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ARAGORN\Fabrica\PCP - Planejamento e Controle de Produção\BOLETIM DIARIO - MATHEUS\BOLETIM 2026\JANEIRO\"/>
    </mc:Choice>
  </mc:AlternateContent>
  <bookViews>
    <workbookView xWindow="0" yWindow="0" windowWidth="15360" windowHeight="7905" tabRatio="767" firstSheet="1" activeTab="2"/>
  </bookViews>
  <sheets>
    <sheet name="Peso Fardos" sheetId="8" r:id="rId1"/>
    <sheet name="Cadastro-Estoque" sheetId="1" r:id="rId2"/>
    <sheet name="Boletim" sheetId="5" r:id="rId3"/>
    <sheet name="Saidas" sheetId="3" r:id="rId4"/>
    <sheet name="Entradas" sheetId="2" r:id="rId5"/>
    <sheet name="CONSUMO MATERIA PRIMA" sheetId="17" r:id="rId6"/>
    <sheet name="PROGRAMAÇÃO" sheetId="19" r:id="rId7"/>
    <sheet name="RESUMO DIARIO" sheetId="54" r:id="rId8"/>
    <sheet name="Produção Diária" sheetId="39" r:id="rId9"/>
    <sheet name="Carregamento Diária " sheetId="40" r:id="rId10"/>
    <sheet name="Perca Diária" sheetId="56" r:id="rId11"/>
    <sheet name="ATALAIA" sheetId="53" r:id="rId12"/>
    <sheet name="buffer" sheetId="57" r:id="rId13"/>
    <sheet name="controle de estoque" sheetId="64" r:id="rId14"/>
    <sheet name="produtos a retornar" sheetId="52" r:id="rId15"/>
    <sheet name="PRODUTOS A PRODUZIR" sheetId="15" r:id="rId16"/>
    <sheet name="RELATORIO" sheetId="21" r:id="rId17"/>
    <sheet name="AREPITA CARIBE" sheetId="30" r:id="rId18"/>
    <sheet name="REINAREPA PAPEL" sheetId="23" r:id="rId19"/>
    <sheet name="REINAREPA PLASTICO" sheetId="22" r:id="rId20"/>
    <sheet name="Faturamento Antecipado" sheetId="10" r:id="rId21"/>
    <sheet name="Faturado" sheetId="11" r:id="rId22"/>
    <sheet name="NECESSIDADE DE MATERIA PRIMA " sheetId="7" r:id="rId23"/>
    <sheet name="Produção e Saída" sheetId="49" r:id="rId24"/>
    <sheet name="Plan2 (2)" sheetId="13" r:id="rId25"/>
    <sheet name="Paletização PBR" sheetId="35" r:id="rId26"/>
    <sheet name="Plan4" sheetId="37" r:id="rId27"/>
    <sheet name="Plan5" sheetId="38" r:id="rId28"/>
    <sheet name="ESTOQUE DE COMPONENTE" sheetId="47" r:id="rId29"/>
    <sheet name="REQUISIÇÃO ELETRONICA" sheetId="46" r:id="rId30"/>
    <sheet name="LISTA DE RAMAIS" sheetId="63" r:id="rId31"/>
  </sheets>
  <externalReferences>
    <externalReference r:id="rId32"/>
  </externalReferences>
  <definedNames>
    <definedName name="_xlnm._FilterDatabase" localSheetId="2" hidden="1">Boletim!$A$3:$F$125</definedName>
    <definedName name="_xlnm._FilterDatabase" localSheetId="1" hidden="1">'Cadastro-Estoque'!$A$3:$I$125</definedName>
    <definedName name="_xlnm._FilterDatabase" localSheetId="9" hidden="1">'Carregamento Diária '!$A$3:$D$123</definedName>
    <definedName name="_xlnm._FilterDatabase" localSheetId="13" hidden="1">'controle de estoque'!$B$2:$E$127</definedName>
    <definedName name="_xlnm._FilterDatabase" localSheetId="4" hidden="1">Entradas!$A$2:$H$27</definedName>
    <definedName name="_xlnm._FilterDatabase" localSheetId="21" hidden="1">Faturado!$A$2:$H$31</definedName>
    <definedName name="_xlnm._FilterDatabase" localSheetId="30" hidden="1">'LISTA DE RAMAIS'!$B$1:$J$37</definedName>
    <definedName name="_xlnm._FilterDatabase" localSheetId="8" hidden="1">'Produção Diária'!$A$3:$D$125</definedName>
    <definedName name="_xlnm._FilterDatabase" localSheetId="15" hidden="1">'PRODUTOS A PRODUZIR'!$A$2:$H$27</definedName>
    <definedName name="_xlnm._FilterDatabase" localSheetId="14" hidden="1">'produtos a retornar'!$E$3:$E$127</definedName>
    <definedName name="_xlnm._FilterDatabase" localSheetId="3" hidden="1">Saidas!$A$2:$H$31</definedName>
    <definedName name="_xlnm.Print_Area" localSheetId="5">'CONSUMO MATERIA PRIMA'!$A$1:$H$22</definedName>
    <definedName name="_xlnm.Print_Area" localSheetId="28">'ESTOQUE DE COMPONENTE'!$A$1:$S$46</definedName>
    <definedName name="_xlnm.Print_Area" localSheetId="20">'Faturamento Antecipado'!$A$1:$AZ$125</definedName>
    <definedName name="_xlnm.Print_Area" localSheetId="24">'Plan2 (2)'!$A$1:$R$47</definedName>
    <definedName name="_xlnm.Print_Area" localSheetId="23">'Produção e Saída'!$A$1:$F$181</definedName>
    <definedName name="tab">[1]info!$B$9</definedName>
    <definedName name="Z_5337F25B_EDD4_4346_A56A_4B8C3EE9433C_.wvu.PrintArea" localSheetId="23" hidden="1">'Produção e Saída'!$A$1:$F$180</definedName>
    <definedName name="Z_67E081AC_1C5E_457E_9660_E9449800E89D_.wvu.PrintArea" localSheetId="20" hidden="1">'Faturamento Antecipado'!$A$1:$AZ$125</definedName>
    <definedName name="Z_67E081AC_1C5E_457E_9660_E9449800E89D_.wvu.PrintArea" localSheetId="23" hidden="1">'Produção e Saída'!$A$1:$F$181</definedName>
  </definedNames>
  <calcPr calcId="152511"/>
</workbook>
</file>

<file path=xl/calcChain.xml><?xml version="1.0" encoding="utf-8"?>
<calcChain xmlns="http://schemas.openxmlformats.org/spreadsheetml/2006/main">
  <c r="K4" i="19" l="1"/>
  <c r="K5" i="19"/>
  <c r="L5" i="19"/>
  <c r="L6" i="19"/>
  <c r="K6" i="19"/>
  <c r="J7" i="17"/>
  <c r="I7" i="17"/>
  <c r="I6" i="17"/>
  <c r="C5" i="2"/>
  <c r="C4" i="2"/>
  <c r="AA100" i="56" l="1"/>
  <c r="K26" i="19" l="1"/>
  <c r="K25" i="19"/>
  <c r="K23" i="19"/>
  <c r="O24" i="19"/>
  <c r="O25" i="19" s="1"/>
  <c r="O22" i="19"/>
  <c r="O23" i="19" s="1"/>
  <c r="N24" i="19"/>
  <c r="N26" i="19" s="1"/>
  <c r="N22" i="19"/>
  <c r="N23" i="19" s="1"/>
  <c r="M24" i="19"/>
  <c r="M26" i="19" s="1"/>
  <c r="M22" i="19"/>
  <c r="M23" i="19" s="1"/>
  <c r="L24" i="19"/>
  <c r="L26" i="19" s="1"/>
  <c r="L22" i="19"/>
  <c r="L23" i="19" s="1"/>
  <c r="N25" i="19" l="1"/>
  <c r="O26" i="19"/>
  <c r="M25" i="19"/>
  <c r="L25" i="19"/>
  <c r="A49" i="52"/>
  <c r="B49" i="52"/>
  <c r="E49" i="52"/>
  <c r="C48" i="39"/>
  <c r="C49" i="39"/>
  <c r="G25" i="53"/>
  <c r="G26" i="53"/>
  <c r="G27" i="53"/>
  <c r="G28" i="53"/>
  <c r="G29" i="53"/>
  <c r="G30" i="53"/>
  <c r="G31" i="53"/>
  <c r="G23" i="53"/>
  <c r="G24" i="53"/>
  <c r="A39" i="52"/>
  <c r="B39" i="52"/>
  <c r="E39" i="52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C49" i="40" l="1"/>
  <c r="D49" i="39"/>
  <c r="L49" i="5"/>
  <c r="E49" i="5"/>
  <c r="D49" i="5"/>
  <c r="H49" i="1"/>
  <c r="G49" i="1"/>
  <c r="K49" i="1"/>
  <c r="F49" i="8"/>
  <c r="G49" i="8"/>
  <c r="I49" i="8"/>
  <c r="J49" i="8" s="1"/>
  <c r="L49" i="8"/>
  <c r="M49" i="8" s="1"/>
  <c r="O49" i="8"/>
  <c r="P49" i="8" s="1"/>
  <c r="R49" i="8"/>
  <c r="S49" i="8" s="1"/>
  <c r="F49" i="5" l="1"/>
  <c r="N49" i="5" l="1"/>
  <c r="C49" i="52"/>
  <c r="E2" i="64"/>
  <c r="E127" i="64"/>
  <c r="B2" i="64"/>
  <c r="C2" i="64"/>
  <c r="D2" i="64"/>
  <c r="D3" i="64"/>
  <c r="D4" i="64"/>
  <c r="D5" i="64"/>
  <c r="D6" i="64"/>
  <c r="D7" i="64"/>
  <c r="D8" i="64"/>
  <c r="D9" i="64"/>
  <c r="D10" i="64"/>
  <c r="D11" i="64"/>
  <c r="D12" i="64"/>
  <c r="D13" i="64"/>
  <c r="D14" i="64"/>
  <c r="D15" i="64"/>
  <c r="D16" i="64"/>
  <c r="D17" i="64"/>
  <c r="D18" i="64"/>
  <c r="D19" i="64"/>
  <c r="D20" i="64"/>
  <c r="D21" i="64"/>
  <c r="D22" i="64"/>
  <c r="D23" i="64"/>
  <c r="D24" i="64"/>
  <c r="D25" i="64"/>
  <c r="D26" i="64"/>
  <c r="D27" i="64"/>
  <c r="D28" i="64"/>
  <c r="D29" i="64"/>
  <c r="D30" i="64"/>
  <c r="D31" i="64"/>
  <c r="D32" i="64"/>
  <c r="D33" i="64"/>
  <c r="D34" i="64"/>
  <c r="D35" i="64"/>
  <c r="D36" i="64"/>
  <c r="D37" i="64"/>
  <c r="D38" i="64"/>
  <c r="D39" i="64"/>
  <c r="D40" i="64"/>
  <c r="D41" i="64"/>
  <c r="D42" i="64"/>
  <c r="D43" i="64"/>
  <c r="D44" i="64"/>
  <c r="D45" i="64"/>
  <c r="D46" i="64"/>
  <c r="D47" i="64"/>
  <c r="D48" i="64"/>
  <c r="D49" i="64"/>
  <c r="D50" i="64"/>
  <c r="D51" i="64"/>
  <c r="D52" i="64"/>
  <c r="D53" i="64"/>
  <c r="D54" i="64"/>
  <c r="D55" i="64"/>
  <c r="D56" i="64"/>
  <c r="D57" i="64"/>
  <c r="D58" i="64"/>
  <c r="D59" i="64"/>
  <c r="D60" i="64"/>
  <c r="D61" i="64"/>
  <c r="D62" i="64"/>
  <c r="D63" i="64"/>
  <c r="D64" i="64"/>
  <c r="D65" i="64"/>
  <c r="D66" i="64"/>
  <c r="D67" i="64"/>
  <c r="D68" i="64"/>
  <c r="D69" i="64"/>
  <c r="D70" i="64"/>
  <c r="D71" i="64"/>
  <c r="D72" i="64"/>
  <c r="D73" i="64"/>
  <c r="D74" i="64"/>
  <c r="D75" i="64"/>
  <c r="D76" i="64"/>
  <c r="D77" i="64"/>
  <c r="D78" i="64"/>
  <c r="D79" i="64"/>
  <c r="D80" i="64"/>
  <c r="D81" i="64"/>
  <c r="D82" i="64"/>
  <c r="D83" i="64"/>
  <c r="D84" i="64"/>
  <c r="D85" i="64"/>
  <c r="D86" i="64"/>
  <c r="D87" i="64"/>
  <c r="D88" i="64"/>
  <c r="D89" i="64"/>
  <c r="D90" i="64"/>
  <c r="D91" i="64"/>
  <c r="D92" i="64"/>
  <c r="D93" i="64"/>
  <c r="D94" i="64"/>
  <c r="D95" i="64"/>
  <c r="D96" i="64"/>
  <c r="D97" i="64"/>
  <c r="D98" i="64"/>
  <c r="D99" i="64"/>
  <c r="D100" i="64"/>
  <c r="D101" i="64"/>
  <c r="D102" i="64"/>
  <c r="D103" i="64"/>
  <c r="D104" i="64"/>
  <c r="D105" i="64"/>
  <c r="D106" i="64"/>
  <c r="D107" i="64"/>
  <c r="D108" i="64"/>
  <c r="D109" i="64"/>
  <c r="D110" i="64"/>
  <c r="D111" i="64"/>
  <c r="D112" i="64"/>
  <c r="D113" i="64"/>
  <c r="D114" i="64"/>
  <c r="D115" i="64"/>
  <c r="D116" i="64"/>
  <c r="D117" i="64"/>
  <c r="D118" i="64"/>
  <c r="D119" i="64"/>
  <c r="D120" i="64"/>
  <c r="D121" i="64"/>
  <c r="D122" i="64"/>
  <c r="D123" i="64"/>
  <c r="D124" i="64"/>
  <c r="D125" i="64"/>
  <c r="D126" i="64"/>
  <c r="D127" i="64"/>
  <c r="C3" i="64"/>
  <c r="C4" i="64"/>
  <c r="C5" i="64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4" i="64"/>
  <c r="C35" i="64"/>
  <c r="C36" i="64"/>
  <c r="C37" i="64"/>
  <c r="C38" i="64"/>
  <c r="C39" i="64"/>
  <c r="C40" i="64"/>
  <c r="C41" i="64"/>
  <c r="C42" i="64"/>
  <c r="C43" i="64"/>
  <c r="C44" i="64"/>
  <c r="C45" i="64"/>
  <c r="C46" i="64"/>
  <c r="C47" i="64"/>
  <c r="C48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C68" i="64"/>
  <c r="C69" i="64"/>
  <c r="C70" i="64"/>
  <c r="C71" i="64"/>
  <c r="C72" i="64"/>
  <c r="C73" i="64"/>
  <c r="C74" i="64"/>
  <c r="C75" i="64"/>
  <c r="C76" i="64"/>
  <c r="C77" i="64"/>
  <c r="C78" i="64"/>
  <c r="C79" i="64"/>
  <c r="C80" i="64"/>
  <c r="C81" i="64"/>
  <c r="C82" i="64"/>
  <c r="C83" i="64"/>
  <c r="C84" i="64"/>
  <c r="C85" i="64"/>
  <c r="C86" i="64"/>
  <c r="C87" i="64"/>
  <c r="C88" i="64"/>
  <c r="C89" i="64"/>
  <c r="C90" i="64"/>
  <c r="C91" i="64"/>
  <c r="C92" i="64"/>
  <c r="C93" i="64"/>
  <c r="C94" i="64"/>
  <c r="C95" i="64"/>
  <c r="C96" i="64"/>
  <c r="C97" i="64"/>
  <c r="C98" i="64"/>
  <c r="C99" i="64"/>
  <c r="C100" i="64"/>
  <c r="C101" i="64"/>
  <c r="C102" i="64"/>
  <c r="C103" i="64"/>
  <c r="C104" i="64"/>
  <c r="C105" i="64"/>
  <c r="C106" i="64"/>
  <c r="C107" i="64"/>
  <c r="C108" i="64"/>
  <c r="C109" i="64"/>
  <c r="C110" i="64"/>
  <c r="C111" i="64"/>
  <c r="C112" i="64"/>
  <c r="C113" i="64"/>
  <c r="C114" i="64"/>
  <c r="C115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B127" i="64"/>
  <c r="B123" i="64"/>
  <c r="B124" i="64"/>
  <c r="B125" i="64"/>
  <c r="B126" i="64"/>
  <c r="B114" i="64"/>
  <c r="B115" i="64"/>
  <c r="B116" i="64"/>
  <c r="B117" i="64"/>
  <c r="B118" i="64"/>
  <c r="B119" i="64"/>
  <c r="B120" i="64"/>
  <c r="B121" i="64"/>
  <c r="B122" i="64"/>
  <c r="B107" i="64"/>
  <c r="B108" i="64"/>
  <c r="B109" i="64"/>
  <c r="B110" i="64"/>
  <c r="B111" i="64"/>
  <c r="B112" i="64"/>
  <c r="B113" i="64"/>
  <c r="B104" i="64"/>
  <c r="B105" i="64"/>
  <c r="B106" i="64"/>
  <c r="B102" i="64"/>
  <c r="B103" i="64"/>
  <c r="B88" i="64"/>
  <c r="B89" i="64"/>
  <c r="B90" i="64"/>
  <c r="B91" i="64"/>
  <c r="B92" i="64"/>
  <c r="B93" i="64"/>
  <c r="B94" i="64"/>
  <c r="B95" i="64"/>
  <c r="B96" i="64"/>
  <c r="B97" i="64"/>
  <c r="B98" i="64"/>
  <c r="B99" i="64"/>
  <c r="B100" i="64"/>
  <c r="B101" i="64"/>
  <c r="B78" i="64"/>
  <c r="B79" i="64"/>
  <c r="B80" i="64"/>
  <c r="B81" i="64"/>
  <c r="B82" i="64"/>
  <c r="B83" i="64"/>
  <c r="B84" i="64"/>
  <c r="B85" i="64"/>
  <c r="B86" i="64"/>
  <c r="B87" i="64"/>
  <c r="B69" i="64"/>
  <c r="B70" i="64"/>
  <c r="B71" i="64"/>
  <c r="B72" i="64"/>
  <c r="B73" i="64"/>
  <c r="B74" i="64"/>
  <c r="B75" i="64"/>
  <c r="B76" i="64"/>
  <c r="B77" i="64"/>
  <c r="B62" i="64"/>
  <c r="B63" i="64"/>
  <c r="B64" i="64"/>
  <c r="B65" i="64"/>
  <c r="B66" i="64"/>
  <c r="B67" i="64"/>
  <c r="B68" i="64"/>
  <c r="B57" i="64"/>
  <c r="B58" i="64"/>
  <c r="B59" i="64"/>
  <c r="B60" i="64"/>
  <c r="B61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36" i="64"/>
  <c r="B37" i="64"/>
  <c r="B38" i="64"/>
  <c r="B39" i="64"/>
  <c r="B40" i="64"/>
  <c r="B41" i="64"/>
  <c r="B42" i="64"/>
  <c r="B43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5" i="64"/>
  <c r="B6" i="64"/>
  <c r="B7" i="64"/>
  <c r="B8" i="64"/>
  <c r="B9" i="64"/>
  <c r="B10" i="64"/>
  <c r="B11" i="64"/>
  <c r="B4" i="64"/>
  <c r="B3" i="64"/>
  <c r="G22" i="53" l="1"/>
  <c r="G21" i="53"/>
  <c r="G20" i="53" l="1"/>
  <c r="D129" i="5" l="1"/>
  <c r="E129" i="5"/>
  <c r="H129" i="5"/>
  <c r="L129" i="5"/>
  <c r="F129" i="8"/>
  <c r="G129" i="8"/>
  <c r="I129" i="8"/>
  <c r="L129" i="8"/>
  <c r="M129" i="8" s="1"/>
  <c r="O129" i="8"/>
  <c r="P129" i="8" s="1"/>
  <c r="R129" i="8"/>
  <c r="S129" i="8" s="1"/>
  <c r="G129" i="1"/>
  <c r="N129" i="5" l="1"/>
  <c r="J129" i="8"/>
  <c r="P9" i="54"/>
  <c r="R9" i="54" s="1"/>
  <c r="O18" i="19" l="1"/>
  <c r="I18" i="2" l="1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G13" i="53" l="1"/>
  <c r="G14" i="53"/>
  <c r="G15" i="53"/>
  <c r="G16" i="53"/>
  <c r="G17" i="53"/>
  <c r="G18" i="53"/>
  <c r="G19" i="53"/>
  <c r="G4" i="53"/>
  <c r="G5" i="53"/>
  <c r="G6" i="53"/>
  <c r="G7" i="53"/>
  <c r="G8" i="53"/>
  <c r="G9" i="53"/>
  <c r="G10" i="53"/>
  <c r="G11" i="53"/>
  <c r="G12" i="53"/>
  <c r="C26" i="56" l="1"/>
  <c r="C25" i="56" l="1"/>
  <c r="C23" i="56"/>
  <c r="C21" i="56"/>
  <c r="D117" i="39" l="1"/>
  <c r="C117" i="39"/>
  <c r="D113" i="39"/>
  <c r="C113" i="39"/>
  <c r="L117" i="5"/>
  <c r="E117" i="5"/>
  <c r="D117" i="5"/>
  <c r="G117" i="1"/>
  <c r="R117" i="8"/>
  <c r="S117" i="8" s="1"/>
  <c r="O117" i="8"/>
  <c r="P117" i="8" s="1"/>
  <c r="L117" i="8"/>
  <c r="M117" i="8" s="1"/>
  <c r="I117" i="8"/>
  <c r="J117" i="8" s="1"/>
  <c r="G117" i="8"/>
  <c r="F117" i="8"/>
  <c r="F117" i="5" l="1"/>
  <c r="N117" i="5" l="1"/>
  <c r="E115" i="64"/>
  <c r="K100" i="56"/>
  <c r="L100" i="56"/>
  <c r="M100" i="56"/>
  <c r="N100" i="56"/>
  <c r="O100" i="56"/>
  <c r="P100" i="56"/>
  <c r="Q100" i="56"/>
  <c r="R100" i="56"/>
  <c r="S100" i="56"/>
  <c r="T100" i="56"/>
  <c r="U100" i="56"/>
  <c r="V100" i="56"/>
  <c r="W100" i="56"/>
  <c r="X100" i="56"/>
  <c r="Y100" i="56"/>
  <c r="Z100" i="56"/>
  <c r="AB100" i="56"/>
  <c r="AC100" i="56"/>
  <c r="AD100" i="56"/>
  <c r="AE100" i="56"/>
  <c r="AF100" i="56"/>
  <c r="AG100" i="56"/>
  <c r="AH100" i="56"/>
  <c r="AI100" i="56"/>
  <c r="AJ100" i="56"/>
  <c r="F100" i="56"/>
  <c r="G100" i="56"/>
  <c r="H100" i="56"/>
  <c r="I100" i="56"/>
  <c r="J100" i="56"/>
  <c r="C29" i="56"/>
  <c r="C17" i="56" l="1"/>
  <c r="C12" i="56"/>
  <c r="C10" i="56"/>
  <c r="C8" i="56"/>
  <c r="C4" i="56"/>
  <c r="C6" i="56"/>
  <c r="L113" i="5" l="1"/>
  <c r="H113" i="5"/>
  <c r="E113" i="5"/>
  <c r="D113" i="5"/>
  <c r="G113" i="1"/>
  <c r="R113" i="8"/>
  <c r="S113" i="8" s="1"/>
  <c r="O113" i="8"/>
  <c r="P113" i="8" s="1"/>
  <c r="L113" i="8"/>
  <c r="M113" i="8" s="1"/>
  <c r="I113" i="8"/>
  <c r="J113" i="8" s="1"/>
  <c r="G113" i="8"/>
  <c r="F113" i="8"/>
  <c r="F113" i="5" l="1"/>
  <c r="C22" i="56"/>
  <c r="C24" i="56"/>
  <c r="C20" i="56"/>
  <c r="C15" i="56"/>
  <c r="N113" i="5" l="1"/>
  <c r="E111" i="64"/>
  <c r="G1" i="5"/>
  <c r="F1" i="17" l="1"/>
  <c r="C1" i="57"/>
  <c r="L9" i="54"/>
  <c r="L8" i="54"/>
  <c r="L7" i="54"/>
  <c r="L6" i="54"/>
  <c r="L5" i="54"/>
  <c r="L4" i="54"/>
  <c r="L3" i="54"/>
  <c r="J3" i="54"/>
  <c r="J9" i="54"/>
  <c r="J8" i="54"/>
  <c r="J7" i="54"/>
  <c r="J6" i="54"/>
  <c r="J5" i="54"/>
  <c r="J4" i="54"/>
  <c r="D10" i="54"/>
  <c r="D9" i="54"/>
  <c r="D8" i="54"/>
  <c r="D7" i="54"/>
  <c r="D6" i="54"/>
  <c r="D5" i="54"/>
  <c r="D4" i="54"/>
  <c r="D3" i="54"/>
  <c r="L39" i="5" l="1"/>
  <c r="H39" i="5"/>
  <c r="E2" i="53" l="1"/>
  <c r="H122" i="5" l="1"/>
  <c r="F5" i="3" l="1"/>
  <c r="J10" i="21" l="1"/>
  <c r="O12" i="21" l="1"/>
  <c r="L10" i="21" l="1"/>
  <c r="C39" i="40" l="1"/>
  <c r="D39" i="39"/>
  <c r="C39" i="39"/>
  <c r="C40" i="39"/>
  <c r="E39" i="5"/>
  <c r="D39" i="5"/>
  <c r="K39" i="1"/>
  <c r="R39" i="8"/>
  <c r="S39" i="8" s="1"/>
  <c r="O39" i="8"/>
  <c r="P39" i="8" s="1"/>
  <c r="L39" i="8"/>
  <c r="M39" i="8" s="1"/>
  <c r="I39" i="8"/>
  <c r="J39" i="8" s="1"/>
  <c r="G39" i="8"/>
  <c r="F39" i="8"/>
  <c r="F39" i="5" l="1"/>
  <c r="C38" i="40"/>
  <c r="N39" i="5" l="1"/>
  <c r="E38" i="64"/>
  <c r="P17" i="54"/>
  <c r="H38" i="5" l="1"/>
  <c r="C38" i="39" l="1"/>
  <c r="D38" i="39"/>
  <c r="L38" i="5"/>
  <c r="E38" i="5"/>
  <c r="F9" i="54" s="1"/>
  <c r="D38" i="5"/>
  <c r="E9" i="54" s="1"/>
  <c r="K38" i="1"/>
  <c r="K40" i="1"/>
  <c r="G38" i="1"/>
  <c r="R38" i="8"/>
  <c r="S38" i="8" s="1"/>
  <c r="O38" i="8"/>
  <c r="P38" i="8" s="1"/>
  <c r="L38" i="8"/>
  <c r="M38" i="8" s="1"/>
  <c r="I38" i="8"/>
  <c r="J38" i="8" s="1"/>
  <c r="G38" i="8"/>
  <c r="F38" i="8"/>
  <c r="C13" i="56" l="1"/>
  <c r="R17" i="54"/>
  <c r="G10" i="21"/>
  <c r="F38" i="5"/>
  <c r="C39" i="52" s="1"/>
  <c r="D18" i="54" l="1"/>
  <c r="F18" i="54" s="1"/>
  <c r="E37" i="64"/>
  <c r="H10" i="21"/>
  <c r="K10" i="21" s="1"/>
  <c r="G9" i="54"/>
  <c r="N38" i="5"/>
  <c r="G12" i="21"/>
  <c r="H9" i="54" l="1"/>
  <c r="M10" i="21"/>
  <c r="O10" i="21" s="1"/>
  <c r="P10" i="21" s="1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40" i="52"/>
  <c r="E41" i="52"/>
  <c r="E42" i="52"/>
  <c r="E43" i="52"/>
  <c r="E44" i="52"/>
  <c r="E45" i="52"/>
  <c r="E46" i="52"/>
  <c r="E47" i="52"/>
  <c r="E48" i="52"/>
  <c r="E50" i="52"/>
  <c r="E51" i="52"/>
  <c r="E52" i="52"/>
  <c r="E53" i="52"/>
  <c r="E54" i="52"/>
  <c r="E55" i="52"/>
  <c r="E56" i="52"/>
  <c r="E57" i="52"/>
  <c r="E58" i="52"/>
  <c r="E59" i="52"/>
  <c r="E60" i="52"/>
  <c r="E61" i="52"/>
  <c r="E62" i="52"/>
  <c r="E63" i="52"/>
  <c r="E64" i="52"/>
  <c r="E65" i="52"/>
  <c r="E66" i="52"/>
  <c r="E67" i="52"/>
  <c r="E68" i="52"/>
  <c r="E69" i="52"/>
  <c r="E70" i="52"/>
  <c r="E71" i="52"/>
  <c r="E72" i="52"/>
  <c r="E73" i="52"/>
  <c r="E74" i="52"/>
  <c r="E75" i="52"/>
  <c r="E76" i="52"/>
  <c r="E77" i="52"/>
  <c r="E78" i="52"/>
  <c r="E79" i="52"/>
  <c r="E80" i="52"/>
  <c r="E81" i="52"/>
  <c r="E82" i="52"/>
  <c r="E83" i="52"/>
  <c r="E84" i="52"/>
  <c r="E85" i="52"/>
  <c r="E86" i="52"/>
  <c r="E87" i="52"/>
  <c r="E88" i="52"/>
  <c r="E89" i="52"/>
  <c r="E90" i="52"/>
  <c r="E91" i="52"/>
  <c r="E92" i="52"/>
  <c r="E93" i="52"/>
  <c r="E94" i="52"/>
  <c r="E95" i="52"/>
  <c r="E96" i="52"/>
  <c r="E97" i="52"/>
  <c r="E98" i="52"/>
  <c r="E99" i="52"/>
  <c r="E100" i="52"/>
  <c r="E101" i="52"/>
  <c r="E102" i="52"/>
  <c r="E103" i="52"/>
  <c r="E104" i="52"/>
  <c r="E105" i="52"/>
  <c r="E106" i="52"/>
  <c r="E107" i="52"/>
  <c r="E108" i="52"/>
  <c r="E109" i="52"/>
  <c r="E110" i="52"/>
  <c r="E111" i="52"/>
  <c r="E112" i="52"/>
  <c r="E113" i="52"/>
  <c r="E114" i="52"/>
  <c r="E115" i="52"/>
  <c r="E116" i="52"/>
  <c r="E117" i="52"/>
  <c r="E118" i="52"/>
  <c r="E119" i="52"/>
  <c r="E120" i="52"/>
  <c r="E121" i="52"/>
  <c r="E122" i="52"/>
  <c r="E123" i="52"/>
  <c r="E124" i="52"/>
  <c r="E125" i="52"/>
  <c r="E126" i="52"/>
  <c r="E127" i="52"/>
  <c r="C127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18" i="52"/>
  <c r="B19" i="52"/>
  <c r="B20" i="52"/>
  <c r="B21" i="52"/>
  <c r="B22" i="52"/>
  <c r="B23" i="52"/>
  <c r="B24" i="52"/>
  <c r="B25" i="52"/>
  <c r="B26" i="52"/>
  <c r="B27" i="52"/>
  <c r="B28" i="52"/>
  <c r="B29" i="52"/>
  <c r="B30" i="52"/>
  <c r="B31" i="52"/>
  <c r="B32" i="52"/>
  <c r="B33" i="52"/>
  <c r="B34" i="52"/>
  <c r="B35" i="52"/>
  <c r="B36" i="52"/>
  <c r="B37" i="52"/>
  <c r="B38" i="52"/>
  <c r="B40" i="52"/>
  <c r="B41" i="52"/>
  <c r="B42" i="52"/>
  <c r="B43" i="52"/>
  <c r="B44" i="52"/>
  <c r="B45" i="52"/>
  <c r="B46" i="52"/>
  <c r="B47" i="52"/>
  <c r="B48" i="52"/>
  <c r="B50" i="52"/>
  <c r="B51" i="52"/>
  <c r="B52" i="52"/>
  <c r="B53" i="52"/>
  <c r="B54" i="52"/>
  <c r="B55" i="52"/>
  <c r="B56" i="52"/>
  <c r="B57" i="52"/>
  <c r="B58" i="52"/>
  <c r="B59" i="52"/>
  <c r="B60" i="52"/>
  <c r="B61" i="52"/>
  <c r="B62" i="52"/>
  <c r="B63" i="52"/>
  <c r="B64" i="52"/>
  <c r="B65" i="52"/>
  <c r="B66" i="52"/>
  <c r="B67" i="52"/>
  <c r="B68" i="52"/>
  <c r="B69" i="52"/>
  <c r="B70" i="52"/>
  <c r="B71" i="52"/>
  <c r="B72" i="52"/>
  <c r="B73" i="52"/>
  <c r="B74" i="52"/>
  <c r="B75" i="52"/>
  <c r="B76" i="52"/>
  <c r="B77" i="52"/>
  <c r="B78" i="52"/>
  <c r="B79" i="52"/>
  <c r="B80" i="52"/>
  <c r="B81" i="52"/>
  <c r="B82" i="52"/>
  <c r="B83" i="52"/>
  <c r="B84" i="52"/>
  <c r="B85" i="52"/>
  <c r="B86" i="52"/>
  <c r="B87" i="52"/>
  <c r="B88" i="52"/>
  <c r="B89" i="52"/>
  <c r="B90" i="52"/>
  <c r="B91" i="52"/>
  <c r="B92" i="52"/>
  <c r="B93" i="52"/>
  <c r="B94" i="52"/>
  <c r="B95" i="52"/>
  <c r="B96" i="52"/>
  <c r="B97" i="52"/>
  <c r="B98" i="52"/>
  <c r="B99" i="52"/>
  <c r="B100" i="52"/>
  <c r="B101" i="52"/>
  <c r="B102" i="52"/>
  <c r="B103" i="52"/>
  <c r="B104" i="52"/>
  <c r="B105" i="52"/>
  <c r="B106" i="52"/>
  <c r="B107" i="52"/>
  <c r="B108" i="52"/>
  <c r="B109" i="52"/>
  <c r="B110" i="52"/>
  <c r="B111" i="52"/>
  <c r="B112" i="52"/>
  <c r="B113" i="52"/>
  <c r="B114" i="52"/>
  <c r="B115" i="52"/>
  <c r="B116" i="52"/>
  <c r="B117" i="52"/>
  <c r="B118" i="52"/>
  <c r="B119" i="52"/>
  <c r="B120" i="52"/>
  <c r="B121" i="52"/>
  <c r="B122" i="52"/>
  <c r="B123" i="52"/>
  <c r="B124" i="52"/>
  <c r="B125" i="52"/>
  <c r="B126" i="52"/>
  <c r="B127" i="52"/>
  <c r="A6" i="52"/>
  <c r="A7" i="52"/>
  <c r="A8" i="52"/>
  <c r="A9" i="52"/>
  <c r="A10" i="52"/>
  <c r="A11" i="52"/>
  <c r="A12" i="52"/>
  <c r="A13" i="52"/>
  <c r="A14" i="52"/>
  <c r="A15" i="52"/>
  <c r="A16" i="52"/>
  <c r="A17" i="52"/>
  <c r="A18" i="52"/>
  <c r="A19" i="52"/>
  <c r="A20" i="52"/>
  <c r="A21" i="52"/>
  <c r="A22" i="52"/>
  <c r="A23" i="52"/>
  <c r="A24" i="52"/>
  <c r="A25" i="52"/>
  <c r="A26" i="52"/>
  <c r="A27" i="52"/>
  <c r="A28" i="52"/>
  <c r="A29" i="52"/>
  <c r="A30" i="52"/>
  <c r="A31" i="52"/>
  <c r="A32" i="52"/>
  <c r="A33" i="52"/>
  <c r="A34" i="52"/>
  <c r="A35" i="52"/>
  <c r="A36" i="52"/>
  <c r="A37" i="52"/>
  <c r="A38" i="52"/>
  <c r="A40" i="52"/>
  <c r="A41" i="52"/>
  <c r="A42" i="52"/>
  <c r="A43" i="52"/>
  <c r="A44" i="52"/>
  <c r="A45" i="52"/>
  <c r="A46" i="52"/>
  <c r="A47" i="52"/>
  <c r="A48" i="52"/>
  <c r="A50" i="52"/>
  <c r="A51" i="52"/>
  <c r="A52" i="52"/>
  <c r="A53" i="52"/>
  <c r="A54" i="52"/>
  <c r="A55" i="52"/>
  <c r="A56" i="52"/>
  <c r="A57" i="52"/>
  <c r="A58" i="52"/>
  <c r="A59" i="52"/>
  <c r="A60" i="52"/>
  <c r="A61" i="52"/>
  <c r="A62" i="52"/>
  <c r="A63" i="52"/>
  <c r="A64" i="52"/>
  <c r="A65" i="52"/>
  <c r="A66" i="52"/>
  <c r="A67" i="52"/>
  <c r="A68" i="52"/>
  <c r="A69" i="52"/>
  <c r="A70" i="52"/>
  <c r="A71" i="52"/>
  <c r="A72" i="52"/>
  <c r="A73" i="52"/>
  <c r="A74" i="52"/>
  <c r="A75" i="52"/>
  <c r="A76" i="52"/>
  <c r="A77" i="52"/>
  <c r="A78" i="52"/>
  <c r="A79" i="52"/>
  <c r="A80" i="52"/>
  <c r="A81" i="52"/>
  <c r="A82" i="52"/>
  <c r="A83" i="52"/>
  <c r="A84" i="52"/>
  <c r="A85" i="52"/>
  <c r="A86" i="52"/>
  <c r="A87" i="52"/>
  <c r="A88" i="52"/>
  <c r="A89" i="52"/>
  <c r="A90" i="52"/>
  <c r="A91" i="52"/>
  <c r="A92" i="52"/>
  <c r="A93" i="52"/>
  <c r="A94" i="52"/>
  <c r="A95" i="52"/>
  <c r="A96" i="52"/>
  <c r="A97" i="52"/>
  <c r="A98" i="52"/>
  <c r="A99" i="52"/>
  <c r="A100" i="52"/>
  <c r="A101" i="52"/>
  <c r="A102" i="52"/>
  <c r="A103" i="52"/>
  <c r="A104" i="52"/>
  <c r="A105" i="52"/>
  <c r="A106" i="52"/>
  <c r="A107" i="52"/>
  <c r="A108" i="52"/>
  <c r="A109" i="52"/>
  <c r="A110" i="52"/>
  <c r="A111" i="52"/>
  <c r="A112" i="52"/>
  <c r="A113" i="52"/>
  <c r="A114" i="52"/>
  <c r="A115" i="52"/>
  <c r="A116" i="52"/>
  <c r="A117" i="52"/>
  <c r="A118" i="52"/>
  <c r="A119" i="52"/>
  <c r="A120" i="52"/>
  <c r="A121" i="52"/>
  <c r="A122" i="52"/>
  <c r="A123" i="52"/>
  <c r="A124" i="52"/>
  <c r="A125" i="52"/>
  <c r="A126" i="52"/>
  <c r="K9" i="54" l="1"/>
  <c r="K19" i="19"/>
  <c r="F6" i="2"/>
  <c r="M9" i="54" l="1"/>
  <c r="L19" i="19"/>
  <c r="E95" i="5"/>
  <c r="O9" i="54" l="1"/>
  <c r="M19" i="19"/>
  <c r="H52" i="5"/>
  <c r="N19" i="19" l="1"/>
  <c r="Q9" i="54"/>
  <c r="O19" i="19" s="1"/>
  <c r="L23" i="21"/>
  <c r="K12" i="21" l="1"/>
  <c r="F128" i="40" l="1"/>
  <c r="C124" i="40" l="1"/>
  <c r="D126" i="39"/>
  <c r="C126" i="39"/>
  <c r="L126" i="5"/>
  <c r="H126" i="5"/>
  <c r="H127" i="5"/>
  <c r="E126" i="5"/>
  <c r="D126" i="5"/>
  <c r="R126" i="8"/>
  <c r="S126" i="8" s="1"/>
  <c r="O126" i="8"/>
  <c r="P126" i="8" s="1"/>
  <c r="L126" i="8"/>
  <c r="M126" i="8" s="1"/>
  <c r="I126" i="8"/>
  <c r="J126" i="8" s="1"/>
  <c r="G126" i="8"/>
  <c r="F126" i="8"/>
  <c r="K126" i="1"/>
  <c r="H126" i="1"/>
  <c r="G126" i="1"/>
  <c r="F126" i="5" l="1"/>
  <c r="E124" i="64" s="1"/>
  <c r="C48" i="40"/>
  <c r="D48" i="39"/>
  <c r="L48" i="5"/>
  <c r="E48" i="5"/>
  <c r="D48" i="5"/>
  <c r="R48" i="8"/>
  <c r="S48" i="8" s="1"/>
  <c r="O48" i="8"/>
  <c r="P48" i="8" s="1"/>
  <c r="L48" i="8"/>
  <c r="M48" i="8" s="1"/>
  <c r="I48" i="8"/>
  <c r="J48" i="8" s="1"/>
  <c r="G48" i="8"/>
  <c r="F48" i="8"/>
  <c r="K46" i="1"/>
  <c r="K47" i="1"/>
  <c r="K48" i="1"/>
  <c r="K50" i="1"/>
  <c r="K51" i="1"/>
  <c r="K52" i="1"/>
  <c r="K53" i="1"/>
  <c r="I55" i="1"/>
  <c r="I58" i="1"/>
  <c r="I61" i="1"/>
  <c r="I65" i="1"/>
  <c r="I66" i="1"/>
  <c r="I67" i="1"/>
  <c r="I71" i="1"/>
  <c r="I72" i="1"/>
  <c r="I76" i="1"/>
  <c r="I77" i="1"/>
  <c r="I84" i="1"/>
  <c r="I96" i="1"/>
  <c r="I107" i="1"/>
  <c r="I108" i="1"/>
  <c r="I111" i="1"/>
  <c r="I115" i="1"/>
  <c r="I118" i="1"/>
  <c r="I119" i="1"/>
  <c r="I120" i="1"/>
  <c r="I121" i="1"/>
  <c r="I128" i="1"/>
  <c r="H55" i="1"/>
  <c r="H58" i="1"/>
  <c r="H60" i="1"/>
  <c r="H61" i="1"/>
  <c r="H63" i="1"/>
  <c r="H65" i="1"/>
  <c r="H66" i="1"/>
  <c r="H67" i="1"/>
  <c r="H69" i="1"/>
  <c r="H71" i="1"/>
  <c r="H72" i="1"/>
  <c r="H76" i="1"/>
  <c r="H77" i="1"/>
  <c r="H81" i="1"/>
  <c r="H84" i="1"/>
  <c r="H96" i="1"/>
  <c r="H108" i="1"/>
  <c r="H111" i="1"/>
  <c r="H115" i="1"/>
  <c r="H118" i="1"/>
  <c r="H119" i="1"/>
  <c r="H120" i="1"/>
  <c r="H121" i="1"/>
  <c r="H128" i="1"/>
  <c r="G48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8" i="1"/>
  <c r="G119" i="1"/>
  <c r="G120" i="1"/>
  <c r="G121" i="1"/>
  <c r="G122" i="1"/>
  <c r="G123" i="1"/>
  <c r="G124" i="1"/>
  <c r="G125" i="1"/>
  <c r="G127" i="1"/>
  <c r="G128" i="1"/>
  <c r="N126" i="5" l="1"/>
  <c r="C124" i="52"/>
  <c r="F48" i="5"/>
  <c r="E47" i="64" s="1"/>
  <c r="N48" i="5" l="1"/>
  <c r="C48" i="52"/>
  <c r="L4" i="15" l="1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3" i="15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L1" i="15" l="1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V128" i="40" l="1"/>
  <c r="E19" i="3" l="1"/>
  <c r="F19" i="3"/>
  <c r="G19" i="3"/>
  <c r="H19" i="3"/>
  <c r="E20" i="3"/>
  <c r="I126" i="1" s="1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E28" i="3"/>
  <c r="F28" i="3"/>
  <c r="G28" i="3"/>
  <c r="H28" i="3"/>
  <c r="E29" i="3"/>
  <c r="F29" i="3"/>
  <c r="G29" i="3"/>
  <c r="H29" i="3"/>
  <c r="E30" i="3"/>
  <c r="F30" i="3"/>
  <c r="G30" i="3"/>
  <c r="H30" i="3"/>
  <c r="E31" i="3"/>
  <c r="F31" i="3"/>
  <c r="G31" i="3"/>
  <c r="H31" i="3"/>
  <c r="E32" i="3"/>
  <c r="F32" i="3"/>
  <c r="G32" i="3"/>
  <c r="H32" i="3"/>
  <c r="E33" i="3"/>
  <c r="F33" i="3"/>
  <c r="G33" i="3"/>
  <c r="H33" i="3"/>
  <c r="E34" i="3"/>
  <c r="F34" i="3"/>
  <c r="G34" i="3"/>
  <c r="H34" i="3"/>
  <c r="E35" i="3"/>
  <c r="F35" i="3"/>
  <c r="G35" i="3"/>
  <c r="H35" i="3"/>
  <c r="E36" i="3"/>
  <c r="F36" i="3"/>
  <c r="G36" i="3"/>
  <c r="H36" i="3"/>
  <c r="E37" i="3"/>
  <c r="F37" i="3"/>
  <c r="G37" i="3"/>
  <c r="H37" i="3"/>
  <c r="E38" i="3"/>
  <c r="F38" i="3"/>
  <c r="G38" i="3"/>
  <c r="H38" i="3"/>
  <c r="E39" i="3"/>
  <c r="F39" i="3"/>
  <c r="G39" i="3"/>
  <c r="H39" i="3"/>
  <c r="E40" i="3"/>
  <c r="F40" i="3"/>
  <c r="G40" i="3"/>
  <c r="H40" i="3"/>
  <c r="E41" i="3"/>
  <c r="F41" i="3"/>
  <c r="G41" i="3"/>
  <c r="H41" i="3"/>
  <c r="E42" i="3"/>
  <c r="F42" i="3"/>
  <c r="G42" i="3"/>
  <c r="H42" i="3"/>
  <c r="E43" i="3"/>
  <c r="F43" i="3"/>
  <c r="G43" i="3"/>
  <c r="H43" i="3"/>
  <c r="E44" i="3"/>
  <c r="F44" i="3"/>
  <c r="G44" i="3"/>
  <c r="H44" i="3"/>
  <c r="E45" i="3"/>
  <c r="F45" i="3"/>
  <c r="G45" i="3"/>
  <c r="H45" i="3"/>
  <c r="E46" i="3"/>
  <c r="F46" i="3"/>
  <c r="G46" i="3"/>
  <c r="H46" i="3"/>
  <c r="E47" i="3"/>
  <c r="F47" i="3"/>
  <c r="G47" i="3"/>
  <c r="H47" i="3"/>
  <c r="E48" i="3"/>
  <c r="F48" i="3"/>
  <c r="G48" i="3"/>
  <c r="H48" i="3"/>
  <c r="E49" i="3"/>
  <c r="F49" i="3"/>
  <c r="G49" i="3"/>
  <c r="H49" i="3"/>
  <c r="E50" i="3"/>
  <c r="F50" i="3"/>
  <c r="G50" i="3"/>
  <c r="H50" i="3"/>
  <c r="E51" i="3"/>
  <c r="F51" i="3"/>
  <c r="G51" i="3"/>
  <c r="H51" i="3"/>
  <c r="E52" i="3"/>
  <c r="F52" i="3"/>
  <c r="G52" i="3"/>
  <c r="H52" i="3"/>
  <c r="E53" i="3"/>
  <c r="F53" i="3"/>
  <c r="G53" i="3"/>
  <c r="H53" i="3"/>
  <c r="E54" i="3"/>
  <c r="F54" i="3"/>
  <c r="G54" i="3"/>
  <c r="H54" i="3"/>
  <c r="E55" i="3"/>
  <c r="F55" i="3"/>
  <c r="G55" i="3"/>
  <c r="H55" i="3"/>
  <c r="E56" i="3"/>
  <c r="F56" i="3"/>
  <c r="G56" i="3"/>
  <c r="H56" i="3"/>
  <c r="E57" i="3"/>
  <c r="F57" i="3"/>
  <c r="G57" i="3"/>
  <c r="H57" i="3"/>
  <c r="E58" i="3"/>
  <c r="F58" i="3"/>
  <c r="G58" i="3"/>
  <c r="H58" i="3"/>
  <c r="E59" i="3"/>
  <c r="F59" i="3"/>
  <c r="G59" i="3"/>
  <c r="H59" i="3"/>
  <c r="E60" i="3"/>
  <c r="F60" i="3"/>
  <c r="G60" i="3"/>
  <c r="H60" i="3"/>
  <c r="E61" i="3"/>
  <c r="F61" i="3"/>
  <c r="G61" i="3"/>
  <c r="H61" i="3"/>
  <c r="E62" i="3"/>
  <c r="F62" i="3"/>
  <c r="G62" i="3"/>
  <c r="H62" i="3"/>
  <c r="E63" i="3"/>
  <c r="F63" i="3"/>
  <c r="G63" i="3"/>
  <c r="H63" i="3"/>
  <c r="E64" i="3"/>
  <c r="F64" i="3"/>
  <c r="G64" i="3"/>
  <c r="H64" i="3"/>
  <c r="E65" i="3"/>
  <c r="F65" i="3"/>
  <c r="G65" i="3"/>
  <c r="H65" i="3"/>
  <c r="E66" i="3"/>
  <c r="F66" i="3"/>
  <c r="G66" i="3"/>
  <c r="H66" i="3"/>
  <c r="E67" i="3"/>
  <c r="F67" i="3"/>
  <c r="G67" i="3"/>
  <c r="H67" i="3"/>
  <c r="E68" i="3"/>
  <c r="F68" i="3"/>
  <c r="G68" i="3"/>
  <c r="H68" i="3"/>
  <c r="E69" i="3"/>
  <c r="F69" i="3"/>
  <c r="G69" i="3"/>
  <c r="H69" i="3"/>
  <c r="E70" i="3"/>
  <c r="F70" i="3"/>
  <c r="G70" i="3"/>
  <c r="H70" i="3"/>
  <c r="E71" i="3"/>
  <c r="F71" i="3"/>
  <c r="G71" i="3"/>
  <c r="H71" i="3"/>
  <c r="E72" i="3"/>
  <c r="F72" i="3"/>
  <c r="G72" i="3"/>
  <c r="H72" i="3"/>
  <c r="E73" i="3"/>
  <c r="F73" i="3"/>
  <c r="G73" i="3"/>
  <c r="H73" i="3"/>
  <c r="E74" i="3"/>
  <c r="F74" i="3"/>
  <c r="G74" i="3"/>
  <c r="H74" i="3"/>
  <c r="E75" i="3"/>
  <c r="F75" i="3"/>
  <c r="G75" i="3"/>
  <c r="H75" i="3"/>
  <c r="E76" i="3"/>
  <c r="F76" i="3"/>
  <c r="G76" i="3"/>
  <c r="H76" i="3"/>
  <c r="E77" i="3"/>
  <c r="F77" i="3"/>
  <c r="G77" i="3"/>
  <c r="H77" i="3"/>
  <c r="E78" i="3"/>
  <c r="F78" i="3"/>
  <c r="G78" i="3"/>
  <c r="H78" i="3"/>
  <c r="E79" i="3"/>
  <c r="F79" i="3"/>
  <c r="G79" i="3"/>
  <c r="H79" i="3"/>
  <c r="E80" i="3"/>
  <c r="F80" i="3"/>
  <c r="G80" i="3"/>
  <c r="H80" i="3"/>
  <c r="E81" i="3"/>
  <c r="F81" i="3"/>
  <c r="G81" i="3"/>
  <c r="H81" i="3"/>
  <c r="E82" i="3"/>
  <c r="F82" i="3"/>
  <c r="G82" i="3"/>
  <c r="H82" i="3"/>
  <c r="E83" i="3"/>
  <c r="F83" i="3"/>
  <c r="G83" i="3"/>
  <c r="H83" i="3"/>
  <c r="E84" i="3"/>
  <c r="F84" i="3"/>
  <c r="G84" i="3"/>
  <c r="H84" i="3"/>
  <c r="E85" i="3"/>
  <c r="F85" i="3"/>
  <c r="G85" i="3"/>
  <c r="H85" i="3"/>
  <c r="E86" i="3"/>
  <c r="F86" i="3"/>
  <c r="G86" i="3"/>
  <c r="H86" i="3"/>
  <c r="E87" i="3"/>
  <c r="F87" i="3"/>
  <c r="G87" i="3"/>
  <c r="H87" i="3"/>
  <c r="E88" i="3"/>
  <c r="F88" i="3"/>
  <c r="G88" i="3"/>
  <c r="H88" i="3"/>
  <c r="E89" i="3"/>
  <c r="F89" i="3"/>
  <c r="G89" i="3"/>
  <c r="H89" i="3"/>
  <c r="E90" i="3"/>
  <c r="F90" i="3"/>
  <c r="G90" i="3"/>
  <c r="H90" i="3"/>
  <c r="E91" i="3"/>
  <c r="F91" i="3"/>
  <c r="G91" i="3"/>
  <c r="H91" i="3"/>
  <c r="E92" i="3"/>
  <c r="F92" i="3"/>
  <c r="G92" i="3"/>
  <c r="H92" i="3"/>
  <c r="E93" i="3"/>
  <c r="F93" i="3"/>
  <c r="G93" i="3"/>
  <c r="H93" i="3"/>
  <c r="E94" i="3"/>
  <c r="F94" i="3"/>
  <c r="G94" i="3"/>
  <c r="H94" i="3"/>
  <c r="E95" i="3"/>
  <c r="F95" i="3"/>
  <c r="G95" i="3"/>
  <c r="H95" i="3"/>
  <c r="E96" i="3"/>
  <c r="F96" i="3"/>
  <c r="G96" i="3"/>
  <c r="H96" i="3"/>
  <c r="E97" i="3"/>
  <c r="F97" i="3"/>
  <c r="G97" i="3"/>
  <c r="H97" i="3"/>
  <c r="E98" i="3"/>
  <c r="F98" i="3"/>
  <c r="G98" i="3"/>
  <c r="H98" i="3"/>
  <c r="E99" i="3"/>
  <c r="F99" i="3"/>
  <c r="G99" i="3"/>
  <c r="H99" i="3"/>
  <c r="E100" i="3"/>
  <c r="F100" i="3"/>
  <c r="G100" i="3"/>
  <c r="H100" i="3"/>
  <c r="E101" i="3"/>
  <c r="F101" i="3"/>
  <c r="G101" i="3"/>
  <c r="H101" i="3"/>
  <c r="E102" i="3"/>
  <c r="F102" i="3"/>
  <c r="G102" i="3"/>
  <c r="H102" i="3"/>
  <c r="E103" i="3"/>
  <c r="F103" i="3"/>
  <c r="G103" i="3"/>
  <c r="H103" i="3"/>
  <c r="E104" i="3"/>
  <c r="F104" i="3"/>
  <c r="G104" i="3"/>
  <c r="H104" i="3"/>
  <c r="E105" i="3"/>
  <c r="F105" i="3"/>
  <c r="G105" i="3"/>
  <c r="H105" i="3"/>
  <c r="E106" i="3"/>
  <c r="F106" i="3"/>
  <c r="G106" i="3"/>
  <c r="H106" i="3"/>
  <c r="E107" i="3"/>
  <c r="F107" i="3"/>
  <c r="G107" i="3"/>
  <c r="H107" i="3"/>
  <c r="E108" i="3"/>
  <c r="F108" i="3"/>
  <c r="G108" i="3"/>
  <c r="H108" i="3"/>
  <c r="E109" i="3"/>
  <c r="F109" i="3"/>
  <c r="G109" i="3"/>
  <c r="H109" i="3"/>
  <c r="E110" i="3"/>
  <c r="F110" i="3"/>
  <c r="G110" i="3"/>
  <c r="H110" i="3"/>
  <c r="E111" i="3"/>
  <c r="F111" i="3"/>
  <c r="G111" i="3"/>
  <c r="H111" i="3"/>
  <c r="E112" i="3"/>
  <c r="F112" i="3"/>
  <c r="G112" i="3"/>
  <c r="H112" i="3"/>
  <c r="E113" i="3"/>
  <c r="F113" i="3"/>
  <c r="G113" i="3"/>
  <c r="H113" i="3"/>
  <c r="E114" i="3"/>
  <c r="F114" i="3"/>
  <c r="G114" i="3"/>
  <c r="H114" i="3"/>
  <c r="E115" i="3"/>
  <c r="F115" i="3"/>
  <c r="G115" i="3"/>
  <c r="H115" i="3"/>
  <c r="E116" i="3"/>
  <c r="F116" i="3"/>
  <c r="G116" i="3"/>
  <c r="H116" i="3"/>
  <c r="E117" i="3"/>
  <c r="F117" i="3"/>
  <c r="G117" i="3"/>
  <c r="H117" i="3"/>
  <c r="E118" i="3"/>
  <c r="F118" i="3"/>
  <c r="G118" i="3"/>
  <c r="H118" i="3"/>
  <c r="E119" i="3"/>
  <c r="F119" i="3"/>
  <c r="G119" i="3"/>
  <c r="H119" i="3"/>
  <c r="E120" i="3"/>
  <c r="F120" i="3"/>
  <c r="G120" i="3"/>
  <c r="H120" i="3"/>
  <c r="E121" i="3"/>
  <c r="F121" i="3"/>
  <c r="G121" i="3"/>
  <c r="H121" i="3"/>
  <c r="E122" i="3"/>
  <c r="F122" i="3"/>
  <c r="G122" i="3"/>
  <c r="H122" i="3"/>
  <c r="E123" i="3"/>
  <c r="F123" i="3"/>
  <c r="G123" i="3"/>
  <c r="H123" i="3"/>
  <c r="E124" i="3"/>
  <c r="F124" i="3"/>
  <c r="G124" i="3"/>
  <c r="H124" i="3"/>
  <c r="E125" i="3"/>
  <c r="F125" i="3"/>
  <c r="G125" i="3"/>
  <c r="H125" i="3"/>
  <c r="E126" i="3"/>
  <c r="F126" i="3"/>
  <c r="G126" i="3"/>
  <c r="H126" i="3"/>
  <c r="E127" i="3"/>
  <c r="F127" i="3"/>
  <c r="G127" i="3"/>
  <c r="H127" i="3"/>
  <c r="E128" i="3"/>
  <c r="F128" i="3"/>
  <c r="G128" i="3"/>
  <c r="H128" i="3"/>
  <c r="E129" i="3"/>
  <c r="F129" i="3"/>
  <c r="G129" i="3"/>
  <c r="H129" i="3"/>
  <c r="E130" i="3"/>
  <c r="F130" i="3"/>
  <c r="G130" i="3"/>
  <c r="H130" i="3"/>
  <c r="E131" i="3"/>
  <c r="F131" i="3"/>
  <c r="G131" i="3"/>
  <c r="H131" i="3"/>
  <c r="E132" i="3"/>
  <c r="F132" i="3"/>
  <c r="G132" i="3"/>
  <c r="H132" i="3"/>
  <c r="E133" i="3"/>
  <c r="F133" i="3"/>
  <c r="G133" i="3"/>
  <c r="H133" i="3"/>
  <c r="E134" i="3"/>
  <c r="F134" i="3"/>
  <c r="G134" i="3"/>
  <c r="H134" i="3"/>
  <c r="E135" i="3"/>
  <c r="F135" i="3"/>
  <c r="G135" i="3"/>
  <c r="H135" i="3"/>
  <c r="E136" i="3"/>
  <c r="F136" i="3"/>
  <c r="G136" i="3"/>
  <c r="H136" i="3"/>
  <c r="E137" i="3"/>
  <c r="F137" i="3"/>
  <c r="G137" i="3"/>
  <c r="H137" i="3"/>
  <c r="E138" i="3"/>
  <c r="F138" i="3"/>
  <c r="G138" i="3"/>
  <c r="H138" i="3"/>
  <c r="E139" i="3"/>
  <c r="F139" i="3"/>
  <c r="G139" i="3"/>
  <c r="H139" i="3"/>
  <c r="E140" i="3"/>
  <c r="F140" i="3"/>
  <c r="G140" i="3"/>
  <c r="H140" i="3"/>
  <c r="E141" i="3"/>
  <c r="F141" i="3"/>
  <c r="G141" i="3"/>
  <c r="H141" i="3"/>
  <c r="E142" i="3"/>
  <c r="F142" i="3"/>
  <c r="G142" i="3"/>
  <c r="H142" i="3"/>
  <c r="E143" i="3"/>
  <c r="F143" i="3"/>
  <c r="G143" i="3"/>
  <c r="H143" i="3"/>
  <c r="E144" i="3"/>
  <c r="F144" i="3"/>
  <c r="G144" i="3"/>
  <c r="H144" i="3"/>
  <c r="E145" i="3"/>
  <c r="F145" i="3"/>
  <c r="G145" i="3"/>
  <c r="H145" i="3"/>
  <c r="E146" i="3"/>
  <c r="F146" i="3"/>
  <c r="G146" i="3"/>
  <c r="H146" i="3"/>
  <c r="E147" i="3"/>
  <c r="F147" i="3"/>
  <c r="G147" i="3"/>
  <c r="H147" i="3"/>
  <c r="E148" i="3"/>
  <c r="F148" i="3"/>
  <c r="G148" i="3"/>
  <c r="H148" i="3"/>
  <c r="E149" i="3"/>
  <c r="F149" i="3"/>
  <c r="G149" i="3"/>
  <c r="H149" i="3"/>
  <c r="E150" i="3"/>
  <c r="F150" i="3"/>
  <c r="G150" i="3"/>
  <c r="H150" i="3"/>
  <c r="E151" i="3"/>
  <c r="F151" i="3"/>
  <c r="G151" i="3"/>
  <c r="H151" i="3"/>
  <c r="E152" i="3"/>
  <c r="F152" i="3"/>
  <c r="G152" i="3"/>
  <c r="H152" i="3"/>
  <c r="E153" i="3"/>
  <c r="F153" i="3"/>
  <c r="G153" i="3"/>
  <c r="H153" i="3"/>
  <c r="E154" i="3"/>
  <c r="F154" i="3"/>
  <c r="G154" i="3"/>
  <c r="H154" i="3"/>
  <c r="E155" i="3"/>
  <c r="F155" i="3"/>
  <c r="G155" i="3"/>
  <c r="H155" i="3"/>
  <c r="E156" i="3"/>
  <c r="F156" i="3"/>
  <c r="G156" i="3"/>
  <c r="H156" i="3"/>
  <c r="E157" i="3"/>
  <c r="F157" i="3"/>
  <c r="G157" i="3"/>
  <c r="H157" i="3"/>
  <c r="E158" i="3"/>
  <c r="F158" i="3"/>
  <c r="G158" i="3"/>
  <c r="H158" i="3"/>
  <c r="E159" i="3"/>
  <c r="F159" i="3"/>
  <c r="G159" i="3"/>
  <c r="H159" i="3"/>
  <c r="E160" i="3"/>
  <c r="F160" i="3"/>
  <c r="G160" i="3"/>
  <c r="H160" i="3"/>
  <c r="E161" i="3"/>
  <c r="F161" i="3"/>
  <c r="G161" i="3"/>
  <c r="H161" i="3"/>
  <c r="E162" i="3"/>
  <c r="F162" i="3"/>
  <c r="G162" i="3"/>
  <c r="H162" i="3"/>
  <c r="E163" i="3"/>
  <c r="F163" i="3"/>
  <c r="G163" i="3"/>
  <c r="H163" i="3"/>
  <c r="E164" i="3"/>
  <c r="F164" i="3"/>
  <c r="G164" i="3"/>
  <c r="H164" i="3"/>
  <c r="E165" i="3"/>
  <c r="F165" i="3"/>
  <c r="G165" i="3"/>
  <c r="H165" i="3"/>
  <c r="E166" i="3"/>
  <c r="F166" i="3"/>
  <c r="G166" i="3"/>
  <c r="H166" i="3"/>
  <c r="E167" i="3"/>
  <c r="F167" i="3"/>
  <c r="G167" i="3"/>
  <c r="H167" i="3"/>
  <c r="E168" i="3"/>
  <c r="F168" i="3"/>
  <c r="G168" i="3"/>
  <c r="H168" i="3"/>
  <c r="E169" i="3"/>
  <c r="F169" i="3"/>
  <c r="G169" i="3"/>
  <c r="H169" i="3"/>
  <c r="E170" i="3"/>
  <c r="F170" i="3"/>
  <c r="G170" i="3"/>
  <c r="H170" i="3"/>
  <c r="E171" i="3"/>
  <c r="F171" i="3"/>
  <c r="G171" i="3"/>
  <c r="H171" i="3"/>
  <c r="E172" i="3"/>
  <c r="F172" i="3"/>
  <c r="G172" i="3"/>
  <c r="H172" i="3"/>
  <c r="E173" i="3"/>
  <c r="F173" i="3"/>
  <c r="G173" i="3"/>
  <c r="H173" i="3"/>
  <c r="E174" i="3"/>
  <c r="F174" i="3"/>
  <c r="G174" i="3"/>
  <c r="H174" i="3"/>
  <c r="E175" i="3"/>
  <c r="F175" i="3"/>
  <c r="G175" i="3"/>
  <c r="H175" i="3"/>
  <c r="E176" i="3"/>
  <c r="F176" i="3"/>
  <c r="G176" i="3"/>
  <c r="H176" i="3"/>
  <c r="E177" i="3"/>
  <c r="F177" i="3"/>
  <c r="G177" i="3"/>
  <c r="H177" i="3"/>
  <c r="E178" i="3"/>
  <c r="F178" i="3"/>
  <c r="G178" i="3"/>
  <c r="H178" i="3"/>
  <c r="E179" i="3"/>
  <c r="F179" i="3"/>
  <c r="G179" i="3"/>
  <c r="H179" i="3"/>
  <c r="E180" i="3"/>
  <c r="F180" i="3"/>
  <c r="G180" i="3"/>
  <c r="H180" i="3"/>
  <c r="E181" i="3"/>
  <c r="F181" i="3"/>
  <c r="G181" i="3"/>
  <c r="H181" i="3"/>
  <c r="E182" i="3"/>
  <c r="F182" i="3"/>
  <c r="G182" i="3"/>
  <c r="H182" i="3"/>
  <c r="E183" i="3"/>
  <c r="F183" i="3"/>
  <c r="G183" i="3"/>
  <c r="H183" i="3"/>
  <c r="E184" i="3"/>
  <c r="F184" i="3"/>
  <c r="G184" i="3"/>
  <c r="H184" i="3"/>
  <c r="E185" i="3"/>
  <c r="F185" i="3"/>
  <c r="G185" i="3"/>
  <c r="H185" i="3"/>
  <c r="E186" i="3"/>
  <c r="F186" i="3"/>
  <c r="G186" i="3"/>
  <c r="H186" i="3"/>
  <c r="E187" i="3"/>
  <c r="F187" i="3"/>
  <c r="G187" i="3"/>
  <c r="H187" i="3"/>
  <c r="E188" i="3"/>
  <c r="F188" i="3"/>
  <c r="G188" i="3"/>
  <c r="H188" i="3"/>
  <c r="E189" i="3"/>
  <c r="F189" i="3"/>
  <c r="G189" i="3"/>
  <c r="H189" i="3"/>
  <c r="E190" i="3"/>
  <c r="F190" i="3"/>
  <c r="G190" i="3"/>
  <c r="H190" i="3"/>
  <c r="E191" i="3"/>
  <c r="F191" i="3"/>
  <c r="G191" i="3"/>
  <c r="H191" i="3"/>
  <c r="E192" i="3"/>
  <c r="F192" i="3"/>
  <c r="G192" i="3"/>
  <c r="H192" i="3"/>
  <c r="E193" i="3"/>
  <c r="F193" i="3"/>
  <c r="G193" i="3"/>
  <c r="H193" i="3"/>
  <c r="E194" i="3"/>
  <c r="F194" i="3"/>
  <c r="G194" i="3"/>
  <c r="H194" i="3"/>
  <c r="E195" i="3"/>
  <c r="F195" i="3"/>
  <c r="G195" i="3"/>
  <c r="H195" i="3"/>
  <c r="E196" i="3"/>
  <c r="F196" i="3"/>
  <c r="G196" i="3"/>
  <c r="H196" i="3"/>
  <c r="E197" i="3"/>
  <c r="F197" i="3"/>
  <c r="G197" i="3"/>
  <c r="H197" i="3"/>
  <c r="E198" i="3"/>
  <c r="F198" i="3"/>
  <c r="G198" i="3"/>
  <c r="H198" i="3"/>
  <c r="E199" i="3"/>
  <c r="F199" i="3"/>
  <c r="G199" i="3"/>
  <c r="H199" i="3"/>
  <c r="E200" i="3"/>
  <c r="F200" i="3"/>
  <c r="G200" i="3"/>
  <c r="H200" i="3"/>
  <c r="E201" i="3"/>
  <c r="F201" i="3"/>
  <c r="G201" i="3"/>
  <c r="H201" i="3"/>
  <c r="E202" i="3"/>
  <c r="F202" i="3"/>
  <c r="G202" i="3"/>
  <c r="H202" i="3"/>
  <c r="E203" i="3"/>
  <c r="F203" i="3"/>
  <c r="G203" i="3"/>
  <c r="H203" i="3"/>
  <c r="E204" i="3"/>
  <c r="F204" i="3"/>
  <c r="G204" i="3"/>
  <c r="H204" i="3"/>
  <c r="E205" i="3"/>
  <c r="F205" i="3"/>
  <c r="G205" i="3"/>
  <c r="H205" i="3"/>
  <c r="E206" i="3"/>
  <c r="F206" i="3"/>
  <c r="G206" i="3"/>
  <c r="H206" i="3"/>
  <c r="E207" i="3"/>
  <c r="F207" i="3"/>
  <c r="G207" i="3"/>
  <c r="H207" i="3"/>
  <c r="E208" i="3"/>
  <c r="F208" i="3"/>
  <c r="G208" i="3"/>
  <c r="H208" i="3"/>
  <c r="E209" i="3"/>
  <c r="F209" i="3"/>
  <c r="G209" i="3"/>
  <c r="H209" i="3"/>
  <c r="E210" i="3"/>
  <c r="F210" i="3"/>
  <c r="G210" i="3"/>
  <c r="H210" i="3"/>
  <c r="E211" i="3"/>
  <c r="F211" i="3"/>
  <c r="G211" i="3"/>
  <c r="H211" i="3"/>
  <c r="E212" i="3"/>
  <c r="F212" i="3"/>
  <c r="G212" i="3"/>
  <c r="H212" i="3"/>
  <c r="E213" i="3"/>
  <c r="F213" i="3"/>
  <c r="G213" i="3"/>
  <c r="H213" i="3"/>
  <c r="E214" i="3"/>
  <c r="F214" i="3"/>
  <c r="G214" i="3"/>
  <c r="H214" i="3"/>
  <c r="E215" i="3"/>
  <c r="F215" i="3"/>
  <c r="G215" i="3"/>
  <c r="H215" i="3"/>
  <c r="E216" i="3"/>
  <c r="F216" i="3"/>
  <c r="G216" i="3"/>
  <c r="H216" i="3"/>
  <c r="E217" i="3"/>
  <c r="F217" i="3"/>
  <c r="G217" i="3"/>
  <c r="H217" i="3"/>
  <c r="E218" i="3"/>
  <c r="F218" i="3"/>
  <c r="G218" i="3"/>
  <c r="H218" i="3"/>
  <c r="E219" i="3"/>
  <c r="F219" i="3"/>
  <c r="G219" i="3"/>
  <c r="H219" i="3"/>
  <c r="E220" i="3"/>
  <c r="F220" i="3"/>
  <c r="G220" i="3"/>
  <c r="H220" i="3"/>
  <c r="E221" i="3"/>
  <c r="F221" i="3"/>
  <c r="G221" i="3"/>
  <c r="H221" i="3"/>
  <c r="E222" i="3"/>
  <c r="F222" i="3"/>
  <c r="G222" i="3"/>
  <c r="H222" i="3"/>
  <c r="E223" i="3"/>
  <c r="F223" i="3"/>
  <c r="G223" i="3"/>
  <c r="H223" i="3"/>
  <c r="E224" i="3"/>
  <c r="F224" i="3"/>
  <c r="G224" i="3"/>
  <c r="H224" i="3"/>
  <c r="E225" i="3"/>
  <c r="F225" i="3"/>
  <c r="G225" i="3"/>
  <c r="H225" i="3"/>
  <c r="E226" i="3"/>
  <c r="F226" i="3"/>
  <c r="G226" i="3"/>
  <c r="H226" i="3"/>
  <c r="E227" i="3"/>
  <c r="F227" i="3"/>
  <c r="G227" i="3"/>
  <c r="H227" i="3"/>
  <c r="E228" i="3"/>
  <c r="F228" i="3"/>
  <c r="G228" i="3"/>
  <c r="H228" i="3"/>
  <c r="E229" i="3"/>
  <c r="F229" i="3"/>
  <c r="G229" i="3"/>
  <c r="H229" i="3"/>
  <c r="E230" i="3"/>
  <c r="F230" i="3"/>
  <c r="G230" i="3"/>
  <c r="H230" i="3"/>
  <c r="E231" i="3"/>
  <c r="F231" i="3"/>
  <c r="G231" i="3"/>
  <c r="H231" i="3"/>
  <c r="E232" i="3"/>
  <c r="F232" i="3"/>
  <c r="G232" i="3"/>
  <c r="H232" i="3"/>
  <c r="E233" i="3"/>
  <c r="F233" i="3"/>
  <c r="G233" i="3"/>
  <c r="H233" i="3"/>
  <c r="E234" i="3"/>
  <c r="F234" i="3"/>
  <c r="G234" i="3"/>
  <c r="H234" i="3"/>
  <c r="E235" i="3"/>
  <c r="F235" i="3"/>
  <c r="G235" i="3"/>
  <c r="H235" i="3"/>
  <c r="E236" i="3"/>
  <c r="F236" i="3"/>
  <c r="G236" i="3"/>
  <c r="H236" i="3"/>
  <c r="E237" i="3"/>
  <c r="F237" i="3"/>
  <c r="G237" i="3"/>
  <c r="H237" i="3"/>
  <c r="E238" i="3"/>
  <c r="F238" i="3"/>
  <c r="G238" i="3"/>
  <c r="H238" i="3"/>
  <c r="E239" i="3"/>
  <c r="F239" i="3"/>
  <c r="G239" i="3"/>
  <c r="H239" i="3"/>
  <c r="E240" i="3"/>
  <c r="F240" i="3"/>
  <c r="G240" i="3"/>
  <c r="H240" i="3"/>
  <c r="E241" i="3"/>
  <c r="F241" i="3"/>
  <c r="G241" i="3"/>
  <c r="H241" i="3"/>
  <c r="E242" i="3"/>
  <c r="F242" i="3"/>
  <c r="G242" i="3"/>
  <c r="H242" i="3"/>
  <c r="E243" i="3"/>
  <c r="F243" i="3"/>
  <c r="G243" i="3"/>
  <c r="H243" i="3"/>
  <c r="E244" i="3"/>
  <c r="F244" i="3"/>
  <c r="G244" i="3"/>
  <c r="H244" i="3"/>
  <c r="E245" i="3"/>
  <c r="F245" i="3"/>
  <c r="G245" i="3"/>
  <c r="H245" i="3"/>
  <c r="E246" i="3"/>
  <c r="F246" i="3"/>
  <c r="G246" i="3"/>
  <c r="H246" i="3"/>
  <c r="E247" i="3"/>
  <c r="F247" i="3"/>
  <c r="G247" i="3"/>
  <c r="H247" i="3"/>
  <c r="E248" i="3"/>
  <c r="F248" i="3"/>
  <c r="G248" i="3"/>
  <c r="H248" i="3"/>
  <c r="E249" i="3"/>
  <c r="F249" i="3"/>
  <c r="G249" i="3"/>
  <c r="H249" i="3"/>
  <c r="E250" i="3"/>
  <c r="F250" i="3"/>
  <c r="G250" i="3"/>
  <c r="H250" i="3"/>
  <c r="E251" i="3"/>
  <c r="F251" i="3"/>
  <c r="G251" i="3"/>
  <c r="H251" i="3"/>
  <c r="E252" i="3"/>
  <c r="F252" i="3"/>
  <c r="G252" i="3"/>
  <c r="H252" i="3"/>
  <c r="E253" i="3"/>
  <c r="F253" i="3"/>
  <c r="G253" i="3"/>
  <c r="H253" i="3"/>
  <c r="E254" i="3"/>
  <c r="F254" i="3"/>
  <c r="G254" i="3"/>
  <c r="H254" i="3"/>
  <c r="E255" i="3"/>
  <c r="F255" i="3"/>
  <c r="G255" i="3"/>
  <c r="H255" i="3"/>
  <c r="E256" i="3"/>
  <c r="F256" i="3"/>
  <c r="G256" i="3"/>
  <c r="H256" i="3"/>
  <c r="E257" i="3"/>
  <c r="F257" i="3"/>
  <c r="G257" i="3"/>
  <c r="H257" i="3"/>
  <c r="E258" i="3"/>
  <c r="F258" i="3"/>
  <c r="G258" i="3"/>
  <c r="H258" i="3"/>
  <c r="E259" i="3"/>
  <c r="F259" i="3"/>
  <c r="G259" i="3"/>
  <c r="H259" i="3"/>
  <c r="E260" i="3"/>
  <c r="F260" i="3"/>
  <c r="G260" i="3"/>
  <c r="H260" i="3"/>
  <c r="E261" i="3"/>
  <c r="F261" i="3"/>
  <c r="G261" i="3"/>
  <c r="H261" i="3"/>
  <c r="E262" i="3"/>
  <c r="F262" i="3"/>
  <c r="G262" i="3"/>
  <c r="H262" i="3"/>
  <c r="E263" i="3"/>
  <c r="F263" i="3"/>
  <c r="G263" i="3"/>
  <c r="H263" i="3"/>
  <c r="E264" i="3"/>
  <c r="F264" i="3"/>
  <c r="G264" i="3"/>
  <c r="H264" i="3"/>
  <c r="E265" i="3"/>
  <c r="F265" i="3"/>
  <c r="G265" i="3"/>
  <c r="H265" i="3"/>
  <c r="E266" i="3"/>
  <c r="F266" i="3"/>
  <c r="G266" i="3"/>
  <c r="H266" i="3"/>
  <c r="E267" i="3"/>
  <c r="F267" i="3"/>
  <c r="G267" i="3"/>
  <c r="H267" i="3"/>
  <c r="E268" i="3"/>
  <c r="F268" i="3"/>
  <c r="G268" i="3"/>
  <c r="H268" i="3"/>
  <c r="E269" i="3"/>
  <c r="F269" i="3"/>
  <c r="G269" i="3"/>
  <c r="H269" i="3"/>
  <c r="E270" i="3"/>
  <c r="F270" i="3"/>
  <c r="G270" i="3"/>
  <c r="H270" i="3"/>
  <c r="E271" i="3"/>
  <c r="F271" i="3"/>
  <c r="G271" i="3"/>
  <c r="H271" i="3"/>
  <c r="E272" i="3"/>
  <c r="F272" i="3"/>
  <c r="G272" i="3"/>
  <c r="H272" i="3"/>
  <c r="E273" i="3"/>
  <c r="F273" i="3"/>
  <c r="G273" i="3"/>
  <c r="H273" i="3"/>
  <c r="E274" i="3"/>
  <c r="F274" i="3"/>
  <c r="G274" i="3"/>
  <c r="H274" i="3"/>
  <c r="E275" i="3"/>
  <c r="F275" i="3"/>
  <c r="G275" i="3"/>
  <c r="H275" i="3"/>
  <c r="E276" i="3"/>
  <c r="F276" i="3"/>
  <c r="G276" i="3"/>
  <c r="H276" i="3"/>
  <c r="E277" i="3"/>
  <c r="F277" i="3"/>
  <c r="G277" i="3"/>
  <c r="H277" i="3"/>
  <c r="E278" i="3"/>
  <c r="F278" i="3"/>
  <c r="G278" i="3"/>
  <c r="H278" i="3"/>
  <c r="E279" i="3"/>
  <c r="F279" i="3"/>
  <c r="G279" i="3"/>
  <c r="H279" i="3"/>
  <c r="E280" i="3"/>
  <c r="F280" i="3"/>
  <c r="G280" i="3"/>
  <c r="H280" i="3"/>
  <c r="E281" i="3"/>
  <c r="F281" i="3"/>
  <c r="G281" i="3"/>
  <c r="H281" i="3"/>
  <c r="E282" i="3"/>
  <c r="F282" i="3"/>
  <c r="G282" i="3"/>
  <c r="H282" i="3"/>
  <c r="E283" i="3"/>
  <c r="F283" i="3"/>
  <c r="G283" i="3"/>
  <c r="H283" i="3"/>
  <c r="E284" i="3"/>
  <c r="F284" i="3"/>
  <c r="G284" i="3"/>
  <c r="H284" i="3"/>
  <c r="E285" i="3"/>
  <c r="F285" i="3"/>
  <c r="G285" i="3"/>
  <c r="H285" i="3"/>
  <c r="E286" i="3"/>
  <c r="F286" i="3"/>
  <c r="G286" i="3"/>
  <c r="H286" i="3"/>
  <c r="E287" i="3"/>
  <c r="F287" i="3"/>
  <c r="G287" i="3"/>
  <c r="H287" i="3"/>
  <c r="E288" i="3"/>
  <c r="F288" i="3"/>
  <c r="G288" i="3"/>
  <c r="H288" i="3"/>
  <c r="E289" i="3"/>
  <c r="F289" i="3"/>
  <c r="G289" i="3"/>
  <c r="H289" i="3"/>
  <c r="E290" i="3"/>
  <c r="F290" i="3"/>
  <c r="G290" i="3"/>
  <c r="H290" i="3"/>
  <c r="E291" i="3"/>
  <c r="F291" i="3"/>
  <c r="G291" i="3"/>
  <c r="H291" i="3"/>
  <c r="E292" i="3"/>
  <c r="F292" i="3"/>
  <c r="G292" i="3"/>
  <c r="H292" i="3"/>
  <c r="E293" i="3"/>
  <c r="F293" i="3"/>
  <c r="G293" i="3"/>
  <c r="H293" i="3"/>
  <c r="E294" i="3"/>
  <c r="F294" i="3"/>
  <c r="G294" i="3"/>
  <c r="H294" i="3"/>
  <c r="E295" i="3"/>
  <c r="F295" i="3"/>
  <c r="G295" i="3"/>
  <c r="H295" i="3"/>
  <c r="E296" i="3"/>
  <c r="F296" i="3"/>
  <c r="G296" i="3"/>
  <c r="H296" i="3"/>
  <c r="E297" i="3"/>
  <c r="F297" i="3"/>
  <c r="G297" i="3"/>
  <c r="H297" i="3"/>
  <c r="E298" i="3"/>
  <c r="F298" i="3"/>
  <c r="G298" i="3"/>
  <c r="H298" i="3"/>
  <c r="E299" i="3"/>
  <c r="F299" i="3"/>
  <c r="G299" i="3"/>
  <c r="H299" i="3"/>
  <c r="E300" i="3"/>
  <c r="F300" i="3"/>
  <c r="G300" i="3"/>
  <c r="H300" i="3"/>
  <c r="E301" i="3"/>
  <c r="F301" i="3"/>
  <c r="G301" i="3"/>
  <c r="H301" i="3"/>
  <c r="E302" i="3"/>
  <c r="F302" i="3"/>
  <c r="G302" i="3"/>
  <c r="H302" i="3"/>
  <c r="E303" i="3"/>
  <c r="F303" i="3"/>
  <c r="G303" i="3"/>
  <c r="H303" i="3"/>
  <c r="E304" i="3"/>
  <c r="F304" i="3"/>
  <c r="G304" i="3"/>
  <c r="H304" i="3"/>
  <c r="E305" i="3"/>
  <c r="F305" i="3"/>
  <c r="G305" i="3"/>
  <c r="H305" i="3"/>
  <c r="E306" i="3"/>
  <c r="F306" i="3"/>
  <c r="G306" i="3"/>
  <c r="H306" i="3"/>
  <c r="E307" i="3"/>
  <c r="F307" i="3"/>
  <c r="G307" i="3"/>
  <c r="H307" i="3"/>
  <c r="E308" i="3"/>
  <c r="F308" i="3"/>
  <c r="G308" i="3"/>
  <c r="H308" i="3"/>
  <c r="E309" i="3"/>
  <c r="F309" i="3"/>
  <c r="G309" i="3"/>
  <c r="H309" i="3"/>
  <c r="E310" i="3"/>
  <c r="F310" i="3"/>
  <c r="G310" i="3"/>
  <c r="H310" i="3"/>
  <c r="E311" i="3"/>
  <c r="F311" i="3"/>
  <c r="G311" i="3"/>
  <c r="H311" i="3"/>
  <c r="E312" i="3"/>
  <c r="F312" i="3"/>
  <c r="G312" i="3"/>
  <c r="H312" i="3"/>
  <c r="E313" i="3"/>
  <c r="F313" i="3"/>
  <c r="G313" i="3"/>
  <c r="H313" i="3"/>
  <c r="E314" i="3"/>
  <c r="F314" i="3"/>
  <c r="G314" i="3"/>
  <c r="H314" i="3"/>
  <c r="E315" i="3"/>
  <c r="F315" i="3"/>
  <c r="G315" i="3"/>
  <c r="H315" i="3"/>
  <c r="E316" i="3"/>
  <c r="F316" i="3"/>
  <c r="G316" i="3"/>
  <c r="H316" i="3"/>
  <c r="E317" i="3"/>
  <c r="F317" i="3"/>
  <c r="G317" i="3"/>
  <c r="H317" i="3"/>
  <c r="E318" i="3"/>
  <c r="F318" i="3"/>
  <c r="G318" i="3"/>
  <c r="H318" i="3"/>
  <c r="E319" i="3"/>
  <c r="F319" i="3"/>
  <c r="G319" i="3"/>
  <c r="H319" i="3"/>
  <c r="E320" i="3"/>
  <c r="F320" i="3"/>
  <c r="G320" i="3"/>
  <c r="H320" i="3"/>
  <c r="E321" i="3"/>
  <c r="F321" i="3"/>
  <c r="G321" i="3"/>
  <c r="H321" i="3"/>
  <c r="E322" i="3"/>
  <c r="F322" i="3"/>
  <c r="G322" i="3"/>
  <c r="H322" i="3"/>
  <c r="E323" i="3"/>
  <c r="F323" i="3"/>
  <c r="G323" i="3"/>
  <c r="H323" i="3"/>
  <c r="E324" i="3"/>
  <c r="F324" i="3"/>
  <c r="G324" i="3"/>
  <c r="H324" i="3"/>
  <c r="E325" i="3"/>
  <c r="F325" i="3"/>
  <c r="G325" i="3"/>
  <c r="H325" i="3"/>
  <c r="E326" i="3"/>
  <c r="F326" i="3"/>
  <c r="G326" i="3"/>
  <c r="H326" i="3"/>
  <c r="E327" i="3"/>
  <c r="F327" i="3"/>
  <c r="G327" i="3"/>
  <c r="H327" i="3"/>
  <c r="E328" i="3"/>
  <c r="F328" i="3"/>
  <c r="G328" i="3"/>
  <c r="H328" i="3"/>
  <c r="E329" i="3"/>
  <c r="F329" i="3"/>
  <c r="G329" i="3"/>
  <c r="H329" i="3"/>
  <c r="E330" i="3"/>
  <c r="F330" i="3"/>
  <c r="G330" i="3"/>
  <c r="H330" i="3"/>
  <c r="E331" i="3"/>
  <c r="F331" i="3"/>
  <c r="G331" i="3"/>
  <c r="H331" i="3"/>
  <c r="E332" i="3"/>
  <c r="F332" i="3"/>
  <c r="G332" i="3"/>
  <c r="H332" i="3"/>
  <c r="E333" i="3"/>
  <c r="F333" i="3"/>
  <c r="G333" i="3"/>
  <c r="H333" i="3"/>
  <c r="E334" i="3"/>
  <c r="F334" i="3"/>
  <c r="G334" i="3"/>
  <c r="H334" i="3"/>
  <c r="E335" i="3"/>
  <c r="F335" i="3"/>
  <c r="G335" i="3"/>
  <c r="H335" i="3"/>
  <c r="E336" i="3"/>
  <c r="F336" i="3"/>
  <c r="G336" i="3"/>
  <c r="H336" i="3"/>
  <c r="E337" i="3"/>
  <c r="F337" i="3"/>
  <c r="G337" i="3"/>
  <c r="H337" i="3"/>
  <c r="E338" i="3"/>
  <c r="F338" i="3"/>
  <c r="G338" i="3"/>
  <c r="H338" i="3"/>
  <c r="E339" i="3"/>
  <c r="F339" i="3"/>
  <c r="G339" i="3"/>
  <c r="H339" i="3"/>
  <c r="E340" i="3"/>
  <c r="F340" i="3"/>
  <c r="G340" i="3"/>
  <c r="H340" i="3"/>
  <c r="E341" i="3"/>
  <c r="F341" i="3"/>
  <c r="G341" i="3"/>
  <c r="H341" i="3"/>
  <c r="E342" i="3"/>
  <c r="F342" i="3"/>
  <c r="G342" i="3"/>
  <c r="H342" i="3"/>
  <c r="E343" i="3"/>
  <c r="F343" i="3"/>
  <c r="G343" i="3"/>
  <c r="H343" i="3"/>
  <c r="E344" i="3"/>
  <c r="F344" i="3"/>
  <c r="G344" i="3"/>
  <c r="H344" i="3"/>
  <c r="E345" i="3"/>
  <c r="F345" i="3"/>
  <c r="G345" i="3"/>
  <c r="H345" i="3"/>
  <c r="E346" i="3"/>
  <c r="F346" i="3"/>
  <c r="G346" i="3"/>
  <c r="H346" i="3"/>
  <c r="E347" i="3"/>
  <c r="F347" i="3"/>
  <c r="G347" i="3"/>
  <c r="H347" i="3"/>
  <c r="E348" i="3"/>
  <c r="F348" i="3"/>
  <c r="G348" i="3"/>
  <c r="H348" i="3"/>
  <c r="E349" i="3"/>
  <c r="F349" i="3"/>
  <c r="G349" i="3"/>
  <c r="H349" i="3"/>
  <c r="E350" i="3"/>
  <c r="F350" i="3"/>
  <c r="G350" i="3"/>
  <c r="H350" i="3"/>
  <c r="E351" i="3"/>
  <c r="F351" i="3"/>
  <c r="G351" i="3"/>
  <c r="H351" i="3"/>
  <c r="E352" i="3"/>
  <c r="F352" i="3"/>
  <c r="G352" i="3"/>
  <c r="H352" i="3"/>
  <c r="E353" i="3"/>
  <c r="F353" i="3"/>
  <c r="G353" i="3"/>
  <c r="H353" i="3"/>
  <c r="E354" i="3"/>
  <c r="F354" i="3"/>
  <c r="G354" i="3"/>
  <c r="H354" i="3"/>
  <c r="E355" i="3"/>
  <c r="F355" i="3"/>
  <c r="G355" i="3"/>
  <c r="H355" i="3"/>
  <c r="E356" i="3"/>
  <c r="F356" i="3"/>
  <c r="G356" i="3"/>
  <c r="H356" i="3"/>
  <c r="E357" i="3"/>
  <c r="F357" i="3"/>
  <c r="G357" i="3"/>
  <c r="H357" i="3"/>
  <c r="E358" i="3"/>
  <c r="F358" i="3"/>
  <c r="G358" i="3"/>
  <c r="H358" i="3"/>
  <c r="E359" i="3"/>
  <c r="F359" i="3"/>
  <c r="G359" i="3"/>
  <c r="H359" i="3"/>
  <c r="E360" i="3"/>
  <c r="F360" i="3"/>
  <c r="G360" i="3"/>
  <c r="H360" i="3"/>
  <c r="E361" i="3"/>
  <c r="F361" i="3"/>
  <c r="G361" i="3"/>
  <c r="H361" i="3"/>
  <c r="E362" i="3"/>
  <c r="F362" i="3"/>
  <c r="G362" i="3"/>
  <c r="H362" i="3"/>
  <c r="E363" i="3"/>
  <c r="F363" i="3"/>
  <c r="G363" i="3"/>
  <c r="H363" i="3"/>
  <c r="E364" i="3"/>
  <c r="F364" i="3"/>
  <c r="G364" i="3"/>
  <c r="H364" i="3"/>
  <c r="E365" i="3"/>
  <c r="F365" i="3"/>
  <c r="G365" i="3"/>
  <c r="H365" i="3"/>
  <c r="E366" i="3"/>
  <c r="F366" i="3"/>
  <c r="G366" i="3"/>
  <c r="H366" i="3"/>
  <c r="E367" i="3"/>
  <c r="F367" i="3"/>
  <c r="G367" i="3"/>
  <c r="H367" i="3"/>
  <c r="E368" i="3"/>
  <c r="F368" i="3"/>
  <c r="G368" i="3"/>
  <c r="H368" i="3"/>
  <c r="E369" i="3"/>
  <c r="F369" i="3"/>
  <c r="G369" i="3"/>
  <c r="H369" i="3"/>
  <c r="E370" i="3"/>
  <c r="F370" i="3"/>
  <c r="G370" i="3"/>
  <c r="H370" i="3"/>
  <c r="E371" i="3"/>
  <c r="F371" i="3"/>
  <c r="G371" i="3"/>
  <c r="H371" i="3"/>
  <c r="E372" i="3"/>
  <c r="F372" i="3"/>
  <c r="G372" i="3"/>
  <c r="H372" i="3"/>
  <c r="E373" i="3"/>
  <c r="F373" i="3"/>
  <c r="G373" i="3"/>
  <c r="H373" i="3"/>
  <c r="E374" i="3"/>
  <c r="F374" i="3"/>
  <c r="G374" i="3"/>
  <c r="H374" i="3"/>
  <c r="E375" i="3"/>
  <c r="F375" i="3"/>
  <c r="G375" i="3"/>
  <c r="H375" i="3"/>
  <c r="E376" i="3"/>
  <c r="F376" i="3"/>
  <c r="G376" i="3"/>
  <c r="H376" i="3"/>
  <c r="E377" i="3"/>
  <c r="F377" i="3"/>
  <c r="G377" i="3"/>
  <c r="H377" i="3"/>
  <c r="E378" i="3"/>
  <c r="F378" i="3"/>
  <c r="G378" i="3"/>
  <c r="H378" i="3"/>
  <c r="E379" i="3"/>
  <c r="F379" i="3"/>
  <c r="G379" i="3"/>
  <c r="H379" i="3"/>
  <c r="E380" i="3"/>
  <c r="F380" i="3"/>
  <c r="G380" i="3"/>
  <c r="H380" i="3"/>
  <c r="E381" i="3"/>
  <c r="F381" i="3"/>
  <c r="G381" i="3"/>
  <c r="H381" i="3"/>
  <c r="E382" i="3"/>
  <c r="F382" i="3"/>
  <c r="G382" i="3"/>
  <c r="H382" i="3"/>
  <c r="E383" i="3"/>
  <c r="F383" i="3"/>
  <c r="G383" i="3"/>
  <c r="H383" i="3"/>
  <c r="E384" i="3"/>
  <c r="F384" i="3"/>
  <c r="G384" i="3"/>
  <c r="H384" i="3"/>
  <c r="E385" i="3"/>
  <c r="F385" i="3"/>
  <c r="G385" i="3"/>
  <c r="H385" i="3"/>
  <c r="E386" i="3"/>
  <c r="F386" i="3"/>
  <c r="G386" i="3"/>
  <c r="H386" i="3"/>
  <c r="E387" i="3"/>
  <c r="F387" i="3"/>
  <c r="G387" i="3"/>
  <c r="H387" i="3"/>
  <c r="E388" i="3"/>
  <c r="F388" i="3"/>
  <c r="G388" i="3"/>
  <c r="H388" i="3"/>
  <c r="E389" i="3"/>
  <c r="F389" i="3"/>
  <c r="G389" i="3"/>
  <c r="H389" i="3"/>
  <c r="E390" i="3"/>
  <c r="F390" i="3"/>
  <c r="G390" i="3"/>
  <c r="H390" i="3"/>
  <c r="E391" i="3"/>
  <c r="F391" i="3"/>
  <c r="G391" i="3"/>
  <c r="H391" i="3"/>
  <c r="E392" i="3"/>
  <c r="F392" i="3"/>
  <c r="G392" i="3"/>
  <c r="H392" i="3"/>
  <c r="E393" i="3"/>
  <c r="F393" i="3"/>
  <c r="G393" i="3"/>
  <c r="H393" i="3"/>
  <c r="E394" i="3"/>
  <c r="F394" i="3"/>
  <c r="G394" i="3"/>
  <c r="H394" i="3"/>
  <c r="E395" i="3"/>
  <c r="F395" i="3"/>
  <c r="G395" i="3"/>
  <c r="H395" i="3"/>
  <c r="E396" i="3"/>
  <c r="F396" i="3"/>
  <c r="G396" i="3"/>
  <c r="H396" i="3"/>
  <c r="E397" i="3"/>
  <c r="F397" i="3"/>
  <c r="G397" i="3"/>
  <c r="H397" i="3"/>
  <c r="E398" i="3"/>
  <c r="F398" i="3"/>
  <c r="G398" i="3"/>
  <c r="H398" i="3"/>
  <c r="E399" i="3"/>
  <c r="F399" i="3"/>
  <c r="G399" i="3"/>
  <c r="H399" i="3"/>
  <c r="E400" i="3"/>
  <c r="F400" i="3"/>
  <c r="G400" i="3"/>
  <c r="H400" i="3"/>
  <c r="E401" i="3"/>
  <c r="F401" i="3"/>
  <c r="G401" i="3"/>
  <c r="H401" i="3"/>
  <c r="E402" i="3"/>
  <c r="F402" i="3"/>
  <c r="G402" i="3"/>
  <c r="H402" i="3"/>
  <c r="E403" i="3"/>
  <c r="F403" i="3"/>
  <c r="G403" i="3"/>
  <c r="H403" i="3"/>
  <c r="E404" i="3"/>
  <c r="F404" i="3"/>
  <c r="G404" i="3"/>
  <c r="H404" i="3"/>
  <c r="E405" i="3"/>
  <c r="F405" i="3"/>
  <c r="G405" i="3"/>
  <c r="H405" i="3"/>
  <c r="E406" i="3"/>
  <c r="F406" i="3"/>
  <c r="G406" i="3"/>
  <c r="H406" i="3"/>
  <c r="E407" i="3"/>
  <c r="F407" i="3"/>
  <c r="G407" i="3"/>
  <c r="H407" i="3"/>
  <c r="E408" i="3"/>
  <c r="F408" i="3"/>
  <c r="G408" i="3"/>
  <c r="H408" i="3"/>
  <c r="E409" i="3"/>
  <c r="F409" i="3"/>
  <c r="G409" i="3"/>
  <c r="H409" i="3"/>
  <c r="E410" i="3"/>
  <c r="F410" i="3"/>
  <c r="G410" i="3"/>
  <c r="H410" i="3"/>
  <c r="E411" i="3"/>
  <c r="F411" i="3"/>
  <c r="G411" i="3"/>
  <c r="H411" i="3"/>
  <c r="E412" i="3"/>
  <c r="F412" i="3"/>
  <c r="G412" i="3"/>
  <c r="H412" i="3"/>
  <c r="E413" i="3"/>
  <c r="F413" i="3"/>
  <c r="G413" i="3"/>
  <c r="H413" i="3"/>
  <c r="E414" i="3"/>
  <c r="F414" i="3"/>
  <c r="G414" i="3"/>
  <c r="H414" i="3"/>
  <c r="E415" i="3"/>
  <c r="F415" i="3"/>
  <c r="G415" i="3"/>
  <c r="H415" i="3"/>
  <c r="E416" i="3"/>
  <c r="F416" i="3"/>
  <c r="G416" i="3"/>
  <c r="H416" i="3"/>
  <c r="E417" i="3"/>
  <c r="F417" i="3"/>
  <c r="G417" i="3"/>
  <c r="H417" i="3"/>
  <c r="E418" i="3"/>
  <c r="F418" i="3"/>
  <c r="G418" i="3"/>
  <c r="H418" i="3"/>
  <c r="E419" i="3"/>
  <c r="F419" i="3"/>
  <c r="G419" i="3"/>
  <c r="H419" i="3"/>
  <c r="E420" i="3"/>
  <c r="F420" i="3"/>
  <c r="G420" i="3"/>
  <c r="H420" i="3"/>
  <c r="E421" i="3"/>
  <c r="F421" i="3"/>
  <c r="G421" i="3"/>
  <c r="H421" i="3"/>
  <c r="E422" i="3"/>
  <c r="F422" i="3"/>
  <c r="G422" i="3"/>
  <c r="H422" i="3"/>
  <c r="E423" i="3"/>
  <c r="F423" i="3"/>
  <c r="G423" i="3"/>
  <c r="H423" i="3"/>
  <c r="E424" i="3"/>
  <c r="F424" i="3"/>
  <c r="G424" i="3"/>
  <c r="H424" i="3"/>
  <c r="E425" i="3"/>
  <c r="F425" i="3"/>
  <c r="G425" i="3"/>
  <c r="H425" i="3"/>
  <c r="E426" i="3"/>
  <c r="F426" i="3"/>
  <c r="G426" i="3"/>
  <c r="H426" i="3"/>
  <c r="E427" i="3"/>
  <c r="F427" i="3"/>
  <c r="G427" i="3"/>
  <c r="H427" i="3"/>
  <c r="E428" i="3"/>
  <c r="F428" i="3"/>
  <c r="G428" i="3"/>
  <c r="H428" i="3"/>
  <c r="E429" i="3"/>
  <c r="F429" i="3"/>
  <c r="G429" i="3"/>
  <c r="H429" i="3"/>
  <c r="E430" i="3"/>
  <c r="F430" i="3"/>
  <c r="G430" i="3"/>
  <c r="H430" i="3"/>
  <c r="E431" i="3"/>
  <c r="F431" i="3"/>
  <c r="G431" i="3"/>
  <c r="H431" i="3"/>
  <c r="E432" i="3"/>
  <c r="F432" i="3"/>
  <c r="G432" i="3"/>
  <c r="H432" i="3"/>
  <c r="E433" i="3"/>
  <c r="F433" i="3"/>
  <c r="G433" i="3"/>
  <c r="H433" i="3"/>
  <c r="E434" i="3"/>
  <c r="F434" i="3"/>
  <c r="G434" i="3"/>
  <c r="H434" i="3"/>
  <c r="E435" i="3"/>
  <c r="F435" i="3"/>
  <c r="G435" i="3"/>
  <c r="H435" i="3"/>
  <c r="E436" i="3"/>
  <c r="F436" i="3"/>
  <c r="G436" i="3"/>
  <c r="H436" i="3"/>
  <c r="E437" i="3"/>
  <c r="F437" i="3"/>
  <c r="G437" i="3"/>
  <c r="H437" i="3"/>
  <c r="E438" i="3"/>
  <c r="F438" i="3"/>
  <c r="G438" i="3"/>
  <c r="H438" i="3"/>
  <c r="E439" i="3"/>
  <c r="F439" i="3"/>
  <c r="G439" i="3"/>
  <c r="H439" i="3"/>
  <c r="E440" i="3"/>
  <c r="F440" i="3"/>
  <c r="G440" i="3"/>
  <c r="H440" i="3"/>
  <c r="E441" i="3"/>
  <c r="F441" i="3"/>
  <c r="G441" i="3"/>
  <c r="H441" i="3"/>
  <c r="E442" i="3"/>
  <c r="F442" i="3"/>
  <c r="G442" i="3"/>
  <c r="H442" i="3"/>
  <c r="E443" i="3"/>
  <c r="F443" i="3"/>
  <c r="G443" i="3"/>
  <c r="H443" i="3"/>
  <c r="E444" i="3"/>
  <c r="F444" i="3"/>
  <c r="G444" i="3"/>
  <c r="H444" i="3"/>
  <c r="E445" i="3"/>
  <c r="F445" i="3"/>
  <c r="G445" i="3"/>
  <c r="H445" i="3"/>
  <c r="E446" i="3"/>
  <c r="F446" i="3"/>
  <c r="G446" i="3"/>
  <c r="H446" i="3"/>
  <c r="E447" i="3"/>
  <c r="F447" i="3"/>
  <c r="G447" i="3"/>
  <c r="H447" i="3"/>
  <c r="E448" i="3"/>
  <c r="F448" i="3"/>
  <c r="G448" i="3"/>
  <c r="H448" i="3"/>
  <c r="E449" i="3"/>
  <c r="F449" i="3"/>
  <c r="G449" i="3"/>
  <c r="H449" i="3"/>
  <c r="E450" i="3"/>
  <c r="F450" i="3"/>
  <c r="G450" i="3"/>
  <c r="H450" i="3"/>
  <c r="E451" i="3"/>
  <c r="F451" i="3"/>
  <c r="G451" i="3"/>
  <c r="H451" i="3"/>
  <c r="E452" i="3"/>
  <c r="F452" i="3"/>
  <c r="G452" i="3"/>
  <c r="H452" i="3"/>
  <c r="E453" i="3"/>
  <c r="F453" i="3"/>
  <c r="G453" i="3"/>
  <c r="H453" i="3"/>
  <c r="E454" i="3"/>
  <c r="F454" i="3"/>
  <c r="G454" i="3"/>
  <c r="H454" i="3"/>
  <c r="E455" i="3"/>
  <c r="F455" i="3"/>
  <c r="G455" i="3"/>
  <c r="H455" i="3"/>
  <c r="E456" i="3"/>
  <c r="F456" i="3"/>
  <c r="G456" i="3"/>
  <c r="H456" i="3"/>
  <c r="E457" i="3"/>
  <c r="F457" i="3"/>
  <c r="G457" i="3"/>
  <c r="H457" i="3"/>
  <c r="E458" i="3"/>
  <c r="F458" i="3"/>
  <c r="G458" i="3"/>
  <c r="H458" i="3"/>
  <c r="E459" i="3"/>
  <c r="F459" i="3"/>
  <c r="G459" i="3"/>
  <c r="H459" i="3"/>
  <c r="E460" i="3"/>
  <c r="F460" i="3"/>
  <c r="G460" i="3"/>
  <c r="H460" i="3"/>
  <c r="E461" i="3"/>
  <c r="F461" i="3"/>
  <c r="G461" i="3"/>
  <c r="H461" i="3"/>
  <c r="E462" i="3"/>
  <c r="F462" i="3"/>
  <c r="G462" i="3"/>
  <c r="H462" i="3"/>
  <c r="E463" i="3"/>
  <c r="F463" i="3"/>
  <c r="G463" i="3"/>
  <c r="H463" i="3"/>
  <c r="E464" i="3"/>
  <c r="F464" i="3"/>
  <c r="G464" i="3"/>
  <c r="H464" i="3"/>
  <c r="E465" i="3"/>
  <c r="F465" i="3"/>
  <c r="G465" i="3"/>
  <c r="H465" i="3"/>
  <c r="E466" i="3"/>
  <c r="F466" i="3"/>
  <c r="G466" i="3"/>
  <c r="H466" i="3"/>
  <c r="E467" i="3"/>
  <c r="F467" i="3"/>
  <c r="G467" i="3"/>
  <c r="H467" i="3"/>
  <c r="E468" i="3"/>
  <c r="F468" i="3"/>
  <c r="G468" i="3"/>
  <c r="H468" i="3"/>
  <c r="E469" i="3"/>
  <c r="F469" i="3"/>
  <c r="G469" i="3"/>
  <c r="H469" i="3"/>
  <c r="E470" i="3"/>
  <c r="F470" i="3"/>
  <c r="G470" i="3"/>
  <c r="H470" i="3"/>
  <c r="E471" i="3"/>
  <c r="F471" i="3"/>
  <c r="G471" i="3"/>
  <c r="H471" i="3"/>
  <c r="E472" i="3"/>
  <c r="F472" i="3"/>
  <c r="G472" i="3"/>
  <c r="H472" i="3"/>
  <c r="E473" i="3"/>
  <c r="F473" i="3"/>
  <c r="G473" i="3"/>
  <c r="H473" i="3"/>
  <c r="E474" i="3"/>
  <c r="F474" i="3"/>
  <c r="G474" i="3"/>
  <c r="H474" i="3"/>
  <c r="E475" i="3"/>
  <c r="F475" i="3"/>
  <c r="G475" i="3"/>
  <c r="H475" i="3"/>
  <c r="E476" i="3"/>
  <c r="F476" i="3"/>
  <c r="G476" i="3"/>
  <c r="H476" i="3"/>
  <c r="E477" i="3"/>
  <c r="F477" i="3"/>
  <c r="G477" i="3"/>
  <c r="H477" i="3"/>
  <c r="E478" i="3"/>
  <c r="F478" i="3"/>
  <c r="G478" i="3"/>
  <c r="H478" i="3"/>
  <c r="E479" i="3"/>
  <c r="F479" i="3"/>
  <c r="G479" i="3"/>
  <c r="H479" i="3"/>
  <c r="E480" i="3"/>
  <c r="F480" i="3"/>
  <c r="G480" i="3"/>
  <c r="H480" i="3"/>
  <c r="E481" i="3"/>
  <c r="F481" i="3"/>
  <c r="G481" i="3"/>
  <c r="H481" i="3"/>
  <c r="E482" i="3"/>
  <c r="F482" i="3"/>
  <c r="G482" i="3"/>
  <c r="H482" i="3"/>
  <c r="E483" i="3"/>
  <c r="F483" i="3"/>
  <c r="G483" i="3"/>
  <c r="H483" i="3"/>
  <c r="E484" i="3"/>
  <c r="F484" i="3"/>
  <c r="G484" i="3"/>
  <c r="H484" i="3"/>
  <c r="E485" i="3"/>
  <c r="F485" i="3"/>
  <c r="G485" i="3"/>
  <c r="H485" i="3"/>
  <c r="E486" i="3"/>
  <c r="F486" i="3"/>
  <c r="G486" i="3"/>
  <c r="H486" i="3"/>
  <c r="E487" i="3"/>
  <c r="F487" i="3"/>
  <c r="G487" i="3"/>
  <c r="H487" i="3"/>
  <c r="E488" i="3"/>
  <c r="F488" i="3"/>
  <c r="G488" i="3"/>
  <c r="H488" i="3"/>
  <c r="E489" i="3"/>
  <c r="F489" i="3"/>
  <c r="G489" i="3"/>
  <c r="H489" i="3"/>
  <c r="E490" i="3"/>
  <c r="F490" i="3"/>
  <c r="G490" i="3"/>
  <c r="H490" i="3"/>
  <c r="E491" i="3"/>
  <c r="F491" i="3"/>
  <c r="G491" i="3"/>
  <c r="H491" i="3"/>
  <c r="E492" i="3"/>
  <c r="F492" i="3"/>
  <c r="G492" i="3"/>
  <c r="H492" i="3"/>
  <c r="E493" i="3"/>
  <c r="F493" i="3"/>
  <c r="G493" i="3"/>
  <c r="H493" i="3"/>
  <c r="E494" i="3"/>
  <c r="F494" i="3"/>
  <c r="G494" i="3"/>
  <c r="H494" i="3"/>
  <c r="E495" i="3"/>
  <c r="F495" i="3"/>
  <c r="G495" i="3"/>
  <c r="H495" i="3"/>
  <c r="E496" i="3"/>
  <c r="F496" i="3"/>
  <c r="G496" i="3"/>
  <c r="H496" i="3"/>
  <c r="E497" i="3"/>
  <c r="F497" i="3"/>
  <c r="G497" i="3"/>
  <c r="H497" i="3"/>
  <c r="E498" i="3"/>
  <c r="F498" i="3"/>
  <c r="G498" i="3"/>
  <c r="H498" i="3"/>
  <c r="E499" i="3"/>
  <c r="F499" i="3"/>
  <c r="G499" i="3"/>
  <c r="H499" i="3"/>
  <c r="E500" i="3"/>
  <c r="F500" i="3"/>
  <c r="G500" i="3"/>
  <c r="H500" i="3"/>
  <c r="E501" i="3"/>
  <c r="F501" i="3"/>
  <c r="G501" i="3"/>
  <c r="H501" i="3"/>
  <c r="E502" i="3"/>
  <c r="F502" i="3"/>
  <c r="G502" i="3"/>
  <c r="H502" i="3"/>
  <c r="E503" i="3"/>
  <c r="F503" i="3"/>
  <c r="G503" i="3"/>
  <c r="H503" i="3"/>
  <c r="E504" i="3"/>
  <c r="F504" i="3"/>
  <c r="G504" i="3"/>
  <c r="H504" i="3"/>
  <c r="E505" i="3"/>
  <c r="F505" i="3"/>
  <c r="G505" i="3"/>
  <c r="H505" i="3"/>
  <c r="E506" i="3"/>
  <c r="F506" i="3"/>
  <c r="G506" i="3"/>
  <c r="H506" i="3"/>
  <c r="E507" i="3"/>
  <c r="F507" i="3"/>
  <c r="G507" i="3"/>
  <c r="H507" i="3"/>
  <c r="E508" i="3"/>
  <c r="F508" i="3"/>
  <c r="G508" i="3"/>
  <c r="H508" i="3"/>
  <c r="E509" i="3"/>
  <c r="F509" i="3"/>
  <c r="G509" i="3"/>
  <c r="H509" i="3"/>
  <c r="E510" i="3"/>
  <c r="F510" i="3"/>
  <c r="G510" i="3"/>
  <c r="H510" i="3"/>
  <c r="E511" i="3"/>
  <c r="F511" i="3"/>
  <c r="G511" i="3"/>
  <c r="H511" i="3"/>
  <c r="E512" i="3"/>
  <c r="F512" i="3"/>
  <c r="G512" i="3"/>
  <c r="H512" i="3"/>
  <c r="E513" i="3"/>
  <c r="F513" i="3"/>
  <c r="G513" i="3"/>
  <c r="H513" i="3"/>
  <c r="E514" i="3"/>
  <c r="F514" i="3"/>
  <c r="G514" i="3"/>
  <c r="H514" i="3"/>
  <c r="E515" i="3"/>
  <c r="F515" i="3"/>
  <c r="G515" i="3"/>
  <c r="H515" i="3"/>
  <c r="E516" i="3"/>
  <c r="F516" i="3"/>
  <c r="G516" i="3"/>
  <c r="H516" i="3"/>
  <c r="E517" i="3"/>
  <c r="F517" i="3"/>
  <c r="G517" i="3"/>
  <c r="H517" i="3"/>
  <c r="E518" i="3"/>
  <c r="F518" i="3"/>
  <c r="G518" i="3"/>
  <c r="H518" i="3"/>
  <c r="E519" i="3"/>
  <c r="F519" i="3"/>
  <c r="G519" i="3"/>
  <c r="H519" i="3"/>
  <c r="E520" i="3"/>
  <c r="F520" i="3"/>
  <c r="G520" i="3"/>
  <c r="H520" i="3"/>
  <c r="E521" i="3"/>
  <c r="F521" i="3"/>
  <c r="G521" i="3"/>
  <c r="H521" i="3"/>
  <c r="E522" i="3"/>
  <c r="F522" i="3"/>
  <c r="G522" i="3"/>
  <c r="H522" i="3"/>
  <c r="E523" i="3"/>
  <c r="F523" i="3"/>
  <c r="G523" i="3"/>
  <c r="H523" i="3"/>
  <c r="E524" i="3"/>
  <c r="F524" i="3"/>
  <c r="G524" i="3"/>
  <c r="H524" i="3"/>
  <c r="E525" i="3"/>
  <c r="F525" i="3"/>
  <c r="G525" i="3"/>
  <c r="H525" i="3"/>
  <c r="E526" i="3"/>
  <c r="F526" i="3"/>
  <c r="G526" i="3"/>
  <c r="H526" i="3"/>
  <c r="E527" i="3"/>
  <c r="F527" i="3"/>
  <c r="G527" i="3"/>
  <c r="H527" i="3"/>
  <c r="E528" i="3"/>
  <c r="F528" i="3"/>
  <c r="G528" i="3"/>
  <c r="H528" i="3"/>
  <c r="E529" i="3"/>
  <c r="F529" i="3"/>
  <c r="G529" i="3"/>
  <c r="H529" i="3"/>
  <c r="E530" i="3"/>
  <c r="F530" i="3"/>
  <c r="G530" i="3"/>
  <c r="H530" i="3"/>
  <c r="E531" i="3"/>
  <c r="F531" i="3"/>
  <c r="G531" i="3"/>
  <c r="H531" i="3"/>
  <c r="E532" i="3"/>
  <c r="F532" i="3"/>
  <c r="G532" i="3"/>
  <c r="H532" i="3"/>
  <c r="E533" i="3"/>
  <c r="F533" i="3"/>
  <c r="G533" i="3"/>
  <c r="H533" i="3"/>
  <c r="E534" i="3"/>
  <c r="F534" i="3"/>
  <c r="G534" i="3"/>
  <c r="H534" i="3"/>
  <c r="E535" i="3"/>
  <c r="F535" i="3"/>
  <c r="G535" i="3"/>
  <c r="H535" i="3"/>
  <c r="E536" i="3"/>
  <c r="F536" i="3"/>
  <c r="G536" i="3"/>
  <c r="H536" i="3"/>
  <c r="E537" i="3"/>
  <c r="F537" i="3"/>
  <c r="G537" i="3"/>
  <c r="H537" i="3"/>
  <c r="E538" i="3"/>
  <c r="F538" i="3"/>
  <c r="G538" i="3"/>
  <c r="H538" i="3"/>
  <c r="E539" i="3"/>
  <c r="F539" i="3"/>
  <c r="G539" i="3"/>
  <c r="H539" i="3"/>
  <c r="E540" i="3"/>
  <c r="F540" i="3"/>
  <c r="G540" i="3"/>
  <c r="H540" i="3"/>
  <c r="E541" i="3"/>
  <c r="F541" i="3"/>
  <c r="G541" i="3"/>
  <c r="H541" i="3"/>
  <c r="E542" i="3"/>
  <c r="F542" i="3"/>
  <c r="G542" i="3"/>
  <c r="H542" i="3"/>
  <c r="E543" i="3"/>
  <c r="F543" i="3"/>
  <c r="G543" i="3"/>
  <c r="H543" i="3"/>
  <c r="E544" i="3"/>
  <c r="F544" i="3"/>
  <c r="G544" i="3"/>
  <c r="H544" i="3"/>
  <c r="E545" i="3"/>
  <c r="F545" i="3"/>
  <c r="G545" i="3"/>
  <c r="H545" i="3"/>
  <c r="E546" i="3"/>
  <c r="F546" i="3"/>
  <c r="G546" i="3"/>
  <c r="H546" i="3"/>
  <c r="E547" i="3"/>
  <c r="F547" i="3"/>
  <c r="G547" i="3"/>
  <c r="H547" i="3"/>
  <c r="E548" i="3"/>
  <c r="F548" i="3"/>
  <c r="G548" i="3"/>
  <c r="H548" i="3"/>
  <c r="E549" i="3"/>
  <c r="F549" i="3"/>
  <c r="G549" i="3"/>
  <c r="H549" i="3"/>
  <c r="E550" i="3"/>
  <c r="F550" i="3"/>
  <c r="G550" i="3"/>
  <c r="H550" i="3"/>
  <c r="E551" i="3"/>
  <c r="F551" i="3"/>
  <c r="G551" i="3"/>
  <c r="H551" i="3"/>
  <c r="E552" i="3"/>
  <c r="F552" i="3"/>
  <c r="G552" i="3"/>
  <c r="H552" i="3"/>
  <c r="E553" i="3"/>
  <c r="F553" i="3"/>
  <c r="G553" i="3"/>
  <c r="H553" i="3"/>
  <c r="E554" i="3"/>
  <c r="F554" i="3"/>
  <c r="G554" i="3"/>
  <c r="H554" i="3"/>
  <c r="E555" i="3"/>
  <c r="F555" i="3"/>
  <c r="G555" i="3"/>
  <c r="H555" i="3"/>
  <c r="E556" i="3"/>
  <c r="F556" i="3"/>
  <c r="G556" i="3"/>
  <c r="H556" i="3"/>
  <c r="E557" i="3"/>
  <c r="F557" i="3"/>
  <c r="G557" i="3"/>
  <c r="H557" i="3"/>
  <c r="E558" i="3"/>
  <c r="F558" i="3"/>
  <c r="G558" i="3"/>
  <c r="H558" i="3"/>
  <c r="E559" i="3"/>
  <c r="F559" i="3"/>
  <c r="G559" i="3"/>
  <c r="H559" i="3"/>
  <c r="E560" i="3"/>
  <c r="F560" i="3"/>
  <c r="G560" i="3"/>
  <c r="H560" i="3"/>
  <c r="E561" i="3"/>
  <c r="F561" i="3"/>
  <c r="G561" i="3"/>
  <c r="H561" i="3"/>
  <c r="E562" i="3"/>
  <c r="F562" i="3"/>
  <c r="G562" i="3"/>
  <c r="H562" i="3"/>
  <c r="E563" i="3"/>
  <c r="F563" i="3"/>
  <c r="G563" i="3"/>
  <c r="H563" i="3"/>
  <c r="E564" i="3"/>
  <c r="F564" i="3"/>
  <c r="G564" i="3"/>
  <c r="H564" i="3"/>
  <c r="E565" i="3"/>
  <c r="F565" i="3"/>
  <c r="G565" i="3"/>
  <c r="H565" i="3"/>
  <c r="E566" i="3"/>
  <c r="F566" i="3"/>
  <c r="G566" i="3"/>
  <c r="H566" i="3"/>
  <c r="E567" i="3"/>
  <c r="F567" i="3"/>
  <c r="G567" i="3"/>
  <c r="H567" i="3"/>
  <c r="E568" i="3"/>
  <c r="F568" i="3"/>
  <c r="G568" i="3"/>
  <c r="H568" i="3"/>
  <c r="E569" i="3"/>
  <c r="F569" i="3"/>
  <c r="G569" i="3"/>
  <c r="H569" i="3"/>
  <c r="E570" i="3"/>
  <c r="F570" i="3"/>
  <c r="G570" i="3"/>
  <c r="H570" i="3"/>
  <c r="E571" i="3"/>
  <c r="F571" i="3"/>
  <c r="G571" i="3"/>
  <c r="H571" i="3"/>
  <c r="E572" i="3"/>
  <c r="F572" i="3"/>
  <c r="G572" i="3"/>
  <c r="H572" i="3"/>
  <c r="E573" i="3"/>
  <c r="F573" i="3"/>
  <c r="G573" i="3"/>
  <c r="H573" i="3"/>
  <c r="E574" i="3"/>
  <c r="F574" i="3"/>
  <c r="G574" i="3"/>
  <c r="H574" i="3"/>
  <c r="E575" i="3"/>
  <c r="F575" i="3"/>
  <c r="G575" i="3"/>
  <c r="H575" i="3"/>
  <c r="E576" i="3"/>
  <c r="F576" i="3"/>
  <c r="G576" i="3"/>
  <c r="H576" i="3"/>
  <c r="E577" i="3"/>
  <c r="F577" i="3"/>
  <c r="G577" i="3"/>
  <c r="H577" i="3"/>
  <c r="E578" i="3"/>
  <c r="F578" i="3"/>
  <c r="G578" i="3"/>
  <c r="H578" i="3"/>
  <c r="E579" i="3"/>
  <c r="F579" i="3"/>
  <c r="G579" i="3"/>
  <c r="H579" i="3"/>
  <c r="E580" i="3"/>
  <c r="F580" i="3"/>
  <c r="G580" i="3"/>
  <c r="H580" i="3"/>
  <c r="E581" i="3"/>
  <c r="F581" i="3"/>
  <c r="G581" i="3"/>
  <c r="H581" i="3"/>
  <c r="E582" i="3"/>
  <c r="F582" i="3"/>
  <c r="G582" i="3"/>
  <c r="H582" i="3"/>
  <c r="E583" i="3"/>
  <c r="F583" i="3"/>
  <c r="G583" i="3"/>
  <c r="H583" i="3"/>
  <c r="E584" i="3"/>
  <c r="F584" i="3"/>
  <c r="G584" i="3"/>
  <c r="H584" i="3"/>
  <c r="E585" i="3"/>
  <c r="F585" i="3"/>
  <c r="G585" i="3"/>
  <c r="H585" i="3"/>
  <c r="E586" i="3"/>
  <c r="F586" i="3"/>
  <c r="G586" i="3"/>
  <c r="H586" i="3"/>
  <c r="E587" i="3"/>
  <c r="F587" i="3"/>
  <c r="G587" i="3"/>
  <c r="H587" i="3"/>
  <c r="E588" i="3"/>
  <c r="F588" i="3"/>
  <c r="G588" i="3"/>
  <c r="H588" i="3"/>
  <c r="E589" i="3"/>
  <c r="F589" i="3"/>
  <c r="G589" i="3"/>
  <c r="H589" i="3"/>
  <c r="E590" i="3"/>
  <c r="F590" i="3"/>
  <c r="G590" i="3"/>
  <c r="H590" i="3"/>
  <c r="E591" i="3"/>
  <c r="F591" i="3"/>
  <c r="G591" i="3"/>
  <c r="H591" i="3"/>
  <c r="E592" i="3"/>
  <c r="F592" i="3"/>
  <c r="G592" i="3"/>
  <c r="H592" i="3"/>
  <c r="E593" i="3"/>
  <c r="F593" i="3"/>
  <c r="G593" i="3"/>
  <c r="H593" i="3"/>
  <c r="E594" i="3"/>
  <c r="F594" i="3"/>
  <c r="G594" i="3"/>
  <c r="H594" i="3"/>
  <c r="E595" i="3"/>
  <c r="F595" i="3"/>
  <c r="G595" i="3"/>
  <c r="H595" i="3"/>
  <c r="E596" i="3"/>
  <c r="F596" i="3"/>
  <c r="G596" i="3"/>
  <c r="H596" i="3"/>
  <c r="E597" i="3"/>
  <c r="F597" i="3"/>
  <c r="G597" i="3"/>
  <c r="H597" i="3"/>
  <c r="E598" i="3"/>
  <c r="F598" i="3"/>
  <c r="G598" i="3"/>
  <c r="H598" i="3"/>
  <c r="E599" i="3"/>
  <c r="F599" i="3"/>
  <c r="G599" i="3"/>
  <c r="H599" i="3"/>
  <c r="E600" i="3"/>
  <c r="F600" i="3"/>
  <c r="G600" i="3"/>
  <c r="H600" i="3"/>
  <c r="E601" i="3"/>
  <c r="F601" i="3"/>
  <c r="G601" i="3"/>
  <c r="H601" i="3"/>
  <c r="E602" i="3"/>
  <c r="F602" i="3"/>
  <c r="G602" i="3"/>
  <c r="H602" i="3"/>
  <c r="E603" i="3"/>
  <c r="F603" i="3"/>
  <c r="G603" i="3"/>
  <c r="H603" i="3"/>
  <c r="E604" i="3"/>
  <c r="F604" i="3"/>
  <c r="G604" i="3"/>
  <c r="H604" i="3"/>
  <c r="E605" i="3"/>
  <c r="F605" i="3"/>
  <c r="G605" i="3"/>
  <c r="H605" i="3"/>
  <c r="E606" i="3"/>
  <c r="F606" i="3"/>
  <c r="G606" i="3"/>
  <c r="H606" i="3"/>
  <c r="E607" i="3"/>
  <c r="F607" i="3"/>
  <c r="G607" i="3"/>
  <c r="H607" i="3"/>
  <c r="E608" i="3"/>
  <c r="F608" i="3"/>
  <c r="G608" i="3"/>
  <c r="H608" i="3"/>
  <c r="E609" i="3"/>
  <c r="F609" i="3"/>
  <c r="G609" i="3"/>
  <c r="H609" i="3"/>
  <c r="E610" i="3"/>
  <c r="F610" i="3"/>
  <c r="G610" i="3"/>
  <c r="H610" i="3"/>
  <c r="E611" i="3"/>
  <c r="F611" i="3"/>
  <c r="G611" i="3"/>
  <c r="H611" i="3"/>
  <c r="E612" i="3"/>
  <c r="F612" i="3"/>
  <c r="G612" i="3"/>
  <c r="H612" i="3"/>
  <c r="E613" i="3"/>
  <c r="F613" i="3"/>
  <c r="G613" i="3"/>
  <c r="H613" i="3"/>
  <c r="E614" i="3"/>
  <c r="F614" i="3"/>
  <c r="G614" i="3"/>
  <c r="H614" i="3"/>
  <c r="E615" i="3"/>
  <c r="F615" i="3"/>
  <c r="G615" i="3"/>
  <c r="H615" i="3"/>
  <c r="E616" i="3"/>
  <c r="F616" i="3"/>
  <c r="G616" i="3"/>
  <c r="H616" i="3"/>
  <c r="E617" i="3"/>
  <c r="F617" i="3"/>
  <c r="G617" i="3"/>
  <c r="H617" i="3"/>
  <c r="E618" i="3"/>
  <c r="F618" i="3"/>
  <c r="G618" i="3"/>
  <c r="H618" i="3"/>
  <c r="E619" i="3"/>
  <c r="F619" i="3"/>
  <c r="G619" i="3"/>
  <c r="H619" i="3"/>
  <c r="E620" i="3"/>
  <c r="F620" i="3"/>
  <c r="G620" i="3"/>
  <c r="H620" i="3"/>
  <c r="E621" i="3"/>
  <c r="F621" i="3"/>
  <c r="G621" i="3"/>
  <c r="H621" i="3"/>
  <c r="E622" i="3"/>
  <c r="F622" i="3"/>
  <c r="G622" i="3"/>
  <c r="H622" i="3"/>
  <c r="E623" i="3"/>
  <c r="F623" i="3"/>
  <c r="G623" i="3"/>
  <c r="H623" i="3"/>
  <c r="E624" i="3"/>
  <c r="F624" i="3"/>
  <c r="G624" i="3"/>
  <c r="H624" i="3"/>
  <c r="E625" i="3"/>
  <c r="F625" i="3"/>
  <c r="G625" i="3"/>
  <c r="H625" i="3"/>
  <c r="E626" i="3"/>
  <c r="F626" i="3"/>
  <c r="G626" i="3"/>
  <c r="H626" i="3"/>
  <c r="E627" i="3"/>
  <c r="F627" i="3"/>
  <c r="G627" i="3"/>
  <c r="H627" i="3"/>
  <c r="E628" i="3"/>
  <c r="F628" i="3"/>
  <c r="G628" i="3"/>
  <c r="H628" i="3"/>
  <c r="E629" i="3"/>
  <c r="F629" i="3"/>
  <c r="G629" i="3"/>
  <c r="H629" i="3"/>
  <c r="E630" i="3"/>
  <c r="F630" i="3"/>
  <c r="G630" i="3"/>
  <c r="H630" i="3"/>
  <c r="E631" i="3"/>
  <c r="F631" i="3"/>
  <c r="G631" i="3"/>
  <c r="H631" i="3"/>
  <c r="E632" i="3"/>
  <c r="F632" i="3"/>
  <c r="G632" i="3"/>
  <c r="H632" i="3"/>
  <c r="E633" i="3"/>
  <c r="F633" i="3"/>
  <c r="G633" i="3"/>
  <c r="H633" i="3"/>
  <c r="E634" i="3"/>
  <c r="F634" i="3"/>
  <c r="G634" i="3"/>
  <c r="H634" i="3"/>
  <c r="E635" i="3"/>
  <c r="F635" i="3"/>
  <c r="G635" i="3"/>
  <c r="H635" i="3"/>
  <c r="E636" i="3"/>
  <c r="F636" i="3"/>
  <c r="G636" i="3"/>
  <c r="H636" i="3"/>
  <c r="E637" i="3"/>
  <c r="F637" i="3"/>
  <c r="G637" i="3"/>
  <c r="H637" i="3"/>
  <c r="E638" i="3"/>
  <c r="F638" i="3"/>
  <c r="G638" i="3"/>
  <c r="H638" i="3"/>
  <c r="E639" i="3"/>
  <c r="F639" i="3"/>
  <c r="G639" i="3"/>
  <c r="H639" i="3"/>
  <c r="E640" i="3"/>
  <c r="F640" i="3"/>
  <c r="G640" i="3"/>
  <c r="H640" i="3"/>
  <c r="E641" i="3"/>
  <c r="F641" i="3"/>
  <c r="G641" i="3"/>
  <c r="H641" i="3"/>
  <c r="E642" i="3"/>
  <c r="F642" i="3"/>
  <c r="G642" i="3"/>
  <c r="H642" i="3"/>
  <c r="E643" i="3"/>
  <c r="F643" i="3"/>
  <c r="G643" i="3"/>
  <c r="H643" i="3"/>
  <c r="E644" i="3"/>
  <c r="F644" i="3"/>
  <c r="G644" i="3"/>
  <c r="H644" i="3"/>
  <c r="E645" i="3"/>
  <c r="F645" i="3"/>
  <c r="G645" i="3"/>
  <c r="H645" i="3"/>
  <c r="E646" i="3"/>
  <c r="F646" i="3"/>
  <c r="G646" i="3"/>
  <c r="H646" i="3"/>
  <c r="E647" i="3"/>
  <c r="F647" i="3"/>
  <c r="G647" i="3"/>
  <c r="H647" i="3"/>
  <c r="E648" i="3"/>
  <c r="F648" i="3"/>
  <c r="G648" i="3"/>
  <c r="H648" i="3"/>
  <c r="E649" i="3"/>
  <c r="F649" i="3"/>
  <c r="G649" i="3"/>
  <c r="H649" i="3"/>
  <c r="E650" i="3"/>
  <c r="F650" i="3"/>
  <c r="G650" i="3"/>
  <c r="H650" i="3"/>
  <c r="E651" i="3"/>
  <c r="F651" i="3"/>
  <c r="G651" i="3"/>
  <c r="H651" i="3"/>
  <c r="E652" i="3"/>
  <c r="F652" i="3"/>
  <c r="G652" i="3"/>
  <c r="H652" i="3"/>
  <c r="E653" i="3"/>
  <c r="F653" i="3"/>
  <c r="G653" i="3"/>
  <c r="H653" i="3"/>
  <c r="E654" i="3"/>
  <c r="F654" i="3"/>
  <c r="G654" i="3"/>
  <c r="H654" i="3"/>
  <c r="E655" i="3"/>
  <c r="F655" i="3"/>
  <c r="G655" i="3"/>
  <c r="H655" i="3"/>
  <c r="E656" i="3"/>
  <c r="F656" i="3"/>
  <c r="G656" i="3"/>
  <c r="H656" i="3"/>
  <c r="E657" i="3"/>
  <c r="F657" i="3"/>
  <c r="G657" i="3"/>
  <c r="H657" i="3"/>
  <c r="E658" i="3"/>
  <c r="F658" i="3"/>
  <c r="G658" i="3"/>
  <c r="H658" i="3"/>
  <c r="E659" i="3"/>
  <c r="F659" i="3"/>
  <c r="G659" i="3"/>
  <c r="H659" i="3"/>
  <c r="E660" i="3"/>
  <c r="F660" i="3"/>
  <c r="G660" i="3"/>
  <c r="H660" i="3"/>
  <c r="E661" i="3"/>
  <c r="F661" i="3"/>
  <c r="G661" i="3"/>
  <c r="H661" i="3"/>
  <c r="E662" i="3"/>
  <c r="F662" i="3"/>
  <c r="G662" i="3"/>
  <c r="H662" i="3"/>
  <c r="E663" i="3"/>
  <c r="F663" i="3"/>
  <c r="G663" i="3"/>
  <c r="H663" i="3"/>
  <c r="E664" i="3"/>
  <c r="F664" i="3"/>
  <c r="G664" i="3"/>
  <c r="H664" i="3"/>
  <c r="E665" i="3"/>
  <c r="F665" i="3"/>
  <c r="G665" i="3"/>
  <c r="H665" i="3"/>
  <c r="E666" i="3"/>
  <c r="F666" i="3"/>
  <c r="G666" i="3"/>
  <c r="H666" i="3"/>
  <c r="E667" i="3"/>
  <c r="F667" i="3"/>
  <c r="G667" i="3"/>
  <c r="H667" i="3"/>
  <c r="E668" i="3"/>
  <c r="F668" i="3"/>
  <c r="G668" i="3"/>
  <c r="H668" i="3"/>
  <c r="E669" i="3"/>
  <c r="F669" i="3"/>
  <c r="G669" i="3"/>
  <c r="H669" i="3"/>
  <c r="E670" i="3"/>
  <c r="F670" i="3"/>
  <c r="G670" i="3"/>
  <c r="H670" i="3"/>
  <c r="E671" i="3"/>
  <c r="F671" i="3"/>
  <c r="G671" i="3"/>
  <c r="H671" i="3"/>
  <c r="E672" i="3"/>
  <c r="F672" i="3"/>
  <c r="G672" i="3"/>
  <c r="H672" i="3"/>
  <c r="E673" i="3"/>
  <c r="F673" i="3"/>
  <c r="G673" i="3"/>
  <c r="H673" i="3"/>
  <c r="E674" i="3"/>
  <c r="F674" i="3"/>
  <c r="G674" i="3"/>
  <c r="H674" i="3"/>
  <c r="E675" i="3"/>
  <c r="F675" i="3"/>
  <c r="G675" i="3"/>
  <c r="H675" i="3"/>
  <c r="E676" i="3"/>
  <c r="F676" i="3"/>
  <c r="G676" i="3"/>
  <c r="H676" i="3"/>
  <c r="E677" i="3"/>
  <c r="F677" i="3"/>
  <c r="G677" i="3"/>
  <c r="H677" i="3"/>
  <c r="E678" i="3"/>
  <c r="F678" i="3"/>
  <c r="G678" i="3"/>
  <c r="H678" i="3"/>
  <c r="E679" i="3"/>
  <c r="F679" i="3"/>
  <c r="G679" i="3"/>
  <c r="H679" i="3"/>
  <c r="E680" i="3"/>
  <c r="F680" i="3"/>
  <c r="G680" i="3"/>
  <c r="H680" i="3"/>
  <c r="E681" i="3"/>
  <c r="F681" i="3"/>
  <c r="G681" i="3"/>
  <c r="H681" i="3"/>
  <c r="E682" i="3"/>
  <c r="F682" i="3"/>
  <c r="G682" i="3"/>
  <c r="H682" i="3"/>
  <c r="E683" i="3"/>
  <c r="F683" i="3"/>
  <c r="G683" i="3"/>
  <c r="H683" i="3"/>
  <c r="E684" i="3"/>
  <c r="F684" i="3"/>
  <c r="G684" i="3"/>
  <c r="H684" i="3"/>
  <c r="E685" i="3"/>
  <c r="F685" i="3"/>
  <c r="G685" i="3"/>
  <c r="H685" i="3"/>
  <c r="AG130" i="39" l="1"/>
  <c r="D128" i="39" l="1"/>
  <c r="C2" i="53" l="1"/>
  <c r="G2" i="53" l="1"/>
  <c r="C78" i="40"/>
  <c r="C24" i="40"/>
  <c r="C79" i="40"/>
  <c r="D24" i="39" l="1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40" i="39"/>
  <c r="D41" i="39"/>
  <c r="D42" i="39"/>
  <c r="D43" i="39"/>
  <c r="D44" i="39"/>
  <c r="D45" i="39"/>
  <c r="D46" i="39"/>
  <c r="D47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103" i="39"/>
  <c r="D104" i="39"/>
  <c r="D105" i="39"/>
  <c r="D106" i="39"/>
  <c r="D107" i="39"/>
  <c r="D108" i="39"/>
  <c r="D109" i="39"/>
  <c r="D110" i="39"/>
  <c r="D111" i="39"/>
  <c r="D112" i="39"/>
  <c r="D114" i="39"/>
  <c r="D115" i="39"/>
  <c r="D116" i="39"/>
  <c r="D118" i="39"/>
  <c r="D119" i="39"/>
  <c r="D120" i="39"/>
  <c r="D121" i="39"/>
  <c r="D122" i="39"/>
  <c r="D123" i="39"/>
  <c r="D124" i="39"/>
  <c r="D125" i="39"/>
  <c r="D127" i="39"/>
  <c r="C24" i="39"/>
  <c r="C25" i="39"/>
  <c r="C26" i="39"/>
  <c r="C27" i="39"/>
  <c r="C28" i="39"/>
  <c r="C29" i="39"/>
  <c r="C30" i="39"/>
  <c r="C31" i="39"/>
  <c r="C32" i="39"/>
  <c r="C33" i="39"/>
  <c r="C5" i="56" s="1"/>
  <c r="C34" i="39"/>
  <c r="C35" i="39"/>
  <c r="C36" i="39"/>
  <c r="C37" i="39"/>
  <c r="C41" i="39"/>
  <c r="C42" i="39"/>
  <c r="C43" i="39"/>
  <c r="C44" i="39"/>
  <c r="C45" i="39"/>
  <c r="C46" i="39"/>
  <c r="C47" i="39"/>
  <c r="C50" i="39"/>
  <c r="C51" i="39"/>
  <c r="C7" i="56" s="1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27" i="56" s="1"/>
  <c r="C89" i="39"/>
  <c r="C90" i="39"/>
  <c r="C91" i="39"/>
  <c r="C92" i="39"/>
  <c r="C93" i="39"/>
  <c r="C94" i="39"/>
  <c r="C30" i="56" s="1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4" i="39"/>
  <c r="C115" i="39"/>
  <c r="C116" i="39"/>
  <c r="C118" i="39"/>
  <c r="C119" i="39"/>
  <c r="C120" i="39"/>
  <c r="C121" i="39"/>
  <c r="C122" i="39"/>
  <c r="C123" i="39"/>
  <c r="C124" i="39"/>
  <c r="C125" i="39"/>
  <c r="C127" i="39"/>
  <c r="C128" i="39"/>
  <c r="C11" i="56" l="1"/>
  <c r="R16" i="54"/>
  <c r="R15" i="54"/>
  <c r="C9" i="56"/>
  <c r="R13" i="54"/>
  <c r="R14" i="54"/>
  <c r="H25" i="5"/>
  <c r="H26" i="5"/>
  <c r="H27" i="5"/>
  <c r="H33" i="5"/>
  <c r="H34" i="5"/>
  <c r="H35" i="5"/>
  <c r="H36" i="5"/>
  <c r="H40" i="5"/>
  <c r="H41" i="5"/>
  <c r="H42" i="5"/>
  <c r="H54" i="5"/>
  <c r="H55" i="5"/>
  <c r="H56" i="5"/>
  <c r="H57" i="5"/>
  <c r="H58" i="5"/>
  <c r="H59" i="5"/>
  <c r="H60" i="5"/>
  <c r="H61" i="5"/>
  <c r="H63" i="5"/>
  <c r="H64" i="5"/>
  <c r="H65" i="5"/>
  <c r="H66" i="5"/>
  <c r="H67" i="5"/>
  <c r="H69" i="5"/>
  <c r="H70" i="5"/>
  <c r="H71" i="5"/>
  <c r="H72" i="5"/>
  <c r="H74" i="5"/>
  <c r="H75" i="5"/>
  <c r="H76" i="5"/>
  <c r="H77" i="5"/>
  <c r="H78" i="5"/>
  <c r="H79" i="5"/>
  <c r="H81" i="5"/>
  <c r="H82" i="5"/>
  <c r="H83" i="5"/>
  <c r="H85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2" i="5"/>
  <c r="H106" i="5"/>
  <c r="H108" i="5"/>
  <c r="H109" i="5"/>
  <c r="H111" i="5"/>
  <c r="H112" i="5"/>
  <c r="H114" i="5"/>
  <c r="H116" i="5"/>
  <c r="H118" i="5"/>
  <c r="H119" i="5"/>
  <c r="H120" i="5"/>
  <c r="H121" i="5"/>
  <c r="H123" i="5"/>
  <c r="H124" i="5"/>
  <c r="H125" i="5"/>
  <c r="H128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F8" i="54" s="1"/>
  <c r="E37" i="5"/>
  <c r="F7" i="54" s="1"/>
  <c r="E40" i="5"/>
  <c r="E41" i="5"/>
  <c r="E42" i="5"/>
  <c r="E43" i="5"/>
  <c r="E44" i="5"/>
  <c r="E45" i="5"/>
  <c r="E46" i="5"/>
  <c r="E47" i="5"/>
  <c r="E50" i="5"/>
  <c r="E51" i="5"/>
  <c r="F6" i="54" s="1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4" i="5"/>
  <c r="E115" i="5"/>
  <c r="E116" i="5"/>
  <c r="E118" i="5"/>
  <c r="E119" i="5"/>
  <c r="E120" i="5"/>
  <c r="E121" i="5"/>
  <c r="E122" i="5"/>
  <c r="E123" i="5"/>
  <c r="F10" i="54" s="1"/>
  <c r="E124" i="5"/>
  <c r="E125" i="5"/>
  <c r="E127" i="5"/>
  <c r="E128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E8" i="54" s="1"/>
  <c r="D37" i="5"/>
  <c r="D40" i="5"/>
  <c r="D41" i="5"/>
  <c r="D42" i="5"/>
  <c r="D43" i="5"/>
  <c r="D44" i="5"/>
  <c r="D45" i="5"/>
  <c r="D46" i="5"/>
  <c r="D47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4" i="5"/>
  <c r="D115" i="5"/>
  <c r="D116" i="5"/>
  <c r="D118" i="5"/>
  <c r="D119" i="5"/>
  <c r="D120" i="5"/>
  <c r="D121" i="5"/>
  <c r="D122" i="5"/>
  <c r="D123" i="5"/>
  <c r="E10" i="54" s="1"/>
  <c r="D124" i="5"/>
  <c r="D125" i="5"/>
  <c r="D127" i="5"/>
  <c r="D128" i="5"/>
  <c r="R24" i="8"/>
  <c r="S24" i="8" s="1"/>
  <c r="R25" i="8"/>
  <c r="S25" i="8" s="1"/>
  <c r="R26" i="8"/>
  <c r="S26" i="8" s="1"/>
  <c r="R27" i="8"/>
  <c r="S27" i="8" s="1"/>
  <c r="R28" i="8"/>
  <c r="S28" i="8" s="1"/>
  <c r="R29" i="8"/>
  <c r="S29" i="8" s="1"/>
  <c r="R30" i="8"/>
  <c r="S30" i="8" s="1"/>
  <c r="R31" i="8"/>
  <c r="S31" i="8" s="1"/>
  <c r="R32" i="8"/>
  <c r="S32" i="8" s="1"/>
  <c r="R33" i="8"/>
  <c r="S33" i="8" s="1"/>
  <c r="R34" i="8"/>
  <c r="S34" i="8" s="1"/>
  <c r="R35" i="8"/>
  <c r="S35" i="8" s="1"/>
  <c r="R36" i="8"/>
  <c r="S36" i="8" s="1"/>
  <c r="R37" i="8"/>
  <c r="S37" i="8" s="1"/>
  <c r="R40" i="8"/>
  <c r="S40" i="8" s="1"/>
  <c r="R41" i="8"/>
  <c r="S41" i="8" s="1"/>
  <c r="R42" i="8"/>
  <c r="S42" i="8" s="1"/>
  <c r="R43" i="8"/>
  <c r="S43" i="8" s="1"/>
  <c r="R44" i="8"/>
  <c r="S44" i="8" s="1"/>
  <c r="R45" i="8"/>
  <c r="S45" i="8" s="1"/>
  <c r="R46" i="8"/>
  <c r="S46" i="8" s="1"/>
  <c r="R47" i="8"/>
  <c r="S47" i="8" s="1"/>
  <c r="R50" i="8"/>
  <c r="S50" i="8" s="1"/>
  <c r="R51" i="8"/>
  <c r="S51" i="8" s="1"/>
  <c r="R52" i="8"/>
  <c r="S52" i="8" s="1"/>
  <c r="R53" i="8"/>
  <c r="S53" i="8" s="1"/>
  <c r="R54" i="8"/>
  <c r="S54" i="8" s="1"/>
  <c r="R55" i="8"/>
  <c r="S55" i="8" s="1"/>
  <c r="R56" i="8"/>
  <c r="S56" i="8" s="1"/>
  <c r="R57" i="8"/>
  <c r="S57" i="8" s="1"/>
  <c r="R58" i="8"/>
  <c r="S58" i="8" s="1"/>
  <c r="R59" i="8"/>
  <c r="S59" i="8" s="1"/>
  <c r="R60" i="8"/>
  <c r="S60" i="8" s="1"/>
  <c r="R61" i="8"/>
  <c r="S61" i="8" s="1"/>
  <c r="R62" i="8"/>
  <c r="S62" i="8" s="1"/>
  <c r="R63" i="8"/>
  <c r="S63" i="8" s="1"/>
  <c r="R64" i="8"/>
  <c r="S64" i="8" s="1"/>
  <c r="R65" i="8"/>
  <c r="S65" i="8" s="1"/>
  <c r="R66" i="8"/>
  <c r="S66" i="8" s="1"/>
  <c r="R67" i="8"/>
  <c r="S67" i="8" s="1"/>
  <c r="R68" i="8"/>
  <c r="S68" i="8" s="1"/>
  <c r="R69" i="8"/>
  <c r="S69" i="8" s="1"/>
  <c r="R70" i="8"/>
  <c r="S70" i="8" s="1"/>
  <c r="R71" i="8"/>
  <c r="S71" i="8" s="1"/>
  <c r="R72" i="8"/>
  <c r="S72" i="8" s="1"/>
  <c r="R73" i="8"/>
  <c r="S73" i="8" s="1"/>
  <c r="R74" i="8"/>
  <c r="S74" i="8" s="1"/>
  <c r="R75" i="8"/>
  <c r="S75" i="8" s="1"/>
  <c r="R76" i="8"/>
  <c r="S76" i="8" s="1"/>
  <c r="R77" i="8"/>
  <c r="S77" i="8" s="1"/>
  <c r="R78" i="8"/>
  <c r="S78" i="8" s="1"/>
  <c r="R79" i="8"/>
  <c r="S79" i="8" s="1"/>
  <c r="R80" i="8"/>
  <c r="S80" i="8" s="1"/>
  <c r="R81" i="8"/>
  <c r="S81" i="8" s="1"/>
  <c r="R82" i="8"/>
  <c r="S82" i="8" s="1"/>
  <c r="R83" i="8"/>
  <c r="S83" i="8" s="1"/>
  <c r="R84" i="8"/>
  <c r="S84" i="8" s="1"/>
  <c r="R85" i="8"/>
  <c r="S85" i="8" s="1"/>
  <c r="R86" i="8"/>
  <c r="S86" i="8" s="1"/>
  <c r="R87" i="8"/>
  <c r="S87" i="8" s="1"/>
  <c r="R88" i="8"/>
  <c r="S88" i="8" s="1"/>
  <c r="R89" i="8"/>
  <c r="S89" i="8" s="1"/>
  <c r="R90" i="8"/>
  <c r="S90" i="8" s="1"/>
  <c r="R91" i="8"/>
  <c r="S91" i="8" s="1"/>
  <c r="R92" i="8"/>
  <c r="S92" i="8" s="1"/>
  <c r="R93" i="8"/>
  <c r="S93" i="8" s="1"/>
  <c r="R94" i="8"/>
  <c r="S94" i="8" s="1"/>
  <c r="R95" i="8"/>
  <c r="S95" i="8" s="1"/>
  <c r="R96" i="8"/>
  <c r="S96" i="8" s="1"/>
  <c r="R97" i="8"/>
  <c r="S97" i="8" s="1"/>
  <c r="R98" i="8"/>
  <c r="S98" i="8" s="1"/>
  <c r="R99" i="8"/>
  <c r="S99" i="8" s="1"/>
  <c r="R100" i="8"/>
  <c r="S100" i="8" s="1"/>
  <c r="R101" i="8"/>
  <c r="S101" i="8" s="1"/>
  <c r="R102" i="8"/>
  <c r="S102" i="8" s="1"/>
  <c r="R103" i="8"/>
  <c r="S103" i="8" s="1"/>
  <c r="R104" i="8"/>
  <c r="S104" i="8" s="1"/>
  <c r="R105" i="8"/>
  <c r="S105" i="8" s="1"/>
  <c r="R106" i="8"/>
  <c r="S106" i="8" s="1"/>
  <c r="R107" i="8"/>
  <c r="S107" i="8" s="1"/>
  <c r="R108" i="8"/>
  <c r="S108" i="8" s="1"/>
  <c r="R109" i="8"/>
  <c r="S109" i="8" s="1"/>
  <c r="R110" i="8"/>
  <c r="S110" i="8" s="1"/>
  <c r="R111" i="8"/>
  <c r="S111" i="8" s="1"/>
  <c r="R112" i="8"/>
  <c r="S112" i="8" s="1"/>
  <c r="R114" i="8"/>
  <c r="S114" i="8" s="1"/>
  <c r="R115" i="8"/>
  <c r="S115" i="8" s="1"/>
  <c r="R116" i="8"/>
  <c r="S116" i="8" s="1"/>
  <c r="R118" i="8"/>
  <c r="S118" i="8" s="1"/>
  <c r="R119" i="8"/>
  <c r="S119" i="8" s="1"/>
  <c r="R120" i="8"/>
  <c r="S120" i="8" s="1"/>
  <c r="R121" i="8"/>
  <c r="S121" i="8" s="1"/>
  <c r="R122" i="8"/>
  <c r="S122" i="8" s="1"/>
  <c r="R123" i="8"/>
  <c r="S123" i="8" s="1"/>
  <c r="R124" i="8"/>
  <c r="S124" i="8" s="1"/>
  <c r="R125" i="8"/>
  <c r="S125" i="8" s="1"/>
  <c r="R127" i="8"/>
  <c r="S127" i="8" s="1"/>
  <c r="R128" i="8"/>
  <c r="S128" i="8" s="1"/>
  <c r="O24" i="8"/>
  <c r="P24" i="8" s="1"/>
  <c r="O25" i="8"/>
  <c r="P25" i="8" s="1"/>
  <c r="O26" i="8"/>
  <c r="P26" i="8" s="1"/>
  <c r="O27" i="8"/>
  <c r="P27" i="8" s="1"/>
  <c r="O28" i="8"/>
  <c r="P28" i="8" s="1"/>
  <c r="O29" i="8"/>
  <c r="P29" i="8" s="1"/>
  <c r="O30" i="8"/>
  <c r="P30" i="8" s="1"/>
  <c r="O31" i="8"/>
  <c r="P31" i="8" s="1"/>
  <c r="O32" i="8"/>
  <c r="P32" i="8" s="1"/>
  <c r="O33" i="8"/>
  <c r="P33" i="8" s="1"/>
  <c r="O34" i="8"/>
  <c r="P34" i="8" s="1"/>
  <c r="O35" i="8"/>
  <c r="P35" i="8" s="1"/>
  <c r="O36" i="8"/>
  <c r="P36" i="8" s="1"/>
  <c r="O37" i="8"/>
  <c r="P37" i="8" s="1"/>
  <c r="O40" i="8"/>
  <c r="P40" i="8" s="1"/>
  <c r="O41" i="8"/>
  <c r="P41" i="8" s="1"/>
  <c r="O42" i="8"/>
  <c r="P42" i="8" s="1"/>
  <c r="O43" i="8"/>
  <c r="P43" i="8" s="1"/>
  <c r="O44" i="8"/>
  <c r="P44" i="8" s="1"/>
  <c r="O45" i="8"/>
  <c r="P45" i="8" s="1"/>
  <c r="O46" i="8"/>
  <c r="P46" i="8" s="1"/>
  <c r="O47" i="8"/>
  <c r="P47" i="8" s="1"/>
  <c r="O50" i="8"/>
  <c r="P50" i="8" s="1"/>
  <c r="O51" i="8"/>
  <c r="P51" i="8" s="1"/>
  <c r="O52" i="8"/>
  <c r="P52" i="8" s="1"/>
  <c r="O53" i="8"/>
  <c r="P53" i="8" s="1"/>
  <c r="O54" i="8"/>
  <c r="P54" i="8" s="1"/>
  <c r="O55" i="8"/>
  <c r="P55" i="8" s="1"/>
  <c r="O56" i="8"/>
  <c r="P56" i="8" s="1"/>
  <c r="O57" i="8"/>
  <c r="P57" i="8" s="1"/>
  <c r="O58" i="8"/>
  <c r="P58" i="8" s="1"/>
  <c r="O59" i="8"/>
  <c r="P59" i="8" s="1"/>
  <c r="O60" i="8"/>
  <c r="P60" i="8" s="1"/>
  <c r="O61" i="8"/>
  <c r="P61" i="8" s="1"/>
  <c r="O62" i="8"/>
  <c r="P62" i="8" s="1"/>
  <c r="O63" i="8"/>
  <c r="P63" i="8" s="1"/>
  <c r="O64" i="8"/>
  <c r="P64" i="8" s="1"/>
  <c r="O65" i="8"/>
  <c r="P65" i="8" s="1"/>
  <c r="O66" i="8"/>
  <c r="P66" i="8" s="1"/>
  <c r="O67" i="8"/>
  <c r="P67" i="8" s="1"/>
  <c r="O68" i="8"/>
  <c r="P68" i="8" s="1"/>
  <c r="O69" i="8"/>
  <c r="P69" i="8" s="1"/>
  <c r="O70" i="8"/>
  <c r="P70" i="8" s="1"/>
  <c r="O71" i="8"/>
  <c r="P71" i="8" s="1"/>
  <c r="O72" i="8"/>
  <c r="P72" i="8" s="1"/>
  <c r="O73" i="8"/>
  <c r="P73" i="8" s="1"/>
  <c r="O74" i="8"/>
  <c r="P74" i="8" s="1"/>
  <c r="O75" i="8"/>
  <c r="P75" i="8" s="1"/>
  <c r="O76" i="8"/>
  <c r="P76" i="8" s="1"/>
  <c r="O77" i="8"/>
  <c r="P77" i="8" s="1"/>
  <c r="O78" i="8"/>
  <c r="P78" i="8" s="1"/>
  <c r="O79" i="8"/>
  <c r="P79" i="8" s="1"/>
  <c r="O80" i="8"/>
  <c r="P80" i="8" s="1"/>
  <c r="O81" i="8"/>
  <c r="P81" i="8" s="1"/>
  <c r="O82" i="8"/>
  <c r="P82" i="8" s="1"/>
  <c r="O83" i="8"/>
  <c r="P83" i="8" s="1"/>
  <c r="O84" i="8"/>
  <c r="P84" i="8" s="1"/>
  <c r="O85" i="8"/>
  <c r="P85" i="8" s="1"/>
  <c r="O86" i="8"/>
  <c r="P86" i="8" s="1"/>
  <c r="O87" i="8"/>
  <c r="P87" i="8" s="1"/>
  <c r="O88" i="8"/>
  <c r="P88" i="8" s="1"/>
  <c r="O89" i="8"/>
  <c r="P89" i="8" s="1"/>
  <c r="O90" i="8"/>
  <c r="P90" i="8" s="1"/>
  <c r="O91" i="8"/>
  <c r="P91" i="8" s="1"/>
  <c r="O92" i="8"/>
  <c r="P92" i="8" s="1"/>
  <c r="O93" i="8"/>
  <c r="P93" i="8" s="1"/>
  <c r="O94" i="8"/>
  <c r="P94" i="8" s="1"/>
  <c r="O95" i="8"/>
  <c r="P95" i="8" s="1"/>
  <c r="O96" i="8"/>
  <c r="P96" i="8" s="1"/>
  <c r="O97" i="8"/>
  <c r="P97" i="8" s="1"/>
  <c r="O98" i="8"/>
  <c r="P98" i="8" s="1"/>
  <c r="O99" i="8"/>
  <c r="P99" i="8" s="1"/>
  <c r="O100" i="8"/>
  <c r="P100" i="8" s="1"/>
  <c r="O101" i="8"/>
  <c r="P101" i="8" s="1"/>
  <c r="O102" i="8"/>
  <c r="P102" i="8" s="1"/>
  <c r="O103" i="8"/>
  <c r="P103" i="8" s="1"/>
  <c r="O104" i="8"/>
  <c r="P104" i="8" s="1"/>
  <c r="O105" i="8"/>
  <c r="P105" i="8" s="1"/>
  <c r="O106" i="8"/>
  <c r="P106" i="8" s="1"/>
  <c r="O107" i="8"/>
  <c r="P107" i="8" s="1"/>
  <c r="O108" i="8"/>
  <c r="P108" i="8" s="1"/>
  <c r="O109" i="8"/>
  <c r="P109" i="8" s="1"/>
  <c r="O110" i="8"/>
  <c r="P110" i="8" s="1"/>
  <c r="O111" i="8"/>
  <c r="P111" i="8" s="1"/>
  <c r="O112" i="8"/>
  <c r="P112" i="8" s="1"/>
  <c r="O114" i="8"/>
  <c r="P114" i="8" s="1"/>
  <c r="O115" i="8"/>
  <c r="P115" i="8" s="1"/>
  <c r="O116" i="8"/>
  <c r="P116" i="8" s="1"/>
  <c r="O118" i="8"/>
  <c r="P118" i="8" s="1"/>
  <c r="O119" i="8"/>
  <c r="P119" i="8" s="1"/>
  <c r="O120" i="8"/>
  <c r="P120" i="8" s="1"/>
  <c r="O121" i="8"/>
  <c r="P121" i="8" s="1"/>
  <c r="O122" i="8"/>
  <c r="P122" i="8" s="1"/>
  <c r="O123" i="8"/>
  <c r="P123" i="8" s="1"/>
  <c r="O124" i="8"/>
  <c r="P124" i="8" s="1"/>
  <c r="O125" i="8"/>
  <c r="P125" i="8" s="1"/>
  <c r="O127" i="8"/>
  <c r="P127" i="8" s="1"/>
  <c r="O128" i="8"/>
  <c r="P128" i="8" s="1"/>
  <c r="L24" i="8"/>
  <c r="M24" i="8" s="1"/>
  <c r="L25" i="8"/>
  <c r="M25" i="8" s="1"/>
  <c r="L26" i="8"/>
  <c r="M26" i="8" s="1"/>
  <c r="L27" i="8"/>
  <c r="M27" i="8" s="1"/>
  <c r="L28" i="8"/>
  <c r="M28" i="8" s="1"/>
  <c r="L29" i="8"/>
  <c r="M29" i="8" s="1"/>
  <c r="L30" i="8"/>
  <c r="M30" i="8" s="1"/>
  <c r="L31" i="8"/>
  <c r="M31" i="8" s="1"/>
  <c r="L32" i="8"/>
  <c r="M32" i="8" s="1"/>
  <c r="L33" i="8"/>
  <c r="M33" i="8" s="1"/>
  <c r="L34" i="8"/>
  <c r="M34" i="8" s="1"/>
  <c r="L35" i="8"/>
  <c r="M35" i="8" s="1"/>
  <c r="L36" i="8"/>
  <c r="M36" i="8" s="1"/>
  <c r="L37" i="8"/>
  <c r="M37" i="8" s="1"/>
  <c r="L40" i="8"/>
  <c r="M40" i="8" s="1"/>
  <c r="L41" i="8"/>
  <c r="M41" i="8" s="1"/>
  <c r="L42" i="8"/>
  <c r="M42" i="8" s="1"/>
  <c r="L43" i="8"/>
  <c r="M43" i="8" s="1"/>
  <c r="L44" i="8"/>
  <c r="M44" i="8" s="1"/>
  <c r="L45" i="8"/>
  <c r="M45" i="8" s="1"/>
  <c r="L46" i="8"/>
  <c r="M46" i="8" s="1"/>
  <c r="L47" i="8"/>
  <c r="M47" i="8" s="1"/>
  <c r="L50" i="8"/>
  <c r="M50" i="8" s="1"/>
  <c r="L51" i="8"/>
  <c r="M51" i="8" s="1"/>
  <c r="L52" i="8"/>
  <c r="M52" i="8" s="1"/>
  <c r="L53" i="8"/>
  <c r="M53" i="8" s="1"/>
  <c r="L54" i="8"/>
  <c r="M54" i="8" s="1"/>
  <c r="L55" i="8"/>
  <c r="M55" i="8" s="1"/>
  <c r="L56" i="8"/>
  <c r="M56" i="8" s="1"/>
  <c r="L57" i="8"/>
  <c r="M57" i="8" s="1"/>
  <c r="L58" i="8"/>
  <c r="M58" i="8" s="1"/>
  <c r="L59" i="8"/>
  <c r="M59" i="8" s="1"/>
  <c r="L60" i="8"/>
  <c r="M60" i="8" s="1"/>
  <c r="L61" i="8"/>
  <c r="M61" i="8" s="1"/>
  <c r="L62" i="8"/>
  <c r="M62" i="8" s="1"/>
  <c r="L63" i="8"/>
  <c r="M63" i="8" s="1"/>
  <c r="L64" i="8"/>
  <c r="M64" i="8" s="1"/>
  <c r="L65" i="8"/>
  <c r="M65" i="8" s="1"/>
  <c r="L66" i="8"/>
  <c r="M66" i="8" s="1"/>
  <c r="L67" i="8"/>
  <c r="M67" i="8" s="1"/>
  <c r="L68" i="8"/>
  <c r="M68" i="8" s="1"/>
  <c r="L69" i="8"/>
  <c r="M69" i="8" s="1"/>
  <c r="L70" i="8"/>
  <c r="M70" i="8" s="1"/>
  <c r="L71" i="8"/>
  <c r="M71" i="8" s="1"/>
  <c r="L72" i="8"/>
  <c r="M72" i="8" s="1"/>
  <c r="L73" i="8"/>
  <c r="M73" i="8" s="1"/>
  <c r="L74" i="8"/>
  <c r="M74" i="8" s="1"/>
  <c r="L75" i="8"/>
  <c r="M75" i="8" s="1"/>
  <c r="L76" i="8"/>
  <c r="M76" i="8" s="1"/>
  <c r="L77" i="8"/>
  <c r="M77" i="8" s="1"/>
  <c r="L78" i="8"/>
  <c r="M78" i="8" s="1"/>
  <c r="L79" i="8"/>
  <c r="M79" i="8" s="1"/>
  <c r="L80" i="8"/>
  <c r="M80" i="8" s="1"/>
  <c r="L81" i="8"/>
  <c r="M81" i="8" s="1"/>
  <c r="L82" i="8"/>
  <c r="M82" i="8" s="1"/>
  <c r="L83" i="8"/>
  <c r="M83" i="8" s="1"/>
  <c r="L84" i="8"/>
  <c r="M84" i="8" s="1"/>
  <c r="L85" i="8"/>
  <c r="M85" i="8" s="1"/>
  <c r="L86" i="8"/>
  <c r="M86" i="8" s="1"/>
  <c r="L87" i="8"/>
  <c r="M87" i="8" s="1"/>
  <c r="L88" i="8"/>
  <c r="M88" i="8" s="1"/>
  <c r="L89" i="8"/>
  <c r="M89" i="8" s="1"/>
  <c r="L90" i="8"/>
  <c r="M90" i="8" s="1"/>
  <c r="L91" i="8"/>
  <c r="M91" i="8" s="1"/>
  <c r="L92" i="8"/>
  <c r="M92" i="8" s="1"/>
  <c r="L93" i="8"/>
  <c r="M93" i="8" s="1"/>
  <c r="L94" i="8"/>
  <c r="M94" i="8" s="1"/>
  <c r="L95" i="8"/>
  <c r="M95" i="8" s="1"/>
  <c r="L96" i="8"/>
  <c r="M96" i="8" s="1"/>
  <c r="L97" i="8"/>
  <c r="M97" i="8" s="1"/>
  <c r="L98" i="8"/>
  <c r="M98" i="8" s="1"/>
  <c r="L99" i="8"/>
  <c r="M99" i="8" s="1"/>
  <c r="L100" i="8"/>
  <c r="M100" i="8" s="1"/>
  <c r="L101" i="8"/>
  <c r="M101" i="8" s="1"/>
  <c r="L102" i="8"/>
  <c r="M102" i="8" s="1"/>
  <c r="L103" i="8"/>
  <c r="M103" i="8" s="1"/>
  <c r="L104" i="8"/>
  <c r="M104" i="8" s="1"/>
  <c r="L105" i="8"/>
  <c r="M105" i="8" s="1"/>
  <c r="L106" i="8"/>
  <c r="M106" i="8" s="1"/>
  <c r="L107" i="8"/>
  <c r="M107" i="8" s="1"/>
  <c r="L108" i="8"/>
  <c r="M108" i="8" s="1"/>
  <c r="L109" i="8"/>
  <c r="M109" i="8" s="1"/>
  <c r="L110" i="8"/>
  <c r="M110" i="8" s="1"/>
  <c r="L111" i="8"/>
  <c r="M111" i="8" s="1"/>
  <c r="L112" i="8"/>
  <c r="M112" i="8" s="1"/>
  <c r="L114" i="8"/>
  <c r="M114" i="8" s="1"/>
  <c r="L115" i="8"/>
  <c r="M115" i="8" s="1"/>
  <c r="L116" i="8"/>
  <c r="M116" i="8" s="1"/>
  <c r="L118" i="8"/>
  <c r="M118" i="8" s="1"/>
  <c r="L119" i="8"/>
  <c r="M119" i="8" s="1"/>
  <c r="L120" i="8"/>
  <c r="M120" i="8" s="1"/>
  <c r="L121" i="8"/>
  <c r="M121" i="8" s="1"/>
  <c r="L122" i="8"/>
  <c r="M122" i="8" s="1"/>
  <c r="L123" i="8"/>
  <c r="M123" i="8" s="1"/>
  <c r="L124" i="8"/>
  <c r="M124" i="8" s="1"/>
  <c r="L125" i="8"/>
  <c r="M125" i="8" s="1"/>
  <c r="L127" i="8"/>
  <c r="M127" i="8" s="1"/>
  <c r="L128" i="8"/>
  <c r="M128" i="8" s="1"/>
  <c r="I128" i="8"/>
  <c r="J128" i="8" s="1"/>
  <c r="I24" i="8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6" i="8"/>
  <c r="J76" i="8" s="1"/>
  <c r="I77" i="8"/>
  <c r="J77" i="8" s="1"/>
  <c r="I78" i="8"/>
  <c r="J78" i="8" s="1"/>
  <c r="I79" i="8"/>
  <c r="J79" i="8" s="1"/>
  <c r="I80" i="8"/>
  <c r="J80" i="8" s="1"/>
  <c r="I81" i="8"/>
  <c r="J81" i="8" s="1"/>
  <c r="I82" i="8"/>
  <c r="J82" i="8" s="1"/>
  <c r="I83" i="8"/>
  <c r="J83" i="8" s="1"/>
  <c r="I84" i="8"/>
  <c r="J84" i="8" s="1"/>
  <c r="I85" i="8"/>
  <c r="J85" i="8" s="1"/>
  <c r="I86" i="8"/>
  <c r="J86" i="8" s="1"/>
  <c r="I87" i="8"/>
  <c r="J87" i="8" s="1"/>
  <c r="I88" i="8"/>
  <c r="J88" i="8" s="1"/>
  <c r="I89" i="8"/>
  <c r="J89" i="8" s="1"/>
  <c r="I90" i="8"/>
  <c r="J90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99" i="8"/>
  <c r="J99" i="8" s="1"/>
  <c r="I100" i="8"/>
  <c r="J100" i="8" s="1"/>
  <c r="I101" i="8"/>
  <c r="J101" i="8" s="1"/>
  <c r="I102" i="8"/>
  <c r="J102" i="8" s="1"/>
  <c r="I103" i="8"/>
  <c r="J103" i="8" s="1"/>
  <c r="I104" i="8"/>
  <c r="J104" i="8" s="1"/>
  <c r="I105" i="8"/>
  <c r="J105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4" i="8"/>
  <c r="J114" i="8" s="1"/>
  <c r="I115" i="8"/>
  <c r="J115" i="8" s="1"/>
  <c r="I116" i="8"/>
  <c r="J116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4" i="8"/>
  <c r="J124" i="8" s="1"/>
  <c r="I125" i="8"/>
  <c r="J125" i="8" s="1"/>
  <c r="I127" i="8"/>
  <c r="J127" i="8" s="1"/>
  <c r="F24" i="8"/>
  <c r="G24" i="8"/>
  <c r="I25" i="1"/>
  <c r="I26" i="1"/>
  <c r="I27" i="1"/>
  <c r="I28" i="1"/>
  <c r="I29" i="1"/>
  <c r="I31" i="1"/>
  <c r="I40" i="1"/>
  <c r="I41" i="1"/>
  <c r="I43" i="1"/>
  <c r="I44" i="1"/>
  <c r="H25" i="1"/>
  <c r="H26" i="1"/>
  <c r="H27" i="1"/>
  <c r="H28" i="1"/>
  <c r="H29" i="1"/>
  <c r="H31" i="1"/>
  <c r="H40" i="1"/>
  <c r="H41" i="1"/>
  <c r="H43" i="1"/>
  <c r="H44" i="1"/>
  <c r="F5" i="54" l="1"/>
  <c r="F33" i="5"/>
  <c r="B10" i="17"/>
  <c r="E6" i="54"/>
  <c r="E7" i="54"/>
  <c r="E5" i="54"/>
  <c r="F107" i="5"/>
  <c r="F110" i="5"/>
  <c r="E108" i="64" s="1"/>
  <c r="J24" i="8"/>
  <c r="F128" i="5"/>
  <c r="F123" i="5"/>
  <c r="E121" i="64" s="1"/>
  <c r="F119" i="5"/>
  <c r="F114" i="5"/>
  <c r="E112" i="64" s="1"/>
  <c r="F109" i="5"/>
  <c r="E107" i="64" s="1"/>
  <c r="F105" i="5"/>
  <c r="F101" i="5"/>
  <c r="F97" i="5"/>
  <c r="E95" i="64" s="1"/>
  <c r="F93" i="5"/>
  <c r="F89" i="5"/>
  <c r="E87" i="64" s="1"/>
  <c r="F85" i="5"/>
  <c r="F81" i="5"/>
  <c r="F77" i="5"/>
  <c r="F73" i="5"/>
  <c r="F69" i="5"/>
  <c r="F65" i="5"/>
  <c r="F61" i="5"/>
  <c r="F57" i="5"/>
  <c r="F53" i="5"/>
  <c r="F47" i="5"/>
  <c r="E46" i="64" s="1"/>
  <c r="F43" i="5"/>
  <c r="F37" i="5"/>
  <c r="F29" i="5"/>
  <c r="F25" i="5"/>
  <c r="E24" i="64" s="1"/>
  <c r="F127" i="5"/>
  <c r="F122" i="5"/>
  <c r="F118" i="5"/>
  <c r="F112" i="5"/>
  <c r="F108" i="5"/>
  <c r="F104" i="5"/>
  <c r="F100" i="5"/>
  <c r="F96" i="5"/>
  <c r="F92" i="5"/>
  <c r="F88" i="5"/>
  <c r="E86" i="64" s="1"/>
  <c r="F84" i="5"/>
  <c r="F80" i="5"/>
  <c r="F76" i="5"/>
  <c r="F72" i="5"/>
  <c r="F68" i="5"/>
  <c r="F64" i="5"/>
  <c r="E62" i="64" s="1"/>
  <c r="F60" i="5"/>
  <c r="F56" i="5"/>
  <c r="F52" i="5"/>
  <c r="F46" i="5"/>
  <c r="F42" i="5"/>
  <c r="E41" i="64" s="1"/>
  <c r="F36" i="5"/>
  <c r="F32" i="5"/>
  <c r="F28" i="5"/>
  <c r="F24" i="5"/>
  <c r="E23" i="64" s="1"/>
  <c r="F125" i="5"/>
  <c r="E123" i="64" s="1"/>
  <c r="F121" i="5"/>
  <c r="F116" i="5"/>
  <c r="F111" i="5"/>
  <c r="F103" i="5"/>
  <c r="F99" i="5"/>
  <c r="F95" i="5"/>
  <c r="F91" i="5"/>
  <c r="E89" i="64" s="1"/>
  <c r="F87" i="5"/>
  <c r="E85" i="64" s="1"/>
  <c r="F83" i="5"/>
  <c r="E81" i="64" s="1"/>
  <c r="F79" i="5"/>
  <c r="F75" i="5"/>
  <c r="E73" i="64" s="1"/>
  <c r="F71" i="5"/>
  <c r="F67" i="5"/>
  <c r="F63" i="5"/>
  <c r="F59" i="5"/>
  <c r="E57" i="64" s="1"/>
  <c r="F55" i="5"/>
  <c r="F51" i="5"/>
  <c r="E49" i="64" s="1"/>
  <c r="F45" i="5"/>
  <c r="F41" i="5"/>
  <c r="F35" i="5"/>
  <c r="E34" i="64" s="1"/>
  <c r="F31" i="5"/>
  <c r="F27" i="5"/>
  <c r="F124" i="5"/>
  <c r="E122" i="64" s="1"/>
  <c r="F120" i="5"/>
  <c r="F115" i="5"/>
  <c r="F106" i="5"/>
  <c r="F102" i="5"/>
  <c r="F98" i="5"/>
  <c r="F94" i="5"/>
  <c r="E92" i="64" s="1"/>
  <c r="F90" i="5"/>
  <c r="E88" i="64" s="1"/>
  <c r="F86" i="5"/>
  <c r="F82" i="5"/>
  <c r="E80" i="64" s="1"/>
  <c r="F78" i="5"/>
  <c r="E76" i="64" s="1"/>
  <c r="F74" i="5"/>
  <c r="E72" i="64" s="1"/>
  <c r="F70" i="5"/>
  <c r="F66" i="5"/>
  <c r="F62" i="5"/>
  <c r="F58" i="5"/>
  <c r="F54" i="5"/>
  <c r="E52" i="64" s="1"/>
  <c r="F50" i="5"/>
  <c r="F44" i="5"/>
  <c r="F40" i="5"/>
  <c r="F34" i="5"/>
  <c r="F30" i="5"/>
  <c r="F26" i="5"/>
  <c r="C27" i="52" l="1"/>
  <c r="E25" i="64"/>
  <c r="C114" i="52"/>
  <c r="E113" i="64"/>
  <c r="C119" i="52"/>
  <c r="E119" i="64"/>
  <c r="C68" i="52"/>
  <c r="E66" i="64"/>
  <c r="C100" i="52"/>
  <c r="E98" i="64"/>
  <c r="C30" i="52"/>
  <c r="E28" i="64"/>
  <c r="C53" i="52"/>
  <c r="E51" i="64"/>
  <c r="C85" i="52"/>
  <c r="E83" i="64"/>
  <c r="C50" i="52"/>
  <c r="E48" i="64"/>
  <c r="C66" i="52"/>
  <c r="E64" i="64"/>
  <c r="C98" i="52"/>
  <c r="E96" i="64"/>
  <c r="C118" i="52"/>
  <c r="E118" i="64"/>
  <c r="C55" i="52"/>
  <c r="E53" i="64"/>
  <c r="C71" i="52"/>
  <c r="E69" i="64"/>
  <c r="I23" i="3"/>
  <c r="E54" i="64"/>
  <c r="E36" i="64"/>
  <c r="C70" i="52"/>
  <c r="E68" i="64"/>
  <c r="C86" i="52"/>
  <c r="E84" i="64"/>
  <c r="C102" i="52"/>
  <c r="E100" i="64"/>
  <c r="C41" i="52"/>
  <c r="E40" i="64"/>
  <c r="C111" i="52"/>
  <c r="E109" i="64"/>
  <c r="C60" i="52"/>
  <c r="E58" i="64"/>
  <c r="C76" i="52"/>
  <c r="E74" i="64"/>
  <c r="C92" i="52"/>
  <c r="E90" i="64"/>
  <c r="C108" i="52"/>
  <c r="E106" i="64"/>
  <c r="C125" i="52"/>
  <c r="E125" i="64"/>
  <c r="C43" i="52"/>
  <c r="E42" i="64"/>
  <c r="C61" i="52"/>
  <c r="E59" i="64"/>
  <c r="C77" i="52"/>
  <c r="E75" i="64"/>
  <c r="C93" i="52"/>
  <c r="E91" i="64"/>
  <c r="C126" i="52"/>
  <c r="E126" i="64"/>
  <c r="G5" i="54"/>
  <c r="E32" i="64"/>
  <c r="C44" i="52"/>
  <c r="E43" i="64"/>
  <c r="C62" i="52"/>
  <c r="E60" i="64"/>
  <c r="C32" i="52"/>
  <c r="E30" i="64"/>
  <c r="C67" i="52"/>
  <c r="E65" i="64"/>
  <c r="C99" i="52"/>
  <c r="E97" i="64"/>
  <c r="C33" i="52"/>
  <c r="E31" i="64"/>
  <c r="C52" i="52"/>
  <c r="E50" i="64"/>
  <c r="C84" i="52"/>
  <c r="E82" i="64"/>
  <c r="C116" i="52"/>
  <c r="E116" i="64"/>
  <c r="C69" i="52"/>
  <c r="E67" i="64"/>
  <c r="C101" i="52"/>
  <c r="E99" i="64"/>
  <c r="C117" i="52"/>
  <c r="E117" i="64"/>
  <c r="C31" i="52"/>
  <c r="E29" i="64"/>
  <c r="C103" i="52"/>
  <c r="E101" i="64"/>
  <c r="D19" i="54"/>
  <c r="F19" i="54" s="1"/>
  <c r="E35" i="64"/>
  <c r="C72" i="52"/>
  <c r="E70" i="64"/>
  <c r="C104" i="52"/>
  <c r="E102" i="64"/>
  <c r="C120" i="52"/>
  <c r="E120" i="64"/>
  <c r="I17" i="2"/>
  <c r="E55" i="64"/>
  <c r="C73" i="52"/>
  <c r="E71" i="64"/>
  <c r="C105" i="52"/>
  <c r="E103" i="64"/>
  <c r="C107" i="52"/>
  <c r="E105" i="64"/>
  <c r="C35" i="52"/>
  <c r="E33" i="64"/>
  <c r="C40" i="52"/>
  <c r="E39" i="64"/>
  <c r="C58" i="52"/>
  <c r="E56" i="64"/>
  <c r="C106" i="52"/>
  <c r="E104" i="64"/>
  <c r="C28" i="52"/>
  <c r="E26" i="64"/>
  <c r="C45" i="52"/>
  <c r="E44" i="64"/>
  <c r="C63" i="52"/>
  <c r="E61" i="64"/>
  <c r="C79" i="52"/>
  <c r="E77" i="64"/>
  <c r="C95" i="52"/>
  <c r="E93" i="64"/>
  <c r="C115" i="52"/>
  <c r="E114" i="64"/>
  <c r="C29" i="52"/>
  <c r="E27" i="64"/>
  <c r="C46" i="52"/>
  <c r="E45" i="64"/>
  <c r="C80" i="52"/>
  <c r="E78" i="64"/>
  <c r="C96" i="52"/>
  <c r="E94" i="64"/>
  <c r="C112" i="52"/>
  <c r="E110" i="64"/>
  <c r="C65" i="52"/>
  <c r="E63" i="64"/>
  <c r="C81" i="52"/>
  <c r="E79" i="64"/>
  <c r="C113" i="52"/>
  <c r="I16" i="2"/>
  <c r="I22" i="3"/>
  <c r="I15" i="2"/>
  <c r="C78" i="52"/>
  <c r="I25" i="3"/>
  <c r="D16" i="54"/>
  <c r="F16" i="54" s="1"/>
  <c r="I18" i="3"/>
  <c r="C47" i="52"/>
  <c r="I14" i="2"/>
  <c r="C36" i="52"/>
  <c r="I19" i="3"/>
  <c r="C123" i="52"/>
  <c r="I21" i="3"/>
  <c r="D15" i="54"/>
  <c r="F15" i="54" s="1"/>
  <c r="I17" i="3"/>
  <c r="C90" i="52"/>
  <c r="C94" i="52"/>
  <c r="I16" i="3"/>
  <c r="C83" i="52"/>
  <c r="C122" i="52"/>
  <c r="I15" i="3"/>
  <c r="C75" i="52"/>
  <c r="C57" i="52"/>
  <c r="C89" i="52"/>
  <c r="D21" i="54"/>
  <c r="F21" i="54" s="1"/>
  <c r="G7" i="54"/>
  <c r="H7" i="54" s="1"/>
  <c r="D17" i="54"/>
  <c r="F17" i="54" s="1"/>
  <c r="C91" i="52"/>
  <c r="H6" i="21"/>
  <c r="G6" i="54"/>
  <c r="H6" i="54" s="1"/>
  <c r="K16" i="19" s="1"/>
  <c r="C37" i="52"/>
  <c r="G8" i="54"/>
  <c r="H5" i="21"/>
  <c r="I26" i="3"/>
  <c r="G10" i="54"/>
  <c r="H10" i="54" s="1"/>
  <c r="C88" i="52"/>
  <c r="C82" i="52"/>
  <c r="C59" i="52"/>
  <c r="C51" i="52"/>
  <c r="C110" i="52"/>
  <c r="C74" i="52"/>
  <c r="C109" i="52"/>
  <c r="C34" i="52"/>
  <c r="C38" i="52"/>
  <c r="C56" i="52"/>
  <c r="C54" i="52"/>
  <c r="C87" i="52"/>
  <c r="C97" i="52"/>
  <c r="C121" i="52"/>
  <c r="N24" i="5"/>
  <c r="C25" i="52"/>
  <c r="C42" i="52"/>
  <c r="N25" i="5"/>
  <c r="C26" i="52"/>
  <c r="C64" i="52"/>
  <c r="H8" i="21"/>
  <c r="L78" i="5"/>
  <c r="L79" i="5"/>
  <c r="G79" i="8"/>
  <c r="G78" i="8"/>
  <c r="K7" i="54" l="1"/>
  <c r="K17" i="19"/>
  <c r="H5" i="54"/>
  <c r="K15" i="19" s="1"/>
  <c r="H8" i="54"/>
  <c r="K6" i="54"/>
  <c r="I8" i="21"/>
  <c r="N79" i="5"/>
  <c r="N78" i="5"/>
  <c r="K8" i="54" l="1"/>
  <c r="K18" i="19"/>
  <c r="M7" i="54"/>
  <c r="L17" i="19"/>
  <c r="M6" i="54"/>
  <c r="L16" i="19"/>
  <c r="K5" i="54"/>
  <c r="H23" i="21"/>
  <c r="I5" i="21" s="1"/>
  <c r="O7" i="54" l="1"/>
  <c r="M17" i="19"/>
  <c r="M8" i="54"/>
  <c r="L18" i="19"/>
  <c r="M5" i="54"/>
  <c r="L15" i="19"/>
  <c r="O6" i="54"/>
  <c r="M16" i="19"/>
  <c r="F130" i="39"/>
  <c r="G130" i="39"/>
  <c r="H130" i="39"/>
  <c r="I130" i="39"/>
  <c r="J130" i="39"/>
  <c r="K130" i="39"/>
  <c r="L130" i="39"/>
  <c r="M130" i="39"/>
  <c r="N130" i="39"/>
  <c r="O130" i="39"/>
  <c r="P130" i="39"/>
  <c r="Q130" i="39"/>
  <c r="R130" i="39"/>
  <c r="S130" i="39"/>
  <c r="T130" i="39"/>
  <c r="U130" i="39"/>
  <c r="V130" i="39"/>
  <c r="W130" i="39"/>
  <c r="X130" i="39"/>
  <c r="Y130" i="39"/>
  <c r="Z130" i="39"/>
  <c r="AA130" i="39"/>
  <c r="AB130" i="39"/>
  <c r="AC130" i="39"/>
  <c r="AD130" i="39"/>
  <c r="AE130" i="39"/>
  <c r="AF130" i="39"/>
  <c r="AH130" i="39"/>
  <c r="AI130" i="39"/>
  <c r="AJ130" i="39"/>
  <c r="N17" i="19" l="1"/>
  <c r="I6" i="21" s="1"/>
  <c r="P7" i="54"/>
  <c r="Q7" i="54" s="1"/>
  <c r="O8" i="54"/>
  <c r="N18" i="19" s="1"/>
  <c r="M18" i="19"/>
  <c r="O5" i="54"/>
  <c r="N15" i="19" s="1"/>
  <c r="M15" i="19"/>
  <c r="N16" i="19"/>
  <c r="P6" i="54"/>
  <c r="Q6" i="54" s="1"/>
  <c r="C23" i="40"/>
  <c r="C25" i="40"/>
  <c r="C26" i="40"/>
  <c r="C27" i="40"/>
  <c r="C28" i="40"/>
  <c r="C29" i="40"/>
  <c r="C30" i="40"/>
  <c r="C31" i="40"/>
  <c r="C32" i="40"/>
  <c r="C33" i="40"/>
  <c r="P13" i="54" s="1"/>
  <c r="C34" i="40"/>
  <c r="C35" i="40"/>
  <c r="C36" i="40"/>
  <c r="P15" i="54" s="1"/>
  <c r="C37" i="40"/>
  <c r="C40" i="40"/>
  <c r="C41" i="40"/>
  <c r="C42" i="40"/>
  <c r="C43" i="40"/>
  <c r="C44" i="40"/>
  <c r="C45" i="40"/>
  <c r="C46" i="40"/>
  <c r="C47" i="40"/>
  <c r="C50" i="40"/>
  <c r="C51" i="40"/>
  <c r="P14" i="54" s="1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5" i="40"/>
  <c r="C126" i="40"/>
  <c r="D23" i="39"/>
  <c r="C23" i="39"/>
  <c r="R7" i="54" l="1"/>
  <c r="O17" i="19"/>
  <c r="O16" i="19"/>
  <c r="R6" i="54"/>
  <c r="P5" i="54"/>
  <c r="Q5" i="54" s="1"/>
  <c r="P16" i="54"/>
  <c r="D23" i="5"/>
  <c r="E23" i="5"/>
  <c r="I23" i="8"/>
  <c r="L23" i="8"/>
  <c r="M23" i="8" s="1"/>
  <c r="O23" i="8"/>
  <c r="P23" i="8" s="1"/>
  <c r="R23" i="8"/>
  <c r="S23" i="8" s="1"/>
  <c r="G23" i="8"/>
  <c r="I9" i="1"/>
  <c r="I12" i="1"/>
  <c r="I14" i="1"/>
  <c r="I15" i="1"/>
  <c r="I17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40" i="1"/>
  <c r="G41" i="1"/>
  <c r="G42" i="1"/>
  <c r="G43" i="1"/>
  <c r="G44" i="1"/>
  <c r="G45" i="1"/>
  <c r="G46" i="1"/>
  <c r="G47" i="1"/>
  <c r="O15" i="19" l="1"/>
  <c r="R5" i="54"/>
  <c r="J23" i="8"/>
  <c r="F23" i="5"/>
  <c r="E22" i="64" l="1"/>
  <c r="I20" i="3"/>
  <c r="I24" i="3"/>
  <c r="C24" i="52"/>
  <c r="N23" i="5"/>
  <c r="K1" i="21"/>
  <c r="N8" i="21" l="1"/>
  <c r="K23" i="21"/>
  <c r="B23" i="21" l="1"/>
  <c r="G25" i="21" l="1"/>
  <c r="B25" i="21"/>
  <c r="G23" i="21" l="1"/>
  <c r="B12" i="21" l="1"/>
  <c r="C23" i="21" l="1"/>
  <c r="I7" i="21" l="1"/>
  <c r="I9" i="21" l="1"/>
  <c r="N10" i="21"/>
  <c r="N9" i="21"/>
  <c r="N7" i="21"/>
  <c r="N2" i="21"/>
  <c r="N4" i="21" l="1"/>
  <c r="N50" i="5" l="1"/>
  <c r="N10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40" i="5"/>
  <c r="L41" i="5"/>
  <c r="L42" i="5"/>
  <c r="L43" i="5"/>
  <c r="L44" i="5"/>
  <c r="L45" i="5"/>
  <c r="L46" i="5"/>
  <c r="L47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4" i="5"/>
  <c r="L115" i="5"/>
  <c r="L116" i="5"/>
  <c r="L118" i="5"/>
  <c r="L119" i="5"/>
  <c r="L120" i="5"/>
  <c r="L121" i="5"/>
  <c r="L122" i="5"/>
  <c r="L123" i="5"/>
  <c r="L124" i="5"/>
  <c r="L125" i="5"/>
  <c r="L127" i="5"/>
  <c r="L128" i="5"/>
  <c r="G115" i="8"/>
  <c r="F115" i="8"/>
  <c r="N115" i="5" l="1"/>
  <c r="G110" i="8"/>
  <c r="F110" i="8"/>
  <c r="G107" i="8"/>
  <c r="F107" i="8"/>
  <c r="N107" i="5" l="1"/>
  <c r="N127" i="5"/>
  <c r="N122" i="5"/>
  <c r="N110" i="5"/>
  <c r="D5" i="39" l="1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C1" i="52" l="1"/>
  <c r="E5" i="52"/>
  <c r="B5" i="52"/>
  <c r="A5" i="52"/>
  <c r="F47" i="8" l="1"/>
  <c r="G47" i="8"/>
  <c r="N47" i="5" l="1"/>
  <c r="D180" i="49"/>
  <c r="B180" i="49"/>
  <c r="D179" i="49"/>
  <c r="A179" i="49"/>
  <c r="D178" i="49"/>
  <c r="A178" i="49"/>
  <c r="D177" i="49"/>
  <c r="A177" i="49"/>
  <c r="D176" i="49"/>
  <c r="A176" i="49"/>
  <c r="D175" i="49"/>
  <c r="A175" i="49"/>
  <c r="D174" i="49"/>
  <c r="A174" i="49"/>
  <c r="D173" i="49"/>
  <c r="A173" i="49"/>
  <c r="D172" i="49"/>
  <c r="A172" i="49"/>
  <c r="D171" i="49"/>
  <c r="A171" i="49"/>
  <c r="D170" i="49"/>
  <c r="A170" i="49"/>
  <c r="D169" i="49"/>
  <c r="A169" i="49"/>
  <c r="D168" i="49"/>
  <c r="A168" i="49"/>
  <c r="D167" i="49"/>
  <c r="A167" i="49"/>
  <c r="D166" i="49"/>
  <c r="A166" i="49"/>
  <c r="D165" i="49"/>
  <c r="A165" i="49"/>
  <c r="D164" i="49"/>
  <c r="A164" i="49"/>
  <c r="D163" i="49"/>
  <c r="A163" i="49"/>
  <c r="D162" i="49"/>
  <c r="A162" i="49"/>
  <c r="D161" i="49"/>
  <c r="A161" i="49"/>
  <c r="D160" i="49"/>
  <c r="A160" i="49"/>
  <c r="D159" i="49"/>
  <c r="A159" i="49"/>
  <c r="D158" i="49"/>
  <c r="A158" i="49"/>
  <c r="D157" i="49"/>
  <c r="A157" i="49"/>
  <c r="D156" i="49"/>
  <c r="A156" i="49"/>
  <c r="D155" i="49"/>
  <c r="A155" i="49"/>
  <c r="D154" i="49"/>
  <c r="A154" i="49"/>
  <c r="D153" i="49"/>
  <c r="A153" i="49"/>
  <c r="D152" i="49"/>
  <c r="A152" i="49"/>
  <c r="D151" i="49"/>
  <c r="A151" i="49"/>
  <c r="D150" i="49"/>
  <c r="A150" i="49"/>
  <c r="D149" i="49"/>
  <c r="A149" i="49"/>
  <c r="D148" i="49"/>
  <c r="A148" i="49"/>
  <c r="D147" i="49"/>
  <c r="A147" i="49"/>
  <c r="D146" i="49"/>
  <c r="A146" i="49"/>
  <c r="D145" i="49"/>
  <c r="A145" i="49"/>
  <c r="D144" i="49"/>
  <c r="A144" i="49"/>
  <c r="D143" i="49"/>
  <c r="A143" i="49"/>
  <c r="D142" i="49"/>
  <c r="A142" i="49"/>
  <c r="D141" i="49"/>
  <c r="A141" i="49"/>
  <c r="D140" i="49"/>
  <c r="A140" i="49"/>
  <c r="D139" i="49"/>
  <c r="A139" i="49"/>
  <c r="D138" i="49"/>
  <c r="A138" i="49"/>
  <c r="D137" i="49"/>
  <c r="A137" i="49"/>
  <c r="D136" i="49"/>
  <c r="A136" i="49"/>
  <c r="D135" i="49"/>
  <c r="A135" i="49"/>
  <c r="D134" i="49"/>
  <c r="A134" i="49"/>
  <c r="D133" i="49"/>
  <c r="A133" i="49"/>
  <c r="D132" i="49"/>
  <c r="A132" i="49"/>
  <c r="D131" i="49"/>
  <c r="A131" i="49"/>
  <c r="D130" i="49"/>
  <c r="A130" i="49"/>
  <c r="D129" i="49"/>
  <c r="A129" i="49"/>
  <c r="D128" i="49"/>
  <c r="A128" i="49"/>
  <c r="D127" i="49"/>
  <c r="A127" i="49"/>
  <c r="D126" i="49"/>
  <c r="A126" i="49"/>
  <c r="D125" i="49"/>
  <c r="A125" i="49"/>
  <c r="D124" i="49"/>
  <c r="A124" i="49"/>
  <c r="D123" i="49"/>
  <c r="A123" i="49"/>
  <c r="B121" i="49"/>
  <c r="D120" i="49"/>
  <c r="B120" i="49"/>
  <c r="D119" i="49"/>
  <c r="A119" i="49"/>
  <c r="D118" i="49"/>
  <c r="A118" i="49"/>
  <c r="D117" i="49"/>
  <c r="A117" i="49"/>
  <c r="D116" i="49"/>
  <c r="A116" i="49"/>
  <c r="D115" i="49"/>
  <c r="A115" i="49"/>
  <c r="D114" i="49"/>
  <c r="A114" i="49"/>
  <c r="D113" i="49"/>
  <c r="A113" i="49"/>
  <c r="D112" i="49"/>
  <c r="A112" i="49"/>
  <c r="D111" i="49"/>
  <c r="A111" i="49"/>
  <c r="D110" i="49"/>
  <c r="A110" i="49"/>
  <c r="D109" i="49"/>
  <c r="A109" i="49"/>
  <c r="D108" i="49"/>
  <c r="A108" i="49"/>
  <c r="D107" i="49"/>
  <c r="A107" i="49"/>
  <c r="D106" i="49"/>
  <c r="A106" i="49"/>
  <c r="D105" i="49"/>
  <c r="A105" i="49"/>
  <c r="D104" i="49"/>
  <c r="A104" i="49"/>
  <c r="D103" i="49"/>
  <c r="A103" i="49"/>
  <c r="D102" i="49"/>
  <c r="A102" i="49"/>
  <c r="D101" i="49"/>
  <c r="A101" i="49"/>
  <c r="D100" i="49"/>
  <c r="A100" i="49"/>
  <c r="D99" i="49"/>
  <c r="A99" i="49"/>
  <c r="D98" i="49"/>
  <c r="A98" i="49"/>
  <c r="D97" i="49"/>
  <c r="A97" i="49"/>
  <c r="D96" i="49"/>
  <c r="A96" i="49"/>
  <c r="D95" i="49"/>
  <c r="A95" i="49"/>
  <c r="D94" i="49"/>
  <c r="A94" i="49"/>
  <c r="D93" i="49"/>
  <c r="A93" i="49"/>
  <c r="D92" i="49"/>
  <c r="A92" i="49"/>
  <c r="D91" i="49"/>
  <c r="A91" i="49"/>
  <c r="D90" i="49"/>
  <c r="A90" i="49"/>
  <c r="D89" i="49"/>
  <c r="A89" i="49"/>
  <c r="D88" i="49"/>
  <c r="A88" i="49"/>
  <c r="D87" i="49"/>
  <c r="A87" i="49"/>
  <c r="D86" i="49"/>
  <c r="A86" i="49"/>
  <c r="D85" i="49"/>
  <c r="A85" i="49"/>
  <c r="D84" i="49"/>
  <c r="A84" i="49"/>
  <c r="D83" i="49"/>
  <c r="A83" i="49"/>
  <c r="D82" i="49"/>
  <c r="A82" i="49"/>
  <c r="D81" i="49"/>
  <c r="A81" i="49"/>
  <c r="D80" i="49"/>
  <c r="A80" i="49"/>
  <c r="D79" i="49"/>
  <c r="A79" i="49"/>
  <c r="D78" i="49"/>
  <c r="A78" i="49"/>
  <c r="D77" i="49"/>
  <c r="A77" i="49"/>
  <c r="D76" i="49"/>
  <c r="A76" i="49"/>
  <c r="D75" i="49"/>
  <c r="A75" i="49"/>
  <c r="D74" i="49"/>
  <c r="A74" i="49"/>
  <c r="D73" i="49"/>
  <c r="A73" i="49"/>
  <c r="D72" i="49"/>
  <c r="A72" i="49"/>
  <c r="D71" i="49"/>
  <c r="A71" i="49"/>
  <c r="D70" i="49"/>
  <c r="A70" i="49"/>
  <c r="D69" i="49"/>
  <c r="A69" i="49"/>
  <c r="D68" i="49"/>
  <c r="A68" i="49"/>
  <c r="D67" i="49"/>
  <c r="A67" i="49"/>
  <c r="D66" i="49"/>
  <c r="A66" i="49"/>
  <c r="D65" i="49"/>
  <c r="A65" i="49"/>
  <c r="D64" i="49"/>
  <c r="A64" i="49"/>
  <c r="D63" i="49"/>
  <c r="A63" i="49"/>
  <c r="B60" i="49"/>
  <c r="L5" i="21" l="1"/>
  <c r="L6" i="21"/>
  <c r="L7" i="21"/>
  <c r="L8" i="21"/>
  <c r="L9" i="21"/>
  <c r="L4" i="21"/>
  <c r="G21" i="47" l="1"/>
  <c r="O21" i="47" s="1"/>
  <c r="G20" i="47"/>
  <c r="O20" i="47" s="1"/>
  <c r="G30" i="47"/>
  <c r="O30" i="47" s="1"/>
  <c r="G29" i="47"/>
  <c r="O29" i="47" s="1"/>
  <c r="G28" i="47"/>
  <c r="O28" i="47" s="1"/>
  <c r="G19" i="47"/>
  <c r="O19" i="47" s="1"/>
  <c r="G9" i="47"/>
  <c r="O9" i="47" s="1"/>
  <c r="G8" i="47"/>
  <c r="O8" i="47" s="1"/>
  <c r="G7" i="47"/>
  <c r="O7" i="47" s="1"/>
  <c r="G13" i="47"/>
  <c r="O13" i="47" s="1"/>
  <c r="G12" i="47"/>
  <c r="O12" i="47" s="1"/>
  <c r="G11" i="47"/>
  <c r="O11" i="47" s="1"/>
  <c r="G10" i="47"/>
  <c r="O10" i="47" s="1"/>
  <c r="D1" i="47"/>
  <c r="N6" i="21" l="1"/>
  <c r="J5" i="21"/>
  <c r="K5" i="21" s="1"/>
  <c r="J6" i="21"/>
  <c r="J7" i="21"/>
  <c r="J8" i="21"/>
  <c r="K8" i="21" s="1"/>
  <c r="J9" i="21"/>
  <c r="J4" i="21"/>
  <c r="K6" i="21" l="1"/>
  <c r="M6" i="21"/>
  <c r="M5" i="21"/>
  <c r="E5" i="5"/>
  <c r="F3" i="54" s="1"/>
  <c r="E6" i="5"/>
  <c r="E7" i="5"/>
  <c r="E8" i="5"/>
  <c r="E9" i="5"/>
  <c r="E10" i="5"/>
  <c r="F4" i="54" s="1"/>
  <c r="E11" i="5"/>
  <c r="E12" i="5"/>
  <c r="E13" i="5"/>
  <c r="E14" i="5"/>
  <c r="E15" i="5"/>
  <c r="E16" i="5"/>
  <c r="E17" i="5"/>
  <c r="E18" i="5"/>
  <c r="E19" i="5"/>
  <c r="E20" i="5"/>
  <c r="E21" i="5"/>
  <c r="E22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G8" i="21"/>
  <c r="G9" i="21"/>
  <c r="E3" i="54" l="1"/>
  <c r="G7" i="21"/>
  <c r="E4" i="54"/>
  <c r="N128" i="40"/>
  <c r="O128" i="40"/>
  <c r="P128" i="40"/>
  <c r="Q128" i="40"/>
  <c r="R128" i="40"/>
  <c r="S128" i="40"/>
  <c r="T128" i="40"/>
  <c r="U128" i="40"/>
  <c r="W128" i="40"/>
  <c r="X128" i="40"/>
  <c r="Y128" i="40"/>
  <c r="Z128" i="40"/>
  <c r="AA128" i="40"/>
  <c r="AB128" i="40"/>
  <c r="AC128" i="40"/>
  <c r="AD128" i="40"/>
  <c r="AE128" i="40"/>
  <c r="AF128" i="40"/>
  <c r="AG128" i="40"/>
  <c r="AH128" i="40"/>
  <c r="AI128" i="40"/>
  <c r="AJ128" i="40"/>
  <c r="G128" i="40"/>
  <c r="C21" i="40" l="1"/>
  <c r="E4" i="5"/>
  <c r="C5" i="40"/>
  <c r="P12" i="54" s="1"/>
  <c r="M128" i="40"/>
  <c r="C22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4" i="39"/>
  <c r="C5" i="39"/>
  <c r="C6" i="39"/>
  <c r="C7" i="39"/>
  <c r="C8" i="39"/>
  <c r="C9" i="39"/>
  <c r="C10" i="39"/>
  <c r="C18" i="56" s="1"/>
  <c r="C11" i="39"/>
  <c r="C12" i="39"/>
  <c r="C13" i="39"/>
  <c r="C14" i="39"/>
  <c r="C15" i="39"/>
  <c r="C16" i="39"/>
  <c r="C17" i="39"/>
  <c r="C18" i="39"/>
  <c r="C19" i="39"/>
  <c r="C20" i="39"/>
  <c r="C21" i="39"/>
  <c r="C22" i="39"/>
  <c r="R12" i="54" l="1"/>
  <c r="C16" i="56"/>
  <c r="D128" i="40"/>
  <c r="AJ1" i="40" s="1"/>
  <c r="C130" i="39"/>
  <c r="D4" i="39"/>
  <c r="D130" i="39" s="1"/>
  <c r="AJ1" i="39" s="1"/>
  <c r="I17" i="8" l="1"/>
  <c r="L17" i="8"/>
  <c r="O17" i="8"/>
  <c r="R17" i="8"/>
  <c r="S17" i="8" s="1"/>
  <c r="F17" i="8"/>
  <c r="G17" i="8"/>
  <c r="H17" i="5"/>
  <c r="G17" i="1"/>
  <c r="P17" i="8" l="1"/>
  <c r="M17" i="8"/>
  <c r="J17" i="8"/>
  <c r="F17" i="5"/>
  <c r="E16" i="64" s="1"/>
  <c r="D2" i="56" l="1"/>
  <c r="N17" i="5"/>
  <c r="C18" i="52"/>
  <c r="J3" i="38"/>
  <c r="J5" i="38"/>
  <c r="J2" i="38"/>
  <c r="I3" i="38"/>
  <c r="I4" i="38"/>
  <c r="J4" i="38" s="1"/>
  <c r="I5" i="38"/>
  <c r="I2" i="38"/>
  <c r="F3" i="38"/>
  <c r="F5" i="38"/>
  <c r="D3" i="38"/>
  <c r="E3" i="38" s="1"/>
  <c r="D4" i="38"/>
  <c r="E4" i="38" s="1"/>
  <c r="F4" i="38" s="1"/>
  <c r="D5" i="38"/>
  <c r="E5" i="38" s="1"/>
  <c r="D2" i="38"/>
  <c r="E2" i="38" s="1"/>
  <c r="F2" i="38" s="1"/>
  <c r="F127" i="8" l="1"/>
  <c r="G127" i="8"/>
  <c r="F128" i="8"/>
  <c r="G128" i="8"/>
  <c r="N128" i="5"/>
  <c r="G30" i="8" l="1"/>
  <c r="F30" i="8"/>
  <c r="N5" i="21" l="1"/>
  <c r="N30" i="5"/>
  <c r="G65" i="8"/>
  <c r="F64" i="8"/>
  <c r="G64" i="8"/>
  <c r="K65" i="1"/>
  <c r="N65" i="5" l="1"/>
  <c r="G6" i="17" l="1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B15" i="57" l="1"/>
  <c r="C15" i="57" s="1"/>
  <c r="G104" i="8"/>
  <c r="F104" i="8"/>
  <c r="G46" i="8"/>
  <c r="F46" i="8"/>
  <c r="G6" i="1" l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H9" i="1"/>
  <c r="H12" i="1"/>
  <c r="H14" i="1"/>
  <c r="K125" i="1" l="1"/>
  <c r="K124" i="1"/>
  <c r="K123" i="1"/>
  <c r="K122" i="1"/>
  <c r="K121" i="1"/>
  <c r="K120" i="1"/>
  <c r="K119" i="1"/>
  <c r="K118" i="1"/>
  <c r="K116" i="1"/>
  <c r="K114" i="1"/>
  <c r="K112" i="1"/>
  <c r="K111" i="1"/>
  <c r="K109" i="1"/>
  <c r="K108" i="1"/>
  <c r="K106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5" i="1"/>
  <c r="K83" i="1"/>
  <c r="K82" i="1"/>
  <c r="K81" i="1"/>
  <c r="K77" i="1"/>
  <c r="K76" i="1"/>
  <c r="K75" i="1"/>
  <c r="K74" i="1"/>
  <c r="K72" i="1"/>
  <c r="K71" i="1"/>
  <c r="K70" i="1"/>
  <c r="K69" i="1"/>
  <c r="K67" i="1"/>
  <c r="K66" i="1"/>
  <c r="K64" i="1"/>
  <c r="K63" i="1"/>
  <c r="K61" i="1"/>
  <c r="K60" i="1"/>
  <c r="K59" i="1"/>
  <c r="K58" i="1"/>
  <c r="K57" i="1"/>
  <c r="K56" i="1"/>
  <c r="K55" i="1"/>
  <c r="K54" i="1"/>
  <c r="K45" i="1"/>
  <c r="K44" i="1"/>
  <c r="K43" i="1"/>
  <c r="K42" i="1"/>
  <c r="K41" i="1"/>
  <c r="K37" i="1"/>
  <c r="K36" i="1"/>
  <c r="K35" i="1"/>
  <c r="K34" i="1"/>
  <c r="K33" i="1"/>
  <c r="K29" i="1"/>
  <c r="K28" i="1"/>
  <c r="K27" i="1"/>
  <c r="K25" i="1"/>
  <c r="K26" i="1"/>
  <c r="K20" i="1"/>
  <c r="K19" i="1"/>
  <c r="K18" i="1"/>
  <c r="K10" i="1"/>
  <c r="K9" i="1"/>
  <c r="K15" i="1"/>
  <c r="K14" i="1"/>
  <c r="K12" i="1"/>
  <c r="K11" i="1"/>
  <c r="K8" i="1"/>
  <c r="K7" i="1"/>
  <c r="K22" i="1"/>
  <c r="K21" i="1"/>
  <c r="K31" i="1"/>
  <c r="K16" i="1"/>
  <c r="K5" i="1"/>
  <c r="K6" i="1"/>
  <c r="K4" i="1"/>
  <c r="R5" i="8" l="1"/>
  <c r="R6" i="8"/>
  <c r="R7" i="8"/>
  <c r="R8" i="8"/>
  <c r="R9" i="8"/>
  <c r="R10" i="8"/>
  <c r="R11" i="8"/>
  <c r="R12" i="8"/>
  <c r="R13" i="8"/>
  <c r="R14" i="8"/>
  <c r="R15" i="8"/>
  <c r="R16" i="8"/>
  <c r="R18" i="8"/>
  <c r="R19" i="8"/>
  <c r="R20" i="8"/>
  <c r="R21" i="8"/>
  <c r="R22" i="8"/>
  <c r="O6" i="8"/>
  <c r="O7" i="8"/>
  <c r="P7" i="8" s="1"/>
  <c r="O8" i="8"/>
  <c r="P8" i="8" s="1"/>
  <c r="O9" i="8"/>
  <c r="O10" i="8"/>
  <c r="O11" i="8"/>
  <c r="O12" i="8"/>
  <c r="O13" i="8"/>
  <c r="O14" i="8"/>
  <c r="O15" i="8"/>
  <c r="O16" i="8"/>
  <c r="O18" i="8"/>
  <c r="O19" i="8"/>
  <c r="O20" i="8"/>
  <c r="O21" i="8"/>
  <c r="O22" i="8"/>
  <c r="L6" i="8" l="1"/>
  <c r="L7" i="8"/>
  <c r="M7" i="8" s="1"/>
  <c r="L8" i="8"/>
  <c r="M8" i="8" s="1"/>
  <c r="L9" i="8"/>
  <c r="L10" i="8"/>
  <c r="L11" i="8"/>
  <c r="L12" i="8"/>
  <c r="L13" i="8"/>
  <c r="L14" i="8"/>
  <c r="L15" i="8"/>
  <c r="L16" i="8"/>
  <c r="L18" i="8"/>
  <c r="L19" i="8"/>
  <c r="L20" i="8"/>
  <c r="L21" i="8"/>
  <c r="L22" i="8"/>
  <c r="I22" i="8"/>
  <c r="I6" i="8"/>
  <c r="I7" i="8"/>
  <c r="J7" i="8" s="1"/>
  <c r="I8" i="8"/>
  <c r="J8" i="8" s="1"/>
  <c r="I9" i="8"/>
  <c r="I10" i="8"/>
  <c r="I11" i="8"/>
  <c r="I12" i="8"/>
  <c r="I13" i="8"/>
  <c r="I14" i="8"/>
  <c r="I15" i="8"/>
  <c r="I16" i="8"/>
  <c r="I18" i="8"/>
  <c r="I19" i="8"/>
  <c r="I20" i="8"/>
  <c r="I21" i="8"/>
  <c r="G101" i="8"/>
  <c r="G100" i="8"/>
  <c r="F101" i="8"/>
  <c r="F100" i="8"/>
  <c r="G84" i="8"/>
  <c r="F84" i="8"/>
  <c r="G45" i="8"/>
  <c r="F45" i="8"/>
  <c r="G22" i="8"/>
  <c r="F22" i="8"/>
  <c r="P22" i="8" l="1"/>
  <c r="S22" i="8"/>
  <c r="J22" i="8"/>
  <c r="M22" i="8"/>
  <c r="F22" i="5"/>
  <c r="E21" i="64" s="1"/>
  <c r="F60" i="30"/>
  <c r="C23" i="52" l="1"/>
  <c r="N84" i="5"/>
  <c r="N45" i="5"/>
  <c r="N100" i="5"/>
  <c r="N101" i="5"/>
  <c r="N22" i="5"/>
  <c r="B60" i="30"/>
  <c r="C60" i="30"/>
  <c r="I16" i="23" l="1"/>
  <c r="F31" i="8" l="1"/>
  <c r="G31" i="8"/>
  <c r="K2" i="30"/>
  <c r="I2" i="30" l="1"/>
  <c r="E4" i="30"/>
  <c r="E5" i="30" s="1"/>
  <c r="E6" i="30" s="1"/>
  <c r="E7" i="30" s="1"/>
  <c r="E8" i="30" s="1"/>
  <c r="E9" i="30" s="1"/>
  <c r="E10" i="30" s="1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D3" i="30"/>
  <c r="D4" i="30" s="1"/>
  <c r="D5" i="30" s="1"/>
  <c r="D6" i="30" s="1"/>
  <c r="D7" i="30" s="1"/>
  <c r="D8" i="30" s="1"/>
  <c r="D9" i="30" s="1"/>
  <c r="D10" i="30" s="1"/>
  <c r="D11" i="30" s="1"/>
  <c r="D12" i="30" s="1"/>
  <c r="D13" i="30" s="1"/>
  <c r="D14" i="30" s="1"/>
  <c r="D15" i="30" s="1"/>
  <c r="D16" i="30" s="1"/>
  <c r="D17" i="30" s="1"/>
  <c r="D18" i="30" s="1"/>
  <c r="D19" i="30" s="1"/>
  <c r="D20" i="30" s="1"/>
  <c r="D21" i="30" s="1"/>
  <c r="D22" i="30" s="1"/>
  <c r="D23" i="30" s="1"/>
  <c r="D24" i="30" s="1"/>
  <c r="D25" i="30" s="1"/>
  <c r="D26" i="30" s="1"/>
  <c r="D27" i="30" s="1"/>
  <c r="D28" i="30" s="1"/>
  <c r="D29" i="30" s="1"/>
  <c r="D30" i="30" s="1"/>
  <c r="D31" i="30" s="1"/>
  <c r="D32" i="30" s="1"/>
  <c r="D33" i="30" s="1"/>
  <c r="D34" i="30" s="1"/>
  <c r="D35" i="30" s="1"/>
  <c r="D36" i="30" s="1"/>
  <c r="N31" i="5" l="1"/>
  <c r="B64" i="30"/>
  <c r="I13" i="30"/>
  <c r="D37" i="30"/>
  <c r="D38" i="30" s="1"/>
  <c r="D39" i="30" s="1"/>
  <c r="D40" i="30" s="1"/>
  <c r="D41" i="30" s="1"/>
  <c r="D42" i="30" s="1"/>
  <c r="D43" i="30" s="1"/>
  <c r="D44" i="30" s="1"/>
  <c r="D45" i="30" s="1"/>
  <c r="D46" i="30" s="1"/>
  <c r="D47" i="30" s="1"/>
  <c r="D48" i="30" s="1"/>
  <c r="D49" i="30" s="1"/>
  <c r="D50" i="30" s="1"/>
  <c r="D51" i="30" s="1"/>
  <c r="D52" i="30" s="1"/>
  <c r="D53" i="30" s="1"/>
  <c r="D54" i="30" s="1"/>
  <c r="D55" i="30" s="1"/>
  <c r="D56" i="30" s="1"/>
  <c r="D57" i="30" s="1"/>
  <c r="D58" i="30" s="1"/>
  <c r="D59" i="30" s="1"/>
  <c r="E60" i="30"/>
  <c r="E37" i="30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B62" i="30"/>
  <c r="C62" i="30" s="1"/>
  <c r="F65" i="23"/>
  <c r="C65" i="23"/>
  <c r="G44" i="8" l="1"/>
  <c r="F44" i="8"/>
  <c r="N62" i="5" l="1"/>
  <c r="N68" i="5"/>
  <c r="N46" i="5"/>
  <c r="N86" i="5"/>
  <c r="N104" i="5"/>
  <c r="N44" i="5"/>
  <c r="N103" i="5"/>
  <c r="N73" i="5"/>
  <c r="N53" i="5"/>
  <c r="N80" i="5"/>
  <c r="D3" i="23"/>
  <c r="D4" i="23" l="1"/>
  <c r="D5" i="23" s="1"/>
  <c r="D6" i="23" s="1"/>
  <c r="D7" i="23" s="1"/>
  <c r="D8" i="23" s="1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D38" i="23" s="1"/>
  <c r="D39" i="23" s="1"/>
  <c r="D40" i="23" s="1"/>
  <c r="D41" i="23" s="1"/>
  <c r="D42" i="23" s="1"/>
  <c r="D43" i="23" s="1"/>
  <c r="D44" i="23" s="1"/>
  <c r="D45" i="23" s="1"/>
  <c r="D46" i="23" s="1"/>
  <c r="D47" i="23" s="1"/>
  <c r="D48" i="23" s="1"/>
  <c r="D49" i="23" s="1"/>
  <c r="D50" i="23" s="1"/>
  <c r="D51" i="23" s="1"/>
  <c r="D52" i="23" s="1"/>
  <c r="D53" i="23" s="1"/>
  <c r="D54" i="23" s="1"/>
  <c r="G82" i="8" l="1"/>
  <c r="B65" i="23" l="1"/>
  <c r="G122" i="8" l="1"/>
  <c r="F122" i="8"/>
  <c r="G103" i="8" l="1"/>
  <c r="F103" i="8"/>
  <c r="G29" i="8" l="1"/>
  <c r="F29" i="8"/>
  <c r="G43" i="8"/>
  <c r="F43" i="8"/>
  <c r="I11" i="22" l="1"/>
  <c r="F35" i="22" l="1"/>
  <c r="C35" i="22"/>
  <c r="E4" i="22" l="1"/>
  <c r="N102" i="5" l="1"/>
  <c r="N116" i="5"/>
  <c r="N118" i="5"/>
  <c r="N119" i="5"/>
  <c r="L5" i="5"/>
  <c r="K2" i="23" l="1"/>
  <c r="I2" i="23"/>
  <c r="B35" i="22"/>
  <c r="N29" i="5" l="1"/>
  <c r="B69" i="23"/>
  <c r="E4" i="23" l="1"/>
  <c r="E5" i="23" s="1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D65" i="23"/>
  <c r="B67" i="23"/>
  <c r="C67" i="23" s="1"/>
  <c r="G102" i="8"/>
  <c r="F102" i="8"/>
  <c r="E65" i="23" l="1"/>
  <c r="E37" i="23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" i="7" l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4" i="7"/>
  <c r="D3" i="22" l="1"/>
  <c r="D4" i="22" s="1"/>
  <c r="D5" i="22" s="1"/>
  <c r="D6" i="22" s="1"/>
  <c r="D7" i="22" s="1"/>
  <c r="D8" i="22" s="1"/>
  <c r="D9" i="22" s="1"/>
  <c r="D10" i="22" s="1"/>
  <c r="D11" i="22" s="1"/>
  <c r="D12" i="22" s="1"/>
  <c r="D13" i="22" s="1"/>
  <c r="D14" i="22" s="1"/>
  <c r="D15" i="22" s="1"/>
  <c r="D16" i="22" s="1"/>
  <c r="D17" i="22" s="1"/>
  <c r="D18" i="22" s="1"/>
  <c r="D19" i="22" s="1"/>
  <c r="D20" i="22" s="1"/>
  <c r="D21" i="22" s="1"/>
  <c r="D22" i="22" s="1"/>
  <c r="D23" i="22" s="1"/>
  <c r="D24" i="22" s="1"/>
  <c r="D25" i="22" s="1"/>
  <c r="D26" i="22" s="1"/>
  <c r="D27" i="22" s="1"/>
  <c r="D28" i="22" s="1"/>
  <c r="D29" i="22" s="1"/>
  <c r="D30" i="22" s="1"/>
  <c r="D31" i="22" s="1"/>
  <c r="D32" i="22" s="1"/>
  <c r="D33" i="22" s="1"/>
  <c r="D34" i="22" s="1"/>
  <c r="E5" i="22"/>
  <c r="E6" i="22" s="1"/>
  <c r="E7" i="22" s="1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l="1"/>
  <c r="B37" i="22"/>
  <c r="C37" i="22" s="1"/>
  <c r="G5" i="17"/>
  <c r="F5" i="17"/>
  <c r="B11" i="57" s="1"/>
  <c r="B14" i="57" l="1"/>
  <c r="C14" i="57" s="1"/>
  <c r="B13" i="57"/>
  <c r="C13" i="57" s="1"/>
  <c r="B9" i="57"/>
  <c r="B10" i="57"/>
  <c r="B8" i="57"/>
  <c r="D8" i="56" s="1"/>
  <c r="B7" i="57"/>
  <c r="C7" i="57" s="1"/>
  <c r="B12" i="57"/>
  <c r="C12" i="57" s="1"/>
  <c r="B3" i="57"/>
  <c r="B5" i="57"/>
  <c r="D4" i="56" s="1"/>
  <c r="B4" i="57"/>
  <c r="B6" i="57"/>
  <c r="C6" i="57" s="1"/>
  <c r="D29" i="56" l="1"/>
  <c r="D20" i="56"/>
  <c r="C10" i="57"/>
  <c r="D21" i="56" s="1"/>
  <c r="D22" i="56"/>
  <c r="C11" i="57"/>
  <c r="D23" i="56" s="1"/>
  <c r="D27" i="56"/>
  <c r="D26" i="56"/>
  <c r="D30" i="56"/>
  <c r="D6" i="56"/>
  <c r="C9" i="57"/>
  <c r="D7" i="56" s="1"/>
  <c r="D24" i="56"/>
  <c r="D25" i="56"/>
  <c r="D13" i="56"/>
  <c r="D12" i="56"/>
  <c r="C4" i="57"/>
  <c r="D18" i="56" s="1"/>
  <c r="D17" i="56"/>
  <c r="D11" i="56"/>
  <c r="D10" i="56"/>
  <c r="C3" i="57"/>
  <c r="D16" i="56" s="1"/>
  <c r="D15" i="56"/>
  <c r="C5" i="57"/>
  <c r="D5" i="56" s="1"/>
  <c r="C8" i="57"/>
  <c r="D9" i="56" s="1"/>
  <c r="D100" i="56" l="1"/>
  <c r="AJ1" i="56" s="1"/>
  <c r="G13" i="2"/>
  <c r="H15" i="17" s="1"/>
  <c r="C132" i="5" l="1"/>
  <c r="D4" i="5" l="1"/>
  <c r="G4" i="21"/>
  <c r="F4" i="5" l="1"/>
  <c r="L4" i="5"/>
  <c r="C5" i="52" l="1"/>
  <c r="E3" i="64"/>
  <c r="G6" i="21"/>
  <c r="G5" i="21" l="1"/>
  <c r="I2" i="22" l="1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36" i="10"/>
  <c r="B37" i="10"/>
  <c r="B38" i="10"/>
  <c r="B39" i="10"/>
  <c r="B40" i="10"/>
  <c r="B41" i="10"/>
  <c r="B42" i="10"/>
  <c r="B43" i="10"/>
  <c r="B44" i="10"/>
  <c r="G118" i="8" l="1"/>
  <c r="G116" i="8"/>
  <c r="F116" i="8"/>
  <c r="F118" i="8"/>
  <c r="F5" i="5"/>
  <c r="E4" i="64" l="1"/>
  <c r="G3" i="54"/>
  <c r="D14" i="54"/>
  <c r="F14" i="54" s="1"/>
  <c r="C6" i="52"/>
  <c r="H4" i="21"/>
  <c r="G28" i="8"/>
  <c r="F28" i="8"/>
  <c r="K2" i="22"/>
  <c r="H3" i="54" l="1"/>
  <c r="K4" i="21"/>
  <c r="I4" i="21"/>
  <c r="M4" i="21"/>
  <c r="O4" i="21" s="1"/>
  <c r="P4" i="21" s="1"/>
  <c r="AZ32" i="10"/>
  <c r="AZ33" i="10"/>
  <c r="AZ34" i="10"/>
  <c r="AZ35" i="10"/>
  <c r="AZ62" i="10"/>
  <c r="K3" i="54" l="1"/>
  <c r="M3" i="54" s="1"/>
  <c r="K13" i="19"/>
  <c r="N32" i="5"/>
  <c r="N28" i="5"/>
  <c r="AZ82" i="10"/>
  <c r="AZ78" i="10"/>
  <c r="AZ79" i="10"/>
  <c r="AZ80" i="10"/>
  <c r="AZ81" i="10"/>
  <c r="L13" i="19" l="1"/>
  <c r="O3" i="54"/>
  <c r="M13" i="19"/>
  <c r="AZ31" i="10"/>
  <c r="AZ30" i="10"/>
  <c r="AZ29" i="10"/>
  <c r="AZ28" i="10"/>
  <c r="N13" i="19" l="1"/>
  <c r="P3" i="54"/>
  <c r="Q3" i="54" s="1"/>
  <c r="A28" i="10"/>
  <c r="A29" i="10"/>
  <c r="A30" i="10"/>
  <c r="A31" i="10"/>
  <c r="A32" i="10"/>
  <c r="A33" i="10"/>
  <c r="A34" i="10"/>
  <c r="A35" i="10"/>
  <c r="A62" i="10"/>
  <c r="B28" i="10"/>
  <c r="B29" i="10"/>
  <c r="B30" i="10"/>
  <c r="B31" i="10"/>
  <c r="B32" i="10"/>
  <c r="B33" i="10"/>
  <c r="B34" i="10"/>
  <c r="B35" i="10"/>
  <c r="B78" i="10"/>
  <c r="B79" i="10"/>
  <c r="B80" i="10"/>
  <c r="B81" i="10"/>
  <c r="B82" i="10"/>
  <c r="B83" i="10"/>
  <c r="R3" i="54" l="1"/>
  <c r="O13" i="19"/>
  <c r="AZ24" i="10"/>
  <c r="AZ25" i="10"/>
  <c r="AZ26" i="10"/>
  <c r="AZ27" i="10"/>
  <c r="S7" i="8" l="1"/>
  <c r="S8" i="8"/>
  <c r="R4" i="8"/>
  <c r="F7" i="5"/>
  <c r="E6" i="64" s="1"/>
  <c r="H2996" i="15"/>
  <c r="G2996" i="15"/>
  <c r="F2996" i="15"/>
  <c r="E2996" i="15"/>
  <c r="H2995" i="15"/>
  <c r="G2995" i="15"/>
  <c r="F2995" i="15"/>
  <c r="E2995" i="15"/>
  <c r="H2994" i="15"/>
  <c r="G2994" i="15"/>
  <c r="F2994" i="15"/>
  <c r="E2994" i="15"/>
  <c r="H2993" i="15"/>
  <c r="G2993" i="15"/>
  <c r="F2993" i="15"/>
  <c r="E2993" i="15"/>
  <c r="H2992" i="15"/>
  <c r="G2992" i="15"/>
  <c r="F2992" i="15"/>
  <c r="E2992" i="15"/>
  <c r="H2991" i="15"/>
  <c r="G2991" i="15"/>
  <c r="F2991" i="15"/>
  <c r="E2991" i="15"/>
  <c r="H2990" i="15"/>
  <c r="G2990" i="15"/>
  <c r="F2990" i="15"/>
  <c r="E2990" i="15"/>
  <c r="H2989" i="15"/>
  <c r="G2989" i="15"/>
  <c r="F2989" i="15"/>
  <c r="E2989" i="15"/>
  <c r="H2988" i="15"/>
  <c r="G2988" i="15"/>
  <c r="F2988" i="15"/>
  <c r="E2988" i="15"/>
  <c r="H2987" i="15"/>
  <c r="G2987" i="15"/>
  <c r="F2987" i="15"/>
  <c r="E2987" i="15"/>
  <c r="H2986" i="15"/>
  <c r="G2986" i="15"/>
  <c r="F2986" i="15"/>
  <c r="E2986" i="15"/>
  <c r="H2985" i="15"/>
  <c r="G2985" i="15"/>
  <c r="F2985" i="15"/>
  <c r="E2985" i="15"/>
  <c r="H2984" i="15"/>
  <c r="G2984" i="15"/>
  <c r="F2984" i="15"/>
  <c r="E2984" i="15"/>
  <c r="H2983" i="15"/>
  <c r="G2983" i="15"/>
  <c r="F2983" i="15"/>
  <c r="E2983" i="15"/>
  <c r="H2982" i="15"/>
  <c r="G2982" i="15"/>
  <c r="F2982" i="15"/>
  <c r="E2982" i="15"/>
  <c r="H2981" i="15"/>
  <c r="G2981" i="15"/>
  <c r="F2981" i="15"/>
  <c r="E2981" i="15"/>
  <c r="H2980" i="15"/>
  <c r="G2980" i="15"/>
  <c r="F2980" i="15"/>
  <c r="E2980" i="15"/>
  <c r="H2979" i="15"/>
  <c r="G2979" i="15"/>
  <c r="F2979" i="15"/>
  <c r="E2979" i="15"/>
  <c r="H2978" i="15"/>
  <c r="G2978" i="15"/>
  <c r="F2978" i="15"/>
  <c r="E2978" i="15"/>
  <c r="H2977" i="15"/>
  <c r="G2977" i="15"/>
  <c r="F2977" i="15"/>
  <c r="E2977" i="15"/>
  <c r="H2976" i="15"/>
  <c r="G2976" i="15"/>
  <c r="F2976" i="15"/>
  <c r="E2976" i="15"/>
  <c r="H2975" i="15"/>
  <c r="G2975" i="15"/>
  <c r="F2975" i="15"/>
  <c r="E2975" i="15"/>
  <c r="H2974" i="15"/>
  <c r="G2974" i="15"/>
  <c r="F2974" i="15"/>
  <c r="E2974" i="15"/>
  <c r="H2973" i="15"/>
  <c r="G2973" i="15"/>
  <c r="F2973" i="15"/>
  <c r="E2973" i="15"/>
  <c r="H2972" i="15"/>
  <c r="G2972" i="15"/>
  <c r="F2972" i="15"/>
  <c r="E2972" i="15"/>
  <c r="H2971" i="15"/>
  <c r="G2971" i="15"/>
  <c r="F2971" i="15"/>
  <c r="E2971" i="15"/>
  <c r="H2970" i="15"/>
  <c r="G2970" i="15"/>
  <c r="F2970" i="15"/>
  <c r="E2970" i="15"/>
  <c r="H2969" i="15"/>
  <c r="G2969" i="15"/>
  <c r="F2969" i="15"/>
  <c r="E2969" i="15"/>
  <c r="H2968" i="15"/>
  <c r="G2968" i="15"/>
  <c r="F2968" i="15"/>
  <c r="E2968" i="15"/>
  <c r="H2967" i="15"/>
  <c r="G2967" i="15"/>
  <c r="F2967" i="15"/>
  <c r="E2967" i="15"/>
  <c r="H2966" i="15"/>
  <c r="G2966" i="15"/>
  <c r="F2966" i="15"/>
  <c r="E2966" i="15"/>
  <c r="H2965" i="15"/>
  <c r="G2965" i="15"/>
  <c r="F2965" i="15"/>
  <c r="E2965" i="15"/>
  <c r="H2964" i="15"/>
  <c r="G2964" i="15"/>
  <c r="F2964" i="15"/>
  <c r="E2964" i="15"/>
  <c r="H2963" i="15"/>
  <c r="G2963" i="15"/>
  <c r="F2963" i="15"/>
  <c r="E2963" i="15"/>
  <c r="H2962" i="15"/>
  <c r="G2962" i="15"/>
  <c r="F2962" i="15"/>
  <c r="E2962" i="15"/>
  <c r="H2961" i="15"/>
  <c r="G2961" i="15"/>
  <c r="F2961" i="15"/>
  <c r="E2961" i="15"/>
  <c r="H2960" i="15"/>
  <c r="G2960" i="15"/>
  <c r="F2960" i="15"/>
  <c r="E2960" i="15"/>
  <c r="H2959" i="15"/>
  <c r="G2959" i="15"/>
  <c r="F2959" i="15"/>
  <c r="E2959" i="15"/>
  <c r="H2958" i="15"/>
  <c r="G2958" i="15"/>
  <c r="F2958" i="15"/>
  <c r="E2958" i="15"/>
  <c r="H2957" i="15"/>
  <c r="G2957" i="15"/>
  <c r="F2957" i="15"/>
  <c r="E2957" i="15"/>
  <c r="H2956" i="15"/>
  <c r="G2956" i="15"/>
  <c r="F2956" i="15"/>
  <c r="E2956" i="15"/>
  <c r="H2955" i="15"/>
  <c r="G2955" i="15"/>
  <c r="F2955" i="15"/>
  <c r="E2955" i="15"/>
  <c r="H2954" i="15"/>
  <c r="G2954" i="15"/>
  <c r="F2954" i="15"/>
  <c r="E2954" i="15"/>
  <c r="H2953" i="15"/>
  <c r="G2953" i="15"/>
  <c r="F2953" i="15"/>
  <c r="E2953" i="15"/>
  <c r="H2952" i="15"/>
  <c r="G2952" i="15"/>
  <c r="F2952" i="15"/>
  <c r="E2952" i="15"/>
  <c r="H2951" i="15"/>
  <c r="G2951" i="15"/>
  <c r="F2951" i="15"/>
  <c r="E2951" i="15"/>
  <c r="H2950" i="15"/>
  <c r="G2950" i="15"/>
  <c r="F2950" i="15"/>
  <c r="E2950" i="15"/>
  <c r="H2949" i="15"/>
  <c r="G2949" i="15"/>
  <c r="F2949" i="15"/>
  <c r="E2949" i="15"/>
  <c r="H2948" i="15"/>
  <c r="G2948" i="15"/>
  <c r="F2948" i="15"/>
  <c r="E2948" i="15"/>
  <c r="H2947" i="15"/>
  <c r="G2947" i="15"/>
  <c r="F2947" i="15"/>
  <c r="E2947" i="15"/>
  <c r="H2946" i="15"/>
  <c r="G2946" i="15"/>
  <c r="F2946" i="15"/>
  <c r="E2946" i="15"/>
  <c r="H2945" i="15"/>
  <c r="G2945" i="15"/>
  <c r="F2945" i="15"/>
  <c r="E2945" i="15"/>
  <c r="H2944" i="15"/>
  <c r="G2944" i="15"/>
  <c r="F2944" i="15"/>
  <c r="E2944" i="15"/>
  <c r="H2943" i="15"/>
  <c r="G2943" i="15"/>
  <c r="F2943" i="15"/>
  <c r="E2943" i="15"/>
  <c r="H2942" i="15"/>
  <c r="G2942" i="15"/>
  <c r="F2942" i="15"/>
  <c r="E2942" i="15"/>
  <c r="H2941" i="15"/>
  <c r="G2941" i="15"/>
  <c r="F2941" i="15"/>
  <c r="E2941" i="15"/>
  <c r="H2940" i="15"/>
  <c r="G2940" i="15"/>
  <c r="F2940" i="15"/>
  <c r="E2940" i="15"/>
  <c r="H2939" i="15"/>
  <c r="G2939" i="15"/>
  <c r="F2939" i="15"/>
  <c r="E2939" i="15"/>
  <c r="H2938" i="15"/>
  <c r="G2938" i="15"/>
  <c r="F2938" i="15"/>
  <c r="E2938" i="15"/>
  <c r="H2937" i="15"/>
  <c r="G2937" i="15"/>
  <c r="F2937" i="15"/>
  <c r="E2937" i="15"/>
  <c r="H2936" i="15"/>
  <c r="G2936" i="15"/>
  <c r="F2936" i="15"/>
  <c r="E2936" i="15"/>
  <c r="H2935" i="15"/>
  <c r="G2935" i="15"/>
  <c r="F2935" i="15"/>
  <c r="E2935" i="15"/>
  <c r="H2934" i="15"/>
  <c r="G2934" i="15"/>
  <c r="F2934" i="15"/>
  <c r="E2934" i="15"/>
  <c r="H2933" i="15"/>
  <c r="G2933" i="15"/>
  <c r="F2933" i="15"/>
  <c r="E2933" i="15"/>
  <c r="H2932" i="15"/>
  <c r="G2932" i="15"/>
  <c r="F2932" i="15"/>
  <c r="E2932" i="15"/>
  <c r="H2931" i="15"/>
  <c r="G2931" i="15"/>
  <c r="F2931" i="15"/>
  <c r="E2931" i="15"/>
  <c r="H2930" i="15"/>
  <c r="G2930" i="15"/>
  <c r="F2930" i="15"/>
  <c r="E2930" i="15"/>
  <c r="H2929" i="15"/>
  <c r="G2929" i="15"/>
  <c r="F2929" i="15"/>
  <c r="E2929" i="15"/>
  <c r="H2928" i="15"/>
  <c r="G2928" i="15"/>
  <c r="F2928" i="15"/>
  <c r="E2928" i="15"/>
  <c r="H2927" i="15"/>
  <c r="G2927" i="15"/>
  <c r="F2927" i="15"/>
  <c r="E2927" i="15"/>
  <c r="H2926" i="15"/>
  <c r="G2926" i="15"/>
  <c r="F2926" i="15"/>
  <c r="E2926" i="15"/>
  <c r="H2925" i="15"/>
  <c r="G2925" i="15"/>
  <c r="F2925" i="15"/>
  <c r="E2925" i="15"/>
  <c r="H2924" i="15"/>
  <c r="G2924" i="15"/>
  <c r="F2924" i="15"/>
  <c r="E2924" i="15"/>
  <c r="H2923" i="15"/>
  <c r="G2923" i="15"/>
  <c r="F2923" i="15"/>
  <c r="E2923" i="15"/>
  <c r="H2922" i="15"/>
  <c r="G2922" i="15"/>
  <c r="F2922" i="15"/>
  <c r="E2922" i="15"/>
  <c r="H2921" i="15"/>
  <c r="G2921" i="15"/>
  <c r="F2921" i="15"/>
  <c r="E2921" i="15"/>
  <c r="H2920" i="15"/>
  <c r="G2920" i="15"/>
  <c r="F2920" i="15"/>
  <c r="E2920" i="15"/>
  <c r="H2919" i="15"/>
  <c r="G2919" i="15"/>
  <c r="F2919" i="15"/>
  <c r="E2919" i="15"/>
  <c r="H2918" i="15"/>
  <c r="G2918" i="15"/>
  <c r="F2918" i="15"/>
  <c r="E2918" i="15"/>
  <c r="H2917" i="15"/>
  <c r="G2917" i="15"/>
  <c r="F2917" i="15"/>
  <c r="E2917" i="15"/>
  <c r="H2916" i="15"/>
  <c r="G2916" i="15"/>
  <c r="F2916" i="15"/>
  <c r="E2916" i="15"/>
  <c r="H2915" i="15"/>
  <c r="G2915" i="15"/>
  <c r="F2915" i="15"/>
  <c r="E2915" i="15"/>
  <c r="H2914" i="15"/>
  <c r="G2914" i="15"/>
  <c r="F2914" i="15"/>
  <c r="E2914" i="15"/>
  <c r="H2913" i="15"/>
  <c r="G2913" i="15"/>
  <c r="F2913" i="15"/>
  <c r="E2913" i="15"/>
  <c r="H2912" i="15"/>
  <c r="G2912" i="15"/>
  <c r="F2912" i="15"/>
  <c r="E2912" i="15"/>
  <c r="H2911" i="15"/>
  <c r="G2911" i="15"/>
  <c r="F2911" i="15"/>
  <c r="E2911" i="15"/>
  <c r="H2910" i="15"/>
  <c r="G2910" i="15"/>
  <c r="F2910" i="15"/>
  <c r="E2910" i="15"/>
  <c r="H2909" i="15"/>
  <c r="G2909" i="15"/>
  <c r="F2909" i="15"/>
  <c r="E2909" i="15"/>
  <c r="H2908" i="15"/>
  <c r="G2908" i="15"/>
  <c r="F2908" i="15"/>
  <c r="E2908" i="15"/>
  <c r="H2907" i="15"/>
  <c r="G2907" i="15"/>
  <c r="F2907" i="15"/>
  <c r="E2907" i="15"/>
  <c r="H2906" i="15"/>
  <c r="G2906" i="15"/>
  <c r="F2906" i="15"/>
  <c r="E2906" i="15"/>
  <c r="H2905" i="15"/>
  <c r="G2905" i="15"/>
  <c r="F2905" i="15"/>
  <c r="E2905" i="15"/>
  <c r="H2904" i="15"/>
  <c r="G2904" i="15"/>
  <c r="F2904" i="15"/>
  <c r="E2904" i="15"/>
  <c r="H2903" i="15"/>
  <c r="G2903" i="15"/>
  <c r="F2903" i="15"/>
  <c r="E2903" i="15"/>
  <c r="H2902" i="15"/>
  <c r="G2902" i="15"/>
  <c r="F2902" i="15"/>
  <c r="E2902" i="15"/>
  <c r="H2901" i="15"/>
  <c r="G2901" i="15"/>
  <c r="F2901" i="15"/>
  <c r="E2901" i="15"/>
  <c r="H2900" i="15"/>
  <c r="G2900" i="15"/>
  <c r="F2900" i="15"/>
  <c r="E2900" i="15"/>
  <c r="H2899" i="15"/>
  <c r="G2899" i="15"/>
  <c r="F2899" i="15"/>
  <c r="E2899" i="15"/>
  <c r="H2898" i="15"/>
  <c r="G2898" i="15"/>
  <c r="F2898" i="15"/>
  <c r="E2898" i="15"/>
  <c r="H2897" i="15"/>
  <c r="G2897" i="15"/>
  <c r="F2897" i="15"/>
  <c r="E2897" i="15"/>
  <c r="H2896" i="15"/>
  <c r="G2896" i="15"/>
  <c r="F2896" i="15"/>
  <c r="E2896" i="15"/>
  <c r="H2895" i="15"/>
  <c r="G2895" i="15"/>
  <c r="F2895" i="15"/>
  <c r="E2895" i="15"/>
  <c r="H2894" i="15"/>
  <c r="G2894" i="15"/>
  <c r="F2894" i="15"/>
  <c r="E2894" i="15"/>
  <c r="H2893" i="15"/>
  <c r="G2893" i="15"/>
  <c r="F2893" i="15"/>
  <c r="E2893" i="15"/>
  <c r="H2892" i="15"/>
  <c r="G2892" i="15"/>
  <c r="F2892" i="15"/>
  <c r="E2892" i="15"/>
  <c r="H2891" i="15"/>
  <c r="G2891" i="15"/>
  <c r="F2891" i="15"/>
  <c r="E2891" i="15"/>
  <c r="H2890" i="15"/>
  <c r="G2890" i="15"/>
  <c r="F2890" i="15"/>
  <c r="E2890" i="15"/>
  <c r="H2889" i="15"/>
  <c r="G2889" i="15"/>
  <c r="F2889" i="15"/>
  <c r="E2889" i="15"/>
  <c r="H2888" i="15"/>
  <c r="G2888" i="15"/>
  <c r="F2888" i="15"/>
  <c r="E2888" i="15"/>
  <c r="H2887" i="15"/>
  <c r="G2887" i="15"/>
  <c r="F2887" i="15"/>
  <c r="E2887" i="15"/>
  <c r="H2886" i="15"/>
  <c r="G2886" i="15"/>
  <c r="F2886" i="15"/>
  <c r="E2886" i="15"/>
  <c r="H2885" i="15"/>
  <c r="G2885" i="15"/>
  <c r="F2885" i="15"/>
  <c r="E2885" i="15"/>
  <c r="H2884" i="15"/>
  <c r="G2884" i="15"/>
  <c r="F2884" i="15"/>
  <c r="E2884" i="15"/>
  <c r="H2883" i="15"/>
  <c r="G2883" i="15"/>
  <c r="F2883" i="15"/>
  <c r="E2883" i="15"/>
  <c r="H2882" i="15"/>
  <c r="G2882" i="15"/>
  <c r="F2882" i="15"/>
  <c r="E2882" i="15"/>
  <c r="H2881" i="15"/>
  <c r="G2881" i="15"/>
  <c r="F2881" i="15"/>
  <c r="E2881" i="15"/>
  <c r="H2880" i="15"/>
  <c r="G2880" i="15"/>
  <c r="F2880" i="15"/>
  <c r="E2880" i="15"/>
  <c r="H2879" i="15"/>
  <c r="G2879" i="15"/>
  <c r="F2879" i="15"/>
  <c r="E2879" i="15"/>
  <c r="H2878" i="15"/>
  <c r="G2878" i="15"/>
  <c r="F2878" i="15"/>
  <c r="E2878" i="15"/>
  <c r="H2877" i="15"/>
  <c r="G2877" i="15"/>
  <c r="F2877" i="15"/>
  <c r="E2877" i="15"/>
  <c r="H2876" i="15"/>
  <c r="G2876" i="15"/>
  <c r="F2876" i="15"/>
  <c r="E2876" i="15"/>
  <c r="H2875" i="15"/>
  <c r="G2875" i="15"/>
  <c r="F2875" i="15"/>
  <c r="E2875" i="15"/>
  <c r="H2874" i="15"/>
  <c r="G2874" i="15"/>
  <c r="F2874" i="15"/>
  <c r="E2874" i="15"/>
  <c r="H2873" i="15"/>
  <c r="G2873" i="15"/>
  <c r="F2873" i="15"/>
  <c r="E2873" i="15"/>
  <c r="H2872" i="15"/>
  <c r="G2872" i="15"/>
  <c r="F2872" i="15"/>
  <c r="E2872" i="15"/>
  <c r="H2871" i="15"/>
  <c r="G2871" i="15"/>
  <c r="F2871" i="15"/>
  <c r="E2871" i="15"/>
  <c r="H2870" i="15"/>
  <c r="G2870" i="15"/>
  <c r="F2870" i="15"/>
  <c r="E2870" i="15"/>
  <c r="H2869" i="15"/>
  <c r="G2869" i="15"/>
  <c r="F2869" i="15"/>
  <c r="E2869" i="15"/>
  <c r="H2868" i="15"/>
  <c r="G2868" i="15"/>
  <c r="F2868" i="15"/>
  <c r="E2868" i="15"/>
  <c r="H2867" i="15"/>
  <c r="G2867" i="15"/>
  <c r="F2867" i="15"/>
  <c r="E2867" i="15"/>
  <c r="H2866" i="15"/>
  <c r="G2866" i="15"/>
  <c r="F2866" i="15"/>
  <c r="E2866" i="15"/>
  <c r="H2865" i="15"/>
  <c r="G2865" i="15"/>
  <c r="F2865" i="15"/>
  <c r="E2865" i="15"/>
  <c r="H2864" i="15"/>
  <c r="G2864" i="15"/>
  <c r="F2864" i="15"/>
  <c r="E2864" i="15"/>
  <c r="H2863" i="15"/>
  <c r="G2863" i="15"/>
  <c r="F2863" i="15"/>
  <c r="E2863" i="15"/>
  <c r="H2862" i="15"/>
  <c r="G2862" i="15"/>
  <c r="F2862" i="15"/>
  <c r="E2862" i="15"/>
  <c r="H2861" i="15"/>
  <c r="G2861" i="15"/>
  <c r="F2861" i="15"/>
  <c r="E2861" i="15"/>
  <c r="H2860" i="15"/>
  <c r="G2860" i="15"/>
  <c r="F2860" i="15"/>
  <c r="E2860" i="15"/>
  <c r="H2859" i="15"/>
  <c r="G2859" i="15"/>
  <c r="F2859" i="15"/>
  <c r="E2859" i="15"/>
  <c r="H2858" i="15"/>
  <c r="G2858" i="15"/>
  <c r="F2858" i="15"/>
  <c r="E2858" i="15"/>
  <c r="H2857" i="15"/>
  <c r="G2857" i="15"/>
  <c r="F2857" i="15"/>
  <c r="E2857" i="15"/>
  <c r="H2856" i="15"/>
  <c r="G2856" i="15"/>
  <c r="F2856" i="15"/>
  <c r="E2856" i="15"/>
  <c r="H2855" i="15"/>
  <c r="G2855" i="15"/>
  <c r="F2855" i="15"/>
  <c r="E2855" i="15"/>
  <c r="H2854" i="15"/>
  <c r="G2854" i="15"/>
  <c r="F2854" i="15"/>
  <c r="E2854" i="15"/>
  <c r="H2853" i="15"/>
  <c r="G2853" i="15"/>
  <c r="F2853" i="15"/>
  <c r="E2853" i="15"/>
  <c r="H2852" i="15"/>
  <c r="G2852" i="15"/>
  <c r="F2852" i="15"/>
  <c r="E2852" i="15"/>
  <c r="H2851" i="15"/>
  <c r="G2851" i="15"/>
  <c r="F2851" i="15"/>
  <c r="E2851" i="15"/>
  <c r="H2850" i="15"/>
  <c r="G2850" i="15"/>
  <c r="F2850" i="15"/>
  <c r="E2850" i="15"/>
  <c r="H2849" i="15"/>
  <c r="G2849" i="15"/>
  <c r="F2849" i="15"/>
  <c r="E2849" i="15"/>
  <c r="H2848" i="15"/>
  <c r="G2848" i="15"/>
  <c r="F2848" i="15"/>
  <c r="E2848" i="15"/>
  <c r="H2847" i="15"/>
  <c r="G2847" i="15"/>
  <c r="F2847" i="15"/>
  <c r="E2847" i="15"/>
  <c r="H2846" i="15"/>
  <c r="G2846" i="15"/>
  <c r="F2846" i="15"/>
  <c r="E2846" i="15"/>
  <c r="H2845" i="15"/>
  <c r="G2845" i="15"/>
  <c r="F2845" i="15"/>
  <c r="E2845" i="15"/>
  <c r="H2844" i="15"/>
  <c r="G2844" i="15"/>
  <c r="F2844" i="15"/>
  <c r="E2844" i="15"/>
  <c r="H2843" i="15"/>
  <c r="G2843" i="15"/>
  <c r="F2843" i="15"/>
  <c r="E2843" i="15"/>
  <c r="H2842" i="15"/>
  <c r="G2842" i="15"/>
  <c r="F2842" i="15"/>
  <c r="E2842" i="15"/>
  <c r="H2841" i="15"/>
  <c r="G2841" i="15"/>
  <c r="F2841" i="15"/>
  <c r="E2841" i="15"/>
  <c r="H2840" i="15"/>
  <c r="G2840" i="15"/>
  <c r="F2840" i="15"/>
  <c r="E2840" i="15"/>
  <c r="H2839" i="15"/>
  <c r="G2839" i="15"/>
  <c r="F2839" i="15"/>
  <c r="E2839" i="15"/>
  <c r="H2838" i="15"/>
  <c r="G2838" i="15"/>
  <c r="F2838" i="15"/>
  <c r="E2838" i="15"/>
  <c r="H2837" i="15"/>
  <c r="G2837" i="15"/>
  <c r="F2837" i="15"/>
  <c r="E2837" i="15"/>
  <c r="H2836" i="15"/>
  <c r="G2836" i="15"/>
  <c r="F2836" i="15"/>
  <c r="E2836" i="15"/>
  <c r="H2835" i="15"/>
  <c r="G2835" i="15"/>
  <c r="F2835" i="15"/>
  <c r="E2835" i="15"/>
  <c r="H2834" i="15"/>
  <c r="G2834" i="15"/>
  <c r="F2834" i="15"/>
  <c r="E2834" i="15"/>
  <c r="H2833" i="15"/>
  <c r="G2833" i="15"/>
  <c r="F2833" i="15"/>
  <c r="E2833" i="15"/>
  <c r="H2832" i="15"/>
  <c r="G2832" i="15"/>
  <c r="F2832" i="15"/>
  <c r="E2832" i="15"/>
  <c r="H2831" i="15"/>
  <c r="G2831" i="15"/>
  <c r="F2831" i="15"/>
  <c r="E2831" i="15"/>
  <c r="H2830" i="15"/>
  <c r="G2830" i="15"/>
  <c r="F2830" i="15"/>
  <c r="E2830" i="15"/>
  <c r="H2829" i="15"/>
  <c r="G2829" i="15"/>
  <c r="F2829" i="15"/>
  <c r="E2829" i="15"/>
  <c r="H2828" i="15"/>
  <c r="G2828" i="15"/>
  <c r="F2828" i="15"/>
  <c r="E2828" i="15"/>
  <c r="H2827" i="15"/>
  <c r="G2827" i="15"/>
  <c r="F2827" i="15"/>
  <c r="E2827" i="15"/>
  <c r="H2826" i="15"/>
  <c r="G2826" i="15"/>
  <c r="F2826" i="15"/>
  <c r="E2826" i="15"/>
  <c r="H2825" i="15"/>
  <c r="G2825" i="15"/>
  <c r="F2825" i="15"/>
  <c r="E2825" i="15"/>
  <c r="H2824" i="15"/>
  <c r="G2824" i="15"/>
  <c r="F2824" i="15"/>
  <c r="E2824" i="15"/>
  <c r="H2823" i="15"/>
  <c r="G2823" i="15"/>
  <c r="F2823" i="15"/>
  <c r="E2823" i="15"/>
  <c r="H2822" i="15"/>
  <c r="G2822" i="15"/>
  <c r="F2822" i="15"/>
  <c r="E2822" i="15"/>
  <c r="H2821" i="15"/>
  <c r="G2821" i="15"/>
  <c r="F2821" i="15"/>
  <c r="E2821" i="15"/>
  <c r="H2820" i="15"/>
  <c r="G2820" i="15"/>
  <c r="F2820" i="15"/>
  <c r="E2820" i="15"/>
  <c r="H2819" i="15"/>
  <c r="G2819" i="15"/>
  <c r="F2819" i="15"/>
  <c r="E2819" i="15"/>
  <c r="H2818" i="15"/>
  <c r="G2818" i="15"/>
  <c r="F2818" i="15"/>
  <c r="E2818" i="15"/>
  <c r="H2817" i="15"/>
  <c r="G2817" i="15"/>
  <c r="F2817" i="15"/>
  <c r="E2817" i="15"/>
  <c r="H2816" i="15"/>
  <c r="G2816" i="15"/>
  <c r="F2816" i="15"/>
  <c r="E2816" i="15"/>
  <c r="H2815" i="15"/>
  <c r="G2815" i="15"/>
  <c r="F2815" i="15"/>
  <c r="E2815" i="15"/>
  <c r="H2814" i="15"/>
  <c r="G2814" i="15"/>
  <c r="F2814" i="15"/>
  <c r="E2814" i="15"/>
  <c r="H2813" i="15"/>
  <c r="G2813" i="15"/>
  <c r="F2813" i="15"/>
  <c r="E2813" i="15"/>
  <c r="H2812" i="15"/>
  <c r="G2812" i="15"/>
  <c r="F2812" i="15"/>
  <c r="E2812" i="15"/>
  <c r="H2811" i="15"/>
  <c r="G2811" i="15"/>
  <c r="F2811" i="15"/>
  <c r="E2811" i="15"/>
  <c r="H2810" i="15"/>
  <c r="G2810" i="15"/>
  <c r="F2810" i="15"/>
  <c r="E2810" i="15"/>
  <c r="H2809" i="15"/>
  <c r="G2809" i="15"/>
  <c r="F2809" i="15"/>
  <c r="E2809" i="15"/>
  <c r="H2808" i="15"/>
  <c r="G2808" i="15"/>
  <c r="F2808" i="15"/>
  <c r="E2808" i="15"/>
  <c r="H2807" i="15"/>
  <c r="G2807" i="15"/>
  <c r="F2807" i="15"/>
  <c r="E2807" i="15"/>
  <c r="H2806" i="15"/>
  <c r="G2806" i="15"/>
  <c r="F2806" i="15"/>
  <c r="E2806" i="15"/>
  <c r="H2805" i="15"/>
  <c r="G2805" i="15"/>
  <c r="F2805" i="15"/>
  <c r="E2805" i="15"/>
  <c r="H2804" i="15"/>
  <c r="G2804" i="15"/>
  <c r="F2804" i="15"/>
  <c r="E2804" i="15"/>
  <c r="H2803" i="15"/>
  <c r="G2803" i="15"/>
  <c r="F2803" i="15"/>
  <c r="E2803" i="15"/>
  <c r="H2802" i="15"/>
  <c r="G2802" i="15"/>
  <c r="F2802" i="15"/>
  <c r="E2802" i="15"/>
  <c r="H2801" i="15"/>
  <c r="G2801" i="15"/>
  <c r="F2801" i="15"/>
  <c r="E2801" i="15"/>
  <c r="H2800" i="15"/>
  <c r="G2800" i="15"/>
  <c r="F2800" i="15"/>
  <c r="E2800" i="15"/>
  <c r="H2799" i="15"/>
  <c r="G2799" i="15"/>
  <c r="F2799" i="15"/>
  <c r="E2799" i="15"/>
  <c r="H2798" i="15"/>
  <c r="G2798" i="15"/>
  <c r="F2798" i="15"/>
  <c r="E2798" i="15"/>
  <c r="H2797" i="15"/>
  <c r="G2797" i="15"/>
  <c r="F2797" i="15"/>
  <c r="E2797" i="15"/>
  <c r="H2796" i="15"/>
  <c r="G2796" i="15"/>
  <c r="F2796" i="15"/>
  <c r="E2796" i="15"/>
  <c r="H2795" i="15"/>
  <c r="G2795" i="15"/>
  <c r="F2795" i="15"/>
  <c r="E2795" i="15"/>
  <c r="H2794" i="15"/>
  <c r="G2794" i="15"/>
  <c r="F2794" i="15"/>
  <c r="E2794" i="15"/>
  <c r="H2793" i="15"/>
  <c r="G2793" i="15"/>
  <c r="F2793" i="15"/>
  <c r="E2793" i="15"/>
  <c r="H2792" i="15"/>
  <c r="G2792" i="15"/>
  <c r="F2792" i="15"/>
  <c r="E2792" i="15"/>
  <c r="H2791" i="15"/>
  <c r="G2791" i="15"/>
  <c r="F2791" i="15"/>
  <c r="E2791" i="15"/>
  <c r="H2790" i="15"/>
  <c r="G2790" i="15"/>
  <c r="F2790" i="15"/>
  <c r="E2790" i="15"/>
  <c r="H2789" i="15"/>
  <c r="G2789" i="15"/>
  <c r="F2789" i="15"/>
  <c r="E2789" i="15"/>
  <c r="H2788" i="15"/>
  <c r="G2788" i="15"/>
  <c r="F2788" i="15"/>
  <c r="E2788" i="15"/>
  <c r="H2787" i="15"/>
  <c r="G2787" i="15"/>
  <c r="F2787" i="15"/>
  <c r="E2787" i="15"/>
  <c r="H2786" i="15"/>
  <c r="G2786" i="15"/>
  <c r="F2786" i="15"/>
  <c r="E2786" i="15"/>
  <c r="H2785" i="15"/>
  <c r="G2785" i="15"/>
  <c r="F2785" i="15"/>
  <c r="E2785" i="15"/>
  <c r="H2784" i="15"/>
  <c r="G2784" i="15"/>
  <c r="F2784" i="15"/>
  <c r="E2784" i="15"/>
  <c r="H2783" i="15"/>
  <c r="G2783" i="15"/>
  <c r="F2783" i="15"/>
  <c r="E2783" i="15"/>
  <c r="H2782" i="15"/>
  <c r="G2782" i="15"/>
  <c r="F2782" i="15"/>
  <c r="E2782" i="15"/>
  <c r="H2781" i="15"/>
  <c r="G2781" i="15"/>
  <c r="F2781" i="15"/>
  <c r="E2781" i="15"/>
  <c r="H2780" i="15"/>
  <c r="G2780" i="15"/>
  <c r="F2780" i="15"/>
  <c r="E2780" i="15"/>
  <c r="H2779" i="15"/>
  <c r="G2779" i="15"/>
  <c r="F2779" i="15"/>
  <c r="E2779" i="15"/>
  <c r="H2778" i="15"/>
  <c r="G2778" i="15"/>
  <c r="F2778" i="15"/>
  <c r="E2778" i="15"/>
  <c r="H2777" i="15"/>
  <c r="G2777" i="15"/>
  <c r="F2777" i="15"/>
  <c r="E2777" i="15"/>
  <c r="H2776" i="15"/>
  <c r="G2776" i="15"/>
  <c r="F2776" i="15"/>
  <c r="E2776" i="15"/>
  <c r="H2775" i="15"/>
  <c r="G2775" i="15"/>
  <c r="F2775" i="15"/>
  <c r="E2775" i="15"/>
  <c r="H2774" i="15"/>
  <c r="G2774" i="15"/>
  <c r="F2774" i="15"/>
  <c r="E2774" i="15"/>
  <c r="H2773" i="15"/>
  <c r="G2773" i="15"/>
  <c r="F2773" i="15"/>
  <c r="E2773" i="15"/>
  <c r="H2772" i="15"/>
  <c r="G2772" i="15"/>
  <c r="F2772" i="15"/>
  <c r="E2772" i="15"/>
  <c r="H2771" i="15"/>
  <c r="G2771" i="15"/>
  <c r="F2771" i="15"/>
  <c r="E2771" i="15"/>
  <c r="H2770" i="15"/>
  <c r="G2770" i="15"/>
  <c r="F2770" i="15"/>
  <c r="E2770" i="15"/>
  <c r="H2769" i="15"/>
  <c r="G2769" i="15"/>
  <c r="F2769" i="15"/>
  <c r="E2769" i="15"/>
  <c r="H2768" i="15"/>
  <c r="G2768" i="15"/>
  <c r="F2768" i="15"/>
  <c r="E2768" i="15"/>
  <c r="H2767" i="15"/>
  <c r="G2767" i="15"/>
  <c r="F2767" i="15"/>
  <c r="E2767" i="15"/>
  <c r="H2766" i="15"/>
  <c r="G2766" i="15"/>
  <c r="F2766" i="15"/>
  <c r="E2766" i="15"/>
  <c r="H2765" i="15"/>
  <c r="G2765" i="15"/>
  <c r="F2765" i="15"/>
  <c r="E2765" i="15"/>
  <c r="H2764" i="15"/>
  <c r="G2764" i="15"/>
  <c r="F2764" i="15"/>
  <c r="E2764" i="15"/>
  <c r="H2763" i="15"/>
  <c r="G2763" i="15"/>
  <c r="F2763" i="15"/>
  <c r="E2763" i="15"/>
  <c r="H2762" i="15"/>
  <c r="G2762" i="15"/>
  <c r="F2762" i="15"/>
  <c r="E2762" i="15"/>
  <c r="H2761" i="15"/>
  <c r="G2761" i="15"/>
  <c r="F2761" i="15"/>
  <c r="E2761" i="15"/>
  <c r="H2760" i="15"/>
  <c r="G2760" i="15"/>
  <c r="F2760" i="15"/>
  <c r="E2760" i="15"/>
  <c r="H2759" i="15"/>
  <c r="G2759" i="15"/>
  <c r="F2759" i="15"/>
  <c r="E2759" i="15"/>
  <c r="H2758" i="15"/>
  <c r="G2758" i="15"/>
  <c r="F2758" i="15"/>
  <c r="E2758" i="15"/>
  <c r="H2757" i="15"/>
  <c r="G2757" i="15"/>
  <c r="F2757" i="15"/>
  <c r="E2757" i="15"/>
  <c r="H2756" i="15"/>
  <c r="G2756" i="15"/>
  <c r="F2756" i="15"/>
  <c r="E2756" i="15"/>
  <c r="H2755" i="15"/>
  <c r="G2755" i="15"/>
  <c r="F2755" i="15"/>
  <c r="E2755" i="15"/>
  <c r="H2754" i="15"/>
  <c r="G2754" i="15"/>
  <c r="F2754" i="15"/>
  <c r="E2754" i="15"/>
  <c r="H2753" i="15"/>
  <c r="G2753" i="15"/>
  <c r="F2753" i="15"/>
  <c r="E2753" i="15"/>
  <c r="H2752" i="15"/>
  <c r="G2752" i="15"/>
  <c r="F2752" i="15"/>
  <c r="E2752" i="15"/>
  <c r="H2751" i="15"/>
  <c r="G2751" i="15"/>
  <c r="F2751" i="15"/>
  <c r="E2751" i="15"/>
  <c r="H2750" i="15"/>
  <c r="G2750" i="15"/>
  <c r="F2750" i="15"/>
  <c r="E2750" i="15"/>
  <c r="H2749" i="15"/>
  <c r="G2749" i="15"/>
  <c r="F2749" i="15"/>
  <c r="E2749" i="15"/>
  <c r="H2748" i="15"/>
  <c r="G2748" i="15"/>
  <c r="F2748" i="15"/>
  <c r="E2748" i="15"/>
  <c r="H2747" i="15"/>
  <c r="G2747" i="15"/>
  <c r="F2747" i="15"/>
  <c r="E2747" i="15"/>
  <c r="H2746" i="15"/>
  <c r="G2746" i="15"/>
  <c r="F2746" i="15"/>
  <c r="E2746" i="15"/>
  <c r="H2745" i="15"/>
  <c r="G2745" i="15"/>
  <c r="F2745" i="15"/>
  <c r="E2745" i="15"/>
  <c r="H2744" i="15"/>
  <c r="G2744" i="15"/>
  <c r="F2744" i="15"/>
  <c r="E2744" i="15"/>
  <c r="H2743" i="15"/>
  <c r="G2743" i="15"/>
  <c r="F2743" i="15"/>
  <c r="E2743" i="15"/>
  <c r="H2742" i="15"/>
  <c r="G2742" i="15"/>
  <c r="F2742" i="15"/>
  <c r="E2742" i="15"/>
  <c r="H2741" i="15"/>
  <c r="G2741" i="15"/>
  <c r="F2741" i="15"/>
  <c r="E2741" i="15"/>
  <c r="H2740" i="15"/>
  <c r="G2740" i="15"/>
  <c r="F2740" i="15"/>
  <c r="E2740" i="15"/>
  <c r="H2739" i="15"/>
  <c r="G2739" i="15"/>
  <c r="F2739" i="15"/>
  <c r="E2739" i="15"/>
  <c r="H2738" i="15"/>
  <c r="G2738" i="15"/>
  <c r="F2738" i="15"/>
  <c r="E2738" i="15"/>
  <c r="H2737" i="15"/>
  <c r="G2737" i="15"/>
  <c r="F2737" i="15"/>
  <c r="E2737" i="15"/>
  <c r="H2736" i="15"/>
  <c r="G2736" i="15"/>
  <c r="F2736" i="15"/>
  <c r="E2736" i="15"/>
  <c r="H2735" i="15"/>
  <c r="G2735" i="15"/>
  <c r="F2735" i="15"/>
  <c r="E2735" i="15"/>
  <c r="H2734" i="15"/>
  <c r="G2734" i="15"/>
  <c r="F2734" i="15"/>
  <c r="E2734" i="15"/>
  <c r="H2733" i="15"/>
  <c r="G2733" i="15"/>
  <c r="F2733" i="15"/>
  <c r="E2733" i="15"/>
  <c r="H2732" i="15"/>
  <c r="G2732" i="15"/>
  <c r="F2732" i="15"/>
  <c r="E2732" i="15"/>
  <c r="H2731" i="15"/>
  <c r="G2731" i="15"/>
  <c r="F2731" i="15"/>
  <c r="E2731" i="15"/>
  <c r="H2730" i="15"/>
  <c r="G2730" i="15"/>
  <c r="F2730" i="15"/>
  <c r="E2730" i="15"/>
  <c r="H2729" i="15"/>
  <c r="G2729" i="15"/>
  <c r="F2729" i="15"/>
  <c r="E2729" i="15"/>
  <c r="H2728" i="15"/>
  <c r="G2728" i="15"/>
  <c r="F2728" i="15"/>
  <c r="E2728" i="15"/>
  <c r="H2727" i="15"/>
  <c r="G2727" i="15"/>
  <c r="F2727" i="15"/>
  <c r="E2727" i="15"/>
  <c r="H2726" i="15"/>
  <c r="G2726" i="15"/>
  <c r="F2726" i="15"/>
  <c r="E2726" i="15"/>
  <c r="H2725" i="15"/>
  <c r="G2725" i="15"/>
  <c r="F2725" i="15"/>
  <c r="E2725" i="15"/>
  <c r="H2724" i="15"/>
  <c r="G2724" i="15"/>
  <c r="F2724" i="15"/>
  <c r="E2724" i="15"/>
  <c r="H2723" i="15"/>
  <c r="G2723" i="15"/>
  <c r="F2723" i="15"/>
  <c r="E2723" i="15"/>
  <c r="H2722" i="15"/>
  <c r="G2722" i="15"/>
  <c r="F2722" i="15"/>
  <c r="E2722" i="15"/>
  <c r="H2721" i="15"/>
  <c r="G2721" i="15"/>
  <c r="F2721" i="15"/>
  <c r="E2721" i="15"/>
  <c r="H2720" i="15"/>
  <c r="G2720" i="15"/>
  <c r="F2720" i="15"/>
  <c r="E2720" i="15"/>
  <c r="H2719" i="15"/>
  <c r="G2719" i="15"/>
  <c r="F2719" i="15"/>
  <c r="E2719" i="15"/>
  <c r="H2718" i="15"/>
  <c r="G2718" i="15"/>
  <c r="F2718" i="15"/>
  <c r="E2718" i="15"/>
  <c r="H2717" i="15"/>
  <c r="G2717" i="15"/>
  <c r="F2717" i="15"/>
  <c r="E2717" i="15"/>
  <c r="H2716" i="15"/>
  <c r="G2716" i="15"/>
  <c r="F2716" i="15"/>
  <c r="E2716" i="15"/>
  <c r="H2715" i="15"/>
  <c r="G2715" i="15"/>
  <c r="F2715" i="15"/>
  <c r="E2715" i="15"/>
  <c r="H2714" i="15"/>
  <c r="G2714" i="15"/>
  <c r="F2714" i="15"/>
  <c r="E2714" i="15"/>
  <c r="H2713" i="15"/>
  <c r="G2713" i="15"/>
  <c r="F2713" i="15"/>
  <c r="E2713" i="15"/>
  <c r="H2712" i="15"/>
  <c r="G2712" i="15"/>
  <c r="F2712" i="15"/>
  <c r="E2712" i="15"/>
  <c r="H2711" i="15"/>
  <c r="G2711" i="15"/>
  <c r="F2711" i="15"/>
  <c r="E2711" i="15"/>
  <c r="H2710" i="15"/>
  <c r="G2710" i="15"/>
  <c r="F2710" i="15"/>
  <c r="E2710" i="15"/>
  <c r="H2709" i="15"/>
  <c r="G2709" i="15"/>
  <c r="F2709" i="15"/>
  <c r="E2709" i="15"/>
  <c r="H2708" i="15"/>
  <c r="G2708" i="15"/>
  <c r="F2708" i="15"/>
  <c r="E2708" i="15"/>
  <c r="H2707" i="15"/>
  <c r="G2707" i="15"/>
  <c r="F2707" i="15"/>
  <c r="E2707" i="15"/>
  <c r="H2706" i="15"/>
  <c r="G2706" i="15"/>
  <c r="F2706" i="15"/>
  <c r="E2706" i="15"/>
  <c r="H2705" i="15"/>
  <c r="G2705" i="15"/>
  <c r="F2705" i="15"/>
  <c r="E2705" i="15"/>
  <c r="H2704" i="15"/>
  <c r="G2704" i="15"/>
  <c r="F2704" i="15"/>
  <c r="E2704" i="15"/>
  <c r="H2703" i="15"/>
  <c r="G2703" i="15"/>
  <c r="F2703" i="15"/>
  <c r="E2703" i="15"/>
  <c r="H2702" i="15"/>
  <c r="G2702" i="15"/>
  <c r="F2702" i="15"/>
  <c r="E2702" i="15"/>
  <c r="H2701" i="15"/>
  <c r="G2701" i="15"/>
  <c r="F2701" i="15"/>
  <c r="E2701" i="15"/>
  <c r="H2700" i="15"/>
  <c r="G2700" i="15"/>
  <c r="F2700" i="15"/>
  <c r="E2700" i="15"/>
  <c r="H2699" i="15"/>
  <c r="G2699" i="15"/>
  <c r="F2699" i="15"/>
  <c r="E2699" i="15"/>
  <c r="H2698" i="15"/>
  <c r="G2698" i="15"/>
  <c r="F2698" i="15"/>
  <c r="E2698" i="15"/>
  <c r="H2697" i="15"/>
  <c r="G2697" i="15"/>
  <c r="F2697" i="15"/>
  <c r="E2697" i="15"/>
  <c r="H2696" i="15"/>
  <c r="G2696" i="15"/>
  <c r="F2696" i="15"/>
  <c r="E2696" i="15"/>
  <c r="H2695" i="15"/>
  <c r="G2695" i="15"/>
  <c r="F2695" i="15"/>
  <c r="E2695" i="15"/>
  <c r="H2694" i="15"/>
  <c r="G2694" i="15"/>
  <c r="F2694" i="15"/>
  <c r="E2694" i="15"/>
  <c r="H2693" i="15"/>
  <c r="G2693" i="15"/>
  <c r="F2693" i="15"/>
  <c r="E2693" i="15"/>
  <c r="H2692" i="15"/>
  <c r="G2692" i="15"/>
  <c r="F2692" i="15"/>
  <c r="E2692" i="15"/>
  <c r="H2691" i="15"/>
  <c r="G2691" i="15"/>
  <c r="F2691" i="15"/>
  <c r="E2691" i="15"/>
  <c r="H2690" i="15"/>
  <c r="G2690" i="15"/>
  <c r="F2690" i="15"/>
  <c r="E2690" i="15"/>
  <c r="H2689" i="15"/>
  <c r="G2689" i="15"/>
  <c r="F2689" i="15"/>
  <c r="E2689" i="15"/>
  <c r="H2688" i="15"/>
  <c r="G2688" i="15"/>
  <c r="F2688" i="15"/>
  <c r="E2688" i="15"/>
  <c r="H2687" i="15"/>
  <c r="G2687" i="15"/>
  <c r="F2687" i="15"/>
  <c r="E2687" i="15"/>
  <c r="H2686" i="15"/>
  <c r="G2686" i="15"/>
  <c r="F2686" i="15"/>
  <c r="E2686" i="15"/>
  <c r="H2685" i="15"/>
  <c r="G2685" i="15"/>
  <c r="F2685" i="15"/>
  <c r="E2685" i="15"/>
  <c r="H2684" i="15"/>
  <c r="G2684" i="15"/>
  <c r="F2684" i="15"/>
  <c r="E2684" i="15"/>
  <c r="H2683" i="15"/>
  <c r="G2683" i="15"/>
  <c r="F2683" i="15"/>
  <c r="E2683" i="15"/>
  <c r="H2682" i="15"/>
  <c r="G2682" i="15"/>
  <c r="F2682" i="15"/>
  <c r="E2682" i="15"/>
  <c r="H2681" i="15"/>
  <c r="G2681" i="15"/>
  <c r="F2681" i="15"/>
  <c r="E2681" i="15"/>
  <c r="H2680" i="15"/>
  <c r="G2680" i="15"/>
  <c r="F2680" i="15"/>
  <c r="E2680" i="15"/>
  <c r="H2679" i="15"/>
  <c r="G2679" i="15"/>
  <c r="F2679" i="15"/>
  <c r="E2679" i="15"/>
  <c r="H2678" i="15"/>
  <c r="G2678" i="15"/>
  <c r="F2678" i="15"/>
  <c r="E2678" i="15"/>
  <c r="H2677" i="15"/>
  <c r="G2677" i="15"/>
  <c r="F2677" i="15"/>
  <c r="E2677" i="15"/>
  <c r="H2676" i="15"/>
  <c r="G2676" i="15"/>
  <c r="F2676" i="15"/>
  <c r="E2676" i="15"/>
  <c r="H2675" i="15"/>
  <c r="G2675" i="15"/>
  <c r="F2675" i="15"/>
  <c r="E2675" i="15"/>
  <c r="H2674" i="15"/>
  <c r="G2674" i="15"/>
  <c r="F2674" i="15"/>
  <c r="E2674" i="15"/>
  <c r="H2673" i="15"/>
  <c r="G2673" i="15"/>
  <c r="F2673" i="15"/>
  <c r="E2673" i="15"/>
  <c r="H2672" i="15"/>
  <c r="G2672" i="15"/>
  <c r="F2672" i="15"/>
  <c r="E2672" i="15"/>
  <c r="H2671" i="15"/>
  <c r="G2671" i="15"/>
  <c r="F2671" i="15"/>
  <c r="E2671" i="15"/>
  <c r="H2670" i="15"/>
  <c r="G2670" i="15"/>
  <c r="F2670" i="15"/>
  <c r="E2670" i="15"/>
  <c r="H2669" i="15"/>
  <c r="G2669" i="15"/>
  <c r="F2669" i="15"/>
  <c r="E2669" i="15"/>
  <c r="H2668" i="15"/>
  <c r="G2668" i="15"/>
  <c r="F2668" i="15"/>
  <c r="E2668" i="15"/>
  <c r="H2667" i="15"/>
  <c r="G2667" i="15"/>
  <c r="F2667" i="15"/>
  <c r="E2667" i="15"/>
  <c r="H2666" i="15"/>
  <c r="G2666" i="15"/>
  <c r="F2666" i="15"/>
  <c r="E2666" i="15"/>
  <c r="H2665" i="15"/>
  <c r="G2665" i="15"/>
  <c r="F2665" i="15"/>
  <c r="E2665" i="15"/>
  <c r="H2664" i="15"/>
  <c r="G2664" i="15"/>
  <c r="F2664" i="15"/>
  <c r="E2664" i="15"/>
  <c r="H2663" i="15"/>
  <c r="G2663" i="15"/>
  <c r="F2663" i="15"/>
  <c r="E2663" i="15"/>
  <c r="H2662" i="15"/>
  <c r="G2662" i="15"/>
  <c r="F2662" i="15"/>
  <c r="E2662" i="15"/>
  <c r="H2661" i="15"/>
  <c r="G2661" i="15"/>
  <c r="F2661" i="15"/>
  <c r="E2661" i="15"/>
  <c r="H2660" i="15"/>
  <c r="G2660" i="15"/>
  <c r="F2660" i="15"/>
  <c r="E2660" i="15"/>
  <c r="H2659" i="15"/>
  <c r="G2659" i="15"/>
  <c r="F2659" i="15"/>
  <c r="E2659" i="15"/>
  <c r="H2658" i="15"/>
  <c r="G2658" i="15"/>
  <c r="F2658" i="15"/>
  <c r="E2658" i="15"/>
  <c r="H2657" i="15"/>
  <c r="G2657" i="15"/>
  <c r="F2657" i="15"/>
  <c r="E2657" i="15"/>
  <c r="H2656" i="15"/>
  <c r="G2656" i="15"/>
  <c r="F2656" i="15"/>
  <c r="E2656" i="15"/>
  <c r="H2655" i="15"/>
  <c r="G2655" i="15"/>
  <c r="F2655" i="15"/>
  <c r="E2655" i="15"/>
  <c r="H2654" i="15"/>
  <c r="G2654" i="15"/>
  <c r="F2654" i="15"/>
  <c r="E2654" i="15"/>
  <c r="H2653" i="15"/>
  <c r="G2653" i="15"/>
  <c r="F2653" i="15"/>
  <c r="E2653" i="15"/>
  <c r="H2652" i="15"/>
  <c r="G2652" i="15"/>
  <c r="F2652" i="15"/>
  <c r="E2652" i="15"/>
  <c r="H2651" i="15"/>
  <c r="G2651" i="15"/>
  <c r="F2651" i="15"/>
  <c r="E2651" i="15"/>
  <c r="H2650" i="15"/>
  <c r="G2650" i="15"/>
  <c r="F2650" i="15"/>
  <c r="E2650" i="15"/>
  <c r="H2649" i="15"/>
  <c r="G2649" i="15"/>
  <c r="F2649" i="15"/>
  <c r="E2649" i="15"/>
  <c r="H2648" i="15"/>
  <c r="G2648" i="15"/>
  <c r="F2648" i="15"/>
  <c r="E2648" i="15"/>
  <c r="H2647" i="15"/>
  <c r="G2647" i="15"/>
  <c r="F2647" i="15"/>
  <c r="E2647" i="15"/>
  <c r="H2646" i="15"/>
  <c r="G2646" i="15"/>
  <c r="F2646" i="15"/>
  <c r="E2646" i="15"/>
  <c r="H2645" i="15"/>
  <c r="G2645" i="15"/>
  <c r="F2645" i="15"/>
  <c r="E2645" i="15"/>
  <c r="H2644" i="15"/>
  <c r="G2644" i="15"/>
  <c r="F2644" i="15"/>
  <c r="E2644" i="15"/>
  <c r="H2643" i="15"/>
  <c r="G2643" i="15"/>
  <c r="F2643" i="15"/>
  <c r="E2643" i="15"/>
  <c r="H2642" i="15"/>
  <c r="G2642" i="15"/>
  <c r="F2642" i="15"/>
  <c r="E2642" i="15"/>
  <c r="H2641" i="15"/>
  <c r="G2641" i="15"/>
  <c r="F2641" i="15"/>
  <c r="E2641" i="15"/>
  <c r="H2640" i="15"/>
  <c r="G2640" i="15"/>
  <c r="F2640" i="15"/>
  <c r="E2640" i="15"/>
  <c r="H2639" i="15"/>
  <c r="G2639" i="15"/>
  <c r="F2639" i="15"/>
  <c r="E2639" i="15"/>
  <c r="H2638" i="15"/>
  <c r="G2638" i="15"/>
  <c r="F2638" i="15"/>
  <c r="E2638" i="15"/>
  <c r="H2637" i="15"/>
  <c r="G2637" i="15"/>
  <c r="F2637" i="15"/>
  <c r="E2637" i="15"/>
  <c r="H2636" i="15"/>
  <c r="G2636" i="15"/>
  <c r="F2636" i="15"/>
  <c r="E2636" i="15"/>
  <c r="H2635" i="15"/>
  <c r="G2635" i="15"/>
  <c r="F2635" i="15"/>
  <c r="E2635" i="15"/>
  <c r="H2634" i="15"/>
  <c r="G2634" i="15"/>
  <c r="F2634" i="15"/>
  <c r="E2634" i="15"/>
  <c r="H2633" i="15"/>
  <c r="G2633" i="15"/>
  <c r="F2633" i="15"/>
  <c r="E2633" i="15"/>
  <c r="H2632" i="15"/>
  <c r="G2632" i="15"/>
  <c r="F2632" i="15"/>
  <c r="E2632" i="15"/>
  <c r="H2631" i="15"/>
  <c r="G2631" i="15"/>
  <c r="F2631" i="15"/>
  <c r="E2631" i="15"/>
  <c r="H2630" i="15"/>
  <c r="G2630" i="15"/>
  <c r="F2630" i="15"/>
  <c r="E2630" i="15"/>
  <c r="H2629" i="15"/>
  <c r="G2629" i="15"/>
  <c r="F2629" i="15"/>
  <c r="E2629" i="15"/>
  <c r="H2628" i="15"/>
  <c r="G2628" i="15"/>
  <c r="F2628" i="15"/>
  <c r="E2628" i="15"/>
  <c r="H2627" i="15"/>
  <c r="G2627" i="15"/>
  <c r="F2627" i="15"/>
  <c r="E2627" i="15"/>
  <c r="H2626" i="15"/>
  <c r="G2626" i="15"/>
  <c r="F2626" i="15"/>
  <c r="E2626" i="15"/>
  <c r="H2625" i="15"/>
  <c r="G2625" i="15"/>
  <c r="F2625" i="15"/>
  <c r="E2625" i="15"/>
  <c r="H2624" i="15"/>
  <c r="G2624" i="15"/>
  <c r="F2624" i="15"/>
  <c r="E2624" i="15"/>
  <c r="H2623" i="15"/>
  <c r="G2623" i="15"/>
  <c r="F2623" i="15"/>
  <c r="E2623" i="15"/>
  <c r="H2622" i="15"/>
  <c r="G2622" i="15"/>
  <c r="F2622" i="15"/>
  <c r="E2622" i="15"/>
  <c r="H2621" i="15"/>
  <c r="G2621" i="15"/>
  <c r="F2621" i="15"/>
  <c r="E2621" i="15"/>
  <c r="H2620" i="15"/>
  <c r="G2620" i="15"/>
  <c r="F2620" i="15"/>
  <c r="E2620" i="15"/>
  <c r="H2619" i="15"/>
  <c r="G2619" i="15"/>
  <c r="F2619" i="15"/>
  <c r="E2619" i="15"/>
  <c r="H2618" i="15"/>
  <c r="G2618" i="15"/>
  <c r="F2618" i="15"/>
  <c r="E2618" i="15"/>
  <c r="H2617" i="15"/>
  <c r="G2617" i="15"/>
  <c r="F2617" i="15"/>
  <c r="E2617" i="15"/>
  <c r="H2616" i="15"/>
  <c r="G2616" i="15"/>
  <c r="F2616" i="15"/>
  <c r="E2616" i="15"/>
  <c r="H2615" i="15"/>
  <c r="G2615" i="15"/>
  <c r="F2615" i="15"/>
  <c r="E2615" i="15"/>
  <c r="H2614" i="15"/>
  <c r="G2614" i="15"/>
  <c r="F2614" i="15"/>
  <c r="E2614" i="15"/>
  <c r="H2613" i="15"/>
  <c r="G2613" i="15"/>
  <c r="F2613" i="15"/>
  <c r="E2613" i="15"/>
  <c r="H2612" i="15"/>
  <c r="G2612" i="15"/>
  <c r="F2612" i="15"/>
  <c r="E2612" i="15"/>
  <c r="H2611" i="15"/>
  <c r="G2611" i="15"/>
  <c r="F2611" i="15"/>
  <c r="E2611" i="15"/>
  <c r="H2610" i="15"/>
  <c r="G2610" i="15"/>
  <c r="F2610" i="15"/>
  <c r="E2610" i="15"/>
  <c r="H2609" i="15"/>
  <c r="G2609" i="15"/>
  <c r="F2609" i="15"/>
  <c r="E2609" i="15"/>
  <c r="H2608" i="15"/>
  <c r="G2608" i="15"/>
  <c r="F2608" i="15"/>
  <c r="E2608" i="15"/>
  <c r="H2607" i="15"/>
  <c r="G2607" i="15"/>
  <c r="F2607" i="15"/>
  <c r="E2607" i="15"/>
  <c r="H2606" i="15"/>
  <c r="G2606" i="15"/>
  <c r="F2606" i="15"/>
  <c r="E2606" i="15"/>
  <c r="H2605" i="15"/>
  <c r="G2605" i="15"/>
  <c r="F2605" i="15"/>
  <c r="E2605" i="15"/>
  <c r="H2604" i="15"/>
  <c r="G2604" i="15"/>
  <c r="F2604" i="15"/>
  <c r="E2604" i="15"/>
  <c r="H2603" i="15"/>
  <c r="G2603" i="15"/>
  <c r="F2603" i="15"/>
  <c r="E2603" i="15"/>
  <c r="H2602" i="15"/>
  <c r="G2602" i="15"/>
  <c r="F2602" i="15"/>
  <c r="E2602" i="15"/>
  <c r="H2601" i="15"/>
  <c r="G2601" i="15"/>
  <c r="F2601" i="15"/>
  <c r="E2601" i="15"/>
  <c r="H2600" i="15"/>
  <c r="G2600" i="15"/>
  <c r="F2600" i="15"/>
  <c r="E2600" i="15"/>
  <c r="H2599" i="15"/>
  <c r="G2599" i="15"/>
  <c r="F2599" i="15"/>
  <c r="E2599" i="15"/>
  <c r="H2598" i="15"/>
  <c r="G2598" i="15"/>
  <c r="F2598" i="15"/>
  <c r="E2598" i="15"/>
  <c r="H2597" i="15"/>
  <c r="G2597" i="15"/>
  <c r="F2597" i="15"/>
  <c r="E2597" i="15"/>
  <c r="H2596" i="15"/>
  <c r="G2596" i="15"/>
  <c r="F2596" i="15"/>
  <c r="E2596" i="15"/>
  <c r="H2595" i="15"/>
  <c r="G2595" i="15"/>
  <c r="F2595" i="15"/>
  <c r="E2595" i="15"/>
  <c r="H2594" i="15"/>
  <c r="G2594" i="15"/>
  <c r="F2594" i="15"/>
  <c r="E2594" i="15"/>
  <c r="H2593" i="15"/>
  <c r="G2593" i="15"/>
  <c r="F2593" i="15"/>
  <c r="E2593" i="15"/>
  <c r="H2592" i="15"/>
  <c r="G2592" i="15"/>
  <c r="F2592" i="15"/>
  <c r="E2592" i="15"/>
  <c r="H2591" i="15"/>
  <c r="G2591" i="15"/>
  <c r="F2591" i="15"/>
  <c r="E2591" i="15"/>
  <c r="H2590" i="15"/>
  <c r="G2590" i="15"/>
  <c r="F2590" i="15"/>
  <c r="E2590" i="15"/>
  <c r="H2589" i="15"/>
  <c r="G2589" i="15"/>
  <c r="F2589" i="15"/>
  <c r="E2589" i="15"/>
  <c r="H2588" i="15"/>
  <c r="G2588" i="15"/>
  <c r="F2588" i="15"/>
  <c r="E2588" i="15"/>
  <c r="H2587" i="15"/>
  <c r="G2587" i="15"/>
  <c r="F2587" i="15"/>
  <c r="E2587" i="15"/>
  <c r="H2586" i="15"/>
  <c r="G2586" i="15"/>
  <c r="F2586" i="15"/>
  <c r="E2586" i="15"/>
  <c r="H2585" i="15"/>
  <c r="G2585" i="15"/>
  <c r="F2585" i="15"/>
  <c r="E2585" i="15"/>
  <c r="H2584" i="15"/>
  <c r="G2584" i="15"/>
  <c r="F2584" i="15"/>
  <c r="E2584" i="15"/>
  <c r="H2583" i="15"/>
  <c r="G2583" i="15"/>
  <c r="F2583" i="15"/>
  <c r="E2583" i="15"/>
  <c r="H2582" i="15"/>
  <c r="G2582" i="15"/>
  <c r="F2582" i="15"/>
  <c r="E2582" i="15"/>
  <c r="H2581" i="15"/>
  <c r="G2581" i="15"/>
  <c r="F2581" i="15"/>
  <c r="E2581" i="15"/>
  <c r="H2580" i="15"/>
  <c r="G2580" i="15"/>
  <c r="F2580" i="15"/>
  <c r="E2580" i="15"/>
  <c r="H2579" i="15"/>
  <c r="G2579" i="15"/>
  <c r="F2579" i="15"/>
  <c r="E2579" i="15"/>
  <c r="H2578" i="15"/>
  <c r="G2578" i="15"/>
  <c r="F2578" i="15"/>
  <c r="E2578" i="15"/>
  <c r="H2577" i="15"/>
  <c r="G2577" i="15"/>
  <c r="F2577" i="15"/>
  <c r="E2577" i="15"/>
  <c r="H2576" i="15"/>
  <c r="G2576" i="15"/>
  <c r="F2576" i="15"/>
  <c r="E2576" i="15"/>
  <c r="H2575" i="15"/>
  <c r="G2575" i="15"/>
  <c r="F2575" i="15"/>
  <c r="E2575" i="15"/>
  <c r="H2574" i="15"/>
  <c r="G2574" i="15"/>
  <c r="F2574" i="15"/>
  <c r="E2574" i="15"/>
  <c r="H2573" i="15"/>
  <c r="G2573" i="15"/>
  <c r="F2573" i="15"/>
  <c r="E2573" i="15"/>
  <c r="H2572" i="15"/>
  <c r="G2572" i="15"/>
  <c r="F2572" i="15"/>
  <c r="E2572" i="15"/>
  <c r="H2571" i="15"/>
  <c r="G2571" i="15"/>
  <c r="F2571" i="15"/>
  <c r="E2571" i="15"/>
  <c r="H2570" i="15"/>
  <c r="G2570" i="15"/>
  <c r="F2570" i="15"/>
  <c r="E2570" i="15"/>
  <c r="H2569" i="15"/>
  <c r="G2569" i="15"/>
  <c r="F2569" i="15"/>
  <c r="E2569" i="15"/>
  <c r="H2568" i="15"/>
  <c r="G2568" i="15"/>
  <c r="F2568" i="15"/>
  <c r="E2568" i="15"/>
  <c r="H2567" i="15"/>
  <c r="G2567" i="15"/>
  <c r="F2567" i="15"/>
  <c r="E2567" i="15"/>
  <c r="H2566" i="15"/>
  <c r="G2566" i="15"/>
  <c r="F2566" i="15"/>
  <c r="E2566" i="15"/>
  <c r="H2565" i="15"/>
  <c r="G2565" i="15"/>
  <c r="F2565" i="15"/>
  <c r="E2565" i="15"/>
  <c r="H2564" i="15"/>
  <c r="G2564" i="15"/>
  <c r="F2564" i="15"/>
  <c r="E2564" i="15"/>
  <c r="H2563" i="15"/>
  <c r="G2563" i="15"/>
  <c r="F2563" i="15"/>
  <c r="E2563" i="15"/>
  <c r="H2562" i="15"/>
  <c r="G2562" i="15"/>
  <c r="F2562" i="15"/>
  <c r="E2562" i="15"/>
  <c r="H2561" i="15"/>
  <c r="G2561" i="15"/>
  <c r="F2561" i="15"/>
  <c r="E2561" i="15"/>
  <c r="H2560" i="15"/>
  <c r="G2560" i="15"/>
  <c r="F2560" i="15"/>
  <c r="E2560" i="15"/>
  <c r="H2559" i="15"/>
  <c r="G2559" i="15"/>
  <c r="F2559" i="15"/>
  <c r="E2559" i="15"/>
  <c r="H2558" i="15"/>
  <c r="G2558" i="15"/>
  <c r="F2558" i="15"/>
  <c r="E2558" i="15"/>
  <c r="H2557" i="15"/>
  <c r="G2557" i="15"/>
  <c r="F2557" i="15"/>
  <c r="E2557" i="15"/>
  <c r="H2556" i="15"/>
  <c r="G2556" i="15"/>
  <c r="F2556" i="15"/>
  <c r="E2556" i="15"/>
  <c r="H2555" i="15"/>
  <c r="G2555" i="15"/>
  <c r="F2555" i="15"/>
  <c r="E2555" i="15"/>
  <c r="H2554" i="15"/>
  <c r="G2554" i="15"/>
  <c r="F2554" i="15"/>
  <c r="E2554" i="15"/>
  <c r="H2553" i="15"/>
  <c r="G2553" i="15"/>
  <c r="F2553" i="15"/>
  <c r="E2553" i="15"/>
  <c r="H2552" i="15"/>
  <c r="G2552" i="15"/>
  <c r="F2552" i="15"/>
  <c r="E2552" i="15"/>
  <c r="H2551" i="15"/>
  <c r="G2551" i="15"/>
  <c r="F2551" i="15"/>
  <c r="E2551" i="15"/>
  <c r="H2550" i="15"/>
  <c r="G2550" i="15"/>
  <c r="F2550" i="15"/>
  <c r="E2550" i="15"/>
  <c r="H2549" i="15"/>
  <c r="G2549" i="15"/>
  <c r="F2549" i="15"/>
  <c r="E2549" i="15"/>
  <c r="H2548" i="15"/>
  <c r="G2548" i="15"/>
  <c r="F2548" i="15"/>
  <c r="E2548" i="15"/>
  <c r="H2547" i="15"/>
  <c r="G2547" i="15"/>
  <c r="F2547" i="15"/>
  <c r="E2547" i="15"/>
  <c r="H2546" i="15"/>
  <c r="G2546" i="15"/>
  <c r="F2546" i="15"/>
  <c r="E2546" i="15"/>
  <c r="H2545" i="15"/>
  <c r="G2545" i="15"/>
  <c r="F2545" i="15"/>
  <c r="E2545" i="15"/>
  <c r="H2544" i="15"/>
  <c r="G2544" i="15"/>
  <c r="F2544" i="15"/>
  <c r="E2544" i="15"/>
  <c r="H2543" i="15"/>
  <c r="G2543" i="15"/>
  <c r="F2543" i="15"/>
  <c r="E2543" i="15"/>
  <c r="H2542" i="15"/>
  <c r="G2542" i="15"/>
  <c r="F2542" i="15"/>
  <c r="E2542" i="15"/>
  <c r="H2541" i="15"/>
  <c r="G2541" i="15"/>
  <c r="F2541" i="15"/>
  <c r="E2541" i="15"/>
  <c r="H2540" i="15"/>
  <c r="G2540" i="15"/>
  <c r="F2540" i="15"/>
  <c r="E2540" i="15"/>
  <c r="H2539" i="15"/>
  <c r="G2539" i="15"/>
  <c r="F2539" i="15"/>
  <c r="E2539" i="15"/>
  <c r="H2538" i="15"/>
  <c r="G2538" i="15"/>
  <c r="F2538" i="15"/>
  <c r="E2538" i="15"/>
  <c r="H2537" i="15"/>
  <c r="G2537" i="15"/>
  <c r="F2537" i="15"/>
  <c r="E2537" i="15"/>
  <c r="H2536" i="15"/>
  <c r="G2536" i="15"/>
  <c r="F2536" i="15"/>
  <c r="E2536" i="15"/>
  <c r="H2535" i="15"/>
  <c r="G2535" i="15"/>
  <c r="F2535" i="15"/>
  <c r="E2535" i="15"/>
  <c r="H2534" i="15"/>
  <c r="G2534" i="15"/>
  <c r="F2534" i="15"/>
  <c r="E2534" i="15"/>
  <c r="H2533" i="15"/>
  <c r="G2533" i="15"/>
  <c r="F2533" i="15"/>
  <c r="E2533" i="15"/>
  <c r="H2532" i="15"/>
  <c r="G2532" i="15"/>
  <c r="F2532" i="15"/>
  <c r="E2532" i="15"/>
  <c r="H2531" i="15"/>
  <c r="G2531" i="15"/>
  <c r="F2531" i="15"/>
  <c r="E2531" i="15"/>
  <c r="H2530" i="15"/>
  <c r="G2530" i="15"/>
  <c r="F2530" i="15"/>
  <c r="E2530" i="15"/>
  <c r="H2529" i="15"/>
  <c r="G2529" i="15"/>
  <c r="F2529" i="15"/>
  <c r="E2529" i="15"/>
  <c r="H2528" i="15"/>
  <c r="G2528" i="15"/>
  <c r="F2528" i="15"/>
  <c r="E2528" i="15"/>
  <c r="H2527" i="15"/>
  <c r="G2527" i="15"/>
  <c r="F2527" i="15"/>
  <c r="E2527" i="15"/>
  <c r="H2526" i="15"/>
  <c r="G2526" i="15"/>
  <c r="F2526" i="15"/>
  <c r="E2526" i="15"/>
  <c r="H2525" i="15"/>
  <c r="G2525" i="15"/>
  <c r="F2525" i="15"/>
  <c r="E2525" i="15"/>
  <c r="H2524" i="15"/>
  <c r="G2524" i="15"/>
  <c r="F2524" i="15"/>
  <c r="E2524" i="15"/>
  <c r="H2523" i="15"/>
  <c r="G2523" i="15"/>
  <c r="F2523" i="15"/>
  <c r="E2523" i="15"/>
  <c r="H2522" i="15"/>
  <c r="G2522" i="15"/>
  <c r="F2522" i="15"/>
  <c r="E2522" i="15"/>
  <c r="H2521" i="15"/>
  <c r="G2521" i="15"/>
  <c r="F2521" i="15"/>
  <c r="E2521" i="15"/>
  <c r="H2520" i="15"/>
  <c r="G2520" i="15"/>
  <c r="F2520" i="15"/>
  <c r="E2520" i="15"/>
  <c r="H2519" i="15"/>
  <c r="G2519" i="15"/>
  <c r="F2519" i="15"/>
  <c r="E2519" i="15"/>
  <c r="H2518" i="15"/>
  <c r="G2518" i="15"/>
  <c r="F2518" i="15"/>
  <c r="E2518" i="15"/>
  <c r="H2517" i="15"/>
  <c r="G2517" i="15"/>
  <c r="F2517" i="15"/>
  <c r="E2517" i="15"/>
  <c r="H2516" i="15"/>
  <c r="G2516" i="15"/>
  <c r="F2516" i="15"/>
  <c r="E2516" i="15"/>
  <c r="H2515" i="15"/>
  <c r="G2515" i="15"/>
  <c r="F2515" i="15"/>
  <c r="E2515" i="15"/>
  <c r="H2514" i="15"/>
  <c r="G2514" i="15"/>
  <c r="F2514" i="15"/>
  <c r="E2514" i="15"/>
  <c r="H2513" i="15"/>
  <c r="G2513" i="15"/>
  <c r="F2513" i="15"/>
  <c r="E2513" i="15"/>
  <c r="H2512" i="15"/>
  <c r="G2512" i="15"/>
  <c r="F2512" i="15"/>
  <c r="E2512" i="15"/>
  <c r="H2511" i="15"/>
  <c r="G2511" i="15"/>
  <c r="F2511" i="15"/>
  <c r="E2511" i="15"/>
  <c r="H2510" i="15"/>
  <c r="G2510" i="15"/>
  <c r="F2510" i="15"/>
  <c r="E2510" i="15"/>
  <c r="H2509" i="15"/>
  <c r="G2509" i="15"/>
  <c r="F2509" i="15"/>
  <c r="E2509" i="15"/>
  <c r="H2508" i="15"/>
  <c r="G2508" i="15"/>
  <c r="F2508" i="15"/>
  <c r="E2508" i="15"/>
  <c r="H2507" i="15"/>
  <c r="G2507" i="15"/>
  <c r="F2507" i="15"/>
  <c r="E2507" i="15"/>
  <c r="H2506" i="15"/>
  <c r="G2506" i="15"/>
  <c r="F2506" i="15"/>
  <c r="E2506" i="15"/>
  <c r="H2505" i="15"/>
  <c r="G2505" i="15"/>
  <c r="F2505" i="15"/>
  <c r="E2505" i="15"/>
  <c r="H2504" i="15"/>
  <c r="G2504" i="15"/>
  <c r="F2504" i="15"/>
  <c r="E2504" i="15"/>
  <c r="H2503" i="15"/>
  <c r="G2503" i="15"/>
  <c r="F2503" i="15"/>
  <c r="E2503" i="15"/>
  <c r="H2502" i="15"/>
  <c r="G2502" i="15"/>
  <c r="F2502" i="15"/>
  <c r="E2502" i="15"/>
  <c r="H2501" i="15"/>
  <c r="G2501" i="15"/>
  <c r="F2501" i="15"/>
  <c r="E2501" i="15"/>
  <c r="H2500" i="15"/>
  <c r="G2500" i="15"/>
  <c r="F2500" i="15"/>
  <c r="E2500" i="15"/>
  <c r="H2499" i="15"/>
  <c r="G2499" i="15"/>
  <c r="F2499" i="15"/>
  <c r="E2499" i="15"/>
  <c r="H2498" i="15"/>
  <c r="G2498" i="15"/>
  <c r="F2498" i="15"/>
  <c r="E2498" i="15"/>
  <c r="H2497" i="15"/>
  <c r="G2497" i="15"/>
  <c r="F2497" i="15"/>
  <c r="E2497" i="15"/>
  <c r="H2496" i="15"/>
  <c r="G2496" i="15"/>
  <c r="F2496" i="15"/>
  <c r="E2496" i="15"/>
  <c r="H2495" i="15"/>
  <c r="G2495" i="15"/>
  <c r="F2495" i="15"/>
  <c r="E2495" i="15"/>
  <c r="H2494" i="15"/>
  <c r="G2494" i="15"/>
  <c r="F2494" i="15"/>
  <c r="E2494" i="15"/>
  <c r="H2493" i="15"/>
  <c r="G2493" i="15"/>
  <c r="F2493" i="15"/>
  <c r="E2493" i="15"/>
  <c r="H2492" i="15"/>
  <c r="G2492" i="15"/>
  <c r="F2492" i="15"/>
  <c r="E2492" i="15"/>
  <c r="H2491" i="15"/>
  <c r="G2491" i="15"/>
  <c r="F2491" i="15"/>
  <c r="E2491" i="15"/>
  <c r="H2490" i="15"/>
  <c r="G2490" i="15"/>
  <c r="F2490" i="15"/>
  <c r="E2490" i="15"/>
  <c r="H2489" i="15"/>
  <c r="G2489" i="15"/>
  <c r="F2489" i="15"/>
  <c r="E2489" i="15"/>
  <c r="H2488" i="15"/>
  <c r="G2488" i="15"/>
  <c r="F2488" i="15"/>
  <c r="E2488" i="15"/>
  <c r="H2487" i="15"/>
  <c r="G2487" i="15"/>
  <c r="F2487" i="15"/>
  <c r="E2487" i="15"/>
  <c r="H2486" i="15"/>
  <c r="G2486" i="15"/>
  <c r="F2486" i="15"/>
  <c r="E2486" i="15"/>
  <c r="H2485" i="15"/>
  <c r="G2485" i="15"/>
  <c r="F2485" i="15"/>
  <c r="E2485" i="15"/>
  <c r="H2484" i="15"/>
  <c r="G2484" i="15"/>
  <c r="F2484" i="15"/>
  <c r="E2484" i="15"/>
  <c r="H2483" i="15"/>
  <c r="G2483" i="15"/>
  <c r="F2483" i="15"/>
  <c r="E2483" i="15"/>
  <c r="H2482" i="15"/>
  <c r="G2482" i="15"/>
  <c r="F2482" i="15"/>
  <c r="E2482" i="15"/>
  <c r="H2481" i="15"/>
  <c r="G2481" i="15"/>
  <c r="F2481" i="15"/>
  <c r="E2481" i="15"/>
  <c r="H2480" i="15"/>
  <c r="G2480" i="15"/>
  <c r="F2480" i="15"/>
  <c r="E2480" i="15"/>
  <c r="H2479" i="15"/>
  <c r="G2479" i="15"/>
  <c r="F2479" i="15"/>
  <c r="E2479" i="15"/>
  <c r="H2478" i="15"/>
  <c r="G2478" i="15"/>
  <c r="F2478" i="15"/>
  <c r="E2478" i="15"/>
  <c r="H2477" i="15"/>
  <c r="G2477" i="15"/>
  <c r="F2477" i="15"/>
  <c r="E2477" i="15"/>
  <c r="H2476" i="15"/>
  <c r="G2476" i="15"/>
  <c r="F2476" i="15"/>
  <c r="E2476" i="15"/>
  <c r="H2475" i="15"/>
  <c r="G2475" i="15"/>
  <c r="F2475" i="15"/>
  <c r="E2475" i="15"/>
  <c r="H2474" i="15"/>
  <c r="G2474" i="15"/>
  <c r="F2474" i="15"/>
  <c r="E2474" i="15"/>
  <c r="H2473" i="15"/>
  <c r="G2473" i="15"/>
  <c r="F2473" i="15"/>
  <c r="E2473" i="15"/>
  <c r="H2472" i="15"/>
  <c r="G2472" i="15"/>
  <c r="F2472" i="15"/>
  <c r="E2472" i="15"/>
  <c r="H2471" i="15"/>
  <c r="G2471" i="15"/>
  <c r="F2471" i="15"/>
  <c r="E2471" i="15"/>
  <c r="H2470" i="15"/>
  <c r="G2470" i="15"/>
  <c r="F2470" i="15"/>
  <c r="E2470" i="15"/>
  <c r="H2469" i="15"/>
  <c r="G2469" i="15"/>
  <c r="F2469" i="15"/>
  <c r="E2469" i="15"/>
  <c r="H2468" i="15"/>
  <c r="G2468" i="15"/>
  <c r="F2468" i="15"/>
  <c r="E2468" i="15"/>
  <c r="H2467" i="15"/>
  <c r="G2467" i="15"/>
  <c r="F2467" i="15"/>
  <c r="E2467" i="15"/>
  <c r="H2466" i="15"/>
  <c r="G2466" i="15"/>
  <c r="F2466" i="15"/>
  <c r="E2466" i="15"/>
  <c r="H2465" i="15"/>
  <c r="G2465" i="15"/>
  <c r="F2465" i="15"/>
  <c r="E2465" i="15"/>
  <c r="H2464" i="15"/>
  <c r="G2464" i="15"/>
  <c r="F2464" i="15"/>
  <c r="E2464" i="15"/>
  <c r="H2463" i="15"/>
  <c r="G2463" i="15"/>
  <c r="F2463" i="15"/>
  <c r="E2463" i="15"/>
  <c r="H2462" i="15"/>
  <c r="G2462" i="15"/>
  <c r="F2462" i="15"/>
  <c r="E2462" i="15"/>
  <c r="H2461" i="15"/>
  <c r="G2461" i="15"/>
  <c r="F2461" i="15"/>
  <c r="E2461" i="15"/>
  <c r="H2460" i="15"/>
  <c r="G2460" i="15"/>
  <c r="F2460" i="15"/>
  <c r="E2460" i="15"/>
  <c r="H2459" i="15"/>
  <c r="G2459" i="15"/>
  <c r="F2459" i="15"/>
  <c r="E2459" i="15"/>
  <c r="H2458" i="15"/>
  <c r="G2458" i="15"/>
  <c r="F2458" i="15"/>
  <c r="E2458" i="15"/>
  <c r="H2457" i="15"/>
  <c r="G2457" i="15"/>
  <c r="F2457" i="15"/>
  <c r="E2457" i="15"/>
  <c r="H2456" i="15"/>
  <c r="G2456" i="15"/>
  <c r="F2456" i="15"/>
  <c r="E2456" i="15"/>
  <c r="H2455" i="15"/>
  <c r="G2455" i="15"/>
  <c r="F2455" i="15"/>
  <c r="E2455" i="15"/>
  <c r="H2454" i="15"/>
  <c r="G2454" i="15"/>
  <c r="F2454" i="15"/>
  <c r="E2454" i="15"/>
  <c r="H2453" i="15"/>
  <c r="G2453" i="15"/>
  <c r="F2453" i="15"/>
  <c r="E2453" i="15"/>
  <c r="H2452" i="15"/>
  <c r="G2452" i="15"/>
  <c r="F2452" i="15"/>
  <c r="E2452" i="15"/>
  <c r="H2451" i="15"/>
  <c r="G2451" i="15"/>
  <c r="F2451" i="15"/>
  <c r="E2451" i="15"/>
  <c r="H2450" i="15"/>
  <c r="G2450" i="15"/>
  <c r="F2450" i="15"/>
  <c r="E2450" i="15"/>
  <c r="H2449" i="15"/>
  <c r="G2449" i="15"/>
  <c r="F2449" i="15"/>
  <c r="E2449" i="15"/>
  <c r="H2448" i="15"/>
  <c r="G2448" i="15"/>
  <c r="F2448" i="15"/>
  <c r="E2448" i="15"/>
  <c r="H2447" i="15"/>
  <c r="G2447" i="15"/>
  <c r="F2447" i="15"/>
  <c r="E2447" i="15"/>
  <c r="H2446" i="15"/>
  <c r="G2446" i="15"/>
  <c r="F2446" i="15"/>
  <c r="E2446" i="15"/>
  <c r="H2445" i="15"/>
  <c r="G2445" i="15"/>
  <c r="F2445" i="15"/>
  <c r="E2445" i="15"/>
  <c r="H2444" i="15"/>
  <c r="G2444" i="15"/>
  <c r="F2444" i="15"/>
  <c r="E2444" i="15"/>
  <c r="H2443" i="15"/>
  <c r="G2443" i="15"/>
  <c r="F2443" i="15"/>
  <c r="E2443" i="15"/>
  <c r="H2442" i="15"/>
  <c r="G2442" i="15"/>
  <c r="F2442" i="15"/>
  <c r="E2442" i="15"/>
  <c r="H2441" i="15"/>
  <c r="G2441" i="15"/>
  <c r="F2441" i="15"/>
  <c r="E2441" i="15"/>
  <c r="H2440" i="15"/>
  <c r="G2440" i="15"/>
  <c r="F2440" i="15"/>
  <c r="E2440" i="15"/>
  <c r="H2439" i="15"/>
  <c r="G2439" i="15"/>
  <c r="F2439" i="15"/>
  <c r="E2439" i="15"/>
  <c r="H2438" i="15"/>
  <c r="G2438" i="15"/>
  <c r="F2438" i="15"/>
  <c r="E2438" i="15"/>
  <c r="H2437" i="15"/>
  <c r="G2437" i="15"/>
  <c r="F2437" i="15"/>
  <c r="E2437" i="15"/>
  <c r="H2436" i="15"/>
  <c r="G2436" i="15"/>
  <c r="F2436" i="15"/>
  <c r="E2436" i="15"/>
  <c r="H2435" i="15"/>
  <c r="G2435" i="15"/>
  <c r="F2435" i="15"/>
  <c r="E2435" i="15"/>
  <c r="H2434" i="15"/>
  <c r="G2434" i="15"/>
  <c r="F2434" i="15"/>
  <c r="E2434" i="15"/>
  <c r="H2433" i="15"/>
  <c r="G2433" i="15"/>
  <c r="F2433" i="15"/>
  <c r="E2433" i="15"/>
  <c r="H2432" i="15"/>
  <c r="G2432" i="15"/>
  <c r="F2432" i="15"/>
  <c r="E2432" i="15"/>
  <c r="H2431" i="15"/>
  <c r="G2431" i="15"/>
  <c r="F2431" i="15"/>
  <c r="E2431" i="15"/>
  <c r="H2430" i="15"/>
  <c r="G2430" i="15"/>
  <c r="F2430" i="15"/>
  <c r="E2430" i="15"/>
  <c r="H2429" i="15"/>
  <c r="G2429" i="15"/>
  <c r="F2429" i="15"/>
  <c r="E2429" i="15"/>
  <c r="H2428" i="15"/>
  <c r="G2428" i="15"/>
  <c r="F2428" i="15"/>
  <c r="E2428" i="15"/>
  <c r="H2427" i="15"/>
  <c r="G2427" i="15"/>
  <c r="F2427" i="15"/>
  <c r="E2427" i="15"/>
  <c r="H2426" i="15"/>
  <c r="G2426" i="15"/>
  <c r="F2426" i="15"/>
  <c r="E2426" i="15"/>
  <c r="H2425" i="15"/>
  <c r="G2425" i="15"/>
  <c r="F2425" i="15"/>
  <c r="E2425" i="15"/>
  <c r="H2424" i="15"/>
  <c r="G2424" i="15"/>
  <c r="F2424" i="15"/>
  <c r="E2424" i="15"/>
  <c r="H2423" i="15"/>
  <c r="G2423" i="15"/>
  <c r="F2423" i="15"/>
  <c r="E2423" i="15"/>
  <c r="H2422" i="15"/>
  <c r="G2422" i="15"/>
  <c r="F2422" i="15"/>
  <c r="E2422" i="15"/>
  <c r="H2421" i="15"/>
  <c r="G2421" i="15"/>
  <c r="F2421" i="15"/>
  <c r="E2421" i="15"/>
  <c r="H2420" i="15"/>
  <c r="G2420" i="15"/>
  <c r="F2420" i="15"/>
  <c r="E2420" i="15"/>
  <c r="H2419" i="15"/>
  <c r="G2419" i="15"/>
  <c r="F2419" i="15"/>
  <c r="E2419" i="15"/>
  <c r="H2418" i="15"/>
  <c r="G2418" i="15"/>
  <c r="F2418" i="15"/>
  <c r="E2418" i="15"/>
  <c r="H2417" i="15"/>
  <c r="G2417" i="15"/>
  <c r="F2417" i="15"/>
  <c r="E2417" i="15"/>
  <c r="H2416" i="15"/>
  <c r="G2416" i="15"/>
  <c r="F2416" i="15"/>
  <c r="E2416" i="15"/>
  <c r="H2415" i="15"/>
  <c r="G2415" i="15"/>
  <c r="F2415" i="15"/>
  <c r="E2415" i="15"/>
  <c r="H2414" i="15"/>
  <c r="G2414" i="15"/>
  <c r="F2414" i="15"/>
  <c r="E2414" i="15"/>
  <c r="H2413" i="15"/>
  <c r="G2413" i="15"/>
  <c r="F2413" i="15"/>
  <c r="E2413" i="15"/>
  <c r="H2412" i="15"/>
  <c r="G2412" i="15"/>
  <c r="F2412" i="15"/>
  <c r="E2412" i="15"/>
  <c r="H2411" i="15"/>
  <c r="G2411" i="15"/>
  <c r="F2411" i="15"/>
  <c r="E2411" i="15"/>
  <c r="H2410" i="15"/>
  <c r="G2410" i="15"/>
  <c r="F2410" i="15"/>
  <c r="E2410" i="15"/>
  <c r="H2409" i="15"/>
  <c r="G2409" i="15"/>
  <c r="F2409" i="15"/>
  <c r="E2409" i="15"/>
  <c r="H2408" i="15"/>
  <c r="G2408" i="15"/>
  <c r="F2408" i="15"/>
  <c r="E2408" i="15"/>
  <c r="H2407" i="15"/>
  <c r="G2407" i="15"/>
  <c r="F2407" i="15"/>
  <c r="E2407" i="15"/>
  <c r="H2406" i="15"/>
  <c r="G2406" i="15"/>
  <c r="F2406" i="15"/>
  <c r="E2406" i="15"/>
  <c r="H2405" i="15"/>
  <c r="G2405" i="15"/>
  <c r="F2405" i="15"/>
  <c r="E2405" i="15"/>
  <c r="H2404" i="15"/>
  <c r="G2404" i="15"/>
  <c r="F2404" i="15"/>
  <c r="E2404" i="15"/>
  <c r="H2403" i="15"/>
  <c r="G2403" i="15"/>
  <c r="F2403" i="15"/>
  <c r="E2403" i="15"/>
  <c r="H2402" i="15"/>
  <c r="G2402" i="15"/>
  <c r="F2402" i="15"/>
  <c r="E2402" i="15"/>
  <c r="H2401" i="15"/>
  <c r="G2401" i="15"/>
  <c r="F2401" i="15"/>
  <c r="E2401" i="15"/>
  <c r="H2400" i="15"/>
  <c r="G2400" i="15"/>
  <c r="F2400" i="15"/>
  <c r="E2400" i="15"/>
  <c r="H2399" i="15"/>
  <c r="G2399" i="15"/>
  <c r="F2399" i="15"/>
  <c r="E2399" i="15"/>
  <c r="H2398" i="15"/>
  <c r="G2398" i="15"/>
  <c r="F2398" i="15"/>
  <c r="E2398" i="15"/>
  <c r="H2397" i="15"/>
  <c r="G2397" i="15"/>
  <c r="F2397" i="15"/>
  <c r="E2397" i="15"/>
  <c r="H2396" i="15"/>
  <c r="G2396" i="15"/>
  <c r="F2396" i="15"/>
  <c r="E2396" i="15"/>
  <c r="H2395" i="15"/>
  <c r="G2395" i="15"/>
  <c r="F2395" i="15"/>
  <c r="E2395" i="15"/>
  <c r="H2394" i="15"/>
  <c r="G2394" i="15"/>
  <c r="F2394" i="15"/>
  <c r="E2394" i="15"/>
  <c r="H2393" i="15"/>
  <c r="G2393" i="15"/>
  <c r="F2393" i="15"/>
  <c r="E2393" i="15"/>
  <c r="H2392" i="15"/>
  <c r="G2392" i="15"/>
  <c r="F2392" i="15"/>
  <c r="E2392" i="15"/>
  <c r="H2391" i="15"/>
  <c r="G2391" i="15"/>
  <c r="F2391" i="15"/>
  <c r="E2391" i="15"/>
  <c r="H2390" i="15"/>
  <c r="G2390" i="15"/>
  <c r="F2390" i="15"/>
  <c r="E2390" i="15"/>
  <c r="H2389" i="15"/>
  <c r="G2389" i="15"/>
  <c r="F2389" i="15"/>
  <c r="E2389" i="15"/>
  <c r="H2388" i="15"/>
  <c r="G2388" i="15"/>
  <c r="F2388" i="15"/>
  <c r="E2388" i="15"/>
  <c r="H2387" i="15"/>
  <c r="G2387" i="15"/>
  <c r="F2387" i="15"/>
  <c r="E2387" i="15"/>
  <c r="H2386" i="15"/>
  <c r="G2386" i="15"/>
  <c r="F2386" i="15"/>
  <c r="E2386" i="15"/>
  <c r="H2385" i="15"/>
  <c r="G2385" i="15"/>
  <c r="F2385" i="15"/>
  <c r="E2385" i="15"/>
  <c r="H2384" i="15"/>
  <c r="G2384" i="15"/>
  <c r="F2384" i="15"/>
  <c r="E2384" i="15"/>
  <c r="H2383" i="15"/>
  <c r="G2383" i="15"/>
  <c r="F2383" i="15"/>
  <c r="E2383" i="15"/>
  <c r="H2382" i="15"/>
  <c r="G2382" i="15"/>
  <c r="F2382" i="15"/>
  <c r="E2382" i="15"/>
  <c r="H2381" i="15"/>
  <c r="G2381" i="15"/>
  <c r="F2381" i="15"/>
  <c r="E2381" i="15"/>
  <c r="H2380" i="15"/>
  <c r="G2380" i="15"/>
  <c r="F2380" i="15"/>
  <c r="E2380" i="15"/>
  <c r="H2379" i="15"/>
  <c r="G2379" i="15"/>
  <c r="F2379" i="15"/>
  <c r="E2379" i="15"/>
  <c r="H2378" i="15"/>
  <c r="G2378" i="15"/>
  <c r="F2378" i="15"/>
  <c r="E2378" i="15"/>
  <c r="H2377" i="15"/>
  <c r="G2377" i="15"/>
  <c r="F2377" i="15"/>
  <c r="E2377" i="15"/>
  <c r="H2376" i="15"/>
  <c r="G2376" i="15"/>
  <c r="F2376" i="15"/>
  <c r="E2376" i="15"/>
  <c r="H2375" i="15"/>
  <c r="G2375" i="15"/>
  <c r="F2375" i="15"/>
  <c r="E2375" i="15"/>
  <c r="H2374" i="15"/>
  <c r="G2374" i="15"/>
  <c r="F2374" i="15"/>
  <c r="E2374" i="15"/>
  <c r="H2373" i="15"/>
  <c r="G2373" i="15"/>
  <c r="F2373" i="15"/>
  <c r="E2373" i="15"/>
  <c r="H2372" i="15"/>
  <c r="G2372" i="15"/>
  <c r="F2372" i="15"/>
  <c r="E2372" i="15"/>
  <c r="H2371" i="15"/>
  <c r="G2371" i="15"/>
  <c r="F2371" i="15"/>
  <c r="E2371" i="15"/>
  <c r="H2370" i="15"/>
  <c r="G2370" i="15"/>
  <c r="F2370" i="15"/>
  <c r="E2370" i="15"/>
  <c r="H2369" i="15"/>
  <c r="G2369" i="15"/>
  <c r="F2369" i="15"/>
  <c r="E2369" i="15"/>
  <c r="H2368" i="15"/>
  <c r="G2368" i="15"/>
  <c r="F2368" i="15"/>
  <c r="E2368" i="15"/>
  <c r="H2367" i="15"/>
  <c r="G2367" i="15"/>
  <c r="F2367" i="15"/>
  <c r="E2367" i="15"/>
  <c r="H2366" i="15"/>
  <c r="G2366" i="15"/>
  <c r="F2366" i="15"/>
  <c r="E2366" i="15"/>
  <c r="H2365" i="15"/>
  <c r="G2365" i="15"/>
  <c r="F2365" i="15"/>
  <c r="E2365" i="15"/>
  <c r="H2364" i="15"/>
  <c r="G2364" i="15"/>
  <c r="F2364" i="15"/>
  <c r="E2364" i="15"/>
  <c r="H2363" i="15"/>
  <c r="G2363" i="15"/>
  <c r="F2363" i="15"/>
  <c r="E2363" i="15"/>
  <c r="H2362" i="15"/>
  <c r="G2362" i="15"/>
  <c r="F2362" i="15"/>
  <c r="E2362" i="15"/>
  <c r="H2361" i="15"/>
  <c r="G2361" i="15"/>
  <c r="F2361" i="15"/>
  <c r="E2361" i="15"/>
  <c r="H2360" i="15"/>
  <c r="G2360" i="15"/>
  <c r="F2360" i="15"/>
  <c r="E2360" i="15"/>
  <c r="H2359" i="15"/>
  <c r="G2359" i="15"/>
  <c r="F2359" i="15"/>
  <c r="E2359" i="15"/>
  <c r="H2358" i="15"/>
  <c r="G2358" i="15"/>
  <c r="F2358" i="15"/>
  <c r="E2358" i="15"/>
  <c r="H2357" i="15"/>
  <c r="G2357" i="15"/>
  <c r="F2357" i="15"/>
  <c r="E2357" i="15"/>
  <c r="H2356" i="15"/>
  <c r="G2356" i="15"/>
  <c r="F2356" i="15"/>
  <c r="E2356" i="15"/>
  <c r="H2355" i="15"/>
  <c r="G2355" i="15"/>
  <c r="F2355" i="15"/>
  <c r="E2355" i="15"/>
  <c r="H2354" i="15"/>
  <c r="G2354" i="15"/>
  <c r="F2354" i="15"/>
  <c r="E2354" i="15"/>
  <c r="H2353" i="15"/>
  <c r="G2353" i="15"/>
  <c r="F2353" i="15"/>
  <c r="E2353" i="15"/>
  <c r="H2352" i="15"/>
  <c r="G2352" i="15"/>
  <c r="F2352" i="15"/>
  <c r="E2352" i="15"/>
  <c r="H2351" i="15"/>
  <c r="G2351" i="15"/>
  <c r="F2351" i="15"/>
  <c r="E2351" i="15"/>
  <c r="H2350" i="15"/>
  <c r="G2350" i="15"/>
  <c r="F2350" i="15"/>
  <c r="E2350" i="15"/>
  <c r="H2349" i="15"/>
  <c r="G2349" i="15"/>
  <c r="F2349" i="15"/>
  <c r="E2349" i="15"/>
  <c r="H2348" i="15"/>
  <c r="G2348" i="15"/>
  <c r="F2348" i="15"/>
  <c r="E2348" i="15"/>
  <c r="H2347" i="15"/>
  <c r="G2347" i="15"/>
  <c r="F2347" i="15"/>
  <c r="E2347" i="15"/>
  <c r="H2346" i="15"/>
  <c r="G2346" i="15"/>
  <c r="F2346" i="15"/>
  <c r="E2346" i="15"/>
  <c r="H2345" i="15"/>
  <c r="G2345" i="15"/>
  <c r="F2345" i="15"/>
  <c r="E2345" i="15"/>
  <c r="H2344" i="15"/>
  <c r="G2344" i="15"/>
  <c r="F2344" i="15"/>
  <c r="E2344" i="15"/>
  <c r="H2343" i="15"/>
  <c r="G2343" i="15"/>
  <c r="F2343" i="15"/>
  <c r="E2343" i="15"/>
  <c r="H2342" i="15"/>
  <c r="G2342" i="15"/>
  <c r="F2342" i="15"/>
  <c r="E2342" i="15"/>
  <c r="H2341" i="15"/>
  <c r="G2341" i="15"/>
  <c r="F2341" i="15"/>
  <c r="E2341" i="15"/>
  <c r="H2340" i="15"/>
  <c r="G2340" i="15"/>
  <c r="F2340" i="15"/>
  <c r="E2340" i="15"/>
  <c r="H2339" i="15"/>
  <c r="G2339" i="15"/>
  <c r="F2339" i="15"/>
  <c r="E2339" i="15"/>
  <c r="H2338" i="15"/>
  <c r="G2338" i="15"/>
  <c r="F2338" i="15"/>
  <c r="E2338" i="15"/>
  <c r="H2337" i="15"/>
  <c r="G2337" i="15"/>
  <c r="F2337" i="15"/>
  <c r="E2337" i="15"/>
  <c r="H2336" i="15"/>
  <c r="G2336" i="15"/>
  <c r="F2336" i="15"/>
  <c r="E2336" i="15"/>
  <c r="H2335" i="15"/>
  <c r="G2335" i="15"/>
  <c r="F2335" i="15"/>
  <c r="E2335" i="15"/>
  <c r="H2334" i="15"/>
  <c r="G2334" i="15"/>
  <c r="F2334" i="15"/>
  <c r="E2334" i="15"/>
  <c r="H2333" i="15"/>
  <c r="G2333" i="15"/>
  <c r="F2333" i="15"/>
  <c r="E2333" i="15"/>
  <c r="H2332" i="15"/>
  <c r="G2332" i="15"/>
  <c r="F2332" i="15"/>
  <c r="E2332" i="15"/>
  <c r="H2331" i="15"/>
  <c r="G2331" i="15"/>
  <c r="F2331" i="15"/>
  <c r="E2331" i="15"/>
  <c r="H2330" i="15"/>
  <c r="G2330" i="15"/>
  <c r="F2330" i="15"/>
  <c r="E2330" i="15"/>
  <c r="H2329" i="15"/>
  <c r="G2329" i="15"/>
  <c r="F2329" i="15"/>
  <c r="E2329" i="15"/>
  <c r="H2328" i="15"/>
  <c r="G2328" i="15"/>
  <c r="F2328" i="15"/>
  <c r="E2328" i="15"/>
  <c r="H2327" i="15"/>
  <c r="G2327" i="15"/>
  <c r="F2327" i="15"/>
  <c r="E2327" i="15"/>
  <c r="H2326" i="15"/>
  <c r="G2326" i="15"/>
  <c r="F2326" i="15"/>
  <c r="E2326" i="15"/>
  <c r="H2325" i="15"/>
  <c r="G2325" i="15"/>
  <c r="F2325" i="15"/>
  <c r="E2325" i="15"/>
  <c r="H2324" i="15"/>
  <c r="G2324" i="15"/>
  <c r="F2324" i="15"/>
  <c r="E2324" i="15"/>
  <c r="H2323" i="15"/>
  <c r="G2323" i="15"/>
  <c r="F2323" i="15"/>
  <c r="E2323" i="15"/>
  <c r="H2322" i="15"/>
  <c r="G2322" i="15"/>
  <c r="F2322" i="15"/>
  <c r="E2322" i="15"/>
  <c r="H2321" i="15"/>
  <c r="G2321" i="15"/>
  <c r="F2321" i="15"/>
  <c r="E2321" i="15"/>
  <c r="H2320" i="15"/>
  <c r="G2320" i="15"/>
  <c r="F2320" i="15"/>
  <c r="E2320" i="15"/>
  <c r="H2319" i="15"/>
  <c r="G2319" i="15"/>
  <c r="F2319" i="15"/>
  <c r="E2319" i="15"/>
  <c r="H2318" i="15"/>
  <c r="G2318" i="15"/>
  <c r="F2318" i="15"/>
  <c r="E2318" i="15"/>
  <c r="H2317" i="15"/>
  <c r="G2317" i="15"/>
  <c r="F2317" i="15"/>
  <c r="E2317" i="15"/>
  <c r="H2316" i="15"/>
  <c r="G2316" i="15"/>
  <c r="F2316" i="15"/>
  <c r="E2316" i="15"/>
  <c r="H2315" i="15"/>
  <c r="G2315" i="15"/>
  <c r="F2315" i="15"/>
  <c r="E2315" i="15"/>
  <c r="H2314" i="15"/>
  <c r="G2314" i="15"/>
  <c r="F2314" i="15"/>
  <c r="E2314" i="15"/>
  <c r="H2313" i="15"/>
  <c r="G2313" i="15"/>
  <c r="F2313" i="15"/>
  <c r="E2313" i="15"/>
  <c r="H2312" i="15"/>
  <c r="G2312" i="15"/>
  <c r="F2312" i="15"/>
  <c r="E2312" i="15"/>
  <c r="H2311" i="15"/>
  <c r="G2311" i="15"/>
  <c r="F2311" i="15"/>
  <c r="E2311" i="15"/>
  <c r="H2310" i="15"/>
  <c r="G2310" i="15"/>
  <c r="F2310" i="15"/>
  <c r="E2310" i="15"/>
  <c r="H2309" i="15"/>
  <c r="G2309" i="15"/>
  <c r="F2309" i="15"/>
  <c r="E2309" i="15"/>
  <c r="H2308" i="15"/>
  <c r="G2308" i="15"/>
  <c r="F2308" i="15"/>
  <c r="E2308" i="15"/>
  <c r="H2307" i="15"/>
  <c r="G2307" i="15"/>
  <c r="F2307" i="15"/>
  <c r="E2307" i="15"/>
  <c r="H2306" i="15"/>
  <c r="G2306" i="15"/>
  <c r="F2306" i="15"/>
  <c r="E2306" i="15"/>
  <c r="H2305" i="15"/>
  <c r="G2305" i="15"/>
  <c r="F2305" i="15"/>
  <c r="E2305" i="15"/>
  <c r="H2304" i="15"/>
  <c r="G2304" i="15"/>
  <c r="F2304" i="15"/>
  <c r="E2304" i="15"/>
  <c r="H2303" i="15"/>
  <c r="G2303" i="15"/>
  <c r="F2303" i="15"/>
  <c r="E2303" i="15"/>
  <c r="H2302" i="15"/>
  <c r="G2302" i="15"/>
  <c r="F2302" i="15"/>
  <c r="E2302" i="15"/>
  <c r="H2301" i="15"/>
  <c r="G2301" i="15"/>
  <c r="F2301" i="15"/>
  <c r="E2301" i="15"/>
  <c r="H2300" i="15"/>
  <c r="G2300" i="15"/>
  <c r="F2300" i="15"/>
  <c r="E2300" i="15"/>
  <c r="H2299" i="15"/>
  <c r="G2299" i="15"/>
  <c r="F2299" i="15"/>
  <c r="E2299" i="15"/>
  <c r="H2298" i="15"/>
  <c r="G2298" i="15"/>
  <c r="F2298" i="15"/>
  <c r="E2298" i="15"/>
  <c r="H2297" i="15"/>
  <c r="G2297" i="15"/>
  <c r="F2297" i="15"/>
  <c r="E2297" i="15"/>
  <c r="H2296" i="15"/>
  <c r="G2296" i="15"/>
  <c r="F2296" i="15"/>
  <c r="E2296" i="15"/>
  <c r="H2295" i="15"/>
  <c r="G2295" i="15"/>
  <c r="F2295" i="15"/>
  <c r="E2295" i="15"/>
  <c r="H2294" i="15"/>
  <c r="G2294" i="15"/>
  <c r="F2294" i="15"/>
  <c r="E2294" i="15"/>
  <c r="H2293" i="15"/>
  <c r="G2293" i="15"/>
  <c r="F2293" i="15"/>
  <c r="E2293" i="15"/>
  <c r="H2292" i="15"/>
  <c r="G2292" i="15"/>
  <c r="F2292" i="15"/>
  <c r="E2292" i="15"/>
  <c r="H2291" i="15"/>
  <c r="G2291" i="15"/>
  <c r="F2291" i="15"/>
  <c r="E2291" i="15"/>
  <c r="H2290" i="15"/>
  <c r="G2290" i="15"/>
  <c r="F2290" i="15"/>
  <c r="E2290" i="15"/>
  <c r="H2289" i="15"/>
  <c r="G2289" i="15"/>
  <c r="F2289" i="15"/>
  <c r="E2289" i="15"/>
  <c r="H2288" i="15"/>
  <c r="G2288" i="15"/>
  <c r="F2288" i="15"/>
  <c r="E2288" i="15"/>
  <c r="H2287" i="15"/>
  <c r="G2287" i="15"/>
  <c r="F2287" i="15"/>
  <c r="E2287" i="15"/>
  <c r="H2286" i="15"/>
  <c r="G2286" i="15"/>
  <c r="F2286" i="15"/>
  <c r="E2286" i="15"/>
  <c r="H2285" i="15"/>
  <c r="G2285" i="15"/>
  <c r="F2285" i="15"/>
  <c r="E2285" i="15"/>
  <c r="H2284" i="15"/>
  <c r="G2284" i="15"/>
  <c r="F2284" i="15"/>
  <c r="E2284" i="15"/>
  <c r="H2283" i="15"/>
  <c r="G2283" i="15"/>
  <c r="F2283" i="15"/>
  <c r="E2283" i="15"/>
  <c r="H2282" i="15"/>
  <c r="G2282" i="15"/>
  <c r="F2282" i="15"/>
  <c r="E2282" i="15"/>
  <c r="H2281" i="15"/>
  <c r="G2281" i="15"/>
  <c r="F2281" i="15"/>
  <c r="E2281" i="15"/>
  <c r="H2280" i="15"/>
  <c r="G2280" i="15"/>
  <c r="F2280" i="15"/>
  <c r="E2280" i="15"/>
  <c r="H2279" i="15"/>
  <c r="G2279" i="15"/>
  <c r="F2279" i="15"/>
  <c r="E2279" i="15"/>
  <c r="H2278" i="15"/>
  <c r="G2278" i="15"/>
  <c r="F2278" i="15"/>
  <c r="E2278" i="15"/>
  <c r="H2277" i="15"/>
  <c r="G2277" i="15"/>
  <c r="F2277" i="15"/>
  <c r="E2277" i="15"/>
  <c r="H2276" i="15"/>
  <c r="G2276" i="15"/>
  <c r="F2276" i="15"/>
  <c r="E2276" i="15"/>
  <c r="H2275" i="15"/>
  <c r="G2275" i="15"/>
  <c r="F2275" i="15"/>
  <c r="E2275" i="15"/>
  <c r="H2274" i="15"/>
  <c r="G2274" i="15"/>
  <c r="F2274" i="15"/>
  <c r="E2274" i="15"/>
  <c r="H2273" i="15"/>
  <c r="G2273" i="15"/>
  <c r="F2273" i="15"/>
  <c r="E2273" i="15"/>
  <c r="H2272" i="15"/>
  <c r="G2272" i="15"/>
  <c r="F2272" i="15"/>
  <c r="E2272" i="15"/>
  <c r="H2271" i="15"/>
  <c r="G2271" i="15"/>
  <c r="F2271" i="15"/>
  <c r="E2271" i="15"/>
  <c r="H2270" i="15"/>
  <c r="G2270" i="15"/>
  <c r="F2270" i="15"/>
  <c r="E2270" i="15"/>
  <c r="H2269" i="15"/>
  <c r="G2269" i="15"/>
  <c r="F2269" i="15"/>
  <c r="E2269" i="15"/>
  <c r="H2268" i="15"/>
  <c r="G2268" i="15"/>
  <c r="F2268" i="15"/>
  <c r="E2268" i="15"/>
  <c r="H2267" i="15"/>
  <c r="G2267" i="15"/>
  <c r="F2267" i="15"/>
  <c r="E2267" i="15"/>
  <c r="H2266" i="15"/>
  <c r="G2266" i="15"/>
  <c r="F2266" i="15"/>
  <c r="E2266" i="15"/>
  <c r="H2265" i="15"/>
  <c r="G2265" i="15"/>
  <c r="F2265" i="15"/>
  <c r="E2265" i="15"/>
  <c r="H2264" i="15"/>
  <c r="G2264" i="15"/>
  <c r="F2264" i="15"/>
  <c r="E2264" i="15"/>
  <c r="H2263" i="15"/>
  <c r="G2263" i="15"/>
  <c r="F2263" i="15"/>
  <c r="E2263" i="15"/>
  <c r="H2262" i="15"/>
  <c r="G2262" i="15"/>
  <c r="F2262" i="15"/>
  <c r="E2262" i="15"/>
  <c r="H2261" i="15"/>
  <c r="G2261" i="15"/>
  <c r="F2261" i="15"/>
  <c r="E2261" i="15"/>
  <c r="H2260" i="15"/>
  <c r="G2260" i="15"/>
  <c r="F2260" i="15"/>
  <c r="E2260" i="15"/>
  <c r="H2259" i="15"/>
  <c r="G2259" i="15"/>
  <c r="F2259" i="15"/>
  <c r="E2259" i="15"/>
  <c r="H2258" i="15"/>
  <c r="G2258" i="15"/>
  <c r="F2258" i="15"/>
  <c r="E2258" i="15"/>
  <c r="H2257" i="15"/>
  <c r="G2257" i="15"/>
  <c r="F2257" i="15"/>
  <c r="E2257" i="15"/>
  <c r="H2256" i="15"/>
  <c r="G2256" i="15"/>
  <c r="F2256" i="15"/>
  <c r="E2256" i="15"/>
  <c r="H2255" i="15"/>
  <c r="G2255" i="15"/>
  <c r="F2255" i="15"/>
  <c r="E2255" i="15"/>
  <c r="H2254" i="15"/>
  <c r="G2254" i="15"/>
  <c r="F2254" i="15"/>
  <c r="E2254" i="15"/>
  <c r="H2253" i="15"/>
  <c r="G2253" i="15"/>
  <c r="F2253" i="15"/>
  <c r="E2253" i="15"/>
  <c r="H2252" i="15"/>
  <c r="G2252" i="15"/>
  <c r="F2252" i="15"/>
  <c r="E2252" i="15"/>
  <c r="H2251" i="15"/>
  <c r="G2251" i="15"/>
  <c r="F2251" i="15"/>
  <c r="E2251" i="15"/>
  <c r="H2250" i="15"/>
  <c r="G2250" i="15"/>
  <c r="F2250" i="15"/>
  <c r="E2250" i="15"/>
  <c r="H2249" i="15"/>
  <c r="G2249" i="15"/>
  <c r="F2249" i="15"/>
  <c r="E2249" i="15"/>
  <c r="H2248" i="15"/>
  <c r="G2248" i="15"/>
  <c r="F2248" i="15"/>
  <c r="E2248" i="15"/>
  <c r="H2247" i="15"/>
  <c r="G2247" i="15"/>
  <c r="F2247" i="15"/>
  <c r="E2247" i="15"/>
  <c r="H2246" i="15"/>
  <c r="G2246" i="15"/>
  <c r="F2246" i="15"/>
  <c r="E2246" i="15"/>
  <c r="H2245" i="15"/>
  <c r="G2245" i="15"/>
  <c r="F2245" i="15"/>
  <c r="E2245" i="15"/>
  <c r="H2244" i="15"/>
  <c r="G2244" i="15"/>
  <c r="F2244" i="15"/>
  <c r="E2244" i="15"/>
  <c r="H2243" i="15"/>
  <c r="G2243" i="15"/>
  <c r="F2243" i="15"/>
  <c r="E2243" i="15"/>
  <c r="H2242" i="15"/>
  <c r="G2242" i="15"/>
  <c r="F2242" i="15"/>
  <c r="E2242" i="15"/>
  <c r="H2241" i="15"/>
  <c r="G2241" i="15"/>
  <c r="F2241" i="15"/>
  <c r="E2241" i="15"/>
  <c r="H2240" i="15"/>
  <c r="G2240" i="15"/>
  <c r="F2240" i="15"/>
  <c r="E2240" i="15"/>
  <c r="H2239" i="15"/>
  <c r="G2239" i="15"/>
  <c r="F2239" i="15"/>
  <c r="E2239" i="15"/>
  <c r="H2238" i="15"/>
  <c r="G2238" i="15"/>
  <c r="F2238" i="15"/>
  <c r="E2238" i="15"/>
  <c r="H2237" i="15"/>
  <c r="G2237" i="15"/>
  <c r="F2237" i="15"/>
  <c r="E2237" i="15"/>
  <c r="H2236" i="15"/>
  <c r="G2236" i="15"/>
  <c r="F2236" i="15"/>
  <c r="E2236" i="15"/>
  <c r="H2235" i="15"/>
  <c r="G2235" i="15"/>
  <c r="F2235" i="15"/>
  <c r="E2235" i="15"/>
  <c r="H2234" i="15"/>
  <c r="G2234" i="15"/>
  <c r="F2234" i="15"/>
  <c r="E2234" i="15"/>
  <c r="H2233" i="15"/>
  <c r="G2233" i="15"/>
  <c r="F2233" i="15"/>
  <c r="E2233" i="15"/>
  <c r="H2232" i="15"/>
  <c r="G2232" i="15"/>
  <c r="F2232" i="15"/>
  <c r="E2232" i="15"/>
  <c r="H2231" i="15"/>
  <c r="G2231" i="15"/>
  <c r="F2231" i="15"/>
  <c r="E2231" i="15"/>
  <c r="H2230" i="15"/>
  <c r="G2230" i="15"/>
  <c r="F2230" i="15"/>
  <c r="E2230" i="15"/>
  <c r="H2229" i="15"/>
  <c r="G2229" i="15"/>
  <c r="F2229" i="15"/>
  <c r="E2229" i="15"/>
  <c r="H2228" i="15"/>
  <c r="G2228" i="15"/>
  <c r="F2228" i="15"/>
  <c r="E2228" i="15"/>
  <c r="H2227" i="15"/>
  <c r="G2227" i="15"/>
  <c r="F2227" i="15"/>
  <c r="E2227" i="15"/>
  <c r="H2226" i="15"/>
  <c r="G2226" i="15"/>
  <c r="F2226" i="15"/>
  <c r="E2226" i="15"/>
  <c r="H2225" i="15"/>
  <c r="G2225" i="15"/>
  <c r="F2225" i="15"/>
  <c r="E2225" i="15"/>
  <c r="H2224" i="15"/>
  <c r="G2224" i="15"/>
  <c r="F2224" i="15"/>
  <c r="E2224" i="15"/>
  <c r="H2223" i="15"/>
  <c r="G2223" i="15"/>
  <c r="F2223" i="15"/>
  <c r="E2223" i="15"/>
  <c r="H2222" i="15"/>
  <c r="G2222" i="15"/>
  <c r="F2222" i="15"/>
  <c r="E2222" i="15"/>
  <c r="H2221" i="15"/>
  <c r="G2221" i="15"/>
  <c r="F2221" i="15"/>
  <c r="E2221" i="15"/>
  <c r="H2220" i="15"/>
  <c r="G2220" i="15"/>
  <c r="F2220" i="15"/>
  <c r="E2220" i="15"/>
  <c r="H2219" i="15"/>
  <c r="G2219" i="15"/>
  <c r="F2219" i="15"/>
  <c r="E2219" i="15"/>
  <c r="H2218" i="15"/>
  <c r="G2218" i="15"/>
  <c r="F2218" i="15"/>
  <c r="E2218" i="15"/>
  <c r="H2217" i="15"/>
  <c r="G2217" i="15"/>
  <c r="F2217" i="15"/>
  <c r="E2217" i="15"/>
  <c r="H2216" i="15"/>
  <c r="G2216" i="15"/>
  <c r="F2216" i="15"/>
  <c r="E2216" i="15"/>
  <c r="H2215" i="15"/>
  <c r="G2215" i="15"/>
  <c r="F2215" i="15"/>
  <c r="E2215" i="15"/>
  <c r="H2214" i="15"/>
  <c r="G2214" i="15"/>
  <c r="F2214" i="15"/>
  <c r="E2214" i="15"/>
  <c r="H2213" i="15"/>
  <c r="G2213" i="15"/>
  <c r="F2213" i="15"/>
  <c r="E2213" i="15"/>
  <c r="H2212" i="15"/>
  <c r="G2212" i="15"/>
  <c r="F2212" i="15"/>
  <c r="E2212" i="15"/>
  <c r="H2211" i="15"/>
  <c r="G2211" i="15"/>
  <c r="F2211" i="15"/>
  <c r="E2211" i="15"/>
  <c r="H2210" i="15"/>
  <c r="G2210" i="15"/>
  <c r="F2210" i="15"/>
  <c r="E2210" i="15"/>
  <c r="H2209" i="15"/>
  <c r="G2209" i="15"/>
  <c r="F2209" i="15"/>
  <c r="E2209" i="15"/>
  <c r="H2208" i="15"/>
  <c r="G2208" i="15"/>
  <c r="F2208" i="15"/>
  <c r="E2208" i="15"/>
  <c r="H2207" i="15"/>
  <c r="G2207" i="15"/>
  <c r="F2207" i="15"/>
  <c r="E2207" i="15"/>
  <c r="H2206" i="15"/>
  <c r="G2206" i="15"/>
  <c r="F2206" i="15"/>
  <c r="E2206" i="15"/>
  <c r="H2205" i="15"/>
  <c r="G2205" i="15"/>
  <c r="F2205" i="15"/>
  <c r="E2205" i="15"/>
  <c r="H2204" i="15"/>
  <c r="G2204" i="15"/>
  <c r="F2204" i="15"/>
  <c r="E2204" i="15"/>
  <c r="H2203" i="15"/>
  <c r="G2203" i="15"/>
  <c r="F2203" i="15"/>
  <c r="E2203" i="15"/>
  <c r="H2202" i="15"/>
  <c r="G2202" i="15"/>
  <c r="F2202" i="15"/>
  <c r="E2202" i="15"/>
  <c r="H2201" i="15"/>
  <c r="G2201" i="15"/>
  <c r="F2201" i="15"/>
  <c r="E2201" i="15"/>
  <c r="H2200" i="15"/>
  <c r="G2200" i="15"/>
  <c r="F2200" i="15"/>
  <c r="E2200" i="15"/>
  <c r="H2199" i="15"/>
  <c r="G2199" i="15"/>
  <c r="F2199" i="15"/>
  <c r="E2199" i="15"/>
  <c r="H2198" i="15"/>
  <c r="G2198" i="15"/>
  <c r="F2198" i="15"/>
  <c r="E2198" i="15"/>
  <c r="H2197" i="15"/>
  <c r="G2197" i="15"/>
  <c r="F2197" i="15"/>
  <c r="E2197" i="15"/>
  <c r="H2196" i="15"/>
  <c r="G2196" i="15"/>
  <c r="F2196" i="15"/>
  <c r="E2196" i="15"/>
  <c r="H2195" i="15"/>
  <c r="G2195" i="15"/>
  <c r="F2195" i="15"/>
  <c r="E2195" i="15"/>
  <c r="H2194" i="15"/>
  <c r="G2194" i="15"/>
  <c r="F2194" i="15"/>
  <c r="E2194" i="15"/>
  <c r="H2193" i="15"/>
  <c r="G2193" i="15"/>
  <c r="F2193" i="15"/>
  <c r="E2193" i="15"/>
  <c r="H2192" i="15"/>
  <c r="G2192" i="15"/>
  <c r="F2192" i="15"/>
  <c r="E2192" i="15"/>
  <c r="H2191" i="15"/>
  <c r="G2191" i="15"/>
  <c r="F2191" i="15"/>
  <c r="E2191" i="15"/>
  <c r="H2190" i="15"/>
  <c r="G2190" i="15"/>
  <c r="F2190" i="15"/>
  <c r="E2190" i="15"/>
  <c r="H2189" i="15"/>
  <c r="G2189" i="15"/>
  <c r="F2189" i="15"/>
  <c r="E2189" i="15"/>
  <c r="H2188" i="15"/>
  <c r="G2188" i="15"/>
  <c r="F2188" i="15"/>
  <c r="E2188" i="15"/>
  <c r="H2187" i="15"/>
  <c r="G2187" i="15"/>
  <c r="F2187" i="15"/>
  <c r="E2187" i="15"/>
  <c r="H2186" i="15"/>
  <c r="G2186" i="15"/>
  <c r="F2186" i="15"/>
  <c r="E2186" i="15"/>
  <c r="H2185" i="15"/>
  <c r="G2185" i="15"/>
  <c r="F2185" i="15"/>
  <c r="E2185" i="15"/>
  <c r="H2184" i="15"/>
  <c r="G2184" i="15"/>
  <c r="F2184" i="15"/>
  <c r="E2184" i="15"/>
  <c r="H2183" i="15"/>
  <c r="G2183" i="15"/>
  <c r="F2183" i="15"/>
  <c r="E2183" i="15"/>
  <c r="H2182" i="15"/>
  <c r="G2182" i="15"/>
  <c r="F2182" i="15"/>
  <c r="E2182" i="15"/>
  <c r="H2181" i="15"/>
  <c r="G2181" i="15"/>
  <c r="F2181" i="15"/>
  <c r="E2181" i="15"/>
  <c r="H2180" i="15"/>
  <c r="G2180" i="15"/>
  <c r="F2180" i="15"/>
  <c r="E2180" i="15"/>
  <c r="H2179" i="15"/>
  <c r="G2179" i="15"/>
  <c r="F2179" i="15"/>
  <c r="E2179" i="15"/>
  <c r="H2178" i="15"/>
  <c r="G2178" i="15"/>
  <c r="F2178" i="15"/>
  <c r="E2178" i="15"/>
  <c r="H2177" i="15"/>
  <c r="G2177" i="15"/>
  <c r="F2177" i="15"/>
  <c r="E2177" i="15"/>
  <c r="H2176" i="15"/>
  <c r="G2176" i="15"/>
  <c r="F2176" i="15"/>
  <c r="E2176" i="15"/>
  <c r="H2175" i="15"/>
  <c r="G2175" i="15"/>
  <c r="F2175" i="15"/>
  <c r="E2175" i="15"/>
  <c r="H2174" i="15"/>
  <c r="G2174" i="15"/>
  <c r="F2174" i="15"/>
  <c r="E2174" i="15"/>
  <c r="H2173" i="15"/>
  <c r="G2173" i="15"/>
  <c r="F2173" i="15"/>
  <c r="E2173" i="15"/>
  <c r="H2172" i="15"/>
  <c r="G2172" i="15"/>
  <c r="F2172" i="15"/>
  <c r="E2172" i="15"/>
  <c r="H2171" i="15"/>
  <c r="G2171" i="15"/>
  <c r="F2171" i="15"/>
  <c r="E2171" i="15"/>
  <c r="H2170" i="15"/>
  <c r="G2170" i="15"/>
  <c r="F2170" i="15"/>
  <c r="E2170" i="15"/>
  <c r="H2169" i="15"/>
  <c r="G2169" i="15"/>
  <c r="F2169" i="15"/>
  <c r="E2169" i="15"/>
  <c r="H2168" i="15"/>
  <c r="G2168" i="15"/>
  <c r="F2168" i="15"/>
  <c r="E2168" i="15"/>
  <c r="H2167" i="15"/>
  <c r="G2167" i="15"/>
  <c r="F2167" i="15"/>
  <c r="E2167" i="15"/>
  <c r="H2166" i="15"/>
  <c r="G2166" i="15"/>
  <c r="F2166" i="15"/>
  <c r="E2166" i="15"/>
  <c r="H2165" i="15"/>
  <c r="G2165" i="15"/>
  <c r="F2165" i="15"/>
  <c r="E2165" i="15"/>
  <c r="H2164" i="15"/>
  <c r="G2164" i="15"/>
  <c r="F2164" i="15"/>
  <c r="E2164" i="15"/>
  <c r="H2163" i="15"/>
  <c r="G2163" i="15"/>
  <c r="F2163" i="15"/>
  <c r="E2163" i="15"/>
  <c r="H2162" i="15"/>
  <c r="G2162" i="15"/>
  <c r="F2162" i="15"/>
  <c r="E2162" i="15"/>
  <c r="H2161" i="15"/>
  <c r="G2161" i="15"/>
  <c r="F2161" i="15"/>
  <c r="E2161" i="15"/>
  <c r="H2160" i="15"/>
  <c r="G2160" i="15"/>
  <c r="F2160" i="15"/>
  <c r="E2160" i="15"/>
  <c r="H2159" i="15"/>
  <c r="G2159" i="15"/>
  <c r="F2159" i="15"/>
  <c r="E2159" i="15"/>
  <c r="H2158" i="15"/>
  <c r="G2158" i="15"/>
  <c r="F2158" i="15"/>
  <c r="E2158" i="15"/>
  <c r="H2157" i="15"/>
  <c r="G2157" i="15"/>
  <c r="F2157" i="15"/>
  <c r="E2157" i="15"/>
  <c r="H2156" i="15"/>
  <c r="G2156" i="15"/>
  <c r="F2156" i="15"/>
  <c r="E2156" i="15"/>
  <c r="H2155" i="15"/>
  <c r="G2155" i="15"/>
  <c r="F2155" i="15"/>
  <c r="E2155" i="15"/>
  <c r="H2154" i="15"/>
  <c r="G2154" i="15"/>
  <c r="F2154" i="15"/>
  <c r="E2154" i="15"/>
  <c r="H2153" i="15"/>
  <c r="G2153" i="15"/>
  <c r="F2153" i="15"/>
  <c r="E2153" i="15"/>
  <c r="H2152" i="15"/>
  <c r="G2152" i="15"/>
  <c r="F2152" i="15"/>
  <c r="E2152" i="15"/>
  <c r="H2151" i="15"/>
  <c r="G2151" i="15"/>
  <c r="F2151" i="15"/>
  <c r="E2151" i="15"/>
  <c r="H2150" i="15"/>
  <c r="G2150" i="15"/>
  <c r="F2150" i="15"/>
  <c r="E2150" i="15"/>
  <c r="H2149" i="15"/>
  <c r="G2149" i="15"/>
  <c r="F2149" i="15"/>
  <c r="E2149" i="15"/>
  <c r="H2148" i="15"/>
  <c r="G2148" i="15"/>
  <c r="F2148" i="15"/>
  <c r="E2148" i="15"/>
  <c r="H2147" i="15"/>
  <c r="G2147" i="15"/>
  <c r="F2147" i="15"/>
  <c r="E2147" i="15"/>
  <c r="H2146" i="15"/>
  <c r="G2146" i="15"/>
  <c r="F2146" i="15"/>
  <c r="E2146" i="15"/>
  <c r="H2145" i="15"/>
  <c r="G2145" i="15"/>
  <c r="F2145" i="15"/>
  <c r="E2145" i="15"/>
  <c r="H2144" i="15"/>
  <c r="G2144" i="15"/>
  <c r="F2144" i="15"/>
  <c r="E2144" i="15"/>
  <c r="H2143" i="15"/>
  <c r="G2143" i="15"/>
  <c r="F2143" i="15"/>
  <c r="E2143" i="15"/>
  <c r="H2142" i="15"/>
  <c r="G2142" i="15"/>
  <c r="F2142" i="15"/>
  <c r="E2142" i="15"/>
  <c r="H2141" i="15"/>
  <c r="G2141" i="15"/>
  <c r="F2141" i="15"/>
  <c r="E2141" i="15"/>
  <c r="H2140" i="15"/>
  <c r="G2140" i="15"/>
  <c r="F2140" i="15"/>
  <c r="E2140" i="15"/>
  <c r="H2139" i="15"/>
  <c r="G2139" i="15"/>
  <c r="F2139" i="15"/>
  <c r="E2139" i="15"/>
  <c r="H2138" i="15"/>
  <c r="G2138" i="15"/>
  <c r="F2138" i="15"/>
  <c r="E2138" i="15"/>
  <c r="H2137" i="15"/>
  <c r="G2137" i="15"/>
  <c r="F2137" i="15"/>
  <c r="E2137" i="15"/>
  <c r="H2136" i="15"/>
  <c r="G2136" i="15"/>
  <c r="F2136" i="15"/>
  <c r="E2136" i="15"/>
  <c r="H2135" i="15"/>
  <c r="G2135" i="15"/>
  <c r="F2135" i="15"/>
  <c r="E2135" i="15"/>
  <c r="H2134" i="15"/>
  <c r="G2134" i="15"/>
  <c r="F2134" i="15"/>
  <c r="E2134" i="15"/>
  <c r="H2133" i="15"/>
  <c r="G2133" i="15"/>
  <c r="F2133" i="15"/>
  <c r="E2133" i="15"/>
  <c r="H2132" i="15"/>
  <c r="G2132" i="15"/>
  <c r="F2132" i="15"/>
  <c r="E2132" i="15"/>
  <c r="H2131" i="15"/>
  <c r="G2131" i="15"/>
  <c r="F2131" i="15"/>
  <c r="E2131" i="15"/>
  <c r="H2130" i="15"/>
  <c r="G2130" i="15"/>
  <c r="F2130" i="15"/>
  <c r="E2130" i="15"/>
  <c r="H2129" i="15"/>
  <c r="G2129" i="15"/>
  <c r="F2129" i="15"/>
  <c r="E2129" i="15"/>
  <c r="H2128" i="15"/>
  <c r="G2128" i="15"/>
  <c r="F2128" i="15"/>
  <c r="E2128" i="15"/>
  <c r="H2127" i="15"/>
  <c r="G2127" i="15"/>
  <c r="F2127" i="15"/>
  <c r="E2127" i="15"/>
  <c r="H2126" i="15"/>
  <c r="G2126" i="15"/>
  <c r="F2126" i="15"/>
  <c r="E2126" i="15"/>
  <c r="H2125" i="15"/>
  <c r="G2125" i="15"/>
  <c r="F2125" i="15"/>
  <c r="E2125" i="15"/>
  <c r="H2124" i="15"/>
  <c r="G2124" i="15"/>
  <c r="F2124" i="15"/>
  <c r="E2124" i="15"/>
  <c r="H2123" i="15"/>
  <c r="G2123" i="15"/>
  <c r="F2123" i="15"/>
  <c r="E2123" i="15"/>
  <c r="H2122" i="15"/>
  <c r="G2122" i="15"/>
  <c r="F2122" i="15"/>
  <c r="E2122" i="15"/>
  <c r="H2121" i="15"/>
  <c r="G2121" i="15"/>
  <c r="F2121" i="15"/>
  <c r="E2121" i="15"/>
  <c r="H2120" i="15"/>
  <c r="G2120" i="15"/>
  <c r="F2120" i="15"/>
  <c r="E2120" i="15"/>
  <c r="H2119" i="15"/>
  <c r="G2119" i="15"/>
  <c r="F2119" i="15"/>
  <c r="E2119" i="15"/>
  <c r="H2118" i="15"/>
  <c r="G2118" i="15"/>
  <c r="F2118" i="15"/>
  <c r="E2118" i="15"/>
  <c r="H2117" i="15"/>
  <c r="G2117" i="15"/>
  <c r="F2117" i="15"/>
  <c r="E2117" i="15"/>
  <c r="H2116" i="15"/>
  <c r="G2116" i="15"/>
  <c r="F2116" i="15"/>
  <c r="E2116" i="15"/>
  <c r="H2115" i="15"/>
  <c r="G2115" i="15"/>
  <c r="F2115" i="15"/>
  <c r="E2115" i="15"/>
  <c r="H2114" i="15"/>
  <c r="G2114" i="15"/>
  <c r="F2114" i="15"/>
  <c r="E2114" i="15"/>
  <c r="H2113" i="15"/>
  <c r="G2113" i="15"/>
  <c r="F2113" i="15"/>
  <c r="E2113" i="15"/>
  <c r="H2112" i="15"/>
  <c r="G2112" i="15"/>
  <c r="F2112" i="15"/>
  <c r="E2112" i="15"/>
  <c r="H2111" i="15"/>
  <c r="G2111" i="15"/>
  <c r="F2111" i="15"/>
  <c r="E2111" i="15"/>
  <c r="H2110" i="15"/>
  <c r="G2110" i="15"/>
  <c r="F2110" i="15"/>
  <c r="E2110" i="15"/>
  <c r="H2109" i="15"/>
  <c r="G2109" i="15"/>
  <c r="F2109" i="15"/>
  <c r="E2109" i="15"/>
  <c r="H2108" i="15"/>
  <c r="G2108" i="15"/>
  <c r="F2108" i="15"/>
  <c r="E2108" i="15"/>
  <c r="H2107" i="15"/>
  <c r="G2107" i="15"/>
  <c r="F2107" i="15"/>
  <c r="E2107" i="15"/>
  <c r="H2106" i="15"/>
  <c r="G2106" i="15"/>
  <c r="F2106" i="15"/>
  <c r="E2106" i="15"/>
  <c r="H2105" i="15"/>
  <c r="G2105" i="15"/>
  <c r="F2105" i="15"/>
  <c r="E2105" i="15"/>
  <c r="H2104" i="15"/>
  <c r="G2104" i="15"/>
  <c r="F2104" i="15"/>
  <c r="E2104" i="15"/>
  <c r="H2103" i="15"/>
  <c r="G2103" i="15"/>
  <c r="F2103" i="15"/>
  <c r="E2103" i="15"/>
  <c r="H2102" i="15"/>
  <c r="G2102" i="15"/>
  <c r="F2102" i="15"/>
  <c r="E2102" i="15"/>
  <c r="H2101" i="15"/>
  <c r="G2101" i="15"/>
  <c r="F2101" i="15"/>
  <c r="E2101" i="15"/>
  <c r="H2100" i="15"/>
  <c r="G2100" i="15"/>
  <c r="F2100" i="15"/>
  <c r="E2100" i="15"/>
  <c r="H2099" i="15"/>
  <c r="G2099" i="15"/>
  <c r="F2099" i="15"/>
  <c r="E2099" i="15"/>
  <c r="H2098" i="15"/>
  <c r="G2098" i="15"/>
  <c r="F2098" i="15"/>
  <c r="E2098" i="15"/>
  <c r="H2097" i="15"/>
  <c r="G2097" i="15"/>
  <c r="F2097" i="15"/>
  <c r="E2097" i="15"/>
  <c r="H2096" i="15"/>
  <c r="G2096" i="15"/>
  <c r="F2096" i="15"/>
  <c r="E2096" i="15"/>
  <c r="H2095" i="15"/>
  <c r="G2095" i="15"/>
  <c r="F2095" i="15"/>
  <c r="E2095" i="15"/>
  <c r="H2094" i="15"/>
  <c r="G2094" i="15"/>
  <c r="F2094" i="15"/>
  <c r="E2094" i="15"/>
  <c r="H2093" i="15"/>
  <c r="G2093" i="15"/>
  <c r="F2093" i="15"/>
  <c r="E2093" i="15"/>
  <c r="H2092" i="15"/>
  <c r="G2092" i="15"/>
  <c r="F2092" i="15"/>
  <c r="E2092" i="15"/>
  <c r="H2091" i="15"/>
  <c r="G2091" i="15"/>
  <c r="F2091" i="15"/>
  <c r="E2091" i="15"/>
  <c r="H2090" i="15"/>
  <c r="G2090" i="15"/>
  <c r="F2090" i="15"/>
  <c r="E2090" i="15"/>
  <c r="H2089" i="15"/>
  <c r="G2089" i="15"/>
  <c r="F2089" i="15"/>
  <c r="E2089" i="15"/>
  <c r="H2088" i="15"/>
  <c r="G2088" i="15"/>
  <c r="F2088" i="15"/>
  <c r="E2088" i="15"/>
  <c r="H2087" i="15"/>
  <c r="G2087" i="15"/>
  <c r="F2087" i="15"/>
  <c r="E2087" i="15"/>
  <c r="H2086" i="15"/>
  <c r="G2086" i="15"/>
  <c r="F2086" i="15"/>
  <c r="E2086" i="15"/>
  <c r="H2085" i="15"/>
  <c r="G2085" i="15"/>
  <c r="F2085" i="15"/>
  <c r="E2085" i="15"/>
  <c r="H2084" i="15"/>
  <c r="G2084" i="15"/>
  <c r="F2084" i="15"/>
  <c r="E2084" i="15"/>
  <c r="H2083" i="15"/>
  <c r="G2083" i="15"/>
  <c r="F2083" i="15"/>
  <c r="E2083" i="15"/>
  <c r="H2082" i="15"/>
  <c r="G2082" i="15"/>
  <c r="F2082" i="15"/>
  <c r="E2082" i="15"/>
  <c r="H2081" i="15"/>
  <c r="G2081" i="15"/>
  <c r="F2081" i="15"/>
  <c r="E2081" i="15"/>
  <c r="H2080" i="15"/>
  <c r="G2080" i="15"/>
  <c r="F2080" i="15"/>
  <c r="E2080" i="15"/>
  <c r="H2079" i="15"/>
  <c r="G2079" i="15"/>
  <c r="F2079" i="15"/>
  <c r="E2079" i="15"/>
  <c r="H2078" i="15"/>
  <c r="G2078" i="15"/>
  <c r="F2078" i="15"/>
  <c r="E2078" i="15"/>
  <c r="H2077" i="15"/>
  <c r="G2077" i="15"/>
  <c r="F2077" i="15"/>
  <c r="E2077" i="15"/>
  <c r="H2076" i="15"/>
  <c r="G2076" i="15"/>
  <c r="F2076" i="15"/>
  <c r="E2076" i="15"/>
  <c r="H2075" i="15"/>
  <c r="G2075" i="15"/>
  <c r="F2075" i="15"/>
  <c r="E2075" i="15"/>
  <c r="H2074" i="15"/>
  <c r="G2074" i="15"/>
  <c r="F2074" i="15"/>
  <c r="E2074" i="15"/>
  <c r="H2073" i="15"/>
  <c r="G2073" i="15"/>
  <c r="F2073" i="15"/>
  <c r="E2073" i="15"/>
  <c r="H2072" i="15"/>
  <c r="G2072" i="15"/>
  <c r="F2072" i="15"/>
  <c r="E2072" i="15"/>
  <c r="H2071" i="15"/>
  <c r="G2071" i="15"/>
  <c r="F2071" i="15"/>
  <c r="E2071" i="15"/>
  <c r="H2070" i="15"/>
  <c r="G2070" i="15"/>
  <c r="F2070" i="15"/>
  <c r="E2070" i="15"/>
  <c r="H2069" i="15"/>
  <c r="G2069" i="15"/>
  <c r="F2069" i="15"/>
  <c r="E2069" i="15"/>
  <c r="H2068" i="15"/>
  <c r="G2068" i="15"/>
  <c r="F2068" i="15"/>
  <c r="E2068" i="15"/>
  <c r="H2067" i="15"/>
  <c r="G2067" i="15"/>
  <c r="F2067" i="15"/>
  <c r="E2067" i="15"/>
  <c r="H2066" i="15"/>
  <c r="G2066" i="15"/>
  <c r="F2066" i="15"/>
  <c r="E2066" i="15"/>
  <c r="H2065" i="15"/>
  <c r="G2065" i="15"/>
  <c r="F2065" i="15"/>
  <c r="E2065" i="15"/>
  <c r="H2064" i="15"/>
  <c r="G2064" i="15"/>
  <c r="F2064" i="15"/>
  <c r="E2064" i="15"/>
  <c r="H2063" i="15"/>
  <c r="G2063" i="15"/>
  <c r="F2063" i="15"/>
  <c r="E2063" i="15"/>
  <c r="H2062" i="15"/>
  <c r="G2062" i="15"/>
  <c r="F2062" i="15"/>
  <c r="E2062" i="15"/>
  <c r="H2061" i="15"/>
  <c r="G2061" i="15"/>
  <c r="F2061" i="15"/>
  <c r="E2061" i="15"/>
  <c r="H2060" i="15"/>
  <c r="G2060" i="15"/>
  <c r="F2060" i="15"/>
  <c r="E2060" i="15"/>
  <c r="H2059" i="15"/>
  <c r="G2059" i="15"/>
  <c r="F2059" i="15"/>
  <c r="E2059" i="15"/>
  <c r="H2058" i="15"/>
  <c r="G2058" i="15"/>
  <c r="F2058" i="15"/>
  <c r="E2058" i="15"/>
  <c r="H2057" i="15"/>
  <c r="G2057" i="15"/>
  <c r="F2057" i="15"/>
  <c r="E2057" i="15"/>
  <c r="H2056" i="15"/>
  <c r="G2056" i="15"/>
  <c r="F2056" i="15"/>
  <c r="E2056" i="15"/>
  <c r="H2055" i="15"/>
  <c r="G2055" i="15"/>
  <c r="F2055" i="15"/>
  <c r="E2055" i="15"/>
  <c r="H2054" i="15"/>
  <c r="G2054" i="15"/>
  <c r="F2054" i="15"/>
  <c r="E2054" i="15"/>
  <c r="H2053" i="15"/>
  <c r="G2053" i="15"/>
  <c r="F2053" i="15"/>
  <c r="E2053" i="15"/>
  <c r="H2052" i="15"/>
  <c r="G2052" i="15"/>
  <c r="F2052" i="15"/>
  <c r="E2052" i="15"/>
  <c r="H2051" i="15"/>
  <c r="G2051" i="15"/>
  <c r="F2051" i="15"/>
  <c r="E2051" i="15"/>
  <c r="H2050" i="15"/>
  <c r="G2050" i="15"/>
  <c r="F2050" i="15"/>
  <c r="E2050" i="15"/>
  <c r="H2049" i="15"/>
  <c r="G2049" i="15"/>
  <c r="F2049" i="15"/>
  <c r="E2049" i="15"/>
  <c r="H2048" i="15"/>
  <c r="G2048" i="15"/>
  <c r="F2048" i="15"/>
  <c r="E2048" i="15"/>
  <c r="H2047" i="15"/>
  <c r="G2047" i="15"/>
  <c r="F2047" i="15"/>
  <c r="E2047" i="15"/>
  <c r="H2046" i="15"/>
  <c r="G2046" i="15"/>
  <c r="F2046" i="15"/>
  <c r="E2046" i="15"/>
  <c r="H2045" i="15"/>
  <c r="G2045" i="15"/>
  <c r="F2045" i="15"/>
  <c r="E2045" i="15"/>
  <c r="H2044" i="15"/>
  <c r="G2044" i="15"/>
  <c r="F2044" i="15"/>
  <c r="E2044" i="15"/>
  <c r="H2043" i="15"/>
  <c r="G2043" i="15"/>
  <c r="F2043" i="15"/>
  <c r="E2043" i="15"/>
  <c r="H2042" i="15"/>
  <c r="G2042" i="15"/>
  <c r="F2042" i="15"/>
  <c r="E2042" i="15"/>
  <c r="H2041" i="15"/>
  <c r="G2041" i="15"/>
  <c r="F2041" i="15"/>
  <c r="E2041" i="15"/>
  <c r="H2040" i="15"/>
  <c r="G2040" i="15"/>
  <c r="F2040" i="15"/>
  <c r="E2040" i="15"/>
  <c r="H2039" i="15"/>
  <c r="G2039" i="15"/>
  <c r="F2039" i="15"/>
  <c r="E2039" i="15"/>
  <c r="H2038" i="15"/>
  <c r="G2038" i="15"/>
  <c r="F2038" i="15"/>
  <c r="E2038" i="15"/>
  <c r="H2037" i="15"/>
  <c r="G2037" i="15"/>
  <c r="F2037" i="15"/>
  <c r="E2037" i="15"/>
  <c r="H2036" i="15"/>
  <c r="G2036" i="15"/>
  <c r="F2036" i="15"/>
  <c r="E2036" i="15"/>
  <c r="H2035" i="15"/>
  <c r="G2035" i="15"/>
  <c r="F2035" i="15"/>
  <c r="E2035" i="15"/>
  <c r="H2034" i="15"/>
  <c r="G2034" i="15"/>
  <c r="F2034" i="15"/>
  <c r="E2034" i="15"/>
  <c r="H2033" i="15"/>
  <c r="G2033" i="15"/>
  <c r="F2033" i="15"/>
  <c r="E2033" i="15"/>
  <c r="H2032" i="15"/>
  <c r="G2032" i="15"/>
  <c r="F2032" i="15"/>
  <c r="E2032" i="15"/>
  <c r="H2031" i="15"/>
  <c r="G2031" i="15"/>
  <c r="F2031" i="15"/>
  <c r="E2031" i="15"/>
  <c r="H2030" i="15"/>
  <c r="G2030" i="15"/>
  <c r="F2030" i="15"/>
  <c r="E2030" i="15"/>
  <c r="H2029" i="15"/>
  <c r="G2029" i="15"/>
  <c r="F2029" i="15"/>
  <c r="E2029" i="15"/>
  <c r="H2028" i="15"/>
  <c r="G2028" i="15"/>
  <c r="F2028" i="15"/>
  <c r="E2028" i="15"/>
  <c r="H2027" i="15"/>
  <c r="G2027" i="15"/>
  <c r="F2027" i="15"/>
  <c r="E2027" i="15"/>
  <c r="H2026" i="15"/>
  <c r="G2026" i="15"/>
  <c r="F2026" i="15"/>
  <c r="E2026" i="15"/>
  <c r="H2025" i="15"/>
  <c r="G2025" i="15"/>
  <c r="F2025" i="15"/>
  <c r="E2025" i="15"/>
  <c r="H2024" i="15"/>
  <c r="G2024" i="15"/>
  <c r="F2024" i="15"/>
  <c r="E2024" i="15"/>
  <c r="H2023" i="15"/>
  <c r="G2023" i="15"/>
  <c r="F2023" i="15"/>
  <c r="E2023" i="15"/>
  <c r="H2022" i="15"/>
  <c r="G2022" i="15"/>
  <c r="F2022" i="15"/>
  <c r="E2022" i="15"/>
  <c r="H2021" i="15"/>
  <c r="G2021" i="15"/>
  <c r="F2021" i="15"/>
  <c r="E2021" i="15"/>
  <c r="H2020" i="15"/>
  <c r="G2020" i="15"/>
  <c r="F2020" i="15"/>
  <c r="E2020" i="15"/>
  <c r="H2019" i="15"/>
  <c r="G2019" i="15"/>
  <c r="F2019" i="15"/>
  <c r="E2019" i="15"/>
  <c r="H2018" i="15"/>
  <c r="G2018" i="15"/>
  <c r="F2018" i="15"/>
  <c r="E2018" i="15"/>
  <c r="H2017" i="15"/>
  <c r="G2017" i="15"/>
  <c r="F2017" i="15"/>
  <c r="E2017" i="15"/>
  <c r="H2016" i="15"/>
  <c r="G2016" i="15"/>
  <c r="F2016" i="15"/>
  <c r="E2016" i="15"/>
  <c r="H2015" i="15"/>
  <c r="G2015" i="15"/>
  <c r="F2015" i="15"/>
  <c r="E2015" i="15"/>
  <c r="H2014" i="15"/>
  <c r="G2014" i="15"/>
  <c r="F2014" i="15"/>
  <c r="E2014" i="15"/>
  <c r="H2013" i="15"/>
  <c r="G2013" i="15"/>
  <c r="F2013" i="15"/>
  <c r="E2013" i="15"/>
  <c r="H2012" i="15"/>
  <c r="G2012" i="15"/>
  <c r="F2012" i="15"/>
  <c r="E2012" i="15"/>
  <c r="H2011" i="15"/>
  <c r="G2011" i="15"/>
  <c r="F2011" i="15"/>
  <c r="E2011" i="15"/>
  <c r="H2010" i="15"/>
  <c r="G2010" i="15"/>
  <c r="F2010" i="15"/>
  <c r="E2010" i="15"/>
  <c r="H2009" i="15"/>
  <c r="G2009" i="15"/>
  <c r="F2009" i="15"/>
  <c r="E2009" i="15"/>
  <c r="H2008" i="15"/>
  <c r="G2008" i="15"/>
  <c r="F2008" i="15"/>
  <c r="E2008" i="15"/>
  <c r="H2007" i="15"/>
  <c r="G2007" i="15"/>
  <c r="F2007" i="15"/>
  <c r="E2007" i="15"/>
  <c r="H2006" i="15"/>
  <c r="G2006" i="15"/>
  <c r="F2006" i="15"/>
  <c r="E2006" i="15"/>
  <c r="H2005" i="15"/>
  <c r="G2005" i="15"/>
  <c r="F2005" i="15"/>
  <c r="E2005" i="15"/>
  <c r="H2004" i="15"/>
  <c r="G2004" i="15"/>
  <c r="F2004" i="15"/>
  <c r="E2004" i="15"/>
  <c r="H2003" i="15"/>
  <c r="G2003" i="15"/>
  <c r="F2003" i="15"/>
  <c r="E2003" i="15"/>
  <c r="H2002" i="15"/>
  <c r="G2002" i="15"/>
  <c r="F2002" i="15"/>
  <c r="E2002" i="15"/>
  <c r="H2001" i="15"/>
  <c r="G2001" i="15"/>
  <c r="F2001" i="15"/>
  <c r="E2001" i="15"/>
  <c r="H2000" i="15"/>
  <c r="G2000" i="15"/>
  <c r="F2000" i="15"/>
  <c r="E2000" i="15"/>
  <c r="H1999" i="15"/>
  <c r="G1999" i="15"/>
  <c r="F1999" i="15"/>
  <c r="E1999" i="15"/>
  <c r="H1998" i="15"/>
  <c r="G1998" i="15"/>
  <c r="F1998" i="15"/>
  <c r="E1998" i="15"/>
  <c r="H1997" i="15"/>
  <c r="G1997" i="15"/>
  <c r="F1997" i="15"/>
  <c r="E1997" i="15"/>
  <c r="H1996" i="15"/>
  <c r="G1996" i="15"/>
  <c r="F1996" i="15"/>
  <c r="E1996" i="15"/>
  <c r="H1995" i="15"/>
  <c r="G1995" i="15"/>
  <c r="F1995" i="15"/>
  <c r="E1995" i="15"/>
  <c r="H1994" i="15"/>
  <c r="G1994" i="15"/>
  <c r="F1994" i="15"/>
  <c r="E1994" i="15"/>
  <c r="H1993" i="15"/>
  <c r="G1993" i="15"/>
  <c r="F1993" i="15"/>
  <c r="E1993" i="15"/>
  <c r="H1992" i="15"/>
  <c r="G1992" i="15"/>
  <c r="F1992" i="15"/>
  <c r="E1992" i="15"/>
  <c r="H1991" i="15"/>
  <c r="G1991" i="15"/>
  <c r="F1991" i="15"/>
  <c r="E1991" i="15"/>
  <c r="H1990" i="15"/>
  <c r="G1990" i="15"/>
  <c r="F1990" i="15"/>
  <c r="E1990" i="15"/>
  <c r="H1989" i="15"/>
  <c r="G1989" i="15"/>
  <c r="F1989" i="15"/>
  <c r="E1989" i="15"/>
  <c r="H1988" i="15"/>
  <c r="G1988" i="15"/>
  <c r="F1988" i="15"/>
  <c r="E1988" i="15"/>
  <c r="H1987" i="15"/>
  <c r="G1987" i="15"/>
  <c r="F1987" i="15"/>
  <c r="E1987" i="15"/>
  <c r="H1986" i="15"/>
  <c r="G1986" i="15"/>
  <c r="F1986" i="15"/>
  <c r="E1986" i="15"/>
  <c r="H1985" i="15"/>
  <c r="G1985" i="15"/>
  <c r="F1985" i="15"/>
  <c r="E1985" i="15"/>
  <c r="H1984" i="15"/>
  <c r="G1984" i="15"/>
  <c r="F1984" i="15"/>
  <c r="E1984" i="15"/>
  <c r="H1983" i="15"/>
  <c r="G1983" i="15"/>
  <c r="F1983" i="15"/>
  <c r="E1983" i="15"/>
  <c r="H1982" i="15"/>
  <c r="G1982" i="15"/>
  <c r="F1982" i="15"/>
  <c r="E1982" i="15"/>
  <c r="H1981" i="15"/>
  <c r="G1981" i="15"/>
  <c r="F1981" i="15"/>
  <c r="E1981" i="15"/>
  <c r="H1980" i="15"/>
  <c r="G1980" i="15"/>
  <c r="F1980" i="15"/>
  <c r="E1980" i="15"/>
  <c r="H1979" i="15"/>
  <c r="G1979" i="15"/>
  <c r="F1979" i="15"/>
  <c r="E1979" i="15"/>
  <c r="H1978" i="15"/>
  <c r="G1978" i="15"/>
  <c r="F1978" i="15"/>
  <c r="E1978" i="15"/>
  <c r="H1977" i="15"/>
  <c r="G1977" i="15"/>
  <c r="F1977" i="15"/>
  <c r="E1977" i="15"/>
  <c r="H1976" i="15"/>
  <c r="G1976" i="15"/>
  <c r="F1976" i="15"/>
  <c r="E1976" i="15"/>
  <c r="H1975" i="15"/>
  <c r="G1975" i="15"/>
  <c r="F1975" i="15"/>
  <c r="E1975" i="15"/>
  <c r="H1974" i="15"/>
  <c r="G1974" i="15"/>
  <c r="F1974" i="15"/>
  <c r="E1974" i="15"/>
  <c r="H1973" i="15"/>
  <c r="G1973" i="15"/>
  <c r="F1973" i="15"/>
  <c r="E1973" i="15"/>
  <c r="H1972" i="15"/>
  <c r="G1972" i="15"/>
  <c r="F1972" i="15"/>
  <c r="E1972" i="15"/>
  <c r="H1971" i="15"/>
  <c r="G1971" i="15"/>
  <c r="F1971" i="15"/>
  <c r="E1971" i="15"/>
  <c r="H1970" i="15"/>
  <c r="G1970" i="15"/>
  <c r="F1970" i="15"/>
  <c r="E1970" i="15"/>
  <c r="H1969" i="15"/>
  <c r="G1969" i="15"/>
  <c r="F1969" i="15"/>
  <c r="E1969" i="15"/>
  <c r="H1968" i="15"/>
  <c r="G1968" i="15"/>
  <c r="F1968" i="15"/>
  <c r="E1968" i="15"/>
  <c r="H1967" i="15"/>
  <c r="G1967" i="15"/>
  <c r="F1967" i="15"/>
  <c r="E1967" i="15"/>
  <c r="H1966" i="15"/>
  <c r="G1966" i="15"/>
  <c r="F1966" i="15"/>
  <c r="E1966" i="15"/>
  <c r="H1965" i="15"/>
  <c r="G1965" i="15"/>
  <c r="F1965" i="15"/>
  <c r="E1965" i="15"/>
  <c r="H1964" i="15"/>
  <c r="G1964" i="15"/>
  <c r="F1964" i="15"/>
  <c r="E1964" i="15"/>
  <c r="H1963" i="15"/>
  <c r="G1963" i="15"/>
  <c r="F1963" i="15"/>
  <c r="E1963" i="15"/>
  <c r="H1962" i="15"/>
  <c r="G1962" i="15"/>
  <c r="F1962" i="15"/>
  <c r="E1962" i="15"/>
  <c r="H1961" i="15"/>
  <c r="G1961" i="15"/>
  <c r="F1961" i="15"/>
  <c r="E1961" i="15"/>
  <c r="H1960" i="15"/>
  <c r="G1960" i="15"/>
  <c r="F1960" i="15"/>
  <c r="E1960" i="15"/>
  <c r="H1959" i="15"/>
  <c r="G1959" i="15"/>
  <c r="F1959" i="15"/>
  <c r="E1959" i="15"/>
  <c r="H1958" i="15"/>
  <c r="G1958" i="15"/>
  <c r="F1958" i="15"/>
  <c r="E1958" i="15"/>
  <c r="H1957" i="15"/>
  <c r="G1957" i="15"/>
  <c r="F1957" i="15"/>
  <c r="E1957" i="15"/>
  <c r="H1956" i="15"/>
  <c r="G1956" i="15"/>
  <c r="F1956" i="15"/>
  <c r="E1956" i="15"/>
  <c r="H1955" i="15"/>
  <c r="G1955" i="15"/>
  <c r="F1955" i="15"/>
  <c r="E1955" i="15"/>
  <c r="H1954" i="15"/>
  <c r="G1954" i="15"/>
  <c r="F1954" i="15"/>
  <c r="E1954" i="15"/>
  <c r="H1953" i="15"/>
  <c r="G1953" i="15"/>
  <c r="F1953" i="15"/>
  <c r="E1953" i="15"/>
  <c r="H1952" i="15"/>
  <c r="G1952" i="15"/>
  <c r="F1952" i="15"/>
  <c r="E1952" i="15"/>
  <c r="H1951" i="15"/>
  <c r="G1951" i="15"/>
  <c r="F1951" i="15"/>
  <c r="E1951" i="15"/>
  <c r="H1950" i="15"/>
  <c r="G1950" i="15"/>
  <c r="F1950" i="15"/>
  <c r="E1950" i="15"/>
  <c r="H1949" i="15"/>
  <c r="G1949" i="15"/>
  <c r="F1949" i="15"/>
  <c r="E1949" i="15"/>
  <c r="H1948" i="15"/>
  <c r="G1948" i="15"/>
  <c r="F1948" i="15"/>
  <c r="E1948" i="15"/>
  <c r="H1947" i="15"/>
  <c r="G1947" i="15"/>
  <c r="F1947" i="15"/>
  <c r="E1947" i="15"/>
  <c r="H1946" i="15"/>
  <c r="G1946" i="15"/>
  <c r="F1946" i="15"/>
  <c r="E1946" i="15"/>
  <c r="H1945" i="15"/>
  <c r="G1945" i="15"/>
  <c r="F1945" i="15"/>
  <c r="E1945" i="15"/>
  <c r="H1944" i="15"/>
  <c r="G1944" i="15"/>
  <c r="F1944" i="15"/>
  <c r="E1944" i="15"/>
  <c r="H1943" i="15"/>
  <c r="G1943" i="15"/>
  <c r="F1943" i="15"/>
  <c r="E1943" i="15"/>
  <c r="H1942" i="15"/>
  <c r="G1942" i="15"/>
  <c r="F1942" i="15"/>
  <c r="E1942" i="15"/>
  <c r="H1941" i="15"/>
  <c r="G1941" i="15"/>
  <c r="F1941" i="15"/>
  <c r="E1941" i="15"/>
  <c r="H1940" i="15"/>
  <c r="G1940" i="15"/>
  <c r="F1940" i="15"/>
  <c r="E1940" i="15"/>
  <c r="H1939" i="15"/>
  <c r="G1939" i="15"/>
  <c r="F1939" i="15"/>
  <c r="E1939" i="15"/>
  <c r="H1938" i="15"/>
  <c r="G1938" i="15"/>
  <c r="F1938" i="15"/>
  <c r="E1938" i="15"/>
  <c r="H1937" i="15"/>
  <c r="G1937" i="15"/>
  <c r="F1937" i="15"/>
  <c r="E1937" i="15"/>
  <c r="H1936" i="15"/>
  <c r="G1936" i="15"/>
  <c r="F1936" i="15"/>
  <c r="E1936" i="15"/>
  <c r="H1935" i="15"/>
  <c r="G1935" i="15"/>
  <c r="F1935" i="15"/>
  <c r="E1935" i="15"/>
  <c r="H1934" i="15"/>
  <c r="G1934" i="15"/>
  <c r="F1934" i="15"/>
  <c r="E1934" i="15"/>
  <c r="H1933" i="15"/>
  <c r="G1933" i="15"/>
  <c r="F1933" i="15"/>
  <c r="E1933" i="15"/>
  <c r="H1932" i="15"/>
  <c r="G1932" i="15"/>
  <c r="F1932" i="15"/>
  <c r="E1932" i="15"/>
  <c r="H1931" i="15"/>
  <c r="G1931" i="15"/>
  <c r="F1931" i="15"/>
  <c r="E1931" i="15"/>
  <c r="H1930" i="15"/>
  <c r="G1930" i="15"/>
  <c r="F1930" i="15"/>
  <c r="E1930" i="15"/>
  <c r="H1929" i="15"/>
  <c r="G1929" i="15"/>
  <c r="F1929" i="15"/>
  <c r="E1929" i="15"/>
  <c r="H1928" i="15"/>
  <c r="G1928" i="15"/>
  <c r="F1928" i="15"/>
  <c r="E1928" i="15"/>
  <c r="H1927" i="15"/>
  <c r="G1927" i="15"/>
  <c r="F1927" i="15"/>
  <c r="E1927" i="15"/>
  <c r="H1926" i="15"/>
  <c r="G1926" i="15"/>
  <c r="F1926" i="15"/>
  <c r="E1926" i="15"/>
  <c r="H1925" i="15"/>
  <c r="G1925" i="15"/>
  <c r="F1925" i="15"/>
  <c r="E1925" i="15"/>
  <c r="H1924" i="15"/>
  <c r="G1924" i="15"/>
  <c r="F1924" i="15"/>
  <c r="E1924" i="15"/>
  <c r="H1923" i="15"/>
  <c r="G1923" i="15"/>
  <c r="F1923" i="15"/>
  <c r="E1923" i="15"/>
  <c r="H1922" i="15"/>
  <c r="G1922" i="15"/>
  <c r="F1922" i="15"/>
  <c r="E1922" i="15"/>
  <c r="H1921" i="15"/>
  <c r="G1921" i="15"/>
  <c r="F1921" i="15"/>
  <c r="E1921" i="15"/>
  <c r="H1920" i="15"/>
  <c r="G1920" i="15"/>
  <c r="F1920" i="15"/>
  <c r="E1920" i="15"/>
  <c r="H1919" i="15"/>
  <c r="G1919" i="15"/>
  <c r="F1919" i="15"/>
  <c r="E1919" i="15"/>
  <c r="H1918" i="15"/>
  <c r="G1918" i="15"/>
  <c r="F1918" i="15"/>
  <c r="E1918" i="15"/>
  <c r="H1917" i="15"/>
  <c r="G1917" i="15"/>
  <c r="F1917" i="15"/>
  <c r="E1917" i="15"/>
  <c r="H1916" i="15"/>
  <c r="G1916" i="15"/>
  <c r="F1916" i="15"/>
  <c r="E1916" i="15"/>
  <c r="H1915" i="15"/>
  <c r="G1915" i="15"/>
  <c r="F1915" i="15"/>
  <c r="E1915" i="15"/>
  <c r="H1914" i="15"/>
  <c r="G1914" i="15"/>
  <c r="F1914" i="15"/>
  <c r="E1914" i="15"/>
  <c r="H1913" i="15"/>
  <c r="G1913" i="15"/>
  <c r="F1913" i="15"/>
  <c r="E1913" i="15"/>
  <c r="H1912" i="15"/>
  <c r="G1912" i="15"/>
  <c r="F1912" i="15"/>
  <c r="E1912" i="15"/>
  <c r="H1911" i="15"/>
  <c r="G1911" i="15"/>
  <c r="F1911" i="15"/>
  <c r="E1911" i="15"/>
  <c r="H1910" i="15"/>
  <c r="G1910" i="15"/>
  <c r="F1910" i="15"/>
  <c r="E1910" i="15"/>
  <c r="H1909" i="15"/>
  <c r="G1909" i="15"/>
  <c r="F1909" i="15"/>
  <c r="E1909" i="15"/>
  <c r="H1908" i="15"/>
  <c r="G1908" i="15"/>
  <c r="F1908" i="15"/>
  <c r="E1908" i="15"/>
  <c r="H1907" i="15"/>
  <c r="G1907" i="15"/>
  <c r="F1907" i="15"/>
  <c r="E1907" i="15"/>
  <c r="H1906" i="15"/>
  <c r="G1906" i="15"/>
  <c r="F1906" i="15"/>
  <c r="E1906" i="15"/>
  <c r="H1905" i="15"/>
  <c r="G1905" i="15"/>
  <c r="F1905" i="15"/>
  <c r="E1905" i="15"/>
  <c r="H1904" i="15"/>
  <c r="G1904" i="15"/>
  <c r="F1904" i="15"/>
  <c r="E1904" i="15"/>
  <c r="H1903" i="15"/>
  <c r="G1903" i="15"/>
  <c r="F1903" i="15"/>
  <c r="E1903" i="15"/>
  <c r="H1902" i="15"/>
  <c r="G1902" i="15"/>
  <c r="F1902" i="15"/>
  <c r="E1902" i="15"/>
  <c r="H1901" i="15"/>
  <c r="G1901" i="15"/>
  <c r="F1901" i="15"/>
  <c r="E1901" i="15"/>
  <c r="H1900" i="15"/>
  <c r="G1900" i="15"/>
  <c r="F1900" i="15"/>
  <c r="E1900" i="15"/>
  <c r="H1899" i="15"/>
  <c r="G1899" i="15"/>
  <c r="F1899" i="15"/>
  <c r="E1899" i="15"/>
  <c r="H1898" i="15"/>
  <c r="G1898" i="15"/>
  <c r="F1898" i="15"/>
  <c r="E1898" i="15"/>
  <c r="H1897" i="15"/>
  <c r="G1897" i="15"/>
  <c r="F1897" i="15"/>
  <c r="E1897" i="15"/>
  <c r="H1896" i="15"/>
  <c r="G1896" i="15"/>
  <c r="F1896" i="15"/>
  <c r="E1896" i="15"/>
  <c r="H1895" i="15"/>
  <c r="G1895" i="15"/>
  <c r="F1895" i="15"/>
  <c r="E1895" i="15"/>
  <c r="H1894" i="15"/>
  <c r="G1894" i="15"/>
  <c r="F1894" i="15"/>
  <c r="E1894" i="15"/>
  <c r="H1893" i="15"/>
  <c r="G1893" i="15"/>
  <c r="F1893" i="15"/>
  <c r="E1893" i="15"/>
  <c r="H1892" i="15"/>
  <c r="G1892" i="15"/>
  <c r="F1892" i="15"/>
  <c r="E1892" i="15"/>
  <c r="H1891" i="15"/>
  <c r="G1891" i="15"/>
  <c r="F1891" i="15"/>
  <c r="E1891" i="15"/>
  <c r="H1890" i="15"/>
  <c r="G1890" i="15"/>
  <c r="F1890" i="15"/>
  <c r="E1890" i="15"/>
  <c r="H1889" i="15"/>
  <c r="G1889" i="15"/>
  <c r="F1889" i="15"/>
  <c r="E1889" i="15"/>
  <c r="H1888" i="15"/>
  <c r="G1888" i="15"/>
  <c r="F1888" i="15"/>
  <c r="E1888" i="15"/>
  <c r="H1887" i="15"/>
  <c r="G1887" i="15"/>
  <c r="F1887" i="15"/>
  <c r="E1887" i="15"/>
  <c r="H1886" i="15"/>
  <c r="G1886" i="15"/>
  <c r="F1886" i="15"/>
  <c r="E1886" i="15"/>
  <c r="H1885" i="15"/>
  <c r="G1885" i="15"/>
  <c r="F1885" i="15"/>
  <c r="E1885" i="15"/>
  <c r="H1884" i="15"/>
  <c r="G1884" i="15"/>
  <c r="F1884" i="15"/>
  <c r="E1884" i="15"/>
  <c r="H1883" i="15"/>
  <c r="G1883" i="15"/>
  <c r="F1883" i="15"/>
  <c r="E1883" i="15"/>
  <c r="H1882" i="15"/>
  <c r="G1882" i="15"/>
  <c r="F1882" i="15"/>
  <c r="E1882" i="15"/>
  <c r="H1881" i="15"/>
  <c r="G1881" i="15"/>
  <c r="F1881" i="15"/>
  <c r="E1881" i="15"/>
  <c r="H1880" i="15"/>
  <c r="G1880" i="15"/>
  <c r="F1880" i="15"/>
  <c r="E1880" i="15"/>
  <c r="H1879" i="15"/>
  <c r="G1879" i="15"/>
  <c r="F1879" i="15"/>
  <c r="E1879" i="15"/>
  <c r="H1878" i="15"/>
  <c r="G1878" i="15"/>
  <c r="F1878" i="15"/>
  <c r="E1878" i="15"/>
  <c r="H1877" i="15"/>
  <c r="G1877" i="15"/>
  <c r="F1877" i="15"/>
  <c r="E1877" i="15"/>
  <c r="H1876" i="15"/>
  <c r="G1876" i="15"/>
  <c r="F1876" i="15"/>
  <c r="E1876" i="15"/>
  <c r="H1875" i="15"/>
  <c r="G1875" i="15"/>
  <c r="F1875" i="15"/>
  <c r="E1875" i="15"/>
  <c r="H1874" i="15"/>
  <c r="G1874" i="15"/>
  <c r="F1874" i="15"/>
  <c r="E1874" i="15"/>
  <c r="H1873" i="15"/>
  <c r="G1873" i="15"/>
  <c r="F1873" i="15"/>
  <c r="E1873" i="15"/>
  <c r="H1872" i="15"/>
  <c r="G1872" i="15"/>
  <c r="F1872" i="15"/>
  <c r="E1872" i="15"/>
  <c r="H1871" i="15"/>
  <c r="G1871" i="15"/>
  <c r="F1871" i="15"/>
  <c r="E1871" i="15"/>
  <c r="H1870" i="15"/>
  <c r="G1870" i="15"/>
  <c r="F1870" i="15"/>
  <c r="E1870" i="15"/>
  <c r="H1869" i="15"/>
  <c r="G1869" i="15"/>
  <c r="F1869" i="15"/>
  <c r="E1869" i="15"/>
  <c r="H1868" i="15"/>
  <c r="G1868" i="15"/>
  <c r="F1868" i="15"/>
  <c r="E1868" i="15"/>
  <c r="H1867" i="15"/>
  <c r="G1867" i="15"/>
  <c r="F1867" i="15"/>
  <c r="E1867" i="15"/>
  <c r="H1866" i="15"/>
  <c r="G1866" i="15"/>
  <c r="F1866" i="15"/>
  <c r="E1866" i="15"/>
  <c r="H1865" i="15"/>
  <c r="G1865" i="15"/>
  <c r="F1865" i="15"/>
  <c r="E1865" i="15"/>
  <c r="H1864" i="15"/>
  <c r="G1864" i="15"/>
  <c r="F1864" i="15"/>
  <c r="E1864" i="15"/>
  <c r="H1863" i="15"/>
  <c r="G1863" i="15"/>
  <c r="F1863" i="15"/>
  <c r="E1863" i="15"/>
  <c r="H1862" i="15"/>
  <c r="G1862" i="15"/>
  <c r="F1862" i="15"/>
  <c r="E1862" i="15"/>
  <c r="H1861" i="15"/>
  <c r="G1861" i="15"/>
  <c r="F1861" i="15"/>
  <c r="E1861" i="15"/>
  <c r="H1860" i="15"/>
  <c r="G1860" i="15"/>
  <c r="F1860" i="15"/>
  <c r="E1860" i="15"/>
  <c r="H1859" i="15"/>
  <c r="G1859" i="15"/>
  <c r="F1859" i="15"/>
  <c r="E1859" i="15"/>
  <c r="H1858" i="15"/>
  <c r="G1858" i="15"/>
  <c r="F1858" i="15"/>
  <c r="E1858" i="15"/>
  <c r="H1857" i="15"/>
  <c r="G1857" i="15"/>
  <c r="F1857" i="15"/>
  <c r="E1857" i="15"/>
  <c r="H1856" i="15"/>
  <c r="G1856" i="15"/>
  <c r="F1856" i="15"/>
  <c r="E1856" i="15"/>
  <c r="H1855" i="15"/>
  <c r="G1855" i="15"/>
  <c r="F1855" i="15"/>
  <c r="E1855" i="15"/>
  <c r="H1854" i="15"/>
  <c r="G1854" i="15"/>
  <c r="F1854" i="15"/>
  <c r="E1854" i="15"/>
  <c r="H1853" i="15"/>
  <c r="G1853" i="15"/>
  <c r="F1853" i="15"/>
  <c r="E1853" i="15"/>
  <c r="H1852" i="15"/>
  <c r="G1852" i="15"/>
  <c r="F1852" i="15"/>
  <c r="E1852" i="15"/>
  <c r="H1851" i="15"/>
  <c r="G1851" i="15"/>
  <c r="F1851" i="15"/>
  <c r="E1851" i="15"/>
  <c r="H1850" i="15"/>
  <c r="G1850" i="15"/>
  <c r="F1850" i="15"/>
  <c r="E1850" i="15"/>
  <c r="H1849" i="15"/>
  <c r="G1849" i="15"/>
  <c r="F1849" i="15"/>
  <c r="E1849" i="15"/>
  <c r="H1848" i="15"/>
  <c r="G1848" i="15"/>
  <c r="F1848" i="15"/>
  <c r="E1848" i="15"/>
  <c r="H1847" i="15"/>
  <c r="G1847" i="15"/>
  <c r="F1847" i="15"/>
  <c r="E1847" i="15"/>
  <c r="H1846" i="15"/>
  <c r="G1846" i="15"/>
  <c r="F1846" i="15"/>
  <c r="E1846" i="15"/>
  <c r="H1845" i="15"/>
  <c r="G1845" i="15"/>
  <c r="F1845" i="15"/>
  <c r="E1845" i="15"/>
  <c r="H1844" i="15"/>
  <c r="G1844" i="15"/>
  <c r="F1844" i="15"/>
  <c r="E1844" i="15"/>
  <c r="H1843" i="15"/>
  <c r="G1843" i="15"/>
  <c r="F1843" i="15"/>
  <c r="E1843" i="15"/>
  <c r="H1842" i="15"/>
  <c r="G1842" i="15"/>
  <c r="F1842" i="15"/>
  <c r="E1842" i="15"/>
  <c r="H1841" i="15"/>
  <c r="G1841" i="15"/>
  <c r="F1841" i="15"/>
  <c r="E1841" i="15"/>
  <c r="H1840" i="15"/>
  <c r="G1840" i="15"/>
  <c r="F1840" i="15"/>
  <c r="E1840" i="15"/>
  <c r="H1839" i="15"/>
  <c r="G1839" i="15"/>
  <c r="F1839" i="15"/>
  <c r="E1839" i="15"/>
  <c r="H1838" i="15"/>
  <c r="G1838" i="15"/>
  <c r="F1838" i="15"/>
  <c r="E1838" i="15"/>
  <c r="H1837" i="15"/>
  <c r="G1837" i="15"/>
  <c r="F1837" i="15"/>
  <c r="E1837" i="15"/>
  <c r="H1836" i="15"/>
  <c r="G1836" i="15"/>
  <c r="F1836" i="15"/>
  <c r="E1836" i="15"/>
  <c r="H1835" i="15"/>
  <c r="G1835" i="15"/>
  <c r="F1835" i="15"/>
  <c r="E1835" i="15"/>
  <c r="H1834" i="15"/>
  <c r="G1834" i="15"/>
  <c r="F1834" i="15"/>
  <c r="E1834" i="15"/>
  <c r="H1833" i="15"/>
  <c r="G1833" i="15"/>
  <c r="F1833" i="15"/>
  <c r="E1833" i="15"/>
  <c r="H1832" i="15"/>
  <c r="G1832" i="15"/>
  <c r="F1832" i="15"/>
  <c r="E1832" i="15"/>
  <c r="H1831" i="15"/>
  <c r="G1831" i="15"/>
  <c r="F1831" i="15"/>
  <c r="E1831" i="15"/>
  <c r="H1830" i="15"/>
  <c r="G1830" i="15"/>
  <c r="F1830" i="15"/>
  <c r="E1830" i="15"/>
  <c r="H1829" i="15"/>
  <c r="G1829" i="15"/>
  <c r="F1829" i="15"/>
  <c r="E1829" i="15"/>
  <c r="H1828" i="15"/>
  <c r="G1828" i="15"/>
  <c r="F1828" i="15"/>
  <c r="E1828" i="15"/>
  <c r="H1827" i="15"/>
  <c r="G1827" i="15"/>
  <c r="F1827" i="15"/>
  <c r="E1827" i="15"/>
  <c r="H1826" i="15"/>
  <c r="G1826" i="15"/>
  <c r="F1826" i="15"/>
  <c r="E1826" i="15"/>
  <c r="H1825" i="15"/>
  <c r="G1825" i="15"/>
  <c r="F1825" i="15"/>
  <c r="E1825" i="15"/>
  <c r="H1824" i="15"/>
  <c r="G1824" i="15"/>
  <c r="F1824" i="15"/>
  <c r="E1824" i="15"/>
  <c r="H1823" i="15"/>
  <c r="G1823" i="15"/>
  <c r="F1823" i="15"/>
  <c r="E1823" i="15"/>
  <c r="H1822" i="15"/>
  <c r="G1822" i="15"/>
  <c r="F1822" i="15"/>
  <c r="E1822" i="15"/>
  <c r="H1821" i="15"/>
  <c r="G1821" i="15"/>
  <c r="F1821" i="15"/>
  <c r="E1821" i="15"/>
  <c r="H1820" i="15"/>
  <c r="G1820" i="15"/>
  <c r="F1820" i="15"/>
  <c r="E1820" i="15"/>
  <c r="H1819" i="15"/>
  <c r="G1819" i="15"/>
  <c r="F1819" i="15"/>
  <c r="E1819" i="15"/>
  <c r="H1818" i="15"/>
  <c r="G1818" i="15"/>
  <c r="F1818" i="15"/>
  <c r="E1818" i="15"/>
  <c r="H1817" i="15"/>
  <c r="G1817" i="15"/>
  <c r="F1817" i="15"/>
  <c r="E1817" i="15"/>
  <c r="H1816" i="15"/>
  <c r="G1816" i="15"/>
  <c r="F1816" i="15"/>
  <c r="E1816" i="15"/>
  <c r="H1815" i="15"/>
  <c r="G1815" i="15"/>
  <c r="F1815" i="15"/>
  <c r="E1815" i="15"/>
  <c r="H1814" i="15"/>
  <c r="G1814" i="15"/>
  <c r="F1814" i="15"/>
  <c r="E1814" i="15"/>
  <c r="H1813" i="15"/>
  <c r="G1813" i="15"/>
  <c r="F1813" i="15"/>
  <c r="E1813" i="15"/>
  <c r="H1812" i="15"/>
  <c r="G1812" i="15"/>
  <c r="F1812" i="15"/>
  <c r="E1812" i="15"/>
  <c r="H1811" i="15"/>
  <c r="G1811" i="15"/>
  <c r="F1811" i="15"/>
  <c r="E1811" i="15"/>
  <c r="H1810" i="15"/>
  <c r="G1810" i="15"/>
  <c r="F1810" i="15"/>
  <c r="E1810" i="15"/>
  <c r="H1809" i="15"/>
  <c r="G1809" i="15"/>
  <c r="F1809" i="15"/>
  <c r="E1809" i="15"/>
  <c r="H1808" i="15"/>
  <c r="G1808" i="15"/>
  <c r="F1808" i="15"/>
  <c r="E1808" i="15"/>
  <c r="H1807" i="15"/>
  <c r="G1807" i="15"/>
  <c r="F1807" i="15"/>
  <c r="E1807" i="15"/>
  <c r="H1806" i="15"/>
  <c r="G1806" i="15"/>
  <c r="F1806" i="15"/>
  <c r="E1806" i="15"/>
  <c r="H1805" i="15"/>
  <c r="G1805" i="15"/>
  <c r="F1805" i="15"/>
  <c r="E1805" i="15"/>
  <c r="H1804" i="15"/>
  <c r="G1804" i="15"/>
  <c r="F1804" i="15"/>
  <c r="E1804" i="15"/>
  <c r="H1803" i="15"/>
  <c r="G1803" i="15"/>
  <c r="F1803" i="15"/>
  <c r="E1803" i="15"/>
  <c r="H1802" i="15"/>
  <c r="G1802" i="15"/>
  <c r="F1802" i="15"/>
  <c r="E1802" i="15"/>
  <c r="H1801" i="15"/>
  <c r="G1801" i="15"/>
  <c r="F1801" i="15"/>
  <c r="E1801" i="15"/>
  <c r="H1800" i="15"/>
  <c r="G1800" i="15"/>
  <c r="F1800" i="15"/>
  <c r="E1800" i="15"/>
  <c r="H1799" i="15"/>
  <c r="G1799" i="15"/>
  <c r="F1799" i="15"/>
  <c r="E1799" i="15"/>
  <c r="H1798" i="15"/>
  <c r="G1798" i="15"/>
  <c r="F1798" i="15"/>
  <c r="E1798" i="15"/>
  <c r="H1797" i="15"/>
  <c r="G1797" i="15"/>
  <c r="F1797" i="15"/>
  <c r="E1797" i="15"/>
  <c r="H1796" i="15"/>
  <c r="G1796" i="15"/>
  <c r="F1796" i="15"/>
  <c r="E1796" i="15"/>
  <c r="H1795" i="15"/>
  <c r="G1795" i="15"/>
  <c r="F1795" i="15"/>
  <c r="E1795" i="15"/>
  <c r="H1794" i="15"/>
  <c r="G1794" i="15"/>
  <c r="F1794" i="15"/>
  <c r="E1794" i="15"/>
  <c r="H1793" i="15"/>
  <c r="G1793" i="15"/>
  <c r="F1793" i="15"/>
  <c r="E1793" i="15"/>
  <c r="H1792" i="15"/>
  <c r="G1792" i="15"/>
  <c r="F1792" i="15"/>
  <c r="E1792" i="15"/>
  <c r="H1791" i="15"/>
  <c r="G1791" i="15"/>
  <c r="F1791" i="15"/>
  <c r="E1791" i="15"/>
  <c r="H1790" i="15"/>
  <c r="G1790" i="15"/>
  <c r="F1790" i="15"/>
  <c r="E1790" i="15"/>
  <c r="H1789" i="15"/>
  <c r="G1789" i="15"/>
  <c r="F1789" i="15"/>
  <c r="E1789" i="15"/>
  <c r="H1788" i="15"/>
  <c r="G1788" i="15"/>
  <c r="F1788" i="15"/>
  <c r="E1788" i="15"/>
  <c r="H1787" i="15"/>
  <c r="G1787" i="15"/>
  <c r="F1787" i="15"/>
  <c r="E1787" i="15"/>
  <c r="H1786" i="15"/>
  <c r="G1786" i="15"/>
  <c r="F1786" i="15"/>
  <c r="E1786" i="15"/>
  <c r="H1785" i="15"/>
  <c r="G1785" i="15"/>
  <c r="F1785" i="15"/>
  <c r="E1785" i="15"/>
  <c r="H1784" i="15"/>
  <c r="G1784" i="15"/>
  <c r="F1784" i="15"/>
  <c r="E1784" i="15"/>
  <c r="H1783" i="15"/>
  <c r="G1783" i="15"/>
  <c r="F1783" i="15"/>
  <c r="E1783" i="15"/>
  <c r="H1782" i="15"/>
  <c r="G1782" i="15"/>
  <c r="F1782" i="15"/>
  <c r="E1782" i="15"/>
  <c r="H1781" i="15"/>
  <c r="G1781" i="15"/>
  <c r="F1781" i="15"/>
  <c r="E1781" i="15"/>
  <c r="H1780" i="15"/>
  <c r="G1780" i="15"/>
  <c r="F1780" i="15"/>
  <c r="E1780" i="15"/>
  <c r="H1779" i="15"/>
  <c r="G1779" i="15"/>
  <c r="F1779" i="15"/>
  <c r="E1779" i="15"/>
  <c r="H1778" i="15"/>
  <c r="G1778" i="15"/>
  <c r="F1778" i="15"/>
  <c r="E1778" i="15"/>
  <c r="H1777" i="15"/>
  <c r="G1777" i="15"/>
  <c r="F1777" i="15"/>
  <c r="E1777" i="15"/>
  <c r="H1776" i="15"/>
  <c r="G1776" i="15"/>
  <c r="F1776" i="15"/>
  <c r="E1776" i="15"/>
  <c r="H1775" i="15"/>
  <c r="G1775" i="15"/>
  <c r="F1775" i="15"/>
  <c r="E1775" i="15"/>
  <c r="H1774" i="15"/>
  <c r="G1774" i="15"/>
  <c r="F1774" i="15"/>
  <c r="E1774" i="15"/>
  <c r="H1773" i="15"/>
  <c r="G1773" i="15"/>
  <c r="F1773" i="15"/>
  <c r="E1773" i="15"/>
  <c r="H1772" i="15"/>
  <c r="G1772" i="15"/>
  <c r="F1772" i="15"/>
  <c r="E1772" i="15"/>
  <c r="H1771" i="15"/>
  <c r="G1771" i="15"/>
  <c r="F1771" i="15"/>
  <c r="E1771" i="15"/>
  <c r="H1770" i="15"/>
  <c r="G1770" i="15"/>
  <c r="F1770" i="15"/>
  <c r="E1770" i="15"/>
  <c r="H1769" i="15"/>
  <c r="G1769" i="15"/>
  <c r="F1769" i="15"/>
  <c r="E1769" i="15"/>
  <c r="H1768" i="15"/>
  <c r="G1768" i="15"/>
  <c r="F1768" i="15"/>
  <c r="E1768" i="15"/>
  <c r="H1767" i="15"/>
  <c r="G1767" i="15"/>
  <c r="F1767" i="15"/>
  <c r="E1767" i="15"/>
  <c r="H1766" i="15"/>
  <c r="G1766" i="15"/>
  <c r="F1766" i="15"/>
  <c r="E1766" i="15"/>
  <c r="H1765" i="15"/>
  <c r="G1765" i="15"/>
  <c r="F1765" i="15"/>
  <c r="E1765" i="15"/>
  <c r="H1764" i="15"/>
  <c r="G1764" i="15"/>
  <c r="F1764" i="15"/>
  <c r="E1764" i="15"/>
  <c r="H1763" i="15"/>
  <c r="G1763" i="15"/>
  <c r="F1763" i="15"/>
  <c r="E1763" i="15"/>
  <c r="H1762" i="15"/>
  <c r="G1762" i="15"/>
  <c r="F1762" i="15"/>
  <c r="E1762" i="15"/>
  <c r="H1761" i="15"/>
  <c r="G1761" i="15"/>
  <c r="F1761" i="15"/>
  <c r="E1761" i="15"/>
  <c r="H1760" i="15"/>
  <c r="G1760" i="15"/>
  <c r="F1760" i="15"/>
  <c r="E1760" i="15"/>
  <c r="H1759" i="15"/>
  <c r="G1759" i="15"/>
  <c r="F1759" i="15"/>
  <c r="E1759" i="15"/>
  <c r="H1758" i="15"/>
  <c r="G1758" i="15"/>
  <c r="F1758" i="15"/>
  <c r="E1758" i="15"/>
  <c r="H1757" i="15"/>
  <c r="G1757" i="15"/>
  <c r="F1757" i="15"/>
  <c r="E1757" i="15"/>
  <c r="H1756" i="15"/>
  <c r="G1756" i="15"/>
  <c r="F1756" i="15"/>
  <c r="E1756" i="15"/>
  <c r="H1755" i="15"/>
  <c r="G1755" i="15"/>
  <c r="F1755" i="15"/>
  <c r="E1755" i="15"/>
  <c r="H1754" i="15"/>
  <c r="G1754" i="15"/>
  <c r="F1754" i="15"/>
  <c r="E1754" i="15"/>
  <c r="H1753" i="15"/>
  <c r="G1753" i="15"/>
  <c r="F1753" i="15"/>
  <c r="E1753" i="15"/>
  <c r="H1752" i="15"/>
  <c r="G1752" i="15"/>
  <c r="F1752" i="15"/>
  <c r="E1752" i="15"/>
  <c r="H1751" i="15"/>
  <c r="G1751" i="15"/>
  <c r="F1751" i="15"/>
  <c r="E1751" i="15"/>
  <c r="H1750" i="15"/>
  <c r="G1750" i="15"/>
  <c r="F1750" i="15"/>
  <c r="E1750" i="15"/>
  <c r="H1749" i="15"/>
  <c r="G1749" i="15"/>
  <c r="F1749" i="15"/>
  <c r="E1749" i="15"/>
  <c r="H1748" i="15"/>
  <c r="G1748" i="15"/>
  <c r="F1748" i="15"/>
  <c r="E1748" i="15"/>
  <c r="H1747" i="15"/>
  <c r="G1747" i="15"/>
  <c r="F1747" i="15"/>
  <c r="E1747" i="15"/>
  <c r="H1746" i="15"/>
  <c r="G1746" i="15"/>
  <c r="F1746" i="15"/>
  <c r="E1746" i="15"/>
  <c r="H1745" i="15"/>
  <c r="G1745" i="15"/>
  <c r="F1745" i="15"/>
  <c r="E1745" i="15"/>
  <c r="H1744" i="15"/>
  <c r="G1744" i="15"/>
  <c r="F1744" i="15"/>
  <c r="E1744" i="15"/>
  <c r="H1743" i="15"/>
  <c r="G1743" i="15"/>
  <c r="F1743" i="15"/>
  <c r="E1743" i="15"/>
  <c r="H1742" i="15"/>
  <c r="G1742" i="15"/>
  <c r="F1742" i="15"/>
  <c r="E1742" i="15"/>
  <c r="H1741" i="15"/>
  <c r="G1741" i="15"/>
  <c r="F1741" i="15"/>
  <c r="E1741" i="15"/>
  <c r="H1740" i="15"/>
  <c r="G1740" i="15"/>
  <c r="F1740" i="15"/>
  <c r="E1740" i="15"/>
  <c r="H1739" i="15"/>
  <c r="G1739" i="15"/>
  <c r="F1739" i="15"/>
  <c r="E1739" i="15"/>
  <c r="H1738" i="15"/>
  <c r="G1738" i="15"/>
  <c r="F1738" i="15"/>
  <c r="E1738" i="15"/>
  <c r="H1737" i="15"/>
  <c r="G1737" i="15"/>
  <c r="F1737" i="15"/>
  <c r="E1737" i="15"/>
  <c r="H1736" i="15"/>
  <c r="G1736" i="15"/>
  <c r="F1736" i="15"/>
  <c r="E1736" i="15"/>
  <c r="H1735" i="15"/>
  <c r="G1735" i="15"/>
  <c r="F1735" i="15"/>
  <c r="E1735" i="15"/>
  <c r="H1734" i="15"/>
  <c r="G1734" i="15"/>
  <c r="F1734" i="15"/>
  <c r="E1734" i="15"/>
  <c r="H1733" i="15"/>
  <c r="G1733" i="15"/>
  <c r="F1733" i="15"/>
  <c r="E1733" i="15"/>
  <c r="H1732" i="15"/>
  <c r="G1732" i="15"/>
  <c r="F1732" i="15"/>
  <c r="E1732" i="15"/>
  <c r="H1731" i="15"/>
  <c r="G1731" i="15"/>
  <c r="F1731" i="15"/>
  <c r="E1731" i="15"/>
  <c r="H1730" i="15"/>
  <c r="G1730" i="15"/>
  <c r="F1730" i="15"/>
  <c r="E1730" i="15"/>
  <c r="H1729" i="15"/>
  <c r="G1729" i="15"/>
  <c r="F1729" i="15"/>
  <c r="E1729" i="15"/>
  <c r="H1728" i="15"/>
  <c r="G1728" i="15"/>
  <c r="F1728" i="15"/>
  <c r="E1728" i="15"/>
  <c r="H1727" i="15"/>
  <c r="G1727" i="15"/>
  <c r="F1727" i="15"/>
  <c r="E1727" i="15"/>
  <c r="H1726" i="15"/>
  <c r="G1726" i="15"/>
  <c r="F1726" i="15"/>
  <c r="E1726" i="15"/>
  <c r="H1725" i="15"/>
  <c r="G1725" i="15"/>
  <c r="F1725" i="15"/>
  <c r="E1725" i="15"/>
  <c r="H1724" i="15"/>
  <c r="G1724" i="15"/>
  <c r="F1724" i="15"/>
  <c r="E1724" i="15"/>
  <c r="H1723" i="15"/>
  <c r="G1723" i="15"/>
  <c r="F1723" i="15"/>
  <c r="E1723" i="15"/>
  <c r="H1722" i="15"/>
  <c r="G1722" i="15"/>
  <c r="F1722" i="15"/>
  <c r="E1722" i="15"/>
  <c r="H1721" i="15"/>
  <c r="G1721" i="15"/>
  <c r="F1721" i="15"/>
  <c r="E1721" i="15"/>
  <c r="H1720" i="15"/>
  <c r="G1720" i="15"/>
  <c r="F1720" i="15"/>
  <c r="E1720" i="15"/>
  <c r="H1719" i="15"/>
  <c r="G1719" i="15"/>
  <c r="F1719" i="15"/>
  <c r="E1719" i="15"/>
  <c r="H1718" i="15"/>
  <c r="G1718" i="15"/>
  <c r="F1718" i="15"/>
  <c r="E1718" i="15"/>
  <c r="H1717" i="15"/>
  <c r="G1717" i="15"/>
  <c r="F1717" i="15"/>
  <c r="E1717" i="15"/>
  <c r="H1716" i="15"/>
  <c r="G1716" i="15"/>
  <c r="F1716" i="15"/>
  <c r="E1716" i="15"/>
  <c r="H1715" i="15"/>
  <c r="G1715" i="15"/>
  <c r="F1715" i="15"/>
  <c r="E1715" i="15"/>
  <c r="H1714" i="15"/>
  <c r="G1714" i="15"/>
  <c r="F1714" i="15"/>
  <c r="E1714" i="15"/>
  <c r="H1713" i="15"/>
  <c r="G1713" i="15"/>
  <c r="F1713" i="15"/>
  <c r="E1713" i="15"/>
  <c r="H1712" i="15"/>
  <c r="G1712" i="15"/>
  <c r="F1712" i="15"/>
  <c r="E1712" i="15"/>
  <c r="H1711" i="15"/>
  <c r="G1711" i="15"/>
  <c r="F1711" i="15"/>
  <c r="E1711" i="15"/>
  <c r="H1710" i="15"/>
  <c r="G1710" i="15"/>
  <c r="F1710" i="15"/>
  <c r="E1710" i="15"/>
  <c r="H1709" i="15"/>
  <c r="G1709" i="15"/>
  <c r="F1709" i="15"/>
  <c r="E1709" i="15"/>
  <c r="H1708" i="15"/>
  <c r="G1708" i="15"/>
  <c r="F1708" i="15"/>
  <c r="E1708" i="15"/>
  <c r="H1707" i="15"/>
  <c r="G1707" i="15"/>
  <c r="F1707" i="15"/>
  <c r="E1707" i="15"/>
  <c r="H1706" i="15"/>
  <c r="G1706" i="15"/>
  <c r="F1706" i="15"/>
  <c r="E1706" i="15"/>
  <c r="H1705" i="15"/>
  <c r="G1705" i="15"/>
  <c r="F1705" i="15"/>
  <c r="E1705" i="15"/>
  <c r="H1704" i="15"/>
  <c r="G1704" i="15"/>
  <c r="F1704" i="15"/>
  <c r="E1704" i="15"/>
  <c r="H1703" i="15"/>
  <c r="G1703" i="15"/>
  <c r="F1703" i="15"/>
  <c r="E1703" i="15"/>
  <c r="H1702" i="15"/>
  <c r="G1702" i="15"/>
  <c r="F1702" i="15"/>
  <c r="E1702" i="15"/>
  <c r="H1701" i="15"/>
  <c r="G1701" i="15"/>
  <c r="F1701" i="15"/>
  <c r="E1701" i="15"/>
  <c r="H1700" i="15"/>
  <c r="G1700" i="15"/>
  <c r="F1700" i="15"/>
  <c r="E1700" i="15"/>
  <c r="H1699" i="15"/>
  <c r="G1699" i="15"/>
  <c r="F1699" i="15"/>
  <c r="E1699" i="15"/>
  <c r="H1698" i="15"/>
  <c r="G1698" i="15"/>
  <c r="F1698" i="15"/>
  <c r="E1698" i="15"/>
  <c r="H1697" i="15"/>
  <c r="G1697" i="15"/>
  <c r="F1697" i="15"/>
  <c r="E1697" i="15"/>
  <c r="H1696" i="15"/>
  <c r="G1696" i="15"/>
  <c r="F1696" i="15"/>
  <c r="E1696" i="15"/>
  <c r="H1695" i="15"/>
  <c r="G1695" i="15"/>
  <c r="F1695" i="15"/>
  <c r="E1695" i="15"/>
  <c r="H1694" i="15"/>
  <c r="G1694" i="15"/>
  <c r="F1694" i="15"/>
  <c r="E1694" i="15"/>
  <c r="H1693" i="15"/>
  <c r="G1693" i="15"/>
  <c r="F1693" i="15"/>
  <c r="E1693" i="15"/>
  <c r="H1692" i="15"/>
  <c r="G1692" i="15"/>
  <c r="F1692" i="15"/>
  <c r="E1692" i="15"/>
  <c r="H1691" i="15"/>
  <c r="G1691" i="15"/>
  <c r="F1691" i="15"/>
  <c r="E1691" i="15"/>
  <c r="H1690" i="15"/>
  <c r="G1690" i="15"/>
  <c r="F1690" i="15"/>
  <c r="E1690" i="15"/>
  <c r="H1689" i="15"/>
  <c r="G1689" i="15"/>
  <c r="F1689" i="15"/>
  <c r="E1689" i="15"/>
  <c r="H1688" i="15"/>
  <c r="G1688" i="15"/>
  <c r="F1688" i="15"/>
  <c r="E1688" i="15"/>
  <c r="H1687" i="15"/>
  <c r="G1687" i="15"/>
  <c r="F1687" i="15"/>
  <c r="E1687" i="15"/>
  <c r="H1686" i="15"/>
  <c r="G1686" i="15"/>
  <c r="F1686" i="15"/>
  <c r="E1686" i="15"/>
  <c r="H1685" i="15"/>
  <c r="G1685" i="15"/>
  <c r="F1685" i="15"/>
  <c r="E1685" i="15"/>
  <c r="H1684" i="15"/>
  <c r="G1684" i="15"/>
  <c r="F1684" i="15"/>
  <c r="E1684" i="15"/>
  <c r="H1683" i="15"/>
  <c r="G1683" i="15"/>
  <c r="F1683" i="15"/>
  <c r="E1683" i="15"/>
  <c r="H1682" i="15"/>
  <c r="G1682" i="15"/>
  <c r="F1682" i="15"/>
  <c r="E1682" i="15"/>
  <c r="H1681" i="15"/>
  <c r="G1681" i="15"/>
  <c r="F1681" i="15"/>
  <c r="E1681" i="15"/>
  <c r="H1680" i="15"/>
  <c r="G1680" i="15"/>
  <c r="F1680" i="15"/>
  <c r="E1680" i="15"/>
  <c r="H1679" i="15"/>
  <c r="G1679" i="15"/>
  <c r="F1679" i="15"/>
  <c r="E1679" i="15"/>
  <c r="H1678" i="15"/>
  <c r="G1678" i="15"/>
  <c r="F1678" i="15"/>
  <c r="E1678" i="15"/>
  <c r="H1677" i="15"/>
  <c r="G1677" i="15"/>
  <c r="F1677" i="15"/>
  <c r="E1677" i="15"/>
  <c r="H1676" i="15"/>
  <c r="G1676" i="15"/>
  <c r="F1676" i="15"/>
  <c r="E1676" i="15"/>
  <c r="H1675" i="15"/>
  <c r="G1675" i="15"/>
  <c r="F1675" i="15"/>
  <c r="E1675" i="15"/>
  <c r="H1674" i="15"/>
  <c r="G1674" i="15"/>
  <c r="F1674" i="15"/>
  <c r="E1674" i="15"/>
  <c r="H1673" i="15"/>
  <c r="G1673" i="15"/>
  <c r="F1673" i="15"/>
  <c r="E1673" i="15"/>
  <c r="H1672" i="15"/>
  <c r="G1672" i="15"/>
  <c r="F1672" i="15"/>
  <c r="E1672" i="15"/>
  <c r="H1671" i="15"/>
  <c r="G1671" i="15"/>
  <c r="F1671" i="15"/>
  <c r="E1671" i="15"/>
  <c r="H1670" i="15"/>
  <c r="G1670" i="15"/>
  <c r="F1670" i="15"/>
  <c r="E1670" i="15"/>
  <c r="H1669" i="15"/>
  <c r="G1669" i="15"/>
  <c r="F1669" i="15"/>
  <c r="E1669" i="15"/>
  <c r="H1668" i="15"/>
  <c r="G1668" i="15"/>
  <c r="F1668" i="15"/>
  <c r="E1668" i="15"/>
  <c r="H1667" i="15"/>
  <c r="G1667" i="15"/>
  <c r="F1667" i="15"/>
  <c r="E1667" i="15"/>
  <c r="H1666" i="15"/>
  <c r="G1666" i="15"/>
  <c r="F1666" i="15"/>
  <c r="E1666" i="15"/>
  <c r="H1665" i="15"/>
  <c r="G1665" i="15"/>
  <c r="F1665" i="15"/>
  <c r="E1665" i="15"/>
  <c r="H1664" i="15"/>
  <c r="G1664" i="15"/>
  <c r="F1664" i="15"/>
  <c r="E1664" i="15"/>
  <c r="H1663" i="15"/>
  <c r="G1663" i="15"/>
  <c r="F1663" i="15"/>
  <c r="E1663" i="15"/>
  <c r="H1662" i="15"/>
  <c r="G1662" i="15"/>
  <c r="F1662" i="15"/>
  <c r="E1662" i="15"/>
  <c r="H1661" i="15"/>
  <c r="G1661" i="15"/>
  <c r="F1661" i="15"/>
  <c r="E1661" i="15"/>
  <c r="H1660" i="15"/>
  <c r="G1660" i="15"/>
  <c r="F1660" i="15"/>
  <c r="E1660" i="15"/>
  <c r="H1659" i="15"/>
  <c r="G1659" i="15"/>
  <c r="F1659" i="15"/>
  <c r="E1659" i="15"/>
  <c r="H1658" i="15"/>
  <c r="G1658" i="15"/>
  <c r="F1658" i="15"/>
  <c r="E1658" i="15"/>
  <c r="H1657" i="15"/>
  <c r="G1657" i="15"/>
  <c r="F1657" i="15"/>
  <c r="E1657" i="15"/>
  <c r="H1656" i="15"/>
  <c r="G1656" i="15"/>
  <c r="F1656" i="15"/>
  <c r="E1656" i="15"/>
  <c r="H1655" i="15"/>
  <c r="G1655" i="15"/>
  <c r="F1655" i="15"/>
  <c r="E1655" i="15"/>
  <c r="H1654" i="15"/>
  <c r="G1654" i="15"/>
  <c r="F1654" i="15"/>
  <c r="E1654" i="15"/>
  <c r="H1653" i="15"/>
  <c r="G1653" i="15"/>
  <c r="F1653" i="15"/>
  <c r="E1653" i="15"/>
  <c r="H1652" i="15"/>
  <c r="G1652" i="15"/>
  <c r="F1652" i="15"/>
  <c r="E1652" i="15"/>
  <c r="H1651" i="15"/>
  <c r="G1651" i="15"/>
  <c r="F1651" i="15"/>
  <c r="E1651" i="15"/>
  <c r="H1650" i="15"/>
  <c r="G1650" i="15"/>
  <c r="F1650" i="15"/>
  <c r="E1650" i="15"/>
  <c r="H1649" i="15"/>
  <c r="G1649" i="15"/>
  <c r="F1649" i="15"/>
  <c r="E1649" i="15"/>
  <c r="H1648" i="15"/>
  <c r="G1648" i="15"/>
  <c r="F1648" i="15"/>
  <c r="E1648" i="15"/>
  <c r="H1647" i="15"/>
  <c r="G1647" i="15"/>
  <c r="F1647" i="15"/>
  <c r="E1647" i="15"/>
  <c r="H1646" i="15"/>
  <c r="G1646" i="15"/>
  <c r="F1646" i="15"/>
  <c r="E1646" i="15"/>
  <c r="H1645" i="15"/>
  <c r="G1645" i="15"/>
  <c r="F1645" i="15"/>
  <c r="E1645" i="15"/>
  <c r="H1644" i="15"/>
  <c r="G1644" i="15"/>
  <c r="F1644" i="15"/>
  <c r="E1644" i="15"/>
  <c r="H1643" i="15"/>
  <c r="G1643" i="15"/>
  <c r="F1643" i="15"/>
  <c r="E1643" i="15"/>
  <c r="H1642" i="15"/>
  <c r="G1642" i="15"/>
  <c r="F1642" i="15"/>
  <c r="E1642" i="15"/>
  <c r="H1641" i="15"/>
  <c r="G1641" i="15"/>
  <c r="F1641" i="15"/>
  <c r="E1641" i="15"/>
  <c r="H1640" i="15"/>
  <c r="G1640" i="15"/>
  <c r="F1640" i="15"/>
  <c r="E1640" i="15"/>
  <c r="H1639" i="15"/>
  <c r="G1639" i="15"/>
  <c r="F1639" i="15"/>
  <c r="E1639" i="15"/>
  <c r="H1638" i="15"/>
  <c r="G1638" i="15"/>
  <c r="F1638" i="15"/>
  <c r="E1638" i="15"/>
  <c r="H1637" i="15"/>
  <c r="G1637" i="15"/>
  <c r="F1637" i="15"/>
  <c r="E1637" i="15"/>
  <c r="H1636" i="15"/>
  <c r="G1636" i="15"/>
  <c r="F1636" i="15"/>
  <c r="E1636" i="15"/>
  <c r="H1635" i="15"/>
  <c r="G1635" i="15"/>
  <c r="F1635" i="15"/>
  <c r="E1635" i="15"/>
  <c r="H1634" i="15"/>
  <c r="G1634" i="15"/>
  <c r="F1634" i="15"/>
  <c r="E1634" i="15"/>
  <c r="H1633" i="15"/>
  <c r="G1633" i="15"/>
  <c r="F1633" i="15"/>
  <c r="E1633" i="15"/>
  <c r="H1632" i="15"/>
  <c r="G1632" i="15"/>
  <c r="F1632" i="15"/>
  <c r="E1632" i="15"/>
  <c r="H1631" i="15"/>
  <c r="G1631" i="15"/>
  <c r="F1631" i="15"/>
  <c r="E1631" i="15"/>
  <c r="H1630" i="15"/>
  <c r="G1630" i="15"/>
  <c r="F1630" i="15"/>
  <c r="E1630" i="15"/>
  <c r="H1629" i="15"/>
  <c r="G1629" i="15"/>
  <c r="F1629" i="15"/>
  <c r="E1629" i="15"/>
  <c r="H1628" i="15"/>
  <c r="G1628" i="15"/>
  <c r="F1628" i="15"/>
  <c r="E1628" i="15"/>
  <c r="H1627" i="15"/>
  <c r="G1627" i="15"/>
  <c r="F1627" i="15"/>
  <c r="E1627" i="15"/>
  <c r="H1626" i="15"/>
  <c r="G1626" i="15"/>
  <c r="F1626" i="15"/>
  <c r="E1626" i="15"/>
  <c r="H1625" i="15"/>
  <c r="G1625" i="15"/>
  <c r="F1625" i="15"/>
  <c r="E1625" i="15"/>
  <c r="H1624" i="15"/>
  <c r="G1624" i="15"/>
  <c r="F1624" i="15"/>
  <c r="E1624" i="15"/>
  <c r="H1623" i="15"/>
  <c r="G1623" i="15"/>
  <c r="F1623" i="15"/>
  <c r="E1623" i="15"/>
  <c r="H1622" i="15"/>
  <c r="G1622" i="15"/>
  <c r="F1622" i="15"/>
  <c r="E1622" i="15"/>
  <c r="H1621" i="15"/>
  <c r="G1621" i="15"/>
  <c r="F1621" i="15"/>
  <c r="E1621" i="15"/>
  <c r="H1620" i="15"/>
  <c r="G1620" i="15"/>
  <c r="F1620" i="15"/>
  <c r="E1620" i="15"/>
  <c r="H1619" i="15"/>
  <c r="G1619" i="15"/>
  <c r="F1619" i="15"/>
  <c r="E1619" i="15"/>
  <c r="H1618" i="15"/>
  <c r="G1618" i="15"/>
  <c r="F1618" i="15"/>
  <c r="E1618" i="15"/>
  <c r="H1617" i="15"/>
  <c r="G1617" i="15"/>
  <c r="F1617" i="15"/>
  <c r="E1617" i="15"/>
  <c r="H1616" i="15"/>
  <c r="G1616" i="15"/>
  <c r="F1616" i="15"/>
  <c r="E1616" i="15"/>
  <c r="H1615" i="15"/>
  <c r="G1615" i="15"/>
  <c r="F1615" i="15"/>
  <c r="E1615" i="15"/>
  <c r="H1614" i="15"/>
  <c r="G1614" i="15"/>
  <c r="F1614" i="15"/>
  <c r="E1614" i="15"/>
  <c r="H1613" i="15"/>
  <c r="G1613" i="15"/>
  <c r="F1613" i="15"/>
  <c r="E1613" i="15"/>
  <c r="H1612" i="15"/>
  <c r="G1612" i="15"/>
  <c r="F1612" i="15"/>
  <c r="E1612" i="15"/>
  <c r="H1611" i="15"/>
  <c r="G1611" i="15"/>
  <c r="F1611" i="15"/>
  <c r="E1611" i="15"/>
  <c r="H1610" i="15"/>
  <c r="G1610" i="15"/>
  <c r="F1610" i="15"/>
  <c r="E1610" i="15"/>
  <c r="H1609" i="15"/>
  <c r="G1609" i="15"/>
  <c r="F1609" i="15"/>
  <c r="E1609" i="15"/>
  <c r="H1608" i="15"/>
  <c r="G1608" i="15"/>
  <c r="F1608" i="15"/>
  <c r="E1608" i="15"/>
  <c r="H1607" i="15"/>
  <c r="G1607" i="15"/>
  <c r="F1607" i="15"/>
  <c r="E1607" i="15"/>
  <c r="H1606" i="15"/>
  <c r="G1606" i="15"/>
  <c r="F1606" i="15"/>
  <c r="E1606" i="15"/>
  <c r="H1605" i="15"/>
  <c r="G1605" i="15"/>
  <c r="F1605" i="15"/>
  <c r="E1605" i="15"/>
  <c r="H1604" i="15"/>
  <c r="G1604" i="15"/>
  <c r="F1604" i="15"/>
  <c r="E1604" i="15"/>
  <c r="H1603" i="15"/>
  <c r="G1603" i="15"/>
  <c r="F1603" i="15"/>
  <c r="E1603" i="15"/>
  <c r="H1602" i="15"/>
  <c r="G1602" i="15"/>
  <c r="F1602" i="15"/>
  <c r="E1602" i="15"/>
  <c r="H1601" i="15"/>
  <c r="G1601" i="15"/>
  <c r="F1601" i="15"/>
  <c r="E1601" i="15"/>
  <c r="H1600" i="15"/>
  <c r="G1600" i="15"/>
  <c r="F1600" i="15"/>
  <c r="E1600" i="15"/>
  <c r="H1599" i="15"/>
  <c r="G1599" i="15"/>
  <c r="F1599" i="15"/>
  <c r="E1599" i="15"/>
  <c r="H1598" i="15"/>
  <c r="G1598" i="15"/>
  <c r="F1598" i="15"/>
  <c r="E1598" i="15"/>
  <c r="H1597" i="15"/>
  <c r="G1597" i="15"/>
  <c r="F1597" i="15"/>
  <c r="E1597" i="15"/>
  <c r="H1596" i="15"/>
  <c r="G1596" i="15"/>
  <c r="F1596" i="15"/>
  <c r="E1596" i="15"/>
  <c r="H1595" i="15"/>
  <c r="G1595" i="15"/>
  <c r="F1595" i="15"/>
  <c r="E1595" i="15"/>
  <c r="H1594" i="15"/>
  <c r="G1594" i="15"/>
  <c r="F1594" i="15"/>
  <c r="E1594" i="15"/>
  <c r="H1593" i="15"/>
  <c r="G1593" i="15"/>
  <c r="F1593" i="15"/>
  <c r="E1593" i="15"/>
  <c r="H1592" i="15"/>
  <c r="G1592" i="15"/>
  <c r="F1592" i="15"/>
  <c r="E1592" i="15"/>
  <c r="H1591" i="15"/>
  <c r="G1591" i="15"/>
  <c r="F1591" i="15"/>
  <c r="E1591" i="15"/>
  <c r="H1590" i="15"/>
  <c r="G1590" i="15"/>
  <c r="F1590" i="15"/>
  <c r="E1590" i="15"/>
  <c r="H1589" i="15"/>
  <c r="G1589" i="15"/>
  <c r="F1589" i="15"/>
  <c r="E1589" i="15"/>
  <c r="H1588" i="15"/>
  <c r="G1588" i="15"/>
  <c r="F1588" i="15"/>
  <c r="E1588" i="15"/>
  <c r="H1587" i="15"/>
  <c r="G1587" i="15"/>
  <c r="F1587" i="15"/>
  <c r="E1587" i="15"/>
  <c r="H1586" i="15"/>
  <c r="G1586" i="15"/>
  <c r="F1586" i="15"/>
  <c r="E1586" i="15"/>
  <c r="H1585" i="15"/>
  <c r="G1585" i="15"/>
  <c r="F1585" i="15"/>
  <c r="E1585" i="15"/>
  <c r="H1584" i="15"/>
  <c r="G1584" i="15"/>
  <c r="F1584" i="15"/>
  <c r="E1584" i="15"/>
  <c r="H1583" i="15"/>
  <c r="G1583" i="15"/>
  <c r="F1583" i="15"/>
  <c r="E1583" i="15"/>
  <c r="H1582" i="15"/>
  <c r="G1582" i="15"/>
  <c r="F1582" i="15"/>
  <c r="E1582" i="15"/>
  <c r="H1581" i="15"/>
  <c r="G1581" i="15"/>
  <c r="F1581" i="15"/>
  <c r="E1581" i="15"/>
  <c r="H1580" i="15"/>
  <c r="G1580" i="15"/>
  <c r="F1580" i="15"/>
  <c r="E1580" i="15"/>
  <c r="H1579" i="15"/>
  <c r="G1579" i="15"/>
  <c r="F1579" i="15"/>
  <c r="E1579" i="15"/>
  <c r="H1578" i="15"/>
  <c r="G1578" i="15"/>
  <c r="F1578" i="15"/>
  <c r="E1578" i="15"/>
  <c r="H1577" i="15"/>
  <c r="G1577" i="15"/>
  <c r="F1577" i="15"/>
  <c r="E1577" i="15"/>
  <c r="H1576" i="15"/>
  <c r="G1576" i="15"/>
  <c r="F1576" i="15"/>
  <c r="E1576" i="15"/>
  <c r="H1575" i="15"/>
  <c r="G1575" i="15"/>
  <c r="F1575" i="15"/>
  <c r="E1575" i="15"/>
  <c r="H1574" i="15"/>
  <c r="G1574" i="15"/>
  <c r="F1574" i="15"/>
  <c r="E1574" i="15"/>
  <c r="H1573" i="15"/>
  <c r="G1573" i="15"/>
  <c r="F1573" i="15"/>
  <c r="E1573" i="15"/>
  <c r="H1572" i="15"/>
  <c r="G1572" i="15"/>
  <c r="F1572" i="15"/>
  <c r="E1572" i="15"/>
  <c r="H1571" i="15"/>
  <c r="G1571" i="15"/>
  <c r="F1571" i="15"/>
  <c r="E1571" i="15"/>
  <c r="H1570" i="15"/>
  <c r="G1570" i="15"/>
  <c r="F1570" i="15"/>
  <c r="E1570" i="15"/>
  <c r="H1569" i="15"/>
  <c r="G1569" i="15"/>
  <c r="F1569" i="15"/>
  <c r="E1569" i="15"/>
  <c r="H1568" i="15"/>
  <c r="G1568" i="15"/>
  <c r="F1568" i="15"/>
  <c r="E1568" i="15"/>
  <c r="H1567" i="15"/>
  <c r="G1567" i="15"/>
  <c r="F1567" i="15"/>
  <c r="E1567" i="15"/>
  <c r="H1566" i="15"/>
  <c r="G1566" i="15"/>
  <c r="F1566" i="15"/>
  <c r="E1566" i="15"/>
  <c r="H1565" i="15"/>
  <c r="G1565" i="15"/>
  <c r="F1565" i="15"/>
  <c r="E1565" i="15"/>
  <c r="H1564" i="15"/>
  <c r="G1564" i="15"/>
  <c r="F1564" i="15"/>
  <c r="E1564" i="15"/>
  <c r="H1563" i="15"/>
  <c r="G1563" i="15"/>
  <c r="F1563" i="15"/>
  <c r="E1563" i="15"/>
  <c r="H1562" i="15"/>
  <c r="G1562" i="15"/>
  <c r="F1562" i="15"/>
  <c r="E1562" i="15"/>
  <c r="H1561" i="15"/>
  <c r="G1561" i="15"/>
  <c r="F1561" i="15"/>
  <c r="E1561" i="15"/>
  <c r="H1560" i="15"/>
  <c r="G1560" i="15"/>
  <c r="F1560" i="15"/>
  <c r="E1560" i="15"/>
  <c r="H1559" i="15"/>
  <c r="G1559" i="15"/>
  <c r="F1559" i="15"/>
  <c r="E1559" i="15"/>
  <c r="H1558" i="15"/>
  <c r="G1558" i="15"/>
  <c r="F1558" i="15"/>
  <c r="E1558" i="15"/>
  <c r="H1557" i="15"/>
  <c r="G1557" i="15"/>
  <c r="F1557" i="15"/>
  <c r="E1557" i="15"/>
  <c r="H1556" i="15"/>
  <c r="G1556" i="15"/>
  <c r="F1556" i="15"/>
  <c r="E1556" i="15"/>
  <c r="H1555" i="15"/>
  <c r="G1555" i="15"/>
  <c r="F1555" i="15"/>
  <c r="E1555" i="15"/>
  <c r="H1554" i="15"/>
  <c r="G1554" i="15"/>
  <c r="F1554" i="15"/>
  <c r="E1554" i="15"/>
  <c r="H1553" i="15"/>
  <c r="G1553" i="15"/>
  <c r="F1553" i="15"/>
  <c r="E1553" i="15"/>
  <c r="H1552" i="15"/>
  <c r="G1552" i="15"/>
  <c r="F1552" i="15"/>
  <c r="E1552" i="15"/>
  <c r="H1551" i="15"/>
  <c r="G1551" i="15"/>
  <c r="F1551" i="15"/>
  <c r="E1551" i="15"/>
  <c r="H1550" i="15"/>
  <c r="G1550" i="15"/>
  <c r="F1550" i="15"/>
  <c r="E1550" i="15"/>
  <c r="H1549" i="15"/>
  <c r="G1549" i="15"/>
  <c r="F1549" i="15"/>
  <c r="E1549" i="15"/>
  <c r="H1548" i="15"/>
  <c r="G1548" i="15"/>
  <c r="F1548" i="15"/>
  <c r="E1548" i="15"/>
  <c r="H1547" i="15"/>
  <c r="G1547" i="15"/>
  <c r="F1547" i="15"/>
  <c r="E1547" i="15"/>
  <c r="H1546" i="15"/>
  <c r="G1546" i="15"/>
  <c r="F1546" i="15"/>
  <c r="E1546" i="15"/>
  <c r="H1545" i="15"/>
  <c r="G1545" i="15"/>
  <c r="F1545" i="15"/>
  <c r="E1545" i="15"/>
  <c r="H1544" i="15"/>
  <c r="G1544" i="15"/>
  <c r="F1544" i="15"/>
  <c r="E1544" i="15"/>
  <c r="H1543" i="15"/>
  <c r="G1543" i="15"/>
  <c r="F1543" i="15"/>
  <c r="E1543" i="15"/>
  <c r="H1542" i="15"/>
  <c r="G1542" i="15"/>
  <c r="F1542" i="15"/>
  <c r="E1542" i="15"/>
  <c r="H1541" i="15"/>
  <c r="G1541" i="15"/>
  <c r="F1541" i="15"/>
  <c r="E1541" i="15"/>
  <c r="H1540" i="15"/>
  <c r="G1540" i="15"/>
  <c r="F1540" i="15"/>
  <c r="E1540" i="15"/>
  <c r="H1539" i="15"/>
  <c r="G1539" i="15"/>
  <c r="F1539" i="15"/>
  <c r="E1539" i="15"/>
  <c r="H1538" i="15"/>
  <c r="G1538" i="15"/>
  <c r="F1538" i="15"/>
  <c r="E1538" i="15"/>
  <c r="H1537" i="15"/>
  <c r="G1537" i="15"/>
  <c r="F1537" i="15"/>
  <c r="E1537" i="15"/>
  <c r="H1536" i="15"/>
  <c r="G1536" i="15"/>
  <c r="F1536" i="15"/>
  <c r="E1536" i="15"/>
  <c r="H1535" i="15"/>
  <c r="G1535" i="15"/>
  <c r="F1535" i="15"/>
  <c r="E1535" i="15"/>
  <c r="H1534" i="15"/>
  <c r="G1534" i="15"/>
  <c r="F1534" i="15"/>
  <c r="E1534" i="15"/>
  <c r="H1533" i="15"/>
  <c r="G1533" i="15"/>
  <c r="F1533" i="15"/>
  <c r="E1533" i="15"/>
  <c r="H1532" i="15"/>
  <c r="G1532" i="15"/>
  <c r="F1532" i="15"/>
  <c r="E1532" i="15"/>
  <c r="H1531" i="15"/>
  <c r="G1531" i="15"/>
  <c r="F1531" i="15"/>
  <c r="E1531" i="15"/>
  <c r="H1530" i="15"/>
  <c r="G1530" i="15"/>
  <c r="F1530" i="15"/>
  <c r="E1530" i="15"/>
  <c r="H1529" i="15"/>
  <c r="G1529" i="15"/>
  <c r="F1529" i="15"/>
  <c r="E1529" i="15"/>
  <c r="H1528" i="15"/>
  <c r="G1528" i="15"/>
  <c r="F1528" i="15"/>
  <c r="E1528" i="15"/>
  <c r="H1527" i="15"/>
  <c r="G1527" i="15"/>
  <c r="F1527" i="15"/>
  <c r="E1527" i="15"/>
  <c r="H1526" i="15"/>
  <c r="G1526" i="15"/>
  <c r="F1526" i="15"/>
  <c r="E1526" i="15"/>
  <c r="H1525" i="15"/>
  <c r="G1525" i="15"/>
  <c r="F1525" i="15"/>
  <c r="E1525" i="15"/>
  <c r="H1524" i="15"/>
  <c r="G1524" i="15"/>
  <c r="F1524" i="15"/>
  <c r="E1524" i="15"/>
  <c r="H1523" i="15"/>
  <c r="G1523" i="15"/>
  <c r="F1523" i="15"/>
  <c r="E1523" i="15"/>
  <c r="H1522" i="15"/>
  <c r="G1522" i="15"/>
  <c r="F1522" i="15"/>
  <c r="E1522" i="15"/>
  <c r="H1521" i="15"/>
  <c r="G1521" i="15"/>
  <c r="F1521" i="15"/>
  <c r="E1521" i="15"/>
  <c r="H1520" i="15"/>
  <c r="G1520" i="15"/>
  <c r="F1520" i="15"/>
  <c r="E1520" i="15"/>
  <c r="H1519" i="15"/>
  <c r="G1519" i="15"/>
  <c r="F1519" i="15"/>
  <c r="E1519" i="15"/>
  <c r="H1518" i="15"/>
  <c r="G1518" i="15"/>
  <c r="F1518" i="15"/>
  <c r="E1518" i="15"/>
  <c r="H1517" i="15"/>
  <c r="G1517" i="15"/>
  <c r="F1517" i="15"/>
  <c r="E1517" i="15"/>
  <c r="H1516" i="15"/>
  <c r="G1516" i="15"/>
  <c r="F1516" i="15"/>
  <c r="E1516" i="15"/>
  <c r="H1515" i="15"/>
  <c r="G1515" i="15"/>
  <c r="F1515" i="15"/>
  <c r="E1515" i="15"/>
  <c r="H1514" i="15"/>
  <c r="G1514" i="15"/>
  <c r="F1514" i="15"/>
  <c r="E1514" i="15"/>
  <c r="H1513" i="15"/>
  <c r="G1513" i="15"/>
  <c r="F1513" i="15"/>
  <c r="E1513" i="15"/>
  <c r="H1512" i="15"/>
  <c r="G1512" i="15"/>
  <c r="F1512" i="15"/>
  <c r="E1512" i="15"/>
  <c r="H1511" i="15"/>
  <c r="G1511" i="15"/>
  <c r="F1511" i="15"/>
  <c r="E1511" i="15"/>
  <c r="H1510" i="15"/>
  <c r="G1510" i="15"/>
  <c r="F1510" i="15"/>
  <c r="E1510" i="15"/>
  <c r="H1509" i="15"/>
  <c r="G1509" i="15"/>
  <c r="F1509" i="15"/>
  <c r="E1509" i="15"/>
  <c r="H1508" i="15"/>
  <c r="G1508" i="15"/>
  <c r="F1508" i="15"/>
  <c r="E1508" i="15"/>
  <c r="H1507" i="15"/>
  <c r="G1507" i="15"/>
  <c r="F1507" i="15"/>
  <c r="E1507" i="15"/>
  <c r="H1506" i="15"/>
  <c r="G1506" i="15"/>
  <c r="F1506" i="15"/>
  <c r="E1506" i="15"/>
  <c r="H1505" i="15"/>
  <c r="G1505" i="15"/>
  <c r="F1505" i="15"/>
  <c r="E1505" i="15"/>
  <c r="H1504" i="15"/>
  <c r="G1504" i="15"/>
  <c r="F1504" i="15"/>
  <c r="E1504" i="15"/>
  <c r="H1503" i="15"/>
  <c r="G1503" i="15"/>
  <c r="F1503" i="15"/>
  <c r="E1503" i="15"/>
  <c r="H1502" i="15"/>
  <c r="G1502" i="15"/>
  <c r="F1502" i="15"/>
  <c r="E1502" i="15"/>
  <c r="H1501" i="15"/>
  <c r="G1501" i="15"/>
  <c r="F1501" i="15"/>
  <c r="E1501" i="15"/>
  <c r="H1500" i="15"/>
  <c r="G1500" i="15"/>
  <c r="F1500" i="15"/>
  <c r="E1500" i="15"/>
  <c r="H1499" i="15"/>
  <c r="G1499" i="15"/>
  <c r="F1499" i="15"/>
  <c r="E1499" i="15"/>
  <c r="H1498" i="15"/>
  <c r="G1498" i="15"/>
  <c r="F1498" i="15"/>
  <c r="E1498" i="15"/>
  <c r="H1497" i="15"/>
  <c r="G1497" i="15"/>
  <c r="F1497" i="15"/>
  <c r="E1497" i="15"/>
  <c r="H1496" i="15"/>
  <c r="G1496" i="15"/>
  <c r="F1496" i="15"/>
  <c r="E1496" i="15"/>
  <c r="H1495" i="15"/>
  <c r="G1495" i="15"/>
  <c r="F1495" i="15"/>
  <c r="E1495" i="15"/>
  <c r="H1494" i="15"/>
  <c r="G1494" i="15"/>
  <c r="F1494" i="15"/>
  <c r="E1494" i="15"/>
  <c r="H1493" i="15"/>
  <c r="G1493" i="15"/>
  <c r="F1493" i="15"/>
  <c r="E1493" i="15"/>
  <c r="H1492" i="15"/>
  <c r="G1492" i="15"/>
  <c r="F1492" i="15"/>
  <c r="E1492" i="15"/>
  <c r="H1491" i="15"/>
  <c r="G1491" i="15"/>
  <c r="F1491" i="15"/>
  <c r="E1491" i="15"/>
  <c r="H1490" i="15"/>
  <c r="G1490" i="15"/>
  <c r="F1490" i="15"/>
  <c r="E1490" i="15"/>
  <c r="H1489" i="15"/>
  <c r="G1489" i="15"/>
  <c r="F1489" i="15"/>
  <c r="E1489" i="15"/>
  <c r="H1488" i="15"/>
  <c r="G1488" i="15"/>
  <c r="F1488" i="15"/>
  <c r="E1488" i="15"/>
  <c r="H1487" i="15"/>
  <c r="G1487" i="15"/>
  <c r="F1487" i="15"/>
  <c r="E1487" i="15"/>
  <c r="H1486" i="15"/>
  <c r="G1486" i="15"/>
  <c r="F1486" i="15"/>
  <c r="E1486" i="15"/>
  <c r="H1485" i="15"/>
  <c r="G1485" i="15"/>
  <c r="F1485" i="15"/>
  <c r="E1485" i="15"/>
  <c r="H1484" i="15"/>
  <c r="G1484" i="15"/>
  <c r="F1484" i="15"/>
  <c r="E1484" i="15"/>
  <c r="H1483" i="15"/>
  <c r="G1483" i="15"/>
  <c r="F1483" i="15"/>
  <c r="E1483" i="15"/>
  <c r="H1482" i="15"/>
  <c r="G1482" i="15"/>
  <c r="F1482" i="15"/>
  <c r="E1482" i="15"/>
  <c r="H1481" i="15"/>
  <c r="G1481" i="15"/>
  <c r="F1481" i="15"/>
  <c r="E1481" i="15"/>
  <c r="H1480" i="15"/>
  <c r="G1480" i="15"/>
  <c r="F1480" i="15"/>
  <c r="E1480" i="15"/>
  <c r="H1479" i="15"/>
  <c r="G1479" i="15"/>
  <c r="F1479" i="15"/>
  <c r="E1479" i="15"/>
  <c r="H1478" i="15"/>
  <c r="G1478" i="15"/>
  <c r="F1478" i="15"/>
  <c r="E1478" i="15"/>
  <c r="H1477" i="15"/>
  <c r="G1477" i="15"/>
  <c r="F1477" i="15"/>
  <c r="E1477" i="15"/>
  <c r="H1476" i="15"/>
  <c r="G1476" i="15"/>
  <c r="F1476" i="15"/>
  <c r="E1476" i="15"/>
  <c r="H1475" i="15"/>
  <c r="G1475" i="15"/>
  <c r="F1475" i="15"/>
  <c r="E1475" i="15"/>
  <c r="H1474" i="15"/>
  <c r="G1474" i="15"/>
  <c r="F1474" i="15"/>
  <c r="E1474" i="15"/>
  <c r="H1473" i="15"/>
  <c r="G1473" i="15"/>
  <c r="F1473" i="15"/>
  <c r="E1473" i="15"/>
  <c r="H1472" i="15"/>
  <c r="G1472" i="15"/>
  <c r="F1472" i="15"/>
  <c r="E1472" i="15"/>
  <c r="H1471" i="15"/>
  <c r="G1471" i="15"/>
  <c r="F1471" i="15"/>
  <c r="E1471" i="15"/>
  <c r="H1470" i="15"/>
  <c r="G1470" i="15"/>
  <c r="F1470" i="15"/>
  <c r="E1470" i="15"/>
  <c r="H1469" i="15"/>
  <c r="G1469" i="15"/>
  <c r="F1469" i="15"/>
  <c r="E1469" i="15"/>
  <c r="H1468" i="15"/>
  <c r="G1468" i="15"/>
  <c r="F1468" i="15"/>
  <c r="E1468" i="15"/>
  <c r="H1467" i="15"/>
  <c r="G1467" i="15"/>
  <c r="F1467" i="15"/>
  <c r="E1467" i="15"/>
  <c r="H1466" i="15"/>
  <c r="G1466" i="15"/>
  <c r="F1466" i="15"/>
  <c r="E1466" i="15"/>
  <c r="H1465" i="15"/>
  <c r="G1465" i="15"/>
  <c r="F1465" i="15"/>
  <c r="E1465" i="15"/>
  <c r="H1464" i="15"/>
  <c r="G1464" i="15"/>
  <c r="F1464" i="15"/>
  <c r="E1464" i="15"/>
  <c r="H1463" i="15"/>
  <c r="G1463" i="15"/>
  <c r="F1463" i="15"/>
  <c r="E1463" i="15"/>
  <c r="H1462" i="15"/>
  <c r="G1462" i="15"/>
  <c r="F1462" i="15"/>
  <c r="E1462" i="15"/>
  <c r="H1461" i="15"/>
  <c r="G1461" i="15"/>
  <c r="F1461" i="15"/>
  <c r="E1461" i="15"/>
  <c r="H1460" i="15"/>
  <c r="G1460" i="15"/>
  <c r="F1460" i="15"/>
  <c r="E1460" i="15"/>
  <c r="H1459" i="15"/>
  <c r="G1459" i="15"/>
  <c r="F1459" i="15"/>
  <c r="E1459" i="15"/>
  <c r="H1458" i="15"/>
  <c r="G1458" i="15"/>
  <c r="F1458" i="15"/>
  <c r="E1458" i="15"/>
  <c r="H1457" i="15"/>
  <c r="G1457" i="15"/>
  <c r="F1457" i="15"/>
  <c r="E1457" i="15"/>
  <c r="H1456" i="15"/>
  <c r="G1456" i="15"/>
  <c r="F1456" i="15"/>
  <c r="E1456" i="15"/>
  <c r="H1455" i="15"/>
  <c r="G1455" i="15"/>
  <c r="F1455" i="15"/>
  <c r="E1455" i="15"/>
  <c r="H1454" i="15"/>
  <c r="G1454" i="15"/>
  <c r="F1454" i="15"/>
  <c r="E1454" i="15"/>
  <c r="H1453" i="15"/>
  <c r="G1453" i="15"/>
  <c r="F1453" i="15"/>
  <c r="E1453" i="15"/>
  <c r="H1452" i="15"/>
  <c r="G1452" i="15"/>
  <c r="F1452" i="15"/>
  <c r="E1452" i="15"/>
  <c r="H1451" i="15"/>
  <c r="G1451" i="15"/>
  <c r="F1451" i="15"/>
  <c r="E1451" i="15"/>
  <c r="H1450" i="15"/>
  <c r="G1450" i="15"/>
  <c r="F1450" i="15"/>
  <c r="E1450" i="15"/>
  <c r="H1449" i="15"/>
  <c r="G1449" i="15"/>
  <c r="F1449" i="15"/>
  <c r="E1449" i="15"/>
  <c r="H1448" i="15"/>
  <c r="G1448" i="15"/>
  <c r="F1448" i="15"/>
  <c r="E1448" i="15"/>
  <c r="H1447" i="15"/>
  <c r="G1447" i="15"/>
  <c r="F1447" i="15"/>
  <c r="E1447" i="15"/>
  <c r="H1446" i="15"/>
  <c r="G1446" i="15"/>
  <c r="F1446" i="15"/>
  <c r="E1446" i="15"/>
  <c r="H1445" i="15"/>
  <c r="G1445" i="15"/>
  <c r="F1445" i="15"/>
  <c r="E1445" i="15"/>
  <c r="H1444" i="15"/>
  <c r="G1444" i="15"/>
  <c r="F1444" i="15"/>
  <c r="E1444" i="15"/>
  <c r="H1443" i="15"/>
  <c r="G1443" i="15"/>
  <c r="F1443" i="15"/>
  <c r="E1443" i="15"/>
  <c r="H1442" i="15"/>
  <c r="G1442" i="15"/>
  <c r="F1442" i="15"/>
  <c r="E1442" i="15"/>
  <c r="H1441" i="15"/>
  <c r="G1441" i="15"/>
  <c r="F1441" i="15"/>
  <c r="E1441" i="15"/>
  <c r="H1440" i="15"/>
  <c r="G1440" i="15"/>
  <c r="F1440" i="15"/>
  <c r="E1440" i="15"/>
  <c r="H1439" i="15"/>
  <c r="G1439" i="15"/>
  <c r="F1439" i="15"/>
  <c r="E1439" i="15"/>
  <c r="H1438" i="15"/>
  <c r="G1438" i="15"/>
  <c r="F1438" i="15"/>
  <c r="E1438" i="15"/>
  <c r="H1437" i="15"/>
  <c r="G1437" i="15"/>
  <c r="F1437" i="15"/>
  <c r="E1437" i="15"/>
  <c r="H1436" i="15"/>
  <c r="G1436" i="15"/>
  <c r="F1436" i="15"/>
  <c r="E1436" i="15"/>
  <c r="H1435" i="15"/>
  <c r="G1435" i="15"/>
  <c r="F1435" i="15"/>
  <c r="E1435" i="15"/>
  <c r="H1434" i="15"/>
  <c r="G1434" i="15"/>
  <c r="F1434" i="15"/>
  <c r="E1434" i="15"/>
  <c r="H1433" i="15"/>
  <c r="G1433" i="15"/>
  <c r="F1433" i="15"/>
  <c r="E1433" i="15"/>
  <c r="H1432" i="15"/>
  <c r="G1432" i="15"/>
  <c r="F1432" i="15"/>
  <c r="E1432" i="15"/>
  <c r="H1431" i="15"/>
  <c r="G1431" i="15"/>
  <c r="F1431" i="15"/>
  <c r="E1431" i="15"/>
  <c r="H1430" i="15"/>
  <c r="G1430" i="15"/>
  <c r="F1430" i="15"/>
  <c r="E1430" i="15"/>
  <c r="H1429" i="15"/>
  <c r="G1429" i="15"/>
  <c r="F1429" i="15"/>
  <c r="E1429" i="15"/>
  <c r="H1428" i="15"/>
  <c r="G1428" i="15"/>
  <c r="F1428" i="15"/>
  <c r="E1428" i="15"/>
  <c r="H1427" i="15"/>
  <c r="G1427" i="15"/>
  <c r="F1427" i="15"/>
  <c r="E1427" i="15"/>
  <c r="H1426" i="15"/>
  <c r="G1426" i="15"/>
  <c r="F1426" i="15"/>
  <c r="E1426" i="15"/>
  <c r="H1425" i="15"/>
  <c r="G1425" i="15"/>
  <c r="F1425" i="15"/>
  <c r="E1425" i="15"/>
  <c r="H1424" i="15"/>
  <c r="G1424" i="15"/>
  <c r="F1424" i="15"/>
  <c r="E1424" i="15"/>
  <c r="H1423" i="15"/>
  <c r="G1423" i="15"/>
  <c r="F1423" i="15"/>
  <c r="E1423" i="15"/>
  <c r="H1422" i="15"/>
  <c r="G1422" i="15"/>
  <c r="F1422" i="15"/>
  <c r="E1422" i="15"/>
  <c r="H1421" i="15"/>
  <c r="G1421" i="15"/>
  <c r="F1421" i="15"/>
  <c r="E1421" i="15"/>
  <c r="H1420" i="15"/>
  <c r="G1420" i="15"/>
  <c r="F1420" i="15"/>
  <c r="E1420" i="15"/>
  <c r="H1419" i="15"/>
  <c r="G1419" i="15"/>
  <c r="F1419" i="15"/>
  <c r="E1419" i="15"/>
  <c r="H1418" i="15"/>
  <c r="G1418" i="15"/>
  <c r="F1418" i="15"/>
  <c r="E1418" i="15"/>
  <c r="H1417" i="15"/>
  <c r="G1417" i="15"/>
  <c r="F1417" i="15"/>
  <c r="E1417" i="15"/>
  <c r="H1416" i="15"/>
  <c r="G1416" i="15"/>
  <c r="F1416" i="15"/>
  <c r="E1416" i="15"/>
  <c r="H1415" i="15"/>
  <c r="G1415" i="15"/>
  <c r="F1415" i="15"/>
  <c r="E1415" i="15"/>
  <c r="H1414" i="15"/>
  <c r="G1414" i="15"/>
  <c r="F1414" i="15"/>
  <c r="E1414" i="15"/>
  <c r="H1413" i="15"/>
  <c r="G1413" i="15"/>
  <c r="F1413" i="15"/>
  <c r="E1413" i="15"/>
  <c r="H1412" i="15"/>
  <c r="G1412" i="15"/>
  <c r="F1412" i="15"/>
  <c r="E1412" i="15"/>
  <c r="H1411" i="15"/>
  <c r="G1411" i="15"/>
  <c r="F1411" i="15"/>
  <c r="E1411" i="15"/>
  <c r="H1410" i="15"/>
  <c r="G1410" i="15"/>
  <c r="F1410" i="15"/>
  <c r="E1410" i="15"/>
  <c r="H1409" i="15"/>
  <c r="G1409" i="15"/>
  <c r="F1409" i="15"/>
  <c r="E1409" i="15"/>
  <c r="H1408" i="15"/>
  <c r="G1408" i="15"/>
  <c r="F1408" i="15"/>
  <c r="E1408" i="15"/>
  <c r="H1407" i="15"/>
  <c r="G1407" i="15"/>
  <c r="F1407" i="15"/>
  <c r="E1407" i="15"/>
  <c r="H1406" i="15"/>
  <c r="G1406" i="15"/>
  <c r="F1406" i="15"/>
  <c r="E1406" i="15"/>
  <c r="H1405" i="15"/>
  <c r="G1405" i="15"/>
  <c r="F1405" i="15"/>
  <c r="E1405" i="15"/>
  <c r="H1404" i="15"/>
  <c r="G1404" i="15"/>
  <c r="F1404" i="15"/>
  <c r="E1404" i="15"/>
  <c r="H1403" i="15"/>
  <c r="G1403" i="15"/>
  <c r="F1403" i="15"/>
  <c r="E1403" i="15"/>
  <c r="H1402" i="15"/>
  <c r="G1402" i="15"/>
  <c r="F1402" i="15"/>
  <c r="E1402" i="15"/>
  <c r="H1401" i="15"/>
  <c r="G1401" i="15"/>
  <c r="F1401" i="15"/>
  <c r="E1401" i="15"/>
  <c r="H1400" i="15"/>
  <c r="G1400" i="15"/>
  <c r="F1400" i="15"/>
  <c r="E1400" i="15"/>
  <c r="H1399" i="15"/>
  <c r="G1399" i="15"/>
  <c r="F1399" i="15"/>
  <c r="E1399" i="15"/>
  <c r="H1398" i="15"/>
  <c r="G1398" i="15"/>
  <c r="F1398" i="15"/>
  <c r="E1398" i="15"/>
  <c r="H1397" i="15"/>
  <c r="G1397" i="15"/>
  <c r="F1397" i="15"/>
  <c r="E1397" i="15"/>
  <c r="H1396" i="15"/>
  <c r="G1396" i="15"/>
  <c r="F1396" i="15"/>
  <c r="E1396" i="15"/>
  <c r="H1395" i="15"/>
  <c r="G1395" i="15"/>
  <c r="F1395" i="15"/>
  <c r="E1395" i="15"/>
  <c r="H1394" i="15"/>
  <c r="G1394" i="15"/>
  <c r="F1394" i="15"/>
  <c r="E1394" i="15"/>
  <c r="H1393" i="15"/>
  <c r="G1393" i="15"/>
  <c r="F1393" i="15"/>
  <c r="E1393" i="15"/>
  <c r="H1392" i="15"/>
  <c r="G1392" i="15"/>
  <c r="F1392" i="15"/>
  <c r="E1392" i="15"/>
  <c r="H1391" i="15"/>
  <c r="G1391" i="15"/>
  <c r="F1391" i="15"/>
  <c r="E1391" i="15"/>
  <c r="H1390" i="15"/>
  <c r="G1390" i="15"/>
  <c r="F1390" i="15"/>
  <c r="E1390" i="15"/>
  <c r="H1389" i="15"/>
  <c r="G1389" i="15"/>
  <c r="F1389" i="15"/>
  <c r="E1389" i="15"/>
  <c r="H1388" i="15"/>
  <c r="G1388" i="15"/>
  <c r="F1388" i="15"/>
  <c r="E1388" i="15"/>
  <c r="H1387" i="15"/>
  <c r="G1387" i="15"/>
  <c r="F1387" i="15"/>
  <c r="E1387" i="15"/>
  <c r="H1386" i="15"/>
  <c r="G1386" i="15"/>
  <c r="F1386" i="15"/>
  <c r="E1386" i="15"/>
  <c r="H1385" i="15"/>
  <c r="G1385" i="15"/>
  <c r="F1385" i="15"/>
  <c r="E1385" i="15"/>
  <c r="H1384" i="15"/>
  <c r="G1384" i="15"/>
  <c r="F1384" i="15"/>
  <c r="E1384" i="15"/>
  <c r="H1383" i="15"/>
  <c r="G1383" i="15"/>
  <c r="F1383" i="15"/>
  <c r="E1383" i="15"/>
  <c r="H1382" i="15"/>
  <c r="G1382" i="15"/>
  <c r="F1382" i="15"/>
  <c r="E1382" i="15"/>
  <c r="H1381" i="15"/>
  <c r="G1381" i="15"/>
  <c r="F1381" i="15"/>
  <c r="E1381" i="15"/>
  <c r="H1380" i="15"/>
  <c r="G1380" i="15"/>
  <c r="F1380" i="15"/>
  <c r="E1380" i="15"/>
  <c r="H1379" i="15"/>
  <c r="G1379" i="15"/>
  <c r="F1379" i="15"/>
  <c r="E1379" i="15"/>
  <c r="H1378" i="15"/>
  <c r="G1378" i="15"/>
  <c r="F1378" i="15"/>
  <c r="E1378" i="15"/>
  <c r="H1377" i="15"/>
  <c r="G1377" i="15"/>
  <c r="F1377" i="15"/>
  <c r="E1377" i="15"/>
  <c r="H1376" i="15"/>
  <c r="G1376" i="15"/>
  <c r="F1376" i="15"/>
  <c r="E1376" i="15"/>
  <c r="H1375" i="15"/>
  <c r="G1375" i="15"/>
  <c r="F1375" i="15"/>
  <c r="E1375" i="15"/>
  <c r="H1374" i="15"/>
  <c r="G1374" i="15"/>
  <c r="F1374" i="15"/>
  <c r="E1374" i="15"/>
  <c r="H1373" i="15"/>
  <c r="G1373" i="15"/>
  <c r="F1373" i="15"/>
  <c r="E1373" i="15"/>
  <c r="H1372" i="15"/>
  <c r="G1372" i="15"/>
  <c r="F1372" i="15"/>
  <c r="E1372" i="15"/>
  <c r="H1371" i="15"/>
  <c r="G1371" i="15"/>
  <c r="F1371" i="15"/>
  <c r="E1371" i="15"/>
  <c r="H1370" i="15"/>
  <c r="G1370" i="15"/>
  <c r="F1370" i="15"/>
  <c r="E1370" i="15"/>
  <c r="H1369" i="15"/>
  <c r="G1369" i="15"/>
  <c r="F1369" i="15"/>
  <c r="E1369" i="15"/>
  <c r="H1368" i="15"/>
  <c r="G1368" i="15"/>
  <c r="F1368" i="15"/>
  <c r="E1368" i="15"/>
  <c r="H1367" i="15"/>
  <c r="G1367" i="15"/>
  <c r="F1367" i="15"/>
  <c r="E1367" i="15"/>
  <c r="H1366" i="15"/>
  <c r="G1366" i="15"/>
  <c r="F1366" i="15"/>
  <c r="E1366" i="15"/>
  <c r="H1365" i="15"/>
  <c r="G1365" i="15"/>
  <c r="F1365" i="15"/>
  <c r="E1365" i="15"/>
  <c r="H1364" i="15"/>
  <c r="G1364" i="15"/>
  <c r="F1364" i="15"/>
  <c r="E1364" i="15"/>
  <c r="H1363" i="15"/>
  <c r="G1363" i="15"/>
  <c r="F1363" i="15"/>
  <c r="E1363" i="15"/>
  <c r="H1362" i="15"/>
  <c r="G1362" i="15"/>
  <c r="F1362" i="15"/>
  <c r="E1362" i="15"/>
  <c r="H1361" i="15"/>
  <c r="G1361" i="15"/>
  <c r="F1361" i="15"/>
  <c r="E1361" i="15"/>
  <c r="H1360" i="15"/>
  <c r="G1360" i="15"/>
  <c r="F1360" i="15"/>
  <c r="E1360" i="15"/>
  <c r="H1359" i="15"/>
  <c r="G1359" i="15"/>
  <c r="F1359" i="15"/>
  <c r="E1359" i="15"/>
  <c r="H1358" i="15"/>
  <c r="G1358" i="15"/>
  <c r="F1358" i="15"/>
  <c r="E1358" i="15"/>
  <c r="H1357" i="15"/>
  <c r="G1357" i="15"/>
  <c r="F1357" i="15"/>
  <c r="E1357" i="15"/>
  <c r="H1356" i="15"/>
  <c r="G1356" i="15"/>
  <c r="F1356" i="15"/>
  <c r="E1356" i="15"/>
  <c r="H1355" i="15"/>
  <c r="G1355" i="15"/>
  <c r="F1355" i="15"/>
  <c r="E1355" i="15"/>
  <c r="H1354" i="15"/>
  <c r="G1354" i="15"/>
  <c r="F1354" i="15"/>
  <c r="E1354" i="15"/>
  <c r="H1353" i="15"/>
  <c r="G1353" i="15"/>
  <c r="F1353" i="15"/>
  <c r="E1353" i="15"/>
  <c r="H1352" i="15"/>
  <c r="G1352" i="15"/>
  <c r="F1352" i="15"/>
  <c r="E1352" i="15"/>
  <c r="H1351" i="15"/>
  <c r="G1351" i="15"/>
  <c r="F1351" i="15"/>
  <c r="E1351" i="15"/>
  <c r="H1350" i="15"/>
  <c r="G1350" i="15"/>
  <c r="F1350" i="15"/>
  <c r="E1350" i="15"/>
  <c r="H1349" i="15"/>
  <c r="G1349" i="15"/>
  <c r="F1349" i="15"/>
  <c r="E1349" i="15"/>
  <c r="H1348" i="15"/>
  <c r="G1348" i="15"/>
  <c r="F1348" i="15"/>
  <c r="E1348" i="15"/>
  <c r="H1347" i="15"/>
  <c r="G1347" i="15"/>
  <c r="F1347" i="15"/>
  <c r="E1347" i="15"/>
  <c r="H1346" i="15"/>
  <c r="G1346" i="15"/>
  <c r="F1346" i="15"/>
  <c r="E1346" i="15"/>
  <c r="H1345" i="15"/>
  <c r="G1345" i="15"/>
  <c r="F1345" i="15"/>
  <c r="E1345" i="15"/>
  <c r="H1344" i="15"/>
  <c r="G1344" i="15"/>
  <c r="F1344" i="15"/>
  <c r="E1344" i="15"/>
  <c r="H1343" i="15"/>
  <c r="G1343" i="15"/>
  <c r="F1343" i="15"/>
  <c r="E1343" i="15"/>
  <c r="H1342" i="15"/>
  <c r="G1342" i="15"/>
  <c r="F1342" i="15"/>
  <c r="E1342" i="15"/>
  <c r="H1341" i="15"/>
  <c r="G1341" i="15"/>
  <c r="F1341" i="15"/>
  <c r="E1341" i="15"/>
  <c r="H1340" i="15"/>
  <c r="G1340" i="15"/>
  <c r="F1340" i="15"/>
  <c r="E1340" i="15"/>
  <c r="H1339" i="15"/>
  <c r="G1339" i="15"/>
  <c r="F1339" i="15"/>
  <c r="E1339" i="15"/>
  <c r="H1338" i="15"/>
  <c r="G1338" i="15"/>
  <c r="F1338" i="15"/>
  <c r="E1338" i="15"/>
  <c r="H1337" i="15"/>
  <c r="G1337" i="15"/>
  <c r="F1337" i="15"/>
  <c r="E1337" i="15"/>
  <c r="H1336" i="15"/>
  <c r="G1336" i="15"/>
  <c r="F1336" i="15"/>
  <c r="E1336" i="15"/>
  <c r="H1335" i="15"/>
  <c r="G1335" i="15"/>
  <c r="F1335" i="15"/>
  <c r="E1335" i="15"/>
  <c r="H1334" i="15"/>
  <c r="G1334" i="15"/>
  <c r="F1334" i="15"/>
  <c r="E1334" i="15"/>
  <c r="H1333" i="15"/>
  <c r="G1333" i="15"/>
  <c r="F1333" i="15"/>
  <c r="E1333" i="15"/>
  <c r="H1332" i="15"/>
  <c r="G1332" i="15"/>
  <c r="F1332" i="15"/>
  <c r="E1332" i="15"/>
  <c r="H1331" i="15"/>
  <c r="G1331" i="15"/>
  <c r="F1331" i="15"/>
  <c r="E1331" i="15"/>
  <c r="H1330" i="15"/>
  <c r="G1330" i="15"/>
  <c r="F1330" i="15"/>
  <c r="E1330" i="15"/>
  <c r="H1329" i="15"/>
  <c r="G1329" i="15"/>
  <c r="F1329" i="15"/>
  <c r="E1329" i="15"/>
  <c r="H1328" i="15"/>
  <c r="G1328" i="15"/>
  <c r="F1328" i="15"/>
  <c r="E1328" i="15"/>
  <c r="H1327" i="15"/>
  <c r="G1327" i="15"/>
  <c r="F1327" i="15"/>
  <c r="E1327" i="15"/>
  <c r="H1326" i="15"/>
  <c r="G1326" i="15"/>
  <c r="F1326" i="15"/>
  <c r="E1326" i="15"/>
  <c r="H1325" i="15"/>
  <c r="G1325" i="15"/>
  <c r="F1325" i="15"/>
  <c r="E1325" i="15"/>
  <c r="H1324" i="15"/>
  <c r="G1324" i="15"/>
  <c r="F1324" i="15"/>
  <c r="E1324" i="15"/>
  <c r="H1323" i="15"/>
  <c r="G1323" i="15"/>
  <c r="F1323" i="15"/>
  <c r="E1323" i="15"/>
  <c r="H1322" i="15"/>
  <c r="G1322" i="15"/>
  <c r="F1322" i="15"/>
  <c r="E1322" i="15"/>
  <c r="H1321" i="15"/>
  <c r="G1321" i="15"/>
  <c r="F1321" i="15"/>
  <c r="E1321" i="15"/>
  <c r="H1320" i="15"/>
  <c r="G1320" i="15"/>
  <c r="F1320" i="15"/>
  <c r="E1320" i="15"/>
  <c r="H1319" i="15"/>
  <c r="G1319" i="15"/>
  <c r="F1319" i="15"/>
  <c r="E1319" i="15"/>
  <c r="H1318" i="15"/>
  <c r="G1318" i="15"/>
  <c r="F1318" i="15"/>
  <c r="E1318" i="15"/>
  <c r="H1317" i="15"/>
  <c r="G1317" i="15"/>
  <c r="F1317" i="15"/>
  <c r="E1317" i="15"/>
  <c r="H1316" i="15"/>
  <c r="G1316" i="15"/>
  <c r="F1316" i="15"/>
  <c r="E1316" i="15"/>
  <c r="H1315" i="15"/>
  <c r="G1315" i="15"/>
  <c r="F1315" i="15"/>
  <c r="E1315" i="15"/>
  <c r="H1314" i="15"/>
  <c r="G1314" i="15"/>
  <c r="F1314" i="15"/>
  <c r="E1314" i="15"/>
  <c r="H1313" i="15"/>
  <c r="G1313" i="15"/>
  <c r="F1313" i="15"/>
  <c r="E1313" i="15"/>
  <c r="H1312" i="15"/>
  <c r="G1312" i="15"/>
  <c r="F1312" i="15"/>
  <c r="E1312" i="15"/>
  <c r="H1311" i="15"/>
  <c r="G1311" i="15"/>
  <c r="F1311" i="15"/>
  <c r="E1311" i="15"/>
  <c r="H1310" i="15"/>
  <c r="G1310" i="15"/>
  <c r="F1310" i="15"/>
  <c r="E1310" i="15"/>
  <c r="H1309" i="15"/>
  <c r="G1309" i="15"/>
  <c r="F1309" i="15"/>
  <c r="E1309" i="15"/>
  <c r="H1308" i="15"/>
  <c r="G1308" i="15"/>
  <c r="F1308" i="15"/>
  <c r="E1308" i="15"/>
  <c r="H1307" i="15"/>
  <c r="G1307" i="15"/>
  <c r="F1307" i="15"/>
  <c r="E1307" i="15"/>
  <c r="H1306" i="15"/>
  <c r="G1306" i="15"/>
  <c r="F1306" i="15"/>
  <c r="E1306" i="15"/>
  <c r="H1305" i="15"/>
  <c r="G1305" i="15"/>
  <c r="F1305" i="15"/>
  <c r="E1305" i="15"/>
  <c r="H1304" i="15"/>
  <c r="G1304" i="15"/>
  <c r="F1304" i="15"/>
  <c r="E1304" i="15"/>
  <c r="H1303" i="15"/>
  <c r="G1303" i="15"/>
  <c r="F1303" i="15"/>
  <c r="E1303" i="15"/>
  <c r="H1302" i="15"/>
  <c r="G1302" i="15"/>
  <c r="F1302" i="15"/>
  <c r="E1302" i="15"/>
  <c r="H1301" i="15"/>
  <c r="G1301" i="15"/>
  <c r="F1301" i="15"/>
  <c r="E1301" i="15"/>
  <c r="H1300" i="15"/>
  <c r="G1300" i="15"/>
  <c r="F1300" i="15"/>
  <c r="E1300" i="15"/>
  <c r="H1299" i="15"/>
  <c r="G1299" i="15"/>
  <c r="F1299" i="15"/>
  <c r="E1299" i="15"/>
  <c r="H1298" i="15"/>
  <c r="G1298" i="15"/>
  <c r="F1298" i="15"/>
  <c r="E1298" i="15"/>
  <c r="H1297" i="15"/>
  <c r="G1297" i="15"/>
  <c r="F1297" i="15"/>
  <c r="E1297" i="15"/>
  <c r="H1296" i="15"/>
  <c r="G1296" i="15"/>
  <c r="F1296" i="15"/>
  <c r="E1296" i="15"/>
  <c r="H1295" i="15"/>
  <c r="G1295" i="15"/>
  <c r="F1295" i="15"/>
  <c r="E1295" i="15"/>
  <c r="H1294" i="15"/>
  <c r="G1294" i="15"/>
  <c r="F1294" i="15"/>
  <c r="E1294" i="15"/>
  <c r="H1293" i="15"/>
  <c r="G1293" i="15"/>
  <c r="F1293" i="15"/>
  <c r="E1293" i="15"/>
  <c r="H1292" i="15"/>
  <c r="G1292" i="15"/>
  <c r="F1292" i="15"/>
  <c r="E1292" i="15"/>
  <c r="H1291" i="15"/>
  <c r="G1291" i="15"/>
  <c r="F1291" i="15"/>
  <c r="E1291" i="15"/>
  <c r="H1290" i="15"/>
  <c r="G1290" i="15"/>
  <c r="F1290" i="15"/>
  <c r="E1290" i="15"/>
  <c r="H1289" i="15"/>
  <c r="G1289" i="15"/>
  <c r="F1289" i="15"/>
  <c r="E1289" i="15"/>
  <c r="H1288" i="15"/>
  <c r="G1288" i="15"/>
  <c r="F1288" i="15"/>
  <c r="E1288" i="15"/>
  <c r="H1287" i="15"/>
  <c r="G1287" i="15"/>
  <c r="F1287" i="15"/>
  <c r="E1287" i="15"/>
  <c r="H1286" i="15"/>
  <c r="G1286" i="15"/>
  <c r="F1286" i="15"/>
  <c r="E1286" i="15"/>
  <c r="H1285" i="15"/>
  <c r="G1285" i="15"/>
  <c r="F1285" i="15"/>
  <c r="E1285" i="15"/>
  <c r="H1284" i="15"/>
  <c r="G1284" i="15"/>
  <c r="F1284" i="15"/>
  <c r="E1284" i="15"/>
  <c r="H1283" i="15"/>
  <c r="G1283" i="15"/>
  <c r="F1283" i="15"/>
  <c r="E1283" i="15"/>
  <c r="H1282" i="15"/>
  <c r="G1282" i="15"/>
  <c r="F1282" i="15"/>
  <c r="E1282" i="15"/>
  <c r="H1281" i="15"/>
  <c r="G1281" i="15"/>
  <c r="F1281" i="15"/>
  <c r="E1281" i="15"/>
  <c r="H1280" i="15"/>
  <c r="G1280" i="15"/>
  <c r="F1280" i="15"/>
  <c r="E1280" i="15"/>
  <c r="H1279" i="15"/>
  <c r="G1279" i="15"/>
  <c r="F1279" i="15"/>
  <c r="E1279" i="15"/>
  <c r="H1278" i="15"/>
  <c r="G1278" i="15"/>
  <c r="F1278" i="15"/>
  <c r="E1278" i="15"/>
  <c r="H1277" i="15"/>
  <c r="G1277" i="15"/>
  <c r="F1277" i="15"/>
  <c r="E1277" i="15"/>
  <c r="H1276" i="15"/>
  <c r="G1276" i="15"/>
  <c r="F1276" i="15"/>
  <c r="E1276" i="15"/>
  <c r="H1275" i="15"/>
  <c r="G1275" i="15"/>
  <c r="F1275" i="15"/>
  <c r="E1275" i="15"/>
  <c r="H1274" i="15"/>
  <c r="G1274" i="15"/>
  <c r="F1274" i="15"/>
  <c r="E1274" i="15"/>
  <c r="H1273" i="15"/>
  <c r="G1273" i="15"/>
  <c r="F1273" i="15"/>
  <c r="E1273" i="15"/>
  <c r="H1272" i="15"/>
  <c r="G1272" i="15"/>
  <c r="F1272" i="15"/>
  <c r="E1272" i="15"/>
  <c r="H1271" i="15"/>
  <c r="G1271" i="15"/>
  <c r="F1271" i="15"/>
  <c r="E1271" i="15"/>
  <c r="H1270" i="15"/>
  <c r="G1270" i="15"/>
  <c r="F1270" i="15"/>
  <c r="E1270" i="15"/>
  <c r="H1269" i="15"/>
  <c r="G1269" i="15"/>
  <c r="F1269" i="15"/>
  <c r="E1269" i="15"/>
  <c r="H1268" i="15"/>
  <c r="G1268" i="15"/>
  <c r="F1268" i="15"/>
  <c r="E1268" i="15"/>
  <c r="H1267" i="15"/>
  <c r="G1267" i="15"/>
  <c r="F1267" i="15"/>
  <c r="E1267" i="15"/>
  <c r="H1266" i="15"/>
  <c r="G1266" i="15"/>
  <c r="F1266" i="15"/>
  <c r="E1266" i="15"/>
  <c r="H1265" i="15"/>
  <c r="G1265" i="15"/>
  <c r="F1265" i="15"/>
  <c r="E1265" i="15"/>
  <c r="H1264" i="15"/>
  <c r="G1264" i="15"/>
  <c r="F1264" i="15"/>
  <c r="E1264" i="15"/>
  <c r="H1263" i="15"/>
  <c r="G1263" i="15"/>
  <c r="F1263" i="15"/>
  <c r="E1263" i="15"/>
  <c r="H1262" i="15"/>
  <c r="G1262" i="15"/>
  <c r="F1262" i="15"/>
  <c r="E1262" i="15"/>
  <c r="H1261" i="15"/>
  <c r="G1261" i="15"/>
  <c r="F1261" i="15"/>
  <c r="E1261" i="15"/>
  <c r="H1260" i="15"/>
  <c r="G1260" i="15"/>
  <c r="F1260" i="15"/>
  <c r="E1260" i="15"/>
  <c r="H1259" i="15"/>
  <c r="G1259" i="15"/>
  <c r="F1259" i="15"/>
  <c r="E1259" i="15"/>
  <c r="H1258" i="15"/>
  <c r="G1258" i="15"/>
  <c r="F1258" i="15"/>
  <c r="E1258" i="15"/>
  <c r="H1257" i="15"/>
  <c r="G1257" i="15"/>
  <c r="F1257" i="15"/>
  <c r="E1257" i="15"/>
  <c r="H1256" i="15"/>
  <c r="G1256" i="15"/>
  <c r="F1256" i="15"/>
  <c r="E1256" i="15"/>
  <c r="H1255" i="15"/>
  <c r="G1255" i="15"/>
  <c r="F1255" i="15"/>
  <c r="E1255" i="15"/>
  <c r="H1254" i="15"/>
  <c r="G1254" i="15"/>
  <c r="F1254" i="15"/>
  <c r="E1254" i="15"/>
  <c r="H1253" i="15"/>
  <c r="G1253" i="15"/>
  <c r="F1253" i="15"/>
  <c r="E1253" i="15"/>
  <c r="H1252" i="15"/>
  <c r="G1252" i="15"/>
  <c r="F1252" i="15"/>
  <c r="E1252" i="15"/>
  <c r="H1251" i="15"/>
  <c r="G1251" i="15"/>
  <c r="F1251" i="15"/>
  <c r="E1251" i="15"/>
  <c r="H1250" i="15"/>
  <c r="G1250" i="15"/>
  <c r="F1250" i="15"/>
  <c r="E1250" i="15"/>
  <c r="H1249" i="15"/>
  <c r="G1249" i="15"/>
  <c r="F1249" i="15"/>
  <c r="E1249" i="15"/>
  <c r="H1248" i="15"/>
  <c r="G1248" i="15"/>
  <c r="F1248" i="15"/>
  <c r="E1248" i="15"/>
  <c r="H1247" i="15"/>
  <c r="G1247" i="15"/>
  <c r="F1247" i="15"/>
  <c r="E1247" i="15"/>
  <c r="H1246" i="15"/>
  <c r="G1246" i="15"/>
  <c r="F1246" i="15"/>
  <c r="E1246" i="15"/>
  <c r="H1245" i="15"/>
  <c r="G1245" i="15"/>
  <c r="F1245" i="15"/>
  <c r="E1245" i="15"/>
  <c r="H1244" i="15"/>
  <c r="G1244" i="15"/>
  <c r="F1244" i="15"/>
  <c r="E1244" i="15"/>
  <c r="H1243" i="15"/>
  <c r="G1243" i="15"/>
  <c r="F1243" i="15"/>
  <c r="E1243" i="15"/>
  <c r="H1242" i="15"/>
  <c r="G1242" i="15"/>
  <c r="F1242" i="15"/>
  <c r="E1242" i="15"/>
  <c r="H1241" i="15"/>
  <c r="G1241" i="15"/>
  <c r="F1241" i="15"/>
  <c r="E1241" i="15"/>
  <c r="H1240" i="15"/>
  <c r="G1240" i="15"/>
  <c r="F1240" i="15"/>
  <c r="E1240" i="15"/>
  <c r="H1239" i="15"/>
  <c r="G1239" i="15"/>
  <c r="F1239" i="15"/>
  <c r="E1239" i="15"/>
  <c r="H1238" i="15"/>
  <c r="G1238" i="15"/>
  <c r="F1238" i="15"/>
  <c r="E1238" i="15"/>
  <c r="H1237" i="15"/>
  <c r="G1237" i="15"/>
  <c r="F1237" i="15"/>
  <c r="E1237" i="15"/>
  <c r="H1236" i="15"/>
  <c r="G1236" i="15"/>
  <c r="F1236" i="15"/>
  <c r="E1236" i="15"/>
  <c r="H1235" i="15"/>
  <c r="G1235" i="15"/>
  <c r="F1235" i="15"/>
  <c r="E1235" i="15"/>
  <c r="H1234" i="15"/>
  <c r="G1234" i="15"/>
  <c r="F1234" i="15"/>
  <c r="E1234" i="15"/>
  <c r="H1233" i="15"/>
  <c r="G1233" i="15"/>
  <c r="F1233" i="15"/>
  <c r="E1233" i="15"/>
  <c r="H1232" i="15"/>
  <c r="G1232" i="15"/>
  <c r="F1232" i="15"/>
  <c r="E1232" i="15"/>
  <c r="H1231" i="15"/>
  <c r="G1231" i="15"/>
  <c r="F1231" i="15"/>
  <c r="E1231" i="15"/>
  <c r="H1230" i="15"/>
  <c r="G1230" i="15"/>
  <c r="F1230" i="15"/>
  <c r="E1230" i="15"/>
  <c r="H1229" i="15"/>
  <c r="G1229" i="15"/>
  <c r="F1229" i="15"/>
  <c r="E1229" i="15"/>
  <c r="H1228" i="15"/>
  <c r="G1228" i="15"/>
  <c r="F1228" i="15"/>
  <c r="E1228" i="15"/>
  <c r="H1227" i="15"/>
  <c r="G1227" i="15"/>
  <c r="F1227" i="15"/>
  <c r="E1227" i="15"/>
  <c r="H1226" i="15"/>
  <c r="G1226" i="15"/>
  <c r="F1226" i="15"/>
  <c r="E1226" i="15"/>
  <c r="H1225" i="15"/>
  <c r="G1225" i="15"/>
  <c r="F1225" i="15"/>
  <c r="E1225" i="15"/>
  <c r="H1224" i="15"/>
  <c r="G1224" i="15"/>
  <c r="F1224" i="15"/>
  <c r="E1224" i="15"/>
  <c r="H1223" i="15"/>
  <c r="G1223" i="15"/>
  <c r="F1223" i="15"/>
  <c r="E1223" i="15"/>
  <c r="H1222" i="15"/>
  <c r="G1222" i="15"/>
  <c r="F1222" i="15"/>
  <c r="E1222" i="15"/>
  <c r="H1221" i="15"/>
  <c r="G1221" i="15"/>
  <c r="F1221" i="15"/>
  <c r="E1221" i="15"/>
  <c r="H1220" i="15"/>
  <c r="G1220" i="15"/>
  <c r="F1220" i="15"/>
  <c r="E1220" i="15"/>
  <c r="H1219" i="15"/>
  <c r="G1219" i="15"/>
  <c r="F1219" i="15"/>
  <c r="E1219" i="15"/>
  <c r="H1218" i="15"/>
  <c r="G1218" i="15"/>
  <c r="F1218" i="15"/>
  <c r="E1218" i="15"/>
  <c r="H1217" i="15"/>
  <c r="G1217" i="15"/>
  <c r="F1217" i="15"/>
  <c r="E1217" i="15"/>
  <c r="H1216" i="15"/>
  <c r="G1216" i="15"/>
  <c r="F1216" i="15"/>
  <c r="E1216" i="15"/>
  <c r="H1215" i="15"/>
  <c r="G1215" i="15"/>
  <c r="F1215" i="15"/>
  <c r="E1215" i="15"/>
  <c r="H1214" i="15"/>
  <c r="G1214" i="15"/>
  <c r="F1214" i="15"/>
  <c r="E1214" i="15"/>
  <c r="H1213" i="15"/>
  <c r="G1213" i="15"/>
  <c r="F1213" i="15"/>
  <c r="E1213" i="15"/>
  <c r="H1212" i="15"/>
  <c r="G1212" i="15"/>
  <c r="F1212" i="15"/>
  <c r="E1212" i="15"/>
  <c r="H1211" i="15"/>
  <c r="G1211" i="15"/>
  <c r="F1211" i="15"/>
  <c r="E1211" i="15"/>
  <c r="H1210" i="15"/>
  <c r="G1210" i="15"/>
  <c r="F1210" i="15"/>
  <c r="E1210" i="15"/>
  <c r="H1209" i="15"/>
  <c r="G1209" i="15"/>
  <c r="F1209" i="15"/>
  <c r="E1209" i="15"/>
  <c r="H1208" i="15"/>
  <c r="G1208" i="15"/>
  <c r="F1208" i="15"/>
  <c r="E1208" i="15"/>
  <c r="H1207" i="15"/>
  <c r="G1207" i="15"/>
  <c r="F1207" i="15"/>
  <c r="E1207" i="15"/>
  <c r="H1206" i="15"/>
  <c r="G1206" i="15"/>
  <c r="F1206" i="15"/>
  <c r="E1206" i="15"/>
  <c r="H1205" i="15"/>
  <c r="G1205" i="15"/>
  <c r="F1205" i="15"/>
  <c r="E1205" i="15"/>
  <c r="H1204" i="15"/>
  <c r="G1204" i="15"/>
  <c r="F1204" i="15"/>
  <c r="E1204" i="15"/>
  <c r="H1203" i="15"/>
  <c r="G1203" i="15"/>
  <c r="F1203" i="15"/>
  <c r="E1203" i="15"/>
  <c r="H1202" i="15"/>
  <c r="G1202" i="15"/>
  <c r="F1202" i="15"/>
  <c r="E1202" i="15"/>
  <c r="H1201" i="15"/>
  <c r="G1201" i="15"/>
  <c r="F1201" i="15"/>
  <c r="E1201" i="15"/>
  <c r="H1200" i="15"/>
  <c r="G1200" i="15"/>
  <c r="F1200" i="15"/>
  <c r="E1200" i="15"/>
  <c r="H1199" i="15"/>
  <c r="G1199" i="15"/>
  <c r="F1199" i="15"/>
  <c r="E1199" i="15"/>
  <c r="H1198" i="15"/>
  <c r="G1198" i="15"/>
  <c r="F1198" i="15"/>
  <c r="E1198" i="15"/>
  <c r="H1197" i="15"/>
  <c r="G1197" i="15"/>
  <c r="F1197" i="15"/>
  <c r="E1197" i="15"/>
  <c r="H1196" i="15"/>
  <c r="G1196" i="15"/>
  <c r="F1196" i="15"/>
  <c r="E1196" i="15"/>
  <c r="H1195" i="15"/>
  <c r="G1195" i="15"/>
  <c r="F1195" i="15"/>
  <c r="E1195" i="15"/>
  <c r="H1194" i="15"/>
  <c r="G1194" i="15"/>
  <c r="F1194" i="15"/>
  <c r="E1194" i="15"/>
  <c r="H1193" i="15"/>
  <c r="G1193" i="15"/>
  <c r="F1193" i="15"/>
  <c r="E1193" i="15"/>
  <c r="H1192" i="15"/>
  <c r="G1192" i="15"/>
  <c r="F1192" i="15"/>
  <c r="E1192" i="15"/>
  <c r="H1191" i="15"/>
  <c r="G1191" i="15"/>
  <c r="F1191" i="15"/>
  <c r="E1191" i="15"/>
  <c r="H1190" i="15"/>
  <c r="G1190" i="15"/>
  <c r="F1190" i="15"/>
  <c r="E1190" i="15"/>
  <c r="H1189" i="15"/>
  <c r="G1189" i="15"/>
  <c r="F1189" i="15"/>
  <c r="E1189" i="15"/>
  <c r="H1188" i="15"/>
  <c r="G1188" i="15"/>
  <c r="F1188" i="15"/>
  <c r="E1188" i="15"/>
  <c r="H1187" i="15"/>
  <c r="G1187" i="15"/>
  <c r="F1187" i="15"/>
  <c r="E1187" i="15"/>
  <c r="H1186" i="15"/>
  <c r="G1186" i="15"/>
  <c r="F1186" i="15"/>
  <c r="E1186" i="15"/>
  <c r="H1185" i="15"/>
  <c r="G1185" i="15"/>
  <c r="F1185" i="15"/>
  <c r="E1185" i="15"/>
  <c r="H1184" i="15"/>
  <c r="G1184" i="15"/>
  <c r="F1184" i="15"/>
  <c r="E1184" i="15"/>
  <c r="H1183" i="15"/>
  <c r="G1183" i="15"/>
  <c r="F1183" i="15"/>
  <c r="E1183" i="15"/>
  <c r="H1182" i="15"/>
  <c r="G1182" i="15"/>
  <c r="F1182" i="15"/>
  <c r="E1182" i="15"/>
  <c r="H1181" i="15"/>
  <c r="G1181" i="15"/>
  <c r="F1181" i="15"/>
  <c r="E1181" i="15"/>
  <c r="H1180" i="15"/>
  <c r="G1180" i="15"/>
  <c r="F1180" i="15"/>
  <c r="E1180" i="15"/>
  <c r="H1179" i="15"/>
  <c r="G1179" i="15"/>
  <c r="F1179" i="15"/>
  <c r="E1179" i="15"/>
  <c r="H1178" i="15"/>
  <c r="G1178" i="15"/>
  <c r="F1178" i="15"/>
  <c r="E1178" i="15"/>
  <c r="H1177" i="15"/>
  <c r="G1177" i="15"/>
  <c r="F1177" i="15"/>
  <c r="E1177" i="15"/>
  <c r="H1176" i="15"/>
  <c r="G1176" i="15"/>
  <c r="F1176" i="15"/>
  <c r="E1176" i="15"/>
  <c r="H1175" i="15"/>
  <c r="G1175" i="15"/>
  <c r="F1175" i="15"/>
  <c r="E1175" i="15"/>
  <c r="H1174" i="15"/>
  <c r="G1174" i="15"/>
  <c r="F1174" i="15"/>
  <c r="E1174" i="15"/>
  <c r="H1173" i="15"/>
  <c r="G1173" i="15"/>
  <c r="F1173" i="15"/>
  <c r="E1173" i="15"/>
  <c r="H1172" i="15"/>
  <c r="G1172" i="15"/>
  <c r="F1172" i="15"/>
  <c r="E1172" i="15"/>
  <c r="H1171" i="15"/>
  <c r="G1171" i="15"/>
  <c r="F1171" i="15"/>
  <c r="E1171" i="15"/>
  <c r="H1170" i="15"/>
  <c r="G1170" i="15"/>
  <c r="F1170" i="15"/>
  <c r="E1170" i="15"/>
  <c r="H1169" i="15"/>
  <c r="G1169" i="15"/>
  <c r="F1169" i="15"/>
  <c r="E1169" i="15"/>
  <c r="H1168" i="15"/>
  <c r="G1168" i="15"/>
  <c r="F1168" i="15"/>
  <c r="E1168" i="15"/>
  <c r="H1167" i="15"/>
  <c r="G1167" i="15"/>
  <c r="F1167" i="15"/>
  <c r="E1167" i="15"/>
  <c r="H1166" i="15"/>
  <c r="G1166" i="15"/>
  <c r="F1166" i="15"/>
  <c r="E1166" i="15"/>
  <c r="H1165" i="15"/>
  <c r="G1165" i="15"/>
  <c r="F1165" i="15"/>
  <c r="E1165" i="15"/>
  <c r="H1164" i="15"/>
  <c r="G1164" i="15"/>
  <c r="F1164" i="15"/>
  <c r="E1164" i="15"/>
  <c r="H1163" i="15"/>
  <c r="G1163" i="15"/>
  <c r="F1163" i="15"/>
  <c r="E1163" i="15"/>
  <c r="H1162" i="15"/>
  <c r="G1162" i="15"/>
  <c r="F1162" i="15"/>
  <c r="E1162" i="15"/>
  <c r="H1161" i="15"/>
  <c r="G1161" i="15"/>
  <c r="F1161" i="15"/>
  <c r="E1161" i="15"/>
  <c r="H1160" i="15"/>
  <c r="G1160" i="15"/>
  <c r="F1160" i="15"/>
  <c r="E1160" i="15"/>
  <c r="H1159" i="15"/>
  <c r="G1159" i="15"/>
  <c r="F1159" i="15"/>
  <c r="E1159" i="15"/>
  <c r="H1158" i="15"/>
  <c r="G1158" i="15"/>
  <c r="F1158" i="15"/>
  <c r="E1158" i="15"/>
  <c r="H1157" i="15"/>
  <c r="G1157" i="15"/>
  <c r="F1157" i="15"/>
  <c r="E1157" i="15"/>
  <c r="H1156" i="15"/>
  <c r="G1156" i="15"/>
  <c r="F1156" i="15"/>
  <c r="E1156" i="15"/>
  <c r="H1155" i="15"/>
  <c r="G1155" i="15"/>
  <c r="F1155" i="15"/>
  <c r="E1155" i="15"/>
  <c r="H1154" i="15"/>
  <c r="G1154" i="15"/>
  <c r="F1154" i="15"/>
  <c r="E1154" i="15"/>
  <c r="H1153" i="15"/>
  <c r="G1153" i="15"/>
  <c r="F1153" i="15"/>
  <c r="E1153" i="15"/>
  <c r="H1152" i="15"/>
  <c r="G1152" i="15"/>
  <c r="F1152" i="15"/>
  <c r="E1152" i="15"/>
  <c r="H1151" i="15"/>
  <c r="G1151" i="15"/>
  <c r="F1151" i="15"/>
  <c r="E1151" i="15"/>
  <c r="H1150" i="15"/>
  <c r="G1150" i="15"/>
  <c r="F1150" i="15"/>
  <c r="E1150" i="15"/>
  <c r="H1149" i="15"/>
  <c r="G1149" i="15"/>
  <c r="F1149" i="15"/>
  <c r="E1149" i="15"/>
  <c r="H1148" i="15"/>
  <c r="G1148" i="15"/>
  <c r="F1148" i="15"/>
  <c r="E1148" i="15"/>
  <c r="H1147" i="15"/>
  <c r="G1147" i="15"/>
  <c r="F1147" i="15"/>
  <c r="E1147" i="15"/>
  <c r="H1146" i="15"/>
  <c r="G1146" i="15"/>
  <c r="F1146" i="15"/>
  <c r="E1146" i="15"/>
  <c r="H1145" i="15"/>
  <c r="G1145" i="15"/>
  <c r="F1145" i="15"/>
  <c r="E1145" i="15"/>
  <c r="H1144" i="15"/>
  <c r="G1144" i="15"/>
  <c r="F1144" i="15"/>
  <c r="E1144" i="15"/>
  <c r="H1143" i="15"/>
  <c r="G1143" i="15"/>
  <c r="F1143" i="15"/>
  <c r="E1143" i="15"/>
  <c r="H1142" i="15"/>
  <c r="G1142" i="15"/>
  <c r="F1142" i="15"/>
  <c r="E1142" i="15"/>
  <c r="H1141" i="15"/>
  <c r="G1141" i="15"/>
  <c r="F1141" i="15"/>
  <c r="E1141" i="15"/>
  <c r="H1140" i="15"/>
  <c r="G1140" i="15"/>
  <c r="F1140" i="15"/>
  <c r="E1140" i="15"/>
  <c r="H1139" i="15"/>
  <c r="G1139" i="15"/>
  <c r="F1139" i="15"/>
  <c r="E1139" i="15"/>
  <c r="H1138" i="15"/>
  <c r="G1138" i="15"/>
  <c r="F1138" i="15"/>
  <c r="E1138" i="15"/>
  <c r="H1137" i="15"/>
  <c r="G1137" i="15"/>
  <c r="F1137" i="15"/>
  <c r="E1137" i="15"/>
  <c r="H1136" i="15"/>
  <c r="G1136" i="15"/>
  <c r="F1136" i="15"/>
  <c r="E1136" i="15"/>
  <c r="H1135" i="15"/>
  <c r="G1135" i="15"/>
  <c r="F1135" i="15"/>
  <c r="E1135" i="15"/>
  <c r="H1134" i="15"/>
  <c r="G1134" i="15"/>
  <c r="F1134" i="15"/>
  <c r="E1134" i="15"/>
  <c r="H1133" i="15"/>
  <c r="G1133" i="15"/>
  <c r="F1133" i="15"/>
  <c r="E1133" i="15"/>
  <c r="H1132" i="15"/>
  <c r="G1132" i="15"/>
  <c r="F1132" i="15"/>
  <c r="E1132" i="15"/>
  <c r="H1131" i="15"/>
  <c r="G1131" i="15"/>
  <c r="F1131" i="15"/>
  <c r="E1131" i="15"/>
  <c r="H1130" i="15"/>
  <c r="G1130" i="15"/>
  <c r="F1130" i="15"/>
  <c r="E1130" i="15"/>
  <c r="H1129" i="15"/>
  <c r="G1129" i="15"/>
  <c r="F1129" i="15"/>
  <c r="E1129" i="15"/>
  <c r="H1128" i="15"/>
  <c r="G1128" i="15"/>
  <c r="F1128" i="15"/>
  <c r="E1128" i="15"/>
  <c r="H1127" i="15"/>
  <c r="G1127" i="15"/>
  <c r="F1127" i="15"/>
  <c r="E1127" i="15"/>
  <c r="H1126" i="15"/>
  <c r="G1126" i="15"/>
  <c r="F1126" i="15"/>
  <c r="E1126" i="15"/>
  <c r="H1125" i="15"/>
  <c r="G1125" i="15"/>
  <c r="F1125" i="15"/>
  <c r="E1125" i="15"/>
  <c r="H1124" i="15"/>
  <c r="G1124" i="15"/>
  <c r="F1124" i="15"/>
  <c r="E1124" i="15"/>
  <c r="H1123" i="15"/>
  <c r="G1123" i="15"/>
  <c r="F1123" i="15"/>
  <c r="E1123" i="15"/>
  <c r="H1122" i="15"/>
  <c r="G1122" i="15"/>
  <c r="F1122" i="15"/>
  <c r="E1122" i="15"/>
  <c r="H1121" i="15"/>
  <c r="G1121" i="15"/>
  <c r="F1121" i="15"/>
  <c r="E1121" i="15"/>
  <c r="H1120" i="15"/>
  <c r="G1120" i="15"/>
  <c r="F1120" i="15"/>
  <c r="E1120" i="15"/>
  <c r="H1119" i="15"/>
  <c r="G1119" i="15"/>
  <c r="F1119" i="15"/>
  <c r="E1119" i="15"/>
  <c r="H1118" i="15"/>
  <c r="G1118" i="15"/>
  <c r="F1118" i="15"/>
  <c r="E1118" i="15"/>
  <c r="H1117" i="15"/>
  <c r="G1117" i="15"/>
  <c r="F1117" i="15"/>
  <c r="E1117" i="15"/>
  <c r="H1116" i="15"/>
  <c r="G1116" i="15"/>
  <c r="F1116" i="15"/>
  <c r="E1116" i="15"/>
  <c r="H1115" i="15"/>
  <c r="G1115" i="15"/>
  <c r="F1115" i="15"/>
  <c r="E1115" i="15"/>
  <c r="H1114" i="15"/>
  <c r="G1114" i="15"/>
  <c r="F1114" i="15"/>
  <c r="E1114" i="15"/>
  <c r="H1113" i="15"/>
  <c r="G1113" i="15"/>
  <c r="F1113" i="15"/>
  <c r="E1113" i="15"/>
  <c r="H1112" i="15"/>
  <c r="G1112" i="15"/>
  <c r="F1112" i="15"/>
  <c r="E1112" i="15"/>
  <c r="H1111" i="15"/>
  <c r="G1111" i="15"/>
  <c r="F1111" i="15"/>
  <c r="E1111" i="15"/>
  <c r="H1110" i="15"/>
  <c r="G1110" i="15"/>
  <c r="F1110" i="15"/>
  <c r="E1110" i="15"/>
  <c r="H1109" i="15"/>
  <c r="G1109" i="15"/>
  <c r="F1109" i="15"/>
  <c r="E1109" i="15"/>
  <c r="H1108" i="15"/>
  <c r="G1108" i="15"/>
  <c r="F1108" i="15"/>
  <c r="E1108" i="15"/>
  <c r="H1107" i="15"/>
  <c r="G1107" i="15"/>
  <c r="F1107" i="15"/>
  <c r="E1107" i="15"/>
  <c r="H1106" i="15"/>
  <c r="G1106" i="15"/>
  <c r="F1106" i="15"/>
  <c r="E1106" i="15"/>
  <c r="H1105" i="15"/>
  <c r="G1105" i="15"/>
  <c r="F1105" i="15"/>
  <c r="E1105" i="15"/>
  <c r="H1104" i="15"/>
  <c r="G1104" i="15"/>
  <c r="F1104" i="15"/>
  <c r="E1104" i="15"/>
  <c r="H1103" i="15"/>
  <c r="G1103" i="15"/>
  <c r="F1103" i="15"/>
  <c r="E1103" i="15"/>
  <c r="H1102" i="15"/>
  <c r="G1102" i="15"/>
  <c r="F1102" i="15"/>
  <c r="E1102" i="15"/>
  <c r="H1101" i="15"/>
  <c r="G1101" i="15"/>
  <c r="F1101" i="15"/>
  <c r="E1101" i="15"/>
  <c r="H1100" i="15"/>
  <c r="G1100" i="15"/>
  <c r="F1100" i="15"/>
  <c r="E1100" i="15"/>
  <c r="H1099" i="15"/>
  <c r="G1099" i="15"/>
  <c r="F1099" i="15"/>
  <c r="E1099" i="15"/>
  <c r="H1098" i="15"/>
  <c r="G1098" i="15"/>
  <c r="F1098" i="15"/>
  <c r="E1098" i="15"/>
  <c r="H1097" i="15"/>
  <c r="G1097" i="15"/>
  <c r="F1097" i="15"/>
  <c r="E1097" i="15"/>
  <c r="H1096" i="15"/>
  <c r="G1096" i="15"/>
  <c r="F1096" i="15"/>
  <c r="E1096" i="15"/>
  <c r="H1095" i="15"/>
  <c r="G1095" i="15"/>
  <c r="F1095" i="15"/>
  <c r="E1095" i="15"/>
  <c r="H1094" i="15"/>
  <c r="G1094" i="15"/>
  <c r="F1094" i="15"/>
  <c r="E1094" i="15"/>
  <c r="H1093" i="15"/>
  <c r="G1093" i="15"/>
  <c r="F1093" i="15"/>
  <c r="E1093" i="15"/>
  <c r="H1092" i="15"/>
  <c r="G1092" i="15"/>
  <c r="F1092" i="15"/>
  <c r="E1092" i="15"/>
  <c r="H1091" i="15"/>
  <c r="G1091" i="15"/>
  <c r="F1091" i="15"/>
  <c r="E1091" i="15"/>
  <c r="H1090" i="15"/>
  <c r="G1090" i="15"/>
  <c r="F1090" i="15"/>
  <c r="E1090" i="15"/>
  <c r="H1089" i="15"/>
  <c r="G1089" i="15"/>
  <c r="F1089" i="15"/>
  <c r="E1089" i="15"/>
  <c r="H1088" i="15"/>
  <c r="G1088" i="15"/>
  <c r="F1088" i="15"/>
  <c r="E1088" i="15"/>
  <c r="H1087" i="15"/>
  <c r="G1087" i="15"/>
  <c r="F1087" i="15"/>
  <c r="E1087" i="15"/>
  <c r="H1086" i="15"/>
  <c r="G1086" i="15"/>
  <c r="F1086" i="15"/>
  <c r="E1086" i="15"/>
  <c r="H1085" i="15"/>
  <c r="G1085" i="15"/>
  <c r="F1085" i="15"/>
  <c r="E1085" i="15"/>
  <c r="H1084" i="15"/>
  <c r="G1084" i="15"/>
  <c r="F1084" i="15"/>
  <c r="E1084" i="15"/>
  <c r="H1083" i="15"/>
  <c r="G1083" i="15"/>
  <c r="F1083" i="15"/>
  <c r="E1083" i="15"/>
  <c r="H1082" i="15"/>
  <c r="G1082" i="15"/>
  <c r="F1082" i="15"/>
  <c r="E1082" i="15"/>
  <c r="H1081" i="15"/>
  <c r="G1081" i="15"/>
  <c r="F1081" i="15"/>
  <c r="E1081" i="15"/>
  <c r="H1080" i="15"/>
  <c r="G1080" i="15"/>
  <c r="F1080" i="15"/>
  <c r="E1080" i="15"/>
  <c r="H1079" i="15"/>
  <c r="G1079" i="15"/>
  <c r="F1079" i="15"/>
  <c r="E1079" i="15"/>
  <c r="H1078" i="15"/>
  <c r="G1078" i="15"/>
  <c r="F1078" i="15"/>
  <c r="E1078" i="15"/>
  <c r="H1077" i="15"/>
  <c r="G1077" i="15"/>
  <c r="F1077" i="15"/>
  <c r="E1077" i="15"/>
  <c r="H1076" i="15"/>
  <c r="G1076" i="15"/>
  <c r="F1076" i="15"/>
  <c r="E1076" i="15"/>
  <c r="H1075" i="15"/>
  <c r="G1075" i="15"/>
  <c r="F1075" i="15"/>
  <c r="E1075" i="15"/>
  <c r="H1074" i="15"/>
  <c r="G1074" i="15"/>
  <c r="F1074" i="15"/>
  <c r="E1074" i="15"/>
  <c r="H1073" i="15"/>
  <c r="G1073" i="15"/>
  <c r="F1073" i="15"/>
  <c r="E1073" i="15"/>
  <c r="H1072" i="15"/>
  <c r="G1072" i="15"/>
  <c r="F1072" i="15"/>
  <c r="E1072" i="15"/>
  <c r="H1071" i="15"/>
  <c r="G1071" i="15"/>
  <c r="F1071" i="15"/>
  <c r="E1071" i="15"/>
  <c r="H1070" i="15"/>
  <c r="G1070" i="15"/>
  <c r="F1070" i="15"/>
  <c r="E1070" i="15"/>
  <c r="H1069" i="15"/>
  <c r="G1069" i="15"/>
  <c r="F1069" i="15"/>
  <c r="E1069" i="15"/>
  <c r="H1068" i="15"/>
  <c r="G1068" i="15"/>
  <c r="F1068" i="15"/>
  <c r="E1068" i="15"/>
  <c r="H1067" i="15"/>
  <c r="G1067" i="15"/>
  <c r="F1067" i="15"/>
  <c r="E1067" i="15"/>
  <c r="H1066" i="15"/>
  <c r="G1066" i="15"/>
  <c r="F1066" i="15"/>
  <c r="E1066" i="15"/>
  <c r="H1065" i="15"/>
  <c r="G1065" i="15"/>
  <c r="F1065" i="15"/>
  <c r="E1065" i="15"/>
  <c r="H1064" i="15"/>
  <c r="G1064" i="15"/>
  <c r="F1064" i="15"/>
  <c r="E1064" i="15"/>
  <c r="H1063" i="15"/>
  <c r="G1063" i="15"/>
  <c r="F1063" i="15"/>
  <c r="E1063" i="15"/>
  <c r="H1062" i="15"/>
  <c r="G1062" i="15"/>
  <c r="F1062" i="15"/>
  <c r="E1062" i="15"/>
  <c r="H1061" i="15"/>
  <c r="G1061" i="15"/>
  <c r="F1061" i="15"/>
  <c r="E1061" i="15"/>
  <c r="H1060" i="15"/>
  <c r="G1060" i="15"/>
  <c r="F1060" i="15"/>
  <c r="E1060" i="15"/>
  <c r="H1059" i="15"/>
  <c r="G1059" i="15"/>
  <c r="F1059" i="15"/>
  <c r="E1059" i="15"/>
  <c r="H1058" i="15"/>
  <c r="G1058" i="15"/>
  <c r="F1058" i="15"/>
  <c r="E1058" i="15"/>
  <c r="H1057" i="15"/>
  <c r="G1057" i="15"/>
  <c r="F1057" i="15"/>
  <c r="E1057" i="15"/>
  <c r="H1056" i="15"/>
  <c r="G1056" i="15"/>
  <c r="F1056" i="15"/>
  <c r="E1056" i="15"/>
  <c r="H1055" i="15"/>
  <c r="G1055" i="15"/>
  <c r="F1055" i="15"/>
  <c r="E1055" i="15"/>
  <c r="H1054" i="15"/>
  <c r="G1054" i="15"/>
  <c r="F1054" i="15"/>
  <c r="E1054" i="15"/>
  <c r="H1053" i="15"/>
  <c r="G1053" i="15"/>
  <c r="F1053" i="15"/>
  <c r="E1053" i="15"/>
  <c r="H1052" i="15"/>
  <c r="G1052" i="15"/>
  <c r="F1052" i="15"/>
  <c r="E1052" i="15"/>
  <c r="H1051" i="15"/>
  <c r="G1051" i="15"/>
  <c r="F1051" i="15"/>
  <c r="E1051" i="15"/>
  <c r="H1050" i="15"/>
  <c r="G1050" i="15"/>
  <c r="F1050" i="15"/>
  <c r="E1050" i="15"/>
  <c r="H1049" i="15"/>
  <c r="G1049" i="15"/>
  <c r="F1049" i="15"/>
  <c r="E1049" i="15"/>
  <c r="H1048" i="15"/>
  <c r="G1048" i="15"/>
  <c r="F1048" i="15"/>
  <c r="E1048" i="15"/>
  <c r="H1047" i="15"/>
  <c r="G1047" i="15"/>
  <c r="F1047" i="15"/>
  <c r="E1047" i="15"/>
  <c r="H1046" i="15"/>
  <c r="G1046" i="15"/>
  <c r="F1046" i="15"/>
  <c r="E1046" i="15"/>
  <c r="H1045" i="15"/>
  <c r="G1045" i="15"/>
  <c r="F1045" i="15"/>
  <c r="E1045" i="15"/>
  <c r="H1044" i="15"/>
  <c r="G1044" i="15"/>
  <c r="F1044" i="15"/>
  <c r="E1044" i="15"/>
  <c r="H1043" i="15"/>
  <c r="G1043" i="15"/>
  <c r="F1043" i="15"/>
  <c r="E1043" i="15"/>
  <c r="H1042" i="15"/>
  <c r="G1042" i="15"/>
  <c r="F1042" i="15"/>
  <c r="E1042" i="15"/>
  <c r="H1041" i="15"/>
  <c r="G1041" i="15"/>
  <c r="F1041" i="15"/>
  <c r="E1041" i="15"/>
  <c r="H1040" i="15"/>
  <c r="G1040" i="15"/>
  <c r="F1040" i="15"/>
  <c r="E1040" i="15"/>
  <c r="H1039" i="15"/>
  <c r="G1039" i="15"/>
  <c r="F1039" i="15"/>
  <c r="E1039" i="15"/>
  <c r="H1038" i="15"/>
  <c r="G1038" i="15"/>
  <c r="F1038" i="15"/>
  <c r="E1038" i="15"/>
  <c r="H1037" i="15"/>
  <c r="G1037" i="15"/>
  <c r="F1037" i="15"/>
  <c r="E1037" i="15"/>
  <c r="H1036" i="15"/>
  <c r="G1036" i="15"/>
  <c r="F1036" i="15"/>
  <c r="E1036" i="15"/>
  <c r="H1035" i="15"/>
  <c r="G1035" i="15"/>
  <c r="F1035" i="15"/>
  <c r="E1035" i="15"/>
  <c r="H1034" i="15"/>
  <c r="G1034" i="15"/>
  <c r="F1034" i="15"/>
  <c r="E1034" i="15"/>
  <c r="H1033" i="15"/>
  <c r="G1033" i="15"/>
  <c r="F1033" i="15"/>
  <c r="E1033" i="15"/>
  <c r="H1032" i="15"/>
  <c r="G1032" i="15"/>
  <c r="F1032" i="15"/>
  <c r="E1032" i="15"/>
  <c r="H1031" i="15"/>
  <c r="G1031" i="15"/>
  <c r="F1031" i="15"/>
  <c r="E1031" i="15"/>
  <c r="H1030" i="15"/>
  <c r="G1030" i="15"/>
  <c r="F1030" i="15"/>
  <c r="E1030" i="15"/>
  <c r="H1029" i="15"/>
  <c r="G1029" i="15"/>
  <c r="F1029" i="15"/>
  <c r="E1029" i="15"/>
  <c r="H1028" i="15"/>
  <c r="G1028" i="15"/>
  <c r="F1028" i="15"/>
  <c r="E1028" i="15"/>
  <c r="H1027" i="15"/>
  <c r="G1027" i="15"/>
  <c r="F1027" i="15"/>
  <c r="E1027" i="15"/>
  <c r="H1026" i="15"/>
  <c r="G1026" i="15"/>
  <c r="F1026" i="15"/>
  <c r="E1026" i="15"/>
  <c r="H1025" i="15"/>
  <c r="G1025" i="15"/>
  <c r="F1025" i="15"/>
  <c r="E1025" i="15"/>
  <c r="H1024" i="15"/>
  <c r="G1024" i="15"/>
  <c r="F1024" i="15"/>
  <c r="E1024" i="15"/>
  <c r="H1023" i="15"/>
  <c r="G1023" i="15"/>
  <c r="F1023" i="15"/>
  <c r="E1023" i="15"/>
  <c r="H1022" i="15"/>
  <c r="G1022" i="15"/>
  <c r="F1022" i="15"/>
  <c r="E1022" i="15"/>
  <c r="H1021" i="15"/>
  <c r="G1021" i="15"/>
  <c r="F1021" i="15"/>
  <c r="E1021" i="15"/>
  <c r="H1020" i="15"/>
  <c r="G1020" i="15"/>
  <c r="F1020" i="15"/>
  <c r="E1020" i="15"/>
  <c r="H1019" i="15"/>
  <c r="G1019" i="15"/>
  <c r="F1019" i="15"/>
  <c r="E1019" i="15"/>
  <c r="H1018" i="15"/>
  <c r="G1018" i="15"/>
  <c r="F1018" i="15"/>
  <c r="E1018" i="15"/>
  <c r="H1017" i="15"/>
  <c r="G1017" i="15"/>
  <c r="F1017" i="15"/>
  <c r="E1017" i="15"/>
  <c r="H1016" i="15"/>
  <c r="G1016" i="15"/>
  <c r="F1016" i="15"/>
  <c r="E1016" i="15"/>
  <c r="H1015" i="15"/>
  <c r="G1015" i="15"/>
  <c r="F1015" i="15"/>
  <c r="E1015" i="15"/>
  <c r="H1014" i="15"/>
  <c r="G1014" i="15"/>
  <c r="F1014" i="15"/>
  <c r="E1014" i="15"/>
  <c r="H1013" i="15"/>
  <c r="G1013" i="15"/>
  <c r="F1013" i="15"/>
  <c r="E1013" i="15"/>
  <c r="H1012" i="15"/>
  <c r="G1012" i="15"/>
  <c r="F1012" i="15"/>
  <c r="E1012" i="15"/>
  <c r="H1011" i="15"/>
  <c r="G1011" i="15"/>
  <c r="F1011" i="15"/>
  <c r="E1011" i="15"/>
  <c r="H1010" i="15"/>
  <c r="G1010" i="15"/>
  <c r="F1010" i="15"/>
  <c r="E1010" i="15"/>
  <c r="H1009" i="15"/>
  <c r="G1009" i="15"/>
  <c r="F1009" i="15"/>
  <c r="E1009" i="15"/>
  <c r="H1008" i="15"/>
  <c r="G1008" i="15"/>
  <c r="F1008" i="15"/>
  <c r="E1008" i="15"/>
  <c r="H1007" i="15"/>
  <c r="G1007" i="15"/>
  <c r="F1007" i="15"/>
  <c r="E1007" i="15"/>
  <c r="H1006" i="15"/>
  <c r="G1006" i="15"/>
  <c r="F1006" i="15"/>
  <c r="E1006" i="15"/>
  <c r="H1005" i="15"/>
  <c r="G1005" i="15"/>
  <c r="F1005" i="15"/>
  <c r="E1005" i="15"/>
  <c r="H1004" i="15"/>
  <c r="G1004" i="15"/>
  <c r="F1004" i="15"/>
  <c r="E1004" i="15"/>
  <c r="H1003" i="15"/>
  <c r="G1003" i="15"/>
  <c r="F1003" i="15"/>
  <c r="E1003" i="15"/>
  <c r="H1002" i="15"/>
  <c r="G1002" i="15"/>
  <c r="F1002" i="15"/>
  <c r="E1002" i="15"/>
  <c r="H1001" i="15"/>
  <c r="G1001" i="15"/>
  <c r="F1001" i="15"/>
  <c r="E1001" i="15"/>
  <c r="H1000" i="15"/>
  <c r="G1000" i="15"/>
  <c r="F1000" i="15"/>
  <c r="E1000" i="15"/>
  <c r="H999" i="15"/>
  <c r="G999" i="15"/>
  <c r="F999" i="15"/>
  <c r="E999" i="15"/>
  <c r="H998" i="15"/>
  <c r="G998" i="15"/>
  <c r="F998" i="15"/>
  <c r="E998" i="15"/>
  <c r="H997" i="15"/>
  <c r="G997" i="15"/>
  <c r="F997" i="15"/>
  <c r="E997" i="15"/>
  <c r="H996" i="15"/>
  <c r="G996" i="15"/>
  <c r="F996" i="15"/>
  <c r="E996" i="15"/>
  <c r="H995" i="15"/>
  <c r="G995" i="15"/>
  <c r="F995" i="15"/>
  <c r="E995" i="15"/>
  <c r="H994" i="15"/>
  <c r="G994" i="15"/>
  <c r="F994" i="15"/>
  <c r="E994" i="15"/>
  <c r="H993" i="15"/>
  <c r="G993" i="15"/>
  <c r="F993" i="15"/>
  <c r="E993" i="15"/>
  <c r="H992" i="15"/>
  <c r="G992" i="15"/>
  <c r="F992" i="15"/>
  <c r="E992" i="15"/>
  <c r="H991" i="15"/>
  <c r="G991" i="15"/>
  <c r="F991" i="15"/>
  <c r="E991" i="15"/>
  <c r="H990" i="15"/>
  <c r="G990" i="15"/>
  <c r="F990" i="15"/>
  <c r="E990" i="15"/>
  <c r="H989" i="15"/>
  <c r="G989" i="15"/>
  <c r="F989" i="15"/>
  <c r="E989" i="15"/>
  <c r="H988" i="15"/>
  <c r="G988" i="15"/>
  <c r="F988" i="15"/>
  <c r="E988" i="15"/>
  <c r="H987" i="15"/>
  <c r="G987" i="15"/>
  <c r="F987" i="15"/>
  <c r="E987" i="15"/>
  <c r="H986" i="15"/>
  <c r="G986" i="15"/>
  <c r="F986" i="15"/>
  <c r="E986" i="15"/>
  <c r="H985" i="15"/>
  <c r="G985" i="15"/>
  <c r="F985" i="15"/>
  <c r="E985" i="15"/>
  <c r="H984" i="15"/>
  <c r="G984" i="15"/>
  <c r="F984" i="15"/>
  <c r="E984" i="15"/>
  <c r="H983" i="15"/>
  <c r="G983" i="15"/>
  <c r="F983" i="15"/>
  <c r="E983" i="15"/>
  <c r="H982" i="15"/>
  <c r="G982" i="15"/>
  <c r="F982" i="15"/>
  <c r="E982" i="15"/>
  <c r="H981" i="15"/>
  <c r="G981" i="15"/>
  <c r="F981" i="15"/>
  <c r="E981" i="15"/>
  <c r="H980" i="15"/>
  <c r="G980" i="15"/>
  <c r="F980" i="15"/>
  <c r="E980" i="15"/>
  <c r="H979" i="15"/>
  <c r="G979" i="15"/>
  <c r="F979" i="15"/>
  <c r="E979" i="15"/>
  <c r="H978" i="15"/>
  <c r="G978" i="15"/>
  <c r="F978" i="15"/>
  <c r="E978" i="15"/>
  <c r="H977" i="15"/>
  <c r="G977" i="15"/>
  <c r="F977" i="15"/>
  <c r="E977" i="15"/>
  <c r="H976" i="15"/>
  <c r="G976" i="15"/>
  <c r="F976" i="15"/>
  <c r="E976" i="15"/>
  <c r="H975" i="15"/>
  <c r="G975" i="15"/>
  <c r="F975" i="15"/>
  <c r="E975" i="15"/>
  <c r="H974" i="15"/>
  <c r="G974" i="15"/>
  <c r="F974" i="15"/>
  <c r="E974" i="15"/>
  <c r="H973" i="15"/>
  <c r="G973" i="15"/>
  <c r="F973" i="15"/>
  <c r="E973" i="15"/>
  <c r="H972" i="15"/>
  <c r="G972" i="15"/>
  <c r="F972" i="15"/>
  <c r="E972" i="15"/>
  <c r="H971" i="15"/>
  <c r="G971" i="15"/>
  <c r="F971" i="15"/>
  <c r="E971" i="15"/>
  <c r="H970" i="15"/>
  <c r="G970" i="15"/>
  <c r="F970" i="15"/>
  <c r="E970" i="15"/>
  <c r="H969" i="15"/>
  <c r="G969" i="15"/>
  <c r="F969" i="15"/>
  <c r="E969" i="15"/>
  <c r="H968" i="15"/>
  <c r="G968" i="15"/>
  <c r="F968" i="15"/>
  <c r="E968" i="15"/>
  <c r="H967" i="15"/>
  <c r="G967" i="15"/>
  <c r="F967" i="15"/>
  <c r="E967" i="15"/>
  <c r="H966" i="15"/>
  <c r="G966" i="15"/>
  <c r="F966" i="15"/>
  <c r="E966" i="15"/>
  <c r="H965" i="15"/>
  <c r="G965" i="15"/>
  <c r="F965" i="15"/>
  <c r="E965" i="15"/>
  <c r="H964" i="15"/>
  <c r="G964" i="15"/>
  <c r="F964" i="15"/>
  <c r="E964" i="15"/>
  <c r="H963" i="15"/>
  <c r="G963" i="15"/>
  <c r="F963" i="15"/>
  <c r="E963" i="15"/>
  <c r="H962" i="15"/>
  <c r="G962" i="15"/>
  <c r="F962" i="15"/>
  <c r="E962" i="15"/>
  <c r="H961" i="15"/>
  <c r="G961" i="15"/>
  <c r="F961" i="15"/>
  <c r="E961" i="15"/>
  <c r="H960" i="15"/>
  <c r="G960" i="15"/>
  <c r="F960" i="15"/>
  <c r="E960" i="15"/>
  <c r="H959" i="15"/>
  <c r="G959" i="15"/>
  <c r="F959" i="15"/>
  <c r="E959" i="15"/>
  <c r="H958" i="15"/>
  <c r="G958" i="15"/>
  <c r="F958" i="15"/>
  <c r="E958" i="15"/>
  <c r="H957" i="15"/>
  <c r="G957" i="15"/>
  <c r="F957" i="15"/>
  <c r="E957" i="15"/>
  <c r="H956" i="15"/>
  <c r="G956" i="15"/>
  <c r="F956" i="15"/>
  <c r="E956" i="15"/>
  <c r="H955" i="15"/>
  <c r="G955" i="15"/>
  <c r="F955" i="15"/>
  <c r="E955" i="15"/>
  <c r="H954" i="15"/>
  <c r="G954" i="15"/>
  <c r="F954" i="15"/>
  <c r="E954" i="15"/>
  <c r="H953" i="15"/>
  <c r="G953" i="15"/>
  <c r="F953" i="15"/>
  <c r="E953" i="15"/>
  <c r="H952" i="15"/>
  <c r="G952" i="15"/>
  <c r="F952" i="15"/>
  <c r="E952" i="15"/>
  <c r="H951" i="15"/>
  <c r="G951" i="15"/>
  <c r="F951" i="15"/>
  <c r="E951" i="15"/>
  <c r="H950" i="15"/>
  <c r="G950" i="15"/>
  <c r="F950" i="15"/>
  <c r="E950" i="15"/>
  <c r="H949" i="15"/>
  <c r="G949" i="15"/>
  <c r="F949" i="15"/>
  <c r="E949" i="15"/>
  <c r="H948" i="15"/>
  <c r="G948" i="15"/>
  <c r="F948" i="15"/>
  <c r="E948" i="15"/>
  <c r="H947" i="15"/>
  <c r="G947" i="15"/>
  <c r="F947" i="15"/>
  <c r="E947" i="15"/>
  <c r="H946" i="15"/>
  <c r="G946" i="15"/>
  <c r="F946" i="15"/>
  <c r="E946" i="15"/>
  <c r="H945" i="15"/>
  <c r="G945" i="15"/>
  <c r="F945" i="15"/>
  <c r="E945" i="15"/>
  <c r="H944" i="15"/>
  <c r="G944" i="15"/>
  <c r="F944" i="15"/>
  <c r="E944" i="15"/>
  <c r="H943" i="15"/>
  <c r="G943" i="15"/>
  <c r="F943" i="15"/>
  <c r="E943" i="15"/>
  <c r="H942" i="15"/>
  <c r="G942" i="15"/>
  <c r="F942" i="15"/>
  <c r="E942" i="15"/>
  <c r="H941" i="15"/>
  <c r="G941" i="15"/>
  <c r="F941" i="15"/>
  <c r="E941" i="15"/>
  <c r="H940" i="15"/>
  <c r="G940" i="15"/>
  <c r="F940" i="15"/>
  <c r="E940" i="15"/>
  <c r="H939" i="15"/>
  <c r="G939" i="15"/>
  <c r="F939" i="15"/>
  <c r="E939" i="15"/>
  <c r="H938" i="15"/>
  <c r="G938" i="15"/>
  <c r="F938" i="15"/>
  <c r="E938" i="15"/>
  <c r="H937" i="15"/>
  <c r="G937" i="15"/>
  <c r="F937" i="15"/>
  <c r="E937" i="15"/>
  <c r="H936" i="15"/>
  <c r="G936" i="15"/>
  <c r="F936" i="15"/>
  <c r="E936" i="15"/>
  <c r="H935" i="15"/>
  <c r="G935" i="15"/>
  <c r="F935" i="15"/>
  <c r="E935" i="15"/>
  <c r="H934" i="15"/>
  <c r="G934" i="15"/>
  <c r="F934" i="15"/>
  <c r="E934" i="15"/>
  <c r="H933" i="15"/>
  <c r="G933" i="15"/>
  <c r="F933" i="15"/>
  <c r="E933" i="15"/>
  <c r="H932" i="15"/>
  <c r="G932" i="15"/>
  <c r="F932" i="15"/>
  <c r="E932" i="15"/>
  <c r="H931" i="15"/>
  <c r="G931" i="15"/>
  <c r="F931" i="15"/>
  <c r="E931" i="15"/>
  <c r="H930" i="15"/>
  <c r="G930" i="15"/>
  <c r="F930" i="15"/>
  <c r="E930" i="15"/>
  <c r="H929" i="15"/>
  <c r="G929" i="15"/>
  <c r="F929" i="15"/>
  <c r="E929" i="15"/>
  <c r="H928" i="15"/>
  <c r="G928" i="15"/>
  <c r="F928" i="15"/>
  <c r="E928" i="15"/>
  <c r="H927" i="15"/>
  <c r="G927" i="15"/>
  <c r="F927" i="15"/>
  <c r="E927" i="15"/>
  <c r="H926" i="15"/>
  <c r="G926" i="15"/>
  <c r="F926" i="15"/>
  <c r="E926" i="15"/>
  <c r="H925" i="15"/>
  <c r="G925" i="15"/>
  <c r="F925" i="15"/>
  <c r="E925" i="15"/>
  <c r="H924" i="15"/>
  <c r="G924" i="15"/>
  <c r="F924" i="15"/>
  <c r="E924" i="15"/>
  <c r="H923" i="15"/>
  <c r="G923" i="15"/>
  <c r="F923" i="15"/>
  <c r="E923" i="15"/>
  <c r="H922" i="15"/>
  <c r="G922" i="15"/>
  <c r="F922" i="15"/>
  <c r="E922" i="15"/>
  <c r="H921" i="15"/>
  <c r="G921" i="15"/>
  <c r="F921" i="15"/>
  <c r="E921" i="15"/>
  <c r="H920" i="15"/>
  <c r="G920" i="15"/>
  <c r="F920" i="15"/>
  <c r="E920" i="15"/>
  <c r="H919" i="15"/>
  <c r="G919" i="15"/>
  <c r="F919" i="15"/>
  <c r="E919" i="15"/>
  <c r="H918" i="15"/>
  <c r="G918" i="15"/>
  <c r="F918" i="15"/>
  <c r="E918" i="15"/>
  <c r="H917" i="15"/>
  <c r="G917" i="15"/>
  <c r="F917" i="15"/>
  <c r="E917" i="15"/>
  <c r="H916" i="15"/>
  <c r="G916" i="15"/>
  <c r="F916" i="15"/>
  <c r="E916" i="15"/>
  <c r="H915" i="15"/>
  <c r="G915" i="15"/>
  <c r="F915" i="15"/>
  <c r="E915" i="15"/>
  <c r="H914" i="15"/>
  <c r="G914" i="15"/>
  <c r="F914" i="15"/>
  <c r="E914" i="15"/>
  <c r="H913" i="15"/>
  <c r="G913" i="15"/>
  <c r="F913" i="15"/>
  <c r="E913" i="15"/>
  <c r="H912" i="15"/>
  <c r="G912" i="15"/>
  <c r="F912" i="15"/>
  <c r="E912" i="15"/>
  <c r="H911" i="15"/>
  <c r="G911" i="15"/>
  <c r="F911" i="15"/>
  <c r="E911" i="15"/>
  <c r="H910" i="15"/>
  <c r="G910" i="15"/>
  <c r="F910" i="15"/>
  <c r="E910" i="15"/>
  <c r="H909" i="15"/>
  <c r="G909" i="15"/>
  <c r="F909" i="15"/>
  <c r="E909" i="15"/>
  <c r="H908" i="15"/>
  <c r="G908" i="15"/>
  <c r="F908" i="15"/>
  <c r="E908" i="15"/>
  <c r="H907" i="15"/>
  <c r="G907" i="15"/>
  <c r="F907" i="15"/>
  <c r="E907" i="15"/>
  <c r="H906" i="15"/>
  <c r="G906" i="15"/>
  <c r="F906" i="15"/>
  <c r="E906" i="15"/>
  <c r="H905" i="15"/>
  <c r="G905" i="15"/>
  <c r="F905" i="15"/>
  <c r="E905" i="15"/>
  <c r="H904" i="15"/>
  <c r="G904" i="15"/>
  <c r="F904" i="15"/>
  <c r="E904" i="15"/>
  <c r="H903" i="15"/>
  <c r="G903" i="15"/>
  <c r="F903" i="15"/>
  <c r="E903" i="15"/>
  <c r="H902" i="15"/>
  <c r="G902" i="15"/>
  <c r="F902" i="15"/>
  <c r="E902" i="15"/>
  <c r="H901" i="15"/>
  <c r="G901" i="15"/>
  <c r="F901" i="15"/>
  <c r="E901" i="15"/>
  <c r="H900" i="15"/>
  <c r="G900" i="15"/>
  <c r="F900" i="15"/>
  <c r="E900" i="15"/>
  <c r="H899" i="15"/>
  <c r="G899" i="15"/>
  <c r="F899" i="15"/>
  <c r="E899" i="15"/>
  <c r="H898" i="15"/>
  <c r="G898" i="15"/>
  <c r="F898" i="15"/>
  <c r="E898" i="15"/>
  <c r="H897" i="15"/>
  <c r="G897" i="15"/>
  <c r="F897" i="15"/>
  <c r="E897" i="15"/>
  <c r="H896" i="15"/>
  <c r="G896" i="15"/>
  <c r="F896" i="15"/>
  <c r="E896" i="15"/>
  <c r="H895" i="15"/>
  <c r="G895" i="15"/>
  <c r="F895" i="15"/>
  <c r="E895" i="15"/>
  <c r="H894" i="15"/>
  <c r="G894" i="15"/>
  <c r="F894" i="15"/>
  <c r="E894" i="15"/>
  <c r="H893" i="15"/>
  <c r="G893" i="15"/>
  <c r="F893" i="15"/>
  <c r="E893" i="15"/>
  <c r="H892" i="15"/>
  <c r="G892" i="15"/>
  <c r="F892" i="15"/>
  <c r="E892" i="15"/>
  <c r="H891" i="15"/>
  <c r="G891" i="15"/>
  <c r="F891" i="15"/>
  <c r="E891" i="15"/>
  <c r="H890" i="15"/>
  <c r="G890" i="15"/>
  <c r="F890" i="15"/>
  <c r="E890" i="15"/>
  <c r="H889" i="15"/>
  <c r="G889" i="15"/>
  <c r="F889" i="15"/>
  <c r="E889" i="15"/>
  <c r="H888" i="15"/>
  <c r="G888" i="15"/>
  <c r="F888" i="15"/>
  <c r="E888" i="15"/>
  <c r="H887" i="15"/>
  <c r="G887" i="15"/>
  <c r="F887" i="15"/>
  <c r="E887" i="15"/>
  <c r="H886" i="15"/>
  <c r="G886" i="15"/>
  <c r="F886" i="15"/>
  <c r="E886" i="15"/>
  <c r="H885" i="15"/>
  <c r="G885" i="15"/>
  <c r="F885" i="15"/>
  <c r="E885" i="15"/>
  <c r="H884" i="15"/>
  <c r="G884" i="15"/>
  <c r="F884" i="15"/>
  <c r="E884" i="15"/>
  <c r="H883" i="15"/>
  <c r="G883" i="15"/>
  <c r="F883" i="15"/>
  <c r="E883" i="15"/>
  <c r="H882" i="15"/>
  <c r="G882" i="15"/>
  <c r="F882" i="15"/>
  <c r="E882" i="15"/>
  <c r="H881" i="15"/>
  <c r="G881" i="15"/>
  <c r="F881" i="15"/>
  <c r="E881" i="15"/>
  <c r="H880" i="15"/>
  <c r="G880" i="15"/>
  <c r="F880" i="15"/>
  <c r="E880" i="15"/>
  <c r="H879" i="15"/>
  <c r="G879" i="15"/>
  <c r="F879" i="15"/>
  <c r="E879" i="15"/>
  <c r="H878" i="15"/>
  <c r="G878" i="15"/>
  <c r="F878" i="15"/>
  <c r="E878" i="15"/>
  <c r="H877" i="15"/>
  <c r="G877" i="15"/>
  <c r="F877" i="15"/>
  <c r="E877" i="15"/>
  <c r="H876" i="15"/>
  <c r="G876" i="15"/>
  <c r="F876" i="15"/>
  <c r="E876" i="15"/>
  <c r="H875" i="15"/>
  <c r="G875" i="15"/>
  <c r="F875" i="15"/>
  <c r="E875" i="15"/>
  <c r="H874" i="15"/>
  <c r="G874" i="15"/>
  <c r="F874" i="15"/>
  <c r="E874" i="15"/>
  <c r="H873" i="15"/>
  <c r="G873" i="15"/>
  <c r="F873" i="15"/>
  <c r="E873" i="15"/>
  <c r="H872" i="15"/>
  <c r="G872" i="15"/>
  <c r="F872" i="15"/>
  <c r="E872" i="15"/>
  <c r="H871" i="15"/>
  <c r="G871" i="15"/>
  <c r="F871" i="15"/>
  <c r="E871" i="15"/>
  <c r="H870" i="15"/>
  <c r="G870" i="15"/>
  <c r="F870" i="15"/>
  <c r="E870" i="15"/>
  <c r="H869" i="15"/>
  <c r="G869" i="15"/>
  <c r="F869" i="15"/>
  <c r="E869" i="15"/>
  <c r="H868" i="15"/>
  <c r="G868" i="15"/>
  <c r="F868" i="15"/>
  <c r="E868" i="15"/>
  <c r="H867" i="15"/>
  <c r="G867" i="15"/>
  <c r="F867" i="15"/>
  <c r="E867" i="15"/>
  <c r="H866" i="15"/>
  <c r="G866" i="15"/>
  <c r="F866" i="15"/>
  <c r="E866" i="15"/>
  <c r="H865" i="15"/>
  <c r="G865" i="15"/>
  <c r="F865" i="15"/>
  <c r="E865" i="15"/>
  <c r="H864" i="15"/>
  <c r="G864" i="15"/>
  <c r="F864" i="15"/>
  <c r="E864" i="15"/>
  <c r="H863" i="15"/>
  <c r="G863" i="15"/>
  <c r="F863" i="15"/>
  <c r="E863" i="15"/>
  <c r="H862" i="15"/>
  <c r="G862" i="15"/>
  <c r="F862" i="15"/>
  <c r="E862" i="15"/>
  <c r="H861" i="15"/>
  <c r="G861" i="15"/>
  <c r="F861" i="15"/>
  <c r="E861" i="15"/>
  <c r="H860" i="15"/>
  <c r="G860" i="15"/>
  <c r="F860" i="15"/>
  <c r="E860" i="15"/>
  <c r="H859" i="15"/>
  <c r="G859" i="15"/>
  <c r="F859" i="15"/>
  <c r="E859" i="15"/>
  <c r="H858" i="15"/>
  <c r="G858" i="15"/>
  <c r="F858" i="15"/>
  <c r="E858" i="15"/>
  <c r="H857" i="15"/>
  <c r="G857" i="15"/>
  <c r="F857" i="15"/>
  <c r="E857" i="15"/>
  <c r="H856" i="15"/>
  <c r="G856" i="15"/>
  <c r="F856" i="15"/>
  <c r="E856" i="15"/>
  <c r="H855" i="15"/>
  <c r="G855" i="15"/>
  <c r="F855" i="15"/>
  <c r="E855" i="15"/>
  <c r="H854" i="15"/>
  <c r="G854" i="15"/>
  <c r="F854" i="15"/>
  <c r="E854" i="15"/>
  <c r="H853" i="15"/>
  <c r="G853" i="15"/>
  <c r="F853" i="15"/>
  <c r="E853" i="15"/>
  <c r="H852" i="15"/>
  <c r="G852" i="15"/>
  <c r="F852" i="15"/>
  <c r="E852" i="15"/>
  <c r="H851" i="15"/>
  <c r="G851" i="15"/>
  <c r="F851" i="15"/>
  <c r="E851" i="15"/>
  <c r="H850" i="15"/>
  <c r="G850" i="15"/>
  <c r="F850" i="15"/>
  <c r="E850" i="15"/>
  <c r="H849" i="15"/>
  <c r="G849" i="15"/>
  <c r="F849" i="15"/>
  <c r="E849" i="15"/>
  <c r="H848" i="15"/>
  <c r="G848" i="15"/>
  <c r="F848" i="15"/>
  <c r="E848" i="15"/>
  <c r="H847" i="15"/>
  <c r="G847" i="15"/>
  <c r="F847" i="15"/>
  <c r="E847" i="15"/>
  <c r="H846" i="15"/>
  <c r="G846" i="15"/>
  <c r="F846" i="15"/>
  <c r="E846" i="15"/>
  <c r="H845" i="15"/>
  <c r="G845" i="15"/>
  <c r="F845" i="15"/>
  <c r="E845" i="15"/>
  <c r="H844" i="15"/>
  <c r="G844" i="15"/>
  <c r="F844" i="15"/>
  <c r="E844" i="15"/>
  <c r="H843" i="15"/>
  <c r="G843" i="15"/>
  <c r="F843" i="15"/>
  <c r="E843" i="15"/>
  <c r="H842" i="15"/>
  <c r="G842" i="15"/>
  <c r="F842" i="15"/>
  <c r="E842" i="15"/>
  <c r="H841" i="15"/>
  <c r="G841" i="15"/>
  <c r="F841" i="15"/>
  <c r="E841" i="15"/>
  <c r="H840" i="15"/>
  <c r="G840" i="15"/>
  <c r="F840" i="15"/>
  <c r="E840" i="15"/>
  <c r="H839" i="15"/>
  <c r="G839" i="15"/>
  <c r="F839" i="15"/>
  <c r="E839" i="15"/>
  <c r="H838" i="15"/>
  <c r="G838" i="15"/>
  <c r="F838" i="15"/>
  <c r="E838" i="15"/>
  <c r="H837" i="15"/>
  <c r="G837" i="15"/>
  <c r="F837" i="15"/>
  <c r="E837" i="15"/>
  <c r="H836" i="15"/>
  <c r="G836" i="15"/>
  <c r="F836" i="15"/>
  <c r="E836" i="15"/>
  <c r="H835" i="15"/>
  <c r="G835" i="15"/>
  <c r="F835" i="15"/>
  <c r="E835" i="15"/>
  <c r="H834" i="15"/>
  <c r="G834" i="15"/>
  <c r="F834" i="15"/>
  <c r="E834" i="15"/>
  <c r="H833" i="15"/>
  <c r="G833" i="15"/>
  <c r="F833" i="15"/>
  <c r="E833" i="15"/>
  <c r="H832" i="15"/>
  <c r="G832" i="15"/>
  <c r="F832" i="15"/>
  <c r="E832" i="15"/>
  <c r="H831" i="15"/>
  <c r="G831" i="15"/>
  <c r="F831" i="15"/>
  <c r="E831" i="15"/>
  <c r="H830" i="15"/>
  <c r="G830" i="15"/>
  <c r="F830" i="15"/>
  <c r="E830" i="15"/>
  <c r="H829" i="15"/>
  <c r="G829" i="15"/>
  <c r="F829" i="15"/>
  <c r="E829" i="15"/>
  <c r="H828" i="15"/>
  <c r="G828" i="15"/>
  <c r="F828" i="15"/>
  <c r="E828" i="15"/>
  <c r="H827" i="15"/>
  <c r="G827" i="15"/>
  <c r="F827" i="15"/>
  <c r="E827" i="15"/>
  <c r="H826" i="15"/>
  <c r="G826" i="15"/>
  <c r="F826" i="15"/>
  <c r="E826" i="15"/>
  <c r="H825" i="15"/>
  <c r="G825" i="15"/>
  <c r="F825" i="15"/>
  <c r="E825" i="15"/>
  <c r="H824" i="15"/>
  <c r="G824" i="15"/>
  <c r="F824" i="15"/>
  <c r="E824" i="15"/>
  <c r="H823" i="15"/>
  <c r="G823" i="15"/>
  <c r="F823" i="15"/>
  <c r="E823" i="15"/>
  <c r="H822" i="15"/>
  <c r="G822" i="15"/>
  <c r="F822" i="15"/>
  <c r="E822" i="15"/>
  <c r="H821" i="15"/>
  <c r="G821" i="15"/>
  <c r="F821" i="15"/>
  <c r="E821" i="15"/>
  <c r="H820" i="15"/>
  <c r="G820" i="15"/>
  <c r="F820" i="15"/>
  <c r="E820" i="15"/>
  <c r="H819" i="15"/>
  <c r="G819" i="15"/>
  <c r="F819" i="15"/>
  <c r="E819" i="15"/>
  <c r="H818" i="15"/>
  <c r="G818" i="15"/>
  <c r="F818" i="15"/>
  <c r="E818" i="15"/>
  <c r="H817" i="15"/>
  <c r="G817" i="15"/>
  <c r="F817" i="15"/>
  <c r="E817" i="15"/>
  <c r="H816" i="15"/>
  <c r="G816" i="15"/>
  <c r="F816" i="15"/>
  <c r="E816" i="15"/>
  <c r="H815" i="15"/>
  <c r="G815" i="15"/>
  <c r="F815" i="15"/>
  <c r="E815" i="15"/>
  <c r="H814" i="15"/>
  <c r="G814" i="15"/>
  <c r="F814" i="15"/>
  <c r="E814" i="15"/>
  <c r="H813" i="15"/>
  <c r="G813" i="15"/>
  <c r="F813" i="15"/>
  <c r="E813" i="15"/>
  <c r="H812" i="15"/>
  <c r="G812" i="15"/>
  <c r="F812" i="15"/>
  <c r="E812" i="15"/>
  <c r="H811" i="15"/>
  <c r="G811" i="15"/>
  <c r="F811" i="15"/>
  <c r="E811" i="15"/>
  <c r="H810" i="15"/>
  <c r="G810" i="15"/>
  <c r="F810" i="15"/>
  <c r="E810" i="15"/>
  <c r="H809" i="15"/>
  <c r="G809" i="15"/>
  <c r="F809" i="15"/>
  <c r="E809" i="15"/>
  <c r="H808" i="15"/>
  <c r="G808" i="15"/>
  <c r="F808" i="15"/>
  <c r="E808" i="15"/>
  <c r="H807" i="15"/>
  <c r="G807" i="15"/>
  <c r="F807" i="15"/>
  <c r="E807" i="15"/>
  <c r="H806" i="15"/>
  <c r="G806" i="15"/>
  <c r="F806" i="15"/>
  <c r="E806" i="15"/>
  <c r="H805" i="15"/>
  <c r="G805" i="15"/>
  <c r="F805" i="15"/>
  <c r="E805" i="15"/>
  <c r="H804" i="15"/>
  <c r="G804" i="15"/>
  <c r="F804" i="15"/>
  <c r="E804" i="15"/>
  <c r="H803" i="15"/>
  <c r="G803" i="15"/>
  <c r="F803" i="15"/>
  <c r="E803" i="15"/>
  <c r="H802" i="15"/>
  <c r="G802" i="15"/>
  <c r="F802" i="15"/>
  <c r="E802" i="15"/>
  <c r="H801" i="15"/>
  <c r="G801" i="15"/>
  <c r="F801" i="15"/>
  <c r="E801" i="15"/>
  <c r="H800" i="15"/>
  <c r="G800" i="15"/>
  <c r="F800" i="15"/>
  <c r="E800" i="15"/>
  <c r="H799" i="15"/>
  <c r="G799" i="15"/>
  <c r="F799" i="15"/>
  <c r="E799" i="15"/>
  <c r="H798" i="15"/>
  <c r="G798" i="15"/>
  <c r="F798" i="15"/>
  <c r="E798" i="15"/>
  <c r="H797" i="15"/>
  <c r="G797" i="15"/>
  <c r="F797" i="15"/>
  <c r="E797" i="15"/>
  <c r="H796" i="15"/>
  <c r="G796" i="15"/>
  <c r="F796" i="15"/>
  <c r="E796" i="15"/>
  <c r="H795" i="15"/>
  <c r="G795" i="15"/>
  <c r="F795" i="15"/>
  <c r="E795" i="15"/>
  <c r="H794" i="15"/>
  <c r="G794" i="15"/>
  <c r="F794" i="15"/>
  <c r="E794" i="15"/>
  <c r="H793" i="15"/>
  <c r="G793" i="15"/>
  <c r="F793" i="15"/>
  <c r="E793" i="15"/>
  <c r="H792" i="15"/>
  <c r="G792" i="15"/>
  <c r="F792" i="15"/>
  <c r="E792" i="15"/>
  <c r="H791" i="15"/>
  <c r="G791" i="15"/>
  <c r="F791" i="15"/>
  <c r="E791" i="15"/>
  <c r="H790" i="15"/>
  <c r="G790" i="15"/>
  <c r="F790" i="15"/>
  <c r="E790" i="15"/>
  <c r="H789" i="15"/>
  <c r="G789" i="15"/>
  <c r="F789" i="15"/>
  <c r="E789" i="15"/>
  <c r="H788" i="15"/>
  <c r="G788" i="15"/>
  <c r="F788" i="15"/>
  <c r="E788" i="15"/>
  <c r="H787" i="15"/>
  <c r="G787" i="15"/>
  <c r="F787" i="15"/>
  <c r="E787" i="15"/>
  <c r="H786" i="15"/>
  <c r="G786" i="15"/>
  <c r="F786" i="15"/>
  <c r="E786" i="15"/>
  <c r="H785" i="15"/>
  <c r="G785" i="15"/>
  <c r="F785" i="15"/>
  <c r="E785" i="15"/>
  <c r="H784" i="15"/>
  <c r="G784" i="15"/>
  <c r="F784" i="15"/>
  <c r="E784" i="15"/>
  <c r="H783" i="15"/>
  <c r="G783" i="15"/>
  <c r="F783" i="15"/>
  <c r="E783" i="15"/>
  <c r="H782" i="15"/>
  <c r="G782" i="15"/>
  <c r="F782" i="15"/>
  <c r="E782" i="15"/>
  <c r="H781" i="15"/>
  <c r="G781" i="15"/>
  <c r="F781" i="15"/>
  <c r="E781" i="15"/>
  <c r="H780" i="15"/>
  <c r="G780" i="15"/>
  <c r="F780" i="15"/>
  <c r="E780" i="15"/>
  <c r="H779" i="15"/>
  <c r="G779" i="15"/>
  <c r="F779" i="15"/>
  <c r="E779" i="15"/>
  <c r="H778" i="15"/>
  <c r="G778" i="15"/>
  <c r="F778" i="15"/>
  <c r="E778" i="15"/>
  <c r="H777" i="15"/>
  <c r="G777" i="15"/>
  <c r="F777" i="15"/>
  <c r="E777" i="15"/>
  <c r="H776" i="15"/>
  <c r="G776" i="15"/>
  <c r="F776" i="15"/>
  <c r="E776" i="15"/>
  <c r="H775" i="15"/>
  <c r="G775" i="15"/>
  <c r="F775" i="15"/>
  <c r="E775" i="15"/>
  <c r="H774" i="15"/>
  <c r="G774" i="15"/>
  <c r="F774" i="15"/>
  <c r="E774" i="15"/>
  <c r="H773" i="15"/>
  <c r="G773" i="15"/>
  <c r="F773" i="15"/>
  <c r="E773" i="15"/>
  <c r="H772" i="15"/>
  <c r="G772" i="15"/>
  <c r="F772" i="15"/>
  <c r="E772" i="15"/>
  <c r="H771" i="15"/>
  <c r="G771" i="15"/>
  <c r="F771" i="15"/>
  <c r="E771" i="15"/>
  <c r="H770" i="15"/>
  <c r="G770" i="15"/>
  <c r="F770" i="15"/>
  <c r="E770" i="15"/>
  <c r="H769" i="15"/>
  <c r="G769" i="15"/>
  <c r="F769" i="15"/>
  <c r="E769" i="15"/>
  <c r="H768" i="15"/>
  <c r="G768" i="15"/>
  <c r="F768" i="15"/>
  <c r="E768" i="15"/>
  <c r="H767" i="15"/>
  <c r="G767" i="15"/>
  <c r="F767" i="15"/>
  <c r="E767" i="15"/>
  <c r="H766" i="15"/>
  <c r="G766" i="15"/>
  <c r="F766" i="15"/>
  <c r="E766" i="15"/>
  <c r="H765" i="15"/>
  <c r="G765" i="15"/>
  <c r="F765" i="15"/>
  <c r="E765" i="15"/>
  <c r="H764" i="15"/>
  <c r="G764" i="15"/>
  <c r="F764" i="15"/>
  <c r="E764" i="15"/>
  <c r="H763" i="15"/>
  <c r="G763" i="15"/>
  <c r="F763" i="15"/>
  <c r="E763" i="15"/>
  <c r="H762" i="15"/>
  <c r="G762" i="15"/>
  <c r="F762" i="15"/>
  <c r="E762" i="15"/>
  <c r="H761" i="15"/>
  <c r="G761" i="15"/>
  <c r="F761" i="15"/>
  <c r="E761" i="15"/>
  <c r="H760" i="15"/>
  <c r="G760" i="15"/>
  <c r="F760" i="15"/>
  <c r="E760" i="15"/>
  <c r="H759" i="15"/>
  <c r="G759" i="15"/>
  <c r="F759" i="15"/>
  <c r="E759" i="15"/>
  <c r="H758" i="15"/>
  <c r="G758" i="15"/>
  <c r="F758" i="15"/>
  <c r="E758" i="15"/>
  <c r="H757" i="15"/>
  <c r="G757" i="15"/>
  <c r="F757" i="15"/>
  <c r="E757" i="15"/>
  <c r="H756" i="15"/>
  <c r="G756" i="15"/>
  <c r="F756" i="15"/>
  <c r="E756" i="15"/>
  <c r="H755" i="15"/>
  <c r="G755" i="15"/>
  <c r="F755" i="15"/>
  <c r="E755" i="15"/>
  <c r="H754" i="15"/>
  <c r="G754" i="15"/>
  <c r="F754" i="15"/>
  <c r="E754" i="15"/>
  <c r="H753" i="15"/>
  <c r="G753" i="15"/>
  <c r="F753" i="15"/>
  <c r="E753" i="15"/>
  <c r="H752" i="15"/>
  <c r="G752" i="15"/>
  <c r="F752" i="15"/>
  <c r="E752" i="15"/>
  <c r="H751" i="15"/>
  <c r="G751" i="15"/>
  <c r="F751" i="15"/>
  <c r="E751" i="15"/>
  <c r="H750" i="15"/>
  <c r="G750" i="15"/>
  <c r="F750" i="15"/>
  <c r="E750" i="15"/>
  <c r="H749" i="15"/>
  <c r="G749" i="15"/>
  <c r="F749" i="15"/>
  <c r="E749" i="15"/>
  <c r="H748" i="15"/>
  <c r="G748" i="15"/>
  <c r="F748" i="15"/>
  <c r="E748" i="15"/>
  <c r="H747" i="15"/>
  <c r="G747" i="15"/>
  <c r="F747" i="15"/>
  <c r="E747" i="15"/>
  <c r="H746" i="15"/>
  <c r="G746" i="15"/>
  <c r="F746" i="15"/>
  <c r="E746" i="15"/>
  <c r="H745" i="15"/>
  <c r="G745" i="15"/>
  <c r="F745" i="15"/>
  <c r="E745" i="15"/>
  <c r="H744" i="15"/>
  <c r="G744" i="15"/>
  <c r="F744" i="15"/>
  <c r="E744" i="15"/>
  <c r="H743" i="15"/>
  <c r="G743" i="15"/>
  <c r="F743" i="15"/>
  <c r="E743" i="15"/>
  <c r="H742" i="15"/>
  <c r="G742" i="15"/>
  <c r="F742" i="15"/>
  <c r="E742" i="15"/>
  <c r="H741" i="15"/>
  <c r="G741" i="15"/>
  <c r="F741" i="15"/>
  <c r="E741" i="15"/>
  <c r="H740" i="15"/>
  <c r="G740" i="15"/>
  <c r="F740" i="15"/>
  <c r="E740" i="15"/>
  <c r="H739" i="15"/>
  <c r="G739" i="15"/>
  <c r="F739" i="15"/>
  <c r="E739" i="15"/>
  <c r="H738" i="15"/>
  <c r="G738" i="15"/>
  <c r="F738" i="15"/>
  <c r="E738" i="15"/>
  <c r="H737" i="15"/>
  <c r="G737" i="15"/>
  <c r="F737" i="15"/>
  <c r="E737" i="15"/>
  <c r="H736" i="15"/>
  <c r="G736" i="15"/>
  <c r="F736" i="15"/>
  <c r="E736" i="15"/>
  <c r="H735" i="15"/>
  <c r="G735" i="15"/>
  <c r="F735" i="15"/>
  <c r="E735" i="15"/>
  <c r="H734" i="15"/>
  <c r="G734" i="15"/>
  <c r="F734" i="15"/>
  <c r="E734" i="15"/>
  <c r="H733" i="15"/>
  <c r="G733" i="15"/>
  <c r="F733" i="15"/>
  <c r="E733" i="15"/>
  <c r="H732" i="15"/>
  <c r="G732" i="15"/>
  <c r="F732" i="15"/>
  <c r="E732" i="15"/>
  <c r="H731" i="15"/>
  <c r="G731" i="15"/>
  <c r="F731" i="15"/>
  <c r="E731" i="15"/>
  <c r="H730" i="15"/>
  <c r="G730" i="15"/>
  <c r="F730" i="15"/>
  <c r="E730" i="15"/>
  <c r="H729" i="15"/>
  <c r="G729" i="15"/>
  <c r="F729" i="15"/>
  <c r="E729" i="15"/>
  <c r="H728" i="15"/>
  <c r="G728" i="15"/>
  <c r="F728" i="15"/>
  <c r="E728" i="15"/>
  <c r="H727" i="15"/>
  <c r="G727" i="15"/>
  <c r="F727" i="15"/>
  <c r="E727" i="15"/>
  <c r="H726" i="15"/>
  <c r="G726" i="15"/>
  <c r="F726" i="15"/>
  <c r="E726" i="15"/>
  <c r="H725" i="15"/>
  <c r="G725" i="15"/>
  <c r="F725" i="15"/>
  <c r="E725" i="15"/>
  <c r="H724" i="15"/>
  <c r="G724" i="15"/>
  <c r="F724" i="15"/>
  <c r="E724" i="15"/>
  <c r="H723" i="15"/>
  <c r="G723" i="15"/>
  <c r="F723" i="15"/>
  <c r="E723" i="15"/>
  <c r="H722" i="15"/>
  <c r="G722" i="15"/>
  <c r="F722" i="15"/>
  <c r="E722" i="15"/>
  <c r="H721" i="15"/>
  <c r="G721" i="15"/>
  <c r="F721" i="15"/>
  <c r="E721" i="15"/>
  <c r="H720" i="15"/>
  <c r="G720" i="15"/>
  <c r="F720" i="15"/>
  <c r="E720" i="15"/>
  <c r="H719" i="15"/>
  <c r="G719" i="15"/>
  <c r="F719" i="15"/>
  <c r="E719" i="15"/>
  <c r="H718" i="15"/>
  <c r="G718" i="15"/>
  <c r="F718" i="15"/>
  <c r="E718" i="15"/>
  <c r="H717" i="15"/>
  <c r="G717" i="15"/>
  <c r="F717" i="15"/>
  <c r="E717" i="15"/>
  <c r="H716" i="15"/>
  <c r="G716" i="15"/>
  <c r="F716" i="15"/>
  <c r="E716" i="15"/>
  <c r="H715" i="15"/>
  <c r="G715" i="15"/>
  <c r="F715" i="15"/>
  <c r="E715" i="15"/>
  <c r="H714" i="15"/>
  <c r="G714" i="15"/>
  <c r="F714" i="15"/>
  <c r="E714" i="15"/>
  <c r="H713" i="15"/>
  <c r="G713" i="15"/>
  <c r="F713" i="15"/>
  <c r="E713" i="15"/>
  <c r="H712" i="15"/>
  <c r="G712" i="15"/>
  <c r="F712" i="15"/>
  <c r="E712" i="15"/>
  <c r="H711" i="15"/>
  <c r="G711" i="15"/>
  <c r="F711" i="15"/>
  <c r="E711" i="15"/>
  <c r="H710" i="15"/>
  <c r="G710" i="15"/>
  <c r="F710" i="15"/>
  <c r="E710" i="15"/>
  <c r="H709" i="15"/>
  <c r="G709" i="15"/>
  <c r="F709" i="15"/>
  <c r="E709" i="15"/>
  <c r="H708" i="15"/>
  <c r="G708" i="15"/>
  <c r="F708" i="15"/>
  <c r="E708" i="15"/>
  <c r="H707" i="15"/>
  <c r="G707" i="15"/>
  <c r="F707" i="15"/>
  <c r="E707" i="15"/>
  <c r="H706" i="15"/>
  <c r="G706" i="15"/>
  <c r="F706" i="15"/>
  <c r="E706" i="15"/>
  <c r="H705" i="15"/>
  <c r="G705" i="15"/>
  <c r="F705" i="15"/>
  <c r="E705" i="15"/>
  <c r="H704" i="15"/>
  <c r="G704" i="15"/>
  <c r="F704" i="15"/>
  <c r="E704" i="15"/>
  <c r="H703" i="15"/>
  <c r="G703" i="15"/>
  <c r="F703" i="15"/>
  <c r="E703" i="15"/>
  <c r="H702" i="15"/>
  <c r="G702" i="15"/>
  <c r="F702" i="15"/>
  <c r="E702" i="15"/>
  <c r="H701" i="15"/>
  <c r="G701" i="15"/>
  <c r="F701" i="15"/>
  <c r="E701" i="15"/>
  <c r="H700" i="15"/>
  <c r="G700" i="15"/>
  <c r="F700" i="15"/>
  <c r="E700" i="15"/>
  <c r="H699" i="15"/>
  <c r="G699" i="15"/>
  <c r="F699" i="15"/>
  <c r="E699" i="15"/>
  <c r="H698" i="15"/>
  <c r="G698" i="15"/>
  <c r="F698" i="15"/>
  <c r="E698" i="15"/>
  <c r="H697" i="15"/>
  <c r="G697" i="15"/>
  <c r="F697" i="15"/>
  <c r="E697" i="15"/>
  <c r="H696" i="15"/>
  <c r="G696" i="15"/>
  <c r="F696" i="15"/>
  <c r="E696" i="15"/>
  <c r="H695" i="15"/>
  <c r="G695" i="15"/>
  <c r="F695" i="15"/>
  <c r="E695" i="15"/>
  <c r="H694" i="15"/>
  <c r="G694" i="15"/>
  <c r="F694" i="15"/>
  <c r="E694" i="15"/>
  <c r="H693" i="15"/>
  <c r="G693" i="15"/>
  <c r="F693" i="15"/>
  <c r="E693" i="15"/>
  <c r="H692" i="15"/>
  <c r="G692" i="15"/>
  <c r="F692" i="15"/>
  <c r="E692" i="15"/>
  <c r="H691" i="15"/>
  <c r="G691" i="15"/>
  <c r="F691" i="15"/>
  <c r="E691" i="15"/>
  <c r="H690" i="15"/>
  <c r="G690" i="15"/>
  <c r="F690" i="15"/>
  <c r="E690" i="15"/>
  <c r="H689" i="15"/>
  <c r="G689" i="15"/>
  <c r="F689" i="15"/>
  <c r="E689" i="15"/>
  <c r="H688" i="15"/>
  <c r="G688" i="15"/>
  <c r="F688" i="15"/>
  <c r="E688" i="15"/>
  <c r="H687" i="15"/>
  <c r="G687" i="15"/>
  <c r="F687" i="15"/>
  <c r="E687" i="15"/>
  <c r="H686" i="15"/>
  <c r="G686" i="15"/>
  <c r="F686" i="15"/>
  <c r="E686" i="15"/>
  <c r="H685" i="15"/>
  <c r="G685" i="15"/>
  <c r="F685" i="15"/>
  <c r="E685" i="15"/>
  <c r="H684" i="15"/>
  <c r="G684" i="15"/>
  <c r="F684" i="15"/>
  <c r="E684" i="15"/>
  <c r="H683" i="15"/>
  <c r="G683" i="15"/>
  <c r="F683" i="15"/>
  <c r="E683" i="15"/>
  <c r="H682" i="15"/>
  <c r="G682" i="15"/>
  <c r="F682" i="15"/>
  <c r="E682" i="15"/>
  <c r="H681" i="15"/>
  <c r="G681" i="15"/>
  <c r="F681" i="15"/>
  <c r="E681" i="15"/>
  <c r="H680" i="15"/>
  <c r="G680" i="15"/>
  <c r="F680" i="15"/>
  <c r="E680" i="15"/>
  <c r="H679" i="15"/>
  <c r="G679" i="15"/>
  <c r="F679" i="15"/>
  <c r="E679" i="15"/>
  <c r="H678" i="15"/>
  <c r="G678" i="15"/>
  <c r="F678" i="15"/>
  <c r="E678" i="15"/>
  <c r="H677" i="15"/>
  <c r="G677" i="15"/>
  <c r="F677" i="15"/>
  <c r="E677" i="15"/>
  <c r="H676" i="15"/>
  <c r="G676" i="15"/>
  <c r="F676" i="15"/>
  <c r="E676" i="15"/>
  <c r="H675" i="15"/>
  <c r="G675" i="15"/>
  <c r="F675" i="15"/>
  <c r="E675" i="15"/>
  <c r="H674" i="15"/>
  <c r="G674" i="15"/>
  <c r="F674" i="15"/>
  <c r="E674" i="15"/>
  <c r="H673" i="15"/>
  <c r="G673" i="15"/>
  <c r="F673" i="15"/>
  <c r="E673" i="15"/>
  <c r="H672" i="15"/>
  <c r="G672" i="15"/>
  <c r="F672" i="15"/>
  <c r="E672" i="15"/>
  <c r="H671" i="15"/>
  <c r="G671" i="15"/>
  <c r="F671" i="15"/>
  <c r="E671" i="15"/>
  <c r="H670" i="15"/>
  <c r="G670" i="15"/>
  <c r="F670" i="15"/>
  <c r="E670" i="15"/>
  <c r="H669" i="15"/>
  <c r="G669" i="15"/>
  <c r="F669" i="15"/>
  <c r="E669" i="15"/>
  <c r="H668" i="15"/>
  <c r="G668" i="15"/>
  <c r="F668" i="15"/>
  <c r="E668" i="15"/>
  <c r="H667" i="15"/>
  <c r="G667" i="15"/>
  <c r="F667" i="15"/>
  <c r="E667" i="15"/>
  <c r="H666" i="15"/>
  <c r="G666" i="15"/>
  <c r="F666" i="15"/>
  <c r="E666" i="15"/>
  <c r="H665" i="15"/>
  <c r="G665" i="15"/>
  <c r="F665" i="15"/>
  <c r="E665" i="15"/>
  <c r="H664" i="15"/>
  <c r="G664" i="15"/>
  <c r="F664" i="15"/>
  <c r="E664" i="15"/>
  <c r="H663" i="15"/>
  <c r="G663" i="15"/>
  <c r="F663" i="15"/>
  <c r="E663" i="15"/>
  <c r="H662" i="15"/>
  <c r="G662" i="15"/>
  <c r="F662" i="15"/>
  <c r="E662" i="15"/>
  <c r="H661" i="15"/>
  <c r="G661" i="15"/>
  <c r="F661" i="15"/>
  <c r="E661" i="15"/>
  <c r="H660" i="15"/>
  <c r="G660" i="15"/>
  <c r="F660" i="15"/>
  <c r="E660" i="15"/>
  <c r="H659" i="15"/>
  <c r="G659" i="15"/>
  <c r="F659" i="15"/>
  <c r="E659" i="15"/>
  <c r="H658" i="15"/>
  <c r="G658" i="15"/>
  <c r="F658" i="15"/>
  <c r="E658" i="15"/>
  <c r="H657" i="15"/>
  <c r="G657" i="15"/>
  <c r="F657" i="15"/>
  <c r="E657" i="15"/>
  <c r="H656" i="15"/>
  <c r="G656" i="15"/>
  <c r="F656" i="15"/>
  <c r="E656" i="15"/>
  <c r="H655" i="15"/>
  <c r="G655" i="15"/>
  <c r="F655" i="15"/>
  <c r="E655" i="15"/>
  <c r="H654" i="15"/>
  <c r="G654" i="15"/>
  <c r="F654" i="15"/>
  <c r="E654" i="15"/>
  <c r="H653" i="15"/>
  <c r="G653" i="15"/>
  <c r="F653" i="15"/>
  <c r="E653" i="15"/>
  <c r="H652" i="15"/>
  <c r="G652" i="15"/>
  <c r="F652" i="15"/>
  <c r="E652" i="15"/>
  <c r="H651" i="15"/>
  <c r="G651" i="15"/>
  <c r="F651" i="15"/>
  <c r="E651" i="15"/>
  <c r="H650" i="15"/>
  <c r="G650" i="15"/>
  <c r="F650" i="15"/>
  <c r="E650" i="15"/>
  <c r="H649" i="15"/>
  <c r="G649" i="15"/>
  <c r="F649" i="15"/>
  <c r="E649" i="15"/>
  <c r="H648" i="15"/>
  <c r="G648" i="15"/>
  <c r="F648" i="15"/>
  <c r="E648" i="15"/>
  <c r="H647" i="15"/>
  <c r="G647" i="15"/>
  <c r="F647" i="15"/>
  <c r="E647" i="15"/>
  <c r="H646" i="15"/>
  <c r="G646" i="15"/>
  <c r="F646" i="15"/>
  <c r="E646" i="15"/>
  <c r="H645" i="15"/>
  <c r="G645" i="15"/>
  <c r="F645" i="15"/>
  <c r="E645" i="15"/>
  <c r="H644" i="15"/>
  <c r="G644" i="15"/>
  <c r="F644" i="15"/>
  <c r="E644" i="15"/>
  <c r="H643" i="15"/>
  <c r="G643" i="15"/>
  <c r="F643" i="15"/>
  <c r="E643" i="15"/>
  <c r="H642" i="15"/>
  <c r="G642" i="15"/>
  <c r="F642" i="15"/>
  <c r="E642" i="15"/>
  <c r="H641" i="15"/>
  <c r="G641" i="15"/>
  <c r="F641" i="15"/>
  <c r="E641" i="15"/>
  <c r="H640" i="15"/>
  <c r="G640" i="15"/>
  <c r="F640" i="15"/>
  <c r="E640" i="15"/>
  <c r="H639" i="15"/>
  <c r="G639" i="15"/>
  <c r="F639" i="15"/>
  <c r="E639" i="15"/>
  <c r="H638" i="15"/>
  <c r="G638" i="15"/>
  <c r="F638" i="15"/>
  <c r="E638" i="15"/>
  <c r="H637" i="15"/>
  <c r="G637" i="15"/>
  <c r="F637" i="15"/>
  <c r="E637" i="15"/>
  <c r="H636" i="15"/>
  <c r="G636" i="15"/>
  <c r="F636" i="15"/>
  <c r="E636" i="15"/>
  <c r="H635" i="15"/>
  <c r="G635" i="15"/>
  <c r="F635" i="15"/>
  <c r="E635" i="15"/>
  <c r="H634" i="15"/>
  <c r="G634" i="15"/>
  <c r="F634" i="15"/>
  <c r="E634" i="15"/>
  <c r="H633" i="15"/>
  <c r="G633" i="15"/>
  <c r="F633" i="15"/>
  <c r="E633" i="15"/>
  <c r="H632" i="15"/>
  <c r="G632" i="15"/>
  <c r="F632" i="15"/>
  <c r="E632" i="15"/>
  <c r="H631" i="15"/>
  <c r="G631" i="15"/>
  <c r="F631" i="15"/>
  <c r="E631" i="15"/>
  <c r="H630" i="15"/>
  <c r="G630" i="15"/>
  <c r="F630" i="15"/>
  <c r="E630" i="15"/>
  <c r="H629" i="15"/>
  <c r="G629" i="15"/>
  <c r="F629" i="15"/>
  <c r="E629" i="15"/>
  <c r="H628" i="15"/>
  <c r="G628" i="15"/>
  <c r="F628" i="15"/>
  <c r="E628" i="15"/>
  <c r="H627" i="15"/>
  <c r="G627" i="15"/>
  <c r="F627" i="15"/>
  <c r="E627" i="15"/>
  <c r="H626" i="15"/>
  <c r="G626" i="15"/>
  <c r="F626" i="15"/>
  <c r="E626" i="15"/>
  <c r="H625" i="15"/>
  <c r="G625" i="15"/>
  <c r="F625" i="15"/>
  <c r="E625" i="15"/>
  <c r="H624" i="15"/>
  <c r="G624" i="15"/>
  <c r="F624" i="15"/>
  <c r="E624" i="15"/>
  <c r="H623" i="15"/>
  <c r="G623" i="15"/>
  <c r="F623" i="15"/>
  <c r="E623" i="15"/>
  <c r="H622" i="15"/>
  <c r="G622" i="15"/>
  <c r="F622" i="15"/>
  <c r="E622" i="15"/>
  <c r="H621" i="15"/>
  <c r="G621" i="15"/>
  <c r="F621" i="15"/>
  <c r="E621" i="15"/>
  <c r="H620" i="15"/>
  <c r="G620" i="15"/>
  <c r="F620" i="15"/>
  <c r="E620" i="15"/>
  <c r="H619" i="15"/>
  <c r="G619" i="15"/>
  <c r="F619" i="15"/>
  <c r="E619" i="15"/>
  <c r="H618" i="15"/>
  <c r="G618" i="15"/>
  <c r="F618" i="15"/>
  <c r="E618" i="15"/>
  <c r="H617" i="15"/>
  <c r="G617" i="15"/>
  <c r="F617" i="15"/>
  <c r="E617" i="15"/>
  <c r="H616" i="15"/>
  <c r="G616" i="15"/>
  <c r="F616" i="15"/>
  <c r="E616" i="15"/>
  <c r="H615" i="15"/>
  <c r="G615" i="15"/>
  <c r="F615" i="15"/>
  <c r="E615" i="15"/>
  <c r="H614" i="15"/>
  <c r="G614" i="15"/>
  <c r="F614" i="15"/>
  <c r="E614" i="15"/>
  <c r="H613" i="15"/>
  <c r="G613" i="15"/>
  <c r="F613" i="15"/>
  <c r="E613" i="15"/>
  <c r="H612" i="15"/>
  <c r="G612" i="15"/>
  <c r="F612" i="15"/>
  <c r="E612" i="15"/>
  <c r="H611" i="15"/>
  <c r="G611" i="15"/>
  <c r="F611" i="15"/>
  <c r="E611" i="15"/>
  <c r="H610" i="15"/>
  <c r="G610" i="15"/>
  <c r="F610" i="15"/>
  <c r="E610" i="15"/>
  <c r="H609" i="15"/>
  <c r="G609" i="15"/>
  <c r="F609" i="15"/>
  <c r="E609" i="15"/>
  <c r="H608" i="15"/>
  <c r="G608" i="15"/>
  <c r="F608" i="15"/>
  <c r="E608" i="15"/>
  <c r="H607" i="15"/>
  <c r="G607" i="15"/>
  <c r="F607" i="15"/>
  <c r="E607" i="15"/>
  <c r="H606" i="15"/>
  <c r="G606" i="15"/>
  <c r="F606" i="15"/>
  <c r="E606" i="15"/>
  <c r="H605" i="15"/>
  <c r="G605" i="15"/>
  <c r="F605" i="15"/>
  <c r="E605" i="15"/>
  <c r="H604" i="15"/>
  <c r="G604" i="15"/>
  <c r="F604" i="15"/>
  <c r="E604" i="15"/>
  <c r="H603" i="15"/>
  <c r="G603" i="15"/>
  <c r="F603" i="15"/>
  <c r="E603" i="15"/>
  <c r="H602" i="15"/>
  <c r="G602" i="15"/>
  <c r="F602" i="15"/>
  <c r="E602" i="15"/>
  <c r="H601" i="15"/>
  <c r="G601" i="15"/>
  <c r="F601" i="15"/>
  <c r="E601" i="15"/>
  <c r="H600" i="15"/>
  <c r="G600" i="15"/>
  <c r="F600" i="15"/>
  <c r="E600" i="15"/>
  <c r="H599" i="15"/>
  <c r="G599" i="15"/>
  <c r="F599" i="15"/>
  <c r="E599" i="15"/>
  <c r="H598" i="15"/>
  <c r="G598" i="15"/>
  <c r="F598" i="15"/>
  <c r="E598" i="15"/>
  <c r="H597" i="15"/>
  <c r="G597" i="15"/>
  <c r="F597" i="15"/>
  <c r="E597" i="15"/>
  <c r="H596" i="15"/>
  <c r="G596" i="15"/>
  <c r="F596" i="15"/>
  <c r="E596" i="15"/>
  <c r="H595" i="15"/>
  <c r="G595" i="15"/>
  <c r="F595" i="15"/>
  <c r="E595" i="15"/>
  <c r="H594" i="15"/>
  <c r="G594" i="15"/>
  <c r="F594" i="15"/>
  <c r="E594" i="15"/>
  <c r="H593" i="15"/>
  <c r="G593" i="15"/>
  <c r="F593" i="15"/>
  <c r="E593" i="15"/>
  <c r="H592" i="15"/>
  <c r="G592" i="15"/>
  <c r="F592" i="15"/>
  <c r="E592" i="15"/>
  <c r="H591" i="15"/>
  <c r="G591" i="15"/>
  <c r="F591" i="15"/>
  <c r="E591" i="15"/>
  <c r="H590" i="15"/>
  <c r="G590" i="15"/>
  <c r="F590" i="15"/>
  <c r="E590" i="15"/>
  <c r="H589" i="15"/>
  <c r="G589" i="15"/>
  <c r="F589" i="15"/>
  <c r="E589" i="15"/>
  <c r="H588" i="15"/>
  <c r="G588" i="15"/>
  <c r="F588" i="15"/>
  <c r="E588" i="15"/>
  <c r="H587" i="15"/>
  <c r="G587" i="15"/>
  <c r="F587" i="15"/>
  <c r="E587" i="15"/>
  <c r="H586" i="15"/>
  <c r="G586" i="15"/>
  <c r="F586" i="15"/>
  <c r="E586" i="15"/>
  <c r="H585" i="15"/>
  <c r="G585" i="15"/>
  <c r="F585" i="15"/>
  <c r="E585" i="15"/>
  <c r="H584" i="15"/>
  <c r="G584" i="15"/>
  <c r="F584" i="15"/>
  <c r="E584" i="15"/>
  <c r="H583" i="15"/>
  <c r="G583" i="15"/>
  <c r="F583" i="15"/>
  <c r="E583" i="15"/>
  <c r="H582" i="15"/>
  <c r="G582" i="15"/>
  <c r="F582" i="15"/>
  <c r="E582" i="15"/>
  <c r="H581" i="15"/>
  <c r="G581" i="15"/>
  <c r="F581" i="15"/>
  <c r="E581" i="15"/>
  <c r="H580" i="15"/>
  <c r="G580" i="15"/>
  <c r="F580" i="15"/>
  <c r="E580" i="15"/>
  <c r="H579" i="15"/>
  <c r="G579" i="15"/>
  <c r="F579" i="15"/>
  <c r="E579" i="15"/>
  <c r="H578" i="15"/>
  <c r="G578" i="15"/>
  <c r="F578" i="15"/>
  <c r="E578" i="15"/>
  <c r="H577" i="15"/>
  <c r="G577" i="15"/>
  <c r="F577" i="15"/>
  <c r="E577" i="15"/>
  <c r="H576" i="15"/>
  <c r="G576" i="15"/>
  <c r="F576" i="15"/>
  <c r="E576" i="15"/>
  <c r="H575" i="15"/>
  <c r="G575" i="15"/>
  <c r="F575" i="15"/>
  <c r="E575" i="15"/>
  <c r="H574" i="15"/>
  <c r="G574" i="15"/>
  <c r="F574" i="15"/>
  <c r="E574" i="15"/>
  <c r="H573" i="15"/>
  <c r="G573" i="15"/>
  <c r="F573" i="15"/>
  <c r="E573" i="15"/>
  <c r="H572" i="15"/>
  <c r="G572" i="15"/>
  <c r="F572" i="15"/>
  <c r="E572" i="15"/>
  <c r="H571" i="15"/>
  <c r="G571" i="15"/>
  <c r="F571" i="15"/>
  <c r="E571" i="15"/>
  <c r="H570" i="15"/>
  <c r="G570" i="15"/>
  <c r="F570" i="15"/>
  <c r="E570" i="15"/>
  <c r="H569" i="15"/>
  <c r="G569" i="15"/>
  <c r="F569" i="15"/>
  <c r="E569" i="15"/>
  <c r="H568" i="15"/>
  <c r="G568" i="15"/>
  <c r="F568" i="15"/>
  <c r="E568" i="15"/>
  <c r="H567" i="15"/>
  <c r="G567" i="15"/>
  <c r="F567" i="15"/>
  <c r="E567" i="15"/>
  <c r="H566" i="15"/>
  <c r="G566" i="15"/>
  <c r="F566" i="15"/>
  <c r="E566" i="15"/>
  <c r="H565" i="15"/>
  <c r="G565" i="15"/>
  <c r="F565" i="15"/>
  <c r="E565" i="15"/>
  <c r="H564" i="15"/>
  <c r="G564" i="15"/>
  <c r="F564" i="15"/>
  <c r="E564" i="15"/>
  <c r="H563" i="15"/>
  <c r="G563" i="15"/>
  <c r="F563" i="15"/>
  <c r="E563" i="15"/>
  <c r="H562" i="15"/>
  <c r="G562" i="15"/>
  <c r="F562" i="15"/>
  <c r="E562" i="15"/>
  <c r="H561" i="15"/>
  <c r="G561" i="15"/>
  <c r="F561" i="15"/>
  <c r="E561" i="15"/>
  <c r="H560" i="15"/>
  <c r="G560" i="15"/>
  <c r="F560" i="15"/>
  <c r="E560" i="15"/>
  <c r="H559" i="15"/>
  <c r="G559" i="15"/>
  <c r="F559" i="15"/>
  <c r="E559" i="15"/>
  <c r="H558" i="15"/>
  <c r="G558" i="15"/>
  <c r="F558" i="15"/>
  <c r="E558" i="15"/>
  <c r="H557" i="15"/>
  <c r="G557" i="15"/>
  <c r="F557" i="15"/>
  <c r="E557" i="15"/>
  <c r="H556" i="15"/>
  <c r="G556" i="15"/>
  <c r="F556" i="15"/>
  <c r="E556" i="15"/>
  <c r="H555" i="15"/>
  <c r="G555" i="15"/>
  <c r="F555" i="15"/>
  <c r="E555" i="15"/>
  <c r="H554" i="15"/>
  <c r="G554" i="15"/>
  <c r="F554" i="15"/>
  <c r="E554" i="15"/>
  <c r="H553" i="15"/>
  <c r="G553" i="15"/>
  <c r="F553" i="15"/>
  <c r="E553" i="15"/>
  <c r="H552" i="15"/>
  <c r="G552" i="15"/>
  <c r="F552" i="15"/>
  <c r="E552" i="15"/>
  <c r="H551" i="15"/>
  <c r="G551" i="15"/>
  <c r="F551" i="15"/>
  <c r="E551" i="15"/>
  <c r="H550" i="15"/>
  <c r="G550" i="15"/>
  <c r="F550" i="15"/>
  <c r="E550" i="15"/>
  <c r="H549" i="15"/>
  <c r="G549" i="15"/>
  <c r="F549" i="15"/>
  <c r="E549" i="15"/>
  <c r="H548" i="15"/>
  <c r="G548" i="15"/>
  <c r="F548" i="15"/>
  <c r="E548" i="15"/>
  <c r="H547" i="15"/>
  <c r="G547" i="15"/>
  <c r="F547" i="15"/>
  <c r="E547" i="15"/>
  <c r="H546" i="15"/>
  <c r="G546" i="15"/>
  <c r="F546" i="15"/>
  <c r="E546" i="15"/>
  <c r="H545" i="15"/>
  <c r="G545" i="15"/>
  <c r="F545" i="15"/>
  <c r="E545" i="15"/>
  <c r="H544" i="15"/>
  <c r="G544" i="15"/>
  <c r="F544" i="15"/>
  <c r="E544" i="15"/>
  <c r="H543" i="15"/>
  <c r="G543" i="15"/>
  <c r="F543" i="15"/>
  <c r="E543" i="15"/>
  <c r="H542" i="15"/>
  <c r="G542" i="15"/>
  <c r="F542" i="15"/>
  <c r="E542" i="15"/>
  <c r="H541" i="15"/>
  <c r="G541" i="15"/>
  <c r="F541" i="15"/>
  <c r="E541" i="15"/>
  <c r="H540" i="15"/>
  <c r="G540" i="15"/>
  <c r="F540" i="15"/>
  <c r="E540" i="15"/>
  <c r="H539" i="15"/>
  <c r="G539" i="15"/>
  <c r="F539" i="15"/>
  <c r="E539" i="15"/>
  <c r="H538" i="15"/>
  <c r="G538" i="15"/>
  <c r="F538" i="15"/>
  <c r="E538" i="15"/>
  <c r="H537" i="15"/>
  <c r="G537" i="15"/>
  <c r="F537" i="15"/>
  <c r="E537" i="15"/>
  <c r="H536" i="15"/>
  <c r="G536" i="15"/>
  <c r="F536" i="15"/>
  <c r="E536" i="15"/>
  <c r="H535" i="15"/>
  <c r="G535" i="15"/>
  <c r="F535" i="15"/>
  <c r="E535" i="15"/>
  <c r="H534" i="15"/>
  <c r="G534" i="15"/>
  <c r="F534" i="15"/>
  <c r="E534" i="15"/>
  <c r="H533" i="15"/>
  <c r="G533" i="15"/>
  <c r="F533" i="15"/>
  <c r="E533" i="15"/>
  <c r="H532" i="15"/>
  <c r="G532" i="15"/>
  <c r="F532" i="15"/>
  <c r="E532" i="15"/>
  <c r="H531" i="15"/>
  <c r="G531" i="15"/>
  <c r="F531" i="15"/>
  <c r="E531" i="15"/>
  <c r="H530" i="15"/>
  <c r="G530" i="15"/>
  <c r="F530" i="15"/>
  <c r="E530" i="15"/>
  <c r="H529" i="15"/>
  <c r="G529" i="15"/>
  <c r="F529" i="15"/>
  <c r="E529" i="15"/>
  <c r="H528" i="15"/>
  <c r="G528" i="15"/>
  <c r="F528" i="15"/>
  <c r="E528" i="15"/>
  <c r="H527" i="15"/>
  <c r="G527" i="15"/>
  <c r="F527" i="15"/>
  <c r="E527" i="15"/>
  <c r="H526" i="15"/>
  <c r="G526" i="15"/>
  <c r="F526" i="15"/>
  <c r="E526" i="15"/>
  <c r="H525" i="15"/>
  <c r="G525" i="15"/>
  <c r="F525" i="15"/>
  <c r="E525" i="15"/>
  <c r="H524" i="15"/>
  <c r="G524" i="15"/>
  <c r="F524" i="15"/>
  <c r="E524" i="15"/>
  <c r="H523" i="15"/>
  <c r="G523" i="15"/>
  <c r="F523" i="15"/>
  <c r="E523" i="15"/>
  <c r="H522" i="15"/>
  <c r="G522" i="15"/>
  <c r="F522" i="15"/>
  <c r="E522" i="15"/>
  <c r="H521" i="15"/>
  <c r="G521" i="15"/>
  <c r="F521" i="15"/>
  <c r="E521" i="15"/>
  <c r="H520" i="15"/>
  <c r="G520" i="15"/>
  <c r="F520" i="15"/>
  <c r="E520" i="15"/>
  <c r="H519" i="15"/>
  <c r="G519" i="15"/>
  <c r="F519" i="15"/>
  <c r="E519" i="15"/>
  <c r="H518" i="15"/>
  <c r="G518" i="15"/>
  <c r="F518" i="15"/>
  <c r="E518" i="15"/>
  <c r="H517" i="15"/>
  <c r="G517" i="15"/>
  <c r="F517" i="15"/>
  <c r="E517" i="15"/>
  <c r="H516" i="15"/>
  <c r="G516" i="15"/>
  <c r="F516" i="15"/>
  <c r="E516" i="15"/>
  <c r="H515" i="15"/>
  <c r="G515" i="15"/>
  <c r="F515" i="15"/>
  <c r="E515" i="15"/>
  <c r="H514" i="15"/>
  <c r="G514" i="15"/>
  <c r="F514" i="15"/>
  <c r="E514" i="15"/>
  <c r="H513" i="15"/>
  <c r="G513" i="15"/>
  <c r="F513" i="15"/>
  <c r="E513" i="15"/>
  <c r="H512" i="15"/>
  <c r="G512" i="15"/>
  <c r="F512" i="15"/>
  <c r="E512" i="15"/>
  <c r="H511" i="15"/>
  <c r="G511" i="15"/>
  <c r="F511" i="15"/>
  <c r="E511" i="15"/>
  <c r="H510" i="15"/>
  <c r="G510" i="15"/>
  <c r="F510" i="15"/>
  <c r="E510" i="15"/>
  <c r="H509" i="15"/>
  <c r="G509" i="15"/>
  <c r="F509" i="15"/>
  <c r="E509" i="15"/>
  <c r="H508" i="15"/>
  <c r="G508" i="15"/>
  <c r="F508" i="15"/>
  <c r="E508" i="15"/>
  <c r="H507" i="15"/>
  <c r="G507" i="15"/>
  <c r="F507" i="15"/>
  <c r="E507" i="15"/>
  <c r="H506" i="15"/>
  <c r="G506" i="15"/>
  <c r="F506" i="15"/>
  <c r="E506" i="15"/>
  <c r="H505" i="15"/>
  <c r="G505" i="15"/>
  <c r="F505" i="15"/>
  <c r="E505" i="15"/>
  <c r="H504" i="15"/>
  <c r="G504" i="15"/>
  <c r="F504" i="15"/>
  <c r="E504" i="15"/>
  <c r="H503" i="15"/>
  <c r="G503" i="15"/>
  <c r="F503" i="15"/>
  <c r="E503" i="15"/>
  <c r="H502" i="15"/>
  <c r="G502" i="15"/>
  <c r="F502" i="15"/>
  <c r="E502" i="15"/>
  <c r="H501" i="15"/>
  <c r="G501" i="15"/>
  <c r="F501" i="15"/>
  <c r="E501" i="15"/>
  <c r="H500" i="15"/>
  <c r="G500" i="15"/>
  <c r="F500" i="15"/>
  <c r="E500" i="15"/>
  <c r="H499" i="15"/>
  <c r="G499" i="15"/>
  <c r="F499" i="15"/>
  <c r="E499" i="15"/>
  <c r="H498" i="15"/>
  <c r="G498" i="15"/>
  <c r="F498" i="15"/>
  <c r="E498" i="15"/>
  <c r="H497" i="15"/>
  <c r="G497" i="15"/>
  <c r="F497" i="15"/>
  <c r="E497" i="15"/>
  <c r="H496" i="15"/>
  <c r="G496" i="15"/>
  <c r="F496" i="15"/>
  <c r="E496" i="15"/>
  <c r="H495" i="15"/>
  <c r="G495" i="15"/>
  <c r="F495" i="15"/>
  <c r="E495" i="15"/>
  <c r="H494" i="15"/>
  <c r="G494" i="15"/>
  <c r="F494" i="15"/>
  <c r="E494" i="15"/>
  <c r="H493" i="15"/>
  <c r="G493" i="15"/>
  <c r="F493" i="15"/>
  <c r="E493" i="15"/>
  <c r="H492" i="15"/>
  <c r="G492" i="15"/>
  <c r="F492" i="15"/>
  <c r="E492" i="15"/>
  <c r="H491" i="15"/>
  <c r="G491" i="15"/>
  <c r="F491" i="15"/>
  <c r="E491" i="15"/>
  <c r="H490" i="15"/>
  <c r="G490" i="15"/>
  <c r="F490" i="15"/>
  <c r="E490" i="15"/>
  <c r="H489" i="15"/>
  <c r="G489" i="15"/>
  <c r="F489" i="15"/>
  <c r="E489" i="15"/>
  <c r="H488" i="15"/>
  <c r="G488" i="15"/>
  <c r="F488" i="15"/>
  <c r="E488" i="15"/>
  <c r="H487" i="15"/>
  <c r="G487" i="15"/>
  <c r="F487" i="15"/>
  <c r="E487" i="15"/>
  <c r="H486" i="15"/>
  <c r="G486" i="15"/>
  <c r="F486" i="15"/>
  <c r="E486" i="15"/>
  <c r="H485" i="15"/>
  <c r="G485" i="15"/>
  <c r="F485" i="15"/>
  <c r="E485" i="15"/>
  <c r="H484" i="15"/>
  <c r="G484" i="15"/>
  <c r="F484" i="15"/>
  <c r="E484" i="15"/>
  <c r="H483" i="15"/>
  <c r="G483" i="15"/>
  <c r="F483" i="15"/>
  <c r="E483" i="15"/>
  <c r="H482" i="15"/>
  <c r="G482" i="15"/>
  <c r="F482" i="15"/>
  <c r="E482" i="15"/>
  <c r="H481" i="15"/>
  <c r="G481" i="15"/>
  <c r="F481" i="15"/>
  <c r="E481" i="15"/>
  <c r="H480" i="15"/>
  <c r="G480" i="15"/>
  <c r="F480" i="15"/>
  <c r="E480" i="15"/>
  <c r="H479" i="15"/>
  <c r="G479" i="15"/>
  <c r="F479" i="15"/>
  <c r="E479" i="15"/>
  <c r="H478" i="15"/>
  <c r="G478" i="15"/>
  <c r="F478" i="15"/>
  <c r="E478" i="15"/>
  <c r="H477" i="15"/>
  <c r="G477" i="15"/>
  <c r="F477" i="15"/>
  <c r="E477" i="15"/>
  <c r="H476" i="15"/>
  <c r="G476" i="15"/>
  <c r="F476" i="15"/>
  <c r="E476" i="15"/>
  <c r="H475" i="15"/>
  <c r="G475" i="15"/>
  <c r="F475" i="15"/>
  <c r="E475" i="15"/>
  <c r="H474" i="15"/>
  <c r="G474" i="15"/>
  <c r="F474" i="15"/>
  <c r="E474" i="15"/>
  <c r="H473" i="15"/>
  <c r="G473" i="15"/>
  <c r="F473" i="15"/>
  <c r="E473" i="15"/>
  <c r="H472" i="15"/>
  <c r="G472" i="15"/>
  <c r="F472" i="15"/>
  <c r="E472" i="15"/>
  <c r="H471" i="15"/>
  <c r="G471" i="15"/>
  <c r="F471" i="15"/>
  <c r="E471" i="15"/>
  <c r="H470" i="15"/>
  <c r="G470" i="15"/>
  <c r="F470" i="15"/>
  <c r="E470" i="15"/>
  <c r="H469" i="15"/>
  <c r="G469" i="15"/>
  <c r="F469" i="15"/>
  <c r="E469" i="15"/>
  <c r="H468" i="15"/>
  <c r="G468" i="15"/>
  <c r="F468" i="15"/>
  <c r="E468" i="15"/>
  <c r="H467" i="15"/>
  <c r="G467" i="15"/>
  <c r="F467" i="15"/>
  <c r="E467" i="15"/>
  <c r="H466" i="15"/>
  <c r="G466" i="15"/>
  <c r="F466" i="15"/>
  <c r="E466" i="15"/>
  <c r="H465" i="15"/>
  <c r="G465" i="15"/>
  <c r="F465" i="15"/>
  <c r="E465" i="15"/>
  <c r="H464" i="15"/>
  <c r="G464" i="15"/>
  <c r="F464" i="15"/>
  <c r="E464" i="15"/>
  <c r="H463" i="15"/>
  <c r="G463" i="15"/>
  <c r="F463" i="15"/>
  <c r="E463" i="15"/>
  <c r="H462" i="15"/>
  <c r="G462" i="15"/>
  <c r="F462" i="15"/>
  <c r="E462" i="15"/>
  <c r="H461" i="15"/>
  <c r="G461" i="15"/>
  <c r="F461" i="15"/>
  <c r="E461" i="15"/>
  <c r="H460" i="15"/>
  <c r="G460" i="15"/>
  <c r="F460" i="15"/>
  <c r="E460" i="15"/>
  <c r="H459" i="15"/>
  <c r="G459" i="15"/>
  <c r="F459" i="15"/>
  <c r="E459" i="15"/>
  <c r="H458" i="15"/>
  <c r="G458" i="15"/>
  <c r="F458" i="15"/>
  <c r="E458" i="15"/>
  <c r="H457" i="15"/>
  <c r="G457" i="15"/>
  <c r="F457" i="15"/>
  <c r="E457" i="15"/>
  <c r="H456" i="15"/>
  <c r="G456" i="15"/>
  <c r="F456" i="15"/>
  <c r="E456" i="15"/>
  <c r="H455" i="15"/>
  <c r="G455" i="15"/>
  <c r="F455" i="15"/>
  <c r="E455" i="15"/>
  <c r="H454" i="15"/>
  <c r="G454" i="15"/>
  <c r="F454" i="15"/>
  <c r="E454" i="15"/>
  <c r="H453" i="15"/>
  <c r="G453" i="15"/>
  <c r="F453" i="15"/>
  <c r="E453" i="15"/>
  <c r="H452" i="15"/>
  <c r="G452" i="15"/>
  <c r="F452" i="15"/>
  <c r="E452" i="15"/>
  <c r="H451" i="15"/>
  <c r="G451" i="15"/>
  <c r="F451" i="15"/>
  <c r="E451" i="15"/>
  <c r="H450" i="15"/>
  <c r="G450" i="15"/>
  <c r="F450" i="15"/>
  <c r="E450" i="15"/>
  <c r="H449" i="15"/>
  <c r="G449" i="15"/>
  <c r="F449" i="15"/>
  <c r="E449" i="15"/>
  <c r="H448" i="15"/>
  <c r="G448" i="15"/>
  <c r="F448" i="15"/>
  <c r="E448" i="15"/>
  <c r="H447" i="15"/>
  <c r="G447" i="15"/>
  <c r="F447" i="15"/>
  <c r="E447" i="15"/>
  <c r="H446" i="15"/>
  <c r="G446" i="15"/>
  <c r="F446" i="15"/>
  <c r="E446" i="15"/>
  <c r="H445" i="15"/>
  <c r="G445" i="15"/>
  <c r="F445" i="15"/>
  <c r="E445" i="15"/>
  <c r="H444" i="15"/>
  <c r="G444" i="15"/>
  <c r="F444" i="15"/>
  <c r="E444" i="15"/>
  <c r="H443" i="15"/>
  <c r="G443" i="15"/>
  <c r="F443" i="15"/>
  <c r="E443" i="15"/>
  <c r="H442" i="15"/>
  <c r="G442" i="15"/>
  <c r="F442" i="15"/>
  <c r="E442" i="15"/>
  <c r="H441" i="15"/>
  <c r="G441" i="15"/>
  <c r="F441" i="15"/>
  <c r="E441" i="15"/>
  <c r="H440" i="15"/>
  <c r="G440" i="15"/>
  <c r="F440" i="15"/>
  <c r="E440" i="15"/>
  <c r="H439" i="15"/>
  <c r="G439" i="15"/>
  <c r="F439" i="15"/>
  <c r="E439" i="15"/>
  <c r="H438" i="15"/>
  <c r="G438" i="15"/>
  <c r="F438" i="15"/>
  <c r="E438" i="15"/>
  <c r="H437" i="15"/>
  <c r="G437" i="15"/>
  <c r="F437" i="15"/>
  <c r="E437" i="15"/>
  <c r="H436" i="15"/>
  <c r="G436" i="15"/>
  <c r="F436" i="15"/>
  <c r="E436" i="15"/>
  <c r="H435" i="15"/>
  <c r="G435" i="15"/>
  <c r="F435" i="15"/>
  <c r="E435" i="15"/>
  <c r="H434" i="15"/>
  <c r="G434" i="15"/>
  <c r="F434" i="15"/>
  <c r="E434" i="15"/>
  <c r="H433" i="15"/>
  <c r="G433" i="15"/>
  <c r="F433" i="15"/>
  <c r="E433" i="15"/>
  <c r="H432" i="15"/>
  <c r="G432" i="15"/>
  <c r="F432" i="15"/>
  <c r="E432" i="15"/>
  <c r="H431" i="15"/>
  <c r="G431" i="15"/>
  <c r="F431" i="15"/>
  <c r="E431" i="15"/>
  <c r="H430" i="15"/>
  <c r="G430" i="15"/>
  <c r="F430" i="15"/>
  <c r="E430" i="15"/>
  <c r="H429" i="15"/>
  <c r="G429" i="15"/>
  <c r="F429" i="15"/>
  <c r="E429" i="15"/>
  <c r="H428" i="15"/>
  <c r="G428" i="15"/>
  <c r="F428" i="15"/>
  <c r="E428" i="15"/>
  <c r="H427" i="15"/>
  <c r="G427" i="15"/>
  <c r="F427" i="15"/>
  <c r="E427" i="15"/>
  <c r="H426" i="15"/>
  <c r="G426" i="15"/>
  <c r="F426" i="15"/>
  <c r="E426" i="15"/>
  <c r="H425" i="15"/>
  <c r="G425" i="15"/>
  <c r="F425" i="15"/>
  <c r="E425" i="15"/>
  <c r="H424" i="15"/>
  <c r="G424" i="15"/>
  <c r="F424" i="15"/>
  <c r="E424" i="15"/>
  <c r="H423" i="15"/>
  <c r="G423" i="15"/>
  <c r="F423" i="15"/>
  <c r="E423" i="15"/>
  <c r="H422" i="15"/>
  <c r="G422" i="15"/>
  <c r="F422" i="15"/>
  <c r="E422" i="15"/>
  <c r="H421" i="15"/>
  <c r="G421" i="15"/>
  <c r="F421" i="15"/>
  <c r="E421" i="15"/>
  <c r="H420" i="15"/>
  <c r="G420" i="15"/>
  <c r="F420" i="15"/>
  <c r="E420" i="15"/>
  <c r="H419" i="15"/>
  <c r="G419" i="15"/>
  <c r="F419" i="15"/>
  <c r="E419" i="15"/>
  <c r="H418" i="15"/>
  <c r="G418" i="15"/>
  <c r="F418" i="15"/>
  <c r="E418" i="15"/>
  <c r="H417" i="15"/>
  <c r="G417" i="15"/>
  <c r="F417" i="15"/>
  <c r="E417" i="15"/>
  <c r="H416" i="15"/>
  <c r="G416" i="15"/>
  <c r="F416" i="15"/>
  <c r="E416" i="15"/>
  <c r="H415" i="15"/>
  <c r="G415" i="15"/>
  <c r="F415" i="15"/>
  <c r="E415" i="15"/>
  <c r="H414" i="15"/>
  <c r="G414" i="15"/>
  <c r="F414" i="15"/>
  <c r="E414" i="15"/>
  <c r="H413" i="15"/>
  <c r="G413" i="15"/>
  <c r="F413" i="15"/>
  <c r="E413" i="15"/>
  <c r="H412" i="15"/>
  <c r="G412" i="15"/>
  <c r="F412" i="15"/>
  <c r="E412" i="15"/>
  <c r="H411" i="15"/>
  <c r="G411" i="15"/>
  <c r="F411" i="15"/>
  <c r="E411" i="15"/>
  <c r="H410" i="15"/>
  <c r="G410" i="15"/>
  <c r="F410" i="15"/>
  <c r="E410" i="15"/>
  <c r="H409" i="15"/>
  <c r="G409" i="15"/>
  <c r="F409" i="15"/>
  <c r="E409" i="15"/>
  <c r="H408" i="15"/>
  <c r="G408" i="15"/>
  <c r="F408" i="15"/>
  <c r="E408" i="15"/>
  <c r="H407" i="15"/>
  <c r="G407" i="15"/>
  <c r="F407" i="15"/>
  <c r="E407" i="15"/>
  <c r="H406" i="15"/>
  <c r="G406" i="15"/>
  <c r="F406" i="15"/>
  <c r="E406" i="15"/>
  <c r="H405" i="15"/>
  <c r="G405" i="15"/>
  <c r="F405" i="15"/>
  <c r="E405" i="15"/>
  <c r="H404" i="15"/>
  <c r="G404" i="15"/>
  <c r="F404" i="15"/>
  <c r="E404" i="15"/>
  <c r="H403" i="15"/>
  <c r="G403" i="15"/>
  <c r="F403" i="15"/>
  <c r="E403" i="15"/>
  <c r="H402" i="15"/>
  <c r="G402" i="15"/>
  <c r="F402" i="15"/>
  <c r="E402" i="15"/>
  <c r="H401" i="15"/>
  <c r="G401" i="15"/>
  <c r="F401" i="15"/>
  <c r="E401" i="15"/>
  <c r="H400" i="15"/>
  <c r="G400" i="15"/>
  <c r="F400" i="15"/>
  <c r="E400" i="15"/>
  <c r="H399" i="15"/>
  <c r="G399" i="15"/>
  <c r="F399" i="15"/>
  <c r="E399" i="15"/>
  <c r="H398" i="15"/>
  <c r="G398" i="15"/>
  <c r="F398" i="15"/>
  <c r="E398" i="15"/>
  <c r="H397" i="15"/>
  <c r="G397" i="15"/>
  <c r="F397" i="15"/>
  <c r="E397" i="15"/>
  <c r="H396" i="15"/>
  <c r="G396" i="15"/>
  <c r="F396" i="15"/>
  <c r="E396" i="15"/>
  <c r="H395" i="15"/>
  <c r="G395" i="15"/>
  <c r="F395" i="15"/>
  <c r="E395" i="15"/>
  <c r="H394" i="15"/>
  <c r="G394" i="15"/>
  <c r="F394" i="15"/>
  <c r="E394" i="15"/>
  <c r="H393" i="15"/>
  <c r="G393" i="15"/>
  <c r="F393" i="15"/>
  <c r="E393" i="15"/>
  <c r="H392" i="15"/>
  <c r="G392" i="15"/>
  <c r="F392" i="15"/>
  <c r="E392" i="15"/>
  <c r="H391" i="15"/>
  <c r="G391" i="15"/>
  <c r="F391" i="15"/>
  <c r="E391" i="15"/>
  <c r="H390" i="15"/>
  <c r="G390" i="15"/>
  <c r="F390" i="15"/>
  <c r="E390" i="15"/>
  <c r="H389" i="15"/>
  <c r="G389" i="15"/>
  <c r="F389" i="15"/>
  <c r="E389" i="15"/>
  <c r="H388" i="15"/>
  <c r="G388" i="15"/>
  <c r="F388" i="15"/>
  <c r="E388" i="15"/>
  <c r="H387" i="15"/>
  <c r="G387" i="15"/>
  <c r="F387" i="15"/>
  <c r="E387" i="15"/>
  <c r="H386" i="15"/>
  <c r="G386" i="15"/>
  <c r="F386" i="15"/>
  <c r="E386" i="15"/>
  <c r="H385" i="15"/>
  <c r="G385" i="15"/>
  <c r="F385" i="15"/>
  <c r="E385" i="15"/>
  <c r="H384" i="15"/>
  <c r="G384" i="15"/>
  <c r="F384" i="15"/>
  <c r="E384" i="15"/>
  <c r="H383" i="15"/>
  <c r="G383" i="15"/>
  <c r="F383" i="15"/>
  <c r="E383" i="15"/>
  <c r="H382" i="15"/>
  <c r="G382" i="15"/>
  <c r="F382" i="15"/>
  <c r="E382" i="15"/>
  <c r="H381" i="15"/>
  <c r="G381" i="15"/>
  <c r="F381" i="15"/>
  <c r="E381" i="15"/>
  <c r="H380" i="15"/>
  <c r="G380" i="15"/>
  <c r="F380" i="15"/>
  <c r="E380" i="15"/>
  <c r="H379" i="15"/>
  <c r="G379" i="15"/>
  <c r="F379" i="15"/>
  <c r="E379" i="15"/>
  <c r="H378" i="15"/>
  <c r="G378" i="15"/>
  <c r="F378" i="15"/>
  <c r="E378" i="15"/>
  <c r="H377" i="15"/>
  <c r="G377" i="15"/>
  <c r="F377" i="15"/>
  <c r="E377" i="15"/>
  <c r="H376" i="15"/>
  <c r="G376" i="15"/>
  <c r="F376" i="15"/>
  <c r="E376" i="15"/>
  <c r="H375" i="15"/>
  <c r="G375" i="15"/>
  <c r="F375" i="15"/>
  <c r="E375" i="15"/>
  <c r="H374" i="15"/>
  <c r="G374" i="15"/>
  <c r="F374" i="15"/>
  <c r="E374" i="15"/>
  <c r="H373" i="15"/>
  <c r="G373" i="15"/>
  <c r="F373" i="15"/>
  <c r="E373" i="15"/>
  <c r="H372" i="15"/>
  <c r="G372" i="15"/>
  <c r="F372" i="15"/>
  <c r="E372" i="15"/>
  <c r="H371" i="15"/>
  <c r="G371" i="15"/>
  <c r="F371" i="15"/>
  <c r="E371" i="15"/>
  <c r="H370" i="15"/>
  <c r="G370" i="15"/>
  <c r="F370" i="15"/>
  <c r="E370" i="15"/>
  <c r="H369" i="15"/>
  <c r="G369" i="15"/>
  <c r="F369" i="15"/>
  <c r="E369" i="15"/>
  <c r="H368" i="15"/>
  <c r="G368" i="15"/>
  <c r="F368" i="15"/>
  <c r="E368" i="15"/>
  <c r="H367" i="15"/>
  <c r="G367" i="15"/>
  <c r="F367" i="15"/>
  <c r="E367" i="15"/>
  <c r="H366" i="15"/>
  <c r="G366" i="15"/>
  <c r="F366" i="15"/>
  <c r="E366" i="15"/>
  <c r="H365" i="15"/>
  <c r="G365" i="15"/>
  <c r="F365" i="15"/>
  <c r="E365" i="15"/>
  <c r="H364" i="15"/>
  <c r="G364" i="15"/>
  <c r="F364" i="15"/>
  <c r="E364" i="15"/>
  <c r="H363" i="15"/>
  <c r="G363" i="15"/>
  <c r="F363" i="15"/>
  <c r="E363" i="15"/>
  <c r="H362" i="15"/>
  <c r="G362" i="15"/>
  <c r="F362" i="15"/>
  <c r="E362" i="15"/>
  <c r="H361" i="15"/>
  <c r="G361" i="15"/>
  <c r="F361" i="15"/>
  <c r="E361" i="15"/>
  <c r="H360" i="15"/>
  <c r="G360" i="15"/>
  <c r="F360" i="15"/>
  <c r="E360" i="15"/>
  <c r="H359" i="15"/>
  <c r="G359" i="15"/>
  <c r="F359" i="15"/>
  <c r="E359" i="15"/>
  <c r="H358" i="15"/>
  <c r="G358" i="15"/>
  <c r="F358" i="15"/>
  <c r="E358" i="15"/>
  <c r="H357" i="15"/>
  <c r="G357" i="15"/>
  <c r="F357" i="15"/>
  <c r="E357" i="15"/>
  <c r="H356" i="15"/>
  <c r="G356" i="15"/>
  <c r="F356" i="15"/>
  <c r="E356" i="15"/>
  <c r="H355" i="15"/>
  <c r="G355" i="15"/>
  <c r="F355" i="15"/>
  <c r="E355" i="15"/>
  <c r="H354" i="15"/>
  <c r="G354" i="15"/>
  <c r="F354" i="15"/>
  <c r="E354" i="15"/>
  <c r="H353" i="15"/>
  <c r="G353" i="15"/>
  <c r="F353" i="15"/>
  <c r="E353" i="15"/>
  <c r="H352" i="15"/>
  <c r="G352" i="15"/>
  <c r="F352" i="15"/>
  <c r="E352" i="15"/>
  <c r="H351" i="15"/>
  <c r="G351" i="15"/>
  <c r="F351" i="15"/>
  <c r="E351" i="15"/>
  <c r="H350" i="15"/>
  <c r="G350" i="15"/>
  <c r="F350" i="15"/>
  <c r="E350" i="15"/>
  <c r="H349" i="15"/>
  <c r="G349" i="15"/>
  <c r="F349" i="15"/>
  <c r="E349" i="15"/>
  <c r="H348" i="15"/>
  <c r="G348" i="15"/>
  <c r="F348" i="15"/>
  <c r="E348" i="15"/>
  <c r="H347" i="15"/>
  <c r="G347" i="15"/>
  <c r="F347" i="15"/>
  <c r="E347" i="15"/>
  <c r="H346" i="15"/>
  <c r="G346" i="15"/>
  <c r="F346" i="15"/>
  <c r="E346" i="15"/>
  <c r="H345" i="15"/>
  <c r="G345" i="15"/>
  <c r="F345" i="15"/>
  <c r="E345" i="15"/>
  <c r="H344" i="15"/>
  <c r="G344" i="15"/>
  <c r="F344" i="15"/>
  <c r="E344" i="15"/>
  <c r="H343" i="15"/>
  <c r="G343" i="15"/>
  <c r="F343" i="15"/>
  <c r="E343" i="15"/>
  <c r="H342" i="15"/>
  <c r="G342" i="15"/>
  <c r="F342" i="15"/>
  <c r="E342" i="15"/>
  <c r="H341" i="15"/>
  <c r="G341" i="15"/>
  <c r="F341" i="15"/>
  <c r="E341" i="15"/>
  <c r="H340" i="15"/>
  <c r="G340" i="15"/>
  <c r="F340" i="15"/>
  <c r="E340" i="15"/>
  <c r="H339" i="15"/>
  <c r="G339" i="15"/>
  <c r="F339" i="15"/>
  <c r="E339" i="15"/>
  <c r="H338" i="15"/>
  <c r="G338" i="15"/>
  <c r="F338" i="15"/>
  <c r="E338" i="15"/>
  <c r="H337" i="15"/>
  <c r="G337" i="15"/>
  <c r="F337" i="15"/>
  <c r="E337" i="15"/>
  <c r="H336" i="15"/>
  <c r="G336" i="15"/>
  <c r="F336" i="15"/>
  <c r="E336" i="15"/>
  <c r="H335" i="15"/>
  <c r="G335" i="15"/>
  <c r="F335" i="15"/>
  <c r="E335" i="15"/>
  <c r="H334" i="15"/>
  <c r="G334" i="15"/>
  <c r="F334" i="15"/>
  <c r="E334" i="15"/>
  <c r="H333" i="15"/>
  <c r="G333" i="15"/>
  <c r="F333" i="15"/>
  <c r="E333" i="15"/>
  <c r="H332" i="15"/>
  <c r="G332" i="15"/>
  <c r="F332" i="15"/>
  <c r="E332" i="15"/>
  <c r="H331" i="15"/>
  <c r="G331" i="15"/>
  <c r="F331" i="15"/>
  <c r="E331" i="15"/>
  <c r="H330" i="15"/>
  <c r="G330" i="15"/>
  <c r="F330" i="15"/>
  <c r="E330" i="15"/>
  <c r="H329" i="15"/>
  <c r="G329" i="15"/>
  <c r="F329" i="15"/>
  <c r="E329" i="15"/>
  <c r="H328" i="15"/>
  <c r="G328" i="15"/>
  <c r="F328" i="15"/>
  <c r="E328" i="15"/>
  <c r="H327" i="15"/>
  <c r="G327" i="15"/>
  <c r="F327" i="15"/>
  <c r="E327" i="15"/>
  <c r="H326" i="15"/>
  <c r="G326" i="15"/>
  <c r="F326" i="15"/>
  <c r="E326" i="15"/>
  <c r="H325" i="15"/>
  <c r="G325" i="15"/>
  <c r="F325" i="15"/>
  <c r="E325" i="15"/>
  <c r="H324" i="15"/>
  <c r="G324" i="15"/>
  <c r="F324" i="15"/>
  <c r="E324" i="15"/>
  <c r="H323" i="15"/>
  <c r="G323" i="15"/>
  <c r="F323" i="15"/>
  <c r="E323" i="15"/>
  <c r="H322" i="15"/>
  <c r="G322" i="15"/>
  <c r="F322" i="15"/>
  <c r="E322" i="15"/>
  <c r="H321" i="15"/>
  <c r="G321" i="15"/>
  <c r="F321" i="15"/>
  <c r="E321" i="15"/>
  <c r="H320" i="15"/>
  <c r="G320" i="15"/>
  <c r="F320" i="15"/>
  <c r="E320" i="15"/>
  <c r="H319" i="15"/>
  <c r="G319" i="15"/>
  <c r="F319" i="15"/>
  <c r="E319" i="15"/>
  <c r="H318" i="15"/>
  <c r="G318" i="15"/>
  <c r="F318" i="15"/>
  <c r="E318" i="15"/>
  <c r="H317" i="15"/>
  <c r="G317" i="15"/>
  <c r="F317" i="15"/>
  <c r="E317" i="15"/>
  <c r="H316" i="15"/>
  <c r="G316" i="15"/>
  <c r="F316" i="15"/>
  <c r="E316" i="15"/>
  <c r="H315" i="15"/>
  <c r="G315" i="15"/>
  <c r="F315" i="15"/>
  <c r="E315" i="15"/>
  <c r="H314" i="15"/>
  <c r="G314" i="15"/>
  <c r="F314" i="15"/>
  <c r="E314" i="15"/>
  <c r="H313" i="15"/>
  <c r="G313" i="15"/>
  <c r="F313" i="15"/>
  <c r="E313" i="15"/>
  <c r="H312" i="15"/>
  <c r="G312" i="15"/>
  <c r="F312" i="15"/>
  <c r="E312" i="15"/>
  <c r="H311" i="15"/>
  <c r="G311" i="15"/>
  <c r="F311" i="15"/>
  <c r="E311" i="15"/>
  <c r="H310" i="15"/>
  <c r="G310" i="15"/>
  <c r="F310" i="15"/>
  <c r="E310" i="15"/>
  <c r="H309" i="15"/>
  <c r="G309" i="15"/>
  <c r="F309" i="15"/>
  <c r="E309" i="15"/>
  <c r="H308" i="15"/>
  <c r="G308" i="15"/>
  <c r="F308" i="15"/>
  <c r="E308" i="15"/>
  <c r="H307" i="15"/>
  <c r="G307" i="15"/>
  <c r="F307" i="15"/>
  <c r="E307" i="15"/>
  <c r="H306" i="15"/>
  <c r="G306" i="15"/>
  <c r="F306" i="15"/>
  <c r="E306" i="15"/>
  <c r="H305" i="15"/>
  <c r="G305" i="15"/>
  <c r="F305" i="15"/>
  <c r="E305" i="15"/>
  <c r="H304" i="15"/>
  <c r="G304" i="15"/>
  <c r="F304" i="15"/>
  <c r="E304" i="15"/>
  <c r="H303" i="15"/>
  <c r="G303" i="15"/>
  <c r="F303" i="15"/>
  <c r="E303" i="15"/>
  <c r="H302" i="15"/>
  <c r="G302" i="15"/>
  <c r="F302" i="15"/>
  <c r="E302" i="15"/>
  <c r="H301" i="15"/>
  <c r="G301" i="15"/>
  <c r="F301" i="15"/>
  <c r="E301" i="15"/>
  <c r="H300" i="15"/>
  <c r="G300" i="15"/>
  <c r="F300" i="15"/>
  <c r="E300" i="15"/>
  <c r="H299" i="15"/>
  <c r="G299" i="15"/>
  <c r="F299" i="15"/>
  <c r="E299" i="15"/>
  <c r="H298" i="15"/>
  <c r="G298" i="15"/>
  <c r="F298" i="15"/>
  <c r="E298" i="15"/>
  <c r="H297" i="15"/>
  <c r="G297" i="15"/>
  <c r="F297" i="15"/>
  <c r="E297" i="15"/>
  <c r="H296" i="15"/>
  <c r="G296" i="15"/>
  <c r="F296" i="15"/>
  <c r="E296" i="15"/>
  <c r="H295" i="15"/>
  <c r="G295" i="15"/>
  <c r="F295" i="15"/>
  <c r="E295" i="15"/>
  <c r="H294" i="15"/>
  <c r="G294" i="15"/>
  <c r="F294" i="15"/>
  <c r="E294" i="15"/>
  <c r="H293" i="15"/>
  <c r="G293" i="15"/>
  <c r="F293" i="15"/>
  <c r="E293" i="15"/>
  <c r="H292" i="15"/>
  <c r="G292" i="15"/>
  <c r="F292" i="15"/>
  <c r="E292" i="15"/>
  <c r="H291" i="15"/>
  <c r="G291" i="15"/>
  <c r="F291" i="15"/>
  <c r="E291" i="15"/>
  <c r="H290" i="15"/>
  <c r="G290" i="15"/>
  <c r="F290" i="15"/>
  <c r="E290" i="15"/>
  <c r="H289" i="15"/>
  <c r="G289" i="15"/>
  <c r="F289" i="15"/>
  <c r="E289" i="15"/>
  <c r="H288" i="15"/>
  <c r="G288" i="15"/>
  <c r="F288" i="15"/>
  <c r="E288" i="15"/>
  <c r="H287" i="15"/>
  <c r="G287" i="15"/>
  <c r="F287" i="15"/>
  <c r="E287" i="15"/>
  <c r="H286" i="15"/>
  <c r="G286" i="15"/>
  <c r="F286" i="15"/>
  <c r="E286" i="15"/>
  <c r="H285" i="15"/>
  <c r="G285" i="15"/>
  <c r="F285" i="15"/>
  <c r="E285" i="15"/>
  <c r="H284" i="15"/>
  <c r="G284" i="15"/>
  <c r="F284" i="15"/>
  <c r="E284" i="15"/>
  <c r="H283" i="15"/>
  <c r="G283" i="15"/>
  <c r="F283" i="15"/>
  <c r="E283" i="15"/>
  <c r="H282" i="15"/>
  <c r="G282" i="15"/>
  <c r="F282" i="15"/>
  <c r="E282" i="15"/>
  <c r="H281" i="15"/>
  <c r="G281" i="15"/>
  <c r="F281" i="15"/>
  <c r="E281" i="15"/>
  <c r="H280" i="15"/>
  <c r="G280" i="15"/>
  <c r="F280" i="15"/>
  <c r="E280" i="15"/>
  <c r="H279" i="15"/>
  <c r="G279" i="15"/>
  <c r="F279" i="15"/>
  <c r="E279" i="15"/>
  <c r="H278" i="15"/>
  <c r="G278" i="15"/>
  <c r="F278" i="15"/>
  <c r="E278" i="15"/>
  <c r="H277" i="15"/>
  <c r="G277" i="15"/>
  <c r="F277" i="15"/>
  <c r="E277" i="15"/>
  <c r="H276" i="15"/>
  <c r="G276" i="15"/>
  <c r="F276" i="15"/>
  <c r="E276" i="15"/>
  <c r="H275" i="15"/>
  <c r="G275" i="15"/>
  <c r="F275" i="15"/>
  <c r="E275" i="15"/>
  <c r="H274" i="15"/>
  <c r="G274" i="15"/>
  <c r="F274" i="15"/>
  <c r="E274" i="15"/>
  <c r="H273" i="15"/>
  <c r="G273" i="15"/>
  <c r="F273" i="15"/>
  <c r="E273" i="15"/>
  <c r="H272" i="15"/>
  <c r="G272" i="15"/>
  <c r="F272" i="15"/>
  <c r="E272" i="15"/>
  <c r="H271" i="15"/>
  <c r="G271" i="15"/>
  <c r="F271" i="15"/>
  <c r="E271" i="15"/>
  <c r="H270" i="15"/>
  <c r="G270" i="15"/>
  <c r="F270" i="15"/>
  <c r="E270" i="15"/>
  <c r="H269" i="15"/>
  <c r="G269" i="15"/>
  <c r="F269" i="15"/>
  <c r="E269" i="15"/>
  <c r="H268" i="15"/>
  <c r="G268" i="15"/>
  <c r="F268" i="15"/>
  <c r="E268" i="15"/>
  <c r="H267" i="15"/>
  <c r="G267" i="15"/>
  <c r="F267" i="15"/>
  <c r="E267" i="15"/>
  <c r="H266" i="15"/>
  <c r="G266" i="15"/>
  <c r="F266" i="15"/>
  <c r="E266" i="15"/>
  <c r="H265" i="15"/>
  <c r="G265" i="15"/>
  <c r="F265" i="15"/>
  <c r="E265" i="15"/>
  <c r="H264" i="15"/>
  <c r="G264" i="15"/>
  <c r="F264" i="15"/>
  <c r="E264" i="15"/>
  <c r="H263" i="15"/>
  <c r="G263" i="15"/>
  <c r="F263" i="15"/>
  <c r="E263" i="15"/>
  <c r="H262" i="15"/>
  <c r="G262" i="15"/>
  <c r="F262" i="15"/>
  <c r="E262" i="15"/>
  <c r="H261" i="15"/>
  <c r="G261" i="15"/>
  <c r="F261" i="15"/>
  <c r="E261" i="15"/>
  <c r="H260" i="15"/>
  <c r="G260" i="15"/>
  <c r="F260" i="15"/>
  <c r="E260" i="15"/>
  <c r="H259" i="15"/>
  <c r="G259" i="15"/>
  <c r="F259" i="15"/>
  <c r="E259" i="15"/>
  <c r="H258" i="15"/>
  <c r="G258" i="15"/>
  <c r="F258" i="15"/>
  <c r="E258" i="15"/>
  <c r="H257" i="15"/>
  <c r="G257" i="15"/>
  <c r="F257" i="15"/>
  <c r="E257" i="15"/>
  <c r="H256" i="15"/>
  <c r="G256" i="15"/>
  <c r="F256" i="15"/>
  <c r="E256" i="15"/>
  <c r="H255" i="15"/>
  <c r="G255" i="15"/>
  <c r="F255" i="15"/>
  <c r="E255" i="15"/>
  <c r="H254" i="15"/>
  <c r="G254" i="15"/>
  <c r="F254" i="15"/>
  <c r="E254" i="15"/>
  <c r="H253" i="15"/>
  <c r="G253" i="15"/>
  <c r="F253" i="15"/>
  <c r="E253" i="15"/>
  <c r="H252" i="15"/>
  <c r="G252" i="15"/>
  <c r="F252" i="15"/>
  <c r="E252" i="15"/>
  <c r="H251" i="15"/>
  <c r="G251" i="15"/>
  <c r="F251" i="15"/>
  <c r="E251" i="15"/>
  <c r="H250" i="15"/>
  <c r="G250" i="15"/>
  <c r="F250" i="15"/>
  <c r="E250" i="15"/>
  <c r="H249" i="15"/>
  <c r="G249" i="15"/>
  <c r="F249" i="15"/>
  <c r="E249" i="15"/>
  <c r="H248" i="15"/>
  <c r="G248" i="15"/>
  <c r="F248" i="15"/>
  <c r="E248" i="15"/>
  <c r="H247" i="15"/>
  <c r="G247" i="15"/>
  <c r="F247" i="15"/>
  <c r="E247" i="15"/>
  <c r="H246" i="15"/>
  <c r="G246" i="15"/>
  <c r="F246" i="15"/>
  <c r="E246" i="15"/>
  <c r="H245" i="15"/>
  <c r="G245" i="15"/>
  <c r="F245" i="15"/>
  <c r="E245" i="15"/>
  <c r="H244" i="15"/>
  <c r="G244" i="15"/>
  <c r="F244" i="15"/>
  <c r="E244" i="15"/>
  <c r="H243" i="15"/>
  <c r="G243" i="15"/>
  <c r="F243" i="15"/>
  <c r="E243" i="15"/>
  <c r="H242" i="15"/>
  <c r="G242" i="15"/>
  <c r="F242" i="15"/>
  <c r="E242" i="15"/>
  <c r="H241" i="15"/>
  <c r="G241" i="15"/>
  <c r="F241" i="15"/>
  <c r="E241" i="15"/>
  <c r="H240" i="15"/>
  <c r="G240" i="15"/>
  <c r="F240" i="15"/>
  <c r="E240" i="15"/>
  <c r="H239" i="15"/>
  <c r="G239" i="15"/>
  <c r="F239" i="15"/>
  <c r="E239" i="15"/>
  <c r="H238" i="15"/>
  <c r="G238" i="15"/>
  <c r="F238" i="15"/>
  <c r="E238" i="15"/>
  <c r="H237" i="15"/>
  <c r="G237" i="15"/>
  <c r="F237" i="15"/>
  <c r="E237" i="15"/>
  <c r="H236" i="15"/>
  <c r="G236" i="15"/>
  <c r="F236" i="15"/>
  <c r="E236" i="15"/>
  <c r="H235" i="15"/>
  <c r="G235" i="15"/>
  <c r="F235" i="15"/>
  <c r="E235" i="15"/>
  <c r="H234" i="15"/>
  <c r="G234" i="15"/>
  <c r="F234" i="15"/>
  <c r="E234" i="15"/>
  <c r="H233" i="15"/>
  <c r="G233" i="15"/>
  <c r="F233" i="15"/>
  <c r="E233" i="15"/>
  <c r="H232" i="15"/>
  <c r="G232" i="15"/>
  <c r="F232" i="15"/>
  <c r="E232" i="15"/>
  <c r="H231" i="15"/>
  <c r="G231" i="15"/>
  <c r="F231" i="15"/>
  <c r="E231" i="15"/>
  <c r="H230" i="15"/>
  <c r="G230" i="15"/>
  <c r="F230" i="15"/>
  <c r="E230" i="15"/>
  <c r="H229" i="15"/>
  <c r="G229" i="15"/>
  <c r="F229" i="15"/>
  <c r="E229" i="15"/>
  <c r="H228" i="15"/>
  <c r="G228" i="15"/>
  <c r="F228" i="15"/>
  <c r="E228" i="15"/>
  <c r="H227" i="15"/>
  <c r="G227" i="15"/>
  <c r="F227" i="15"/>
  <c r="E227" i="15"/>
  <c r="H226" i="15"/>
  <c r="G226" i="15"/>
  <c r="F226" i="15"/>
  <c r="E226" i="15"/>
  <c r="H225" i="15"/>
  <c r="G225" i="15"/>
  <c r="F225" i="15"/>
  <c r="E225" i="15"/>
  <c r="H224" i="15"/>
  <c r="G224" i="15"/>
  <c r="F224" i="15"/>
  <c r="E224" i="15"/>
  <c r="H223" i="15"/>
  <c r="G223" i="15"/>
  <c r="F223" i="15"/>
  <c r="E223" i="15"/>
  <c r="H222" i="15"/>
  <c r="G222" i="15"/>
  <c r="F222" i="15"/>
  <c r="E222" i="15"/>
  <c r="H221" i="15"/>
  <c r="G221" i="15"/>
  <c r="F221" i="15"/>
  <c r="E221" i="15"/>
  <c r="H220" i="15"/>
  <c r="G220" i="15"/>
  <c r="F220" i="15"/>
  <c r="E220" i="15"/>
  <c r="H219" i="15"/>
  <c r="G219" i="15"/>
  <c r="F219" i="15"/>
  <c r="E219" i="15"/>
  <c r="H218" i="15"/>
  <c r="G218" i="15"/>
  <c r="F218" i="15"/>
  <c r="E218" i="15"/>
  <c r="H217" i="15"/>
  <c r="G217" i="15"/>
  <c r="F217" i="15"/>
  <c r="E217" i="15"/>
  <c r="H216" i="15"/>
  <c r="G216" i="15"/>
  <c r="F216" i="15"/>
  <c r="E216" i="15"/>
  <c r="H215" i="15"/>
  <c r="G215" i="15"/>
  <c r="F215" i="15"/>
  <c r="E215" i="15"/>
  <c r="H214" i="15"/>
  <c r="G214" i="15"/>
  <c r="F214" i="15"/>
  <c r="E214" i="15"/>
  <c r="H213" i="15"/>
  <c r="G213" i="15"/>
  <c r="F213" i="15"/>
  <c r="E213" i="15"/>
  <c r="H212" i="15"/>
  <c r="G212" i="15"/>
  <c r="F212" i="15"/>
  <c r="E212" i="15"/>
  <c r="H211" i="15"/>
  <c r="G211" i="15"/>
  <c r="F211" i="15"/>
  <c r="E211" i="15"/>
  <c r="H210" i="15"/>
  <c r="G210" i="15"/>
  <c r="F210" i="15"/>
  <c r="E210" i="15"/>
  <c r="H209" i="15"/>
  <c r="G209" i="15"/>
  <c r="F209" i="15"/>
  <c r="E209" i="15"/>
  <c r="H208" i="15"/>
  <c r="G208" i="15"/>
  <c r="F208" i="15"/>
  <c r="E208" i="15"/>
  <c r="H207" i="15"/>
  <c r="G207" i="15"/>
  <c r="F207" i="15"/>
  <c r="E207" i="15"/>
  <c r="H206" i="15"/>
  <c r="G206" i="15"/>
  <c r="F206" i="15"/>
  <c r="E206" i="15"/>
  <c r="H205" i="15"/>
  <c r="G205" i="15"/>
  <c r="F205" i="15"/>
  <c r="E205" i="15"/>
  <c r="H204" i="15"/>
  <c r="G204" i="15"/>
  <c r="F204" i="15"/>
  <c r="E204" i="15"/>
  <c r="H203" i="15"/>
  <c r="G203" i="15"/>
  <c r="F203" i="15"/>
  <c r="E203" i="15"/>
  <c r="H202" i="15"/>
  <c r="G202" i="15"/>
  <c r="F202" i="15"/>
  <c r="E202" i="15"/>
  <c r="H201" i="15"/>
  <c r="G201" i="15"/>
  <c r="F201" i="15"/>
  <c r="E201" i="15"/>
  <c r="H200" i="15"/>
  <c r="G200" i="15"/>
  <c r="F200" i="15"/>
  <c r="E200" i="15"/>
  <c r="H199" i="15"/>
  <c r="G199" i="15"/>
  <c r="F199" i="15"/>
  <c r="E199" i="15"/>
  <c r="H198" i="15"/>
  <c r="G198" i="15"/>
  <c r="F198" i="15"/>
  <c r="E198" i="15"/>
  <c r="H197" i="15"/>
  <c r="G197" i="15"/>
  <c r="F197" i="15"/>
  <c r="E197" i="15"/>
  <c r="H196" i="15"/>
  <c r="G196" i="15"/>
  <c r="F196" i="15"/>
  <c r="E196" i="15"/>
  <c r="H195" i="15"/>
  <c r="G195" i="15"/>
  <c r="F195" i="15"/>
  <c r="E195" i="15"/>
  <c r="H194" i="15"/>
  <c r="G194" i="15"/>
  <c r="F194" i="15"/>
  <c r="E194" i="15"/>
  <c r="H193" i="15"/>
  <c r="G193" i="15"/>
  <c r="F193" i="15"/>
  <c r="E193" i="15"/>
  <c r="H192" i="15"/>
  <c r="G192" i="15"/>
  <c r="F192" i="15"/>
  <c r="E192" i="15"/>
  <c r="H191" i="15"/>
  <c r="G191" i="15"/>
  <c r="F191" i="15"/>
  <c r="E191" i="15"/>
  <c r="H190" i="15"/>
  <c r="G190" i="15"/>
  <c r="F190" i="15"/>
  <c r="E190" i="15"/>
  <c r="H189" i="15"/>
  <c r="G189" i="15"/>
  <c r="F189" i="15"/>
  <c r="E189" i="15"/>
  <c r="H188" i="15"/>
  <c r="G188" i="15"/>
  <c r="F188" i="15"/>
  <c r="E188" i="15"/>
  <c r="H187" i="15"/>
  <c r="G187" i="15"/>
  <c r="F187" i="15"/>
  <c r="E187" i="15"/>
  <c r="H186" i="15"/>
  <c r="G186" i="15"/>
  <c r="F186" i="15"/>
  <c r="E186" i="15"/>
  <c r="H185" i="15"/>
  <c r="G185" i="15"/>
  <c r="F185" i="15"/>
  <c r="E185" i="15"/>
  <c r="H184" i="15"/>
  <c r="G184" i="15"/>
  <c r="F184" i="15"/>
  <c r="E184" i="15"/>
  <c r="H183" i="15"/>
  <c r="G183" i="15"/>
  <c r="F183" i="15"/>
  <c r="E183" i="15"/>
  <c r="H182" i="15"/>
  <c r="G182" i="15"/>
  <c r="F182" i="15"/>
  <c r="E182" i="15"/>
  <c r="H181" i="15"/>
  <c r="G181" i="15"/>
  <c r="F181" i="15"/>
  <c r="E181" i="15"/>
  <c r="H180" i="15"/>
  <c r="G180" i="15"/>
  <c r="F180" i="15"/>
  <c r="E180" i="15"/>
  <c r="H179" i="15"/>
  <c r="G179" i="15"/>
  <c r="F179" i="15"/>
  <c r="E179" i="15"/>
  <c r="H178" i="15"/>
  <c r="G178" i="15"/>
  <c r="F178" i="15"/>
  <c r="E178" i="15"/>
  <c r="H177" i="15"/>
  <c r="G177" i="15"/>
  <c r="F177" i="15"/>
  <c r="E177" i="15"/>
  <c r="H176" i="15"/>
  <c r="G176" i="15"/>
  <c r="F176" i="15"/>
  <c r="E176" i="15"/>
  <c r="H175" i="15"/>
  <c r="G175" i="15"/>
  <c r="F175" i="15"/>
  <c r="E175" i="15"/>
  <c r="H174" i="15"/>
  <c r="G174" i="15"/>
  <c r="F174" i="15"/>
  <c r="E174" i="15"/>
  <c r="H173" i="15"/>
  <c r="G173" i="15"/>
  <c r="F173" i="15"/>
  <c r="E173" i="15"/>
  <c r="H172" i="15"/>
  <c r="G172" i="15"/>
  <c r="F172" i="15"/>
  <c r="E172" i="15"/>
  <c r="H171" i="15"/>
  <c r="G171" i="15"/>
  <c r="F171" i="15"/>
  <c r="E171" i="15"/>
  <c r="H170" i="15"/>
  <c r="G170" i="15"/>
  <c r="F170" i="15"/>
  <c r="E170" i="15"/>
  <c r="H169" i="15"/>
  <c r="G169" i="15"/>
  <c r="F169" i="15"/>
  <c r="E169" i="15"/>
  <c r="H168" i="15"/>
  <c r="G168" i="15"/>
  <c r="F168" i="15"/>
  <c r="E168" i="15"/>
  <c r="H167" i="15"/>
  <c r="G167" i="15"/>
  <c r="F167" i="15"/>
  <c r="E167" i="15"/>
  <c r="H166" i="15"/>
  <c r="G166" i="15"/>
  <c r="F166" i="15"/>
  <c r="E166" i="15"/>
  <c r="H165" i="15"/>
  <c r="G165" i="15"/>
  <c r="F165" i="15"/>
  <c r="E165" i="15"/>
  <c r="H164" i="15"/>
  <c r="G164" i="15"/>
  <c r="F164" i="15"/>
  <c r="E164" i="15"/>
  <c r="H163" i="15"/>
  <c r="G163" i="15"/>
  <c r="F163" i="15"/>
  <c r="E163" i="15"/>
  <c r="H162" i="15"/>
  <c r="G162" i="15"/>
  <c r="F162" i="15"/>
  <c r="E162" i="15"/>
  <c r="H161" i="15"/>
  <c r="G161" i="15"/>
  <c r="F161" i="15"/>
  <c r="E161" i="15"/>
  <c r="H160" i="15"/>
  <c r="G160" i="15"/>
  <c r="F160" i="15"/>
  <c r="E160" i="15"/>
  <c r="H159" i="15"/>
  <c r="G159" i="15"/>
  <c r="F159" i="15"/>
  <c r="E159" i="15"/>
  <c r="H158" i="15"/>
  <c r="G158" i="15"/>
  <c r="F158" i="15"/>
  <c r="E158" i="15"/>
  <c r="H157" i="15"/>
  <c r="G157" i="15"/>
  <c r="F157" i="15"/>
  <c r="E157" i="15"/>
  <c r="H156" i="15"/>
  <c r="G156" i="15"/>
  <c r="F156" i="15"/>
  <c r="E156" i="15"/>
  <c r="H155" i="15"/>
  <c r="G155" i="15"/>
  <c r="F155" i="15"/>
  <c r="E155" i="15"/>
  <c r="H154" i="15"/>
  <c r="G154" i="15"/>
  <c r="F154" i="15"/>
  <c r="E154" i="15"/>
  <c r="H153" i="15"/>
  <c r="G153" i="15"/>
  <c r="F153" i="15"/>
  <c r="E153" i="15"/>
  <c r="H152" i="15"/>
  <c r="G152" i="15"/>
  <c r="F152" i="15"/>
  <c r="E152" i="15"/>
  <c r="H151" i="15"/>
  <c r="G151" i="15"/>
  <c r="F151" i="15"/>
  <c r="E151" i="15"/>
  <c r="H150" i="15"/>
  <c r="G150" i="15"/>
  <c r="F150" i="15"/>
  <c r="E150" i="15"/>
  <c r="H149" i="15"/>
  <c r="G149" i="15"/>
  <c r="F149" i="15"/>
  <c r="E149" i="15"/>
  <c r="H148" i="15"/>
  <c r="G148" i="15"/>
  <c r="F148" i="15"/>
  <c r="E148" i="15"/>
  <c r="H147" i="15"/>
  <c r="G147" i="15"/>
  <c r="F147" i="15"/>
  <c r="E147" i="15"/>
  <c r="H146" i="15"/>
  <c r="G146" i="15"/>
  <c r="F146" i="15"/>
  <c r="E146" i="15"/>
  <c r="H145" i="15"/>
  <c r="G145" i="15"/>
  <c r="F145" i="15"/>
  <c r="E145" i="15"/>
  <c r="H144" i="15"/>
  <c r="G144" i="15"/>
  <c r="F144" i="15"/>
  <c r="E144" i="15"/>
  <c r="H143" i="15"/>
  <c r="G143" i="15"/>
  <c r="F143" i="15"/>
  <c r="E143" i="15"/>
  <c r="H142" i="15"/>
  <c r="G142" i="15"/>
  <c r="F142" i="15"/>
  <c r="E142" i="15"/>
  <c r="H141" i="15"/>
  <c r="G141" i="15"/>
  <c r="F141" i="15"/>
  <c r="E141" i="15"/>
  <c r="H140" i="15"/>
  <c r="G140" i="15"/>
  <c r="F140" i="15"/>
  <c r="E140" i="15"/>
  <c r="H139" i="15"/>
  <c r="G139" i="15"/>
  <c r="F139" i="15"/>
  <c r="E139" i="15"/>
  <c r="H138" i="15"/>
  <c r="G138" i="15"/>
  <c r="F138" i="15"/>
  <c r="E138" i="15"/>
  <c r="H137" i="15"/>
  <c r="G137" i="15"/>
  <c r="F137" i="15"/>
  <c r="E137" i="15"/>
  <c r="H136" i="15"/>
  <c r="G136" i="15"/>
  <c r="F136" i="15"/>
  <c r="E136" i="15"/>
  <c r="H135" i="15"/>
  <c r="G135" i="15"/>
  <c r="F135" i="15"/>
  <c r="E135" i="15"/>
  <c r="H134" i="15"/>
  <c r="G134" i="15"/>
  <c r="F134" i="15"/>
  <c r="E134" i="15"/>
  <c r="H133" i="15"/>
  <c r="G133" i="15"/>
  <c r="F133" i="15"/>
  <c r="E133" i="15"/>
  <c r="H132" i="15"/>
  <c r="G132" i="15"/>
  <c r="F132" i="15"/>
  <c r="E132" i="15"/>
  <c r="H131" i="15"/>
  <c r="G131" i="15"/>
  <c r="F131" i="15"/>
  <c r="E131" i="15"/>
  <c r="H130" i="15"/>
  <c r="G130" i="15"/>
  <c r="F130" i="15"/>
  <c r="E130" i="15"/>
  <c r="H129" i="15"/>
  <c r="G129" i="15"/>
  <c r="F129" i="15"/>
  <c r="E129" i="15"/>
  <c r="H128" i="15"/>
  <c r="G128" i="15"/>
  <c r="F128" i="15"/>
  <c r="E128" i="15"/>
  <c r="H127" i="15"/>
  <c r="G127" i="15"/>
  <c r="F127" i="15"/>
  <c r="E127" i="15"/>
  <c r="H126" i="15"/>
  <c r="G126" i="15"/>
  <c r="F126" i="15"/>
  <c r="E126" i="15"/>
  <c r="H125" i="15"/>
  <c r="G125" i="15"/>
  <c r="F125" i="15"/>
  <c r="E125" i="15"/>
  <c r="H124" i="15"/>
  <c r="G124" i="15"/>
  <c r="F124" i="15"/>
  <c r="E124" i="15"/>
  <c r="H123" i="15"/>
  <c r="G123" i="15"/>
  <c r="F123" i="15"/>
  <c r="E123" i="15"/>
  <c r="H122" i="15"/>
  <c r="G122" i="15"/>
  <c r="F122" i="15"/>
  <c r="E122" i="15"/>
  <c r="H121" i="15"/>
  <c r="G121" i="15"/>
  <c r="F121" i="15"/>
  <c r="E121" i="15"/>
  <c r="H120" i="15"/>
  <c r="G120" i="15"/>
  <c r="F120" i="15"/>
  <c r="E120" i="15"/>
  <c r="H119" i="15"/>
  <c r="G119" i="15"/>
  <c r="F119" i="15"/>
  <c r="E119" i="15"/>
  <c r="H118" i="15"/>
  <c r="G118" i="15"/>
  <c r="F118" i="15"/>
  <c r="E118" i="15"/>
  <c r="H117" i="15"/>
  <c r="G117" i="15"/>
  <c r="F117" i="15"/>
  <c r="E117" i="15"/>
  <c r="H116" i="15"/>
  <c r="G116" i="15"/>
  <c r="F116" i="15"/>
  <c r="E116" i="15"/>
  <c r="H115" i="15"/>
  <c r="G115" i="15"/>
  <c r="F115" i="15"/>
  <c r="E115" i="15"/>
  <c r="H114" i="15"/>
  <c r="G114" i="15"/>
  <c r="F114" i="15"/>
  <c r="E114" i="15"/>
  <c r="H113" i="15"/>
  <c r="G113" i="15"/>
  <c r="F113" i="15"/>
  <c r="E113" i="15"/>
  <c r="H112" i="15"/>
  <c r="G112" i="15"/>
  <c r="F112" i="15"/>
  <c r="E112" i="15"/>
  <c r="H111" i="15"/>
  <c r="G111" i="15"/>
  <c r="F111" i="15"/>
  <c r="E111" i="15"/>
  <c r="H110" i="15"/>
  <c r="G110" i="15"/>
  <c r="F110" i="15"/>
  <c r="E110" i="15"/>
  <c r="H109" i="15"/>
  <c r="G109" i="15"/>
  <c r="F109" i="15"/>
  <c r="E109" i="15"/>
  <c r="H108" i="15"/>
  <c r="G108" i="15"/>
  <c r="F108" i="15"/>
  <c r="E108" i="15"/>
  <c r="H107" i="15"/>
  <c r="G107" i="15"/>
  <c r="F107" i="15"/>
  <c r="E107" i="15"/>
  <c r="H106" i="15"/>
  <c r="G106" i="15"/>
  <c r="F106" i="15"/>
  <c r="E106" i="15"/>
  <c r="H105" i="15"/>
  <c r="G105" i="15"/>
  <c r="F105" i="15"/>
  <c r="E105" i="15"/>
  <c r="H104" i="15"/>
  <c r="G104" i="15"/>
  <c r="F104" i="15"/>
  <c r="E104" i="15"/>
  <c r="H103" i="15"/>
  <c r="G103" i="15"/>
  <c r="F103" i="15"/>
  <c r="E103" i="15"/>
  <c r="H102" i="15"/>
  <c r="G102" i="15"/>
  <c r="F102" i="15"/>
  <c r="E102" i="15"/>
  <c r="H101" i="15"/>
  <c r="G101" i="15"/>
  <c r="F101" i="15"/>
  <c r="E101" i="15"/>
  <c r="H100" i="15"/>
  <c r="G100" i="15"/>
  <c r="F100" i="15"/>
  <c r="E100" i="15"/>
  <c r="H99" i="15"/>
  <c r="G99" i="15"/>
  <c r="F99" i="15"/>
  <c r="E99" i="15"/>
  <c r="H98" i="15"/>
  <c r="G98" i="15"/>
  <c r="F98" i="15"/>
  <c r="E98" i="15"/>
  <c r="H97" i="15"/>
  <c r="G97" i="15"/>
  <c r="F97" i="15"/>
  <c r="E97" i="15"/>
  <c r="H96" i="15"/>
  <c r="G96" i="15"/>
  <c r="F96" i="15"/>
  <c r="E96" i="15"/>
  <c r="H95" i="15"/>
  <c r="G95" i="15"/>
  <c r="F95" i="15"/>
  <c r="E95" i="15"/>
  <c r="H94" i="15"/>
  <c r="G94" i="15"/>
  <c r="F94" i="15"/>
  <c r="E94" i="15"/>
  <c r="H93" i="15"/>
  <c r="G93" i="15"/>
  <c r="F93" i="15"/>
  <c r="E93" i="15"/>
  <c r="H92" i="15"/>
  <c r="G92" i="15"/>
  <c r="F92" i="15"/>
  <c r="E92" i="15"/>
  <c r="H91" i="15"/>
  <c r="G91" i="15"/>
  <c r="F91" i="15"/>
  <c r="E91" i="15"/>
  <c r="H90" i="15"/>
  <c r="G90" i="15"/>
  <c r="F90" i="15"/>
  <c r="E90" i="15"/>
  <c r="H89" i="15"/>
  <c r="G89" i="15"/>
  <c r="F89" i="15"/>
  <c r="E89" i="15"/>
  <c r="H88" i="15"/>
  <c r="G88" i="15"/>
  <c r="F88" i="15"/>
  <c r="E88" i="15"/>
  <c r="H87" i="15"/>
  <c r="G87" i="15"/>
  <c r="F87" i="15"/>
  <c r="E87" i="15"/>
  <c r="H86" i="15"/>
  <c r="G86" i="15"/>
  <c r="F86" i="15"/>
  <c r="E86" i="15"/>
  <c r="H85" i="15"/>
  <c r="G85" i="15"/>
  <c r="F85" i="15"/>
  <c r="E85" i="15"/>
  <c r="H84" i="15"/>
  <c r="G84" i="15"/>
  <c r="F84" i="15"/>
  <c r="E84" i="15"/>
  <c r="H83" i="15"/>
  <c r="G83" i="15"/>
  <c r="F83" i="15"/>
  <c r="E83" i="15"/>
  <c r="H82" i="15"/>
  <c r="G82" i="15"/>
  <c r="F82" i="15"/>
  <c r="E82" i="15"/>
  <c r="H81" i="15"/>
  <c r="G81" i="15"/>
  <c r="F81" i="15"/>
  <c r="E81" i="15"/>
  <c r="H80" i="15"/>
  <c r="G80" i="15"/>
  <c r="F80" i="15"/>
  <c r="E80" i="15"/>
  <c r="H79" i="15"/>
  <c r="G79" i="15"/>
  <c r="F79" i="15"/>
  <c r="E79" i="15"/>
  <c r="H78" i="15"/>
  <c r="G78" i="15"/>
  <c r="F78" i="15"/>
  <c r="E78" i="15"/>
  <c r="H77" i="15"/>
  <c r="G77" i="15"/>
  <c r="F77" i="15"/>
  <c r="E77" i="15"/>
  <c r="H76" i="15"/>
  <c r="G76" i="15"/>
  <c r="F76" i="15"/>
  <c r="E76" i="15"/>
  <c r="H75" i="15"/>
  <c r="G75" i="15"/>
  <c r="F75" i="15"/>
  <c r="E75" i="15"/>
  <c r="H74" i="15"/>
  <c r="G74" i="15"/>
  <c r="F74" i="15"/>
  <c r="E74" i="15"/>
  <c r="H73" i="15"/>
  <c r="G73" i="15"/>
  <c r="F73" i="15"/>
  <c r="E73" i="15"/>
  <c r="H72" i="15"/>
  <c r="G72" i="15"/>
  <c r="F72" i="15"/>
  <c r="E72" i="15"/>
  <c r="H71" i="15"/>
  <c r="G71" i="15"/>
  <c r="F71" i="15"/>
  <c r="E71" i="15"/>
  <c r="H70" i="15"/>
  <c r="G70" i="15"/>
  <c r="F70" i="15"/>
  <c r="E70" i="15"/>
  <c r="H69" i="15"/>
  <c r="G69" i="15"/>
  <c r="F69" i="15"/>
  <c r="E69" i="15"/>
  <c r="H68" i="15"/>
  <c r="G68" i="15"/>
  <c r="F68" i="15"/>
  <c r="E68" i="15"/>
  <c r="H67" i="15"/>
  <c r="G67" i="15"/>
  <c r="F67" i="15"/>
  <c r="E67" i="15"/>
  <c r="H66" i="15"/>
  <c r="G66" i="15"/>
  <c r="F66" i="15"/>
  <c r="E66" i="15"/>
  <c r="H65" i="15"/>
  <c r="G65" i="15"/>
  <c r="F65" i="15"/>
  <c r="E65" i="15"/>
  <c r="H64" i="15"/>
  <c r="G64" i="15"/>
  <c r="F64" i="15"/>
  <c r="E64" i="15"/>
  <c r="H63" i="15"/>
  <c r="G63" i="15"/>
  <c r="F63" i="15"/>
  <c r="E63" i="15"/>
  <c r="H62" i="15"/>
  <c r="G62" i="15"/>
  <c r="F62" i="15"/>
  <c r="E62" i="15"/>
  <c r="H61" i="15"/>
  <c r="G61" i="15"/>
  <c r="F61" i="15"/>
  <c r="E61" i="15"/>
  <c r="H60" i="15"/>
  <c r="G60" i="15"/>
  <c r="F60" i="15"/>
  <c r="E60" i="15"/>
  <c r="H59" i="15"/>
  <c r="G59" i="15"/>
  <c r="F59" i="15"/>
  <c r="E59" i="15"/>
  <c r="H58" i="15"/>
  <c r="G58" i="15"/>
  <c r="F58" i="15"/>
  <c r="E58" i="15"/>
  <c r="H57" i="15"/>
  <c r="G57" i="15"/>
  <c r="F57" i="15"/>
  <c r="E57" i="15"/>
  <c r="H56" i="15"/>
  <c r="G56" i="15"/>
  <c r="F56" i="15"/>
  <c r="E56" i="15"/>
  <c r="H55" i="15"/>
  <c r="G55" i="15"/>
  <c r="F55" i="15"/>
  <c r="E55" i="15"/>
  <c r="H54" i="15"/>
  <c r="G54" i="15"/>
  <c r="F54" i="15"/>
  <c r="E54" i="15"/>
  <c r="H53" i="15"/>
  <c r="G53" i="15"/>
  <c r="F53" i="15"/>
  <c r="E53" i="15"/>
  <c r="H52" i="15"/>
  <c r="G52" i="15"/>
  <c r="F52" i="15"/>
  <c r="E52" i="15"/>
  <c r="H51" i="15"/>
  <c r="G51" i="15"/>
  <c r="F51" i="15"/>
  <c r="E51" i="15"/>
  <c r="H50" i="15"/>
  <c r="G50" i="15"/>
  <c r="F50" i="15"/>
  <c r="E50" i="15"/>
  <c r="H49" i="15"/>
  <c r="G49" i="15"/>
  <c r="F49" i="15"/>
  <c r="E49" i="15"/>
  <c r="H48" i="15"/>
  <c r="G48" i="15"/>
  <c r="F48" i="15"/>
  <c r="E48" i="15"/>
  <c r="H47" i="15"/>
  <c r="G47" i="15"/>
  <c r="F47" i="15"/>
  <c r="E47" i="15"/>
  <c r="H46" i="15"/>
  <c r="G46" i="15"/>
  <c r="F46" i="15"/>
  <c r="E46" i="15"/>
  <c r="H45" i="15"/>
  <c r="G45" i="15"/>
  <c r="F45" i="15"/>
  <c r="E45" i="15"/>
  <c r="H44" i="15"/>
  <c r="G44" i="15"/>
  <c r="F44" i="15"/>
  <c r="E44" i="15"/>
  <c r="H43" i="15"/>
  <c r="G43" i="15"/>
  <c r="F43" i="15"/>
  <c r="E43" i="15"/>
  <c r="H42" i="15"/>
  <c r="G42" i="15"/>
  <c r="F42" i="15"/>
  <c r="E42" i="15"/>
  <c r="H41" i="15"/>
  <c r="G41" i="15"/>
  <c r="F41" i="15"/>
  <c r="E41" i="15"/>
  <c r="H40" i="15"/>
  <c r="G40" i="15"/>
  <c r="F40" i="15"/>
  <c r="E40" i="15"/>
  <c r="H39" i="15"/>
  <c r="G39" i="15"/>
  <c r="F39" i="15"/>
  <c r="E39" i="15"/>
  <c r="H38" i="15"/>
  <c r="G38" i="15"/>
  <c r="F38" i="15"/>
  <c r="E38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5" i="7" s="1"/>
  <c r="F24" i="15"/>
  <c r="E24" i="15"/>
  <c r="H23" i="15"/>
  <c r="G23" i="15"/>
  <c r="F24" i="7" s="1"/>
  <c r="F23" i="15"/>
  <c r="E23" i="15"/>
  <c r="H22" i="15"/>
  <c r="G22" i="15"/>
  <c r="F23" i="7" s="1"/>
  <c r="F22" i="15"/>
  <c r="E22" i="15"/>
  <c r="H21" i="15"/>
  <c r="G21" i="15"/>
  <c r="F22" i="7" s="1"/>
  <c r="F21" i="15"/>
  <c r="E21" i="15"/>
  <c r="H20" i="15"/>
  <c r="G20" i="15"/>
  <c r="F21" i="7" s="1"/>
  <c r="F20" i="15"/>
  <c r="E20" i="15"/>
  <c r="H19" i="15"/>
  <c r="G19" i="15"/>
  <c r="F20" i="7" s="1"/>
  <c r="F19" i="15"/>
  <c r="E19" i="15"/>
  <c r="H18" i="15"/>
  <c r="G18" i="15"/>
  <c r="F19" i="7" s="1"/>
  <c r="F18" i="15"/>
  <c r="E18" i="15"/>
  <c r="H17" i="15"/>
  <c r="G17" i="15"/>
  <c r="F18" i="7" s="1"/>
  <c r="F17" i="15"/>
  <c r="E17" i="15"/>
  <c r="H16" i="15"/>
  <c r="G16" i="15"/>
  <c r="F17" i="7" s="1"/>
  <c r="F16" i="15"/>
  <c r="E16" i="15"/>
  <c r="H15" i="15"/>
  <c r="G15" i="15"/>
  <c r="F16" i="7" s="1"/>
  <c r="F15" i="15"/>
  <c r="E15" i="15"/>
  <c r="H14" i="15"/>
  <c r="G14" i="15"/>
  <c r="F15" i="7" s="1"/>
  <c r="F14" i="15"/>
  <c r="E14" i="15"/>
  <c r="H13" i="15"/>
  <c r="G13" i="15"/>
  <c r="F14" i="7" s="1"/>
  <c r="F13" i="15"/>
  <c r="E13" i="15"/>
  <c r="H12" i="15"/>
  <c r="G12" i="15"/>
  <c r="F13" i="7" s="1"/>
  <c r="F12" i="15"/>
  <c r="E12" i="15"/>
  <c r="H11" i="15"/>
  <c r="G11" i="15"/>
  <c r="F12" i="7" s="1"/>
  <c r="F11" i="15"/>
  <c r="E11" i="15"/>
  <c r="H10" i="15"/>
  <c r="G10" i="15"/>
  <c r="F11" i="7" s="1"/>
  <c r="F10" i="15"/>
  <c r="E10" i="15"/>
  <c r="H9" i="15"/>
  <c r="G9" i="15"/>
  <c r="F10" i="7" s="1"/>
  <c r="F9" i="15"/>
  <c r="E9" i="15"/>
  <c r="H8" i="15"/>
  <c r="G8" i="15"/>
  <c r="F9" i="7" s="1"/>
  <c r="F8" i="15"/>
  <c r="E8" i="15"/>
  <c r="H7" i="15"/>
  <c r="G7" i="15"/>
  <c r="F8" i="7" s="1"/>
  <c r="F7" i="15"/>
  <c r="E7" i="15"/>
  <c r="H6" i="15"/>
  <c r="G6" i="15"/>
  <c r="F7" i="7" s="1"/>
  <c r="F6" i="15"/>
  <c r="E6" i="15"/>
  <c r="H5" i="15"/>
  <c r="G5" i="15"/>
  <c r="F6" i="7" s="1"/>
  <c r="F5" i="15"/>
  <c r="E5" i="15"/>
  <c r="H4" i="15"/>
  <c r="G4" i="15"/>
  <c r="F5" i="7" s="1"/>
  <c r="F4" i="15"/>
  <c r="E4" i="15"/>
  <c r="H3" i="15"/>
  <c r="G3" i="15"/>
  <c r="F4" i="7" s="1"/>
  <c r="F3" i="15"/>
  <c r="E3" i="15"/>
  <c r="C8" i="52" l="1"/>
  <c r="G85" i="8"/>
  <c r="F85" i="8"/>
  <c r="G25" i="8"/>
  <c r="F25" i="8"/>
  <c r="A24" i="10" l="1"/>
  <c r="A25" i="10"/>
  <c r="A26" i="10"/>
  <c r="A27" i="10"/>
  <c r="F85" i="10"/>
  <c r="N69" i="5" s="1"/>
  <c r="G85" i="10"/>
  <c r="N71" i="5" s="1"/>
  <c r="H85" i="10"/>
  <c r="N70" i="5" s="1"/>
  <c r="I85" i="10"/>
  <c r="N72" i="5" s="1"/>
  <c r="J85" i="10"/>
  <c r="K85" i="10"/>
  <c r="N74" i="5" s="1"/>
  <c r="L85" i="10"/>
  <c r="N75" i="5" s="1"/>
  <c r="M85" i="10"/>
  <c r="N76" i="5" s="1"/>
  <c r="N85" i="10"/>
  <c r="N77" i="5" s="1"/>
  <c r="O85" i="10"/>
  <c r="P85" i="10"/>
  <c r="N81" i="5" s="1"/>
  <c r="Q85" i="10"/>
  <c r="N82" i="5" s="1"/>
  <c r="R85" i="10"/>
  <c r="N83" i="5" s="1"/>
  <c r="S85" i="10"/>
  <c r="N85" i="5" s="1"/>
  <c r="T85" i="10"/>
  <c r="U85" i="10"/>
  <c r="N87" i="5" s="1"/>
  <c r="V85" i="10"/>
  <c r="N89" i="5" s="1"/>
  <c r="W85" i="10"/>
  <c r="N90" i="5" s="1"/>
  <c r="X85" i="10"/>
  <c r="N88" i="5" s="1"/>
  <c r="Y85" i="10"/>
  <c r="N94" i="5" s="1"/>
  <c r="Z85" i="10"/>
  <c r="N95" i="5" s="1"/>
  <c r="AA85" i="10"/>
  <c r="N91" i="5" s="1"/>
  <c r="AB85" i="10"/>
  <c r="N93" i="5" s="1"/>
  <c r="AC85" i="10"/>
  <c r="N92" i="5" s="1"/>
  <c r="AD85" i="10"/>
  <c r="AE85" i="10"/>
  <c r="N96" i="5" s="1"/>
  <c r="AF85" i="10"/>
  <c r="N97" i="5" s="1"/>
  <c r="AG85" i="10"/>
  <c r="N98" i="5" s="1"/>
  <c r="AH85" i="10"/>
  <c r="N99" i="5" s="1"/>
  <c r="AI85" i="10"/>
  <c r="AJ85" i="10"/>
  <c r="N106" i="5" s="1"/>
  <c r="AK85" i="10"/>
  <c r="N108" i="5" s="1"/>
  <c r="AL85" i="10"/>
  <c r="N109" i="5" s="1"/>
  <c r="AM85" i="10"/>
  <c r="N111" i="5" s="1"/>
  <c r="AN85" i="10"/>
  <c r="N112" i="5" s="1"/>
  <c r="AO85" i="10"/>
  <c r="N114" i="5" s="1"/>
  <c r="AP85" i="10"/>
  <c r="AQ85" i="10"/>
  <c r="N120" i="5" s="1"/>
  <c r="AR85" i="10"/>
  <c r="N121" i="5" s="1"/>
  <c r="AS85" i="10"/>
  <c r="N123" i="5" s="1"/>
  <c r="AT85" i="10"/>
  <c r="N124" i="5" s="1"/>
  <c r="AU85" i="10"/>
  <c r="N125" i="5" s="1"/>
  <c r="AV85" i="10"/>
  <c r="AW85" i="10"/>
  <c r="AX85" i="10"/>
  <c r="AY85" i="10"/>
  <c r="F64" i="10"/>
  <c r="H5" i="5" s="1"/>
  <c r="N5" i="5" s="1"/>
  <c r="G64" i="10"/>
  <c r="H6" i="5" s="1"/>
  <c r="H64" i="10"/>
  <c r="H7" i="5" s="1"/>
  <c r="N7" i="5" s="1"/>
  <c r="I64" i="10"/>
  <c r="H8" i="5" s="1"/>
  <c r="J64" i="10"/>
  <c r="H9" i="5" s="1"/>
  <c r="K64" i="10"/>
  <c r="H10" i="5" s="1"/>
  <c r="L64" i="10"/>
  <c r="H11" i="5" s="1"/>
  <c r="M64" i="10"/>
  <c r="H12" i="5" s="1"/>
  <c r="N64" i="10"/>
  <c r="O64" i="10"/>
  <c r="P64" i="10"/>
  <c r="Q64" i="10"/>
  <c r="R64" i="10"/>
  <c r="H14" i="5" s="1"/>
  <c r="S64" i="10"/>
  <c r="H15" i="5" s="1"/>
  <c r="T64" i="10"/>
  <c r="H16" i="5" s="1"/>
  <c r="U64" i="10"/>
  <c r="H18" i="5" s="1"/>
  <c r="V64" i="10"/>
  <c r="H19" i="5" s="1"/>
  <c r="W64" i="10"/>
  <c r="H20" i="5" s="1"/>
  <c r="X64" i="10"/>
  <c r="H21" i="5" s="1"/>
  <c r="Y64" i="10"/>
  <c r="Z64" i="10"/>
  <c r="AA64" i="10"/>
  <c r="AB64" i="10"/>
  <c r="AC64" i="10"/>
  <c r="AD64" i="10"/>
  <c r="AE64" i="10"/>
  <c r="AF64" i="10"/>
  <c r="AG64" i="10"/>
  <c r="AH64" i="10"/>
  <c r="AI64" i="10"/>
  <c r="N52" i="5" s="1"/>
  <c r="AJ64" i="10"/>
  <c r="N51" i="5" s="1"/>
  <c r="AK64" i="10"/>
  <c r="AL64" i="10"/>
  <c r="N54" i="5" s="1"/>
  <c r="AM64" i="10"/>
  <c r="N55" i="5" s="1"/>
  <c r="AN64" i="10"/>
  <c r="N56" i="5" s="1"/>
  <c r="AO64" i="10"/>
  <c r="N57" i="5" s="1"/>
  <c r="AP64" i="10"/>
  <c r="N58" i="5" s="1"/>
  <c r="AQ64" i="10"/>
  <c r="N59" i="5" s="1"/>
  <c r="AR64" i="10"/>
  <c r="N60" i="5" s="1"/>
  <c r="AS64" i="10"/>
  <c r="N61" i="5" s="1"/>
  <c r="AT64" i="10"/>
  <c r="AU64" i="10"/>
  <c r="N63" i="5" s="1"/>
  <c r="AV64" i="10"/>
  <c r="N66" i="5" s="1"/>
  <c r="AW64" i="10"/>
  <c r="N64" i="5" s="1"/>
  <c r="AX64" i="10"/>
  <c r="N67" i="5" s="1"/>
  <c r="AY64" i="10"/>
  <c r="B24" i="10"/>
  <c r="B25" i="10"/>
  <c r="B26" i="10"/>
  <c r="B27" i="10"/>
  <c r="N27" i="5" l="1"/>
  <c r="N26" i="5"/>
  <c r="B71" i="10"/>
  <c r="B72" i="10"/>
  <c r="B73" i="10"/>
  <c r="B74" i="10"/>
  <c r="B75" i="10"/>
  <c r="B76" i="10"/>
  <c r="B77" i="10"/>
  <c r="B70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8" i="10"/>
  <c r="G5" i="8" l="1"/>
  <c r="G6" i="8"/>
  <c r="G9" i="8"/>
  <c r="G10" i="8"/>
  <c r="G11" i="8"/>
  <c r="G12" i="8"/>
  <c r="G13" i="8"/>
  <c r="G14" i="8"/>
  <c r="G15" i="8"/>
  <c r="G16" i="8"/>
  <c r="G18" i="8"/>
  <c r="G19" i="8"/>
  <c r="G20" i="8"/>
  <c r="G21" i="8"/>
  <c r="G26" i="8"/>
  <c r="G27" i="8"/>
  <c r="G33" i="8"/>
  <c r="G34" i="8"/>
  <c r="G35" i="8"/>
  <c r="G36" i="8"/>
  <c r="G37" i="8"/>
  <c r="G40" i="8"/>
  <c r="G41" i="8"/>
  <c r="G42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6" i="8"/>
  <c r="G67" i="8"/>
  <c r="G68" i="8"/>
  <c r="G69" i="8"/>
  <c r="G70" i="8"/>
  <c r="G71" i="8"/>
  <c r="G72" i="8"/>
  <c r="G73" i="8"/>
  <c r="G74" i="8"/>
  <c r="G75" i="8"/>
  <c r="G76" i="8"/>
  <c r="G77" i="8"/>
  <c r="G81" i="8"/>
  <c r="G83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5" i="8"/>
  <c r="G106" i="8"/>
  <c r="G108" i="8"/>
  <c r="G109" i="8"/>
  <c r="G111" i="8"/>
  <c r="G112" i="8"/>
  <c r="G114" i="8"/>
  <c r="G119" i="8"/>
  <c r="G120" i="8"/>
  <c r="G121" i="8"/>
  <c r="G123" i="8"/>
  <c r="G124" i="8"/>
  <c r="G125" i="8"/>
  <c r="F5" i="8"/>
  <c r="S5" i="8" s="1"/>
  <c r="F6" i="8"/>
  <c r="F9" i="8"/>
  <c r="F10" i="8"/>
  <c r="F11" i="8"/>
  <c r="F12" i="8"/>
  <c r="F13" i="8"/>
  <c r="F14" i="8"/>
  <c r="F15" i="8"/>
  <c r="F16" i="8"/>
  <c r="F18" i="8"/>
  <c r="F19" i="8"/>
  <c r="F20" i="8"/>
  <c r="F21" i="8"/>
  <c r="F26" i="8"/>
  <c r="F27" i="8"/>
  <c r="F33" i="8"/>
  <c r="F34" i="8"/>
  <c r="F35" i="8"/>
  <c r="F36" i="8"/>
  <c r="F37" i="8"/>
  <c r="F40" i="8"/>
  <c r="F41" i="8"/>
  <c r="F42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6" i="8"/>
  <c r="F67" i="8"/>
  <c r="F68" i="8"/>
  <c r="F69" i="8"/>
  <c r="F70" i="8"/>
  <c r="F71" i="8"/>
  <c r="F72" i="8"/>
  <c r="F73" i="8"/>
  <c r="F74" i="8"/>
  <c r="F75" i="8"/>
  <c r="F76" i="8"/>
  <c r="F77" i="8"/>
  <c r="F81" i="8"/>
  <c r="F82" i="8"/>
  <c r="F83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5" i="8"/>
  <c r="F106" i="8"/>
  <c r="F108" i="8"/>
  <c r="F109" i="8"/>
  <c r="F111" i="8"/>
  <c r="F112" i="8"/>
  <c r="F114" i="8"/>
  <c r="F119" i="8"/>
  <c r="F120" i="8"/>
  <c r="F121" i="8"/>
  <c r="F123" i="8"/>
  <c r="F124" i="8"/>
  <c r="F125" i="8"/>
  <c r="B14" i="7" l="1"/>
  <c r="M21" i="8"/>
  <c r="P21" i="8"/>
  <c r="S21" i="8"/>
  <c r="M19" i="8"/>
  <c r="P19" i="8"/>
  <c r="S19" i="8"/>
  <c r="M14" i="8"/>
  <c r="P14" i="8"/>
  <c r="S14" i="8"/>
  <c r="M10" i="8"/>
  <c r="P10" i="8"/>
  <c r="S10" i="8"/>
  <c r="M18" i="8"/>
  <c r="P18" i="8"/>
  <c r="S18" i="8"/>
  <c r="M13" i="8"/>
  <c r="P13" i="8"/>
  <c r="S13" i="8"/>
  <c r="M9" i="8"/>
  <c r="P9" i="8"/>
  <c r="S9" i="8"/>
  <c r="M16" i="8"/>
  <c r="P16" i="8"/>
  <c r="S16" i="8"/>
  <c r="M12" i="8"/>
  <c r="P12" i="8"/>
  <c r="S12" i="8"/>
  <c r="M6" i="8"/>
  <c r="P6" i="8"/>
  <c r="S6" i="8"/>
  <c r="M20" i="8"/>
  <c r="P20" i="8"/>
  <c r="S20" i="8"/>
  <c r="M15" i="8"/>
  <c r="P15" i="8"/>
  <c r="S15" i="8"/>
  <c r="M11" i="8"/>
  <c r="P11" i="8"/>
  <c r="S11" i="8"/>
  <c r="J19" i="8"/>
  <c r="J14" i="8"/>
  <c r="J10" i="8"/>
  <c r="J18" i="8"/>
  <c r="J13" i="8"/>
  <c r="J9" i="8"/>
  <c r="B12" i="17"/>
  <c r="J21" i="8"/>
  <c r="J16" i="8"/>
  <c r="J12" i="8"/>
  <c r="J6" i="8"/>
  <c r="J20" i="8"/>
  <c r="J15" i="8"/>
  <c r="J11" i="8"/>
  <c r="F6" i="5"/>
  <c r="E5" i="64" s="1"/>
  <c r="F8" i="5"/>
  <c r="E7" i="64" s="1"/>
  <c r="F9" i="5"/>
  <c r="E8" i="64" s="1"/>
  <c r="F10" i="5"/>
  <c r="F11" i="5"/>
  <c r="E10" i="64" s="1"/>
  <c r="F12" i="5"/>
  <c r="F13" i="5"/>
  <c r="F14" i="5"/>
  <c r="F15" i="5"/>
  <c r="E14" i="64" s="1"/>
  <c r="F16" i="5"/>
  <c r="E15" i="64" s="1"/>
  <c r="F18" i="5"/>
  <c r="I3" i="3" s="1"/>
  <c r="F19" i="5"/>
  <c r="E18" i="64" s="1"/>
  <c r="F20" i="5"/>
  <c r="F21" i="5"/>
  <c r="H25" i="11"/>
  <c r="H26" i="11"/>
  <c r="H27" i="11"/>
  <c r="H28" i="11"/>
  <c r="G25" i="11"/>
  <c r="G26" i="11"/>
  <c r="G27" i="11"/>
  <c r="G28" i="11"/>
  <c r="F25" i="11"/>
  <c r="F26" i="11"/>
  <c r="F27" i="11"/>
  <c r="F28" i="11"/>
  <c r="E25" i="11"/>
  <c r="E26" i="11"/>
  <c r="E27" i="11"/>
  <c r="E28" i="11"/>
  <c r="I14" i="3" l="1"/>
  <c r="I6" i="2"/>
  <c r="E20" i="64"/>
  <c r="C15" i="52"/>
  <c r="E13" i="64"/>
  <c r="D20" i="54"/>
  <c r="F20" i="54" s="1"/>
  <c r="E9" i="64"/>
  <c r="C13" i="52"/>
  <c r="E11" i="64"/>
  <c r="I7" i="2"/>
  <c r="E19" i="64"/>
  <c r="I9" i="3"/>
  <c r="E17" i="64"/>
  <c r="C14" i="52"/>
  <c r="E12" i="64"/>
  <c r="I3" i="2"/>
  <c r="I13" i="2"/>
  <c r="I12" i="2"/>
  <c r="I6" i="3"/>
  <c r="I11" i="3"/>
  <c r="I12" i="3"/>
  <c r="I11" i="2"/>
  <c r="I7" i="3"/>
  <c r="I5" i="2"/>
  <c r="I10" i="2"/>
  <c r="I8" i="2"/>
  <c r="I9" i="2"/>
  <c r="I8" i="3"/>
  <c r="I10" i="3"/>
  <c r="I5" i="3"/>
  <c r="I4" i="3"/>
  <c r="I4" i="2"/>
  <c r="I13" i="3"/>
  <c r="G4" i="54"/>
  <c r="C20" i="52"/>
  <c r="C17" i="52"/>
  <c r="C11" i="52"/>
  <c r="C22" i="52"/>
  <c r="N15" i="5"/>
  <c r="C16" i="52"/>
  <c r="C12" i="52"/>
  <c r="C7" i="52"/>
  <c r="N8" i="5"/>
  <c r="C9" i="52"/>
  <c r="C21" i="52"/>
  <c r="N18" i="5"/>
  <c r="C19" i="52"/>
  <c r="N9" i="5"/>
  <c r="C10" i="52"/>
  <c r="N16" i="5"/>
  <c r="N6" i="5"/>
  <c r="N12" i="5"/>
  <c r="N11" i="5"/>
  <c r="N14" i="5"/>
  <c r="N13" i="5"/>
  <c r="B6" i="17"/>
  <c r="O6" i="21"/>
  <c r="P6" i="21" s="1"/>
  <c r="N43" i="5"/>
  <c r="N33" i="5"/>
  <c r="N19" i="5"/>
  <c r="N10" i="5"/>
  <c r="N42" i="5"/>
  <c r="N36" i="5"/>
  <c r="N41" i="5"/>
  <c r="N35" i="5"/>
  <c r="N21" i="5"/>
  <c r="N40" i="5"/>
  <c r="N34" i="5"/>
  <c r="N20" i="5"/>
  <c r="N37" i="5"/>
  <c r="B7" i="17"/>
  <c r="B15" i="17"/>
  <c r="B14" i="17"/>
  <c r="H9" i="21"/>
  <c r="H7" i="21"/>
  <c r="B11" i="17"/>
  <c r="B17" i="17"/>
  <c r="B15" i="7"/>
  <c r="B6" i="7"/>
  <c r="B13" i="17"/>
  <c r="B7" i="7"/>
  <c r="B20" i="7" s="1"/>
  <c r="B9" i="7"/>
  <c r="B13" i="7"/>
  <c r="B12" i="7"/>
  <c r="B10" i="7"/>
  <c r="B8" i="7"/>
  <c r="B5" i="7"/>
  <c r="B11" i="7"/>
  <c r="F47" i="13"/>
  <c r="F46" i="13"/>
  <c r="F45" i="13"/>
  <c r="O29" i="13"/>
  <c r="O22" i="13"/>
  <c r="O21" i="13"/>
  <c r="O28" i="13" s="1"/>
  <c r="F21" i="13"/>
  <c r="O20" i="13"/>
  <c r="F20" i="13"/>
  <c r="F18" i="13"/>
  <c r="F27" i="13" s="1"/>
  <c r="O13" i="13"/>
  <c r="O12" i="13"/>
  <c r="O11" i="13"/>
  <c r="F11" i="13"/>
  <c r="O10" i="13"/>
  <c r="F10" i="13"/>
  <c r="O9" i="13"/>
  <c r="O8" i="13"/>
  <c r="O7" i="13"/>
  <c r="D1" i="13"/>
  <c r="H4" i="54" l="1"/>
  <c r="M7" i="21"/>
  <c r="O7" i="21" s="1"/>
  <c r="P7" i="21" s="1"/>
  <c r="K7" i="21"/>
  <c r="M8" i="21"/>
  <c r="O8" i="21" s="1"/>
  <c r="P8" i="21" s="1"/>
  <c r="M9" i="21"/>
  <c r="O9" i="21" s="1"/>
  <c r="P9" i="21" s="1"/>
  <c r="K9" i="21"/>
  <c r="B19" i="7"/>
  <c r="F14" i="13"/>
  <c r="F13" i="13"/>
  <c r="F25" i="13"/>
  <c r="F28" i="13"/>
  <c r="O5" i="8"/>
  <c r="P5" i="8" s="1"/>
  <c r="O4" i="8"/>
  <c r="K4" i="54" l="1"/>
  <c r="K14" i="19"/>
  <c r="O5" i="21"/>
  <c r="P5" i="21" s="1"/>
  <c r="F32" i="13"/>
  <c r="F34" i="13"/>
  <c r="F44" i="13" s="1"/>
  <c r="H3000" i="11"/>
  <c r="G3000" i="11"/>
  <c r="F3000" i="11"/>
  <c r="E3000" i="11"/>
  <c r="H2999" i="11"/>
  <c r="G2999" i="11"/>
  <c r="F2999" i="11"/>
  <c r="E2999" i="11"/>
  <c r="H2998" i="11"/>
  <c r="G2998" i="11"/>
  <c r="F2998" i="11"/>
  <c r="E2998" i="11"/>
  <c r="H2997" i="11"/>
  <c r="G2997" i="11"/>
  <c r="F2997" i="11"/>
  <c r="E2997" i="11"/>
  <c r="H2996" i="11"/>
  <c r="G2996" i="11"/>
  <c r="F2996" i="11"/>
  <c r="E2996" i="11"/>
  <c r="H2995" i="11"/>
  <c r="G2995" i="11"/>
  <c r="F2995" i="11"/>
  <c r="E2995" i="11"/>
  <c r="H2994" i="11"/>
  <c r="G2994" i="11"/>
  <c r="F2994" i="11"/>
  <c r="E2994" i="11"/>
  <c r="H2993" i="11"/>
  <c r="G2993" i="11"/>
  <c r="F2993" i="11"/>
  <c r="E2993" i="11"/>
  <c r="H2992" i="11"/>
  <c r="G2992" i="11"/>
  <c r="F2992" i="11"/>
  <c r="E2992" i="11"/>
  <c r="H2991" i="11"/>
  <c r="G2991" i="11"/>
  <c r="F2991" i="11"/>
  <c r="E2991" i="11"/>
  <c r="H2990" i="11"/>
  <c r="G2990" i="11"/>
  <c r="F2990" i="11"/>
  <c r="E2990" i="11"/>
  <c r="H2989" i="11"/>
  <c r="G2989" i="11"/>
  <c r="F2989" i="11"/>
  <c r="E2989" i="11"/>
  <c r="H2988" i="11"/>
  <c r="G2988" i="11"/>
  <c r="F2988" i="11"/>
  <c r="E2988" i="11"/>
  <c r="H2987" i="11"/>
  <c r="G2987" i="11"/>
  <c r="F2987" i="11"/>
  <c r="E2987" i="11"/>
  <c r="H2986" i="11"/>
  <c r="G2986" i="11"/>
  <c r="F2986" i="11"/>
  <c r="E2986" i="11"/>
  <c r="H2985" i="11"/>
  <c r="G2985" i="11"/>
  <c r="F2985" i="11"/>
  <c r="E2985" i="11"/>
  <c r="H2984" i="11"/>
  <c r="G2984" i="11"/>
  <c r="F2984" i="11"/>
  <c r="E2984" i="11"/>
  <c r="H2983" i="11"/>
  <c r="G2983" i="11"/>
  <c r="F2983" i="11"/>
  <c r="E2983" i="11"/>
  <c r="H2982" i="11"/>
  <c r="G2982" i="11"/>
  <c r="F2982" i="11"/>
  <c r="E2982" i="11"/>
  <c r="H2981" i="11"/>
  <c r="G2981" i="11"/>
  <c r="F2981" i="11"/>
  <c r="E2981" i="11"/>
  <c r="H2980" i="11"/>
  <c r="G2980" i="11"/>
  <c r="F2980" i="11"/>
  <c r="E2980" i="11"/>
  <c r="H2979" i="11"/>
  <c r="G2979" i="11"/>
  <c r="F2979" i="11"/>
  <c r="E2979" i="11"/>
  <c r="H2978" i="11"/>
  <c r="G2978" i="11"/>
  <c r="F2978" i="11"/>
  <c r="E2978" i="11"/>
  <c r="H2977" i="11"/>
  <c r="G2977" i="11"/>
  <c r="F2977" i="11"/>
  <c r="E2977" i="11"/>
  <c r="H2976" i="11"/>
  <c r="G2976" i="11"/>
  <c r="F2976" i="11"/>
  <c r="E2976" i="11"/>
  <c r="H2975" i="11"/>
  <c r="G2975" i="11"/>
  <c r="F2975" i="11"/>
  <c r="E2975" i="11"/>
  <c r="H2974" i="11"/>
  <c r="G2974" i="11"/>
  <c r="F2974" i="11"/>
  <c r="E2974" i="11"/>
  <c r="H2973" i="11"/>
  <c r="G2973" i="11"/>
  <c r="F2973" i="11"/>
  <c r="E2973" i="11"/>
  <c r="H2972" i="11"/>
  <c r="G2972" i="11"/>
  <c r="F2972" i="11"/>
  <c r="E2972" i="11"/>
  <c r="H2971" i="11"/>
  <c r="G2971" i="11"/>
  <c r="F2971" i="11"/>
  <c r="E2971" i="11"/>
  <c r="H2970" i="11"/>
  <c r="G2970" i="11"/>
  <c r="F2970" i="11"/>
  <c r="E2970" i="11"/>
  <c r="H2969" i="11"/>
  <c r="G2969" i="11"/>
  <c r="F2969" i="11"/>
  <c r="E2969" i="11"/>
  <c r="H2968" i="11"/>
  <c r="G2968" i="11"/>
  <c r="F2968" i="11"/>
  <c r="E2968" i="11"/>
  <c r="H2967" i="11"/>
  <c r="G2967" i="11"/>
  <c r="F2967" i="11"/>
  <c r="E2967" i="11"/>
  <c r="H2966" i="11"/>
  <c r="G2966" i="11"/>
  <c r="F2966" i="11"/>
  <c r="E2966" i="11"/>
  <c r="H2965" i="11"/>
  <c r="G2965" i="11"/>
  <c r="F2965" i="11"/>
  <c r="E2965" i="11"/>
  <c r="H2964" i="11"/>
  <c r="G2964" i="11"/>
  <c r="F2964" i="11"/>
  <c r="E2964" i="11"/>
  <c r="H2963" i="11"/>
  <c r="G2963" i="11"/>
  <c r="F2963" i="11"/>
  <c r="E2963" i="11"/>
  <c r="H2962" i="11"/>
  <c r="G2962" i="11"/>
  <c r="F2962" i="11"/>
  <c r="E2962" i="11"/>
  <c r="H2961" i="11"/>
  <c r="G2961" i="11"/>
  <c r="F2961" i="11"/>
  <c r="E2961" i="11"/>
  <c r="H2960" i="11"/>
  <c r="G2960" i="11"/>
  <c r="F2960" i="11"/>
  <c r="E2960" i="11"/>
  <c r="H2959" i="11"/>
  <c r="G2959" i="11"/>
  <c r="F2959" i="11"/>
  <c r="E2959" i="11"/>
  <c r="H2958" i="11"/>
  <c r="G2958" i="11"/>
  <c r="F2958" i="11"/>
  <c r="E2958" i="11"/>
  <c r="H2957" i="11"/>
  <c r="G2957" i="11"/>
  <c r="F2957" i="11"/>
  <c r="E2957" i="11"/>
  <c r="H2956" i="11"/>
  <c r="G2956" i="11"/>
  <c r="F2956" i="11"/>
  <c r="E2956" i="11"/>
  <c r="H2955" i="11"/>
  <c r="G2955" i="11"/>
  <c r="F2955" i="11"/>
  <c r="E2955" i="11"/>
  <c r="H2954" i="11"/>
  <c r="G2954" i="11"/>
  <c r="F2954" i="11"/>
  <c r="E2954" i="11"/>
  <c r="H2953" i="11"/>
  <c r="G2953" i="11"/>
  <c r="F2953" i="11"/>
  <c r="E2953" i="11"/>
  <c r="H2952" i="11"/>
  <c r="G2952" i="11"/>
  <c r="F2952" i="11"/>
  <c r="E2952" i="11"/>
  <c r="H2951" i="11"/>
  <c r="G2951" i="11"/>
  <c r="F2951" i="11"/>
  <c r="E2951" i="11"/>
  <c r="H2950" i="11"/>
  <c r="G2950" i="11"/>
  <c r="F2950" i="11"/>
  <c r="E2950" i="11"/>
  <c r="H2949" i="11"/>
  <c r="G2949" i="11"/>
  <c r="F2949" i="11"/>
  <c r="E2949" i="11"/>
  <c r="H2948" i="11"/>
  <c r="G2948" i="11"/>
  <c r="F2948" i="11"/>
  <c r="E2948" i="11"/>
  <c r="H2947" i="11"/>
  <c r="G2947" i="11"/>
  <c r="F2947" i="11"/>
  <c r="E2947" i="11"/>
  <c r="H2946" i="11"/>
  <c r="G2946" i="11"/>
  <c r="F2946" i="11"/>
  <c r="E2946" i="11"/>
  <c r="H2945" i="11"/>
  <c r="G2945" i="11"/>
  <c r="F2945" i="11"/>
  <c r="E2945" i="11"/>
  <c r="H2944" i="11"/>
  <c r="G2944" i="11"/>
  <c r="F2944" i="11"/>
  <c r="E2944" i="11"/>
  <c r="H2943" i="11"/>
  <c r="G2943" i="11"/>
  <c r="F2943" i="11"/>
  <c r="E2943" i="11"/>
  <c r="H2942" i="11"/>
  <c r="G2942" i="11"/>
  <c r="F2942" i="11"/>
  <c r="E2942" i="11"/>
  <c r="H2941" i="11"/>
  <c r="G2941" i="11"/>
  <c r="F2941" i="11"/>
  <c r="E2941" i="11"/>
  <c r="H2940" i="11"/>
  <c r="G2940" i="11"/>
  <c r="F2940" i="11"/>
  <c r="E2940" i="11"/>
  <c r="H2939" i="11"/>
  <c r="G2939" i="11"/>
  <c r="F2939" i="11"/>
  <c r="E2939" i="11"/>
  <c r="H2938" i="11"/>
  <c r="G2938" i="11"/>
  <c r="F2938" i="11"/>
  <c r="E2938" i="11"/>
  <c r="H2937" i="11"/>
  <c r="G2937" i="11"/>
  <c r="F2937" i="11"/>
  <c r="E2937" i="11"/>
  <c r="H2936" i="11"/>
  <c r="G2936" i="11"/>
  <c r="F2936" i="11"/>
  <c r="E2936" i="11"/>
  <c r="H2935" i="11"/>
  <c r="G2935" i="11"/>
  <c r="F2935" i="11"/>
  <c r="E2935" i="11"/>
  <c r="H2934" i="11"/>
  <c r="G2934" i="11"/>
  <c r="F2934" i="11"/>
  <c r="E2934" i="11"/>
  <c r="H2933" i="11"/>
  <c r="G2933" i="11"/>
  <c r="F2933" i="11"/>
  <c r="E2933" i="11"/>
  <c r="H2932" i="11"/>
  <c r="G2932" i="11"/>
  <c r="F2932" i="11"/>
  <c r="E2932" i="11"/>
  <c r="H2931" i="11"/>
  <c r="G2931" i="11"/>
  <c r="F2931" i="11"/>
  <c r="E2931" i="11"/>
  <c r="H2930" i="11"/>
  <c r="G2930" i="11"/>
  <c r="F2930" i="11"/>
  <c r="E2930" i="11"/>
  <c r="H2929" i="11"/>
  <c r="G2929" i="11"/>
  <c r="F2929" i="11"/>
  <c r="E2929" i="11"/>
  <c r="H2928" i="11"/>
  <c r="G2928" i="11"/>
  <c r="F2928" i="11"/>
  <c r="E2928" i="11"/>
  <c r="H2927" i="11"/>
  <c r="G2927" i="11"/>
  <c r="F2927" i="11"/>
  <c r="E2927" i="11"/>
  <c r="H2926" i="11"/>
  <c r="G2926" i="11"/>
  <c r="F2926" i="11"/>
  <c r="E2926" i="11"/>
  <c r="H2925" i="11"/>
  <c r="G2925" i="11"/>
  <c r="F2925" i="11"/>
  <c r="E2925" i="11"/>
  <c r="H2924" i="11"/>
  <c r="G2924" i="11"/>
  <c r="F2924" i="11"/>
  <c r="E2924" i="11"/>
  <c r="H2923" i="11"/>
  <c r="G2923" i="11"/>
  <c r="F2923" i="11"/>
  <c r="E2923" i="11"/>
  <c r="H2922" i="11"/>
  <c r="G2922" i="11"/>
  <c r="F2922" i="11"/>
  <c r="E2922" i="11"/>
  <c r="H2921" i="11"/>
  <c r="G2921" i="11"/>
  <c r="F2921" i="11"/>
  <c r="E2921" i="11"/>
  <c r="H2920" i="11"/>
  <c r="G2920" i="11"/>
  <c r="F2920" i="11"/>
  <c r="E2920" i="11"/>
  <c r="H2919" i="11"/>
  <c r="G2919" i="11"/>
  <c r="F2919" i="11"/>
  <c r="E2919" i="11"/>
  <c r="H2918" i="11"/>
  <c r="G2918" i="11"/>
  <c r="F2918" i="11"/>
  <c r="E2918" i="11"/>
  <c r="H2917" i="11"/>
  <c r="G2917" i="11"/>
  <c r="F2917" i="11"/>
  <c r="E2917" i="11"/>
  <c r="H2916" i="11"/>
  <c r="G2916" i="11"/>
  <c r="F2916" i="11"/>
  <c r="E2916" i="11"/>
  <c r="H2915" i="11"/>
  <c r="G2915" i="11"/>
  <c r="F2915" i="11"/>
  <c r="E2915" i="11"/>
  <c r="H2914" i="11"/>
  <c r="G2914" i="11"/>
  <c r="F2914" i="11"/>
  <c r="E2914" i="11"/>
  <c r="H2913" i="11"/>
  <c r="G2913" i="11"/>
  <c r="F2913" i="11"/>
  <c r="E2913" i="11"/>
  <c r="H2912" i="11"/>
  <c r="G2912" i="11"/>
  <c r="F2912" i="11"/>
  <c r="E2912" i="11"/>
  <c r="H2911" i="11"/>
  <c r="G2911" i="11"/>
  <c r="F2911" i="11"/>
  <c r="E2911" i="11"/>
  <c r="H2910" i="11"/>
  <c r="G2910" i="11"/>
  <c r="F2910" i="11"/>
  <c r="E2910" i="11"/>
  <c r="H2909" i="11"/>
  <c r="G2909" i="11"/>
  <c r="F2909" i="11"/>
  <c r="E2909" i="11"/>
  <c r="H2908" i="11"/>
  <c r="G2908" i="11"/>
  <c r="F2908" i="11"/>
  <c r="E2908" i="11"/>
  <c r="H2907" i="11"/>
  <c r="G2907" i="11"/>
  <c r="F2907" i="11"/>
  <c r="E2907" i="11"/>
  <c r="H2906" i="11"/>
  <c r="G2906" i="11"/>
  <c r="F2906" i="11"/>
  <c r="E2906" i="11"/>
  <c r="H2905" i="11"/>
  <c r="G2905" i="11"/>
  <c r="F2905" i="11"/>
  <c r="E2905" i="11"/>
  <c r="H2904" i="11"/>
  <c r="G2904" i="11"/>
  <c r="F2904" i="11"/>
  <c r="E2904" i="11"/>
  <c r="H2903" i="11"/>
  <c r="G2903" i="11"/>
  <c r="F2903" i="11"/>
  <c r="E2903" i="11"/>
  <c r="H2902" i="11"/>
  <c r="G2902" i="11"/>
  <c r="F2902" i="11"/>
  <c r="E2902" i="11"/>
  <c r="H2901" i="11"/>
  <c r="G2901" i="11"/>
  <c r="F2901" i="11"/>
  <c r="E2901" i="11"/>
  <c r="H2900" i="11"/>
  <c r="G2900" i="11"/>
  <c r="F2900" i="11"/>
  <c r="E2900" i="11"/>
  <c r="H2899" i="11"/>
  <c r="G2899" i="11"/>
  <c r="F2899" i="11"/>
  <c r="E2899" i="11"/>
  <c r="H2898" i="11"/>
  <c r="G2898" i="11"/>
  <c r="F2898" i="11"/>
  <c r="E2898" i="11"/>
  <c r="H2897" i="11"/>
  <c r="G2897" i="11"/>
  <c r="F2897" i="11"/>
  <c r="E2897" i="11"/>
  <c r="H2896" i="11"/>
  <c r="G2896" i="11"/>
  <c r="F2896" i="11"/>
  <c r="E2896" i="11"/>
  <c r="H2895" i="11"/>
  <c r="G2895" i="11"/>
  <c r="F2895" i="11"/>
  <c r="E2895" i="11"/>
  <c r="H2894" i="11"/>
  <c r="G2894" i="11"/>
  <c r="F2894" i="11"/>
  <c r="E2894" i="11"/>
  <c r="H2893" i="11"/>
  <c r="G2893" i="11"/>
  <c r="F2893" i="11"/>
  <c r="E2893" i="11"/>
  <c r="H2892" i="11"/>
  <c r="G2892" i="11"/>
  <c r="F2892" i="11"/>
  <c r="E2892" i="11"/>
  <c r="H2891" i="11"/>
  <c r="G2891" i="11"/>
  <c r="F2891" i="11"/>
  <c r="E2891" i="11"/>
  <c r="H2890" i="11"/>
  <c r="G2890" i="11"/>
  <c r="F2890" i="11"/>
  <c r="E2890" i="11"/>
  <c r="H2889" i="11"/>
  <c r="G2889" i="11"/>
  <c r="F2889" i="11"/>
  <c r="E2889" i="11"/>
  <c r="H2888" i="11"/>
  <c r="G2888" i="11"/>
  <c r="F2888" i="11"/>
  <c r="E2888" i="11"/>
  <c r="H2887" i="11"/>
  <c r="G2887" i="11"/>
  <c r="F2887" i="11"/>
  <c r="E2887" i="11"/>
  <c r="H2886" i="11"/>
  <c r="G2886" i="11"/>
  <c r="F2886" i="11"/>
  <c r="E2886" i="11"/>
  <c r="H2885" i="11"/>
  <c r="G2885" i="11"/>
  <c r="F2885" i="11"/>
  <c r="E2885" i="11"/>
  <c r="H2884" i="11"/>
  <c r="G2884" i="11"/>
  <c r="F2884" i="11"/>
  <c r="E2884" i="11"/>
  <c r="H2883" i="11"/>
  <c r="G2883" i="11"/>
  <c r="F2883" i="11"/>
  <c r="E2883" i="11"/>
  <c r="H2882" i="11"/>
  <c r="G2882" i="11"/>
  <c r="F2882" i="11"/>
  <c r="E2882" i="11"/>
  <c r="H2881" i="11"/>
  <c r="G2881" i="11"/>
  <c r="F2881" i="11"/>
  <c r="E2881" i="11"/>
  <c r="H2880" i="11"/>
  <c r="G2880" i="11"/>
  <c r="F2880" i="11"/>
  <c r="E2880" i="11"/>
  <c r="H2879" i="11"/>
  <c r="G2879" i="11"/>
  <c r="F2879" i="11"/>
  <c r="E2879" i="11"/>
  <c r="H2878" i="11"/>
  <c r="G2878" i="11"/>
  <c r="F2878" i="11"/>
  <c r="E2878" i="11"/>
  <c r="H2877" i="11"/>
  <c r="G2877" i="11"/>
  <c r="F2877" i="11"/>
  <c r="E2877" i="11"/>
  <c r="H2876" i="11"/>
  <c r="G2876" i="11"/>
  <c r="F2876" i="11"/>
  <c r="E2876" i="11"/>
  <c r="H2875" i="11"/>
  <c r="G2875" i="11"/>
  <c r="F2875" i="11"/>
  <c r="E2875" i="11"/>
  <c r="H2874" i="11"/>
  <c r="G2874" i="11"/>
  <c r="F2874" i="11"/>
  <c r="E2874" i="11"/>
  <c r="H2873" i="11"/>
  <c r="G2873" i="11"/>
  <c r="F2873" i="11"/>
  <c r="E2873" i="11"/>
  <c r="H2872" i="11"/>
  <c r="G2872" i="11"/>
  <c r="F2872" i="11"/>
  <c r="E2872" i="11"/>
  <c r="H2871" i="11"/>
  <c r="G2871" i="11"/>
  <c r="F2871" i="11"/>
  <c r="E2871" i="11"/>
  <c r="H2870" i="11"/>
  <c r="G2870" i="11"/>
  <c r="F2870" i="11"/>
  <c r="E2870" i="11"/>
  <c r="H2869" i="11"/>
  <c r="G2869" i="11"/>
  <c r="F2869" i="11"/>
  <c r="E2869" i="11"/>
  <c r="H2868" i="11"/>
  <c r="G2868" i="11"/>
  <c r="F2868" i="11"/>
  <c r="E2868" i="11"/>
  <c r="H2867" i="11"/>
  <c r="G2867" i="11"/>
  <c r="F2867" i="11"/>
  <c r="E2867" i="11"/>
  <c r="H2866" i="11"/>
  <c r="G2866" i="11"/>
  <c r="F2866" i="11"/>
  <c r="E2866" i="11"/>
  <c r="H2865" i="11"/>
  <c r="G2865" i="11"/>
  <c r="F2865" i="11"/>
  <c r="E2865" i="11"/>
  <c r="H2864" i="11"/>
  <c r="G2864" i="11"/>
  <c r="F2864" i="11"/>
  <c r="E2864" i="11"/>
  <c r="H2863" i="11"/>
  <c r="G2863" i="11"/>
  <c r="F2863" i="11"/>
  <c r="E2863" i="11"/>
  <c r="H2862" i="11"/>
  <c r="G2862" i="11"/>
  <c r="F2862" i="11"/>
  <c r="E2862" i="11"/>
  <c r="H2861" i="11"/>
  <c r="G2861" i="11"/>
  <c r="F2861" i="11"/>
  <c r="E2861" i="11"/>
  <c r="H2860" i="11"/>
  <c r="G2860" i="11"/>
  <c r="F2860" i="11"/>
  <c r="E2860" i="11"/>
  <c r="H2859" i="11"/>
  <c r="G2859" i="11"/>
  <c r="F2859" i="11"/>
  <c r="E2859" i="11"/>
  <c r="H2858" i="11"/>
  <c r="G2858" i="11"/>
  <c r="F2858" i="11"/>
  <c r="E2858" i="11"/>
  <c r="H2857" i="11"/>
  <c r="G2857" i="11"/>
  <c r="F2857" i="11"/>
  <c r="E2857" i="11"/>
  <c r="H2856" i="11"/>
  <c r="G2856" i="11"/>
  <c r="F2856" i="11"/>
  <c r="E2856" i="11"/>
  <c r="H2855" i="11"/>
  <c r="G2855" i="11"/>
  <c r="F2855" i="11"/>
  <c r="E2855" i="11"/>
  <c r="H2854" i="11"/>
  <c r="G2854" i="11"/>
  <c r="F2854" i="11"/>
  <c r="E2854" i="11"/>
  <c r="H2853" i="11"/>
  <c r="G2853" i="11"/>
  <c r="F2853" i="11"/>
  <c r="E2853" i="11"/>
  <c r="H2852" i="11"/>
  <c r="G2852" i="11"/>
  <c r="F2852" i="11"/>
  <c r="E2852" i="11"/>
  <c r="H2851" i="11"/>
  <c r="G2851" i="11"/>
  <c r="F2851" i="11"/>
  <c r="E2851" i="11"/>
  <c r="H2850" i="11"/>
  <c r="G2850" i="11"/>
  <c r="F2850" i="11"/>
  <c r="E2850" i="11"/>
  <c r="H2849" i="11"/>
  <c r="G2849" i="11"/>
  <c r="F2849" i="11"/>
  <c r="E2849" i="11"/>
  <c r="H2848" i="11"/>
  <c r="G2848" i="11"/>
  <c r="F2848" i="11"/>
  <c r="E2848" i="11"/>
  <c r="H2847" i="11"/>
  <c r="G2847" i="11"/>
  <c r="F2847" i="11"/>
  <c r="E2847" i="11"/>
  <c r="H2846" i="11"/>
  <c r="G2846" i="11"/>
  <c r="F2846" i="11"/>
  <c r="E2846" i="11"/>
  <c r="H2845" i="11"/>
  <c r="G2845" i="11"/>
  <c r="F2845" i="11"/>
  <c r="E2845" i="11"/>
  <c r="H2844" i="11"/>
  <c r="G2844" i="11"/>
  <c r="F2844" i="11"/>
  <c r="E2844" i="11"/>
  <c r="H2843" i="11"/>
  <c r="G2843" i="11"/>
  <c r="F2843" i="11"/>
  <c r="E2843" i="11"/>
  <c r="H2842" i="11"/>
  <c r="G2842" i="11"/>
  <c r="F2842" i="11"/>
  <c r="E2842" i="11"/>
  <c r="H2841" i="11"/>
  <c r="G2841" i="11"/>
  <c r="F2841" i="11"/>
  <c r="E2841" i="11"/>
  <c r="H2840" i="11"/>
  <c r="G2840" i="11"/>
  <c r="F2840" i="11"/>
  <c r="E2840" i="11"/>
  <c r="H2839" i="11"/>
  <c r="G2839" i="11"/>
  <c r="F2839" i="11"/>
  <c r="E2839" i="11"/>
  <c r="H2838" i="11"/>
  <c r="G2838" i="11"/>
  <c r="F2838" i="11"/>
  <c r="E2838" i="11"/>
  <c r="H2837" i="11"/>
  <c r="G2837" i="11"/>
  <c r="F2837" i="11"/>
  <c r="E2837" i="11"/>
  <c r="H2836" i="11"/>
  <c r="G2836" i="11"/>
  <c r="F2836" i="11"/>
  <c r="E2836" i="11"/>
  <c r="H2835" i="11"/>
  <c r="G2835" i="11"/>
  <c r="F2835" i="11"/>
  <c r="E2835" i="11"/>
  <c r="H2834" i="11"/>
  <c r="G2834" i="11"/>
  <c r="F2834" i="11"/>
  <c r="E2834" i="11"/>
  <c r="H2833" i="11"/>
  <c r="G2833" i="11"/>
  <c r="F2833" i="11"/>
  <c r="E2833" i="11"/>
  <c r="H2832" i="11"/>
  <c r="G2832" i="11"/>
  <c r="F2832" i="11"/>
  <c r="E2832" i="11"/>
  <c r="H2831" i="11"/>
  <c r="G2831" i="11"/>
  <c r="F2831" i="11"/>
  <c r="E2831" i="11"/>
  <c r="H2830" i="11"/>
  <c r="G2830" i="11"/>
  <c r="F2830" i="11"/>
  <c r="E2830" i="11"/>
  <c r="H2829" i="11"/>
  <c r="G2829" i="11"/>
  <c r="F2829" i="11"/>
  <c r="E2829" i="11"/>
  <c r="H2828" i="11"/>
  <c r="G2828" i="11"/>
  <c r="F2828" i="11"/>
  <c r="E2828" i="11"/>
  <c r="H2827" i="11"/>
  <c r="G2827" i="11"/>
  <c r="F2827" i="11"/>
  <c r="E2827" i="11"/>
  <c r="H2826" i="11"/>
  <c r="G2826" i="11"/>
  <c r="F2826" i="11"/>
  <c r="E2826" i="11"/>
  <c r="H2825" i="11"/>
  <c r="G2825" i="11"/>
  <c r="F2825" i="11"/>
  <c r="E2825" i="11"/>
  <c r="H2824" i="11"/>
  <c r="G2824" i="11"/>
  <c r="F2824" i="11"/>
  <c r="E2824" i="11"/>
  <c r="H2823" i="11"/>
  <c r="G2823" i="11"/>
  <c r="F2823" i="11"/>
  <c r="E2823" i="11"/>
  <c r="H2822" i="11"/>
  <c r="G2822" i="11"/>
  <c r="F2822" i="11"/>
  <c r="E2822" i="11"/>
  <c r="H2821" i="11"/>
  <c r="G2821" i="11"/>
  <c r="F2821" i="11"/>
  <c r="E2821" i="11"/>
  <c r="H2820" i="11"/>
  <c r="G2820" i="11"/>
  <c r="F2820" i="11"/>
  <c r="E2820" i="11"/>
  <c r="H2819" i="11"/>
  <c r="G2819" i="11"/>
  <c r="F2819" i="11"/>
  <c r="E2819" i="11"/>
  <c r="H2818" i="11"/>
  <c r="G2818" i="11"/>
  <c r="F2818" i="11"/>
  <c r="E2818" i="11"/>
  <c r="H2817" i="11"/>
  <c r="G2817" i="11"/>
  <c r="F2817" i="11"/>
  <c r="E2817" i="11"/>
  <c r="H2816" i="11"/>
  <c r="G2816" i="11"/>
  <c r="F2816" i="11"/>
  <c r="E2816" i="11"/>
  <c r="H2815" i="11"/>
  <c r="G2815" i="11"/>
  <c r="F2815" i="11"/>
  <c r="E2815" i="11"/>
  <c r="H2814" i="11"/>
  <c r="G2814" i="11"/>
  <c r="F2814" i="11"/>
  <c r="E2814" i="11"/>
  <c r="H2813" i="11"/>
  <c r="G2813" i="11"/>
  <c r="F2813" i="11"/>
  <c r="E2813" i="11"/>
  <c r="H2812" i="11"/>
  <c r="G2812" i="11"/>
  <c r="F2812" i="11"/>
  <c r="E2812" i="11"/>
  <c r="H2811" i="11"/>
  <c r="G2811" i="11"/>
  <c r="F2811" i="11"/>
  <c r="E2811" i="11"/>
  <c r="H2810" i="11"/>
  <c r="G2810" i="11"/>
  <c r="F2810" i="11"/>
  <c r="E2810" i="11"/>
  <c r="H2809" i="11"/>
  <c r="G2809" i="11"/>
  <c r="F2809" i="11"/>
  <c r="E2809" i="11"/>
  <c r="H2808" i="11"/>
  <c r="G2808" i="11"/>
  <c r="F2808" i="11"/>
  <c r="E2808" i="11"/>
  <c r="H2807" i="11"/>
  <c r="G2807" i="11"/>
  <c r="F2807" i="11"/>
  <c r="E2807" i="11"/>
  <c r="H2806" i="11"/>
  <c r="G2806" i="11"/>
  <c r="F2806" i="11"/>
  <c r="E2806" i="11"/>
  <c r="H2805" i="11"/>
  <c r="G2805" i="11"/>
  <c r="F2805" i="11"/>
  <c r="E2805" i="11"/>
  <c r="H2804" i="11"/>
  <c r="G2804" i="11"/>
  <c r="F2804" i="11"/>
  <c r="E2804" i="11"/>
  <c r="H2803" i="11"/>
  <c r="G2803" i="11"/>
  <c r="F2803" i="11"/>
  <c r="E2803" i="11"/>
  <c r="H2802" i="11"/>
  <c r="G2802" i="11"/>
  <c r="F2802" i="11"/>
  <c r="E2802" i="11"/>
  <c r="H2801" i="11"/>
  <c r="G2801" i="11"/>
  <c r="F2801" i="11"/>
  <c r="E2801" i="11"/>
  <c r="H2800" i="11"/>
  <c r="G2800" i="11"/>
  <c r="F2800" i="11"/>
  <c r="E2800" i="11"/>
  <c r="H2799" i="11"/>
  <c r="G2799" i="11"/>
  <c r="F2799" i="11"/>
  <c r="E2799" i="11"/>
  <c r="H2798" i="11"/>
  <c r="G2798" i="11"/>
  <c r="F2798" i="11"/>
  <c r="E2798" i="11"/>
  <c r="H2797" i="11"/>
  <c r="G2797" i="11"/>
  <c r="F2797" i="11"/>
  <c r="E2797" i="11"/>
  <c r="H2796" i="11"/>
  <c r="G2796" i="11"/>
  <c r="F2796" i="11"/>
  <c r="E2796" i="11"/>
  <c r="H2795" i="11"/>
  <c r="G2795" i="11"/>
  <c r="F2795" i="11"/>
  <c r="E2795" i="11"/>
  <c r="H2794" i="11"/>
  <c r="G2794" i="11"/>
  <c r="F2794" i="11"/>
  <c r="E2794" i="11"/>
  <c r="H2793" i="11"/>
  <c r="G2793" i="11"/>
  <c r="F2793" i="11"/>
  <c r="E2793" i="11"/>
  <c r="H2792" i="11"/>
  <c r="G2792" i="11"/>
  <c r="F2792" i="11"/>
  <c r="E2792" i="11"/>
  <c r="H2791" i="11"/>
  <c r="G2791" i="11"/>
  <c r="F2791" i="11"/>
  <c r="E2791" i="11"/>
  <c r="H2790" i="11"/>
  <c r="G2790" i="11"/>
  <c r="F2790" i="11"/>
  <c r="E2790" i="11"/>
  <c r="H2789" i="11"/>
  <c r="G2789" i="11"/>
  <c r="F2789" i="11"/>
  <c r="E2789" i="11"/>
  <c r="H2788" i="11"/>
  <c r="G2788" i="11"/>
  <c r="F2788" i="11"/>
  <c r="E2788" i="11"/>
  <c r="H2787" i="11"/>
  <c r="G2787" i="11"/>
  <c r="F2787" i="11"/>
  <c r="E2787" i="11"/>
  <c r="H2786" i="11"/>
  <c r="G2786" i="11"/>
  <c r="F2786" i="11"/>
  <c r="E2786" i="11"/>
  <c r="H2785" i="11"/>
  <c r="G2785" i="11"/>
  <c r="F2785" i="11"/>
  <c r="E2785" i="11"/>
  <c r="H2784" i="11"/>
  <c r="G2784" i="11"/>
  <c r="F2784" i="11"/>
  <c r="E2784" i="11"/>
  <c r="H2783" i="11"/>
  <c r="G2783" i="11"/>
  <c r="F2783" i="11"/>
  <c r="E2783" i="11"/>
  <c r="H2782" i="11"/>
  <c r="G2782" i="11"/>
  <c r="F2782" i="11"/>
  <c r="E2782" i="11"/>
  <c r="H2781" i="11"/>
  <c r="G2781" i="11"/>
  <c r="F2781" i="11"/>
  <c r="E2781" i="11"/>
  <c r="H2780" i="11"/>
  <c r="G2780" i="11"/>
  <c r="F2780" i="11"/>
  <c r="E2780" i="11"/>
  <c r="H2779" i="11"/>
  <c r="G2779" i="11"/>
  <c r="F2779" i="11"/>
  <c r="E2779" i="11"/>
  <c r="H2778" i="11"/>
  <c r="G2778" i="11"/>
  <c r="F2778" i="11"/>
  <c r="E2778" i="11"/>
  <c r="H2777" i="11"/>
  <c r="G2777" i="11"/>
  <c r="F2777" i="11"/>
  <c r="E2777" i="11"/>
  <c r="H2776" i="11"/>
  <c r="G2776" i="11"/>
  <c r="F2776" i="11"/>
  <c r="E2776" i="11"/>
  <c r="H2775" i="11"/>
  <c r="G2775" i="11"/>
  <c r="F2775" i="11"/>
  <c r="E2775" i="11"/>
  <c r="H2774" i="11"/>
  <c r="G2774" i="11"/>
  <c r="F2774" i="11"/>
  <c r="E2774" i="11"/>
  <c r="H2773" i="11"/>
  <c r="G2773" i="11"/>
  <c r="F2773" i="11"/>
  <c r="E2773" i="11"/>
  <c r="H2772" i="11"/>
  <c r="G2772" i="11"/>
  <c r="F2772" i="11"/>
  <c r="E2772" i="11"/>
  <c r="H2771" i="11"/>
  <c r="G2771" i="11"/>
  <c r="F2771" i="11"/>
  <c r="E2771" i="11"/>
  <c r="H2770" i="11"/>
  <c r="G2770" i="11"/>
  <c r="F2770" i="11"/>
  <c r="E2770" i="11"/>
  <c r="H2769" i="11"/>
  <c r="G2769" i="11"/>
  <c r="F2769" i="11"/>
  <c r="E2769" i="11"/>
  <c r="H2768" i="11"/>
  <c r="G2768" i="11"/>
  <c r="F2768" i="11"/>
  <c r="E2768" i="11"/>
  <c r="H2767" i="11"/>
  <c r="G2767" i="11"/>
  <c r="F2767" i="11"/>
  <c r="E2767" i="11"/>
  <c r="H2766" i="11"/>
  <c r="G2766" i="11"/>
  <c r="F2766" i="11"/>
  <c r="E2766" i="11"/>
  <c r="H2765" i="11"/>
  <c r="G2765" i="11"/>
  <c r="F2765" i="11"/>
  <c r="E2765" i="11"/>
  <c r="H2764" i="11"/>
  <c r="G2764" i="11"/>
  <c r="F2764" i="11"/>
  <c r="E2764" i="11"/>
  <c r="H2763" i="11"/>
  <c r="G2763" i="11"/>
  <c r="F2763" i="11"/>
  <c r="E2763" i="11"/>
  <c r="H2762" i="11"/>
  <c r="G2762" i="11"/>
  <c r="F2762" i="11"/>
  <c r="E2762" i="11"/>
  <c r="H2761" i="11"/>
  <c r="G2761" i="11"/>
  <c r="F2761" i="11"/>
  <c r="E2761" i="11"/>
  <c r="H2760" i="11"/>
  <c r="G2760" i="11"/>
  <c r="F2760" i="11"/>
  <c r="E2760" i="11"/>
  <c r="H2759" i="11"/>
  <c r="G2759" i="11"/>
  <c r="F2759" i="11"/>
  <c r="E2759" i="11"/>
  <c r="H2758" i="11"/>
  <c r="G2758" i="11"/>
  <c r="F2758" i="11"/>
  <c r="E2758" i="11"/>
  <c r="H2757" i="11"/>
  <c r="G2757" i="11"/>
  <c r="F2757" i="11"/>
  <c r="E2757" i="11"/>
  <c r="H2756" i="11"/>
  <c r="G2756" i="11"/>
  <c r="F2756" i="11"/>
  <c r="E2756" i="11"/>
  <c r="H2755" i="11"/>
  <c r="G2755" i="11"/>
  <c r="F2755" i="11"/>
  <c r="E2755" i="11"/>
  <c r="H2754" i="11"/>
  <c r="G2754" i="11"/>
  <c r="F2754" i="11"/>
  <c r="E2754" i="11"/>
  <c r="H2753" i="11"/>
  <c r="G2753" i="11"/>
  <c r="F2753" i="11"/>
  <c r="E2753" i="11"/>
  <c r="H2752" i="11"/>
  <c r="G2752" i="11"/>
  <c r="F2752" i="11"/>
  <c r="E2752" i="11"/>
  <c r="H2751" i="11"/>
  <c r="G2751" i="11"/>
  <c r="F2751" i="11"/>
  <c r="E2751" i="11"/>
  <c r="H2750" i="11"/>
  <c r="G2750" i="11"/>
  <c r="F2750" i="11"/>
  <c r="E2750" i="11"/>
  <c r="H2749" i="11"/>
  <c r="G2749" i="11"/>
  <c r="F2749" i="11"/>
  <c r="E2749" i="11"/>
  <c r="H2748" i="11"/>
  <c r="G2748" i="11"/>
  <c r="F2748" i="11"/>
  <c r="E2748" i="11"/>
  <c r="H2747" i="11"/>
  <c r="G2747" i="11"/>
  <c r="F2747" i="11"/>
  <c r="E2747" i="11"/>
  <c r="H2746" i="11"/>
  <c r="G2746" i="11"/>
  <c r="F2746" i="11"/>
  <c r="E2746" i="11"/>
  <c r="H2745" i="11"/>
  <c r="G2745" i="11"/>
  <c r="F2745" i="11"/>
  <c r="E2745" i="11"/>
  <c r="H2744" i="11"/>
  <c r="G2744" i="11"/>
  <c r="F2744" i="11"/>
  <c r="E2744" i="11"/>
  <c r="H2743" i="11"/>
  <c r="G2743" i="11"/>
  <c r="F2743" i="11"/>
  <c r="E2743" i="11"/>
  <c r="H2742" i="11"/>
  <c r="G2742" i="11"/>
  <c r="F2742" i="11"/>
  <c r="E2742" i="11"/>
  <c r="H2741" i="11"/>
  <c r="G2741" i="11"/>
  <c r="F2741" i="11"/>
  <c r="E2741" i="11"/>
  <c r="H2740" i="11"/>
  <c r="G2740" i="11"/>
  <c r="F2740" i="11"/>
  <c r="E2740" i="11"/>
  <c r="H2739" i="11"/>
  <c r="G2739" i="11"/>
  <c r="F2739" i="11"/>
  <c r="E2739" i="11"/>
  <c r="H2738" i="11"/>
  <c r="G2738" i="11"/>
  <c r="F2738" i="11"/>
  <c r="E2738" i="11"/>
  <c r="H2737" i="11"/>
  <c r="G2737" i="11"/>
  <c r="F2737" i="11"/>
  <c r="E2737" i="11"/>
  <c r="H2736" i="11"/>
  <c r="G2736" i="11"/>
  <c r="F2736" i="11"/>
  <c r="E2736" i="11"/>
  <c r="H2735" i="11"/>
  <c r="G2735" i="11"/>
  <c r="F2735" i="11"/>
  <c r="E2735" i="11"/>
  <c r="H2734" i="11"/>
  <c r="G2734" i="11"/>
  <c r="F2734" i="11"/>
  <c r="E2734" i="11"/>
  <c r="H2733" i="11"/>
  <c r="G2733" i="11"/>
  <c r="F2733" i="11"/>
  <c r="E2733" i="11"/>
  <c r="H2732" i="11"/>
  <c r="G2732" i="11"/>
  <c r="F2732" i="11"/>
  <c r="E2732" i="11"/>
  <c r="H2731" i="11"/>
  <c r="G2731" i="11"/>
  <c r="F2731" i="11"/>
  <c r="E2731" i="11"/>
  <c r="H2730" i="11"/>
  <c r="G2730" i="11"/>
  <c r="F2730" i="11"/>
  <c r="E2730" i="11"/>
  <c r="H2729" i="11"/>
  <c r="G2729" i="11"/>
  <c r="F2729" i="11"/>
  <c r="E2729" i="11"/>
  <c r="H2728" i="11"/>
  <c r="G2728" i="11"/>
  <c r="F2728" i="11"/>
  <c r="E2728" i="11"/>
  <c r="H2727" i="11"/>
  <c r="G2727" i="11"/>
  <c r="F2727" i="11"/>
  <c r="E2727" i="11"/>
  <c r="H2726" i="11"/>
  <c r="G2726" i="11"/>
  <c r="F2726" i="11"/>
  <c r="E2726" i="11"/>
  <c r="H2725" i="11"/>
  <c r="G2725" i="11"/>
  <c r="F2725" i="11"/>
  <c r="E2725" i="11"/>
  <c r="H2724" i="11"/>
  <c r="G2724" i="11"/>
  <c r="F2724" i="11"/>
  <c r="E2724" i="11"/>
  <c r="H2723" i="11"/>
  <c r="G2723" i="11"/>
  <c r="F2723" i="11"/>
  <c r="E2723" i="11"/>
  <c r="H2722" i="11"/>
  <c r="G2722" i="11"/>
  <c r="F2722" i="11"/>
  <c r="E2722" i="11"/>
  <c r="H2721" i="11"/>
  <c r="G2721" i="11"/>
  <c r="F2721" i="11"/>
  <c r="E2721" i="11"/>
  <c r="H2720" i="11"/>
  <c r="G2720" i="11"/>
  <c r="F2720" i="11"/>
  <c r="E2720" i="11"/>
  <c r="H2719" i="11"/>
  <c r="G2719" i="11"/>
  <c r="F2719" i="11"/>
  <c r="E2719" i="11"/>
  <c r="H2718" i="11"/>
  <c r="G2718" i="11"/>
  <c r="F2718" i="11"/>
  <c r="E2718" i="11"/>
  <c r="H2717" i="11"/>
  <c r="G2717" i="11"/>
  <c r="F2717" i="11"/>
  <c r="E2717" i="11"/>
  <c r="H2716" i="11"/>
  <c r="G2716" i="11"/>
  <c r="F2716" i="11"/>
  <c r="E2716" i="11"/>
  <c r="H2715" i="11"/>
  <c r="G2715" i="11"/>
  <c r="F2715" i="11"/>
  <c r="E2715" i="11"/>
  <c r="H2714" i="11"/>
  <c r="G2714" i="11"/>
  <c r="F2714" i="11"/>
  <c r="E2714" i="11"/>
  <c r="H2713" i="11"/>
  <c r="G2713" i="11"/>
  <c r="F2713" i="11"/>
  <c r="E2713" i="11"/>
  <c r="H2712" i="11"/>
  <c r="G2712" i="11"/>
  <c r="F2712" i="11"/>
  <c r="E2712" i="11"/>
  <c r="H2711" i="11"/>
  <c r="G2711" i="11"/>
  <c r="F2711" i="11"/>
  <c r="E2711" i="11"/>
  <c r="H2710" i="11"/>
  <c r="G2710" i="11"/>
  <c r="F2710" i="11"/>
  <c r="E2710" i="11"/>
  <c r="H2709" i="11"/>
  <c r="G2709" i="11"/>
  <c r="F2709" i="11"/>
  <c r="E2709" i="11"/>
  <c r="H2708" i="11"/>
  <c r="G2708" i="11"/>
  <c r="F2708" i="11"/>
  <c r="E2708" i="11"/>
  <c r="H2707" i="11"/>
  <c r="G2707" i="11"/>
  <c r="F2707" i="11"/>
  <c r="E2707" i="11"/>
  <c r="H2706" i="11"/>
  <c r="G2706" i="11"/>
  <c r="F2706" i="11"/>
  <c r="E2706" i="11"/>
  <c r="H2705" i="11"/>
  <c r="G2705" i="11"/>
  <c r="F2705" i="11"/>
  <c r="E2705" i="11"/>
  <c r="H2704" i="11"/>
  <c r="G2704" i="11"/>
  <c r="F2704" i="11"/>
  <c r="E2704" i="11"/>
  <c r="H2703" i="11"/>
  <c r="G2703" i="11"/>
  <c r="F2703" i="11"/>
  <c r="E2703" i="11"/>
  <c r="H2702" i="11"/>
  <c r="G2702" i="11"/>
  <c r="F2702" i="11"/>
  <c r="E2702" i="11"/>
  <c r="H2701" i="11"/>
  <c r="G2701" i="11"/>
  <c r="F2701" i="11"/>
  <c r="E2701" i="11"/>
  <c r="H2700" i="11"/>
  <c r="G2700" i="11"/>
  <c r="F2700" i="11"/>
  <c r="E2700" i="11"/>
  <c r="H2699" i="11"/>
  <c r="G2699" i="11"/>
  <c r="F2699" i="11"/>
  <c r="E2699" i="11"/>
  <c r="H2698" i="11"/>
  <c r="G2698" i="11"/>
  <c r="F2698" i="11"/>
  <c r="E2698" i="11"/>
  <c r="H2697" i="11"/>
  <c r="G2697" i="11"/>
  <c r="F2697" i="11"/>
  <c r="E2697" i="11"/>
  <c r="H2696" i="11"/>
  <c r="G2696" i="11"/>
  <c r="F2696" i="11"/>
  <c r="E2696" i="11"/>
  <c r="H2695" i="11"/>
  <c r="G2695" i="11"/>
  <c r="F2695" i="11"/>
  <c r="E2695" i="11"/>
  <c r="H2694" i="11"/>
  <c r="G2694" i="11"/>
  <c r="F2694" i="11"/>
  <c r="E2694" i="11"/>
  <c r="H2693" i="11"/>
  <c r="G2693" i="11"/>
  <c r="F2693" i="11"/>
  <c r="E2693" i="11"/>
  <c r="H2692" i="11"/>
  <c r="G2692" i="11"/>
  <c r="F2692" i="11"/>
  <c r="E2692" i="11"/>
  <c r="H2691" i="11"/>
  <c r="G2691" i="11"/>
  <c r="F2691" i="11"/>
  <c r="E2691" i="11"/>
  <c r="H2690" i="11"/>
  <c r="G2690" i="11"/>
  <c r="F2690" i="11"/>
  <c r="E2690" i="11"/>
  <c r="H2689" i="11"/>
  <c r="G2689" i="11"/>
  <c r="F2689" i="11"/>
  <c r="E2689" i="11"/>
  <c r="H2688" i="11"/>
  <c r="G2688" i="11"/>
  <c r="F2688" i="11"/>
  <c r="E2688" i="11"/>
  <c r="H2687" i="11"/>
  <c r="G2687" i="11"/>
  <c r="F2687" i="11"/>
  <c r="E2687" i="11"/>
  <c r="H2686" i="11"/>
  <c r="G2686" i="11"/>
  <c r="F2686" i="11"/>
  <c r="E2686" i="11"/>
  <c r="H2685" i="11"/>
  <c r="G2685" i="11"/>
  <c r="F2685" i="11"/>
  <c r="E2685" i="11"/>
  <c r="H2684" i="11"/>
  <c r="G2684" i="11"/>
  <c r="F2684" i="11"/>
  <c r="E2684" i="11"/>
  <c r="H2683" i="11"/>
  <c r="G2683" i="11"/>
  <c r="F2683" i="11"/>
  <c r="E2683" i="11"/>
  <c r="H2682" i="11"/>
  <c r="G2682" i="11"/>
  <c r="F2682" i="11"/>
  <c r="E2682" i="11"/>
  <c r="H2681" i="11"/>
  <c r="G2681" i="11"/>
  <c r="F2681" i="11"/>
  <c r="E2681" i="11"/>
  <c r="H2680" i="11"/>
  <c r="G2680" i="11"/>
  <c r="F2680" i="11"/>
  <c r="E2680" i="11"/>
  <c r="H2679" i="11"/>
  <c r="G2679" i="11"/>
  <c r="F2679" i="11"/>
  <c r="E2679" i="11"/>
  <c r="H2678" i="11"/>
  <c r="G2678" i="11"/>
  <c r="F2678" i="11"/>
  <c r="E2678" i="11"/>
  <c r="H2677" i="11"/>
  <c r="G2677" i="11"/>
  <c r="F2677" i="11"/>
  <c r="E2677" i="11"/>
  <c r="H2676" i="11"/>
  <c r="G2676" i="11"/>
  <c r="F2676" i="11"/>
  <c r="E2676" i="11"/>
  <c r="H2675" i="11"/>
  <c r="G2675" i="11"/>
  <c r="F2675" i="11"/>
  <c r="E2675" i="11"/>
  <c r="H2674" i="11"/>
  <c r="G2674" i="11"/>
  <c r="F2674" i="11"/>
  <c r="E2674" i="11"/>
  <c r="H2673" i="11"/>
  <c r="G2673" i="11"/>
  <c r="F2673" i="11"/>
  <c r="E2673" i="11"/>
  <c r="H2672" i="11"/>
  <c r="G2672" i="11"/>
  <c r="F2672" i="11"/>
  <c r="E2672" i="11"/>
  <c r="H2671" i="11"/>
  <c r="G2671" i="11"/>
  <c r="F2671" i="11"/>
  <c r="E2671" i="11"/>
  <c r="H2670" i="11"/>
  <c r="G2670" i="11"/>
  <c r="F2670" i="11"/>
  <c r="E2670" i="11"/>
  <c r="H2669" i="11"/>
  <c r="G2669" i="11"/>
  <c r="F2669" i="11"/>
  <c r="E2669" i="11"/>
  <c r="H2668" i="11"/>
  <c r="G2668" i="11"/>
  <c r="F2668" i="11"/>
  <c r="E2668" i="11"/>
  <c r="H2667" i="11"/>
  <c r="G2667" i="11"/>
  <c r="F2667" i="11"/>
  <c r="E2667" i="11"/>
  <c r="H2666" i="11"/>
  <c r="G2666" i="11"/>
  <c r="F2666" i="11"/>
  <c r="E2666" i="11"/>
  <c r="H2665" i="11"/>
  <c r="G2665" i="11"/>
  <c r="F2665" i="11"/>
  <c r="E2665" i="11"/>
  <c r="H2664" i="11"/>
  <c r="G2664" i="11"/>
  <c r="F2664" i="11"/>
  <c r="E2664" i="11"/>
  <c r="H2663" i="11"/>
  <c r="G2663" i="11"/>
  <c r="F2663" i="11"/>
  <c r="E2663" i="11"/>
  <c r="H2662" i="11"/>
  <c r="G2662" i="11"/>
  <c r="F2662" i="11"/>
  <c r="E2662" i="11"/>
  <c r="H2661" i="11"/>
  <c r="G2661" i="11"/>
  <c r="F2661" i="11"/>
  <c r="E2661" i="11"/>
  <c r="H2660" i="11"/>
  <c r="G2660" i="11"/>
  <c r="F2660" i="11"/>
  <c r="E2660" i="11"/>
  <c r="H2659" i="11"/>
  <c r="G2659" i="11"/>
  <c r="F2659" i="11"/>
  <c r="E2659" i="11"/>
  <c r="H2658" i="11"/>
  <c r="G2658" i="11"/>
  <c r="F2658" i="11"/>
  <c r="E2658" i="11"/>
  <c r="H2657" i="11"/>
  <c r="G2657" i="11"/>
  <c r="F2657" i="11"/>
  <c r="E2657" i="11"/>
  <c r="H2656" i="11"/>
  <c r="G2656" i="11"/>
  <c r="F2656" i="11"/>
  <c r="E2656" i="11"/>
  <c r="H2655" i="11"/>
  <c r="G2655" i="11"/>
  <c r="F2655" i="11"/>
  <c r="E2655" i="11"/>
  <c r="H2654" i="11"/>
  <c r="G2654" i="11"/>
  <c r="F2654" i="11"/>
  <c r="E2654" i="11"/>
  <c r="H2653" i="11"/>
  <c r="G2653" i="11"/>
  <c r="F2653" i="11"/>
  <c r="E2653" i="11"/>
  <c r="H2652" i="11"/>
  <c r="G2652" i="11"/>
  <c r="F2652" i="11"/>
  <c r="E2652" i="11"/>
  <c r="H2651" i="11"/>
  <c r="G2651" i="11"/>
  <c r="F2651" i="11"/>
  <c r="E2651" i="11"/>
  <c r="H2650" i="11"/>
  <c r="G2650" i="11"/>
  <c r="F2650" i="11"/>
  <c r="E2650" i="11"/>
  <c r="H2649" i="11"/>
  <c r="G2649" i="11"/>
  <c r="F2649" i="11"/>
  <c r="E2649" i="11"/>
  <c r="H2648" i="11"/>
  <c r="G2648" i="11"/>
  <c r="F2648" i="11"/>
  <c r="E2648" i="11"/>
  <c r="H2647" i="11"/>
  <c r="G2647" i="11"/>
  <c r="F2647" i="11"/>
  <c r="E2647" i="11"/>
  <c r="H2646" i="11"/>
  <c r="G2646" i="11"/>
  <c r="F2646" i="11"/>
  <c r="E2646" i="11"/>
  <c r="H2645" i="11"/>
  <c r="G2645" i="11"/>
  <c r="F2645" i="11"/>
  <c r="E2645" i="11"/>
  <c r="H2644" i="11"/>
  <c r="G2644" i="11"/>
  <c r="F2644" i="11"/>
  <c r="E2644" i="11"/>
  <c r="H2643" i="11"/>
  <c r="G2643" i="11"/>
  <c r="F2643" i="11"/>
  <c r="E2643" i="11"/>
  <c r="H2642" i="11"/>
  <c r="G2642" i="11"/>
  <c r="F2642" i="11"/>
  <c r="E2642" i="11"/>
  <c r="H2641" i="11"/>
  <c r="G2641" i="11"/>
  <c r="F2641" i="11"/>
  <c r="E2641" i="11"/>
  <c r="H2640" i="11"/>
  <c r="G2640" i="11"/>
  <c r="F2640" i="11"/>
  <c r="E2640" i="11"/>
  <c r="H2639" i="11"/>
  <c r="G2639" i="11"/>
  <c r="F2639" i="11"/>
  <c r="E2639" i="11"/>
  <c r="H2638" i="11"/>
  <c r="G2638" i="11"/>
  <c r="F2638" i="11"/>
  <c r="E2638" i="11"/>
  <c r="H2637" i="11"/>
  <c r="G2637" i="11"/>
  <c r="F2637" i="11"/>
  <c r="E2637" i="11"/>
  <c r="H2636" i="11"/>
  <c r="G2636" i="11"/>
  <c r="F2636" i="11"/>
  <c r="E2636" i="11"/>
  <c r="H2635" i="11"/>
  <c r="G2635" i="11"/>
  <c r="F2635" i="11"/>
  <c r="E2635" i="11"/>
  <c r="H2634" i="11"/>
  <c r="G2634" i="11"/>
  <c r="F2634" i="11"/>
  <c r="E2634" i="11"/>
  <c r="H2633" i="11"/>
  <c r="G2633" i="11"/>
  <c r="F2633" i="11"/>
  <c r="E2633" i="11"/>
  <c r="H2632" i="11"/>
  <c r="G2632" i="11"/>
  <c r="F2632" i="11"/>
  <c r="E2632" i="11"/>
  <c r="H2631" i="11"/>
  <c r="G2631" i="11"/>
  <c r="F2631" i="11"/>
  <c r="E2631" i="11"/>
  <c r="H2630" i="11"/>
  <c r="G2630" i="11"/>
  <c r="F2630" i="11"/>
  <c r="E2630" i="11"/>
  <c r="H2629" i="11"/>
  <c r="G2629" i="11"/>
  <c r="F2629" i="11"/>
  <c r="E2629" i="11"/>
  <c r="H2628" i="11"/>
  <c r="G2628" i="11"/>
  <c r="F2628" i="11"/>
  <c r="E2628" i="11"/>
  <c r="H2627" i="11"/>
  <c r="G2627" i="11"/>
  <c r="F2627" i="11"/>
  <c r="E2627" i="11"/>
  <c r="H2626" i="11"/>
  <c r="G2626" i="11"/>
  <c r="F2626" i="11"/>
  <c r="E2626" i="11"/>
  <c r="H2625" i="11"/>
  <c r="G2625" i="11"/>
  <c r="F2625" i="11"/>
  <c r="E2625" i="11"/>
  <c r="H2624" i="11"/>
  <c r="G2624" i="11"/>
  <c r="F2624" i="11"/>
  <c r="E2624" i="11"/>
  <c r="H2623" i="11"/>
  <c r="G2623" i="11"/>
  <c r="F2623" i="11"/>
  <c r="E2623" i="11"/>
  <c r="H2622" i="11"/>
  <c r="G2622" i="11"/>
  <c r="F2622" i="11"/>
  <c r="E2622" i="11"/>
  <c r="H2621" i="11"/>
  <c r="G2621" i="11"/>
  <c r="F2621" i="11"/>
  <c r="E2621" i="11"/>
  <c r="H2620" i="11"/>
  <c r="G2620" i="11"/>
  <c r="F2620" i="11"/>
  <c r="E2620" i="11"/>
  <c r="H2619" i="11"/>
  <c r="G2619" i="11"/>
  <c r="F2619" i="11"/>
  <c r="E2619" i="11"/>
  <c r="H2618" i="11"/>
  <c r="G2618" i="11"/>
  <c r="F2618" i="11"/>
  <c r="E2618" i="11"/>
  <c r="H2617" i="11"/>
  <c r="G2617" i="11"/>
  <c r="F2617" i="11"/>
  <c r="E2617" i="11"/>
  <c r="H2616" i="11"/>
  <c r="G2616" i="11"/>
  <c r="F2616" i="11"/>
  <c r="E2616" i="11"/>
  <c r="H2615" i="11"/>
  <c r="G2615" i="11"/>
  <c r="F2615" i="11"/>
  <c r="E2615" i="11"/>
  <c r="H2614" i="11"/>
  <c r="G2614" i="11"/>
  <c r="F2614" i="11"/>
  <c r="E2614" i="11"/>
  <c r="H2613" i="11"/>
  <c r="G2613" i="11"/>
  <c r="F2613" i="11"/>
  <c r="E2613" i="11"/>
  <c r="H2612" i="11"/>
  <c r="G2612" i="11"/>
  <c r="F2612" i="11"/>
  <c r="E2612" i="11"/>
  <c r="H2611" i="11"/>
  <c r="G2611" i="11"/>
  <c r="F2611" i="11"/>
  <c r="E2611" i="11"/>
  <c r="H2610" i="11"/>
  <c r="G2610" i="11"/>
  <c r="F2610" i="11"/>
  <c r="E2610" i="11"/>
  <c r="H2609" i="11"/>
  <c r="G2609" i="11"/>
  <c r="F2609" i="11"/>
  <c r="E2609" i="11"/>
  <c r="H2608" i="11"/>
  <c r="G2608" i="11"/>
  <c r="F2608" i="11"/>
  <c r="E2608" i="11"/>
  <c r="H2607" i="11"/>
  <c r="G2607" i="11"/>
  <c r="F2607" i="11"/>
  <c r="E2607" i="11"/>
  <c r="H2606" i="11"/>
  <c r="G2606" i="11"/>
  <c r="F2606" i="11"/>
  <c r="E2606" i="11"/>
  <c r="H2605" i="11"/>
  <c r="G2605" i="11"/>
  <c r="F2605" i="11"/>
  <c r="E2605" i="11"/>
  <c r="H2604" i="11"/>
  <c r="G2604" i="11"/>
  <c r="F2604" i="11"/>
  <c r="E2604" i="11"/>
  <c r="H2603" i="11"/>
  <c r="G2603" i="11"/>
  <c r="F2603" i="11"/>
  <c r="E2603" i="11"/>
  <c r="H2602" i="11"/>
  <c r="G2602" i="11"/>
  <c r="F2602" i="11"/>
  <c r="E2602" i="11"/>
  <c r="H2601" i="11"/>
  <c r="G2601" i="11"/>
  <c r="F2601" i="11"/>
  <c r="E2601" i="11"/>
  <c r="H2600" i="11"/>
  <c r="G2600" i="11"/>
  <c r="F2600" i="11"/>
  <c r="E2600" i="11"/>
  <c r="H2599" i="11"/>
  <c r="G2599" i="11"/>
  <c r="F2599" i="11"/>
  <c r="E2599" i="11"/>
  <c r="H2598" i="11"/>
  <c r="G2598" i="11"/>
  <c r="F2598" i="11"/>
  <c r="E2598" i="11"/>
  <c r="H2597" i="11"/>
  <c r="G2597" i="11"/>
  <c r="F2597" i="11"/>
  <c r="E2597" i="11"/>
  <c r="H2596" i="11"/>
  <c r="G2596" i="11"/>
  <c r="F2596" i="11"/>
  <c r="E2596" i="11"/>
  <c r="H2595" i="11"/>
  <c r="G2595" i="11"/>
  <c r="F2595" i="11"/>
  <c r="E2595" i="11"/>
  <c r="H2594" i="11"/>
  <c r="G2594" i="11"/>
  <c r="F2594" i="11"/>
  <c r="E2594" i="11"/>
  <c r="H2593" i="11"/>
  <c r="G2593" i="11"/>
  <c r="F2593" i="11"/>
  <c r="E2593" i="11"/>
  <c r="H2592" i="11"/>
  <c r="G2592" i="11"/>
  <c r="F2592" i="11"/>
  <c r="E2592" i="11"/>
  <c r="H2591" i="11"/>
  <c r="G2591" i="11"/>
  <c r="F2591" i="11"/>
  <c r="E2591" i="11"/>
  <c r="H2590" i="11"/>
  <c r="G2590" i="11"/>
  <c r="F2590" i="11"/>
  <c r="E2590" i="11"/>
  <c r="H2589" i="11"/>
  <c r="G2589" i="11"/>
  <c r="F2589" i="11"/>
  <c r="E2589" i="11"/>
  <c r="H2588" i="11"/>
  <c r="G2588" i="11"/>
  <c r="F2588" i="11"/>
  <c r="E2588" i="11"/>
  <c r="H2587" i="11"/>
  <c r="G2587" i="11"/>
  <c r="F2587" i="11"/>
  <c r="E2587" i="11"/>
  <c r="H2586" i="11"/>
  <c r="G2586" i="11"/>
  <c r="F2586" i="11"/>
  <c r="E2586" i="11"/>
  <c r="H2585" i="11"/>
  <c r="G2585" i="11"/>
  <c r="F2585" i="11"/>
  <c r="E2585" i="11"/>
  <c r="H2584" i="11"/>
  <c r="G2584" i="11"/>
  <c r="F2584" i="11"/>
  <c r="E2584" i="11"/>
  <c r="H2583" i="11"/>
  <c r="G2583" i="11"/>
  <c r="F2583" i="11"/>
  <c r="E2583" i="11"/>
  <c r="H2582" i="11"/>
  <c r="G2582" i="11"/>
  <c r="F2582" i="11"/>
  <c r="E2582" i="11"/>
  <c r="H2581" i="11"/>
  <c r="G2581" i="11"/>
  <c r="F2581" i="11"/>
  <c r="E2581" i="11"/>
  <c r="H2580" i="11"/>
  <c r="G2580" i="11"/>
  <c r="F2580" i="11"/>
  <c r="E2580" i="11"/>
  <c r="H2579" i="11"/>
  <c r="G2579" i="11"/>
  <c r="F2579" i="11"/>
  <c r="E2579" i="11"/>
  <c r="H2578" i="11"/>
  <c r="G2578" i="11"/>
  <c r="F2578" i="11"/>
  <c r="E2578" i="11"/>
  <c r="H2577" i="11"/>
  <c r="G2577" i="11"/>
  <c r="F2577" i="11"/>
  <c r="E2577" i="11"/>
  <c r="H2576" i="11"/>
  <c r="G2576" i="11"/>
  <c r="F2576" i="11"/>
  <c r="E2576" i="11"/>
  <c r="H2575" i="11"/>
  <c r="G2575" i="11"/>
  <c r="F2575" i="11"/>
  <c r="E2575" i="11"/>
  <c r="H2574" i="11"/>
  <c r="G2574" i="11"/>
  <c r="F2574" i="11"/>
  <c r="E2574" i="11"/>
  <c r="H2573" i="11"/>
  <c r="G2573" i="11"/>
  <c r="F2573" i="11"/>
  <c r="E2573" i="11"/>
  <c r="H2572" i="11"/>
  <c r="G2572" i="11"/>
  <c r="F2572" i="11"/>
  <c r="E2572" i="11"/>
  <c r="H2571" i="11"/>
  <c r="G2571" i="11"/>
  <c r="F2571" i="11"/>
  <c r="E2571" i="11"/>
  <c r="H2570" i="11"/>
  <c r="G2570" i="11"/>
  <c r="F2570" i="11"/>
  <c r="E2570" i="11"/>
  <c r="H2569" i="11"/>
  <c r="G2569" i="11"/>
  <c r="F2569" i="11"/>
  <c r="E2569" i="11"/>
  <c r="H2568" i="11"/>
  <c r="G2568" i="11"/>
  <c r="F2568" i="11"/>
  <c r="E2568" i="11"/>
  <c r="H2567" i="11"/>
  <c r="G2567" i="11"/>
  <c r="F2567" i="11"/>
  <c r="E2567" i="11"/>
  <c r="H2566" i="11"/>
  <c r="G2566" i="11"/>
  <c r="F2566" i="11"/>
  <c r="E2566" i="11"/>
  <c r="H2565" i="11"/>
  <c r="G2565" i="11"/>
  <c r="F2565" i="11"/>
  <c r="E2565" i="11"/>
  <c r="H2564" i="11"/>
  <c r="G2564" i="11"/>
  <c r="F2564" i="11"/>
  <c r="E2564" i="11"/>
  <c r="H2563" i="11"/>
  <c r="G2563" i="11"/>
  <c r="F2563" i="11"/>
  <c r="E2563" i="11"/>
  <c r="H2562" i="11"/>
  <c r="G2562" i="11"/>
  <c r="F2562" i="11"/>
  <c r="E2562" i="11"/>
  <c r="H2561" i="11"/>
  <c r="G2561" i="11"/>
  <c r="F2561" i="11"/>
  <c r="E2561" i="11"/>
  <c r="H2560" i="11"/>
  <c r="G2560" i="11"/>
  <c r="F2560" i="11"/>
  <c r="E2560" i="11"/>
  <c r="H2559" i="11"/>
  <c r="G2559" i="11"/>
  <c r="F2559" i="11"/>
  <c r="E2559" i="11"/>
  <c r="H2558" i="11"/>
  <c r="G2558" i="11"/>
  <c r="F2558" i="11"/>
  <c r="E2558" i="11"/>
  <c r="H2557" i="11"/>
  <c r="G2557" i="11"/>
  <c r="F2557" i="11"/>
  <c r="E2557" i="11"/>
  <c r="H2556" i="11"/>
  <c r="G2556" i="11"/>
  <c r="F2556" i="11"/>
  <c r="E2556" i="11"/>
  <c r="H2555" i="11"/>
  <c r="G2555" i="11"/>
  <c r="F2555" i="11"/>
  <c r="E2555" i="11"/>
  <c r="H2554" i="11"/>
  <c r="G2554" i="11"/>
  <c r="F2554" i="11"/>
  <c r="E2554" i="11"/>
  <c r="H2553" i="11"/>
  <c r="G2553" i="11"/>
  <c r="F2553" i="11"/>
  <c r="E2553" i="11"/>
  <c r="H2552" i="11"/>
  <c r="G2552" i="11"/>
  <c r="F2552" i="11"/>
  <c r="E2552" i="11"/>
  <c r="H2551" i="11"/>
  <c r="G2551" i="11"/>
  <c r="F2551" i="11"/>
  <c r="E2551" i="11"/>
  <c r="H2550" i="11"/>
  <c r="G2550" i="11"/>
  <c r="F2550" i="11"/>
  <c r="E2550" i="11"/>
  <c r="H2549" i="11"/>
  <c r="G2549" i="11"/>
  <c r="F2549" i="11"/>
  <c r="E2549" i="11"/>
  <c r="H2548" i="11"/>
  <c r="G2548" i="11"/>
  <c r="F2548" i="11"/>
  <c r="E2548" i="11"/>
  <c r="H2547" i="11"/>
  <c r="G2547" i="11"/>
  <c r="F2547" i="11"/>
  <c r="E2547" i="11"/>
  <c r="H2546" i="11"/>
  <c r="G2546" i="11"/>
  <c r="F2546" i="11"/>
  <c r="E2546" i="11"/>
  <c r="H2545" i="11"/>
  <c r="G2545" i="11"/>
  <c r="F2545" i="11"/>
  <c r="E2545" i="11"/>
  <c r="H2544" i="11"/>
  <c r="G2544" i="11"/>
  <c r="F2544" i="11"/>
  <c r="E2544" i="11"/>
  <c r="H2543" i="11"/>
  <c r="G2543" i="11"/>
  <c r="F2543" i="11"/>
  <c r="E2543" i="11"/>
  <c r="H2542" i="11"/>
  <c r="G2542" i="11"/>
  <c r="F2542" i="11"/>
  <c r="E2542" i="11"/>
  <c r="H2541" i="11"/>
  <c r="G2541" i="11"/>
  <c r="F2541" i="11"/>
  <c r="E2541" i="11"/>
  <c r="H2540" i="11"/>
  <c r="G2540" i="11"/>
  <c r="F2540" i="11"/>
  <c r="E2540" i="11"/>
  <c r="H2539" i="11"/>
  <c r="G2539" i="11"/>
  <c r="F2539" i="11"/>
  <c r="E2539" i="11"/>
  <c r="H2538" i="11"/>
  <c r="G2538" i="11"/>
  <c r="F2538" i="11"/>
  <c r="E2538" i="11"/>
  <c r="H2537" i="11"/>
  <c r="G2537" i="11"/>
  <c r="F2537" i="11"/>
  <c r="E2537" i="11"/>
  <c r="H2536" i="11"/>
  <c r="G2536" i="11"/>
  <c r="F2536" i="11"/>
  <c r="E2536" i="11"/>
  <c r="H2535" i="11"/>
  <c r="G2535" i="11"/>
  <c r="F2535" i="11"/>
  <c r="E2535" i="11"/>
  <c r="H2534" i="11"/>
  <c r="G2534" i="11"/>
  <c r="F2534" i="11"/>
  <c r="E2534" i="11"/>
  <c r="H2533" i="11"/>
  <c r="G2533" i="11"/>
  <c r="F2533" i="11"/>
  <c r="E2533" i="11"/>
  <c r="H2532" i="11"/>
  <c r="G2532" i="11"/>
  <c r="F2532" i="11"/>
  <c r="E2532" i="11"/>
  <c r="H2531" i="11"/>
  <c r="G2531" i="11"/>
  <c r="F2531" i="11"/>
  <c r="E2531" i="11"/>
  <c r="H2530" i="11"/>
  <c r="G2530" i="11"/>
  <c r="F2530" i="11"/>
  <c r="E2530" i="11"/>
  <c r="H2529" i="11"/>
  <c r="G2529" i="11"/>
  <c r="F2529" i="11"/>
  <c r="E2529" i="11"/>
  <c r="H2528" i="11"/>
  <c r="G2528" i="11"/>
  <c r="F2528" i="11"/>
  <c r="E2528" i="11"/>
  <c r="H2527" i="11"/>
  <c r="G2527" i="11"/>
  <c r="F2527" i="11"/>
  <c r="E2527" i="11"/>
  <c r="H2526" i="11"/>
  <c r="G2526" i="11"/>
  <c r="F2526" i="11"/>
  <c r="E2526" i="11"/>
  <c r="H2525" i="11"/>
  <c r="G2525" i="11"/>
  <c r="F2525" i="11"/>
  <c r="E2525" i="11"/>
  <c r="H2524" i="11"/>
  <c r="G2524" i="11"/>
  <c r="F2524" i="11"/>
  <c r="E2524" i="11"/>
  <c r="H2523" i="11"/>
  <c r="G2523" i="11"/>
  <c r="F2523" i="11"/>
  <c r="E2523" i="11"/>
  <c r="H2522" i="11"/>
  <c r="G2522" i="11"/>
  <c r="F2522" i="11"/>
  <c r="E2522" i="11"/>
  <c r="H2521" i="11"/>
  <c r="G2521" i="11"/>
  <c r="F2521" i="11"/>
  <c r="E2521" i="11"/>
  <c r="H2520" i="11"/>
  <c r="G2520" i="11"/>
  <c r="F2520" i="11"/>
  <c r="E2520" i="11"/>
  <c r="H2519" i="11"/>
  <c r="G2519" i="11"/>
  <c r="F2519" i="11"/>
  <c r="E2519" i="11"/>
  <c r="H2518" i="11"/>
  <c r="G2518" i="11"/>
  <c r="F2518" i="11"/>
  <c r="E2518" i="11"/>
  <c r="H2517" i="11"/>
  <c r="G2517" i="11"/>
  <c r="F2517" i="11"/>
  <c r="E2517" i="11"/>
  <c r="H2516" i="11"/>
  <c r="G2516" i="11"/>
  <c r="F2516" i="11"/>
  <c r="E2516" i="11"/>
  <c r="H2515" i="11"/>
  <c r="G2515" i="11"/>
  <c r="F2515" i="11"/>
  <c r="E2515" i="11"/>
  <c r="H2514" i="11"/>
  <c r="G2514" i="11"/>
  <c r="F2514" i="11"/>
  <c r="E2514" i="11"/>
  <c r="H2513" i="11"/>
  <c r="G2513" i="11"/>
  <c r="F2513" i="11"/>
  <c r="E2513" i="11"/>
  <c r="H2512" i="11"/>
  <c r="G2512" i="11"/>
  <c r="F2512" i="11"/>
  <c r="E2512" i="11"/>
  <c r="H2511" i="11"/>
  <c r="G2511" i="11"/>
  <c r="F2511" i="11"/>
  <c r="E2511" i="11"/>
  <c r="H2510" i="11"/>
  <c r="G2510" i="11"/>
  <c r="F2510" i="11"/>
  <c r="E2510" i="11"/>
  <c r="H2509" i="11"/>
  <c r="G2509" i="11"/>
  <c r="F2509" i="11"/>
  <c r="E2509" i="11"/>
  <c r="H2508" i="11"/>
  <c r="G2508" i="11"/>
  <c r="F2508" i="11"/>
  <c r="E2508" i="11"/>
  <c r="H2507" i="11"/>
  <c r="G2507" i="11"/>
  <c r="F2507" i="11"/>
  <c r="E2507" i="11"/>
  <c r="H2506" i="11"/>
  <c r="G2506" i="11"/>
  <c r="F2506" i="11"/>
  <c r="E2506" i="11"/>
  <c r="H2505" i="11"/>
  <c r="G2505" i="11"/>
  <c r="F2505" i="11"/>
  <c r="E2505" i="11"/>
  <c r="H2504" i="11"/>
  <c r="G2504" i="11"/>
  <c r="F2504" i="11"/>
  <c r="E2504" i="11"/>
  <c r="H2503" i="11"/>
  <c r="G2503" i="11"/>
  <c r="F2503" i="11"/>
  <c r="E2503" i="11"/>
  <c r="H2502" i="11"/>
  <c r="G2502" i="11"/>
  <c r="F2502" i="11"/>
  <c r="E2502" i="11"/>
  <c r="H2501" i="11"/>
  <c r="G2501" i="11"/>
  <c r="F2501" i="11"/>
  <c r="E2501" i="11"/>
  <c r="H2500" i="11"/>
  <c r="G2500" i="11"/>
  <c r="F2500" i="11"/>
  <c r="E2500" i="11"/>
  <c r="H2499" i="11"/>
  <c r="G2499" i="11"/>
  <c r="F2499" i="11"/>
  <c r="E2499" i="11"/>
  <c r="H2498" i="11"/>
  <c r="G2498" i="11"/>
  <c r="F2498" i="11"/>
  <c r="E2498" i="11"/>
  <c r="H2497" i="11"/>
  <c r="G2497" i="11"/>
  <c r="F2497" i="11"/>
  <c r="E2497" i="11"/>
  <c r="H2496" i="11"/>
  <c r="G2496" i="11"/>
  <c r="F2496" i="11"/>
  <c r="E2496" i="11"/>
  <c r="H2495" i="11"/>
  <c r="G2495" i="11"/>
  <c r="F2495" i="11"/>
  <c r="E2495" i="11"/>
  <c r="H2494" i="11"/>
  <c r="G2494" i="11"/>
  <c r="F2494" i="11"/>
  <c r="E2494" i="11"/>
  <c r="H2493" i="11"/>
  <c r="G2493" i="11"/>
  <c r="F2493" i="11"/>
  <c r="E2493" i="11"/>
  <c r="H2492" i="11"/>
  <c r="G2492" i="11"/>
  <c r="F2492" i="11"/>
  <c r="E2492" i="11"/>
  <c r="H2491" i="11"/>
  <c r="G2491" i="11"/>
  <c r="F2491" i="11"/>
  <c r="E2491" i="11"/>
  <c r="H2490" i="11"/>
  <c r="G2490" i="11"/>
  <c r="F2490" i="11"/>
  <c r="E2490" i="11"/>
  <c r="H2489" i="11"/>
  <c r="G2489" i="11"/>
  <c r="F2489" i="11"/>
  <c r="E2489" i="11"/>
  <c r="H2488" i="11"/>
  <c r="G2488" i="11"/>
  <c r="F2488" i="11"/>
  <c r="E2488" i="11"/>
  <c r="H2487" i="11"/>
  <c r="G2487" i="11"/>
  <c r="F2487" i="11"/>
  <c r="E2487" i="11"/>
  <c r="H2486" i="11"/>
  <c r="G2486" i="11"/>
  <c r="F2486" i="11"/>
  <c r="E2486" i="11"/>
  <c r="H2485" i="11"/>
  <c r="G2485" i="11"/>
  <c r="F2485" i="11"/>
  <c r="E2485" i="11"/>
  <c r="H2484" i="11"/>
  <c r="G2484" i="11"/>
  <c r="F2484" i="11"/>
  <c r="E2484" i="11"/>
  <c r="H2483" i="11"/>
  <c r="G2483" i="11"/>
  <c r="F2483" i="11"/>
  <c r="E2483" i="11"/>
  <c r="H2482" i="11"/>
  <c r="G2482" i="11"/>
  <c r="F2482" i="11"/>
  <c r="E2482" i="11"/>
  <c r="H2481" i="11"/>
  <c r="G2481" i="11"/>
  <c r="F2481" i="11"/>
  <c r="E2481" i="11"/>
  <c r="H2480" i="11"/>
  <c r="G2480" i="11"/>
  <c r="F2480" i="11"/>
  <c r="E2480" i="11"/>
  <c r="H2479" i="11"/>
  <c r="G2479" i="11"/>
  <c r="F2479" i="11"/>
  <c r="E2479" i="11"/>
  <c r="H2478" i="11"/>
  <c r="G2478" i="11"/>
  <c r="F2478" i="11"/>
  <c r="E2478" i="11"/>
  <c r="H2477" i="11"/>
  <c r="G2477" i="11"/>
  <c r="F2477" i="11"/>
  <c r="E2477" i="11"/>
  <c r="H2476" i="11"/>
  <c r="G2476" i="11"/>
  <c r="F2476" i="11"/>
  <c r="E2476" i="11"/>
  <c r="H2475" i="11"/>
  <c r="G2475" i="11"/>
  <c r="F2475" i="11"/>
  <c r="E2475" i="11"/>
  <c r="H2474" i="11"/>
  <c r="G2474" i="11"/>
  <c r="F2474" i="11"/>
  <c r="E2474" i="11"/>
  <c r="H2473" i="11"/>
  <c r="G2473" i="11"/>
  <c r="F2473" i="11"/>
  <c r="E2473" i="11"/>
  <c r="H2472" i="11"/>
  <c r="G2472" i="11"/>
  <c r="F2472" i="11"/>
  <c r="E2472" i="11"/>
  <c r="H2471" i="11"/>
  <c r="G2471" i="11"/>
  <c r="F2471" i="11"/>
  <c r="E2471" i="11"/>
  <c r="H2470" i="11"/>
  <c r="G2470" i="11"/>
  <c r="F2470" i="11"/>
  <c r="E2470" i="11"/>
  <c r="H2469" i="11"/>
  <c r="G2469" i="11"/>
  <c r="F2469" i="11"/>
  <c r="E2469" i="11"/>
  <c r="H2468" i="11"/>
  <c r="G2468" i="11"/>
  <c r="F2468" i="11"/>
  <c r="E2468" i="11"/>
  <c r="H2467" i="11"/>
  <c r="G2467" i="11"/>
  <c r="F2467" i="11"/>
  <c r="E2467" i="11"/>
  <c r="H2466" i="11"/>
  <c r="G2466" i="11"/>
  <c r="F2466" i="11"/>
  <c r="E2466" i="11"/>
  <c r="H2465" i="11"/>
  <c r="G2465" i="11"/>
  <c r="F2465" i="11"/>
  <c r="E2465" i="11"/>
  <c r="H2464" i="11"/>
  <c r="G2464" i="11"/>
  <c r="F2464" i="11"/>
  <c r="E2464" i="11"/>
  <c r="H2463" i="11"/>
  <c r="G2463" i="11"/>
  <c r="F2463" i="11"/>
  <c r="E2463" i="11"/>
  <c r="H2462" i="11"/>
  <c r="G2462" i="11"/>
  <c r="F2462" i="11"/>
  <c r="E2462" i="11"/>
  <c r="H2461" i="11"/>
  <c r="G2461" i="11"/>
  <c r="F2461" i="11"/>
  <c r="E2461" i="11"/>
  <c r="H2460" i="11"/>
  <c r="G2460" i="11"/>
  <c r="F2460" i="11"/>
  <c r="E2460" i="11"/>
  <c r="H2459" i="11"/>
  <c r="G2459" i="11"/>
  <c r="F2459" i="11"/>
  <c r="E2459" i="11"/>
  <c r="H2458" i="11"/>
  <c r="G2458" i="11"/>
  <c r="F2458" i="11"/>
  <c r="E2458" i="11"/>
  <c r="H2457" i="11"/>
  <c r="G2457" i="11"/>
  <c r="F2457" i="11"/>
  <c r="E2457" i="11"/>
  <c r="H2456" i="11"/>
  <c r="G2456" i="11"/>
  <c r="F2456" i="11"/>
  <c r="E2456" i="11"/>
  <c r="H2455" i="11"/>
  <c r="G2455" i="11"/>
  <c r="F2455" i="11"/>
  <c r="E2455" i="11"/>
  <c r="H2454" i="11"/>
  <c r="G2454" i="11"/>
  <c r="F2454" i="11"/>
  <c r="E2454" i="11"/>
  <c r="H2453" i="11"/>
  <c r="G2453" i="11"/>
  <c r="F2453" i="11"/>
  <c r="E2453" i="11"/>
  <c r="H2452" i="11"/>
  <c r="G2452" i="11"/>
  <c r="F2452" i="11"/>
  <c r="E2452" i="11"/>
  <c r="H2451" i="11"/>
  <c r="G2451" i="11"/>
  <c r="F2451" i="11"/>
  <c r="E2451" i="11"/>
  <c r="H2450" i="11"/>
  <c r="G2450" i="11"/>
  <c r="F2450" i="11"/>
  <c r="E2450" i="11"/>
  <c r="H2449" i="11"/>
  <c r="G2449" i="11"/>
  <c r="F2449" i="11"/>
  <c r="E2449" i="11"/>
  <c r="H2448" i="11"/>
  <c r="G2448" i="11"/>
  <c r="F2448" i="11"/>
  <c r="E2448" i="11"/>
  <c r="H2447" i="11"/>
  <c r="G2447" i="11"/>
  <c r="F2447" i="11"/>
  <c r="E2447" i="11"/>
  <c r="H2446" i="11"/>
  <c r="G2446" i="11"/>
  <c r="F2446" i="11"/>
  <c r="E2446" i="11"/>
  <c r="H2445" i="11"/>
  <c r="G2445" i="11"/>
  <c r="F2445" i="11"/>
  <c r="E2445" i="11"/>
  <c r="H2444" i="11"/>
  <c r="G2444" i="11"/>
  <c r="F2444" i="11"/>
  <c r="E2444" i="11"/>
  <c r="H2443" i="11"/>
  <c r="G2443" i="11"/>
  <c r="F2443" i="11"/>
  <c r="E2443" i="11"/>
  <c r="H2442" i="11"/>
  <c r="G2442" i="11"/>
  <c r="F2442" i="11"/>
  <c r="E2442" i="11"/>
  <c r="H2441" i="11"/>
  <c r="G2441" i="11"/>
  <c r="F2441" i="11"/>
  <c r="E2441" i="11"/>
  <c r="H2440" i="11"/>
  <c r="G2440" i="11"/>
  <c r="F2440" i="11"/>
  <c r="E2440" i="11"/>
  <c r="H2439" i="11"/>
  <c r="G2439" i="11"/>
  <c r="F2439" i="11"/>
  <c r="E2439" i="11"/>
  <c r="H2438" i="11"/>
  <c r="G2438" i="11"/>
  <c r="F2438" i="11"/>
  <c r="E2438" i="11"/>
  <c r="H2437" i="11"/>
  <c r="G2437" i="11"/>
  <c r="F2437" i="11"/>
  <c r="E2437" i="11"/>
  <c r="H2436" i="11"/>
  <c r="G2436" i="11"/>
  <c r="F2436" i="11"/>
  <c r="E2436" i="11"/>
  <c r="H2435" i="11"/>
  <c r="G2435" i="11"/>
  <c r="F2435" i="11"/>
  <c r="E2435" i="11"/>
  <c r="H2434" i="11"/>
  <c r="G2434" i="11"/>
  <c r="F2434" i="11"/>
  <c r="E2434" i="11"/>
  <c r="H2433" i="11"/>
  <c r="G2433" i="11"/>
  <c r="F2433" i="11"/>
  <c r="E2433" i="11"/>
  <c r="H2432" i="11"/>
  <c r="G2432" i="11"/>
  <c r="F2432" i="11"/>
  <c r="E2432" i="11"/>
  <c r="H2431" i="11"/>
  <c r="G2431" i="11"/>
  <c r="F2431" i="11"/>
  <c r="E2431" i="11"/>
  <c r="H2430" i="11"/>
  <c r="G2430" i="11"/>
  <c r="F2430" i="11"/>
  <c r="E2430" i="11"/>
  <c r="H2429" i="11"/>
  <c r="G2429" i="11"/>
  <c r="F2429" i="11"/>
  <c r="E2429" i="11"/>
  <c r="H2428" i="11"/>
  <c r="G2428" i="11"/>
  <c r="F2428" i="11"/>
  <c r="E2428" i="11"/>
  <c r="H2427" i="11"/>
  <c r="G2427" i="11"/>
  <c r="F2427" i="11"/>
  <c r="E2427" i="11"/>
  <c r="H2426" i="11"/>
  <c r="G2426" i="11"/>
  <c r="F2426" i="11"/>
  <c r="E2426" i="11"/>
  <c r="H2425" i="11"/>
  <c r="G2425" i="11"/>
  <c r="F2425" i="11"/>
  <c r="E2425" i="11"/>
  <c r="H2424" i="11"/>
  <c r="G2424" i="11"/>
  <c r="F2424" i="11"/>
  <c r="E2424" i="11"/>
  <c r="H2423" i="11"/>
  <c r="G2423" i="11"/>
  <c r="F2423" i="11"/>
  <c r="E2423" i="11"/>
  <c r="H2422" i="11"/>
  <c r="G2422" i="11"/>
  <c r="F2422" i="11"/>
  <c r="E2422" i="11"/>
  <c r="H2421" i="11"/>
  <c r="G2421" i="11"/>
  <c r="F2421" i="11"/>
  <c r="E2421" i="11"/>
  <c r="H2420" i="11"/>
  <c r="G2420" i="11"/>
  <c r="F2420" i="11"/>
  <c r="E2420" i="11"/>
  <c r="H2419" i="11"/>
  <c r="G2419" i="11"/>
  <c r="F2419" i="11"/>
  <c r="E2419" i="11"/>
  <c r="H2418" i="11"/>
  <c r="G2418" i="11"/>
  <c r="F2418" i="11"/>
  <c r="E2418" i="11"/>
  <c r="H2417" i="11"/>
  <c r="G2417" i="11"/>
  <c r="F2417" i="11"/>
  <c r="E2417" i="11"/>
  <c r="H2416" i="11"/>
  <c r="G2416" i="11"/>
  <c r="F2416" i="11"/>
  <c r="E2416" i="11"/>
  <c r="H2415" i="11"/>
  <c r="G2415" i="11"/>
  <c r="F2415" i="11"/>
  <c r="E2415" i="11"/>
  <c r="H2414" i="11"/>
  <c r="G2414" i="11"/>
  <c r="F2414" i="11"/>
  <c r="E2414" i="11"/>
  <c r="H2413" i="11"/>
  <c r="G2413" i="11"/>
  <c r="F2413" i="11"/>
  <c r="E2413" i="11"/>
  <c r="H2412" i="11"/>
  <c r="G2412" i="11"/>
  <c r="F2412" i="11"/>
  <c r="E2412" i="11"/>
  <c r="H2411" i="11"/>
  <c r="G2411" i="11"/>
  <c r="F2411" i="11"/>
  <c r="E2411" i="11"/>
  <c r="H2410" i="11"/>
  <c r="G2410" i="11"/>
  <c r="F2410" i="11"/>
  <c r="E2410" i="11"/>
  <c r="H2409" i="11"/>
  <c r="G2409" i="11"/>
  <c r="F2409" i="11"/>
  <c r="E2409" i="11"/>
  <c r="H2408" i="11"/>
  <c r="G2408" i="11"/>
  <c r="F2408" i="11"/>
  <c r="E2408" i="11"/>
  <c r="H2407" i="11"/>
  <c r="G2407" i="11"/>
  <c r="F2407" i="11"/>
  <c r="E2407" i="11"/>
  <c r="H2406" i="11"/>
  <c r="G2406" i="11"/>
  <c r="F2406" i="11"/>
  <c r="E2406" i="11"/>
  <c r="H2405" i="11"/>
  <c r="G2405" i="11"/>
  <c r="F2405" i="11"/>
  <c r="E2405" i="11"/>
  <c r="H2404" i="11"/>
  <c r="G2404" i="11"/>
  <c r="F2404" i="11"/>
  <c r="E2404" i="11"/>
  <c r="H2403" i="11"/>
  <c r="G2403" i="11"/>
  <c r="F2403" i="11"/>
  <c r="E2403" i="11"/>
  <c r="H2402" i="11"/>
  <c r="G2402" i="11"/>
  <c r="F2402" i="11"/>
  <c r="E2402" i="11"/>
  <c r="H2401" i="11"/>
  <c r="G2401" i="11"/>
  <c r="F2401" i="11"/>
  <c r="E2401" i="11"/>
  <c r="H2400" i="11"/>
  <c r="G2400" i="11"/>
  <c r="F2400" i="11"/>
  <c r="E2400" i="11"/>
  <c r="H2399" i="11"/>
  <c r="G2399" i="11"/>
  <c r="F2399" i="11"/>
  <c r="E2399" i="11"/>
  <c r="H2398" i="11"/>
  <c r="G2398" i="11"/>
  <c r="F2398" i="11"/>
  <c r="E2398" i="11"/>
  <c r="H2397" i="11"/>
  <c r="G2397" i="11"/>
  <c r="F2397" i="11"/>
  <c r="E2397" i="11"/>
  <c r="H2396" i="11"/>
  <c r="G2396" i="11"/>
  <c r="F2396" i="11"/>
  <c r="E2396" i="11"/>
  <c r="H2395" i="11"/>
  <c r="G2395" i="11"/>
  <c r="F2395" i="11"/>
  <c r="E2395" i="11"/>
  <c r="H2394" i="11"/>
  <c r="G2394" i="11"/>
  <c r="F2394" i="11"/>
  <c r="E2394" i="11"/>
  <c r="H2393" i="11"/>
  <c r="G2393" i="11"/>
  <c r="F2393" i="11"/>
  <c r="E2393" i="11"/>
  <c r="H2392" i="11"/>
  <c r="G2392" i="11"/>
  <c r="F2392" i="11"/>
  <c r="E2392" i="11"/>
  <c r="H2391" i="11"/>
  <c r="G2391" i="11"/>
  <c r="F2391" i="11"/>
  <c r="E2391" i="11"/>
  <c r="H2390" i="11"/>
  <c r="G2390" i="11"/>
  <c r="F2390" i="11"/>
  <c r="E2390" i="11"/>
  <c r="H2389" i="11"/>
  <c r="G2389" i="11"/>
  <c r="F2389" i="11"/>
  <c r="E2389" i="11"/>
  <c r="H2388" i="11"/>
  <c r="G2388" i="11"/>
  <c r="F2388" i="11"/>
  <c r="E2388" i="11"/>
  <c r="H2387" i="11"/>
  <c r="G2387" i="11"/>
  <c r="F2387" i="11"/>
  <c r="E2387" i="11"/>
  <c r="H2386" i="11"/>
  <c r="G2386" i="11"/>
  <c r="F2386" i="11"/>
  <c r="E2386" i="11"/>
  <c r="H2385" i="11"/>
  <c r="G2385" i="11"/>
  <c r="F2385" i="11"/>
  <c r="E2385" i="11"/>
  <c r="H2384" i="11"/>
  <c r="G2384" i="11"/>
  <c r="F2384" i="11"/>
  <c r="E2384" i="11"/>
  <c r="H2383" i="11"/>
  <c r="G2383" i="11"/>
  <c r="F2383" i="11"/>
  <c r="E2383" i="11"/>
  <c r="H2382" i="11"/>
  <c r="G2382" i="11"/>
  <c r="F2382" i="11"/>
  <c r="E2382" i="11"/>
  <c r="H2381" i="11"/>
  <c r="G2381" i="11"/>
  <c r="F2381" i="11"/>
  <c r="E2381" i="11"/>
  <c r="H2380" i="11"/>
  <c r="G2380" i="11"/>
  <c r="F2380" i="11"/>
  <c r="E2380" i="11"/>
  <c r="H2379" i="11"/>
  <c r="G2379" i="11"/>
  <c r="F2379" i="11"/>
  <c r="E2379" i="11"/>
  <c r="H2378" i="11"/>
  <c r="G2378" i="11"/>
  <c r="F2378" i="11"/>
  <c r="E2378" i="11"/>
  <c r="H2377" i="11"/>
  <c r="G2377" i="11"/>
  <c r="F2377" i="11"/>
  <c r="E2377" i="11"/>
  <c r="H2376" i="11"/>
  <c r="G2376" i="11"/>
  <c r="F2376" i="11"/>
  <c r="E2376" i="11"/>
  <c r="H2375" i="11"/>
  <c r="G2375" i="11"/>
  <c r="F2375" i="11"/>
  <c r="E2375" i="11"/>
  <c r="H2374" i="11"/>
  <c r="G2374" i="11"/>
  <c r="F2374" i="11"/>
  <c r="E2374" i="11"/>
  <c r="H2373" i="11"/>
  <c r="G2373" i="11"/>
  <c r="F2373" i="11"/>
  <c r="E2373" i="11"/>
  <c r="H2372" i="11"/>
  <c r="G2372" i="11"/>
  <c r="F2372" i="11"/>
  <c r="E2372" i="11"/>
  <c r="H2371" i="11"/>
  <c r="G2371" i="11"/>
  <c r="F2371" i="11"/>
  <c r="E2371" i="11"/>
  <c r="H2370" i="11"/>
  <c r="G2370" i="11"/>
  <c r="F2370" i="11"/>
  <c r="E2370" i="11"/>
  <c r="H2369" i="11"/>
  <c r="G2369" i="11"/>
  <c r="F2369" i="11"/>
  <c r="E2369" i="11"/>
  <c r="H2368" i="11"/>
  <c r="G2368" i="11"/>
  <c r="F2368" i="11"/>
  <c r="E2368" i="11"/>
  <c r="H2367" i="11"/>
  <c r="G2367" i="11"/>
  <c r="F2367" i="11"/>
  <c r="E2367" i="11"/>
  <c r="H2366" i="11"/>
  <c r="G2366" i="11"/>
  <c r="F2366" i="11"/>
  <c r="E2366" i="11"/>
  <c r="H2365" i="11"/>
  <c r="G2365" i="11"/>
  <c r="F2365" i="11"/>
  <c r="E2365" i="11"/>
  <c r="H2364" i="11"/>
  <c r="G2364" i="11"/>
  <c r="F2364" i="11"/>
  <c r="E2364" i="11"/>
  <c r="H2363" i="11"/>
  <c r="G2363" i="11"/>
  <c r="F2363" i="11"/>
  <c r="E2363" i="11"/>
  <c r="H2362" i="11"/>
  <c r="G2362" i="11"/>
  <c r="F2362" i="11"/>
  <c r="E2362" i="11"/>
  <c r="H2361" i="11"/>
  <c r="G2361" i="11"/>
  <c r="F2361" i="11"/>
  <c r="E2361" i="11"/>
  <c r="H2360" i="11"/>
  <c r="G2360" i="11"/>
  <c r="F2360" i="11"/>
  <c r="E2360" i="11"/>
  <c r="H2359" i="11"/>
  <c r="G2359" i="11"/>
  <c r="F2359" i="11"/>
  <c r="E2359" i="11"/>
  <c r="H2358" i="11"/>
  <c r="G2358" i="11"/>
  <c r="F2358" i="11"/>
  <c r="E2358" i="11"/>
  <c r="H2357" i="11"/>
  <c r="G2357" i="11"/>
  <c r="F2357" i="11"/>
  <c r="E2357" i="11"/>
  <c r="H2356" i="11"/>
  <c r="G2356" i="11"/>
  <c r="F2356" i="11"/>
  <c r="E2356" i="11"/>
  <c r="H2355" i="11"/>
  <c r="G2355" i="11"/>
  <c r="F2355" i="11"/>
  <c r="E2355" i="11"/>
  <c r="H2354" i="11"/>
  <c r="G2354" i="11"/>
  <c r="F2354" i="11"/>
  <c r="E2354" i="11"/>
  <c r="H2353" i="11"/>
  <c r="G2353" i="11"/>
  <c r="F2353" i="11"/>
  <c r="E2353" i="11"/>
  <c r="H2352" i="11"/>
  <c r="G2352" i="11"/>
  <c r="F2352" i="11"/>
  <c r="E2352" i="11"/>
  <c r="H2351" i="11"/>
  <c r="G2351" i="11"/>
  <c r="F2351" i="11"/>
  <c r="E2351" i="11"/>
  <c r="H2350" i="11"/>
  <c r="G2350" i="11"/>
  <c r="F2350" i="11"/>
  <c r="E2350" i="11"/>
  <c r="H2349" i="11"/>
  <c r="G2349" i="11"/>
  <c r="F2349" i="11"/>
  <c r="E2349" i="11"/>
  <c r="H2348" i="11"/>
  <c r="G2348" i="11"/>
  <c r="F2348" i="11"/>
  <c r="E2348" i="11"/>
  <c r="H2347" i="11"/>
  <c r="G2347" i="11"/>
  <c r="F2347" i="11"/>
  <c r="E2347" i="11"/>
  <c r="H2346" i="11"/>
  <c r="G2346" i="11"/>
  <c r="F2346" i="11"/>
  <c r="E2346" i="11"/>
  <c r="H2345" i="11"/>
  <c r="G2345" i="11"/>
  <c r="F2345" i="11"/>
  <c r="E2345" i="11"/>
  <c r="H2344" i="11"/>
  <c r="G2344" i="11"/>
  <c r="F2344" i="11"/>
  <c r="E2344" i="11"/>
  <c r="H2343" i="11"/>
  <c r="G2343" i="11"/>
  <c r="F2343" i="11"/>
  <c r="E2343" i="11"/>
  <c r="H2342" i="11"/>
  <c r="G2342" i="11"/>
  <c r="F2342" i="11"/>
  <c r="E2342" i="11"/>
  <c r="H2341" i="11"/>
  <c r="G2341" i="11"/>
  <c r="F2341" i="11"/>
  <c r="E2341" i="11"/>
  <c r="H2340" i="11"/>
  <c r="G2340" i="11"/>
  <c r="F2340" i="11"/>
  <c r="E2340" i="11"/>
  <c r="H2339" i="11"/>
  <c r="G2339" i="11"/>
  <c r="F2339" i="11"/>
  <c r="E2339" i="11"/>
  <c r="H2338" i="11"/>
  <c r="G2338" i="11"/>
  <c r="F2338" i="11"/>
  <c r="E2338" i="11"/>
  <c r="H2337" i="11"/>
  <c r="G2337" i="11"/>
  <c r="F2337" i="11"/>
  <c r="E2337" i="11"/>
  <c r="H2336" i="11"/>
  <c r="G2336" i="11"/>
  <c r="F2336" i="11"/>
  <c r="E2336" i="11"/>
  <c r="H2335" i="11"/>
  <c r="G2335" i="11"/>
  <c r="F2335" i="11"/>
  <c r="E2335" i="11"/>
  <c r="H2334" i="11"/>
  <c r="G2334" i="11"/>
  <c r="F2334" i="11"/>
  <c r="E2334" i="11"/>
  <c r="H2333" i="11"/>
  <c r="G2333" i="11"/>
  <c r="F2333" i="11"/>
  <c r="E2333" i="11"/>
  <c r="H2332" i="11"/>
  <c r="G2332" i="11"/>
  <c r="F2332" i="11"/>
  <c r="E2332" i="11"/>
  <c r="H2331" i="11"/>
  <c r="G2331" i="11"/>
  <c r="F2331" i="11"/>
  <c r="E2331" i="11"/>
  <c r="H2330" i="11"/>
  <c r="G2330" i="11"/>
  <c r="F2330" i="11"/>
  <c r="E2330" i="11"/>
  <c r="H2329" i="11"/>
  <c r="G2329" i="11"/>
  <c r="F2329" i="11"/>
  <c r="E2329" i="11"/>
  <c r="H2328" i="11"/>
  <c r="G2328" i="11"/>
  <c r="F2328" i="11"/>
  <c r="E2328" i="11"/>
  <c r="H2327" i="11"/>
  <c r="G2327" i="11"/>
  <c r="F2327" i="11"/>
  <c r="E2327" i="11"/>
  <c r="H2326" i="11"/>
  <c r="G2326" i="11"/>
  <c r="F2326" i="11"/>
  <c r="E2326" i="11"/>
  <c r="H2325" i="11"/>
  <c r="G2325" i="11"/>
  <c r="F2325" i="11"/>
  <c r="E2325" i="11"/>
  <c r="H2324" i="11"/>
  <c r="G2324" i="11"/>
  <c r="F2324" i="11"/>
  <c r="E2324" i="11"/>
  <c r="H2323" i="11"/>
  <c r="G2323" i="11"/>
  <c r="F2323" i="11"/>
  <c r="E2323" i="11"/>
  <c r="H2322" i="11"/>
  <c r="G2322" i="11"/>
  <c r="F2322" i="11"/>
  <c r="E2322" i="11"/>
  <c r="H2321" i="11"/>
  <c r="G2321" i="11"/>
  <c r="F2321" i="11"/>
  <c r="E2321" i="11"/>
  <c r="H2320" i="11"/>
  <c r="G2320" i="11"/>
  <c r="F2320" i="11"/>
  <c r="E2320" i="11"/>
  <c r="H2319" i="11"/>
  <c r="G2319" i="11"/>
  <c r="F2319" i="11"/>
  <c r="E2319" i="11"/>
  <c r="H2318" i="11"/>
  <c r="G2318" i="11"/>
  <c r="F2318" i="11"/>
  <c r="E2318" i="11"/>
  <c r="H2317" i="11"/>
  <c r="G2317" i="11"/>
  <c r="F2317" i="11"/>
  <c r="E2317" i="11"/>
  <c r="H2316" i="11"/>
  <c r="G2316" i="11"/>
  <c r="F2316" i="11"/>
  <c r="E2316" i="11"/>
  <c r="H2315" i="11"/>
  <c r="G2315" i="11"/>
  <c r="F2315" i="11"/>
  <c r="E2315" i="11"/>
  <c r="H2314" i="11"/>
  <c r="G2314" i="11"/>
  <c r="F2314" i="11"/>
  <c r="E2314" i="11"/>
  <c r="H2313" i="11"/>
  <c r="G2313" i="11"/>
  <c r="F2313" i="11"/>
  <c r="E2313" i="11"/>
  <c r="H2312" i="11"/>
  <c r="G2312" i="11"/>
  <c r="F2312" i="11"/>
  <c r="E2312" i="11"/>
  <c r="H2311" i="11"/>
  <c r="G2311" i="11"/>
  <c r="F2311" i="11"/>
  <c r="E2311" i="11"/>
  <c r="H2310" i="11"/>
  <c r="G2310" i="11"/>
  <c r="F2310" i="11"/>
  <c r="E2310" i="11"/>
  <c r="H2309" i="11"/>
  <c r="G2309" i="11"/>
  <c r="F2309" i="11"/>
  <c r="E2309" i="11"/>
  <c r="H2308" i="11"/>
  <c r="G2308" i="11"/>
  <c r="F2308" i="11"/>
  <c r="E2308" i="11"/>
  <c r="H2307" i="11"/>
  <c r="G2307" i="11"/>
  <c r="F2307" i="11"/>
  <c r="E2307" i="11"/>
  <c r="H2306" i="11"/>
  <c r="G2306" i="11"/>
  <c r="F2306" i="11"/>
  <c r="E2306" i="11"/>
  <c r="H2305" i="11"/>
  <c r="G2305" i="11"/>
  <c r="F2305" i="11"/>
  <c r="E2305" i="11"/>
  <c r="H2304" i="11"/>
  <c r="G2304" i="11"/>
  <c r="F2304" i="11"/>
  <c r="E2304" i="11"/>
  <c r="H2303" i="11"/>
  <c r="G2303" i="11"/>
  <c r="F2303" i="11"/>
  <c r="E2303" i="11"/>
  <c r="H2302" i="11"/>
  <c r="G2302" i="11"/>
  <c r="F2302" i="11"/>
  <c r="E2302" i="11"/>
  <c r="H2301" i="11"/>
  <c r="G2301" i="11"/>
  <c r="F2301" i="11"/>
  <c r="E2301" i="11"/>
  <c r="H2300" i="11"/>
  <c r="G2300" i="11"/>
  <c r="F2300" i="11"/>
  <c r="E2300" i="11"/>
  <c r="H2299" i="11"/>
  <c r="G2299" i="11"/>
  <c r="F2299" i="11"/>
  <c r="E2299" i="11"/>
  <c r="H2298" i="11"/>
  <c r="G2298" i="11"/>
  <c r="F2298" i="11"/>
  <c r="E2298" i="11"/>
  <c r="H2297" i="11"/>
  <c r="G2297" i="11"/>
  <c r="F2297" i="11"/>
  <c r="E2297" i="11"/>
  <c r="H2296" i="11"/>
  <c r="G2296" i="11"/>
  <c r="F2296" i="11"/>
  <c r="E2296" i="11"/>
  <c r="H2295" i="11"/>
  <c r="G2295" i="11"/>
  <c r="F2295" i="11"/>
  <c r="E2295" i="11"/>
  <c r="H2294" i="11"/>
  <c r="G2294" i="11"/>
  <c r="F2294" i="11"/>
  <c r="E2294" i="11"/>
  <c r="H2293" i="11"/>
  <c r="G2293" i="11"/>
  <c r="F2293" i="11"/>
  <c r="E2293" i="11"/>
  <c r="H2292" i="11"/>
  <c r="G2292" i="11"/>
  <c r="F2292" i="11"/>
  <c r="E2292" i="11"/>
  <c r="H2291" i="11"/>
  <c r="G2291" i="11"/>
  <c r="F2291" i="11"/>
  <c r="E2291" i="11"/>
  <c r="H2290" i="11"/>
  <c r="G2290" i="11"/>
  <c r="F2290" i="11"/>
  <c r="E2290" i="11"/>
  <c r="H2289" i="11"/>
  <c r="G2289" i="11"/>
  <c r="F2289" i="11"/>
  <c r="E2289" i="11"/>
  <c r="H2288" i="11"/>
  <c r="G2288" i="11"/>
  <c r="F2288" i="11"/>
  <c r="E2288" i="11"/>
  <c r="H2287" i="11"/>
  <c r="G2287" i="11"/>
  <c r="F2287" i="11"/>
  <c r="E2287" i="11"/>
  <c r="H2286" i="11"/>
  <c r="G2286" i="11"/>
  <c r="F2286" i="11"/>
  <c r="E2286" i="11"/>
  <c r="H2285" i="11"/>
  <c r="G2285" i="11"/>
  <c r="F2285" i="11"/>
  <c r="E2285" i="11"/>
  <c r="H2284" i="11"/>
  <c r="G2284" i="11"/>
  <c r="F2284" i="11"/>
  <c r="E2284" i="11"/>
  <c r="H2283" i="11"/>
  <c r="G2283" i="11"/>
  <c r="F2283" i="11"/>
  <c r="E2283" i="11"/>
  <c r="H2282" i="11"/>
  <c r="G2282" i="11"/>
  <c r="F2282" i="11"/>
  <c r="E2282" i="11"/>
  <c r="H2281" i="11"/>
  <c r="G2281" i="11"/>
  <c r="F2281" i="11"/>
  <c r="E2281" i="11"/>
  <c r="H2280" i="11"/>
  <c r="G2280" i="11"/>
  <c r="F2280" i="11"/>
  <c r="E2280" i="11"/>
  <c r="H2279" i="11"/>
  <c r="G2279" i="11"/>
  <c r="F2279" i="11"/>
  <c r="E2279" i="11"/>
  <c r="H2278" i="11"/>
  <c r="G2278" i="11"/>
  <c r="F2278" i="11"/>
  <c r="E2278" i="11"/>
  <c r="H2277" i="11"/>
  <c r="G2277" i="11"/>
  <c r="F2277" i="11"/>
  <c r="E2277" i="11"/>
  <c r="H2276" i="11"/>
  <c r="G2276" i="11"/>
  <c r="F2276" i="11"/>
  <c r="E2276" i="11"/>
  <c r="H2275" i="11"/>
  <c r="G2275" i="11"/>
  <c r="F2275" i="11"/>
  <c r="E2275" i="11"/>
  <c r="H2274" i="11"/>
  <c r="G2274" i="11"/>
  <c r="F2274" i="11"/>
  <c r="E2274" i="11"/>
  <c r="H2273" i="11"/>
  <c r="G2273" i="11"/>
  <c r="F2273" i="11"/>
  <c r="E2273" i="11"/>
  <c r="H2272" i="11"/>
  <c r="G2272" i="11"/>
  <c r="F2272" i="11"/>
  <c r="E2272" i="11"/>
  <c r="H2271" i="11"/>
  <c r="G2271" i="11"/>
  <c r="F2271" i="11"/>
  <c r="E2271" i="11"/>
  <c r="H2270" i="11"/>
  <c r="G2270" i="11"/>
  <c r="F2270" i="11"/>
  <c r="E2270" i="11"/>
  <c r="H2269" i="11"/>
  <c r="G2269" i="11"/>
  <c r="F2269" i="11"/>
  <c r="E2269" i="11"/>
  <c r="H2268" i="11"/>
  <c r="G2268" i="11"/>
  <c r="F2268" i="11"/>
  <c r="E2268" i="11"/>
  <c r="H2267" i="11"/>
  <c r="G2267" i="11"/>
  <c r="F2267" i="11"/>
  <c r="E2267" i="11"/>
  <c r="H2266" i="11"/>
  <c r="G2266" i="11"/>
  <c r="F2266" i="11"/>
  <c r="E2266" i="11"/>
  <c r="H2265" i="11"/>
  <c r="G2265" i="11"/>
  <c r="F2265" i="11"/>
  <c r="E2265" i="11"/>
  <c r="H2264" i="11"/>
  <c r="G2264" i="11"/>
  <c r="F2264" i="11"/>
  <c r="E2264" i="11"/>
  <c r="H2263" i="11"/>
  <c r="G2263" i="11"/>
  <c r="F2263" i="11"/>
  <c r="E2263" i="11"/>
  <c r="H2262" i="11"/>
  <c r="G2262" i="11"/>
  <c r="F2262" i="11"/>
  <c r="E2262" i="11"/>
  <c r="H2261" i="11"/>
  <c r="G2261" i="11"/>
  <c r="F2261" i="11"/>
  <c r="E2261" i="11"/>
  <c r="H2260" i="11"/>
  <c r="G2260" i="11"/>
  <c r="F2260" i="11"/>
  <c r="E2260" i="11"/>
  <c r="H2259" i="11"/>
  <c r="G2259" i="11"/>
  <c r="F2259" i="11"/>
  <c r="E2259" i="11"/>
  <c r="H2258" i="11"/>
  <c r="G2258" i="11"/>
  <c r="F2258" i="11"/>
  <c r="E2258" i="11"/>
  <c r="H2257" i="11"/>
  <c r="G2257" i="11"/>
  <c r="F2257" i="11"/>
  <c r="E2257" i="11"/>
  <c r="H2256" i="11"/>
  <c r="G2256" i="11"/>
  <c r="F2256" i="11"/>
  <c r="E2256" i="11"/>
  <c r="H2255" i="11"/>
  <c r="G2255" i="11"/>
  <c r="F2255" i="11"/>
  <c r="E2255" i="11"/>
  <c r="H2254" i="11"/>
  <c r="G2254" i="11"/>
  <c r="F2254" i="11"/>
  <c r="E2254" i="11"/>
  <c r="H2253" i="11"/>
  <c r="G2253" i="11"/>
  <c r="F2253" i="11"/>
  <c r="E2253" i="11"/>
  <c r="H2252" i="11"/>
  <c r="G2252" i="11"/>
  <c r="F2252" i="11"/>
  <c r="E2252" i="11"/>
  <c r="H2251" i="11"/>
  <c r="G2251" i="11"/>
  <c r="F2251" i="11"/>
  <c r="E2251" i="11"/>
  <c r="H2250" i="11"/>
  <c r="G2250" i="11"/>
  <c r="F2250" i="11"/>
  <c r="E2250" i="11"/>
  <c r="H2249" i="11"/>
  <c r="G2249" i="11"/>
  <c r="F2249" i="11"/>
  <c r="E2249" i="11"/>
  <c r="H2248" i="11"/>
  <c r="G2248" i="11"/>
  <c r="F2248" i="11"/>
  <c r="E2248" i="11"/>
  <c r="H2247" i="11"/>
  <c r="G2247" i="11"/>
  <c r="F2247" i="11"/>
  <c r="E2247" i="11"/>
  <c r="H2246" i="11"/>
  <c r="G2246" i="11"/>
  <c r="F2246" i="11"/>
  <c r="E2246" i="11"/>
  <c r="H2245" i="11"/>
  <c r="G2245" i="11"/>
  <c r="F2245" i="11"/>
  <c r="E2245" i="11"/>
  <c r="H2244" i="11"/>
  <c r="G2244" i="11"/>
  <c r="F2244" i="11"/>
  <c r="E2244" i="11"/>
  <c r="H2243" i="11"/>
  <c r="G2243" i="11"/>
  <c r="F2243" i="11"/>
  <c r="E2243" i="11"/>
  <c r="H2242" i="11"/>
  <c r="G2242" i="11"/>
  <c r="F2242" i="11"/>
  <c r="E2242" i="11"/>
  <c r="H2241" i="11"/>
  <c r="G2241" i="11"/>
  <c r="F2241" i="11"/>
  <c r="E2241" i="11"/>
  <c r="H2240" i="11"/>
  <c r="G2240" i="11"/>
  <c r="F2240" i="11"/>
  <c r="E2240" i="11"/>
  <c r="H2239" i="11"/>
  <c r="G2239" i="11"/>
  <c r="F2239" i="11"/>
  <c r="E2239" i="11"/>
  <c r="H2238" i="11"/>
  <c r="G2238" i="11"/>
  <c r="F2238" i="11"/>
  <c r="E2238" i="11"/>
  <c r="H2237" i="11"/>
  <c r="G2237" i="11"/>
  <c r="F2237" i="11"/>
  <c r="E2237" i="11"/>
  <c r="H2236" i="11"/>
  <c r="G2236" i="11"/>
  <c r="F2236" i="11"/>
  <c r="E2236" i="11"/>
  <c r="H2235" i="11"/>
  <c r="G2235" i="11"/>
  <c r="F2235" i="11"/>
  <c r="E2235" i="11"/>
  <c r="H2234" i="11"/>
  <c r="G2234" i="11"/>
  <c r="F2234" i="11"/>
  <c r="E2234" i="11"/>
  <c r="H2233" i="11"/>
  <c r="G2233" i="11"/>
  <c r="F2233" i="11"/>
  <c r="E2233" i="11"/>
  <c r="H2232" i="11"/>
  <c r="G2232" i="11"/>
  <c r="F2232" i="11"/>
  <c r="E2232" i="11"/>
  <c r="H2231" i="11"/>
  <c r="G2231" i="11"/>
  <c r="F2231" i="11"/>
  <c r="E2231" i="11"/>
  <c r="H2230" i="11"/>
  <c r="G2230" i="11"/>
  <c r="F2230" i="11"/>
  <c r="E2230" i="11"/>
  <c r="H2229" i="11"/>
  <c r="G2229" i="11"/>
  <c r="F2229" i="11"/>
  <c r="E2229" i="11"/>
  <c r="H2228" i="11"/>
  <c r="G2228" i="11"/>
  <c r="F2228" i="11"/>
  <c r="E2228" i="11"/>
  <c r="H2227" i="11"/>
  <c r="G2227" i="11"/>
  <c r="F2227" i="11"/>
  <c r="E2227" i="11"/>
  <c r="H2226" i="11"/>
  <c r="G2226" i="11"/>
  <c r="F2226" i="11"/>
  <c r="E2226" i="11"/>
  <c r="H2225" i="11"/>
  <c r="G2225" i="11"/>
  <c r="F2225" i="11"/>
  <c r="E2225" i="11"/>
  <c r="H2224" i="11"/>
  <c r="G2224" i="11"/>
  <c r="F2224" i="11"/>
  <c r="E2224" i="11"/>
  <c r="H2223" i="11"/>
  <c r="G2223" i="11"/>
  <c r="F2223" i="11"/>
  <c r="E2223" i="11"/>
  <c r="H2222" i="11"/>
  <c r="G2222" i="11"/>
  <c r="F2222" i="11"/>
  <c r="E2222" i="11"/>
  <c r="H2221" i="11"/>
  <c r="G2221" i="11"/>
  <c r="F2221" i="11"/>
  <c r="E2221" i="11"/>
  <c r="H2220" i="11"/>
  <c r="G2220" i="11"/>
  <c r="F2220" i="11"/>
  <c r="E2220" i="11"/>
  <c r="H2219" i="11"/>
  <c r="G2219" i="11"/>
  <c r="F2219" i="11"/>
  <c r="E2219" i="11"/>
  <c r="H2218" i="11"/>
  <c r="G2218" i="11"/>
  <c r="F2218" i="11"/>
  <c r="E2218" i="11"/>
  <c r="H2217" i="11"/>
  <c r="G2217" i="11"/>
  <c r="F2217" i="11"/>
  <c r="E2217" i="11"/>
  <c r="H2216" i="11"/>
  <c r="G2216" i="11"/>
  <c r="F2216" i="11"/>
  <c r="E2216" i="11"/>
  <c r="H2215" i="11"/>
  <c r="G2215" i="11"/>
  <c r="F2215" i="11"/>
  <c r="E2215" i="11"/>
  <c r="H2214" i="11"/>
  <c r="G2214" i="11"/>
  <c r="F2214" i="11"/>
  <c r="E2214" i="11"/>
  <c r="H2213" i="11"/>
  <c r="G2213" i="11"/>
  <c r="F2213" i="11"/>
  <c r="E2213" i="11"/>
  <c r="H2212" i="11"/>
  <c r="G2212" i="11"/>
  <c r="F2212" i="11"/>
  <c r="E2212" i="11"/>
  <c r="H2211" i="11"/>
  <c r="G2211" i="11"/>
  <c r="F2211" i="11"/>
  <c r="E2211" i="11"/>
  <c r="H2210" i="11"/>
  <c r="G2210" i="11"/>
  <c r="F2210" i="11"/>
  <c r="E2210" i="11"/>
  <c r="H2209" i="11"/>
  <c r="G2209" i="11"/>
  <c r="F2209" i="11"/>
  <c r="E2209" i="11"/>
  <c r="H2208" i="11"/>
  <c r="G2208" i="11"/>
  <c r="F2208" i="11"/>
  <c r="E2208" i="11"/>
  <c r="H2207" i="11"/>
  <c r="G2207" i="11"/>
  <c r="F2207" i="11"/>
  <c r="E2207" i="11"/>
  <c r="H2206" i="11"/>
  <c r="G2206" i="11"/>
  <c r="F2206" i="11"/>
  <c r="E2206" i="11"/>
  <c r="H2205" i="11"/>
  <c r="G2205" i="11"/>
  <c r="F2205" i="11"/>
  <c r="E2205" i="11"/>
  <c r="H2204" i="11"/>
  <c r="G2204" i="11"/>
  <c r="F2204" i="11"/>
  <c r="E2204" i="11"/>
  <c r="H2203" i="11"/>
  <c r="G2203" i="11"/>
  <c r="F2203" i="11"/>
  <c r="E2203" i="11"/>
  <c r="H2202" i="11"/>
  <c r="G2202" i="11"/>
  <c r="F2202" i="11"/>
  <c r="E2202" i="11"/>
  <c r="H2201" i="11"/>
  <c r="G2201" i="11"/>
  <c r="F2201" i="11"/>
  <c r="E2201" i="11"/>
  <c r="H2200" i="11"/>
  <c r="G2200" i="11"/>
  <c r="F2200" i="11"/>
  <c r="E2200" i="11"/>
  <c r="H2199" i="11"/>
  <c r="G2199" i="11"/>
  <c r="F2199" i="11"/>
  <c r="E2199" i="11"/>
  <c r="H2198" i="11"/>
  <c r="G2198" i="11"/>
  <c r="F2198" i="11"/>
  <c r="E2198" i="11"/>
  <c r="H2197" i="11"/>
  <c r="G2197" i="11"/>
  <c r="F2197" i="11"/>
  <c r="E2197" i="11"/>
  <c r="H2196" i="11"/>
  <c r="G2196" i="11"/>
  <c r="F2196" i="11"/>
  <c r="E2196" i="11"/>
  <c r="H2195" i="11"/>
  <c r="G2195" i="11"/>
  <c r="F2195" i="11"/>
  <c r="E2195" i="11"/>
  <c r="H2194" i="11"/>
  <c r="G2194" i="11"/>
  <c r="F2194" i="11"/>
  <c r="E2194" i="11"/>
  <c r="H2193" i="11"/>
  <c r="G2193" i="11"/>
  <c r="F2193" i="11"/>
  <c r="E2193" i="11"/>
  <c r="H2192" i="11"/>
  <c r="G2192" i="11"/>
  <c r="F2192" i="11"/>
  <c r="E2192" i="11"/>
  <c r="H2191" i="11"/>
  <c r="G2191" i="11"/>
  <c r="F2191" i="11"/>
  <c r="E2191" i="11"/>
  <c r="H2190" i="11"/>
  <c r="G2190" i="11"/>
  <c r="F2190" i="11"/>
  <c r="E2190" i="11"/>
  <c r="H2189" i="11"/>
  <c r="G2189" i="11"/>
  <c r="F2189" i="11"/>
  <c r="E2189" i="11"/>
  <c r="H2188" i="11"/>
  <c r="G2188" i="11"/>
  <c r="F2188" i="11"/>
  <c r="E2188" i="11"/>
  <c r="H2187" i="11"/>
  <c r="G2187" i="11"/>
  <c r="F2187" i="11"/>
  <c r="E2187" i="11"/>
  <c r="H2186" i="11"/>
  <c r="G2186" i="11"/>
  <c r="F2186" i="11"/>
  <c r="E2186" i="11"/>
  <c r="H2185" i="11"/>
  <c r="G2185" i="11"/>
  <c r="F2185" i="11"/>
  <c r="E2185" i="11"/>
  <c r="H2184" i="11"/>
  <c r="G2184" i="11"/>
  <c r="F2184" i="11"/>
  <c r="E2184" i="11"/>
  <c r="H2183" i="11"/>
  <c r="G2183" i="11"/>
  <c r="F2183" i="11"/>
  <c r="E2183" i="11"/>
  <c r="H2182" i="11"/>
  <c r="G2182" i="11"/>
  <c r="F2182" i="11"/>
  <c r="E2182" i="11"/>
  <c r="H2181" i="11"/>
  <c r="G2181" i="11"/>
  <c r="F2181" i="11"/>
  <c r="E2181" i="11"/>
  <c r="H2180" i="11"/>
  <c r="G2180" i="11"/>
  <c r="F2180" i="11"/>
  <c r="E2180" i="11"/>
  <c r="H2179" i="11"/>
  <c r="G2179" i="11"/>
  <c r="F2179" i="11"/>
  <c r="E2179" i="11"/>
  <c r="H2178" i="11"/>
  <c r="G2178" i="11"/>
  <c r="F2178" i="11"/>
  <c r="E2178" i="11"/>
  <c r="H2177" i="11"/>
  <c r="G2177" i="11"/>
  <c r="F2177" i="11"/>
  <c r="E2177" i="11"/>
  <c r="H2176" i="11"/>
  <c r="G2176" i="11"/>
  <c r="F2176" i="11"/>
  <c r="E2176" i="11"/>
  <c r="H2175" i="11"/>
  <c r="G2175" i="11"/>
  <c r="F2175" i="11"/>
  <c r="E2175" i="11"/>
  <c r="H2174" i="11"/>
  <c r="G2174" i="11"/>
  <c r="F2174" i="11"/>
  <c r="E2174" i="11"/>
  <c r="H2173" i="11"/>
  <c r="G2173" i="11"/>
  <c r="F2173" i="11"/>
  <c r="E2173" i="11"/>
  <c r="H2172" i="11"/>
  <c r="G2172" i="11"/>
  <c r="F2172" i="11"/>
  <c r="E2172" i="11"/>
  <c r="H2171" i="11"/>
  <c r="G2171" i="11"/>
  <c r="F2171" i="11"/>
  <c r="E2171" i="11"/>
  <c r="H2170" i="11"/>
  <c r="G2170" i="11"/>
  <c r="F2170" i="11"/>
  <c r="E2170" i="11"/>
  <c r="H2169" i="11"/>
  <c r="G2169" i="11"/>
  <c r="F2169" i="11"/>
  <c r="E2169" i="11"/>
  <c r="H2168" i="11"/>
  <c r="G2168" i="11"/>
  <c r="F2168" i="11"/>
  <c r="E2168" i="11"/>
  <c r="H2167" i="11"/>
  <c r="G2167" i="11"/>
  <c r="F2167" i="11"/>
  <c r="E2167" i="11"/>
  <c r="H2166" i="11"/>
  <c r="G2166" i="11"/>
  <c r="F2166" i="11"/>
  <c r="E2166" i="11"/>
  <c r="H2165" i="11"/>
  <c r="G2165" i="11"/>
  <c r="F2165" i="11"/>
  <c r="E2165" i="11"/>
  <c r="H2164" i="11"/>
  <c r="G2164" i="11"/>
  <c r="F2164" i="11"/>
  <c r="E2164" i="11"/>
  <c r="H2163" i="11"/>
  <c r="G2163" i="11"/>
  <c r="F2163" i="11"/>
  <c r="E2163" i="11"/>
  <c r="H2162" i="11"/>
  <c r="G2162" i="11"/>
  <c r="F2162" i="11"/>
  <c r="E2162" i="11"/>
  <c r="H2161" i="11"/>
  <c r="G2161" i="11"/>
  <c r="F2161" i="11"/>
  <c r="E2161" i="11"/>
  <c r="H2160" i="11"/>
  <c r="G2160" i="11"/>
  <c r="F2160" i="11"/>
  <c r="E2160" i="11"/>
  <c r="H2159" i="11"/>
  <c r="G2159" i="11"/>
  <c r="F2159" i="11"/>
  <c r="E2159" i="11"/>
  <c r="H2158" i="11"/>
  <c r="G2158" i="11"/>
  <c r="F2158" i="11"/>
  <c r="E2158" i="11"/>
  <c r="H2157" i="11"/>
  <c r="G2157" i="11"/>
  <c r="F2157" i="11"/>
  <c r="E2157" i="11"/>
  <c r="H2156" i="11"/>
  <c r="G2156" i="11"/>
  <c r="F2156" i="11"/>
  <c r="E2156" i="11"/>
  <c r="H2155" i="11"/>
  <c r="G2155" i="11"/>
  <c r="F2155" i="11"/>
  <c r="E2155" i="11"/>
  <c r="H2154" i="11"/>
  <c r="G2154" i="11"/>
  <c r="F2154" i="11"/>
  <c r="E2154" i="11"/>
  <c r="H2153" i="11"/>
  <c r="G2153" i="11"/>
  <c r="F2153" i="11"/>
  <c r="E2153" i="11"/>
  <c r="H2152" i="11"/>
  <c r="G2152" i="11"/>
  <c r="F2152" i="11"/>
  <c r="E2152" i="11"/>
  <c r="H2151" i="11"/>
  <c r="G2151" i="11"/>
  <c r="F2151" i="11"/>
  <c r="E2151" i="11"/>
  <c r="H2150" i="11"/>
  <c r="G2150" i="11"/>
  <c r="F2150" i="11"/>
  <c r="E2150" i="11"/>
  <c r="H2149" i="11"/>
  <c r="G2149" i="11"/>
  <c r="F2149" i="11"/>
  <c r="E2149" i="11"/>
  <c r="H2148" i="11"/>
  <c r="G2148" i="11"/>
  <c r="F2148" i="11"/>
  <c r="E2148" i="11"/>
  <c r="H2147" i="11"/>
  <c r="G2147" i="11"/>
  <c r="F2147" i="11"/>
  <c r="E2147" i="11"/>
  <c r="H2146" i="11"/>
  <c r="G2146" i="11"/>
  <c r="F2146" i="11"/>
  <c r="E2146" i="11"/>
  <c r="H2145" i="11"/>
  <c r="G2145" i="11"/>
  <c r="F2145" i="11"/>
  <c r="E2145" i="11"/>
  <c r="H2144" i="11"/>
  <c r="G2144" i="11"/>
  <c r="F2144" i="11"/>
  <c r="E2144" i="11"/>
  <c r="H2143" i="11"/>
  <c r="G2143" i="11"/>
  <c r="F2143" i="11"/>
  <c r="E2143" i="11"/>
  <c r="H2142" i="11"/>
  <c r="G2142" i="11"/>
  <c r="F2142" i="11"/>
  <c r="E2142" i="11"/>
  <c r="H2141" i="11"/>
  <c r="G2141" i="11"/>
  <c r="F2141" i="11"/>
  <c r="E2141" i="11"/>
  <c r="H2140" i="11"/>
  <c r="G2140" i="11"/>
  <c r="F2140" i="11"/>
  <c r="E2140" i="11"/>
  <c r="H2139" i="11"/>
  <c r="G2139" i="11"/>
  <c r="F2139" i="11"/>
  <c r="E2139" i="11"/>
  <c r="H2138" i="11"/>
  <c r="G2138" i="11"/>
  <c r="F2138" i="11"/>
  <c r="E2138" i="11"/>
  <c r="H2137" i="11"/>
  <c r="G2137" i="11"/>
  <c r="F2137" i="11"/>
  <c r="E2137" i="11"/>
  <c r="H2136" i="11"/>
  <c r="G2136" i="11"/>
  <c r="F2136" i="11"/>
  <c r="E2136" i="11"/>
  <c r="H2135" i="11"/>
  <c r="G2135" i="11"/>
  <c r="F2135" i="11"/>
  <c r="E2135" i="11"/>
  <c r="H2134" i="11"/>
  <c r="G2134" i="11"/>
  <c r="F2134" i="11"/>
  <c r="E2134" i="11"/>
  <c r="H2133" i="11"/>
  <c r="G2133" i="11"/>
  <c r="F2133" i="11"/>
  <c r="E2133" i="11"/>
  <c r="H2132" i="11"/>
  <c r="G2132" i="11"/>
  <c r="F2132" i="11"/>
  <c r="E2132" i="11"/>
  <c r="H2131" i="11"/>
  <c r="G2131" i="11"/>
  <c r="F2131" i="11"/>
  <c r="E2131" i="11"/>
  <c r="H2130" i="11"/>
  <c r="G2130" i="11"/>
  <c r="F2130" i="11"/>
  <c r="E2130" i="11"/>
  <c r="H2129" i="11"/>
  <c r="G2129" i="11"/>
  <c r="F2129" i="11"/>
  <c r="E2129" i="11"/>
  <c r="H2128" i="11"/>
  <c r="G2128" i="11"/>
  <c r="F2128" i="11"/>
  <c r="E2128" i="11"/>
  <c r="H2127" i="11"/>
  <c r="G2127" i="11"/>
  <c r="F2127" i="11"/>
  <c r="E2127" i="11"/>
  <c r="H2126" i="11"/>
  <c r="G2126" i="11"/>
  <c r="F2126" i="11"/>
  <c r="E2126" i="11"/>
  <c r="H2125" i="11"/>
  <c r="G2125" i="11"/>
  <c r="F2125" i="11"/>
  <c r="E2125" i="11"/>
  <c r="H2124" i="11"/>
  <c r="G2124" i="11"/>
  <c r="F2124" i="11"/>
  <c r="E2124" i="11"/>
  <c r="H2123" i="11"/>
  <c r="G2123" i="11"/>
  <c r="F2123" i="11"/>
  <c r="E2123" i="11"/>
  <c r="H2122" i="11"/>
  <c r="G2122" i="11"/>
  <c r="F2122" i="11"/>
  <c r="E2122" i="11"/>
  <c r="H2121" i="11"/>
  <c r="G2121" i="11"/>
  <c r="F2121" i="11"/>
  <c r="E2121" i="11"/>
  <c r="H2120" i="11"/>
  <c r="G2120" i="11"/>
  <c r="F2120" i="11"/>
  <c r="E2120" i="11"/>
  <c r="H2119" i="11"/>
  <c r="G2119" i="11"/>
  <c r="F2119" i="11"/>
  <c r="E2119" i="11"/>
  <c r="H2118" i="11"/>
  <c r="G2118" i="11"/>
  <c r="F2118" i="11"/>
  <c r="E2118" i="11"/>
  <c r="H2117" i="11"/>
  <c r="G2117" i="11"/>
  <c r="F2117" i="11"/>
  <c r="E2117" i="11"/>
  <c r="H2116" i="11"/>
  <c r="G2116" i="11"/>
  <c r="F2116" i="11"/>
  <c r="E2116" i="11"/>
  <c r="H2115" i="11"/>
  <c r="G2115" i="11"/>
  <c r="F2115" i="11"/>
  <c r="E2115" i="11"/>
  <c r="H2114" i="11"/>
  <c r="G2114" i="11"/>
  <c r="F2114" i="11"/>
  <c r="E2114" i="11"/>
  <c r="H2113" i="11"/>
  <c r="G2113" i="11"/>
  <c r="F2113" i="11"/>
  <c r="E2113" i="11"/>
  <c r="H2112" i="11"/>
  <c r="G2112" i="11"/>
  <c r="F2112" i="11"/>
  <c r="E2112" i="11"/>
  <c r="H2111" i="11"/>
  <c r="G2111" i="11"/>
  <c r="F2111" i="11"/>
  <c r="E2111" i="11"/>
  <c r="H2110" i="11"/>
  <c r="G2110" i="11"/>
  <c r="F2110" i="11"/>
  <c r="E2110" i="11"/>
  <c r="H2109" i="11"/>
  <c r="G2109" i="11"/>
  <c r="F2109" i="11"/>
  <c r="E2109" i="11"/>
  <c r="H2108" i="11"/>
  <c r="G2108" i="11"/>
  <c r="F2108" i="11"/>
  <c r="E2108" i="11"/>
  <c r="H2107" i="11"/>
  <c r="G2107" i="11"/>
  <c r="F2107" i="11"/>
  <c r="E2107" i="11"/>
  <c r="H2106" i="11"/>
  <c r="G2106" i="11"/>
  <c r="F2106" i="11"/>
  <c r="E2106" i="11"/>
  <c r="H2105" i="11"/>
  <c r="G2105" i="11"/>
  <c r="F2105" i="11"/>
  <c r="E2105" i="11"/>
  <c r="H2104" i="11"/>
  <c r="G2104" i="11"/>
  <c r="F2104" i="11"/>
  <c r="E2104" i="11"/>
  <c r="H2103" i="11"/>
  <c r="G2103" i="11"/>
  <c r="F2103" i="11"/>
  <c r="E2103" i="11"/>
  <c r="H2102" i="11"/>
  <c r="G2102" i="11"/>
  <c r="F2102" i="11"/>
  <c r="E2102" i="11"/>
  <c r="H2101" i="11"/>
  <c r="G2101" i="11"/>
  <c r="F2101" i="11"/>
  <c r="E2101" i="11"/>
  <c r="H2100" i="11"/>
  <c r="G2100" i="11"/>
  <c r="F2100" i="11"/>
  <c r="E2100" i="11"/>
  <c r="H2099" i="11"/>
  <c r="G2099" i="11"/>
  <c r="F2099" i="11"/>
  <c r="E2099" i="11"/>
  <c r="H2098" i="11"/>
  <c r="G2098" i="11"/>
  <c r="F2098" i="11"/>
  <c r="E2098" i="11"/>
  <c r="H2097" i="11"/>
  <c r="G2097" i="11"/>
  <c r="F2097" i="11"/>
  <c r="E2097" i="11"/>
  <c r="H2096" i="11"/>
  <c r="G2096" i="11"/>
  <c r="F2096" i="11"/>
  <c r="E2096" i="11"/>
  <c r="H2095" i="11"/>
  <c r="G2095" i="11"/>
  <c r="F2095" i="11"/>
  <c r="E2095" i="11"/>
  <c r="H2094" i="11"/>
  <c r="G2094" i="11"/>
  <c r="F2094" i="11"/>
  <c r="E2094" i="11"/>
  <c r="H2093" i="11"/>
  <c r="G2093" i="11"/>
  <c r="F2093" i="11"/>
  <c r="E2093" i="11"/>
  <c r="H2092" i="11"/>
  <c r="G2092" i="11"/>
  <c r="F2092" i="11"/>
  <c r="E2092" i="11"/>
  <c r="H2091" i="11"/>
  <c r="G2091" i="11"/>
  <c r="F2091" i="11"/>
  <c r="E2091" i="11"/>
  <c r="H2090" i="11"/>
  <c r="G2090" i="11"/>
  <c r="F2090" i="11"/>
  <c r="E2090" i="11"/>
  <c r="H2089" i="11"/>
  <c r="G2089" i="11"/>
  <c r="F2089" i="11"/>
  <c r="E2089" i="11"/>
  <c r="H2088" i="11"/>
  <c r="G2088" i="11"/>
  <c r="F2088" i="11"/>
  <c r="E2088" i="11"/>
  <c r="H2087" i="11"/>
  <c r="G2087" i="11"/>
  <c r="F2087" i="11"/>
  <c r="E2087" i="11"/>
  <c r="H2086" i="11"/>
  <c r="G2086" i="11"/>
  <c r="F2086" i="11"/>
  <c r="E2086" i="11"/>
  <c r="H2085" i="11"/>
  <c r="G2085" i="11"/>
  <c r="F2085" i="11"/>
  <c r="E2085" i="11"/>
  <c r="H2084" i="11"/>
  <c r="G2084" i="11"/>
  <c r="F2084" i="11"/>
  <c r="E2084" i="11"/>
  <c r="H2083" i="11"/>
  <c r="G2083" i="11"/>
  <c r="F2083" i="11"/>
  <c r="E2083" i="11"/>
  <c r="H2082" i="11"/>
  <c r="G2082" i="11"/>
  <c r="F2082" i="11"/>
  <c r="E2082" i="11"/>
  <c r="H2081" i="11"/>
  <c r="G2081" i="11"/>
  <c r="F2081" i="11"/>
  <c r="E2081" i="11"/>
  <c r="H2080" i="11"/>
  <c r="G2080" i="11"/>
  <c r="F2080" i="11"/>
  <c r="E2080" i="11"/>
  <c r="H2079" i="11"/>
  <c r="G2079" i="11"/>
  <c r="F2079" i="11"/>
  <c r="E2079" i="11"/>
  <c r="H2078" i="11"/>
  <c r="G2078" i="11"/>
  <c r="F2078" i="11"/>
  <c r="E2078" i="11"/>
  <c r="H2077" i="11"/>
  <c r="G2077" i="11"/>
  <c r="F2077" i="11"/>
  <c r="E2077" i="11"/>
  <c r="H2076" i="11"/>
  <c r="G2076" i="11"/>
  <c r="F2076" i="11"/>
  <c r="E2076" i="11"/>
  <c r="H2075" i="11"/>
  <c r="G2075" i="11"/>
  <c r="F2075" i="11"/>
  <c r="E2075" i="11"/>
  <c r="H2074" i="11"/>
  <c r="G2074" i="11"/>
  <c r="F2074" i="11"/>
  <c r="E2074" i="11"/>
  <c r="H2073" i="11"/>
  <c r="G2073" i="11"/>
  <c r="F2073" i="11"/>
  <c r="E2073" i="11"/>
  <c r="H2072" i="11"/>
  <c r="G2072" i="11"/>
  <c r="F2072" i="11"/>
  <c r="E2072" i="11"/>
  <c r="H2071" i="11"/>
  <c r="G2071" i="11"/>
  <c r="F2071" i="11"/>
  <c r="E2071" i="11"/>
  <c r="H2070" i="11"/>
  <c r="G2070" i="11"/>
  <c r="F2070" i="11"/>
  <c r="E2070" i="11"/>
  <c r="H2069" i="11"/>
  <c r="G2069" i="11"/>
  <c r="F2069" i="11"/>
  <c r="E2069" i="11"/>
  <c r="H2068" i="11"/>
  <c r="G2068" i="11"/>
  <c r="F2068" i="11"/>
  <c r="E2068" i="11"/>
  <c r="H2067" i="11"/>
  <c r="G2067" i="11"/>
  <c r="F2067" i="11"/>
  <c r="E2067" i="11"/>
  <c r="H2066" i="11"/>
  <c r="G2066" i="11"/>
  <c r="F2066" i="11"/>
  <c r="E2066" i="11"/>
  <c r="H2065" i="11"/>
  <c r="G2065" i="11"/>
  <c r="F2065" i="11"/>
  <c r="E2065" i="11"/>
  <c r="H2064" i="11"/>
  <c r="G2064" i="11"/>
  <c r="F2064" i="11"/>
  <c r="E2064" i="11"/>
  <c r="H2063" i="11"/>
  <c r="G2063" i="11"/>
  <c r="F2063" i="11"/>
  <c r="E2063" i="11"/>
  <c r="H2062" i="11"/>
  <c r="G2062" i="11"/>
  <c r="F2062" i="11"/>
  <c r="E2062" i="11"/>
  <c r="H2061" i="11"/>
  <c r="G2061" i="11"/>
  <c r="F2061" i="11"/>
  <c r="E2061" i="11"/>
  <c r="H2060" i="11"/>
  <c r="G2060" i="11"/>
  <c r="F2060" i="11"/>
  <c r="E2060" i="11"/>
  <c r="H2059" i="11"/>
  <c r="G2059" i="11"/>
  <c r="F2059" i="11"/>
  <c r="E2059" i="11"/>
  <c r="H2058" i="11"/>
  <c r="G2058" i="11"/>
  <c r="F2058" i="11"/>
  <c r="E2058" i="11"/>
  <c r="H2057" i="11"/>
  <c r="G2057" i="11"/>
  <c r="F2057" i="11"/>
  <c r="E2057" i="11"/>
  <c r="H2056" i="11"/>
  <c r="G2056" i="11"/>
  <c r="F2056" i="11"/>
  <c r="E2056" i="11"/>
  <c r="H2055" i="11"/>
  <c r="G2055" i="11"/>
  <c r="F2055" i="11"/>
  <c r="E2055" i="11"/>
  <c r="H2054" i="11"/>
  <c r="G2054" i="11"/>
  <c r="F2054" i="11"/>
  <c r="E2054" i="11"/>
  <c r="H2053" i="11"/>
  <c r="G2053" i="11"/>
  <c r="F2053" i="11"/>
  <c r="E2053" i="11"/>
  <c r="H2052" i="11"/>
  <c r="G2052" i="11"/>
  <c r="F2052" i="11"/>
  <c r="E2052" i="11"/>
  <c r="H2051" i="11"/>
  <c r="G2051" i="11"/>
  <c r="F2051" i="11"/>
  <c r="E2051" i="11"/>
  <c r="H2050" i="11"/>
  <c r="G2050" i="11"/>
  <c r="F2050" i="11"/>
  <c r="E2050" i="11"/>
  <c r="H2049" i="11"/>
  <c r="G2049" i="11"/>
  <c r="F2049" i="11"/>
  <c r="E2049" i="11"/>
  <c r="H2048" i="11"/>
  <c r="G2048" i="11"/>
  <c r="F2048" i="11"/>
  <c r="E2048" i="11"/>
  <c r="H2047" i="11"/>
  <c r="G2047" i="11"/>
  <c r="F2047" i="11"/>
  <c r="E2047" i="11"/>
  <c r="H2046" i="11"/>
  <c r="G2046" i="11"/>
  <c r="F2046" i="11"/>
  <c r="E2046" i="11"/>
  <c r="H2045" i="11"/>
  <c r="G2045" i="11"/>
  <c r="F2045" i="11"/>
  <c r="E2045" i="11"/>
  <c r="H2044" i="11"/>
  <c r="G2044" i="11"/>
  <c r="F2044" i="11"/>
  <c r="E2044" i="11"/>
  <c r="H2043" i="11"/>
  <c r="G2043" i="11"/>
  <c r="F2043" i="11"/>
  <c r="E2043" i="11"/>
  <c r="H2042" i="11"/>
  <c r="G2042" i="11"/>
  <c r="F2042" i="11"/>
  <c r="E2042" i="11"/>
  <c r="H2041" i="11"/>
  <c r="G2041" i="11"/>
  <c r="F2041" i="11"/>
  <c r="E2041" i="11"/>
  <c r="H2040" i="11"/>
  <c r="G2040" i="11"/>
  <c r="F2040" i="11"/>
  <c r="E2040" i="11"/>
  <c r="H2039" i="11"/>
  <c r="G2039" i="11"/>
  <c r="F2039" i="11"/>
  <c r="E2039" i="11"/>
  <c r="H2038" i="11"/>
  <c r="G2038" i="11"/>
  <c r="F2038" i="11"/>
  <c r="E2038" i="11"/>
  <c r="H2037" i="11"/>
  <c r="G2037" i="11"/>
  <c r="F2037" i="11"/>
  <c r="E2037" i="11"/>
  <c r="H2036" i="11"/>
  <c r="G2036" i="11"/>
  <c r="F2036" i="11"/>
  <c r="E2036" i="11"/>
  <c r="H2035" i="11"/>
  <c r="G2035" i="11"/>
  <c r="F2035" i="11"/>
  <c r="E2035" i="11"/>
  <c r="H2034" i="11"/>
  <c r="G2034" i="11"/>
  <c r="F2034" i="11"/>
  <c r="E2034" i="11"/>
  <c r="H2033" i="11"/>
  <c r="G2033" i="11"/>
  <c r="F2033" i="11"/>
  <c r="E2033" i="11"/>
  <c r="H2032" i="11"/>
  <c r="G2032" i="11"/>
  <c r="F2032" i="11"/>
  <c r="E2032" i="11"/>
  <c r="H2031" i="11"/>
  <c r="G2031" i="11"/>
  <c r="F2031" i="11"/>
  <c r="E2031" i="11"/>
  <c r="H2030" i="11"/>
  <c r="G2030" i="11"/>
  <c r="F2030" i="11"/>
  <c r="E2030" i="11"/>
  <c r="H2029" i="11"/>
  <c r="G2029" i="11"/>
  <c r="F2029" i="11"/>
  <c r="E2029" i="11"/>
  <c r="H2028" i="11"/>
  <c r="G2028" i="11"/>
  <c r="F2028" i="11"/>
  <c r="E2028" i="11"/>
  <c r="H2027" i="11"/>
  <c r="G2027" i="11"/>
  <c r="F2027" i="11"/>
  <c r="E2027" i="11"/>
  <c r="H2026" i="11"/>
  <c r="G2026" i="11"/>
  <c r="F2026" i="11"/>
  <c r="E2026" i="11"/>
  <c r="H2025" i="11"/>
  <c r="G2025" i="11"/>
  <c r="F2025" i="11"/>
  <c r="E2025" i="11"/>
  <c r="H2024" i="11"/>
  <c r="G2024" i="11"/>
  <c r="F2024" i="11"/>
  <c r="E2024" i="11"/>
  <c r="H2023" i="11"/>
  <c r="G2023" i="11"/>
  <c r="F2023" i="11"/>
  <c r="E2023" i="11"/>
  <c r="H2022" i="11"/>
  <c r="G2022" i="11"/>
  <c r="F2022" i="11"/>
  <c r="E2022" i="11"/>
  <c r="H2021" i="11"/>
  <c r="G2021" i="11"/>
  <c r="F2021" i="11"/>
  <c r="E2021" i="11"/>
  <c r="H2020" i="11"/>
  <c r="G2020" i="11"/>
  <c r="F2020" i="11"/>
  <c r="E2020" i="11"/>
  <c r="H2019" i="11"/>
  <c r="G2019" i="11"/>
  <c r="F2019" i="11"/>
  <c r="E2019" i="11"/>
  <c r="H2018" i="11"/>
  <c r="G2018" i="11"/>
  <c r="F2018" i="11"/>
  <c r="E2018" i="11"/>
  <c r="H2017" i="11"/>
  <c r="G2017" i="11"/>
  <c r="F2017" i="11"/>
  <c r="E2017" i="11"/>
  <c r="H2016" i="11"/>
  <c r="G2016" i="11"/>
  <c r="F2016" i="11"/>
  <c r="E2016" i="11"/>
  <c r="H2015" i="11"/>
  <c r="G2015" i="11"/>
  <c r="F2015" i="11"/>
  <c r="E2015" i="11"/>
  <c r="H2014" i="11"/>
  <c r="G2014" i="11"/>
  <c r="F2014" i="11"/>
  <c r="E2014" i="11"/>
  <c r="H2013" i="11"/>
  <c r="G2013" i="11"/>
  <c r="F2013" i="11"/>
  <c r="E2013" i="11"/>
  <c r="H2012" i="11"/>
  <c r="G2012" i="11"/>
  <c r="F2012" i="11"/>
  <c r="E2012" i="11"/>
  <c r="H2011" i="11"/>
  <c r="G2011" i="11"/>
  <c r="F2011" i="11"/>
  <c r="E2011" i="11"/>
  <c r="H2010" i="11"/>
  <c r="G2010" i="11"/>
  <c r="F2010" i="11"/>
  <c r="E2010" i="11"/>
  <c r="H2009" i="11"/>
  <c r="G2009" i="11"/>
  <c r="F2009" i="11"/>
  <c r="E2009" i="11"/>
  <c r="H2008" i="11"/>
  <c r="G2008" i="11"/>
  <c r="F2008" i="11"/>
  <c r="E2008" i="11"/>
  <c r="H2007" i="11"/>
  <c r="G2007" i="11"/>
  <c r="F2007" i="11"/>
  <c r="E2007" i="11"/>
  <c r="H2006" i="11"/>
  <c r="G2006" i="11"/>
  <c r="F2006" i="11"/>
  <c r="E2006" i="11"/>
  <c r="H2005" i="11"/>
  <c r="G2005" i="11"/>
  <c r="F2005" i="11"/>
  <c r="E2005" i="11"/>
  <c r="H2004" i="11"/>
  <c r="G2004" i="11"/>
  <c r="F2004" i="11"/>
  <c r="E2004" i="11"/>
  <c r="H2003" i="11"/>
  <c r="G2003" i="11"/>
  <c r="F2003" i="11"/>
  <c r="E2003" i="11"/>
  <c r="H2002" i="11"/>
  <c r="G2002" i="11"/>
  <c r="F2002" i="11"/>
  <c r="E2002" i="11"/>
  <c r="H2001" i="11"/>
  <c r="G2001" i="11"/>
  <c r="F2001" i="11"/>
  <c r="E2001" i="11"/>
  <c r="H2000" i="11"/>
  <c r="G2000" i="11"/>
  <c r="F2000" i="11"/>
  <c r="E2000" i="11"/>
  <c r="H1999" i="11"/>
  <c r="G1999" i="11"/>
  <c r="F1999" i="11"/>
  <c r="E1999" i="11"/>
  <c r="H1998" i="11"/>
  <c r="G1998" i="11"/>
  <c r="F1998" i="11"/>
  <c r="E1998" i="11"/>
  <c r="H1997" i="11"/>
  <c r="G1997" i="11"/>
  <c r="F1997" i="11"/>
  <c r="E1997" i="11"/>
  <c r="H1996" i="11"/>
  <c r="G1996" i="11"/>
  <c r="F1996" i="11"/>
  <c r="E1996" i="11"/>
  <c r="H1995" i="11"/>
  <c r="G1995" i="11"/>
  <c r="F1995" i="11"/>
  <c r="E1995" i="11"/>
  <c r="H1994" i="11"/>
  <c r="G1994" i="11"/>
  <c r="F1994" i="11"/>
  <c r="E1994" i="11"/>
  <c r="H1993" i="11"/>
  <c r="G1993" i="11"/>
  <c r="F1993" i="11"/>
  <c r="E1993" i="11"/>
  <c r="H1992" i="11"/>
  <c r="G1992" i="11"/>
  <c r="F1992" i="11"/>
  <c r="E1992" i="11"/>
  <c r="H1991" i="11"/>
  <c r="G1991" i="11"/>
  <c r="F1991" i="11"/>
  <c r="E1991" i="11"/>
  <c r="H1990" i="11"/>
  <c r="G1990" i="11"/>
  <c r="F1990" i="11"/>
  <c r="E1990" i="11"/>
  <c r="H1989" i="11"/>
  <c r="G1989" i="11"/>
  <c r="F1989" i="11"/>
  <c r="E1989" i="11"/>
  <c r="H1988" i="11"/>
  <c r="G1988" i="11"/>
  <c r="F1988" i="11"/>
  <c r="E1988" i="11"/>
  <c r="H1987" i="11"/>
  <c r="G1987" i="11"/>
  <c r="F1987" i="11"/>
  <c r="E1987" i="11"/>
  <c r="H1986" i="11"/>
  <c r="G1986" i="11"/>
  <c r="F1986" i="11"/>
  <c r="E1986" i="11"/>
  <c r="H1985" i="11"/>
  <c r="G1985" i="11"/>
  <c r="F1985" i="11"/>
  <c r="E1985" i="11"/>
  <c r="H1984" i="11"/>
  <c r="G1984" i="11"/>
  <c r="F1984" i="11"/>
  <c r="E1984" i="11"/>
  <c r="H1983" i="11"/>
  <c r="G1983" i="11"/>
  <c r="F1983" i="11"/>
  <c r="E1983" i="11"/>
  <c r="H1982" i="11"/>
  <c r="G1982" i="11"/>
  <c r="F1982" i="11"/>
  <c r="E1982" i="11"/>
  <c r="H1981" i="11"/>
  <c r="G1981" i="11"/>
  <c r="F1981" i="11"/>
  <c r="E1981" i="11"/>
  <c r="H1980" i="11"/>
  <c r="G1980" i="11"/>
  <c r="F1980" i="11"/>
  <c r="E1980" i="11"/>
  <c r="H1979" i="11"/>
  <c r="G1979" i="11"/>
  <c r="F1979" i="11"/>
  <c r="E1979" i="11"/>
  <c r="H1978" i="11"/>
  <c r="G1978" i="11"/>
  <c r="F1978" i="11"/>
  <c r="E1978" i="11"/>
  <c r="H1977" i="11"/>
  <c r="G1977" i="11"/>
  <c r="F1977" i="11"/>
  <c r="E1977" i="11"/>
  <c r="H1976" i="11"/>
  <c r="G1976" i="11"/>
  <c r="F1976" i="11"/>
  <c r="E1976" i="11"/>
  <c r="H1975" i="11"/>
  <c r="G1975" i="11"/>
  <c r="F1975" i="11"/>
  <c r="E1975" i="11"/>
  <c r="H1974" i="11"/>
  <c r="G1974" i="11"/>
  <c r="F1974" i="11"/>
  <c r="E1974" i="11"/>
  <c r="H1973" i="11"/>
  <c r="G1973" i="11"/>
  <c r="F1973" i="11"/>
  <c r="E1973" i="11"/>
  <c r="H1972" i="11"/>
  <c r="G1972" i="11"/>
  <c r="F1972" i="11"/>
  <c r="E1972" i="11"/>
  <c r="H1971" i="11"/>
  <c r="G1971" i="11"/>
  <c r="F1971" i="11"/>
  <c r="E1971" i="11"/>
  <c r="H1970" i="11"/>
  <c r="G1970" i="11"/>
  <c r="F1970" i="11"/>
  <c r="E1970" i="11"/>
  <c r="H1969" i="11"/>
  <c r="G1969" i="11"/>
  <c r="F1969" i="11"/>
  <c r="E1969" i="11"/>
  <c r="H1968" i="11"/>
  <c r="G1968" i="11"/>
  <c r="F1968" i="11"/>
  <c r="E1968" i="11"/>
  <c r="H1967" i="11"/>
  <c r="G1967" i="11"/>
  <c r="F1967" i="11"/>
  <c r="E1967" i="11"/>
  <c r="H1966" i="11"/>
  <c r="G1966" i="11"/>
  <c r="F1966" i="11"/>
  <c r="E1966" i="11"/>
  <c r="H1965" i="11"/>
  <c r="G1965" i="11"/>
  <c r="F1965" i="11"/>
  <c r="E1965" i="11"/>
  <c r="H1964" i="11"/>
  <c r="G1964" i="11"/>
  <c r="F1964" i="11"/>
  <c r="E1964" i="11"/>
  <c r="H1963" i="11"/>
  <c r="G1963" i="11"/>
  <c r="F1963" i="11"/>
  <c r="E1963" i="11"/>
  <c r="H1962" i="11"/>
  <c r="G1962" i="11"/>
  <c r="F1962" i="11"/>
  <c r="E1962" i="11"/>
  <c r="H1961" i="11"/>
  <c r="G1961" i="11"/>
  <c r="F1961" i="11"/>
  <c r="E1961" i="11"/>
  <c r="H1960" i="11"/>
  <c r="G1960" i="11"/>
  <c r="F1960" i="11"/>
  <c r="E1960" i="11"/>
  <c r="H1959" i="11"/>
  <c r="G1959" i="11"/>
  <c r="F1959" i="11"/>
  <c r="E1959" i="11"/>
  <c r="H1958" i="11"/>
  <c r="G1958" i="11"/>
  <c r="F1958" i="11"/>
  <c r="E1958" i="11"/>
  <c r="H1957" i="11"/>
  <c r="G1957" i="11"/>
  <c r="F1957" i="11"/>
  <c r="E1957" i="11"/>
  <c r="H1956" i="11"/>
  <c r="G1956" i="11"/>
  <c r="F1956" i="11"/>
  <c r="E1956" i="11"/>
  <c r="H1955" i="11"/>
  <c r="G1955" i="11"/>
  <c r="F1955" i="11"/>
  <c r="E1955" i="11"/>
  <c r="H1954" i="11"/>
  <c r="G1954" i="11"/>
  <c r="F1954" i="11"/>
  <c r="E1954" i="11"/>
  <c r="H1953" i="11"/>
  <c r="G1953" i="11"/>
  <c r="F1953" i="11"/>
  <c r="E1953" i="11"/>
  <c r="H1952" i="11"/>
  <c r="G1952" i="11"/>
  <c r="F1952" i="11"/>
  <c r="E1952" i="11"/>
  <c r="H1951" i="11"/>
  <c r="G1951" i="11"/>
  <c r="F1951" i="11"/>
  <c r="E1951" i="11"/>
  <c r="H1950" i="11"/>
  <c r="G1950" i="11"/>
  <c r="F1950" i="11"/>
  <c r="E1950" i="11"/>
  <c r="H1949" i="11"/>
  <c r="G1949" i="11"/>
  <c r="F1949" i="11"/>
  <c r="E1949" i="11"/>
  <c r="H1948" i="11"/>
  <c r="G1948" i="11"/>
  <c r="F1948" i="11"/>
  <c r="E1948" i="11"/>
  <c r="H1947" i="11"/>
  <c r="G1947" i="11"/>
  <c r="F1947" i="11"/>
  <c r="E1947" i="11"/>
  <c r="H1946" i="11"/>
  <c r="G1946" i="11"/>
  <c r="F1946" i="11"/>
  <c r="E1946" i="11"/>
  <c r="H1945" i="11"/>
  <c r="G1945" i="11"/>
  <c r="F1945" i="11"/>
  <c r="E1945" i="11"/>
  <c r="H1944" i="11"/>
  <c r="G1944" i="11"/>
  <c r="F1944" i="11"/>
  <c r="E1944" i="11"/>
  <c r="H1943" i="11"/>
  <c r="G1943" i="11"/>
  <c r="F1943" i="11"/>
  <c r="E1943" i="11"/>
  <c r="H1942" i="11"/>
  <c r="G1942" i="11"/>
  <c r="F1942" i="11"/>
  <c r="E1942" i="11"/>
  <c r="H1941" i="11"/>
  <c r="G1941" i="11"/>
  <c r="F1941" i="11"/>
  <c r="E1941" i="11"/>
  <c r="H1940" i="11"/>
  <c r="G1940" i="11"/>
  <c r="F1940" i="11"/>
  <c r="E1940" i="11"/>
  <c r="H1939" i="11"/>
  <c r="G1939" i="11"/>
  <c r="F1939" i="11"/>
  <c r="E1939" i="11"/>
  <c r="H1938" i="11"/>
  <c r="G1938" i="11"/>
  <c r="F1938" i="11"/>
  <c r="E1938" i="11"/>
  <c r="H1937" i="11"/>
  <c r="G1937" i="11"/>
  <c r="F1937" i="11"/>
  <c r="E1937" i="11"/>
  <c r="H1936" i="11"/>
  <c r="G1936" i="11"/>
  <c r="F1936" i="11"/>
  <c r="E1936" i="11"/>
  <c r="H1935" i="11"/>
  <c r="G1935" i="11"/>
  <c r="F1935" i="11"/>
  <c r="E1935" i="11"/>
  <c r="H1934" i="11"/>
  <c r="G1934" i="11"/>
  <c r="F1934" i="11"/>
  <c r="E1934" i="11"/>
  <c r="H1933" i="11"/>
  <c r="G1933" i="11"/>
  <c r="F1933" i="11"/>
  <c r="E1933" i="11"/>
  <c r="H1932" i="11"/>
  <c r="G1932" i="11"/>
  <c r="F1932" i="11"/>
  <c r="E1932" i="11"/>
  <c r="H1931" i="11"/>
  <c r="G1931" i="11"/>
  <c r="F1931" i="11"/>
  <c r="E1931" i="11"/>
  <c r="H1930" i="11"/>
  <c r="G1930" i="11"/>
  <c r="F1930" i="11"/>
  <c r="E1930" i="11"/>
  <c r="H1929" i="11"/>
  <c r="G1929" i="11"/>
  <c r="F1929" i="11"/>
  <c r="E1929" i="11"/>
  <c r="H1928" i="11"/>
  <c r="G1928" i="11"/>
  <c r="F1928" i="11"/>
  <c r="E1928" i="11"/>
  <c r="H1927" i="11"/>
  <c r="G1927" i="11"/>
  <c r="F1927" i="11"/>
  <c r="E1927" i="11"/>
  <c r="H1926" i="11"/>
  <c r="G1926" i="11"/>
  <c r="F1926" i="11"/>
  <c r="E1926" i="11"/>
  <c r="H1925" i="11"/>
  <c r="G1925" i="11"/>
  <c r="F1925" i="11"/>
  <c r="E1925" i="11"/>
  <c r="H1924" i="11"/>
  <c r="G1924" i="11"/>
  <c r="F1924" i="11"/>
  <c r="E1924" i="11"/>
  <c r="H1923" i="11"/>
  <c r="G1923" i="11"/>
  <c r="F1923" i="11"/>
  <c r="E1923" i="11"/>
  <c r="H1922" i="11"/>
  <c r="G1922" i="11"/>
  <c r="F1922" i="11"/>
  <c r="E1922" i="11"/>
  <c r="H1921" i="11"/>
  <c r="G1921" i="11"/>
  <c r="F1921" i="11"/>
  <c r="E1921" i="11"/>
  <c r="H1920" i="11"/>
  <c r="G1920" i="11"/>
  <c r="F1920" i="11"/>
  <c r="E1920" i="11"/>
  <c r="H1919" i="11"/>
  <c r="G1919" i="11"/>
  <c r="F1919" i="11"/>
  <c r="E1919" i="11"/>
  <c r="H1918" i="11"/>
  <c r="G1918" i="11"/>
  <c r="F1918" i="11"/>
  <c r="E1918" i="11"/>
  <c r="H1917" i="11"/>
  <c r="G1917" i="11"/>
  <c r="F1917" i="11"/>
  <c r="E1917" i="11"/>
  <c r="H1916" i="11"/>
  <c r="G1916" i="11"/>
  <c r="F1916" i="11"/>
  <c r="E1916" i="11"/>
  <c r="H1915" i="11"/>
  <c r="G1915" i="11"/>
  <c r="F1915" i="11"/>
  <c r="E1915" i="11"/>
  <c r="H1914" i="11"/>
  <c r="G1914" i="11"/>
  <c r="F1914" i="11"/>
  <c r="E1914" i="11"/>
  <c r="H1913" i="11"/>
  <c r="G1913" i="11"/>
  <c r="F1913" i="11"/>
  <c r="E1913" i="11"/>
  <c r="H1912" i="11"/>
  <c r="G1912" i="11"/>
  <c r="F1912" i="11"/>
  <c r="E1912" i="11"/>
  <c r="H1911" i="11"/>
  <c r="G1911" i="11"/>
  <c r="F1911" i="11"/>
  <c r="E1911" i="11"/>
  <c r="H1910" i="11"/>
  <c r="G1910" i="11"/>
  <c r="F1910" i="11"/>
  <c r="E1910" i="11"/>
  <c r="H1909" i="11"/>
  <c r="G1909" i="11"/>
  <c r="F1909" i="11"/>
  <c r="E1909" i="11"/>
  <c r="H1908" i="11"/>
  <c r="G1908" i="11"/>
  <c r="F1908" i="11"/>
  <c r="E1908" i="11"/>
  <c r="H1907" i="11"/>
  <c r="G1907" i="11"/>
  <c r="F1907" i="11"/>
  <c r="E1907" i="11"/>
  <c r="H1906" i="11"/>
  <c r="G1906" i="11"/>
  <c r="F1906" i="11"/>
  <c r="E1906" i="11"/>
  <c r="H1905" i="11"/>
  <c r="G1905" i="11"/>
  <c r="F1905" i="11"/>
  <c r="E1905" i="11"/>
  <c r="H1904" i="11"/>
  <c r="G1904" i="11"/>
  <c r="F1904" i="11"/>
  <c r="E1904" i="11"/>
  <c r="H1903" i="11"/>
  <c r="G1903" i="11"/>
  <c r="F1903" i="11"/>
  <c r="E1903" i="11"/>
  <c r="H1902" i="11"/>
  <c r="G1902" i="11"/>
  <c r="F1902" i="11"/>
  <c r="E1902" i="11"/>
  <c r="H1901" i="11"/>
  <c r="G1901" i="11"/>
  <c r="F1901" i="11"/>
  <c r="E1901" i="11"/>
  <c r="H1900" i="11"/>
  <c r="G1900" i="11"/>
  <c r="F1900" i="11"/>
  <c r="E1900" i="11"/>
  <c r="H1899" i="11"/>
  <c r="G1899" i="11"/>
  <c r="F1899" i="11"/>
  <c r="E1899" i="11"/>
  <c r="H1898" i="11"/>
  <c r="G1898" i="11"/>
  <c r="F1898" i="11"/>
  <c r="E1898" i="11"/>
  <c r="H1897" i="11"/>
  <c r="G1897" i="11"/>
  <c r="F1897" i="11"/>
  <c r="E1897" i="11"/>
  <c r="H1896" i="11"/>
  <c r="G1896" i="11"/>
  <c r="F1896" i="11"/>
  <c r="E1896" i="11"/>
  <c r="H1895" i="11"/>
  <c r="G1895" i="11"/>
  <c r="F1895" i="11"/>
  <c r="E1895" i="11"/>
  <c r="H1894" i="11"/>
  <c r="G1894" i="11"/>
  <c r="F1894" i="11"/>
  <c r="E1894" i="11"/>
  <c r="H1893" i="11"/>
  <c r="G1893" i="11"/>
  <c r="F1893" i="11"/>
  <c r="E1893" i="11"/>
  <c r="H1892" i="11"/>
  <c r="G1892" i="11"/>
  <c r="F1892" i="11"/>
  <c r="E1892" i="11"/>
  <c r="H1891" i="11"/>
  <c r="G1891" i="11"/>
  <c r="F1891" i="11"/>
  <c r="E1891" i="11"/>
  <c r="H1890" i="11"/>
  <c r="G1890" i="11"/>
  <c r="F1890" i="11"/>
  <c r="E1890" i="11"/>
  <c r="H1889" i="11"/>
  <c r="G1889" i="11"/>
  <c r="F1889" i="11"/>
  <c r="E1889" i="11"/>
  <c r="H1888" i="11"/>
  <c r="G1888" i="11"/>
  <c r="F1888" i="11"/>
  <c r="E1888" i="11"/>
  <c r="H1887" i="11"/>
  <c r="G1887" i="11"/>
  <c r="F1887" i="11"/>
  <c r="E1887" i="11"/>
  <c r="H1886" i="11"/>
  <c r="G1886" i="11"/>
  <c r="F1886" i="11"/>
  <c r="E1886" i="11"/>
  <c r="H1885" i="11"/>
  <c r="G1885" i="11"/>
  <c r="F1885" i="11"/>
  <c r="E1885" i="11"/>
  <c r="H1884" i="11"/>
  <c r="G1884" i="11"/>
  <c r="F1884" i="11"/>
  <c r="E1884" i="11"/>
  <c r="H1883" i="11"/>
  <c r="G1883" i="11"/>
  <c r="F1883" i="11"/>
  <c r="E1883" i="11"/>
  <c r="H1882" i="11"/>
  <c r="G1882" i="11"/>
  <c r="F1882" i="11"/>
  <c r="E1882" i="11"/>
  <c r="H1881" i="11"/>
  <c r="G1881" i="11"/>
  <c r="F1881" i="11"/>
  <c r="E1881" i="11"/>
  <c r="H1880" i="11"/>
  <c r="G1880" i="11"/>
  <c r="F1880" i="11"/>
  <c r="E1880" i="11"/>
  <c r="H1879" i="11"/>
  <c r="G1879" i="11"/>
  <c r="F1879" i="11"/>
  <c r="E1879" i="11"/>
  <c r="H1878" i="11"/>
  <c r="G1878" i="11"/>
  <c r="F1878" i="11"/>
  <c r="E1878" i="11"/>
  <c r="H1877" i="11"/>
  <c r="G1877" i="11"/>
  <c r="F1877" i="11"/>
  <c r="E1877" i="11"/>
  <c r="H1876" i="11"/>
  <c r="G1876" i="11"/>
  <c r="F1876" i="11"/>
  <c r="E1876" i="11"/>
  <c r="H1875" i="11"/>
  <c r="G1875" i="11"/>
  <c r="F1875" i="11"/>
  <c r="E1875" i="11"/>
  <c r="H1874" i="11"/>
  <c r="G1874" i="11"/>
  <c r="F1874" i="11"/>
  <c r="E1874" i="11"/>
  <c r="H1873" i="11"/>
  <c r="G1873" i="11"/>
  <c r="F1873" i="11"/>
  <c r="E1873" i="11"/>
  <c r="H1872" i="11"/>
  <c r="G1872" i="11"/>
  <c r="F1872" i="11"/>
  <c r="E1872" i="11"/>
  <c r="H1871" i="11"/>
  <c r="G1871" i="11"/>
  <c r="F1871" i="11"/>
  <c r="E1871" i="11"/>
  <c r="H1870" i="11"/>
  <c r="G1870" i="11"/>
  <c r="F1870" i="11"/>
  <c r="E1870" i="11"/>
  <c r="H1869" i="11"/>
  <c r="G1869" i="11"/>
  <c r="F1869" i="11"/>
  <c r="E1869" i="11"/>
  <c r="H1868" i="11"/>
  <c r="G1868" i="11"/>
  <c r="F1868" i="11"/>
  <c r="E1868" i="11"/>
  <c r="H1867" i="11"/>
  <c r="G1867" i="11"/>
  <c r="F1867" i="11"/>
  <c r="E1867" i="11"/>
  <c r="H1866" i="11"/>
  <c r="G1866" i="11"/>
  <c r="F1866" i="11"/>
  <c r="E1866" i="11"/>
  <c r="H1865" i="11"/>
  <c r="G1865" i="11"/>
  <c r="F1865" i="11"/>
  <c r="E1865" i="11"/>
  <c r="H1864" i="11"/>
  <c r="G1864" i="11"/>
  <c r="F1864" i="11"/>
  <c r="E1864" i="11"/>
  <c r="H1863" i="11"/>
  <c r="G1863" i="11"/>
  <c r="F1863" i="11"/>
  <c r="E1863" i="11"/>
  <c r="H1862" i="11"/>
  <c r="G1862" i="11"/>
  <c r="F1862" i="11"/>
  <c r="E1862" i="11"/>
  <c r="H1861" i="11"/>
  <c r="G1861" i="11"/>
  <c r="F1861" i="11"/>
  <c r="E1861" i="11"/>
  <c r="H1860" i="11"/>
  <c r="G1860" i="11"/>
  <c r="F1860" i="11"/>
  <c r="E1860" i="11"/>
  <c r="H1859" i="11"/>
  <c r="G1859" i="11"/>
  <c r="F1859" i="11"/>
  <c r="E1859" i="11"/>
  <c r="H1858" i="11"/>
  <c r="G1858" i="11"/>
  <c r="F1858" i="11"/>
  <c r="E1858" i="11"/>
  <c r="H1857" i="11"/>
  <c r="G1857" i="11"/>
  <c r="F1857" i="11"/>
  <c r="E1857" i="11"/>
  <c r="H1856" i="11"/>
  <c r="G1856" i="11"/>
  <c r="F1856" i="11"/>
  <c r="E1856" i="11"/>
  <c r="H1855" i="11"/>
  <c r="G1855" i="11"/>
  <c r="F1855" i="11"/>
  <c r="E1855" i="11"/>
  <c r="H1854" i="11"/>
  <c r="G1854" i="11"/>
  <c r="F1854" i="11"/>
  <c r="E1854" i="11"/>
  <c r="H1853" i="11"/>
  <c r="G1853" i="11"/>
  <c r="F1853" i="11"/>
  <c r="E1853" i="11"/>
  <c r="H1852" i="11"/>
  <c r="G1852" i="11"/>
  <c r="F1852" i="11"/>
  <c r="E1852" i="11"/>
  <c r="H1851" i="11"/>
  <c r="G1851" i="11"/>
  <c r="F1851" i="11"/>
  <c r="E1851" i="11"/>
  <c r="H1850" i="11"/>
  <c r="G1850" i="11"/>
  <c r="F1850" i="11"/>
  <c r="E1850" i="11"/>
  <c r="H1849" i="11"/>
  <c r="G1849" i="11"/>
  <c r="F1849" i="11"/>
  <c r="E1849" i="11"/>
  <c r="H1848" i="11"/>
  <c r="G1848" i="11"/>
  <c r="F1848" i="11"/>
  <c r="E1848" i="11"/>
  <c r="H1847" i="11"/>
  <c r="G1847" i="11"/>
  <c r="F1847" i="11"/>
  <c r="E1847" i="11"/>
  <c r="H1846" i="11"/>
  <c r="G1846" i="11"/>
  <c r="F1846" i="11"/>
  <c r="E1846" i="11"/>
  <c r="H1845" i="11"/>
  <c r="G1845" i="11"/>
  <c r="F1845" i="11"/>
  <c r="E1845" i="11"/>
  <c r="H1844" i="11"/>
  <c r="G1844" i="11"/>
  <c r="F1844" i="11"/>
  <c r="E1844" i="11"/>
  <c r="H1843" i="11"/>
  <c r="G1843" i="11"/>
  <c r="F1843" i="11"/>
  <c r="E1843" i="11"/>
  <c r="H1842" i="11"/>
  <c r="G1842" i="11"/>
  <c r="F1842" i="11"/>
  <c r="E1842" i="11"/>
  <c r="H1841" i="11"/>
  <c r="G1841" i="11"/>
  <c r="F1841" i="11"/>
  <c r="E1841" i="11"/>
  <c r="H1840" i="11"/>
  <c r="G1840" i="11"/>
  <c r="F1840" i="11"/>
  <c r="E1840" i="11"/>
  <c r="H1839" i="11"/>
  <c r="G1839" i="11"/>
  <c r="F1839" i="11"/>
  <c r="E1839" i="11"/>
  <c r="H1838" i="11"/>
  <c r="G1838" i="11"/>
  <c r="F1838" i="11"/>
  <c r="E1838" i="11"/>
  <c r="H1837" i="11"/>
  <c r="G1837" i="11"/>
  <c r="F1837" i="11"/>
  <c r="E1837" i="11"/>
  <c r="H1836" i="11"/>
  <c r="G1836" i="11"/>
  <c r="F1836" i="11"/>
  <c r="E1836" i="11"/>
  <c r="H1835" i="11"/>
  <c r="G1835" i="11"/>
  <c r="F1835" i="11"/>
  <c r="E1835" i="11"/>
  <c r="H1834" i="11"/>
  <c r="G1834" i="11"/>
  <c r="F1834" i="11"/>
  <c r="E1834" i="11"/>
  <c r="H1833" i="11"/>
  <c r="G1833" i="11"/>
  <c r="F1833" i="11"/>
  <c r="E1833" i="11"/>
  <c r="H1832" i="11"/>
  <c r="G1832" i="11"/>
  <c r="F1832" i="11"/>
  <c r="E1832" i="11"/>
  <c r="H1831" i="11"/>
  <c r="G1831" i="11"/>
  <c r="F1831" i="11"/>
  <c r="E1831" i="11"/>
  <c r="H1830" i="11"/>
  <c r="G1830" i="11"/>
  <c r="F1830" i="11"/>
  <c r="E1830" i="11"/>
  <c r="H1829" i="11"/>
  <c r="G1829" i="11"/>
  <c r="F1829" i="11"/>
  <c r="E1829" i="11"/>
  <c r="H1828" i="11"/>
  <c r="G1828" i="11"/>
  <c r="F1828" i="11"/>
  <c r="E1828" i="11"/>
  <c r="H1827" i="11"/>
  <c r="G1827" i="11"/>
  <c r="F1827" i="11"/>
  <c r="E1827" i="11"/>
  <c r="H1826" i="11"/>
  <c r="G1826" i="11"/>
  <c r="F1826" i="11"/>
  <c r="E1826" i="11"/>
  <c r="H1825" i="11"/>
  <c r="G1825" i="11"/>
  <c r="F1825" i="11"/>
  <c r="E1825" i="11"/>
  <c r="H1824" i="11"/>
  <c r="G1824" i="11"/>
  <c r="F1824" i="11"/>
  <c r="E1824" i="11"/>
  <c r="H1823" i="11"/>
  <c r="G1823" i="11"/>
  <c r="F1823" i="11"/>
  <c r="E1823" i="11"/>
  <c r="H1822" i="11"/>
  <c r="G1822" i="11"/>
  <c r="F1822" i="11"/>
  <c r="E1822" i="11"/>
  <c r="H1821" i="11"/>
  <c r="G1821" i="11"/>
  <c r="F1821" i="11"/>
  <c r="E1821" i="11"/>
  <c r="H1820" i="11"/>
  <c r="G1820" i="11"/>
  <c r="F1820" i="11"/>
  <c r="E1820" i="11"/>
  <c r="H1819" i="11"/>
  <c r="G1819" i="11"/>
  <c r="F1819" i="11"/>
  <c r="E1819" i="11"/>
  <c r="H1818" i="11"/>
  <c r="G1818" i="11"/>
  <c r="F1818" i="11"/>
  <c r="E1818" i="11"/>
  <c r="H1817" i="11"/>
  <c r="G1817" i="11"/>
  <c r="F1817" i="11"/>
  <c r="E1817" i="11"/>
  <c r="H1816" i="11"/>
  <c r="G1816" i="11"/>
  <c r="F1816" i="11"/>
  <c r="E1816" i="11"/>
  <c r="H1815" i="11"/>
  <c r="G1815" i="11"/>
  <c r="F1815" i="11"/>
  <c r="E1815" i="11"/>
  <c r="H1814" i="11"/>
  <c r="G1814" i="11"/>
  <c r="F1814" i="11"/>
  <c r="E1814" i="11"/>
  <c r="H1813" i="11"/>
  <c r="G1813" i="11"/>
  <c r="F1813" i="11"/>
  <c r="E1813" i="11"/>
  <c r="H1812" i="11"/>
  <c r="G1812" i="11"/>
  <c r="F1812" i="11"/>
  <c r="E1812" i="11"/>
  <c r="H1811" i="11"/>
  <c r="G1811" i="11"/>
  <c r="F1811" i="11"/>
  <c r="E1811" i="11"/>
  <c r="H1810" i="11"/>
  <c r="G1810" i="11"/>
  <c r="F1810" i="11"/>
  <c r="E1810" i="11"/>
  <c r="H1809" i="11"/>
  <c r="G1809" i="11"/>
  <c r="F1809" i="11"/>
  <c r="E1809" i="11"/>
  <c r="H1808" i="11"/>
  <c r="G1808" i="11"/>
  <c r="F1808" i="11"/>
  <c r="E1808" i="11"/>
  <c r="H1807" i="11"/>
  <c r="G1807" i="11"/>
  <c r="F1807" i="11"/>
  <c r="E1807" i="11"/>
  <c r="H1806" i="11"/>
  <c r="G1806" i="11"/>
  <c r="F1806" i="11"/>
  <c r="E1806" i="11"/>
  <c r="H1805" i="11"/>
  <c r="G1805" i="11"/>
  <c r="F1805" i="11"/>
  <c r="E1805" i="11"/>
  <c r="H1804" i="11"/>
  <c r="G1804" i="11"/>
  <c r="F1804" i="11"/>
  <c r="E1804" i="11"/>
  <c r="H1803" i="11"/>
  <c r="G1803" i="11"/>
  <c r="F1803" i="11"/>
  <c r="E1803" i="11"/>
  <c r="H1802" i="11"/>
  <c r="G1802" i="11"/>
  <c r="F1802" i="11"/>
  <c r="E1802" i="11"/>
  <c r="H1801" i="11"/>
  <c r="G1801" i="11"/>
  <c r="F1801" i="11"/>
  <c r="E1801" i="11"/>
  <c r="H1800" i="11"/>
  <c r="G1800" i="11"/>
  <c r="F1800" i="11"/>
  <c r="E1800" i="11"/>
  <c r="H1799" i="11"/>
  <c r="G1799" i="11"/>
  <c r="F1799" i="11"/>
  <c r="E1799" i="11"/>
  <c r="H1798" i="11"/>
  <c r="G1798" i="11"/>
  <c r="F1798" i="11"/>
  <c r="E1798" i="11"/>
  <c r="H1797" i="11"/>
  <c r="G1797" i="11"/>
  <c r="F1797" i="11"/>
  <c r="E1797" i="11"/>
  <c r="H1796" i="11"/>
  <c r="G1796" i="11"/>
  <c r="F1796" i="11"/>
  <c r="E1796" i="11"/>
  <c r="H1795" i="11"/>
  <c r="G1795" i="11"/>
  <c r="F1795" i="11"/>
  <c r="E1795" i="11"/>
  <c r="H1794" i="11"/>
  <c r="G1794" i="11"/>
  <c r="F1794" i="11"/>
  <c r="E1794" i="11"/>
  <c r="H1793" i="11"/>
  <c r="G1793" i="11"/>
  <c r="F1793" i="11"/>
  <c r="E1793" i="11"/>
  <c r="H1792" i="11"/>
  <c r="G1792" i="11"/>
  <c r="F1792" i="11"/>
  <c r="E1792" i="11"/>
  <c r="H1791" i="11"/>
  <c r="G1791" i="11"/>
  <c r="F1791" i="11"/>
  <c r="E1791" i="11"/>
  <c r="H1790" i="11"/>
  <c r="G1790" i="11"/>
  <c r="F1790" i="11"/>
  <c r="E1790" i="11"/>
  <c r="H1789" i="11"/>
  <c r="G1789" i="11"/>
  <c r="F1789" i="11"/>
  <c r="E1789" i="11"/>
  <c r="H1788" i="11"/>
  <c r="G1788" i="11"/>
  <c r="F1788" i="11"/>
  <c r="E1788" i="11"/>
  <c r="H1787" i="11"/>
  <c r="G1787" i="11"/>
  <c r="F1787" i="11"/>
  <c r="E1787" i="11"/>
  <c r="H1786" i="11"/>
  <c r="G1786" i="11"/>
  <c r="F1786" i="11"/>
  <c r="E1786" i="11"/>
  <c r="H1785" i="11"/>
  <c r="G1785" i="11"/>
  <c r="F1785" i="11"/>
  <c r="E1785" i="11"/>
  <c r="H1784" i="11"/>
  <c r="G1784" i="11"/>
  <c r="F1784" i="11"/>
  <c r="E1784" i="11"/>
  <c r="H1783" i="11"/>
  <c r="G1783" i="11"/>
  <c r="F1783" i="11"/>
  <c r="E1783" i="11"/>
  <c r="H1782" i="11"/>
  <c r="G1782" i="11"/>
  <c r="F1782" i="11"/>
  <c r="E1782" i="11"/>
  <c r="H1781" i="11"/>
  <c r="G1781" i="11"/>
  <c r="F1781" i="11"/>
  <c r="E1781" i="11"/>
  <c r="H1780" i="11"/>
  <c r="G1780" i="11"/>
  <c r="F1780" i="11"/>
  <c r="E1780" i="11"/>
  <c r="H1779" i="11"/>
  <c r="G1779" i="11"/>
  <c r="F1779" i="11"/>
  <c r="E1779" i="11"/>
  <c r="H1778" i="11"/>
  <c r="G1778" i="11"/>
  <c r="F1778" i="11"/>
  <c r="E1778" i="11"/>
  <c r="H1777" i="11"/>
  <c r="G1777" i="11"/>
  <c r="F1777" i="11"/>
  <c r="E1777" i="11"/>
  <c r="H1776" i="11"/>
  <c r="G1776" i="11"/>
  <c r="F1776" i="11"/>
  <c r="E1776" i="11"/>
  <c r="H1775" i="11"/>
  <c r="G1775" i="11"/>
  <c r="F1775" i="11"/>
  <c r="E1775" i="11"/>
  <c r="H1774" i="11"/>
  <c r="G1774" i="11"/>
  <c r="F1774" i="11"/>
  <c r="E1774" i="11"/>
  <c r="H1773" i="11"/>
  <c r="G1773" i="11"/>
  <c r="F1773" i="11"/>
  <c r="E1773" i="11"/>
  <c r="H1772" i="11"/>
  <c r="G1772" i="11"/>
  <c r="F1772" i="11"/>
  <c r="E1772" i="11"/>
  <c r="H1771" i="11"/>
  <c r="G1771" i="11"/>
  <c r="F1771" i="11"/>
  <c r="E1771" i="11"/>
  <c r="H1770" i="11"/>
  <c r="G1770" i="11"/>
  <c r="F1770" i="11"/>
  <c r="E1770" i="11"/>
  <c r="H1769" i="11"/>
  <c r="G1769" i="11"/>
  <c r="F1769" i="11"/>
  <c r="E1769" i="11"/>
  <c r="H1768" i="11"/>
  <c r="G1768" i="11"/>
  <c r="F1768" i="11"/>
  <c r="E1768" i="11"/>
  <c r="H1767" i="11"/>
  <c r="G1767" i="11"/>
  <c r="F1767" i="11"/>
  <c r="E1767" i="11"/>
  <c r="H1766" i="11"/>
  <c r="G1766" i="11"/>
  <c r="F1766" i="11"/>
  <c r="E1766" i="11"/>
  <c r="H1765" i="11"/>
  <c r="G1765" i="11"/>
  <c r="F1765" i="11"/>
  <c r="E1765" i="11"/>
  <c r="H1764" i="11"/>
  <c r="G1764" i="11"/>
  <c r="F1764" i="11"/>
  <c r="E1764" i="11"/>
  <c r="H1763" i="11"/>
  <c r="G1763" i="11"/>
  <c r="F1763" i="11"/>
  <c r="E1763" i="11"/>
  <c r="H1762" i="11"/>
  <c r="G1762" i="11"/>
  <c r="F1762" i="11"/>
  <c r="E1762" i="11"/>
  <c r="H1761" i="11"/>
  <c r="G1761" i="11"/>
  <c r="F1761" i="11"/>
  <c r="E1761" i="11"/>
  <c r="H1760" i="11"/>
  <c r="G1760" i="11"/>
  <c r="F1760" i="11"/>
  <c r="E1760" i="11"/>
  <c r="H1759" i="11"/>
  <c r="G1759" i="11"/>
  <c r="F1759" i="11"/>
  <c r="E1759" i="11"/>
  <c r="H1758" i="11"/>
  <c r="G1758" i="11"/>
  <c r="F1758" i="11"/>
  <c r="E1758" i="11"/>
  <c r="H1757" i="11"/>
  <c r="G1757" i="11"/>
  <c r="F1757" i="11"/>
  <c r="E1757" i="11"/>
  <c r="H1756" i="11"/>
  <c r="G1756" i="11"/>
  <c r="F1756" i="11"/>
  <c r="E1756" i="11"/>
  <c r="H1755" i="11"/>
  <c r="G1755" i="11"/>
  <c r="F1755" i="11"/>
  <c r="E1755" i="11"/>
  <c r="H1754" i="11"/>
  <c r="G1754" i="11"/>
  <c r="F1754" i="11"/>
  <c r="E1754" i="11"/>
  <c r="H1753" i="11"/>
  <c r="G1753" i="11"/>
  <c r="F1753" i="11"/>
  <c r="E1753" i="11"/>
  <c r="H1752" i="11"/>
  <c r="G1752" i="11"/>
  <c r="F1752" i="11"/>
  <c r="E1752" i="11"/>
  <c r="H1751" i="11"/>
  <c r="G1751" i="11"/>
  <c r="F1751" i="11"/>
  <c r="E1751" i="11"/>
  <c r="H1750" i="11"/>
  <c r="G1750" i="11"/>
  <c r="F1750" i="11"/>
  <c r="E1750" i="11"/>
  <c r="H1749" i="11"/>
  <c r="G1749" i="11"/>
  <c r="F1749" i="11"/>
  <c r="E1749" i="11"/>
  <c r="H1748" i="11"/>
  <c r="G1748" i="11"/>
  <c r="F1748" i="11"/>
  <c r="E1748" i="11"/>
  <c r="H1747" i="11"/>
  <c r="G1747" i="11"/>
  <c r="F1747" i="11"/>
  <c r="E1747" i="11"/>
  <c r="H1746" i="11"/>
  <c r="G1746" i="11"/>
  <c r="F1746" i="11"/>
  <c r="E1746" i="11"/>
  <c r="H1745" i="11"/>
  <c r="G1745" i="11"/>
  <c r="F1745" i="11"/>
  <c r="E1745" i="11"/>
  <c r="H1744" i="11"/>
  <c r="G1744" i="11"/>
  <c r="F1744" i="11"/>
  <c r="E1744" i="11"/>
  <c r="H1743" i="11"/>
  <c r="G1743" i="11"/>
  <c r="F1743" i="11"/>
  <c r="E1743" i="11"/>
  <c r="H1742" i="11"/>
  <c r="G1742" i="11"/>
  <c r="F1742" i="11"/>
  <c r="E1742" i="11"/>
  <c r="H1741" i="11"/>
  <c r="G1741" i="11"/>
  <c r="F1741" i="11"/>
  <c r="E1741" i="11"/>
  <c r="H1740" i="11"/>
  <c r="G1740" i="11"/>
  <c r="F1740" i="11"/>
  <c r="E1740" i="11"/>
  <c r="H1739" i="11"/>
  <c r="G1739" i="11"/>
  <c r="F1739" i="11"/>
  <c r="E1739" i="11"/>
  <c r="H1738" i="11"/>
  <c r="G1738" i="11"/>
  <c r="F1738" i="11"/>
  <c r="E1738" i="11"/>
  <c r="H1737" i="11"/>
  <c r="G1737" i="11"/>
  <c r="F1737" i="11"/>
  <c r="E1737" i="11"/>
  <c r="H1736" i="11"/>
  <c r="G1736" i="11"/>
  <c r="F1736" i="11"/>
  <c r="E1736" i="11"/>
  <c r="H1735" i="11"/>
  <c r="G1735" i="11"/>
  <c r="F1735" i="11"/>
  <c r="E1735" i="11"/>
  <c r="H1734" i="11"/>
  <c r="G1734" i="11"/>
  <c r="F1734" i="11"/>
  <c r="E1734" i="11"/>
  <c r="H1733" i="11"/>
  <c r="G1733" i="11"/>
  <c r="F1733" i="11"/>
  <c r="E1733" i="11"/>
  <c r="H1732" i="11"/>
  <c r="G1732" i="11"/>
  <c r="F1732" i="11"/>
  <c r="E1732" i="11"/>
  <c r="H1731" i="11"/>
  <c r="G1731" i="11"/>
  <c r="F1731" i="11"/>
  <c r="E1731" i="11"/>
  <c r="H1730" i="11"/>
  <c r="G1730" i="11"/>
  <c r="F1730" i="11"/>
  <c r="E1730" i="11"/>
  <c r="H1729" i="11"/>
  <c r="G1729" i="11"/>
  <c r="F1729" i="11"/>
  <c r="E1729" i="11"/>
  <c r="H1728" i="11"/>
  <c r="G1728" i="11"/>
  <c r="F1728" i="11"/>
  <c r="E1728" i="11"/>
  <c r="H1727" i="11"/>
  <c r="G1727" i="11"/>
  <c r="F1727" i="11"/>
  <c r="E1727" i="11"/>
  <c r="H1726" i="11"/>
  <c r="G1726" i="11"/>
  <c r="F1726" i="11"/>
  <c r="E1726" i="11"/>
  <c r="H1725" i="11"/>
  <c r="G1725" i="11"/>
  <c r="F1725" i="11"/>
  <c r="E1725" i="11"/>
  <c r="H1724" i="11"/>
  <c r="G1724" i="11"/>
  <c r="F1724" i="11"/>
  <c r="E1724" i="11"/>
  <c r="H1723" i="11"/>
  <c r="G1723" i="11"/>
  <c r="F1723" i="11"/>
  <c r="E1723" i="11"/>
  <c r="H1722" i="11"/>
  <c r="G1722" i="11"/>
  <c r="F1722" i="11"/>
  <c r="E1722" i="11"/>
  <c r="H1721" i="11"/>
  <c r="G1721" i="11"/>
  <c r="F1721" i="11"/>
  <c r="E1721" i="11"/>
  <c r="H1720" i="11"/>
  <c r="G1720" i="11"/>
  <c r="F1720" i="11"/>
  <c r="E1720" i="11"/>
  <c r="H1719" i="11"/>
  <c r="G1719" i="11"/>
  <c r="F1719" i="11"/>
  <c r="E1719" i="11"/>
  <c r="H1718" i="11"/>
  <c r="G1718" i="11"/>
  <c r="F1718" i="11"/>
  <c r="E1718" i="11"/>
  <c r="H1717" i="11"/>
  <c r="G1717" i="11"/>
  <c r="F1717" i="11"/>
  <c r="E1717" i="11"/>
  <c r="H1716" i="11"/>
  <c r="G1716" i="11"/>
  <c r="F1716" i="11"/>
  <c r="E1716" i="11"/>
  <c r="H1715" i="11"/>
  <c r="G1715" i="11"/>
  <c r="F1715" i="11"/>
  <c r="E1715" i="11"/>
  <c r="H1714" i="11"/>
  <c r="G1714" i="11"/>
  <c r="F1714" i="11"/>
  <c r="E1714" i="11"/>
  <c r="H1713" i="11"/>
  <c r="G1713" i="11"/>
  <c r="F1713" i="11"/>
  <c r="E1713" i="11"/>
  <c r="H1712" i="11"/>
  <c r="G1712" i="11"/>
  <c r="F1712" i="11"/>
  <c r="E1712" i="11"/>
  <c r="H1711" i="11"/>
  <c r="G1711" i="11"/>
  <c r="F1711" i="11"/>
  <c r="E1711" i="11"/>
  <c r="H1710" i="11"/>
  <c r="G1710" i="11"/>
  <c r="F1710" i="11"/>
  <c r="E1710" i="11"/>
  <c r="H1709" i="11"/>
  <c r="G1709" i="11"/>
  <c r="F1709" i="11"/>
  <c r="E1709" i="11"/>
  <c r="H1708" i="11"/>
  <c r="G1708" i="11"/>
  <c r="F1708" i="11"/>
  <c r="E1708" i="11"/>
  <c r="H1707" i="11"/>
  <c r="G1707" i="11"/>
  <c r="F1707" i="11"/>
  <c r="E1707" i="11"/>
  <c r="H1706" i="11"/>
  <c r="G1706" i="11"/>
  <c r="F1706" i="11"/>
  <c r="E1706" i="11"/>
  <c r="H1705" i="11"/>
  <c r="G1705" i="11"/>
  <c r="F1705" i="11"/>
  <c r="E1705" i="11"/>
  <c r="H1704" i="11"/>
  <c r="G1704" i="11"/>
  <c r="F1704" i="11"/>
  <c r="E1704" i="11"/>
  <c r="H1703" i="11"/>
  <c r="G1703" i="11"/>
  <c r="F1703" i="11"/>
  <c r="E1703" i="11"/>
  <c r="H1702" i="11"/>
  <c r="G1702" i="11"/>
  <c r="F1702" i="11"/>
  <c r="E1702" i="11"/>
  <c r="H1701" i="11"/>
  <c r="G1701" i="11"/>
  <c r="F1701" i="11"/>
  <c r="E1701" i="11"/>
  <c r="H1700" i="11"/>
  <c r="G1700" i="11"/>
  <c r="F1700" i="11"/>
  <c r="E1700" i="11"/>
  <c r="H1699" i="11"/>
  <c r="G1699" i="11"/>
  <c r="F1699" i="11"/>
  <c r="E1699" i="11"/>
  <c r="H1698" i="11"/>
  <c r="G1698" i="11"/>
  <c r="F1698" i="11"/>
  <c r="E1698" i="11"/>
  <c r="H1697" i="11"/>
  <c r="G1697" i="11"/>
  <c r="F1697" i="11"/>
  <c r="E1697" i="11"/>
  <c r="H1696" i="11"/>
  <c r="G1696" i="11"/>
  <c r="F1696" i="11"/>
  <c r="E1696" i="11"/>
  <c r="H1695" i="11"/>
  <c r="G1695" i="11"/>
  <c r="F1695" i="11"/>
  <c r="E1695" i="11"/>
  <c r="H1694" i="11"/>
  <c r="G1694" i="11"/>
  <c r="F1694" i="11"/>
  <c r="E1694" i="11"/>
  <c r="H1693" i="11"/>
  <c r="G1693" i="11"/>
  <c r="F1693" i="11"/>
  <c r="E1693" i="11"/>
  <c r="H1692" i="11"/>
  <c r="G1692" i="11"/>
  <c r="F1692" i="11"/>
  <c r="E1692" i="11"/>
  <c r="H1691" i="11"/>
  <c r="G1691" i="11"/>
  <c r="F1691" i="11"/>
  <c r="E1691" i="11"/>
  <c r="H1690" i="11"/>
  <c r="G1690" i="11"/>
  <c r="F1690" i="11"/>
  <c r="E1690" i="11"/>
  <c r="H1689" i="11"/>
  <c r="G1689" i="11"/>
  <c r="F1689" i="11"/>
  <c r="E1689" i="11"/>
  <c r="H1688" i="11"/>
  <c r="G1688" i="11"/>
  <c r="F1688" i="11"/>
  <c r="E1688" i="11"/>
  <c r="H1687" i="11"/>
  <c r="G1687" i="11"/>
  <c r="F1687" i="11"/>
  <c r="E1687" i="11"/>
  <c r="H1686" i="11"/>
  <c r="G1686" i="11"/>
  <c r="F1686" i="11"/>
  <c r="E1686" i="11"/>
  <c r="H1685" i="11"/>
  <c r="G1685" i="11"/>
  <c r="F1685" i="11"/>
  <c r="E1685" i="11"/>
  <c r="H1684" i="11"/>
  <c r="G1684" i="11"/>
  <c r="F1684" i="11"/>
  <c r="E1684" i="11"/>
  <c r="H1683" i="11"/>
  <c r="G1683" i="11"/>
  <c r="F1683" i="11"/>
  <c r="E1683" i="11"/>
  <c r="H1682" i="11"/>
  <c r="G1682" i="11"/>
  <c r="F1682" i="11"/>
  <c r="E1682" i="11"/>
  <c r="H1681" i="11"/>
  <c r="G1681" i="11"/>
  <c r="F1681" i="11"/>
  <c r="E1681" i="11"/>
  <c r="H1680" i="11"/>
  <c r="G1680" i="11"/>
  <c r="F1680" i="11"/>
  <c r="E1680" i="11"/>
  <c r="H1679" i="11"/>
  <c r="G1679" i="11"/>
  <c r="F1679" i="11"/>
  <c r="E1679" i="11"/>
  <c r="H1678" i="11"/>
  <c r="G1678" i="11"/>
  <c r="F1678" i="11"/>
  <c r="E1678" i="11"/>
  <c r="H1677" i="11"/>
  <c r="G1677" i="11"/>
  <c r="F1677" i="11"/>
  <c r="E1677" i="11"/>
  <c r="H1676" i="11"/>
  <c r="G1676" i="11"/>
  <c r="F1676" i="11"/>
  <c r="E1676" i="11"/>
  <c r="H1675" i="11"/>
  <c r="G1675" i="11"/>
  <c r="F1675" i="11"/>
  <c r="E1675" i="11"/>
  <c r="H1674" i="11"/>
  <c r="G1674" i="11"/>
  <c r="F1674" i="11"/>
  <c r="E1674" i="11"/>
  <c r="H1673" i="11"/>
  <c r="G1673" i="11"/>
  <c r="F1673" i="11"/>
  <c r="E1673" i="11"/>
  <c r="H1672" i="11"/>
  <c r="G1672" i="11"/>
  <c r="F1672" i="11"/>
  <c r="E1672" i="11"/>
  <c r="H1671" i="11"/>
  <c r="G1671" i="11"/>
  <c r="F1671" i="11"/>
  <c r="E1671" i="11"/>
  <c r="H1670" i="11"/>
  <c r="G1670" i="11"/>
  <c r="F1670" i="11"/>
  <c r="E1670" i="11"/>
  <c r="H1669" i="11"/>
  <c r="G1669" i="11"/>
  <c r="F1669" i="11"/>
  <c r="E1669" i="11"/>
  <c r="H1668" i="11"/>
  <c r="G1668" i="11"/>
  <c r="F1668" i="11"/>
  <c r="E1668" i="11"/>
  <c r="H1667" i="11"/>
  <c r="G1667" i="11"/>
  <c r="F1667" i="11"/>
  <c r="E1667" i="11"/>
  <c r="H1666" i="11"/>
  <c r="G1666" i="11"/>
  <c r="F1666" i="11"/>
  <c r="E1666" i="11"/>
  <c r="H1665" i="11"/>
  <c r="G1665" i="11"/>
  <c r="F1665" i="11"/>
  <c r="E1665" i="11"/>
  <c r="H1664" i="11"/>
  <c r="G1664" i="11"/>
  <c r="F1664" i="11"/>
  <c r="E1664" i="11"/>
  <c r="H1663" i="11"/>
  <c r="G1663" i="11"/>
  <c r="F1663" i="11"/>
  <c r="E1663" i="11"/>
  <c r="H1662" i="11"/>
  <c r="G1662" i="11"/>
  <c r="F1662" i="11"/>
  <c r="E1662" i="11"/>
  <c r="H1661" i="11"/>
  <c r="G1661" i="11"/>
  <c r="F1661" i="11"/>
  <c r="E1661" i="11"/>
  <c r="H1660" i="11"/>
  <c r="G1660" i="11"/>
  <c r="F1660" i="11"/>
  <c r="E1660" i="11"/>
  <c r="H1659" i="11"/>
  <c r="G1659" i="11"/>
  <c r="F1659" i="11"/>
  <c r="E1659" i="11"/>
  <c r="H1658" i="11"/>
  <c r="G1658" i="11"/>
  <c r="F1658" i="11"/>
  <c r="E1658" i="11"/>
  <c r="H1657" i="11"/>
  <c r="G1657" i="11"/>
  <c r="F1657" i="11"/>
  <c r="E1657" i="11"/>
  <c r="H1656" i="11"/>
  <c r="G1656" i="11"/>
  <c r="F1656" i="11"/>
  <c r="E1656" i="11"/>
  <c r="H1655" i="11"/>
  <c r="G1655" i="11"/>
  <c r="F1655" i="11"/>
  <c r="E1655" i="11"/>
  <c r="H1654" i="11"/>
  <c r="G1654" i="11"/>
  <c r="F1654" i="11"/>
  <c r="E1654" i="11"/>
  <c r="H1653" i="11"/>
  <c r="G1653" i="11"/>
  <c r="F1653" i="11"/>
  <c r="E1653" i="11"/>
  <c r="H1652" i="11"/>
  <c r="G1652" i="11"/>
  <c r="F1652" i="11"/>
  <c r="E1652" i="11"/>
  <c r="H1651" i="11"/>
  <c r="G1651" i="11"/>
  <c r="F1651" i="11"/>
  <c r="E1651" i="11"/>
  <c r="H1650" i="11"/>
  <c r="G1650" i="11"/>
  <c r="F1650" i="11"/>
  <c r="E1650" i="11"/>
  <c r="H1649" i="11"/>
  <c r="G1649" i="11"/>
  <c r="F1649" i="11"/>
  <c r="E1649" i="11"/>
  <c r="H1648" i="11"/>
  <c r="G1648" i="11"/>
  <c r="F1648" i="11"/>
  <c r="E1648" i="11"/>
  <c r="H1647" i="11"/>
  <c r="G1647" i="11"/>
  <c r="F1647" i="11"/>
  <c r="E1647" i="11"/>
  <c r="H1646" i="11"/>
  <c r="G1646" i="11"/>
  <c r="F1646" i="11"/>
  <c r="E1646" i="11"/>
  <c r="H1645" i="11"/>
  <c r="G1645" i="11"/>
  <c r="F1645" i="11"/>
  <c r="E1645" i="11"/>
  <c r="H1644" i="11"/>
  <c r="G1644" i="11"/>
  <c r="F1644" i="11"/>
  <c r="E1644" i="11"/>
  <c r="H1643" i="11"/>
  <c r="G1643" i="11"/>
  <c r="F1643" i="11"/>
  <c r="E1643" i="11"/>
  <c r="H1642" i="11"/>
  <c r="G1642" i="11"/>
  <c r="F1642" i="11"/>
  <c r="E1642" i="11"/>
  <c r="H1641" i="11"/>
  <c r="G1641" i="11"/>
  <c r="F1641" i="11"/>
  <c r="E1641" i="11"/>
  <c r="H1640" i="11"/>
  <c r="G1640" i="11"/>
  <c r="F1640" i="11"/>
  <c r="E1640" i="11"/>
  <c r="H1639" i="11"/>
  <c r="G1639" i="11"/>
  <c r="F1639" i="11"/>
  <c r="E1639" i="11"/>
  <c r="H1638" i="11"/>
  <c r="G1638" i="11"/>
  <c r="F1638" i="11"/>
  <c r="E1638" i="11"/>
  <c r="H1637" i="11"/>
  <c r="G1637" i="11"/>
  <c r="F1637" i="11"/>
  <c r="E1637" i="11"/>
  <c r="H1636" i="11"/>
  <c r="G1636" i="11"/>
  <c r="F1636" i="11"/>
  <c r="E1636" i="11"/>
  <c r="H1635" i="11"/>
  <c r="G1635" i="11"/>
  <c r="F1635" i="11"/>
  <c r="E1635" i="11"/>
  <c r="H1634" i="11"/>
  <c r="G1634" i="11"/>
  <c r="F1634" i="11"/>
  <c r="E1634" i="11"/>
  <c r="H1633" i="11"/>
  <c r="G1633" i="11"/>
  <c r="F1633" i="11"/>
  <c r="E1633" i="11"/>
  <c r="H1632" i="11"/>
  <c r="G1632" i="11"/>
  <c r="F1632" i="11"/>
  <c r="E1632" i="11"/>
  <c r="H1631" i="11"/>
  <c r="G1631" i="11"/>
  <c r="F1631" i="11"/>
  <c r="E1631" i="11"/>
  <c r="H1630" i="11"/>
  <c r="G1630" i="11"/>
  <c r="F1630" i="11"/>
  <c r="E1630" i="11"/>
  <c r="H1629" i="11"/>
  <c r="G1629" i="11"/>
  <c r="F1629" i="11"/>
  <c r="E1629" i="11"/>
  <c r="H1628" i="11"/>
  <c r="G1628" i="11"/>
  <c r="F1628" i="11"/>
  <c r="E1628" i="11"/>
  <c r="H1627" i="11"/>
  <c r="G1627" i="11"/>
  <c r="F1627" i="11"/>
  <c r="E1627" i="11"/>
  <c r="H1626" i="11"/>
  <c r="G1626" i="11"/>
  <c r="F1626" i="11"/>
  <c r="E1626" i="11"/>
  <c r="H1625" i="11"/>
  <c r="G1625" i="11"/>
  <c r="F1625" i="11"/>
  <c r="E1625" i="11"/>
  <c r="H1624" i="11"/>
  <c r="G1624" i="11"/>
  <c r="F1624" i="11"/>
  <c r="E1624" i="11"/>
  <c r="H1623" i="11"/>
  <c r="G1623" i="11"/>
  <c r="F1623" i="11"/>
  <c r="E1623" i="11"/>
  <c r="H1622" i="11"/>
  <c r="G1622" i="11"/>
  <c r="F1622" i="11"/>
  <c r="E1622" i="11"/>
  <c r="H1621" i="11"/>
  <c r="G1621" i="11"/>
  <c r="F1621" i="11"/>
  <c r="E1621" i="11"/>
  <c r="H1620" i="11"/>
  <c r="G1620" i="11"/>
  <c r="F1620" i="11"/>
  <c r="E1620" i="11"/>
  <c r="H1619" i="11"/>
  <c r="G1619" i="11"/>
  <c r="F1619" i="11"/>
  <c r="E1619" i="11"/>
  <c r="H1618" i="11"/>
  <c r="G1618" i="11"/>
  <c r="F1618" i="11"/>
  <c r="E1618" i="11"/>
  <c r="H1617" i="11"/>
  <c r="G1617" i="11"/>
  <c r="F1617" i="11"/>
  <c r="E1617" i="11"/>
  <c r="H1616" i="11"/>
  <c r="G1616" i="11"/>
  <c r="F1616" i="11"/>
  <c r="E1616" i="11"/>
  <c r="H1615" i="11"/>
  <c r="G1615" i="11"/>
  <c r="F1615" i="11"/>
  <c r="E1615" i="11"/>
  <c r="H1614" i="11"/>
  <c r="G1614" i="11"/>
  <c r="F1614" i="11"/>
  <c r="E1614" i="11"/>
  <c r="H1613" i="11"/>
  <c r="G1613" i="11"/>
  <c r="F1613" i="11"/>
  <c r="E1613" i="11"/>
  <c r="H1612" i="11"/>
  <c r="G1612" i="11"/>
  <c r="F1612" i="11"/>
  <c r="E1612" i="11"/>
  <c r="H1611" i="11"/>
  <c r="G1611" i="11"/>
  <c r="F1611" i="11"/>
  <c r="E1611" i="11"/>
  <c r="H1610" i="11"/>
  <c r="G1610" i="11"/>
  <c r="F1610" i="11"/>
  <c r="E1610" i="11"/>
  <c r="H1609" i="11"/>
  <c r="G1609" i="11"/>
  <c r="F1609" i="11"/>
  <c r="E1609" i="11"/>
  <c r="H1608" i="11"/>
  <c r="G1608" i="11"/>
  <c r="F1608" i="11"/>
  <c r="E1608" i="11"/>
  <c r="H1607" i="11"/>
  <c r="G1607" i="11"/>
  <c r="F1607" i="11"/>
  <c r="E1607" i="11"/>
  <c r="H1606" i="11"/>
  <c r="G1606" i="11"/>
  <c r="F1606" i="11"/>
  <c r="E1606" i="11"/>
  <c r="H1605" i="11"/>
  <c r="G1605" i="11"/>
  <c r="F1605" i="11"/>
  <c r="E1605" i="11"/>
  <c r="H1604" i="11"/>
  <c r="G1604" i="11"/>
  <c r="F1604" i="11"/>
  <c r="E1604" i="11"/>
  <c r="H1603" i="11"/>
  <c r="G1603" i="11"/>
  <c r="F1603" i="11"/>
  <c r="E1603" i="11"/>
  <c r="H1602" i="11"/>
  <c r="G1602" i="11"/>
  <c r="F1602" i="11"/>
  <c r="E1602" i="11"/>
  <c r="H1601" i="11"/>
  <c r="G1601" i="11"/>
  <c r="F1601" i="11"/>
  <c r="E1601" i="11"/>
  <c r="H1600" i="11"/>
  <c r="G1600" i="11"/>
  <c r="F1600" i="11"/>
  <c r="E1600" i="11"/>
  <c r="H1599" i="11"/>
  <c r="G1599" i="11"/>
  <c r="F1599" i="11"/>
  <c r="E1599" i="11"/>
  <c r="H1598" i="11"/>
  <c r="G1598" i="11"/>
  <c r="F1598" i="11"/>
  <c r="E1598" i="11"/>
  <c r="H1597" i="11"/>
  <c r="G1597" i="11"/>
  <c r="F1597" i="11"/>
  <c r="E1597" i="11"/>
  <c r="H1596" i="11"/>
  <c r="G1596" i="11"/>
  <c r="F1596" i="11"/>
  <c r="E1596" i="11"/>
  <c r="H1595" i="11"/>
  <c r="G1595" i="11"/>
  <c r="F1595" i="11"/>
  <c r="E1595" i="11"/>
  <c r="H1594" i="11"/>
  <c r="G1594" i="11"/>
  <c r="F1594" i="11"/>
  <c r="E1594" i="11"/>
  <c r="H1593" i="11"/>
  <c r="G1593" i="11"/>
  <c r="F1593" i="11"/>
  <c r="E1593" i="11"/>
  <c r="H1592" i="11"/>
  <c r="G1592" i="11"/>
  <c r="F1592" i="11"/>
  <c r="E1592" i="11"/>
  <c r="H1591" i="11"/>
  <c r="G1591" i="11"/>
  <c r="F1591" i="11"/>
  <c r="E1591" i="11"/>
  <c r="H1590" i="11"/>
  <c r="G1590" i="11"/>
  <c r="F1590" i="11"/>
  <c r="E1590" i="11"/>
  <c r="H1589" i="11"/>
  <c r="G1589" i="11"/>
  <c r="F1589" i="11"/>
  <c r="E1589" i="11"/>
  <c r="H1588" i="11"/>
  <c r="G1588" i="11"/>
  <c r="F1588" i="11"/>
  <c r="E1588" i="11"/>
  <c r="H1587" i="11"/>
  <c r="G1587" i="11"/>
  <c r="F1587" i="11"/>
  <c r="E1587" i="11"/>
  <c r="H1586" i="11"/>
  <c r="G1586" i="11"/>
  <c r="F1586" i="11"/>
  <c r="E1586" i="11"/>
  <c r="H1585" i="11"/>
  <c r="G1585" i="11"/>
  <c r="F1585" i="11"/>
  <c r="E1585" i="11"/>
  <c r="H1584" i="11"/>
  <c r="G1584" i="11"/>
  <c r="F1584" i="11"/>
  <c r="E1584" i="11"/>
  <c r="H1583" i="11"/>
  <c r="G1583" i="11"/>
  <c r="F1583" i="11"/>
  <c r="E1583" i="11"/>
  <c r="H1582" i="11"/>
  <c r="G1582" i="11"/>
  <c r="F1582" i="11"/>
  <c r="E1582" i="11"/>
  <c r="H1581" i="11"/>
  <c r="G1581" i="11"/>
  <c r="F1581" i="11"/>
  <c r="E1581" i="11"/>
  <c r="H1580" i="11"/>
  <c r="G1580" i="11"/>
  <c r="F1580" i="11"/>
  <c r="E1580" i="11"/>
  <c r="H1579" i="11"/>
  <c r="G1579" i="11"/>
  <c r="F1579" i="11"/>
  <c r="E1579" i="11"/>
  <c r="H1578" i="11"/>
  <c r="G1578" i="11"/>
  <c r="F1578" i="11"/>
  <c r="E1578" i="11"/>
  <c r="H1577" i="11"/>
  <c r="G1577" i="11"/>
  <c r="F1577" i="11"/>
  <c r="E1577" i="11"/>
  <c r="H1576" i="11"/>
  <c r="G1576" i="11"/>
  <c r="F1576" i="11"/>
  <c r="E1576" i="11"/>
  <c r="H1575" i="11"/>
  <c r="G1575" i="11"/>
  <c r="F1575" i="11"/>
  <c r="E1575" i="11"/>
  <c r="H1574" i="11"/>
  <c r="G1574" i="11"/>
  <c r="F1574" i="11"/>
  <c r="E1574" i="11"/>
  <c r="H1573" i="11"/>
  <c r="G1573" i="11"/>
  <c r="F1573" i="11"/>
  <c r="E1573" i="11"/>
  <c r="H1572" i="11"/>
  <c r="G1572" i="11"/>
  <c r="F1572" i="11"/>
  <c r="E1572" i="11"/>
  <c r="H1571" i="11"/>
  <c r="G1571" i="11"/>
  <c r="F1571" i="11"/>
  <c r="E1571" i="11"/>
  <c r="H1570" i="11"/>
  <c r="G1570" i="11"/>
  <c r="F1570" i="11"/>
  <c r="E1570" i="11"/>
  <c r="H1569" i="11"/>
  <c r="G1569" i="11"/>
  <c r="F1569" i="11"/>
  <c r="E1569" i="11"/>
  <c r="H1568" i="11"/>
  <c r="G1568" i="11"/>
  <c r="F1568" i="11"/>
  <c r="E1568" i="11"/>
  <c r="H1567" i="11"/>
  <c r="G1567" i="11"/>
  <c r="F1567" i="11"/>
  <c r="E1567" i="11"/>
  <c r="H1566" i="11"/>
  <c r="G1566" i="11"/>
  <c r="F1566" i="11"/>
  <c r="E1566" i="11"/>
  <c r="H1565" i="11"/>
  <c r="G1565" i="11"/>
  <c r="F1565" i="11"/>
  <c r="E1565" i="11"/>
  <c r="H1564" i="11"/>
  <c r="G1564" i="11"/>
  <c r="F1564" i="11"/>
  <c r="E1564" i="11"/>
  <c r="H1563" i="11"/>
  <c r="G1563" i="11"/>
  <c r="F1563" i="11"/>
  <c r="E1563" i="11"/>
  <c r="H1562" i="11"/>
  <c r="G1562" i="11"/>
  <c r="F1562" i="11"/>
  <c r="E1562" i="11"/>
  <c r="H1561" i="11"/>
  <c r="G1561" i="11"/>
  <c r="F1561" i="11"/>
  <c r="E1561" i="11"/>
  <c r="H1560" i="11"/>
  <c r="G1560" i="11"/>
  <c r="F1560" i="11"/>
  <c r="E1560" i="11"/>
  <c r="H1559" i="11"/>
  <c r="G1559" i="11"/>
  <c r="F1559" i="11"/>
  <c r="E1559" i="11"/>
  <c r="H1558" i="11"/>
  <c r="G1558" i="11"/>
  <c r="F1558" i="11"/>
  <c r="E1558" i="11"/>
  <c r="H1557" i="11"/>
  <c r="G1557" i="11"/>
  <c r="F1557" i="11"/>
  <c r="E1557" i="11"/>
  <c r="H1556" i="11"/>
  <c r="G1556" i="11"/>
  <c r="F1556" i="11"/>
  <c r="E1556" i="11"/>
  <c r="H1555" i="11"/>
  <c r="G1555" i="11"/>
  <c r="F1555" i="11"/>
  <c r="E1555" i="11"/>
  <c r="H1554" i="11"/>
  <c r="G1554" i="11"/>
  <c r="F1554" i="11"/>
  <c r="E1554" i="11"/>
  <c r="H1553" i="11"/>
  <c r="G1553" i="11"/>
  <c r="F1553" i="11"/>
  <c r="E1553" i="11"/>
  <c r="H1552" i="11"/>
  <c r="G1552" i="11"/>
  <c r="F1552" i="11"/>
  <c r="E1552" i="11"/>
  <c r="H1551" i="11"/>
  <c r="G1551" i="11"/>
  <c r="F1551" i="11"/>
  <c r="E1551" i="11"/>
  <c r="H1550" i="11"/>
  <c r="G1550" i="11"/>
  <c r="F1550" i="11"/>
  <c r="E1550" i="11"/>
  <c r="H1549" i="11"/>
  <c r="G1549" i="11"/>
  <c r="F1549" i="11"/>
  <c r="E1549" i="11"/>
  <c r="H1548" i="11"/>
  <c r="G1548" i="11"/>
  <c r="F1548" i="11"/>
  <c r="E1548" i="11"/>
  <c r="H1547" i="11"/>
  <c r="G1547" i="11"/>
  <c r="F1547" i="11"/>
  <c r="E1547" i="11"/>
  <c r="H1546" i="11"/>
  <c r="G1546" i="11"/>
  <c r="F1546" i="11"/>
  <c r="E1546" i="11"/>
  <c r="H1545" i="11"/>
  <c r="G1545" i="11"/>
  <c r="F1545" i="11"/>
  <c r="E1545" i="11"/>
  <c r="H1544" i="11"/>
  <c r="G1544" i="11"/>
  <c r="F1544" i="11"/>
  <c r="E1544" i="11"/>
  <c r="H1543" i="11"/>
  <c r="G1543" i="11"/>
  <c r="F1543" i="11"/>
  <c r="E1543" i="11"/>
  <c r="H1542" i="11"/>
  <c r="G1542" i="11"/>
  <c r="F1542" i="11"/>
  <c r="E1542" i="11"/>
  <c r="H1541" i="11"/>
  <c r="G1541" i="11"/>
  <c r="F1541" i="11"/>
  <c r="E1541" i="11"/>
  <c r="H1540" i="11"/>
  <c r="G1540" i="11"/>
  <c r="F1540" i="11"/>
  <c r="E1540" i="11"/>
  <c r="H1539" i="11"/>
  <c r="G1539" i="11"/>
  <c r="F1539" i="11"/>
  <c r="E1539" i="11"/>
  <c r="H1538" i="11"/>
  <c r="G1538" i="11"/>
  <c r="F1538" i="11"/>
  <c r="E1538" i="11"/>
  <c r="H1537" i="11"/>
  <c r="G1537" i="11"/>
  <c r="F1537" i="11"/>
  <c r="E1537" i="11"/>
  <c r="H1536" i="11"/>
  <c r="G1536" i="11"/>
  <c r="F1536" i="11"/>
  <c r="E1536" i="11"/>
  <c r="H1535" i="11"/>
  <c r="G1535" i="11"/>
  <c r="F1535" i="11"/>
  <c r="E1535" i="11"/>
  <c r="H1534" i="11"/>
  <c r="G1534" i="11"/>
  <c r="F1534" i="11"/>
  <c r="E1534" i="11"/>
  <c r="H1533" i="11"/>
  <c r="G1533" i="11"/>
  <c r="F1533" i="11"/>
  <c r="E1533" i="11"/>
  <c r="H1532" i="11"/>
  <c r="G1532" i="11"/>
  <c r="F1532" i="11"/>
  <c r="E1532" i="11"/>
  <c r="H1531" i="11"/>
  <c r="G1531" i="11"/>
  <c r="F1531" i="11"/>
  <c r="E1531" i="11"/>
  <c r="H1530" i="11"/>
  <c r="G1530" i="11"/>
  <c r="F1530" i="11"/>
  <c r="E1530" i="11"/>
  <c r="H1529" i="11"/>
  <c r="G1529" i="11"/>
  <c r="F1529" i="11"/>
  <c r="E1529" i="11"/>
  <c r="H1528" i="11"/>
  <c r="G1528" i="11"/>
  <c r="F1528" i="11"/>
  <c r="E1528" i="11"/>
  <c r="H1527" i="11"/>
  <c r="G1527" i="11"/>
  <c r="F1527" i="11"/>
  <c r="E1527" i="11"/>
  <c r="H1526" i="11"/>
  <c r="G1526" i="11"/>
  <c r="F1526" i="11"/>
  <c r="E1526" i="11"/>
  <c r="H1525" i="11"/>
  <c r="G1525" i="11"/>
  <c r="F1525" i="11"/>
  <c r="E1525" i="11"/>
  <c r="H1524" i="11"/>
  <c r="G1524" i="11"/>
  <c r="F1524" i="11"/>
  <c r="E1524" i="11"/>
  <c r="H1523" i="11"/>
  <c r="G1523" i="11"/>
  <c r="F1523" i="11"/>
  <c r="E1523" i="11"/>
  <c r="H1522" i="11"/>
  <c r="G1522" i="11"/>
  <c r="F1522" i="11"/>
  <c r="E1522" i="11"/>
  <c r="H1521" i="11"/>
  <c r="G1521" i="11"/>
  <c r="F1521" i="11"/>
  <c r="E1521" i="11"/>
  <c r="H1520" i="11"/>
  <c r="G1520" i="11"/>
  <c r="F1520" i="11"/>
  <c r="E1520" i="11"/>
  <c r="H1519" i="11"/>
  <c r="G1519" i="11"/>
  <c r="F1519" i="11"/>
  <c r="E1519" i="11"/>
  <c r="H1518" i="11"/>
  <c r="G1518" i="11"/>
  <c r="F1518" i="11"/>
  <c r="E1518" i="11"/>
  <c r="H1517" i="11"/>
  <c r="G1517" i="11"/>
  <c r="F1517" i="11"/>
  <c r="E1517" i="11"/>
  <c r="H1516" i="11"/>
  <c r="G1516" i="11"/>
  <c r="F1516" i="11"/>
  <c r="E1516" i="11"/>
  <c r="H1515" i="11"/>
  <c r="G1515" i="11"/>
  <c r="F1515" i="11"/>
  <c r="E1515" i="11"/>
  <c r="H1514" i="11"/>
  <c r="G1514" i="11"/>
  <c r="F1514" i="11"/>
  <c r="E1514" i="11"/>
  <c r="H1513" i="11"/>
  <c r="G1513" i="11"/>
  <c r="F1513" i="11"/>
  <c r="E1513" i="11"/>
  <c r="H1512" i="11"/>
  <c r="G1512" i="11"/>
  <c r="F1512" i="11"/>
  <c r="E1512" i="11"/>
  <c r="H1511" i="11"/>
  <c r="G1511" i="11"/>
  <c r="F1511" i="11"/>
  <c r="E1511" i="11"/>
  <c r="H1510" i="11"/>
  <c r="G1510" i="11"/>
  <c r="F1510" i="11"/>
  <c r="E1510" i="11"/>
  <c r="H1509" i="11"/>
  <c r="G1509" i="11"/>
  <c r="F1509" i="11"/>
  <c r="E1509" i="11"/>
  <c r="H1508" i="11"/>
  <c r="G1508" i="11"/>
  <c r="F1508" i="11"/>
  <c r="E1508" i="11"/>
  <c r="H1507" i="11"/>
  <c r="G1507" i="11"/>
  <c r="F1507" i="11"/>
  <c r="E1507" i="11"/>
  <c r="H1506" i="11"/>
  <c r="G1506" i="11"/>
  <c r="F1506" i="11"/>
  <c r="E1506" i="11"/>
  <c r="H1505" i="11"/>
  <c r="G1505" i="11"/>
  <c r="F1505" i="11"/>
  <c r="E1505" i="11"/>
  <c r="H1504" i="11"/>
  <c r="G1504" i="11"/>
  <c r="F1504" i="11"/>
  <c r="E1504" i="11"/>
  <c r="H1503" i="11"/>
  <c r="G1503" i="11"/>
  <c r="F1503" i="11"/>
  <c r="E1503" i="11"/>
  <c r="H1502" i="11"/>
  <c r="G1502" i="11"/>
  <c r="F1502" i="11"/>
  <c r="E1502" i="11"/>
  <c r="H1501" i="11"/>
  <c r="G1501" i="11"/>
  <c r="F1501" i="11"/>
  <c r="E1501" i="11"/>
  <c r="H1500" i="11"/>
  <c r="G1500" i="11"/>
  <c r="F1500" i="11"/>
  <c r="E1500" i="11"/>
  <c r="H1499" i="11"/>
  <c r="G1499" i="11"/>
  <c r="F1499" i="11"/>
  <c r="E1499" i="11"/>
  <c r="H1498" i="11"/>
  <c r="G1498" i="11"/>
  <c r="F1498" i="11"/>
  <c r="E1498" i="11"/>
  <c r="H1497" i="11"/>
  <c r="G1497" i="11"/>
  <c r="F1497" i="11"/>
  <c r="E1497" i="11"/>
  <c r="H1496" i="11"/>
  <c r="G1496" i="11"/>
  <c r="F1496" i="11"/>
  <c r="E1496" i="11"/>
  <c r="H1495" i="11"/>
  <c r="G1495" i="11"/>
  <c r="F1495" i="11"/>
  <c r="E1495" i="11"/>
  <c r="H1494" i="11"/>
  <c r="G1494" i="11"/>
  <c r="F1494" i="11"/>
  <c r="E1494" i="11"/>
  <c r="H1493" i="11"/>
  <c r="G1493" i="11"/>
  <c r="F1493" i="11"/>
  <c r="E1493" i="11"/>
  <c r="H1492" i="11"/>
  <c r="G1492" i="11"/>
  <c r="F1492" i="11"/>
  <c r="E1492" i="11"/>
  <c r="H1491" i="11"/>
  <c r="G1491" i="11"/>
  <c r="F1491" i="11"/>
  <c r="E1491" i="11"/>
  <c r="H1490" i="11"/>
  <c r="G1490" i="11"/>
  <c r="F1490" i="11"/>
  <c r="E1490" i="11"/>
  <c r="H1489" i="11"/>
  <c r="G1489" i="11"/>
  <c r="F1489" i="11"/>
  <c r="E1489" i="11"/>
  <c r="H1488" i="11"/>
  <c r="G1488" i="11"/>
  <c r="F1488" i="11"/>
  <c r="E1488" i="11"/>
  <c r="H1487" i="11"/>
  <c r="G1487" i="11"/>
  <c r="F1487" i="11"/>
  <c r="E1487" i="11"/>
  <c r="H1486" i="11"/>
  <c r="G1486" i="11"/>
  <c r="F1486" i="11"/>
  <c r="E1486" i="11"/>
  <c r="H1485" i="11"/>
  <c r="G1485" i="11"/>
  <c r="F1485" i="11"/>
  <c r="E1485" i="11"/>
  <c r="H1484" i="11"/>
  <c r="G1484" i="11"/>
  <c r="F1484" i="11"/>
  <c r="E1484" i="11"/>
  <c r="H1483" i="11"/>
  <c r="G1483" i="11"/>
  <c r="F1483" i="11"/>
  <c r="E1483" i="11"/>
  <c r="H1482" i="11"/>
  <c r="G1482" i="11"/>
  <c r="F1482" i="11"/>
  <c r="E1482" i="11"/>
  <c r="H1481" i="11"/>
  <c r="G1481" i="11"/>
  <c r="F1481" i="11"/>
  <c r="E1481" i="11"/>
  <c r="H1480" i="11"/>
  <c r="G1480" i="11"/>
  <c r="F1480" i="11"/>
  <c r="E1480" i="11"/>
  <c r="H1479" i="11"/>
  <c r="G1479" i="11"/>
  <c r="F1479" i="11"/>
  <c r="E1479" i="11"/>
  <c r="H1478" i="11"/>
  <c r="G1478" i="11"/>
  <c r="F1478" i="11"/>
  <c r="E1478" i="11"/>
  <c r="H1477" i="11"/>
  <c r="G1477" i="11"/>
  <c r="F1477" i="11"/>
  <c r="E1477" i="11"/>
  <c r="H1476" i="11"/>
  <c r="G1476" i="11"/>
  <c r="F1476" i="11"/>
  <c r="E1476" i="11"/>
  <c r="H1475" i="11"/>
  <c r="G1475" i="11"/>
  <c r="F1475" i="11"/>
  <c r="E1475" i="11"/>
  <c r="H1474" i="11"/>
  <c r="G1474" i="11"/>
  <c r="F1474" i="11"/>
  <c r="E1474" i="11"/>
  <c r="H1473" i="11"/>
  <c r="G1473" i="11"/>
  <c r="F1473" i="11"/>
  <c r="E1473" i="11"/>
  <c r="H1472" i="11"/>
  <c r="G1472" i="11"/>
  <c r="F1472" i="11"/>
  <c r="E1472" i="11"/>
  <c r="H1471" i="11"/>
  <c r="G1471" i="11"/>
  <c r="F1471" i="11"/>
  <c r="E1471" i="11"/>
  <c r="H1470" i="11"/>
  <c r="G1470" i="11"/>
  <c r="F1470" i="11"/>
  <c r="E1470" i="11"/>
  <c r="H1469" i="11"/>
  <c r="G1469" i="11"/>
  <c r="F1469" i="11"/>
  <c r="E1469" i="11"/>
  <c r="H1468" i="11"/>
  <c r="G1468" i="11"/>
  <c r="F1468" i="11"/>
  <c r="E1468" i="11"/>
  <c r="H1467" i="11"/>
  <c r="G1467" i="11"/>
  <c r="F1467" i="11"/>
  <c r="E1467" i="11"/>
  <c r="H1466" i="11"/>
  <c r="G1466" i="11"/>
  <c r="F1466" i="11"/>
  <c r="E1466" i="11"/>
  <c r="H1465" i="11"/>
  <c r="G1465" i="11"/>
  <c r="F1465" i="11"/>
  <c r="E1465" i="11"/>
  <c r="H1464" i="11"/>
  <c r="G1464" i="11"/>
  <c r="F1464" i="11"/>
  <c r="E1464" i="11"/>
  <c r="H1463" i="11"/>
  <c r="G1463" i="11"/>
  <c r="F1463" i="11"/>
  <c r="E1463" i="11"/>
  <c r="H1462" i="11"/>
  <c r="G1462" i="11"/>
  <c r="F1462" i="11"/>
  <c r="E1462" i="11"/>
  <c r="H1461" i="11"/>
  <c r="G1461" i="11"/>
  <c r="F1461" i="11"/>
  <c r="E1461" i="11"/>
  <c r="H1460" i="11"/>
  <c r="G1460" i="11"/>
  <c r="F1460" i="11"/>
  <c r="E1460" i="11"/>
  <c r="H1459" i="11"/>
  <c r="G1459" i="11"/>
  <c r="F1459" i="11"/>
  <c r="E1459" i="11"/>
  <c r="H1458" i="11"/>
  <c r="G1458" i="11"/>
  <c r="F1458" i="11"/>
  <c r="E1458" i="11"/>
  <c r="H1457" i="11"/>
  <c r="G1457" i="11"/>
  <c r="F1457" i="11"/>
  <c r="E1457" i="11"/>
  <c r="H1456" i="11"/>
  <c r="G1456" i="11"/>
  <c r="F1456" i="11"/>
  <c r="E1456" i="11"/>
  <c r="H1455" i="11"/>
  <c r="G1455" i="11"/>
  <c r="F1455" i="11"/>
  <c r="E1455" i="11"/>
  <c r="H1454" i="11"/>
  <c r="G1454" i="11"/>
  <c r="F1454" i="11"/>
  <c r="E1454" i="11"/>
  <c r="H1453" i="11"/>
  <c r="G1453" i="11"/>
  <c r="F1453" i="11"/>
  <c r="E1453" i="11"/>
  <c r="H1452" i="11"/>
  <c r="G1452" i="11"/>
  <c r="F1452" i="11"/>
  <c r="E1452" i="11"/>
  <c r="H1451" i="11"/>
  <c r="G1451" i="11"/>
  <c r="F1451" i="11"/>
  <c r="E1451" i="11"/>
  <c r="H1450" i="11"/>
  <c r="G1450" i="11"/>
  <c r="F1450" i="11"/>
  <c r="E1450" i="11"/>
  <c r="H1449" i="11"/>
  <c r="G1449" i="11"/>
  <c r="F1449" i="11"/>
  <c r="E1449" i="11"/>
  <c r="H1448" i="11"/>
  <c r="G1448" i="11"/>
  <c r="F1448" i="11"/>
  <c r="E1448" i="11"/>
  <c r="H1447" i="11"/>
  <c r="G1447" i="11"/>
  <c r="F1447" i="11"/>
  <c r="E1447" i="11"/>
  <c r="H1446" i="11"/>
  <c r="G1446" i="11"/>
  <c r="F1446" i="11"/>
  <c r="E1446" i="11"/>
  <c r="H1445" i="11"/>
  <c r="G1445" i="11"/>
  <c r="F1445" i="11"/>
  <c r="E1445" i="11"/>
  <c r="H1444" i="11"/>
  <c r="G1444" i="11"/>
  <c r="F1444" i="11"/>
  <c r="E1444" i="11"/>
  <c r="H1443" i="11"/>
  <c r="G1443" i="11"/>
  <c r="F1443" i="11"/>
  <c r="E1443" i="11"/>
  <c r="H1442" i="11"/>
  <c r="G1442" i="11"/>
  <c r="F1442" i="11"/>
  <c r="E1442" i="11"/>
  <c r="H1441" i="11"/>
  <c r="G1441" i="11"/>
  <c r="F1441" i="11"/>
  <c r="E1441" i="11"/>
  <c r="H1440" i="11"/>
  <c r="G1440" i="11"/>
  <c r="F1440" i="11"/>
  <c r="E1440" i="11"/>
  <c r="H1439" i="11"/>
  <c r="G1439" i="11"/>
  <c r="F1439" i="11"/>
  <c r="E1439" i="11"/>
  <c r="H1438" i="11"/>
  <c r="G1438" i="11"/>
  <c r="F1438" i="11"/>
  <c r="E1438" i="11"/>
  <c r="H1437" i="11"/>
  <c r="G1437" i="11"/>
  <c r="F1437" i="11"/>
  <c r="E1437" i="11"/>
  <c r="H1436" i="11"/>
  <c r="G1436" i="11"/>
  <c r="F1436" i="11"/>
  <c r="E1436" i="11"/>
  <c r="H1435" i="11"/>
  <c r="G1435" i="11"/>
  <c r="F1435" i="11"/>
  <c r="E1435" i="11"/>
  <c r="H1434" i="11"/>
  <c r="G1434" i="11"/>
  <c r="F1434" i="11"/>
  <c r="E1434" i="11"/>
  <c r="H1433" i="11"/>
  <c r="G1433" i="11"/>
  <c r="F1433" i="11"/>
  <c r="E1433" i="11"/>
  <c r="H1432" i="11"/>
  <c r="G1432" i="11"/>
  <c r="F1432" i="11"/>
  <c r="E1432" i="11"/>
  <c r="H1431" i="11"/>
  <c r="G1431" i="11"/>
  <c r="F1431" i="11"/>
  <c r="E1431" i="11"/>
  <c r="H1430" i="11"/>
  <c r="G1430" i="11"/>
  <c r="F1430" i="11"/>
  <c r="E1430" i="11"/>
  <c r="H1429" i="11"/>
  <c r="G1429" i="11"/>
  <c r="F1429" i="11"/>
  <c r="E1429" i="11"/>
  <c r="H1428" i="11"/>
  <c r="G1428" i="11"/>
  <c r="F1428" i="11"/>
  <c r="E1428" i="11"/>
  <c r="H1427" i="11"/>
  <c r="G1427" i="11"/>
  <c r="F1427" i="11"/>
  <c r="E1427" i="11"/>
  <c r="H1426" i="11"/>
  <c r="G1426" i="11"/>
  <c r="F1426" i="11"/>
  <c r="E1426" i="11"/>
  <c r="H1425" i="11"/>
  <c r="G1425" i="11"/>
  <c r="F1425" i="11"/>
  <c r="E1425" i="11"/>
  <c r="H1424" i="11"/>
  <c r="G1424" i="11"/>
  <c r="F1424" i="11"/>
  <c r="E1424" i="11"/>
  <c r="H1423" i="11"/>
  <c r="G1423" i="11"/>
  <c r="F1423" i="11"/>
  <c r="E1423" i="11"/>
  <c r="H1422" i="11"/>
  <c r="G1422" i="11"/>
  <c r="F1422" i="11"/>
  <c r="E1422" i="11"/>
  <c r="H1421" i="11"/>
  <c r="G1421" i="11"/>
  <c r="F1421" i="11"/>
  <c r="E1421" i="11"/>
  <c r="H1420" i="11"/>
  <c r="G1420" i="11"/>
  <c r="F1420" i="11"/>
  <c r="E1420" i="11"/>
  <c r="H1419" i="11"/>
  <c r="G1419" i="11"/>
  <c r="F1419" i="11"/>
  <c r="E1419" i="11"/>
  <c r="H1418" i="11"/>
  <c r="G1418" i="11"/>
  <c r="F1418" i="11"/>
  <c r="E1418" i="11"/>
  <c r="H1417" i="11"/>
  <c r="G1417" i="11"/>
  <c r="F1417" i="11"/>
  <c r="E1417" i="11"/>
  <c r="H1416" i="11"/>
  <c r="G1416" i="11"/>
  <c r="F1416" i="11"/>
  <c r="E1416" i="11"/>
  <c r="H1415" i="11"/>
  <c r="G1415" i="11"/>
  <c r="F1415" i="11"/>
  <c r="E1415" i="11"/>
  <c r="H1414" i="11"/>
  <c r="G1414" i="11"/>
  <c r="F1414" i="11"/>
  <c r="E1414" i="11"/>
  <c r="H1413" i="11"/>
  <c r="G1413" i="11"/>
  <c r="F1413" i="11"/>
  <c r="E1413" i="11"/>
  <c r="H1412" i="11"/>
  <c r="G1412" i="11"/>
  <c r="F1412" i="11"/>
  <c r="E1412" i="11"/>
  <c r="H1411" i="11"/>
  <c r="G1411" i="11"/>
  <c r="F1411" i="11"/>
  <c r="E1411" i="11"/>
  <c r="H1410" i="11"/>
  <c r="G1410" i="11"/>
  <c r="F1410" i="11"/>
  <c r="E1410" i="11"/>
  <c r="H1409" i="11"/>
  <c r="G1409" i="11"/>
  <c r="F1409" i="11"/>
  <c r="E1409" i="11"/>
  <c r="H1408" i="11"/>
  <c r="G1408" i="11"/>
  <c r="F1408" i="11"/>
  <c r="E1408" i="11"/>
  <c r="H1407" i="11"/>
  <c r="G1407" i="11"/>
  <c r="F1407" i="11"/>
  <c r="E1407" i="11"/>
  <c r="H1406" i="11"/>
  <c r="G1406" i="11"/>
  <c r="F1406" i="11"/>
  <c r="E1406" i="11"/>
  <c r="H1405" i="11"/>
  <c r="G1405" i="11"/>
  <c r="F1405" i="11"/>
  <c r="E1405" i="11"/>
  <c r="H1404" i="11"/>
  <c r="G1404" i="11"/>
  <c r="F1404" i="11"/>
  <c r="E1404" i="11"/>
  <c r="H1403" i="11"/>
  <c r="G1403" i="11"/>
  <c r="F1403" i="11"/>
  <c r="E1403" i="11"/>
  <c r="H1402" i="11"/>
  <c r="G1402" i="11"/>
  <c r="F1402" i="11"/>
  <c r="E1402" i="11"/>
  <c r="H1401" i="11"/>
  <c r="G1401" i="11"/>
  <c r="F1401" i="11"/>
  <c r="E1401" i="11"/>
  <c r="H1400" i="11"/>
  <c r="G1400" i="11"/>
  <c r="F1400" i="11"/>
  <c r="E1400" i="11"/>
  <c r="H1399" i="11"/>
  <c r="G1399" i="11"/>
  <c r="F1399" i="11"/>
  <c r="E1399" i="11"/>
  <c r="H1398" i="11"/>
  <c r="G1398" i="11"/>
  <c r="F1398" i="11"/>
  <c r="E1398" i="11"/>
  <c r="H1397" i="11"/>
  <c r="G1397" i="11"/>
  <c r="F1397" i="11"/>
  <c r="E1397" i="11"/>
  <c r="H1396" i="11"/>
  <c r="G1396" i="11"/>
  <c r="F1396" i="11"/>
  <c r="E1396" i="11"/>
  <c r="H1395" i="11"/>
  <c r="G1395" i="11"/>
  <c r="F1395" i="11"/>
  <c r="E1395" i="11"/>
  <c r="H1394" i="11"/>
  <c r="G1394" i="11"/>
  <c r="F1394" i="11"/>
  <c r="E1394" i="11"/>
  <c r="H1393" i="11"/>
  <c r="G1393" i="11"/>
  <c r="F1393" i="11"/>
  <c r="E1393" i="11"/>
  <c r="H1392" i="11"/>
  <c r="G1392" i="11"/>
  <c r="F1392" i="11"/>
  <c r="E1392" i="11"/>
  <c r="H1391" i="11"/>
  <c r="G1391" i="11"/>
  <c r="F1391" i="11"/>
  <c r="E1391" i="11"/>
  <c r="H1390" i="11"/>
  <c r="G1390" i="11"/>
  <c r="F1390" i="11"/>
  <c r="E1390" i="11"/>
  <c r="H1389" i="11"/>
  <c r="G1389" i="11"/>
  <c r="F1389" i="11"/>
  <c r="E1389" i="11"/>
  <c r="H1388" i="11"/>
  <c r="G1388" i="11"/>
  <c r="F1388" i="11"/>
  <c r="E1388" i="11"/>
  <c r="H1387" i="11"/>
  <c r="G1387" i="11"/>
  <c r="F1387" i="11"/>
  <c r="E1387" i="11"/>
  <c r="H1386" i="11"/>
  <c r="G1386" i="11"/>
  <c r="F1386" i="11"/>
  <c r="E1386" i="11"/>
  <c r="H1385" i="11"/>
  <c r="G1385" i="11"/>
  <c r="F1385" i="11"/>
  <c r="E1385" i="11"/>
  <c r="H1384" i="11"/>
  <c r="G1384" i="11"/>
  <c r="F1384" i="11"/>
  <c r="E1384" i="11"/>
  <c r="H1383" i="11"/>
  <c r="G1383" i="11"/>
  <c r="F1383" i="11"/>
  <c r="E1383" i="11"/>
  <c r="H1382" i="11"/>
  <c r="G1382" i="11"/>
  <c r="F1382" i="11"/>
  <c r="E1382" i="11"/>
  <c r="H1381" i="11"/>
  <c r="G1381" i="11"/>
  <c r="F1381" i="11"/>
  <c r="E1381" i="11"/>
  <c r="H1380" i="11"/>
  <c r="G1380" i="11"/>
  <c r="F1380" i="11"/>
  <c r="E1380" i="11"/>
  <c r="H1379" i="11"/>
  <c r="G1379" i="11"/>
  <c r="F1379" i="11"/>
  <c r="E1379" i="11"/>
  <c r="H1378" i="11"/>
  <c r="G1378" i="11"/>
  <c r="F1378" i="11"/>
  <c r="E1378" i="11"/>
  <c r="H1377" i="11"/>
  <c r="G1377" i="11"/>
  <c r="F1377" i="11"/>
  <c r="E1377" i="11"/>
  <c r="H1376" i="11"/>
  <c r="G1376" i="11"/>
  <c r="F1376" i="11"/>
  <c r="E1376" i="11"/>
  <c r="H1375" i="11"/>
  <c r="G1375" i="11"/>
  <c r="F1375" i="11"/>
  <c r="E1375" i="11"/>
  <c r="H1374" i="11"/>
  <c r="G1374" i="11"/>
  <c r="F1374" i="11"/>
  <c r="E1374" i="11"/>
  <c r="H1373" i="11"/>
  <c r="G1373" i="11"/>
  <c r="F1373" i="11"/>
  <c r="E1373" i="11"/>
  <c r="H1372" i="11"/>
  <c r="G1372" i="11"/>
  <c r="F1372" i="11"/>
  <c r="E1372" i="11"/>
  <c r="H1371" i="11"/>
  <c r="G1371" i="11"/>
  <c r="F1371" i="11"/>
  <c r="E1371" i="11"/>
  <c r="H1370" i="11"/>
  <c r="G1370" i="11"/>
  <c r="F1370" i="11"/>
  <c r="E1370" i="11"/>
  <c r="H1369" i="11"/>
  <c r="G1369" i="11"/>
  <c r="F1369" i="11"/>
  <c r="E1369" i="11"/>
  <c r="H1368" i="11"/>
  <c r="G1368" i="11"/>
  <c r="F1368" i="11"/>
  <c r="E1368" i="11"/>
  <c r="H1367" i="11"/>
  <c r="G1367" i="11"/>
  <c r="F1367" i="11"/>
  <c r="E1367" i="11"/>
  <c r="H1366" i="11"/>
  <c r="G1366" i="11"/>
  <c r="F1366" i="11"/>
  <c r="E1366" i="11"/>
  <c r="H1365" i="11"/>
  <c r="G1365" i="11"/>
  <c r="F1365" i="11"/>
  <c r="E1365" i="11"/>
  <c r="H1364" i="11"/>
  <c r="G1364" i="11"/>
  <c r="F1364" i="11"/>
  <c r="E1364" i="11"/>
  <c r="H1363" i="11"/>
  <c r="G1363" i="11"/>
  <c r="F1363" i="11"/>
  <c r="E1363" i="11"/>
  <c r="H1362" i="11"/>
  <c r="G1362" i="11"/>
  <c r="F1362" i="11"/>
  <c r="E1362" i="11"/>
  <c r="H1361" i="11"/>
  <c r="G1361" i="11"/>
  <c r="F1361" i="11"/>
  <c r="E1361" i="11"/>
  <c r="H1360" i="11"/>
  <c r="G1360" i="11"/>
  <c r="F1360" i="11"/>
  <c r="E1360" i="11"/>
  <c r="H1359" i="11"/>
  <c r="G1359" i="11"/>
  <c r="F1359" i="11"/>
  <c r="E1359" i="11"/>
  <c r="H1358" i="11"/>
  <c r="G1358" i="11"/>
  <c r="F1358" i="11"/>
  <c r="E1358" i="11"/>
  <c r="H1357" i="11"/>
  <c r="G1357" i="11"/>
  <c r="F1357" i="11"/>
  <c r="E1357" i="11"/>
  <c r="H1356" i="11"/>
  <c r="G1356" i="11"/>
  <c r="F1356" i="11"/>
  <c r="E1356" i="11"/>
  <c r="H1355" i="11"/>
  <c r="G1355" i="11"/>
  <c r="F1355" i="11"/>
  <c r="E1355" i="11"/>
  <c r="H1354" i="11"/>
  <c r="G1354" i="11"/>
  <c r="F1354" i="11"/>
  <c r="E1354" i="11"/>
  <c r="H1353" i="11"/>
  <c r="G1353" i="11"/>
  <c r="F1353" i="11"/>
  <c r="E1353" i="11"/>
  <c r="H1352" i="11"/>
  <c r="G1352" i="11"/>
  <c r="F1352" i="11"/>
  <c r="E1352" i="11"/>
  <c r="H1351" i="11"/>
  <c r="G1351" i="11"/>
  <c r="F1351" i="11"/>
  <c r="E1351" i="11"/>
  <c r="H1350" i="11"/>
  <c r="G1350" i="11"/>
  <c r="F1350" i="11"/>
  <c r="E1350" i="11"/>
  <c r="H1349" i="11"/>
  <c r="G1349" i="11"/>
  <c r="F1349" i="11"/>
  <c r="E1349" i="11"/>
  <c r="H1348" i="11"/>
  <c r="G1348" i="11"/>
  <c r="F1348" i="11"/>
  <c r="E1348" i="11"/>
  <c r="H1347" i="11"/>
  <c r="G1347" i="11"/>
  <c r="F1347" i="11"/>
  <c r="E1347" i="11"/>
  <c r="H1346" i="11"/>
  <c r="G1346" i="11"/>
  <c r="F1346" i="11"/>
  <c r="E1346" i="11"/>
  <c r="H1345" i="11"/>
  <c r="G1345" i="11"/>
  <c r="F1345" i="11"/>
  <c r="E1345" i="11"/>
  <c r="H1344" i="11"/>
  <c r="G1344" i="11"/>
  <c r="F1344" i="11"/>
  <c r="E1344" i="11"/>
  <c r="H1343" i="11"/>
  <c r="G1343" i="11"/>
  <c r="F1343" i="11"/>
  <c r="E1343" i="11"/>
  <c r="H1342" i="11"/>
  <c r="G1342" i="11"/>
  <c r="F1342" i="11"/>
  <c r="E1342" i="11"/>
  <c r="H1341" i="11"/>
  <c r="G1341" i="11"/>
  <c r="F1341" i="11"/>
  <c r="E1341" i="11"/>
  <c r="H1340" i="11"/>
  <c r="G1340" i="11"/>
  <c r="F1340" i="11"/>
  <c r="E1340" i="11"/>
  <c r="H1339" i="11"/>
  <c r="G1339" i="11"/>
  <c r="F1339" i="11"/>
  <c r="E1339" i="11"/>
  <c r="H1338" i="11"/>
  <c r="G1338" i="11"/>
  <c r="F1338" i="11"/>
  <c r="E1338" i="11"/>
  <c r="H1337" i="11"/>
  <c r="G1337" i="11"/>
  <c r="F1337" i="11"/>
  <c r="E1337" i="11"/>
  <c r="H1336" i="11"/>
  <c r="G1336" i="11"/>
  <c r="F1336" i="11"/>
  <c r="E1336" i="11"/>
  <c r="H1335" i="11"/>
  <c r="G1335" i="11"/>
  <c r="F1335" i="11"/>
  <c r="E1335" i="11"/>
  <c r="H1334" i="11"/>
  <c r="G1334" i="11"/>
  <c r="F1334" i="11"/>
  <c r="E1334" i="11"/>
  <c r="H1333" i="11"/>
  <c r="G1333" i="11"/>
  <c r="F1333" i="11"/>
  <c r="E1333" i="11"/>
  <c r="H1332" i="11"/>
  <c r="G1332" i="11"/>
  <c r="F1332" i="11"/>
  <c r="E1332" i="11"/>
  <c r="H1331" i="11"/>
  <c r="G1331" i="11"/>
  <c r="F1331" i="11"/>
  <c r="E1331" i="11"/>
  <c r="H1330" i="11"/>
  <c r="G1330" i="11"/>
  <c r="F1330" i="11"/>
  <c r="E1330" i="11"/>
  <c r="H1329" i="11"/>
  <c r="G1329" i="11"/>
  <c r="F1329" i="11"/>
  <c r="E1329" i="11"/>
  <c r="H1328" i="11"/>
  <c r="G1328" i="11"/>
  <c r="F1328" i="11"/>
  <c r="E1328" i="11"/>
  <c r="H1327" i="11"/>
  <c r="G1327" i="11"/>
  <c r="F1327" i="11"/>
  <c r="E1327" i="11"/>
  <c r="H1326" i="11"/>
  <c r="G1326" i="11"/>
  <c r="F1326" i="11"/>
  <c r="E1326" i="11"/>
  <c r="H1325" i="11"/>
  <c r="G1325" i="11"/>
  <c r="F1325" i="11"/>
  <c r="E1325" i="11"/>
  <c r="H1324" i="11"/>
  <c r="G1324" i="11"/>
  <c r="F1324" i="11"/>
  <c r="E1324" i="11"/>
  <c r="H1323" i="11"/>
  <c r="G1323" i="11"/>
  <c r="F1323" i="11"/>
  <c r="E1323" i="11"/>
  <c r="H1322" i="11"/>
  <c r="G1322" i="11"/>
  <c r="F1322" i="11"/>
  <c r="E1322" i="11"/>
  <c r="H1321" i="11"/>
  <c r="G1321" i="11"/>
  <c r="F1321" i="11"/>
  <c r="E1321" i="11"/>
  <c r="H1320" i="11"/>
  <c r="G1320" i="11"/>
  <c r="F1320" i="11"/>
  <c r="E1320" i="11"/>
  <c r="H1319" i="11"/>
  <c r="G1319" i="11"/>
  <c r="F1319" i="11"/>
  <c r="E1319" i="11"/>
  <c r="H1318" i="11"/>
  <c r="G1318" i="11"/>
  <c r="F1318" i="11"/>
  <c r="E1318" i="11"/>
  <c r="H1317" i="11"/>
  <c r="G1317" i="11"/>
  <c r="F1317" i="11"/>
  <c r="E1317" i="11"/>
  <c r="H1316" i="11"/>
  <c r="G1316" i="11"/>
  <c r="F1316" i="11"/>
  <c r="E1316" i="11"/>
  <c r="H1315" i="11"/>
  <c r="G1315" i="11"/>
  <c r="F1315" i="11"/>
  <c r="E1315" i="11"/>
  <c r="H1314" i="11"/>
  <c r="G1314" i="11"/>
  <c r="F1314" i="11"/>
  <c r="E1314" i="11"/>
  <c r="H1313" i="11"/>
  <c r="G1313" i="11"/>
  <c r="F1313" i="11"/>
  <c r="E1313" i="11"/>
  <c r="H1312" i="11"/>
  <c r="G1312" i="11"/>
  <c r="F1312" i="11"/>
  <c r="E1312" i="11"/>
  <c r="H1311" i="11"/>
  <c r="G1311" i="11"/>
  <c r="F1311" i="11"/>
  <c r="E1311" i="11"/>
  <c r="H1310" i="11"/>
  <c r="G1310" i="11"/>
  <c r="F1310" i="11"/>
  <c r="E1310" i="11"/>
  <c r="H1309" i="11"/>
  <c r="G1309" i="11"/>
  <c r="F1309" i="11"/>
  <c r="E1309" i="11"/>
  <c r="H1308" i="11"/>
  <c r="G1308" i="11"/>
  <c r="F1308" i="11"/>
  <c r="E1308" i="11"/>
  <c r="H1307" i="11"/>
  <c r="G1307" i="11"/>
  <c r="F1307" i="11"/>
  <c r="E1307" i="11"/>
  <c r="H1306" i="11"/>
  <c r="G1306" i="11"/>
  <c r="F1306" i="11"/>
  <c r="E1306" i="11"/>
  <c r="H1305" i="11"/>
  <c r="G1305" i="11"/>
  <c r="F1305" i="11"/>
  <c r="E1305" i="11"/>
  <c r="H1304" i="11"/>
  <c r="G1304" i="11"/>
  <c r="F1304" i="11"/>
  <c r="E1304" i="11"/>
  <c r="H1303" i="11"/>
  <c r="G1303" i="11"/>
  <c r="F1303" i="11"/>
  <c r="E1303" i="11"/>
  <c r="H1302" i="11"/>
  <c r="G1302" i="11"/>
  <c r="F1302" i="11"/>
  <c r="E1302" i="11"/>
  <c r="H1301" i="11"/>
  <c r="G1301" i="11"/>
  <c r="F1301" i="11"/>
  <c r="E1301" i="11"/>
  <c r="H1300" i="11"/>
  <c r="G1300" i="11"/>
  <c r="F1300" i="11"/>
  <c r="E1300" i="11"/>
  <c r="H1299" i="11"/>
  <c r="G1299" i="11"/>
  <c r="F1299" i="11"/>
  <c r="E1299" i="11"/>
  <c r="H1298" i="11"/>
  <c r="G1298" i="11"/>
  <c r="F1298" i="11"/>
  <c r="E1298" i="11"/>
  <c r="H1297" i="11"/>
  <c r="G1297" i="11"/>
  <c r="F1297" i="11"/>
  <c r="E1297" i="11"/>
  <c r="H1296" i="11"/>
  <c r="G1296" i="11"/>
  <c r="F1296" i="11"/>
  <c r="E1296" i="11"/>
  <c r="H1295" i="11"/>
  <c r="G1295" i="11"/>
  <c r="F1295" i="11"/>
  <c r="E1295" i="11"/>
  <c r="H1294" i="11"/>
  <c r="G1294" i="11"/>
  <c r="F1294" i="11"/>
  <c r="E1294" i="11"/>
  <c r="H1293" i="11"/>
  <c r="G1293" i="11"/>
  <c r="F1293" i="11"/>
  <c r="E1293" i="11"/>
  <c r="H1292" i="11"/>
  <c r="G1292" i="11"/>
  <c r="F1292" i="11"/>
  <c r="E1292" i="11"/>
  <c r="H1291" i="11"/>
  <c r="G1291" i="11"/>
  <c r="F1291" i="11"/>
  <c r="E1291" i="11"/>
  <c r="H1290" i="11"/>
  <c r="G1290" i="11"/>
  <c r="F1290" i="11"/>
  <c r="E1290" i="11"/>
  <c r="H1289" i="11"/>
  <c r="G1289" i="11"/>
  <c r="F1289" i="11"/>
  <c r="E1289" i="11"/>
  <c r="H1288" i="11"/>
  <c r="G1288" i="11"/>
  <c r="F1288" i="11"/>
  <c r="E1288" i="11"/>
  <c r="H1287" i="11"/>
  <c r="G1287" i="11"/>
  <c r="F1287" i="11"/>
  <c r="E1287" i="11"/>
  <c r="H1286" i="11"/>
  <c r="G1286" i="11"/>
  <c r="F1286" i="11"/>
  <c r="E1286" i="11"/>
  <c r="H1285" i="11"/>
  <c r="G1285" i="11"/>
  <c r="F1285" i="11"/>
  <c r="E1285" i="11"/>
  <c r="H1284" i="11"/>
  <c r="G1284" i="11"/>
  <c r="F1284" i="11"/>
  <c r="E1284" i="11"/>
  <c r="H1283" i="11"/>
  <c r="G1283" i="11"/>
  <c r="F1283" i="11"/>
  <c r="E1283" i="11"/>
  <c r="H1282" i="11"/>
  <c r="G1282" i="11"/>
  <c r="F1282" i="11"/>
  <c r="E1282" i="11"/>
  <c r="H1281" i="11"/>
  <c r="G1281" i="11"/>
  <c r="F1281" i="11"/>
  <c r="E1281" i="11"/>
  <c r="H1280" i="11"/>
  <c r="G1280" i="11"/>
  <c r="F1280" i="11"/>
  <c r="E1280" i="11"/>
  <c r="H1279" i="11"/>
  <c r="G1279" i="11"/>
  <c r="F1279" i="11"/>
  <c r="E1279" i="11"/>
  <c r="H1278" i="11"/>
  <c r="G1278" i="11"/>
  <c r="F1278" i="11"/>
  <c r="E1278" i="11"/>
  <c r="H1277" i="11"/>
  <c r="G1277" i="11"/>
  <c r="F1277" i="11"/>
  <c r="E1277" i="11"/>
  <c r="H1276" i="11"/>
  <c r="G1276" i="11"/>
  <c r="F1276" i="11"/>
  <c r="E1276" i="11"/>
  <c r="H1275" i="11"/>
  <c r="G1275" i="11"/>
  <c r="F1275" i="11"/>
  <c r="E1275" i="11"/>
  <c r="H1274" i="11"/>
  <c r="G1274" i="11"/>
  <c r="F1274" i="11"/>
  <c r="E1274" i="11"/>
  <c r="H1273" i="11"/>
  <c r="G1273" i="11"/>
  <c r="F1273" i="11"/>
  <c r="E1273" i="11"/>
  <c r="H1272" i="11"/>
  <c r="G1272" i="11"/>
  <c r="F1272" i="11"/>
  <c r="E1272" i="11"/>
  <c r="H1271" i="11"/>
  <c r="G1271" i="11"/>
  <c r="F1271" i="11"/>
  <c r="E1271" i="11"/>
  <c r="H1270" i="11"/>
  <c r="G1270" i="11"/>
  <c r="F1270" i="11"/>
  <c r="E1270" i="11"/>
  <c r="H1269" i="11"/>
  <c r="G1269" i="11"/>
  <c r="F1269" i="11"/>
  <c r="E1269" i="11"/>
  <c r="H1268" i="11"/>
  <c r="G1268" i="11"/>
  <c r="F1268" i="11"/>
  <c r="E1268" i="11"/>
  <c r="H1267" i="11"/>
  <c r="G1267" i="11"/>
  <c r="F1267" i="11"/>
  <c r="E1267" i="11"/>
  <c r="H1266" i="11"/>
  <c r="G1266" i="11"/>
  <c r="F1266" i="11"/>
  <c r="E1266" i="11"/>
  <c r="H1265" i="11"/>
  <c r="G1265" i="11"/>
  <c r="F1265" i="11"/>
  <c r="E1265" i="11"/>
  <c r="H1264" i="11"/>
  <c r="G1264" i="11"/>
  <c r="F1264" i="11"/>
  <c r="E1264" i="11"/>
  <c r="H1263" i="11"/>
  <c r="G1263" i="11"/>
  <c r="F1263" i="11"/>
  <c r="E1263" i="11"/>
  <c r="H1262" i="11"/>
  <c r="G1262" i="11"/>
  <c r="F1262" i="11"/>
  <c r="E1262" i="11"/>
  <c r="H1261" i="11"/>
  <c r="G1261" i="11"/>
  <c r="F1261" i="11"/>
  <c r="E1261" i="11"/>
  <c r="H1260" i="11"/>
  <c r="G1260" i="11"/>
  <c r="F1260" i="11"/>
  <c r="E1260" i="11"/>
  <c r="H1259" i="11"/>
  <c r="G1259" i="11"/>
  <c r="F1259" i="11"/>
  <c r="E1259" i="11"/>
  <c r="H1258" i="11"/>
  <c r="G1258" i="11"/>
  <c r="F1258" i="11"/>
  <c r="E1258" i="11"/>
  <c r="H1257" i="11"/>
  <c r="G1257" i="11"/>
  <c r="F1257" i="11"/>
  <c r="E1257" i="11"/>
  <c r="H1256" i="11"/>
  <c r="G1256" i="11"/>
  <c r="F1256" i="11"/>
  <c r="E1256" i="11"/>
  <c r="H1255" i="11"/>
  <c r="G1255" i="11"/>
  <c r="F1255" i="11"/>
  <c r="E1255" i="11"/>
  <c r="H1254" i="11"/>
  <c r="G1254" i="11"/>
  <c r="F1254" i="11"/>
  <c r="E1254" i="11"/>
  <c r="H1253" i="11"/>
  <c r="G1253" i="11"/>
  <c r="F1253" i="11"/>
  <c r="E1253" i="11"/>
  <c r="H1252" i="11"/>
  <c r="G1252" i="11"/>
  <c r="F1252" i="11"/>
  <c r="E1252" i="11"/>
  <c r="H1251" i="11"/>
  <c r="G1251" i="11"/>
  <c r="F1251" i="11"/>
  <c r="E1251" i="11"/>
  <c r="H1250" i="11"/>
  <c r="G1250" i="11"/>
  <c r="F1250" i="11"/>
  <c r="E1250" i="11"/>
  <c r="H1249" i="11"/>
  <c r="G1249" i="11"/>
  <c r="F1249" i="11"/>
  <c r="E1249" i="11"/>
  <c r="H1248" i="11"/>
  <c r="G1248" i="11"/>
  <c r="F1248" i="11"/>
  <c r="E1248" i="11"/>
  <c r="H1247" i="11"/>
  <c r="G1247" i="11"/>
  <c r="F1247" i="11"/>
  <c r="E1247" i="11"/>
  <c r="H1246" i="11"/>
  <c r="G1246" i="11"/>
  <c r="F1246" i="11"/>
  <c r="E1246" i="11"/>
  <c r="H1245" i="11"/>
  <c r="G1245" i="11"/>
  <c r="F1245" i="11"/>
  <c r="E1245" i="11"/>
  <c r="H1244" i="11"/>
  <c r="G1244" i="11"/>
  <c r="F1244" i="11"/>
  <c r="E1244" i="11"/>
  <c r="H1243" i="11"/>
  <c r="G1243" i="11"/>
  <c r="F1243" i="11"/>
  <c r="E1243" i="11"/>
  <c r="H1242" i="11"/>
  <c r="G1242" i="11"/>
  <c r="F1242" i="11"/>
  <c r="E1242" i="11"/>
  <c r="H1241" i="11"/>
  <c r="G1241" i="11"/>
  <c r="F1241" i="11"/>
  <c r="E1241" i="11"/>
  <c r="H1240" i="11"/>
  <c r="G1240" i="11"/>
  <c r="F1240" i="11"/>
  <c r="E1240" i="11"/>
  <c r="H1239" i="11"/>
  <c r="G1239" i="11"/>
  <c r="F1239" i="11"/>
  <c r="E1239" i="11"/>
  <c r="H1238" i="11"/>
  <c r="G1238" i="11"/>
  <c r="F1238" i="11"/>
  <c r="E1238" i="11"/>
  <c r="H1237" i="11"/>
  <c r="G1237" i="11"/>
  <c r="F1237" i="11"/>
  <c r="E1237" i="11"/>
  <c r="H1236" i="11"/>
  <c r="G1236" i="11"/>
  <c r="F1236" i="11"/>
  <c r="E1236" i="11"/>
  <c r="H1235" i="11"/>
  <c r="G1235" i="11"/>
  <c r="F1235" i="11"/>
  <c r="E1235" i="11"/>
  <c r="H1234" i="11"/>
  <c r="G1234" i="11"/>
  <c r="F1234" i="11"/>
  <c r="E1234" i="11"/>
  <c r="H1233" i="11"/>
  <c r="G1233" i="11"/>
  <c r="F1233" i="11"/>
  <c r="E1233" i="11"/>
  <c r="H1232" i="11"/>
  <c r="G1232" i="11"/>
  <c r="F1232" i="11"/>
  <c r="E1232" i="11"/>
  <c r="H1231" i="11"/>
  <c r="G1231" i="11"/>
  <c r="F1231" i="11"/>
  <c r="E1231" i="11"/>
  <c r="H1230" i="11"/>
  <c r="G1230" i="11"/>
  <c r="F1230" i="11"/>
  <c r="E1230" i="11"/>
  <c r="H1229" i="11"/>
  <c r="G1229" i="11"/>
  <c r="F1229" i="11"/>
  <c r="E1229" i="11"/>
  <c r="H1228" i="11"/>
  <c r="G1228" i="11"/>
  <c r="F1228" i="11"/>
  <c r="E1228" i="11"/>
  <c r="H1227" i="11"/>
  <c r="G1227" i="11"/>
  <c r="F1227" i="11"/>
  <c r="E1227" i="11"/>
  <c r="H1226" i="11"/>
  <c r="G1226" i="11"/>
  <c r="F1226" i="11"/>
  <c r="E1226" i="11"/>
  <c r="H1225" i="11"/>
  <c r="G1225" i="11"/>
  <c r="F1225" i="11"/>
  <c r="E1225" i="11"/>
  <c r="H1224" i="11"/>
  <c r="G1224" i="11"/>
  <c r="F1224" i="11"/>
  <c r="E1224" i="11"/>
  <c r="H1223" i="11"/>
  <c r="G1223" i="11"/>
  <c r="F1223" i="11"/>
  <c r="E1223" i="11"/>
  <c r="H1222" i="11"/>
  <c r="G1222" i="11"/>
  <c r="F1222" i="11"/>
  <c r="E1222" i="11"/>
  <c r="H1221" i="11"/>
  <c r="G1221" i="11"/>
  <c r="F1221" i="11"/>
  <c r="E1221" i="11"/>
  <c r="H1220" i="11"/>
  <c r="G1220" i="11"/>
  <c r="F1220" i="11"/>
  <c r="E1220" i="11"/>
  <c r="H1219" i="11"/>
  <c r="G1219" i="11"/>
  <c r="F1219" i="11"/>
  <c r="E1219" i="11"/>
  <c r="H1218" i="11"/>
  <c r="G1218" i="11"/>
  <c r="F1218" i="11"/>
  <c r="E1218" i="11"/>
  <c r="H1217" i="11"/>
  <c r="G1217" i="11"/>
  <c r="F1217" i="11"/>
  <c r="E1217" i="11"/>
  <c r="H1216" i="11"/>
  <c r="G1216" i="11"/>
  <c r="F1216" i="11"/>
  <c r="E1216" i="11"/>
  <c r="H1215" i="11"/>
  <c r="G1215" i="11"/>
  <c r="F1215" i="11"/>
  <c r="E1215" i="11"/>
  <c r="H1214" i="11"/>
  <c r="G1214" i="11"/>
  <c r="F1214" i="11"/>
  <c r="E1214" i="11"/>
  <c r="H1213" i="11"/>
  <c r="G1213" i="11"/>
  <c r="F1213" i="11"/>
  <c r="E1213" i="11"/>
  <c r="H1212" i="11"/>
  <c r="G1212" i="11"/>
  <c r="F1212" i="11"/>
  <c r="E1212" i="11"/>
  <c r="H1211" i="11"/>
  <c r="G1211" i="11"/>
  <c r="F1211" i="11"/>
  <c r="E1211" i="11"/>
  <c r="H1210" i="11"/>
  <c r="G1210" i="11"/>
  <c r="F1210" i="11"/>
  <c r="E1210" i="11"/>
  <c r="H1209" i="11"/>
  <c r="G1209" i="11"/>
  <c r="F1209" i="11"/>
  <c r="E1209" i="11"/>
  <c r="H1208" i="11"/>
  <c r="G1208" i="11"/>
  <c r="F1208" i="11"/>
  <c r="E1208" i="11"/>
  <c r="H1207" i="11"/>
  <c r="G1207" i="11"/>
  <c r="F1207" i="11"/>
  <c r="E1207" i="11"/>
  <c r="H1206" i="11"/>
  <c r="G1206" i="11"/>
  <c r="F1206" i="11"/>
  <c r="E1206" i="11"/>
  <c r="H1205" i="11"/>
  <c r="G1205" i="11"/>
  <c r="F1205" i="11"/>
  <c r="E1205" i="11"/>
  <c r="H1204" i="11"/>
  <c r="G1204" i="11"/>
  <c r="F1204" i="11"/>
  <c r="E1204" i="11"/>
  <c r="H1203" i="11"/>
  <c r="G1203" i="11"/>
  <c r="F1203" i="11"/>
  <c r="E1203" i="11"/>
  <c r="H1202" i="11"/>
  <c r="G1202" i="11"/>
  <c r="F1202" i="11"/>
  <c r="E1202" i="11"/>
  <c r="H1201" i="11"/>
  <c r="G1201" i="11"/>
  <c r="F1201" i="11"/>
  <c r="E1201" i="11"/>
  <c r="H1200" i="11"/>
  <c r="G1200" i="11"/>
  <c r="F1200" i="11"/>
  <c r="E1200" i="11"/>
  <c r="H1199" i="11"/>
  <c r="G1199" i="11"/>
  <c r="F1199" i="11"/>
  <c r="E1199" i="11"/>
  <c r="H1198" i="11"/>
  <c r="G1198" i="11"/>
  <c r="F1198" i="11"/>
  <c r="E1198" i="11"/>
  <c r="H1197" i="11"/>
  <c r="G1197" i="11"/>
  <c r="F1197" i="11"/>
  <c r="E1197" i="11"/>
  <c r="H1196" i="11"/>
  <c r="G1196" i="11"/>
  <c r="F1196" i="11"/>
  <c r="E1196" i="11"/>
  <c r="H1195" i="11"/>
  <c r="G1195" i="11"/>
  <c r="F1195" i="11"/>
  <c r="E1195" i="11"/>
  <c r="H1194" i="11"/>
  <c r="G1194" i="11"/>
  <c r="F1194" i="11"/>
  <c r="E1194" i="11"/>
  <c r="H1193" i="11"/>
  <c r="G1193" i="11"/>
  <c r="F1193" i="11"/>
  <c r="E1193" i="11"/>
  <c r="H1192" i="11"/>
  <c r="G1192" i="11"/>
  <c r="F1192" i="11"/>
  <c r="E1192" i="11"/>
  <c r="H1191" i="11"/>
  <c r="G1191" i="11"/>
  <c r="F1191" i="11"/>
  <c r="E1191" i="11"/>
  <c r="H1190" i="11"/>
  <c r="G1190" i="11"/>
  <c r="F1190" i="11"/>
  <c r="E1190" i="11"/>
  <c r="H1189" i="11"/>
  <c r="G1189" i="11"/>
  <c r="F1189" i="11"/>
  <c r="E1189" i="11"/>
  <c r="H1188" i="11"/>
  <c r="G1188" i="11"/>
  <c r="F1188" i="11"/>
  <c r="E1188" i="11"/>
  <c r="H1187" i="11"/>
  <c r="G1187" i="11"/>
  <c r="F1187" i="11"/>
  <c r="E1187" i="11"/>
  <c r="H1186" i="11"/>
  <c r="G1186" i="11"/>
  <c r="F1186" i="11"/>
  <c r="E1186" i="11"/>
  <c r="H1185" i="11"/>
  <c r="G1185" i="11"/>
  <c r="F1185" i="11"/>
  <c r="E1185" i="11"/>
  <c r="H1184" i="11"/>
  <c r="G1184" i="11"/>
  <c r="F1184" i="11"/>
  <c r="E1184" i="11"/>
  <c r="H1183" i="11"/>
  <c r="G1183" i="11"/>
  <c r="F1183" i="11"/>
  <c r="E1183" i="11"/>
  <c r="H1182" i="11"/>
  <c r="G1182" i="11"/>
  <c r="F1182" i="11"/>
  <c r="E1182" i="11"/>
  <c r="H1181" i="11"/>
  <c r="G1181" i="11"/>
  <c r="F1181" i="11"/>
  <c r="E1181" i="11"/>
  <c r="H1180" i="11"/>
  <c r="G1180" i="11"/>
  <c r="F1180" i="11"/>
  <c r="E1180" i="11"/>
  <c r="H1179" i="11"/>
  <c r="G1179" i="11"/>
  <c r="F1179" i="11"/>
  <c r="E1179" i="11"/>
  <c r="H1178" i="11"/>
  <c r="G1178" i="11"/>
  <c r="F1178" i="11"/>
  <c r="E1178" i="11"/>
  <c r="H1177" i="11"/>
  <c r="G1177" i="11"/>
  <c r="F1177" i="11"/>
  <c r="E1177" i="11"/>
  <c r="H1176" i="11"/>
  <c r="G1176" i="11"/>
  <c r="F1176" i="11"/>
  <c r="E1176" i="11"/>
  <c r="H1175" i="11"/>
  <c r="G1175" i="11"/>
  <c r="F1175" i="11"/>
  <c r="E1175" i="11"/>
  <c r="H1174" i="11"/>
  <c r="G1174" i="11"/>
  <c r="F1174" i="11"/>
  <c r="E1174" i="11"/>
  <c r="H1173" i="11"/>
  <c r="G1173" i="11"/>
  <c r="F1173" i="11"/>
  <c r="E1173" i="11"/>
  <c r="H1172" i="11"/>
  <c r="G1172" i="11"/>
  <c r="F1172" i="11"/>
  <c r="E1172" i="11"/>
  <c r="H1171" i="11"/>
  <c r="G1171" i="11"/>
  <c r="F1171" i="11"/>
  <c r="E1171" i="11"/>
  <c r="H1170" i="11"/>
  <c r="G1170" i="11"/>
  <c r="F1170" i="11"/>
  <c r="E1170" i="11"/>
  <c r="H1169" i="11"/>
  <c r="G1169" i="11"/>
  <c r="F1169" i="11"/>
  <c r="E1169" i="11"/>
  <c r="H1168" i="11"/>
  <c r="G1168" i="11"/>
  <c r="F1168" i="11"/>
  <c r="E1168" i="11"/>
  <c r="H1167" i="11"/>
  <c r="G1167" i="11"/>
  <c r="F1167" i="11"/>
  <c r="E1167" i="11"/>
  <c r="H1166" i="11"/>
  <c r="G1166" i="11"/>
  <c r="F1166" i="11"/>
  <c r="E1166" i="11"/>
  <c r="H1165" i="11"/>
  <c r="G1165" i="11"/>
  <c r="F1165" i="11"/>
  <c r="E1165" i="11"/>
  <c r="H1164" i="11"/>
  <c r="G1164" i="11"/>
  <c r="F1164" i="11"/>
  <c r="E1164" i="11"/>
  <c r="H1163" i="11"/>
  <c r="G1163" i="11"/>
  <c r="F1163" i="11"/>
  <c r="E1163" i="11"/>
  <c r="H1162" i="11"/>
  <c r="G1162" i="11"/>
  <c r="F1162" i="11"/>
  <c r="E1162" i="11"/>
  <c r="H1161" i="11"/>
  <c r="G1161" i="11"/>
  <c r="F1161" i="11"/>
  <c r="E1161" i="11"/>
  <c r="H1160" i="11"/>
  <c r="G1160" i="11"/>
  <c r="F1160" i="11"/>
  <c r="E1160" i="11"/>
  <c r="H1159" i="11"/>
  <c r="G1159" i="11"/>
  <c r="F1159" i="11"/>
  <c r="E1159" i="11"/>
  <c r="H1158" i="11"/>
  <c r="G1158" i="11"/>
  <c r="F1158" i="11"/>
  <c r="E1158" i="11"/>
  <c r="H1157" i="11"/>
  <c r="G1157" i="11"/>
  <c r="F1157" i="11"/>
  <c r="E1157" i="11"/>
  <c r="H1156" i="11"/>
  <c r="G1156" i="11"/>
  <c r="F1156" i="11"/>
  <c r="E1156" i="11"/>
  <c r="H1155" i="11"/>
  <c r="G1155" i="11"/>
  <c r="F1155" i="11"/>
  <c r="E1155" i="11"/>
  <c r="H1154" i="11"/>
  <c r="G1154" i="11"/>
  <c r="F1154" i="11"/>
  <c r="E1154" i="11"/>
  <c r="H1153" i="11"/>
  <c r="G1153" i="11"/>
  <c r="F1153" i="11"/>
  <c r="E1153" i="11"/>
  <c r="H1152" i="11"/>
  <c r="G1152" i="11"/>
  <c r="F1152" i="11"/>
  <c r="E1152" i="11"/>
  <c r="H1151" i="11"/>
  <c r="G1151" i="11"/>
  <c r="F1151" i="11"/>
  <c r="E1151" i="11"/>
  <c r="H1150" i="11"/>
  <c r="G1150" i="11"/>
  <c r="F1150" i="11"/>
  <c r="E1150" i="11"/>
  <c r="H1149" i="11"/>
  <c r="G1149" i="11"/>
  <c r="F1149" i="11"/>
  <c r="E1149" i="11"/>
  <c r="H1148" i="11"/>
  <c r="G1148" i="11"/>
  <c r="F1148" i="11"/>
  <c r="E1148" i="11"/>
  <c r="H1147" i="11"/>
  <c r="G1147" i="11"/>
  <c r="F1147" i="11"/>
  <c r="E1147" i="11"/>
  <c r="H1146" i="11"/>
  <c r="G1146" i="11"/>
  <c r="F1146" i="11"/>
  <c r="E1146" i="11"/>
  <c r="H1145" i="11"/>
  <c r="G1145" i="11"/>
  <c r="F1145" i="11"/>
  <c r="E1145" i="11"/>
  <c r="H1144" i="11"/>
  <c r="G1144" i="11"/>
  <c r="F1144" i="11"/>
  <c r="E1144" i="11"/>
  <c r="H1143" i="11"/>
  <c r="G1143" i="11"/>
  <c r="F1143" i="11"/>
  <c r="E1143" i="11"/>
  <c r="H1142" i="11"/>
  <c r="G1142" i="11"/>
  <c r="F1142" i="11"/>
  <c r="E1142" i="11"/>
  <c r="H1141" i="11"/>
  <c r="G1141" i="11"/>
  <c r="F1141" i="11"/>
  <c r="E1141" i="11"/>
  <c r="H1140" i="11"/>
  <c r="G1140" i="11"/>
  <c r="F1140" i="11"/>
  <c r="E1140" i="11"/>
  <c r="H1139" i="11"/>
  <c r="G1139" i="11"/>
  <c r="F1139" i="11"/>
  <c r="E1139" i="11"/>
  <c r="H1138" i="11"/>
  <c r="G1138" i="11"/>
  <c r="F1138" i="11"/>
  <c r="E1138" i="11"/>
  <c r="H1137" i="11"/>
  <c r="G1137" i="11"/>
  <c r="F1137" i="11"/>
  <c r="E1137" i="11"/>
  <c r="H1136" i="11"/>
  <c r="G1136" i="11"/>
  <c r="F1136" i="11"/>
  <c r="E1136" i="11"/>
  <c r="H1135" i="11"/>
  <c r="G1135" i="11"/>
  <c r="F1135" i="11"/>
  <c r="E1135" i="11"/>
  <c r="H1134" i="11"/>
  <c r="G1134" i="11"/>
  <c r="F1134" i="11"/>
  <c r="E1134" i="11"/>
  <c r="H1133" i="11"/>
  <c r="G1133" i="11"/>
  <c r="F1133" i="11"/>
  <c r="E1133" i="11"/>
  <c r="H1132" i="11"/>
  <c r="G1132" i="11"/>
  <c r="F1132" i="11"/>
  <c r="E1132" i="11"/>
  <c r="H1131" i="11"/>
  <c r="G1131" i="11"/>
  <c r="F1131" i="11"/>
  <c r="E1131" i="11"/>
  <c r="H1130" i="11"/>
  <c r="G1130" i="11"/>
  <c r="F1130" i="11"/>
  <c r="E1130" i="11"/>
  <c r="H1129" i="11"/>
  <c r="G1129" i="11"/>
  <c r="F1129" i="11"/>
  <c r="E1129" i="11"/>
  <c r="H1128" i="11"/>
  <c r="G1128" i="11"/>
  <c r="F1128" i="11"/>
  <c r="E1128" i="11"/>
  <c r="H1127" i="11"/>
  <c r="G1127" i="11"/>
  <c r="F1127" i="11"/>
  <c r="E1127" i="11"/>
  <c r="H1126" i="11"/>
  <c r="G1126" i="11"/>
  <c r="F1126" i="11"/>
  <c r="E1126" i="11"/>
  <c r="H1125" i="11"/>
  <c r="G1125" i="11"/>
  <c r="F1125" i="11"/>
  <c r="E1125" i="11"/>
  <c r="H1124" i="11"/>
  <c r="G1124" i="11"/>
  <c r="F1124" i="11"/>
  <c r="E1124" i="11"/>
  <c r="H1123" i="11"/>
  <c r="G1123" i="11"/>
  <c r="F1123" i="11"/>
  <c r="E1123" i="11"/>
  <c r="H1122" i="11"/>
  <c r="G1122" i="11"/>
  <c r="F1122" i="11"/>
  <c r="E1122" i="11"/>
  <c r="H1121" i="11"/>
  <c r="G1121" i="11"/>
  <c r="F1121" i="11"/>
  <c r="E1121" i="11"/>
  <c r="H1120" i="11"/>
  <c r="G1120" i="11"/>
  <c r="F1120" i="11"/>
  <c r="E1120" i="11"/>
  <c r="H1119" i="11"/>
  <c r="G1119" i="11"/>
  <c r="F1119" i="11"/>
  <c r="E1119" i="11"/>
  <c r="H1118" i="11"/>
  <c r="G1118" i="11"/>
  <c r="F1118" i="11"/>
  <c r="E1118" i="11"/>
  <c r="H1117" i="11"/>
  <c r="G1117" i="11"/>
  <c r="F1117" i="11"/>
  <c r="E1117" i="11"/>
  <c r="H1116" i="11"/>
  <c r="G1116" i="11"/>
  <c r="F1116" i="11"/>
  <c r="E1116" i="11"/>
  <c r="H1115" i="11"/>
  <c r="G1115" i="11"/>
  <c r="F1115" i="11"/>
  <c r="E1115" i="11"/>
  <c r="H1114" i="11"/>
  <c r="G1114" i="11"/>
  <c r="F1114" i="11"/>
  <c r="E1114" i="11"/>
  <c r="H1113" i="11"/>
  <c r="G1113" i="11"/>
  <c r="F1113" i="11"/>
  <c r="E1113" i="11"/>
  <c r="H1112" i="11"/>
  <c r="G1112" i="11"/>
  <c r="F1112" i="11"/>
  <c r="E1112" i="11"/>
  <c r="H1111" i="11"/>
  <c r="G1111" i="11"/>
  <c r="F1111" i="11"/>
  <c r="E1111" i="11"/>
  <c r="H1110" i="11"/>
  <c r="G1110" i="11"/>
  <c r="F1110" i="11"/>
  <c r="E1110" i="11"/>
  <c r="H1109" i="11"/>
  <c r="G1109" i="11"/>
  <c r="F1109" i="11"/>
  <c r="E1109" i="11"/>
  <c r="H1108" i="11"/>
  <c r="G1108" i="11"/>
  <c r="F1108" i="11"/>
  <c r="E1108" i="11"/>
  <c r="H1107" i="11"/>
  <c r="G1107" i="11"/>
  <c r="F1107" i="11"/>
  <c r="E1107" i="11"/>
  <c r="H1106" i="11"/>
  <c r="G1106" i="11"/>
  <c r="F1106" i="11"/>
  <c r="E1106" i="11"/>
  <c r="H1105" i="11"/>
  <c r="G1105" i="11"/>
  <c r="F1105" i="11"/>
  <c r="E1105" i="11"/>
  <c r="H1104" i="11"/>
  <c r="G1104" i="11"/>
  <c r="F1104" i="11"/>
  <c r="E1104" i="11"/>
  <c r="H1103" i="11"/>
  <c r="G1103" i="11"/>
  <c r="F1103" i="11"/>
  <c r="E1103" i="11"/>
  <c r="H1102" i="11"/>
  <c r="G1102" i="11"/>
  <c r="F1102" i="11"/>
  <c r="E1102" i="11"/>
  <c r="H1101" i="11"/>
  <c r="G1101" i="11"/>
  <c r="F1101" i="11"/>
  <c r="E1101" i="11"/>
  <c r="H1100" i="11"/>
  <c r="G1100" i="11"/>
  <c r="F1100" i="11"/>
  <c r="E1100" i="11"/>
  <c r="H1099" i="11"/>
  <c r="G1099" i="11"/>
  <c r="F1099" i="11"/>
  <c r="E1099" i="11"/>
  <c r="H1098" i="11"/>
  <c r="G1098" i="11"/>
  <c r="F1098" i="11"/>
  <c r="E1098" i="11"/>
  <c r="H1097" i="11"/>
  <c r="G1097" i="11"/>
  <c r="F1097" i="11"/>
  <c r="E1097" i="11"/>
  <c r="H1096" i="11"/>
  <c r="G1096" i="11"/>
  <c r="F1096" i="11"/>
  <c r="E1096" i="11"/>
  <c r="H1095" i="11"/>
  <c r="G1095" i="11"/>
  <c r="F1095" i="11"/>
  <c r="E1095" i="11"/>
  <c r="H1094" i="11"/>
  <c r="G1094" i="11"/>
  <c r="F1094" i="11"/>
  <c r="E1094" i="11"/>
  <c r="H1093" i="11"/>
  <c r="G1093" i="11"/>
  <c r="F1093" i="11"/>
  <c r="E1093" i="11"/>
  <c r="H1092" i="11"/>
  <c r="G1092" i="11"/>
  <c r="F1092" i="11"/>
  <c r="E1092" i="11"/>
  <c r="H1091" i="11"/>
  <c r="G1091" i="11"/>
  <c r="F1091" i="11"/>
  <c r="E1091" i="11"/>
  <c r="H1090" i="11"/>
  <c r="G1090" i="11"/>
  <c r="F1090" i="11"/>
  <c r="E1090" i="11"/>
  <c r="H1089" i="11"/>
  <c r="G1089" i="11"/>
  <c r="F1089" i="11"/>
  <c r="E1089" i="11"/>
  <c r="H1088" i="11"/>
  <c r="G1088" i="11"/>
  <c r="F1088" i="11"/>
  <c r="E1088" i="11"/>
  <c r="H1087" i="11"/>
  <c r="G1087" i="11"/>
  <c r="F1087" i="11"/>
  <c r="E1087" i="11"/>
  <c r="H1086" i="11"/>
  <c r="G1086" i="11"/>
  <c r="F1086" i="11"/>
  <c r="E1086" i="11"/>
  <c r="H1085" i="11"/>
  <c r="G1085" i="11"/>
  <c r="F1085" i="11"/>
  <c r="E1085" i="11"/>
  <c r="H1084" i="11"/>
  <c r="G1084" i="11"/>
  <c r="F1084" i="11"/>
  <c r="E1084" i="11"/>
  <c r="H1083" i="11"/>
  <c r="G1083" i="11"/>
  <c r="F1083" i="11"/>
  <c r="E1083" i="11"/>
  <c r="H1082" i="11"/>
  <c r="G1082" i="11"/>
  <c r="F1082" i="11"/>
  <c r="E1082" i="11"/>
  <c r="H1081" i="11"/>
  <c r="G1081" i="11"/>
  <c r="F1081" i="11"/>
  <c r="E1081" i="11"/>
  <c r="H1080" i="11"/>
  <c r="G1080" i="11"/>
  <c r="F1080" i="11"/>
  <c r="E1080" i="11"/>
  <c r="H1079" i="11"/>
  <c r="G1079" i="11"/>
  <c r="F1079" i="11"/>
  <c r="E1079" i="11"/>
  <c r="H1078" i="11"/>
  <c r="G1078" i="11"/>
  <c r="F1078" i="11"/>
  <c r="E1078" i="11"/>
  <c r="H1077" i="11"/>
  <c r="G1077" i="11"/>
  <c r="F1077" i="11"/>
  <c r="E1077" i="11"/>
  <c r="H1076" i="11"/>
  <c r="G1076" i="11"/>
  <c r="F1076" i="11"/>
  <c r="E1076" i="11"/>
  <c r="H1075" i="11"/>
  <c r="G1075" i="11"/>
  <c r="F1075" i="11"/>
  <c r="E1075" i="11"/>
  <c r="H1074" i="11"/>
  <c r="G1074" i="11"/>
  <c r="F1074" i="11"/>
  <c r="E1074" i="11"/>
  <c r="H1073" i="11"/>
  <c r="G1073" i="11"/>
  <c r="F1073" i="11"/>
  <c r="E1073" i="11"/>
  <c r="H1072" i="11"/>
  <c r="G1072" i="11"/>
  <c r="F1072" i="11"/>
  <c r="E1072" i="11"/>
  <c r="H1071" i="11"/>
  <c r="G1071" i="11"/>
  <c r="F1071" i="11"/>
  <c r="E1071" i="11"/>
  <c r="H1070" i="11"/>
  <c r="G1070" i="11"/>
  <c r="F1070" i="11"/>
  <c r="E1070" i="11"/>
  <c r="H1069" i="11"/>
  <c r="G1069" i="11"/>
  <c r="F1069" i="11"/>
  <c r="E1069" i="11"/>
  <c r="H1068" i="11"/>
  <c r="G1068" i="11"/>
  <c r="F1068" i="11"/>
  <c r="E1068" i="11"/>
  <c r="H1067" i="11"/>
  <c r="G1067" i="11"/>
  <c r="F1067" i="11"/>
  <c r="E1067" i="11"/>
  <c r="H1066" i="11"/>
  <c r="G1066" i="11"/>
  <c r="F1066" i="11"/>
  <c r="E1066" i="11"/>
  <c r="H1065" i="11"/>
  <c r="G1065" i="11"/>
  <c r="F1065" i="11"/>
  <c r="E1065" i="11"/>
  <c r="H1064" i="11"/>
  <c r="G1064" i="11"/>
  <c r="F1064" i="11"/>
  <c r="E1064" i="11"/>
  <c r="H1063" i="11"/>
  <c r="G1063" i="11"/>
  <c r="F1063" i="11"/>
  <c r="E1063" i="11"/>
  <c r="H1062" i="11"/>
  <c r="G1062" i="11"/>
  <c r="F1062" i="11"/>
  <c r="E1062" i="11"/>
  <c r="H1061" i="11"/>
  <c r="G1061" i="11"/>
  <c r="F1061" i="11"/>
  <c r="E1061" i="11"/>
  <c r="H1060" i="11"/>
  <c r="G1060" i="11"/>
  <c r="F1060" i="11"/>
  <c r="E1060" i="11"/>
  <c r="H1059" i="11"/>
  <c r="G1059" i="11"/>
  <c r="F1059" i="11"/>
  <c r="E1059" i="11"/>
  <c r="H1058" i="11"/>
  <c r="G1058" i="11"/>
  <c r="F1058" i="11"/>
  <c r="E1058" i="11"/>
  <c r="H1057" i="11"/>
  <c r="G1057" i="11"/>
  <c r="F1057" i="11"/>
  <c r="E1057" i="11"/>
  <c r="H1056" i="11"/>
  <c r="G1056" i="11"/>
  <c r="F1056" i="11"/>
  <c r="E1056" i="11"/>
  <c r="H1055" i="11"/>
  <c r="G1055" i="11"/>
  <c r="F1055" i="11"/>
  <c r="E1055" i="11"/>
  <c r="H1054" i="11"/>
  <c r="G1054" i="11"/>
  <c r="F1054" i="11"/>
  <c r="E1054" i="11"/>
  <c r="H1053" i="11"/>
  <c r="G1053" i="11"/>
  <c r="F1053" i="11"/>
  <c r="E1053" i="11"/>
  <c r="H1052" i="11"/>
  <c r="G1052" i="11"/>
  <c r="F1052" i="11"/>
  <c r="E1052" i="11"/>
  <c r="H1051" i="11"/>
  <c r="G1051" i="11"/>
  <c r="F1051" i="11"/>
  <c r="E1051" i="11"/>
  <c r="H1050" i="11"/>
  <c r="G1050" i="11"/>
  <c r="F1050" i="11"/>
  <c r="E1050" i="11"/>
  <c r="H1049" i="11"/>
  <c r="G1049" i="11"/>
  <c r="F1049" i="11"/>
  <c r="E1049" i="11"/>
  <c r="H1048" i="11"/>
  <c r="G1048" i="11"/>
  <c r="F1048" i="11"/>
  <c r="E1048" i="11"/>
  <c r="H1047" i="11"/>
  <c r="G1047" i="11"/>
  <c r="F1047" i="11"/>
  <c r="E1047" i="11"/>
  <c r="H1046" i="11"/>
  <c r="G1046" i="11"/>
  <c r="F1046" i="11"/>
  <c r="E1046" i="11"/>
  <c r="H1045" i="11"/>
  <c r="G1045" i="11"/>
  <c r="F1045" i="11"/>
  <c r="E1045" i="11"/>
  <c r="H1044" i="11"/>
  <c r="G1044" i="11"/>
  <c r="F1044" i="11"/>
  <c r="E1044" i="11"/>
  <c r="H1043" i="11"/>
  <c r="G1043" i="11"/>
  <c r="F1043" i="11"/>
  <c r="E1043" i="11"/>
  <c r="H1042" i="11"/>
  <c r="G1042" i="11"/>
  <c r="F1042" i="11"/>
  <c r="E1042" i="11"/>
  <c r="H1041" i="11"/>
  <c r="G1041" i="11"/>
  <c r="F1041" i="11"/>
  <c r="E1041" i="11"/>
  <c r="H1040" i="11"/>
  <c r="G1040" i="11"/>
  <c r="F1040" i="11"/>
  <c r="E1040" i="11"/>
  <c r="H1039" i="11"/>
  <c r="G1039" i="11"/>
  <c r="F1039" i="11"/>
  <c r="E1039" i="11"/>
  <c r="H1038" i="11"/>
  <c r="G1038" i="11"/>
  <c r="F1038" i="11"/>
  <c r="E1038" i="11"/>
  <c r="H1037" i="11"/>
  <c r="G1037" i="11"/>
  <c r="F1037" i="11"/>
  <c r="E1037" i="11"/>
  <c r="H1036" i="11"/>
  <c r="G1036" i="11"/>
  <c r="F1036" i="11"/>
  <c r="E1036" i="11"/>
  <c r="H1035" i="11"/>
  <c r="G1035" i="11"/>
  <c r="F1035" i="11"/>
  <c r="E1035" i="11"/>
  <c r="H1034" i="11"/>
  <c r="G1034" i="11"/>
  <c r="F1034" i="11"/>
  <c r="E1034" i="11"/>
  <c r="H1033" i="11"/>
  <c r="G1033" i="11"/>
  <c r="F1033" i="11"/>
  <c r="E1033" i="11"/>
  <c r="H1032" i="11"/>
  <c r="G1032" i="11"/>
  <c r="F1032" i="11"/>
  <c r="E1032" i="11"/>
  <c r="H1031" i="11"/>
  <c r="G1031" i="11"/>
  <c r="F1031" i="11"/>
  <c r="E1031" i="11"/>
  <c r="H1030" i="11"/>
  <c r="G1030" i="11"/>
  <c r="F1030" i="11"/>
  <c r="E1030" i="11"/>
  <c r="H1029" i="11"/>
  <c r="G1029" i="11"/>
  <c r="F1029" i="11"/>
  <c r="E1029" i="11"/>
  <c r="H1028" i="11"/>
  <c r="G1028" i="11"/>
  <c r="F1028" i="11"/>
  <c r="E1028" i="11"/>
  <c r="H1027" i="11"/>
  <c r="G1027" i="11"/>
  <c r="F1027" i="11"/>
  <c r="E1027" i="11"/>
  <c r="H1026" i="11"/>
  <c r="G1026" i="11"/>
  <c r="F1026" i="11"/>
  <c r="E1026" i="11"/>
  <c r="H1025" i="11"/>
  <c r="G1025" i="11"/>
  <c r="F1025" i="11"/>
  <c r="E1025" i="11"/>
  <c r="H1024" i="11"/>
  <c r="G1024" i="11"/>
  <c r="F1024" i="11"/>
  <c r="E1024" i="11"/>
  <c r="H1023" i="11"/>
  <c r="G1023" i="11"/>
  <c r="F1023" i="11"/>
  <c r="E1023" i="11"/>
  <c r="H1022" i="11"/>
  <c r="G1022" i="11"/>
  <c r="F1022" i="11"/>
  <c r="E1022" i="11"/>
  <c r="H1021" i="11"/>
  <c r="G1021" i="11"/>
  <c r="F1021" i="11"/>
  <c r="E1021" i="11"/>
  <c r="H1020" i="11"/>
  <c r="G1020" i="11"/>
  <c r="F1020" i="11"/>
  <c r="E1020" i="11"/>
  <c r="H1019" i="11"/>
  <c r="G1019" i="11"/>
  <c r="F1019" i="11"/>
  <c r="E1019" i="11"/>
  <c r="H1018" i="11"/>
  <c r="G1018" i="11"/>
  <c r="F1018" i="11"/>
  <c r="E1018" i="11"/>
  <c r="H1017" i="11"/>
  <c r="G1017" i="11"/>
  <c r="F1017" i="11"/>
  <c r="E1017" i="11"/>
  <c r="H1016" i="11"/>
  <c r="G1016" i="11"/>
  <c r="F1016" i="11"/>
  <c r="E1016" i="11"/>
  <c r="H1015" i="11"/>
  <c r="G1015" i="11"/>
  <c r="F1015" i="11"/>
  <c r="E1015" i="11"/>
  <c r="H1014" i="11"/>
  <c r="G1014" i="11"/>
  <c r="F1014" i="11"/>
  <c r="E1014" i="11"/>
  <c r="H1013" i="11"/>
  <c r="G1013" i="11"/>
  <c r="F1013" i="11"/>
  <c r="E1013" i="11"/>
  <c r="H1012" i="11"/>
  <c r="G1012" i="11"/>
  <c r="F1012" i="11"/>
  <c r="E1012" i="11"/>
  <c r="H1011" i="11"/>
  <c r="G1011" i="11"/>
  <c r="F1011" i="11"/>
  <c r="E1011" i="11"/>
  <c r="H1010" i="11"/>
  <c r="G1010" i="11"/>
  <c r="F1010" i="11"/>
  <c r="E1010" i="11"/>
  <c r="H1009" i="11"/>
  <c r="G1009" i="11"/>
  <c r="F1009" i="11"/>
  <c r="E1009" i="11"/>
  <c r="H1008" i="11"/>
  <c r="G1008" i="11"/>
  <c r="F1008" i="11"/>
  <c r="E1008" i="11"/>
  <c r="H1007" i="11"/>
  <c r="G1007" i="11"/>
  <c r="F1007" i="11"/>
  <c r="E1007" i="11"/>
  <c r="H1006" i="11"/>
  <c r="G1006" i="11"/>
  <c r="F1006" i="11"/>
  <c r="E1006" i="11"/>
  <c r="H1005" i="11"/>
  <c r="G1005" i="11"/>
  <c r="F1005" i="11"/>
  <c r="E1005" i="11"/>
  <c r="H1004" i="11"/>
  <c r="G1004" i="11"/>
  <c r="F1004" i="11"/>
  <c r="E1004" i="11"/>
  <c r="H1003" i="11"/>
  <c r="G1003" i="11"/>
  <c r="F1003" i="11"/>
  <c r="E1003" i="11"/>
  <c r="H1002" i="11"/>
  <c r="G1002" i="11"/>
  <c r="F1002" i="11"/>
  <c r="E1002" i="11"/>
  <c r="H1001" i="11"/>
  <c r="G1001" i="11"/>
  <c r="F1001" i="11"/>
  <c r="E1001" i="11"/>
  <c r="H1000" i="11"/>
  <c r="G1000" i="11"/>
  <c r="F1000" i="11"/>
  <c r="E1000" i="11"/>
  <c r="H999" i="11"/>
  <c r="G999" i="11"/>
  <c r="F999" i="11"/>
  <c r="E999" i="11"/>
  <c r="H998" i="11"/>
  <c r="G998" i="11"/>
  <c r="F998" i="11"/>
  <c r="E998" i="11"/>
  <c r="H997" i="11"/>
  <c r="G997" i="11"/>
  <c r="F997" i="11"/>
  <c r="E997" i="11"/>
  <c r="H996" i="11"/>
  <c r="G996" i="11"/>
  <c r="F996" i="11"/>
  <c r="E996" i="11"/>
  <c r="H995" i="11"/>
  <c r="G995" i="11"/>
  <c r="F995" i="11"/>
  <c r="E995" i="11"/>
  <c r="H994" i="11"/>
  <c r="G994" i="11"/>
  <c r="F994" i="11"/>
  <c r="E994" i="11"/>
  <c r="H993" i="11"/>
  <c r="G993" i="11"/>
  <c r="F993" i="11"/>
  <c r="E993" i="11"/>
  <c r="H992" i="11"/>
  <c r="G992" i="11"/>
  <c r="F992" i="11"/>
  <c r="E992" i="11"/>
  <c r="H991" i="11"/>
  <c r="G991" i="11"/>
  <c r="F991" i="11"/>
  <c r="E991" i="11"/>
  <c r="H990" i="11"/>
  <c r="G990" i="11"/>
  <c r="F990" i="11"/>
  <c r="E990" i="11"/>
  <c r="H989" i="11"/>
  <c r="G989" i="11"/>
  <c r="F989" i="11"/>
  <c r="E989" i="11"/>
  <c r="H988" i="11"/>
  <c r="G988" i="11"/>
  <c r="F988" i="11"/>
  <c r="E988" i="11"/>
  <c r="H987" i="11"/>
  <c r="G987" i="11"/>
  <c r="F987" i="11"/>
  <c r="E987" i="11"/>
  <c r="H986" i="11"/>
  <c r="G986" i="11"/>
  <c r="F986" i="11"/>
  <c r="E986" i="11"/>
  <c r="H985" i="11"/>
  <c r="G985" i="11"/>
  <c r="F985" i="11"/>
  <c r="E985" i="11"/>
  <c r="H984" i="11"/>
  <c r="G984" i="11"/>
  <c r="F984" i="11"/>
  <c r="E984" i="11"/>
  <c r="H983" i="11"/>
  <c r="G983" i="11"/>
  <c r="F983" i="11"/>
  <c r="E983" i="11"/>
  <c r="H982" i="11"/>
  <c r="G982" i="11"/>
  <c r="F982" i="11"/>
  <c r="E982" i="11"/>
  <c r="H981" i="11"/>
  <c r="G981" i="11"/>
  <c r="F981" i="11"/>
  <c r="E981" i="11"/>
  <c r="H980" i="11"/>
  <c r="G980" i="11"/>
  <c r="F980" i="11"/>
  <c r="E980" i="11"/>
  <c r="H979" i="11"/>
  <c r="G979" i="11"/>
  <c r="F979" i="11"/>
  <c r="E979" i="11"/>
  <c r="H978" i="11"/>
  <c r="G978" i="11"/>
  <c r="F978" i="11"/>
  <c r="E978" i="11"/>
  <c r="H977" i="11"/>
  <c r="G977" i="11"/>
  <c r="F977" i="11"/>
  <c r="E977" i="11"/>
  <c r="H976" i="11"/>
  <c r="G976" i="11"/>
  <c r="F976" i="11"/>
  <c r="E976" i="11"/>
  <c r="H975" i="11"/>
  <c r="G975" i="11"/>
  <c r="F975" i="11"/>
  <c r="E975" i="11"/>
  <c r="H974" i="11"/>
  <c r="G974" i="11"/>
  <c r="F974" i="11"/>
  <c r="E974" i="11"/>
  <c r="H973" i="11"/>
  <c r="G973" i="11"/>
  <c r="F973" i="11"/>
  <c r="E973" i="11"/>
  <c r="H972" i="11"/>
  <c r="G972" i="11"/>
  <c r="F972" i="11"/>
  <c r="E972" i="11"/>
  <c r="H971" i="11"/>
  <c r="G971" i="11"/>
  <c r="F971" i="11"/>
  <c r="E971" i="11"/>
  <c r="H970" i="11"/>
  <c r="G970" i="11"/>
  <c r="F970" i="11"/>
  <c r="E970" i="11"/>
  <c r="H969" i="11"/>
  <c r="G969" i="11"/>
  <c r="F969" i="11"/>
  <c r="E969" i="11"/>
  <c r="H968" i="11"/>
  <c r="G968" i="11"/>
  <c r="F968" i="11"/>
  <c r="E968" i="11"/>
  <c r="H967" i="11"/>
  <c r="G967" i="11"/>
  <c r="F967" i="11"/>
  <c r="E967" i="11"/>
  <c r="H966" i="11"/>
  <c r="G966" i="11"/>
  <c r="F966" i="11"/>
  <c r="E966" i="11"/>
  <c r="H965" i="11"/>
  <c r="G965" i="11"/>
  <c r="F965" i="11"/>
  <c r="E965" i="11"/>
  <c r="H964" i="11"/>
  <c r="G964" i="11"/>
  <c r="F964" i="11"/>
  <c r="E964" i="11"/>
  <c r="H963" i="11"/>
  <c r="G963" i="11"/>
  <c r="F963" i="11"/>
  <c r="E963" i="11"/>
  <c r="H962" i="11"/>
  <c r="G962" i="11"/>
  <c r="F962" i="11"/>
  <c r="E962" i="11"/>
  <c r="H961" i="11"/>
  <c r="G961" i="11"/>
  <c r="F961" i="11"/>
  <c r="E961" i="11"/>
  <c r="H960" i="11"/>
  <c r="G960" i="11"/>
  <c r="F960" i="11"/>
  <c r="E960" i="11"/>
  <c r="H959" i="11"/>
  <c r="G959" i="11"/>
  <c r="F959" i="11"/>
  <c r="E959" i="11"/>
  <c r="H958" i="11"/>
  <c r="G958" i="11"/>
  <c r="F958" i="11"/>
  <c r="E958" i="11"/>
  <c r="H957" i="11"/>
  <c r="G957" i="11"/>
  <c r="F957" i="11"/>
  <c r="E957" i="11"/>
  <c r="H956" i="11"/>
  <c r="G956" i="11"/>
  <c r="F956" i="11"/>
  <c r="E956" i="11"/>
  <c r="H955" i="11"/>
  <c r="G955" i="11"/>
  <c r="F955" i="11"/>
  <c r="E955" i="11"/>
  <c r="H954" i="11"/>
  <c r="G954" i="11"/>
  <c r="F954" i="11"/>
  <c r="E954" i="11"/>
  <c r="H953" i="11"/>
  <c r="G953" i="11"/>
  <c r="F953" i="11"/>
  <c r="E953" i="11"/>
  <c r="H952" i="11"/>
  <c r="G952" i="11"/>
  <c r="F952" i="11"/>
  <c r="E952" i="11"/>
  <c r="H951" i="11"/>
  <c r="G951" i="11"/>
  <c r="F951" i="11"/>
  <c r="E951" i="11"/>
  <c r="H950" i="11"/>
  <c r="G950" i="11"/>
  <c r="F950" i="11"/>
  <c r="E950" i="11"/>
  <c r="H949" i="11"/>
  <c r="G949" i="11"/>
  <c r="F949" i="11"/>
  <c r="E949" i="11"/>
  <c r="H948" i="11"/>
  <c r="G948" i="11"/>
  <c r="F948" i="11"/>
  <c r="E948" i="11"/>
  <c r="H947" i="11"/>
  <c r="G947" i="11"/>
  <c r="F947" i="11"/>
  <c r="E947" i="11"/>
  <c r="H946" i="11"/>
  <c r="G946" i="11"/>
  <c r="F946" i="11"/>
  <c r="E946" i="11"/>
  <c r="H945" i="11"/>
  <c r="G945" i="11"/>
  <c r="F945" i="11"/>
  <c r="E945" i="11"/>
  <c r="H944" i="11"/>
  <c r="G944" i="11"/>
  <c r="F944" i="11"/>
  <c r="E944" i="11"/>
  <c r="H943" i="11"/>
  <c r="G943" i="11"/>
  <c r="F943" i="11"/>
  <c r="E943" i="11"/>
  <c r="H942" i="11"/>
  <c r="G942" i="11"/>
  <c r="F942" i="11"/>
  <c r="E942" i="11"/>
  <c r="H941" i="11"/>
  <c r="G941" i="11"/>
  <c r="F941" i="11"/>
  <c r="E941" i="11"/>
  <c r="H940" i="11"/>
  <c r="G940" i="11"/>
  <c r="F940" i="11"/>
  <c r="E940" i="11"/>
  <c r="H939" i="11"/>
  <c r="G939" i="11"/>
  <c r="F939" i="11"/>
  <c r="E939" i="11"/>
  <c r="H938" i="11"/>
  <c r="G938" i="11"/>
  <c r="F938" i="11"/>
  <c r="E938" i="11"/>
  <c r="H937" i="11"/>
  <c r="G937" i="11"/>
  <c r="F937" i="11"/>
  <c r="E937" i="11"/>
  <c r="H936" i="11"/>
  <c r="G936" i="11"/>
  <c r="F936" i="11"/>
  <c r="E936" i="11"/>
  <c r="H935" i="11"/>
  <c r="G935" i="11"/>
  <c r="F935" i="11"/>
  <c r="E935" i="11"/>
  <c r="H934" i="11"/>
  <c r="G934" i="11"/>
  <c r="F934" i="11"/>
  <c r="E934" i="11"/>
  <c r="H933" i="11"/>
  <c r="G933" i="11"/>
  <c r="F933" i="11"/>
  <c r="E933" i="11"/>
  <c r="H932" i="11"/>
  <c r="G932" i="11"/>
  <c r="F932" i="11"/>
  <c r="E932" i="11"/>
  <c r="H931" i="11"/>
  <c r="G931" i="11"/>
  <c r="F931" i="11"/>
  <c r="E931" i="11"/>
  <c r="H930" i="11"/>
  <c r="G930" i="11"/>
  <c r="F930" i="11"/>
  <c r="E930" i="11"/>
  <c r="H929" i="11"/>
  <c r="G929" i="11"/>
  <c r="F929" i="11"/>
  <c r="E929" i="11"/>
  <c r="H928" i="11"/>
  <c r="G928" i="11"/>
  <c r="F928" i="11"/>
  <c r="E928" i="11"/>
  <c r="H927" i="11"/>
  <c r="G927" i="11"/>
  <c r="F927" i="11"/>
  <c r="E927" i="11"/>
  <c r="H926" i="11"/>
  <c r="G926" i="11"/>
  <c r="F926" i="11"/>
  <c r="E926" i="11"/>
  <c r="H925" i="11"/>
  <c r="G925" i="11"/>
  <c r="F925" i="11"/>
  <c r="E925" i="11"/>
  <c r="H924" i="11"/>
  <c r="G924" i="11"/>
  <c r="F924" i="11"/>
  <c r="E924" i="11"/>
  <c r="H923" i="11"/>
  <c r="G923" i="11"/>
  <c r="F923" i="11"/>
  <c r="E923" i="11"/>
  <c r="H922" i="11"/>
  <c r="G922" i="11"/>
  <c r="F922" i="11"/>
  <c r="E922" i="11"/>
  <c r="H921" i="11"/>
  <c r="G921" i="11"/>
  <c r="F921" i="11"/>
  <c r="E921" i="11"/>
  <c r="H920" i="11"/>
  <c r="G920" i="11"/>
  <c r="F920" i="11"/>
  <c r="E920" i="11"/>
  <c r="H919" i="11"/>
  <c r="G919" i="11"/>
  <c r="F919" i="11"/>
  <c r="E919" i="11"/>
  <c r="H918" i="11"/>
  <c r="G918" i="11"/>
  <c r="F918" i="11"/>
  <c r="E918" i="11"/>
  <c r="H917" i="11"/>
  <c r="G917" i="11"/>
  <c r="F917" i="11"/>
  <c r="E917" i="11"/>
  <c r="H916" i="11"/>
  <c r="G916" i="11"/>
  <c r="F916" i="11"/>
  <c r="E916" i="11"/>
  <c r="H915" i="11"/>
  <c r="G915" i="11"/>
  <c r="F915" i="11"/>
  <c r="E915" i="11"/>
  <c r="H914" i="11"/>
  <c r="G914" i="11"/>
  <c r="F914" i="11"/>
  <c r="E914" i="11"/>
  <c r="H913" i="11"/>
  <c r="G913" i="11"/>
  <c r="F913" i="11"/>
  <c r="E913" i="11"/>
  <c r="H912" i="11"/>
  <c r="G912" i="11"/>
  <c r="F912" i="11"/>
  <c r="E912" i="11"/>
  <c r="H911" i="11"/>
  <c r="G911" i="11"/>
  <c r="F911" i="11"/>
  <c r="E911" i="11"/>
  <c r="H910" i="11"/>
  <c r="G910" i="11"/>
  <c r="F910" i="11"/>
  <c r="E910" i="11"/>
  <c r="H909" i="11"/>
  <c r="G909" i="11"/>
  <c r="F909" i="11"/>
  <c r="E909" i="11"/>
  <c r="H908" i="11"/>
  <c r="G908" i="11"/>
  <c r="F908" i="11"/>
  <c r="E908" i="11"/>
  <c r="H907" i="11"/>
  <c r="G907" i="11"/>
  <c r="F907" i="11"/>
  <c r="E907" i="11"/>
  <c r="H906" i="11"/>
  <c r="G906" i="11"/>
  <c r="F906" i="11"/>
  <c r="E906" i="11"/>
  <c r="H905" i="11"/>
  <c r="G905" i="11"/>
  <c r="F905" i="11"/>
  <c r="E905" i="11"/>
  <c r="H904" i="11"/>
  <c r="G904" i="11"/>
  <c r="F904" i="11"/>
  <c r="E904" i="11"/>
  <c r="H903" i="11"/>
  <c r="G903" i="11"/>
  <c r="F903" i="11"/>
  <c r="E903" i="11"/>
  <c r="H902" i="11"/>
  <c r="G902" i="11"/>
  <c r="F902" i="11"/>
  <c r="E902" i="11"/>
  <c r="H901" i="11"/>
  <c r="G901" i="11"/>
  <c r="F901" i="11"/>
  <c r="E901" i="11"/>
  <c r="H900" i="11"/>
  <c r="G900" i="11"/>
  <c r="F900" i="11"/>
  <c r="E900" i="11"/>
  <c r="H899" i="11"/>
  <c r="G899" i="11"/>
  <c r="F899" i="11"/>
  <c r="E899" i="11"/>
  <c r="H898" i="11"/>
  <c r="G898" i="11"/>
  <c r="F898" i="11"/>
  <c r="E898" i="11"/>
  <c r="H897" i="11"/>
  <c r="G897" i="11"/>
  <c r="F897" i="11"/>
  <c r="E897" i="11"/>
  <c r="H896" i="11"/>
  <c r="G896" i="11"/>
  <c r="F896" i="11"/>
  <c r="E896" i="11"/>
  <c r="H895" i="11"/>
  <c r="G895" i="11"/>
  <c r="F895" i="11"/>
  <c r="E895" i="11"/>
  <c r="H894" i="11"/>
  <c r="G894" i="11"/>
  <c r="F894" i="11"/>
  <c r="E894" i="11"/>
  <c r="H893" i="11"/>
  <c r="G893" i="11"/>
  <c r="F893" i="11"/>
  <c r="E893" i="11"/>
  <c r="H892" i="11"/>
  <c r="G892" i="11"/>
  <c r="F892" i="11"/>
  <c r="E892" i="11"/>
  <c r="H891" i="11"/>
  <c r="G891" i="11"/>
  <c r="F891" i="11"/>
  <c r="E891" i="11"/>
  <c r="H890" i="11"/>
  <c r="G890" i="11"/>
  <c r="F890" i="11"/>
  <c r="E890" i="11"/>
  <c r="H889" i="11"/>
  <c r="G889" i="11"/>
  <c r="F889" i="11"/>
  <c r="E889" i="11"/>
  <c r="H888" i="11"/>
  <c r="G888" i="11"/>
  <c r="F888" i="11"/>
  <c r="E888" i="11"/>
  <c r="H887" i="11"/>
  <c r="G887" i="11"/>
  <c r="F887" i="11"/>
  <c r="E887" i="11"/>
  <c r="H886" i="11"/>
  <c r="G886" i="11"/>
  <c r="F886" i="11"/>
  <c r="E886" i="11"/>
  <c r="H885" i="11"/>
  <c r="G885" i="11"/>
  <c r="F885" i="11"/>
  <c r="E885" i="11"/>
  <c r="H884" i="11"/>
  <c r="G884" i="11"/>
  <c r="F884" i="11"/>
  <c r="E884" i="11"/>
  <c r="H883" i="11"/>
  <c r="G883" i="11"/>
  <c r="F883" i="11"/>
  <c r="E883" i="11"/>
  <c r="H882" i="11"/>
  <c r="G882" i="11"/>
  <c r="F882" i="11"/>
  <c r="E882" i="11"/>
  <c r="H881" i="11"/>
  <c r="G881" i="11"/>
  <c r="F881" i="11"/>
  <c r="E881" i="11"/>
  <c r="H880" i="11"/>
  <c r="G880" i="11"/>
  <c r="F880" i="11"/>
  <c r="E880" i="11"/>
  <c r="H879" i="11"/>
  <c r="G879" i="11"/>
  <c r="F879" i="11"/>
  <c r="E879" i="11"/>
  <c r="H878" i="11"/>
  <c r="G878" i="11"/>
  <c r="F878" i="11"/>
  <c r="E878" i="11"/>
  <c r="H877" i="11"/>
  <c r="G877" i="11"/>
  <c r="F877" i="11"/>
  <c r="E877" i="11"/>
  <c r="H876" i="11"/>
  <c r="G876" i="11"/>
  <c r="F876" i="11"/>
  <c r="E876" i="11"/>
  <c r="H875" i="11"/>
  <c r="G875" i="11"/>
  <c r="F875" i="11"/>
  <c r="E875" i="11"/>
  <c r="H874" i="11"/>
  <c r="G874" i="11"/>
  <c r="F874" i="11"/>
  <c r="E874" i="11"/>
  <c r="H873" i="11"/>
  <c r="G873" i="11"/>
  <c r="F873" i="11"/>
  <c r="E873" i="11"/>
  <c r="H872" i="11"/>
  <c r="G872" i="11"/>
  <c r="F872" i="11"/>
  <c r="E872" i="11"/>
  <c r="H871" i="11"/>
  <c r="G871" i="11"/>
  <c r="F871" i="11"/>
  <c r="E871" i="11"/>
  <c r="H870" i="11"/>
  <c r="G870" i="11"/>
  <c r="F870" i="11"/>
  <c r="E870" i="11"/>
  <c r="H869" i="11"/>
  <c r="G869" i="11"/>
  <c r="F869" i="11"/>
  <c r="E869" i="11"/>
  <c r="H868" i="11"/>
  <c r="G868" i="11"/>
  <c r="F868" i="11"/>
  <c r="E868" i="11"/>
  <c r="H867" i="11"/>
  <c r="G867" i="11"/>
  <c r="F867" i="11"/>
  <c r="E867" i="11"/>
  <c r="H866" i="11"/>
  <c r="G866" i="11"/>
  <c r="F866" i="11"/>
  <c r="E866" i="11"/>
  <c r="H865" i="11"/>
  <c r="G865" i="11"/>
  <c r="F865" i="11"/>
  <c r="E865" i="11"/>
  <c r="H864" i="11"/>
  <c r="G864" i="11"/>
  <c r="F864" i="11"/>
  <c r="E864" i="11"/>
  <c r="H863" i="11"/>
  <c r="G863" i="11"/>
  <c r="F863" i="11"/>
  <c r="E863" i="11"/>
  <c r="H862" i="11"/>
  <c r="G862" i="11"/>
  <c r="F862" i="11"/>
  <c r="E862" i="11"/>
  <c r="H861" i="11"/>
  <c r="G861" i="11"/>
  <c r="F861" i="11"/>
  <c r="E861" i="11"/>
  <c r="H860" i="11"/>
  <c r="G860" i="11"/>
  <c r="F860" i="11"/>
  <c r="E860" i="11"/>
  <c r="H859" i="11"/>
  <c r="G859" i="11"/>
  <c r="F859" i="11"/>
  <c r="E859" i="11"/>
  <c r="H858" i="11"/>
  <c r="G858" i="11"/>
  <c r="F858" i="11"/>
  <c r="E858" i="11"/>
  <c r="H857" i="11"/>
  <c r="G857" i="11"/>
  <c r="F857" i="11"/>
  <c r="E857" i="11"/>
  <c r="H856" i="11"/>
  <c r="G856" i="11"/>
  <c r="F856" i="11"/>
  <c r="E856" i="11"/>
  <c r="H855" i="11"/>
  <c r="G855" i="11"/>
  <c r="F855" i="11"/>
  <c r="E855" i="11"/>
  <c r="H854" i="11"/>
  <c r="G854" i="11"/>
  <c r="F854" i="11"/>
  <c r="E854" i="11"/>
  <c r="H853" i="11"/>
  <c r="G853" i="11"/>
  <c r="F853" i="11"/>
  <c r="E853" i="11"/>
  <c r="H852" i="11"/>
  <c r="G852" i="11"/>
  <c r="F852" i="11"/>
  <c r="E852" i="11"/>
  <c r="H851" i="11"/>
  <c r="G851" i="11"/>
  <c r="F851" i="11"/>
  <c r="E851" i="11"/>
  <c r="H850" i="11"/>
  <c r="G850" i="11"/>
  <c r="F850" i="11"/>
  <c r="E850" i="11"/>
  <c r="H849" i="11"/>
  <c r="G849" i="11"/>
  <c r="F849" i="11"/>
  <c r="E849" i="11"/>
  <c r="H848" i="11"/>
  <c r="G848" i="11"/>
  <c r="F848" i="11"/>
  <c r="E848" i="11"/>
  <c r="H847" i="11"/>
  <c r="G847" i="11"/>
  <c r="F847" i="11"/>
  <c r="E847" i="11"/>
  <c r="H846" i="11"/>
  <c r="G846" i="11"/>
  <c r="F846" i="11"/>
  <c r="E846" i="11"/>
  <c r="H845" i="11"/>
  <c r="G845" i="11"/>
  <c r="F845" i="11"/>
  <c r="E845" i="11"/>
  <c r="H844" i="11"/>
  <c r="G844" i="11"/>
  <c r="F844" i="11"/>
  <c r="E844" i="11"/>
  <c r="H843" i="11"/>
  <c r="G843" i="11"/>
  <c r="F843" i="11"/>
  <c r="E843" i="11"/>
  <c r="H842" i="11"/>
  <c r="G842" i="11"/>
  <c r="F842" i="11"/>
  <c r="E842" i="11"/>
  <c r="H841" i="11"/>
  <c r="G841" i="11"/>
  <c r="F841" i="11"/>
  <c r="E841" i="11"/>
  <c r="H840" i="11"/>
  <c r="G840" i="11"/>
  <c r="F840" i="11"/>
  <c r="E840" i="11"/>
  <c r="H839" i="11"/>
  <c r="G839" i="11"/>
  <c r="F839" i="11"/>
  <c r="E839" i="11"/>
  <c r="H838" i="11"/>
  <c r="G838" i="11"/>
  <c r="F838" i="11"/>
  <c r="E838" i="11"/>
  <c r="H837" i="11"/>
  <c r="G837" i="11"/>
  <c r="F837" i="11"/>
  <c r="E837" i="11"/>
  <c r="H836" i="11"/>
  <c r="G836" i="11"/>
  <c r="F836" i="11"/>
  <c r="E836" i="11"/>
  <c r="H835" i="11"/>
  <c r="G835" i="11"/>
  <c r="F835" i="11"/>
  <c r="E835" i="11"/>
  <c r="H834" i="11"/>
  <c r="G834" i="11"/>
  <c r="F834" i="11"/>
  <c r="E834" i="11"/>
  <c r="H833" i="11"/>
  <c r="G833" i="11"/>
  <c r="F833" i="11"/>
  <c r="E833" i="11"/>
  <c r="H832" i="11"/>
  <c r="G832" i="11"/>
  <c r="F832" i="11"/>
  <c r="E832" i="11"/>
  <c r="H831" i="11"/>
  <c r="G831" i="11"/>
  <c r="F831" i="11"/>
  <c r="E831" i="11"/>
  <c r="H830" i="11"/>
  <c r="G830" i="11"/>
  <c r="F830" i="11"/>
  <c r="E830" i="11"/>
  <c r="H829" i="11"/>
  <c r="G829" i="11"/>
  <c r="F829" i="11"/>
  <c r="E829" i="11"/>
  <c r="H828" i="11"/>
  <c r="G828" i="11"/>
  <c r="F828" i="11"/>
  <c r="E828" i="11"/>
  <c r="H827" i="11"/>
  <c r="G827" i="11"/>
  <c r="F827" i="11"/>
  <c r="E827" i="11"/>
  <c r="H826" i="11"/>
  <c r="G826" i="11"/>
  <c r="F826" i="11"/>
  <c r="E826" i="11"/>
  <c r="H825" i="11"/>
  <c r="G825" i="11"/>
  <c r="F825" i="11"/>
  <c r="E825" i="11"/>
  <c r="H824" i="11"/>
  <c r="G824" i="11"/>
  <c r="F824" i="11"/>
  <c r="E824" i="11"/>
  <c r="H823" i="11"/>
  <c r="G823" i="11"/>
  <c r="F823" i="11"/>
  <c r="E823" i="11"/>
  <c r="H822" i="11"/>
  <c r="G822" i="11"/>
  <c r="F822" i="11"/>
  <c r="E822" i="11"/>
  <c r="H821" i="11"/>
  <c r="G821" i="11"/>
  <c r="F821" i="11"/>
  <c r="E821" i="11"/>
  <c r="H820" i="11"/>
  <c r="G820" i="11"/>
  <c r="F820" i="11"/>
  <c r="E820" i="11"/>
  <c r="H819" i="11"/>
  <c r="G819" i="11"/>
  <c r="F819" i="11"/>
  <c r="E819" i="11"/>
  <c r="H818" i="11"/>
  <c r="G818" i="11"/>
  <c r="F818" i="11"/>
  <c r="E818" i="11"/>
  <c r="H817" i="11"/>
  <c r="G817" i="11"/>
  <c r="F817" i="11"/>
  <c r="E817" i="11"/>
  <c r="H816" i="11"/>
  <c r="G816" i="11"/>
  <c r="F816" i="11"/>
  <c r="E816" i="11"/>
  <c r="H815" i="11"/>
  <c r="G815" i="11"/>
  <c r="F815" i="11"/>
  <c r="E815" i="11"/>
  <c r="H814" i="11"/>
  <c r="G814" i="11"/>
  <c r="F814" i="11"/>
  <c r="E814" i="11"/>
  <c r="H813" i="11"/>
  <c r="G813" i="11"/>
  <c r="F813" i="11"/>
  <c r="E813" i="11"/>
  <c r="H812" i="11"/>
  <c r="G812" i="11"/>
  <c r="F812" i="11"/>
  <c r="E812" i="11"/>
  <c r="H811" i="11"/>
  <c r="G811" i="11"/>
  <c r="F811" i="11"/>
  <c r="E811" i="11"/>
  <c r="H810" i="11"/>
  <c r="G810" i="11"/>
  <c r="F810" i="11"/>
  <c r="E810" i="11"/>
  <c r="H809" i="11"/>
  <c r="G809" i="11"/>
  <c r="F809" i="11"/>
  <c r="E809" i="11"/>
  <c r="H808" i="11"/>
  <c r="G808" i="11"/>
  <c r="F808" i="11"/>
  <c r="E808" i="11"/>
  <c r="H807" i="11"/>
  <c r="G807" i="11"/>
  <c r="F807" i="11"/>
  <c r="E807" i="11"/>
  <c r="H806" i="11"/>
  <c r="G806" i="11"/>
  <c r="F806" i="11"/>
  <c r="E806" i="11"/>
  <c r="H805" i="11"/>
  <c r="G805" i="11"/>
  <c r="F805" i="11"/>
  <c r="E805" i="11"/>
  <c r="H804" i="11"/>
  <c r="G804" i="11"/>
  <c r="F804" i="11"/>
  <c r="E804" i="11"/>
  <c r="H803" i="11"/>
  <c r="G803" i="11"/>
  <c r="F803" i="11"/>
  <c r="E803" i="11"/>
  <c r="H802" i="11"/>
  <c r="G802" i="11"/>
  <c r="F802" i="11"/>
  <c r="E802" i="11"/>
  <c r="H801" i="11"/>
  <c r="G801" i="11"/>
  <c r="F801" i="11"/>
  <c r="E801" i="11"/>
  <c r="H800" i="11"/>
  <c r="G800" i="11"/>
  <c r="F800" i="11"/>
  <c r="E800" i="11"/>
  <c r="H799" i="11"/>
  <c r="G799" i="11"/>
  <c r="F799" i="11"/>
  <c r="E799" i="11"/>
  <c r="H798" i="11"/>
  <c r="G798" i="11"/>
  <c r="F798" i="11"/>
  <c r="E798" i="11"/>
  <c r="H797" i="11"/>
  <c r="G797" i="11"/>
  <c r="F797" i="11"/>
  <c r="E797" i="11"/>
  <c r="H796" i="11"/>
  <c r="G796" i="11"/>
  <c r="F796" i="11"/>
  <c r="E796" i="11"/>
  <c r="H795" i="11"/>
  <c r="G795" i="11"/>
  <c r="F795" i="11"/>
  <c r="E795" i="11"/>
  <c r="H794" i="11"/>
  <c r="G794" i="11"/>
  <c r="F794" i="11"/>
  <c r="E794" i="11"/>
  <c r="H793" i="11"/>
  <c r="G793" i="11"/>
  <c r="F793" i="11"/>
  <c r="E793" i="11"/>
  <c r="H792" i="11"/>
  <c r="G792" i="11"/>
  <c r="F792" i="11"/>
  <c r="E792" i="11"/>
  <c r="H791" i="11"/>
  <c r="G791" i="11"/>
  <c r="F791" i="11"/>
  <c r="E791" i="11"/>
  <c r="H790" i="11"/>
  <c r="G790" i="11"/>
  <c r="F790" i="11"/>
  <c r="E790" i="11"/>
  <c r="H789" i="11"/>
  <c r="G789" i="11"/>
  <c r="F789" i="11"/>
  <c r="E789" i="11"/>
  <c r="H788" i="11"/>
  <c r="G788" i="11"/>
  <c r="F788" i="11"/>
  <c r="E788" i="11"/>
  <c r="H787" i="11"/>
  <c r="G787" i="11"/>
  <c r="F787" i="11"/>
  <c r="E787" i="11"/>
  <c r="H786" i="11"/>
  <c r="G786" i="11"/>
  <c r="F786" i="11"/>
  <c r="E786" i="11"/>
  <c r="H785" i="11"/>
  <c r="G785" i="11"/>
  <c r="F785" i="11"/>
  <c r="E785" i="11"/>
  <c r="H784" i="11"/>
  <c r="G784" i="11"/>
  <c r="F784" i="11"/>
  <c r="E784" i="11"/>
  <c r="H783" i="11"/>
  <c r="G783" i="11"/>
  <c r="F783" i="11"/>
  <c r="E783" i="11"/>
  <c r="H782" i="11"/>
  <c r="G782" i="11"/>
  <c r="F782" i="11"/>
  <c r="E782" i="11"/>
  <c r="H781" i="11"/>
  <c r="G781" i="11"/>
  <c r="F781" i="11"/>
  <c r="E781" i="11"/>
  <c r="H780" i="11"/>
  <c r="G780" i="11"/>
  <c r="F780" i="11"/>
  <c r="E780" i="11"/>
  <c r="H779" i="11"/>
  <c r="G779" i="11"/>
  <c r="F779" i="11"/>
  <c r="E779" i="11"/>
  <c r="H778" i="11"/>
  <c r="G778" i="11"/>
  <c r="F778" i="11"/>
  <c r="E778" i="11"/>
  <c r="H777" i="11"/>
  <c r="G777" i="11"/>
  <c r="F777" i="11"/>
  <c r="E777" i="11"/>
  <c r="H776" i="11"/>
  <c r="G776" i="11"/>
  <c r="F776" i="11"/>
  <c r="E776" i="11"/>
  <c r="H775" i="11"/>
  <c r="G775" i="11"/>
  <c r="F775" i="11"/>
  <c r="E775" i="11"/>
  <c r="H774" i="11"/>
  <c r="G774" i="11"/>
  <c r="F774" i="11"/>
  <c r="E774" i="11"/>
  <c r="H773" i="11"/>
  <c r="G773" i="11"/>
  <c r="F773" i="11"/>
  <c r="E773" i="11"/>
  <c r="H772" i="11"/>
  <c r="G772" i="11"/>
  <c r="F772" i="11"/>
  <c r="E772" i="11"/>
  <c r="H771" i="11"/>
  <c r="G771" i="11"/>
  <c r="F771" i="11"/>
  <c r="E771" i="11"/>
  <c r="H770" i="11"/>
  <c r="G770" i="11"/>
  <c r="F770" i="11"/>
  <c r="E770" i="11"/>
  <c r="H769" i="11"/>
  <c r="G769" i="11"/>
  <c r="F769" i="11"/>
  <c r="E769" i="11"/>
  <c r="H768" i="11"/>
  <c r="G768" i="11"/>
  <c r="F768" i="11"/>
  <c r="E768" i="11"/>
  <c r="H767" i="11"/>
  <c r="G767" i="11"/>
  <c r="F767" i="11"/>
  <c r="E767" i="11"/>
  <c r="H766" i="11"/>
  <c r="G766" i="11"/>
  <c r="F766" i="11"/>
  <c r="E766" i="11"/>
  <c r="H765" i="11"/>
  <c r="G765" i="11"/>
  <c r="F765" i="11"/>
  <c r="E765" i="11"/>
  <c r="H764" i="11"/>
  <c r="G764" i="11"/>
  <c r="F764" i="11"/>
  <c r="E764" i="11"/>
  <c r="H763" i="11"/>
  <c r="G763" i="11"/>
  <c r="F763" i="11"/>
  <c r="E763" i="11"/>
  <c r="H762" i="11"/>
  <c r="G762" i="11"/>
  <c r="F762" i="11"/>
  <c r="E762" i="11"/>
  <c r="H761" i="11"/>
  <c r="G761" i="11"/>
  <c r="F761" i="11"/>
  <c r="E761" i="11"/>
  <c r="H760" i="11"/>
  <c r="G760" i="11"/>
  <c r="F760" i="11"/>
  <c r="E760" i="11"/>
  <c r="H759" i="11"/>
  <c r="G759" i="11"/>
  <c r="F759" i="11"/>
  <c r="E759" i="11"/>
  <c r="H758" i="11"/>
  <c r="G758" i="11"/>
  <c r="F758" i="11"/>
  <c r="E758" i="11"/>
  <c r="H757" i="11"/>
  <c r="G757" i="11"/>
  <c r="F757" i="11"/>
  <c r="E757" i="11"/>
  <c r="H756" i="11"/>
  <c r="G756" i="11"/>
  <c r="F756" i="11"/>
  <c r="E756" i="11"/>
  <c r="H755" i="11"/>
  <c r="G755" i="11"/>
  <c r="F755" i="11"/>
  <c r="E755" i="11"/>
  <c r="H754" i="11"/>
  <c r="G754" i="11"/>
  <c r="F754" i="11"/>
  <c r="E754" i="11"/>
  <c r="H753" i="11"/>
  <c r="G753" i="11"/>
  <c r="F753" i="11"/>
  <c r="E753" i="11"/>
  <c r="H752" i="11"/>
  <c r="G752" i="11"/>
  <c r="F752" i="11"/>
  <c r="E752" i="11"/>
  <c r="H751" i="11"/>
  <c r="G751" i="11"/>
  <c r="F751" i="11"/>
  <c r="E751" i="11"/>
  <c r="H750" i="11"/>
  <c r="G750" i="11"/>
  <c r="F750" i="11"/>
  <c r="E750" i="11"/>
  <c r="H749" i="11"/>
  <c r="G749" i="11"/>
  <c r="F749" i="11"/>
  <c r="E749" i="11"/>
  <c r="H748" i="11"/>
  <c r="G748" i="11"/>
  <c r="F748" i="11"/>
  <c r="E748" i="11"/>
  <c r="H747" i="11"/>
  <c r="G747" i="11"/>
  <c r="F747" i="11"/>
  <c r="E747" i="11"/>
  <c r="H746" i="11"/>
  <c r="G746" i="11"/>
  <c r="F746" i="11"/>
  <c r="E746" i="11"/>
  <c r="H745" i="11"/>
  <c r="G745" i="11"/>
  <c r="F745" i="11"/>
  <c r="E745" i="11"/>
  <c r="H744" i="11"/>
  <c r="G744" i="11"/>
  <c r="F744" i="11"/>
  <c r="E744" i="11"/>
  <c r="H743" i="11"/>
  <c r="G743" i="11"/>
  <c r="F743" i="11"/>
  <c r="E743" i="11"/>
  <c r="H742" i="11"/>
  <c r="G742" i="11"/>
  <c r="F742" i="11"/>
  <c r="E742" i="11"/>
  <c r="H741" i="11"/>
  <c r="G741" i="11"/>
  <c r="F741" i="11"/>
  <c r="E741" i="11"/>
  <c r="H740" i="11"/>
  <c r="G740" i="11"/>
  <c r="F740" i="11"/>
  <c r="E740" i="11"/>
  <c r="H739" i="11"/>
  <c r="G739" i="11"/>
  <c r="F739" i="11"/>
  <c r="E739" i="11"/>
  <c r="H738" i="11"/>
  <c r="G738" i="11"/>
  <c r="F738" i="11"/>
  <c r="E738" i="11"/>
  <c r="H737" i="11"/>
  <c r="G737" i="11"/>
  <c r="F737" i="11"/>
  <c r="E737" i="11"/>
  <c r="H736" i="11"/>
  <c r="G736" i="11"/>
  <c r="F736" i="11"/>
  <c r="E736" i="11"/>
  <c r="H735" i="11"/>
  <c r="G735" i="11"/>
  <c r="F735" i="11"/>
  <c r="E735" i="11"/>
  <c r="H734" i="11"/>
  <c r="G734" i="11"/>
  <c r="F734" i="11"/>
  <c r="E734" i="11"/>
  <c r="H733" i="11"/>
  <c r="G733" i="11"/>
  <c r="F733" i="11"/>
  <c r="E733" i="11"/>
  <c r="H732" i="11"/>
  <c r="G732" i="11"/>
  <c r="F732" i="11"/>
  <c r="E732" i="11"/>
  <c r="H731" i="11"/>
  <c r="G731" i="11"/>
  <c r="F731" i="11"/>
  <c r="E731" i="11"/>
  <c r="H730" i="11"/>
  <c r="G730" i="11"/>
  <c r="F730" i="11"/>
  <c r="E730" i="11"/>
  <c r="H729" i="11"/>
  <c r="G729" i="11"/>
  <c r="F729" i="11"/>
  <c r="E729" i="11"/>
  <c r="H728" i="11"/>
  <c r="G728" i="11"/>
  <c r="F728" i="11"/>
  <c r="E728" i="11"/>
  <c r="H727" i="11"/>
  <c r="G727" i="11"/>
  <c r="F727" i="11"/>
  <c r="E727" i="11"/>
  <c r="H726" i="11"/>
  <c r="G726" i="11"/>
  <c r="F726" i="11"/>
  <c r="E726" i="11"/>
  <c r="H725" i="11"/>
  <c r="G725" i="11"/>
  <c r="F725" i="11"/>
  <c r="E725" i="11"/>
  <c r="H724" i="11"/>
  <c r="G724" i="11"/>
  <c r="F724" i="11"/>
  <c r="E724" i="11"/>
  <c r="H723" i="11"/>
  <c r="G723" i="11"/>
  <c r="F723" i="11"/>
  <c r="E723" i="11"/>
  <c r="H722" i="11"/>
  <c r="G722" i="11"/>
  <c r="F722" i="11"/>
  <c r="E722" i="11"/>
  <c r="H721" i="11"/>
  <c r="G721" i="11"/>
  <c r="F721" i="11"/>
  <c r="E721" i="11"/>
  <c r="H720" i="11"/>
  <c r="G720" i="11"/>
  <c r="F720" i="11"/>
  <c r="E720" i="11"/>
  <c r="H719" i="11"/>
  <c r="G719" i="11"/>
  <c r="F719" i="11"/>
  <c r="E719" i="11"/>
  <c r="H718" i="11"/>
  <c r="G718" i="11"/>
  <c r="F718" i="11"/>
  <c r="E718" i="11"/>
  <c r="H717" i="11"/>
  <c r="G717" i="11"/>
  <c r="F717" i="11"/>
  <c r="E717" i="11"/>
  <c r="H716" i="11"/>
  <c r="G716" i="11"/>
  <c r="F716" i="11"/>
  <c r="E716" i="11"/>
  <c r="H715" i="11"/>
  <c r="G715" i="11"/>
  <c r="F715" i="11"/>
  <c r="E715" i="11"/>
  <c r="H714" i="11"/>
  <c r="G714" i="11"/>
  <c r="F714" i="11"/>
  <c r="E714" i="11"/>
  <c r="H713" i="11"/>
  <c r="G713" i="11"/>
  <c r="F713" i="11"/>
  <c r="E713" i="11"/>
  <c r="H712" i="11"/>
  <c r="G712" i="11"/>
  <c r="F712" i="11"/>
  <c r="E712" i="11"/>
  <c r="H711" i="11"/>
  <c r="G711" i="11"/>
  <c r="F711" i="11"/>
  <c r="E711" i="11"/>
  <c r="H710" i="11"/>
  <c r="G710" i="11"/>
  <c r="F710" i="11"/>
  <c r="E710" i="11"/>
  <c r="H709" i="11"/>
  <c r="G709" i="11"/>
  <c r="F709" i="11"/>
  <c r="E709" i="11"/>
  <c r="H708" i="11"/>
  <c r="G708" i="11"/>
  <c r="F708" i="11"/>
  <c r="E708" i="11"/>
  <c r="H707" i="11"/>
  <c r="G707" i="11"/>
  <c r="F707" i="11"/>
  <c r="E707" i="11"/>
  <c r="H706" i="11"/>
  <c r="G706" i="11"/>
  <c r="F706" i="11"/>
  <c r="E706" i="11"/>
  <c r="H705" i="11"/>
  <c r="G705" i="11"/>
  <c r="F705" i="11"/>
  <c r="E705" i="11"/>
  <c r="H704" i="11"/>
  <c r="G704" i="11"/>
  <c r="F704" i="11"/>
  <c r="E704" i="11"/>
  <c r="H703" i="11"/>
  <c r="G703" i="11"/>
  <c r="F703" i="11"/>
  <c r="E703" i="11"/>
  <c r="H702" i="11"/>
  <c r="G702" i="11"/>
  <c r="F702" i="11"/>
  <c r="E702" i="11"/>
  <c r="H701" i="11"/>
  <c r="G701" i="11"/>
  <c r="F701" i="11"/>
  <c r="E701" i="11"/>
  <c r="H700" i="11"/>
  <c r="G700" i="11"/>
  <c r="F700" i="11"/>
  <c r="E700" i="11"/>
  <c r="H699" i="11"/>
  <c r="G699" i="11"/>
  <c r="F699" i="11"/>
  <c r="E699" i="11"/>
  <c r="H698" i="11"/>
  <c r="G698" i="11"/>
  <c r="F698" i="11"/>
  <c r="E698" i="11"/>
  <c r="H697" i="11"/>
  <c r="G697" i="11"/>
  <c r="F697" i="11"/>
  <c r="E697" i="11"/>
  <c r="H696" i="11"/>
  <c r="G696" i="11"/>
  <c r="F696" i="11"/>
  <c r="E696" i="11"/>
  <c r="H695" i="11"/>
  <c r="G695" i="11"/>
  <c r="F695" i="11"/>
  <c r="E695" i="11"/>
  <c r="H694" i="11"/>
  <c r="G694" i="11"/>
  <c r="F694" i="11"/>
  <c r="E694" i="11"/>
  <c r="H693" i="11"/>
  <c r="G693" i="11"/>
  <c r="F693" i="11"/>
  <c r="E693" i="11"/>
  <c r="H692" i="11"/>
  <c r="G692" i="11"/>
  <c r="F692" i="11"/>
  <c r="E692" i="11"/>
  <c r="H691" i="11"/>
  <c r="G691" i="11"/>
  <c r="F691" i="11"/>
  <c r="E691" i="11"/>
  <c r="H690" i="11"/>
  <c r="G690" i="11"/>
  <c r="F690" i="11"/>
  <c r="E690" i="11"/>
  <c r="H689" i="11"/>
  <c r="G689" i="11"/>
  <c r="F689" i="11"/>
  <c r="E689" i="11"/>
  <c r="H688" i="11"/>
  <c r="G688" i="11"/>
  <c r="F688" i="11"/>
  <c r="E688" i="11"/>
  <c r="H687" i="11"/>
  <c r="G687" i="11"/>
  <c r="F687" i="11"/>
  <c r="E687" i="11"/>
  <c r="H686" i="11"/>
  <c r="G686" i="11"/>
  <c r="F686" i="11"/>
  <c r="E686" i="11"/>
  <c r="H685" i="11"/>
  <c r="G685" i="11"/>
  <c r="F685" i="11"/>
  <c r="E685" i="11"/>
  <c r="H684" i="11"/>
  <c r="G684" i="11"/>
  <c r="F684" i="11"/>
  <c r="E684" i="11"/>
  <c r="H683" i="11"/>
  <c r="G683" i="11"/>
  <c r="F683" i="11"/>
  <c r="E683" i="11"/>
  <c r="H682" i="11"/>
  <c r="G682" i="11"/>
  <c r="F682" i="11"/>
  <c r="E682" i="11"/>
  <c r="H681" i="11"/>
  <c r="G681" i="11"/>
  <c r="F681" i="11"/>
  <c r="E681" i="11"/>
  <c r="H680" i="11"/>
  <c r="G680" i="11"/>
  <c r="F680" i="11"/>
  <c r="E680" i="11"/>
  <c r="H679" i="11"/>
  <c r="G679" i="11"/>
  <c r="F679" i="11"/>
  <c r="E679" i="11"/>
  <c r="H678" i="11"/>
  <c r="G678" i="11"/>
  <c r="F678" i="11"/>
  <c r="E678" i="11"/>
  <c r="H677" i="11"/>
  <c r="G677" i="11"/>
  <c r="F677" i="11"/>
  <c r="E677" i="11"/>
  <c r="H676" i="11"/>
  <c r="G676" i="11"/>
  <c r="F676" i="11"/>
  <c r="E676" i="11"/>
  <c r="H675" i="11"/>
  <c r="G675" i="11"/>
  <c r="F675" i="11"/>
  <c r="E675" i="11"/>
  <c r="H674" i="11"/>
  <c r="G674" i="11"/>
  <c r="F674" i="11"/>
  <c r="E674" i="11"/>
  <c r="H673" i="11"/>
  <c r="G673" i="11"/>
  <c r="F673" i="11"/>
  <c r="E673" i="11"/>
  <c r="H672" i="11"/>
  <c r="G672" i="11"/>
  <c r="F672" i="11"/>
  <c r="E672" i="11"/>
  <c r="H671" i="11"/>
  <c r="G671" i="11"/>
  <c r="F671" i="11"/>
  <c r="E671" i="11"/>
  <c r="H670" i="11"/>
  <c r="G670" i="11"/>
  <c r="F670" i="11"/>
  <c r="E670" i="11"/>
  <c r="H669" i="11"/>
  <c r="G669" i="11"/>
  <c r="F669" i="11"/>
  <c r="E669" i="11"/>
  <c r="H668" i="11"/>
  <c r="G668" i="11"/>
  <c r="F668" i="11"/>
  <c r="E668" i="11"/>
  <c r="H667" i="11"/>
  <c r="G667" i="11"/>
  <c r="F667" i="11"/>
  <c r="E667" i="11"/>
  <c r="H666" i="11"/>
  <c r="G666" i="11"/>
  <c r="F666" i="11"/>
  <c r="E666" i="11"/>
  <c r="H665" i="11"/>
  <c r="G665" i="11"/>
  <c r="F665" i="11"/>
  <c r="E665" i="11"/>
  <c r="H664" i="11"/>
  <c r="G664" i="11"/>
  <c r="F664" i="11"/>
  <c r="E664" i="11"/>
  <c r="H663" i="11"/>
  <c r="G663" i="11"/>
  <c r="F663" i="11"/>
  <c r="E663" i="11"/>
  <c r="H662" i="11"/>
  <c r="G662" i="11"/>
  <c r="F662" i="11"/>
  <c r="E662" i="11"/>
  <c r="H661" i="11"/>
  <c r="G661" i="11"/>
  <c r="F661" i="11"/>
  <c r="E661" i="11"/>
  <c r="H660" i="11"/>
  <c r="G660" i="11"/>
  <c r="F660" i="11"/>
  <c r="E660" i="11"/>
  <c r="H659" i="11"/>
  <c r="G659" i="11"/>
  <c r="F659" i="11"/>
  <c r="E659" i="11"/>
  <c r="H658" i="11"/>
  <c r="G658" i="11"/>
  <c r="F658" i="11"/>
  <c r="E658" i="11"/>
  <c r="H657" i="11"/>
  <c r="G657" i="11"/>
  <c r="F657" i="11"/>
  <c r="E657" i="11"/>
  <c r="H656" i="11"/>
  <c r="G656" i="11"/>
  <c r="F656" i="11"/>
  <c r="E656" i="11"/>
  <c r="H655" i="11"/>
  <c r="G655" i="11"/>
  <c r="F655" i="11"/>
  <c r="E655" i="11"/>
  <c r="H654" i="11"/>
  <c r="G654" i="11"/>
  <c r="F654" i="11"/>
  <c r="E654" i="11"/>
  <c r="H653" i="11"/>
  <c r="G653" i="11"/>
  <c r="F653" i="11"/>
  <c r="E653" i="11"/>
  <c r="H652" i="11"/>
  <c r="G652" i="11"/>
  <c r="F652" i="11"/>
  <c r="E652" i="11"/>
  <c r="H651" i="11"/>
  <c r="G651" i="11"/>
  <c r="F651" i="11"/>
  <c r="E651" i="11"/>
  <c r="H650" i="11"/>
  <c r="G650" i="11"/>
  <c r="F650" i="11"/>
  <c r="E650" i="11"/>
  <c r="H649" i="11"/>
  <c r="G649" i="11"/>
  <c r="F649" i="11"/>
  <c r="E649" i="11"/>
  <c r="H648" i="11"/>
  <c r="G648" i="11"/>
  <c r="F648" i="11"/>
  <c r="E648" i="11"/>
  <c r="H647" i="11"/>
  <c r="G647" i="11"/>
  <c r="F647" i="11"/>
  <c r="E647" i="11"/>
  <c r="H646" i="11"/>
  <c r="G646" i="11"/>
  <c r="F646" i="11"/>
  <c r="E646" i="11"/>
  <c r="H645" i="11"/>
  <c r="G645" i="11"/>
  <c r="F645" i="11"/>
  <c r="E645" i="11"/>
  <c r="H644" i="11"/>
  <c r="G644" i="11"/>
  <c r="F644" i="11"/>
  <c r="E644" i="11"/>
  <c r="H643" i="11"/>
  <c r="G643" i="11"/>
  <c r="F643" i="11"/>
  <c r="E643" i="11"/>
  <c r="H642" i="11"/>
  <c r="G642" i="11"/>
  <c r="F642" i="11"/>
  <c r="E642" i="11"/>
  <c r="H641" i="11"/>
  <c r="G641" i="11"/>
  <c r="F641" i="11"/>
  <c r="E641" i="11"/>
  <c r="H640" i="11"/>
  <c r="G640" i="11"/>
  <c r="F640" i="11"/>
  <c r="E640" i="11"/>
  <c r="H639" i="11"/>
  <c r="G639" i="11"/>
  <c r="F639" i="11"/>
  <c r="E639" i="11"/>
  <c r="H638" i="11"/>
  <c r="G638" i="11"/>
  <c r="F638" i="11"/>
  <c r="E638" i="11"/>
  <c r="H637" i="11"/>
  <c r="G637" i="11"/>
  <c r="F637" i="11"/>
  <c r="E637" i="11"/>
  <c r="H636" i="11"/>
  <c r="G636" i="11"/>
  <c r="F636" i="11"/>
  <c r="E636" i="11"/>
  <c r="H635" i="11"/>
  <c r="G635" i="11"/>
  <c r="F635" i="11"/>
  <c r="E635" i="11"/>
  <c r="H634" i="11"/>
  <c r="G634" i="11"/>
  <c r="F634" i="11"/>
  <c r="E634" i="11"/>
  <c r="H633" i="11"/>
  <c r="G633" i="11"/>
  <c r="F633" i="11"/>
  <c r="E633" i="11"/>
  <c r="H632" i="11"/>
  <c r="G632" i="11"/>
  <c r="F632" i="11"/>
  <c r="E632" i="11"/>
  <c r="H631" i="11"/>
  <c r="G631" i="11"/>
  <c r="F631" i="11"/>
  <c r="E631" i="11"/>
  <c r="H630" i="11"/>
  <c r="G630" i="11"/>
  <c r="F630" i="11"/>
  <c r="E630" i="11"/>
  <c r="H629" i="11"/>
  <c r="G629" i="11"/>
  <c r="F629" i="11"/>
  <c r="E629" i="11"/>
  <c r="H628" i="11"/>
  <c r="G628" i="11"/>
  <c r="F628" i="11"/>
  <c r="E628" i="11"/>
  <c r="H627" i="11"/>
  <c r="G627" i="11"/>
  <c r="F627" i="11"/>
  <c r="E627" i="11"/>
  <c r="H626" i="11"/>
  <c r="G626" i="11"/>
  <c r="F626" i="11"/>
  <c r="E626" i="11"/>
  <c r="H625" i="11"/>
  <c r="G625" i="11"/>
  <c r="F625" i="11"/>
  <c r="E625" i="11"/>
  <c r="H624" i="11"/>
  <c r="G624" i="11"/>
  <c r="F624" i="11"/>
  <c r="E624" i="11"/>
  <c r="H623" i="11"/>
  <c r="G623" i="11"/>
  <c r="F623" i="11"/>
  <c r="E623" i="11"/>
  <c r="H622" i="11"/>
  <c r="G622" i="11"/>
  <c r="F622" i="11"/>
  <c r="E622" i="11"/>
  <c r="H621" i="11"/>
  <c r="G621" i="11"/>
  <c r="F621" i="11"/>
  <c r="E621" i="11"/>
  <c r="H620" i="11"/>
  <c r="G620" i="11"/>
  <c r="F620" i="11"/>
  <c r="E620" i="11"/>
  <c r="H619" i="11"/>
  <c r="G619" i="11"/>
  <c r="F619" i="11"/>
  <c r="E619" i="11"/>
  <c r="H618" i="11"/>
  <c r="G618" i="11"/>
  <c r="F618" i="11"/>
  <c r="E618" i="11"/>
  <c r="H617" i="11"/>
  <c r="G617" i="11"/>
  <c r="F617" i="11"/>
  <c r="E617" i="11"/>
  <c r="H616" i="11"/>
  <c r="G616" i="11"/>
  <c r="F616" i="11"/>
  <c r="E616" i="11"/>
  <c r="H615" i="11"/>
  <c r="G615" i="11"/>
  <c r="F615" i="11"/>
  <c r="E615" i="11"/>
  <c r="H614" i="11"/>
  <c r="G614" i="11"/>
  <c r="F614" i="11"/>
  <c r="E614" i="11"/>
  <c r="H613" i="11"/>
  <c r="G613" i="11"/>
  <c r="F613" i="11"/>
  <c r="E613" i="11"/>
  <c r="H612" i="11"/>
  <c r="G612" i="11"/>
  <c r="F612" i="11"/>
  <c r="E612" i="11"/>
  <c r="H611" i="11"/>
  <c r="G611" i="11"/>
  <c r="F611" i="11"/>
  <c r="E611" i="11"/>
  <c r="H610" i="11"/>
  <c r="G610" i="11"/>
  <c r="F610" i="11"/>
  <c r="E610" i="11"/>
  <c r="H609" i="11"/>
  <c r="G609" i="11"/>
  <c r="F609" i="11"/>
  <c r="E609" i="11"/>
  <c r="H608" i="11"/>
  <c r="G608" i="11"/>
  <c r="F608" i="11"/>
  <c r="E608" i="11"/>
  <c r="H607" i="11"/>
  <c r="G607" i="11"/>
  <c r="F607" i="11"/>
  <c r="E607" i="11"/>
  <c r="H606" i="11"/>
  <c r="G606" i="11"/>
  <c r="F606" i="11"/>
  <c r="E606" i="11"/>
  <c r="H605" i="11"/>
  <c r="G605" i="11"/>
  <c r="F605" i="11"/>
  <c r="E605" i="11"/>
  <c r="H604" i="11"/>
  <c r="G604" i="11"/>
  <c r="F604" i="11"/>
  <c r="E604" i="11"/>
  <c r="H603" i="11"/>
  <c r="G603" i="11"/>
  <c r="F603" i="11"/>
  <c r="E603" i="11"/>
  <c r="H602" i="11"/>
  <c r="G602" i="11"/>
  <c r="F602" i="11"/>
  <c r="E602" i="11"/>
  <c r="H601" i="11"/>
  <c r="G601" i="11"/>
  <c r="F601" i="11"/>
  <c r="E601" i="11"/>
  <c r="H600" i="11"/>
  <c r="G600" i="11"/>
  <c r="F600" i="11"/>
  <c r="E600" i="11"/>
  <c r="H599" i="11"/>
  <c r="G599" i="11"/>
  <c r="F599" i="11"/>
  <c r="E599" i="11"/>
  <c r="H598" i="11"/>
  <c r="G598" i="11"/>
  <c r="F598" i="11"/>
  <c r="E598" i="11"/>
  <c r="H597" i="11"/>
  <c r="G597" i="11"/>
  <c r="F597" i="11"/>
  <c r="E597" i="11"/>
  <c r="H596" i="11"/>
  <c r="G596" i="11"/>
  <c r="F596" i="11"/>
  <c r="E596" i="11"/>
  <c r="H595" i="11"/>
  <c r="G595" i="11"/>
  <c r="F595" i="11"/>
  <c r="E595" i="11"/>
  <c r="H594" i="11"/>
  <c r="G594" i="11"/>
  <c r="F594" i="11"/>
  <c r="E594" i="11"/>
  <c r="H593" i="11"/>
  <c r="G593" i="11"/>
  <c r="F593" i="11"/>
  <c r="E593" i="11"/>
  <c r="H592" i="11"/>
  <c r="G592" i="11"/>
  <c r="F592" i="11"/>
  <c r="E592" i="11"/>
  <c r="H591" i="11"/>
  <c r="G591" i="11"/>
  <c r="F591" i="11"/>
  <c r="E591" i="11"/>
  <c r="H590" i="11"/>
  <c r="G590" i="11"/>
  <c r="F590" i="11"/>
  <c r="E590" i="11"/>
  <c r="H589" i="11"/>
  <c r="G589" i="11"/>
  <c r="F589" i="11"/>
  <c r="E589" i="11"/>
  <c r="H588" i="11"/>
  <c r="G588" i="11"/>
  <c r="F588" i="11"/>
  <c r="E588" i="11"/>
  <c r="H587" i="11"/>
  <c r="G587" i="11"/>
  <c r="F587" i="11"/>
  <c r="E587" i="11"/>
  <c r="H586" i="11"/>
  <c r="G586" i="11"/>
  <c r="F586" i="11"/>
  <c r="E586" i="11"/>
  <c r="H585" i="11"/>
  <c r="G585" i="11"/>
  <c r="F585" i="11"/>
  <c r="E585" i="11"/>
  <c r="H584" i="11"/>
  <c r="G584" i="11"/>
  <c r="F584" i="11"/>
  <c r="E584" i="11"/>
  <c r="H583" i="11"/>
  <c r="G583" i="11"/>
  <c r="F583" i="11"/>
  <c r="E583" i="11"/>
  <c r="H582" i="11"/>
  <c r="G582" i="11"/>
  <c r="F582" i="11"/>
  <c r="E582" i="11"/>
  <c r="H581" i="11"/>
  <c r="G581" i="11"/>
  <c r="F581" i="11"/>
  <c r="E581" i="11"/>
  <c r="H580" i="11"/>
  <c r="G580" i="11"/>
  <c r="F580" i="11"/>
  <c r="E580" i="11"/>
  <c r="H579" i="11"/>
  <c r="G579" i="11"/>
  <c r="F579" i="11"/>
  <c r="E579" i="11"/>
  <c r="H578" i="11"/>
  <c r="G578" i="11"/>
  <c r="F578" i="11"/>
  <c r="E578" i="11"/>
  <c r="H577" i="11"/>
  <c r="G577" i="11"/>
  <c r="F577" i="11"/>
  <c r="E577" i="11"/>
  <c r="H576" i="11"/>
  <c r="G576" i="11"/>
  <c r="F576" i="11"/>
  <c r="E576" i="11"/>
  <c r="H575" i="11"/>
  <c r="G575" i="11"/>
  <c r="F575" i="11"/>
  <c r="E575" i="11"/>
  <c r="H574" i="11"/>
  <c r="G574" i="11"/>
  <c r="F574" i="11"/>
  <c r="E574" i="11"/>
  <c r="H573" i="11"/>
  <c r="G573" i="11"/>
  <c r="F573" i="11"/>
  <c r="E573" i="11"/>
  <c r="H572" i="11"/>
  <c r="G572" i="11"/>
  <c r="F572" i="11"/>
  <c r="E572" i="11"/>
  <c r="H571" i="11"/>
  <c r="G571" i="11"/>
  <c r="F571" i="11"/>
  <c r="E571" i="11"/>
  <c r="H570" i="11"/>
  <c r="G570" i="11"/>
  <c r="F570" i="11"/>
  <c r="E570" i="11"/>
  <c r="H569" i="11"/>
  <c r="G569" i="11"/>
  <c r="F569" i="11"/>
  <c r="E569" i="11"/>
  <c r="H568" i="11"/>
  <c r="G568" i="11"/>
  <c r="F568" i="11"/>
  <c r="E568" i="11"/>
  <c r="H567" i="11"/>
  <c r="G567" i="11"/>
  <c r="F567" i="11"/>
  <c r="E567" i="11"/>
  <c r="H566" i="11"/>
  <c r="G566" i="11"/>
  <c r="F566" i="11"/>
  <c r="E566" i="11"/>
  <c r="H565" i="11"/>
  <c r="G565" i="11"/>
  <c r="F565" i="11"/>
  <c r="E565" i="11"/>
  <c r="H564" i="11"/>
  <c r="G564" i="11"/>
  <c r="F564" i="11"/>
  <c r="E564" i="11"/>
  <c r="H563" i="11"/>
  <c r="G563" i="11"/>
  <c r="F563" i="11"/>
  <c r="E563" i="11"/>
  <c r="H562" i="11"/>
  <c r="G562" i="11"/>
  <c r="F562" i="11"/>
  <c r="E562" i="11"/>
  <c r="H561" i="11"/>
  <c r="G561" i="11"/>
  <c r="F561" i="11"/>
  <c r="E561" i="11"/>
  <c r="H560" i="11"/>
  <c r="G560" i="11"/>
  <c r="F560" i="11"/>
  <c r="E560" i="11"/>
  <c r="H559" i="11"/>
  <c r="G559" i="11"/>
  <c r="F559" i="11"/>
  <c r="E559" i="11"/>
  <c r="H558" i="11"/>
  <c r="G558" i="11"/>
  <c r="F558" i="11"/>
  <c r="E558" i="11"/>
  <c r="H557" i="11"/>
  <c r="G557" i="11"/>
  <c r="F557" i="11"/>
  <c r="E557" i="11"/>
  <c r="H556" i="11"/>
  <c r="G556" i="11"/>
  <c r="F556" i="11"/>
  <c r="E556" i="11"/>
  <c r="H555" i="11"/>
  <c r="G555" i="11"/>
  <c r="F555" i="11"/>
  <c r="E555" i="11"/>
  <c r="H554" i="11"/>
  <c r="G554" i="11"/>
  <c r="F554" i="11"/>
  <c r="E554" i="11"/>
  <c r="H553" i="11"/>
  <c r="G553" i="11"/>
  <c r="F553" i="11"/>
  <c r="E553" i="11"/>
  <c r="H552" i="11"/>
  <c r="G552" i="11"/>
  <c r="F552" i="11"/>
  <c r="E552" i="11"/>
  <c r="H551" i="11"/>
  <c r="G551" i="11"/>
  <c r="F551" i="11"/>
  <c r="E551" i="11"/>
  <c r="H550" i="11"/>
  <c r="G550" i="11"/>
  <c r="F550" i="11"/>
  <c r="E550" i="11"/>
  <c r="H549" i="11"/>
  <c r="G549" i="11"/>
  <c r="F549" i="11"/>
  <c r="E549" i="11"/>
  <c r="H548" i="11"/>
  <c r="G548" i="11"/>
  <c r="F548" i="11"/>
  <c r="E548" i="11"/>
  <c r="H547" i="11"/>
  <c r="G547" i="11"/>
  <c r="F547" i="11"/>
  <c r="E547" i="11"/>
  <c r="H546" i="11"/>
  <c r="G546" i="11"/>
  <c r="F546" i="11"/>
  <c r="E546" i="11"/>
  <c r="H545" i="11"/>
  <c r="G545" i="11"/>
  <c r="F545" i="11"/>
  <c r="E545" i="11"/>
  <c r="H544" i="11"/>
  <c r="G544" i="11"/>
  <c r="F544" i="11"/>
  <c r="E544" i="11"/>
  <c r="H543" i="11"/>
  <c r="G543" i="11"/>
  <c r="F543" i="11"/>
  <c r="E543" i="11"/>
  <c r="H542" i="11"/>
  <c r="G542" i="11"/>
  <c r="F542" i="11"/>
  <c r="E542" i="11"/>
  <c r="H541" i="11"/>
  <c r="G541" i="11"/>
  <c r="F541" i="11"/>
  <c r="E541" i="11"/>
  <c r="H540" i="11"/>
  <c r="G540" i="11"/>
  <c r="F540" i="11"/>
  <c r="E540" i="11"/>
  <c r="H539" i="11"/>
  <c r="G539" i="11"/>
  <c r="F539" i="11"/>
  <c r="E539" i="11"/>
  <c r="H538" i="11"/>
  <c r="G538" i="11"/>
  <c r="F538" i="11"/>
  <c r="E538" i="11"/>
  <c r="H537" i="11"/>
  <c r="G537" i="11"/>
  <c r="F537" i="11"/>
  <c r="E537" i="11"/>
  <c r="H536" i="11"/>
  <c r="G536" i="11"/>
  <c r="F536" i="11"/>
  <c r="E536" i="11"/>
  <c r="H535" i="11"/>
  <c r="G535" i="11"/>
  <c r="F535" i="11"/>
  <c r="E535" i="11"/>
  <c r="H534" i="11"/>
  <c r="G534" i="11"/>
  <c r="F534" i="11"/>
  <c r="E534" i="11"/>
  <c r="H533" i="11"/>
  <c r="G533" i="11"/>
  <c r="F533" i="11"/>
  <c r="E533" i="11"/>
  <c r="H532" i="11"/>
  <c r="G532" i="11"/>
  <c r="F532" i="11"/>
  <c r="E532" i="11"/>
  <c r="H531" i="11"/>
  <c r="G531" i="11"/>
  <c r="F531" i="11"/>
  <c r="E531" i="11"/>
  <c r="H530" i="11"/>
  <c r="G530" i="11"/>
  <c r="F530" i="11"/>
  <c r="E530" i="11"/>
  <c r="H529" i="11"/>
  <c r="G529" i="11"/>
  <c r="F529" i="11"/>
  <c r="E529" i="11"/>
  <c r="H528" i="11"/>
  <c r="G528" i="11"/>
  <c r="F528" i="11"/>
  <c r="E528" i="11"/>
  <c r="H527" i="11"/>
  <c r="G527" i="11"/>
  <c r="F527" i="11"/>
  <c r="E527" i="11"/>
  <c r="H526" i="11"/>
  <c r="G526" i="11"/>
  <c r="F526" i="11"/>
  <c r="E526" i="11"/>
  <c r="H525" i="11"/>
  <c r="G525" i="11"/>
  <c r="F525" i="11"/>
  <c r="E525" i="11"/>
  <c r="H524" i="11"/>
  <c r="G524" i="11"/>
  <c r="F524" i="11"/>
  <c r="E524" i="11"/>
  <c r="H523" i="11"/>
  <c r="G523" i="11"/>
  <c r="F523" i="11"/>
  <c r="E523" i="11"/>
  <c r="H522" i="11"/>
  <c r="G522" i="11"/>
  <c r="F522" i="11"/>
  <c r="E522" i="11"/>
  <c r="H521" i="11"/>
  <c r="G521" i="11"/>
  <c r="F521" i="11"/>
  <c r="E521" i="11"/>
  <c r="H520" i="11"/>
  <c r="G520" i="11"/>
  <c r="F520" i="11"/>
  <c r="E520" i="11"/>
  <c r="H519" i="11"/>
  <c r="G519" i="11"/>
  <c r="F519" i="11"/>
  <c r="E519" i="11"/>
  <c r="H518" i="11"/>
  <c r="G518" i="11"/>
  <c r="F518" i="11"/>
  <c r="E518" i="11"/>
  <c r="H517" i="11"/>
  <c r="G517" i="11"/>
  <c r="F517" i="11"/>
  <c r="E517" i="11"/>
  <c r="H516" i="11"/>
  <c r="G516" i="11"/>
  <c r="F516" i="11"/>
  <c r="E516" i="11"/>
  <c r="H515" i="11"/>
  <c r="G515" i="11"/>
  <c r="F515" i="11"/>
  <c r="E515" i="11"/>
  <c r="H514" i="11"/>
  <c r="G514" i="11"/>
  <c r="F514" i="11"/>
  <c r="E514" i="11"/>
  <c r="H513" i="11"/>
  <c r="G513" i="11"/>
  <c r="F513" i="11"/>
  <c r="E513" i="11"/>
  <c r="H512" i="11"/>
  <c r="G512" i="11"/>
  <c r="F512" i="11"/>
  <c r="E512" i="11"/>
  <c r="H511" i="11"/>
  <c r="G511" i="11"/>
  <c r="F511" i="11"/>
  <c r="E511" i="11"/>
  <c r="H510" i="11"/>
  <c r="G510" i="11"/>
  <c r="F510" i="11"/>
  <c r="E510" i="11"/>
  <c r="H509" i="11"/>
  <c r="G509" i="11"/>
  <c r="F509" i="11"/>
  <c r="E509" i="11"/>
  <c r="H508" i="11"/>
  <c r="G508" i="11"/>
  <c r="F508" i="11"/>
  <c r="E508" i="11"/>
  <c r="H507" i="11"/>
  <c r="G507" i="11"/>
  <c r="F507" i="11"/>
  <c r="E507" i="11"/>
  <c r="H506" i="11"/>
  <c r="G506" i="11"/>
  <c r="F506" i="11"/>
  <c r="E506" i="11"/>
  <c r="H505" i="11"/>
  <c r="G505" i="11"/>
  <c r="F505" i="11"/>
  <c r="E505" i="11"/>
  <c r="H504" i="11"/>
  <c r="G504" i="11"/>
  <c r="F504" i="11"/>
  <c r="E504" i="11"/>
  <c r="H503" i="11"/>
  <c r="G503" i="11"/>
  <c r="F503" i="11"/>
  <c r="E503" i="11"/>
  <c r="H502" i="11"/>
  <c r="G502" i="11"/>
  <c r="F502" i="11"/>
  <c r="E502" i="11"/>
  <c r="H501" i="11"/>
  <c r="G501" i="11"/>
  <c r="F501" i="11"/>
  <c r="E501" i="11"/>
  <c r="H500" i="11"/>
  <c r="G500" i="11"/>
  <c r="F500" i="11"/>
  <c r="E500" i="11"/>
  <c r="H499" i="11"/>
  <c r="G499" i="11"/>
  <c r="F499" i="11"/>
  <c r="E499" i="11"/>
  <c r="H498" i="11"/>
  <c r="G498" i="11"/>
  <c r="F498" i="11"/>
  <c r="E498" i="11"/>
  <c r="H497" i="11"/>
  <c r="G497" i="11"/>
  <c r="F497" i="11"/>
  <c r="E497" i="11"/>
  <c r="H496" i="11"/>
  <c r="G496" i="11"/>
  <c r="F496" i="11"/>
  <c r="E496" i="11"/>
  <c r="H495" i="11"/>
  <c r="G495" i="11"/>
  <c r="F495" i="11"/>
  <c r="E495" i="11"/>
  <c r="H494" i="11"/>
  <c r="G494" i="11"/>
  <c r="F494" i="11"/>
  <c r="E494" i="11"/>
  <c r="H493" i="11"/>
  <c r="G493" i="11"/>
  <c r="F493" i="11"/>
  <c r="E493" i="11"/>
  <c r="H492" i="11"/>
  <c r="G492" i="11"/>
  <c r="F492" i="11"/>
  <c r="E492" i="11"/>
  <c r="H491" i="11"/>
  <c r="G491" i="11"/>
  <c r="F491" i="11"/>
  <c r="E491" i="11"/>
  <c r="H490" i="11"/>
  <c r="G490" i="11"/>
  <c r="F490" i="11"/>
  <c r="E490" i="11"/>
  <c r="H489" i="11"/>
  <c r="G489" i="11"/>
  <c r="F489" i="11"/>
  <c r="E489" i="11"/>
  <c r="H488" i="11"/>
  <c r="G488" i="11"/>
  <c r="F488" i="11"/>
  <c r="E488" i="11"/>
  <c r="H487" i="11"/>
  <c r="G487" i="11"/>
  <c r="F487" i="11"/>
  <c r="E487" i="11"/>
  <c r="H486" i="11"/>
  <c r="G486" i="11"/>
  <c r="F486" i="11"/>
  <c r="E486" i="11"/>
  <c r="H485" i="11"/>
  <c r="G485" i="11"/>
  <c r="F485" i="11"/>
  <c r="E485" i="11"/>
  <c r="H484" i="11"/>
  <c r="G484" i="11"/>
  <c r="F484" i="11"/>
  <c r="E484" i="11"/>
  <c r="H483" i="11"/>
  <c r="G483" i="11"/>
  <c r="F483" i="11"/>
  <c r="E483" i="11"/>
  <c r="H482" i="11"/>
  <c r="G482" i="11"/>
  <c r="F482" i="11"/>
  <c r="E482" i="11"/>
  <c r="H481" i="11"/>
  <c r="G481" i="11"/>
  <c r="F481" i="11"/>
  <c r="E481" i="11"/>
  <c r="H480" i="11"/>
  <c r="G480" i="11"/>
  <c r="F480" i="11"/>
  <c r="E480" i="11"/>
  <c r="H479" i="11"/>
  <c r="G479" i="11"/>
  <c r="F479" i="11"/>
  <c r="E479" i="11"/>
  <c r="H478" i="11"/>
  <c r="G478" i="11"/>
  <c r="F478" i="11"/>
  <c r="E478" i="11"/>
  <c r="H477" i="11"/>
  <c r="G477" i="11"/>
  <c r="F477" i="11"/>
  <c r="E477" i="11"/>
  <c r="H476" i="11"/>
  <c r="G476" i="11"/>
  <c r="F476" i="11"/>
  <c r="E476" i="11"/>
  <c r="H475" i="11"/>
  <c r="G475" i="11"/>
  <c r="F475" i="11"/>
  <c r="E475" i="11"/>
  <c r="H474" i="11"/>
  <c r="G474" i="11"/>
  <c r="F474" i="11"/>
  <c r="E474" i="11"/>
  <c r="H473" i="11"/>
  <c r="G473" i="11"/>
  <c r="F473" i="11"/>
  <c r="E473" i="11"/>
  <c r="H472" i="11"/>
  <c r="G472" i="11"/>
  <c r="F472" i="11"/>
  <c r="E472" i="11"/>
  <c r="H471" i="11"/>
  <c r="G471" i="11"/>
  <c r="F471" i="11"/>
  <c r="E471" i="11"/>
  <c r="H470" i="11"/>
  <c r="G470" i="11"/>
  <c r="F470" i="11"/>
  <c r="E470" i="11"/>
  <c r="H469" i="11"/>
  <c r="G469" i="11"/>
  <c r="F469" i="11"/>
  <c r="E469" i="11"/>
  <c r="H468" i="11"/>
  <c r="G468" i="11"/>
  <c r="F468" i="11"/>
  <c r="E468" i="11"/>
  <c r="H467" i="11"/>
  <c r="G467" i="11"/>
  <c r="F467" i="11"/>
  <c r="E467" i="11"/>
  <c r="H466" i="11"/>
  <c r="G466" i="11"/>
  <c r="F466" i="11"/>
  <c r="E466" i="11"/>
  <c r="H465" i="11"/>
  <c r="G465" i="11"/>
  <c r="F465" i="11"/>
  <c r="E465" i="11"/>
  <c r="H464" i="11"/>
  <c r="G464" i="11"/>
  <c r="F464" i="11"/>
  <c r="E464" i="11"/>
  <c r="H463" i="11"/>
  <c r="G463" i="11"/>
  <c r="F463" i="11"/>
  <c r="E463" i="11"/>
  <c r="H462" i="11"/>
  <c r="G462" i="11"/>
  <c r="F462" i="11"/>
  <c r="E462" i="11"/>
  <c r="H461" i="11"/>
  <c r="G461" i="11"/>
  <c r="F461" i="11"/>
  <c r="E461" i="11"/>
  <c r="H460" i="11"/>
  <c r="G460" i="11"/>
  <c r="F460" i="11"/>
  <c r="E460" i="11"/>
  <c r="H459" i="11"/>
  <c r="G459" i="11"/>
  <c r="F459" i="11"/>
  <c r="E459" i="11"/>
  <c r="H458" i="11"/>
  <c r="G458" i="11"/>
  <c r="F458" i="11"/>
  <c r="E458" i="11"/>
  <c r="H457" i="11"/>
  <c r="G457" i="11"/>
  <c r="F457" i="11"/>
  <c r="E457" i="11"/>
  <c r="H456" i="11"/>
  <c r="G456" i="11"/>
  <c r="F456" i="11"/>
  <c r="E456" i="11"/>
  <c r="H455" i="11"/>
  <c r="G455" i="11"/>
  <c r="F455" i="11"/>
  <c r="E455" i="11"/>
  <c r="H454" i="11"/>
  <c r="G454" i="11"/>
  <c r="F454" i="11"/>
  <c r="E454" i="11"/>
  <c r="H453" i="11"/>
  <c r="G453" i="11"/>
  <c r="F453" i="11"/>
  <c r="E453" i="11"/>
  <c r="H452" i="11"/>
  <c r="G452" i="11"/>
  <c r="F452" i="11"/>
  <c r="E452" i="11"/>
  <c r="H451" i="11"/>
  <c r="G451" i="11"/>
  <c r="F451" i="11"/>
  <c r="E451" i="11"/>
  <c r="H450" i="11"/>
  <c r="G450" i="11"/>
  <c r="F450" i="11"/>
  <c r="E450" i="11"/>
  <c r="H449" i="11"/>
  <c r="G449" i="11"/>
  <c r="F449" i="11"/>
  <c r="E449" i="11"/>
  <c r="H448" i="11"/>
  <c r="G448" i="11"/>
  <c r="F448" i="11"/>
  <c r="E448" i="11"/>
  <c r="H447" i="11"/>
  <c r="G447" i="11"/>
  <c r="F447" i="11"/>
  <c r="E447" i="11"/>
  <c r="H446" i="11"/>
  <c r="G446" i="11"/>
  <c r="F446" i="11"/>
  <c r="E446" i="11"/>
  <c r="H445" i="11"/>
  <c r="G445" i="11"/>
  <c r="F445" i="11"/>
  <c r="E445" i="11"/>
  <c r="H444" i="11"/>
  <c r="G444" i="11"/>
  <c r="F444" i="11"/>
  <c r="E444" i="11"/>
  <c r="H443" i="11"/>
  <c r="G443" i="11"/>
  <c r="F443" i="11"/>
  <c r="E443" i="11"/>
  <c r="H442" i="11"/>
  <c r="G442" i="11"/>
  <c r="F442" i="11"/>
  <c r="E442" i="11"/>
  <c r="H441" i="11"/>
  <c r="G441" i="11"/>
  <c r="F441" i="11"/>
  <c r="E441" i="11"/>
  <c r="H440" i="11"/>
  <c r="G440" i="11"/>
  <c r="F440" i="11"/>
  <c r="E440" i="11"/>
  <c r="H439" i="11"/>
  <c r="G439" i="11"/>
  <c r="F439" i="11"/>
  <c r="E439" i="11"/>
  <c r="H438" i="11"/>
  <c r="G438" i="11"/>
  <c r="F438" i="11"/>
  <c r="E438" i="11"/>
  <c r="H437" i="11"/>
  <c r="G437" i="11"/>
  <c r="F437" i="11"/>
  <c r="E437" i="11"/>
  <c r="H436" i="11"/>
  <c r="G436" i="11"/>
  <c r="F436" i="11"/>
  <c r="E436" i="11"/>
  <c r="H435" i="11"/>
  <c r="G435" i="11"/>
  <c r="F435" i="11"/>
  <c r="E435" i="11"/>
  <c r="H434" i="11"/>
  <c r="G434" i="11"/>
  <c r="F434" i="11"/>
  <c r="E434" i="11"/>
  <c r="H433" i="11"/>
  <c r="G433" i="11"/>
  <c r="F433" i="11"/>
  <c r="E433" i="11"/>
  <c r="H432" i="11"/>
  <c r="G432" i="11"/>
  <c r="F432" i="11"/>
  <c r="E432" i="11"/>
  <c r="H431" i="11"/>
  <c r="G431" i="11"/>
  <c r="F431" i="11"/>
  <c r="E431" i="11"/>
  <c r="H430" i="11"/>
  <c r="G430" i="11"/>
  <c r="F430" i="11"/>
  <c r="E430" i="11"/>
  <c r="H429" i="11"/>
  <c r="G429" i="11"/>
  <c r="F429" i="11"/>
  <c r="E429" i="11"/>
  <c r="H428" i="11"/>
  <c r="G428" i="11"/>
  <c r="F428" i="11"/>
  <c r="E428" i="11"/>
  <c r="H427" i="11"/>
  <c r="G427" i="11"/>
  <c r="F427" i="11"/>
  <c r="E427" i="11"/>
  <c r="H426" i="11"/>
  <c r="G426" i="11"/>
  <c r="F426" i="11"/>
  <c r="E426" i="11"/>
  <c r="H425" i="11"/>
  <c r="G425" i="11"/>
  <c r="F425" i="11"/>
  <c r="E425" i="11"/>
  <c r="H424" i="11"/>
  <c r="G424" i="11"/>
  <c r="F424" i="11"/>
  <c r="E424" i="11"/>
  <c r="H423" i="11"/>
  <c r="G423" i="11"/>
  <c r="F423" i="11"/>
  <c r="E423" i="11"/>
  <c r="H422" i="11"/>
  <c r="G422" i="11"/>
  <c r="F422" i="11"/>
  <c r="E422" i="11"/>
  <c r="H421" i="11"/>
  <c r="G421" i="11"/>
  <c r="F421" i="11"/>
  <c r="E421" i="11"/>
  <c r="H420" i="11"/>
  <c r="G420" i="11"/>
  <c r="F420" i="11"/>
  <c r="E420" i="11"/>
  <c r="H419" i="11"/>
  <c r="G419" i="11"/>
  <c r="F419" i="11"/>
  <c r="E419" i="11"/>
  <c r="H418" i="11"/>
  <c r="G418" i="11"/>
  <c r="F418" i="11"/>
  <c r="E418" i="11"/>
  <c r="H417" i="11"/>
  <c r="G417" i="11"/>
  <c r="F417" i="11"/>
  <c r="E417" i="11"/>
  <c r="H416" i="11"/>
  <c r="G416" i="11"/>
  <c r="F416" i="11"/>
  <c r="E416" i="11"/>
  <c r="H415" i="11"/>
  <c r="G415" i="11"/>
  <c r="F415" i="11"/>
  <c r="E415" i="11"/>
  <c r="H414" i="11"/>
  <c r="G414" i="11"/>
  <c r="F414" i="11"/>
  <c r="E414" i="11"/>
  <c r="H413" i="11"/>
  <c r="G413" i="11"/>
  <c r="F413" i="11"/>
  <c r="E413" i="11"/>
  <c r="H412" i="11"/>
  <c r="G412" i="11"/>
  <c r="F412" i="11"/>
  <c r="E412" i="11"/>
  <c r="H411" i="11"/>
  <c r="G411" i="11"/>
  <c r="F411" i="11"/>
  <c r="E411" i="11"/>
  <c r="H410" i="11"/>
  <c r="G410" i="11"/>
  <c r="F410" i="11"/>
  <c r="E410" i="11"/>
  <c r="H409" i="11"/>
  <c r="G409" i="11"/>
  <c r="F409" i="11"/>
  <c r="E409" i="11"/>
  <c r="H408" i="11"/>
  <c r="G408" i="11"/>
  <c r="F408" i="11"/>
  <c r="E408" i="11"/>
  <c r="H407" i="11"/>
  <c r="G407" i="11"/>
  <c r="F407" i="11"/>
  <c r="E407" i="11"/>
  <c r="H406" i="11"/>
  <c r="G406" i="11"/>
  <c r="F406" i="11"/>
  <c r="E406" i="11"/>
  <c r="H405" i="11"/>
  <c r="G405" i="11"/>
  <c r="F405" i="11"/>
  <c r="E405" i="11"/>
  <c r="H404" i="11"/>
  <c r="G404" i="11"/>
  <c r="F404" i="11"/>
  <c r="E404" i="11"/>
  <c r="H403" i="11"/>
  <c r="G403" i="11"/>
  <c r="F403" i="11"/>
  <c r="E403" i="11"/>
  <c r="H402" i="11"/>
  <c r="G402" i="11"/>
  <c r="F402" i="11"/>
  <c r="E402" i="11"/>
  <c r="H401" i="11"/>
  <c r="G401" i="11"/>
  <c r="F401" i="11"/>
  <c r="E401" i="11"/>
  <c r="H400" i="11"/>
  <c r="G400" i="11"/>
  <c r="F400" i="11"/>
  <c r="E400" i="11"/>
  <c r="H399" i="11"/>
  <c r="G399" i="11"/>
  <c r="F399" i="11"/>
  <c r="E399" i="11"/>
  <c r="H398" i="11"/>
  <c r="G398" i="11"/>
  <c r="F398" i="11"/>
  <c r="E398" i="11"/>
  <c r="H397" i="11"/>
  <c r="G397" i="11"/>
  <c r="F397" i="11"/>
  <c r="E397" i="11"/>
  <c r="H396" i="11"/>
  <c r="G396" i="11"/>
  <c r="F396" i="11"/>
  <c r="E396" i="11"/>
  <c r="H395" i="11"/>
  <c r="G395" i="11"/>
  <c r="F395" i="11"/>
  <c r="E395" i="11"/>
  <c r="H394" i="11"/>
  <c r="G394" i="11"/>
  <c r="F394" i="11"/>
  <c r="E394" i="11"/>
  <c r="H393" i="11"/>
  <c r="G393" i="11"/>
  <c r="F393" i="11"/>
  <c r="E393" i="11"/>
  <c r="H392" i="11"/>
  <c r="G392" i="11"/>
  <c r="F392" i="11"/>
  <c r="E392" i="11"/>
  <c r="H391" i="11"/>
  <c r="G391" i="11"/>
  <c r="F391" i="11"/>
  <c r="E391" i="11"/>
  <c r="H390" i="11"/>
  <c r="G390" i="11"/>
  <c r="F390" i="11"/>
  <c r="E390" i="11"/>
  <c r="H389" i="11"/>
  <c r="G389" i="11"/>
  <c r="F389" i="11"/>
  <c r="E389" i="11"/>
  <c r="H388" i="11"/>
  <c r="G388" i="11"/>
  <c r="F388" i="11"/>
  <c r="E388" i="11"/>
  <c r="H387" i="11"/>
  <c r="G387" i="11"/>
  <c r="F387" i="11"/>
  <c r="E387" i="11"/>
  <c r="H386" i="11"/>
  <c r="G386" i="11"/>
  <c r="F386" i="11"/>
  <c r="E386" i="11"/>
  <c r="H385" i="11"/>
  <c r="G385" i="11"/>
  <c r="F385" i="11"/>
  <c r="E385" i="11"/>
  <c r="H384" i="11"/>
  <c r="G384" i="11"/>
  <c r="F384" i="11"/>
  <c r="E384" i="11"/>
  <c r="H383" i="11"/>
  <c r="G383" i="11"/>
  <c r="F383" i="11"/>
  <c r="E383" i="11"/>
  <c r="H382" i="11"/>
  <c r="G382" i="11"/>
  <c r="F382" i="11"/>
  <c r="E382" i="11"/>
  <c r="H381" i="11"/>
  <c r="G381" i="11"/>
  <c r="F381" i="11"/>
  <c r="E381" i="11"/>
  <c r="H380" i="11"/>
  <c r="G380" i="11"/>
  <c r="F380" i="11"/>
  <c r="E380" i="11"/>
  <c r="H379" i="11"/>
  <c r="G379" i="11"/>
  <c r="F379" i="11"/>
  <c r="E379" i="11"/>
  <c r="H378" i="11"/>
  <c r="G378" i="11"/>
  <c r="F378" i="11"/>
  <c r="E378" i="11"/>
  <c r="H377" i="11"/>
  <c r="G377" i="11"/>
  <c r="F377" i="11"/>
  <c r="E377" i="11"/>
  <c r="H376" i="11"/>
  <c r="G376" i="11"/>
  <c r="F376" i="11"/>
  <c r="E376" i="11"/>
  <c r="H375" i="11"/>
  <c r="G375" i="11"/>
  <c r="F375" i="11"/>
  <c r="E375" i="11"/>
  <c r="H374" i="11"/>
  <c r="G374" i="11"/>
  <c r="F374" i="11"/>
  <c r="E374" i="11"/>
  <c r="H373" i="11"/>
  <c r="G373" i="11"/>
  <c r="F373" i="11"/>
  <c r="E373" i="11"/>
  <c r="H372" i="11"/>
  <c r="G372" i="11"/>
  <c r="F372" i="11"/>
  <c r="E372" i="11"/>
  <c r="H371" i="11"/>
  <c r="G371" i="11"/>
  <c r="F371" i="11"/>
  <c r="E371" i="11"/>
  <c r="H370" i="11"/>
  <c r="G370" i="11"/>
  <c r="F370" i="11"/>
  <c r="E370" i="11"/>
  <c r="H369" i="11"/>
  <c r="G369" i="11"/>
  <c r="F369" i="11"/>
  <c r="E369" i="11"/>
  <c r="H368" i="11"/>
  <c r="G368" i="11"/>
  <c r="F368" i="11"/>
  <c r="E368" i="11"/>
  <c r="H367" i="11"/>
  <c r="G367" i="11"/>
  <c r="F367" i="11"/>
  <c r="E367" i="11"/>
  <c r="H366" i="11"/>
  <c r="G366" i="11"/>
  <c r="F366" i="11"/>
  <c r="E366" i="11"/>
  <c r="H365" i="11"/>
  <c r="G365" i="11"/>
  <c r="F365" i="11"/>
  <c r="E365" i="11"/>
  <c r="H364" i="11"/>
  <c r="G364" i="11"/>
  <c r="F364" i="11"/>
  <c r="E364" i="11"/>
  <c r="H363" i="11"/>
  <c r="G363" i="11"/>
  <c r="F363" i="11"/>
  <c r="E363" i="11"/>
  <c r="H362" i="11"/>
  <c r="G362" i="11"/>
  <c r="F362" i="11"/>
  <c r="E362" i="11"/>
  <c r="H361" i="11"/>
  <c r="G361" i="11"/>
  <c r="F361" i="11"/>
  <c r="E361" i="11"/>
  <c r="H360" i="11"/>
  <c r="G360" i="11"/>
  <c r="F360" i="11"/>
  <c r="E360" i="11"/>
  <c r="H359" i="11"/>
  <c r="G359" i="11"/>
  <c r="F359" i="11"/>
  <c r="E359" i="11"/>
  <c r="H358" i="11"/>
  <c r="G358" i="11"/>
  <c r="F358" i="11"/>
  <c r="E358" i="11"/>
  <c r="H357" i="11"/>
  <c r="G357" i="11"/>
  <c r="F357" i="11"/>
  <c r="E357" i="11"/>
  <c r="H356" i="11"/>
  <c r="G356" i="11"/>
  <c r="F356" i="11"/>
  <c r="E356" i="11"/>
  <c r="H355" i="11"/>
  <c r="G355" i="11"/>
  <c r="F355" i="11"/>
  <c r="E355" i="11"/>
  <c r="H354" i="11"/>
  <c r="G354" i="11"/>
  <c r="F354" i="11"/>
  <c r="E354" i="11"/>
  <c r="H353" i="11"/>
  <c r="G353" i="11"/>
  <c r="F353" i="11"/>
  <c r="E353" i="11"/>
  <c r="H352" i="11"/>
  <c r="G352" i="11"/>
  <c r="F352" i="11"/>
  <c r="E352" i="11"/>
  <c r="H351" i="11"/>
  <c r="G351" i="11"/>
  <c r="F351" i="11"/>
  <c r="E351" i="11"/>
  <c r="H350" i="11"/>
  <c r="G350" i="11"/>
  <c r="F350" i="11"/>
  <c r="E350" i="11"/>
  <c r="H349" i="11"/>
  <c r="G349" i="11"/>
  <c r="F349" i="11"/>
  <c r="E349" i="11"/>
  <c r="H348" i="11"/>
  <c r="G348" i="11"/>
  <c r="F348" i="11"/>
  <c r="E348" i="11"/>
  <c r="H347" i="11"/>
  <c r="G347" i="11"/>
  <c r="F347" i="11"/>
  <c r="E347" i="11"/>
  <c r="H346" i="11"/>
  <c r="G346" i="11"/>
  <c r="F346" i="11"/>
  <c r="E346" i="11"/>
  <c r="H345" i="11"/>
  <c r="G345" i="11"/>
  <c r="F345" i="11"/>
  <c r="E345" i="11"/>
  <c r="H344" i="11"/>
  <c r="G344" i="11"/>
  <c r="F344" i="11"/>
  <c r="E344" i="11"/>
  <c r="H343" i="11"/>
  <c r="G343" i="11"/>
  <c r="F343" i="11"/>
  <c r="E343" i="11"/>
  <c r="H342" i="11"/>
  <c r="G342" i="11"/>
  <c r="F342" i="11"/>
  <c r="E342" i="11"/>
  <c r="H341" i="11"/>
  <c r="G341" i="11"/>
  <c r="F341" i="11"/>
  <c r="E341" i="11"/>
  <c r="H340" i="11"/>
  <c r="G340" i="11"/>
  <c r="F340" i="11"/>
  <c r="E340" i="11"/>
  <c r="H339" i="11"/>
  <c r="G339" i="11"/>
  <c r="F339" i="11"/>
  <c r="E339" i="11"/>
  <c r="H338" i="11"/>
  <c r="G338" i="11"/>
  <c r="F338" i="11"/>
  <c r="E338" i="11"/>
  <c r="H337" i="11"/>
  <c r="G337" i="11"/>
  <c r="F337" i="11"/>
  <c r="E337" i="11"/>
  <c r="H336" i="11"/>
  <c r="G336" i="11"/>
  <c r="F336" i="11"/>
  <c r="E336" i="11"/>
  <c r="H335" i="11"/>
  <c r="G335" i="11"/>
  <c r="F335" i="11"/>
  <c r="E335" i="11"/>
  <c r="H334" i="11"/>
  <c r="G334" i="11"/>
  <c r="F334" i="11"/>
  <c r="E334" i="11"/>
  <c r="H333" i="11"/>
  <c r="G333" i="11"/>
  <c r="F333" i="11"/>
  <c r="E333" i="11"/>
  <c r="H332" i="11"/>
  <c r="G332" i="11"/>
  <c r="F332" i="11"/>
  <c r="E332" i="11"/>
  <c r="H331" i="11"/>
  <c r="G331" i="11"/>
  <c r="F331" i="11"/>
  <c r="E331" i="11"/>
  <c r="H330" i="11"/>
  <c r="G330" i="11"/>
  <c r="F330" i="11"/>
  <c r="E330" i="11"/>
  <c r="H329" i="11"/>
  <c r="G329" i="11"/>
  <c r="F329" i="11"/>
  <c r="E329" i="11"/>
  <c r="H328" i="11"/>
  <c r="G328" i="11"/>
  <c r="F328" i="11"/>
  <c r="E328" i="11"/>
  <c r="H327" i="11"/>
  <c r="G327" i="11"/>
  <c r="F327" i="11"/>
  <c r="E327" i="11"/>
  <c r="H326" i="11"/>
  <c r="G326" i="11"/>
  <c r="F326" i="11"/>
  <c r="E326" i="11"/>
  <c r="H325" i="11"/>
  <c r="G325" i="11"/>
  <c r="F325" i="11"/>
  <c r="E325" i="11"/>
  <c r="H324" i="11"/>
  <c r="G324" i="11"/>
  <c r="F324" i="11"/>
  <c r="E324" i="11"/>
  <c r="H323" i="11"/>
  <c r="G323" i="11"/>
  <c r="F323" i="11"/>
  <c r="E323" i="11"/>
  <c r="H322" i="11"/>
  <c r="G322" i="11"/>
  <c r="F322" i="11"/>
  <c r="E322" i="11"/>
  <c r="H321" i="11"/>
  <c r="G321" i="11"/>
  <c r="F321" i="11"/>
  <c r="E321" i="11"/>
  <c r="H320" i="11"/>
  <c r="G320" i="11"/>
  <c r="F320" i="11"/>
  <c r="E320" i="11"/>
  <c r="H319" i="11"/>
  <c r="G319" i="11"/>
  <c r="F319" i="11"/>
  <c r="E319" i="11"/>
  <c r="H318" i="11"/>
  <c r="G318" i="11"/>
  <c r="F318" i="11"/>
  <c r="E318" i="11"/>
  <c r="H317" i="11"/>
  <c r="G317" i="11"/>
  <c r="F317" i="11"/>
  <c r="E317" i="11"/>
  <c r="H316" i="11"/>
  <c r="G316" i="11"/>
  <c r="F316" i="11"/>
  <c r="E316" i="11"/>
  <c r="H315" i="11"/>
  <c r="G315" i="11"/>
  <c r="F315" i="11"/>
  <c r="E315" i="11"/>
  <c r="H314" i="11"/>
  <c r="G314" i="11"/>
  <c r="F314" i="11"/>
  <c r="E314" i="11"/>
  <c r="H313" i="11"/>
  <c r="G313" i="11"/>
  <c r="F313" i="11"/>
  <c r="E313" i="11"/>
  <c r="H312" i="11"/>
  <c r="G312" i="11"/>
  <c r="F312" i="11"/>
  <c r="E312" i="11"/>
  <c r="H311" i="11"/>
  <c r="G311" i="11"/>
  <c r="F311" i="11"/>
  <c r="E311" i="11"/>
  <c r="H310" i="11"/>
  <c r="G310" i="11"/>
  <c r="F310" i="11"/>
  <c r="E310" i="11"/>
  <c r="H309" i="11"/>
  <c r="G309" i="11"/>
  <c r="F309" i="11"/>
  <c r="E309" i="11"/>
  <c r="H308" i="11"/>
  <c r="G308" i="11"/>
  <c r="F308" i="11"/>
  <c r="E308" i="11"/>
  <c r="H307" i="11"/>
  <c r="G307" i="11"/>
  <c r="F307" i="11"/>
  <c r="E307" i="11"/>
  <c r="H306" i="11"/>
  <c r="G306" i="11"/>
  <c r="F306" i="11"/>
  <c r="E306" i="11"/>
  <c r="H305" i="11"/>
  <c r="G305" i="11"/>
  <c r="F305" i="11"/>
  <c r="E305" i="11"/>
  <c r="H304" i="11"/>
  <c r="G304" i="11"/>
  <c r="F304" i="11"/>
  <c r="E304" i="11"/>
  <c r="H303" i="11"/>
  <c r="G303" i="11"/>
  <c r="F303" i="11"/>
  <c r="E303" i="11"/>
  <c r="H302" i="11"/>
  <c r="G302" i="11"/>
  <c r="F302" i="11"/>
  <c r="E302" i="11"/>
  <c r="H301" i="11"/>
  <c r="G301" i="11"/>
  <c r="F301" i="11"/>
  <c r="E301" i="11"/>
  <c r="H300" i="11"/>
  <c r="G300" i="11"/>
  <c r="F300" i="11"/>
  <c r="E300" i="11"/>
  <c r="H299" i="11"/>
  <c r="G299" i="11"/>
  <c r="F299" i="11"/>
  <c r="E299" i="11"/>
  <c r="H298" i="11"/>
  <c r="G298" i="11"/>
  <c r="F298" i="11"/>
  <c r="E298" i="11"/>
  <c r="H297" i="11"/>
  <c r="G297" i="11"/>
  <c r="F297" i="11"/>
  <c r="E297" i="11"/>
  <c r="H296" i="11"/>
  <c r="G296" i="11"/>
  <c r="F296" i="11"/>
  <c r="E296" i="11"/>
  <c r="H295" i="11"/>
  <c r="G295" i="11"/>
  <c r="F295" i="11"/>
  <c r="E295" i="11"/>
  <c r="H294" i="11"/>
  <c r="G294" i="11"/>
  <c r="F294" i="11"/>
  <c r="E294" i="11"/>
  <c r="H293" i="11"/>
  <c r="G293" i="11"/>
  <c r="F293" i="11"/>
  <c r="E293" i="11"/>
  <c r="H292" i="11"/>
  <c r="G292" i="11"/>
  <c r="F292" i="11"/>
  <c r="E292" i="11"/>
  <c r="H291" i="11"/>
  <c r="G291" i="11"/>
  <c r="F291" i="11"/>
  <c r="E291" i="11"/>
  <c r="H290" i="11"/>
  <c r="G290" i="11"/>
  <c r="F290" i="11"/>
  <c r="E290" i="11"/>
  <c r="H289" i="11"/>
  <c r="G289" i="11"/>
  <c r="F289" i="11"/>
  <c r="E289" i="11"/>
  <c r="H288" i="11"/>
  <c r="G288" i="11"/>
  <c r="F288" i="11"/>
  <c r="E288" i="11"/>
  <c r="H287" i="11"/>
  <c r="G287" i="11"/>
  <c r="F287" i="11"/>
  <c r="E287" i="11"/>
  <c r="H286" i="11"/>
  <c r="G286" i="11"/>
  <c r="F286" i="11"/>
  <c r="E286" i="11"/>
  <c r="H285" i="11"/>
  <c r="G285" i="11"/>
  <c r="F285" i="11"/>
  <c r="E285" i="11"/>
  <c r="H284" i="11"/>
  <c r="G284" i="11"/>
  <c r="F284" i="11"/>
  <c r="E284" i="11"/>
  <c r="H283" i="11"/>
  <c r="G283" i="11"/>
  <c r="F283" i="11"/>
  <c r="E283" i="11"/>
  <c r="H282" i="11"/>
  <c r="G282" i="11"/>
  <c r="F282" i="11"/>
  <c r="E282" i="11"/>
  <c r="H281" i="11"/>
  <c r="G281" i="11"/>
  <c r="F281" i="11"/>
  <c r="E281" i="11"/>
  <c r="H280" i="11"/>
  <c r="G280" i="11"/>
  <c r="F280" i="11"/>
  <c r="E280" i="11"/>
  <c r="H279" i="11"/>
  <c r="G279" i="11"/>
  <c r="F279" i="11"/>
  <c r="E279" i="11"/>
  <c r="H278" i="11"/>
  <c r="G278" i="11"/>
  <c r="F278" i="11"/>
  <c r="E278" i="11"/>
  <c r="H277" i="11"/>
  <c r="G277" i="11"/>
  <c r="F277" i="11"/>
  <c r="E277" i="11"/>
  <c r="H276" i="11"/>
  <c r="G276" i="11"/>
  <c r="F276" i="11"/>
  <c r="E276" i="11"/>
  <c r="H275" i="11"/>
  <c r="G275" i="11"/>
  <c r="F275" i="11"/>
  <c r="E275" i="11"/>
  <c r="H274" i="11"/>
  <c r="G274" i="11"/>
  <c r="F274" i="11"/>
  <c r="E274" i="11"/>
  <c r="H273" i="11"/>
  <c r="G273" i="11"/>
  <c r="F273" i="11"/>
  <c r="E273" i="11"/>
  <c r="H272" i="11"/>
  <c r="G272" i="11"/>
  <c r="F272" i="11"/>
  <c r="E272" i="11"/>
  <c r="H271" i="11"/>
  <c r="G271" i="11"/>
  <c r="F271" i="11"/>
  <c r="E271" i="11"/>
  <c r="H270" i="11"/>
  <c r="G270" i="11"/>
  <c r="F270" i="11"/>
  <c r="E270" i="11"/>
  <c r="H269" i="11"/>
  <c r="G269" i="11"/>
  <c r="F269" i="11"/>
  <c r="E269" i="11"/>
  <c r="H268" i="11"/>
  <c r="G268" i="11"/>
  <c r="F268" i="11"/>
  <c r="E268" i="11"/>
  <c r="H267" i="11"/>
  <c r="G267" i="11"/>
  <c r="F267" i="11"/>
  <c r="E267" i="11"/>
  <c r="H266" i="11"/>
  <c r="G266" i="11"/>
  <c r="F266" i="11"/>
  <c r="E266" i="11"/>
  <c r="H265" i="11"/>
  <c r="G265" i="11"/>
  <c r="F265" i="11"/>
  <c r="E265" i="11"/>
  <c r="H264" i="11"/>
  <c r="G264" i="11"/>
  <c r="F264" i="11"/>
  <c r="E264" i="11"/>
  <c r="H263" i="11"/>
  <c r="G263" i="11"/>
  <c r="F263" i="11"/>
  <c r="E263" i="11"/>
  <c r="H262" i="11"/>
  <c r="G262" i="11"/>
  <c r="F262" i="11"/>
  <c r="E262" i="11"/>
  <c r="H261" i="11"/>
  <c r="G261" i="11"/>
  <c r="F261" i="11"/>
  <c r="E261" i="11"/>
  <c r="H260" i="11"/>
  <c r="G260" i="11"/>
  <c r="F260" i="11"/>
  <c r="E260" i="11"/>
  <c r="H259" i="11"/>
  <c r="G259" i="11"/>
  <c r="F259" i="11"/>
  <c r="E259" i="11"/>
  <c r="H258" i="11"/>
  <c r="G258" i="11"/>
  <c r="F258" i="11"/>
  <c r="E258" i="11"/>
  <c r="H257" i="11"/>
  <c r="G257" i="11"/>
  <c r="F257" i="11"/>
  <c r="E257" i="11"/>
  <c r="H256" i="11"/>
  <c r="G256" i="11"/>
  <c r="F256" i="11"/>
  <c r="E256" i="11"/>
  <c r="H255" i="11"/>
  <c r="G255" i="11"/>
  <c r="F255" i="11"/>
  <c r="E255" i="11"/>
  <c r="H254" i="11"/>
  <c r="G254" i="11"/>
  <c r="F254" i="11"/>
  <c r="E254" i="11"/>
  <c r="H253" i="11"/>
  <c r="G253" i="11"/>
  <c r="F253" i="11"/>
  <c r="E253" i="11"/>
  <c r="H252" i="11"/>
  <c r="G252" i="11"/>
  <c r="F252" i="11"/>
  <c r="E252" i="11"/>
  <c r="H251" i="11"/>
  <c r="G251" i="11"/>
  <c r="F251" i="11"/>
  <c r="E251" i="11"/>
  <c r="H250" i="11"/>
  <c r="G250" i="11"/>
  <c r="F250" i="11"/>
  <c r="E250" i="11"/>
  <c r="H249" i="11"/>
  <c r="G249" i="11"/>
  <c r="F249" i="11"/>
  <c r="E249" i="11"/>
  <c r="H248" i="11"/>
  <c r="G248" i="11"/>
  <c r="F248" i="11"/>
  <c r="E248" i="11"/>
  <c r="H247" i="11"/>
  <c r="G247" i="11"/>
  <c r="F247" i="11"/>
  <c r="E247" i="11"/>
  <c r="H246" i="11"/>
  <c r="G246" i="11"/>
  <c r="F246" i="11"/>
  <c r="E246" i="11"/>
  <c r="H245" i="11"/>
  <c r="G245" i="11"/>
  <c r="F245" i="11"/>
  <c r="E245" i="11"/>
  <c r="H244" i="11"/>
  <c r="G244" i="11"/>
  <c r="F244" i="11"/>
  <c r="E244" i="11"/>
  <c r="H243" i="11"/>
  <c r="G243" i="11"/>
  <c r="F243" i="11"/>
  <c r="E243" i="11"/>
  <c r="H242" i="11"/>
  <c r="G242" i="11"/>
  <c r="F242" i="11"/>
  <c r="E242" i="11"/>
  <c r="H241" i="11"/>
  <c r="G241" i="11"/>
  <c r="F241" i="11"/>
  <c r="E241" i="11"/>
  <c r="H240" i="11"/>
  <c r="G240" i="11"/>
  <c r="F240" i="11"/>
  <c r="E240" i="11"/>
  <c r="H239" i="11"/>
  <c r="G239" i="11"/>
  <c r="F239" i="11"/>
  <c r="E239" i="11"/>
  <c r="H238" i="11"/>
  <c r="G238" i="11"/>
  <c r="F238" i="11"/>
  <c r="E238" i="11"/>
  <c r="H237" i="11"/>
  <c r="G237" i="11"/>
  <c r="F237" i="11"/>
  <c r="E237" i="11"/>
  <c r="H236" i="11"/>
  <c r="G236" i="11"/>
  <c r="F236" i="11"/>
  <c r="E236" i="11"/>
  <c r="H235" i="11"/>
  <c r="G235" i="11"/>
  <c r="F235" i="11"/>
  <c r="E235" i="11"/>
  <c r="H234" i="11"/>
  <c r="G234" i="11"/>
  <c r="F234" i="11"/>
  <c r="E234" i="11"/>
  <c r="H233" i="11"/>
  <c r="G233" i="11"/>
  <c r="F233" i="11"/>
  <c r="E233" i="11"/>
  <c r="H232" i="11"/>
  <c r="G232" i="11"/>
  <c r="F232" i="11"/>
  <c r="E232" i="11"/>
  <c r="H231" i="11"/>
  <c r="G231" i="11"/>
  <c r="F231" i="11"/>
  <c r="E231" i="11"/>
  <c r="H230" i="11"/>
  <c r="G230" i="11"/>
  <c r="F230" i="11"/>
  <c r="E230" i="11"/>
  <c r="H229" i="11"/>
  <c r="G229" i="11"/>
  <c r="F229" i="11"/>
  <c r="E229" i="11"/>
  <c r="H228" i="11"/>
  <c r="G228" i="11"/>
  <c r="F228" i="11"/>
  <c r="E228" i="11"/>
  <c r="H227" i="11"/>
  <c r="G227" i="11"/>
  <c r="F227" i="11"/>
  <c r="E227" i="11"/>
  <c r="H226" i="11"/>
  <c r="G226" i="11"/>
  <c r="F226" i="11"/>
  <c r="E226" i="11"/>
  <c r="H225" i="11"/>
  <c r="G225" i="11"/>
  <c r="F225" i="11"/>
  <c r="E225" i="11"/>
  <c r="H224" i="11"/>
  <c r="G224" i="11"/>
  <c r="F224" i="11"/>
  <c r="E224" i="11"/>
  <c r="H223" i="11"/>
  <c r="G223" i="11"/>
  <c r="F223" i="11"/>
  <c r="E223" i="11"/>
  <c r="H222" i="11"/>
  <c r="G222" i="11"/>
  <c r="F222" i="11"/>
  <c r="E222" i="11"/>
  <c r="H221" i="11"/>
  <c r="G221" i="11"/>
  <c r="F221" i="11"/>
  <c r="E221" i="11"/>
  <c r="H220" i="11"/>
  <c r="G220" i="11"/>
  <c r="F220" i="11"/>
  <c r="E220" i="11"/>
  <c r="H219" i="11"/>
  <c r="G219" i="11"/>
  <c r="F219" i="11"/>
  <c r="E219" i="11"/>
  <c r="H218" i="11"/>
  <c r="G218" i="11"/>
  <c r="F218" i="11"/>
  <c r="E218" i="11"/>
  <c r="H217" i="11"/>
  <c r="G217" i="11"/>
  <c r="F217" i="11"/>
  <c r="E217" i="11"/>
  <c r="H216" i="11"/>
  <c r="G216" i="11"/>
  <c r="F216" i="11"/>
  <c r="E216" i="11"/>
  <c r="H215" i="11"/>
  <c r="G215" i="11"/>
  <c r="F215" i="11"/>
  <c r="E215" i="11"/>
  <c r="H214" i="11"/>
  <c r="G214" i="11"/>
  <c r="F214" i="11"/>
  <c r="E214" i="11"/>
  <c r="H213" i="11"/>
  <c r="G213" i="11"/>
  <c r="F213" i="11"/>
  <c r="E213" i="11"/>
  <c r="H212" i="11"/>
  <c r="G212" i="11"/>
  <c r="F212" i="11"/>
  <c r="E212" i="11"/>
  <c r="H211" i="11"/>
  <c r="G211" i="11"/>
  <c r="F211" i="11"/>
  <c r="E211" i="11"/>
  <c r="H210" i="11"/>
  <c r="G210" i="11"/>
  <c r="F210" i="11"/>
  <c r="E210" i="11"/>
  <c r="H209" i="11"/>
  <c r="G209" i="11"/>
  <c r="F209" i="11"/>
  <c r="E209" i="11"/>
  <c r="H208" i="11"/>
  <c r="G208" i="11"/>
  <c r="F208" i="11"/>
  <c r="E208" i="11"/>
  <c r="H207" i="11"/>
  <c r="G207" i="11"/>
  <c r="F207" i="11"/>
  <c r="E207" i="11"/>
  <c r="H206" i="11"/>
  <c r="G206" i="11"/>
  <c r="F206" i="11"/>
  <c r="E206" i="11"/>
  <c r="H205" i="11"/>
  <c r="G205" i="11"/>
  <c r="F205" i="11"/>
  <c r="E205" i="11"/>
  <c r="H204" i="11"/>
  <c r="G204" i="11"/>
  <c r="F204" i="11"/>
  <c r="E204" i="11"/>
  <c r="H203" i="11"/>
  <c r="G203" i="11"/>
  <c r="F203" i="11"/>
  <c r="E203" i="11"/>
  <c r="H202" i="11"/>
  <c r="G202" i="11"/>
  <c r="F202" i="11"/>
  <c r="E202" i="11"/>
  <c r="H201" i="11"/>
  <c r="G201" i="11"/>
  <c r="F201" i="11"/>
  <c r="E201" i="11"/>
  <c r="H200" i="11"/>
  <c r="G200" i="11"/>
  <c r="F200" i="11"/>
  <c r="E200" i="11"/>
  <c r="H199" i="11"/>
  <c r="G199" i="11"/>
  <c r="F199" i="11"/>
  <c r="E199" i="11"/>
  <c r="H198" i="11"/>
  <c r="G198" i="11"/>
  <c r="F198" i="11"/>
  <c r="E198" i="11"/>
  <c r="H197" i="11"/>
  <c r="G197" i="11"/>
  <c r="F197" i="11"/>
  <c r="E197" i="11"/>
  <c r="H196" i="11"/>
  <c r="G196" i="11"/>
  <c r="F196" i="11"/>
  <c r="E196" i="11"/>
  <c r="H195" i="11"/>
  <c r="G195" i="11"/>
  <c r="F195" i="11"/>
  <c r="E195" i="11"/>
  <c r="H194" i="11"/>
  <c r="G194" i="11"/>
  <c r="F194" i="11"/>
  <c r="E194" i="11"/>
  <c r="H193" i="11"/>
  <c r="G193" i="11"/>
  <c r="F193" i="11"/>
  <c r="E193" i="11"/>
  <c r="H192" i="11"/>
  <c r="G192" i="11"/>
  <c r="F192" i="11"/>
  <c r="E192" i="11"/>
  <c r="H191" i="11"/>
  <c r="G191" i="11"/>
  <c r="F191" i="11"/>
  <c r="E191" i="11"/>
  <c r="H190" i="11"/>
  <c r="G190" i="11"/>
  <c r="F190" i="11"/>
  <c r="E190" i="11"/>
  <c r="H189" i="11"/>
  <c r="G189" i="11"/>
  <c r="F189" i="11"/>
  <c r="E189" i="11"/>
  <c r="H188" i="11"/>
  <c r="G188" i="11"/>
  <c r="F188" i="11"/>
  <c r="E188" i="11"/>
  <c r="H187" i="11"/>
  <c r="G187" i="11"/>
  <c r="F187" i="11"/>
  <c r="E187" i="11"/>
  <c r="H186" i="11"/>
  <c r="G186" i="11"/>
  <c r="F186" i="11"/>
  <c r="E186" i="11"/>
  <c r="H185" i="11"/>
  <c r="G185" i="11"/>
  <c r="F185" i="11"/>
  <c r="E185" i="11"/>
  <c r="H184" i="11"/>
  <c r="G184" i="11"/>
  <c r="F184" i="11"/>
  <c r="E184" i="11"/>
  <c r="H183" i="11"/>
  <c r="G183" i="11"/>
  <c r="F183" i="11"/>
  <c r="E183" i="11"/>
  <c r="H182" i="11"/>
  <c r="G182" i="11"/>
  <c r="F182" i="11"/>
  <c r="E182" i="11"/>
  <c r="H181" i="11"/>
  <c r="G181" i="11"/>
  <c r="F181" i="11"/>
  <c r="E181" i="11"/>
  <c r="H180" i="11"/>
  <c r="G180" i="11"/>
  <c r="F180" i="11"/>
  <c r="E180" i="11"/>
  <c r="H179" i="11"/>
  <c r="G179" i="11"/>
  <c r="F179" i="11"/>
  <c r="E179" i="11"/>
  <c r="H178" i="11"/>
  <c r="G178" i="11"/>
  <c r="F178" i="11"/>
  <c r="E178" i="11"/>
  <c r="H177" i="11"/>
  <c r="G177" i="11"/>
  <c r="F177" i="11"/>
  <c r="E177" i="11"/>
  <c r="H176" i="11"/>
  <c r="G176" i="11"/>
  <c r="F176" i="11"/>
  <c r="E176" i="11"/>
  <c r="H175" i="11"/>
  <c r="G175" i="11"/>
  <c r="F175" i="11"/>
  <c r="E175" i="11"/>
  <c r="H174" i="11"/>
  <c r="G174" i="11"/>
  <c r="F174" i="11"/>
  <c r="E174" i="11"/>
  <c r="H173" i="11"/>
  <c r="G173" i="11"/>
  <c r="F173" i="11"/>
  <c r="E173" i="11"/>
  <c r="H172" i="11"/>
  <c r="G172" i="11"/>
  <c r="F172" i="11"/>
  <c r="E172" i="11"/>
  <c r="H171" i="11"/>
  <c r="G171" i="11"/>
  <c r="F171" i="11"/>
  <c r="E171" i="11"/>
  <c r="H170" i="11"/>
  <c r="G170" i="11"/>
  <c r="F170" i="11"/>
  <c r="E170" i="11"/>
  <c r="H169" i="11"/>
  <c r="G169" i="11"/>
  <c r="F169" i="11"/>
  <c r="E169" i="11"/>
  <c r="H168" i="11"/>
  <c r="G168" i="11"/>
  <c r="F168" i="11"/>
  <c r="E168" i="11"/>
  <c r="H167" i="11"/>
  <c r="G167" i="11"/>
  <c r="F167" i="11"/>
  <c r="E167" i="11"/>
  <c r="H166" i="11"/>
  <c r="G166" i="11"/>
  <c r="F166" i="11"/>
  <c r="E166" i="11"/>
  <c r="H165" i="11"/>
  <c r="G165" i="11"/>
  <c r="F165" i="11"/>
  <c r="E165" i="11"/>
  <c r="H164" i="11"/>
  <c r="G164" i="11"/>
  <c r="F164" i="11"/>
  <c r="E164" i="11"/>
  <c r="H163" i="11"/>
  <c r="G163" i="11"/>
  <c r="F163" i="11"/>
  <c r="E163" i="11"/>
  <c r="H162" i="11"/>
  <c r="G162" i="11"/>
  <c r="F162" i="11"/>
  <c r="E162" i="11"/>
  <c r="H161" i="11"/>
  <c r="G161" i="11"/>
  <c r="F161" i="11"/>
  <c r="E161" i="11"/>
  <c r="H160" i="11"/>
  <c r="G160" i="11"/>
  <c r="F160" i="11"/>
  <c r="E160" i="11"/>
  <c r="H159" i="11"/>
  <c r="G159" i="11"/>
  <c r="F159" i="11"/>
  <c r="E159" i="11"/>
  <c r="H158" i="11"/>
  <c r="G158" i="11"/>
  <c r="F158" i="11"/>
  <c r="E158" i="11"/>
  <c r="H157" i="11"/>
  <c r="G157" i="11"/>
  <c r="F157" i="11"/>
  <c r="E157" i="11"/>
  <c r="H156" i="11"/>
  <c r="G156" i="11"/>
  <c r="F156" i="11"/>
  <c r="E156" i="11"/>
  <c r="H155" i="11"/>
  <c r="G155" i="11"/>
  <c r="F155" i="11"/>
  <c r="E155" i="11"/>
  <c r="H154" i="11"/>
  <c r="G154" i="11"/>
  <c r="F154" i="11"/>
  <c r="E154" i="11"/>
  <c r="H153" i="11"/>
  <c r="G153" i="11"/>
  <c r="F153" i="11"/>
  <c r="E153" i="11"/>
  <c r="H152" i="11"/>
  <c r="G152" i="11"/>
  <c r="F152" i="11"/>
  <c r="E152" i="11"/>
  <c r="H151" i="11"/>
  <c r="G151" i="11"/>
  <c r="F151" i="11"/>
  <c r="E151" i="11"/>
  <c r="H150" i="11"/>
  <c r="G150" i="11"/>
  <c r="F150" i="11"/>
  <c r="E150" i="11"/>
  <c r="H149" i="11"/>
  <c r="G149" i="11"/>
  <c r="F149" i="11"/>
  <c r="E149" i="11"/>
  <c r="H148" i="11"/>
  <c r="G148" i="11"/>
  <c r="F148" i="11"/>
  <c r="E148" i="11"/>
  <c r="H147" i="11"/>
  <c r="G147" i="11"/>
  <c r="F147" i="11"/>
  <c r="E147" i="11"/>
  <c r="H146" i="11"/>
  <c r="G146" i="11"/>
  <c r="F146" i="11"/>
  <c r="E146" i="11"/>
  <c r="H145" i="11"/>
  <c r="G145" i="11"/>
  <c r="F145" i="11"/>
  <c r="E145" i="11"/>
  <c r="H144" i="11"/>
  <c r="G144" i="11"/>
  <c r="F144" i="11"/>
  <c r="E144" i="11"/>
  <c r="H143" i="11"/>
  <c r="G143" i="11"/>
  <c r="F143" i="11"/>
  <c r="E143" i="11"/>
  <c r="H142" i="11"/>
  <c r="G142" i="11"/>
  <c r="F142" i="11"/>
  <c r="E142" i="11"/>
  <c r="H141" i="11"/>
  <c r="G141" i="11"/>
  <c r="F141" i="11"/>
  <c r="E141" i="11"/>
  <c r="H140" i="11"/>
  <c r="G140" i="11"/>
  <c r="F140" i="11"/>
  <c r="E140" i="11"/>
  <c r="H139" i="11"/>
  <c r="G139" i="11"/>
  <c r="F139" i="11"/>
  <c r="E139" i="11"/>
  <c r="H138" i="11"/>
  <c r="G138" i="11"/>
  <c r="F138" i="11"/>
  <c r="E138" i="11"/>
  <c r="H137" i="11"/>
  <c r="G137" i="11"/>
  <c r="F137" i="11"/>
  <c r="E137" i="11"/>
  <c r="H136" i="11"/>
  <c r="G136" i="11"/>
  <c r="F136" i="11"/>
  <c r="E136" i="11"/>
  <c r="H135" i="11"/>
  <c r="G135" i="11"/>
  <c r="F135" i="11"/>
  <c r="E135" i="11"/>
  <c r="H134" i="11"/>
  <c r="G134" i="11"/>
  <c r="F134" i="11"/>
  <c r="E134" i="11"/>
  <c r="H133" i="11"/>
  <c r="G133" i="11"/>
  <c r="F133" i="11"/>
  <c r="E133" i="11"/>
  <c r="H132" i="11"/>
  <c r="G132" i="11"/>
  <c r="F132" i="11"/>
  <c r="E132" i="11"/>
  <c r="H131" i="11"/>
  <c r="G131" i="11"/>
  <c r="F131" i="11"/>
  <c r="E131" i="11"/>
  <c r="H130" i="11"/>
  <c r="G130" i="11"/>
  <c r="F130" i="11"/>
  <c r="E130" i="11"/>
  <c r="H129" i="11"/>
  <c r="G129" i="11"/>
  <c r="F129" i="11"/>
  <c r="E129" i="11"/>
  <c r="H128" i="11"/>
  <c r="G128" i="11"/>
  <c r="F128" i="11"/>
  <c r="E128" i="11"/>
  <c r="H127" i="11"/>
  <c r="G127" i="11"/>
  <c r="F127" i="11"/>
  <c r="E127" i="11"/>
  <c r="H126" i="11"/>
  <c r="G126" i="11"/>
  <c r="F126" i="11"/>
  <c r="E126" i="11"/>
  <c r="H125" i="11"/>
  <c r="G125" i="11"/>
  <c r="F125" i="11"/>
  <c r="E125" i="11"/>
  <c r="H124" i="11"/>
  <c r="G124" i="11"/>
  <c r="F124" i="11"/>
  <c r="E124" i="11"/>
  <c r="H123" i="11"/>
  <c r="G123" i="11"/>
  <c r="F123" i="11"/>
  <c r="E123" i="11"/>
  <c r="H122" i="11"/>
  <c r="G122" i="11"/>
  <c r="F122" i="11"/>
  <c r="E122" i="11"/>
  <c r="H121" i="11"/>
  <c r="G121" i="11"/>
  <c r="F121" i="11"/>
  <c r="E121" i="11"/>
  <c r="H120" i="11"/>
  <c r="G120" i="11"/>
  <c r="F120" i="11"/>
  <c r="E120" i="11"/>
  <c r="H119" i="11"/>
  <c r="G119" i="11"/>
  <c r="F119" i="11"/>
  <c r="E119" i="11"/>
  <c r="H118" i="11"/>
  <c r="G118" i="11"/>
  <c r="F118" i="11"/>
  <c r="E118" i="11"/>
  <c r="H117" i="11"/>
  <c r="G117" i="11"/>
  <c r="F117" i="11"/>
  <c r="E117" i="11"/>
  <c r="H116" i="11"/>
  <c r="G116" i="11"/>
  <c r="F116" i="11"/>
  <c r="E116" i="11"/>
  <c r="H115" i="11"/>
  <c r="G115" i="11"/>
  <c r="F115" i="11"/>
  <c r="E115" i="11"/>
  <c r="H114" i="11"/>
  <c r="G114" i="11"/>
  <c r="F114" i="11"/>
  <c r="E114" i="11"/>
  <c r="H113" i="11"/>
  <c r="G113" i="11"/>
  <c r="F113" i="11"/>
  <c r="E113" i="11"/>
  <c r="H112" i="11"/>
  <c r="G112" i="11"/>
  <c r="F112" i="11"/>
  <c r="E112" i="11"/>
  <c r="H111" i="11"/>
  <c r="G111" i="11"/>
  <c r="F111" i="11"/>
  <c r="E111" i="11"/>
  <c r="H110" i="11"/>
  <c r="G110" i="11"/>
  <c r="F110" i="11"/>
  <c r="E110" i="11"/>
  <c r="H109" i="11"/>
  <c r="G109" i="11"/>
  <c r="F109" i="11"/>
  <c r="E109" i="11"/>
  <c r="H108" i="11"/>
  <c r="G108" i="11"/>
  <c r="F108" i="11"/>
  <c r="E108" i="11"/>
  <c r="H107" i="11"/>
  <c r="G107" i="11"/>
  <c r="F107" i="11"/>
  <c r="E107" i="11"/>
  <c r="H106" i="11"/>
  <c r="G106" i="11"/>
  <c r="F106" i="11"/>
  <c r="E106" i="11"/>
  <c r="H105" i="11"/>
  <c r="G105" i="11"/>
  <c r="F105" i="11"/>
  <c r="E105" i="11"/>
  <c r="H104" i="11"/>
  <c r="G104" i="11"/>
  <c r="F104" i="11"/>
  <c r="E104" i="11"/>
  <c r="H103" i="11"/>
  <c r="G103" i="11"/>
  <c r="F103" i="11"/>
  <c r="E103" i="11"/>
  <c r="H102" i="11"/>
  <c r="G102" i="11"/>
  <c r="F102" i="11"/>
  <c r="E102" i="11"/>
  <c r="H101" i="11"/>
  <c r="G101" i="11"/>
  <c r="F101" i="11"/>
  <c r="E101" i="11"/>
  <c r="H100" i="11"/>
  <c r="G100" i="11"/>
  <c r="F100" i="11"/>
  <c r="E100" i="11"/>
  <c r="H99" i="11"/>
  <c r="G99" i="11"/>
  <c r="F99" i="11"/>
  <c r="E99" i="11"/>
  <c r="H98" i="11"/>
  <c r="G98" i="11"/>
  <c r="F98" i="11"/>
  <c r="E98" i="11"/>
  <c r="H97" i="11"/>
  <c r="G97" i="11"/>
  <c r="F97" i="11"/>
  <c r="E97" i="11"/>
  <c r="H96" i="11"/>
  <c r="G96" i="11"/>
  <c r="F96" i="11"/>
  <c r="E96" i="11"/>
  <c r="H95" i="11"/>
  <c r="G95" i="11"/>
  <c r="F95" i="11"/>
  <c r="E95" i="11"/>
  <c r="H94" i="11"/>
  <c r="G94" i="11"/>
  <c r="F94" i="11"/>
  <c r="E94" i="11"/>
  <c r="H93" i="11"/>
  <c r="G93" i="11"/>
  <c r="F93" i="11"/>
  <c r="E93" i="11"/>
  <c r="H92" i="11"/>
  <c r="G92" i="11"/>
  <c r="F92" i="11"/>
  <c r="E92" i="11"/>
  <c r="H91" i="11"/>
  <c r="G91" i="11"/>
  <c r="F91" i="11"/>
  <c r="E91" i="11"/>
  <c r="H90" i="11"/>
  <c r="G90" i="11"/>
  <c r="F90" i="11"/>
  <c r="E90" i="11"/>
  <c r="H89" i="11"/>
  <c r="G89" i="11"/>
  <c r="F89" i="11"/>
  <c r="E89" i="11"/>
  <c r="H88" i="11"/>
  <c r="G88" i="11"/>
  <c r="F88" i="11"/>
  <c r="E88" i="11"/>
  <c r="H87" i="11"/>
  <c r="G87" i="11"/>
  <c r="F87" i="11"/>
  <c r="E87" i="11"/>
  <c r="H86" i="11"/>
  <c r="G86" i="11"/>
  <c r="F86" i="11"/>
  <c r="E86" i="11"/>
  <c r="H85" i="11"/>
  <c r="G85" i="11"/>
  <c r="F85" i="11"/>
  <c r="E85" i="11"/>
  <c r="H84" i="11"/>
  <c r="G84" i="11"/>
  <c r="F84" i="11"/>
  <c r="E84" i="11"/>
  <c r="H83" i="11"/>
  <c r="G83" i="11"/>
  <c r="F83" i="11"/>
  <c r="E83" i="11"/>
  <c r="H82" i="11"/>
  <c r="G82" i="11"/>
  <c r="F82" i="11"/>
  <c r="E82" i="11"/>
  <c r="H81" i="11"/>
  <c r="G81" i="11"/>
  <c r="F81" i="11"/>
  <c r="E81" i="11"/>
  <c r="H80" i="11"/>
  <c r="G80" i="11"/>
  <c r="F80" i="11"/>
  <c r="E80" i="11"/>
  <c r="H79" i="11"/>
  <c r="G79" i="11"/>
  <c r="F79" i="11"/>
  <c r="E79" i="11"/>
  <c r="H78" i="11"/>
  <c r="G78" i="11"/>
  <c r="F78" i="11"/>
  <c r="E78" i="11"/>
  <c r="H77" i="11"/>
  <c r="G77" i="11"/>
  <c r="F77" i="11"/>
  <c r="E77" i="11"/>
  <c r="H76" i="11"/>
  <c r="G76" i="11"/>
  <c r="F76" i="11"/>
  <c r="E76" i="11"/>
  <c r="H75" i="11"/>
  <c r="G75" i="11"/>
  <c r="F75" i="11"/>
  <c r="E75" i="11"/>
  <c r="H74" i="11"/>
  <c r="G74" i="11"/>
  <c r="F74" i="11"/>
  <c r="E74" i="11"/>
  <c r="H73" i="11"/>
  <c r="G73" i="11"/>
  <c r="F73" i="11"/>
  <c r="E73" i="11"/>
  <c r="H72" i="11"/>
  <c r="G72" i="11"/>
  <c r="F72" i="11"/>
  <c r="E72" i="11"/>
  <c r="H71" i="11"/>
  <c r="G71" i="11"/>
  <c r="F71" i="11"/>
  <c r="E71" i="11"/>
  <c r="H70" i="11"/>
  <c r="G70" i="11"/>
  <c r="F70" i="11"/>
  <c r="E70" i="11"/>
  <c r="H69" i="11"/>
  <c r="G69" i="11"/>
  <c r="F69" i="11"/>
  <c r="E69" i="11"/>
  <c r="H68" i="11"/>
  <c r="G68" i="11"/>
  <c r="F68" i="11"/>
  <c r="E68" i="11"/>
  <c r="H67" i="11"/>
  <c r="G67" i="11"/>
  <c r="F67" i="11"/>
  <c r="E67" i="11"/>
  <c r="H66" i="11"/>
  <c r="G66" i="11"/>
  <c r="F66" i="11"/>
  <c r="E66" i="11"/>
  <c r="H65" i="11"/>
  <c r="G65" i="11"/>
  <c r="F65" i="11"/>
  <c r="E65" i="11"/>
  <c r="H64" i="11"/>
  <c r="G64" i="11"/>
  <c r="F64" i="11"/>
  <c r="E64" i="11"/>
  <c r="H63" i="11"/>
  <c r="G63" i="11"/>
  <c r="F63" i="11"/>
  <c r="E63" i="11"/>
  <c r="H62" i="11"/>
  <c r="G62" i="11"/>
  <c r="F62" i="11"/>
  <c r="E62" i="11"/>
  <c r="H61" i="11"/>
  <c r="G61" i="11"/>
  <c r="F61" i="11"/>
  <c r="E61" i="11"/>
  <c r="H60" i="11"/>
  <c r="G60" i="11"/>
  <c r="F60" i="11"/>
  <c r="E60" i="11"/>
  <c r="H59" i="11"/>
  <c r="G59" i="11"/>
  <c r="F59" i="11"/>
  <c r="E59" i="11"/>
  <c r="H58" i="11"/>
  <c r="G58" i="11"/>
  <c r="F58" i="11"/>
  <c r="E58" i="11"/>
  <c r="H57" i="11"/>
  <c r="G57" i="11"/>
  <c r="F57" i="11"/>
  <c r="E57" i="11"/>
  <c r="H56" i="11"/>
  <c r="G56" i="11"/>
  <c r="F56" i="11"/>
  <c r="E56" i="11"/>
  <c r="H55" i="11"/>
  <c r="G55" i="11"/>
  <c r="F55" i="11"/>
  <c r="E55" i="11"/>
  <c r="H54" i="11"/>
  <c r="G54" i="11"/>
  <c r="F54" i="11"/>
  <c r="E54" i="11"/>
  <c r="H53" i="11"/>
  <c r="G53" i="11"/>
  <c r="F53" i="11"/>
  <c r="E53" i="11"/>
  <c r="H52" i="11"/>
  <c r="G52" i="11"/>
  <c r="F52" i="11"/>
  <c r="E52" i="11"/>
  <c r="H51" i="11"/>
  <c r="G51" i="11"/>
  <c r="F51" i="11"/>
  <c r="E51" i="11"/>
  <c r="H50" i="11"/>
  <c r="G50" i="11"/>
  <c r="F50" i="11"/>
  <c r="E50" i="11"/>
  <c r="H49" i="11"/>
  <c r="G49" i="11"/>
  <c r="F49" i="11"/>
  <c r="E49" i="11"/>
  <c r="H48" i="11"/>
  <c r="G48" i="11"/>
  <c r="F48" i="11"/>
  <c r="E48" i="11"/>
  <c r="H47" i="11"/>
  <c r="G47" i="11"/>
  <c r="F47" i="11"/>
  <c r="E47" i="11"/>
  <c r="H46" i="11"/>
  <c r="G46" i="11"/>
  <c r="F46" i="11"/>
  <c r="E46" i="11"/>
  <c r="H45" i="11"/>
  <c r="G45" i="11"/>
  <c r="F45" i="11"/>
  <c r="E45" i="11"/>
  <c r="H44" i="11"/>
  <c r="G44" i="11"/>
  <c r="F44" i="11"/>
  <c r="E44" i="11"/>
  <c r="H43" i="11"/>
  <c r="G43" i="11"/>
  <c r="F43" i="11"/>
  <c r="E43" i="11"/>
  <c r="H42" i="11"/>
  <c r="G42" i="11"/>
  <c r="F42" i="11"/>
  <c r="E42" i="11"/>
  <c r="H41" i="11"/>
  <c r="G41" i="11"/>
  <c r="F41" i="11"/>
  <c r="E41" i="11"/>
  <c r="H40" i="11"/>
  <c r="G40" i="11"/>
  <c r="F40" i="11"/>
  <c r="E40" i="11"/>
  <c r="H39" i="11"/>
  <c r="G39" i="11"/>
  <c r="F39" i="11"/>
  <c r="E39" i="11"/>
  <c r="H38" i="11"/>
  <c r="G38" i="11"/>
  <c r="F38" i="11"/>
  <c r="E38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6" i="11"/>
  <c r="G16" i="11"/>
  <c r="F16" i="11"/>
  <c r="E16" i="11"/>
  <c r="H15" i="11"/>
  <c r="G15" i="11"/>
  <c r="F15" i="11"/>
  <c r="E15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H5" i="11"/>
  <c r="G5" i="11"/>
  <c r="F5" i="11"/>
  <c r="E5" i="11"/>
  <c r="H4" i="11"/>
  <c r="G4" i="11"/>
  <c r="F4" i="11"/>
  <c r="E4" i="11"/>
  <c r="H3" i="11"/>
  <c r="G3" i="11"/>
  <c r="F3" i="11"/>
  <c r="E3" i="11"/>
  <c r="M4" i="54" l="1"/>
  <c r="L14" i="19"/>
  <c r="F40" i="13"/>
  <c r="F42" i="13"/>
  <c r="L132" i="5"/>
  <c r="F4" i="8"/>
  <c r="L5" i="8"/>
  <c r="M5" i="8" s="1"/>
  <c r="L4" i="8"/>
  <c r="O4" i="54" l="1"/>
  <c r="M14" i="19"/>
  <c r="P4" i="8"/>
  <c r="P131" i="8" s="1"/>
  <c r="J4" i="11" s="1"/>
  <c r="S4" i="8"/>
  <c r="M4" i="8"/>
  <c r="M131" i="8" s="1"/>
  <c r="J132" i="5"/>
  <c r="G4" i="8"/>
  <c r="I5" i="8"/>
  <c r="J5" i="8" s="1"/>
  <c r="B16" i="17"/>
  <c r="I4" i="8"/>
  <c r="N14" i="19" l="1"/>
  <c r="P4" i="54"/>
  <c r="Q4" i="54" s="1"/>
  <c r="B9" i="17"/>
  <c r="B21" i="17" s="1"/>
  <c r="B8" i="17"/>
  <c r="B22" i="17" s="1"/>
  <c r="J4" i="8"/>
  <c r="B5" i="17" s="1"/>
  <c r="B4" i="7"/>
  <c r="B18" i="7" s="1"/>
  <c r="S131" i="8"/>
  <c r="M17" i="15" s="1"/>
  <c r="K7" i="3"/>
  <c r="R4" i="54" l="1"/>
  <c r="O14" i="19"/>
  <c r="B20" i="17"/>
  <c r="J131" i="8"/>
  <c r="AZ23" i="10" l="1"/>
  <c r="G5" i="1" l="1"/>
  <c r="G124" i="10" l="1"/>
  <c r="E124" i="10"/>
  <c r="G123" i="10"/>
  <c r="E123" i="10"/>
  <c r="G122" i="10"/>
  <c r="E122" i="10"/>
  <c r="G121" i="10"/>
  <c r="E121" i="10"/>
  <c r="G120" i="10"/>
  <c r="E120" i="10"/>
  <c r="G119" i="10"/>
  <c r="E119" i="10"/>
  <c r="G118" i="10"/>
  <c r="E118" i="10"/>
  <c r="G117" i="10"/>
  <c r="E117" i="10"/>
  <c r="G116" i="10"/>
  <c r="E116" i="10"/>
  <c r="G115" i="10"/>
  <c r="E115" i="10"/>
  <c r="G114" i="10"/>
  <c r="E114" i="10"/>
  <c r="G113" i="10"/>
  <c r="E113" i="10"/>
  <c r="G112" i="10"/>
  <c r="E112" i="10"/>
  <c r="G111" i="10"/>
  <c r="E111" i="10"/>
  <c r="G110" i="10"/>
  <c r="E110" i="10"/>
  <c r="G109" i="10"/>
  <c r="E109" i="10"/>
  <c r="G108" i="10"/>
  <c r="E108" i="10"/>
  <c r="G107" i="10"/>
  <c r="E107" i="10"/>
  <c r="G106" i="10"/>
  <c r="E106" i="10"/>
  <c r="G105" i="10"/>
  <c r="E105" i="10"/>
  <c r="G104" i="10"/>
  <c r="E104" i="10"/>
  <c r="G103" i="10"/>
  <c r="E103" i="10"/>
  <c r="G102" i="10"/>
  <c r="E102" i="10"/>
  <c r="G101" i="10"/>
  <c r="E101" i="10"/>
  <c r="G100" i="10"/>
  <c r="E100" i="10"/>
  <c r="G99" i="10"/>
  <c r="E99" i="10"/>
  <c r="G98" i="10"/>
  <c r="E98" i="10"/>
  <c r="G97" i="10"/>
  <c r="E97" i="10"/>
  <c r="G96" i="10"/>
  <c r="E96" i="10"/>
  <c r="G95" i="10"/>
  <c r="E95" i="10"/>
  <c r="G94" i="10"/>
  <c r="E94" i="10"/>
  <c r="G93" i="10"/>
  <c r="E93" i="10"/>
  <c r="H92" i="10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G92" i="10"/>
  <c r="E92" i="10"/>
  <c r="E91" i="10"/>
  <c r="E85" i="10"/>
  <c r="AZ83" i="10"/>
  <c r="AZ77" i="10"/>
  <c r="AZ76" i="10"/>
  <c r="AZ75" i="10"/>
  <c r="AZ74" i="10"/>
  <c r="AZ73" i="10"/>
  <c r="AZ72" i="10"/>
  <c r="AZ71" i="10"/>
  <c r="AZ70" i="10"/>
  <c r="E64" i="10"/>
  <c r="A23" i="10"/>
  <c r="AZ22" i="10"/>
  <c r="A22" i="10"/>
  <c r="AZ21" i="10"/>
  <c r="A21" i="10"/>
  <c r="AZ20" i="10"/>
  <c r="A20" i="10"/>
  <c r="AZ19" i="10"/>
  <c r="A19" i="10"/>
  <c r="AZ18" i="10"/>
  <c r="A18" i="10"/>
  <c r="AZ17" i="10"/>
  <c r="A17" i="10"/>
  <c r="AZ16" i="10"/>
  <c r="A16" i="10"/>
  <c r="AZ15" i="10"/>
  <c r="A15" i="10"/>
  <c r="AZ14" i="10"/>
  <c r="A14" i="10"/>
  <c r="AZ13" i="10"/>
  <c r="A13" i="10"/>
  <c r="AZ12" i="10"/>
  <c r="A12" i="10"/>
  <c r="AZ11" i="10"/>
  <c r="A11" i="10"/>
  <c r="AZ10" i="10"/>
  <c r="A10" i="10"/>
  <c r="AZ9" i="10"/>
  <c r="A9" i="10"/>
  <c r="AZ8" i="10"/>
  <c r="A8" i="10"/>
  <c r="H90" i="10"/>
  <c r="F90" i="10"/>
  <c r="E90" i="10"/>
  <c r="H4" i="5" l="1"/>
  <c r="N4" i="5" s="1"/>
  <c r="B64" i="10"/>
  <c r="A64" i="10"/>
  <c r="H132" i="5" l="1"/>
  <c r="G4" i="1" l="1"/>
  <c r="D132" i="5" l="1"/>
  <c r="E132" i="5"/>
  <c r="F132" i="5" l="1"/>
  <c r="G130" i="1" l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E4" i="3" l="1"/>
  <c r="F4" i="3"/>
  <c r="G4" i="3"/>
  <c r="H4" i="3"/>
  <c r="E5" i="3"/>
  <c r="I112" i="1" s="1"/>
  <c r="G5" i="3"/>
  <c r="H5" i="3"/>
  <c r="E6" i="3"/>
  <c r="F6" i="3"/>
  <c r="G6" i="3"/>
  <c r="H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I49" i="1" s="1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8" i="3"/>
  <c r="I116" i="1" s="1"/>
  <c r="F18" i="3"/>
  <c r="G18" i="3"/>
  <c r="H18" i="3"/>
  <c r="E686" i="3"/>
  <c r="F686" i="3"/>
  <c r="G686" i="3"/>
  <c r="H686" i="3"/>
  <c r="E687" i="3"/>
  <c r="F687" i="3"/>
  <c r="G687" i="3"/>
  <c r="H687" i="3"/>
  <c r="E688" i="3"/>
  <c r="F688" i="3"/>
  <c r="G688" i="3"/>
  <c r="H688" i="3"/>
  <c r="E689" i="3"/>
  <c r="F689" i="3"/>
  <c r="G689" i="3"/>
  <c r="H689" i="3"/>
  <c r="E690" i="3"/>
  <c r="F690" i="3"/>
  <c r="G690" i="3"/>
  <c r="H690" i="3"/>
  <c r="E691" i="3"/>
  <c r="F691" i="3"/>
  <c r="G691" i="3"/>
  <c r="H691" i="3"/>
  <c r="E692" i="3"/>
  <c r="F692" i="3"/>
  <c r="G692" i="3"/>
  <c r="H692" i="3"/>
  <c r="E693" i="3"/>
  <c r="F693" i="3"/>
  <c r="G693" i="3"/>
  <c r="H693" i="3"/>
  <c r="E694" i="3"/>
  <c r="F694" i="3"/>
  <c r="G694" i="3"/>
  <c r="H694" i="3"/>
  <c r="E695" i="3"/>
  <c r="F695" i="3"/>
  <c r="G695" i="3"/>
  <c r="H695" i="3"/>
  <c r="E696" i="3"/>
  <c r="F696" i="3"/>
  <c r="G696" i="3"/>
  <c r="H696" i="3"/>
  <c r="E697" i="3"/>
  <c r="F697" i="3"/>
  <c r="G697" i="3"/>
  <c r="H697" i="3"/>
  <c r="E698" i="3"/>
  <c r="F698" i="3"/>
  <c r="G698" i="3"/>
  <c r="H698" i="3"/>
  <c r="E699" i="3"/>
  <c r="F699" i="3"/>
  <c r="G699" i="3"/>
  <c r="H699" i="3"/>
  <c r="E700" i="3"/>
  <c r="F700" i="3"/>
  <c r="G700" i="3"/>
  <c r="H700" i="3"/>
  <c r="E701" i="3"/>
  <c r="F701" i="3"/>
  <c r="G701" i="3"/>
  <c r="H701" i="3"/>
  <c r="E702" i="3"/>
  <c r="F702" i="3"/>
  <c r="G702" i="3"/>
  <c r="H702" i="3"/>
  <c r="E703" i="3"/>
  <c r="F703" i="3"/>
  <c r="G703" i="3"/>
  <c r="H703" i="3"/>
  <c r="E704" i="3"/>
  <c r="F704" i="3"/>
  <c r="G704" i="3"/>
  <c r="H704" i="3"/>
  <c r="E705" i="3"/>
  <c r="F705" i="3"/>
  <c r="G705" i="3"/>
  <c r="H705" i="3"/>
  <c r="E706" i="3"/>
  <c r="F706" i="3"/>
  <c r="G706" i="3"/>
  <c r="H706" i="3"/>
  <c r="E707" i="3"/>
  <c r="F707" i="3"/>
  <c r="G707" i="3"/>
  <c r="H707" i="3"/>
  <c r="E708" i="3"/>
  <c r="F708" i="3"/>
  <c r="G708" i="3"/>
  <c r="H708" i="3"/>
  <c r="E709" i="3"/>
  <c r="F709" i="3"/>
  <c r="G709" i="3"/>
  <c r="H709" i="3"/>
  <c r="E710" i="3"/>
  <c r="F710" i="3"/>
  <c r="G710" i="3"/>
  <c r="H710" i="3"/>
  <c r="E711" i="3"/>
  <c r="F711" i="3"/>
  <c r="G711" i="3"/>
  <c r="H711" i="3"/>
  <c r="E712" i="3"/>
  <c r="F712" i="3"/>
  <c r="G712" i="3"/>
  <c r="H712" i="3"/>
  <c r="E713" i="3"/>
  <c r="F713" i="3"/>
  <c r="G713" i="3"/>
  <c r="H713" i="3"/>
  <c r="E714" i="3"/>
  <c r="F714" i="3"/>
  <c r="G714" i="3"/>
  <c r="H714" i="3"/>
  <c r="E715" i="3"/>
  <c r="F715" i="3"/>
  <c r="G715" i="3"/>
  <c r="H715" i="3"/>
  <c r="E716" i="3"/>
  <c r="F716" i="3"/>
  <c r="G716" i="3"/>
  <c r="H716" i="3"/>
  <c r="E717" i="3"/>
  <c r="F717" i="3"/>
  <c r="G717" i="3"/>
  <c r="H717" i="3"/>
  <c r="E718" i="3"/>
  <c r="F718" i="3"/>
  <c r="G718" i="3"/>
  <c r="H718" i="3"/>
  <c r="E719" i="3"/>
  <c r="F719" i="3"/>
  <c r="G719" i="3"/>
  <c r="H719" i="3"/>
  <c r="E720" i="3"/>
  <c r="F720" i="3"/>
  <c r="G720" i="3"/>
  <c r="H720" i="3"/>
  <c r="E721" i="3"/>
  <c r="F721" i="3"/>
  <c r="G721" i="3"/>
  <c r="H721" i="3"/>
  <c r="E722" i="3"/>
  <c r="F722" i="3"/>
  <c r="G722" i="3"/>
  <c r="H722" i="3"/>
  <c r="E723" i="3"/>
  <c r="F723" i="3"/>
  <c r="G723" i="3"/>
  <c r="H723" i="3"/>
  <c r="E724" i="3"/>
  <c r="F724" i="3"/>
  <c r="G724" i="3"/>
  <c r="H724" i="3"/>
  <c r="E725" i="3"/>
  <c r="F725" i="3"/>
  <c r="G725" i="3"/>
  <c r="H725" i="3"/>
  <c r="E726" i="3"/>
  <c r="F726" i="3"/>
  <c r="G726" i="3"/>
  <c r="H726" i="3"/>
  <c r="E727" i="3"/>
  <c r="F727" i="3"/>
  <c r="G727" i="3"/>
  <c r="H727" i="3"/>
  <c r="E728" i="3"/>
  <c r="F728" i="3"/>
  <c r="G728" i="3"/>
  <c r="H728" i="3"/>
  <c r="E729" i="3"/>
  <c r="F729" i="3"/>
  <c r="G729" i="3"/>
  <c r="H729" i="3"/>
  <c r="E730" i="3"/>
  <c r="F730" i="3"/>
  <c r="G730" i="3"/>
  <c r="H730" i="3"/>
  <c r="E731" i="3"/>
  <c r="F731" i="3"/>
  <c r="G731" i="3"/>
  <c r="H731" i="3"/>
  <c r="E732" i="3"/>
  <c r="F732" i="3"/>
  <c r="G732" i="3"/>
  <c r="H732" i="3"/>
  <c r="E733" i="3"/>
  <c r="F733" i="3"/>
  <c r="G733" i="3"/>
  <c r="H733" i="3"/>
  <c r="E734" i="3"/>
  <c r="F734" i="3"/>
  <c r="G734" i="3"/>
  <c r="H734" i="3"/>
  <c r="E735" i="3"/>
  <c r="F735" i="3"/>
  <c r="G735" i="3"/>
  <c r="H735" i="3"/>
  <c r="E736" i="3"/>
  <c r="F736" i="3"/>
  <c r="G736" i="3"/>
  <c r="H736" i="3"/>
  <c r="E737" i="3"/>
  <c r="F737" i="3"/>
  <c r="G737" i="3"/>
  <c r="H737" i="3"/>
  <c r="E738" i="3"/>
  <c r="F738" i="3"/>
  <c r="G738" i="3"/>
  <c r="H738" i="3"/>
  <c r="E739" i="3"/>
  <c r="F739" i="3"/>
  <c r="G739" i="3"/>
  <c r="H739" i="3"/>
  <c r="E740" i="3"/>
  <c r="F740" i="3"/>
  <c r="G740" i="3"/>
  <c r="H740" i="3"/>
  <c r="E741" i="3"/>
  <c r="F741" i="3"/>
  <c r="G741" i="3"/>
  <c r="H741" i="3"/>
  <c r="E742" i="3"/>
  <c r="F742" i="3"/>
  <c r="G742" i="3"/>
  <c r="H742" i="3"/>
  <c r="E743" i="3"/>
  <c r="F743" i="3"/>
  <c r="G743" i="3"/>
  <c r="H743" i="3"/>
  <c r="E744" i="3"/>
  <c r="F744" i="3"/>
  <c r="G744" i="3"/>
  <c r="H744" i="3"/>
  <c r="E745" i="3"/>
  <c r="F745" i="3"/>
  <c r="G745" i="3"/>
  <c r="H745" i="3"/>
  <c r="E746" i="3"/>
  <c r="F746" i="3"/>
  <c r="G746" i="3"/>
  <c r="H746" i="3"/>
  <c r="E747" i="3"/>
  <c r="F747" i="3"/>
  <c r="G747" i="3"/>
  <c r="H747" i="3"/>
  <c r="E748" i="3"/>
  <c r="F748" i="3"/>
  <c r="G748" i="3"/>
  <c r="H748" i="3"/>
  <c r="E749" i="3"/>
  <c r="F749" i="3"/>
  <c r="G749" i="3"/>
  <c r="H749" i="3"/>
  <c r="E750" i="3"/>
  <c r="F750" i="3"/>
  <c r="G750" i="3"/>
  <c r="H750" i="3"/>
  <c r="E751" i="3"/>
  <c r="F751" i="3"/>
  <c r="G751" i="3"/>
  <c r="H751" i="3"/>
  <c r="E752" i="3"/>
  <c r="F752" i="3"/>
  <c r="G752" i="3"/>
  <c r="H752" i="3"/>
  <c r="E753" i="3"/>
  <c r="F753" i="3"/>
  <c r="G753" i="3"/>
  <c r="H753" i="3"/>
  <c r="E754" i="3"/>
  <c r="F754" i="3"/>
  <c r="G754" i="3"/>
  <c r="H754" i="3"/>
  <c r="E755" i="3"/>
  <c r="F755" i="3"/>
  <c r="G755" i="3"/>
  <c r="H755" i="3"/>
  <c r="E756" i="3"/>
  <c r="F756" i="3"/>
  <c r="G756" i="3"/>
  <c r="H756" i="3"/>
  <c r="E757" i="3"/>
  <c r="F757" i="3"/>
  <c r="G757" i="3"/>
  <c r="H757" i="3"/>
  <c r="E758" i="3"/>
  <c r="F758" i="3"/>
  <c r="G758" i="3"/>
  <c r="H758" i="3"/>
  <c r="E759" i="3"/>
  <c r="F759" i="3"/>
  <c r="G759" i="3"/>
  <c r="H759" i="3"/>
  <c r="E760" i="3"/>
  <c r="F760" i="3"/>
  <c r="G760" i="3"/>
  <c r="H760" i="3"/>
  <c r="E761" i="3"/>
  <c r="F761" i="3"/>
  <c r="G761" i="3"/>
  <c r="H761" i="3"/>
  <c r="E762" i="3"/>
  <c r="F762" i="3"/>
  <c r="G762" i="3"/>
  <c r="H762" i="3"/>
  <c r="E763" i="3"/>
  <c r="F763" i="3"/>
  <c r="G763" i="3"/>
  <c r="H763" i="3"/>
  <c r="E764" i="3"/>
  <c r="F764" i="3"/>
  <c r="G764" i="3"/>
  <c r="H764" i="3"/>
  <c r="E765" i="3"/>
  <c r="F765" i="3"/>
  <c r="G765" i="3"/>
  <c r="H765" i="3"/>
  <c r="E766" i="3"/>
  <c r="F766" i="3"/>
  <c r="G766" i="3"/>
  <c r="H766" i="3"/>
  <c r="E767" i="3"/>
  <c r="F767" i="3"/>
  <c r="G767" i="3"/>
  <c r="H767" i="3"/>
  <c r="E768" i="3"/>
  <c r="F768" i="3"/>
  <c r="G768" i="3"/>
  <c r="H768" i="3"/>
  <c r="E769" i="3"/>
  <c r="F769" i="3"/>
  <c r="G769" i="3"/>
  <c r="H769" i="3"/>
  <c r="E770" i="3"/>
  <c r="F770" i="3"/>
  <c r="G770" i="3"/>
  <c r="H770" i="3"/>
  <c r="E771" i="3"/>
  <c r="F771" i="3"/>
  <c r="G771" i="3"/>
  <c r="H771" i="3"/>
  <c r="E772" i="3"/>
  <c r="F772" i="3"/>
  <c r="G772" i="3"/>
  <c r="H772" i="3"/>
  <c r="E773" i="3"/>
  <c r="F773" i="3"/>
  <c r="G773" i="3"/>
  <c r="H773" i="3"/>
  <c r="E774" i="3"/>
  <c r="F774" i="3"/>
  <c r="G774" i="3"/>
  <c r="H774" i="3"/>
  <c r="E775" i="3"/>
  <c r="F775" i="3"/>
  <c r="G775" i="3"/>
  <c r="H775" i="3"/>
  <c r="E776" i="3"/>
  <c r="F776" i="3"/>
  <c r="G776" i="3"/>
  <c r="H776" i="3"/>
  <c r="E777" i="3"/>
  <c r="F777" i="3"/>
  <c r="G777" i="3"/>
  <c r="H777" i="3"/>
  <c r="E778" i="3"/>
  <c r="F778" i="3"/>
  <c r="G778" i="3"/>
  <c r="H778" i="3"/>
  <c r="E779" i="3"/>
  <c r="F779" i="3"/>
  <c r="G779" i="3"/>
  <c r="H779" i="3"/>
  <c r="E780" i="3"/>
  <c r="F780" i="3"/>
  <c r="G780" i="3"/>
  <c r="H780" i="3"/>
  <c r="E781" i="3"/>
  <c r="F781" i="3"/>
  <c r="G781" i="3"/>
  <c r="H781" i="3"/>
  <c r="E782" i="3"/>
  <c r="F782" i="3"/>
  <c r="G782" i="3"/>
  <c r="H782" i="3"/>
  <c r="E783" i="3"/>
  <c r="F783" i="3"/>
  <c r="G783" i="3"/>
  <c r="H783" i="3"/>
  <c r="E784" i="3"/>
  <c r="F784" i="3"/>
  <c r="G784" i="3"/>
  <c r="H784" i="3"/>
  <c r="E785" i="3"/>
  <c r="F785" i="3"/>
  <c r="G785" i="3"/>
  <c r="H785" i="3"/>
  <c r="E786" i="3"/>
  <c r="F786" i="3"/>
  <c r="G786" i="3"/>
  <c r="H786" i="3"/>
  <c r="E787" i="3"/>
  <c r="F787" i="3"/>
  <c r="G787" i="3"/>
  <c r="H787" i="3"/>
  <c r="E788" i="3"/>
  <c r="F788" i="3"/>
  <c r="G788" i="3"/>
  <c r="H788" i="3"/>
  <c r="E789" i="3"/>
  <c r="F789" i="3"/>
  <c r="G789" i="3"/>
  <c r="H789" i="3"/>
  <c r="E790" i="3"/>
  <c r="F790" i="3"/>
  <c r="G790" i="3"/>
  <c r="H790" i="3"/>
  <c r="E791" i="3"/>
  <c r="F791" i="3"/>
  <c r="G791" i="3"/>
  <c r="H791" i="3"/>
  <c r="E792" i="3"/>
  <c r="F792" i="3"/>
  <c r="G792" i="3"/>
  <c r="H792" i="3"/>
  <c r="E793" i="3"/>
  <c r="F793" i="3"/>
  <c r="G793" i="3"/>
  <c r="H793" i="3"/>
  <c r="E794" i="3"/>
  <c r="F794" i="3"/>
  <c r="G794" i="3"/>
  <c r="H794" i="3"/>
  <c r="E795" i="3"/>
  <c r="F795" i="3"/>
  <c r="G795" i="3"/>
  <c r="H795" i="3"/>
  <c r="E796" i="3"/>
  <c r="F796" i="3"/>
  <c r="G796" i="3"/>
  <c r="H796" i="3"/>
  <c r="E797" i="3"/>
  <c r="F797" i="3"/>
  <c r="G797" i="3"/>
  <c r="H797" i="3"/>
  <c r="E798" i="3"/>
  <c r="F798" i="3"/>
  <c r="G798" i="3"/>
  <c r="H798" i="3"/>
  <c r="E799" i="3"/>
  <c r="F799" i="3"/>
  <c r="G799" i="3"/>
  <c r="H799" i="3"/>
  <c r="E800" i="3"/>
  <c r="F800" i="3"/>
  <c r="G800" i="3"/>
  <c r="H800" i="3"/>
  <c r="E801" i="3"/>
  <c r="F801" i="3"/>
  <c r="G801" i="3"/>
  <c r="H801" i="3"/>
  <c r="E802" i="3"/>
  <c r="F802" i="3"/>
  <c r="G802" i="3"/>
  <c r="H802" i="3"/>
  <c r="E803" i="3"/>
  <c r="F803" i="3"/>
  <c r="G803" i="3"/>
  <c r="H803" i="3"/>
  <c r="E804" i="3"/>
  <c r="F804" i="3"/>
  <c r="G804" i="3"/>
  <c r="H804" i="3"/>
  <c r="E805" i="3"/>
  <c r="F805" i="3"/>
  <c r="G805" i="3"/>
  <c r="H805" i="3"/>
  <c r="E806" i="3"/>
  <c r="F806" i="3"/>
  <c r="G806" i="3"/>
  <c r="H806" i="3"/>
  <c r="E807" i="3"/>
  <c r="F807" i="3"/>
  <c r="G807" i="3"/>
  <c r="H807" i="3"/>
  <c r="E808" i="3"/>
  <c r="F808" i="3"/>
  <c r="G808" i="3"/>
  <c r="H808" i="3"/>
  <c r="E809" i="3"/>
  <c r="F809" i="3"/>
  <c r="G809" i="3"/>
  <c r="H809" i="3"/>
  <c r="E810" i="3"/>
  <c r="F810" i="3"/>
  <c r="G810" i="3"/>
  <c r="H810" i="3"/>
  <c r="E811" i="3"/>
  <c r="F811" i="3"/>
  <c r="G811" i="3"/>
  <c r="H811" i="3"/>
  <c r="E812" i="3"/>
  <c r="F812" i="3"/>
  <c r="G812" i="3"/>
  <c r="H812" i="3"/>
  <c r="E813" i="3"/>
  <c r="F813" i="3"/>
  <c r="G813" i="3"/>
  <c r="H813" i="3"/>
  <c r="E814" i="3"/>
  <c r="F814" i="3"/>
  <c r="G814" i="3"/>
  <c r="H814" i="3"/>
  <c r="E815" i="3"/>
  <c r="F815" i="3"/>
  <c r="G815" i="3"/>
  <c r="H815" i="3"/>
  <c r="E816" i="3"/>
  <c r="F816" i="3"/>
  <c r="G816" i="3"/>
  <c r="H816" i="3"/>
  <c r="E817" i="3"/>
  <c r="F817" i="3"/>
  <c r="G817" i="3"/>
  <c r="H817" i="3"/>
  <c r="E818" i="3"/>
  <c r="F818" i="3"/>
  <c r="G818" i="3"/>
  <c r="H818" i="3"/>
  <c r="E819" i="3"/>
  <c r="F819" i="3"/>
  <c r="G819" i="3"/>
  <c r="H819" i="3"/>
  <c r="E820" i="3"/>
  <c r="F820" i="3"/>
  <c r="G820" i="3"/>
  <c r="H820" i="3"/>
  <c r="E821" i="3"/>
  <c r="F821" i="3"/>
  <c r="G821" i="3"/>
  <c r="H821" i="3"/>
  <c r="E822" i="3"/>
  <c r="F822" i="3"/>
  <c r="G822" i="3"/>
  <c r="H822" i="3"/>
  <c r="E823" i="3"/>
  <c r="F823" i="3"/>
  <c r="G823" i="3"/>
  <c r="H823" i="3"/>
  <c r="E824" i="3"/>
  <c r="F824" i="3"/>
  <c r="G824" i="3"/>
  <c r="H824" i="3"/>
  <c r="E825" i="3"/>
  <c r="F825" i="3"/>
  <c r="G825" i="3"/>
  <c r="H825" i="3"/>
  <c r="E826" i="3"/>
  <c r="F826" i="3"/>
  <c r="G826" i="3"/>
  <c r="H826" i="3"/>
  <c r="E827" i="3"/>
  <c r="F827" i="3"/>
  <c r="G827" i="3"/>
  <c r="H827" i="3"/>
  <c r="E828" i="3"/>
  <c r="F828" i="3"/>
  <c r="G828" i="3"/>
  <c r="H828" i="3"/>
  <c r="E829" i="3"/>
  <c r="F829" i="3"/>
  <c r="G829" i="3"/>
  <c r="H829" i="3"/>
  <c r="E830" i="3"/>
  <c r="F830" i="3"/>
  <c r="G830" i="3"/>
  <c r="H830" i="3"/>
  <c r="E831" i="3"/>
  <c r="F831" i="3"/>
  <c r="G831" i="3"/>
  <c r="H831" i="3"/>
  <c r="E832" i="3"/>
  <c r="F832" i="3"/>
  <c r="G832" i="3"/>
  <c r="H832" i="3"/>
  <c r="E833" i="3"/>
  <c r="F833" i="3"/>
  <c r="G833" i="3"/>
  <c r="H833" i="3"/>
  <c r="E834" i="3"/>
  <c r="F834" i="3"/>
  <c r="G834" i="3"/>
  <c r="H834" i="3"/>
  <c r="E835" i="3"/>
  <c r="F835" i="3"/>
  <c r="G835" i="3"/>
  <c r="H835" i="3"/>
  <c r="E836" i="3"/>
  <c r="F836" i="3"/>
  <c r="G836" i="3"/>
  <c r="H836" i="3"/>
  <c r="E837" i="3"/>
  <c r="F837" i="3"/>
  <c r="G837" i="3"/>
  <c r="H837" i="3"/>
  <c r="E838" i="3"/>
  <c r="F838" i="3"/>
  <c r="G838" i="3"/>
  <c r="H838" i="3"/>
  <c r="E839" i="3"/>
  <c r="F839" i="3"/>
  <c r="G839" i="3"/>
  <c r="H839" i="3"/>
  <c r="E840" i="3"/>
  <c r="F840" i="3"/>
  <c r="G840" i="3"/>
  <c r="H840" i="3"/>
  <c r="E841" i="3"/>
  <c r="F841" i="3"/>
  <c r="G841" i="3"/>
  <c r="H841" i="3"/>
  <c r="E842" i="3"/>
  <c r="F842" i="3"/>
  <c r="G842" i="3"/>
  <c r="H842" i="3"/>
  <c r="E843" i="3"/>
  <c r="F843" i="3"/>
  <c r="G843" i="3"/>
  <c r="H843" i="3"/>
  <c r="E844" i="3"/>
  <c r="F844" i="3"/>
  <c r="G844" i="3"/>
  <c r="H844" i="3"/>
  <c r="E845" i="3"/>
  <c r="F845" i="3"/>
  <c r="G845" i="3"/>
  <c r="H845" i="3"/>
  <c r="E846" i="3"/>
  <c r="F846" i="3"/>
  <c r="G846" i="3"/>
  <c r="H846" i="3"/>
  <c r="E847" i="3"/>
  <c r="F847" i="3"/>
  <c r="G847" i="3"/>
  <c r="H847" i="3"/>
  <c r="E848" i="3"/>
  <c r="F848" i="3"/>
  <c r="G848" i="3"/>
  <c r="H848" i="3"/>
  <c r="E849" i="3"/>
  <c r="F849" i="3"/>
  <c r="G849" i="3"/>
  <c r="H849" i="3"/>
  <c r="E850" i="3"/>
  <c r="F850" i="3"/>
  <c r="G850" i="3"/>
  <c r="H850" i="3"/>
  <c r="E851" i="3"/>
  <c r="F851" i="3"/>
  <c r="G851" i="3"/>
  <c r="H851" i="3"/>
  <c r="E852" i="3"/>
  <c r="F852" i="3"/>
  <c r="G852" i="3"/>
  <c r="H852" i="3"/>
  <c r="E853" i="3"/>
  <c r="F853" i="3"/>
  <c r="G853" i="3"/>
  <c r="H853" i="3"/>
  <c r="E854" i="3"/>
  <c r="F854" i="3"/>
  <c r="G854" i="3"/>
  <c r="H854" i="3"/>
  <c r="E855" i="3"/>
  <c r="F855" i="3"/>
  <c r="G855" i="3"/>
  <c r="H855" i="3"/>
  <c r="E856" i="3"/>
  <c r="F856" i="3"/>
  <c r="G856" i="3"/>
  <c r="H856" i="3"/>
  <c r="E857" i="3"/>
  <c r="F857" i="3"/>
  <c r="G857" i="3"/>
  <c r="H857" i="3"/>
  <c r="E858" i="3"/>
  <c r="F858" i="3"/>
  <c r="G858" i="3"/>
  <c r="H858" i="3"/>
  <c r="E859" i="3"/>
  <c r="F859" i="3"/>
  <c r="G859" i="3"/>
  <c r="H859" i="3"/>
  <c r="E860" i="3"/>
  <c r="F860" i="3"/>
  <c r="G860" i="3"/>
  <c r="H860" i="3"/>
  <c r="E861" i="3"/>
  <c r="F861" i="3"/>
  <c r="G861" i="3"/>
  <c r="H861" i="3"/>
  <c r="E862" i="3"/>
  <c r="F862" i="3"/>
  <c r="G862" i="3"/>
  <c r="H862" i="3"/>
  <c r="E863" i="3"/>
  <c r="F863" i="3"/>
  <c r="G863" i="3"/>
  <c r="H863" i="3"/>
  <c r="E864" i="3"/>
  <c r="F864" i="3"/>
  <c r="G864" i="3"/>
  <c r="H864" i="3"/>
  <c r="E865" i="3"/>
  <c r="F865" i="3"/>
  <c r="G865" i="3"/>
  <c r="H865" i="3"/>
  <c r="E866" i="3"/>
  <c r="F866" i="3"/>
  <c r="G866" i="3"/>
  <c r="H866" i="3"/>
  <c r="E867" i="3"/>
  <c r="F867" i="3"/>
  <c r="G867" i="3"/>
  <c r="H867" i="3"/>
  <c r="E868" i="3"/>
  <c r="F868" i="3"/>
  <c r="G868" i="3"/>
  <c r="H868" i="3"/>
  <c r="E869" i="3"/>
  <c r="F869" i="3"/>
  <c r="G869" i="3"/>
  <c r="H869" i="3"/>
  <c r="E870" i="3"/>
  <c r="F870" i="3"/>
  <c r="G870" i="3"/>
  <c r="H870" i="3"/>
  <c r="E871" i="3"/>
  <c r="F871" i="3"/>
  <c r="G871" i="3"/>
  <c r="H871" i="3"/>
  <c r="E872" i="3"/>
  <c r="F872" i="3"/>
  <c r="G872" i="3"/>
  <c r="H872" i="3"/>
  <c r="E873" i="3"/>
  <c r="F873" i="3"/>
  <c r="G873" i="3"/>
  <c r="H873" i="3"/>
  <c r="E874" i="3"/>
  <c r="F874" i="3"/>
  <c r="G874" i="3"/>
  <c r="H874" i="3"/>
  <c r="E875" i="3"/>
  <c r="F875" i="3"/>
  <c r="G875" i="3"/>
  <c r="H875" i="3"/>
  <c r="E876" i="3"/>
  <c r="F876" i="3"/>
  <c r="G876" i="3"/>
  <c r="H876" i="3"/>
  <c r="E877" i="3"/>
  <c r="F877" i="3"/>
  <c r="G877" i="3"/>
  <c r="H877" i="3"/>
  <c r="E878" i="3"/>
  <c r="F878" i="3"/>
  <c r="G878" i="3"/>
  <c r="H878" i="3"/>
  <c r="E879" i="3"/>
  <c r="F879" i="3"/>
  <c r="G879" i="3"/>
  <c r="H879" i="3"/>
  <c r="E880" i="3"/>
  <c r="F880" i="3"/>
  <c r="G880" i="3"/>
  <c r="H880" i="3"/>
  <c r="E881" i="3"/>
  <c r="F881" i="3"/>
  <c r="G881" i="3"/>
  <c r="H881" i="3"/>
  <c r="E882" i="3"/>
  <c r="F882" i="3"/>
  <c r="G882" i="3"/>
  <c r="H882" i="3"/>
  <c r="E883" i="3"/>
  <c r="F883" i="3"/>
  <c r="G883" i="3"/>
  <c r="H883" i="3"/>
  <c r="E884" i="3"/>
  <c r="F884" i="3"/>
  <c r="G884" i="3"/>
  <c r="H884" i="3"/>
  <c r="E885" i="3"/>
  <c r="F885" i="3"/>
  <c r="G885" i="3"/>
  <c r="H885" i="3"/>
  <c r="E886" i="3"/>
  <c r="F886" i="3"/>
  <c r="G886" i="3"/>
  <c r="H886" i="3"/>
  <c r="E887" i="3"/>
  <c r="F887" i="3"/>
  <c r="G887" i="3"/>
  <c r="H887" i="3"/>
  <c r="E888" i="3"/>
  <c r="F888" i="3"/>
  <c r="G888" i="3"/>
  <c r="H888" i="3"/>
  <c r="E889" i="3"/>
  <c r="F889" i="3"/>
  <c r="G889" i="3"/>
  <c r="H889" i="3"/>
  <c r="E890" i="3"/>
  <c r="F890" i="3"/>
  <c r="G890" i="3"/>
  <c r="H890" i="3"/>
  <c r="E891" i="3"/>
  <c r="F891" i="3"/>
  <c r="G891" i="3"/>
  <c r="H891" i="3"/>
  <c r="E892" i="3"/>
  <c r="F892" i="3"/>
  <c r="G892" i="3"/>
  <c r="H892" i="3"/>
  <c r="E893" i="3"/>
  <c r="F893" i="3"/>
  <c r="G893" i="3"/>
  <c r="H893" i="3"/>
  <c r="E894" i="3"/>
  <c r="F894" i="3"/>
  <c r="G894" i="3"/>
  <c r="H894" i="3"/>
  <c r="E895" i="3"/>
  <c r="F895" i="3"/>
  <c r="G895" i="3"/>
  <c r="H895" i="3"/>
  <c r="E896" i="3"/>
  <c r="F896" i="3"/>
  <c r="G896" i="3"/>
  <c r="H896" i="3"/>
  <c r="E897" i="3"/>
  <c r="F897" i="3"/>
  <c r="G897" i="3"/>
  <c r="H897" i="3"/>
  <c r="E898" i="3"/>
  <c r="F898" i="3"/>
  <c r="G898" i="3"/>
  <c r="H898" i="3"/>
  <c r="E899" i="3"/>
  <c r="F899" i="3"/>
  <c r="G899" i="3"/>
  <c r="H899" i="3"/>
  <c r="E900" i="3"/>
  <c r="F900" i="3"/>
  <c r="G900" i="3"/>
  <c r="H900" i="3"/>
  <c r="E901" i="3"/>
  <c r="F901" i="3"/>
  <c r="G901" i="3"/>
  <c r="H901" i="3"/>
  <c r="E902" i="3"/>
  <c r="F902" i="3"/>
  <c r="G902" i="3"/>
  <c r="H902" i="3"/>
  <c r="E903" i="3"/>
  <c r="F903" i="3"/>
  <c r="G903" i="3"/>
  <c r="H903" i="3"/>
  <c r="E904" i="3"/>
  <c r="F904" i="3"/>
  <c r="G904" i="3"/>
  <c r="H904" i="3"/>
  <c r="E905" i="3"/>
  <c r="F905" i="3"/>
  <c r="G905" i="3"/>
  <c r="H905" i="3"/>
  <c r="E906" i="3"/>
  <c r="F906" i="3"/>
  <c r="G906" i="3"/>
  <c r="H906" i="3"/>
  <c r="E907" i="3"/>
  <c r="F907" i="3"/>
  <c r="G907" i="3"/>
  <c r="H907" i="3"/>
  <c r="E908" i="3"/>
  <c r="F908" i="3"/>
  <c r="G908" i="3"/>
  <c r="H908" i="3"/>
  <c r="E909" i="3"/>
  <c r="F909" i="3"/>
  <c r="G909" i="3"/>
  <c r="H909" i="3"/>
  <c r="E910" i="3"/>
  <c r="F910" i="3"/>
  <c r="G910" i="3"/>
  <c r="H910" i="3"/>
  <c r="E911" i="3"/>
  <c r="F911" i="3"/>
  <c r="G911" i="3"/>
  <c r="H911" i="3"/>
  <c r="E912" i="3"/>
  <c r="F912" i="3"/>
  <c r="G912" i="3"/>
  <c r="H912" i="3"/>
  <c r="E913" i="3"/>
  <c r="F913" i="3"/>
  <c r="G913" i="3"/>
  <c r="H913" i="3"/>
  <c r="E914" i="3"/>
  <c r="F914" i="3"/>
  <c r="G914" i="3"/>
  <c r="H914" i="3"/>
  <c r="E915" i="3"/>
  <c r="F915" i="3"/>
  <c r="G915" i="3"/>
  <c r="H915" i="3"/>
  <c r="E916" i="3"/>
  <c r="F916" i="3"/>
  <c r="G916" i="3"/>
  <c r="H916" i="3"/>
  <c r="E917" i="3"/>
  <c r="F917" i="3"/>
  <c r="G917" i="3"/>
  <c r="H917" i="3"/>
  <c r="E918" i="3"/>
  <c r="F918" i="3"/>
  <c r="G918" i="3"/>
  <c r="H918" i="3"/>
  <c r="E919" i="3"/>
  <c r="F919" i="3"/>
  <c r="G919" i="3"/>
  <c r="H919" i="3"/>
  <c r="E920" i="3"/>
  <c r="F920" i="3"/>
  <c r="G920" i="3"/>
  <c r="H920" i="3"/>
  <c r="E921" i="3"/>
  <c r="F921" i="3"/>
  <c r="G921" i="3"/>
  <c r="H921" i="3"/>
  <c r="E922" i="3"/>
  <c r="F922" i="3"/>
  <c r="G922" i="3"/>
  <c r="H922" i="3"/>
  <c r="E923" i="3"/>
  <c r="F923" i="3"/>
  <c r="G923" i="3"/>
  <c r="H923" i="3"/>
  <c r="E924" i="3"/>
  <c r="F924" i="3"/>
  <c r="G924" i="3"/>
  <c r="H924" i="3"/>
  <c r="E925" i="3"/>
  <c r="F925" i="3"/>
  <c r="G925" i="3"/>
  <c r="H925" i="3"/>
  <c r="E926" i="3"/>
  <c r="F926" i="3"/>
  <c r="G926" i="3"/>
  <c r="H926" i="3"/>
  <c r="E927" i="3"/>
  <c r="F927" i="3"/>
  <c r="G927" i="3"/>
  <c r="H927" i="3"/>
  <c r="E928" i="3"/>
  <c r="F928" i="3"/>
  <c r="G928" i="3"/>
  <c r="H928" i="3"/>
  <c r="E929" i="3"/>
  <c r="F929" i="3"/>
  <c r="G929" i="3"/>
  <c r="H929" i="3"/>
  <c r="E930" i="3"/>
  <c r="F930" i="3"/>
  <c r="G930" i="3"/>
  <c r="H930" i="3"/>
  <c r="E931" i="3"/>
  <c r="F931" i="3"/>
  <c r="G931" i="3"/>
  <c r="H931" i="3"/>
  <c r="E932" i="3"/>
  <c r="F932" i="3"/>
  <c r="G932" i="3"/>
  <c r="H932" i="3"/>
  <c r="E933" i="3"/>
  <c r="F933" i="3"/>
  <c r="G933" i="3"/>
  <c r="H933" i="3"/>
  <c r="E934" i="3"/>
  <c r="F934" i="3"/>
  <c r="G934" i="3"/>
  <c r="H934" i="3"/>
  <c r="E935" i="3"/>
  <c r="F935" i="3"/>
  <c r="G935" i="3"/>
  <c r="H935" i="3"/>
  <c r="E936" i="3"/>
  <c r="F936" i="3"/>
  <c r="G936" i="3"/>
  <c r="H936" i="3"/>
  <c r="E937" i="3"/>
  <c r="F937" i="3"/>
  <c r="G937" i="3"/>
  <c r="H937" i="3"/>
  <c r="E938" i="3"/>
  <c r="F938" i="3"/>
  <c r="G938" i="3"/>
  <c r="H938" i="3"/>
  <c r="E939" i="3"/>
  <c r="F939" i="3"/>
  <c r="G939" i="3"/>
  <c r="H939" i="3"/>
  <c r="E940" i="3"/>
  <c r="F940" i="3"/>
  <c r="G940" i="3"/>
  <c r="H940" i="3"/>
  <c r="E941" i="3"/>
  <c r="F941" i="3"/>
  <c r="G941" i="3"/>
  <c r="H941" i="3"/>
  <c r="E942" i="3"/>
  <c r="F942" i="3"/>
  <c r="G942" i="3"/>
  <c r="H942" i="3"/>
  <c r="E943" i="3"/>
  <c r="F943" i="3"/>
  <c r="G943" i="3"/>
  <c r="H943" i="3"/>
  <c r="E944" i="3"/>
  <c r="F944" i="3"/>
  <c r="G944" i="3"/>
  <c r="H944" i="3"/>
  <c r="E945" i="3"/>
  <c r="F945" i="3"/>
  <c r="G945" i="3"/>
  <c r="H945" i="3"/>
  <c r="E946" i="3"/>
  <c r="F946" i="3"/>
  <c r="G946" i="3"/>
  <c r="H946" i="3"/>
  <c r="E947" i="3"/>
  <c r="F947" i="3"/>
  <c r="G947" i="3"/>
  <c r="H947" i="3"/>
  <c r="E948" i="3"/>
  <c r="F948" i="3"/>
  <c r="G948" i="3"/>
  <c r="H948" i="3"/>
  <c r="E949" i="3"/>
  <c r="F949" i="3"/>
  <c r="G949" i="3"/>
  <c r="H949" i="3"/>
  <c r="E950" i="3"/>
  <c r="F950" i="3"/>
  <c r="G950" i="3"/>
  <c r="H950" i="3"/>
  <c r="E951" i="3"/>
  <c r="F951" i="3"/>
  <c r="G951" i="3"/>
  <c r="H951" i="3"/>
  <c r="E952" i="3"/>
  <c r="F952" i="3"/>
  <c r="G952" i="3"/>
  <c r="H952" i="3"/>
  <c r="E953" i="3"/>
  <c r="F953" i="3"/>
  <c r="G953" i="3"/>
  <c r="H953" i="3"/>
  <c r="E954" i="3"/>
  <c r="F954" i="3"/>
  <c r="G954" i="3"/>
  <c r="H954" i="3"/>
  <c r="E955" i="3"/>
  <c r="F955" i="3"/>
  <c r="G955" i="3"/>
  <c r="H955" i="3"/>
  <c r="E956" i="3"/>
  <c r="F956" i="3"/>
  <c r="G956" i="3"/>
  <c r="H956" i="3"/>
  <c r="E957" i="3"/>
  <c r="F957" i="3"/>
  <c r="G957" i="3"/>
  <c r="H957" i="3"/>
  <c r="E958" i="3"/>
  <c r="F958" i="3"/>
  <c r="G958" i="3"/>
  <c r="H958" i="3"/>
  <c r="E959" i="3"/>
  <c r="F959" i="3"/>
  <c r="G959" i="3"/>
  <c r="H959" i="3"/>
  <c r="E960" i="3"/>
  <c r="F960" i="3"/>
  <c r="G960" i="3"/>
  <c r="H960" i="3"/>
  <c r="E961" i="3"/>
  <c r="F961" i="3"/>
  <c r="G961" i="3"/>
  <c r="H961" i="3"/>
  <c r="E962" i="3"/>
  <c r="F962" i="3"/>
  <c r="G962" i="3"/>
  <c r="H962" i="3"/>
  <c r="E963" i="3"/>
  <c r="F963" i="3"/>
  <c r="G963" i="3"/>
  <c r="H963" i="3"/>
  <c r="E964" i="3"/>
  <c r="F964" i="3"/>
  <c r="G964" i="3"/>
  <c r="H964" i="3"/>
  <c r="E965" i="3"/>
  <c r="F965" i="3"/>
  <c r="G965" i="3"/>
  <c r="H965" i="3"/>
  <c r="E966" i="3"/>
  <c r="F966" i="3"/>
  <c r="G966" i="3"/>
  <c r="H966" i="3"/>
  <c r="E967" i="3"/>
  <c r="F967" i="3"/>
  <c r="G967" i="3"/>
  <c r="H967" i="3"/>
  <c r="E968" i="3"/>
  <c r="F968" i="3"/>
  <c r="G968" i="3"/>
  <c r="H968" i="3"/>
  <c r="E969" i="3"/>
  <c r="F969" i="3"/>
  <c r="G969" i="3"/>
  <c r="H969" i="3"/>
  <c r="E970" i="3"/>
  <c r="F970" i="3"/>
  <c r="G970" i="3"/>
  <c r="H970" i="3"/>
  <c r="E971" i="3"/>
  <c r="F971" i="3"/>
  <c r="G971" i="3"/>
  <c r="H971" i="3"/>
  <c r="E972" i="3"/>
  <c r="F972" i="3"/>
  <c r="G972" i="3"/>
  <c r="H972" i="3"/>
  <c r="E973" i="3"/>
  <c r="F973" i="3"/>
  <c r="G973" i="3"/>
  <c r="H973" i="3"/>
  <c r="E974" i="3"/>
  <c r="F974" i="3"/>
  <c r="G974" i="3"/>
  <c r="H974" i="3"/>
  <c r="E975" i="3"/>
  <c r="F975" i="3"/>
  <c r="G975" i="3"/>
  <c r="H975" i="3"/>
  <c r="E976" i="3"/>
  <c r="F976" i="3"/>
  <c r="G976" i="3"/>
  <c r="H976" i="3"/>
  <c r="E977" i="3"/>
  <c r="F977" i="3"/>
  <c r="G977" i="3"/>
  <c r="H977" i="3"/>
  <c r="E978" i="3"/>
  <c r="F978" i="3"/>
  <c r="G978" i="3"/>
  <c r="H978" i="3"/>
  <c r="E979" i="3"/>
  <c r="F979" i="3"/>
  <c r="G979" i="3"/>
  <c r="H979" i="3"/>
  <c r="E980" i="3"/>
  <c r="F980" i="3"/>
  <c r="G980" i="3"/>
  <c r="H980" i="3"/>
  <c r="E981" i="3"/>
  <c r="F981" i="3"/>
  <c r="G981" i="3"/>
  <c r="H981" i="3"/>
  <c r="E982" i="3"/>
  <c r="F982" i="3"/>
  <c r="G982" i="3"/>
  <c r="H982" i="3"/>
  <c r="E983" i="3"/>
  <c r="F983" i="3"/>
  <c r="G983" i="3"/>
  <c r="H983" i="3"/>
  <c r="E984" i="3"/>
  <c r="F984" i="3"/>
  <c r="G984" i="3"/>
  <c r="H984" i="3"/>
  <c r="E985" i="3"/>
  <c r="F985" i="3"/>
  <c r="G985" i="3"/>
  <c r="H985" i="3"/>
  <c r="E986" i="3"/>
  <c r="F986" i="3"/>
  <c r="G986" i="3"/>
  <c r="H986" i="3"/>
  <c r="E987" i="3"/>
  <c r="F987" i="3"/>
  <c r="G987" i="3"/>
  <c r="H987" i="3"/>
  <c r="E988" i="3"/>
  <c r="F988" i="3"/>
  <c r="G988" i="3"/>
  <c r="H988" i="3"/>
  <c r="E989" i="3"/>
  <c r="F989" i="3"/>
  <c r="G989" i="3"/>
  <c r="H989" i="3"/>
  <c r="E990" i="3"/>
  <c r="F990" i="3"/>
  <c r="G990" i="3"/>
  <c r="H990" i="3"/>
  <c r="E991" i="3"/>
  <c r="F991" i="3"/>
  <c r="G991" i="3"/>
  <c r="H991" i="3"/>
  <c r="E992" i="3"/>
  <c r="F992" i="3"/>
  <c r="G992" i="3"/>
  <c r="H992" i="3"/>
  <c r="E993" i="3"/>
  <c r="F993" i="3"/>
  <c r="G993" i="3"/>
  <c r="H993" i="3"/>
  <c r="E994" i="3"/>
  <c r="F994" i="3"/>
  <c r="G994" i="3"/>
  <c r="H994" i="3"/>
  <c r="E995" i="3"/>
  <c r="F995" i="3"/>
  <c r="G995" i="3"/>
  <c r="H995" i="3"/>
  <c r="E996" i="3"/>
  <c r="F996" i="3"/>
  <c r="G996" i="3"/>
  <c r="H996" i="3"/>
  <c r="E997" i="3"/>
  <c r="F997" i="3"/>
  <c r="G997" i="3"/>
  <c r="H997" i="3"/>
  <c r="E998" i="3"/>
  <c r="F998" i="3"/>
  <c r="G998" i="3"/>
  <c r="H998" i="3"/>
  <c r="E999" i="3"/>
  <c r="F999" i="3"/>
  <c r="G999" i="3"/>
  <c r="H999" i="3"/>
  <c r="E1000" i="3"/>
  <c r="F1000" i="3"/>
  <c r="G1000" i="3"/>
  <c r="H1000" i="3"/>
  <c r="E1001" i="3"/>
  <c r="F1001" i="3"/>
  <c r="G1001" i="3"/>
  <c r="H1001" i="3"/>
  <c r="E1002" i="3"/>
  <c r="F1002" i="3"/>
  <c r="G1002" i="3"/>
  <c r="H1002" i="3"/>
  <c r="E1003" i="3"/>
  <c r="F1003" i="3"/>
  <c r="G1003" i="3"/>
  <c r="H1003" i="3"/>
  <c r="E1004" i="3"/>
  <c r="F1004" i="3"/>
  <c r="G1004" i="3"/>
  <c r="H1004" i="3"/>
  <c r="E1005" i="3"/>
  <c r="F1005" i="3"/>
  <c r="G1005" i="3"/>
  <c r="H1005" i="3"/>
  <c r="E1006" i="3"/>
  <c r="F1006" i="3"/>
  <c r="G1006" i="3"/>
  <c r="H1006" i="3"/>
  <c r="E1007" i="3"/>
  <c r="F1007" i="3"/>
  <c r="G1007" i="3"/>
  <c r="H1007" i="3"/>
  <c r="E1008" i="3"/>
  <c r="F1008" i="3"/>
  <c r="G1008" i="3"/>
  <c r="H1008" i="3"/>
  <c r="E1009" i="3"/>
  <c r="F1009" i="3"/>
  <c r="G1009" i="3"/>
  <c r="H1009" i="3"/>
  <c r="E1010" i="3"/>
  <c r="F1010" i="3"/>
  <c r="G1010" i="3"/>
  <c r="H1010" i="3"/>
  <c r="E1011" i="3"/>
  <c r="F1011" i="3"/>
  <c r="G1011" i="3"/>
  <c r="H1011" i="3"/>
  <c r="E1012" i="3"/>
  <c r="F1012" i="3"/>
  <c r="G1012" i="3"/>
  <c r="H1012" i="3"/>
  <c r="E1013" i="3"/>
  <c r="F1013" i="3"/>
  <c r="G1013" i="3"/>
  <c r="H1013" i="3"/>
  <c r="E1014" i="3"/>
  <c r="F1014" i="3"/>
  <c r="G1014" i="3"/>
  <c r="H1014" i="3"/>
  <c r="E1015" i="3"/>
  <c r="F1015" i="3"/>
  <c r="G1015" i="3"/>
  <c r="H1015" i="3"/>
  <c r="E1016" i="3"/>
  <c r="F1016" i="3"/>
  <c r="G1016" i="3"/>
  <c r="H1016" i="3"/>
  <c r="E1017" i="3"/>
  <c r="F1017" i="3"/>
  <c r="G1017" i="3"/>
  <c r="H1017" i="3"/>
  <c r="E1018" i="3"/>
  <c r="F1018" i="3"/>
  <c r="G1018" i="3"/>
  <c r="H1018" i="3"/>
  <c r="E1019" i="3"/>
  <c r="F1019" i="3"/>
  <c r="G1019" i="3"/>
  <c r="H1019" i="3"/>
  <c r="E1020" i="3"/>
  <c r="F1020" i="3"/>
  <c r="G1020" i="3"/>
  <c r="H1020" i="3"/>
  <c r="E1021" i="3"/>
  <c r="F1021" i="3"/>
  <c r="G1021" i="3"/>
  <c r="H1021" i="3"/>
  <c r="E1022" i="3"/>
  <c r="F1022" i="3"/>
  <c r="G1022" i="3"/>
  <c r="H1022" i="3"/>
  <c r="E1023" i="3"/>
  <c r="F1023" i="3"/>
  <c r="G1023" i="3"/>
  <c r="H1023" i="3"/>
  <c r="E1024" i="3"/>
  <c r="F1024" i="3"/>
  <c r="G1024" i="3"/>
  <c r="H1024" i="3"/>
  <c r="E1025" i="3"/>
  <c r="F1025" i="3"/>
  <c r="G1025" i="3"/>
  <c r="H1025" i="3"/>
  <c r="E1026" i="3"/>
  <c r="F1026" i="3"/>
  <c r="G1026" i="3"/>
  <c r="H1026" i="3"/>
  <c r="E1027" i="3"/>
  <c r="F1027" i="3"/>
  <c r="G1027" i="3"/>
  <c r="H1027" i="3"/>
  <c r="E1028" i="3"/>
  <c r="F1028" i="3"/>
  <c r="G1028" i="3"/>
  <c r="H1028" i="3"/>
  <c r="E1029" i="3"/>
  <c r="F1029" i="3"/>
  <c r="G1029" i="3"/>
  <c r="H1029" i="3"/>
  <c r="E1030" i="3"/>
  <c r="F1030" i="3"/>
  <c r="G1030" i="3"/>
  <c r="H1030" i="3"/>
  <c r="E1031" i="3"/>
  <c r="F1031" i="3"/>
  <c r="G1031" i="3"/>
  <c r="H1031" i="3"/>
  <c r="E1032" i="3"/>
  <c r="F1032" i="3"/>
  <c r="G1032" i="3"/>
  <c r="H1032" i="3"/>
  <c r="E1033" i="3"/>
  <c r="F1033" i="3"/>
  <c r="G1033" i="3"/>
  <c r="H1033" i="3"/>
  <c r="E1034" i="3"/>
  <c r="F1034" i="3"/>
  <c r="G1034" i="3"/>
  <c r="H1034" i="3"/>
  <c r="E1035" i="3"/>
  <c r="F1035" i="3"/>
  <c r="G1035" i="3"/>
  <c r="H1035" i="3"/>
  <c r="E1036" i="3"/>
  <c r="F1036" i="3"/>
  <c r="G1036" i="3"/>
  <c r="H1036" i="3"/>
  <c r="E1037" i="3"/>
  <c r="F1037" i="3"/>
  <c r="G1037" i="3"/>
  <c r="H1037" i="3"/>
  <c r="E1038" i="3"/>
  <c r="F1038" i="3"/>
  <c r="G1038" i="3"/>
  <c r="H1038" i="3"/>
  <c r="E1039" i="3"/>
  <c r="F1039" i="3"/>
  <c r="G1039" i="3"/>
  <c r="H1039" i="3"/>
  <c r="E1040" i="3"/>
  <c r="F1040" i="3"/>
  <c r="G1040" i="3"/>
  <c r="H1040" i="3"/>
  <c r="E1041" i="3"/>
  <c r="F1041" i="3"/>
  <c r="G1041" i="3"/>
  <c r="H1041" i="3"/>
  <c r="E1042" i="3"/>
  <c r="F1042" i="3"/>
  <c r="G1042" i="3"/>
  <c r="H1042" i="3"/>
  <c r="E1043" i="3"/>
  <c r="F1043" i="3"/>
  <c r="G1043" i="3"/>
  <c r="H1043" i="3"/>
  <c r="E1044" i="3"/>
  <c r="F1044" i="3"/>
  <c r="G1044" i="3"/>
  <c r="H1044" i="3"/>
  <c r="E1045" i="3"/>
  <c r="F1045" i="3"/>
  <c r="G1045" i="3"/>
  <c r="H1045" i="3"/>
  <c r="E1046" i="3"/>
  <c r="F1046" i="3"/>
  <c r="G1046" i="3"/>
  <c r="H1046" i="3"/>
  <c r="E1047" i="3"/>
  <c r="F1047" i="3"/>
  <c r="G1047" i="3"/>
  <c r="H1047" i="3"/>
  <c r="E1048" i="3"/>
  <c r="F1048" i="3"/>
  <c r="G1048" i="3"/>
  <c r="H1048" i="3"/>
  <c r="E1049" i="3"/>
  <c r="F1049" i="3"/>
  <c r="G1049" i="3"/>
  <c r="H1049" i="3"/>
  <c r="E1050" i="3"/>
  <c r="F1050" i="3"/>
  <c r="G1050" i="3"/>
  <c r="H1050" i="3"/>
  <c r="E1051" i="3"/>
  <c r="F1051" i="3"/>
  <c r="G1051" i="3"/>
  <c r="H1051" i="3"/>
  <c r="E1052" i="3"/>
  <c r="F1052" i="3"/>
  <c r="G1052" i="3"/>
  <c r="H1052" i="3"/>
  <c r="E1053" i="3"/>
  <c r="F1053" i="3"/>
  <c r="G1053" i="3"/>
  <c r="H1053" i="3"/>
  <c r="E1054" i="3"/>
  <c r="F1054" i="3"/>
  <c r="G1054" i="3"/>
  <c r="H1054" i="3"/>
  <c r="E1055" i="3"/>
  <c r="F1055" i="3"/>
  <c r="G1055" i="3"/>
  <c r="H1055" i="3"/>
  <c r="E1056" i="3"/>
  <c r="F1056" i="3"/>
  <c r="G1056" i="3"/>
  <c r="H1056" i="3"/>
  <c r="E1057" i="3"/>
  <c r="F1057" i="3"/>
  <c r="G1057" i="3"/>
  <c r="H1057" i="3"/>
  <c r="E1058" i="3"/>
  <c r="F1058" i="3"/>
  <c r="G1058" i="3"/>
  <c r="H1058" i="3"/>
  <c r="E1059" i="3"/>
  <c r="F1059" i="3"/>
  <c r="G1059" i="3"/>
  <c r="H1059" i="3"/>
  <c r="E1060" i="3"/>
  <c r="F1060" i="3"/>
  <c r="G1060" i="3"/>
  <c r="H1060" i="3"/>
  <c r="E1061" i="3"/>
  <c r="F1061" i="3"/>
  <c r="G1061" i="3"/>
  <c r="H1061" i="3"/>
  <c r="E1062" i="3"/>
  <c r="F1062" i="3"/>
  <c r="G1062" i="3"/>
  <c r="H1062" i="3"/>
  <c r="E1063" i="3"/>
  <c r="F1063" i="3"/>
  <c r="G1063" i="3"/>
  <c r="H1063" i="3"/>
  <c r="E1064" i="3"/>
  <c r="F1064" i="3"/>
  <c r="G1064" i="3"/>
  <c r="H1064" i="3"/>
  <c r="E1065" i="3"/>
  <c r="F1065" i="3"/>
  <c r="G1065" i="3"/>
  <c r="H1065" i="3"/>
  <c r="E1066" i="3"/>
  <c r="F1066" i="3"/>
  <c r="G1066" i="3"/>
  <c r="H1066" i="3"/>
  <c r="E1067" i="3"/>
  <c r="F1067" i="3"/>
  <c r="G1067" i="3"/>
  <c r="H1067" i="3"/>
  <c r="E1068" i="3"/>
  <c r="F1068" i="3"/>
  <c r="G1068" i="3"/>
  <c r="H1068" i="3"/>
  <c r="E1069" i="3"/>
  <c r="F1069" i="3"/>
  <c r="G1069" i="3"/>
  <c r="H1069" i="3"/>
  <c r="E1070" i="3"/>
  <c r="F1070" i="3"/>
  <c r="G1070" i="3"/>
  <c r="H1070" i="3"/>
  <c r="E1071" i="3"/>
  <c r="F1071" i="3"/>
  <c r="G1071" i="3"/>
  <c r="H1071" i="3"/>
  <c r="E1072" i="3"/>
  <c r="F1072" i="3"/>
  <c r="G1072" i="3"/>
  <c r="H1072" i="3"/>
  <c r="E1073" i="3"/>
  <c r="F1073" i="3"/>
  <c r="G1073" i="3"/>
  <c r="H1073" i="3"/>
  <c r="E1074" i="3"/>
  <c r="F1074" i="3"/>
  <c r="G1074" i="3"/>
  <c r="H1074" i="3"/>
  <c r="E1075" i="3"/>
  <c r="F1075" i="3"/>
  <c r="G1075" i="3"/>
  <c r="H1075" i="3"/>
  <c r="E1076" i="3"/>
  <c r="F1076" i="3"/>
  <c r="G1076" i="3"/>
  <c r="H1076" i="3"/>
  <c r="E1077" i="3"/>
  <c r="F1077" i="3"/>
  <c r="G1077" i="3"/>
  <c r="H1077" i="3"/>
  <c r="E1078" i="3"/>
  <c r="F1078" i="3"/>
  <c r="G1078" i="3"/>
  <c r="H1078" i="3"/>
  <c r="E1079" i="3"/>
  <c r="F1079" i="3"/>
  <c r="G1079" i="3"/>
  <c r="H1079" i="3"/>
  <c r="E1080" i="3"/>
  <c r="F1080" i="3"/>
  <c r="G1080" i="3"/>
  <c r="H1080" i="3"/>
  <c r="E1081" i="3"/>
  <c r="F1081" i="3"/>
  <c r="G1081" i="3"/>
  <c r="H1081" i="3"/>
  <c r="E1082" i="3"/>
  <c r="F1082" i="3"/>
  <c r="G1082" i="3"/>
  <c r="H1082" i="3"/>
  <c r="E1083" i="3"/>
  <c r="F1083" i="3"/>
  <c r="G1083" i="3"/>
  <c r="H1083" i="3"/>
  <c r="E1084" i="3"/>
  <c r="F1084" i="3"/>
  <c r="G1084" i="3"/>
  <c r="H1084" i="3"/>
  <c r="E1085" i="3"/>
  <c r="F1085" i="3"/>
  <c r="G1085" i="3"/>
  <c r="H1085" i="3"/>
  <c r="E1086" i="3"/>
  <c r="F1086" i="3"/>
  <c r="G1086" i="3"/>
  <c r="H1086" i="3"/>
  <c r="E1087" i="3"/>
  <c r="F1087" i="3"/>
  <c r="G1087" i="3"/>
  <c r="H1087" i="3"/>
  <c r="E1088" i="3"/>
  <c r="F1088" i="3"/>
  <c r="G1088" i="3"/>
  <c r="H1088" i="3"/>
  <c r="E1089" i="3"/>
  <c r="F1089" i="3"/>
  <c r="G1089" i="3"/>
  <c r="H1089" i="3"/>
  <c r="E1090" i="3"/>
  <c r="F1090" i="3"/>
  <c r="G1090" i="3"/>
  <c r="H1090" i="3"/>
  <c r="E1091" i="3"/>
  <c r="F1091" i="3"/>
  <c r="G1091" i="3"/>
  <c r="H1091" i="3"/>
  <c r="E1092" i="3"/>
  <c r="F1092" i="3"/>
  <c r="G1092" i="3"/>
  <c r="H1092" i="3"/>
  <c r="E1093" i="3"/>
  <c r="F1093" i="3"/>
  <c r="G1093" i="3"/>
  <c r="H1093" i="3"/>
  <c r="E1094" i="3"/>
  <c r="F1094" i="3"/>
  <c r="G1094" i="3"/>
  <c r="H1094" i="3"/>
  <c r="E1095" i="3"/>
  <c r="F1095" i="3"/>
  <c r="G1095" i="3"/>
  <c r="H1095" i="3"/>
  <c r="E1096" i="3"/>
  <c r="F1096" i="3"/>
  <c r="G1096" i="3"/>
  <c r="H1096" i="3"/>
  <c r="E1097" i="3"/>
  <c r="F1097" i="3"/>
  <c r="G1097" i="3"/>
  <c r="H1097" i="3"/>
  <c r="E1098" i="3"/>
  <c r="F1098" i="3"/>
  <c r="G1098" i="3"/>
  <c r="H1098" i="3"/>
  <c r="E1099" i="3"/>
  <c r="F1099" i="3"/>
  <c r="G1099" i="3"/>
  <c r="H1099" i="3"/>
  <c r="E1100" i="3"/>
  <c r="F1100" i="3"/>
  <c r="G1100" i="3"/>
  <c r="H1100" i="3"/>
  <c r="E1101" i="3"/>
  <c r="F1101" i="3"/>
  <c r="G1101" i="3"/>
  <c r="H1101" i="3"/>
  <c r="E1102" i="3"/>
  <c r="F1102" i="3"/>
  <c r="G1102" i="3"/>
  <c r="H1102" i="3"/>
  <c r="E1103" i="3"/>
  <c r="F1103" i="3"/>
  <c r="G1103" i="3"/>
  <c r="H1103" i="3"/>
  <c r="E1104" i="3"/>
  <c r="F1104" i="3"/>
  <c r="G1104" i="3"/>
  <c r="H1104" i="3"/>
  <c r="E1105" i="3"/>
  <c r="F1105" i="3"/>
  <c r="G1105" i="3"/>
  <c r="H1105" i="3"/>
  <c r="E1106" i="3"/>
  <c r="F1106" i="3"/>
  <c r="G1106" i="3"/>
  <c r="H1106" i="3"/>
  <c r="E1107" i="3"/>
  <c r="F1107" i="3"/>
  <c r="G1107" i="3"/>
  <c r="H1107" i="3"/>
  <c r="E1108" i="3"/>
  <c r="F1108" i="3"/>
  <c r="G1108" i="3"/>
  <c r="H1108" i="3"/>
  <c r="E1109" i="3"/>
  <c r="F1109" i="3"/>
  <c r="G1109" i="3"/>
  <c r="H1109" i="3"/>
  <c r="E1110" i="3"/>
  <c r="F1110" i="3"/>
  <c r="G1110" i="3"/>
  <c r="H1110" i="3"/>
  <c r="E1111" i="3"/>
  <c r="F1111" i="3"/>
  <c r="G1111" i="3"/>
  <c r="H1111" i="3"/>
  <c r="E1112" i="3"/>
  <c r="F1112" i="3"/>
  <c r="G1112" i="3"/>
  <c r="H1112" i="3"/>
  <c r="E1113" i="3"/>
  <c r="F1113" i="3"/>
  <c r="G1113" i="3"/>
  <c r="H1113" i="3"/>
  <c r="E1114" i="3"/>
  <c r="F1114" i="3"/>
  <c r="G1114" i="3"/>
  <c r="H1114" i="3"/>
  <c r="E1115" i="3"/>
  <c r="F1115" i="3"/>
  <c r="G1115" i="3"/>
  <c r="H1115" i="3"/>
  <c r="E1116" i="3"/>
  <c r="F1116" i="3"/>
  <c r="G1116" i="3"/>
  <c r="H1116" i="3"/>
  <c r="E1117" i="3"/>
  <c r="F1117" i="3"/>
  <c r="G1117" i="3"/>
  <c r="H1117" i="3"/>
  <c r="E1118" i="3"/>
  <c r="F1118" i="3"/>
  <c r="G1118" i="3"/>
  <c r="H1118" i="3"/>
  <c r="E1119" i="3"/>
  <c r="F1119" i="3"/>
  <c r="G1119" i="3"/>
  <c r="H1119" i="3"/>
  <c r="E1120" i="3"/>
  <c r="F1120" i="3"/>
  <c r="G1120" i="3"/>
  <c r="H1120" i="3"/>
  <c r="E1121" i="3"/>
  <c r="F1121" i="3"/>
  <c r="G1121" i="3"/>
  <c r="H1121" i="3"/>
  <c r="E1122" i="3"/>
  <c r="F1122" i="3"/>
  <c r="G1122" i="3"/>
  <c r="H1122" i="3"/>
  <c r="E1123" i="3"/>
  <c r="F1123" i="3"/>
  <c r="G1123" i="3"/>
  <c r="H1123" i="3"/>
  <c r="E1124" i="3"/>
  <c r="F1124" i="3"/>
  <c r="G1124" i="3"/>
  <c r="H1124" i="3"/>
  <c r="E1125" i="3"/>
  <c r="F1125" i="3"/>
  <c r="G1125" i="3"/>
  <c r="H1125" i="3"/>
  <c r="E1126" i="3"/>
  <c r="F1126" i="3"/>
  <c r="G1126" i="3"/>
  <c r="H1126" i="3"/>
  <c r="E1127" i="3"/>
  <c r="F1127" i="3"/>
  <c r="G1127" i="3"/>
  <c r="H1127" i="3"/>
  <c r="E1128" i="3"/>
  <c r="F1128" i="3"/>
  <c r="G1128" i="3"/>
  <c r="H1128" i="3"/>
  <c r="E1129" i="3"/>
  <c r="F1129" i="3"/>
  <c r="G1129" i="3"/>
  <c r="H1129" i="3"/>
  <c r="E1130" i="3"/>
  <c r="F1130" i="3"/>
  <c r="G1130" i="3"/>
  <c r="H1130" i="3"/>
  <c r="E1131" i="3"/>
  <c r="F1131" i="3"/>
  <c r="G1131" i="3"/>
  <c r="H1131" i="3"/>
  <c r="E1132" i="3"/>
  <c r="F1132" i="3"/>
  <c r="G1132" i="3"/>
  <c r="H1132" i="3"/>
  <c r="E1133" i="3"/>
  <c r="F1133" i="3"/>
  <c r="G1133" i="3"/>
  <c r="H1133" i="3"/>
  <c r="E1134" i="3"/>
  <c r="F1134" i="3"/>
  <c r="G1134" i="3"/>
  <c r="H1134" i="3"/>
  <c r="E1135" i="3"/>
  <c r="F1135" i="3"/>
  <c r="G1135" i="3"/>
  <c r="H1135" i="3"/>
  <c r="E1136" i="3"/>
  <c r="F1136" i="3"/>
  <c r="G1136" i="3"/>
  <c r="H1136" i="3"/>
  <c r="E1137" i="3"/>
  <c r="F1137" i="3"/>
  <c r="G1137" i="3"/>
  <c r="H1137" i="3"/>
  <c r="E1138" i="3"/>
  <c r="F1138" i="3"/>
  <c r="G1138" i="3"/>
  <c r="H1138" i="3"/>
  <c r="E1139" i="3"/>
  <c r="F1139" i="3"/>
  <c r="G1139" i="3"/>
  <c r="H1139" i="3"/>
  <c r="E1140" i="3"/>
  <c r="F1140" i="3"/>
  <c r="G1140" i="3"/>
  <c r="H1140" i="3"/>
  <c r="E1141" i="3"/>
  <c r="F1141" i="3"/>
  <c r="G1141" i="3"/>
  <c r="H1141" i="3"/>
  <c r="E1142" i="3"/>
  <c r="F1142" i="3"/>
  <c r="G1142" i="3"/>
  <c r="H1142" i="3"/>
  <c r="E1143" i="3"/>
  <c r="F1143" i="3"/>
  <c r="G1143" i="3"/>
  <c r="H1143" i="3"/>
  <c r="E1144" i="3"/>
  <c r="F1144" i="3"/>
  <c r="G1144" i="3"/>
  <c r="H1144" i="3"/>
  <c r="E1145" i="3"/>
  <c r="F1145" i="3"/>
  <c r="G1145" i="3"/>
  <c r="H1145" i="3"/>
  <c r="E1146" i="3"/>
  <c r="F1146" i="3"/>
  <c r="G1146" i="3"/>
  <c r="H1146" i="3"/>
  <c r="E1147" i="3"/>
  <c r="F1147" i="3"/>
  <c r="G1147" i="3"/>
  <c r="H1147" i="3"/>
  <c r="E1148" i="3"/>
  <c r="F1148" i="3"/>
  <c r="G1148" i="3"/>
  <c r="H1148" i="3"/>
  <c r="E1149" i="3"/>
  <c r="F1149" i="3"/>
  <c r="G1149" i="3"/>
  <c r="H1149" i="3"/>
  <c r="E1150" i="3"/>
  <c r="F1150" i="3"/>
  <c r="G1150" i="3"/>
  <c r="H1150" i="3"/>
  <c r="E1151" i="3"/>
  <c r="F1151" i="3"/>
  <c r="G1151" i="3"/>
  <c r="H1151" i="3"/>
  <c r="E1152" i="3"/>
  <c r="F1152" i="3"/>
  <c r="G1152" i="3"/>
  <c r="H1152" i="3"/>
  <c r="E1153" i="3"/>
  <c r="F1153" i="3"/>
  <c r="G1153" i="3"/>
  <c r="H1153" i="3"/>
  <c r="E1154" i="3"/>
  <c r="F1154" i="3"/>
  <c r="G1154" i="3"/>
  <c r="H1154" i="3"/>
  <c r="E1155" i="3"/>
  <c r="F1155" i="3"/>
  <c r="G1155" i="3"/>
  <c r="H1155" i="3"/>
  <c r="E1156" i="3"/>
  <c r="F1156" i="3"/>
  <c r="G1156" i="3"/>
  <c r="H1156" i="3"/>
  <c r="E1157" i="3"/>
  <c r="F1157" i="3"/>
  <c r="G1157" i="3"/>
  <c r="H1157" i="3"/>
  <c r="E1158" i="3"/>
  <c r="F1158" i="3"/>
  <c r="G1158" i="3"/>
  <c r="H1158" i="3"/>
  <c r="E1159" i="3"/>
  <c r="F1159" i="3"/>
  <c r="G1159" i="3"/>
  <c r="H1159" i="3"/>
  <c r="E1160" i="3"/>
  <c r="F1160" i="3"/>
  <c r="G1160" i="3"/>
  <c r="H1160" i="3"/>
  <c r="E1161" i="3"/>
  <c r="F1161" i="3"/>
  <c r="G1161" i="3"/>
  <c r="H1161" i="3"/>
  <c r="E1162" i="3"/>
  <c r="F1162" i="3"/>
  <c r="G1162" i="3"/>
  <c r="H1162" i="3"/>
  <c r="E1163" i="3"/>
  <c r="F1163" i="3"/>
  <c r="G1163" i="3"/>
  <c r="H1163" i="3"/>
  <c r="E1164" i="3"/>
  <c r="F1164" i="3"/>
  <c r="G1164" i="3"/>
  <c r="H1164" i="3"/>
  <c r="E1165" i="3"/>
  <c r="F1165" i="3"/>
  <c r="G1165" i="3"/>
  <c r="H1165" i="3"/>
  <c r="E1166" i="3"/>
  <c r="F1166" i="3"/>
  <c r="G1166" i="3"/>
  <c r="H1166" i="3"/>
  <c r="E1167" i="3"/>
  <c r="F1167" i="3"/>
  <c r="G1167" i="3"/>
  <c r="H1167" i="3"/>
  <c r="E1168" i="3"/>
  <c r="F1168" i="3"/>
  <c r="G1168" i="3"/>
  <c r="H1168" i="3"/>
  <c r="E1169" i="3"/>
  <c r="F1169" i="3"/>
  <c r="G1169" i="3"/>
  <c r="H1169" i="3"/>
  <c r="E1170" i="3"/>
  <c r="F1170" i="3"/>
  <c r="G1170" i="3"/>
  <c r="H1170" i="3"/>
  <c r="E1171" i="3"/>
  <c r="F1171" i="3"/>
  <c r="G1171" i="3"/>
  <c r="H1171" i="3"/>
  <c r="E1172" i="3"/>
  <c r="F1172" i="3"/>
  <c r="G1172" i="3"/>
  <c r="H1172" i="3"/>
  <c r="E1173" i="3"/>
  <c r="F1173" i="3"/>
  <c r="G1173" i="3"/>
  <c r="H1173" i="3"/>
  <c r="E1174" i="3"/>
  <c r="F1174" i="3"/>
  <c r="G1174" i="3"/>
  <c r="H1174" i="3"/>
  <c r="E1175" i="3"/>
  <c r="F1175" i="3"/>
  <c r="G1175" i="3"/>
  <c r="H1175" i="3"/>
  <c r="E1176" i="3"/>
  <c r="F1176" i="3"/>
  <c r="G1176" i="3"/>
  <c r="H1176" i="3"/>
  <c r="E1177" i="3"/>
  <c r="F1177" i="3"/>
  <c r="G1177" i="3"/>
  <c r="H1177" i="3"/>
  <c r="E1178" i="3"/>
  <c r="F1178" i="3"/>
  <c r="G1178" i="3"/>
  <c r="H1178" i="3"/>
  <c r="E1179" i="3"/>
  <c r="F1179" i="3"/>
  <c r="G1179" i="3"/>
  <c r="H1179" i="3"/>
  <c r="E1180" i="3"/>
  <c r="F1180" i="3"/>
  <c r="G1180" i="3"/>
  <c r="H1180" i="3"/>
  <c r="E1181" i="3"/>
  <c r="F1181" i="3"/>
  <c r="G1181" i="3"/>
  <c r="H1181" i="3"/>
  <c r="E1182" i="3"/>
  <c r="F1182" i="3"/>
  <c r="G1182" i="3"/>
  <c r="H1182" i="3"/>
  <c r="E1183" i="3"/>
  <c r="F1183" i="3"/>
  <c r="G1183" i="3"/>
  <c r="H1183" i="3"/>
  <c r="E1184" i="3"/>
  <c r="F1184" i="3"/>
  <c r="G1184" i="3"/>
  <c r="H1184" i="3"/>
  <c r="E1185" i="3"/>
  <c r="F1185" i="3"/>
  <c r="G1185" i="3"/>
  <c r="H1185" i="3"/>
  <c r="E1186" i="3"/>
  <c r="F1186" i="3"/>
  <c r="G1186" i="3"/>
  <c r="H1186" i="3"/>
  <c r="E1187" i="3"/>
  <c r="F1187" i="3"/>
  <c r="G1187" i="3"/>
  <c r="H1187" i="3"/>
  <c r="E1188" i="3"/>
  <c r="F1188" i="3"/>
  <c r="G1188" i="3"/>
  <c r="H1188" i="3"/>
  <c r="E1189" i="3"/>
  <c r="F1189" i="3"/>
  <c r="G1189" i="3"/>
  <c r="H1189" i="3"/>
  <c r="E1190" i="3"/>
  <c r="F1190" i="3"/>
  <c r="G1190" i="3"/>
  <c r="H1190" i="3"/>
  <c r="E1191" i="3"/>
  <c r="F1191" i="3"/>
  <c r="G1191" i="3"/>
  <c r="H1191" i="3"/>
  <c r="E1192" i="3"/>
  <c r="F1192" i="3"/>
  <c r="G1192" i="3"/>
  <c r="H1192" i="3"/>
  <c r="E1193" i="3"/>
  <c r="F1193" i="3"/>
  <c r="G1193" i="3"/>
  <c r="H1193" i="3"/>
  <c r="E1194" i="3"/>
  <c r="F1194" i="3"/>
  <c r="G1194" i="3"/>
  <c r="H1194" i="3"/>
  <c r="E1195" i="3"/>
  <c r="F1195" i="3"/>
  <c r="G1195" i="3"/>
  <c r="H1195" i="3"/>
  <c r="E1196" i="3"/>
  <c r="F1196" i="3"/>
  <c r="G1196" i="3"/>
  <c r="H1196" i="3"/>
  <c r="E1197" i="3"/>
  <c r="F1197" i="3"/>
  <c r="G1197" i="3"/>
  <c r="H1197" i="3"/>
  <c r="E1198" i="3"/>
  <c r="F1198" i="3"/>
  <c r="G1198" i="3"/>
  <c r="H1198" i="3"/>
  <c r="E1199" i="3"/>
  <c r="F1199" i="3"/>
  <c r="G1199" i="3"/>
  <c r="H1199" i="3"/>
  <c r="E1200" i="3"/>
  <c r="F1200" i="3"/>
  <c r="G1200" i="3"/>
  <c r="H1200" i="3"/>
  <c r="E1201" i="3"/>
  <c r="F1201" i="3"/>
  <c r="G1201" i="3"/>
  <c r="H1201" i="3"/>
  <c r="E1202" i="3"/>
  <c r="F1202" i="3"/>
  <c r="G1202" i="3"/>
  <c r="H1202" i="3"/>
  <c r="E1203" i="3"/>
  <c r="F1203" i="3"/>
  <c r="G1203" i="3"/>
  <c r="H1203" i="3"/>
  <c r="E1204" i="3"/>
  <c r="F1204" i="3"/>
  <c r="G1204" i="3"/>
  <c r="H1204" i="3"/>
  <c r="E1205" i="3"/>
  <c r="F1205" i="3"/>
  <c r="G1205" i="3"/>
  <c r="H1205" i="3"/>
  <c r="E1206" i="3"/>
  <c r="F1206" i="3"/>
  <c r="G1206" i="3"/>
  <c r="H1206" i="3"/>
  <c r="E1207" i="3"/>
  <c r="F1207" i="3"/>
  <c r="G1207" i="3"/>
  <c r="H1207" i="3"/>
  <c r="E1208" i="3"/>
  <c r="F1208" i="3"/>
  <c r="G1208" i="3"/>
  <c r="H1208" i="3"/>
  <c r="E1209" i="3"/>
  <c r="F1209" i="3"/>
  <c r="G1209" i="3"/>
  <c r="H1209" i="3"/>
  <c r="E1210" i="3"/>
  <c r="F1210" i="3"/>
  <c r="G1210" i="3"/>
  <c r="H1210" i="3"/>
  <c r="E1211" i="3"/>
  <c r="F1211" i="3"/>
  <c r="G1211" i="3"/>
  <c r="H1211" i="3"/>
  <c r="E1212" i="3"/>
  <c r="F1212" i="3"/>
  <c r="G1212" i="3"/>
  <c r="H1212" i="3"/>
  <c r="E1213" i="3"/>
  <c r="F1213" i="3"/>
  <c r="G1213" i="3"/>
  <c r="H1213" i="3"/>
  <c r="E1214" i="3"/>
  <c r="F1214" i="3"/>
  <c r="G1214" i="3"/>
  <c r="H1214" i="3"/>
  <c r="E1215" i="3"/>
  <c r="F1215" i="3"/>
  <c r="G1215" i="3"/>
  <c r="H1215" i="3"/>
  <c r="E1216" i="3"/>
  <c r="F1216" i="3"/>
  <c r="G1216" i="3"/>
  <c r="H1216" i="3"/>
  <c r="E1217" i="3"/>
  <c r="F1217" i="3"/>
  <c r="G1217" i="3"/>
  <c r="H1217" i="3"/>
  <c r="E1218" i="3"/>
  <c r="F1218" i="3"/>
  <c r="G1218" i="3"/>
  <c r="H1218" i="3"/>
  <c r="E1219" i="3"/>
  <c r="F1219" i="3"/>
  <c r="G1219" i="3"/>
  <c r="H1219" i="3"/>
  <c r="E1220" i="3"/>
  <c r="F1220" i="3"/>
  <c r="G1220" i="3"/>
  <c r="H1220" i="3"/>
  <c r="E1221" i="3"/>
  <c r="F1221" i="3"/>
  <c r="G1221" i="3"/>
  <c r="H1221" i="3"/>
  <c r="E1222" i="3"/>
  <c r="F1222" i="3"/>
  <c r="G1222" i="3"/>
  <c r="H1222" i="3"/>
  <c r="E1223" i="3"/>
  <c r="F1223" i="3"/>
  <c r="G1223" i="3"/>
  <c r="H1223" i="3"/>
  <c r="E1224" i="3"/>
  <c r="F1224" i="3"/>
  <c r="G1224" i="3"/>
  <c r="H1224" i="3"/>
  <c r="E1225" i="3"/>
  <c r="F1225" i="3"/>
  <c r="G1225" i="3"/>
  <c r="H1225" i="3"/>
  <c r="E1226" i="3"/>
  <c r="F1226" i="3"/>
  <c r="G1226" i="3"/>
  <c r="H1226" i="3"/>
  <c r="E1227" i="3"/>
  <c r="F1227" i="3"/>
  <c r="G1227" i="3"/>
  <c r="H1227" i="3"/>
  <c r="E1228" i="3"/>
  <c r="F1228" i="3"/>
  <c r="G1228" i="3"/>
  <c r="H1228" i="3"/>
  <c r="E1229" i="3"/>
  <c r="F1229" i="3"/>
  <c r="G1229" i="3"/>
  <c r="H1229" i="3"/>
  <c r="E1230" i="3"/>
  <c r="F1230" i="3"/>
  <c r="G1230" i="3"/>
  <c r="H1230" i="3"/>
  <c r="E1231" i="3"/>
  <c r="F1231" i="3"/>
  <c r="G1231" i="3"/>
  <c r="H1231" i="3"/>
  <c r="E1232" i="3"/>
  <c r="F1232" i="3"/>
  <c r="G1232" i="3"/>
  <c r="H1232" i="3"/>
  <c r="E1233" i="3"/>
  <c r="F1233" i="3"/>
  <c r="G1233" i="3"/>
  <c r="H1233" i="3"/>
  <c r="E1234" i="3"/>
  <c r="F1234" i="3"/>
  <c r="G1234" i="3"/>
  <c r="H1234" i="3"/>
  <c r="E1235" i="3"/>
  <c r="F1235" i="3"/>
  <c r="G1235" i="3"/>
  <c r="H1235" i="3"/>
  <c r="E1236" i="3"/>
  <c r="F1236" i="3"/>
  <c r="G1236" i="3"/>
  <c r="H1236" i="3"/>
  <c r="E1237" i="3"/>
  <c r="F1237" i="3"/>
  <c r="G1237" i="3"/>
  <c r="H1237" i="3"/>
  <c r="E1238" i="3"/>
  <c r="F1238" i="3"/>
  <c r="G1238" i="3"/>
  <c r="H1238" i="3"/>
  <c r="E1239" i="3"/>
  <c r="F1239" i="3"/>
  <c r="G1239" i="3"/>
  <c r="H1239" i="3"/>
  <c r="E1240" i="3"/>
  <c r="F1240" i="3"/>
  <c r="G1240" i="3"/>
  <c r="H1240" i="3"/>
  <c r="E1241" i="3"/>
  <c r="F1241" i="3"/>
  <c r="G1241" i="3"/>
  <c r="H1241" i="3"/>
  <c r="E1242" i="3"/>
  <c r="F1242" i="3"/>
  <c r="G1242" i="3"/>
  <c r="H1242" i="3"/>
  <c r="E1243" i="3"/>
  <c r="F1243" i="3"/>
  <c r="G1243" i="3"/>
  <c r="H1243" i="3"/>
  <c r="E1244" i="3"/>
  <c r="F1244" i="3"/>
  <c r="G1244" i="3"/>
  <c r="H1244" i="3"/>
  <c r="E1245" i="3"/>
  <c r="F1245" i="3"/>
  <c r="G1245" i="3"/>
  <c r="H1245" i="3"/>
  <c r="E1246" i="3"/>
  <c r="F1246" i="3"/>
  <c r="G1246" i="3"/>
  <c r="H1246" i="3"/>
  <c r="E1247" i="3"/>
  <c r="F1247" i="3"/>
  <c r="G1247" i="3"/>
  <c r="H1247" i="3"/>
  <c r="E1248" i="3"/>
  <c r="F1248" i="3"/>
  <c r="G1248" i="3"/>
  <c r="H1248" i="3"/>
  <c r="E1249" i="3"/>
  <c r="F1249" i="3"/>
  <c r="G1249" i="3"/>
  <c r="H1249" i="3"/>
  <c r="E1250" i="3"/>
  <c r="F1250" i="3"/>
  <c r="G1250" i="3"/>
  <c r="H1250" i="3"/>
  <c r="E1251" i="3"/>
  <c r="F1251" i="3"/>
  <c r="G1251" i="3"/>
  <c r="H1251" i="3"/>
  <c r="E1252" i="3"/>
  <c r="F1252" i="3"/>
  <c r="G1252" i="3"/>
  <c r="H1252" i="3"/>
  <c r="E1253" i="3"/>
  <c r="F1253" i="3"/>
  <c r="G1253" i="3"/>
  <c r="H1253" i="3"/>
  <c r="E1254" i="3"/>
  <c r="F1254" i="3"/>
  <c r="G1254" i="3"/>
  <c r="H1254" i="3"/>
  <c r="E1255" i="3"/>
  <c r="F1255" i="3"/>
  <c r="G1255" i="3"/>
  <c r="H1255" i="3"/>
  <c r="E1256" i="3"/>
  <c r="F1256" i="3"/>
  <c r="G1256" i="3"/>
  <c r="H1256" i="3"/>
  <c r="E1257" i="3"/>
  <c r="F1257" i="3"/>
  <c r="G1257" i="3"/>
  <c r="H1257" i="3"/>
  <c r="E1258" i="3"/>
  <c r="F1258" i="3"/>
  <c r="G1258" i="3"/>
  <c r="H1258" i="3"/>
  <c r="E1259" i="3"/>
  <c r="F1259" i="3"/>
  <c r="G1259" i="3"/>
  <c r="H1259" i="3"/>
  <c r="E1260" i="3"/>
  <c r="F1260" i="3"/>
  <c r="G1260" i="3"/>
  <c r="H1260" i="3"/>
  <c r="E1261" i="3"/>
  <c r="F1261" i="3"/>
  <c r="G1261" i="3"/>
  <c r="H1261" i="3"/>
  <c r="E1262" i="3"/>
  <c r="F1262" i="3"/>
  <c r="G1262" i="3"/>
  <c r="H1262" i="3"/>
  <c r="E1263" i="3"/>
  <c r="F1263" i="3"/>
  <c r="G1263" i="3"/>
  <c r="H1263" i="3"/>
  <c r="E1264" i="3"/>
  <c r="F1264" i="3"/>
  <c r="G1264" i="3"/>
  <c r="H1264" i="3"/>
  <c r="E1265" i="3"/>
  <c r="F1265" i="3"/>
  <c r="G1265" i="3"/>
  <c r="H1265" i="3"/>
  <c r="E1266" i="3"/>
  <c r="F1266" i="3"/>
  <c r="G1266" i="3"/>
  <c r="H1266" i="3"/>
  <c r="E1267" i="3"/>
  <c r="F1267" i="3"/>
  <c r="G1267" i="3"/>
  <c r="H1267" i="3"/>
  <c r="E1268" i="3"/>
  <c r="F1268" i="3"/>
  <c r="G1268" i="3"/>
  <c r="H1268" i="3"/>
  <c r="E1269" i="3"/>
  <c r="F1269" i="3"/>
  <c r="G1269" i="3"/>
  <c r="H1269" i="3"/>
  <c r="E1270" i="3"/>
  <c r="F1270" i="3"/>
  <c r="G1270" i="3"/>
  <c r="H1270" i="3"/>
  <c r="E1271" i="3"/>
  <c r="F1271" i="3"/>
  <c r="G1271" i="3"/>
  <c r="H1271" i="3"/>
  <c r="E1272" i="3"/>
  <c r="F1272" i="3"/>
  <c r="G1272" i="3"/>
  <c r="H1272" i="3"/>
  <c r="E1273" i="3"/>
  <c r="F1273" i="3"/>
  <c r="G1273" i="3"/>
  <c r="H1273" i="3"/>
  <c r="E1274" i="3"/>
  <c r="F1274" i="3"/>
  <c r="G1274" i="3"/>
  <c r="H1274" i="3"/>
  <c r="E1275" i="3"/>
  <c r="F1275" i="3"/>
  <c r="G1275" i="3"/>
  <c r="H1275" i="3"/>
  <c r="E1276" i="3"/>
  <c r="F1276" i="3"/>
  <c r="G1276" i="3"/>
  <c r="H1276" i="3"/>
  <c r="E1277" i="3"/>
  <c r="F1277" i="3"/>
  <c r="G1277" i="3"/>
  <c r="H1277" i="3"/>
  <c r="E1278" i="3"/>
  <c r="F1278" i="3"/>
  <c r="G1278" i="3"/>
  <c r="H1278" i="3"/>
  <c r="E1279" i="3"/>
  <c r="F1279" i="3"/>
  <c r="G1279" i="3"/>
  <c r="H1279" i="3"/>
  <c r="E1280" i="3"/>
  <c r="F1280" i="3"/>
  <c r="G1280" i="3"/>
  <c r="H1280" i="3"/>
  <c r="E1281" i="3"/>
  <c r="F1281" i="3"/>
  <c r="G1281" i="3"/>
  <c r="H1281" i="3"/>
  <c r="E1282" i="3"/>
  <c r="F1282" i="3"/>
  <c r="G1282" i="3"/>
  <c r="H1282" i="3"/>
  <c r="E1283" i="3"/>
  <c r="F1283" i="3"/>
  <c r="G1283" i="3"/>
  <c r="H1283" i="3"/>
  <c r="E1284" i="3"/>
  <c r="F1284" i="3"/>
  <c r="G1284" i="3"/>
  <c r="H1284" i="3"/>
  <c r="E1285" i="3"/>
  <c r="F1285" i="3"/>
  <c r="G1285" i="3"/>
  <c r="H1285" i="3"/>
  <c r="E1286" i="3"/>
  <c r="F1286" i="3"/>
  <c r="G1286" i="3"/>
  <c r="H1286" i="3"/>
  <c r="E1287" i="3"/>
  <c r="F1287" i="3"/>
  <c r="G1287" i="3"/>
  <c r="H1287" i="3"/>
  <c r="E1288" i="3"/>
  <c r="F1288" i="3"/>
  <c r="G1288" i="3"/>
  <c r="H1288" i="3"/>
  <c r="E1289" i="3"/>
  <c r="F1289" i="3"/>
  <c r="G1289" i="3"/>
  <c r="H1289" i="3"/>
  <c r="E1290" i="3"/>
  <c r="F1290" i="3"/>
  <c r="G1290" i="3"/>
  <c r="H1290" i="3"/>
  <c r="E1291" i="3"/>
  <c r="F1291" i="3"/>
  <c r="G1291" i="3"/>
  <c r="H1291" i="3"/>
  <c r="E1292" i="3"/>
  <c r="F1292" i="3"/>
  <c r="G1292" i="3"/>
  <c r="H1292" i="3"/>
  <c r="E1293" i="3"/>
  <c r="F1293" i="3"/>
  <c r="G1293" i="3"/>
  <c r="H1293" i="3"/>
  <c r="E1294" i="3"/>
  <c r="F1294" i="3"/>
  <c r="G1294" i="3"/>
  <c r="H1294" i="3"/>
  <c r="E1295" i="3"/>
  <c r="F1295" i="3"/>
  <c r="G1295" i="3"/>
  <c r="H1295" i="3"/>
  <c r="E1296" i="3"/>
  <c r="F1296" i="3"/>
  <c r="G1296" i="3"/>
  <c r="H1296" i="3"/>
  <c r="E1297" i="3"/>
  <c r="F1297" i="3"/>
  <c r="G1297" i="3"/>
  <c r="H1297" i="3"/>
  <c r="E1298" i="3"/>
  <c r="F1298" i="3"/>
  <c r="G1298" i="3"/>
  <c r="H1298" i="3"/>
  <c r="E1299" i="3"/>
  <c r="F1299" i="3"/>
  <c r="G1299" i="3"/>
  <c r="H1299" i="3"/>
  <c r="E1300" i="3"/>
  <c r="F1300" i="3"/>
  <c r="G1300" i="3"/>
  <c r="H1300" i="3"/>
  <c r="E1301" i="3"/>
  <c r="F1301" i="3"/>
  <c r="G1301" i="3"/>
  <c r="H1301" i="3"/>
  <c r="E1302" i="3"/>
  <c r="F1302" i="3"/>
  <c r="G1302" i="3"/>
  <c r="H1302" i="3"/>
  <c r="E1303" i="3"/>
  <c r="F1303" i="3"/>
  <c r="G1303" i="3"/>
  <c r="H1303" i="3"/>
  <c r="E1304" i="3"/>
  <c r="F1304" i="3"/>
  <c r="G1304" i="3"/>
  <c r="H1304" i="3"/>
  <c r="E1305" i="3"/>
  <c r="F1305" i="3"/>
  <c r="G1305" i="3"/>
  <c r="H1305" i="3"/>
  <c r="E1306" i="3"/>
  <c r="F1306" i="3"/>
  <c r="G1306" i="3"/>
  <c r="H1306" i="3"/>
  <c r="E1307" i="3"/>
  <c r="F1307" i="3"/>
  <c r="G1307" i="3"/>
  <c r="H1307" i="3"/>
  <c r="E1308" i="3"/>
  <c r="F1308" i="3"/>
  <c r="G1308" i="3"/>
  <c r="H1308" i="3"/>
  <c r="E1309" i="3"/>
  <c r="F1309" i="3"/>
  <c r="G1309" i="3"/>
  <c r="H1309" i="3"/>
  <c r="E1310" i="3"/>
  <c r="F1310" i="3"/>
  <c r="G1310" i="3"/>
  <c r="H1310" i="3"/>
  <c r="E1311" i="3"/>
  <c r="F1311" i="3"/>
  <c r="G1311" i="3"/>
  <c r="H1311" i="3"/>
  <c r="E1312" i="3"/>
  <c r="F1312" i="3"/>
  <c r="G1312" i="3"/>
  <c r="H1312" i="3"/>
  <c r="E1313" i="3"/>
  <c r="F1313" i="3"/>
  <c r="G1313" i="3"/>
  <c r="H1313" i="3"/>
  <c r="E1314" i="3"/>
  <c r="F1314" i="3"/>
  <c r="G1314" i="3"/>
  <c r="H1314" i="3"/>
  <c r="E1315" i="3"/>
  <c r="F1315" i="3"/>
  <c r="G1315" i="3"/>
  <c r="H1315" i="3"/>
  <c r="E1316" i="3"/>
  <c r="F1316" i="3"/>
  <c r="G1316" i="3"/>
  <c r="H1316" i="3"/>
  <c r="E1317" i="3"/>
  <c r="F1317" i="3"/>
  <c r="G1317" i="3"/>
  <c r="H1317" i="3"/>
  <c r="E1318" i="3"/>
  <c r="F1318" i="3"/>
  <c r="G1318" i="3"/>
  <c r="H1318" i="3"/>
  <c r="E1319" i="3"/>
  <c r="F1319" i="3"/>
  <c r="G1319" i="3"/>
  <c r="H1319" i="3"/>
  <c r="E1320" i="3"/>
  <c r="F1320" i="3"/>
  <c r="G1320" i="3"/>
  <c r="H1320" i="3"/>
  <c r="E1321" i="3"/>
  <c r="F1321" i="3"/>
  <c r="G1321" i="3"/>
  <c r="H1321" i="3"/>
  <c r="E1322" i="3"/>
  <c r="F1322" i="3"/>
  <c r="G1322" i="3"/>
  <c r="H1322" i="3"/>
  <c r="E1323" i="3"/>
  <c r="F1323" i="3"/>
  <c r="G1323" i="3"/>
  <c r="H1323" i="3"/>
  <c r="E1324" i="3"/>
  <c r="F1324" i="3"/>
  <c r="G1324" i="3"/>
  <c r="H1324" i="3"/>
  <c r="E1325" i="3"/>
  <c r="F1325" i="3"/>
  <c r="G1325" i="3"/>
  <c r="H1325" i="3"/>
  <c r="E1326" i="3"/>
  <c r="F1326" i="3"/>
  <c r="G1326" i="3"/>
  <c r="H1326" i="3"/>
  <c r="E1327" i="3"/>
  <c r="F1327" i="3"/>
  <c r="G1327" i="3"/>
  <c r="H1327" i="3"/>
  <c r="E1328" i="3"/>
  <c r="F1328" i="3"/>
  <c r="G1328" i="3"/>
  <c r="H1328" i="3"/>
  <c r="E1329" i="3"/>
  <c r="F1329" i="3"/>
  <c r="G1329" i="3"/>
  <c r="H1329" i="3"/>
  <c r="E1330" i="3"/>
  <c r="F1330" i="3"/>
  <c r="G1330" i="3"/>
  <c r="H1330" i="3"/>
  <c r="E1331" i="3"/>
  <c r="F1331" i="3"/>
  <c r="G1331" i="3"/>
  <c r="H1331" i="3"/>
  <c r="E1332" i="3"/>
  <c r="F1332" i="3"/>
  <c r="G1332" i="3"/>
  <c r="H1332" i="3"/>
  <c r="E1333" i="3"/>
  <c r="F1333" i="3"/>
  <c r="G1333" i="3"/>
  <c r="H1333" i="3"/>
  <c r="E1334" i="3"/>
  <c r="F1334" i="3"/>
  <c r="G1334" i="3"/>
  <c r="H1334" i="3"/>
  <c r="E1335" i="3"/>
  <c r="F1335" i="3"/>
  <c r="G1335" i="3"/>
  <c r="H1335" i="3"/>
  <c r="E1336" i="3"/>
  <c r="F1336" i="3"/>
  <c r="G1336" i="3"/>
  <c r="H1336" i="3"/>
  <c r="E1337" i="3"/>
  <c r="F1337" i="3"/>
  <c r="G1337" i="3"/>
  <c r="H1337" i="3"/>
  <c r="E1338" i="3"/>
  <c r="F1338" i="3"/>
  <c r="G1338" i="3"/>
  <c r="H1338" i="3"/>
  <c r="E1339" i="3"/>
  <c r="F1339" i="3"/>
  <c r="G1339" i="3"/>
  <c r="H1339" i="3"/>
  <c r="E1340" i="3"/>
  <c r="F1340" i="3"/>
  <c r="G1340" i="3"/>
  <c r="H1340" i="3"/>
  <c r="E1341" i="3"/>
  <c r="F1341" i="3"/>
  <c r="G1341" i="3"/>
  <c r="H1341" i="3"/>
  <c r="E1342" i="3"/>
  <c r="F1342" i="3"/>
  <c r="G1342" i="3"/>
  <c r="H1342" i="3"/>
  <c r="E1343" i="3"/>
  <c r="F1343" i="3"/>
  <c r="G1343" i="3"/>
  <c r="H1343" i="3"/>
  <c r="E1344" i="3"/>
  <c r="F1344" i="3"/>
  <c r="G1344" i="3"/>
  <c r="H1344" i="3"/>
  <c r="E1345" i="3"/>
  <c r="F1345" i="3"/>
  <c r="G1345" i="3"/>
  <c r="H1345" i="3"/>
  <c r="E1346" i="3"/>
  <c r="F1346" i="3"/>
  <c r="G1346" i="3"/>
  <c r="H1346" i="3"/>
  <c r="E1347" i="3"/>
  <c r="F1347" i="3"/>
  <c r="G1347" i="3"/>
  <c r="H1347" i="3"/>
  <c r="E1348" i="3"/>
  <c r="F1348" i="3"/>
  <c r="G1348" i="3"/>
  <c r="H1348" i="3"/>
  <c r="E1349" i="3"/>
  <c r="F1349" i="3"/>
  <c r="G1349" i="3"/>
  <c r="H1349" i="3"/>
  <c r="E1350" i="3"/>
  <c r="F1350" i="3"/>
  <c r="G1350" i="3"/>
  <c r="H1350" i="3"/>
  <c r="E1351" i="3"/>
  <c r="F1351" i="3"/>
  <c r="G1351" i="3"/>
  <c r="H1351" i="3"/>
  <c r="E1352" i="3"/>
  <c r="F1352" i="3"/>
  <c r="G1352" i="3"/>
  <c r="H1352" i="3"/>
  <c r="E1353" i="3"/>
  <c r="F1353" i="3"/>
  <c r="G1353" i="3"/>
  <c r="H1353" i="3"/>
  <c r="E1354" i="3"/>
  <c r="F1354" i="3"/>
  <c r="G1354" i="3"/>
  <c r="H1354" i="3"/>
  <c r="E1355" i="3"/>
  <c r="F1355" i="3"/>
  <c r="G1355" i="3"/>
  <c r="H1355" i="3"/>
  <c r="E1356" i="3"/>
  <c r="F1356" i="3"/>
  <c r="G1356" i="3"/>
  <c r="H1356" i="3"/>
  <c r="E1357" i="3"/>
  <c r="F1357" i="3"/>
  <c r="G1357" i="3"/>
  <c r="H1357" i="3"/>
  <c r="E1358" i="3"/>
  <c r="F1358" i="3"/>
  <c r="G1358" i="3"/>
  <c r="H1358" i="3"/>
  <c r="E1359" i="3"/>
  <c r="F1359" i="3"/>
  <c r="G1359" i="3"/>
  <c r="H1359" i="3"/>
  <c r="E1360" i="3"/>
  <c r="F1360" i="3"/>
  <c r="G1360" i="3"/>
  <c r="H1360" i="3"/>
  <c r="E1361" i="3"/>
  <c r="F1361" i="3"/>
  <c r="G1361" i="3"/>
  <c r="H1361" i="3"/>
  <c r="E1362" i="3"/>
  <c r="F1362" i="3"/>
  <c r="G1362" i="3"/>
  <c r="H1362" i="3"/>
  <c r="E1363" i="3"/>
  <c r="F1363" i="3"/>
  <c r="G1363" i="3"/>
  <c r="H1363" i="3"/>
  <c r="E1364" i="3"/>
  <c r="F1364" i="3"/>
  <c r="G1364" i="3"/>
  <c r="H1364" i="3"/>
  <c r="E1365" i="3"/>
  <c r="F1365" i="3"/>
  <c r="G1365" i="3"/>
  <c r="H1365" i="3"/>
  <c r="E1366" i="3"/>
  <c r="F1366" i="3"/>
  <c r="G1366" i="3"/>
  <c r="H1366" i="3"/>
  <c r="E1367" i="3"/>
  <c r="F1367" i="3"/>
  <c r="G1367" i="3"/>
  <c r="H1367" i="3"/>
  <c r="E1368" i="3"/>
  <c r="F1368" i="3"/>
  <c r="G1368" i="3"/>
  <c r="H1368" i="3"/>
  <c r="E1369" i="3"/>
  <c r="F1369" i="3"/>
  <c r="G1369" i="3"/>
  <c r="H1369" i="3"/>
  <c r="E1370" i="3"/>
  <c r="F1370" i="3"/>
  <c r="G1370" i="3"/>
  <c r="H1370" i="3"/>
  <c r="E1371" i="3"/>
  <c r="F1371" i="3"/>
  <c r="G1371" i="3"/>
  <c r="H1371" i="3"/>
  <c r="E1372" i="3"/>
  <c r="F1372" i="3"/>
  <c r="G1372" i="3"/>
  <c r="H1372" i="3"/>
  <c r="E1373" i="3"/>
  <c r="F1373" i="3"/>
  <c r="G1373" i="3"/>
  <c r="H1373" i="3"/>
  <c r="E1374" i="3"/>
  <c r="F1374" i="3"/>
  <c r="G1374" i="3"/>
  <c r="H1374" i="3"/>
  <c r="E1375" i="3"/>
  <c r="F1375" i="3"/>
  <c r="G1375" i="3"/>
  <c r="H1375" i="3"/>
  <c r="E1376" i="3"/>
  <c r="F1376" i="3"/>
  <c r="G1376" i="3"/>
  <c r="H1376" i="3"/>
  <c r="E1377" i="3"/>
  <c r="F1377" i="3"/>
  <c r="G1377" i="3"/>
  <c r="H1377" i="3"/>
  <c r="E1378" i="3"/>
  <c r="F1378" i="3"/>
  <c r="G1378" i="3"/>
  <c r="H1378" i="3"/>
  <c r="E1379" i="3"/>
  <c r="F1379" i="3"/>
  <c r="G1379" i="3"/>
  <c r="H1379" i="3"/>
  <c r="E1380" i="3"/>
  <c r="F1380" i="3"/>
  <c r="G1380" i="3"/>
  <c r="H1380" i="3"/>
  <c r="E1381" i="3"/>
  <c r="F1381" i="3"/>
  <c r="G1381" i="3"/>
  <c r="H1381" i="3"/>
  <c r="E1382" i="3"/>
  <c r="F1382" i="3"/>
  <c r="G1382" i="3"/>
  <c r="H1382" i="3"/>
  <c r="E1383" i="3"/>
  <c r="F1383" i="3"/>
  <c r="G1383" i="3"/>
  <c r="H1383" i="3"/>
  <c r="E1384" i="3"/>
  <c r="F1384" i="3"/>
  <c r="G1384" i="3"/>
  <c r="H1384" i="3"/>
  <c r="E1385" i="3"/>
  <c r="F1385" i="3"/>
  <c r="G1385" i="3"/>
  <c r="H1385" i="3"/>
  <c r="E1386" i="3"/>
  <c r="F1386" i="3"/>
  <c r="G1386" i="3"/>
  <c r="H1386" i="3"/>
  <c r="E1387" i="3"/>
  <c r="F1387" i="3"/>
  <c r="G1387" i="3"/>
  <c r="H1387" i="3"/>
  <c r="E1388" i="3"/>
  <c r="F1388" i="3"/>
  <c r="G1388" i="3"/>
  <c r="H1388" i="3"/>
  <c r="E1389" i="3"/>
  <c r="F1389" i="3"/>
  <c r="G1389" i="3"/>
  <c r="H1389" i="3"/>
  <c r="E1390" i="3"/>
  <c r="F1390" i="3"/>
  <c r="G1390" i="3"/>
  <c r="H1390" i="3"/>
  <c r="E1391" i="3"/>
  <c r="F1391" i="3"/>
  <c r="G1391" i="3"/>
  <c r="H1391" i="3"/>
  <c r="E1392" i="3"/>
  <c r="F1392" i="3"/>
  <c r="G1392" i="3"/>
  <c r="H1392" i="3"/>
  <c r="E1393" i="3"/>
  <c r="F1393" i="3"/>
  <c r="G1393" i="3"/>
  <c r="H1393" i="3"/>
  <c r="E1394" i="3"/>
  <c r="F1394" i="3"/>
  <c r="G1394" i="3"/>
  <c r="H1394" i="3"/>
  <c r="E1395" i="3"/>
  <c r="F1395" i="3"/>
  <c r="G1395" i="3"/>
  <c r="H1395" i="3"/>
  <c r="E1396" i="3"/>
  <c r="F1396" i="3"/>
  <c r="G1396" i="3"/>
  <c r="H1396" i="3"/>
  <c r="E1397" i="3"/>
  <c r="F1397" i="3"/>
  <c r="G1397" i="3"/>
  <c r="H1397" i="3"/>
  <c r="E1398" i="3"/>
  <c r="F1398" i="3"/>
  <c r="G1398" i="3"/>
  <c r="H1398" i="3"/>
  <c r="E1399" i="3"/>
  <c r="F1399" i="3"/>
  <c r="G1399" i="3"/>
  <c r="H1399" i="3"/>
  <c r="E1400" i="3"/>
  <c r="F1400" i="3"/>
  <c r="G1400" i="3"/>
  <c r="H1400" i="3"/>
  <c r="E1401" i="3"/>
  <c r="F1401" i="3"/>
  <c r="G1401" i="3"/>
  <c r="H1401" i="3"/>
  <c r="E1402" i="3"/>
  <c r="F1402" i="3"/>
  <c r="G1402" i="3"/>
  <c r="H1402" i="3"/>
  <c r="E1403" i="3"/>
  <c r="F1403" i="3"/>
  <c r="G1403" i="3"/>
  <c r="H1403" i="3"/>
  <c r="E1404" i="3"/>
  <c r="F1404" i="3"/>
  <c r="G1404" i="3"/>
  <c r="H1404" i="3"/>
  <c r="E1405" i="3"/>
  <c r="F1405" i="3"/>
  <c r="G1405" i="3"/>
  <c r="H1405" i="3"/>
  <c r="E1406" i="3"/>
  <c r="F1406" i="3"/>
  <c r="G1406" i="3"/>
  <c r="H1406" i="3"/>
  <c r="E1407" i="3"/>
  <c r="F1407" i="3"/>
  <c r="G1407" i="3"/>
  <c r="H1407" i="3"/>
  <c r="E1408" i="3"/>
  <c r="F1408" i="3"/>
  <c r="G1408" i="3"/>
  <c r="H1408" i="3"/>
  <c r="E1409" i="3"/>
  <c r="F1409" i="3"/>
  <c r="G1409" i="3"/>
  <c r="H1409" i="3"/>
  <c r="E1410" i="3"/>
  <c r="F1410" i="3"/>
  <c r="G1410" i="3"/>
  <c r="H1410" i="3"/>
  <c r="E1411" i="3"/>
  <c r="F1411" i="3"/>
  <c r="G1411" i="3"/>
  <c r="H1411" i="3"/>
  <c r="E1412" i="3"/>
  <c r="F1412" i="3"/>
  <c r="G1412" i="3"/>
  <c r="H1412" i="3"/>
  <c r="E1413" i="3"/>
  <c r="F1413" i="3"/>
  <c r="G1413" i="3"/>
  <c r="H1413" i="3"/>
  <c r="E1414" i="3"/>
  <c r="F1414" i="3"/>
  <c r="G1414" i="3"/>
  <c r="H1414" i="3"/>
  <c r="E1415" i="3"/>
  <c r="F1415" i="3"/>
  <c r="G1415" i="3"/>
  <c r="H1415" i="3"/>
  <c r="E1416" i="3"/>
  <c r="F1416" i="3"/>
  <c r="G1416" i="3"/>
  <c r="H1416" i="3"/>
  <c r="E1417" i="3"/>
  <c r="F1417" i="3"/>
  <c r="G1417" i="3"/>
  <c r="H1417" i="3"/>
  <c r="E1418" i="3"/>
  <c r="F1418" i="3"/>
  <c r="G1418" i="3"/>
  <c r="H1418" i="3"/>
  <c r="E1419" i="3"/>
  <c r="F1419" i="3"/>
  <c r="G1419" i="3"/>
  <c r="H1419" i="3"/>
  <c r="E1420" i="3"/>
  <c r="F1420" i="3"/>
  <c r="G1420" i="3"/>
  <c r="H1420" i="3"/>
  <c r="E1421" i="3"/>
  <c r="F1421" i="3"/>
  <c r="G1421" i="3"/>
  <c r="H1421" i="3"/>
  <c r="E1422" i="3"/>
  <c r="F1422" i="3"/>
  <c r="G1422" i="3"/>
  <c r="H1422" i="3"/>
  <c r="E1423" i="3"/>
  <c r="F1423" i="3"/>
  <c r="G1423" i="3"/>
  <c r="H1423" i="3"/>
  <c r="E1424" i="3"/>
  <c r="F1424" i="3"/>
  <c r="G1424" i="3"/>
  <c r="H1424" i="3"/>
  <c r="E1425" i="3"/>
  <c r="F1425" i="3"/>
  <c r="G1425" i="3"/>
  <c r="H1425" i="3"/>
  <c r="E1426" i="3"/>
  <c r="F1426" i="3"/>
  <c r="G1426" i="3"/>
  <c r="H1426" i="3"/>
  <c r="E1427" i="3"/>
  <c r="F1427" i="3"/>
  <c r="G1427" i="3"/>
  <c r="H1427" i="3"/>
  <c r="E1428" i="3"/>
  <c r="F1428" i="3"/>
  <c r="G1428" i="3"/>
  <c r="H1428" i="3"/>
  <c r="E1429" i="3"/>
  <c r="F1429" i="3"/>
  <c r="G1429" i="3"/>
  <c r="H1429" i="3"/>
  <c r="E1430" i="3"/>
  <c r="F1430" i="3"/>
  <c r="G1430" i="3"/>
  <c r="H1430" i="3"/>
  <c r="E1431" i="3"/>
  <c r="F1431" i="3"/>
  <c r="G1431" i="3"/>
  <c r="H1431" i="3"/>
  <c r="E1432" i="3"/>
  <c r="F1432" i="3"/>
  <c r="G1432" i="3"/>
  <c r="H1432" i="3"/>
  <c r="E1433" i="3"/>
  <c r="F1433" i="3"/>
  <c r="G1433" i="3"/>
  <c r="H1433" i="3"/>
  <c r="E1434" i="3"/>
  <c r="F1434" i="3"/>
  <c r="G1434" i="3"/>
  <c r="H1434" i="3"/>
  <c r="E1435" i="3"/>
  <c r="F1435" i="3"/>
  <c r="G1435" i="3"/>
  <c r="H1435" i="3"/>
  <c r="E1436" i="3"/>
  <c r="F1436" i="3"/>
  <c r="G1436" i="3"/>
  <c r="H1436" i="3"/>
  <c r="E1437" i="3"/>
  <c r="F1437" i="3"/>
  <c r="G1437" i="3"/>
  <c r="H1437" i="3"/>
  <c r="E1438" i="3"/>
  <c r="F1438" i="3"/>
  <c r="G1438" i="3"/>
  <c r="H1438" i="3"/>
  <c r="E1439" i="3"/>
  <c r="F1439" i="3"/>
  <c r="G1439" i="3"/>
  <c r="H1439" i="3"/>
  <c r="E1440" i="3"/>
  <c r="F1440" i="3"/>
  <c r="G1440" i="3"/>
  <c r="H1440" i="3"/>
  <c r="E1441" i="3"/>
  <c r="F1441" i="3"/>
  <c r="G1441" i="3"/>
  <c r="H1441" i="3"/>
  <c r="E1442" i="3"/>
  <c r="F1442" i="3"/>
  <c r="G1442" i="3"/>
  <c r="H1442" i="3"/>
  <c r="E1443" i="3"/>
  <c r="F1443" i="3"/>
  <c r="G1443" i="3"/>
  <c r="H1443" i="3"/>
  <c r="E1444" i="3"/>
  <c r="F1444" i="3"/>
  <c r="G1444" i="3"/>
  <c r="H1444" i="3"/>
  <c r="E1445" i="3"/>
  <c r="F1445" i="3"/>
  <c r="G1445" i="3"/>
  <c r="H1445" i="3"/>
  <c r="E1446" i="3"/>
  <c r="F1446" i="3"/>
  <c r="G1446" i="3"/>
  <c r="H1446" i="3"/>
  <c r="E1447" i="3"/>
  <c r="F1447" i="3"/>
  <c r="G1447" i="3"/>
  <c r="H1447" i="3"/>
  <c r="E1448" i="3"/>
  <c r="F1448" i="3"/>
  <c r="G1448" i="3"/>
  <c r="H1448" i="3"/>
  <c r="E1449" i="3"/>
  <c r="F1449" i="3"/>
  <c r="G1449" i="3"/>
  <c r="H1449" i="3"/>
  <c r="E1450" i="3"/>
  <c r="F1450" i="3"/>
  <c r="G1450" i="3"/>
  <c r="H1450" i="3"/>
  <c r="E1451" i="3"/>
  <c r="F1451" i="3"/>
  <c r="G1451" i="3"/>
  <c r="H1451" i="3"/>
  <c r="E1452" i="3"/>
  <c r="F1452" i="3"/>
  <c r="G1452" i="3"/>
  <c r="H1452" i="3"/>
  <c r="E1453" i="3"/>
  <c r="F1453" i="3"/>
  <c r="G1453" i="3"/>
  <c r="H1453" i="3"/>
  <c r="E1454" i="3"/>
  <c r="F1454" i="3"/>
  <c r="G1454" i="3"/>
  <c r="H1454" i="3"/>
  <c r="E1455" i="3"/>
  <c r="F1455" i="3"/>
  <c r="G1455" i="3"/>
  <c r="H1455" i="3"/>
  <c r="E1456" i="3"/>
  <c r="F1456" i="3"/>
  <c r="G1456" i="3"/>
  <c r="H1456" i="3"/>
  <c r="E1457" i="3"/>
  <c r="F1457" i="3"/>
  <c r="G1457" i="3"/>
  <c r="H1457" i="3"/>
  <c r="E1458" i="3"/>
  <c r="F1458" i="3"/>
  <c r="G1458" i="3"/>
  <c r="H1458" i="3"/>
  <c r="E1459" i="3"/>
  <c r="F1459" i="3"/>
  <c r="G1459" i="3"/>
  <c r="H1459" i="3"/>
  <c r="E1460" i="3"/>
  <c r="F1460" i="3"/>
  <c r="G1460" i="3"/>
  <c r="H1460" i="3"/>
  <c r="E1461" i="3"/>
  <c r="F1461" i="3"/>
  <c r="G1461" i="3"/>
  <c r="H1461" i="3"/>
  <c r="E1462" i="3"/>
  <c r="F1462" i="3"/>
  <c r="G1462" i="3"/>
  <c r="H1462" i="3"/>
  <c r="E1463" i="3"/>
  <c r="F1463" i="3"/>
  <c r="G1463" i="3"/>
  <c r="H1463" i="3"/>
  <c r="E1464" i="3"/>
  <c r="F1464" i="3"/>
  <c r="G1464" i="3"/>
  <c r="H1464" i="3"/>
  <c r="E1465" i="3"/>
  <c r="F1465" i="3"/>
  <c r="G1465" i="3"/>
  <c r="H1465" i="3"/>
  <c r="E1466" i="3"/>
  <c r="F1466" i="3"/>
  <c r="G1466" i="3"/>
  <c r="H1466" i="3"/>
  <c r="E1467" i="3"/>
  <c r="F1467" i="3"/>
  <c r="G1467" i="3"/>
  <c r="H1467" i="3"/>
  <c r="E1468" i="3"/>
  <c r="F1468" i="3"/>
  <c r="G1468" i="3"/>
  <c r="H1468" i="3"/>
  <c r="E1469" i="3"/>
  <c r="F1469" i="3"/>
  <c r="G1469" i="3"/>
  <c r="H1469" i="3"/>
  <c r="E1470" i="3"/>
  <c r="F1470" i="3"/>
  <c r="G1470" i="3"/>
  <c r="H1470" i="3"/>
  <c r="E1471" i="3"/>
  <c r="F1471" i="3"/>
  <c r="G1471" i="3"/>
  <c r="H1471" i="3"/>
  <c r="E1472" i="3"/>
  <c r="F1472" i="3"/>
  <c r="G1472" i="3"/>
  <c r="H1472" i="3"/>
  <c r="E1473" i="3"/>
  <c r="F1473" i="3"/>
  <c r="G1473" i="3"/>
  <c r="H1473" i="3"/>
  <c r="E1474" i="3"/>
  <c r="F1474" i="3"/>
  <c r="G1474" i="3"/>
  <c r="H1474" i="3"/>
  <c r="E1475" i="3"/>
  <c r="F1475" i="3"/>
  <c r="G1475" i="3"/>
  <c r="H1475" i="3"/>
  <c r="E1476" i="3"/>
  <c r="F1476" i="3"/>
  <c r="G1476" i="3"/>
  <c r="H1476" i="3"/>
  <c r="E1477" i="3"/>
  <c r="F1477" i="3"/>
  <c r="G1477" i="3"/>
  <c r="H1477" i="3"/>
  <c r="E1478" i="3"/>
  <c r="F1478" i="3"/>
  <c r="G1478" i="3"/>
  <c r="H1478" i="3"/>
  <c r="E1479" i="3"/>
  <c r="F1479" i="3"/>
  <c r="G1479" i="3"/>
  <c r="H1479" i="3"/>
  <c r="E1480" i="3"/>
  <c r="F1480" i="3"/>
  <c r="G1480" i="3"/>
  <c r="H1480" i="3"/>
  <c r="E1481" i="3"/>
  <c r="F1481" i="3"/>
  <c r="G1481" i="3"/>
  <c r="H1481" i="3"/>
  <c r="E1482" i="3"/>
  <c r="F1482" i="3"/>
  <c r="G1482" i="3"/>
  <c r="H1482" i="3"/>
  <c r="E1483" i="3"/>
  <c r="F1483" i="3"/>
  <c r="G1483" i="3"/>
  <c r="H1483" i="3"/>
  <c r="E1484" i="3"/>
  <c r="F1484" i="3"/>
  <c r="G1484" i="3"/>
  <c r="H1484" i="3"/>
  <c r="E1485" i="3"/>
  <c r="F1485" i="3"/>
  <c r="G1485" i="3"/>
  <c r="H1485" i="3"/>
  <c r="E1486" i="3"/>
  <c r="F1486" i="3"/>
  <c r="G1486" i="3"/>
  <c r="H1486" i="3"/>
  <c r="E1487" i="3"/>
  <c r="F1487" i="3"/>
  <c r="G1487" i="3"/>
  <c r="H1487" i="3"/>
  <c r="E1488" i="3"/>
  <c r="F1488" i="3"/>
  <c r="G1488" i="3"/>
  <c r="H1488" i="3"/>
  <c r="E1489" i="3"/>
  <c r="F1489" i="3"/>
  <c r="G1489" i="3"/>
  <c r="H1489" i="3"/>
  <c r="E1490" i="3"/>
  <c r="F1490" i="3"/>
  <c r="G1490" i="3"/>
  <c r="H1490" i="3"/>
  <c r="E1491" i="3"/>
  <c r="F1491" i="3"/>
  <c r="G1491" i="3"/>
  <c r="H1491" i="3"/>
  <c r="E1492" i="3"/>
  <c r="F1492" i="3"/>
  <c r="G1492" i="3"/>
  <c r="H1492" i="3"/>
  <c r="E1493" i="3"/>
  <c r="F1493" i="3"/>
  <c r="G1493" i="3"/>
  <c r="H1493" i="3"/>
  <c r="E1494" i="3"/>
  <c r="F1494" i="3"/>
  <c r="G1494" i="3"/>
  <c r="H1494" i="3"/>
  <c r="E1495" i="3"/>
  <c r="F1495" i="3"/>
  <c r="G1495" i="3"/>
  <c r="H1495" i="3"/>
  <c r="E1496" i="3"/>
  <c r="F1496" i="3"/>
  <c r="G1496" i="3"/>
  <c r="H1496" i="3"/>
  <c r="E1497" i="3"/>
  <c r="F1497" i="3"/>
  <c r="G1497" i="3"/>
  <c r="H1497" i="3"/>
  <c r="E1498" i="3"/>
  <c r="F1498" i="3"/>
  <c r="G1498" i="3"/>
  <c r="H1498" i="3"/>
  <c r="E1499" i="3"/>
  <c r="F1499" i="3"/>
  <c r="G1499" i="3"/>
  <c r="H1499" i="3"/>
  <c r="E1500" i="3"/>
  <c r="F1500" i="3"/>
  <c r="G1500" i="3"/>
  <c r="H1500" i="3"/>
  <c r="E1501" i="3"/>
  <c r="F1501" i="3"/>
  <c r="G1501" i="3"/>
  <c r="H1501" i="3"/>
  <c r="E1502" i="3"/>
  <c r="F1502" i="3"/>
  <c r="G1502" i="3"/>
  <c r="H1502" i="3"/>
  <c r="E1503" i="3"/>
  <c r="F1503" i="3"/>
  <c r="G1503" i="3"/>
  <c r="H1503" i="3"/>
  <c r="E1504" i="3"/>
  <c r="F1504" i="3"/>
  <c r="G1504" i="3"/>
  <c r="H1504" i="3"/>
  <c r="E1505" i="3"/>
  <c r="F1505" i="3"/>
  <c r="G1505" i="3"/>
  <c r="H1505" i="3"/>
  <c r="E1506" i="3"/>
  <c r="F1506" i="3"/>
  <c r="G1506" i="3"/>
  <c r="H1506" i="3"/>
  <c r="E1507" i="3"/>
  <c r="F1507" i="3"/>
  <c r="G1507" i="3"/>
  <c r="H1507" i="3"/>
  <c r="E1508" i="3"/>
  <c r="F1508" i="3"/>
  <c r="G1508" i="3"/>
  <c r="H1508" i="3"/>
  <c r="E1509" i="3"/>
  <c r="F1509" i="3"/>
  <c r="G1509" i="3"/>
  <c r="H1509" i="3"/>
  <c r="E1510" i="3"/>
  <c r="F1510" i="3"/>
  <c r="G1510" i="3"/>
  <c r="H1510" i="3"/>
  <c r="E1511" i="3"/>
  <c r="F1511" i="3"/>
  <c r="G1511" i="3"/>
  <c r="H1511" i="3"/>
  <c r="E1512" i="3"/>
  <c r="F1512" i="3"/>
  <c r="G1512" i="3"/>
  <c r="H1512" i="3"/>
  <c r="E1513" i="3"/>
  <c r="F1513" i="3"/>
  <c r="G1513" i="3"/>
  <c r="H1513" i="3"/>
  <c r="E1514" i="3"/>
  <c r="F1514" i="3"/>
  <c r="G1514" i="3"/>
  <c r="H1514" i="3"/>
  <c r="E1515" i="3"/>
  <c r="F1515" i="3"/>
  <c r="G1515" i="3"/>
  <c r="H1515" i="3"/>
  <c r="E1516" i="3"/>
  <c r="F1516" i="3"/>
  <c r="G1516" i="3"/>
  <c r="H1516" i="3"/>
  <c r="E1517" i="3"/>
  <c r="F1517" i="3"/>
  <c r="G1517" i="3"/>
  <c r="H1517" i="3"/>
  <c r="E1518" i="3"/>
  <c r="F1518" i="3"/>
  <c r="G1518" i="3"/>
  <c r="H1518" i="3"/>
  <c r="E1519" i="3"/>
  <c r="F1519" i="3"/>
  <c r="G1519" i="3"/>
  <c r="H1519" i="3"/>
  <c r="E1520" i="3"/>
  <c r="F1520" i="3"/>
  <c r="G1520" i="3"/>
  <c r="H1520" i="3"/>
  <c r="E1521" i="3"/>
  <c r="F1521" i="3"/>
  <c r="G1521" i="3"/>
  <c r="H1521" i="3"/>
  <c r="E1522" i="3"/>
  <c r="F1522" i="3"/>
  <c r="G1522" i="3"/>
  <c r="H1522" i="3"/>
  <c r="E1523" i="3"/>
  <c r="F1523" i="3"/>
  <c r="G1523" i="3"/>
  <c r="H1523" i="3"/>
  <c r="E1524" i="3"/>
  <c r="F1524" i="3"/>
  <c r="G1524" i="3"/>
  <c r="H1524" i="3"/>
  <c r="E1525" i="3"/>
  <c r="F1525" i="3"/>
  <c r="G1525" i="3"/>
  <c r="H1525" i="3"/>
  <c r="E1526" i="3"/>
  <c r="F1526" i="3"/>
  <c r="G1526" i="3"/>
  <c r="H1526" i="3"/>
  <c r="E1527" i="3"/>
  <c r="F1527" i="3"/>
  <c r="G1527" i="3"/>
  <c r="H1527" i="3"/>
  <c r="E1528" i="3"/>
  <c r="F1528" i="3"/>
  <c r="G1528" i="3"/>
  <c r="H1528" i="3"/>
  <c r="E1529" i="3"/>
  <c r="F1529" i="3"/>
  <c r="G1529" i="3"/>
  <c r="H1529" i="3"/>
  <c r="E1530" i="3"/>
  <c r="F1530" i="3"/>
  <c r="G1530" i="3"/>
  <c r="H1530" i="3"/>
  <c r="E1531" i="3"/>
  <c r="F1531" i="3"/>
  <c r="G1531" i="3"/>
  <c r="H1531" i="3"/>
  <c r="E1532" i="3"/>
  <c r="F1532" i="3"/>
  <c r="G1532" i="3"/>
  <c r="H1532" i="3"/>
  <c r="E1533" i="3"/>
  <c r="F1533" i="3"/>
  <c r="G1533" i="3"/>
  <c r="H1533" i="3"/>
  <c r="E1534" i="3"/>
  <c r="F1534" i="3"/>
  <c r="G1534" i="3"/>
  <c r="H1534" i="3"/>
  <c r="E1535" i="3"/>
  <c r="F1535" i="3"/>
  <c r="G1535" i="3"/>
  <c r="H1535" i="3"/>
  <c r="E1536" i="3"/>
  <c r="F1536" i="3"/>
  <c r="G1536" i="3"/>
  <c r="H1536" i="3"/>
  <c r="E1537" i="3"/>
  <c r="F1537" i="3"/>
  <c r="G1537" i="3"/>
  <c r="H1537" i="3"/>
  <c r="E1538" i="3"/>
  <c r="F1538" i="3"/>
  <c r="G1538" i="3"/>
  <c r="H1538" i="3"/>
  <c r="E1539" i="3"/>
  <c r="F1539" i="3"/>
  <c r="G1539" i="3"/>
  <c r="H1539" i="3"/>
  <c r="E1540" i="3"/>
  <c r="F1540" i="3"/>
  <c r="G1540" i="3"/>
  <c r="H1540" i="3"/>
  <c r="E1541" i="3"/>
  <c r="F1541" i="3"/>
  <c r="G1541" i="3"/>
  <c r="H1541" i="3"/>
  <c r="E1542" i="3"/>
  <c r="F1542" i="3"/>
  <c r="G1542" i="3"/>
  <c r="H1542" i="3"/>
  <c r="E1543" i="3"/>
  <c r="F1543" i="3"/>
  <c r="G1543" i="3"/>
  <c r="H1543" i="3"/>
  <c r="E1544" i="3"/>
  <c r="F1544" i="3"/>
  <c r="G1544" i="3"/>
  <c r="H1544" i="3"/>
  <c r="E1545" i="3"/>
  <c r="F1545" i="3"/>
  <c r="G1545" i="3"/>
  <c r="H1545" i="3"/>
  <c r="E1546" i="3"/>
  <c r="F1546" i="3"/>
  <c r="G1546" i="3"/>
  <c r="H1546" i="3"/>
  <c r="E1547" i="3"/>
  <c r="F1547" i="3"/>
  <c r="G1547" i="3"/>
  <c r="H1547" i="3"/>
  <c r="E1548" i="3"/>
  <c r="F1548" i="3"/>
  <c r="G1548" i="3"/>
  <c r="H1548" i="3"/>
  <c r="E1549" i="3"/>
  <c r="F1549" i="3"/>
  <c r="G1549" i="3"/>
  <c r="H1549" i="3"/>
  <c r="E1550" i="3"/>
  <c r="F1550" i="3"/>
  <c r="G1550" i="3"/>
  <c r="H1550" i="3"/>
  <c r="E1551" i="3"/>
  <c r="F1551" i="3"/>
  <c r="G1551" i="3"/>
  <c r="H1551" i="3"/>
  <c r="E1552" i="3"/>
  <c r="F1552" i="3"/>
  <c r="G1552" i="3"/>
  <c r="H1552" i="3"/>
  <c r="E1553" i="3"/>
  <c r="F1553" i="3"/>
  <c r="G1553" i="3"/>
  <c r="H1553" i="3"/>
  <c r="E1554" i="3"/>
  <c r="F1554" i="3"/>
  <c r="G1554" i="3"/>
  <c r="H1554" i="3"/>
  <c r="E1555" i="3"/>
  <c r="F1555" i="3"/>
  <c r="G1555" i="3"/>
  <c r="H1555" i="3"/>
  <c r="E1556" i="3"/>
  <c r="F1556" i="3"/>
  <c r="G1556" i="3"/>
  <c r="H1556" i="3"/>
  <c r="E1557" i="3"/>
  <c r="F1557" i="3"/>
  <c r="G1557" i="3"/>
  <c r="H1557" i="3"/>
  <c r="E1558" i="3"/>
  <c r="F1558" i="3"/>
  <c r="G1558" i="3"/>
  <c r="H1558" i="3"/>
  <c r="E1559" i="3"/>
  <c r="F1559" i="3"/>
  <c r="G1559" i="3"/>
  <c r="H1559" i="3"/>
  <c r="E1560" i="3"/>
  <c r="F1560" i="3"/>
  <c r="G1560" i="3"/>
  <c r="H1560" i="3"/>
  <c r="E1561" i="3"/>
  <c r="F1561" i="3"/>
  <c r="G1561" i="3"/>
  <c r="H1561" i="3"/>
  <c r="E1562" i="3"/>
  <c r="F1562" i="3"/>
  <c r="G1562" i="3"/>
  <c r="H1562" i="3"/>
  <c r="E1563" i="3"/>
  <c r="F1563" i="3"/>
  <c r="G1563" i="3"/>
  <c r="H1563" i="3"/>
  <c r="E1564" i="3"/>
  <c r="F1564" i="3"/>
  <c r="G1564" i="3"/>
  <c r="H1564" i="3"/>
  <c r="E1565" i="3"/>
  <c r="F1565" i="3"/>
  <c r="G1565" i="3"/>
  <c r="H1565" i="3"/>
  <c r="E1566" i="3"/>
  <c r="F1566" i="3"/>
  <c r="G1566" i="3"/>
  <c r="H1566" i="3"/>
  <c r="E1567" i="3"/>
  <c r="F1567" i="3"/>
  <c r="G1567" i="3"/>
  <c r="H1567" i="3"/>
  <c r="E1568" i="3"/>
  <c r="F1568" i="3"/>
  <c r="G1568" i="3"/>
  <c r="H1568" i="3"/>
  <c r="E1569" i="3"/>
  <c r="F1569" i="3"/>
  <c r="G1569" i="3"/>
  <c r="H1569" i="3"/>
  <c r="E1570" i="3"/>
  <c r="F1570" i="3"/>
  <c r="G1570" i="3"/>
  <c r="H1570" i="3"/>
  <c r="E1571" i="3"/>
  <c r="F1571" i="3"/>
  <c r="G1571" i="3"/>
  <c r="H1571" i="3"/>
  <c r="E1572" i="3"/>
  <c r="F1572" i="3"/>
  <c r="G1572" i="3"/>
  <c r="H1572" i="3"/>
  <c r="E1573" i="3"/>
  <c r="F1573" i="3"/>
  <c r="G1573" i="3"/>
  <c r="H1573" i="3"/>
  <c r="E1574" i="3"/>
  <c r="F1574" i="3"/>
  <c r="G1574" i="3"/>
  <c r="H1574" i="3"/>
  <c r="E1575" i="3"/>
  <c r="F1575" i="3"/>
  <c r="G1575" i="3"/>
  <c r="H1575" i="3"/>
  <c r="E1576" i="3"/>
  <c r="F1576" i="3"/>
  <c r="G1576" i="3"/>
  <c r="H1576" i="3"/>
  <c r="E1577" i="3"/>
  <c r="F1577" i="3"/>
  <c r="G1577" i="3"/>
  <c r="H1577" i="3"/>
  <c r="E1578" i="3"/>
  <c r="F1578" i="3"/>
  <c r="G1578" i="3"/>
  <c r="H1578" i="3"/>
  <c r="E1579" i="3"/>
  <c r="F1579" i="3"/>
  <c r="G1579" i="3"/>
  <c r="H1579" i="3"/>
  <c r="E1580" i="3"/>
  <c r="F1580" i="3"/>
  <c r="G1580" i="3"/>
  <c r="H1580" i="3"/>
  <c r="E1581" i="3"/>
  <c r="F1581" i="3"/>
  <c r="G1581" i="3"/>
  <c r="H1581" i="3"/>
  <c r="E1582" i="3"/>
  <c r="F1582" i="3"/>
  <c r="G1582" i="3"/>
  <c r="H1582" i="3"/>
  <c r="E1583" i="3"/>
  <c r="F1583" i="3"/>
  <c r="G1583" i="3"/>
  <c r="H1583" i="3"/>
  <c r="E1584" i="3"/>
  <c r="F1584" i="3"/>
  <c r="G1584" i="3"/>
  <c r="H1584" i="3"/>
  <c r="E1585" i="3"/>
  <c r="F1585" i="3"/>
  <c r="G1585" i="3"/>
  <c r="H1585" i="3"/>
  <c r="E1586" i="3"/>
  <c r="F1586" i="3"/>
  <c r="G1586" i="3"/>
  <c r="H1586" i="3"/>
  <c r="E1587" i="3"/>
  <c r="F1587" i="3"/>
  <c r="G1587" i="3"/>
  <c r="H1587" i="3"/>
  <c r="E1588" i="3"/>
  <c r="F1588" i="3"/>
  <c r="G1588" i="3"/>
  <c r="H1588" i="3"/>
  <c r="E1589" i="3"/>
  <c r="F1589" i="3"/>
  <c r="G1589" i="3"/>
  <c r="H1589" i="3"/>
  <c r="E1590" i="3"/>
  <c r="F1590" i="3"/>
  <c r="G1590" i="3"/>
  <c r="H1590" i="3"/>
  <c r="E1591" i="3"/>
  <c r="F1591" i="3"/>
  <c r="G1591" i="3"/>
  <c r="H1591" i="3"/>
  <c r="E1592" i="3"/>
  <c r="F1592" i="3"/>
  <c r="G1592" i="3"/>
  <c r="H1592" i="3"/>
  <c r="E1593" i="3"/>
  <c r="F1593" i="3"/>
  <c r="G1593" i="3"/>
  <c r="H1593" i="3"/>
  <c r="E1594" i="3"/>
  <c r="F1594" i="3"/>
  <c r="G1594" i="3"/>
  <c r="H1594" i="3"/>
  <c r="E1595" i="3"/>
  <c r="F1595" i="3"/>
  <c r="G1595" i="3"/>
  <c r="H1595" i="3"/>
  <c r="E1596" i="3"/>
  <c r="F1596" i="3"/>
  <c r="G1596" i="3"/>
  <c r="H1596" i="3"/>
  <c r="E1597" i="3"/>
  <c r="F1597" i="3"/>
  <c r="G1597" i="3"/>
  <c r="H1597" i="3"/>
  <c r="E1598" i="3"/>
  <c r="F1598" i="3"/>
  <c r="G1598" i="3"/>
  <c r="H1598" i="3"/>
  <c r="E1599" i="3"/>
  <c r="F1599" i="3"/>
  <c r="G1599" i="3"/>
  <c r="H1599" i="3"/>
  <c r="E1600" i="3"/>
  <c r="F1600" i="3"/>
  <c r="G1600" i="3"/>
  <c r="H1600" i="3"/>
  <c r="E1601" i="3"/>
  <c r="F1601" i="3"/>
  <c r="G1601" i="3"/>
  <c r="H1601" i="3"/>
  <c r="E1602" i="3"/>
  <c r="F1602" i="3"/>
  <c r="G1602" i="3"/>
  <c r="H1602" i="3"/>
  <c r="E1603" i="3"/>
  <c r="F1603" i="3"/>
  <c r="G1603" i="3"/>
  <c r="H1603" i="3"/>
  <c r="E1604" i="3"/>
  <c r="F1604" i="3"/>
  <c r="G1604" i="3"/>
  <c r="H1604" i="3"/>
  <c r="E1605" i="3"/>
  <c r="F1605" i="3"/>
  <c r="G1605" i="3"/>
  <c r="H1605" i="3"/>
  <c r="E1606" i="3"/>
  <c r="F1606" i="3"/>
  <c r="G1606" i="3"/>
  <c r="H1606" i="3"/>
  <c r="E1607" i="3"/>
  <c r="F1607" i="3"/>
  <c r="G1607" i="3"/>
  <c r="H1607" i="3"/>
  <c r="E1608" i="3"/>
  <c r="F1608" i="3"/>
  <c r="G1608" i="3"/>
  <c r="H1608" i="3"/>
  <c r="E1609" i="3"/>
  <c r="F1609" i="3"/>
  <c r="G1609" i="3"/>
  <c r="H1609" i="3"/>
  <c r="E1610" i="3"/>
  <c r="F1610" i="3"/>
  <c r="G1610" i="3"/>
  <c r="H1610" i="3"/>
  <c r="E1611" i="3"/>
  <c r="F1611" i="3"/>
  <c r="G1611" i="3"/>
  <c r="H1611" i="3"/>
  <c r="E1612" i="3"/>
  <c r="F1612" i="3"/>
  <c r="G1612" i="3"/>
  <c r="H1612" i="3"/>
  <c r="E1613" i="3"/>
  <c r="F1613" i="3"/>
  <c r="G1613" i="3"/>
  <c r="H1613" i="3"/>
  <c r="E1614" i="3"/>
  <c r="F1614" i="3"/>
  <c r="G1614" i="3"/>
  <c r="H1614" i="3"/>
  <c r="E1615" i="3"/>
  <c r="F1615" i="3"/>
  <c r="G1615" i="3"/>
  <c r="H1615" i="3"/>
  <c r="E1616" i="3"/>
  <c r="F1616" i="3"/>
  <c r="G1616" i="3"/>
  <c r="H1616" i="3"/>
  <c r="E1617" i="3"/>
  <c r="F1617" i="3"/>
  <c r="G1617" i="3"/>
  <c r="H1617" i="3"/>
  <c r="E1618" i="3"/>
  <c r="F1618" i="3"/>
  <c r="G1618" i="3"/>
  <c r="H1618" i="3"/>
  <c r="E1619" i="3"/>
  <c r="F1619" i="3"/>
  <c r="G1619" i="3"/>
  <c r="H1619" i="3"/>
  <c r="E1620" i="3"/>
  <c r="F1620" i="3"/>
  <c r="G1620" i="3"/>
  <c r="H1620" i="3"/>
  <c r="E1621" i="3"/>
  <c r="F1621" i="3"/>
  <c r="G1621" i="3"/>
  <c r="H1621" i="3"/>
  <c r="E1622" i="3"/>
  <c r="F1622" i="3"/>
  <c r="G1622" i="3"/>
  <c r="H1622" i="3"/>
  <c r="E1623" i="3"/>
  <c r="F1623" i="3"/>
  <c r="G1623" i="3"/>
  <c r="H1623" i="3"/>
  <c r="E1624" i="3"/>
  <c r="F1624" i="3"/>
  <c r="G1624" i="3"/>
  <c r="H1624" i="3"/>
  <c r="E1625" i="3"/>
  <c r="F1625" i="3"/>
  <c r="G1625" i="3"/>
  <c r="H1625" i="3"/>
  <c r="E1626" i="3"/>
  <c r="F1626" i="3"/>
  <c r="G1626" i="3"/>
  <c r="H1626" i="3"/>
  <c r="E1627" i="3"/>
  <c r="F1627" i="3"/>
  <c r="G1627" i="3"/>
  <c r="H1627" i="3"/>
  <c r="E1628" i="3"/>
  <c r="F1628" i="3"/>
  <c r="G1628" i="3"/>
  <c r="H1628" i="3"/>
  <c r="E1629" i="3"/>
  <c r="F1629" i="3"/>
  <c r="G1629" i="3"/>
  <c r="H1629" i="3"/>
  <c r="E1630" i="3"/>
  <c r="F1630" i="3"/>
  <c r="G1630" i="3"/>
  <c r="H1630" i="3"/>
  <c r="E1631" i="3"/>
  <c r="F1631" i="3"/>
  <c r="G1631" i="3"/>
  <c r="H1631" i="3"/>
  <c r="E1632" i="3"/>
  <c r="F1632" i="3"/>
  <c r="G1632" i="3"/>
  <c r="H1632" i="3"/>
  <c r="E1633" i="3"/>
  <c r="F1633" i="3"/>
  <c r="G1633" i="3"/>
  <c r="H1633" i="3"/>
  <c r="E1634" i="3"/>
  <c r="F1634" i="3"/>
  <c r="G1634" i="3"/>
  <c r="H1634" i="3"/>
  <c r="E1635" i="3"/>
  <c r="F1635" i="3"/>
  <c r="G1635" i="3"/>
  <c r="H1635" i="3"/>
  <c r="E1636" i="3"/>
  <c r="F1636" i="3"/>
  <c r="G1636" i="3"/>
  <c r="H1636" i="3"/>
  <c r="E1637" i="3"/>
  <c r="F1637" i="3"/>
  <c r="G1637" i="3"/>
  <c r="H1637" i="3"/>
  <c r="E1638" i="3"/>
  <c r="F1638" i="3"/>
  <c r="G1638" i="3"/>
  <c r="H1638" i="3"/>
  <c r="E1639" i="3"/>
  <c r="F1639" i="3"/>
  <c r="G1639" i="3"/>
  <c r="H1639" i="3"/>
  <c r="E1640" i="3"/>
  <c r="F1640" i="3"/>
  <c r="G1640" i="3"/>
  <c r="H1640" i="3"/>
  <c r="E1641" i="3"/>
  <c r="F1641" i="3"/>
  <c r="G1641" i="3"/>
  <c r="H1641" i="3"/>
  <c r="E1642" i="3"/>
  <c r="F1642" i="3"/>
  <c r="G1642" i="3"/>
  <c r="H1642" i="3"/>
  <c r="E1643" i="3"/>
  <c r="F1643" i="3"/>
  <c r="G1643" i="3"/>
  <c r="H1643" i="3"/>
  <c r="E1644" i="3"/>
  <c r="F1644" i="3"/>
  <c r="G1644" i="3"/>
  <c r="H1644" i="3"/>
  <c r="E1645" i="3"/>
  <c r="F1645" i="3"/>
  <c r="G1645" i="3"/>
  <c r="H1645" i="3"/>
  <c r="E1646" i="3"/>
  <c r="F1646" i="3"/>
  <c r="G1646" i="3"/>
  <c r="H1646" i="3"/>
  <c r="E1647" i="3"/>
  <c r="F1647" i="3"/>
  <c r="G1647" i="3"/>
  <c r="H1647" i="3"/>
  <c r="E1648" i="3"/>
  <c r="F1648" i="3"/>
  <c r="G1648" i="3"/>
  <c r="H1648" i="3"/>
  <c r="E1649" i="3"/>
  <c r="F1649" i="3"/>
  <c r="G1649" i="3"/>
  <c r="H1649" i="3"/>
  <c r="E1650" i="3"/>
  <c r="F1650" i="3"/>
  <c r="G1650" i="3"/>
  <c r="H1650" i="3"/>
  <c r="E1651" i="3"/>
  <c r="F1651" i="3"/>
  <c r="G1651" i="3"/>
  <c r="H1651" i="3"/>
  <c r="E1652" i="3"/>
  <c r="F1652" i="3"/>
  <c r="G1652" i="3"/>
  <c r="H1652" i="3"/>
  <c r="E1653" i="3"/>
  <c r="F1653" i="3"/>
  <c r="G1653" i="3"/>
  <c r="H1653" i="3"/>
  <c r="E1654" i="3"/>
  <c r="F1654" i="3"/>
  <c r="G1654" i="3"/>
  <c r="H1654" i="3"/>
  <c r="E1655" i="3"/>
  <c r="F1655" i="3"/>
  <c r="G1655" i="3"/>
  <c r="H1655" i="3"/>
  <c r="E1656" i="3"/>
  <c r="F1656" i="3"/>
  <c r="G1656" i="3"/>
  <c r="H1656" i="3"/>
  <c r="E1657" i="3"/>
  <c r="F1657" i="3"/>
  <c r="G1657" i="3"/>
  <c r="H1657" i="3"/>
  <c r="E1658" i="3"/>
  <c r="F1658" i="3"/>
  <c r="G1658" i="3"/>
  <c r="H1658" i="3"/>
  <c r="E1659" i="3"/>
  <c r="F1659" i="3"/>
  <c r="G1659" i="3"/>
  <c r="H1659" i="3"/>
  <c r="E1660" i="3"/>
  <c r="F1660" i="3"/>
  <c r="G1660" i="3"/>
  <c r="H1660" i="3"/>
  <c r="E1661" i="3"/>
  <c r="F1661" i="3"/>
  <c r="G1661" i="3"/>
  <c r="H1661" i="3"/>
  <c r="E1662" i="3"/>
  <c r="F1662" i="3"/>
  <c r="G1662" i="3"/>
  <c r="H1662" i="3"/>
  <c r="E1663" i="3"/>
  <c r="F1663" i="3"/>
  <c r="G1663" i="3"/>
  <c r="H1663" i="3"/>
  <c r="E1664" i="3"/>
  <c r="F1664" i="3"/>
  <c r="G1664" i="3"/>
  <c r="H1664" i="3"/>
  <c r="E1665" i="3"/>
  <c r="F1665" i="3"/>
  <c r="G1665" i="3"/>
  <c r="H1665" i="3"/>
  <c r="E1666" i="3"/>
  <c r="F1666" i="3"/>
  <c r="G1666" i="3"/>
  <c r="H1666" i="3"/>
  <c r="E1667" i="3"/>
  <c r="F1667" i="3"/>
  <c r="G1667" i="3"/>
  <c r="H1667" i="3"/>
  <c r="E1668" i="3"/>
  <c r="F1668" i="3"/>
  <c r="G1668" i="3"/>
  <c r="H1668" i="3"/>
  <c r="E1669" i="3"/>
  <c r="F1669" i="3"/>
  <c r="G1669" i="3"/>
  <c r="H1669" i="3"/>
  <c r="E1670" i="3"/>
  <c r="F1670" i="3"/>
  <c r="G1670" i="3"/>
  <c r="H1670" i="3"/>
  <c r="E1671" i="3"/>
  <c r="F1671" i="3"/>
  <c r="G1671" i="3"/>
  <c r="H1671" i="3"/>
  <c r="E1672" i="3"/>
  <c r="F1672" i="3"/>
  <c r="G1672" i="3"/>
  <c r="H1672" i="3"/>
  <c r="E1673" i="3"/>
  <c r="F1673" i="3"/>
  <c r="G1673" i="3"/>
  <c r="H1673" i="3"/>
  <c r="E1674" i="3"/>
  <c r="F1674" i="3"/>
  <c r="G1674" i="3"/>
  <c r="H1674" i="3"/>
  <c r="E1675" i="3"/>
  <c r="F1675" i="3"/>
  <c r="G1675" i="3"/>
  <c r="H1675" i="3"/>
  <c r="E1676" i="3"/>
  <c r="F1676" i="3"/>
  <c r="G1676" i="3"/>
  <c r="H1676" i="3"/>
  <c r="E1677" i="3"/>
  <c r="F1677" i="3"/>
  <c r="G1677" i="3"/>
  <c r="H1677" i="3"/>
  <c r="E1678" i="3"/>
  <c r="F1678" i="3"/>
  <c r="G1678" i="3"/>
  <c r="H1678" i="3"/>
  <c r="E1679" i="3"/>
  <c r="F1679" i="3"/>
  <c r="G1679" i="3"/>
  <c r="H1679" i="3"/>
  <c r="E1680" i="3"/>
  <c r="F1680" i="3"/>
  <c r="G1680" i="3"/>
  <c r="H1680" i="3"/>
  <c r="E1681" i="3"/>
  <c r="F1681" i="3"/>
  <c r="G1681" i="3"/>
  <c r="H1681" i="3"/>
  <c r="E1682" i="3"/>
  <c r="F1682" i="3"/>
  <c r="G1682" i="3"/>
  <c r="H1682" i="3"/>
  <c r="E1683" i="3"/>
  <c r="F1683" i="3"/>
  <c r="G1683" i="3"/>
  <c r="H1683" i="3"/>
  <c r="E1684" i="3"/>
  <c r="F1684" i="3"/>
  <c r="G1684" i="3"/>
  <c r="H1684" i="3"/>
  <c r="E1685" i="3"/>
  <c r="F1685" i="3"/>
  <c r="G1685" i="3"/>
  <c r="H1685" i="3"/>
  <c r="E1686" i="3"/>
  <c r="F1686" i="3"/>
  <c r="G1686" i="3"/>
  <c r="H1686" i="3"/>
  <c r="E1687" i="3"/>
  <c r="F1687" i="3"/>
  <c r="G1687" i="3"/>
  <c r="H1687" i="3"/>
  <c r="E1688" i="3"/>
  <c r="F1688" i="3"/>
  <c r="G1688" i="3"/>
  <c r="H1688" i="3"/>
  <c r="E1689" i="3"/>
  <c r="F1689" i="3"/>
  <c r="G1689" i="3"/>
  <c r="H1689" i="3"/>
  <c r="E1690" i="3"/>
  <c r="F1690" i="3"/>
  <c r="G1690" i="3"/>
  <c r="H1690" i="3"/>
  <c r="E1691" i="3"/>
  <c r="F1691" i="3"/>
  <c r="G1691" i="3"/>
  <c r="H1691" i="3"/>
  <c r="E1692" i="3"/>
  <c r="F1692" i="3"/>
  <c r="G1692" i="3"/>
  <c r="H1692" i="3"/>
  <c r="E1693" i="3"/>
  <c r="F1693" i="3"/>
  <c r="G1693" i="3"/>
  <c r="H1693" i="3"/>
  <c r="E1694" i="3"/>
  <c r="F1694" i="3"/>
  <c r="G1694" i="3"/>
  <c r="H1694" i="3"/>
  <c r="E1695" i="3"/>
  <c r="F1695" i="3"/>
  <c r="G1695" i="3"/>
  <c r="H1695" i="3"/>
  <c r="E1696" i="3"/>
  <c r="F1696" i="3"/>
  <c r="G1696" i="3"/>
  <c r="H1696" i="3"/>
  <c r="E1697" i="3"/>
  <c r="F1697" i="3"/>
  <c r="G1697" i="3"/>
  <c r="H1697" i="3"/>
  <c r="E1698" i="3"/>
  <c r="F1698" i="3"/>
  <c r="G1698" i="3"/>
  <c r="H1698" i="3"/>
  <c r="E1699" i="3"/>
  <c r="F1699" i="3"/>
  <c r="G1699" i="3"/>
  <c r="H1699" i="3"/>
  <c r="E1700" i="3"/>
  <c r="F1700" i="3"/>
  <c r="G1700" i="3"/>
  <c r="H1700" i="3"/>
  <c r="E1701" i="3"/>
  <c r="F1701" i="3"/>
  <c r="G1701" i="3"/>
  <c r="H1701" i="3"/>
  <c r="E1702" i="3"/>
  <c r="F1702" i="3"/>
  <c r="G1702" i="3"/>
  <c r="H1702" i="3"/>
  <c r="E1703" i="3"/>
  <c r="F1703" i="3"/>
  <c r="G1703" i="3"/>
  <c r="H1703" i="3"/>
  <c r="E1704" i="3"/>
  <c r="F1704" i="3"/>
  <c r="G1704" i="3"/>
  <c r="H1704" i="3"/>
  <c r="E1705" i="3"/>
  <c r="F1705" i="3"/>
  <c r="G1705" i="3"/>
  <c r="H1705" i="3"/>
  <c r="E1706" i="3"/>
  <c r="F1706" i="3"/>
  <c r="G1706" i="3"/>
  <c r="H1706" i="3"/>
  <c r="E1707" i="3"/>
  <c r="F1707" i="3"/>
  <c r="G1707" i="3"/>
  <c r="H1707" i="3"/>
  <c r="E1708" i="3"/>
  <c r="F1708" i="3"/>
  <c r="G1708" i="3"/>
  <c r="H1708" i="3"/>
  <c r="E1709" i="3"/>
  <c r="F1709" i="3"/>
  <c r="G1709" i="3"/>
  <c r="H1709" i="3"/>
  <c r="E1710" i="3"/>
  <c r="F1710" i="3"/>
  <c r="G1710" i="3"/>
  <c r="H1710" i="3"/>
  <c r="E1711" i="3"/>
  <c r="F1711" i="3"/>
  <c r="G1711" i="3"/>
  <c r="H1711" i="3"/>
  <c r="E1712" i="3"/>
  <c r="F1712" i="3"/>
  <c r="G1712" i="3"/>
  <c r="H1712" i="3"/>
  <c r="E1713" i="3"/>
  <c r="F1713" i="3"/>
  <c r="G1713" i="3"/>
  <c r="H1713" i="3"/>
  <c r="E1714" i="3"/>
  <c r="F1714" i="3"/>
  <c r="G1714" i="3"/>
  <c r="H1714" i="3"/>
  <c r="E1715" i="3"/>
  <c r="F1715" i="3"/>
  <c r="G1715" i="3"/>
  <c r="H1715" i="3"/>
  <c r="E1716" i="3"/>
  <c r="F1716" i="3"/>
  <c r="G1716" i="3"/>
  <c r="H1716" i="3"/>
  <c r="E1717" i="3"/>
  <c r="F1717" i="3"/>
  <c r="G1717" i="3"/>
  <c r="H1717" i="3"/>
  <c r="E1718" i="3"/>
  <c r="F1718" i="3"/>
  <c r="G1718" i="3"/>
  <c r="H1718" i="3"/>
  <c r="E1719" i="3"/>
  <c r="F1719" i="3"/>
  <c r="G1719" i="3"/>
  <c r="H1719" i="3"/>
  <c r="E1720" i="3"/>
  <c r="F1720" i="3"/>
  <c r="G1720" i="3"/>
  <c r="H1720" i="3"/>
  <c r="E1721" i="3"/>
  <c r="F1721" i="3"/>
  <c r="G1721" i="3"/>
  <c r="H1721" i="3"/>
  <c r="E1722" i="3"/>
  <c r="F1722" i="3"/>
  <c r="G1722" i="3"/>
  <c r="H1722" i="3"/>
  <c r="E1723" i="3"/>
  <c r="F1723" i="3"/>
  <c r="G1723" i="3"/>
  <c r="H1723" i="3"/>
  <c r="E1724" i="3"/>
  <c r="F1724" i="3"/>
  <c r="G1724" i="3"/>
  <c r="H1724" i="3"/>
  <c r="E1725" i="3"/>
  <c r="F1725" i="3"/>
  <c r="G1725" i="3"/>
  <c r="H1725" i="3"/>
  <c r="E1726" i="3"/>
  <c r="F1726" i="3"/>
  <c r="G1726" i="3"/>
  <c r="H1726" i="3"/>
  <c r="E1727" i="3"/>
  <c r="F1727" i="3"/>
  <c r="G1727" i="3"/>
  <c r="H1727" i="3"/>
  <c r="E1728" i="3"/>
  <c r="F1728" i="3"/>
  <c r="G1728" i="3"/>
  <c r="H1728" i="3"/>
  <c r="E1729" i="3"/>
  <c r="F1729" i="3"/>
  <c r="G1729" i="3"/>
  <c r="H1729" i="3"/>
  <c r="E1730" i="3"/>
  <c r="F1730" i="3"/>
  <c r="G1730" i="3"/>
  <c r="H1730" i="3"/>
  <c r="E1731" i="3"/>
  <c r="F1731" i="3"/>
  <c r="G1731" i="3"/>
  <c r="H1731" i="3"/>
  <c r="E1732" i="3"/>
  <c r="F1732" i="3"/>
  <c r="G1732" i="3"/>
  <c r="H1732" i="3"/>
  <c r="E1733" i="3"/>
  <c r="F1733" i="3"/>
  <c r="G1733" i="3"/>
  <c r="H1733" i="3"/>
  <c r="E1734" i="3"/>
  <c r="F1734" i="3"/>
  <c r="G1734" i="3"/>
  <c r="H1734" i="3"/>
  <c r="E1735" i="3"/>
  <c r="F1735" i="3"/>
  <c r="G1735" i="3"/>
  <c r="H1735" i="3"/>
  <c r="E1736" i="3"/>
  <c r="F1736" i="3"/>
  <c r="G1736" i="3"/>
  <c r="H1736" i="3"/>
  <c r="E1737" i="3"/>
  <c r="F1737" i="3"/>
  <c r="G1737" i="3"/>
  <c r="H1737" i="3"/>
  <c r="E1738" i="3"/>
  <c r="F1738" i="3"/>
  <c r="G1738" i="3"/>
  <c r="H1738" i="3"/>
  <c r="E1739" i="3"/>
  <c r="F1739" i="3"/>
  <c r="G1739" i="3"/>
  <c r="H1739" i="3"/>
  <c r="E1740" i="3"/>
  <c r="F1740" i="3"/>
  <c r="G1740" i="3"/>
  <c r="H1740" i="3"/>
  <c r="E1741" i="3"/>
  <c r="F1741" i="3"/>
  <c r="G1741" i="3"/>
  <c r="H1741" i="3"/>
  <c r="E1742" i="3"/>
  <c r="F1742" i="3"/>
  <c r="G1742" i="3"/>
  <c r="H1742" i="3"/>
  <c r="E1743" i="3"/>
  <c r="F1743" i="3"/>
  <c r="G1743" i="3"/>
  <c r="H1743" i="3"/>
  <c r="E1744" i="3"/>
  <c r="F1744" i="3"/>
  <c r="G1744" i="3"/>
  <c r="H1744" i="3"/>
  <c r="E1745" i="3"/>
  <c r="F1745" i="3"/>
  <c r="G1745" i="3"/>
  <c r="H1745" i="3"/>
  <c r="E1746" i="3"/>
  <c r="F1746" i="3"/>
  <c r="G1746" i="3"/>
  <c r="H1746" i="3"/>
  <c r="E1747" i="3"/>
  <c r="F1747" i="3"/>
  <c r="G1747" i="3"/>
  <c r="H1747" i="3"/>
  <c r="E1748" i="3"/>
  <c r="F1748" i="3"/>
  <c r="G1748" i="3"/>
  <c r="H1748" i="3"/>
  <c r="E1749" i="3"/>
  <c r="F1749" i="3"/>
  <c r="G1749" i="3"/>
  <c r="H1749" i="3"/>
  <c r="E1750" i="3"/>
  <c r="F1750" i="3"/>
  <c r="G1750" i="3"/>
  <c r="H1750" i="3"/>
  <c r="E1751" i="3"/>
  <c r="F1751" i="3"/>
  <c r="G1751" i="3"/>
  <c r="H1751" i="3"/>
  <c r="E1752" i="3"/>
  <c r="F1752" i="3"/>
  <c r="G1752" i="3"/>
  <c r="H1752" i="3"/>
  <c r="E1753" i="3"/>
  <c r="F1753" i="3"/>
  <c r="G1753" i="3"/>
  <c r="H1753" i="3"/>
  <c r="E1754" i="3"/>
  <c r="F1754" i="3"/>
  <c r="G1754" i="3"/>
  <c r="H1754" i="3"/>
  <c r="E1755" i="3"/>
  <c r="F1755" i="3"/>
  <c r="G1755" i="3"/>
  <c r="H1755" i="3"/>
  <c r="E1756" i="3"/>
  <c r="F1756" i="3"/>
  <c r="G1756" i="3"/>
  <c r="H1756" i="3"/>
  <c r="E1757" i="3"/>
  <c r="F1757" i="3"/>
  <c r="G1757" i="3"/>
  <c r="H1757" i="3"/>
  <c r="E1758" i="3"/>
  <c r="F1758" i="3"/>
  <c r="G1758" i="3"/>
  <c r="H1758" i="3"/>
  <c r="E1759" i="3"/>
  <c r="F1759" i="3"/>
  <c r="G1759" i="3"/>
  <c r="H1759" i="3"/>
  <c r="E1760" i="3"/>
  <c r="F1760" i="3"/>
  <c r="G1760" i="3"/>
  <c r="H1760" i="3"/>
  <c r="E1761" i="3"/>
  <c r="F1761" i="3"/>
  <c r="G1761" i="3"/>
  <c r="H1761" i="3"/>
  <c r="E1762" i="3"/>
  <c r="F1762" i="3"/>
  <c r="G1762" i="3"/>
  <c r="H1762" i="3"/>
  <c r="E1763" i="3"/>
  <c r="F1763" i="3"/>
  <c r="G1763" i="3"/>
  <c r="H1763" i="3"/>
  <c r="E1764" i="3"/>
  <c r="F1764" i="3"/>
  <c r="G1764" i="3"/>
  <c r="H1764" i="3"/>
  <c r="E1765" i="3"/>
  <c r="F1765" i="3"/>
  <c r="G1765" i="3"/>
  <c r="H1765" i="3"/>
  <c r="E1766" i="3"/>
  <c r="F1766" i="3"/>
  <c r="G1766" i="3"/>
  <c r="H1766" i="3"/>
  <c r="E1767" i="3"/>
  <c r="F1767" i="3"/>
  <c r="G1767" i="3"/>
  <c r="H1767" i="3"/>
  <c r="E1768" i="3"/>
  <c r="F1768" i="3"/>
  <c r="G1768" i="3"/>
  <c r="H1768" i="3"/>
  <c r="E1769" i="3"/>
  <c r="F1769" i="3"/>
  <c r="G1769" i="3"/>
  <c r="H1769" i="3"/>
  <c r="E1770" i="3"/>
  <c r="F1770" i="3"/>
  <c r="G1770" i="3"/>
  <c r="H1770" i="3"/>
  <c r="E1771" i="3"/>
  <c r="F1771" i="3"/>
  <c r="G1771" i="3"/>
  <c r="H1771" i="3"/>
  <c r="E1772" i="3"/>
  <c r="F1772" i="3"/>
  <c r="G1772" i="3"/>
  <c r="H1772" i="3"/>
  <c r="E1773" i="3"/>
  <c r="F1773" i="3"/>
  <c r="G1773" i="3"/>
  <c r="H1773" i="3"/>
  <c r="E1774" i="3"/>
  <c r="F1774" i="3"/>
  <c r="G1774" i="3"/>
  <c r="H1774" i="3"/>
  <c r="E1775" i="3"/>
  <c r="F1775" i="3"/>
  <c r="G1775" i="3"/>
  <c r="H1775" i="3"/>
  <c r="E1776" i="3"/>
  <c r="F1776" i="3"/>
  <c r="G1776" i="3"/>
  <c r="H1776" i="3"/>
  <c r="E1777" i="3"/>
  <c r="F1777" i="3"/>
  <c r="G1777" i="3"/>
  <c r="H1777" i="3"/>
  <c r="E1778" i="3"/>
  <c r="F1778" i="3"/>
  <c r="G1778" i="3"/>
  <c r="H1778" i="3"/>
  <c r="E1779" i="3"/>
  <c r="F1779" i="3"/>
  <c r="G1779" i="3"/>
  <c r="H1779" i="3"/>
  <c r="E1780" i="3"/>
  <c r="F1780" i="3"/>
  <c r="G1780" i="3"/>
  <c r="H1780" i="3"/>
  <c r="E1781" i="3"/>
  <c r="F1781" i="3"/>
  <c r="G1781" i="3"/>
  <c r="H1781" i="3"/>
  <c r="E1782" i="3"/>
  <c r="F1782" i="3"/>
  <c r="G1782" i="3"/>
  <c r="H1782" i="3"/>
  <c r="E1783" i="3"/>
  <c r="F1783" i="3"/>
  <c r="G1783" i="3"/>
  <c r="H1783" i="3"/>
  <c r="E1784" i="3"/>
  <c r="F1784" i="3"/>
  <c r="G1784" i="3"/>
  <c r="H1784" i="3"/>
  <c r="E1785" i="3"/>
  <c r="F1785" i="3"/>
  <c r="G1785" i="3"/>
  <c r="H1785" i="3"/>
  <c r="E1786" i="3"/>
  <c r="F1786" i="3"/>
  <c r="G1786" i="3"/>
  <c r="H1786" i="3"/>
  <c r="E1787" i="3"/>
  <c r="F1787" i="3"/>
  <c r="G1787" i="3"/>
  <c r="H1787" i="3"/>
  <c r="E1788" i="3"/>
  <c r="F1788" i="3"/>
  <c r="G1788" i="3"/>
  <c r="H1788" i="3"/>
  <c r="E1789" i="3"/>
  <c r="F1789" i="3"/>
  <c r="G1789" i="3"/>
  <c r="H1789" i="3"/>
  <c r="E1790" i="3"/>
  <c r="F1790" i="3"/>
  <c r="G1790" i="3"/>
  <c r="H1790" i="3"/>
  <c r="E1791" i="3"/>
  <c r="F1791" i="3"/>
  <c r="G1791" i="3"/>
  <c r="H1791" i="3"/>
  <c r="E1792" i="3"/>
  <c r="F1792" i="3"/>
  <c r="G1792" i="3"/>
  <c r="H1792" i="3"/>
  <c r="E1793" i="3"/>
  <c r="F1793" i="3"/>
  <c r="G1793" i="3"/>
  <c r="H1793" i="3"/>
  <c r="E1794" i="3"/>
  <c r="F1794" i="3"/>
  <c r="G1794" i="3"/>
  <c r="H1794" i="3"/>
  <c r="E1795" i="3"/>
  <c r="F1795" i="3"/>
  <c r="G1795" i="3"/>
  <c r="H1795" i="3"/>
  <c r="E1796" i="3"/>
  <c r="F1796" i="3"/>
  <c r="G1796" i="3"/>
  <c r="H1796" i="3"/>
  <c r="E1797" i="3"/>
  <c r="F1797" i="3"/>
  <c r="G1797" i="3"/>
  <c r="H1797" i="3"/>
  <c r="E1798" i="3"/>
  <c r="F1798" i="3"/>
  <c r="G1798" i="3"/>
  <c r="H1798" i="3"/>
  <c r="E1799" i="3"/>
  <c r="F1799" i="3"/>
  <c r="G1799" i="3"/>
  <c r="H1799" i="3"/>
  <c r="E1800" i="3"/>
  <c r="F1800" i="3"/>
  <c r="G1800" i="3"/>
  <c r="H1800" i="3"/>
  <c r="E1801" i="3"/>
  <c r="F1801" i="3"/>
  <c r="G1801" i="3"/>
  <c r="H1801" i="3"/>
  <c r="E1802" i="3"/>
  <c r="F1802" i="3"/>
  <c r="G1802" i="3"/>
  <c r="H1802" i="3"/>
  <c r="E1803" i="3"/>
  <c r="F1803" i="3"/>
  <c r="G1803" i="3"/>
  <c r="H1803" i="3"/>
  <c r="E1804" i="3"/>
  <c r="F1804" i="3"/>
  <c r="G1804" i="3"/>
  <c r="H1804" i="3"/>
  <c r="E1805" i="3"/>
  <c r="F1805" i="3"/>
  <c r="G1805" i="3"/>
  <c r="H1805" i="3"/>
  <c r="E1806" i="3"/>
  <c r="F1806" i="3"/>
  <c r="G1806" i="3"/>
  <c r="H1806" i="3"/>
  <c r="E1807" i="3"/>
  <c r="F1807" i="3"/>
  <c r="G1807" i="3"/>
  <c r="H1807" i="3"/>
  <c r="E1808" i="3"/>
  <c r="F1808" i="3"/>
  <c r="G1808" i="3"/>
  <c r="H1808" i="3"/>
  <c r="E1809" i="3"/>
  <c r="F1809" i="3"/>
  <c r="G1809" i="3"/>
  <c r="H1809" i="3"/>
  <c r="E1810" i="3"/>
  <c r="F1810" i="3"/>
  <c r="G1810" i="3"/>
  <c r="H1810" i="3"/>
  <c r="E1811" i="3"/>
  <c r="F1811" i="3"/>
  <c r="G1811" i="3"/>
  <c r="H1811" i="3"/>
  <c r="E1812" i="3"/>
  <c r="F1812" i="3"/>
  <c r="G1812" i="3"/>
  <c r="H1812" i="3"/>
  <c r="E1813" i="3"/>
  <c r="F1813" i="3"/>
  <c r="G1813" i="3"/>
  <c r="H1813" i="3"/>
  <c r="E1814" i="3"/>
  <c r="F1814" i="3"/>
  <c r="G1814" i="3"/>
  <c r="H1814" i="3"/>
  <c r="E1815" i="3"/>
  <c r="F1815" i="3"/>
  <c r="G1815" i="3"/>
  <c r="H1815" i="3"/>
  <c r="E1816" i="3"/>
  <c r="F1816" i="3"/>
  <c r="G1816" i="3"/>
  <c r="H1816" i="3"/>
  <c r="E1817" i="3"/>
  <c r="F1817" i="3"/>
  <c r="G1817" i="3"/>
  <c r="H1817" i="3"/>
  <c r="E1818" i="3"/>
  <c r="F1818" i="3"/>
  <c r="G1818" i="3"/>
  <c r="H1818" i="3"/>
  <c r="E1819" i="3"/>
  <c r="F1819" i="3"/>
  <c r="G1819" i="3"/>
  <c r="H1819" i="3"/>
  <c r="E1820" i="3"/>
  <c r="F1820" i="3"/>
  <c r="G1820" i="3"/>
  <c r="H1820" i="3"/>
  <c r="E1821" i="3"/>
  <c r="F1821" i="3"/>
  <c r="G1821" i="3"/>
  <c r="H1821" i="3"/>
  <c r="E1822" i="3"/>
  <c r="F1822" i="3"/>
  <c r="G1822" i="3"/>
  <c r="H1822" i="3"/>
  <c r="E1823" i="3"/>
  <c r="F1823" i="3"/>
  <c r="G1823" i="3"/>
  <c r="H1823" i="3"/>
  <c r="E1824" i="3"/>
  <c r="F1824" i="3"/>
  <c r="G1824" i="3"/>
  <c r="H1824" i="3"/>
  <c r="E1825" i="3"/>
  <c r="F1825" i="3"/>
  <c r="G1825" i="3"/>
  <c r="H1825" i="3"/>
  <c r="E1826" i="3"/>
  <c r="F1826" i="3"/>
  <c r="G1826" i="3"/>
  <c r="H1826" i="3"/>
  <c r="E1827" i="3"/>
  <c r="F1827" i="3"/>
  <c r="G1827" i="3"/>
  <c r="H1827" i="3"/>
  <c r="E1828" i="3"/>
  <c r="F1828" i="3"/>
  <c r="G1828" i="3"/>
  <c r="H1828" i="3"/>
  <c r="E1829" i="3"/>
  <c r="F1829" i="3"/>
  <c r="G1829" i="3"/>
  <c r="H1829" i="3"/>
  <c r="E1830" i="3"/>
  <c r="F1830" i="3"/>
  <c r="G1830" i="3"/>
  <c r="H1830" i="3"/>
  <c r="E1831" i="3"/>
  <c r="F1831" i="3"/>
  <c r="G1831" i="3"/>
  <c r="H1831" i="3"/>
  <c r="E1832" i="3"/>
  <c r="F1832" i="3"/>
  <c r="G1832" i="3"/>
  <c r="H1832" i="3"/>
  <c r="E1833" i="3"/>
  <c r="F1833" i="3"/>
  <c r="G1833" i="3"/>
  <c r="H1833" i="3"/>
  <c r="E1834" i="3"/>
  <c r="F1834" i="3"/>
  <c r="G1834" i="3"/>
  <c r="H1834" i="3"/>
  <c r="E1835" i="3"/>
  <c r="F1835" i="3"/>
  <c r="G1835" i="3"/>
  <c r="H1835" i="3"/>
  <c r="E1836" i="3"/>
  <c r="F1836" i="3"/>
  <c r="G1836" i="3"/>
  <c r="H1836" i="3"/>
  <c r="E1837" i="3"/>
  <c r="F1837" i="3"/>
  <c r="G1837" i="3"/>
  <c r="H1837" i="3"/>
  <c r="E1838" i="3"/>
  <c r="F1838" i="3"/>
  <c r="G1838" i="3"/>
  <c r="H1838" i="3"/>
  <c r="E1839" i="3"/>
  <c r="F1839" i="3"/>
  <c r="G1839" i="3"/>
  <c r="H1839" i="3"/>
  <c r="E1840" i="3"/>
  <c r="F1840" i="3"/>
  <c r="G1840" i="3"/>
  <c r="H1840" i="3"/>
  <c r="E1841" i="3"/>
  <c r="F1841" i="3"/>
  <c r="G1841" i="3"/>
  <c r="H1841" i="3"/>
  <c r="E1842" i="3"/>
  <c r="F1842" i="3"/>
  <c r="G1842" i="3"/>
  <c r="H1842" i="3"/>
  <c r="E1843" i="3"/>
  <c r="F1843" i="3"/>
  <c r="G1843" i="3"/>
  <c r="H1843" i="3"/>
  <c r="E1844" i="3"/>
  <c r="F1844" i="3"/>
  <c r="G1844" i="3"/>
  <c r="H1844" i="3"/>
  <c r="E1845" i="3"/>
  <c r="F1845" i="3"/>
  <c r="G1845" i="3"/>
  <c r="H1845" i="3"/>
  <c r="E1846" i="3"/>
  <c r="F1846" i="3"/>
  <c r="G1846" i="3"/>
  <c r="H1846" i="3"/>
  <c r="E1847" i="3"/>
  <c r="F1847" i="3"/>
  <c r="G1847" i="3"/>
  <c r="H1847" i="3"/>
  <c r="E1848" i="3"/>
  <c r="F1848" i="3"/>
  <c r="G1848" i="3"/>
  <c r="H1848" i="3"/>
  <c r="E1849" i="3"/>
  <c r="F1849" i="3"/>
  <c r="G1849" i="3"/>
  <c r="H1849" i="3"/>
  <c r="E1850" i="3"/>
  <c r="F1850" i="3"/>
  <c r="G1850" i="3"/>
  <c r="H1850" i="3"/>
  <c r="E1851" i="3"/>
  <c r="F1851" i="3"/>
  <c r="G1851" i="3"/>
  <c r="H1851" i="3"/>
  <c r="E1852" i="3"/>
  <c r="F1852" i="3"/>
  <c r="G1852" i="3"/>
  <c r="H1852" i="3"/>
  <c r="E1853" i="3"/>
  <c r="F1853" i="3"/>
  <c r="G1853" i="3"/>
  <c r="H1853" i="3"/>
  <c r="E1854" i="3"/>
  <c r="F1854" i="3"/>
  <c r="G1854" i="3"/>
  <c r="H1854" i="3"/>
  <c r="E1855" i="3"/>
  <c r="F1855" i="3"/>
  <c r="G1855" i="3"/>
  <c r="H1855" i="3"/>
  <c r="E1856" i="3"/>
  <c r="F1856" i="3"/>
  <c r="G1856" i="3"/>
  <c r="H1856" i="3"/>
  <c r="E1857" i="3"/>
  <c r="F1857" i="3"/>
  <c r="G1857" i="3"/>
  <c r="H1857" i="3"/>
  <c r="E1858" i="3"/>
  <c r="F1858" i="3"/>
  <c r="G1858" i="3"/>
  <c r="H1858" i="3"/>
  <c r="E1859" i="3"/>
  <c r="F1859" i="3"/>
  <c r="G1859" i="3"/>
  <c r="H1859" i="3"/>
  <c r="E1860" i="3"/>
  <c r="F1860" i="3"/>
  <c r="G1860" i="3"/>
  <c r="H1860" i="3"/>
  <c r="E1861" i="3"/>
  <c r="F1861" i="3"/>
  <c r="G1861" i="3"/>
  <c r="H1861" i="3"/>
  <c r="E1862" i="3"/>
  <c r="F1862" i="3"/>
  <c r="G1862" i="3"/>
  <c r="H1862" i="3"/>
  <c r="E1863" i="3"/>
  <c r="F1863" i="3"/>
  <c r="G1863" i="3"/>
  <c r="H1863" i="3"/>
  <c r="E1864" i="3"/>
  <c r="F1864" i="3"/>
  <c r="G1864" i="3"/>
  <c r="H1864" i="3"/>
  <c r="E1865" i="3"/>
  <c r="F1865" i="3"/>
  <c r="G1865" i="3"/>
  <c r="H1865" i="3"/>
  <c r="E1866" i="3"/>
  <c r="F1866" i="3"/>
  <c r="G1866" i="3"/>
  <c r="H1866" i="3"/>
  <c r="E1867" i="3"/>
  <c r="F1867" i="3"/>
  <c r="G1867" i="3"/>
  <c r="H1867" i="3"/>
  <c r="E1868" i="3"/>
  <c r="F1868" i="3"/>
  <c r="G1868" i="3"/>
  <c r="H1868" i="3"/>
  <c r="E1869" i="3"/>
  <c r="F1869" i="3"/>
  <c r="G1869" i="3"/>
  <c r="H1869" i="3"/>
  <c r="E1870" i="3"/>
  <c r="F1870" i="3"/>
  <c r="G1870" i="3"/>
  <c r="H1870" i="3"/>
  <c r="E1871" i="3"/>
  <c r="F1871" i="3"/>
  <c r="G1871" i="3"/>
  <c r="H1871" i="3"/>
  <c r="E1872" i="3"/>
  <c r="F1872" i="3"/>
  <c r="G1872" i="3"/>
  <c r="H1872" i="3"/>
  <c r="E1873" i="3"/>
  <c r="F1873" i="3"/>
  <c r="G1873" i="3"/>
  <c r="H1873" i="3"/>
  <c r="E1874" i="3"/>
  <c r="F1874" i="3"/>
  <c r="G1874" i="3"/>
  <c r="H1874" i="3"/>
  <c r="E1875" i="3"/>
  <c r="F1875" i="3"/>
  <c r="G1875" i="3"/>
  <c r="H1875" i="3"/>
  <c r="E1876" i="3"/>
  <c r="F1876" i="3"/>
  <c r="G1876" i="3"/>
  <c r="H1876" i="3"/>
  <c r="E1877" i="3"/>
  <c r="F1877" i="3"/>
  <c r="G1877" i="3"/>
  <c r="H1877" i="3"/>
  <c r="E1878" i="3"/>
  <c r="F1878" i="3"/>
  <c r="G1878" i="3"/>
  <c r="H1878" i="3"/>
  <c r="E1879" i="3"/>
  <c r="F1879" i="3"/>
  <c r="G1879" i="3"/>
  <c r="H1879" i="3"/>
  <c r="E1880" i="3"/>
  <c r="F1880" i="3"/>
  <c r="G1880" i="3"/>
  <c r="H1880" i="3"/>
  <c r="E1881" i="3"/>
  <c r="F1881" i="3"/>
  <c r="G1881" i="3"/>
  <c r="H1881" i="3"/>
  <c r="E1882" i="3"/>
  <c r="F1882" i="3"/>
  <c r="G1882" i="3"/>
  <c r="H1882" i="3"/>
  <c r="E1883" i="3"/>
  <c r="F1883" i="3"/>
  <c r="G1883" i="3"/>
  <c r="H1883" i="3"/>
  <c r="E1884" i="3"/>
  <c r="F1884" i="3"/>
  <c r="G1884" i="3"/>
  <c r="H1884" i="3"/>
  <c r="E1885" i="3"/>
  <c r="F1885" i="3"/>
  <c r="G1885" i="3"/>
  <c r="H1885" i="3"/>
  <c r="E1886" i="3"/>
  <c r="F1886" i="3"/>
  <c r="G1886" i="3"/>
  <c r="H1886" i="3"/>
  <c r="E1887" i="3"/>
  <c r="F1887" i="3"/>
  <c r="G1887" i="3"/>
  <c r="H1887" i="3"/>
  <c r="E1888" i="3"/>
  <c r="F1888" i="3"/>
  <c r="G1888" i="3"/>
  <c r="H1888" i="3"/>
  <c r="E1889" i="3"/>
  <c r="F1889" i="3"/>
  <c r="G1889" i="3"/>
  <c r="H1889" i="3"/>
  <c r="E1890" i="3"/>
  <c r="F1890" i="3"/>
  <c r="G1890" i="3"/>
  <c r="H1890" i="3"/>
  <c r="E1891" i="3"/>
  <c r="F1891" i="3"/>
  <c r="G1891" i="3"/>
  <c r="H1891" i="3"/>
  <c r="E1892" i="3"/>
  <c r="F1892" i="3"/>
  <c r="G1892" i="3"/>
  <c r="H1892" i="3"/>
  <c r="E1893" i="3"/>
  <c r="F1893" i="3"/>
  <c r="G1893" i="3"/>
  <c r="H1893" i="3"/>
  <c r="E1894" i="3"/>
  <c r="F1894" i="3"/>
  <c r="G1894" i="3"/>
  <c r="H1894" i="3"/>
  <c r="E1895" i="3"/>
  <c r="F1895" i="3"/>
  <c r="G1895" i="3"/>
  <c r="H1895" i="3"/>
  <c r="E1896" i="3"/>
  <c r="F1896" i="3"/>
  <c r="G1896" i="3"/>
  <c r="H1896" i="3"/>
  <c r="E1897" i="3"/>
  <c r="F1897" i="3"/>
  <c r="G1897" i="3"/>
  <c r="H1897" i="3"/>
  <c r="E1898" i="3"/>
  <c r="F1898" i="3"/>
  <c r="G1898" i="3"/>
  <c r="H1898" i="3"/>
  <c r="E1899" i="3"/>
  <c r="F1899" i="3"/>
  <c r="G1899" i="3"/>
  <c r="H1899" i="3"/>
  <c r="E1900" i="3"/>
  <c r="F1900" i="3"/>
  <c r="G1900" i="3"/>
  <c r="H1900" i="3"/>
  <c r="E1901" i="3"/>
  <c r="F1901" i="3"/>
  <c r="G1901" i="3"/>
  <c r="H1901" i="3"/>
  <c r="E1902" i="3"/>
  <c r="F1902" i="3"/>
  <c r="G1902" i="3"/>
  <c r="H1902" i="3"/>
  <c r="E1903" i="3"/>
  <c r="F1903" i="3"/>
  <c r="G1903" i="3"/>
  <c r="H1903" i="3"/>
  <c r="E1904" i="3"/>
  <c r="F1904" i="3"/>
  <c r="G1904" i="3"/>
  <c r="H1904" i="3"/>
  <c r="E1905" i="3"/>
  <c r="F1905" i="3"/>
  <c r="G1905" i="3"/>
  <c r="H1905" i="3"/>
  <c r="E1906" i="3"/>
  <c r="F1906" i="3"/>
  <c r="G1906" i="3"/>
  <c r="H1906" i="3"/>
  <c r="E1907" i="3"/>
  <c r="F1907" i="3"/>
  <c r="G1907" i="3"/>
  <c r="H1907" i="3"/>
  <c r="E1908" i="3"/>
  <c r="F1908" i="3"/>
  <c r="G1908" i="3"/>
  <c r="H1908" i="3"/>
  <c r="E1909" i="3"/>
  <c r="F1909" i="3"/>
  <c r="G1909" i="3"/>
  <c r="H1909" i="3"/>
  <c r="E1910" i="3"/>
  <c r="F1910" i="3"/>
  <c r="G1910" i="3"/>
  <c r="H1910" i="3"/>
  <c r="E1911" i="3"/>
  <c r="F1911" i="3"/>
  <c r="G1911" i="3"/>
  <c r="H1911" i="3"/>
  <c r="E1912" i="3"/>
  <c r="F1912" i="3"/>
  <c r="G1912" i="3"/>
  <c r="H1912" i="3"/>
  <c r="E1913" i="3"/>
  <c r="F1913" i="3"/>
  <c r="G1913" i="3"/>
  <c r="H1913" i="3"/>
  <c r="E1914" i="3"/>
  <c r="F1914" i="3"/>
  <c r="G1914" i="3"/>
  <c r="H1914" i="3"/>
  <c r="E1915" i="3"/>
  <c r="F1915" i="3"/>
  <c r="G1915" i="3"/>
  <c r="H1915" i="3"/>
  <c r="E1916" i="3"/>
  <c r="F1916" i="3"/>
  <c r="G1916" i="3"/>
  <c r="H1916" i="3"/>
  <c r="E1917" i="3"/>
  <c r="F1917" i="3"/>
  <c r="G1917" i="3"/>
  <c r="H1917" i="3"/>
  <c r="E1918" i="3"/>
  <c r="F1918" i="3"/>
  <c r="G1918" i="3"/>
  <c r="H1918" i="3"/>
  <c r="E1919" i="3"/>
  <c r="F1919" i="3"/>
  <c r="G1919" i="3"/>
  <c r="H1919" i="3"/>
  <c r="E1920" i="3"/>
  <c r="F1920" i="3"/>
  <c r="G1920" i="3"/>
  <c r="H1920" i="3"/>
  <c r="E1921" i="3"/>
  <c r="F1921" i="3"/>
  <c r="G1921" i="3"/>
  <c r="H1921" i="3"/>
  <c r="E1922" i="3"/>
  <c r="F1922" i="3"/>
  <c r="G1922" i="3"/>
  <c r="H1922" i="3"/>
  <c r="E1923" i="3"/>
  <c r="F1923" i="3"/>
  <c r="G1923" i="3"/>
  <c r="H1923" i="3"/>
  <c r="E1924" i="3"/>
  <c r="F1924" i="3"/>
  <c r="G1924" i="3"/>
  <c r="H1924" i="3"/>
  <c r="E1925" i="3"/>
  <c r="F1925" i="3"/>
  <c r="G1925" i="3"/>
  <c r="H1925" i="3"/>
  <c r="E1926" i="3"/>
  <c r="F1926" i="3"/>
  <c r="G1926" i="3"/>
  <c r="H1926" i="3"/>
  <c r="E1927" i="3"/>
  <c r="F1927" i="3"/>
  <c r="G1927" i="3"/>
  <c r="H1927" i="3"/>
  <c r="E1928" i="3"/>
  <c r="F1928" i="3"/>
  <c r="G1928" i="3"/>
  <c r="H1928" i="3"/>
  <c r="E1929" i="3"/>
  <c r="F1929" i="3"/>
  <c r="G1929" i="3"/>
  <c r="H1929" i="3"/>
  <c r="E1930" i="3"/>
  <c r="F1930" i="3"/>
  <c r="G1930" i="3"/>
  <c r="H1930" i="3"/>
  <c r="E1931" i="3"/>
  <c r="F1931" i="3"/>
  <c r="G1931" i="3"/>
  <c r="H1931" i="3"/>
  <c r="E1932" i="3"/>
  <c r="F1932" i="3"/>
  <c r="G1932" i="3"/>
  <c r="H1932" i="3"/>
  <c r="E1933" i="3"/>
  <c r="F1933" i="3"/>
  <c r="G1933" i="3"/>
  <c r="H1933" i="3"/>
  <c r="E1934" i="3"/>
  <c r="F1934" i="3"/>
  <c r="G1934" i="3"/>
  <c r="H1934" i="3"/>
  <c r="E1935" i="3"/>
  <c r="F1935" i="3"/>
  <c r="G1935" i="3"/>
  <c r="H1935" i="3"/>
  <c r="E1936" i="3"/>
  <c r="F1936" i="3"/>
  <c r="G1936" i="3"/>
  <c r="H1936" i="3"/>
  <c r="E1937" i="3"/>
  <c r="F1937" i="3"/>
  <c r="G1937" i="3"/>
  <c r="H1937" i="3"/>
  <c r="E1938" i="3"/>
  <c r="F1938" i="3"/>
  <c r="G1938" i="3"/>
  <c r="H1938" i="3"/>
  <c r="E1939" i="3"/>
  <c r="F1939" i="3"/>
  <c r="G1939" i="3"/>
  <c r="H1939" i="3"/>
  <c r="E1940" i="3"/>
  <c r="F1940" i="3"/>
  <c r="G1940" i="3"/>
  <c r="H1940" i="3"/>
  <c r="E1941" i="3"/>
  <c r="F1941" i="3"/>
  <c r="G1941" i="3"/>
  <c r="H1941" i="3"/>
  <c r="E1942" i="3"/>
  <c r="F1942" i="3"/>
  <c r="G1942" i="3"/>
  <c r="H1942" i="3"/>
  <c r="E1943" i="3"/>
  <c r="F1943" i="3"/>
  <c r="G1943" i="3"/>
  <c r="H1943" i="3"/>
  <c r="E1944" i="3"/>
  <c r="F1944" i="3"/>
  <c r="G1944" i="3"/>
  <c r="H1944" i="3"/>
  <c r="E1945" i="3"/>
  <c r="F1945" i="3"/>
  <c r="G1945" i="3"/>
  <c r="H1945" i="3"/>
  <c r="E1946" i="3"/>
  <c r="F1946" i="3"/>
  <c r="G1946" i="3"/>
  <c r="H1946" i="3"/>
  <c r="E1947" i="3"/>
  <c r="F1947" i="3"/>
  <c r="G1947" i="3"/>
  <c r="H1947" i="3"/>
  <c r="E1948" i="3"/>
  <c r="F1948" i="3"/>
  <c r="G1948" i="3"/>
  <c r="H1948" i="3"/>
  <c r="E1949" i="3"/>
  <c r="F1949" i="3"/>
  <c r="G1949" i="3"/>
  <c r="H1949" i="3"/>
  <c r="E1950" i="3"/>
  <c r="F1950" i="3"/>
  <c r="G1950" i="3"/>
  <c r="H1950" i="3"/>
  <c r="E1951" i="3"/>
  <c r="F1951" i="3"/>
  <c r="G1951" i="3"/>
  <c r="H1951" i="3"/>
  <c r="E1952" i="3"/>
  <c r="F1952" i="3"/>
  <c r="G1952" i="3"/>
  <c r="H1952" i="3"/>
  <c r="E1953" i="3"/>
  <c r="F1953" i="3"/>
  <c r="G1953" i="3"/>
  <c r="H1953" i="3"/>
  <c r="E1954" i="3"/>
  <c r="F1954" i="3"/>
  <c r="G1954" i="3"/>
  <c r="H1954" i="3"/>
  <c r="E1955" i="3"/>
  <c r="F1955" i="3"/>
  <c r="G1955" i="3"/>
  <c r="H1955" i="3"/>
  <c r="E1956" i="3"/>
  <c r="F1956" i="3"/>
  <c r="G1956" i="3"/>
  <c r="H1956" i="3"/>
  <c r="E1957" i="3"/>
  <c r="F1957" i="3"/>
  <c r="G1957" i="3"/>
  <c r="H1957" i="3"/>
  <c r="E1958" i="3"/>
  <c r="F1958" i="3"/>
  <c r="G1958" i="3"/>
  <c r="H1958" i="3"/>
  <c r="E1959" i="3"/>
  <c r="F1959" i="3"/>
  <c r="G1959" i="3"/>
  <c r="H1959" i="3"/>
  <c r="E1960" i="3"/>
  <c r="F1960" i="3"/>
  <c r="G1960" i="3"/>
  <c r="H1960" i="3"/>
  <c r="E1961" i="3"/>
  <c r="F1961" i="3"/>
  <c r="G1961" i="3"/>
  <c r="H1961" i="3"/>
  <c r="E1962" i="3"/>
  <c r="F1962" i="3"/>
  <c r="G1962" i="3"/>
  <c r="H1962" i="3"/>
  <c r="E1963" i="3"/>
  <c r="F1963" i="3"/>
  <c r="G1963" i="3"/>
  <c r="H1963" i="3"/>
  <c r="E1964" i="3"/>
  <c r="F1964" i="3"/>
  <c r="G1964" i="3"/>
  <c r="H1964" i="3"/>
  <c r="E1965" i="3"/>
  <c r="F1965" i="3"/>
  <c r="G1965" i="3"/>
  <c r="H1965" i="3"/>
  <c r="E1966" i="3"/>
  <c r="F1966" i="3"/>
  <c r="G1966" i="3"/>
  <c r="H1966" i="3"/>
  <c r="E1967" i="3"/>
  <c r="F1967" i="3"/>
  <c r="G1967" i="3"/>
  <c r="H1967" i="3"/>
  <c r="E1968" i="3"/>
  <c r="F1968" i="3"/>
  <c r="G1968" i="3"/>
  <c r="H1968" i="3"/>
  <c r="E1969" i="3"/>
  <c r="F1969" i="3"/>
  <c r="G1969" i="3"/>
  <c r="H1969" i="3"/>
  <c r="E1970" i="3"/>
  <c r="F1970" i="3"/>
  <c r="G1970" i="3"/>
  <c r="H1970" i="3"/>
  <c r="E1971" i="3"/>
  <c r="F1971" i="3"/>
  <c r="G1971" i="3"/>
  <c r="H1971" i="3"/>
  <c r="E1972" i="3"/>
  <c r="F1972" i="3"/>
  <c r="G1972" i="3"/>
  <c r="H1972" i="3"/>
  <c r="E1973" i="3"/>
  <c r="F1973" i="3"/>
  <c r="G1973" i="3"/>
  <c r="H1973" i="3"/>
  <c r="E1974" i="3"/>
  <c r="F1974" i="3"/>
  <c r="G1974" i="3"/>
  <c r="H1974" i="3"/>
  <c r="E1975" i="3"/>
  <c r="F1975" i="3"/>
  <c r="G1975" i="3"/>
  <c r="H1975" i="3"/>
  <c r="E1976" i="3"/>
  <c r="F1976" i="3"/>
  <c r="G1976" i="3"/>
  <c r="H1976" i="3"/>
  <c r="E1977" i="3"/>
  <c r="F1977" i="3"/>
  <c r="G1977" i="3"/>
  <c r="H1977" i="3"/>
  <c r="E1978" i="3"/>
  <c r="F1978" i="3"/>
  <c r="G1978" i="3"/>
  <c r="H1978" i="3"/>
  <c r="E1979" i="3"/>
  <c r="F1979" i="3"/>
  <c r="G1979" i="3"/>
  <c r="H1979" i="3"/>
  <c r="E1980" i="3"/>
  <c r="F1980" i="3"/>
  <c r="G1980" i="3"/>
  <c r="H1980" i="3"/>
  <c r="E1981" i="3"/>
  <c r="F1981" i="3"/>
  <c r="G1981" i="3"/>
  <c r="H1981" i="3"/>
  <c r="E1982" i="3"/>
  <c r="F1982" i="3"/>
  <c r="G1982" i="3"/>
  <c r="H1982" i="3"/>
  <c r="E1983" i="3"/>
  <c r="F1983" i="3"/>
  <c r="G1983" i="3"/>
  <c r="H1983" i="3"/>
  <c r="E1984" i="3"/>
  <c r="F1984" i="3"/>
  <c r="G1984" i="3"/>
  <c r="H1984" i="3"/>
  <c r="E1985" i="3"/>
  <c r="F1985" i="3"/>
  <c r="G1985" i="3"/>
  <c r="H1985" i="3"/>
  <c r="E1986" i="3"/>
  <c r="F1986" i="3"/>
  <c r="G1986" i="3"/>
  <c r="H1986" i="3"/>
  <c r="E1987" i="3"/>
  <c r="F1987" i="3"/>
  <c r="G1987" i="3"/>
  <c r="H1987" i="3"/>
  <c r="E1988" i="3"/>
  <c r="F1988" i="3"/>
  <c r="G1988" i="3"/>
  <c r="H1988" i="3"/>
  <c r="E1989" i="3"/>
  <c r="F1989" i="3"/>
  <c r="G1989" i="3"/>
  <c r="H1989" i="3"/>
  <c r="E1990" i="3"/>
  <c r="F1990" i="3"/>
  <c r="G1990" i="3"/>
  <c r="H1990" i="3"/>
  <c r="E1991" i="3"/>
  <c r="F1991" i="3"/>
  <c r="G1991" i="3"/>
  <c r="H1991" i="3"/>
  <c r="E1992" i="3"/>
  <c r="F1992" i="3"/>
  <c r="G1992" i="3"/>
  <c r="H1992" i="3"/>
  <c r="E1993" i="3"/>
  <c r="F1993" i="3"/>
  <c r="G1993" i="3"/>
  <c r="H1993" i="3"/>
  <c r="E1994" i="3"/>
  <c r="F1994" i="3"/>
  <c r="G1994" i="3"/>
  <c r="H1994" i="3"/>
  <c r="E1995" i="3"/>
  <c r="F1995" i="3"/>
  <c r="G1995" i="3"/>
  <c r="H1995" i="3"/>
  <c r="E1996" i="3"/>
  <c r="F1996" i="3"/>
  <c r="G1996" i="3"/>
  <c r="H1996" i="3"/>
  <c r="E1997" i="3"/>
  <c r="F1997" i="3"/>
  <c r="G1997" i="3"/>
  <c r="H1997" i="3"/>
  <c r="E1998" i="3"/>
  <c r="F1998" i="3"/>
  <c r="G1998" i="3"/>
  <c r="H1998" i="3"/>
  <c r="E1999" i="3"/>
  <c r="F1999" i="3"/>
  <c r="G1999" i="3"/>
  <c r="H1999" i="3"/>
  <c r="E2000" i="3"/>
  <c r="F2000" i="3"/>
  <c r="G2000" i="3"/>
  <c r="H2000" i="3"/>
  <c r="E2001" i="3"/>
  <c r="F2001" i="3"/>
  <c r="G2001" i="3"/>
  <c r="H2001" i="3"/>
  <c r="E2002" i="3"/>
  <c r="F2002" i="3"/>
  <c r="G2002" i="3"/>
  <c r="H2002" i="3"/>
  <c r="E2003" i="3"/>
  <c r="F2003" i="3"/>
  <c r="G2003" i="3"/>
  <c r="H2003" i="3"/>
  <c r="E2004" i="3"/>
  <c r="F2004" i="3"/>
  <c r="G2004" i="3"/>
  <c r="H2004" i="3"/>
  <c r="E2005" i="3"/>
  <c r="F2005" i="3"/>
  <c r="G2005" i="3"/>
  <c r="H2005" i="3"/>
  <c r="E2006" i="3"/>
  <c r="F2006" i="3"/>
  <c r="G2006" i="3"/>
  <c r="H2006" i="3"/>
  <c r="E2007" i="3"/>
  <c r="F2007" i="3"/>
  <c r="G2007" i="3"/>
  <c r="H2007" i="3"/>
  <c r="E2008" i="3"/>
  <c r="F2008" i="3"/>
  <c r="G2008" i="3"/>
  <c r="H2008" i="3"/>
  <c r="E2009" i="3"/>
  <c r="F2009" i="3"/>
  <c r="G2009" i="3"/>
  <c r="H2009" i="3"/>
  <c r="E2010" i="3"/>
  <c r="F2010" i="3"/>
  <c r="G2010" i="3"/>
  <c r="H2010" i="3"/>
  <c r="E2011" i="3"/>
  <c r="F2011" i="3"/>
  <c r="G2011" i="3"/>
  <c r="H2011" i="3"/>
  <c r="E2012" i="3"/>
  <c r="F2012" i="3"/>
  <c r="G2012" i="3"/>
  <c r="H2012" i="3"/>
  <c r="E2013" i="3"/>
  <c r="F2013" i="3"/>
  <c r="G2013" i="3"/>
  <c r="H2013" i="3"/>
  <c r="E2014" i="3"/>
  <c r="F2014" i="3"/>
  <c r="G2014" i="3"/>
  <c r="H2014" i="3"/>
  <c r="E2015" i="3"/>
  <c r="F2015" i="3"/>
  <c r="G2015" i="3"/>
  <c r="H2015" i="3"/>
  <c r="E2016" i="3"/>
  <c r="F2016" i="3"/>
  <c r="G2016" i="3"/>
  <c r="H2016" i="3"/>
  <c r="E2017" i="3"/>
  <c r="F2017" i="3"/>
  <c r="G2017" i="3"/>
  <c r="H2017" i="3"/>
  <c r="E2018" i="3"/>
  <c r="F2018" i="3"/>
  <c r="G2018" i="3"/>
  <c r="H2018" i="3"/>
  <c r="E2019" i="3"/>
  <c r="F2019" i="3"/>
  <c r="G2019" i="3"/>
  <c r="H2019" i="3"/>
  <c r="E2020" i="3"/>
  <c r="F2020" i="3"/>
  <c r="G2020" i="3"/>
  <c r="H2020" i="3"/>
  <c r="E2021" i="3"/>
  <c r="F2021" i="3"/>
  <c r="G2021" i="3"/>
  <c r="H2021" i="3"/>
  <c r="E2022" i="3"/>
  <c r="F2022" i="3"/>
  <c r="G2022" i="3"/>
  <c r="H2022" i="3"/>
  <c r="E2023" i="3"/>
  <c r="F2023" i="3"/>
  <c r="G2023" i="3"/>
  <c r="H2023" i="3"/>
  <c r="E2024" i="3"/>
  <c r="F2024" i="3"/>
  <c r="G2024" i="3"/>
  <c r="H2024" i="3"/>
  <c r="E2025" i="3"/>
  <c r="F2025" i="3"/>
  <c r="G2025" i="3"/>
  <c r="H2025" i="3"/>
  <c r="E2026" i="3"/>
  <c r="F2026" i="3"/>
  <c r="G2026" i="3"/>
  <c r="H2026" i="3"/>
  <c r="E2027" i="3"/>
  <c r="F2027" i="3"/>
  <c r="G2027" i="3"/>
  <c r="H2027" i="3"/>
  <c r="E2028" i="3"/>
  <c r="F2028" i="3"/>
  <c r="G2028" i="3"/>
  <c r="H2028" i="3"/>
  <c r="E2029" i="3"/>
  <c r="F2029" i="3"/>
  <c r="G2029" i="3"/>
  <c r="H2029" i="3"/>
  <c r="E2030" i="3"/>
  <c r="F2030" i="3"/>
  <c r="G2030" i="3"/>
  <c r="H2030" i="3"/>
  <c r="E2031" i="3"/>
  <c r="F2031" i="3"/>
  <c r="G2031" i="3"/>
  <c r="H2031" i="3"/>
  <c r="E2032" i="3"/>
  <c r="F2032" i="3"/>
  <c r="G2032" i="3"/>
  <c r="H2032" i="3"/>
  <c r="E2033" i="3"/>
  <c r="F2033" i="3"/>
  <c r="G2033" i="3"/>
  <c r="H2033" i="3"/>
  <c r="E2034" i="3"/>
  <c r="F2034" i="3"/>
  <c r="G2034" i="3"/>
  <c r="H2034" i="3"/>
  <c r="E2035" i="3"/>
  <c r="F2035" i="3"/>
  <c r="G2035" i="3"/>
  <c r="H2035" i="3"/>
  <c r="E2036" i="3"/>
  <c r="F2036" i="3"/>
  <c r="G2036" i="3"/>
  <c r="H2036" i="3"/>
  <c r="E2037" i="3"/>
  <c r="F2037" i="3"/>
  <c r="G2037" i="3"/>
  <c r="H2037" i="3"/>
  <c r="E2038" i="3"/>
  <c r="F2038" i="3"/>
  <c r="G2038" i="3"/>
  <c r="H2038" i="3"/>
  <c r="E2039" i="3"/>
  <c r="F2039" i="3"/>
  <c r="G2039" i="3"/>
  <c r="H2039" i="3"/>
  <c r="E2040" i="3"/>
  <c r="F2040" i="3"/>
  <c r="G2040" i="3"/>
  <c r="H2040" i="3"/>
  <c r="E2041" i="3"/>
  <c r="F2041" i="3"/>
  <c r="G2041" i="3"/>
  <c r="H2041" i="3"/>
  <c r="E2042" i="3"/>
  <c r="F2042" i="3"/>
  <c r="G2042" i="3"/>
  <c r="H2042" i="3"/>
  <c r="E2043" i="3"/>
  <c r="F2043" i="3"/>
  <c r="G2043" i="3"/>
  <c r="H2043" i="3"/>
  <c r="E2044" i="3"/>
  <c r="F2044" i="3"/>
  <c r="G2044" i="3"/>
  <c r="H2044" i="3"/>
  <c r="E2045" i="3"/>
  <c r="F2045" i="3"/>
  <c r="G2045" i="3"/>
  <c r="H2045" i="3"/>
  <c r="E2046" i="3"/>
  <c r="F2046" i="3"/>
  <c r="G2046" i="3"/>
  <c r="H2046" i="3"/>
  <c r="E2047" i="3"/>
  <c r="F2047" i="3"/>
  <c r="G2047" i="3"/>
  <c r="H2047" i="3"/>
  <c r="E2048" i="3"/>
  <c r="F2048" i="3"/>
  <c r="G2048" i="3"/>
  <c r="H2048" i="3"/>
  <c r="E2049" i="3"/>
  <c r="F2049" i="3"/>
  <c r="G2049" i="3"/>
  <c r="H2049" i="3"/>
  <c r="E2050" i="3"/>
  <c r="F2050" i="3"/>
  <c r="G2050" i="3"/>
  <c r="H2050" i="3"/>
  <c r="E2051" i="3"/>
  <c r="F2051" i="3"/>
  <c r="G2051" i="3"/>
  <c r="H2051" i="3"/>
  <c r="E2052" i="3"/>
  <c r="F2052" i="3"/>
  <c r="G2052" i="3"/>
  <c r="H2052" i="3"/>
  <c r="E2053" i="3"/>
  <c r="F2053" i="3"/>
  <c r="G2053" i="3"/>
  <c r="H2053" i="3"/>
  <c r="E2054" i="3"/>
  <c r="F2054" i="3"/>
  <c r="G2054" i="3"/>
  <c r="H2054" i="3"/>
  <c r="E2055" i="3"/>
  <c r="F2055" i="3"/>
  <c r="G2055" i="3"/>
  <c r="H2055" i="3"/>
  <c r="E2056" i="3"/>
  <c r="F2056" i="3"/>
  <c r="G2056" i="3"/>
  <c r="H2056" i="3"/>
  <c r="E2057" i="3"/>
  <c r="F2057" i="3"/>
  <c r="G2057" i="3"/>
  <c r="H2057" i="3"/>
  <c r="E2058" i="3"/>
  <c r="F2058" i="3"/>
  <c r="G2058" i="3"/>
  <c r="H2058" i="3"/>
  <c r="E2059" i="3"/>
  <c r="F2059" i="3"/>
  <c r="G2059" i="3"/>
  <c r="H2059" i="3"/>
  <c r="E2060" i="3"/>
  <c r="F2060" i="3"/>
  <c r="G2060" i="3"/>
  <c r="H2060" i="3"/>
  <c r="E2061" i="3"/>
  <c r="F2061" i="3"/>
  <c r="G2061" i="3"/>
  <c r="H2061" i="3"/>
  <c r="E2062" i="3"/>
  <c r="F2062" i="3"/>
  <c r="G2062" i="3"/>
  <c r="H2062" i="3"/>
  <c r="E2063" i="3"/>
  <c r="F2063" i="3"/>
  <c r="G2063" i="3"/>
  <c r="H2063" i="3"/>
  <c r="E2064" i="3"/>
  <c r="F2064" i="3"/>
  <c r="G2064" i="3"/>
  <c r="H2064" i="3"/>
  <c r="E2065" i="3"/>
  <c r="F2065" i="3"/>
  <c r="G2065" i="3"/>
  <c r="H2065" i="3"/>
  <c r="E2066" i="3"/>
  <c r="F2066" i="3"/>
  <c r="G2066" i="3"/>
  <c r="H2066" i="3"/>
  <c r="E2067" i="3"/>
  <c r="F2067" i="3"/>
  <c r="G2067" i="3"/>
  <c r="H2067" i="3"/>
  <c r="E2068" i="3"/>
  <c r="F2068" i="3"/>
  <c r="G2068" i="3"/>
  <c r="H2068" i="3"/>
  <c r="E2069" i="3"/>
  <c r="F2069" i="3"/>
  <c r="G2069" i="3"/>
  <c r="H2069" i="3"/>
  <c r="E2070" i="3"/>
  <c r="F2070" i="3"/>
  <c r="G2070" i="3"/>
  <c r="H2070" i="3"/>
  <c r="E2071" i="3"/>
  <c r="F2071" i="3"/>
  <c r="G2071" i="3"/>
  <c r="H2071" i="3"/>
  <c r="E2072" i="3"/>
  <c r="F2072" i="3"/>
  <c r="G2072" i="3"/>
  <c r="H2072" i="3"/>
  <c r="E2073" i="3"/>
  <c r="F2073" i="3"/>
  <c r="G2073" i="3"/>
  <c r="H2073" i="3"/>
  <c r="E2074" i="3"/>
  <c r="F2074" i="3"/>
  <c r="G2074" i="3"/>
  <c r="H2074" i="3"/>
  <c r="E2075" i="3"/>
  <c r="F2075" i="3"/>
  <c r="G2075" i="3"/>
  <c r="H2075" i="3"/>
  <c r="E2076" i="3"/>
  <c r="F2076" i="3"/>
  <c r="G2076" i="3"/>
  <c r="H2076" i="3"/>
  <c r="E2077" i="3"/>
  <c r="F2077" i="3"/>
  <c r="G2077" i="3"/>
  <c r="H2077" i="3"/>
  <c r="E2078" i="3"/>
  <c r="F2078" i="3"/>
  <c r="G2078" i="3"/>
  <c r="H2078" i="3"/>
  <c r="E2079" i="3"/>
  <c r="F2079" i="3"/>
  <c r="G2079" i="3"/>
  <c r="H2079" i="3"/>
  <c r="E2080" i="3"/>
  <c r="F2080" i="3"/>
  <c r="G2080" i="3"/>
  <c r="H2080" i="3"/>
  <c r="E2081" i="3"/>
  <c r="F2081" i="3"/>
  <c r="G2081" i="3"/>
  <c r="H2081" i="3"/>
  <c r="E2082" i="3"/>
  <c r="F2082" i="3"/>
  <c r="G2082" i="3"/>
  <c r="H2082" i="3"/>
  <c r="E2083" i="3"/>
  <c r="F2083" i="3"/>
  <c r="G2083" i="3"/>
  <c r="H2083" i="3"/>
  <c r="E2084" i="3"/>
  <c r="F2084" i="3"/>
  <c r="G2084" i="3"/>
  <c r="H2084" i="3"/>
  <c r="E2085" i="3"/>
  <c r="F2085" i="3"/>
  <c r="G2085" i="3"/>
  <c r="H2085" i="3"/>
  <c r="E2086" i="3"/>
  <c r="F2086" i="3"/>
  <c r="G2086" i="3"/>
  <c r="H2086" i="3"/>
  <c r="E2087" i="3"/>
  <c r="F2087" i="3"/>
  <c r="G2087" i="3"/>
  <c r="H2087" i="3"/>
  <c r="E2088" i="3"/>
  <c r="F2088" i="3"/>
  <c r="G2088" i="3"/>
  <c r="H2088" i="3"/>
  <c r="E2089" i="3"/>
  <c r="F2089" i="3"/>
  <c r="G2089" i="3"/>
  <c r="H2089" i="3"/>
  <c r="E2090" i="3"/>
  <c r="F2090" i="3"/>
  <c r="G2090" i="3"/>
  <c r="H2090" i="3"/>
  <c r="E2091" i="3"/>
  <c r="F2091" i="3"/>
  <c r="G2091" i="3"/>
  <c r="H2091" i="3"/>
  <c r="E2092" i="3"/>
  <c r="F2092" i="3"/>
  <c r="G2092" i="3"/>
  <c r="H2092" i="3"/>
  <c r="E2093" i="3"/>
  <c r="F2093" i="3"/>
  <c r="G2093" i="3"/>
  <c r="H2093" i="3"/>
  <c r="E2094" i="3"/>
  <c r="F2094" i="3"/>
  <c r="G2094" i="3"/>
  <c r="H2094" i="3"/>
  <c r="E2095" i="3"/>
  <c r="F2095" i="3"/>
  <c r="G2095" i="3"/>
  <c r="H2095" i="3"/>
  <c r="E2096" i="3"/>
  <c r="F2096" i="3"/>
  <c r="G2096" i="3"/>
  <c r="H2096" i="3"/>
  <c r="E2097" i="3"/>
  <c r="F2097" i="3"/>
  <c r="G2097" i="3"/>
  <c r="H2097" i="3"/>
  <c r="E2098" i="3"/>
  <c r="F2098" i="3"/>
  <c r="G2098" i="3"/>
  <c r="H2098" i="3"/>
  <c r="E2099" i="3"/>
  <c r="F2099" i="3"/>
  <c r="G2099" i="3"/>
  <c r="H2099" i="3"/>
  <c r="E2100" i="3"/>
  <c r="F2100" i="3"/>
  <c r="G2100" i="3"/>
  <c r="H2100" i="3"/>
  <c r="E2101" i="3"/>
  <c r="F2101" i="3"/>
  <c r="G2101" i="3"/>
  <c r="H2101" i="3"/>
  <c r="E2102" i="3"/>
  <c r="F2102" i="3"/>
  <c r="G2102" i="3"/>
  <c r="H2102" i="3"/>
  <c r="E2103" i="3"/>
  <c r="F2103" i="3"/>
  <c r="G2103" i="3"/>
  <c r="H2103" i="3"/>
  <c r="E2104" i="3"/>
  <c r="F2104" i="3"/>
  <c r="G2104" i="3"/>
  <c r="H2104" i="3"/>
  <c r="E2105" i="3"/>
  <c r="F2105" i="3"/>
  <c r="G2105" i="3"/>
  <c r="H2105" i="3"/>
  <c r="E2106" i="3"/>
  <c r="F2106" i="3"/>
  <c r="G2106" i="3"/>
  <c r="H2106" i="3"/>
  <c r="E2107" i="3"/>
  <c r="F2107" i="3"/>
  <c r="G2107" i="3"/>
  <c r="H2107" i="3"/>
  <c r="E2108" i="3"/>
  <c r="F2108" i="3"/>
  <c r="G2108" i="3"/>
  <c r="H2108" i="3"/>
  <c r="E2109" i="3"/>
  <c r="F2109" i="3"/>
  <c r="G2109" i="3"/>
  <c r="H2109" i="3"/>
  <c r="E2110" i="3"/>
  <c r="F2110" i="3"/>
  <c r="G2110" i="3"/>
  <c r="H2110" i="3"/>
  <c r="E2111" i="3"/>
  <c r="F2111" i="3"/>
  <c r="G2111" i="3"/>
  <c r="H2111" i="3"/>
  <c r="E2112" i="3"/>
  <c r="F2112" i="3"/>
  <c r="G2112" i="3"/>
  <c r="H2112" i="3"/>
  <c r="E2113" i="3"/>
  <c r="F2113" i="3"/>
  <c r="G2113" i="3"/>
  <c r="H2113" i="3"/>
  <c r="E2114" i="3"/>
  <c r="F2114" i="3"/>
  <c r="G2114" i="3"/>
  <c r="H2114" i="3"/>
  <c r="E2115" i="3"/>
  <c r="F2115" i="3"/>
  <c r="G2115" i="3"/>
  <c r="H2115" i="3"/>
  <c r="E2116" i="3"/>
  <c r="F2116" i="3"/>
  <c r="G2116" i="3"/>
  <c r="H2116" i="3"/>
  <c r="E2117" i="3"/>
  <c r="F2117" i="3"/>
  <c r="G2117" i="3"/>
  <c r="H2117" i="3"/>
  <c r="E2118" i="3"/>
  <c r="F2118" i="3"/>
  <c r="G2118" i="3"/>
  <c r="H2118" i="3"/>
  <c r="E2119" i="3"/>
  <c r="F2119" i="3"/>
  <c r="G2119" i="3"/>
  <c r="H2119" i="3"/>
  <c r="E2120" i="3"/>
  <c r="F2120" i="3"/>
  <c r="G2120" i="3"/>
  <c r="H2120" i="3"/>
  <c r="E2121" i="3"/>
  <c r="F2121" i="3"/>
  <c r="G2121" i="3"/>
  <c r="H2121" i="3"/>
  <c r="E2122" i="3"/>
  <c r="F2122" i="3"/>
  <c r="G2122" i="3"/>
  <c r="H2122" i="3"/>
  <c r="E2123" i="3"/>
  <c r="F2123" i="3"/>
  <c r="G2123" i="3"/>
  <c r="H2123" i="3"/>
  <c r="E2124" i="3"/>
  <c r="F2124" i="3"/>
  <c r="G2124" i="3"/>
  <c r="H2124" i="3"/>
  <c r="E2125" i="3"/>
  <c r="F2125" i="3"/>
  <c r="G2125" i="3"/>
  <c r="H2125" i="3"/>
  <c r="E2126" i="3"/>
  <c r="F2126" i="3"/>
  <c r="G2126" i="3"/>
  <c r="H2126" i="3"/>
  <c r="E2127" i="3"/>
  <c r="F2127" i="3"/>
  <c r="G2127" i="3"/>
  <c r="H2127" i="3"/>
  <c r="E2128" i="3"/>
  <c r="F2128" i="3"/>
  <c r="G2128" i="3"/>
  <c r="H2128" i="3"/>
  <c r="E2129" i="3"/>
  <c r="F2129" i="3"/>
  <c r="G2129" i="3"/>
  <c r="H2129" i="3"/>
  <c r="E2130" i="3"/>
  <c r="F2130" i="3"/>
  <c r="G2130" i="3"/>
  <c r="H2130" i="3"/>
  <c r="E2131" i="3"/>
  <c r="F2131" i="3"/>
  <c r="G2131" i="3"/>
  <c r="H2131" i="3"/>
  <c r="E2132" i="3"/>
  <c r="F2132" i="3"/>
  <c r="G2132" i="3"/>
  <c r="H2132" i="3"/>
  <c r="E2133" i="3"/>
  <c r="F2133" i="3"/>
  <c r="G2133" i="3"/>
  <c r="H2133" i="3"/>
  <c r="E2134" i="3"/>
  <c r="F2134" i="3"/>
  <c r="G2134" i="3"/>
  <c r="H2134" i="3"/>
  <c r="E2135" i="3"/>
  <c r="F2135" i="3"/>
  <c r="G2135" i="3"/>
  <c r="H2135" i="3"/>
  <c r="E2136" i="3"/>
  <c r="F2136" i="3"/>
  <c r="G2136" i="3"/>
  <c r="H2136" i="3"/>
  <c r="E2137" i="3"/>
  <c r="F2137" i="3"/>
  <c r="G2137" i="3"/>
  <c r="H2137" i="3"/>
  <c r="E2138" i="3"/>
  <c r="F2138" i="3"/>
  <c r="G2138" i="3"/>
  <c r="H2138" i="3"/>
  <c r="E2139" i="3"/>
  <c r="F2139" i="3"/>
  <c r="G2139" i="3"/>
  <c r="H2139" i="3"/>
  <c r="E2140" i="3"/>
  <c r="F2140" i="3"/>
  <c r="G2140" i="3"/>
  <c r="H2140" i="3"/>
  <c r="E2141" i="3"/>
  <c r="F2141" i="3"/>
  <c r="G2141" i="3"/>
  <c r="H2141" i="3"/>
  <c r="E2142" i="3"/>
  <c r="F2142" i="3"/>
  <c r="G2142" i="3"/>
  <c r="H2142" i="3"/>
  <c r="E2143" i="3"/>
  <c r="F2143" i="3"/>
  <c r="G2143" i="3"/>
  <c r="H2143" i="3"/>
  <c r="E2144" i="3"/>
  <c r="F2144" i="3"/>
  <c r="G2144" i="3"/>
  <c r="H2144" i="3"/>
  <c r="E2145" i="3"/>
  <c r="F2145" i="3"/>
  <c r="G2145" i="3"/>
  <c r="H2145" i="3"/>
  <c r="E2146" i="3"/>
  <c r="F2146" i="3"/>
  <c r="G2146" i="3"/>
  <c r="H2146" i="3"/>
  <c r="E2147" i="3"/>
  <c r="F2147" i="3"/>
  <c r="G2147" i="3"/>
  <c r="H2147" i="3"/>
  <c r="E2148" i="3"/>
  <c r="F2148" i="3"/>
  <c r="G2148" i="3"/>
  <c r="H2148" i="3"/>
  <c r="E2149" i="3"/>
  <c r="F2149" i="3"/>
  <c r="G2149" i="3"/>
  <c r="H2149" i="3"/>
  <c r="E2150" i="3"/>
  <c r="F2150" i="3"/>
  <c r="G2150" i="3"/>
  <c r="H2150" i="3"/>
  <c r="E2151" i="3"/>
  <c r="F2151" i="3"/>
  <c r="G2151" i="3"/>
  <c r="H2151" i="3"/>
  <c r="E2152" i="3"/>
  <c r="F2152" i="3"/>
  <c r="G2152" i="3"/>
  <c r="H2152" i="3"/>
  <c r="E2153" i="3"/>
  <c r="F2153" i="3"/>
  <c r="G2153" i="3"/>
  <c r="H2153" i="3"/>
  <c r="E2154" i="3"/>
  <c r="F2154" i="3"/>
  <c r="G2154" i="3"/>
  <c r="H2154" i="3"/>
  <c r="E2155" i="3"/>
  <c r="F2155" i="3"/>
  <c r="G2155" i="3"/>
  <c r="H2155" i="3"/>
  <c r="E2156" i="3"/>
  <c r="F2156" i="3"/>
  <c r="G2156" i="3"/>
  <c r="H2156" i="3"/>
  <c r="E2157" i="3"/>
  <c r="F2157" i="3"/>
  <c r="G2157" i="3"/>
  <c r="H2157" i="3"/>
  <c r="E2158" i="3"/>
  <c r="F2158" i="3"/>
  <c r="G2158" i="3"/>
  <c r="H2158" i="3"/>
  <c r="E2159" i="3"/>
  <c r="F2159" i="3"/>
  <c r="G2159" i="3"/>
  <c r="H2159" i="3"/>
  <c r="E2160" i="3"/>
  <c r="F2160" i="3"/>
  <c r="G2160" i="3"/>
  <c r="H2160" i="3"/>
  <c r="E2161" i="3"/>
  <c r="F2161" i="3"/>
  <c r="G2161" i="3"/>
  <c r="H2161" i="3"/>
  <c r="E2162" i="3"/>
  <c r="F2162" i="3"/>
  <c r="G2162" i="3"/>
  <c r="H2162" i="3"/>
  <c r="E2163" i="3"/>
  <c r="F2163" i="3"/>
  <c r="G2163" i="3"/>
  <c r="H2163" i="3"/>
  <c r="E2164" i="3"/>
  <c r="F2164" i="3"/>
  <c r="G2164" i="3"/>
  <c r="H2164" i="3"/>
  <c r="E2165" i="3"/>
  <c r="F2165" i="3"/>
  <c r="G2165" i="3"/>
  <c r="H2165" i="3"/>
  <c r="E2166" i="3"/>
  <c r="F2166" i="3"/>
  <c r="G2166" i="3"/>
  <c r="H2166" i="3"/>
  <c r="E2167" i="3"/>
  <c r="F2167" i="3"/>
  <c r="G2167" i="3"/>
  <c r="H2167" i="3"/>
  <c r="E2168" i="3"/>
  <c r="F2168" i="3"/>
  <c r="G2168" i="3"/>
  <c r="H2168" i="3"/>
  <c r="E2169" i="3"/>
  <c r="F2169" i="3"/>
  <c r="G2169" i="3"/>
  <c r="H2169" i="3"/>
  <c r="E2170" i="3"/>
  <c r="F2170" i="3"/>
  <c r="G2170" i="3"/>
  <c r="H2170" i="3"/>
  <c r="E2171" i="3"/>
  <c r="F2171" i="3"/>
  <c r="G2171" i="3"/>
  <c r="H2171" i="3"/>
  <c r="E2172" i="3"/>
  <c r="F2172" i="3"/>
  <c r="G2172" i="3"/>
  <c r="H2172" i="3"/>
  <c r="E2173" i="3"/>
  <c r="F2173" i="3"/>
  <c r="G2173" i="3"/>
  <c r="H2173" i="3"/>
  <c r="E2174" i="3"/>
  <c r="F2174" i="3"/>
  <c r="G2174" i="3"/>
  <c r="H2174" i="3"/>
  <c r="E2175" i="3"/>
  <c r="F2175" i="3"/>
  <c r="G2175" i="3"/>
  <c r="H2175" i="3"/>
  <c r="E2176" i="3"/>
  <c r="F2176" i="3"/>
  <c r="G2176" i="3"/>
  <c r="H2176" i="3"/>
  <c r="E2177" i="3"/>
  <c r="F2177" i="3"/>
  <c r="G2177" i="3"/>
  <c r="H2177" i="3"/>
  <c r="E2178" i="3"/>
  <c r="F2178" i="3"/>
  <c r="G2178" i="3"/>
  <c r="H2178" i="3"/>
  <c r="E2179" i="3"/>
  <c r="F2179" i="3"/>
  <c r="G2179" i="3"/>
  <c r="H2179" i="3"/>
  <c r="E2180" i="3"/>
  <c r="F2180" i="3"/>
  <c r="G2180" i="3"/>
  <c r="H2180" i="3"/>
  <c r="E2181" i="3"/>
  <c r="F2181" i="3"/>
  <c r="G2181" i="3"/>
  <c r="H2181" i="3"/>
  <c r="E2182" i="3"/>
  <c r="F2182" i="3"/>
  <c r="G2182" i="3"/>
  <c r="H2182" i="3"/>
  <c r="E2183" i="3"/>
  <c r="F2183" i="3"/>
  <c r="G2183" i="3"/>
  <c r="H2183" i="3"/>
  <c r="E2184" i="3"/>
  <c r="F2184" i="3"/>
  <c r="G2184" i="3"/>
  <c r="H2184" i="3"/>
  <c r="E2185" i="3"/>
  <c r="F2185" i="3"/>
  <c r="G2185" i="3"/>
  <c r="H2185" i="3"/>
  <c r="E2186" i="3"/>
  <c r="F2186" i="3"/>
  <c r="G2186" i="3"/>
  <c r="H2186" i="3"/>
  <c r="E2187" i="3"/>
  <c r="F2187" i="3"/>
  <c r="G2187" i="3"/>
  <c r="H2187" i="3"/>
  <c r="E2188" i="3"/>
  <c r="F2188" i="3"/>
  <c r="G2188" i="3"/>
  <c r="H2188" i="3"/>
  <c r="E2189" i="3"/>
  <c r="F2189" i="3"/>
  <c r="G2189" i="3"/>
  <c r="H2189" i="3"/>
  <c r="E2190" i="3"/>
  <c r="F2190" i="3"/>
  <c r="G2190" i="3"/>
  <c r="H2190" i="3"/>
  <c r="E2191" i="3"/>
  <c r="F2191" i="3"/>
  <c r="G2191" i="3"/>
  <c r="H2191" i="3"/>
  <c r="E2192" i="3"/>
  <c r="F2192" i="3"/>
  <c r="G2192" i="3"/>
  <c r="H2192" i="3"/>
  <c r="E2193" i="3"/>
  <c r="F2193" i="3"/>
  <c r="G2193" i="3"/>
  <c r="H2193" i="3"/>
  <c r="E2194" i="3"/>
  <c r="F2194" i="3"/>
  <c r="G2194" i="3"/>
  <c r="H2194" i="3"/>
  <c r="E2195" i="3"/>
  <c r="F2195" i="3"/>
  <c r="G2195" i="3"/>
  <c r="H2195" i="3"/>
  <c r="E2196" i="3"/>
  <c r="F2196" i="3"/>
  <c r="G2196" i="3"/>
  <c r="H2196" i="3"/>
  <c r="E2197" i="3"/>
  <c r="F2197" i="3"/>
  <c r="G2197" i="3"/>
  <c r="H2197" i="3"/>
  <c r="E2198" i="3"/>
  <c r="F2198" i="3"/>
  <c r="G2198" i="3"/>
  <c r="H2198" i="3"/>
  <c r="E2199" i="3"/>
  <c r="F2199" i="3"/>
  <c r="G2199" i="3"/>
  <c r="H2199" i="3"/>
  <c r="E2200" i="3"/>
  <c r="F2200" i="3"/>
  <c r="G2200" i="3"/>
  <c r="H2200" i="3"/>
  <c r="E2201" i="3"/>
  <c r="F2201" i="3"/>
  <c r="G2201" i="3"/>
  <c r="H2201" i="3"/>
  <c r="E2202" i="3"/>
  <c r="F2202" i="3"/>
  <c r="G2202" i="3"/>
  <c r="H2202" i="3"/>
  <c r="E2203" i="3"/>
  <c r="F2203" i="3"/>
  <c r="G2203" i="3"/>
  <c r="H2203" i="3"/>
  <c r="E2204" i="3"/>
  <c r="F2204" i="3"/>
  <c r="G2204" i="3"/>
  <c r="H2204" i="3"/>
  <c r="E2205" i="3"/>
  <c r="F2205" i="3"/>
  <c r="G2205" i="3"/>
  <c r="H2205" i="3"/>
  <c r="E2206" i="3"/>
  <c r="F2206" i="3"/>
  <c r="G2206" i="3"/>
  <c r="H2206" i="3"/>
  <c r="E2207" i="3"/>
  <c r="F2207" i="3"/>
  <c r="G2207" i="3"/>
  <c r="H2207" i="3"/>
  <c r="E2208" i="3"/>
  <c r="F2208" i="3"/>
  <c r="G2208" i="3"/>
  <c r="H2208" i="3"/>
  <c r="E2209" i="3"/>
  <c r="F2209" i="3"/>
  <c r="G2209" i="3"/>
  <c r="H2209" i="3"/>
  <c r="E2210" i="3"/>
  <c r="F2210" i="3"/>
  <c r="G2210" i="3"/>
  <c r="H2210" i="3"/>
  <c r="E2211" i="3"/>
  <c r="F2211" i="3"/>
  <c r="G2211" i="3"/>
  <c r="H2211" i="3"/>
  <c r="E2212" i="3"/>
  <c r="F2212" i="3"/>
  <c r="G2212" i="3"/>
  <c r="H2212" i="3"/>
  <c r="E2213" i="3"/>
  <c r="F2213" i="3"/>
  <c r="G2213" i="3"/>
  <c r="H2213" i="3"/>
  <c r="E2214" i="3"/>
  <c r="F2214" i="3"/>
  <c r="G2214" i="3"/>
  <c r="H2214" i="3"/>
  <c r="E2215" i="3"/>
  <c r="F2215" i="3"/>
  <c r="G2215" i="3"/>
  <c r="H2215" i="3"/>
  <c r="E2216" i="3"/>
  <c r="F2216" i="3"/>
  <c r="G2216" i="3"/>
  <c r="H2216" i="3"/>
  <c r="E2217" i="3"/>
  <c r="F2217" i="3"/>
  <c r="G2217" i="3"/>
  <c r="H2217" i="3"/>
  <c r="E2218" i="3"/>
  <c r="F2218" i="3"/>
  <c r="G2218" i="3"/>
  <c r="H2218" i="3"/>
  <c r="E2219" i="3"/>
  <c r="F2219" i="3"/>
  <c r="G2219" i="3"/>
  <c r="H2219" i="3"/>
  <c r="E2220" i="3"/>
  <c r="F2220" i="3"/>
  <c r="G2220" i="3"/>
  <c r="H2220" i="3"/>
  <c r="E2221" i="3"/>
  <c r="F2221" i="3"/>
  <c r="G2221" i="3"/>
  <c r="H2221" i="3"/>
  <c r="E2222" i="3"/>
  <c r="F2222" i="3"/>
  <c r="G2222" i="3"/>
  <c r="H2222" i="3"/>
  <c r="E2223" i="3"/>
  <c r="F2223" i="3"/>
  <c r="G2223" i="3"/>
  <c r="H2223" i="3"/>
  <c r="E2224" i="3"/>
  <c r="F2224" i="3"/>
  <c r="G2224" i="3"/>
  <c r="H2224" i="3"/>
  <c r="E2225" i="3"/>
  <c r="F2225" i="3"/>
  <c r="G2225" i="3"/>
  <c r="H2225" i="3"/>
  <c r="E2226" i="3"/>
  <c r="F2226" i="3"/>
  <c r="G2226" i="3"/>
  <c r="H2226" i="3"/>
  <c r="E2227" i="3"/>
  <c r="F2227" i="3"/>
  <c r="G2227" i="3"/>
  <c r="H2227" i="3"/>
  <c r="E2228" i="3"/>
  <c r="F2228" i="3"/>
  <c r="G2228" i="3"/>
  <c r="H2228" i="3"/>
  <c r="E2229" i="3"/>
  <c r="F2229" i="3"/>
  <c r="G2229" i="3"/>
  <c r="H2229" i="3"/>
  <c r="E2230" i="3"/>
  <c r="F2230" i="3"/>
  <c r="G2230" i="3"/>
  <c r="H2230" i="3"/>
  <c r="E2231" i="3"/>
  <c r="F2231" i="3"/>
  <c r="G2231" i="3"/>
  <c r="H2231" i="3"/>
  <c r="E2232" i="3"/>
  <c r="F2232" i="3"/>
  <c r="G2232" i="3"/>
  <c r="H2232" i="3"/>
  <c r="E2233" i="3"/>
  <c r="F2233" i="3"/>
  <c r="G2233" i="3"/>
  <c r="H2233" i="3"/>
  <c r="E2234" i="3"/>
  <c r="F2234" i="3"/>
  <c r="G2234" i="3"/>
  <c r="H2234" i="3"/>
  <c r="E2235" i="3"/>
  <c r="F2235" i="3"/>
  <c r="G2235" i="3"/>
  <c r="H2235" i="3"/>
  <c r="E2236" i="3"/>
  <c r="F2236" i="3"/>
  <c r="G2236" i="3"/>
  <c r="H2236" i="3"/>
  <c r="E2237" i="3"/>
  <c r="F2237" i="3"/>
  <c r="G2237" i="3"/>
  <c r="H2237" i="3"/>
  <c r="E2238" i="3"/>
  <c r="F2238" i="3"/>
  <c r="G2238" i="3"/>
  <c r="H2238" i="3"/>
  <c r="E2239" i="3"/>
  <c r="F2239" i="3"/>
  <c r="G2239" i="3"/>
  <c r="H2239" i="3"/>
  <c r="E2240" i="3"/>
  <c r="F2240" i="3"/>
  <c r="G2240" i="3"/>
  <c r="H2240" i="3"/>
  <c r="E2241" i="3"/>
  <c r="F2241" i="3"/>
  <c r="G2241" i="3"/>
  <c r="H2241" i="3"/>
  <c r="E2242" i="3"/>
  <c r="F2242" i="3"/>
  <c r="G2242" i="3"/>
  <c r="H2242" i="3"/>
  <c r="E2243" i="3"/>
  <c r="F2243" i="3"/>
  <c r="G2243" i="3"/>
  <c r="H2243" i="3"/>
  <c r="E2244" i="3"/>
  <c r="F2244" i="3"/>
  <c r="G2244" i="3"/>
  <c r="H2244" i="3"/>
  <c r="E2245" i="3"/>
  <c r="F2245" i="3"/>
  <c r="G2245" i="3"/>
  <c r="H2245" i="3"/>
  <c r="E2246" i="3"/>
  <c r="F2246" i="3"/>
  <c r="G2246" i="3"/>
  <c r="H2246" i="3"/>
  <c r="E2247" i="3"/>
  <c r="F2247" i="3"/>
  <c r="G2247" i="3"/>
  <c r="H2247" i="3"/>
  <c r="E2248" i="3"/>
  <c r="F2248" i="3"/>
  <c r="G2248" i="3"/>
  <c r="H2248" i="3"/>
  <c r="E2249" i="3"/>
  <c r="F2249" i="3"/>
  <c r="G2249" i="3"/>
  <c r="H2249" i="3"/>
  <c r="E2250" i="3"/>
  <c r="F2250" i="3"/>
  <c r="G2250" i="3"/>
  <c r="H2250" i="3"/>
  <c r="E2251" i="3"/>
  <c r="F2251" i="3"/>
  <c r="G2251" i="3"/>
  <c r="H2251" i="3"/>
  <c r="E2252" i="3"/>
  <c r="F2252" i="3"/>
  <c r="G2252" i="3"/>
  <c r="H2252" i="3"/>
  <c r="E2253" i="3"/>
  <c r="F2253" i="3"/>
  <c r="G2253" i="3"/>
  <c r="H2253" i="3"/>
  <c r="E2254" i="3"/>
  <c r="F2254" i="3"/>
  <c r="G2254" i="3"/>
  <c r="H2254" i="3"/>
  <c r="E2255" i="3"/>
  <c r="F2255" i="3"/>
  <c r="G2255" i="3"/>
  <c r="H2255" i="3"/>
  <c r="E2256" i="3"/>
  <c r="F2256" i="3"/>
  <c r="G2256" i="3"/>
  <c r="H2256" i="3"/>
  <c r="E2257" i="3"/>
  <c r="F2257" i="3"/>
  <c r="G2257" i="3"/>
  <c r="H2257" i="3"/>
  <c r="E2258" i="3"/>
  <c r="F2258" i="3"/>
  <c r="G2258" i="3"/>
  <c r="H2258" i="3"/>
  <c r="E2259" i="3"/>
  <c r="F2259" i="3"/>
  <c r="G2259" i="3"/>
  <c r="H2259" i="3"/>
  <c r="E2260" i="3"/>
  <c r="F2260" i="3"/>
  <c r="G2260" i="3"/>
  <c r="H2260" i="3"/>
  <c r="E2261" i="3"/>
  <c r="F2261" i="3"/>
  <c r="G2261" i="3"/>
  <c r="H2261" i="3"/>
  <c r="E2262" i="3"/>
  <c r="F2262" i="3"/>
  <c r="G2262" i="3"/>
  <c r="H2262" i="3"/>
  <c r="E2263" i="3"/>
  <c r="F2263" i="3"/>
  <c r="G2263" i="3"/>
  <c r="H2263" i="3"/>
  <c r="E2264" i="3"/>
  <c r="F2264" i="3"/>
  <c r="G2264" i="3"/>
  <c r="H2264" i="3"/>
  <c r="E2265" i="3"/>
  <c r="F2265" i="3"/>
  <c r="G2265" i="3"/>
  <c r="H2265" i="3"/>
  <c r="E2266" i="3"/>
  <c r="F2266" i="3"/>
  <c r="G2266" i="3"/>
  <c r="H2266" i="3"/>
  <c r="E2267" i="3"/>
  <c r="F2267" i="3"/>
  <c r="G2267" i="3"/>
  <c r="H2267" i="3"/>
  <c r="E2268" i="3"/>
  <c r="F2268" i="3"/>
  <c r="G2268" i="3"/>
  <c r="H2268" i="3"/>
  <c r="E2269" i="3"/>
  <c r="F2269" i="3"/>
  <c r="G2269" i="3"/>
  <c r="H2269" i="3"/>
  <c r="E2270" i="3"/>
  <c r="F2270" i="3"/>
  <c r="G2270" i="3"/>
  <c r="H2270" i="3"/>
  <c r="E2271" i="3"/>
  <c r="F2271" i="3"/>
  <c r="G2271" i="3"/>
  <c r="H2271" i="3"/>
  <c r="E2272" i="3"/>
  <c r="F2272" i="3"/>
  <c r="G2272" i="3"/>
  <c r="H2272" i="3"/>
  <c r="E2273" i="3"/>
  <c r="F2273" i="3"/>
  <c r="G2273" i="3"/>
  <c r="H2273" i="3"/>
  <c r="E2274" i="3"/>
  <c r="F2274" i="3"/>
  <c r="G2274" i="3"/>
  <c r="H2274" i="3"/>
  <c r="E2275" i="3"/>
  <c r="F2275" i="3"/>
  <c r="G2275" i="3"/>
  <c r="H2275" i="3"/>
  <c r="E2276" i="3"/>
  <c r="F2276" i="3"/>
  <c r="G2276" i="3"/>
  <c r="H2276" i="3"/>
  <c r="E2277" i="3"/>
  <c r="F2277" i="3"/>
  <c r="G2277" i="3"/>
  <c r="H2277" i="3"/>
  <c r="E2278" i="3"/>
  <c r="F2278" i="3"/>
  <c r="G2278" i="3"/>
  <c r="H2278" i="3"/>
  <c r="E2279" i="3"/>
  <c r="F2279" i="3"/>
  <c r="G2279" i="3"/>
  <c r="H2279" i="3"/>
  <c r="E2280" i="3"/>
  <c r="F2280" i="3"/>
  <c r="G2280" i="3"/>
  <c r="H2280" i="3"/>
  <c r="E2281" i="3"/>
  <c r="F2281" i="3"/>
  <c r="G2281" i="3"/>
  <c r="H2281" i="3"/>
  <c r="E2282" i="3"/>
  <c r="F2282" i="3"/>
  <c r="G2282" i="3"/>
  <c r="H2282" i="3"/>
  <c r="E2283" i="3"/>
  <c r="F2283" i="3"/>
  <c r="G2283" i="3"/>
  <c r="H2283" i="3"/>
  <c r="E2284" i="3"/>
  <c r="F2284" i="3"/>
  <c r="G2284" i="3"/>
  <c r="H2284" i="3"/>
  <c r="E2285" i="3"/>
  <c r="F2285" i="3"/>
  <c r="G2285" i="3"/>
  <c r="H2285" i="3"/>
  <c r="E2286" i="3"/>
  <c r="F2286" i="3"/>
  <c r="G2286" i="3"/>
  <c r="H2286" i="3"/>
  <c r="E2287" i="3"/>
  <c r="F2287" i="3"/>
  <c r="G2287" i="3"/>
  <c r="H2287" i="3"/>
  <c r="E2288" i="3"/>
  <c r="F2288" i="3"/>
  <c r="G2288" i="3"/>
  <c r="H2288" i="3"/>
  <c r="E2289" i="3"/>
  <c r="F2289" i="3"/>
  <c r="G2289" i="3"/>
  <c r="H2289" i="3"/>
  <c r="E2290" i="3"/>
  <c r="F2290" i="3"/>
  <c r="G2290" i="3"/>
  <c r="H2290" i="3"/>
  <c r="E2291" i="3"/>
  <c r="F2291" i="3"/>
  <c r="G2291" i="3"/>
  <c r="H2291" i="3"/>
  <c r="E2292" i="3"/>
  <c r="F2292" i="3"/>
  <c r="G2292" i="3"/>
  <c r="H2292" i="3"/>
  <c r="E2293" i="3"/>
  <c r="F2293" i="3"/>
  <c r="G2293" i="3"/>
  <c r="H2293" i="3"/>
  <c r="E2294" i="3"/>
  <c r="F2294" i="3"/>
  <c r="G2294" i="3"/>
  <c r="H2294" i="3"/>
  <c r="E2295" i="3"/>
  <c r="F2295" i="3"/>
  <c r="G2295" i="3"/>
  <c r="H2295" i="3"/>
  <c r="E2296" i="3"/>
  <c r="F2296" i="3"/>
  <c r="G2296" i="3"/>
  <c r="H2296" i="3"/>
  <c r="E2297" i="3"/>
  <c r="F2297" i="3"/>
  <c r="G2297" i="3"/>
  <c r="H2297" i="3"/>
  <c r="E2298" i="3"/>
  <c r="F2298" i="3"/>
  <c r="G2298" i="3"/>
  <c r="H2298" i="3"/>
  <c r="E2299" i="3"/>
  <c r="F2299" i="3"/>
  <c r="G2299" i="3"/>
  <c r="H2299" i="3"/>
  <c r="E2300" i="3"/>
  <c r="F2300" i="3"/>
  <c r="G2300" i="3"/>
  <c r="H2300" i="3"/>
  <c r="E2301" i="3"/>
  <c r="F2301" i="3"/>
  <c r="G2301" i="3"/>
  <c r="H2301" i="3"/>
  <c r="E2302" i="3"/>
  <c r="F2302" i="3"/>
  <c r="G2302" i="3"/>
  <c r="H2302" i="3"/>
  <c r="E2303" i="3"/>
  <c r="F2303" i="3"/>
  <c r="G2303" i="3"/>
  <c r="H2303" i="3"/>
  <c r="E2304" i="3"/>
  <c r="F2304" i="3"/>
  <c r="G2304" i="3"/>
  <c r="H2304" i="3"/>
  <c r="E2305" i="3"/>
  <c r="F2305" i="3"/>
  <c r="G2305" i="3"/>
  <c r="H2305" i="3"/>
  <c r="E2306" i="3"/>
  <c r="F2306" i="3"/>
  <c r="G2306" i="3"/>
  <c r="H2306" i="3"/>
  <c r="E2307" i="3"/>
  <c r="F2307" i="3"/>
  <c r="G2307" i="3"/>
  <c r="H2307" i="3"/>
  <c r="E2308" i="3"/>
  <c r="F2308" i="3"/>
  <c r="G2308" i="3"/>
  <c r="H2308" i="3"/>
  <c r="E2309" i="3"/>
  <c r="F2309" i="3"/>
  <c r="G2309" i="3"/>
  <c r="H2309" i="3"/>
  <c r="E2310" i="3"/>
  <c r="F2310" i="3"/>
  <c r="G2310" i="3"/>
  <c r="H2310" i="3"/>
  <c r="E2311" i="3"/>
  <c r="F2311" i="3"/>
  <c r="G2311" i="3"/>
  <c r="H2311" i="3"/>
  <c r="E2312" i="3"/>
  <c r="F2312" i="3"/>
  <c r="G2312" i="3"/>
  <c r="H2312" i="3"/>
  <c r="E2313" i="3"/>
  <c r="F2313" i="3"/>
  <c r="G2313" i="3"/>
  <c r="H2313" i="3"/>
  <c r="E2314" i="3"/>
  <c r="F2314" i="3"/>
  <c r="G2314" i="3"/>
  <c r="H2314" i="3"/>
  <c r="E2315" i="3"/>
  <c r="F2315" i="3"/>
  <c r="G2315" i="3"/>
  <c r="H2315" i="3"/>
  <c r="E2316" i="3"/>
  <c r="F2316" i="3"/>
  <c r="G2316" i="3"/>
  <c r="H2316" i="3"/>
  <c r="E2317" i="3"/>
  <c r="F2317" i="3"/>
  <c r="G2317" i="3"/>
  <c r="H2317" i="3"/>
  <c r="E2318" i="3"/>
  <c r="F2318" i="3"/>
  <c r="G2318" i="3"/>
  <c r="H2318" i="3"/>
  <c r="E2319" i="3"/>
  <c r="F2319" i="3"/>
  <c r="G2319" i="3"/>
  <c r="H2319" i="3"/>
  <c r="E2320" i="3"/>
  <c r="F2320" i="3"/>
  <c r="G2320" i="3"/>
  <c r="H2320" i="3"/>
  <c r="E2321" i="3"/>
  <c r="F2321" i="3"/>
  <c r="G2321" i="3"/>
  <c r="H2321" i="3"/>
  <c r="E2322" i="3"/>
  <c r="F2322" i="3"/>
  <c r="G2322" i="3"/>
  <c r="H2322" i="3"/>
  <c r="E2323" i="3"/>
  <c r="F2323" i="3"/>
  <c r="G2323" i="3"/>
  <c r="H2323" i="3"/>
  <c r="E2324" i="3"/>
  <c r="F2324" i="3"/>
  <c r="G2324" i="3"/>
  <c r="H2324" i="3"/>
  <c r="E2325" i="3"/>
  <c r="F2325" i="3"/>
  <c r="G2325" i="3"/>
  <c r="H2325" i="3"/>
  <c r="E2326" i="3"/>
  <c r="F2326" i="3"/>
  <c r="G2326" i="3"/>
  <c r="H2326" i="3"/>
  <c r="E2327" i="3"/>
  <c r="F2327" i="3"/>
  <c r="G2327" i="3"/>
  <c r="H2327" i="3"/>
  <c r="E2328" i="3"/>
  <c r="F2328" i="3"/>
  <c r="G2328" i="3"/>
  <c r="H2328" i="3"/>
  <c r="E2329" i="3"/>
  <c r="F2329" i="3"/>
  <c r="G2329" i="3"/>
  <c r="H2329" i="3"/>
  <c r="E2330" i="3"/>
  <c r="F2330" i="3"/>
  <c r="G2330" i="3"/>
  <c r="H2330" i="3"/>
  <c r="E2331" i="3"/>
  <c r="F2331" i="3"/>
  <c r="G2331" i="3"/>
  <c r="H2331" i="3"/>
  <c r="E2332" i="3"/>
  <c r="F2332" i="3"/>
  <c r="G2332" i="3"/>
  <c r="H2332" i="3"/>
  <c r="E2333" i="3"/>
  <c r="F2333" i="3"/>
  <c r="G2333" i="3"/>
  <c r="H2333" i="3"/>
  <c r="E2334" i="3"/>
  <c r="F2334" i="3"/>
  <c r="G2334" i="3"/>
  <c r="H2334" i="3"/>
  <c r="E2335" i="3"/>
  <c r="F2335" i="3"/>
  <c r="G2335" i="3"/>
  <c r="H2335" i="3"/>
  <c r="E2336" i="3"/>
  <c r="F2336" i="3"/>
  <c r="G2336" i="3"/>
  <c r="H2336" i="3"/>
  <c r="E2337" i="3"/>
  <c r="F2337" i="3"/>
  <c r="G2337" i="3"/>
  <c r="H2337" i="3"/>
  <c r="E2338" i="3"/>
  <c r="F2338" i="3"/>
  <c r="G2338" i="3"/>
  <c r="H2338" i="3"/>
  <c r="E2339" i="3"/>
  <c r="F2339" i="3"/>
  <c r="G2339" i="3"/>
  <c r="H2339" i="3"/>
  <c r="E2340" i="3"/>
  <c r="F2340" i="3"/>
  <c r="G2340" i="3"/>
  <c r="H2340" i="3"/>
  <c r="E2341" i="3"/>
  <c r="F2341" i="3"/>
  <c r="G2341" i="3"/>
  <c r="H2341" i="3"/>
  <c r="E2342" i="3"/>
  <c r="F2342" i="3"/>
  <c r="G2342" i="3"/>
  <c r="H2342" i="3"/>
  <c r="E2343" i="3"/>
  <c r="F2343" i="3"/>
  <c r="G2343" i="3"/>
  <c r="H2343" i="3"/>
  <c r="E2344" i="3"/>
  <c r="F2344" i="3"/>
  <c r="G2344" i="3"/>
  <c r="H2344" i="3"/>
  <c r="E2345" i="3"/>
  <c r="F2345" i="3"/>
  <c r="G2345" i="3"/>
  <c r="H2345" i="3"/>
  <c r="E2346" i="3"/>
  <c r="F2346" i="3"/>
  <c r="G2346" i="3"/>
  <c r="H2346" i="3"/>
  <c r="E2347" i="3"/>
  <c r="F2347" i="3"/>
  <c r="G2347" i="3"/>
  <c r="H2347" i="3"/>
  <c r="E2348" i="3"/>
  <c r="F2348" i="3"/>
  <c r="G2348" i="3"/>
  <c r="H2348" i="3"/>
  <c r="E2349" i="3"/>
  <c r="F2349" i="3"/>
  <c r="G2349" i="3"/>
  <c r="H2349" i="3"/>
  <c r="E2350" i="3"/>
  <c r="F2350" i="3"/>
  <c r="G2350" i="3"/>
  <c r="H2350" i="3"/>
  <c r="E2351" i="3"/>
  <c r="F2351" i="3"/>
  <c r="G2351" i="3"/>
  <c r="H2351" i="3"/>
  <c r="E2352" i="3"/>
  <c r="F2352" i="3"/>
  <c r="G2352" i="3"/>
  <c r="H2352" i="3"/>
  <c r="E2353" i="3"/>
  <c r="F2353" i="3"/>
  <c r="G2353" i="3"/>
  <c r="H2353" i="3"/>
  <c r="E2354" i="3"/>
  <c r="F2354" i="3"/>
  <c r="G2354" i="3"/>
  <c r="H2354" i="3"/>
  <c r="E2355" i="3"/>
  <c r="F2355" i="3"/>
  <c r="G2355" i="3"/>
  <c r="H2355" i="3"/>
  <c r="E2356" i="3"/>
  <c r="F2356" i="3"/>
  <c r="G2356" i="3"/>
  <c r="H2356" i="3"/>
  <c r="E2357" i="3"/>
  <c r="F2357" i="3"/>
  <c r="G2357" i="3"/>
  <c r="H2357" i="3"/>
  <c r="E2358" i="3"/>
  <c r="F2358" i="3"/>
  <c r="G2358" i="3"/>
  <c r="H2358" i="3"/>
  <c r="E2359" i="3"/>
  <c r="F2359" i="3"/>
  <c r="G2359" i="3"/>
  <c r="H2359" i="3"/>
  <c r="E2360" i="3"/>
  <c r="F2360" i="3"/>
  <c r="G2360" i="3"/>
  <c r="H2360" i="3"/>
  <c r="E2361" i="3"/>
  <c r="F2361" i="3"/>
  <c r="G2361" i="3"/>
  <c r="H2361" i="3"/>
  <c r="E2362" i="3"/>
  <c r="F2362" i="3"/>
  <c r="G2362" i="3"/>
  <c r="H2362" i="3"/>
  <c r="E2363" i="3"/>
  <c r="F2363" i="3"/>
  <c r="G2363" i="3"/>
  <c r="H2363" i="3"/>
  <c r="E2364" i="3"/>
  <c r="F2364" i="3"/>
  <c r="G2364" i="3"/>
  <c r="H2364" i="3"/>
  <c r="E2365" i="3"/>
  <c r="F2365" i="3"/>
  <c r="G2365" i="3"/>
  <c r="H2365" i="3"/>
  <c r="E2366" i="3"/>
  <c r="F2366" i="3"/>
  <c r="G2366" i="3"/>
  <c r="H2366" i="3"/>
  <c r="E2367" i="3"/>
  <c r="F2367" i="3"/>
  <c r="G2367" i="3"/>
  <c r="H2367" i="3"/>
  <c r="E2368" i="3"/>
  <c r="F2368" i="3"/>
  <c r="G2368" i="3"/>
  <c r="H2368" i="3"/>
  <c r="E2369" i="3"/>
  <c r="F2369" i="3"/>
  <c r="G2369" i="3"/>
  <c r="H2369" i="3"/>
  <c r="E2370" i="3"/>
  <c r="F2370" i="3"/>
  <c r="G2370" i="3"/>
  <c r="H2370" i="3"/>
  <c r="E2371" i="3"/>
  <c r="F2371" i="3"/>
  <c r="G2371" i="3"/>
  <c r="H2371" i="3"/>
  <c r="E2372" i="3"/>
  <c r="F2372" i="3"/>
  <c r="G2372" i="3"/>
  <c r="H2372" i="3"/>
  <c r="E2373" i="3"/>
  <c r="F2373" i="3"/>
  <c r="G2373" i="3"/>
  <c r="H2373" i="3"/>
  <c r="E2374" i="3"/>
  <c r="F2374" i="3"/>
  <c r="G2374" i="3"/>
  <c r="H2374" i="3"/>
  <c r="E2375" i="3"/>
  <c r="F2375" i="3"/>
  <c r="G2375" i="3"/>
  <c r="H2375" i="3"/>
  <c r="E2376" i="3"/>
  <c r="F2376" i="3"/>
  <c r="G2376" i="3"/>
  <c r="H2376" i="3"/>
  <c r="E2377" i="3"/>
  <c r="F2377" i="3"/>
  <c r="G2377" i="3"/>
  <c r="H2377" i="3"/>
  <c r="E2378" i="3"/>
  <c r="F2378" i="3"/>
  <c r="G2378" i="3"/>
  <c r="H2378" i="3"/>
  <c r="E2379" i="3"/>
  <c r="F2379" i="3"/>
  <c r="G2379" i="3"/>
  <c r="H2379" i="3"/>
  <c r="E2380" i="3"/>
  <c r="F2380" i="3"/>
  <c r="G2380" i="3"/>
  <c r="H2380" i="3"/>
  <c r="E2381" i="3"/>
  <c r="F2381" i="3"/>
  <c r="G2381" i="3"/>
  <c r="H2381" i="3"/>
  <c r="E2382" i="3"/>
  <c r="F2382" i="3"/>
  <c r="G2382" i="3"/>
  <c r="H2382" i="3"/>
  <c r="E2383" i="3"/>
  <c r="F2383" i="3"/>
  <c r="G2383" i="3"/>
  <c r="H2383" i="3"/>
  <c r="E2384" i="3"/>
  <c r="F2384" i="3"/>
  <c r="G2384" i="3"/>
  <c r="H2384" i="3"/>
  <c r="E2385" i="3"/>
  <c r="F2385" i="3"/>
  <c r="G2385" i="3"/>
  <c r="H2385" i="3"/>
  <c r="E2386" i="3"/>
  <c r="F2386" i="3"/>
  <c r="G2386" i="3"/>
  <c r="H2386" i="3"/>
  <c r="E2387" i="3"/>
  <c r="F2387" i="3"/>
  <c r="G2387" i="3"/>
  <c r="H2387" i="3"/>
  <c r="E2388" i="3"/>
  <c r="F2388" i="3"/>
  <c r="G2388" i="3"/>
  <c r="H2388" i="3"/>
  <c r="E2389" i="3"/>
  <c r="F2389" i="3"/>
  <c r="G2389" i="3"/>
  <c r="H2389" i="3"/>
  <c r="E2390" i="3"/>
  <c r="F2390" i="3"/>
  <c r="G2390" i="3"/>
  <c r="H2390" i="3"/>
  <c r="E2391" i="3"/>
  <c r="F2391" i="3"/>
  <c r="G2391" i="3"/>
  <c r="H2391" i="3"/>
  <c r="E2392" i="3"/>
  <c r="F2392" i="3"/>
  <c r="G2392" i="3"/>
  <c r="H2392" i="3"/>
  <c r="E2393" i="3"/>
  <c r="F2393" i="3"/>
  <c r="G2393" i="3"/>
  <c r="H2393" i="3"/>
  <c r="E2394" i="3"/>
  <c r="F2394" i="3"/>
  <c r="G2394" i="3"/>
  <c r="H2394" i="3"/>
  <c r="E2395" i="3"/>
  <c r="F2395" i="3"/>
  <c r="G2395" i="3"/>
  <c r="H2395" i="3"/>
  <c r="E2396" i="3"/>
  <c r="F2396" i="3"/>
  <c r="G2396" i="3"/>
  <c r="H2396" i="3"/>
  <c r="E2397" i="3"/>
  <c r="F2397" i="3"/>
  <c r="G2397" i="3"/>
  <c r="H2397" i="3"/>
  <c r="E2398" i="3"/>
  <c r="F2398" i="3"/>
  <c r="G2398" i="3"/>
  <c r="H2398" i="3"/>
  <c r="E2399" i="3"/>
  <c r="F2399" i="3"/>
  <c r="G2399" i="3"/>
  <c r="H2399" i="3"/>
  <c r="E2400" i="3"/>
  <c r="F2400" i="3"/>
  <c r="G2400" i="3"/>
  <c r="H2400" i="3"/>
  <c r="E2401" i="3"/>
  <c r="F2401" i="3"/>
  <c r="G2401" i="3"/>
  <c r="H2401" i="3"/>
  <c r="E2402" i="3"/>
  <c r="F2402" i="3"/>
  <c r="G2402" i="3"/>
  <c r="H2402" i="3"/>
  <c r="E2403" i="3"/>
  <c r="F2403" i="3"/>
  <c r="G2403" i="3"/>
  <c r="H2403" i="3"/>
  <c r="E2404" i="3"/>
  <c r="F2404" i="3"/>
  <c r="G2404" i="3"/>
  <c r="H2404" i="3"/>
  <c r="E2405" i="3"/>
  <c r="F2405" i="3"/>
  <c r="G2405" i="3"/>
  <c r="H2405" i="3"/>
  <c r="E2406" i="3"/>
  <c r="F2406" i="3"/>
  <c r="G2406" i="3"/>
  <c r="H2406" i="3"/>
  <c r="E2407" i="3"/>
  <c r="F2407" i="3"/>
  <c r="G2407" i="3"/>
  <c r="H2407" i="3"/>
  <c r="E2408" i="3"/>
  <c r="F2408" i="3"/>
  <c r="G2408" i="3"/>
  <c r="H2408" i="3"/>
  <c r="E2409" i="3"/>
  <c r="F2409" i="3"/>
  <c r="G2409" i="3"/>
  <c r="H2409" i="3"/>
  <c r="E2410" i="3"/>
  <c r="F2410" i="3"/>
  <c r="G2410" i="3"/>
  <c r="H2410" i="3"/>
  <c r="E2411" i="3"/>
  <c r="F2411" i="3"/>
  <c r="G2411" i="3"/>
  <c r="H2411" i="3"/>
  <c r="E2412" i="3"/>
  <c r="F2412" i="3"/>
  <c r="G2412" i="3"/>
  <c r="H2412" i="3"/>
  <c r="E2413" i="3"/>
  <c r="F2413" i="3"/>
  <c r="G2413" i="3"/>
  <c r="H2413" i="3"/>
  <c r="E2414" i="3"/>
  <c r="F2414" i="3"/>
  <c r="G2414" i="3"/>
  <c r="H2414" i="3"/>
  <c r="E2415" i="3"/>
  <c r="F2415" i="3"/>
  <c r="G2415" i="3"/>
  <c r="H2415" i="3"/>
  <c r="E2416" i="3"/>
  <c r="F2416" i="3"/>
  <c r="G2416" i="3"/>
  <c r="H2416" i="3"/>
  <c r="E2417" i="3"/>
  <c r="F2417" i="3"/>
  <c r="G2417" i="3"/>
  <c r="H2417" i="3"/>
  <c r="E2418" i="3"/>
  <c r="F2418" i="3"/>
  <c r="G2418" i="3"/>
  <c r="H2418" i="3"/>
  <c r="E2419" i="3"/>
  <c r="F2419" i="3"/>
  <c r="G2419" i="3"/>
  <c r="H2419" i="3"/>
  <c r="E2420" i="3"/>
  <c r="F2420" i="3"/>
  <c r="G2420" i="3"/>
  <c r="H2420" i="3"/>
  <c r="E2421" i="3"/>
  <c r="F2421" i="3"/>
  <c r="G2421" i="3"/>
  <c r="H2421" i="3"/>
  <c r="E2422" i="3"/>
  <c r="F2422" i="3"/>
  <c r="G2422" i="3"/>
  <c r="H2422" i="3"/>
  <c r="E2423" i="3"/>
  <c r="F2423" i="3"/>
  <c r="G2423" i="3"/>
  <c r="H2423" i="3"/>
  <c r="E2424" i="3"/>
  <c r="F2424" i="3"/>
  <c r="G2424" i="3"/>
  <c r="H2424" i="3"/>
  <c r="E2425" i="3"/>
  <c r="F2425" i="3"/>
  <c r="G2425" i="3"/>
  <c r="H2425" i="3"/>
  <c r="E2426" i="3"/>
  <c r="F2426" i="3"/>
  <c r="G2426" i="3"/>
  <c r="H2426" i="3"/>
  <c r="E2427" i="3"/>
  <c r="F2427" i="3"/>
  <c r="G2427" i="3"/>
  <c r="H2427" i="3"/>
  <c r="E2428" i="3"/>
  <c r="F2428" i="3"/>
  <c r="G2428" i="3"/>
  <c r="H2428" i="3"/>
  <c r="E2429" i="3"/>
  <c r="F2429" i="3"/>
  <c r="G2429" i="3"/>
  <c r="H2429" i="3"/>
  <c r="E2430" i="3"/>
  <c r="F2430" i="3"/>
  <c r="G2430" i="3"/>
  <c r="H2430" i="3"/>
  <c r="E2431" i="3"/>
  <c r="F2431" i="3"/>
  <c r="G2431" i="3"/>
  <c r="H2431" i="3"/>
  <c r="E2432" i="3"/>
  <c r="F2432" i="3"/>
  <c r="G2432" i="3"/>
  <c r="H2432" i="3"/>
  <c r="E2433" i="3"/>
  <c r="F2433" i="3"/>
  <c r="G2433" i="3"/>
  <c r="H2433" i="3"/>
  <c r="E2434" i="3"/>
  <c r="F2434" i="3"/>
  <c r="G2434" i="3"/>
  <c r="H2434" i="3"/>
  <c r="E2435" i="3"/>
  <c r="F2435" i="3"/>
  <c r="G2435" i="3"/>
  <c r="H2435" i="3"/>
  <c r="E2436" i="3"/>
  <c r="F2436" i="3"/>
  <c r="G2436" i="3"/>
  <c r="H2436" i="3"/>
  <c r="E2437" i="3"/>
  <c r="F2437" i="3"/>
  <c r="G2437" i="3"/>
  <c r="H2437" i="3"/>
  <c r="E2438" i="3"/>
  <c r="F2438" i="3"/>
  <c r="G2438" i="3"/>
  <c r="H2438" i="3"/>
  <c r="E2439" i="3"/>
  <c r="F2439" i="3"/>
  <c r="G2439" i="3"/>
  <c r="H2439" i="3"/>
  <c r="E2440" i="3"/>
  <c r="F2440" i="3"/>
  <c r="G2440" i="3"/>
  <c r="H2440" i="3"/>
  <c r="E2441" i="3"/>
  <c r="F2441" i="3"/>
  <c r="G2441" i="3"/>
  <c r="H2441" i="3"/>
  <c r="E2442" i="3"/>
  <c r="F2442" i="3"/>
  <c r="G2442" i="3"/>
  <c r="H2442" i="3"/>
  <c r="E2443" i="3"/>
  <c r="F2443" i="3"/>
  <c r="G2443" i="3"/>
  <c r="H2443" i="3"/>
  <c r="E2444" i="3"/>
  <c r="F2444" i="3"/>
  <c r="G2444" i="3"/>
  <c r="H2444" i="3"/>
  <c r="E2445" i="3"/>
  <c r="F2445" i="3"/>
  <c r="G2445" i="3"/>
  <c r="H2445" i="3"/>
  <c r="E2446" i="3"/>
  <c r="F2446" i="3"/>
  <c r="G2446" i="3"/>
  <c r="H2446" i="3"/>
  <c r="E2447" i="3"/>
  <c r="F2447" i="3"/>
  <c r="G2447" i="3"/>
  <c r="H2447" i="3"/>
  <c r="E2448" i="3"/>
  <c r="F2448" i="3"/>
  <c r="G2448" i="3"/>
  <c r="H2448" i="3"/>
  <c r="E2449" i="3"/>
  <c r="F2449" i="3"/>
  <c r="G2449" i="3"/>
  <c r="H2449" i="3"/>
  <c r="E2450" i="3"/>
  <c r="F2450" i="3"/>
  <c r="G2450" i="3"/>
  <c r="H2450" i="3"/>
  <c r="E2451" i="3"/>
  <c r="F2451" i="3"/>
  <c r="G2451" i="3"/>
  <c r="H2451" i="3"/>
  <c r="E2452" i="3"/>
  <c r="F2452" i="3"/>
  <c r="G2452" i="3"/>
  <c r="H2452" i="3"/>
  <c r="E2453" i="3"/>
  <c r="F2453" i="3"/>
  <c r="G2453" i="3"/>
  <c r="H2453" i="3"/>
  <c r="E2454" i="3"/>
  <c r="F2454" i="3"/>
  <c r="G2454" i="3"/>
  <c r="H2454" i="3"/>
  <c r="E2455" i="3"/>
  <c r="F2455" i="3"/>
  <c r="G2455" i="3"/>
  <c r="H2455" i="3"/>
  <c r="E2456" i="3"/>
  <c r="F2456" i="3"/>
  <c r="G2456" i="3"/>
  <c r="H2456" i="3"/>
  <c r="E2457" i="3"/>
  <c r="F2457" i="3"/>
  <c r="G2457" i="3"/>
  <c r="H2457" i="3"/>
  <c r="E2458" i="3"/>
  <c r="F2458" i="3"/>
  <c r="G2458" i="3"/>
  <c r="H2458" i="3"/>
  <c r="E2459" i="3"/>
  <c r="F2459" i="3"/>
  <c r="G2459" i="3"/>
  <c r="H2459" i="3"/>
  <c r="E2460" i="3"/>
  <c r="F2460" i="3"/>
  <c r="G2460" i="3"/>
  <c r="H2460" i="3"/>
  <c r="E2461" i="3"/>
  <c r="F2461" i="3"/>
  <c r="G2461" i="3"/>
  <c r="H2461" i="3"/>
  <c r="E2462" i="3"/>
  <c r="F2462" i="3"/>
  <c r="G2462" i="3"/>
  <c r="H2462" i="3"/>
  <c r="E2463" i="3"/>
  <c r="F2463" i="3"/>
  <c r="G2463" i="3"/>
  <c r="H2463" i="3"/>
  <c r="E2464" i="3"/>
  <c r="F2464" i="3"/>
  <c r="G2464" i="3"/>
  <c r="H2464" i="3"/>
  <c r="E2465" i="3"/>
  <c r="F2465" i="3"/>
  <c r="G2465" i="3"/>
  <c r="H2465" i="3"/>
  <c r="E2466" i="3"/>
  <c r="F2466" i="3"/>
  <c r="G2466" i="3"/>
  <c r="H2466" i="3"/>
  <c r="E2467" i="3"/>
  <c r="F2467" i="3"/>
  <c r="G2467" i="3"/>
  <c r="H2467" i="3"/>
  <c r="E2468" i="3"/>
  <c r="F2468" i="3"/>
  <c r="G2468" i="3"/>
  <c r="H2468" i="3"/>
  <c r="E2469" i="3"/>
  <c r="F2469" i="3"/>
  <c r="G2469" i="3"/>
  <c r="H2469" i="3"/>
  <c r="E2470" i="3"/>
  <c r="F2470" i="3"/>
  <c r="G2470" i="3"/>
  <c r="H2470" i="3"/>
  <c r="E2471" i="3"/>
  <c r="F2471" i="3"/>
  <c r="G2471" i="3"/>
  <c r="H2471" i="3"/>
  <c r="E2472" i="3"/>
  <c r="F2472" i="3"/>
  <c r="G2472" i="3"/>
  <c r="H2472" i="3"/>
  <c r="E2473" i="3"/>
  <c r="F2473" i="3"/>
  <c r="G2473" i="3"/>
  <c r="H2473" i="3"/>
  <c r="E2474" i="3"/>
  <c r="F2474" i="3"/>
  <c r="G2474" i="3"/>
  <c r="H2474" i="3"/>
  <c r="E2475" i="3"/>
  <c r="F2475" i="3"/>
  <c r="G2475" i="3"/>
  <c r="H2475" i="3"/>
  <c r="E2476" i="3"/>
  <c r="F2476" i="3"/>
  <c r="G2476" i="3"/>
  <c r="H2476" i="3"/>
  <c r="E2477" i="3"/>
  <c r="F2477" i="3"/>
  <c r="G2477" i="3"/>
  <c r="H2477" i="3"/>
  <c r="E2478" i="3"/>
  <c r="F2478" i="3"/>
  <c r="G2478" i="3"/>
  <c r="H2478" i="3"/>
  <c r="E2479" i="3"/>
  <c r="F2479" i="3"/>
  <c r="G2479" i="3"/>
  <c r="H2479" i="3"/>
  <c r="E2480" i="3"/>
  <c r="F2480" i="3"/>
  <c r="G2480" i="3"/>
  <c r="H2480" i="3"/>
  <c r="E2481" i="3"/>
  <c r="F2481" i="3"/>
  <c r="G2481" i="3"/>
  <c r="H2481" i="3"/>
  <c r="E2482" i="3"/>
  <c r="F2482" i="3"/>
  <c r="G2482" i="3"/>
  <c r="H2482" i="3"/>
  <c r="E2483" i="3"/>
  <c r="F2483" i="3"/>
  <c r="G2483" i="3"/>
  <c r="H2483" i="3"/>
  <c r="E2484" i="3"/>
  <c r="F2484" i="3"/>
  <c r="G2484" i="3"/>
  <c r="H2484" i="3"/>
  <c r="E2485" i="3"/>
  <c r="F2485" i="3"/>
  <c r="G2485" i="3"/>
  <c r="H2485" i="3"/>
  <c r="E2486" i="3"/>
  <c r="F2486" i="3"/>
  <c r="G2486" i="3"/>
  <c r="H2486" i="3"/>
  <c r="E2487" i="3"/>
  <c r="F2487" i="3"/>
  <c r="G2487" i="3"/>
  <c r="H2487" i="3"/>
  <c r="E2488" i="3"/>
  <c r="F2488" i="3"/>
  <c r="G2488" i="3"/>
  <c r="H2488" i="3"/>
  <c r="E2489" i="3"/>
  <c r="F2489" i="3"/>
  <c r="G2489" i="3"/>
  <c r="H2489" i="3"/>
  <c r="E2490" i="3"/>
  <c r="F2490" i="3"/>
  <c r="G2490" i="3"/>
  <c r="H2490" i="3"/>
  <c r="E2491" i="3"/>
  <c r="F2491" i="3"/>
  <c r="G2491" i="3"/>
  <c r="H2491" i="3"/>
  <c r="E2492" i="3"/>
  <c r="F2492" i="3"/>
  <c r="G2492" i="3"/>
  <c r="H2492" i="3"/>
  <c r="E2493" i="3"/>
  <c r="F2493" i="3"/>
  <c r="G2493" i="3"/>
  <c r="H2493" i="3"/>
  <c r="E2494" i="3"/>
  <c r="F2494" i="3"/>
  <c r="G2494" i="3"/>
  <c r="H2494" i="3"/>
  <c r="E2495" i="3"/>
  <c r="F2495" i="3"/>
  <c r="G2495" i="3"/>
  <c r="H2495" i="3"/>
  <c r="E2496" i="3"/>
  <c r="F2496" i="3"/>
  <c r="G2496" i="3"/>
  <c r="H2496" i="3"/>
  <c r="E2497" i="3"/>
  <c r="F2497" i="3"/>
  <c r="G2497" i="3"/>
  <c r="H2497" i="3"/>
  <c r="E2498" i="3"/>
  <c r="F2498" i="3"/>
  <c r="G2498" i="3"/>
  <c r="H2498" i="3"/>
  <c r="E2499" i="3"/>
  <c r="F2499" i="3"/>
  <c r="G2499" i="3"/>
  <c r="H2499" i="3"/>
  <c r="E2500" i="3"/>
  <c r="F2500" i="3"/>
  <c r="G2500" i="3"/>
  <c r="H2500" i="3"/>
  <c r="E2501" i="3"/>
  <c r="F2501" i="3"/>
  <c r="G2501" i="3"/>
  <c r="H2501" i="3"/>
  <c r="E2502" i="3"/>
  <c r="F2502" i="3"/>
  <c r="G2502" i="3"/>
  <c r="H2502" i="3"/>
  <c r="E2503" i="3"/>
  <c r="F2503" i="3"/>
  <c r="G2503" i="3"/>
  <c r="H2503" i="3"/>
  <c r="E2504" i="3"/>
  <c r="F2504" i="3"/>
  <c r="G2504" i="3"/>
  <c r="H2504" i="3"/>
  <c r="E2505" i="3"/>
  <c r="F2505" i="3"/>
  <c r="G2505" i="3"/>
  <c r="H2505" i="3"/>
  <c r="E2506" i="3"/>
  <c r="F2506" i="3"/>
  <c r="G2506" i="3"/>
  <c r="H2506" i="3"/>
  <c r="E2507" i="3"/>
  <c r="F2507" i="3"/>
  <c r="G2507" i="3"/>
  <c r="H2507" i="3"/>
  <c r="E2508" i="3"/>
  <c r="F2508" i="3"/>
  <c r="G2508" i="3"/>
  <c r="H2508" i="3"/>
  <c r="E2509" i="3"/>
  <c r="F2509" i="3"/>
  <c r="G2509" i="3"/>
  <c r="H2509" i="3"/>
  <c r="E2510" i="3"/>
  <c r="F2510" i="3"/>
  <c r="G2510" i="3"/>
  <c r="H2510" i="3"/>
  <c r="E2511" i="3"/>
  <c r="F2511" i="3"/>
  <c r="G2511" i="3"/>
  <c r="H2511" i="3"/>
  <c r="E2512" i="3"/>
  <c r="F2512" i="3"/>
  <c r="G2512" i="3"/>
  <c r="H2512" i="3"/>
  <c r="E2513" i="3"/>
  <c r="F2513" i="3"/>
  <c r="G2513" i="3"/>
  <c r="H2513" i="3"/>
  <c r="E2514" i="3"/>
  <c r="F2514" i="3"/>
  <c r="G2514" i="3"/>
  <c r="H2514" i="3"/>
  <c r="E2515" i="3"/>
  <c r="F2515" i="3"/>
  <c r="G2515" i="3"/>
  <c r="H2515" i="3"/>
  <c r="E2516" i="3"/>
  <c r="F2516" i="3"/>
  <c r="G2516" i="3"/>
  <c r="H2516" i="3"/>
  <c r="E2517" i="3"/>
  <c r="F2517" i="3"/>
  <c r="G2517" i="3"/>
  <c r="H2517" i="3"/>
  <c r="E2518" i="3"/>
  <c r="F2518" i="3"/>
  <c r="G2518" i="3"/>
  <c r="H2518" i="3"/>
  <c r="E2519" i="3"/>
  <c r="F2519" i="3"/>
  <c r="G2519" i="3"/>
  <c r="H2519" i="3"/>
  <c r="E2520" i="3"/>
  <c r="F2520" i="3"/>
  <c r="G2520" i="3"/>
  <c r="H2520" i="3"/>
  <c r="E2521" i="3"/>
  <c r="F2521" i="3"/>
  <c r="G2521" i="3"/>
  <c r="H2521" i="3"/>
  <c r="E2522" i="3"/>
  <c r="F2522" i="3"/>
  <c r="G2522" i="3"/>
  <c r="H2522" i="3"/>
  <c r="E2523" i="3"/>
  <c r="F2523" i="3"/>
  <c r="G2523" i="3"/>
  <c r="H2523" i="3"/>
  <c r="E2524" i="3"/>
  <c r="F2524" i="3"/>
  <c r="G2524" i="3"/>
  <c r="H2524" i="3"/>
  <c r="E2525" i="3"/>
  <c r="F2525" i="3"/>
  <c r="G2525" i="3"/>
  <c r="H2525" i="3"/>
  <c r="E2526" i="3"/>
  <c r="F2526" i="3"/>
  <c r="G2526" i="3"/>
  <c r="H2526" i="3"/>
  <c r="E2527" i="3"/>
  <c r="F2527" i="3"/>
  <c r="G2527" i="3"/>
  <c r="H2527" i="3"/>
  <c r="E2528" i="3"/>
  <c r="F2528" i="3"/>
  <c r="G2528" i="3"/>
  <c r="H2528" i="3"/>
  <c r="E2529" i="3"/>
  <c r="F2529" i="3"/>
  <c r="G2529" i="3"/>
  <c r="H2529" i="3"/>
  <c r="E2530" i="3"/>
  <c r="F2530" i="3"/>
  <c r="G2530" i="3"/>
  <c r="H2530" i="3"/>
  <c r="E2531" i="3"/>
  <c r="F2531" i="3"/>
  <c r="G2531" i="3"/>
  <c r="H2531" i="3"/>
  <c r="E2532" i="3"/>
  <c r="F2532" i="3"/>
  <c r="G2532" i="3"/>
  <c r="H2532" i="3"/>
  <c r="E2533" i="3"/>
  <c r="F2533" i="3"/>
  <c r="G2533" i="3"/>
  <c r="H2533" i="3"/>
  <c r="E2534" i="3"/>
  <c r="F2534" i="3"/>
  <c r="G2534" i="3"/>
  <c r="H2534" i="3"/>
  <c r="E2535" i="3"/>
  <c r="F2535" i="3"/>
  <c r="G2535" i="3"/>
  <c r="H2535" i="3"/>
  <c r="E2536" i="3"/>
  <c r="F2536" i="3"/>
  <c r="G2536" i="3"/>
  <c r="H2536" i="3"/>
  <c r="E2537" i="3"/>
  <c r="F2537" i="3"/>
  <c r="G2537" i="3"/>
  <c r="H2537" i="3"/>
  <c r="E2538" i="3"/>
  <c r="F2538" i="3"/>
  <c r="G2538" i="3"/>
  <c r="H2538" i="3"/>
  <c r="E2539" i="3"/>
  <c r="F2539" i="3"/>
  <c r="G2539" i="3"/>
  <c r="H2539" i="3"/>
  <c r="E2540" i="3"/>
  <c r="F2540" i="3"/>
  <c r="G2540" i="3"/>
  <c r="H2540" i="3"/>
  <c r="E2541" i="3"/>
  <c r="F2541" i="3"/>
  <c r="G2541" i="3"/>
  <c r="H2541" i="3"/>
  <c r="E2542" i="3"/>
  <c r="F2542" i="3"/>
  <c r="G2542" i="3"/>
  <c r="H2542" i="3"/>
  <c r="E2543" i="3"/>
  <c r="F2543" i="3"/>
  <c r="G2543" i="3"/>
  <c r="H2543" i="3"/>
  <c r="E2544" i="3"/>
  <c r="F2544" i="3"/>
  <c r="G2544" i="3"/>
  <c r="H2544" i="3"/>
  <c r="E2545" i="3"/>
  <c r="F2545" i="3"/>
  <c r="G2545" i="3"/>
  <c r="H2545" i="3"/>
  <c r="E2546" i="3"/>
  <c r="F2546" i="3"/>
  <c r="G2546" i="3"/>
  <c r="H2546" i="3"/>
  <c r="E2547" i="3"/>
  <c r="F2547" i="3"/>
  <c r="G2547" i="3"/>
  <c r="H2547" i="3"/>
  <c r="E2548" i="3"/>
  <c r="F2548" i="3"/>
  <c r="G2548" i="3"/>
  <c r="H2548" i="3"/>
  <c r="E2549" i="3"/>
  <c r="F2549" i="3"/>
  <c r="G2549" i="3"/>
  <c r="H2549" i="3"/>
  <c r="E2550" i="3"/>
  <c r="F2550" i="3"/>
  <c r="G2550" i="3"/>
  <c r="H2550" i="3"/>
  <c r="E2551" i="3"/>
  <c r="F2551" i="3"/>
  <c r="G2551" i="3"/>
  <c r="H2551" i="3"/>
  <c r="E2552" i="3"/>
  <c r="F2552" i="3"/>
  <c r="G2552" i="3"/>
  <c r="H2552" i="3"/>
  <c r="E2553" i="3"/>
  <c r="F2553" i="3"/>
  <c r="G2553" i="3"/>
  <c r="H2553" i="3"/>
  <c r="E2554" i="3"/>
  <c r="F2554" i="3"/>
  <c r="G2554" i="3"/>
  <c r="H2554" i="3"/>
  <c r="E2555" i="3"/>
  <c r="F2555" i="3"/>
  <c r="G2555" i="3"/>
  <c r="H2555" i="3"/>
  <c r="E2556" i="3"/>
  <c r="F2556" i="3"/>
  <c r="G2556" i="3"/>
  <c r="H2556" i="3"/>
  <c r="E2557" i="3"/>
  <c r="F2557" i="3"/>
  <c r="G2557" i="3"/>
  <c r="H2557" i="3"/>
  <c r="E2558" i="3"/>
  <c r="F2558" i="3"/>
  <c r="G2558" i="3"/>
  <c r="H2558" i="3"/>
  <c r="E2559" i="3"/>
  <c r="F2559" i="3"/>
  <c r="G2559" i="3"/>
  <c r="H2559" i="3"/>
  <c r="E2560" i="3"/>
  <c r="F2560" i="3"/>
  <c r="G2560" i="3"/>
  <c r="H2560" i="3"/>
  <c r="E2561" i="3"/>
  <c r="F2561" i="3"/>
  <c r="G2561" i="3"/>
  <c r="H2561" i="3"/>
  <c r="E2562" i="3"/>
  <c r="F2562" i="3"/>
  <c r="G2562" i="3"/>
  <c r="H2562" i="3"/>
  <c r="E2563" i="3"/>
  <c r="F2563" i="3"/>
  <c r="G2563" i="3"/>
  <c r="H2563" i="3"/>
  <c r="E2564" i="3"/>
  <c r="F2564" i="3"/>
  <c r="G2564" i="3"/>
  <c r="H2564" i="3"/>
  <c r="E2565" i="3"/>
  <c r="F2565" i="3"/>
  <c r="G2565" i="3"/>
  <c r="H2565" i="3"/>
  <c r="E2566" i="3"/>
  <c r="F2566" i="3"/>
  <c r="G2566" i="3"/>
  <c r="H2566" i="3"/>
  <c r="E2567" i="3"/>
  <c r="F2567" i="3"/>
  <c r="G2567" i="3"/>
  <c r="H2567" i="3"/>
  <c r="E2568" i="3"/>
  <c r="F2568" i="3"/>
  <c r="G2568" i="3"/>
  <c r="H2568" i="3"/>
  <c r="E2569" i="3"/>
  <c r="F2569" i="3"/>
  <c r="G2569" i="3"/>
  <c r="H2569" i="3"/>
  <c r="E2570" i="3"/>
  <c r="F2570" i="3"/>
  <c r="G2570" i="3"/>
  <c r="H2570" i="3"/>
  <c r="E2571" i="3"/>
  <c r="F2571" i="3"/>
  <c r="G2571" i="3"/>
  <c r="H2571" i="3"/>
  <c r="E2572" i="3"/>
  <c r="F2572" i="3"/>
  <c r="G2572" i="3"/>
  <c r="H2572" i="3"/>
  <c r="E2573" i="3"/>
  <c r="F2573" i="3"/>
  <c r="G2573" i="3"/>
  <c r="H2573" i="3"/>
  <c r="E2574" i="3"/>
  <c r="F2574" i="3"/>
  <c r="G2574" i="3"/>
  <c r="H2574" i="3"/>
  <c r="E2575" i="3"/>
  <c r="F2575" i="3"/>
  <c r="G2575" i="3"/>
  <c r="H2575" i="3"/>
  <c r="E2576" i="3"/>
  <c r="F2576" i="3"/>
  <c r="G2576" i="3"/>
  <c r="H2576" i="3"/>
  <c r="E2577" i="3"/>
  <c r="F2577" i="3"/>
  <c r="G2577" i="3"/>
  <c r="H2577" i="3"/>
  <c r="E2578" i="3"/>
  <c r="F2578" i="3"/>
  <c r="G2578" i="3"/>
  <c r="H2578" i="3"/>
  <c r="E2579" i="3"/>
  <c r="F2579" i="3"/>
  <c r="G2579" i="3"/>
  <c r="H2579" i="3"/>
  <c r="E2580" i="3"/>
  <c r="F2580" i="3"/>
  <c r="G2580" i="3"/>
  <c r="H2580" i="3"/>
  <c r="E2581" i="3"/>
  <c r="F2581" i="3"/>
  <c r="G2581" i="3"/>
  <c r="H2581" i="3"/>
  <c r="E2582" i="3"/>
  <c r="F2582" i="3"/>
  <c r="G2582" i="3"/>
  <c r="H2582" i="3"/>
  <c r="E2583" i="3"/>
  <c r="F2583" i="3"/>
  <c r="G2583" i="3"/>
  <c r="H2583" i="3"/>
  <c r="E2584" i="3"/>
  <c r="F2584" i="3"/>
  <c r="G2584" i="3"/>
  <c r="H2584" i="3"/>
  <c r="E2585" i="3"/>
  <c r="F2585" i="3"/>
  <c r="G2585" i="3"/>
  <c r="H2585" i="3"/>
  <c r="E2586" i="3"/>
  <c r="F2586" i="3"/>
  <c r="G2586" i="3"/>
  <c r="H2586" i="3"/>
  <c r="E2587" i="3"/>
  <c r="F2587" i="3"/>
  <c r="G2587" i="3"/>
  <c r="H2587" i="3"/>
  <c r="E2588" i="3"/>
  <c r="F2588" i="3"/>
  <c r="G2588" i="3"/>
  <c r="H2588" i="3"/>
  <c r="E2589" i="3"/>
  <c r="F2589" i="3"/>
  <c r="G2589" i="3"/>
  <c r="H2589" i="3"/>
  <c r="E2590" i="3"/>
  <c r="F2590" i="3"/>
  <c r="G2590" i="3"/>
  <c r="H2590" i="3"/>
  <c r="E2591" i="3"/>
  <c r="F2591" i="3"/>
  <c r="G2591" i="3"/>
  <c r="H2591" i="3"/>
  <c r="E2592" i="3"/>
  <c r="F2592" i="3"/>
  <c r="G2592" i="3"/>
  <c r="H2592" i="3"/>
  <c r="E2593" i="3"/>
  <c r="F2593" i="3"/>
  <c r="G2593" i="3"/>
  <c r="H2593" i="3"/>
  <c r="E2594" i="3"/>
  <c r="F2594" i="3"/>
  <c r="G2594" i="3"/>
  <c r="H2594" i="3"/>
  <c r="E2595" i="3"/>
  <c r="F2595" i="3"/>
  <c r="G2595" i="3"/>
  <c r="H2595" i="3"/>
  <c r="E2596" i="3"/>
  <c r="F2596" i="3"/>
  <c r="G2596" i="3"/>
  <c r="H2596" i="3"/>
  <c r="E2597" i="3"/>
  <c r="F2597" i="3"/>
  <c r="G2597" i="3"/>
  <c r="H2597" i="3"/>
  <c r="E2598" i="3"/>
  <c r="F2598" i="3"/>
  <c r="G2598" i="3"/>
  <c r="H2598" i="3"/>
  <c r="E2599" i="3"/>
  <c r="F2599" i="3"/>
  <c r="G2599" i="3"/>
  <c r="H2599" i="3"/>
  <c r="E2600" i="3"/>
  <c r="F2600" i="3"/>
  <c r="G2600" i="3"/>
  <c r="H2600" i="3"/>
  <c r="E2601" i="3"/>
  <c r="F2601" i="3"/>
  <c r="G2601" i="3"/>
  <c r="H2601" i="3"/>
  <c r="E2602" i="3"/>
  <c r="F2602" i="3"/>
  <c r="G2602" i="3"/>
  <c r="H2602" i="3"/>
  <c r="E2603" i="3"/>
  <c r="F2603" i="3"/>
  <c r="G2603" i="3"/>
  <c r="H2603" i="3"/>
  <c r="E2604" i="3"/>
  <c r="F2604" i="3"/>
  <c r="G2604" i="3"/>
  <c r="H2604" i="3"/>
  <c r="E2605" i="3"/>
  <c r="F2605" i="3"/>
  <c r="G2605" i="3"/>
  <c r="H2605" i="3"/>
  <c r="E2606" i="3"/>
  <c r="F2606" i="3"/>
  <c r="G2606" i="3"/>
  <c r="H2606" i="3"/>
  <c r="E2607" i="3"/>
  <c r="F2607" i="3"/>
  <c r="G2607" i="3"/>
  <c r="H2607" i="3"/>
  <c r="E2608" i="3"/>
  <c r="F2608" i="3"/>
  <c r="G2608" i="3"/>
  <c r="H2608" i="3"/>
  <c r="E2609" i="3"/>
  <c r="F2609" i="3"/>
  <c r="G2609" i="3"/>
  <c r="H2609" i="3"/>
  <c r="E2610" i="3"/>
  <c r="F2610" i="3"/>
  <c r="G2610" i="3"/>
  <c r="H2610" i="3"/>
  <c r="E2611" i="3"/>
  <c r="F2611" i="3"/>
  <c r="G2611" i="3"/>
  <c r="H2611" i="3"/>
  <c r="E2612" i="3"/>
  <c r="F2612" i="3"/>
  <c r="G2612" i="3"/>
  <c r="H2612" i="3"/>
  <c r="E2613" i="3"/>
  <c r="F2613" i="3"/>
  <c r="G2613" i="3"/>
  <c r="H2613" i="3"/>
  <c r="E2614" i="3"/>
  <c r="F2614" i="3"/>
  <c r="G2614" i="3"/>
  <c r="H2614" i="3"/>
  <c r="E2615" i="3"/>
  <c r="F2615" i="3"/>
  <c r="G2615" i="3"/>
  <c r="H2615" i="3"/>
  <c r="E2616" i="3"/>
  <c r="F2616" i="3"/>
  <c r="G2616" i="3"/>
  <c r="H2616" i="3"/>
  <c r="E2617" i="3"/>
  <c r="F2617" i="3"/>
  <c r="G2617" i="3"/>
  <c r="H2617" i="3"/>
  <c r="E2618" i="3"/>
  <c r="F2618" i="3"/>
  <c r="G2618" i="3"/>
  <c r="H2618" i="3"/>
  <c r="E2619" i="3"/>
  <c r="F2619" i="3"/>
  <c r="G2619" i="3"/>
  <c r="H2619" i="3"/>
  <c r="E2620" i="3"/>
  <c r="F2620" i="3"/>
  <c r="G2620" i="3"/>
  <c r="H2620" i="3"/>
  <c r="E2621" i="3"/>
  <c r="F2621" i="3"/>
  <c r="G2621" i="3"/>
  <c r="H2621" i="3"/>
  <c r="E2622" i="3"/>
  <c r="F2622" i="3"/>
  <c r="G2622" i="3"/>
  <c r="H2622" i="3"/>
  <c r="E2623" i="3"/>
  <c r="F2623" i="3"/>
  <c r="G2623" i="3"/>
  <c r="H2623" i="3"/>
  <c r="E2624" i="3"/>
  <c r="F2624" i="3"/>
  <c r="G2624" i="3"/>
  <c r="H2624" i="3"/>
  <c r="E2625" i="3"/>
  <c r="F2625" i="3"/>
  <c r="G2625" i="3"/>
  <c r="H2625" i="3"/>
  <c r="E2626" i="3"/>
  <c r="F2626" i="3"/>
  <c r="G2626" i="3"/>
  <c r="H2626" i="3"/>
  <c r="E2627" i="3"/>
  <c r="F2627" i="3"/>
  <c r="G2627" i="3"/>
  <c r="H2627" i="3"/>
  <c r="E2628" i="3"/>
  <c r="F2628" i="3"/>
  <c r="G2628" i="3"/>
  <c r="H2628" i="3"/>
  <c r="E2629" i="3"/>
  <c r="F2629" i="3"/>
  <c r="G2629" i="3"/>
  <c r="H2629" i="3"/>
  <c r="E2630" i="3"/>
  <c r="F2630" i="3"/>
  <c r="G2630" i="3"/>
  <c r="H2630" i="3"/>
  <c r="E2631" i="3"/>
  <c r="F2631" i="3"/>
  <c r="G2631" i="3"/>
  <c r="H2631" i="3"/>
  <c r="E2632" i="3"/>
  <c r="F2632" i="3"/>
  <c r="G2632" i="3"/>
  <c r="H2632" i="3"/>
  <c r="E2633" i="3"/>
  <c r="F2633" i="3"/>
  <c r="G2633" i="3"/>
  <c r="H2633" i="3"/>
  <c r="E2634" i="3"/>
  <c r="F2634" i="3"/>
  <c r="G2634" i="3"/>
  <c r="H2634" i="3"/>
  <c r="E2635" i="3"/>
  <c r="F2635" i="3"/>
  <c r="G2635" i="3"/>
  <c r="H2635" i="3"/>
  <c r="E2636" i="3"/>
  <c r="F2636" i="3"/>
  <c r="G2636" i="3"/>
  <c r="H2636" i="3"/>
  <c r="E2637" i="3"/>
  <c r="F2637" i="3"/>
  <c r="G2637" i="3"/>
  <c r="H2637" i="3"/>
  <c r="E2638" i="3"/>
  <c r="F2638" i="3"/>
  <c r="G2638" i="3"/>
  <c r="H2638" i="3"/>
  <c r="E2639" i="3"/>
  <c r="F2639" i="3"/>
  <c r="G2639" i="3"/>
  <c r="H2639" i="3"/>
  <c r="E2640" i="3"/>
  <c r="F2640" i="3"/>
  <c r="G2640" i="3"/>
  <c r="H2640" i="3"/>
  <c r="E2641" i="3"/>
  <c r="F2641" i="3"/>
  <c r="G2641" i="3"/>
  <c r="H2641" i="3"/>
  <c r="E2642" i="3"/>
  <c r="F2642" i="3"/>
  <c r="G2642" i="3"/>
  <c r="H2642" i="3"/>
  <c r="E2643" i="3"/>
  <c r="F2643" i="3"/>
  <c r="G2643" i="3"/>
  <c r="H2643" i="3"/>
  <c r="E2644" i="3"/>
  <c r="F2644" i="3"/>
  <c r="G2644" i="3"/>
  <c r="H2644" i="3"/>
  <c r="E2645" i="3"/>
  <c r="F2645" i="3"/>
  <c r="G2645" i="3"/>
  <c r="H2645" i="3"/>
  <c r="E2646" i="3"/>
  <c r="F2646" i="3"/>
  <c r="G2646" i="3"/>
  <c r="H2646" i="3"/>
  <c r="E2647" i="3"/>
  <c r="F2647" i="3"/>
  <c r="G2647" i="3"/>
  <c r="H2647" i="3"/>
  <c r="E2648" i="3"/>
  <c r="F2648" i="3"/>
  <c r="G2648" i="3"/>
  <c r="H2648" i="3"/>
  <c r="E2649" i="3"/>
  <c r="F2649" i="3"/>
  <c r="G2649" i="3"/>
  <c r="H2649" i="3"/>
  <c r="E2650" i="3"/>
  <c r="F2650" i="3"/>
  <c r="G2650" i="3"/>
  <c r="H2650" i="3"/>
  <c r="E2651" i="3"/>
  <c r="F2651" i="3"/>
  <c r="G2651" i="3"/>
  <c r="H2651" i="3"/>
  <c r="E2652" i="3"/>
  <c r="F2652" i="3"/>
  <c r="G2652" i="3"/>
  <c r="H2652" i="3"/>
  <c r="E2653" i="3"/>
  <c r="F2653" i="3"/>
  <c r="G2653" i="3"/>
  <c r="H2653" i="3"/>
  <c r="E2654" i="3"/>
  <c r="F2654" i="3"/>
  <c r="G2654" i="3"/>
  <c r="H2654" i="3"/>
  <c r="E2655" i="3"/>
  <c r="F2655" i="3"/>
  <c r="G2655" i="3"/>
  <c r="H2655" i="3"/>
  <c r="E2656" i="3"/>
  <c r="F2656" i="3"/>
  <c r="G2656" i="3"/>
  <c r="H2656" i="3"/>
  <c r="E2657" i="3"/>
  <c r="F2657" i="3"/>
  <c r="G2657" i="3"/>
  <c r="H2657" i="3"/>
  <c r="E2658" i="3"/>
  <c r="F2658" i="3"/>
  <c r="G2658" i="3"/>
  <c r="H2658" i="3"/>
  <c r="E2659" i="3"/>
  <c r="F2659" i="3"/>
  <c r="G2659" i="3"/>
  <c r="H2659" i="3"/>
  <c r="E2660" i="3"/>
  <c r="F2660" i="3"/>
  <c r="G2660" i="3"/>
  <c r="H2660" i="3"/>
  <c r="E2661" i="3"/>
  <c r="F2661" i="3"/>
  <c r="G2661" i="3"/>
  <c r="H2661" i="3"/>
  <c r="E2662" i="3"/>
  <c r="F2662" i="3"/>
  <c r="G2662" i="3"/>
  <c r="H2662" i="3"/>
  <c r="E2663" i="3"/>
  <c r="F2663" i="3"/>
  <c r="G2663" i="3"/>
  <c r="H2663" i="3"/>
  <c r="E2664" i="3"/>
  <c r="F2664" i="3"/>
  <c r="G2664" i="3"/>
  <c r="H2664" i="3"/>
  <c r="E2665" i="3"/>
  <c r="F2665" i="3"/>
  <c r="G2665" i="3"/>
  <c r="H2665" i="3"/>
  <c r="E2666" i="3"/>
  <c r="F2666" i="3"/>
  <c r="G2666" i="3"/>
  <c r="H2666" i="3"/>
  <c r="E2667" i="3"/>
  <c r="F2667" i="3"/>
  <c r="G2667" i="3"/>
  <c r="H2667" i="3"/>
  <c r="E2668" i="3"/>
  <c r="F2668" i="3"/>
  <c r="G2668" i="3"/>
  <c r="H2668" i="3"/>
  <c r="E2669" i="3"/>
  <c r="F2669" i="3"/>
  <c r="G2669" i="3"/>
  <c r="H2669" i="3"/>
  <c r="E2670" i="3"/>
  <c r="F2670" i="3"/>
  <c r="G2670" i="3"/>
  <c r="H2670" i="3"/>
  <c r="E2671" i="3"/>
  <c r="F2671" i="3"/>
  <c r="G2671" i="3"/>
  <c r="H2671" i="3"/>
  <c r="E2672" i="3"/>
  <c r="F2672" i="3"/>
  <c r="G2672" i="3"/>
  <c r="H2672" i="3"/>
  <c r="E2673" i="3"/>
  <c r="F2673" i="3"/>
  <c r="G2673" i="3"/>
  <c r="H2673" i="3"/>
  <c r="E2674" i="3"/>
  <c r="F2674" i="3"/>
  <c r="G2674" i="3"/>
  <c r="H2674" i="3"/>
  <c r="E2675" i="3"/>
  <c r="F2675" i="3"/>
  <c r="G2675" i="3"/>
  <c r="H2675" i="3"/>
  <c r="E2676" i="3"/>
  <c r="F2676" i="3"/>
  <c r="G2676" i="3"/>
  <c r="H2676" i="3"/>
  <c r="E2677" i="3"/>
  <c r="F2677" i="3"/>
  <c r="G2677" i="3"/>
  <c r="H2677" i="3"/>
  <c r="E2678" i="3"/>
  <c r="F2678" i="3"/>
  <c r="G2678" i="3"/>
  <c r="H2678" i="3"/>
  <c r="E2679" i="3"/>
  <c r="F2679" i="3"/>
  <c r="G2679" i="3"/>
  <c r="H2679" i="3"/>
  <c r="E2680" i="3"/>
  <c r="F2680" i="3"/>
  <c r="G2680" i="3"/>
  <c r="H2680" i="3"/>
  <c r="E2681" i="3"/>
  <c r="F2681" i="3"/>
  <c r="G2681" i="3"/>
  <c r="H2681" i="3"/>
  <c r="E2682" i="3"/>
  <c r="F2682" i="3"/>
  <c r="G2682" i="3"/>
  <c r="H2682" i="3"/>
  <c r="E2683" i="3"/>
  <c r="F2683" i="3"/>
  <c r="G2683" i="3"/>
  <c r="H2683" i="3"/>
  <c r="E2684" i="3"/>
  <c r="F2684" i="3"/>
  <c r="G2684" i="3"/>
  <c r="H2684" i="3"/>
  <c r="E2685" i="3"/>
  <c r="F2685" i="3"/>
  <c r="G2685" i="3"/>
  <c r="H2685" i="3"/>
  <c r="E2686" i="3"/>
  <c r="F2686" i="3"/>
  <c r="G2686" i="3"/>
  <c r="H2686" i="3"/>
  <c r="E2687" i="3"/>
  <c r="F2687" i="3"/>
  <c r="G2687" i="3"/>
  <c r="H2687" i="3"/>
  <c r="E2688" i="3"/>
  <c r="F2688" i="3"/>
  <c r="G2688" i="3"/>
  <c r="H2688" i="3"/>
  <c r="E2689" i="3"/>
  <c r="F2689" i="3"/>
  <c r="G2689" i="3"/>
  <c r="H2689" i="3"/>
  <c r="E2690" i="3"/>
  <c r="F2690" i="3"/>
  <c r="G2690" i="3"/>
  <c r="H2690" i="3"/>
  <c r="E2691" i="3"/>
  <c r="F2691" i="3"/>
  <c r="G2691" i="3"/>
  <c r="H2691" i="3"/>
  <c r="E2692" i="3"/>
  <c r="F2692" i="3"/>
  <c r="G2692" i="3"/>
  <c r="H2692" i="3"/>
  <c r="E2693" i="3"/>
  <c r="F2693" i="3"/>
  <c r="G2693" i="3"/>
  <c r="H2693" i="3"/>
  <c r="E2694" i="3"/>
  <c r="F2694" i="3"/>
  <c r="G2694" i="3"/>
  <c r="H2694" i="3"/>
  <c r="E2695" i="3"/>
  <c r="F2695" i="3"/>
  <c r="G2695" i="3"/>
  <c r="H2695" i="3"/>
  <c r="E2696" i="3"/>
  <c r="F2696" i="3"/>
  <c r="G2696" i="3"/>
  <c r="H2696" i="3"/>
  <c r="E2697" i="3"/>
  <c r="F2697" i="3"/>
  <c r="G2697" i="3"/>
  <c r="H2697" i="3"/>
  <c r="E2698" i="3"/>
  <c r="F2698" i="3"/>
  <c r="G2698" i="3"/>
  <c r="H2698" i="3"/>
  <c r="E2699" i="3"/>
  <c r="F2699" i="3"/>
  <c r="G2699" i="3"/>
  <c r="H2699" i="3"/>
  <c r="E2700" i="3"/>
  <c r="F2700" i="3"/>
  <c r="G2700" i="3"/>
  <c r="H2700" i="3"/>
  <c r="E2701" i="3"/>
  <c r="F2701" i="3"/>
  <c r="G2701" i="3"/>
  <c r="H2701" i="3"/>
  <c r="E2702" i="3"/>
  <c r="F2702" i="3"/>
  <c r="G2702" i="3"/>
  <c r="H2702" i="3"/>
  <c r="E2703" i="3"/>
  <c r="F2703" i="3"/>
  <c r="G2703" i="3"/>
  <c r="H2703" i="3"/>
  <c r="E2704" i="3"/>
  <c r="F2704" i="3"/>
  <c r="G2704" i="3"/>
  <c r="H2704" i="3"/>
  <c r="E2705" i="3"/>
  <c r="F2705" i="3"/>
  <c r="G2705" i="3"/>
  <c r="H2705" i="3"/>
  <c r="E2706" i="3"/>
  <c r="F2706" i="3"/>
  <c r="G2706" i="3"/>
  <c r="H2706" i="3"/>
  <c r="E2707" i="3"/>
  <c r="F2707" i="3"/>
  <c r="G2707" i="3"/>
  <c r="H2707" i="3"/>
  <c r="E2708" i="3"/>
  <c r="F2708" i="3"/>
  <c r="G2708" i="3"/>
  <c r="H2708" i="3"/>
  <c r="E2709" i="3"/>
  <c r="F2709" i="3"/>
  <c r="G2709" i="3"/>
  <c r="H2709" i="3"/>
  <c r="E2710" i="3"/>
  <c r="F2710" i="3"/>
  <c r="G2710" i="3"/>
  <c r="H2710" i="3"/>
  <c r="E2711" i="3"/>
  <c r="F2711" i="3"/>
  <c r="G2711" i="3"/>
  <c r="H2711" i="3"/>
  <c r="E2712" i="3"/>
  <c r="F2712" i="3"/>
  <c r="G2712" i="3"/>
  <c r="H2712" i="3"/>
  <c r="E2713" i="3"/>
  <c r="F2713" i="3"/>
  <c r="G2713" i="3"/>
  <c r="H2713" i="3"/>
  <c r="E2714" i="3"/>
  <c r="F2714" i="3"/>
  <c r="G2714" i="3"/>
  <c r="H2714" i="3"/>
  <c r="E2715" i="3"/>
  <c r="F2715" i="3"/>
  <c r="G2715" i="3"/>
  <c r="H2715" i="3"/>
  <c r="E2716" i="3"/>
  <c r="F2716" i="3"/>
  <c r="G2716" i="3"/>
  <c r="H2716" i="3"/>
  <c r="E2717" i="3"/>
  <c r="F2717" i="3"/>
  <c r="G2717" i="3"/>
  <c r="H2717" i="3"/>
  <c r="E2718" i="3"/>
  <c r="F2718" i="3"/>
  <c r="G2718" i="3"/>
  <c r="H2718" i="3"/>
  <c r="E2719" i="3"/>
  <c r="F2719" i="3"/>
  <c r="G2719" i="3"/>
  <c r="H2719" i="3"/>
  <c r="E2720" i="3"/>
  <c r="F2720" i="3"/>
  <c r="G2720" i="3"/>
  <c r="H2720" i="3"/>
  <c r="E2721" i="3"/>
  <c r="F2721" i="3"/>
  <c r="G2721" i="3"/>
  <c r="H2721" i="3"/>
  <c r="E2722" i="3"/>
  <c r="F2722" i="3"/>
  <c r="G2722" i="3"/>
  <c r="H2722" i="3"/>
  <c r="E2723" i="3"/>
  <c r="F2723" i="3"/>
  <c r="G2723" i="3"/>
  <c r="H2723" i="3"/>
  <c r="E2724" i="3"/>
  <c r="F2724" i="3"/>
  <c r="G2724" i="3"/>
  <c r="H2724" i="3"/>
  <c r="E2725" i="3"/>
  <c r="F2725" i="3"/>
  <c r="G2725" i="3"/>
  <c r="H2725" i="3"/>
  <c r="E2726" i="3"/>
  <c r="F2726" i="3"/>
  <c r="G2726" i="3"/>
  <c r="H2726" i="3"/>
  <c r="E2727" i="3"/>
  <c r="F2727" i="3"/>
  <c r="G2727" i="3"/>
  <c r="H2727" i="3"/>
  <c r="E2728" i="3"/>
  <c r="F2728" i="3"/>
  <c r="G2728" i="3"/>
  <c r="H2728" i="3"/>
  <c r="E2729" i="3"/>
  <c r="F2729" i="3"/>
  <c r="G2729" i="3"/>
  <c r="H2729" i="3"/>
  <c r="E2730" i="3"/>
  <c r="F2730" i="3"/>
  <c r="G2730" i="3"/>
  <c r="H2730" i="3"/>
  <c r="E2731" i="3"/>
  <c r="F2731" i="3"/>
  <c r="G2731" i="3"/>
  <c r="H2731" i="3"/>
  <c r="E2732" i="3"/>
  <c r="F2732" i="3"/>
  <c r="G2732" i="3"/>
  <c r="H2732" i="3"/>
  <c r="E2733" i="3"/>
  <c r="F2733" i="3"/>
  <c r="G2733" i="3"/>
  <c r="H2733" i="3"/>
  <c r="E2734" i="3"/>
  <c r="F2734" i="3"/>
  <c r="G2734" i="3"/>
  <c r="H2734" i="3"/>
  <c r="E2735" i="3"/>
  <c r="F2735" i="3"/>
  <c r="G2735" i="3"/>
  <c r="H2735" i="3"/>
  <c r="E2736" i="3"/>
  <c r="F2736" i="3"/>
  <c r="G2736" i="3"/>
  <c r="H2736" i="3"/>
  <c r="E2737" i="3"/>
  <c r="F2737" i="3"/>
  <c r="G2737" i="3"/>
  <c r="H2737" i="3"/>
  <c r="E2738" i="3"/>
  <c r="F2738" i="3"/>
  <c r="G2738" i="3"/>
  <c r="H2738" i="3"/>
  <c r="E2739" i="3"/>
  <c r="F2739" i="3"/>
  <c r="G2739" i="3"/>
  <c r="H2739" i="3"/>
  <c r="E2740" i="3"/>
  <c r="F2740" i="3"/>
  <c r="G2740" i="3"/>
  <c r="H2740" i="3"/>
  <c r="E2741" i="3"/>
  <c r="F2741" i="3"/>
  <c r="G2741" i="3"/>
  <c r="H2741" i="3"/>
  <c r="E2742" i="3"/>
  <c r="F2742" i="3"/>
  <c r="G2742" i="3"/>
  <c r="H2742" i="3"/>
  <c r="E2743" i="3"/>
  <c r="F2743" i="3"/>
  <c r="G2743" i="3"/>
  <c r="H2743" i="3"/>
  <c r="E2744" i="3"/>
  <c r="F2744" i="3"/>
  <c r="G2744" i="3"/>
  <c r="H2744" i="3"/>
  <c r="E2745" i="3"/>
  <c r="F2745" i="3"/>
  <c r="G2745" i="3"/>
  <c r="H2745" i="3"/>
  <c r="E2746" i="3"/>
  <c r="F2746" i="3"/>
  <c r="G2746" i="3"/>
  <c r="H2746" i="3"/>
  <c r="E2747" i="3"/>
  <c r="F2747" i="3"/>
  <c r="G2747" i="3"/>
  <c r="H2747" i="3"/>
  <c r="E2748" i="3"/>
  <c r="F2748" i="3"/>
  <c r="G2748" i="3"/>
  <c r="H2748" i="3"/>
  <c r="E2749" i="3"/>
  <c r="F2749" i="3"/>
  <c r="G2749" i="3"/>
  <c r="H2749" i="3"/>
  <c r="E2750" i="3"/>
  <c r="F2750" i="3"/>
  <c r="G2750" i="3"/>
  <c r="H2750" i="3"/>
  <c r="E2751" i="3"/>
  <c r="F2751" i="3"/>
  <c r="G2751" i="3"/>
  <c r="H2751" i="3"/>
  <c r="E2752" i="3"/>
  <c r="F2752" i="3"/>
  <c r="G2752" i="3"/>
  <c r="H2752" i="3"/>
  <c r="E2753" i="3"/>
  <c r="F2753" i="3"/>
  <c r="G2753" i="3"/>
  <c r="H2753" i="3"/>
  <c r="E2754" i="3"/>
  <c r="F2754" i="3"/>
  <c r="G2754" i="3"/>
  <c r="H2754" i="3"/>
  <c r="E2755" i="3"/>
  <c r="F2755" i="3"/>
  <c r="G2755" i="3"/>
  <c r="H2755" i="3"/>
  <c r="E2756" i="3"/>
  <c r="F2756" i="3"/>
  <c r="G2756" i="3"/>
  <c r="H2756" i="3"/>
  <c r="E2757" i="3"/>
  <c r="F2757" i="3"/>
  <c r="G2757" i="3"/>
  <c r="H2757" i="3"/>
  <c r="E2758" i="3"/>
  <c r="F2758" i="3"/>
  <c r="G2758" i="3"/>
  <c r="H2758" i="3"/>
  <c r="E2759" i="3"/>
  <c r="F2759" i="3"/>
  <c r="G2759" i="3"/>
  <c r="H2759" i="3"/>
  <c r="E2760" i="3"/>
  <c r="F2760" i="3"/>
  <c r="G2760" i="3"/>
  <c r="H2760" i="3"/>
  <c r="E2761" i="3"/>
  <c r="F2761" i="3"/>
  <c r="G2761" i="3"/>
  <c r="H2761" i="3"/>
  <c r="E2762" i="3"/>
  <c r="F2762" i="3"/>
  <c r="G2762" i="3"/>
  <c r="H2762" i="3"/>
  <c r="E2763" i="3"/>
  <c r="F2763" i="3"/>
  <c r="G2763" i="3"/>
  <c r="H2763" i="3"/>
  <c r="E2764" i="3"/>
  <c r="F2764" i="3"/>
  <c r="G2764" i="3"/>
  <c r="H2764" i="3"/>
  <c r="E2765" i="3"/>
  <c r="F2765" i="3"/>
  <c r="G2765" i="3"/>
  <c r="H2765" i="3"/>
  <c r="E2766" i="3"/>
  <c r="F2766" i="3"/>
  <c r="G2766" i="3"/>
  <c r="H2766" i="3"/>
  <c r="E2767" i="3"/>
  <c r="F2767" i="3"/>
  <c r="G2767" i="3"/>
  <c r="H2767" i="3"/>
  <c r="E2768" i="3"/>
  <c r="F2768" i="3"/>
  <c r="G2768" i="3"/>
  <c r="H2768" i="3"/>
  <c r="E2769" i="3"/>
  <c r="F2769" i="3"/>
  <c r="G2769" i="3"/>
  <c r="H2769" i="3"/>
  <c r="E2770" i="3"/>
  <c r="F2770" i="3"/>
  <c r="G2770" i="3"/>
  <c r="H2770" i="3"/>
  <c r="E2771" i="3"/>
  <c r="F2771" i="3"/>
  <c r="G2771" i="3"/>
  <c r="H2771" i="3"/>
  <c r="E2772" i="3"/>
  <c r="F2772" i="3"/>
  <c r="G2772" i="3"/>
  <c r="H2772" i="3"/>
  <c r="E2773" i="3"/>
  <c r="F2773" i="3"/>
  <c r="G2773" i="3"/>
  <c r="H2773" i="3"/>
  <c r="E2774" i="3"/>
  <c r="F2774" i="3"/>
  <c r="G2774" i="3"/>
  <c r="H2774" i="3"/>
  <c r="E2775" i="3"/>
  <c r="F2775" i="3"/>
  <c r="G2775" i="3"/>
  <c r="H2775" i="3"/>
  <c r="E2776" i="3"/>
  <c r="F2776" i="3"/>
  <c r="G2776" i="3"/>
  <c r="H2776" i="3"/>
  <c r="E2777" i="3"/>
  <c r="F2777" i="3"/>
  <c r="G2777" i="3"/>
  <c r="H2777" i="3"/>
  <c r="E2778" i="3"/>
  <c r="F2778" i="3"/>
  <c r="G2778" i="3"/>
  <c r="H2778" i="3"/>
  <c r="E2779" i="3"/>
  <c r="F2779" i="3"/>
  <c r="G2779" i="3"/>
  <c r="H2779" i="3"/>
  <c r="E2780" i="3"/>
  <c r="F2780" i="3"/>
  <c r="G2780" i="3"/>
  <c r="H2780" i="3"/>
  <c r="E2781" i="3"/>
  <c r="F2781" i="3"/>
  <c r="G2781" i="3"/>
  <c r="H2781" i="3"/>
  <c r="E2782" i="3"/>
  <c r="F2782" i="3"/>
  <c r="G2782" i="3"/>
  <c r="H2782" i="3"/>
  <c r="E2783" i="3"/>
  <c r="F2783" i="3"/>
  <c r="G2783" i="3"/>
  <c r="H2783" i="3"/>
  <c r="E2784" i="3"/>
  <c r="F2784" i="3"/>
  <c r="G2784" i="3"/>
  <c r="H2784" i="3"/>
  <c r="E2785" i="3"/>
  <c r="F2785" i="3"/>
  <c r="G2785" i="3"/>
  <c r="H2785" i="3"/>
  <c r="E2786" i="3"/>
  <c r="F2786" i="3"/>
  <c r="G2786" i="3"/>
  <c r="H2786" i="3"/>
  <c r="E2787" i="3"/>
  <c r="F2787" i="3"/>
  <c r="G2787" i="3"/>
  <c r="H2787" i="3"/>
  <c r="E2788" i="3"/>
  <c r="F2788" i="3"/>
  <c r="G2788" i="3"/>
  <c r="H2788" i="3"/>
  <c r="E2789" i="3"/>
  <c r="F2789" i="3"/>
  <c r="G2789" i="3"/>
  <c r="H2789" i="3"/>
  <c r="E2790" i="3"/>
  <c r="F2790" i="3"/>
  <c r="G2790" i="3"/>
  <c r="H2790" i="3"/>
  <c r="E2791" i="3"/>
  <c r="F2791" i="3"/>
  <c r="G2791" i="3"/>
  <c r="H2791" i="3"/>
  <c r="E2792" i="3"/>
  <c r="F2792" i="3"/>
  <c r="G2792" i="3"/>
  <c r="H2792" i="3"/>
  <c r="E2793" i="3"/>
  <c r="F2793" i="3"/>
  <c r="G2793" i="3"/>
  <c r="H2793" i="3"/>
  <c r="E2794" i="3"/>
  <c r="F2794" i="3"/>
  <c r="G2794" i="3"/>
  <c r="H2794" i="3"/>
  <c r="E2795" i="3"/>
  <c r="F2795" i="3"/>
  <c r="G2795" i="3"/>
  <c r="H2795" i="3"/>
  <c r="E2796" i="3"/>
  <c r="F2796" i="3"/>
  <c r="G2796" i="3"/>
  <c r="H2796" i="3"/>
  <c r="E2797" i="3"/>
  <c r="F2797" i="3"/>
  <c r="G2797" i="3"/>
  <c r="H2797" i="3"/>
  <c r="E2798" i="3"/>
  <c r="F2798" i="3"/>
  <c r="G2798" i="3"/>
  <c r="H2798" i="3"/>
  <c r="E2799" i="3"/>
  <c r="F2799" i="3"/>
  <c r="G2799" i="3"/>
  <c r="H2799" i="3"/>
  <c r="E2800" i="3"/>
  <c r="F2800" i="3"/>
  <c r="G2800" i="3"/>
  <c r="H2800" i="3"/>
  <c r="E2801" i="3"/>
  <c r="F2801" i="3"/>
  <c r="G2801" i="3"/>
  <c r="H2801" i="3"/>
  <c r="E2802" i="3"/>
  <c r="F2802" i="3"/>
  <c r="G2802" i="3"/>
  <c r="H2802" i="3"/>
  <c r="E2803" i="3"/>
  <c r="F2803" i="3"/>
  <c r="G2803" i="3"/>
  <c r="H2803" i="3"/>
  <c r="E2804" i="3"/>
  <c r="F2804" i="3"/>
  <c r="G2804" i="3"/>
  <c r="H2804" i="3"/>
  <c r="E2805" i="3"/>
  <c r="F2805" i="3"/>
  <c r="G2805" i="3"/>
  <c r="H2805" i="3"/>
  <c r="E2806" i="3"/>
  <c r="F2806" i="3"/>
  <c r="G2806" i="3"/>
  <c r="H2806" i="3"/>
  <c r="E2807" i="3"/>
  <c r="F2807" i="3"/>
  <c r="G2807" i="3"/>
  <c r="H2807" i="3"/>
  <c r="E2808" i="3"/>
  <c r="F2808" i="3"/>
  <c r="G2808" i="3"/>
  <c r="H2808" i="3"/>
  <c r="E2809" i="3"/>
  <c r="F2809" i="3"/>
  <c r="G2809" i="3"/>
  <c r="H2809" i="3"/>
  <c r="E2810" i="3"/>
  <c r="F2810" i="3"/>
  <c r="G2810" i="3"/>
  <c r="H2810" i="3"/>
  <c r="E2811" i="3"/>
  <c r="F2811" i="3"/>
  <c r="G2811" i="3"/>
  <c r="H2811" i="3"/>
  <c r="E2812" i="3"/>
  <c r="F2812" i="3"/>
  <c r="G2812" i="3"/>
  <c r="H2812" i="3"/>
  <c r="E2813" i="3"/>
  <c r="F2813" i="3"/>
  <c r="G2813" i="3"/>
  <c r="H2813" i="3"/>
  <c r="E2814" i="3"/>
  <c r="F2814" i="3"/>
  <c r="G2814" i="3"/>
  <c r="H2814" i="3"/>
  <c r="E2815" i="3"/>
  <c r="F2815" i="3"/>
  <c r="G2815" i="3"/>
  <c r="H2815" i="3"/>
  <c r="E2816" i="3"/>
  <c r="F2816" i="3"/>
  <c r="G2816" i="3"/>
  <c r="H2816" i="3"/>
  <c r="E2817" i="3"/>
  <c r="F2817" i="3"/>
  <c r="G2817" i="3"/>
  <c r="H2817" i="3"/>
  <c r="E2818" i="3"/>
  <c r="F2818" i="3"/>
  <c r="G2818" i="3"/>
  <c r="H2818" i="3"/>
  <c r="E2819" i="3"/>
  <c r="F2819" i="3"/>
  <c r="G2819" i="3"/>
  <c r="H2819" i="3"/>
  <c r="E2820" i="3"/>
  <c r="F2820" i="3"/>
  <c r="G2820" i="3"/>
  <c r="H2820" i="3"/>
  <c r="E2821" i="3"/>
  <c r="F2821" i="3"/>
  <c r="G2821" i="3"/>
  <c r="H2821" i="3"/>
  <c r="E2822" i="3"/>
  <c r="F2822" i="3"/>
  <c r="G2822" i="3"/>
  <c r="H2822" i="3"/>
  <c r="E2823" i="3"/>
  <c r="F2823" i="3"/>
  <c r="G2823" i="3"/>
  <c r="H2823" i="3"/>
  <c r="E2824" i="3"/>
  <c r="F2824" i="3"/>
  <c r="G2824" i="3"/>
  <c r="H2824" i="3"/>
  <c r="E2825" i="3"/>
  <c r="F2825" i="3"/>
  <c r="G2825" i="3"/>
  <c r="H2825" i="3"/>
  <c r="E2826" i="3"/>
  <c r="F2826" i="3"/>
  <c r="G2826" i="3"/>
  <c r="H2826" i="3"/>
  <c r="E2827" i="3"/>
  <c r="F2827" i="3"/>
  <c r="G2827" i="3"/>
  <c r="H2827" i="3"/>
  <c r="E2828" i="3"/>
  <c r="F2828" i="3"/>
  <c r="G2828" i="3"/>
  <c r="H2828" i="3"/>
  <c r="E2829" i="3"/>
  <c r="F2829" i="3"/>
  <c r="G2829" i="3"/>
  <c r="H2829" i="3"/>
  <c r="E2830" i="3"/>
  <c r="F2830" i="3"/>
  <c r="G2830" i="3"/>
  <c r="H2830" i="3"/>
  <c r="E2831" i="3"/>
  <c r="F2831" i="3"/>
  <c r="G2831" i="3"/>
  <c r="H2831" i="3"/>
  <c r="E2832" i="3"/>
  <c r="F2832" i="3"/>
  <c r="G2832" i="3"/>
  <c r="H2832" i="3"/>
  <c r="E2833" i="3"/>
  <c r="F2833" i="3"/>
  <c r="G2833" i="3"/>
  <c r="H2833" i="3"/>
  <c r="E2834" i="3"/>
  <c r="F2834" i="3"/>
  <c r="G2834" i="3"/>
  <c r="H2834" i="3"/>
  <c r="E2835" i="3"/>
  <c r="F2835" i="3"/>
  <c r="G2835" i="3"/>
  <c r="H2835" i="3"/>
  <c r="E2836" i="3"/>
  <c r="F2836" i="3"/>
  <c r="G2836" i="3"/>
  <c r="H2836" i="3"/>
  <c r="E2837" i="3"/>
  <c r="F2837" i="3"/>
  <c r="G2837" i="3"/>
  <c r="H2837" i="3"/>
  <c r="E2838" i="3"/>
  <c r="F2838" i="3"/>
  <c r="G2838" i="3"/>
  <c r="H2838" i="3"/>
  <c r="E2839" i="3"/>
  <c r="F2839" i="3"/>
  <c r="G2839" i="3"/>
  <c r="H2839" i="3"/>
  <c r="E2840" i="3"/>
  <c r="F2840" i="3"/>
  <c r="G2840" i="3"/>
  <c r="H2840" i="3"/>
  <c r="E2841" i="3"/>
  <c r="F2841" i="3"/>
  <c r="G2841" i="3"/>
  <c r="H2841" i="3"/>
  <c r="E2842" i="3"/>
  <c r="F2842" i="3"/>
  <c r="G2842" i="3"/>
  <c r="H2842" i="3"/>
  <c r="E2843" i="3"/>
  <c r="F2843" i="3"/>
  <c r="G2843" i="3"/>
  <c r="H2843" i="3"/>
  <c r="E2844" i="3"/>
  <c r="F2844" i="3"/>
  <c r="G2844" i="3"/>
  <c r="H2844" i="3"/>
  <c r="E2845" i="3"/>
  <c r="F2845" i="3"/>
  <c r="G2845" i="3"/>
  <c r="H2845" i="3"/>
  <c r="E2846" i="3"/>
  <c r="F2846" i="3"/>
  <c r="G2846" i="3"/>
  <c r="H2846" i="3"/>
  <c r="E2847" i="3"/>
  <c r="F2847" i="3"/>
  <c r="G2847" i="3"/>
  <c r="H2847" i="3"/>
  <c r="E2848" i="3"/>
  <c r="F2848" i="3"/>
  <c r="G2848" i="3"/>
  <c r="H2848" i="3"/>
  <c r="E2849" i="3"/>
  <c r="F2849" i="3"/>
  <c r="G2849" i="3"/>
  <c r="H2849" i="3"/>
  <c r="E2850" i="3"/>
  <c r="F2850" i="3"/>
  <c r="G2850" i="3"/>
  <c r="H2850" i="3"/>
  <c r="E2851" i="3"/>
  <c r="F2851" i="3"/>
  <c r="G2851" i="3"/>
  <c r="H2851" i="3"/>
  <c r="E2852" i="3"/>
  <c r="F2852" i="3"/>
  <c r="G2852" i="3"/>
  <c r="H2852" i="3"/>
  <c r="E2853" i="3"/>
  <c r="F2853" i="3"/>
  <c r="G2853" i="3"/>
  <c r="H2853" i="3"/>
  <c r="E2854" i="3"/>
  <c r="F2854" i="3"/>
  <c r="G2854" i="3"/>
  <c r="H2854" i="3"/>
  <c r="E2855" i="3"/>
  <c r="F2855" i="3"/>
  <c r="G2855" i="3"/>
  <c r="H2855" i="3"/>
  <c r="E2856" i="3"/>
  <c r="F2856" i="3"/>
  <c r="G2856" i="3"/>
  <c r="H2856" i="3"/>
  <c r="E2857" i="3"/>
  <c r="F2857" i="3"/>
  <c r="G2857" i="3"/>
  <c r="H2857" i="3"/>
  <c r="E2858" i="3"/>
  <c r="F2858" i="3"/>
  <c r="G2858" i="3"/>
  <c r="H2858" i="3"/>
  <c r="E2859" i="3"/>
  <c r="F2859" i="3"/>
  <c r="G2859" i="3"/>
  <c r="H2859" i="3"/>
  <c r="E2860" i="3"/>
  <c r="F2860" i="3"/>
  <c r="G2860" i="3"/>
  <c r="H2860" i="3"/>
  <c r="E2861" i="3"/>
  <c r="F2861" i="3"/>
  <c r="G2861" i="3"/>
  <c r="H2861" i="3"/>
  <c r="E2862" i="3"/>
  <c r="F2862" i="3"/>
  <c r="G2862" i="3"/>
  <c r="H2862" i="3"/>
  <c r="E2863" i="3"/>
  <c r="F2863" i="3"/>
  <c r="G2863" i="3"/>
  <c r="H2863" i="3"/>
  <c r="E2864" i="3"/>
  <c r="F2864" i="3"/>
  <c r="G2864" i="3"/>
  <c r="H2864" i="3"/>
  <c r="E2865" i="3"/>
  <c r="F2865" i="3"/>
  <c r="G2865" i="3"/>
  <c r="H2865" i="3"/>
  <c r="E2866" i="3"/>
  <c r="F2866" i="3"/>
  <c r="G2866" i="3"/>
  <c r="H2866" i="3"/>
  <c r="E2867" i="3"/>
  <c r="F2867" i="3"/>
  <c r="G2867" i="3"/>
  <c r="H2867" i="3"/>
  <c r="E2868" i="3"/>
  <c r="F2868" i="3"/>
  <c r="G2868" i="3"/>
  <c r="H2868" i="3"/>
  <c r="E2869" i="3"/>
  <c r="F2869" i="3"/>
  <c r="G2869" i="3"/>
  <c r="H2869" i="3"/>
  <c r="E2870" i="3"/>
  <c r="F2870" i="3"/>
  <c r="G2870" i="3"/>
  <c r="H2870" i="3"/>
  <c r="E2871" i="3"/>
  <c r="F2871" i="3"/>
  <c r="G2871" i="3"/>
  <c r="H2871" i="3"/>
  <c r="E2872" i="3"/>
  <c r="F2872" i="3"/>
  <c r="G2872" i="3"/>
  <c r="H2872" i="3"/>
  <c r="E2873" i="3"/>
  <c r="F2873" i="3"/>
  <c r="G2873" i="3"/>
  <c r="H2873" i="3"/>
  <c r="E2874" i="3"/>
  <c r="F2874" i="3"/>
  <c r="G2874" i="3"/>
  <c r="H2874" i="3"/>
  <c r="E2875" i="3"/>
  <c r="F2875" i="3"/>
  <c r="G2875" i="3"/>
  <c r="H2875" i="3"/>
  <c r="E2876" i="3"/>
  <c r="F2876" i="3"/>
  <c r="G2876" i="3"/>
  <c r="H2876" i="3"/>
  <c r="E2877" i="3"/>
  <c r="F2877" i="3"/>
  <c r="G2877" i="3"/>
  <c r="H2877" i="3"/>
  <c r="E2878" i="3"/>
  <c r="F2878" i="3"/>
  <c r="G2878" i="3"/>
  <c r="H2878" i="3"/>
  <c r="E2879" i="3"/>
  <c r="F2879" i="3"/>
  <c r="G2879" i="3"/>
  <c r="H2879" i="3"/>
  <c r="E2880" i="3"/>
  <c r="F2880" i="3"/>
  <c r="G2880" i="3"/>
  <c r="H2880" i="3"/>
  <c r="E2881" i="3"/>
  <c r="F2881" i="3"/>
  <c r="G2881" i="3"/>
  <c r="H2881" i="3"/>
  <c r="E2882" i="3"/>
  <c r="F2882" i="3"/>
  <c r="G2882" i="3"/>
  <c r="H2882" i="3"/>
  <c r="E2883" i="3"/>
  <c r="F2883" i="3"/>
  <c r="G2883" i="3"/>
  <c r="H2883" i="3"/>
  <c r="E2884" i="3"/>
  <c r="F2884" i="3"/>
  <c r="G2884" i="3"/>
  <c r="H2884" i="3"/>
  <c r="E2885" i="3"/>
  <c r="F2885" i="3"/>
  <c r="G2885" i="3"/>
  <c r="H2885" i="3"/>
  <c r="E2886" i="3"/>
  <c r="F2886" i="3"/>
  <c r="G2886" i="3"/>
  <c r="H2886" i="3"/>
  <c r="E2887" i="3"/>
  <c r="F2887" i="3"/>
  <c r="G2887" i="3"/>
  <c r="H2887" i="3"/>
  <c r="E2888" i="3"/>
  <c r="F2888" i="3"/>
  <c r="G2888" i="3"/>
  <c r="H2888" i="3"/>
  <c r="E2889" i="3"/>
  <c r="F2889" i="3"/>
  <c r="G2889" i="3"/>
  <c r="H2889" i="3"/>
  <c r="E2890" i="3"/>
  <c r="F2890" i="3"/>
  <c r="G2890" i="3"/>
  <c r="H2890" i="3"/>
  <c r="E2891" i="3"/>
  <c r="F2891" i="3"/>
  <c r="G2891" i="3"/>
  <c r="H2891" i="3"/>
  <c r="E2892" i="3"/>
  <c r="F2892" i="3"/>
  <c r="G2892" i="3"/>
  <c r="H2892" i="3"/>
  <c r="E2893" i="3"/>
  <c r="F2893" i="3"/>
  <c r="G2893" i="3"/>
  <c r="H2893" i="3"/>
  <c r="E2894" i="3"/>
  <c r="F2894" i="3"/>
  <c r="G2894" i="3"/>
  <c r="H2894" i="3"/>
  <c r="E2895" i="3"/>
  <c r="F2895" i="3"/>
  <c r="G2895" i="3"/>
  <c r="H2895" i="3"/>
  <c r="E2896" i="3"/>
  <c r="F2896" i="3"/>
  <c r="G2896" i="3"/>
  <c r="H2896" i="3"/>
  <c r="E2897" i="3"/>
  <c r="F2897" i="3"/>
  <c r="G2897" i="3"/>
  <c r="H2897" i="3"/>
  <c r="E2898" i="3"/>
  <c r="F2898" i="3"/>
  <c r="G2898" i="3"/>
  <c r="H2898" i="3"/>
  <c r="E2899" i="3"/>
  <c r="F2899" i="3"/>
  <c r="G2899" i="3"/>
  <c r="H2899" i="3"/>
  <c r="E2900" i="3"/>
  <c r="F2900" i="3"/>
  <c r="G2900" i="3"/>
  <c r="H2900" i="3"/>
  <c r="E2901" i="3"/>
  <c r="F2901" i="3"/>
  <c r="G2901" i="3"/>
  <c r="H2901" i="3"/>
  <c r="E2902" i="3"/>
  <c r="F2902" i="3"/>
  <c r="G2902" i="3"/>
  <c r="H2902" i="3"/>
  <c r="E2903" i="3"/>
  <c r="F2903" i="3"/>
  <c r="G2903" i="3"/>
  <c r="H2903" i="3"/>
  <c r="E2904" i="3"/>
  <c r="F2904" i="3"/>
  <c r="G2904" i="3"/>
  <c r="H2904" i="3"/>
  <c r="E2905" i="3"/>
  <c r="F2905" i="3"/>
  <c r="G2905" i="3"/>
  <c r="H2905" i="3"/>
  <c r="E2906" i="3"/>
  <c r="F2906" i="3"/>
  <c r="G2906" i="3"/>
  <c r="H2906" i="3"/>
  <c r="E2907" i="3"/>
  <c r="F2907" i="3"/>
  <c r="G2907" i="3"/>
  <c r="H2907" i="3"/>
  <c r="E2908" i="3"/>
  <c r="F2908" i="3"/>
  <c r="G2908" i="3"/>
  <c r="H2908" i="3"/>
  <c r="E2909" i="3"/>
  <c r="F2909" i="3"/>
  <c r="G2909" i="3"/>
  <c r="H2909" i="3"/>
  <c r="E2910" i="3"/>
  <c r="F2910" i="3"/>
  <c r="G2910" i="3"/>
  <c r="H2910" i="3"/>
  <c r="E2911" i="3"/>
  <c r="F2911" i="3"/>
  <c r="G2911" i="3"/>
  <c r="H2911" i="3"/>
  <c r="E2912" i="3"/>
  <c r="F2912" i="3"/>
  <c r="G2912" i="3"/>
  <c r="H2912" i="3"/>
  <c r="E2913" i="3"/>
  <c r="F2913" i="3"/>
  <c r="G2913" i="3"/>
  <c r="H2913" i="3"/>
  <c r="E2914" i="3"/>
  <c r="F2914" i="3"/>
  <c r="G2914" i="3"/>
  <c r="H2914" i="3"/>
  <c r="E2915" i="3"/>
  <c r="F2915" i="3"/>
  <c r="G2915" i="3"/>
  <c r="H2915" i="3"/>
  <c r="E2916" i="3"/>
  <c r="F2916" i="3"/>
  <c r="G2916" i="3"/>
  <c r="H2916" i="3"/>
  <c r="E2917" i="3"/>
  <c r="F2917" i="3"/>
  <c r="G2917" i="3"/>
  <c r="H2917" i="3"/>
  <c r="E2918" i="3"/>
  <c r="F2918" i="3"/>
  <c r="G2918" i="3"/>
  <c r="H2918" i="3"/>
  <c r="E2919" i="3"/>
  <c r="F2919" i="3"/>
  <c r="G2919" i="3"/>
  <c r="H2919" i="3"/>
  <c r="E2920" i="3"/>
  <c r="F2920" i="3"/>
  <c r="G2920" i="3"/>
  <c r="H2920" i="3"/>
  <c r="E2921" i="3"/>
  <c r="F2921" i="3"/>
  <c r="G2921" i="3"/>
  <c r="H2921" i="3"/>
  <c r="E2922" i="3"/>
  <c r="F2922" i="3"/>
  <c r="G2922" i="3"/>
  <c r="H2922" i="3"/>
  <c r="E2923" i="3"/>
  <c r="F2923" i="3"/>
  <c r="G2923" i="3"/>
  <c r="H2923" i="3"/>
  <c r="E2924" i="3"/>
  <c r="F2924" i="3"/>
  <c r="G2924" i="3"/>
  <c r="H2924" i="3"/>
  <c r="E2925" i="3"/>
  <c r="F2925" i="3"/>
  <c r="G2925" i="3"/>
  <c r="H2925" i="3"/>
  <c r="E2926" i="3"/>
  <c r="F2926" i="3"/>
  <c r="G2926" i="3"/>
  <c r="H2926" i="3"/>
  <c r="E2927" i="3"/>
  <c r="F2927" i="3"/>
  <c r="G2927" i="3"/>
  <c r="H2927" i="3"/>
  <c r="E2928" i="3"/>
  <c r="F2928" i="3"/>
  <c r="G2928" i="3"/>
  <c r="H2928" i="3"/>
  <c r="E2929" i="3"/>
  <c r="F2929" i="3"/>
  <c r="G2929" i="3"/>
  <c r="H2929" i="3"/>
  <c r="E2930" i="3"/>
  <c r="F2930" i="3"/>
  <c r="G2930" i="3"/>
  <c r="H2930" i="3"/>
  <c r="E2931" i="3"/>
  <c r="F2931" i="3"/>
  <c r="G2931" i="3"/>
  <c r="H2931" i="3"/>
  <c r="E2932" i="3"/>
  <c r="F2932" i="3"/>
  <c r="G2932" i="3"/>
  <c r="H2932" i="3"/>
  <c r="E2933" i="3"/>
  <c r="F2933" i="3"/>
  <c r="G2933" i="3"/>
  <c r="H2933" i="3"/>
  <c r="E2934" i="3"/>
  <c r="F2934" i="3"/>
  <c r="G2934" i="3"/>
  <c r="H2934" i="3"/>
  <c r="E2935" i="3"/>
  <c r="F2935" i="3"/>
  <c r="G2935" i="3"/>
  <c r="H2935" i="3"/>
  <c r="E2936" i="3"/>
  <c r="F2936" i="3"/>
  <c r="G2936" i="3"/>
  <c r="H2936" i="3"/>
  <c r="E2937" i="3"/>
  <c r="F2937" i="3"/>
  <c r="G2937" i="3"/>
  <c r="H2937" i="3"/>
  <c r="E2938" i="3"/>
  <c r="F2938" i="3"/>
  <c r="G2938" i="3"/>
  <c r="H2938" i="3"/>
  <c r="E2939" i="3"/>
  <c r="F2939" i="3"/>
  <c r="G2939" i="3"/>
  <c r="H2939" i="3"/>
  <c r="E2940" i="3"/>
  <c r="F2940" i="3"/>
  <c r="G2940" i="3"/>
  <c r="H2940" i="3"/>
  <c r="E2941" i="3"/>
  <c r="F2941" i="3"/>
  <c r="G2941" i="3"/>
  <c r="H2941" i="3"/>
  <c r="E2942" i="3"/>
  <c r="F2942" i="3"/>
  <c r="G2942" i="3"/>
  <c r="H2942" i="3"/>
  <c r="E2943" i="3"/>
  <c r="F2943" i="3"/>
  <c r="G2943" i="3"/>
  <c r="H2943" i="3"/>
  <c r="E2944" i="3"/>
  <c r="F2944" i="3"/>
  <c r="G2944" i="3"/>
  <c r="H2944" i="3"/>
  <c r="E2945" i="3"/>
  <c r="F2945" i="3"/>
  <c r="G2945" i="3"/>
  <c r="H2945" i="3"/>
  <c r="E2946" i="3"/>
  <c r="F2946" i="3"/>
  <c r="G2946" i="3"/>
  <c r="H2946" i="3"/>
  <c r="E2947" i="3"/>
  <c r="F2947" i="3"/>
  <c r="G2947" i="3"/>
  <c r="H2947" i="3"/>
  <c r="E2948" i="3"/>
  <c r="F2948" i="3"/>
  <c r="G2948" i="3"/>
  <c r="H2948" i="3"/>
  <c r="E2949" i="3"/>
  <c r="F2949" i="3"/>
  <c r="G2949" i="3"/>
  <c r="H2949" i="3"/>
  <c r="E2950" i="3"/>
  <c r="F2950" i="3"/>
  <c r="G2950" i="3"/>
  <c r="H2950" i="3"/>
  <c r="E2951" i="3"/>
  <c r="F2951" i="3"/>
  <c r="G2951" i="3"/>
  <c r="H2951" i="3"/>
  <c r="E2952" i="3"/>
  <c r="F2952" i="3"/>
  <c r="G2952" i="3"/>
  <c r="H2952" i="3"/>
  <c r="E2953" i="3"/>
  <c r="F2953" i="3"/>
  <c r="G2953" i="3"/>
  <c r="H2953" i="3"/>
  <c r="E2954" i="3"/>
  <c r="F2954" i="3"/>
  <c r="G2954" i="3"/>
  <c r="H2954" i="3"/>
  <c r="E2955" i="3"/>
  <c r="F2955" i="3"/>
  <c r="G2955" i="3"/>
  <c r="H2955" i="3"/>
  <c r="E2956" i="3"/>
  <c r="F2956" i="3"/>
  <c r="G2956" i="3"/>
  <c r="H2956" i="3"/>
  <c r="E2957" i="3"/>
  <c r="F2957" i="3"/>
  <c r="G2957" i="3"/>
  <c r="H2957" i="3"/>
  <c r="E2958" i="3"/>
  <c r="F2958" i="3"/>
  <c r="G2958" i="3"/>
  <c r="H2958" i="3"/>
  <c r="E2959" i="3"/>
  <c r="F2959" i="3"/>
  <c r="G2959" i="3"/>
  <c r="H2959" i="3"/>
  <c r="E2960" i="3"/>
  <c r="F2960" i="3"/>
  <c r="G2960" i="3"/>
  <c r="H2960" i="3"/>
  <c r="E2961" i="3"/>
  <c r="F2961" i="3"/>
  <c r="G2961" i="3"/>
  <c r="H2961" i="3"/>
  <c r="E2962" i="3"/>
  <c r="F2962" i="3"/>
  <c r="G2962" i="3"/>
  <c r="H2962" i="3"/>
  <c r="E2963" i="3"/>
  <c r="F2963" i="3"/>
  <c r="G2963" i="3"/>
  <c r="H2963" i="3"/>
  <c r="E2964" i="3"/>
  <c r="F2964" i="3"/>
  <c r="G2964" i="3"/>
  <c r="H2964" i="3"/>
  <c r="E2965" i="3"/>
  <c r="F2965" i="3"/>
  <c r="G2965" i="3"/>
  <c r="H2965" i="3"/>
  <c r="E2966" i="3"/>
  <c r="F2966" i="3"/>
  <c r="G2966" i="3"/>
  <c r="H2966" i="3"/>
  <c r="E2967" i="3"/>
  <c r="F2967" i="3"/>
  <c r="G2967" i="3"/>
  <c r="H2967" i="3"/>
  <c r="E2968" i="3"/>
  <c r="F2968" i="3"/>
  <c r="G2968" i="3"/>
  <c r="H2968" i="3"/>
  <c r="E2969" i="3"/>
  <c r="F2969" i="3"/>
  <c r="G2969" i="3"/>
  <c r="H2969" i="3"/>
  <c r="E2970" i="3"/>
  <c r="F2970" i="3"/>
  <c r="G2970" i="3"/>
  <c r="H2970" i="3"/>
  <c r="E2971" i="3"/>
  <c r="F2971" i="3"/>
  <c r="G2971" i="3"/>
  <c r="H2971" i="3"/>
  <c r="E2972" i="3"/>
  <c r="F2972" i="3"/>
  <c r="G2972" i="3"/>
  <c r="H2972" i="3"/>
  <c r="E2973" i="3"/>
  <c r="F2973" i="3"/>
  <c r="G2973" i="3"/>
  <c r="H2973" i="3"/>
  <c r="E2974" i="3"/>
  <c r="F2974" i="3"/>
  <c r="G2974" i="3"/>
  <c r="H2974" i="3"/>
  <c r="E2975" i="3"/>
  <c r="F2975" i="3"/>
  <c r="G2975" i="3"/>
  <c r="H2975" i="3"/>
  <c r="E2976" i="3"/>
  <c r="F2976" i="3"/>
  <c r="G2976" i="3"/>
  <c r="H2976" i="3"/>
  <c r="E2977" i="3"/>
  <c r="F2977" i="3"/>
  <c r="G2977" i="3"/>
  <c r="H2977" i="3"/>
  <c r="E2978" i="3"/>
  <c r="F2978" i="3"/>
  <c r="G2978" i="3"/>
  <c r="H2978" i="3"/>
  <c r="E2979" i="3"/>
  <c r="F2979" i="3"/>
  <c r="G2979" i="3"/>
  <c r="H2979" i="3"/>
  <c r="E2980" i="3"/>
  <c r="F2980" i="3"/>
  <c r="G2980" i="3"/>
  <c r="H2980" i="3"/>
  <c r="E2981" i="3"/>
  <c r="F2981" i="3"/>
  <c r="G2981" i="3"/>
  <c r="H2981" i="3"/>
  <c r="E2982" i="3"/>
  <c r="F2982" i="3"/>
  <c r="G2982" i="3"/>
  <c r="H2982" i="3"/>
  <c r="E2983" i="3"/>
  <c r="F2983" i="3"/>
  <c r="G2983" i="3"/>
  <c r="H2983" i="3"/>
  <c r="E2984" i="3"/>
  <c r="F2984" i="3"/>
  <c r="G2984" i="3"/>
  <c r="H2984" i="3"/>
  <c r="E2985" i="3"/>
  <c r="F2985" i="3"/>
  <c r="G2985" i="3"/>
  <c r="H2985" i="3"/>
  <c r="E2986" i="3"/>
  <c r="F2986" i="3"/>
  <c r="G2986" i="3"/>
  <c r="H2986" i="3"/>
  <c r="E2987" i="3"/>
  <c r="F2987" i="3"/>
  <c r="G2987" i="3"/>
  <c r="H2987" i="3"/>
  <c r="E2988" i="3"/>
  <c r="F2988" i="3"/>
  <c r="G2988" i="3"/>
  <c r="H2988" i="3"/>
  <c r="E2989" i="3"/>
  <c r="F2989" i="3"/>
  <c r="G2989" i="3"/>
  <c r="H2989" i="3"/>
  <c r="E2990" i="3"/>
  <c r="F2990" i="3"/>
  <c r="G2990" i="3"/>
  <c r="H2990" i="3"/>
  <c r="E2991" i="3"/>
  <c r="F2991" i="3"/>
  <c r="G2991" i="3"/>
  <c r="H2991" i="3"/>
  <c r="E2992" i="3"/>
  <c r="F2992" i="3"/>
  <c r="G2992" i="3"/>
  <c r="H2992" i="3"/>
  <c r="E2993" i="3"/>
  <c r="F2993" i="3"/>
  <c r="G2993" i="3"/>
  <c r="H2993" i="3"/>
  <c r="E2994" i="3"/>
  <c r="F2994" i="3"/>
  <c r="G2994" i="3"/>
  <c r="H2994" i="3"/>
  <c r="E2995" i="3"/>
  <c r="F2995" i="3"/>
  <c r="G2995" i="3"/>
  <c r="H2995" i="3"/>
  <c r="E2996" i="3"/>
  <c r="F2996" i="3"/>
  <c r="G2996" i="3"/>
  <c r="H2996" i="3"/>
  <c r="E2997" i="3"/>
  <c r="F2997" i="3"/>
  <c r="G2997" i="3"/>
  <c r="H2997" i="3"/>
  <c r="E2998" i="3"/>
  <c r="F2998" i="3"/>
  <c r="G2998" i="3"/>
  <c r="H2998" i="3"/>
  <c r="E2999" i="3"/>
  <c r="F2999" i="3"/>
  <c r="G2999" i="3"/>
  <c r="H2999" i="3"/>
  <c r="E3000" i="3"/>
  <c r="F3000" i="3"/>
  <c r="G3000" i="3"/>
  <c r="H3000" i="3"/>
  <c r="E7" i="2"/>
  <c r="F7" i="2"/>
  <c r="G7" i="2"/>
  <c r="H9" i="17" s="1"/>
  <c r="H7" i="2"/>
  <c r="E8" i="2"/>
  <c r="F8" i="2"/>
  <c r="G8" i="2"/>
  <c r="H10" i="17" s="1"/>
  <c r="H8" i="2"/>
  <c r="E9" i="2"/>
  <c r="F9" i="2"/>
  <c r="G9" i="2"/>
  <c r="H11" i="17" s="1"/>
  <c r="H9" i="2"/>
  <c r="E10" i="2"/>
  <c r="F10" i="2"/>
  <c r="G10" i="2"/>
  <c r="H12" i="17" s="1"/>
  <c r="H10" i="2"/>
  <c r="E11" i="2"/>
  <c r="F11" i="2"/>
  <c r="G11" i="2"/>
  <c r="H13" i="17" s="1"/>
  <c r="H11" i="2"/>
  <c r="E12" i="2"/>
  <c r="F12" i="2"/>
  <c r="G12" i="2"/>
  <c r="H14" i="17" s="1"/>
  <c r="H12" i="2"/>
  <c r="E13" i="2"/>
  <c r="F13" i="2"/>
  <c r="H13" i="2"/>
  <c r="E14" i="2"/>
  <c r="F14" i="2"/>
  <c r="G14" i="2"/>
  <c r="H16" i="17" s="1"/>
  <c r="H14" i="2"/>
  <c r="E15" i="2"/>
  <c r="F15" i="2"/>
  <c r="G15" i="2"/>
  <c r="H17" i="17" s="1"/>
  <c r="H15" i="2"/>
  <c r="E16" i="2"/>
  <c r="F16" i="2"/>
  <c r="G16" i="2"/>
  <c r="H18" i="17" s="1"/>
  <c r="H16" i="2"/>
  <c r="E17" i="2"/>
  <c r="F17" i="2"/>
  <c r="G17" i="2"/>
  <c r="H19" i="17" s="1"/>
  <c r="H17" i="2"/>
  <c r="E18" i="2"/>
  <c r="F18" i="2"/>
  <c r="G18" i="2"/>
  <c r="H20" i="17" s="1"/>
  <c r="H18" i="2"/>
  <c r="E19" i="2"/>
  <c r="F19" i="2"/>
  <c r="G19" i="2"/>
  <c r="H21" i="17" s="1"/>
  <c r="H19" i="2"/>
  <c r="E20" i="2"/>
  <c r="F20" i="2"/>
  <c r="G20" i="2"/>
  <c r="H22" i="17" s="1"/>
  <c r="H20" i="2"/>
  <c r="E21" i="2"/>
  <c r="F21" i="2"/>
  <c r="G21" i="2"/>
  <c r="H23" i="17" s="1"/>
  <c r="H21" i="2"/>
  <c r="E22" i="2"/>
  <c r="F22" i="2"/>
  <c r="G22" i="2"/>
  <c r="H24" i="17" s="1"/>
  <c r="H22" i="2"/>
  <c r="E23" i="2"/>
  <c r="F23" i="2"/>
  <c r="G23" i="2"/>
  <c r="H25" i="17" s="1"/>
  <c r="H23" i="2"/>
  <c r="E24" i="2"/>
  <c r="F24" i="2"/>
  <c r="G24" i="2"/>
  <c r="H26" i="17" s="1"/>
  <c r="H24" i="2"/>
  <c r="E25" i="2"/>
  <c r="F25" i="2"/>
  <c r="G25" i="2"/>
  <c r="H27" i="17" s="1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E292" i="2"/>
  <c r="F292" i="2"/>
  <c r="G292" i="2"/>
  <c r="H292" i="2"/>
  <c r="E293" i="2"/>
  <c r="F293" i="2"/>
  <c r="G293" i="2"/>
  <c r="H293" i="2"/>
  <c r="E294" i="2"/>
  <c r="F294" i="2"/>
  <c r="G294" i="2"/>
  <c r="H294" i="2"/>
  <c r="E295" i="2"/>
  <c r="F295" i="2"/>
  <c r="G295" i="2"/>
  <c r="H295" i="2"/>
  <c r="E296" i="2"/>
  <c r="F296" i="2"/>
  <c r="G296" i="2"/>
  <c r="H296" i="2"/>
  <c r="E297" i="2"/>
  <c r="F297" i="2"/>
  <c r="G297" i="2"/>
  <c r="H297" i="2"/>
  <c r="E298" i="2"/>
  <c r="F298" i="2"/>
  <c r="G298" i="2"/>
  <c r="H298" i="2"/>
  <c r="E299" i="2"/>
  <c r="F299" i="2"/>
  <c r="G299" i="2"/>
  <c r="H299" i="2"/>
  <c r="E300" i="2"/>
  <c r="F300" i="2"/>
  <c r="G300" i="2"/>
  <c r="H300" i="2"/>
  <c r="E301" i="2"/>
  <c r="F301" i="2"/>
  <c r="G301" i="2"/>
  <c r="H301" i="2"/>
  <c r="E302" i="2"/>
  <c r="F302" i="2"/>
  <c r="G302" i="2"/>
  <c r="H302" i="2"/>
  <c r="E303" i="2"/>
  <c r="F303" i="2"/>
  <c r="G303" i="2"/>
  <c r="H303" i="2"/>
  <c r="E304" i="2"/>
  <c r="F304" i="2"/>
  <c r="G304" i="2"/>
  <c r="H304" i="2"/>
  <c r="E305" i="2"/>
  <c r="F305" i="2"/>
  <c r="G305" i="2"/>
  <c r="H305" i="2"/>
  <c r="E306" i="2"/>
  <c r="F306" i="2"/>
  <c r="G306" i="2"/>
  <c r="H306" i="2"/>
  <c r="E307" i="2"/>
  <c r="F307" i="2"/>
  <c r="G307" i="2"/>
  <c r="H307" i="2"/>
  <c r="E308" i="2"/>
  <c r="F308" i="2"/>
  <c r="G308" i="2"/>
  <c r="H308" i="2"/>
  <c r="E309" i="2"/>
  <c r="F309" i="2"/>
  <c r="G309" i="2"/>
  <c r="H309" i="2"/>
  <c r="E310" i="2"/>
  <c r="F310" i="2"/>
  <c r="G310" i="2"/>
  <c r="H310" i="2"/>
  <c r="E311" i="2"/>
  <c r="F311" i="2"/>
  <c r="G311" i="2"/>
  <c r="H311" i="2"/>
  <c r="E312" i="2"/>
  <c r="F312" i="2"/>
  <c r="G312" i="2"/>
  <c r="H312" i="2"/>
  <c r="E313" i="2"/>
  <c r="F313" i="2"/>
  <c r="G313" i="2"/>
  <c r="H313" i="2"/>
  <c r="E314" i="2"/>
  <c r="F314" i="2"/>
  <c r="G314" i="2"/>
  <c r="H314" i="2"/>
  <c r="E315" i="2"/>
  <c r="F315" i="2"/>
  <c r="G315" i="2"/>
  <c r="H315" i="2"/>
  <c r="E316" i="2"/>
  <c r="F316" i="2"/>
  <c r="G316" i="2"/>
  <c r="H316" i="2"/>
  <c r="E317" i="2"/>
  <c r="F317" i="2"/>
  <c r="G317" i="2"/>
  <c r="H317" i="2"/>
  <c r="E318" i="2"/>
  <c r="F318" i="2"/>
  <c r="G318" i="2"/>
  <c r="H318" i="2"/>
  <c r="E319" i="2"/>
  <c r="F319" i="2"/>
  <c r="G319" i="2"/>
  <c r="H319" i="2"/>
  <c r="E320" i="2"/>
  <c r="F320" i="2"/>
  <c r="G320" i="2"/>
  <c r="H320" i="2"/>
  <c r="E321" i="2"/>
  <c r="F321" i="2"/>
  <c r="G321" i="2"/>
  <c r="H321" i="2"/>
  <c r="E322" i="2"/>
  <c r="F322" i="2"/>
  <c r="G322" i="2"/>
  <c r="H322" i="2"/>
  <c r="E323" i="2"/>
  <c r="F323" i="2"/>
  <c r="G323" i="2"/>
  <c r="H323" i="2"/>
  <c r="E324" i="2"/>
  <c r="F324" i="2"/>
  <c r="G324" i="2"/>
  <c r="H324" i="2"/>
  <c r="E325" i="2"/>
  <c r="F325" i="2"/>
  <c r="G325" i="2"/>
  <c r="H325" i="2"/>
  <c r="E326" i="2"/>
  <c r="F326" i="2"/>
  <c r="G326" i="2"/>
  <c r="H326" i="2"/>
  <c r="E327" i="2"/>
  <c r="F327" i="2"/>
  <c r="G327" i="2"/>
  <c r="H327" i="2"/>
  <c r="E328" i="2"/>
  <c r="F328" i="2"/>
  <c r="G328" i="2"/>
  <c r="H328" i="2"/>
  <c r="E329" i="2"/>
  <c r="F329" i="2"/>
  <c r="G329" i="2"/>
  <c r="H329" i="2"/>
  <c r="E330" i="2"/>
  <c r="F330" i="2"/>
  <c r="G330" i="2"/>
  <c r="H330" i="2"/>
  <c r="E331" i="2"/>
  <c r="F331" i="2"/>
  <c r="G331" i="2"/>
  <c r="H331" i="2"/>
  <c r="E332" i="2"/>
  <c r="F332" i="2"/>
  <c r="G332" i="2"/>
  <c r="H332" i="2"/>
  <c r="E333" i="2"/>
  <c r="F333" i="2"/>
  <c r="G333" i="2"/>
  <c r="H333" i="2"/>
  <c r="E334" i="2"/>
  <c r="F334" i="2"/>
  <c r="G334" i="2"/>
  <c r="H334" i="2"/>
  <c r="E335" i="2"/>
  <c r="F335" i="2"/>
  <c r="G335" i="2"/>
  <c r="H335" i="2"/>
  <c r="E336" i="2"/>
  <c r="F336" i="2"/>
  <c r="G336" i="2"/>
  <c r="H336" i="2"/>
  <c r="E337" i="2"/>
  <c r="F337" i="2"/>
  <c r="G337" i="2"/>
  <c r="H337" i="2"/>
  <c r="E338" i="2"/>
  <c r="F338" i="2"/>
  <c r="G338" i="2"/>
  <c r="H338" i="2"/>
  <c r="E339" i="2"/>
  <c r="F339" i="2"/>
  <c r="G339" i="2"/>
  <c r="H339" i="2"/>
  <c r="E340" i="2"/>
  <c r="F340" i="2"/>
  <c r="G340" i="2"/>
  <c r="H340" i="2"/>
  <c r="E341" i="2"/>
  <c r="F341" i="2"/>
  <c r="G341" i="2"/>
  <c r="H341" i="2"/>
  <c r="E342" i="2"/>
  <c r="F342" i="2"/>
  <c r="G342" i="2"/>
  <c r="H342" i="2"/>
  <c r="E343" i="2"/>
  <c r="F343" i="2"/>
  <c r="G343" i="2"/>
  <c r="H343" i="2"/>
  <c r="E344" i="2"/>
  <c r="F344" i="2"/>
  <c r="G344" i="2"/>
  <c r="H344" i="2"/>
  <c r="E345" i="2"/>
  <c r="F345" i="2"/>
  <c r="G345" i="2"/>
  <c r="H345" i="2"/>
  <c r="E346" i="2"/>
  <c r="F346" i="2"/>
  <c r="G346" i="2"/>
  <c r="H346" i="2"/>
  <c r="E347" i="2"/>
  <c r="F347" i="2"/>
  <c r="G347" i="2"/>
  <c r="H347" i="2"/>
  <c r="E348" i="2"/>
  <c r="F348" i="2"/>
  <c r="G348" i="2"/>
  <c r="H348" i="2"/>
  <c r="E349" i="2"/>
  <c r="F349" i="2"/>
  <c r="G349" i="2"/>
  <c r="H349" i="2"/>
  <c r="E350" i="2"/>
  <c r="F350" i="2"/>
  <c r="G350" i="2"/>
  <c r="H350" i="2"/>
  <c r="E351" i="2"/>
  <c r="F351" i="2"/>
  <c r="G351" i="2"/>
  <c r="H351" i="2"/>
  <c r="E352" i="2"/>
  <c r="F352" i="2"/>
  <c r="G352" i="2"/>
  <c r="H352" i="2"/>
  <c r="E353" i="2"/>
  <c r="F353" i="2"/>
  <c r="G353" i="2"/>
  <c r="H353" i="2"/>
  <c r="E354" i="2"/>
  <c r="F354" i="2"/>
  <c r="G354" i="2"/>
  <c r="H354" i="2"/>
  <c r="E355" i="2"/>
  <c r="F355" i="2"/>
  <c r="G355" i="2"/>
  <c r="H355" i="2"/>
  <c r="E356" i="2"/>
  <c r="F356" i="2"/>
  <c r="G356" i="2"/>
  <c r="H356" i="2"/>
  <c r="E357" i="2"/>
  <c r="F357" i="2"/>
  <c r="G357" i="2"/>
  <c r="H357" i="2"/>
  <c r="E358" i="2"/>
  <c r="F358" i="2"/>
  <c r="G358" i="2"/>
  <c r="H358" i="2"/>
  <c r="E359" i="2"/>
  <c r="F359" i="2"/>
  <c r="G359" i="2"/>
  <c r="H359" i="2"/>
  <c r="E360" i="2"/>
  <c r="F360" i="2"/>
  <c r="G360" i="2"/>
  <c r="H360" i="2"/>
  <c r="E361" i="2"/>
  <c r="F361" i="2"/>
  <c r="G361" i="2"/>
  <c r="H361" i="2"/>
  <c r="E362" i="2"/>
  <c r="F362" i="2"/>
  <c r="G362" i="2"/>
  <c r="H362" i="2"/>
  <c r="E363" i="2"/>
  <c r="F363" i="2"/>
  <c r="G363" i="2"/>
  <c r="H363" i="2"/>
  <c r="E364" i="2"/>
  <c r="F364" i="2"/>
  <c r="G364" i="2"/>
  <c r="H364" i="2"/>
  <c r="E365" i="2"/>
  <c r="F365" i="2"/>
  <c r="G365" i="2"/>
  <c r="H365" i="2"/>
  <c r="E366" i="2"/>
  <c r="F366" i="2"/>
  <c r="G366" i="2"/>
  <c r="H366" i="2"/>
  <c r="E367" i="2"/>
  <c r="F367" i="2"/>
  <c r="G367" i="2"/>
  <c r="H367" i="2"/>
  <c r="E368" i="2"/>
  <c r="F368" i="2"/>
  <c r="G368" i="2"/>
  <c r="H368" i="2"/>
  <c r="E369" i="2"/>
  <c r="F369" i="2"/>
  <c r="G369" i="2"/>
  <c r="H369" i="2"/>
  <c r="E370" i="2"/>
  <c r="F370" i="2"/>
  <c r="G370" i="2"/>
  <c r="H370" i="2"/>
  <c r="E371" i="2"/>
  <c r="F371" i="2"/>
  <c r="G371" i="2"/>
  <c r="H371" i="2"/>
  <c r="E372" i="2"/>
  <c r="F372" i="2"/>
  <c r="G372" i="2"/>
  <c r="H372" i="2"/>
  <c r="E373" i="2"/>
  <c r="F373" i="2"/>
  <c r="G373" i="2"/>
  <c r="H373" i="2"/>
  <c r="E374" i="2"/>
  <c r="F374" i="2"/>
  <c r="G374" i="2"/>
  <c r="H374" i="2"/>
  <c r="E375" i="2"/>
  <c r="F375" i="2"/>
  <c r="G375" i="2"/>
  <c r="H375" i="2"/>
  <c r="E376" i="2"/>
  <c r="F376" i="2"/>
  <c r="G376" i="2"/>
  <c r="H376" i="2"/>
  <c r="E377" i="2"/>
  <c r="F377" i="2"/>
  <c r="G377" i="2"/>
  <c r="H377" i="2"/>
  <c r="E378" i="2"/>
  <c r="F378" i="2"/>
  <c r="G378" i="2"/>
  <c r="H378" i="2"/>
  <c r="E379" i="2"/>
  <c r="F379" i="2"/>
  <c r="G379" i="2"/>
  <c r="H379" i="2"/>
  <c r="E380" i="2"/>
  <c r="F380" i="2"/>
  <c r="G380" i="2"/>
  <c r="H380" i="2"/>
  <c r="E381" i="2"/>
  <c r="F381" i="2"/>
  <c r="G381" i="2"/>
  <c r="H381" i="2"/>
  <c r="E382" i="2"/>
  <c r="F382" i="2"/>
  <c r="G382" i="2"/>
  <c r="H382" i="2"/>
  <c r="E383" i="2"/>
  <c r="F383" i="2"/>
  <c r="G383" i="2"/>
  <c r="H383" i="2"/>
  <c r="E384" i="2"/>
  <c r="F384" i="2"/>
  <c r="G384" i="2"/>
  <c r="H384" i="2"/>
  <c r="E385" i="2"/>
  <c r="F385" i="2"/>
  <c r="G385" i="2"/>
  <c r="H385" i="2"/>
  <c r="E386" i="2"/>
  <c r="F386" i="2"/>
  <c r="G386" i="2"/>
  <c r="H386" i="2"/>
  <c r="E387" i="2"/>
  <c r="F387" i="2"/>
  <c r="G387" i="2"/>
  <c r="H387" i="2"/>
  <c r="E388" i="2"/>
  <c r="F388" i="2"/>
  <c r="G388" i="2"/>
  <c r="H388" i="2"/>
  <c r="E389" i="2"/>
  <c r="F389" i="2"/>
  <c r="G389" i="2"/>
  <c r="H389" i="2"/>
  <c r="E390" i="2"/>
  <c r="F390" i="2"/>
  <c r="G390" i="2"/>
  <c r="H390" i="2"/>
  <c r="E391" i="2"/>
  <c r="F391" i="2"/>
  <c r="G391" i="2"/>
  <c r="H391" i="2"/>
  <c r="E392" i="2"/>
  <c r="F392" i="2"/>
  <c r="G392" i="2"/>
  <c r="H392" i="2"/>
  <c r="E393" i="2"/>
  <c r="F393" i="2"/>
  <c r="G393" i="2"/>
  <c r="H393" i="2"/>
  <c r="E394" i="2"/>
  <c r="F394" i="2"/>
  <c r="G394" i="2"/>
  <c r="H394" i="2"/>
  <c r="E395" i="2"/>
  <c r="F395" i="2"/>
  <c r="G395" i="2"/>
  <c r="H395" i="2"/>
  <c r="E396" i="2"/>
  <c r="F396" i="2"/>
  <c r="G396" i="2"/>
  <c r="H396" i="2"/>
  <c r="E397" i="2"/>
  <c r="F397" i="2"/>
  <c r="G397" i="2"/>
  <c r="H397" i="2"/>
  <c r="E398" i="2"/>
  <c r="F398" i="2"/>
  <c r="G398" i="2"/>
  <c r="H398" i="2"/>
  <c r="E399" i="2"/>
  <c r="F399" i="2"/>
  <c r="G399" i="2"/>
  <c r="H399" i="2"/>
  <c r="E400" i="2"/>
  <c r="F400" i="2"/>
  <c r="G400" i="2"/>
  <c r="H400" i="2"/>
  <c r="E401" i="2"/>
  <c r="F401" i="2"/>
  <c r="G401" i="2"/>
  <c r="H401" i="2"/>
  <c r="E402" i="2"/>
  <c r="F402" i="2"/>
  <c r="G402" i="2"/>
  <c r="H402" i="2"/>
  <c r="E403" i="2"/>
  <c r="F403" i="2"/>
  <c r="G403" i="2"/>
  <c r="H403" i="2"/>
  <c r="E404" i="2"/>
  <c r="F404" i="2"/>
  <c r="G404" i="2"/>
  <c r="H404" i="2"/>
  <c r="E405" i="2"/>
  <c r="F405" i="2"/>
  <c r="G405" i="2"/>
  <c r="H405" i="2"/>
  <c r="E406" i="2"/>
  <c r="F406" i="2"/>
  <c r="G406" i="2"/>
  <c r="H406" i="2"/>
  <c r="E407" i="2"/>
  <c r="F407" i="2"/>
  <c r="G407" i="2"/>
  <c r="H407" i="2"/>
  <c r="E408" i="2"/>
  <c r="F408" i="2"/>
  <c r="G408" i="2"/>
  <c r="H408" i="2"/>
  <c r="E409" i="2"/>
  <c r="F409" i="2"/>
  <c r="G409" i="2"/>
  <c r="H409" i="2"/>
  <c r="E410" i="2"/>
  <c r="F410" i="2"/>
  <c r="G410" i="2"/>
  <c r="H410" i="2"/>
  <c r="E411" i="2"/>
  <c r="F411" i="2"/>
  <c r="G411" i="2"/>
  <c r="H411" i="2"/>
  <c r="E412" i="2"/>
  <c r="F412" i="2"/>
  <c r="G412" i="2"/>
  <c r="H412" i="2"/>
  <c r="E413" i="2"/>
  <c r="F413" i="2"/>
  <c r="G413" i="2"/>
  <c r="H413" i="2"/>
  <c r="E414" i="2"/>
  <c r="F414" i="2"/>
  <c r="G414" i="2"/>
  <c r="H414" i="2"/>
  <c r="E415" i="2"/>
  <c r="F415" i="2"/>
  <c r="G415" i="2"/>
  <c r="H415" i="2"/>
  <c r="E416" i="2"/>
  <c r="F416" i="2"/>
  <c r="G416" i="2"/>
  <c r="H416" i="2"/>
  <c r="E417" i="2"/>
  <c r="F417" i="2"/>
  <c r="G417" i="2"/>
  <c r="H417" i="2"/>
  <c r="E418" i="2"/>
  <c r="F418" i="2"/>
  <c r="G418" i="2"/>
  <c r="H418" i="2"/>
  <c r="E419" i="2"/>
  <c r="F419" i="2"/>
  <c r="G419" i="2"/>
  <c r="H419" i="2"/>
  <c r="E420" i="2"/>
  <c r="F420" i="2"/>
  <c r="G420" i="2"/>
  <c r="H420" i="2"/>
  <c r="E421" i="2"/>
  <c r="F421" i="2"/>
  <c r="G421" i="2"/>
  <c r="H421" i="2"/>
  <c r="E422" i="2"/>
  <c r="F422" i="2"/>
  <c r="G422" i="2"/>
  <c r="H422" i="2"/>
  <c r="E423" i="2"/>
  <c r="F423" i="2"/>
  <c r="G423" i="2"/>
  <c r="H423" i="2"/>
  <c r="E424" i="2"/>
  <c r="F424" i="2"/>
  <c r="G424" i="2"/>
  <c r="H424" i="2"/>
  <c r="E425" i="2"/>
  <c r="F425" i="2"/>
  <c r="G425" i="2"/>
  <c r="H425" i="2"/>
  <c r="E426" i="2"/>
  <c r="F426" i="2"/>
  <c r="G426" i="2"/>
  <c r="H426" i="2"/>
  <c r="E427" i="2"/>
  <c r="F427" i="2"/>
  <c r="G427" i="2"/>
  <c r="H427" i="2"/>
  <c r="E428" i="2"/>
  <c r="F428" i="2"/>
  <c r="G428" i="2"/>
  <c r="H428" i="2"/>
  <c r="E429" i="2"/>
  <c r="F429" i="2"/>
  <c r="G429" i="2"/>
  <c r="H429" i="2"/>
  <c r="E430" i="2"/>
  <c r="F430" i="2"/>
  <c r="G430" i="2"/>
  <c r="H430" i="2"/>
  <c r="E431" i="2"/>
  <c r="F431" i="2"/>
  <c r="G431" i="2"/>
  <c r="H431" i="2"/>
  <c r="E432" i="2"/>
  <c r="F432" i="2"/>
  <c r="G432" i="2"/>
  <c r="H432" i="2"/>
  <c r="E433" i="2"/>
  <c r="F433" i="2"/>
  <c r="G433" i="2"/>
  <c r="H433" i="2"/>
  <c r="E434" i="2"/>
  <c r="F434" i="2"/>
  <c r="G434" i="2"/>
  <c r="H434" i="2"/>
  <c r="E435" i="2"/>
  <c r="F435" i="2"/>
  <c r="G435" i="2"/>
  <c r="H435" i="2"/>
  <c r="E436" i="2"/>
  <c r="F436" i="2"/>
  <c r="G436" i="2"/>
  <c r="H436" i="2"/>
  <c r="E437" i="2"/>
  <c r="F437" i="2"/>
  <c r="G437" i="2"/>
  <c r="H437" i="2"/>
  <c r="E438" i="2"/>
  <c r="F438" i="2"/>
  <c r="G438" i="2"/>
  <c r="H438" i="2"/>
  <c r="E439" i="2"/>
  <c r="F439" i="2"/>
  <c r="G439" i="2"/>
  <c r="H439" i="2"/>
  <c r="E440" i="2"/>
  <c r="F440" i="2"/>
  <c r="G440" i="2"/>
  <c r="H440" i="2"/>
  <c r="E441" i="2"/>
  <c r="F441" i="2"/>
  <c r="G441" i="2"/>
  <c r="H441" i="2"/>
  <c r="E442" i="2"/>
  <c r="F442" i="2"/>
  <c r="G442" i="2"/>
  <c r="H442" i="2"/>
  <c r="E443" i="2"/>
  <c r="F443" i="2"/>
  <c r="G443" i="2"/>
  <c r="H443" i="2"/>
  <c r="E444" i="2"/>
  <c r="F444" i="2"/>
  <c r="G444" i="2"/>
  <c r="H444" i="2"/>
  <c r="E445" i="2"/>
  <c r="F445" i="2"/>
  <c r="G445" i="2"/>
  <c r="H445" i="2"/>
  <c r="E446" i="2"/>
  <c r="F446" i="2"/>
  <c r="G446" i="2"/>
  <c r="H446" i="2"/>
  <c r="E447" i="2"/>
  <c r="F447" i="2"/>
  <c r="G447" i="2"/>
  <c r="H447" i="2"/>
  <c r="E448" i="2"/>
  <c r="F448" i="2"/>
  <c r="G448" i="2"/>
  <c r="H448" i="2"/>
  <c r="E449" i="2"/>
  <c r="F449" i="2"/>
  <c r="G449" i="2"/>
  <c r="H449" i="2"/>
  <c r="E450" i="2"/>
  <c r="F450" i="2"/>
  <c r="G450" i="2"/>
  <c r="H450" i="2"/>
  <c r="E451" i="2"/>
  <c r="F451" i="2"/>
  <c r="G451" i="2"/>
  <c r="H451" i="2"/>
  <c r="E452" i="2"/>
  <c r="F452" i="2"/>
  <c r="G452" i="2"/>
  <c r="H452" i="2"/>
  <c r="E453" i="2"/>
  <c r="F453" i="2"/>
  <c r="G453" i="2"/>
  <c r="H453" i="2"/>
  <c r="E454" i="2"/>
  <c r="F454" i="2"/>
  <c r="G454" i="2"/>
  <c r="H454" i="2"/>
  <c r="E455" i="2"/>
  <c r="F455" i="2"/>
  <c r="G455" i="2"/>
  <c r="H455" i="2"/>
  <c r="E456" i="2"/>
  <c r="F456" i="2"/>
  <c r="G456" i="2"/>
  <c r="H456" i="2"/>
  <c r="E457" i="2"/>
  <c r="F457" i="2"/>
  <c r="G457" i="2"/>
  <c r="H457" i="2"/>
  <c r="E458" i="2"/>
  <c r="F458" i="2"/>
  <c r="G458" i="2"/>
  <c r="H458" i="2"/>
  <c r="E459" i="2"/>
  <c r="F459" i="2"/>
  <c r="G459" i="2"/>
  <c r="H459" i="2"/>
  <c r="E460" i="2"/>
  <c r="F460" i="2"/>
  <c r="G460" i="2"/>
  <c r="H460" i="2"/>
  <c r="E461" i="2"/>
  <c r="F461" i="2"/>
  <c r="G461" i="2"/>
  <c r="H461" i="2"/>
  <c r="E462" i="2"/>
  <c r="F462" i="2"/>
  <c r="G462" i="2"/>
  <c r="H462" i="2"/>
  <c r="E463" i="2"/>
  <c r="F463" i="2"/>
  <c r="G463" i="2"/>
  <c r="H463" i="2"/>
  <c r="E464" i="2"/>
  <c r="F464" i="2"/>
  <c r="G464" i="2"/>
  <c r="H464" i="2"/>
  <c r="E465" i="2"/>
  <c r="F465" i="2"/>
  <c r="G465" i="2"/>
  <c r="H465" i="2"/>
  <c r="E466" i="2"/>
  <c r="F466" i="2"/>
  <c r="G466" i="2"/>
  <c r="H466" i="2"/>
  <c r="E467" i="2"/>
  <c r="F467" i="2"/>
  <c r="G467" i="2"/>
  <c r="H467" i="2"/>
  <c r="E468" i="2"/>
  <c r="F468" i="2"/>
  <c r="G468" i="2"/>
  <c r="H468" i="2"/>
  <c r="E469" i="2"/>
  <c r="F469" i="2"/>
  <c r="G469" i="2"/>
  <c r="H469" i="2"/>
  <c r="E470" i="2"/>
  <c r="F470" i="2"/>
  <c r="G470" i="2"/>
  <c r="H470" i="2"/>
  <c r="E471" i="2"/>
  <c r="F471" i="2"/>
  <c r="G471" i="2"/>
  <c r="H471" i="2"/>
  <c r="E472" i="2"/>
  <c r="F472" i="2"/>
  <c r="G472" i="2"/>
  <c r="H472" i="2"/>
  <c r="E473" i="2"/>
  <c r="F473" i="2"/>
  <c r="G473" i="2"/>
  <c r="H473" i="2"/>
  <c r="E474" i="2"/>
  <c r="F474" i="2"/>
  <c r="G474" i="2"/>
  <c r="H474" i="2"/>
  <c r="E475" i="2"/>
  <c r="F475" i="2"/>
  <c r="G475" i="2"/>
  <c r="H475" i="2"/>
  <c r="E476" i="2"/>
  <c r="F476" i="2"/>
  <c r="G476" i="2"/>
  <c r="H476" i="2"/>
  <c r="E477" i="2"/>
  <c r="F477" i="2"/>
  <c r="G477" i="2"/>
  <c r="H477" i="2"/>
  <c r="E478" i="2"/>
  <c r="F478" i="2"/>
  <c r="G478" i="2"/>
  <c r="H478" i="2"/>
  <c r="E479" i="2"/>
  <c r="F479" i="2"/>
  <c r="G479" i="2"/>
  <c r="H479" i="2"/>
  <c r="E480" i="2"/>
  <c r="F480" i="2"/>
  <c r="G480" i="2"/>
  <c r="H480" i="2"/>
  <c r="E481" i="2"/>
  <c r="F481" i="2"/>
  <c r="G481" i="2"/>
  <c r="H481" i="2"/>
  <c r="E482" i="2"/>
  <c r="F482" i="2"/>
  <c r="G482" i="2"/>
  <c r="H482" i="2"/>
  <c r="E483" i="2"/>
  <c r="F483" i="2"/>
  <c r="G483" i="2"/>
  <c r="H483" i="2"/>
  <c r="E484" i="2"/>
  <c r="F484" i="2"/>
  <c r="G484" i="2"/>
  <c r="H484" i="2"/>
  <c r="E485" i="2"/>
  <c r="F485" i="2"/>
  <c r="G485" i="2"/>
  <c r="H485" i="2"/>
  <c r="E486" i="2"/>
  <c r="F486" i="2"/>
  <c r="G486" i="2"/>
  <c r="H486" i="2"/>
  <c r="E487" i="2"/>
  <c r="F487" i="2"/>
  <c r="G487" i="2"/>
  <c r="H487" i="2"/>
  <c r="E488" i="2"/>
  <c r="F488" i="2"/>
  <c r="G488" i="2"/>
  <c r="H488" i="2"/>
  <c r="E489" i="2"/>
  <c r="F489" i="2"/>
  <c r="G489" i="2"/>
  <c r="H489" i="2"/>
  <c r="E490" i="2"/>
  <c r="F490" i="2"/>
  <c r="G490" i="2"/>
  <c r="H490" i="2"/>
  <c r="E491" i="2"/>
  <c r="F491" i="2"/>
  <c r="G491" i="2"/>
  <c r="H491" i="2"/>
  <c r="E492" i="2"/>
  <c r="F492" i="2"/>
  <c r="G492" i="2"/>
  <c r="H492" i="2"/>
  <c r="E493" i="2"/>
  <c r="F493" i="2"/>
  <c r="G493" i="2"/>
  <c r="H493" i="2"/>
  <c r="E494" i="2"/>
  <c r="F494" i="2"/>
  <c r="G494" i="2"/>
  <c r="H494" i="2"/>
  <c r="E495" i="2"/>
  <c r="F495" i="2"/>
  <c r="G495" i="2"/>
  <c r="H495" i="2"/>
  <c r="E496" i="2"/>
  <c r="F496" i="2"/>
  <c r="G496" i="2"/>
  <c r="H496" i="2"/>
  <c r="E497" i="2"/>
  <c r="F497" i="2"/>
  <c r="G497" i="2"/>
  <c r="H497" i="2"/>
  <c r="E498" i="2"/>
  <c r="F498" i="2"/>
  <c r="G498" i="2"/>
  <c r="H498" i="2"/>
  <c r="E499" i="2"/>
  <c r="F499" i="2"/>
  <c r="G499" i="2"/>
  <c r="H499" i="2"/>
  <c r="E500" i="2"/>
  <c r="F500" i="2"/>
  <c r="G500" i="2"/>
  <c r="H500" i="2"/>
  <c r="E501" i="2"/>
  <c r="F501" i="2"/>
  <c r="G501" i="2"/>
  <c r="H501" i="2"/>
  <c r="E502" i="2"/>
  <c r="F502" i="2"/>
  <c r="G502" i="2"/>
  <c r="H502" i="2"/>
  <c r="E503" i="2"/>
  <c r="F503" i="2"/>
  <c r="G503" i="2"/>
  <c r="H503" i="2"/>
  <c r="E504" i="2"/>
  <c r="F504" i="2"/>
  <c r="G504" i="2"/>
  <c r="H504" i="2"/>
  <c r="E505" i="2"/>
  <c r="F505" i="2"/>
  <c r="G505" i="2"/>
  <c r="H505" i="2"/>
  <c r="E506" i="2"/>
  <c r="F506" i="2"/>
  <c r="G506" i="2"/>
  <c r="H506" i="2"/>
  <c r="E507" i="2"/>
  <c r="F507" i="2"/>
  <c r="G507" i="2"/>
  <c r="H507" i="2"/>
  <c r="E508" i="2"/>
  <c r="F508" i="2"/>
  <c r="G508" i="2"/>
  <c r="H508" i="2"/>
  <c r="E509" i="2"/>
  <c r="F509" i="2"/>
  <c r="G509" i="2"/>
  <c r="H509" i="2"/>
  <c r="E510" i="2"/>
  <c r="F510" i="2"/>
  <c r="G510" i="2"/>
  <c r="H510" i="2"/>
  <c r="E511" i="2"/>
  <c r="F511" i="2"/>
  <c r="G511" i="2"/>
  <c r="H511" i="2"/>
  <c r="E512" i="2"/>
  <c r="F512" i="2"/>
  <c r="G512" i="2"/>
  <c r="H512" i="2"/>
  <c r="E513" i="2"/>
  <c r="F513" i="2"/>
  <c r="G513" i="2"/>
  <c r="H513" i="2"/>
  <c r="E514" i="2"/>
  <c r="F514" i="2"/>
  <c r="G514" i="2"/>
  <c r="H514" i="2"/>
  <c r="E515" i="2"/>
  <c r="F515" i="2"/>
  <c r="G515" i="2"/>
  <c r="H515" i="2"/>
  <c r="E516" i="2"/>
  <c r="F516" i="2"/>
  <c r="G516" i="2"/>
  <c r="H516" i="2"/>
  <c r="E517" i="2"/>
  <c r="F517" i="2"/>
  <c r="G517" i="2"/>
  <c r="H517" i="2"/>
  <c r="E518" i="2"/>
  <c r="F518" i="2"/>
  <c r="G518" i="2"/>
  <c r="H518" i="2"/>
  <c r="E519" i="2"/>
  <c r="F519" i="2"/>
  <c r="G519" i="2"/>
  <c r="H519" i="2"/>
  <c r="E520" i="2"/>
  <c r="F520" i="2"/>
  <c r="G520" i="2"/>
  <c r="H520" i="2"/>
  <c r="E521" i="2"/>
  <c r="F521" i="2"/>
  <c r="G521" i="2"/>
  <c r="H521" i="2"/>
  <c r="E522" i="2"/>
  <c r="F522" i="2"/>
  <c r="G522" i="2"/>
  <c r="H522" i="2"/>
  <c r="E523" i="2"/>
  <c r="F523" i="2"/>
  <c r="G523" i="2"/>
  <c r="H523" i="2"/>
  <c r="E524" i="2"/>
  <c r="F524" i="2"/>
  <c r="G524" i="2"/>
  <c r="H524" i="2"/>
  <c r="E525" i="2"/>
  <c r="F525" i="2"/>
  <c r="G525" i="2"/>
  <c r="H525" i="2"/>
  <c r="E526" i="2"/>
  <c r="F526" i="2"/>
  <c r="G526" i="2"/>
  <c r="H526" i="2"/>
  <c r="E527" i="2"/>
  <c r="F527" i="2"/>
  <c r="G527" i="2"/>
  <c r="H527" i="2"/>
  <c r="E528" i="2"/>
  <c r="F528" i="2"/>
  <c r="G528" i="2"/>
  <c r="H528" i="2"/>
  <c r="E529" i="2"/>
  <c r="F529" i="2"/>
  <c r="G529" i="2"/>
  <c r="H529" i="2"/>
  <c r="E530" i="2"/>
  <c r="F530" i="2"/>
  <c r="G530" i="2"/>
  <c r="H530" i="2"/>
  <c r="E531" i="2"/>
  <c r="F531" i="2"/>
  <c r="G531" i="2"/>
  <c r="H531" i="2"/>
  <c r="E532" i="2"/>
  <c r="F532" i="2"/>
  <c r="G532" i="2"/>
  <c r="H532" i="2"/>
  <c r="E533" i="2"/>
  <c r="F533" i="2"/>
  <c r="G533" i="2"/>
  <c r="H533" i="2"/>
  <c r="E534" i="2"/>
  <c r="F534" i="2"/>
  <c r="G534" i="2"/>
  <c r="H534" i="2"/>
  <c r="E535" i="2"/>
  <c r="F535" i="2"/>
  <c r="G535" i="2"/>
  <c r="H535" i="2"/>
  <c r="E536" i="2"/>
  <c r="F536" i="2"/>
  <c r="G536" i="2"/>
  <c r="H536" i="2"/>
  <c r="E537" i="2"/>
  <c r="F537" i="2"/>
  <c r="G537" i="2"/>
  <c r="H537" i="2"/>
  <c r="E538" i="2"/>
  <c r="F538" i="2"/>
  <c r="G538" i="2"/>
  <c r="H538" i="2"/>
  <c r="E539" i="2"/>
  <c r="F539" i="2"/>
  <c r="G539" i="2"/>
  <c r="H539" i="2"/>
  <c r="E540" i="2"/>
  <c r="F540" i="2"/>
  <c r="G540" i="2"/>
  <c r="H540" i="2"/>
  <c r="E541" i="2"/>
  <c r="F541" i="2"/>
  <c r="G541" i="2"/>
  <c r="H541" i="2"/>
  <c r="E542" i="2"/>
  <c r="F542" i="2"/>
  <c r="G542" i="2"/>
  <c r="H542" i="2"/>
  <c r="E543" i="2"/>
  <c r="F543" i="2"/>
  <c r="G543" i="2"/>
  <c r="H543" i="2"/>
  <c r="E544" i="2"/>
  <c r="F544" i="2"/>
  <c r="G544" i="2"/>
  <c r="H544" i="2"/>
  <c r="E545" i="2"/>
  <c r="F545" i="2"/>
  <c r="G545" i="2"/>
  <c r="H545" i="2"/>
  <c r="E546" i="2"/>
  <c r="F546" i="2"/>
  <c r="G546" i="2"/>
  <c r="H546" i="2"/>
  <c r="E547" i="2"/>
  <c r="F547" i="2"/>
  <c r="G547" i="2"/>
  <c r="H547" i="2"/>
  <c r="E548" i="2"/>
  <c r="F548" i="2"/>
  <c r="G548" i="2"/>
  <c r="H548" i="2"/>
  <c r="E549" i="2"/>
  <c r="F549" i="2"/>
  <c r="G549" i="2"/>
  <c r="H549" i="2"/>
  <c r="E550" i="2"/>
  <c r="F550" i="2"/>
  <c r="G550" i="2"/>
  <c r="H550" i="2"/>
  <c r="E551" i="2"/>
  <c r="F551" i="2"/>
  <c r="G551" i="2"/>
  <c r="H551" i="2"/>
  <c r="E552" i="2"/>
  <c r="F552" i="2"/>
  <c r="G552" i="2"/>
  <c r="H552" i="2"/>
  <c r="E553" i="2"/>
  <c r="F553" i="2"/>
  <c r="G553" i="2"/>
  <c r="H553" i="2"/>
  <c r="E554" i="2"/>
  <c r="F554" i="2"/>
  <c r="G554" i="2"/>
  <c r="H554" i="2"/>
  <c r="E555" i="2"/>
  <c r="F555" i="2"/>
  <c r="G555" i="2"/>
  <c r="H555" i="2"/>
  <c r="E556" i="2"/>
  <c r="F556" i="2"/>
  <c r="G556" i="2"/>
  <c r="H556" i="2"/>
  <c r="E557" i="2"/>
  <c r="F557" i="2"/>
  <c r="G557" i="2"/>
  <c r="H557" i="2"/>
  <c r="E558" i="2"/>
  <c r="F558" i="2"/>
  <c r="G558" i="2"/>
  <c r="H558" i="2"/>
  <c r="E559" i="2"/>
  <c r="F559" i="2"/>
  <c r="G559" i="2"/>
  <c r="H559" i="2"/>
  <c r="E560" i="2"/>
  <c r="F560" i="2"/>
  <c r="G560" i="2"/>
  <c r="H560" i="2"/>
  <c r="E561" i="2"/>
  <c r="F561" i="2"/>
  <c r="G561" i="2"/>
  <c r="H561" i="2"/>
  <c r="E562" i="2"/>
  <c r="F562" i="2"/>
  <c r="G562" i="2"/>
  <c r="H562" i="2"/>
  <c r="E563" i="2"/>
  <c r="F563" i="2"/>
  <c r="G563" i="2"/>
  <c r="H563" i="2"/>
  <c r="E564" i="2"/>
  <c r="F564" i="2"/>
  <c r="G564" i="2"/>
  <c r="H564" i="2"/>
  <c r="E565" i="2"/>
  <c r="F565" i="2"/>
  <c r="G565" i="2"/>
  <c r="H565" i="2"/>
  <c r="E566" i="2"/>
  <c r="F566" i="2"/>
  <c r="G566" i="2"/>
  <c r="H566" i="2"/>
  <c r="E567" i="2"/>
  <c r="F567" i="2"/>
  <c r="G567" i="2"/>
  <c r="H567" i="2"/>
  <c r="E568" i="2"/>
  <c r="F568" i="2"/>
  <c r="G568" i="2"/>
  <c r="H568" i="2"/>
  <c r="E569" i="2"/>
  <c r="F569" i="2"/>
  <c r="G569" i="2"/>
  <c r="H569" i="2"/>
  <c r="E570" i="2"/>
  <c r="F570" i="2"/>
  <c r="G570" i="2"/>
  <c r="H570" i="2"/>
  <c r="E571" i="2"/>
  <c r="F571" i="2"/>
  <c r="G571" i="2"/>
  <c r="H571" i="2"/>
  <c r="E572" i="2"/>
  <c r="F572" i="2"/>
  <c r="G572" i="2"/>
  <c r="H572" i="2"/>
  <c r="E573" i="2"/>
  <c r="F573" i="2"/>
  <c r="G573" i="2"/>
  <c r="H573" i="2"/>
  <c r="E574" i="2"/>
  <c r="F574" i="2"/>
  <c r="G574" i="2"/>
  <c r="H574" i="2"/>
  <c r="E575" i="2"/>
  <c r="F575" i="2"/>
  <c r="G575" i="2"/>
  <c r="H575" i="2"/>
  <c r="E576" i="2"/>
  <c r="F576" i="2"/>
  <c r="G576" i="2"/>
  <c r="H576" i="2"/>
  <c r="E577" i="2"/>
  <c r="F577" i="2"/>
  <c r="G577" i="2"/>
  <c r="H577" i="2"/>
  <c r="E578" i="2"/>
  <c r="F578" i="2"/>
  <c r="G578" i="2"/>
  <c r="H578" i="2"/>
  <c r="E579" i="2"/>
  <c r="F579" i="2"/>
  <c r="G579" i="2"/>
  <c r="H579" i="2"/>
  <c r="E580" i="2"/>
  <c r="F580" i="2"/>
  <c r="G580" i="2"/>
  <c r="H580" i="2"/>
  <c r="E581" i="2"/>
  <c r="F581" i="2"/>
  <c r="G581" i="2"/>
  <c r="H581" i="2"/>
  <c r="E582" i="2"/>
  <c r="F582" i="2"/>
  <c r="G582" i="2"/>
  <c r="H582" i="2"/>
  <c r="E583" i="2"/>
  <c r="F583" i="2"/>
  <c r="G583" i="2"/>
  <c r="H583" i="2"/>
  <c r="E584" i="2"/>
  <c r="F584" i="2"/>
  <c r="G584" i="2"/>
  <c r="H584" i="2"/>
  <c r="E585" i="2"/>
  <c r="F585" i="2"/>
  <c r="G585" i="2"/>
  <c r="H585" i="2"/>
  <c r="E586" i="2"/>
  <c r="F586" i="2"/>
  <c r="G586" i="2"/>
  <c r="H586" i="2"/>
  <c r="E587" i="2"/>
  <c r="F587" i="2"/>
  <c r="G587" i="2"/>
  <c r="H587" i="2"/>
  <c r="E588" i="2"/>
  <c r="F588" i="2"/>
  <c r="G588" i="2"/>
  <c r="H588" i="2"/>
  <c r="E589" i="2"/>
  <c r="F589" i="2"/>
  <c r="G589" i="2"/>
  <c r="H589" i="2"/>
  <c r="E590" i="2"/>
  <c r="F590" i="2"/>
  <c r="G590" i="2"/>
  <c r="H590" i="2"/>
  <c r="E591" i="2"/>
  <c r="F591" i="2"/>
  <c r="G591" i="2"/>
  <c r="H591" i="2"/>
  <c r="E592" i="2"/>
  <c r="F592" i="2"/>
  <c r="G592" i="2"/>
  <c r="H592" i="2"/>
  <c r="E593" i="2"/>
  <c r="F593" i="2"/>
  <c r="G593" i="2"/>
  <c r="H593" i="2"/>
  <c r="E594" i="2"/>
  <c r="F594" i="2"/>
  <c r="G594" i="2"/>
  <c r="H594" i="2"/>
  <c r="E595" i="2"/>
  <c r="F595" i="2"/>
  <c r="G595" i="2"/>
  <c r="H595" i="2"/>
  <c r="E596" i="2"/>
  <c r="F596" i="2"/>
  <c r="G596" i="2"/>
  <c r="H596" i="2"/>
  <c r="E597" i="2"/>
  <c r="F597" i="2"/>
  <c r="G597" i="2"/>
  <c r="H597" i="2"/>
  <c r="E598" i="2"/>
  <c r="F598" i="2"/>
  <c r="G598" i="2"/>
  <c r="H598" i="2"/>
  <c r="E599" i="2"/>
  <c r="F599" i="2"/>
  <c r="G599" i="2"/>
  <c r="H599" i="2"/>
  <c r="E600" i="2"/>
  <c r="F600" i="2"/>
  <c r="G600" i="2"/>
  <c r="H600" i="2"/>
  <c r="E601" i="2"/>
  <c r="F601" i="2"/>
  <c r="G601" i="2"/>
  <c r="H601" i="2"/>
  <c r="E602" i="2"/>
  <c r="F602" i="2"/>
  <c r="G602" i="2"/>
  <c r="H602" i="2"/>
  <c r="E603" i="2"/>
  <c r="F603" i="2"/>
  <c r="G603" i="2"/>
  <c r="H603" i="2"/>
  <c r="E604" i="2"/>
  <c r="F604" i="2"/>
  <c r="G604" i="2"/>
  <c r="H604" i="2"/>
  <c r="E605" i="2"/>
  <c r="F605" i="2"/>
  <c r="G605" i="2"/>
  <c r="H605" i="2"/>
  <c r="E606" i="2"/>
  <c r="F606" i="2"/>
  <c r="G606" i="2"/>
  <c r="H606" i="2"/>
  <c r="E607" i="2"/>
  <c r="F607" i="2"/>
  <c r="G607" i="2"/>
  <c r="H607" i="2"/>
  <c r="E608" i="2"/>
  <c r="F608" i="2"/>
  <c r="G608" i="2"/>
  <c r="H608" i="2"/>
  <c r="E609" i="2"/>
  <c r="F609" i="2"/>
  <c r="G609" i="2"/>
  <c r="H609" i="2"/>
  <c r="E610" i="2"/>
  <c r="F610" i="2"/>
  <c r="G610" i="2"/>
  <c r="H610" i="2"/>
  <c r="E611" i="2"/>
  <c r="F611" i="2"/>
  <c r="G611" i="2"/>
  <c r="H611" i="2"/>
  <c r="E612" i="2"/>
  <c r="F612" i="2"/>
  <c r="G612" i="2"/>
  <c r="H612" i="2"/>
  <c r="E613" i="2"/>
  <c r="F613" i="2"/>
  <c r="G613" i="2"/>
  <c r="H613" i="2"/>
  <c r="E614" i="2"/>
  <c r="F614" i="2"/>
  <c r="G614" i="2"/>
  <c r="H614" i="2"/>
  <c r="E615" i="2"/>
  <c r="F615" i="2"/>
  <c r="G615" i="2"/>
  <c r="H615" i="2"/>
  <c r="E616" i="2"/>
  <c r="F616" i="2"/>
  <c r="G616" i="2"/>
  <c r="H616" i="2"/>
  <c r="E617" i="2"/>
  <c r="F617" i="2"/>
  <c r="G617" i="2"/>
  <c r="H617" i="2"/>
  <c r="E618" i="2"/>
  <c r="F618" i="2"/>
  <c r="G618" i="2"/>
  <c r="H618" i="2"/>
  <c r="E619" i="2"/>
  <c r="F619" i="2"/>
  <c r="G619" i="2"/>
  <c r="H619" i="2"/>
  <c r="E620" i="2"/>
  <c r="F620" i="2"/>
  <c r="G620" i="2"/>
  <c r="H620" i="2"/>
  <c r="E621" i="2"/>
  <c r="F621" i="2"/>
  <c r="G621" i="2"/>
  <c r="H621" i="2"/>
  <c r="E622" i="2"/>
  <c r="F622" i="2"/>
  <c r="G622" i="2"/>
  <c r="H622" i="2"/>
  <c r="E623" i="2"/>
  <c r="F623" i="2"/>
  <c r="G623" i="2"/>
  <c r="H623" i="2"/>
  <c r="E624" i="2"/>
  <c r="F624" i="2"/>
  <c r="G624" i="2"/>
  <c r="H624" i="2"/>
  <c r="E625" i="2"/>
  <c r="F625" i="2"/>
  <c r="G625" i="2"/>
  <c r="H625" i="2"/>
  <c r="E626" i="2"/>
  <c r="F626" i="2"/>
  <c r="G626" i="2"/>
  <c r="H626" i="2"/>
  <c r="E627" i="2"/>
  <c r="F627" i="2"/>
  <c r="G627" i="2"/>
  <c r="H627" i="2"/>
  <c r="E628" i="2"/>
  <c r="F628" i="2"/>
  <c r="G628" i="2"/>
  <c r="H628" i="2"/>
  <c r="E629" i="2"/>
  <c r="F629" i="2"/>
  <c r="G629" i="2"/>
  <c r="H629" i="2"/>
  <c r="E630" i="2"/>
  <c r="F630" i="2"/>
  <c r="G630" i="2"/>
  <c r="H630" i="2"/>
  <c r="E631" i="2"/>
  <c r="F631" i="2"/>
  <c r="G631" i="2"/>
  <c r="H631" i="2"/>
  <c r="E632" i="2"/>
  <c r="F632" i="2"/>
  <c r="G632" i="2"/>
  <c r="H632" i="2"/>
  <c r="E633" i="2"/>
  <c r="F633" i="2"/>
  <c r="G633" i="2"/>
  <c r="H633" i="2"/>
  <c r="E634" i="2"/>
  <c r="F634" i="2"/>
  <c r="G634" i="2"/>
  <c r="H634" i="2"/>
  <c r="E635" i="2"/>
  <c r="F635" i="2"/>
  <c r="G635" i="2"/>
  <c r="H635" i="2"/>
  <c r="E636" i="2"/>
  <c r="F636" i="2"/>
  <c r="G636" i="2"/>
  <c r="H636" i="2"/>
  <c r="E637" i="2"/>
  <c r="F637" i="2"/>
  <c r="G637" i="2"/>
  <c r="H637" i="2"/>
  <c r="E638" i="2"/>
  <c r="F638" i="2"/>
  <c r="G638" i="2"/>
  <c r="H638" i="2"/>
  <c r="E639" i="2"/>
  <c r="F639" i="2"/>
  <c r="G639" i="2"/>
  <c r="H639" i="2"/>
  <c r="E640" i="2"/>
  <c r="F640" i="2"/>
  <c r="G640" i="2"/>
  <c r="H640" i="2"/>
  <c r="E641" i="2"/>
  <c r="F641" i="2"/>
  <c r="G641" i="2"/>
  <c r="H641" i="2"/>
  <c r="E642" i="2"/>
  <c r="F642" i="2"/>
  <c r="G642" i="2"/>
  <c r="H642" i="2"/>
  <c r="E643" i="2"/>
  <c r="F643" i="2"/>
  <c r="G643" i="2"/>
  <c r="H643" i="2"/>
  <c r="E644" i="2"/>
  <c r="F644" i="2"/>
  <c r="G644" i="2"/>
  <c r="H644" i="2"/>
  <c r="E645" i="2"/>
  <c r="F645" i="2"/>
  <c r="G645" i="2"/>
  <c r="H645" i="2"/>
  <c r="E646" i="2"/>
  <c r="F646" i="2"/>
  <c r="G646" i="2"/>
  <c r="H646" i="2"/>
  <c r="E647" i="2"/>
  <c r="F647" i="2"/>
  <c r="G647" i="2"/>
  <c r="H647" i="2"/>
  <c r="E648" i="2"/>
  <c r="F648" i="2"/>
  <c r="G648" i="2"/>
  <c r="H648" i="2"/>
  <c r="E649" i="2"/>
  <c r="F649" i="2"/>
  <c r="G649" i="2"/>
  <c r="H649" i="2"/>
  <c r="E650" i="2"/>
  <c r="F650" i="2"/>
  <c r="G650" i="2"/>
  <c r="H650" i="2"/>
  <c r="E651" i="2"/>
  <c r="F651" i="2"/>
  <c r="G651" i="2"/>
  <c r="H651" i="2"/>
  <c r="E652" i="2"/>
  <c r="F652" i="2"/>
  <c r="G652" i="2"/>
  <c r="H652" i="2"/>
  <c r="E653" i="2"/>
  <c r="F653" i="2"/>
  <c r="G653" i="2"/>
  <c r="H653" i="2"/>
  <c r="E654" i="2"/>
  <c r="F654" i="2"/>
  <c r="G654" i="2"/>
  <c r="H654" i="2"/>
  <c r="E655" i="2"/>
  <c r="F655" i="2"/>
  <c r="G655" i="2"/>
  <c r="H655" i="2"/>
  <c r="E656" i="2"/>
  <c r="F656" i="2"/>
  <c r="G656" i="2"/>
  <c r="H656" i="2"/>
  <c r="E657" i="2"/>
  <c r="F657" i="2"/>
  <c r="G657" i="2"/>
  <c r="H657" i="2"/>
  <c r="E658" i="2"/>
  <c r="F658" i="2"/>
  <c r="G658" i="2"/>
  <c r="H658" i="2"/>
  <c r="E659" i="2"/>
  <c r="F659" i="2"/>
  <c r="G659" i="2"/>
  <c r="H659" i="2"/>
  <c r="E660" i="2"/>
  <c r="F660" i="2"/>
  <c r="G660" i="2"/>
  <c r="H660" i="2"/>
  <c r="E661" i="2"/>
  <c r="F661" i="2"/>
  <c r="G661" i="2"/>
  <c r="H661" i="2"/>
  <c r="E662" i="2"/>
  <c r="F662" i="2"/>
  <c r="G662" i="2"/>
  <c r="H662" i="2"/>
  <c r="E663" i="2"/>
  <c r="F663" i="2"/>
  <c r="G663" i="2"/>
  <c r="H663" i="2"/>
  <c r="E664" i="2"/>
  <c r="F664" i="2"/>
  <c r="G664" i="2"/>
  <c r="H664" i="2"/>
  <c r="E665" i="2"/>
  <c r="F665" i="2"/>
  <c r="G665" i="2"/>
  <c r="H665" i="2"/>
  <c r="E666" i="2"/>
  <c r="F666" i="2"/>
  <c r="G666" i="2"/>
  <c r="H666" i="2"/>
  <c r="E667" i="2"/>
  <c r="F667" i="2"/>
  <c r="G667" i="2"/>
  <c r="H667" i="2"/>
  <c r="E668" i="2"/>
  <c r="F668" i="2"/>
  <c r="G668" i="2"/>
  <c r="H668" i="2"/>
  <c r="E669" i="2"/>
  <c r="F669" i="2"/>
  <c r="G669" i="2"/>
  <c r="H669" i="2"/>
  <c r="E670" i="2"/>
  <c r="F670" i="2"/>
  <c r="G670" i="2"/>
  <c r="H670" i="2"/>
  <c r="E671" i="2"/>
  <c r="F671" i="2"/>
  <c r="G671" i="2"/>
  <c r="H671" i="2"/>
  <c r="E672" i="2"/>
  <c r="F672" i="2"/>
  <c r="G672" i="2"/>
  <c r="H672" i="2"/>
  <c r="E673" i="2"/>
  <c r="F673" i="2"/>
  <c r="G673" i="2"/>
  <c r="H673" i="2"/>
  <c r="E674" i="2"/>
  <c r="F674" i="2"/>
  <c r="G674" i="2"/>
  <c r="H674" i="2"/>
  <c r="E675" i="2"/>
  <c r="F675" i="2"/>
  <c r="G675" i="2"/>
  <c r="H675" i="2"/>
  <c r="E676" i="2"/>
  <c r="F676" i="2"/>
  <c r="G676" i="2"/>
  <c r="H676" i="2"/>
  <c r="E677" i="2"/>
  <c r="F677" i="2"/>
  <c r="G677" i="2"/>
  <c r="H677" i="2"/>
  <c r="E678" i="2"/>
  <c r="F678" i="2"/>
  <c r="G678" i="2"/>
  <c r="H678" i="2"/>
  <c r="E679" i="2"/>
  <c r="F679" i="2"/>
  <c r="G679" i="2"/>
  <c r="H679" i="2"/>
  <c r="E680" i="2"/>
  <c r="F680" i="2"/>
  <c r="G680" i="2"/>
  <c r="H680" i="2"/>
  <c r="E681" i="2"/>
  <c r="F681" i="2"/>
  <c r="G681" i="2"/>
  <c r="H681" i="2"/>
  <c r="E682" i="2"/>
  <c r="F682" i="2"/>
  <c r="G682" i="2"/>
  <c r="H682" i="2"/>
  <c r="E683" i="2"/>
  <c r="F683" i="2"/>
  <c r="G683" i="2"/>
  <c r="H683" i="2"/>
  <c r="E684" i="2"/>
  <c r="F684" i="2"/>
  <c r="G684" i="2"/>
  <c r="H684" i="2"/>
  <c r="E685" i="2"/>
  <c r="F685" i="2"/>
  <c r="G685" i="2"/>
  <c r="H685" i="2"/>
  <c r="E686" i="2"/>
  <c r="F686" i="2"/>
  <c r="G686" i="2"/>
  <c r="H686" i="2"/>
  <c r="E687" i="2"/>
  <c r="F687" i="2"/>
  <c r="G687" i="2"/>
  <c r="H687" i="2"/>
  <c r="E688" i="2"/>
  <c r="F688" i="2"/>
  <c r="G688" i="2"/>
  <c r="H688" i="2"/>
  <c r="E689" i="2"/>
  <c r="F689" i="2"/>
  <c r="G689" i="2"/>
  <c r="H689" i="2"/>
  <c r="E690" i="2"/>
  <c r="F690" i="2"/>
  <c r="G690" i="2"/>
  <c r="H690" i="2"/>
  <c r="E691" i="2"/>
  <c r="F691" i="2"/>
  <c r="G691" i="2"/>
  <c r="H691" i="2"/>
  <c r="E692" i="2"/>
  <c r="F692" i="2"/>
  <c r="G692" i="2"/>
  <c r="H692" i="2"/>
  <c r="E693" i="2"/>
  <c r="F693" i="2"/>
  <c r="G693" i="2"/>
  <c r="H693" i="2"/>
  <c r="E694" i="2"/>
  <c r="F694" i="2"/>
  <c r="G694" i="2"/>
  <c r="H694" i="2"/>
  <c r="E695" i="2"/>
  <c r="F695" i="2"/>
  <c r="G695" i="2"/>
  <c r="H695" i="2"/>
  <c r="E696" i="2"/>
  <c r="F696" i="2"/>
  <c r="G696" i="2"/>
  <c r="H696" i="2"/>
  <c r="E697" i="2"/>
  <c r="F697" i="2"/>
  <c r="G697" i="2"/>
  <c r="H697" i="2"/>
  <c r="E698" i="2"/>
  <c r="F698" i="2"/>
  <c r="G698" i="2"/>
  <c r="H698" i="2"/>
  <c r="E699" i="2"/>
  <c r="F699" i="2"/>
  <c r="G699" i="2"/>
  <c r="H699" i="2"/>
  <c r="E700" i="2"/>
  <c r="F700" i="2"/>
  <c r="G700" i="2"/>
  <c r="H700" i="2"/>
  <c r="E701" i="2"/>
  <c r="F701" i="2"/>
  <c r="G701" i="2"/>
  <c r="H701" i="2"/>
  <c r="E702" i="2"/>
  <c r="F702" i="2"/>
  <c r="G702" i="2"/>
  <c r="H702" i="2"/>
  <c r="E703" i="2"/>
  <c r="F703" i="2"/>
  <c r="G703" i="2"/>
  <c r="H703" i="2"/>
  <c r="E704" i="2"/>
  <c r="F704" i="2"/>
  <c r="G704" i="2"/>
  <c r="H704" i="2"/>
  <c r="E705" i="2"/>
  <c r="F705" i="2"/>
  <c r="G705" i="2"/>
  <c r="H705" i="2"/>
  <c r="E706" i="2"/>
  <c r="F706" i="2"/>
  <c r="G706" i="2"/>
  <c r="H706" i="2"/>
  <c r="E707" i="2"/>
  <c r="F707" i="2"/>
  <c r="G707" i="2"/>
  <c r="H707" i="2"/>
  <c r="E708" i="2"/>
  <c r="F708" i="2"/>
  <c r="G708" i="2"/>
  <c r="H708" i="2"/>
  <c r="E709" i="2"/>
  <c r="F709" i="2"/>
  <c r="G709" i="2"/>
  <c r="H709" i="2"/>
  <c r="E710" i="2"/>
  <c r="F710" i="2"/>
  <c r="G710" i="2"/>
  <c r="H710" i="2"/>
  <c r="E711" i="2"/>
  <c r="F711" i="2"/>
  <c r="G711" i="2"/>
  <c r="H711" i="2"/>
  <c r="E712" i="2"/>
  <c r="F712" i="2"/>
  <c r="G712" i="2"/>
  <c r="H712" i="2"/>
  <c r="E713" i="2"/>
  <c r="F713" i="2"/>
  <c r="G713" i="2"/>
  <c r="H713" i="2"/>
  <c r="E714" i="2"/>
  <c r="F714" i="2"/>
  <c r="G714" i="2"/>
  <c r="H714" i="2"/>
  <c r="E715" i="2"/>
  <c r="F715" i="2"/>
  <c r="G715" i="2"/>
  <c r="H715" i="2"/>
  <c r="E716" i="2"/>
  <c r="F716" i="2"/>
  <c r="G716" i="2"/>
  <c r="H716" i="2"/>
  <c r="E717" i="2"/>
  <c r="F717" i="2"/>
  <c r="G717" i="2"/>
  <c r="H717" i="2"/>
  <c r="E718" i="2"/>
  <c r="F718" i="2"/>
  <c r="G718" i="2"/>
  <c r="H718" i="2"/>
  <c r="E719" i="2"/>
  <c r="F719" i="2"/>
  <c r="G719" i="2"/>
  <c r="H719" i="2"/>
  <c r="E720" i="2"/>
  <c r="F720" i="2"/>
  <c r="G720" i="2"/>
  <c r="H720" i="2"/>
  <c r="E721" i="2"/>
  <c r="F721" i="2"/>
  <c r="G721" i="2"/>
  <c r="H721" i="2"/>
  <c r="E722" i="2"/>
  <c r="F722" i="2"/>
  <c r="G722" i="2"/>
  <c r="H722" i="2"/>
  <c r="E723" i="2"/>
  <c r="F723" i="2"/>
  <c r="G723" i="2"/>
  <c r="H723" i="2"/>
  <c r="E724" i="2"/>
  <c r="F724" i="2"/>
  <c r="G724" i="2"/>
  <c r="H724" i="2"/>
  <c r="E725" i="2"/>
  <c r="F725" i="2"/>
  <c r="G725" i="2"/>
  <c r="H725" i="2"/>
  <c r="E726" i="2"/>
  <c r="F726" i="2"/>
  <c r="G726" i="2"/>
  <c r="H726" i="2"/>
  <c r="E727" i="2"/>
  <c r="F727" i="2"/>
  <c r="G727" i="2"/>
  <c r="H727" i="2"/>
  <c r="E728" i="2"/>
  <c r="F728" i="2"/>
  <c r="G728" i="2"/>
  <c r="H728" i="2"/>
  <c r="E729" i="2"/>
  <c r="F729" i="2"/>
  <c r="G729" i="2"/>
  <c r="H729" i="2"/>
  <c r="E730" i="2"/>
  <c r="F730" i="2"/>
  <c r="G730" i="2"/>
  <c r="H730" i="2"/>
  <c r="E731" i="2"/>
  <c r="F731" i="2"/>
  <c r="G731" i="2"/>
  <c r="H731" i="2"/>
  <c r="E732" i="2"/>
  <c r="F732" i="2"/>
  <c r="G732" i="2"/>
  <c r="H732" i="2"/>
  <c r="E733" i="2"/>
  <c r="F733" i="2"/>
  <c r="G733" i="2"/>
  <c r="H733" i="2"/>
  <c r="E734" i="2"/>
  <c r="F734" i="2"/>
  <c r="G734" i="2"/>
  <c r="H734" i="2"/>
  <c r="E735" i="2"/>
  <c r="F735" i="2"/>
  <c r="G735" i="2"/>
  <c r="H735" i="2"/>
  <c r="E736" i="2"/>
  <c r="F736" i="2"/>
  <c r="G736" i="2"/>
  <c r="H736" i="2"/>
  <c r="E737" i="2"/>
  <c r="F737" i="2"/>
  <c r="G737" i="2"/>
  <c r="H737" i="2"/>
  <c r="E738" i="2"/>
  <c r="F738" i="2"/>
  <c r="G738" i="2"/>
  <c r="H738" i="2"/>
  <c r="E739" i="2"/>
  <c r="F739" i="2"/>
  <c r="G739" i="2"/>
  <c r="H739" i="2"/>
  <c r="E740" i="2"/>
  <c r="F740" i="2"/>
  <c r="G740" i="2"/>
  <c r="H740" i="2"/>
  <c r="E741" i="2"/>
  <c r="F741" i="2"/>
  <c r="G741" i="2"/>
  <c r="H741" i="2"/>
  <c r="E742" i="2"/>
  <c r="F742" i="2"/>
  <c r="G742" i="2"/>
  <c r="H742" i="2"/>
  <c r="E743" i="2"/>
  <c r="F743" i="2"/>
  <c r="G743" i="2"/>
  <c r="H743" i="2"/>
  <c r="E744" i="2"/>
  <c r="F744" i="2"/>
  <c r="G744" i="2"/>
  <c r="H744" i="2"/>
  <c r="E745" i="2"/>
  <c r="F745" i="2"/>
  <c r="G745" i="2"/>
  <c r="H745" i="2"/>
  <c r="E746" i="2"/>
  <c r="F746" i="2"/>
  <c r="G746" i="2"/>
  <c r="H746" i="2"/>
  <c r="E747" i="2"/>
  <c r="F747" i="2"/>
  <c r="G747" i="2"/>
  <c r="H747" i="2"/>
  <c r="E748" i="2"/>
  <c r="F748" i="2"/>
  <c r="G748" i="2"/>
  <c r="H748" i="2"/>
  <c r="E749" i="2"/>
  <c r="F749" i="2"/>
  <c r="G749" i="2"/>
  <c r="H749" i="2"/>
  <c r="E750" i="2"/>
  <c r="F750" i="2"/>
  <c r="G750" i="2"/>
  <c r="H750" i="2"/>
  <c r="E751" i="2"/>
  <c r="F751" i="2"/>
  <c r="G751" i="2"/>
  <c r="H751" i="2"/>
  <c r="E752" i="2"/>
  <c r="F752" i="2"/>
  <c r="G752" i="2"/>
  <c r="H752" i="2"/>
  <c r="E753" i="2"/>
  <c r="F753" i="2"/>
  <c r="G753" i="2"/>
  <c r="H753" i="2"/>
  <c r="E754" i="2"/>
  <c r="F754" i="2"/>
  <c r="G754" i="2"/>
  <c r="H754" i="2"/>
  <c r="E755" i="2"/>
  <c r="F755" i="2"/>
  <c r="G755" i="2"/>
  <c r="H755" i="2"/>
  <c r="E756" i="2"/>
  <c r="F756" i="2"/>
  <c r="G756" i="2"/>
  <c r="H756" i="2"/>
  <c r="E757" i="2"/>
  <c r="F757" i="2"/>
  <c r="G757" i="2"/>
  <c r="H757" i="2"/>
  <c r="E758" i="2"/>
  <c r="F758" i="2"/>
  <c r="G758" i="2"/>
  <c r="H758" i="2"/>
  <c r="E759" i="2"/>
  <c r="F759" i="2"/>
  <c r="G759" i="2"/>
  <c r="H759" i="2"/>
  <c r="E760" i="2"/>
  <c r="F760" i="2"/>
  <c r="G760" i="2"/>
  <c r="H760" i="2"/>
  <c r="E761" i="2"/>
  <c r="F761" i="2"/>
  <c r="G761" i="2"/>
  <c r="H761" i="2"/>
  <c r="E762" i="2"/>
  <c r="F762" i="2"/>
  <c r="G762" i="2"/>
  <c r="H762" i="2"/>
  <c r="E763" i="2"/>
  <c r="F763" i="2"/>
  <c r="G763" i="2"/>
  <c r="H763" i="2"/>
  <c r="E764" i="2"/>
  <c r="F764" i="2"/>
  <c r="G764" i="2"/>
  <c r="H764" i="2"/>
  <c r="E765" i="2"/>
  <c r="F765" i="2"/>
  <c r="G765" i="2"/>
  <c r="H765" i="2"/>
  <c r="E766" i="2"/>
  <c r="F766" i="2"/>
  <c r="G766" i="2"/>
  <c r="H766" i="2"/>
  <c r="E767" i="2"/>
  <c r="F767" i="2"/>
  <c r="G767" i="2"/>
  <c r="H767" i="2"/>
  <c r="E768" i="2"/>
  <c r="F768" i="2"/>
  <c r="G768" i="2"/>
  <c r="H768" i="2"/>
  <c r="E769" i="2"/>
  <c r="F769" i="2"/>
  <c r="G769" i="2"/>
  <c r="H769" i="2"/>
  <c r="E770" i="2"/>
  <c r="F770" i="2"/>
  <c r="G770" i="2"/>
  <c r="H770" i="2"/>
  <c r="E771" i="2"/>
  <c r="F771" i="2"/>
  <c r="G771" i="2"/>
  <c r="H771" i="2"/>
  <c r="E772" i="2"/>
  <c r="F772" i="2"/>
  <c r="G772" i="2"/>
  <c r="H772" i="2"/>
  <c r="E773" i="2"/>
  <c r="F773" i="2"/>
  <c r="G773" i="2"/>
  <c r="H773" i="2"/>
  <c r="E774" i="2"/>
  <c r="F774" i="2"/>
  <c r="G774" i="2"/>
  <c r="H774" i="2"/>
  <c r="E775" i="2"/>
  <c r="F775" i="2"/>
  <c r="G775" i="2"/>
  <c r="H775" i="2"/>
  <c r="E776" i="2"/>
  <c r="F776" i="2"/>
  <c r="G776" i="2"/>
  <c r="H776" i="2"/>
  <c r="E777" i="2"/>
  <c r="F777" i="2"/>
  <c r="G777" i="2"/>
  <c r="H777" i="2"/>
  <c r="E778" i="2"/>
  <c r="F778" i="2"/>
  <c r="G778" i="2"/>
  <c r="H778" i="2"/>
  <c r="E779" i="2"/>
  <c r="F779" i="2"/>
  <c r="G779" i="2"/>
  <c r="H779" i="2"/>
  <c r="E780" i="2"/>
  <c r="F780" i="2"/>
  <c r="G780" i="2"/>
  <c r="H780" i="2"/>
  <c r="E781" i="2"/>
  <c r="F781" i="2"/>
  <c r="G781" i="2"/>
  <c r="H781" i="2"/>
  <c r="E782" i="2"/>
  <c r="F782" i="2"/>
  <c r="G782" i="2"/>
  <c r="H782" i="2"/>
  <c r="E783" i="2"/>
  <c r="F783" i="2"/>
  <c r="G783" i="2"/>
  <c r="H783" i="2"/>
  <c r="E784" i="2"/>
  <c r="F784" i="2"/>
  <c r="G784" i="2"/>
  <c r="H784" i="2"/>
  <c r="E785" i="2"/>
  <c r="F785" i="2"/>
  <c r="G785" i="2"/>
  <c r="H785" i="2"/>
  <c r="E786" i="2"/>
  <c r="F786" i="2"/>
  <c r="G786" i="2"/>
  <c r="H786" i="2"/>
  <c r="E787" i="2"/>
  <c r="F787" i="2"/>
  <c r="G787" i="2"/>
  <c r="H787" i="2"/>
  <c r="E788" i="2"/>
  <c r="F788" i="2"/>
  <c r="G788" i="2"/>
  <c r="H788" i="2"/>
  <c r="E789" i="2"/>
  <c r="F789" i="2"/>
  <c r="G789" i="2"/>
  <c r="H789" i="2"/>
  <c r="E790" i="2"/>
  <c r="F790" i="2"/>
  <c r="G790" i="2"/>
  <c r="H790" i="2"/>
  <c r="E791" i="2"/>
  <c r="F791" i="2"/>
  <c r="G791" i="2"/>
  <c r="H791" i="2"/>
  <c r="E792" i="2"/>
  <c r="F792" i="2"/>
  <c r="G792" i="2"/>
  <c r="H792" i="2"/>
  <c r="E793" i="2"/>
  <c r="F793" i="2"/>
  <c r="G793" i="2"/>
  <c r="H793" i="2"/>
  <c r="E794" i="2"/>
  <c r="F794" i="2"/>
  <c r="G794" i="2"/>
  <c r="H794" i="2"/>
  <c r="E795" i="2"/>
  <c r="F795" i="2"/>
  <c r="G795" i="2"/>
  <c r="H795" i="2"/>
  <c r="E796" i="2"/>
  <c r="F796" i="2"/>
  <c r="G796" i="2"/>
  <c r="H796" i="2"/>
  <c r="E797" i="2"/>
  <c r="F797" i="2"/>
  <c r="G797" i="2"/>
  <c r="H797" i="2"/>
  <c r="E798" i="2"/>
  <c r="F798" i="2"/>
  <c r="G798" i="2"/>
  <c r="H798" i="2"/>
  <c r="E799" i="2"/>
  <c r="F799" i="2"/>
  <c r="G799" i="2"/>
  <c r="H799" i="2"/>
  <c r="E800" i="2"/>
  <c r="F800" i="2"/>
  <c r="G800" i="2"/>
  <c r="H800" i="2"/>
  <c r="E801" i="2"/>
  <c r="F801" i="2"/>
  <c r="G801" i="2"/>
  <c r="H801" i="2"/>
  <c r="E802" i="2"/>
  <c r="F802" i="2"/>
  <c r="G802" i="2"/>
  <c r="H802" i="2"/>
  <c r="E803" i="2"/>
  <c r="F803" i="2"/>
  <c r="G803" i="2"/>
  <c r="H803" i="2"/>
  <c r="E804" i="2"/>
  <c r="F804" i="2"/>
  <c r="G804" i="2"/>
  <c r="H804" i="2"/>
  <c r="E805" i="2"/>
  <c r="F805" i="2"/>
  <c r="G805" i="2"/>
  <c r="H805" i="2"/>
  <c r="E806" i="2"/>
  <c r="F806" i="2"/>
  <c r="G806" i="2"/>
  <c r="H806" i="2"/>
  <c r="E807" i="2"/>
  <c r="F807" i="2"/>
  <c r="G807" i="2"/>
  <c r="H807" i="2"/>
  <c r="E808" i="2"/>
  <c r="F808" i="2"/>
  <c r="G808" i="2"/>
  <c r="H808" i="2"/>
  <c r="E809" i="2"/>
  <c r="F809" i="2"/>
  <c r="G809" i="2"/>
  <c r="H809" i="2"/>
  <c r="E810" i="2"/>
  <c r="F810" i="2"/>
  <c r="G810" i="2"/>
  <c r="H810" i="2"/>
  <c r="E811" i="2"/>
  <c r="F811" i="2"/>
  <c r="G811" i="2"/>
  <c r="H811" i="2"/>
  <c r="E812" i="2"/>
  <c r="F812" i="2"/>
  <c r="G812" i="2"/>
  <c r="H812" i="2"/>
  <c r="E813" i="2"/>
  <c r="F813" i="2"/>
  <c r="G813" i="2"/>
  <c r="H813" i="2"/>
  <c r="E814" i="2"/>
  <c r="F814" i="2"/>
  <c r="G814" i="2"/>
  <c r="H814" i="2"/>
  <c r="E815" i="2"/>
  <c r="F815" i="2"/>
  <c r="G815" i="2"/>
  <c r="H815" i="2"/>
  <c r="E816" i="2"/>
  <c r="F816" i="2"/>
  <c r="G816" i="2"/>
  <c r="H816" i="2"/>
  <c r="E817" i="2"/>
  <c r="F817" i="2"/>
  <c r="G817" i="2"/>
  <c r="H817" i="2"/>
  <c r="E818" i="2"/>
  <c r="F818" i="2"/>
  <c r="G818" i="2"/>
  <c r="H818" i="2"/>
  <c r="E819" i="2"/>
  <c r="F819" i="2"/>
  <c r="G819" i="2"/>
  <c r="H819" i="2"/>
  <c r="E820" i="2"/>
  <c r="F820" i="2"/>
  <c r="G820" i="2"/>
  <c r="H820" i="2"/>
  <c r="E821" i="2"/>
  <c r="F821" i="2"/>
  <c r="G821" i="2"/>
  <c r="H821" i="2"/>
  <c r="E822" i="2"/>
  <c r="F822" i="2"/>
  <c r="G822" i="2"/>
  <c r="H822" i="2"/>
  <c r="E823" i="2"/>
  <c r="F823" i="2"/>
  <c r="G823" i="2"/>
  <c r="H823" i="2"/>
  <c r="E824" i="2"/>
  <c r="F824" i="2"/>
  <c r="G824" i="2"/>
  <c r="H824" i="2"/>
  <c r="E825" i="2"/>
  <c r="F825" i="2"/>
  <c r="G825" i="2"/>
  <c r="H825" i="2"/>
  <c r="E826" i="2"/>
  <c r="F826" i="2"/>
  <c r="G826" i="2"/>
  <c r="H826" i="2"/>
  <c r="E827" i="2"/>
  <c r="F827" i="2"/>
  <c r="G827" i="2"/>
  <c r="H827" i="2"/>
  <c r="E828" i="2"/>
  <c r="F828" i="2"/>
  <c r="G828" i="2"/>
  <c r="H828" i="2"/>
  <c r="E829" i="2"/>
  <c r="F829" i="2"/>
  <c r="G829" i="2"/>
  <c r="H829" i="2"/>
  <c r="E830" i="2"/>
  <c r="F830" i="2"/>
  <c r="G830" i="2"/>
  <c r="H830" i="2"/>
  <c r="E831" i="2"/>
  <c r="F831" i="2"/>
  <c r="G831" i="2"/>
  <c r="H831" i="2"/>
  <c r="E832" i="2"/>
  <c r="F832" i="2"/>
  <c r="G832" i="2"/>
  <c r="H832" i="2"/>
  <c r="E833" i="2"/>
  <c r="F833" i="2"/>
  <c r="G833" i="2"/>
  <c r="H833" i="2"/>
  <c r="E834" i="2"/>
  <c r="F834" i="2"/>
  <c r="G834" i="2"/>
  <c r="H834" i="2"/>
  <c r="E835" i="2"/>
  <c r="F835" i="2"/>
  <c r="G835" i="2"/>
  <c r="H835" i="2"/>
  <c r="E836" i="2"/>
  <c r="F836" i="2"/>
  <c r="G836" i="2"/>
  <c r="H836" i="2"/>
  <c r="E837" i="2"/>
  <c r="F837" i="2"/>
  <c r="G837" i="2"/>
  <c r="H837" i="2"/>
  <c r="E838" i="2"/>
  <c r="F838" i="2"/>
  <c r="G838" i="2"/>
  <c r="H838" i="2"/>
  <c r="E839" i="2"/>
  <c r="F839" i="2"/>
  <c r="G839" i="2"/>
  <c r="H839" i="2"/>
  <c r="E840" i="2"/>
  <c r="F840" i="2"/>
  <c r="G840" i="2"/>
  <c r="H840" i="2"/>
  <c r="E841" i="2"/>
  <c r="F841" i="2"/>
  <c r="G841" i="2"/>
  <c r="H841" i="2"/>
  <c r="E842" i="2"/>
  <c r="F842" i="2"/>
  <c r="G842" i="2"/>
  <c r="H842" i="2"/>
  <c r="E843" i="2"/>
  <c r="F843" i="2"/>
  <c r="G843" i="2"/>
  <c r="H843" i="2"/>
  <c r="E844" i="2"/>
  <c r="F844" i="2"/>
  <c r="G844" i="2"/>
  <c r="H844" i="2"/>
  <c r="E845" i="2"/>
  <c r="F845" i="2"/>
  <c r="G845" i="2"/>
  <c r="H845" i="2"/>
  <c r="E846" i="2"/>
  <c r="F846" i="2"/>
  <c r="G846" i="2"/>
  <c r="H846" i="2"/>
  <c r="E847" i="2"/>
  <c r="F847" i="2"/>
  <c r="G847" i="2"/>
  <c r="H847" i="2"/>
  <c r="E848" i="2"/>
  <c r="F848" i="2"/>
  <c r="G848" i="2"/>
  <c r="H848" i="2"/>
  <c r="E849" i="2"/>
  <c r="F849" i="2"/>
  <c r="G849" i="2"/>
  <c r="H849" i="2"/>
  <c r="E850" i="2"/>
  <c r="F850" i="2"/>
  <c r="G850" i="2"/>
  <c r="H850" i="2"/>
  <c r="E851" i="2"/>
  <c r="F851" i="2"/>
  <c r="G851" i="2"/>
  <c r="H851" i="2"/>
  <c r="E852" i="2"/>
  <c r="F852" i="2"/>
  <c r="G852" i="2"/>
  <c r="H852" i="2"/>
  <c r="E853" i="2"/>
  <c r="F853" i="2"/>
  <c r="G853" i="2"/>
  <c r="H853" i="2"/>
  <c r="E854" i="2"/>
  <c r="F854" i="2"/>
  <c r="G854" i="2"/>
  <c r="H854" i="2"/>
  <c r="E855" i="2"/>
  <c r="F855" i="2"/>
  <c r="G855" i="2"/>
  <c r="H855" i="2"/>
  <c r="E856" i="2"/>
  <c r="F856" i="2"/>
  <c r="G856" i="2"/>
  <c r="H856" i="2"/>
  <c r="E857" i="2"/>
  <c r="F857" i="2"/>
  <c r="G857" i="2"/>
  <c r="H857" i="2"/>
  <c r="E858" i="2"/>
  <c r="F858" i="2"/>
  <c r="G858" i="2"/>
  <c r="H858" i="2"/>
  <c r="E859" i="2"/>
  <c r="F859" i="2"/>
  <c r="G859" i="2"/>
  <c r="H859" i="2"/>
  <c r="E860" i="2"/>
  <c r="F860" i="2"/>
  <c r="G860" i="2"/>
  <c r="H860" i="2"/>
  <c r="E861" i="2"/>
  <c r="F861" i="2"/>
  <c r="G861" i="2"/>
  <c r="H861" i="2"/>
  <c r="E862" i="2"/>
  <c r="F862" i="2"/>
  <c r="G862" i="2"/>
  <c r="H862" i="2"/>
  <c r="E863" i="2"/>
  <c r="F863" i="2"/>
  <c r="G863" i="2"/>
  <c r="H863" i="2"/>
  <c r="E864" i="2"/>
  <c r="F864" i="2"/>
  <c r="G864" i="2"/>
  <c r="H864" i="2"/>
  <c r="E865" i="2"/>
  <c r="F865" i="2"/>
  <c r="G865" i="2"/>
  <c r="H865" i="2"/>
  <c r="E866" i="2"/>
  <c r="F866" i="2"/>
  <c r="G866" i="2"/>
  <c r="H866" i="2"/>
  <c r="E867" i="2"/>
  <c r="F867" i="2"/>
  <c r="G867" i="2"/>
  <c r="H867" i="2"/>
  <c r="E868" i="2"/>
  <c r="F868" i="2"/>
  <c r="G868" i="2"/>
  <c r="H868" i="2"/>
  <c r="E869" i="2"/>
  <c r="F869" i="2"/>
  <c r="G869" i="2"/>
  <c r="H869" i="2"/>
  <c r="E870" i="2"/>
  <c r="F870" i="2"/>
  <c r="G870" i="2"/>
  <c r="H870" i="2"/>
  <c r="E871" i="2"/>
  <c r="F871" i="2"/>
  <c r="G871" i="2"/>
  <c r="H871" i="2"/>
  <c r="E872" i="2"/>
  <c r="F872" i="2"/>
  <c r="G872" i="2"/>
  <c r="H872" i="2"/>
  <c r="E873" i="2"/>
  <c r="F873" i="2"/>
  <c r="G873" i="2"/>
  <c r="H873" i="2"/>
  <c r="E874" i="2"/>
  <c r="F874" i="2"/>
  <c r="G874" i="2"/>
  <c r="H874" i="2"/>
  <c r="E875" i="2"/>
  <c r="F875" i="2"/>
  <c r="G875" i="2"/>
  <c r="H875" i="2"/>
  <c r="E876" i="2"/>
  <c r="F876" i="2"/>
  <c r="G876" i="2"/>
  <c r="H876" i="2"/>
  <c r="E877" i="2"/>
  <c r="F877" i="2"/>
  <c r="G877" i="2"/>
  <c r="H877" i="2"/>
  <c r="E878" i="2"/>
  <c r="F878" i="2"/>
  <c r="G878" i="2"/>
  <c r="H878" i="2"/>
  <c r="E879" i="2"/>
  <c r="F879" i="2"/>
  <c r="G879" i="2"/>
  <c r="H879" i="2"/>
  <c r="E880" i="2"/>
  <c r="F880" i="2"/>
  <c r="G880" i="2"/>
  <c r="H880" i="2"/>
  <c r="E881" i="2"/>
  <c r="F881" i="2"/>
  <c r="G881" i="2"/>
  <c r="H881" i="2"/>
  <c r="E882" i="2"/>
  <c r="F882" i="2"/>
  <c r="G882" i="2"/>
  <c r="H882" i="2"/>
  <c r="E883" i="2"/>
  <c r="F883" i="2"/>
  <c r="G883" i="2"/>
  <c r="H883" i="2"/>
  <c r="E884" i="2"/>
  <c r="F884" i="2"/>
  <c r="G884" i="2"/>
  <c r="H884" i="2"/>
  <c r="E885" i="2"/>
  <c r="F885" i="2"/>
  <c r="G885" i="2"/>
  <c r="H885" i="2"/>
  <c r="E886" i="2"/>
  <c r="F886" i="2"/>
  <c r="G886" i="2"/>
  <c r="H886" i="2"/>
  <c r="E887" i="2"/>
  <c r="F887" i="2"/>
  <c r="G887" i="2"/>
  <c r="H887" i="2"/>
  <c r="E888" i="2"/>
  <c r="F888" i="2"/>
  <c r="G888" i="2"/>
  <c r="H888" i="2"/>
  <c r="E889" i="2"/>
  <c r="F889" i="2"/>
  <c r="G889" i="2"/>
  <c r="H889" i="2"/>
  <c r="E890" i="2"/>
  <c r="F890" i="2"/>
  <c r="G890" i="2"/>
  <c r="H890" i="2"/>
  <c r="E891" i="2"/>
  <c r="F891" i="2"/>
  <c r="G891" i="2"/>
  <c r="H891" i="2"/>
  <c r="E892" i="2"/>
  <c r="F892" i="2"/>
  <c r="G892" i="2"/>
  <c r="H892" i="2"/>
  <c r="E893" i="2"/>
  <c r="F893" i="2"/>
  <c r="G893" i="2"/>
  <c r="H893" i="2"/>
  <c r="E894" i="2"/>
  <c r="F894" i="2"/>
  <c r="G894" i="2"/>
  <c r="H894" i="2"/>
  <c r="E895" i="2"/>
  <c r="F895" i="2"/>
  <c r="G895" i="2"/>
  <c r="H895" i="2"/>
  <c r="E896" i="2"/>
  <c r="F896" i="2"/>
  <c r="G896" i="2"/>
  <c r="H896" i="2"/>
  <c r="E897" i="2"/>
  <c r="F897" i="2"/>
  <c r="G897" i="2"/>
  <c r="H897" i="2"/>
  <c r="E898" i="2"/>
  <c r="F898" i="2"/>
  <c r="G898" i="2"/>
  <c r="H898" i="2"/>
  <c r="E899" i="2"/>
  <c r="F899" i="2"/>
  <c r="G899" i="2"/>
  <c r="H899" i="2"/>
  <c r="E900" i="2"/>
  <c r="F900" i="2"/>
  <c r="G900" i="2"/>
  <c r="H900" i="2"/>
  <c r="E901" i="2"/>
  <c r="F901" i="2"/>
  <c r="G901" i="2"/>
  <c r="H901" i="2"/>
  <c r="E902" i="2"/>
  <c r="F902" i="2"/>
  <c r="G902" i="2"/>
  <c r="H902" i="2"/>
  <c r="E903" i="2"/>
  <c r="F903" i="2"/>
  <c r="G903" i="2"/>
  <c r="H903" i="2"/>
  <c r="E904" i="2"/>
  <c r="F904" i="2"/>
  <c r="G904" i="2"/>
  <c r="H904" i="2"/>
  <c r="E905" i="2"/>
  <c r="F905" i="2"/>
  <c r="G905" i="2"/>
  <c r="H905" i="2"/>
  <c r="E906" i="2"/>
  <c r="F906" i="2"/>
  <c r="G906" i="2"/>
  <c r="H906" i="2"/>
  <c r="E907" i="2"/>
  <c r="F907" i="2"/>
  <c r="G907" i="2"/>
  <c r="H907" i="2"/>
  <c r="E908" i="2"/>
  <c r="F908" i="2"/>
  <c r="G908" i="2"/>
  <c r="H908" i="2"/>
  <c r="E909" i="2"/>
  <c r="F909" i="2"/>
  <c r="G909" i="2"/>
  <c r="H909" i="2"/>
  <c r="E910" i="2"/>
  <c r="F910" i="2"/>
  <c r="G910" i="2"/>
  <c r="H910" i="2"/>
  <c r="E911" i="2"/>
  <c r="F911" i="2"/>
  <c r="G911" i="2"/>
  <c r="H911" i="2"/>
  <c r="E912" i="2"/>
  <c r="F912" i="2"/>
  <c r="G912" i="2"/>
  <c r="H912" i="2"/>
  <c r="E913" i="2"/>
  <c r="F913" i="2"/>
  <c r="G913" i="2"/>
  <c r="H913" i="2"/>
  <c r="E914" i="2"/>
  <c r="F914" i="2"/>
  <c r="G914" i="2"/>
  <c r="H914" i="2"/>
  <c r="E915" i="2"/>
  <c r="F915" i="2"/>
  <c r="G915" i="2"/>
  <c r="H915" i="2"/>
  <c r="E916" i="2"/>
  <c r="F916" i="2"/>
  <c r="G916" i="2"/>
  <c r="H916" i="2"/>
  <c r="E917" i="2"/>
  <c r="F917" i="2"/>
  <c r="G917" i="2"/>
  <c r="H917" i="2"/>
  <c r="E918" i="2"/>
  <c r="F918" i="2"/>
  <c r="G918" i="2"/>
  <c r="H918" i="2"/>
  <c r="E919" i="2"/>
  <c r="F919" i="2"/>
  <c r="G919" i="2"/>
  <c r="H919" i="2"/>
  <c r="E920" i="2"/>
  <c r="F920" i="2"/>
  <c r="G920" i="2"/>
  <c r="H920" i="2"/>
  <c r="E921" i="2"/>
  <c r="F921" i="2"/>
  <c r="G921" i="2"/>
  <c r="H921" i="2"/>
  <c r="E922" i="2"/>
  <c r="F922" i="2"/>
  <c r="G922" i="2"/>
  <c r="H922" i="2"/>
  <c r="E923" i="2"/>
  <c r="F923" i="2"/>
  <c r="G923" i="2"/>
  <c r="H923" i="2"/>
  <c r="E924" i="2"/>
  <c r="F924" i="2"/>
  <c r="G924" i="2"/>
  <c r="H924" i="2"/>
  <c r="E925" i="2"/>
  <c r="F925" i="2"/>
  <c r="G925" i="2"/>
  <c r="H925" i="2"/>
  <c r="E926" i="2"/>
  <c r="F926" i="2"/>
  <c r="G926" i="2"/>
  <c r="H926" i="2"/>
  <c r="E927" i="2"/>
  <c r="F927" i="2"/>
  <c r="G927" i="2"/>
  <c r="H927" i="2"/>
  <c r="E928" i="2"/>
  <c r="F928" i="2"/>
  <c r="G928" i="2"/>
  <c r="H928" i="2"/>
  <c r="E929" i="2"/>
  <c r="F929" i="2"/>
  <c r="G929" i="2"/>
  <c r="H929" i="2"/>
  <c r="E930" i="2"/>
  <c r="F930" i="2"/>
  <c r="G930" i="2"/>
  <c r="H930" i="2"/>
  <c r="E931" i="2"/>
  <c r="F931" i="2"/>
  <c r="G931" i="2"/>
  <c r="H931" i="2"/>
  <c r="E932" i="2"/>
  <c r="F932" i="2"/>
  <c r="G932" i="2"/>
  <c r="H932" i="2"/>
  <c r="E933" i="2"/>
  <c r="F933" i="2"/>
  <c r="G933" i="2"/>
  <c r="H933" i="2"/>
  <c r="E934" i="2"/>
  <c r="F934" i="2"/>
  <c r="G934" i="2"/>
  <c r="H934" i="2"/>
  <c r="E935" i="2"/>
  <c r="F935" i="2"/>
  <c r="G935" i="2"/>
  <c r="H935" i="2"/>
  <c r="E936" i="2"/>
  <c r="F936" i="2"/>
  <c r="G936" i="2"/>
  <c r="H936" i="2"/>
  <c r="E937" i="2"/>
  <c r="F937" i="2"/>
  <c r="G937" i="2"/>
  <c r="H937" i="2"/>
  <c r="E938" i="2"/>
  <c r="F938" i="2"/>
  <c r="G938" i="2"/>
  <c r="H938" i="2"/>
  <c r="E939" i="2"/>
  <c r="F939" i="2"/>
  <c r="G939" i="2"/>
  <c r="H939" i="2"/>
  <c r="E940" i="2"/>
  <c r="F940" i="2"/>
  <c r="G940" i="2"/>
  <c r="H940" i="2"/>
  <c r="E941" i="2"/>
  <c r="F941" i="2"/>
  <c r="G941" i="2"/>
  <c r="H941" i="2"/>
  <c r="E942" i="2"/>
  <c r="F942" i="2"/>
  <c r="G942" i="2"/>
  <c r="H942" i="2"/>
  <c r="E943" i="2"/>
  <c r="F943" i="2"/>
  <c r="G943" i="2"/>
  <c r="H943" i="2"/>
  <c r="E944" i="2"/>
  <c r="F944" i="2"/>
  <c r="G944" i="2"/>
  <c r="H944" i="2"/>
  <c r="E945" i="2"/>
  <c r="F945" i="2"/>
  <c r="G945" i="2"/>
  <c r="H945" i="2"/>
  <c r="E946" i="2"/>
  <c r="F946" i="2"/>
  <c r="G946" i="2"/>
  <c r="H946" i="2"/>
  <c r="E947" i="2"/>
  <c r="F947" i="2"/>
  <c r="G947" i="2"/>
  <c r="H947" i="2"/>
  <c r="E948" i="2"/>
  <c r="F948" i="2"/>
  <c r="G948" i="2"/>
  <c r="H948" i="2"/>
  <c r="E949" i="2"/>
  <c r="F949" i="2"/>
  <c r="G949" i="2"/>
  <c r="H949" i="2"/>
  <c r="E950" i="2"/>
  <c r="F950" i="2"/>
  <c r="G950" i="2"/>
  <c r="H950" i="2"/>
  <c r="E951" i="2"/>
  <c r="F951" i="2"/>
  <c r="G951" i="2"/>
  <c r="H951" i="2"/>
  <c r="E952" i="2"/>
  <c r="F952" i="2"/>
  <c r="G952" i="2"/>
  <c r="H952" i="2"/>
  <c r="E953" i="2"/>
  <c r="F953" i="2"/>
  <c r="G953" i="2"/>
  <c r="H953" i="2"/>
  <c r="E954" i="2"/>
  <c r="F954" i="2"/>
  <c r="G954" i="2"/>
  <c r="H954" i="2"/>
  <c r="E955" i="2"/>
  <c r="F955" i="2"/>
  <c r="G955" i="2"/>
  <c r="H955" i="2"/>
  <c r="E956" i="2"/>
  <c r="F956" i="2"/>
  <c r="G956" i="2"/>
  <c r="H956" i="2"/>
  <c r="E957" i="2"/>
  <c r="F957" i="2"/>
  <c r="G957" i="2"/>
  <c r="H957" i="2"/>
  <c r="E958" i="2"/>
  <c r="F958" i="2"/>
  <c r="G958" i="2"/>
  <c r="H958" i="2"/>
  <c r="E959" i="2"/>
  <c r="F959" i="2"/>
  <c r="G959" i="2"/>
  <c r="H959" i="2"/>
  <c r="E960" i="2"/>
  <c r="F960" i="2"/>
  <c r="G960" i="2"/>
  <c r="H960" i="2"/>
  <c r="E961" i="2"/>
  <c r="F961" i="2"/>
  <c r="G961" i="2"/>
  <c r="H961" i="2"/>
  <c r="E962" i="2"/>
  <c r="F962" i="2"/>
  <c r="G962" i="2"/>
  <c r="H962" i="2"/>
  <c r="E963" i="2"/>
  <c r="F963" i="2"/>
  <c r="G963" i="2"/>
  <c r="H963" i="2"/>
  <c r="E964" i="2"/>
  <c r="F964" i="2"/>
  <c r="G964" i="2"/>
  <c r="H964" i="2"/>
  <c r="E965" i="2"/>
  <c r="F965" i="2"/>
  <c r="G965" i="2"/>
  <c r="H965" i="2"/>
  <c r="E966" i="2"/>
  <c r="F966" i="2"/>
  <c r="G966" i="2"/>
  <c r="H966" i="2"/>
  <c r="E967" i="2"/>
  <c r="F967" i="2"/>
  <c r="G967" i="2"/>
  <c r="H967" i="2"/>
  <c r="E968" i="2"/>
  <c r="F968" i="2"/>
  <c r="G968" i="2"/>
  <c r="H968" i="2"/>
  <c r="E969" i="2"/>
  <c r="F969" i="2"/>
  <c r="G969" i="2"/>
  <c r="H969" i="2"/>
  <c r="E970" i="2"/>
  <c r="F970" i="2"/>
  <c r="G970" i="2"/>
  <c r="H970" i="2"/>
  <c r="E971" i="2"/>
  <c r="F971" i="2"/>
  <c r="G971" i="2"/>
  <c r="H971" i="2"/>
  <c r="E972" i="2"/>
  <c r="F972" i="2"/>
  <c r="G972" i="2"/>
  <c r="H972" i="2"/>
  <c r="E973" i="2"/>
  <c r="F973" i="2"/>
  <c r="G973" i="2"/>
  <c r="H973" i="2"/>
  <c r="E974" i="2"/>
  <c r="F974" i="2"/>
  <c r="G974" i="2"/>
  <c r="H974" i="2"/>
  <c r="E975" i="2"/>
  <c r="F975" i="2"/>
  <c r="G975" i="2"/>
  <c r="H975" i="2"/>
  <c r="E976" i="2"/>
  <c r="F976" i="2"/>
  <c r="G976" i="2"/>
  <c r="H976" i="2"/>
  <c r="E977" i="2"/>
  <c r="F977" i="2"/>
  <c r="G977" i="2"/>
  <c r="H977" i="2"/>
  <c r="E978" i="2"/>
  <c r="F978" i="2"/>
  <c r="G978" i="2"/>
  <c r="H978" i="2"/>
  <c r="E979" i="2"/>
  <c r="F979" i="2"/>
  <c r="G979" i="2"/>
  <c r="H979" i="2"/>
  <c r="E980" i="2"/>
  <c r="F980" i="2"/>
  <c r="G980" i="2"/>
  <c r="H980" i="2"/>
  <c r="E981" i="2"/>
  <c r="F981" i="2"/>
  <c r="G981" i="2"/>
  <c r="H981" i="2"/>
  <c r="E982" i="2"/>
  <c r="F982" i="2"/>
  <c r="G982" i="2"/>
  <c r="H982" i="2"/>
  <c r="E983" i="2"/>
  <c r="F983" i="2"/>
  <c r="G983" i="2"/>
  <c r="H983" i="2"/>
  <c r="E984" i="2"/>
  <c r="F984" i="2"/>
  <c r="G984" i="2"/>
  <c r="H984" i="2"/>
  <c r="E985" i="2"/>
  <c r="F985" i="2"/>
  <c r="G985" i="2"/>
  <c r="H985" i="2"/>
  <c r="E986" i="2"/>
  <c r="F986" i="2"/>
  <c r="G986" i="2"/>
  <c r="H986" i="2"/>
  <c r="E987" i="2"/>
  <c r="F987" i="2"/>
  <c r="G987" i="2"/>
  <c r="H987" i="2"/>
  <c r="E988" i="2"/>
  <c r="F988" i="2"/>
  <c r="G988" i="2"/>
  <c r="H988" i="2"/>
  <c r="E989" i="2"/>
  <c r="F989" i="2"/>
  <c r="G989" i="2"/>
  <c r="H989" i="2"/>
  <c r="E990" i="2"/>
  <c r="F990" i="2"/>
  <c r="G990" i="2"/>
  <c r="H990" i="2"/>
  <c r="E991" i="2"/>
  <c r="F991" i="2"/>
  <c r="G991" i="2"/>
  <c r="H991" i="2"/>
  <c r="E992" i="2"/>
  <c r="F992" i="2"/>
  <c r="G992" i="2"/>
  <c r="H992" i="2"/>
  <c r="E993" i="2"/>
  <c r="F993" i="2"/>
  <c r="G993" i="2"/>
  <c r="H993" i="2"/>
  <c r="E994" i="2"/>
  <c r="F994" i="2"/>
  <c r="G994" i="2"/>
  <c r="H994" i="2"/>
  <c r="E995" i="2"/>
  <c r="F995" i="2"/>
  <c r="G995" i="2"/>
  <c r="H995" i="2"/>
  <c r="E996" i="2"/>
  <c r="F996" i="2"/>
  <c r="G996" i="2"/>
  <c r="H996" i="2"/>
  <c r="E997" i="2"/>
  <c r="F997" i="2"/>
  <c r="G997" i="2"/>
  <c r="H997" i="2"/>
  <c r="E998" i="2"/>
  <c r="F998" i="2"/>
  <c r="G998" i="2"/>
  <c r="H998" i="2"/>
  <c r="E999" i="2"/>
  <c r="F999" i="2"/>
  <c r="G999" i="2"/>
  <c r="H999" i="2"/>
  <c r="E1000" i="2"/>
  <c r="F1000" i="2"/>
  <c r="G1000" i="2"/>
  <c r="H1000" i="2"/>
  <c r="E1001" i="2"/>
  <c r="F1001" i="2"/>
  <c r="G1001" i="2"/>
  <c r="H1001" i="2"/>
  <c r="E1002" i="2"/>
  <c r="F1002" i="2"/>
  <c r="G1002" i="2"/>
  <c r="H1002" i="2"/>
  <c r="E1003" i="2"/>
  <c r="F1003" i="2"/>
  <c r="G1003" i="2"/>
  <c r="H1003" i="2"/>
  <c r="E1004" i="2"/>
  <c r="F1004" i="2"/>
  <c r="G1004" i="2"/>
  <c r="H1004" i="2"/>
  <c r="E1005" i="2"/>
  <c r="F1005" i="2"/>
  <c r="G1005" i="2"/>
  <c r="H1005" i="2"/>
  <c r="E1006" i="2"/>
  <c r="F1006" i="2"/>
  <c r="G1006" i="2"/>
  <c r="H1006" i="2"/>
  <c r="E1007" i="2"/>
  <c r="F1007" i="2"/>
  <c r="G1007" i="2"/>
  <c r="H1007" i="2"/>
  <c r="E1008" i="2"/>
  <c r="F1008" i="2"/>
  <c r="G1008" i="2"/>
  <c r="H1008" i="2"/>
  <c r="E1009" i="2"/>
  <c r="F1009" i="2"/>
  <c r="G1009" i="2"/>
  <c r="H1009" i="2"/>
  <c r="E1010" i="2"/>
  <c r="F1010" i="2"/>
  <c r="G1010" i="2"/>
  <c r="H1010" i="2"/>
  <c r="E1011" i="2"/>
  <c r="F1011" i="2"/>
  <c r="G1011" i="2"/>
  <c r="H1011" i="2"/>
  <c r="E1012" i="2"/>
  <c r="F1012" i="2"/>
  <c r="G1012" i="2"/>
  <c r="H1012" i="2"/>
  <c r="E1013" i="2"/>
  <c r="F1013" i="2"/>
  <c r="G1013" i="2"/>
  <c r="H1013" i="2"/>
  <c r="E1014" i="2"/>
  <c r="F1014" i="2"/>
  <c r="G1014" i="2"/>
  <c r="H1014" i="2"/>
  <c r="E1015" i="2"/>
  <c r="F1015" i="2"/>
  <c r="G1015" i="2"/>
  <c r="H1015" i="2"/>
  <c r="E1016" i="2"/>
  <c r="F1016" i="2"/>
  <c r="G1016" i="2"/>
  <c r="H1016" i="2"/>
  <c r="E1017" i="2"/>
  <c r="F1017" i="2"/>
  <c r="G1017" i="2"/>
  <c r="H1017" i="2"/>
  <c r="E1018" i="2"/>
  <c r="F1018" i="2"/>
  <c r="G1018" i="2"/>
  <c r="H1018" i="2"/>
  <c r="E1019" i="2"/>
  <c r="F1019" i="2"/>
  <c r="G1019" i="2"/>
  <c r="H1019" i="2"/>
  <c r="E1020" i="2"/>
  <c r="F1020" i="2"/>
  <c r="G1020" i="2"/>
  <c r="H1020" i="2"/>
  <c r="E1021" i="2"/>
  <c r="F1021" i="2"/>
  <c r="G1021" i="2"/>
  <c r="H1021" i="2"/>
  <c r="E1022" i="2"/>
  <c r="F1022" i="2"/>
  <c r="G1022" i="2"/>
  <c r="H1022" i="2"/>
  <c r="E1023" i="2"/>
  <c r="F1023" i="2"/>
  <c r="G1023" i="2"/>
  <c r="H1023" i="2"/>
  <c r="E1024" i="2"/>
  <c r="F1024" i="2"/>
  <c r="G1024" i="2"/>
  <c r="H1024" i="2"/>
  <c r="E1025" i="2"/>
  <c r="F1025" i="2"/>
  <c r="G1025" i="2"/>
  <c r="H1025" i="2"/>
  <c r="E1026" i="2"/>
  <c r="F1026" i="2"/>
  <c r="G1026" i="2"/>
  <c r="H1026" i="2"/>
  <c r="E1027" i="2"/>
  <c r="F1027" i="2"/>
  <c r="G1027" i="2"/>
  <c r="H1027" i="2"/>
  <c r="E1028" i="2"/>
  <c r="F1028" i="2"/>
  <c r="G1028" i="2"/>
  <c r="H1028" i="2"/>
  <c r="E1029" i="2"/>
  <c r="F1029" i="2"/>
  <c r="G1029" i="2"/>
  <c r="H1029" i="2"/>
  <c r="E1030" i="2"/>
  <c r="F1030" i="2"/>
  <c r="G1030" i="2"/>
  <c r="H1030" i="2"/>
  <c r="E1031" i="2"/>
  <c r="F1031" i="2"/>
  <c r="G1031" i="2"/>
  <c r="H1031" i="2"/>
  <c r="E1032" i="2"/>
  <c r="F1032" i="2"/>
  <c r="G1032" i="2"/>
  <c r="H1032" i="2"/>
  <c r="E1033" i="2"/>
  <c r="F1033" i="2"/>
  <c r="G1033" i="2"/>
  <c r="H1033" i="2"/>
  <c r="E1034" i="2"/>
  <c r="F1034" i="2"/>
  <c r="G1034" i="2"/>
  <c r="H1034" i="2"/>
  <c r="E1035" i="2"/>
  <c r="F1035" i="2"/>
  <c r="G1035" i="2"/>
  <c r="H1035" i="2"/>
  <c r="E1036" i="2"/>
  <c r="F1036" i="2"/>
  <c r="G1036" i="2"/>
  <c r="H1036" i="2"/>
  <c r="E1037" i="2"/>
  <c r="F1037" i="2"/>
  <c r="G1037" i="2"/>
  <c r="H1037" i="2"/>
  <c r="E1038" i="2"/>
  <c r="F1038" i="2"/>
  <c r="G1038" i="2"/>
  <c r="H1038" i="2"/>
  <c r="E1039" i="2"/>
  <c r="F1039" i="2"/>
  <c r="G1039" i="2"/>
  <c r="H1039" i="2"/>
  <c r="E1040" i="2"/>
  <c r="F1040" i="2"/>
  <c r="G1040" i="2"/>
  <c r="H1040" i="2"/>
  <c r="E1041" i="2"/>
  <c r="F1041" i="2"/>
  <c r="G1041" i="2"/>
  <c r="H1041" i="2"/>
  <c r="E1042" i="2"/>
  <c r="F1042" i="2"/>
  <c r="G1042" i="2"/>
  <c r="H1042" i="2"/>
  <c r="E1043" i="2"/>
  <c r="F1043" i="2"/>
  <c r="G1043" i="2"/>
  <c r="H1043" i="2"/>
  <c r="E1044" i="2"/>
  <c r="F1044" i="2"/>
  <c r="G1044" i="2"/>
  <c r="H1044" i="2"/>
  <c r="E1045" i="2"/>
  <c r="F1045" i="2"/>
  <c r="G1045" i="2"/>
  <c r="H1045" i="2"/>
  <c r="E1046" i="2"/>
  <c r="F1046" i="2"/>
  <c r="G1046" i="2"/>
  <c r="H1046" i="2"/>
  <c r="E1047" i="2"/>
  <c r="F1047" i="2"/>
  <c r="G1047" i="2"/>
  <c r="H1047" i="2"/>
  <c r="E1048" i="2"/>
  <c r="F1048" i="2"/>
  <c r="G1048" i="2"/>
  <c r="H1048" i="2"/>
  <c r="E1049" i="2"/>
  <c r="F1049" i="2"/>
  <c r="G1049" i="2"/>
  <c r="H1049" i="2"/>
  <c r="E1050" i="2"/>
  <c r="F1050" i="2"/>
  <c r="G1050" i="2"/>
  <c r="H1050" i="2"/>
  <c r="E1051" i="2"/>
  <c r="F1051" i="2"/>
  <c r="G1051" i="2"/>
  <c r="H1051" i="2"/>
  <c r="E1052" i="2"/>
  <c r="F1052" i="2"/>
  <c r="G1052" i="2"/>
  <c r="H1052" i="2"/>
  <c r="E1053" i="2"/>
  <c r="F1053" i="2"/>
  <c r="G1053" i="2"/>
  <c r="H1053" i="2"/>
  <c r="E1054" i="2"/>
  <c r="F1054" i="2"/>
  <c r="G1054" i="2"/>
  <c r="H1054" i="2"/>
  <c r="E1055" i="2"/>
  <c r="F1055" i="2"/>
  <c r="G1055" i="2"/>
  <c r="H1055" i="2"/>
  <c r="E1056" i="2"/>
  <c r="F1056" i="2"/>
  <c r="G1056" i="2"/>
  <c r="H1056" i="2"/>
  <c r="E1057" i="2"/>
  <c r="F1057" i="2"/>
  <c r="G1057" i="2"/>
  <c r="H1057" i="2"/>
  <c r="E1058" i="2"/>
  <c r="F1058" i="2"/>
  <c r="G1058" i="2"/>
  <c r="H1058" i="2"/>
  <c r="E1059" i="2"/>
  <c r="F1059" i="2"/>
  <c r="G1059" i="2"/>
  <c r="H1059" i="2"/>
  <c r="E1060" i="2"/>
  <c r="F1060" i="2"/>
  <c r="G1060" i="2"/>
  <c r="H1060" i="2"/>
  <c r="E1061" i="2"/>
  <c r="F1061" i="2"/>
  <c r="G1061" i="2"/>
  <c r="H1061" i="2"/>
  <c r="E1062" i="2"/>
  <c r="F1062" i="2"/>
  <c r="G1062" i="2"/>
  <c r="H1062" i="2"/>
  <c r="E1063" i="2"/>
  <c r="F1063" i="2"/>
  <c r="G1063" i="2"/>
  <c r="H1063" i="2"/>
  <c r="E1064" i="2"/>
  <c r="F1064" i="2"/>
  <c r="G1064" i="2"/>
  <c r="H1064" i="2"/>
  <c r="E1065" i="2"/>
  <c r="F1065" i="2"/>
  <c r="G1065" i="2"/>
  <c r="H1065" i="2"/>
  <c r="E1066" i="2"/>
  <c r="F1066" i="2"/>
  <c r="G1066" i="2"/>
  <c r="H1066" i="2"/>
  <c r="E1067" i="2"/>
  <c r="F1067" i="2"/>
  <c r="G1067" i="2"/>
  <c r="H1067" i="2"/>
  <c r="E1068" i="2"/>
  <c r="F1068" i="2"/>
  <c r="G1068" i="2"/>
  <c r="H1068" i="2"/>
  <c r="E1069" i="2"/>
  <c r="F1069" i="2"/>
  <c r="G1069" i="2"/>
  <c r="H1069" i="2"/>
  <c r="E1070" i="2"/>
  <c r="F1070" i="2"/>
  <c r="G1070" i="2"/>
  <c r="H1070" i="2"/>
  <c r="E1071" i="2"/>
  <c r="F1071" i="2"/>
  <c r="G1071" i="2"/>
  <c r="H1071" i="2"/>
  <c r="E1072" i="2"/>
  <c r="F1072" i="2"/>
  <c r="G1072" i="2"/>
  <c r="H1072" i="2"/>
  <c r="E1073" i="2"/>
  <c r="F1073" i="2"/>
  <c r="G1073" i="2"/>
  <c r="H1073" i="2"/>
  <c r="E1074" i="2"/>
  <c r="F1074" i="2"/>
  <c r="G1074" i="2"/>
  <c r="H1074" i="2"/>
  <c r="E1075" i="2"/>
  <c r="F1075" i="2"/>
  <c r="G1075" i="2"/>
  <c r="H1075" i="2"/>
  <c r="E1076" i="2"/>
  <c r="F1076" i="2"/>
  <c r="G1076" i="2"/>
  <c r="H1076" i="2"/>
  <c r="E1077" i="2"/>
  <c r="F1077" i="2"/>
  <c r="G1077" i="2"/>
  <c r="H1077" i="2"/>
  <c r="E1078" i="2"/>
  <c r="F1078" i="2"/>
  <c r="G1078" i="2"/>
  <c r="H1078" i="2"/>
  <c r="E1079" i="2"/>
  <c r="F1079" i="2"/>
  <c r="G1079" i="2"/>
  <c r="H1079" i="2"/>
  <c r="E1080" i="2"/>
  <c r="F1080" i="2"/>
  <c r="G1080" i="2"/>
  <c r="H1080" i="2"/>
  <c r="E1081" i="2"/>
  <c r="F1081" i="2"/>
  <c r="G1081" i="2"/>
  <c r="H1081" i="2"/>
  <c r="E1082" i="2"/>
  <c r="F1082" i="2"/>
  <c r="G1082" i="2"/>
  <c r="H1082" i="2"/>
  <c r="E1083" i="2"/>
  <c r="F1083" i="2"/>
  <c r="G1083" i="2"/>
  <c r="H1083" i="2"/>
  <c r="E1084" i="2"/>
  <c r="F1084" i="2"/>
  <c r="G1084" i="2"/>
  <c r="H1084" i="2"/>
  <c r="E1085" i="2"/>
  <c r="F1085" i="2"/>
  <c r="G1085" i="2"/>
  <c r="H1085" i="2"/>
  <c r="E1086" i="2"/>
  <c r="F1086" i="2"/>
  <c r="G1086" i="2"/>
  <c r="H1086" i="2"/>
  <c r="E1087" i="2"/>
  <c r="F1087" i="2"/>
  <c r="G1087" i="2"/>
  <c r="H1087" i="2"/>
  <c r="E1088" i="2"/>
  <c r="F1088" i="2"/>
  <c r="G1088" i="2"/>
  <c r="H1088" i="2"/>
  <c r="E1089" i="2"/>
  <c r="F1089" i="2"/>
  <c r="G1089" i="2"/>
  <c r="H1089" i="2"/>
  <c r="E1090" i="2"/>
  <c r="F1090" i="2"/>
  <c r="G1090" i="2"/>
  <c r="H1090" i="2"/>
  <c r="E1091" i="2"/>
  <c r="F1091" i="2"/>
  <c r="G1091" i="2"/>
  <c r="H1091" i="2"/>
  <c r="E1092" i="2"/>
  <c r="F1092" i="2"/>
  <c r="G1092" i="2"/>
  <c r="H1092" i="2"/>
  <c r="E1093" i="2"/>
  <c r="F1093" i="2"/>
  <c r="G1093" i="2"/>
  <c r="H1093" i="2"/>
  <c r="E1094" i="2"/>
  <c r="F1094" i="2"/>
  <c r="G1094" i="2"/>
  <c r="H1094" i="2"/>
  <c r="E1095" i="2"/>
  <c r="F1095" i="2"/>
  <c r="G1095" i="2"/>
  <c r="H1095" i="2"/>
  <c r="E1096" i="2"/>
  <c r="F1096" i="2"/>
  <c r="G1096" i="2"/>
  <c r="H1096" i="2"/>
  <c r="E1097" i="2"/>
  <c r="F1097" i="2"/>
  <c r="G1097" i="2"/>
  <c r="H1097" i="2"/>
  <c r="E1098" i="2"/>
  <c r="F1098" i="2"/>
  <c r="G1098" i="2"/>
  <c r="H1098" i="2"/>
  <c r="E1099" i="2"/>
  <c r="F1099" i="2"/>
  <c r="G1099" i="2"/>
  <c r="H1099" i="2"/>
  <c r="E1100" i="2"/>
  <c r="F1100" i="2"/>
  <c r="G1100" i="2"/>
  <c r="H1100" i="2"/>
  <c r="E1101" i="2"/>
  <c r="F1101" i="2"/>
  <c r="G1101" i="2"/>
  <c r="H1101" i="2"/>
  <c r="E1102" i="2"/>
  <c r="F1102" i="2"/>
  <c r="G1102" i="2"/>
  <c r="H1102" i="2"/>
  <c r="E1103" i="2"/>
  <c r="F1103" i="2"/>
  <c r="G1103" i="2"/>
  <c r="H1103" i="2"/>
  <c r="E1104" i="2"/>
  <c r="F1104" i="2"/>
  <c r="G1104" i="2"/>
  <c r="H1104" i="2"/>
  <c r="E1105" i="2"/>
  <c r="F1105" i="2"/>
  <c r="G1105" i="2"/>
  <c r="H1105" i="2"/>
  <c r="E1106" i="2"/>
  <c r="F1106" i="2"/>
  <c r="G1106" i="2"/>
  <c r="H1106" i="2"/>
  <c r="E1107" i="2"/>
  <c r="F1107" i="2"/>
  <c r="G1107" i="2"/>
  <c r="H1107" i="2"/>
  <c r="E1108" i="2"/>
  <c r="F1108" i="2"/>
  <c r="G1108" i="2"/>
  <c r="H1108" i="2"/>
  <c r="E1109" i="2"/>
  <c r="F1109" i="2"/>
  <c r="G1109" i="2"/>
  <c r="H1109" i="2"/>
  <c r="E1110" i="2"/>
  <c r="F1110" i="2"/>
  <c r="G1110" i="2"/>
  <c r="H1110" i="2"/>
  <c r="E1111" i="2"/>
  <c r="F1111" i="2"/>
  <c r="G1111" i="2"/>
  <c r="H1111" i="2"/>
  <c r="E1112" i="2"/>
  <c r="F1112" i="2"/>
  <c r="G1112" i="2"/>
  <c r="H1112" i="2"/>
  <c r="E1113" i="2"/>
  <c r="F1113" i="2"/>
  <c r="G1113" i="2"/>
  <c r="H1113" i="2"/>
  <c r="E1114" i="2"/>
  <c r="F1114" i="2"/>
  <c r="G1114" i="2"/>
  <c r="H1114" i="2"/>
  <c r="E1115" i="2"/>
  <c r="F1115" i="2"/>
  <c r="G1115" i="2"/>
  <c r="H1115" i="2"/>
  <c r="E1116" i="2"/>
  <c r="F1116" i="2"/>
  <c r="G1116" i="2"/>
  <c r="H1116" i="2"/>
  <c r="E1117" i="2"/>
  <c r="F1117" i="2"/>
  <c r="G1117" i="2"/>
  <c r="H1117" i="2"/>
  <c r="E1118" i="2"/>
  <c r="F1118" i="2"/>
  <c r="G1118" i="2"/>
  <c r="H1118" i="2"/>
  <c r="E1119" i="2"/>
  <c r="F1119" i="2"/>
  <c r="G1119" i="2"/>
  <c r="H1119" i="2"/>
  <c r="E1120" i="2"/>
  <c r="F1120" i="2"/>
  <c r="G1120" i="2"/>
  <c r="H1120" i="2"/>
  <c r="E1121" i="2"/>
  <c r="F1121" i="2"/>
  <c r="G1121" i="2"/>
  <c r="H1121" i="2"/>
  <c r="E1122" i="2"/>
  <c r="F1122" i="2"/>
  <c r="G1122" i="2"/>
  <c r="H1122" i="2"/>
  <c r="E1123" i="2"/>
  <c r="F1123" i="2"/>
  <c r="G1123" i="2"/>
  <c r="H1123" i="2"/>
  <c r="E1124" i="2"/>
  <c r="F1124" i="2"/>
  <c r="G1124" i="2"/>
  <c r="H1124" i="2"/>
  <c r="E1125" i="2"/>
  <c r="F1125" i="2"/>
  <c r="G1125" i="2"/>
  <c r="H1125" i="2"/>
  <c r="E1126" i="2"/>
  <c r="F1126" i="2"/>
  <c r="G1126" i="2"/>
  <c r="H1126" i="2"/>
  <c r="E1127" i="2"/>
  <c r="F1127" i="2"/>
  <c r="G1127" i="2"/>
  <c r="H1127" i="2"/>
  <c r="E1128" i="2"/>
  <c r="F1128" i="2"/>
  <c r="G1128" i="2"/>
  <c r="H1128" i="2"/>
  <c r="E1129" i="2"/>
  <c r="F1129" i="2"/>
  <c r="G1129" i="2"/>
  <c r="H1129" i="2"/>
  <c r="E1130" i="2"/>
  <c r="F1130" i="2"/>
  <c r="G1130" i="2"/>
  <c r="H1130" i="2"/>
  <c r="E1131" i="2"/>
  <c r="F1131" i="2"/>
  <c r="G1131" i="2"/>
  <c r="H1131" i="2"/>
  <c r="E1132" i="2"/>
  <c r="F1132" i="2"/>
  <c r="G1132" i="2"/>
  <c r="H1132" i="2"/>
  <c r="E1133" i="2"/>
  <c r="F1133" i="2"/>
  <c r="G1133" i="2"/>
  <c r="H1133" i="2"/>
  <c r="E1134" i="2"/>
  <c r="F1134" i="2"/>
  <c r="G1134" i="2"/>
  <c r="H1134" i="2"/>
  <c r="E1135" i="2"/>
  <c r="F1135" i="2"/>
  <c r="G1135" i="2"/>
  <c r="H1135" i="2"/>
  <c r="E1136" i="2"/>
  <c r="F1136" i="2"/>
  <c r="G1136" i="2"/>
  <c r="H1136" i="2"/>
  <c r="E1137" i="2"/>
  <c r="F1137" i="2"/>
  <c r="G1137" i="2"/>
  <c r="H1137" i="2"/>
  <c r="E1138" i="2"/>
  <c r="F1138" i="2"/>
  <c r="G1138" i="2"/>
  <c r="H1138" i="2"/>
  <c r="E1139" i="2"/>
  <c r="F1139" i="2"/>
  <c r="G1139" i="2"/>
  <c r="H1139" i="2"/>
  <c r="E1140" i="2"/>
  <c r="F1140" i="2"/>
  <c r="G1140" i="2"/>
  <c r="H1140" i="2"/>
  <c r="E1141" i="2"/>
  <c r="F1141" i="2"/>
  <c r="G1141" i="2"/>
  <c r="H1141" i="2"/>
  <c r="E1142" i="2"/>
  <c r="F1142" i="2"/>
  <c r="G1142" i="2"/>
  <c r="H1142" i="2"/>
  <c r="E1143" i="2"/>
  <c r="F1143" i="2"/>
  <c r="G1143" i="2"/>
  <c r="H1143" i="2"/>
  <c r="E1144" i="2"/>
  <c r="F1144" i="2"/>
  <c r="G1144" i="2"/>
  <c r="H1144" i="2"/>
  <c r="E1145" i="2"/>
  <c r="F1145" i="2"/>
  <c r="G1145" i="2"/>
  <c r="H1145" i="2"/>
  <c r="E1146" i="2"/>
  <c r="F1146" i="2"/>
  <c r="G1146" i="2"/>
  <c r="H1146" i="2"/>
  <c r="E1147" i="2"/>
  <c r="F1147" i="2"/>
  <c r="G1147" i="2"/>
  <c r="H1147" i="2"/>
  <c r="E1148" i="2"/>
  <c r="F1148" i="2"/>
  <c r="G1148" i="2"/>
  <c r="H1148" i="2"/>
  <c r="E1149" i="2"/>
  <c r="F1149" i="2"/>
  <c r="G1149" i="2"/>
  <c r="H1149" i="2"/>
  <c r="E1150" i="2"/>
  <c r="F1150" i="2"/>
  <c r="G1150" i="2"/>
  <c r="H1150" i="2"/>
  <c r="E1151" i="2"/>
  <c r="F1151" i="2"/>
  <c r="G1151" i="2"/>
  <c r="H1151" i="2"/>
  <c r="E1152" i="2"/>
  <c r="F1152" i="2"/>
  <c r="G1152" i="2"/>
  <c r="H1152" i="2"/>
  <c r="E1153" i="2"/>
  <c r="F1153" i="2"/>
  <c r="G1153" i="2"/>
  <c r="H1153" i="2"/>
  <c r="E1154" i="2"/>
  <c r="F1154" i="2"/>
  <c r="G1154" i="2"/>
  <c r="H1154" i="2"/>
  <c r="E1155" i="2"/>
  <c r="F1155" i="2"/>
  <c r="G1155" i="2"/>
  <c r="H1155" i="2"/>
  <c r="E1156" i="2"/>
  <c r="F1156" i="2"/>
  <c r="G1156" i="2"/>
  <c r="H1156" i="2"/>
  <c r="E1157" i="2"/>
  <c r="F1157" i="2"/>
  <c r="G1157" i="2"/>
  <c r="H1157" i="2"/>
  <c r="E1158" i="2"/>
  <c r="F1158" i="2"/>
  <c r="G1158" i="2"/>
  <c r="H1158" i="2"/>
  <c r="E1159" i="2"/>
  <c r="F1159" i="2"/>
  <c r="G1159" i="2"/>
  <c r="H1159" i="2"/>
  <c r="E1160" i="2"/>
  <c r="F1160" i="2"/>
  <c r="G1160" i="2"/>
  <c r="H1160" i="2"/>
  <c r="E1161" i="2"/>
  <c r="F1161" i="2"/>
  <c r="G1161" i="2"/>
  <c r="H1161" i="2"/>
  <c r="E1162" i="2"/>
  <c r="F1162" i="2"/>
  <c r="G1162" i="2"/>
  <c r="H1162" i="2"/>
  <c r="E1163" i="2"/>
  <c r="F1163" i="2"/>
  <c r="G1163" i="2"/>
  <c r="H1163" i="2"/>
  <c r="E1164" i="2"/>
  <c r="F1164" i="2"/>
  <c r="G1164" i="2"/>
  <c r="H1164" i="2"/>
  <c r="E1165" i="2"/>
  <c r="F1165" i="2"/>
  <c r="G1165" i="2"/>
  <c r="H1165" i="2"/>
  <c r="E1166" i="2"/>
  <c r="F1166" i="2"/>
  <c r="G1166" i="2"/>
  <c r="H1166" i="2"/>
  <c r="E1167" i="2"/>
  <c r="F1167" i="2"/>
  <c r="G1167" i="2"/>
  <c r="H1167" i="2"/>
  <c r="E1168" i="2"/>
  <c r="F1168" i="2"/>
  <c r="G1168" i="2"/>
  <c r="H1168" i="2"/>
  <c r="E1169" i="2"/>
  <c r="F1169" i="2"/>
  <c r="G1169" i="2"/>
  <c r="H1169" i="2"/>
  <c r="E1170" i="2"/>
  <c r="F1170" i="2"/>
  <c r="G1170" i="2"/>
  <c r="H1170" i="2"/>
  <c r="E1171" i="2"/>
  <c r="F1171" i="2"/>
  <c r="G1171" i="2"/>
  <c r="H1171" i="2"/>
  <c r="E1172" i="2"/>
  <c r="F1172" i="2"/>
  <c r="G1172" i="2"/>
  <c r="H1172" i="2"/>
  <c r="E1173" i="2"/>
  <c r="F1173" i="2"/>
  <c r="G1173" i="2"/>
  <c r="H1173" i="2"/>
  <c r="E1174" i="2"/>
  <c r="F1174" i="2"/>
  <c r="G1174" i="2"/>
  <c r="H1174" i="2"/>
  <c r="E1175" i="2"/>
  <c r="F1175" i="2"/>
  <c r="G1175" i="2"/>
  <c r="H1175" i="2"/>
  <c r="E1176" i="2"/>
  <c r="F1176" i="2"/>
  <c r="G1176" i="2"/>
  <c r="H1176" i="2"/>
  <c r="E1177" i="2"/>
  <c r="F1177" i="2"/>
  <c r="G1177" i="2"/>
  <c r="H1177" i="2"/>
  <c r="E1178" i="2"/>
  <c r="F1178" i="2"/>
  <c r="G1178" i="2"/>
  <c r="H1178" i="2"/>
  <c r="E1179" i="2"/>
  <c r="F1179" i="2"/>
  <c r="G1179" i="2"/>
  <c r="H1179" i="2"/>
  <c r="E1180" i="2"/>
  <c r="F1180" i="2"/>
  <c r="G1180" i="2"/>
  <c r="H1180" i="2"/>
  <c r="E1181" i="2"/>
  <c r="F1181" i="2"/>
  <c r="G1181" i="2"/>
  <c r="H1181" i="2"/>
  <c r="E1182" i="2"/>
  <c r="F1182" i="2"/>
  <c r="G1182" i="2"/>
  <c r="H1182" i="2"/>
  <c r="E1183" i="2"/>
  <c r="F1183" i="2"/>
  <c r="G1183" i="2"/>
  <c r="H1183" i="2"/>
  <c r="E1184" i="2"/>
  <c r="F1184" i="2"/>
  <c r="G1184" i="2"/>
  <c r="H1184" i="2"/>
  <c r="E1185" i="2"/>
  <c r="F1185" i="2"/>
  <c r="G1185" i="2"/>
  <c r="H1185" i="2"/>
  <c r="E1186" i="2"/>
  <c r="F1186" i="2"/>
  <c r="G1186" i="2"/>
  <c r="H1186" i="2"/>
  <c r="E1187" i="2"/>
  <c r="F1187" i="2"/>
  <c r="G1187" i="2"/>
  <c r="H1187" i="2"/>
  <c r="E1188" i="2"/>
  <c r="F1188" i="2"/>
  <c r="G1188" i="2"/>
  <c r="H1188" i="2"/>
  <c r="E1189" i="2"/>
  <c r="F1189" i="2"/>
  <c r="G1189" i="2"/>
  <c r="H1189" i="2"/>
  <c r="E1190" i="2"/>
  <c r="F1190" i="2"/>
  <c r="G1190" i="2"/>
  <c r="H1190" i="2"/>
  <c r="E1191" i="2"/>
  <c r="F1191" i="2"/>
  <c r="G1191" i="2"/>
  <c r="H1191" i="2"/>
  <c r="E1192" i="2"/>
  <c r="F1192" i="2"/>
  <c r="G1192" i="2"/>
  <c r="H1192" i="2"/>
  <c r="E1193" i="2"/>
  <c r="F1193" i="2"/>
  <c r="G1193" i="2"/>
  <c r="H1193" i="2"/>
  <c r="E1194" i="2"/>
  <c r="F1194" i="2"/>
  <c r="G1194" i="2"/>
  <c r="H1194" i="2"/>
  <c r="E1195" i="2"/>
  <c r="F1195" i="2"/>
  <c r="G1195" i="2"/>
  <c r="H1195" i="2"/>
  <c r="E1196" i="2"/>
  <c r="F1196" i="2"/>
  <c r="G1196" i="2"/>
  <c r="H1196" i="2"/>
  <c r="E1197" i="2"/>
  <c r="F1197" i="2"/>
  <c r="G1197" i="2"/>
  <c r="H1197" i="2"/>
  <c r="E1198" i="2"/>
  <c r="F1198" i="2"/>
  <c r="G1198" i="2"/>
  <c r="H1198" i="2"/>
  <c r="E1199" i="2"/>
  <c r="F1199" i="2"/>
  <c r="G1199" i="2"/>
  <c r="H1199" i="2"/>
  <c r="E1200" i="2"/>
  <c r="F1200" i="2"/>
  <c r="G1200" i="2"/>
  <c r="H1200" i="2"/>
  <c r="E1201" i="2"/>
  <c r="F1201" i="2"/>
  <c r="G1201" i="2"/>
  <c r="H1201" i="2"/>
  <c r="E1202" i="2"/>
  <c r="F1202" i="2"/>
  <c r="G1202" i="2"/>
  <c r="H1202" i="2"/>
  <c r="E1203" i="2"/>
  <c r="F1203" i="2"/>
  <c r="G1203" i="2"/>
  <c r="H1203" i="2"/>
  <c r="E1204" i="2"/>
  <c r="F1204" i="2"/>
  <c r="G1204" i="2"/>
  <c r="H1204" i="2"/>
  <c r="E1205" i="2"/>
  <c r="F1205" i="2"/>
  <c r="G1205" i="2"/>
  <c r="H1205" i="2"/>
  <c r="E1206" i="2"/>
  <c r="F1206" i="2"/>
  <c r="G1206" i="2"/>
  <c r="H1206" i="2"/>
  <c r="E1207" i="2"/>
  <c r="F1207" i="2"/>
  <c r="G1207" i="2"/>
  <c r="H1207" i="2"/>
  <c r="E1208" i="2"/>
  <c r="F1208" i="2"/>
  <c r="G1208" i="2"/>
  <c r="H1208" i="2"/>
  <c r="E1209" i="2"/>
  <c r="F1209" i="2"/>
  <c r="G1209" i="2"/>
  <c r="H1209" i="2"/>
  <c r="E1210" i="2"/>
  <c r="F1210" i="2"/>
  <c r="G1210" i="2"/>
  <c r="H1210" i="2"/>
  <c r="E1211" i="2"/>
  <c r="F1211" i="2"/>
  <c r="G1211" i="2"/>
  <c r="H1211" i="2"/>
  <c r="E1212" i="2"/>
  <c r="F1212" i="2"/>
  <c r="G1212" i="2"/>
  <c r="H1212" i="2"/>
  <c r="E1213" i="2"/>
  <c r="F1213" i="2"/>
  <c r="G1213" i="2"/>
  <c r="H1213" i="2"/>
  <c r="E1214" i="2"/>
  <c r="F1214" i="2"/>
  <c r="G1214" i="2"/>
  <c r="H1214" i="2"/>
  <c r="E1215" i="2"/>
  <c r="F1215" i="2"/>
  <c r="G1215" i="2"/>
  <c r="H1215" i="2"/>
  <c r="E1216" i="2"/>
  <c r="F1216" i="2"/>
  <c r="G1216" i="2"/>
  <c r="H1216" i="2"/>
  <c r="E1217" i="2"/>
  <c r="F1217" i="2"/>
  <c r="G1217" i="2"/>
  <c r="H1217" i="2"/>
  <c r="E1218" i="2"/>
  <c r="F1218" i="2"/>
  <c r="G1218" i="2"/>
  <c r="H1218" i="2"/>
  <c r="E1219" i="2"/>
  <c r="F1219" i="2"/>
  <c r="G1219" i="2"/>
  <c r="H1219" i="2"/>
  <c r="E1220" i="2"/>
  <c r="F1220" i="2"/>
  <c r="G1220" i="2"/>
  <c r="H1220" i="2"/>
  <c r="E1221" i="2"/>
  <c r="F1221" i="2"/>
  <c r="G1221" i="2"/>
  <c r="H1221" i="2"/>
  <c r="E1222" i="2"/>
  <c r="F1222" i="2"/>
  <c r="G1222" i="2"/>
  <c r="H1222" i="2"/>
  <c r="E1223" i="2"/>
  <c r="F1223" i="2"/>
  <c r="G1223" i="2"/>
  <c r="H1223" i="2"/>
  <c r="E1224" i="2"/>
  <c r="F1224" i="2"/>
  <c r="G1224" i="2"/>
  <c r="H1224" i="2"/>
  <c r="E1225" i="2"/>
  <c r="F1225" i="2"/>
  <c r="G1225" i="2"/>
  <c r="H1225" i="2"/>
  <c r="E1226" i="2"/>
  <c r="F1226" i="2"/>
  <c r="G1226" i="2"/>
  <c r="H1226" i="2"/>
  <c r="E1227" i="2"/>
  <c r="F1227" i="2"/>
  <c r="G1227" i="2"/>
  <c r="H1227" i="2"/>
  <c r="E1228" i="2"/>
  <c r="F1228" i="2"/>
  <c r="G1228" i="2"/>
  <c r="H1228" i="2"/>
  <c r="E1229" i="2"/>
  <c r="F1229" i="2"/>
  <c r="G1229" i="2"/>
  <c r="H1229" i="2"/>
  <c r="E1230" i="2"/>
  <c r="F1230" i="2"/>
  <c r="G1230" i="2"/>
  <c r="H1230" i="2"/>
  <c r="E1231" i="2"/>
  <c r="F1231" i="2"/>
  <c r="G1231" i="2"/>
  <c r="H1231" i="2"/>
  <c r="E1232" i="2"/>
  <c r="F1232" i="2"/>
  <c r="G1232" i="2"/>
  <c r="H1232" i="2"/>
  <c r="E1233" i="2"/>
  <c r="F1233" i="2"/>
  <c r="G1233" i="2"/>
  <c r="H1233" i="2"/>
  <c r="E1234" i="2"/>
  <c r="F1234" i="2"/>
  <c r="G1234" i="2"/>
  <c r="H1234" i="2"/>
  <c r="E1235" i="2"/>
  <c r="F1235" i="2"/>
  <c r="G1235" i="2"/>
  <c r="H1235" i="2"/>
  <c r="E1236" i="2"/>
  <c r="F1236" i="2"/>
  <c r="G1236" i="2"/>
  <c r="H1236" i="2"/>
  <c r="E1237" i="2"/>
  <c r="F1237" i="2"/>
  <c r="G1237" i="2"/>
  <c r="H1237" i="2"/>
  <c r="E1238" i="2"/>
  <c r="F1238" i="2"/>
  <c r="G1238" i="2"/>
  <c r="H1238" i="2"/>
  <c r="E1239" i="2"/>
  <c r="F1239" i="2"/>
  <c r="G1239" i="2"/>
  <c r="H1239" i="2"/>
  <c r="E1240" i="2"/>
  <c r="F1240" i="2"/>
  <c r="G1240" i="2"/>
  <c r="H1240" i="2"/>
  <c r="E1241" i="2"/>
  <c r="F1241" i="2"/>
  <c r="G1241" i="2"/>
  <c r="H1241" i="2"/>
  <c r="E1242" i="2"/>
  <c r="F1242" i="2"/>
  <c r="G1242" i="2"/>
  <c r="H1242" i="2"/>
  <c r="E1243" i="2"/>
  <c r="F1243" i="2"/>
  <c r="G1243" i="2"/>
  <c r="H1243" i="2"/>
  <c r="E1244" i="2"/>
  <c r="F1244" i="2"/>
  <c r="G1244" i="2"/>
  <c r="H1244" i="2"/>
  <c r="E1245" i="2"/>
  <c r="F1245" i="2"/>
  <c r="G1245" i="2"/>
  <c r="H1245" i="2"/>
  <c r="E1246" i="2"/>
  <c r="F1246" i="2"/>
  <c r="G1246" i="2"/>
  <c r="H1246" i="2"/>
  <c r="E1247" i="2"/>
  <c r="F1247" i="2"/>
  <c r="G1247" i="2"/>
  <c r="H1247" i="2"/>
  <c r="E1248" i="2"/>
  <c r="F1248" i="2"/>
  <c r="G1248" i="2"/>
  <c r="H1248" i="2"/>
  <c r="E1249" i="2"/>
  <c r="F1249" i="2"/>
  <c r="G1249" i="2"/>
  <c r="H1249" i="2"/>
  <c r="E1250" i="2"/>
  <c r="F1250" i="2"/>
  <c r="G1250" i="2"/>
  <c r="H1250" i="2"/>
  <c r="E1251" i="2"/>
  <c r="F1251" i="2"/>
  <c r="G1251" i="2"/>
  <c r="H1251" i="2"/>
  <c r="E1252" i="2"/>
  <c r="F1252" i="2"/>
  <c r="G1252" i="2"/>
  <c r="H1252" i="2"/>
  <c r="E1253" i="2"/>
  <c r="F1253" i="2"/>
  <c r="G1253" i="2"/>
  <c r="H1253" i="2"/>
  <c r="E1254" i="2"/>
  <c r="F1254" i="2"/>
  <c r="G1254" i="2"/>
  <c r="H1254" i="2"/>
  <c r="E1255" i="2"/>
  <c r="F1255" i="2"/>
  <c r="G1255" i="2"/>
  <c r="H1255" i="2"/>
  <c r="E1256" i="2"/>
  <c r="F1256" i="2"/>
  <c r="G1256" i="2"/>
  <c r="H1256" i="2"/>
  <c r="E1257" i="2"/>
  <c r="F1257" i="2"/>
  <c r="G1257" i="2"/>
  <c r="H1257" i="2"/>
  <c r="E1258" i="2"/>
  <c r="F1258" i="2"/>
  <c r="G1258" i="2"/>
  <c r="H1258" i="2"/>
  <c r="E1259" i="2"/>
  <c r="F1259" i="2"/>
  <c r="G1259" i="2"/>
  <c r="H1259" i="2"/>
  <c r="E1260" i="2"/>
  <c r="F1260" i="2"/>
  <c r="G1260" i="2"/>
  <c r="H1260" i="2"/>
  <c r="E1261" i="2"/>
  <c r="F1261" i="2"/>
  <c r="G1261" i="2"/>
  <c r="H1261" i="2"/>
  <c r="E1262" i="2"/>
  <c r="F1262" i="2"/>
  <c r="G1262" i="2"/>
  <c r="H1262" i="2"/>
  <c r="E1263" i="2"/>
  <c r="F1263" i="2"/>
  <c r="G1263" i="2"/>
  <c r="H1263" i="2"/>
  <c r="E1264" i="2"/>
  <c r="F1264" i="2"/>
  <c r="G1264" i="2"/>
  <c r="H1264" i="2"/>
  <c r="E1265" i="2"/>
  <c r="F1265" i="2"/>
  <c r="G1265" i="2"/>
  <c r="H1265" i="2"/>
  <c r="E1266" i="2"/>
  <c r="F1266" i="2"/>
  <c r="G1266" i="2"/>
  <c r="H1266" i="2"/>
  <c r="E1267" i="2"/>
  <c r="F1267" i="2"/>
  <c r="G1267" i="2"/>
  <c r="H1267" i="2"/>
  <c r="E1268" i="2"/>
  <c r="F1268" i="2"/>
  <c r="G1268" i="2"/>
  <c r="H1268" i="2"/>
  <c r="E1269" i="2"/>
  <c r="F1269" i="2"/>
  <c r="G1269" i="2"/>
  <c r="H1269" i="2"/>
  <c r="E1270" i="2"/>
  <c r="F1270" i="2"/>
  <c r="G1270" i="2"/>
  <c r="H1270" i="2"/>
  <c r="E1271" i="2"/>
  <c r="F1271" i="2"/>
  <c r="G1271" i="2"/>
  <c r="H1271" i="2"/>
  <c r="E1272" i="2"/>
  <c r="F1272" i="2"/>
  <c r="G1272" i="2"/>
  <c r="H1272" i="2"/>
  <c r="E1273" i="2"/>
  <c r="F1273" i="2"/>
  <c r="G1273" i="2"/>
  <c r="H1273" i="2"/>
  <c r="E1274" i="2"/>
  <c r="F1274" i="2"/>
  <c r="G1274" i="2"/>
  <c r="H1274" i="2"/>
  <c r="E1275" i="2"/>
  <c r="F1275" i="2"/>
  <c r="G1275" i="2"/>
  <c r="H1275" i="2"/>
  <c r="E1276" i="2"/>
  <c r="F1276" i="2"/>
  <c r="G1276" i="2"/>
  <c r="H1276" i="2"/>
  <c r="E1277" i="2"/>
  <c r="F1277" i="2"/>
  <c r="G1277" i="2"/>
  <c r="H1277" i="2"/>
  <c r="E1278" i="2"/>
  <c r="F1278" i="2"/>
  <c r="G1278" i="2"/>
  <c r="H1278" i="2"/>
  <c r="E1279" i="2"/>
  <c r="F1279" i="2"/>
  <c r="G1279" i="2"/>
  <c r="H1279" i="2"/>
  <c r="E1280" i="2"/>
  <c r="F1280" i="2"/>
  <c r="G1280" i="2"/>
  <c r="H1280" i="2"/>
  <c r="E1281" i="2"/>
  <c r="F1281" i="2"/>
  <c r="G1281" i="2"/>
  <c r="H1281" i="2"/>
  <c r="E1282" i="2"/>
  <c r="F1282" i="2"/>
  <c r="G1282" i="2"/>
  <c r="H1282" i="2"/>
  <c r="E1283" i="2"/>
  <c r="F1283" i="2"/>
  <c r="G1283" i="2"/>
  <c r="H1283" i="2"/>
  <c r="E1284" i="2"/>
  <c r="F1284" i="2"/>
  <c r="G1284" i="2"/>
  <c r="H1284" i="2"/>
  <c r="E1285" i="2"/>
  <c r="F1285" i="2"/>
  <c r="G1285" i="2"/>
  <c r="H1285" i="2"/>
  <c r="E1286" i="2"/>
  <c r="F1286" i="2"/>
  <c r="G1286" i="2"/>
  <c r="H1286" i="2"/>
  <c r="E1287" i="2"/>
  <c r="F1287" i="2"/>
  <c r="G1287" i="2"/>
  <c r="H1287" i="2"/>
  <c r="E1288" i="2"/>
  <c r="F1288" i="2"/>
  <c r="G1288" i="2"/>
  <c r="H1288" i="2"/>
  <c r="E1289" i="2"/>
  <c r="F1289" i="2"/>
  <c r="G1289" i="2"/>
  <c r="H1289" i="2"/>
  <c r="E1290" i="2"/>
  <c r="F1290" i="2"/>
  <c r="G1290" i="2"/>
  <c r="H1290" i="2"/>
  <c r="E1291" i="2"/>
  <c r="F1291" i="2"/>
  <c r="G1291" i="2"/>
  <c r="H1291" i="2"/>
  <c r="E1292" i="2"/>
  <c r="F1292" i="2"/>
  <c r="G1292" i="2"/>
  <c r="H1292" i="2"/>
  <c r="E1293" i="2"/>
  <c r="F1293" i="2"/>
  <c r="G1293" i="2"/>
  <c r="H1293" i="2"/>
  <c r="E1294" i="2"/>
  <c r="F1294" i="2"/>
  <c r="G1294" i="2"/>
  <c r="H1294" i="2"/>
  <c r="E1295" i="2"/>
  <c r="F1295" i="2"/>
  <c r="G1295" i="2"/>
  <c r="H1295" i="2"/>
  <c r="E1296" i="2"/>
  <c r="F1296" i="2"/>
  <c r="G1296" i="2"/>
  <c r="H1296" i="2"/>
  <c r="E1297" i="2"/>
  <c r="F1297" i="2"/>
  <c r="G1297" i="2"/>
  <c r="H1297" i="2"/>
  <c r="E1298" i="2"/>
  <c r="F1298" i="2"/>
  <c r="G1298" i="2"/>
  <c r="H1298" i="2"/>
  <c r="E1299" i="2"/>
  <c r="F1299" i="2"/>
  <c r="G1299" i="2"/>
  <c r="H1299" i="2"/>
  <c r="E1300" i="2"/>
  <c r="F1300" i="2"/>
  <c r="G1300" i="2"/>
  <c r="H1300" i="2"/>
  <c r="E1301" i="2"/>
  <c r="F1301" i="2"/>
  <c r="G1301" i="2"/>
  <c r="H1301" i="2"/>
  <c r="E1302" i="2"/>
  <c r="F1302" i="2"/>
  <c r="G1302" i="2"/>
  <c r="H1302" i="2"/>
  <c r="E1303" i="2"/>
  <c r="F1303" i="2"/>
  <c r="G1303" i="2"/>
  <c r="H1303" i="2"/>
  <c r="E1304" i="2"/>
  <c r="F1304" i="2"/>
  <c r="G1304" i="2"/>
  <c r="H1304" i="2"/>
  <c r="E1305" i="2"/>
  <c r="F1305" i="2"/>
  <c r="G1305" i="2"/>
  <c r="H1305" i="2"/>
  <c r="E1306" i="2"/>
  <c r="F1306" i="2"/>
  <c r="G1306" i="2"/>
  <c r="H1306" i="2"/>
  <c r="E1307" i="2"/>
  <c r="F1307" i="2"/>
  <c r="G1307" i="2"/>
  <c r="H1307" i="2"/>
  <c r="E1308" i="2"/>
  <c r="F1308" i="2"/>
  <c r="G1308" i="2"/>
  <c r="H1308" i="2"/>
  <c r="E1309" i="2"/>
  <c r="F1309" i="2"/>
  <c r="G1309" i="2"/>
  <c r="H1309" i="2"/>
  <c r="E1310" i="2"/>
  <c r="F1310" i="2"/>
  <c r="G1310" i="2"/>
  <c r="H1310" i="2"/>
  <c r="E1311" i="2"/>
  <c r="F1311" i="2"/>
  <c r="G1311" i="2"/>
  <c r="H1311" i="2"/>
  <c r="E1312" i="2"/>
  <c r="F1312" i="2"/>
  <c r="G1312" i="2"/>
  <c r="H1312" i="2"/>
  <c r="E1313" i="2"/>
  <c r="F1313" i="2"/>
  <c r="G1313" i="2"/>
  <c r="H1313" i="2"/>
  <c r="E1314" i="2"/>
  <c r="F1314" i="2"/>
  <c r="G1314" i="2"/>
  <c r="H1314" i="2"/>
  <c r="E1315" i="2"/>
  <c r="F1315" i="2"/>
  <c r="G1315" i="2"/>
  <c r="H1315" i="2"/>
  <c r="E1316" i="2"/>
  <c r="F1316" i="2"/>
  <c r="G1316" i="2"/>
  <c r="H1316" i="2"/>
  <c r="E1317" i="2"/>
  <c r="F1317" i="2"/>
  <c r="G1317" i="2"/>
  <c r="H1317" i="2"/>
  <c r="E1318" i="2"/>
  <c r="F1318" i="2"/>
  <c r="G1318" i="2"/>
  <c r="H1318" i="2"/>
  <c r="E1319" i="2"/>
  <c r="F1319" i="2"/>
  <c r="G1319" i="2"/>
  <c r="H1319" i="2"/>
  <c r="E1320" i="2"/>
  <c r="F1320" i="2"/>
  <c r="G1320" i="2"/>
  <c r="H1320" i="2"/>
  <c r="E1321" i="2"/>
  <c r="F1321" i="2"/>
  <c r="G1321" i="2"/>
  <c r="H1321" i="2"/>
  <c r="E1322" i="2"/>
  <c r="F1322" i="2"/>
  <c r="G1322" i="2"/>
  <c r="H1322" i="2"/>
  <c r="E1323" i="2"/>
  <c r="F1323" i="2"/>
  <c r="G1323" i="2"/>
  <c r="H1323" i="2"/>
  <c r="E1324" i="2"/>
  <c r="F1324" i="2"/>
  <c r="G1324" i="2"/>
  <c r="H1324" i="2"/>
  <c r="E1325" i="2"/>
  <c r="F1325" i="2"/>
  <c r="G1325" i="2"/>
  <c r="H1325" i="2"/>
  <c r="E1326" i="2"/>
  <c r="F1326" i="2"/>
  <c r="G1326" i="2"/>
  <c r="H1326" i="2"/>
  <c r="E1327" i="2"/>
  <c r="F1327" i="2"/>
  <c r="G1327" i="2"/>
  <c r="H1327" i="2"/>
  <c r="E1328" i="2"/>
  <c r="F1328" i="2"/>
  <c r="G1328" i="2"/>
  <c r="H1328" i="2"/>
  <c r="E1329" i="2"/>
  <c r="F1329" i="2"/>
  <c r="G1329" i="2"/>
  <c r="H1329" i="2"/>
  <c r="E1330" i="2"/>
  <c r="F1330" i="2"/>
  <c r="G1330" i="2"/>
  <c r="H1330" i="2"/>
  <c r="E1331" i="2"/>
  <c r="F1331" i="2"/>
  <c r="G1331" i="2"/>
  <c r="H1331" i="2"/>
  <c r="E1332" i="2"/>
  <c r="F1332" i="2"/>
  <c r="G1332" i="2"/>
  <c r="H1332" i="2"/>
  <c r="E1333" i="2"/>
  <c r="F1333" i="2"/>
  <c r="G1333" i="2"/>
  <c r="H1333" i="2"/>
  <c r="E1334" i="2"/>
  <c r="F1334" i="2"/>
  <c r="G1334" i="2"/>
  <c r="H1334" i="2"/>
  <c r="E1335" i="2"/>
  <c r="F1335" i="2"/>
  <c r="G1335" i="2"/>
  <c r="H1335" i="2"/>
  <c r="E1336" i="2"/>
  <c r="F1336" i="2"/>
  <c r="G1336" i="2"/>
  <c r="H1336" i="2"/>
  <c r="E1337" i="2"/>
  <c r="F1337" i="2"/>
  <c r="G1337" i="2"/>
  <c r="H1337" i="2"/>
  <c r="E1338" i="2"/>
  <c r="F1338" i="2"/>
  <c r="G1338" i="2"/>
  <c r="H1338" i="2"/>
  <c r="E1339" i="2"/>
  <c r="F1339" i="2"/>
  <c r="G1339" i="2"/>
  <c r="H1339" i="2"/>
  <c r="E1340" i="2"/>
  <c r="F1340" i="2"/>
  <c r="G1340" i="2"/>
  <c r="H1340" i="2"/>
  <c r="E1341" i="2"/>
  <c r="F1341" i="2"/>
  <c r="G1341" i="2"/>
  <c r="H1341" i="2"/>
  <c r="E1342" i="2"/>
  <c r="F1342" i="2"/>
  <c r="G1342" i="2"/>
  <c r="H1342" i="2"/>
  <c r="E1343" i="2"/>
  <c r="F1343" i="2"/>
  <c r="G1343" i="2"/>
  <c r="H1343" i="2"/>
  <c r="E1344" i="2"/>
  <c r="F1344" i="2"/>
  <c r="G1344" i="2"/>
  <c r="H1344" i="2"/>
  <c r="E1345" i="2"/>
  <c r="F1345" i="2"/>
  <c r="G1345" i="2"/>
  <c r="H1345" i="2"/>
  <c r="E1346" i="2"/>
  <c r="F1346" i="2"/>
  <c r="G1346" i="2"/>
  <c r="H1346" i="2"/>
  <c r="E1347" i="2"/>
  <c r="F1347" i="2"/>
  <c r="G1347" i="2"/>
  <c r="H1347" i="2"/>
  <c r="E1348" i="2"/>
  <c r="F1348" i="2"/>
  <c r="G1348" i="2"/>
  <c r="H1348" i="2"/>
  <c r="E1349" i="2"/>
  <c r="F1349" i="2"/>
  <c r="G1349" i="2"/>
  <c r="H1349" i="2"/>
  <c r="E1350" i="2"/>
  <c r="F1350" i="2"/>
  <c r="G1350" i="2"/>
  <c r="H1350" i="2"/>
  <c r="E1351" i="2"/>
  <c r="F1351" i="2"/>
  <c r="G1351" i="2"/>
  <c r="H1351" i="2"/>
  <c r="E1352" i="2"/>
  <c r="F1352" i="2"/>
  <c r="G1352" i="2"/>
  <c r="H1352" i="2"/>
  <c r="E1353" i="2"/>
  <c r="F1353" i="2"/>
  <c r="G1353" i="2"/>
  <c r="H1353" i="2"/>
  <c r="E1354" i="2"/>
  <c r="F1354" i="2"/>
  <c r="G1354" i="2"/>
  <c r="H1354" i="2"/>
  <c r="E1355" i="2"/>
  <c r="F1355" i="2"/>
  <c r="G1355" i="2"/>
  <c r="H1355" i="2"/>
  <c r="E1356" i="2"/>
  <c r="F1356" i="2"/>
  <c r="G1356" i="2"/>
  <c r="H1356" i="2"/>
  <c r="E1357" i="2"/>
  <c r="F1357" i="2"/>
  <c r="G1357" i="2"/>
  <c r="H1357" i="2"/>
  <c r="E1358" i="2"/>
  <c r="F1358" i="2"/>
  <c r="G1358" i="2"/>
  <c r="H1358" i="2"/>
  <c r="E1359" i="2"/>
  <c r="F1359" i="2"/>
  <c r="G1359" i="2"/>
  <c r="H1359" i="2"/>
  <c r="E1360" i="2"/>
  <c r="F1360" i="2"/>
  <c r="G1360" i="2"/>
  <c r="H1360" i="2"/>
  <c r="E1361" i="2"/>
  <c r="F1361" i="2"/>
  <c r="G1361" i="2"/>
  <c r="H1361" i="2"/>
  <c r="E1362" i="2"/>
  <c r="F1362" i="2"/>
  <c r="G1362" i="2"/>
  <c r="H1362" i="2"/>
  <c r="E1363" i="2"/>
  <c r="F1363" i="2"/>
  <c r="G1363" i="2"/>
  <c r="H1363" i="2"/>
  <c r="E1364" i="2"/>
  <c r="F1364" i="2"/>
  <c r="G1364" i="2"/>
  <c r="H1364" i="2"/>
  <c r="E1365" i="2"/>
  <c r="F1365" i="2"/>
  <c r="G1365" i="2"/>
  <c r="H1365" i="2"/>
  <c r="E1366" i="2"/>
  <c r="F1366" i="2"/>
  <c r="G1366" i="2"/>
  <c r="H1366" i="2"/>
  <c r="E1367" i="2"/>
  <c r="F1367" i="2"/>
  <c r="G1367" i="2"/>
  <c r="H1367" i="2"/>
  <c r="E1368" i="2"/>
  <c r="F1368" i="2"/>
  <c r="G1368" i="2"/>
  <c r="H1368" i="2"/>
  <c r="E1369" i="2"/>
  <c r="F1369" i="2"/>
  <c r="G1369" i="2"/>
  <c r="H1369" i="2"/>
  <c r="E1370" i="2"/>
  <c r="F1370" i="2"/>
  <c r="G1370" i="2"/>
  <c r="H1370" i="2"/>
  <c r="E1371" i="2"/>
  <c r="F1371" i="2"/>
  <c r="G1371" i="2"/>
  <c r="H1371" i="2"/>
  <c r="E1372" i="2"/>
  <c r="F1372" i="2"/>
  <c r="G1372" i="2"/>
  <c r="H1372" i="2"/>
  <c r="E1373" i="2"/>
  <c r="F1373" i="2"/>
  <c r="G1373" i="2"/>
  <c r="H1373" i="2"/>
  <c r="E1374" i="2"/>
  <c r="F1374" i="2"/>
  <c r="G1374" i="2"/>
  <c r="H1374" i="2"/>
  <c r="E1375" i="2"/>
  <c r="F1375" i="2"/>
  <c r="G1375" i="2"/>
  <c r="H1375" i="2"/>
  <c r="E1376" i="2"/>
  <c r="F1376" i="2"/>
  <c r="G1376" i="2"/>
  <c r="H1376" i="2"/>
  <c r="E1377" i="2"/>
  <c r="F1377" i="2"/>
  <c r="G1377" i="2"/>
  <c r="H1377" i="2"/>
  <c r="E1378" i="2"/>
  <c r="F1378" i="2"/>
  <c r="G1378" i="2"/>
  <c r="H1378" i="2"/>
  <c r="E1379" i="2"/>
  <c r="F1379" i="2"/>
  <c r="G1379" i="2"/>
  <c r="H1379" i="2"/>
  <c r="E1380" i="2"/>
  <c r="F1380" i="2"/>
  <c r="G1380" i="2"/>
  <c r="H1380" i="2"/>
  <c r="E1381" i="2"/>
  <c r="F1381" i="2"/>
  <c r="G1381" i="2"/>
  <c r="H1381" i="2"/>
  <c r="E1382" i="2"/>
  <c r="F1382" i="2"/>
  <c r="G1382" i="2"/>
  <c r="H1382" i="2"/>
  <c r="E1383" i="2"/>
  <c r="F1383" i="2"/>
  <c r="G1383" i="2"/>
  <c r="H1383" i="2"/>
  <c r="E1384" i="2"/>
  <c r="F1384" i="2"/>
  <c r="G1384" i="2"/>
  <c r="H1384" i="2"/>
  <c r="E1385" i="2"/>
  <c r="F1385" i="2"/>
  <c r="G1385" i="2"/>
  <c r="H1385" i="2"/>
  <c r="E1386" i="2"/>
  <c r="F1386" i="2"/>
  <c r="G1386" i="2"/>
  <c r="H1386" i="2"/>
  <c r="E1387" i="2"/>
  <c r="F1387" i="2"/>
  <c r="G1387" i="2"/>
  <c r="H1387" i="2"/>
  <c r="E1388" i="2"/>
  <c r="F1388" i="2"/>
  <c r="G1388" i="2"/>
  <c r="H1388" i="2"/>
  <c r="E1389" i="2"/>
  <c r="F1389" i="2"/>
  <c r="G1389" i="2"/>
  <c r="H1389" i="2"/>
  <c r="E1390" i="2"/>
  <c r="F1390" i="2"/>
  <c r="G1390" i="2"/>
  <c r="H1390" i="2"/>
  <c r="E1391" i="2"/>
  <c r="F1391" i="2"/>
  <c r="G1391" i="2"/>
  <c r="H1391" i="2"/>
  <c r="E1392" i="2"/>
  <c r="F1392" i="2"/>
  <c r="G1392" i="2"/>
  <c r="H1392" i="2"/>
  <c r="E1393" i="2"/>
  <c r="F1393" i="2"/>
  <c r="G1393" i="2"/>
  <c r="H1393" i="2"/>
  <c r="E1394" i="2"/>
  <c r="F1394" i="2"/>
  <c r="G1394" i="2"/>
  <c r="H1394" i="2"/>
  <c r="E1395" i="2"/>
  <c r="F1395" i="2"/>
  <c r="G1395" i="2"/>
  <c r="H1395" i="2"/>
  <c r="E1396" i="2"/>
  <c r="F1396" i="2"/>
  <c r="G1396" i="2"/>
  <c r="H1396" i="2"/>
  <c r="E1397" i="2"/>
  <c r="F1397" i="2"/>
  <c r="G1397" i="2"/>
  <c r="H1397" i="2"/>
  <c r="E1398" i="2"/>
  <c r="F1398" i="2"/>
  <c r="G1398" i="2"/>
  <c r="H1398" i="2"/>
  <c r="E1399" i="2"/>
  <c r="F1399" i="2"/>
  <c r="G1399" i="2"/>
  <c r="H1399" i="2"/>
  <c r="E1400" i="2"/>
  <c r="F1400" i="2"/>
  <c r="G1400" i="2"/>
  <c r="H1400" i="2"/>
  <c r="E1401" i="2"/>
  <c r="F1401" i="2"/>
  <c r="G1401" i="2"/>
  <c r="H1401" i="2"/>
  <c r="E1402" i="2"/>
  <c r="F1402" i="2"/>
  <c r="G1402" i="2"/>
  <c r="H1402" i="2"/>
  <c r="E1403" i="2"/>
  <c r="F1403" i="2"/>
  <c r="G1403" i="2"/>
  <c r="H1403" i="2"/>
  <c r="E1404" i="2"/>
  <c r="F1404" i="2"/>
  <c r="G1404" i="2"/>
  <c r="H1404" i="2"/>
  <c r="E1405" i="2"/>
  <c r="F1405" i="2"/>
  <c r="G1405" i="2"/>
  <c r="H1405" i="2"/>
  <c r="E1406" i="2"/>
  <c r="F1406" i="2"/>
  <c r="G1406" i="2"/>
  <c r="H1406" i="2"/>
  <c r="E1407" i="2"/>
  <c r="F1407" i="2"/>
  <c r="G1407" i="2"/>
  <c r="H1407" i="2"/>
  <c r="E1408" i="2"/>
  <c r="F1408" i="2"/>
  <c r="G1408" i="2"/>
  <c r="H1408" i="2"/>
  <c r="E1409" i="2"/>
  <c r="F1409" i="2"/>
  <c r="G1409" i="2"/>
  <c r="H1409" i="2"/>
  <c r="E1410" i="2"/>
  <c r="F1410" i="2"/>
  <c r="G1410" i="2"/>
  <c r="H1410" i="2"/>
  <c r="E1411" i="2"/>
  <c r="F1411" i="2"/>
  <c r="G1411" i="2"/>
  <c r="H1411" i="2"/>
  <c r="E1412" i="2"/>
  <c r="F1412" i="2"/>
  <c r="G1412" i="2"/>
  <c r="H1412" i="2"/>
  <c r="E1413" i="2"/>
  <c r="F1413" i="2"/>
  <c r="G1413" i="2"/>
  <c r="H1413" i="2"/>
  <c r="E1414" i="2"/>
  <c r="F1414" i="2"/>
  <c r="G1414" i="2"/>
  <c r="H1414" i="2"/>
  <c r="E1415" i="2"/>
  <c r="F1415" i="2"/>
  <c r="G1415" i="2"/>
  <c r="H1415" i="2"/>
  <c r="E1416" i="2"/>
  <c r="F1416" i="2"/>
  <c r="G1416" i="2"/>
  <c r="H1416" i="2"/>
  <c r="E1417" i="2"/>
  <c r="F1417" i="2"/>
  <c r="G1417" i="2"/>
  <c r="H1417" i="2"/>
  <c r="E1418" i="2"/>
  <c r="F1418" i="2"/>
  <c r="G1418" i="2"/>
  <c r="H1418" i="2"/>
  <c r="E1419" i="2"/>
  <c r="F1419" i="2"/>
  <c r="G1419" i="2"/>
  <c r="H1419" i="2"/>
  <c r="E1420" i="2"/>
  <c r="F1420" i="2"/>
  <c r="G1420" i="2"/>
  <c r="H1420" i="2"/>
  <c r="E1421" i="2"/>
  <c r="F1421" i="2"/>
  <c r="G1421" i="2"/>
  <c r="H1421" i="2"/>
  <c r="E1422" i="2"/>
  <c r="F1422" i="2"/>
  <c r="G1422" i="2"/>
  <c r="H1422" i="2"/>
  <c r="E1423" i="2"/>
  <c r="F1423" i="2"/>
  <c r="G1423" i="2"/>
  <c r="H1423" i="2"/>
  <c r="E1424" i="2"/>
  <c r="F1424" i="2"/>
  <c r="G1424" i="2"/>
  <c r="H1424" i="2"/>
  <c r="E1425" i="2"/>
  <c r="F1425" i="2"/>
  <c r="G1425" i="2"/>
  <c r="H1425" i="2"/>
  <c r="E1426" i="2"/>
  <c r="F1426" i="2"/>
  <c r="G1426" i="2"/>
  <c r="H1426" i="2"/>
  <c r="E1427" i="2"/>
  <c r="F1427" i="2"/>
  <c r="G1427" i="2"/>
  <c r="H1427" i="2"/>
  <c r="E1428" i="2"/>
  <c r="F1428" i="2"/>
  <c r="G1428" i="2"/>
  <c r="H1428" i="2"/>
  <c r="E1429" i="2"/>
  <c r="F1429" i="2"/>
  <c r="G1429" i="2"/>
  <c r="H1429" i="2"/>
  <c r="E1430" i="2"/>
  <c r="F1430" i="2"/>
  <c r="G1430" i="2"/>
  <c r="H1430" i="2"/>
  <c r="E1431" i="2"/>
  <c r="F1431" i="2"/>
  <c r="G1431" i="2"/>
  <c r="H1431" i="2"/>
  <c r="E1432" i="2"/>
  <c r="F1432" i="2"/>
  <c r="G1432" i="2"/>
  <c r="H1432" i="2"/>
  <c r="E1433" i="2"/>
  <c r="F1433" i="2"/>
  <c r="G1433" i="2"/>
  <c r="H1433" i="2"/>
  <c r="E1434" i="2"/>
  <c r="F1434" i="2"/>
  <c r="G1434" i="2"/>
  <c r="H1434" i="2"/>
  <c r="E1435" i="2"/>
  <c r="F1435" i="2"/>
  <c r="G1435" i="2"/>
  <c r="H1435" i="2"/>
  <c r="E1436" i="2"/>
  <c r="F1436" i="2"/>
  <c r="G1436" i="2"/>
  <c r="H1436" i="2"/>
  <c r="E1437" i="2"/>
  <c r="F1437" i="2"/>
  <c r="G1437" i="2"/>
  <c r="H1437" i="2"/>
  <c r="E1438" i="2"/>
  <c r="F1438" i="2"/>
  <c r="G1438" i="2"/>
  <c r="H1438" i="2"/>
  <c r="E1439" i="2"/>
  <c r="F1439" i="2"/>
  <c r="G1439" i="2"/>
  <c r="H1439" i="2"/>
  <c r="E1440" i="2"/>
  <c r="F1440" i="2"/>
  <c r="G1440" i="2"/>
  <c r="H1440" i="2"/>
  <c r="E1441" i="2"/>
  <c r="F1441" i="2"/>
  <c r="G1441" i="2"/>
  <c r="H1441" i="2"/>
  <c r="E1442" i="2"/>
  <c r="F1442" i="2"/>
  <c r="G1442" i="2"/>
  <c r="H1442" i="2"/>
  <c r="E1443" i="2"/>
  <c r="F1443" i="2"/>
  <c r="G1443" i="2"/>
  <c r="H1443" i="2"/>
  <c r="E1444" i="2"/>
  <c r="F1444" i="2"/>
  <c r="G1444" i="2"/>
  <c r="H1444" i="2"/>
  <c r="E1445" i="2"/>
  <c r="F1445" i="2"/>
  <c r="G1445" i="2"/>
  <c r="H1445" i="2"/>
  <c r="E1446" i="2"/>
  <c r="F1446" i="2"/>
  <c r="G1446" i="2"/>
  <c r="H1446" i="2"/>
  <c r="E1447" i="2"/>
  <c r="F1447" i="2"/>
  <c r="G1447" i="2"/>
  <c r="H1447" i="2"/>
  <c r="E1448" i="2"/>
  <c r="F1448" i="2"/>
  <c r="G1448" i="2"/>
  <c r="H1448" i="2"/>
  <c r="E1449" i="2"/>
  <c r="F1449" i="2"/>
  <c r="G1449" i="2"/>
  <c r="H1449" i="2"/>
  <c r="E1450" i="2"/>
  <c r="F1450" i="2"/>
  <c r="G1450" i="2"/>
  <c r="H1450" i="2"/>
  <c r="E1451" i="2"/>
  <c r="F1451" i="2"/>
  <c r="G1451" i="2"/>
  <c r="H1451" i="2"/>
  <c r="E1452" i="2"/>
  <c r="F1452" i="2"/>
  <c r="G1452" i="2"/>
  <c r="H1452" i="2"/>
  <c r="E1453" i="2"/>
  <c r="F1453" i="2"/>
  <c r="G1453" i="2"/>
  <c r="H1453" i="2"/>
  <c r="E1454" i="2"/>
  <c r="F1454" i="2"/>
  <c r="G1454" i="2"/>
  <c r="H1454" i="2"/>
  <c r="E1455" i="2"/>
  <c r="F1455" i="2"/>
  <c r="G1455" i="2"/>
  <c r="H1455" i="2"/>
  <c r="E1456" i="2"/>
  <c r="F1456" i="2"/>
  <c r="G1456" i="2"/>
  <c r="H1456" i="2"/>
  <c r="E1457" i="2"/>
  <c r="F1457" i="2"/>
  <c r="G1457" i="2"/>
  <c r="H1457" i="2"/>
  <c r="E1458" i="2"/>
  <c r="F1458" i="2"/>
  <c r="G1458" i="2"/>
  <c r="H1458" i="2"/>
  <c r="E1459" i="2"/>
  <c r="F1459" i="2"/>
  <c r="G1459" i="2"/>
  <c r="H1459" i="2"/>
  <c r="E1460" i="2"/>
  <c r="F1460" i="2"/>
  <c r="G1460" i="2"/>
  <c r="H1460" i="2"/>
  <c r="E1461" i="2"/>
  <c r="F1461" i="2"/>
  <c r="G1461" i="2"/>
  <c r="H1461" i="2"/>
  <c r="E1462" i="2"/>
  <c r="F1462" i="2"/>
  <c r="G1462" i="2"/>
  <c r="H1462" i="2"/>
  <c r="E1463" i="2"/>
  <c r="F1463" i="2"/>
  <c r="G1463" i="2"/>
  <c r="H1463" i="2"/>
  <c r="E1464" i="2"/>
  <c r="F1464" i="2"/>
  <c r="G1464" i="2"/>
  <c r="H1464" i="2"/>
  <c r="E1465" i="2"/>
  <c r="F1465" i="2"/>
  <c r="G1465" i="2"/>
  <c r="H1465" i="2"/>
  <c r="E1466" i="2"/>
  <c r="F1466" i="2"/>
  <c r="G1466" i="2"/>
  <c r="H1466" i="2"/>
  <c r="E1467" i="2"/>
  <c r="F1467" i="2"/>
  <c r="G1467" i="2"/>
  <c r="H1467" i="2"/>
  <c r="E1468" i="2"/>
  <c r="F1468" i="2"/>
  <c r="G1468" i="2"/>
  <c r="H1468" i="2"/>
  <c r="E1469" i="2"/>
  <c r="F1469" i="2"/>
  <c r="G1469" i="2"/>
  <c r="H1469" i="2"/>
  <c r="E1470" i="2"/>
  <c r="F1470" i="2"/>
  <c r="G1470" i="2"/>
  <c r="H1470" i="2"/>
  <c r="E1471" i="2"/>
  <c r="F1471" i="2"/>
  <c r="G1471" i="2"/>
  <c r="H1471" i="2"/>
  <c r="E1472" i="2"/>
  <c r="F1472" i="2"/>
  <c r="G1472" i="2"/>
  <c r="H1472" i="2"/>
  <c r="E1473" i="2"/>
  <c r="F1473" i="2"/>
  <c r="G1473" i="2"/>
  <c r="H1473" i="2"/>
  <c r="E1474" i="2"/>
  <c r="F1474" i="2"/>
  <c r="G1474" i="2"/>
  <c r="H1474" i="2"/>
  <c r="E1475" i="2"/>
  <c r="F1475" i="2"/>
  <c r="G1475" i="2"/>
  <c r="H1475" i="2"/>
  <c r="E1476" i="2"/>
  <c r="F1476" i="2"/>
  <c r="G1476" i="2"/>
  <c r="H1476" i="2"/>
  <c r="E1477" i="2"/>
  <c r="F1477" i="2"/>
  <c r="G1477" i="2"/>
  <c r="H1477" i="2"/>
  <c r="E1478" i="2"/>
  <c r="F1478" i="2"/>
  <c r="G1478" i="2"/>
  <c r="H1478" i="2"/>
  <c r="E1479" i="2"/>
  <c r="F1479" i="2"/>
  <c r="G1479" i="2"/>
  <c r="H1479" i="2"/>
  <c r="E1480" i="2"/>
  <c r="F1480" i="2"/>
  <c r="G1480" i="2"/>
  <c r="H1480" i="2"/>
  <c r="E1481" i="2"/>
  <c r="F1481" i="2"/>
  <c r="G1481" i="2"/>
  <c r="H1481" i="2"/>
  <c r="E1482" i="2"/>
  <c r="F1482" i="2"/>
  <c r="G1482" i="2"/>
  <c r="H1482" i="2"/>
  <c r="E1483" i="2"/>
  <c r="F1483" i="2"/>
  <c r="G1483" i="2"/>
  <c r="H1483" i="2"/>
  <c r="E1484" i="2"/>
  <c r="F1484" i="2"/>
  <c r="G1484" i="2"/>
  <c r="H1484" i="2"/>
  <c r="E1485" i="2"/>
  <c r="F1485" i="2"/>
  <c r="G1485" i="2"/>
  <c r="H1485" i="2"/>
  <c r="E1486" i="2"/>
  <c r="F1486" i="2"/>
  <c r="G1486" i="2"/>
  <c r="H1486" i="2"/>
  <c r="E1487" i="2"/>
  <c r="F1487" i="2"/>
  <c r="G1487" i="2"/>
  <c r="H1487" i="2"/>
  <c r="E1488" i="2"/>
  <c r="F1488" i="2"/>
  <c r="G1488" i="2"/>
  <c r="H1488" i="2"/>
  <c r="E1489" i="2"/>
  <c r="F1489" i="2"/>
  <c r="G1489" i="2"/>
  <c r="H1489" i="2"/>
  <c r="E1490" i="2"/>
  <c r="F1490" i="2"/>
  <c r="G1490" i="2"/>
  <c r="H1490" i="2"/>
  <c r="E1491" i="2"/>
  <c r="F1491" i="2"/>
  <c r="G1491" i="2"/>
  <c r="H1491" i="2"/>
  <c r="E1492" i="2"/>
  <c r="F1492" i="2"/>
  <c r="G1492" i="2"/>
  <c r="H1492" i="2"/>
  <c r="E1493" i="2"/>
  <c r="F1493" i="2"/>
  <c r="G1493" i="2"/>
  <c r="H1493" i="2"/>
  <c r="E1494" i="2"/>
  <c r="F1494" i="2"/>
  <c r="G1494" i="2"/>
  <c r="H1494" i="2"/>
  <c r="E1495" i="2"/>
  <c r="F1495" i="2"/>
  <c r="G1495" i="2"/>
  <c r="H1495" i="2"/>
  <c r="E1496" i="2"/>
  <c r="F1496" i="2"/>
  <c r="G1496" i="2"/>
  <c r="H1496" i="2"/>
  <c r="E1497" i="2"/>
  <c r="F1497" i="2"/>
  <c r="G1497" i="2"/>
  <c r="H1497" i="2"/>
  <c r="E1498" i="2"/>
  <c r="F1498" i="2"/>
  <c r="G1498" i="2"/>
  <c r="H1498" i="2"/>
  <c r="E1499" i="2"/>
  <c r="F1499" i="2"/>
  <c r="G1499" i="2"/>
  <c r="H1499" i="2"/>
  <c r="E1500" i="2"/>
  <c r="F1500" i="2"/>
  <c r="G1500" i="2"/>
  <c r="H1500" i="2"/>
  <c r="E1501" i="2"/>
  <c r="F1501" i="2"/>
  <c r="G1501" i="2"/>
  <c r="H1501" i="2"/>
  <c r="E1502" i="2"/>
  <c r="F1502" i="2"/>
  <c r="G1502" i="2"/>
  <c r="H1502" i="2"/>
  <c r="E1503" i="2"/>
  <c r="F1503" i="2"/>
  <c r="G1503" i="2"/>
  <c r="H1503" i="2"/>
  <c r="E1504" i="2"/>
  <c r="F1504" i="2"/>
  <c r="G1504" i="2"/>
  <c r="H1504" i="2"/>
  <c r="E1505" i="2"/>
  <c r="F1505" i="2"/>
  <c r="G1505" i="2"/>
  <c r="H1505" i="2"/>
  <c r="E1506" i="2"/>
  <c r="F1506" i="2"/>
  <c r="G1506" i="2"/>
  <c r="H1506" i="2"/>
  <c r="E1507" i="2"/>
  <c r="F1507" i="2"/>
  <c r="G1507" i="2"/>
  <c r="H1507" i="2"/>
  <c r="E1508" i="2"/>
  <c r="F1508" i="2"/>
  <c r="G1508" i="2"/>
  <c r="H1508" i="2"/>
  <c r="E1509" i="2"/>
  <c r="F1509" i="2"/>
  <c r="G1509" i="2"/>
  <c r="H1509" i="2"/>
  <c r="E1510" i="2"/>
  <c r="F1510" i="2"/>
  <c r="G1510" i="2"/>
  <c r="H1510" i="2"/>
  <c r="E1511" i="2"/>
  <c r="F1511" i="2"/>
  <c r="G1511" i="2"/>
  <c r="H1511" i="2"/>
  <c r="E1512" i="2"/>
  <c r="F1512" i="2"/>
  <c r="G1512" i="2"/>
  <c r="H1512" i="2"/>
  <c r="E1513" i="2"/>
  <c r="F1513" i="2"/>
  <c r="G1513" i="2"/>
  <c r="H1513" i="2"/>
  <c r="E1514" i="2"/>
  <c r="F1514" i="2"/>
  <c r="G1514" i="2"/>
  <c r="H1514" i="2"/>
  <c r="E1515" i="2"/>
  <c r="F1515" i="2"/>
  <c r="G1515" i="2"/>
  <c r="H1515" i="2"/>
  <c r="E1516" i="2"/>
  <c r="F1516" i="2"/>
  <c r="G1516" i="2"/>
  <c r="H1516" i="2"/>
  <c r="E1517" i="2"/>
  <c r="F1517" i="2"/>
  <c r="G1517" i="2"/>
  <c r="H1517" i="2"/>
  <c r="E1518" i="2"/>
  <c r="F1518" i="2"/>
  <c r="G1518" i="2"/>
  <c r="H1518" i="2"/>
  <c r="E1519" i="2"/>
  <c r="F1519" i="2"/>
  <c r="G1519" i="2"/>
  <c r="H1519" i="2"/>
  <c r="E1520" i="2"/>
  <c r="F1520" i="2"/>
  <c r="G1520" i="2"/>
  <c r="H1520" i="2"/>
  <c r="E1521" i="2"/>
  <c r="F1521" i="2"/>
  <c r="G1521" i="2"/>
  <c r="H1521" i="2"/>
  <c r="E1522" i="2"/>
  <c r="F1522" i="2"/>
  <c r="G1522" i="2"/>
  <c r="H1522" i="2"/>
  <c r="E1523" i="2"/>
  <c r="F1523" i="2"/>
  <c r="G1523" i="2"/>
  <c r="H1523" i="2"/>
  <c r="E1524" i="2"/>
  <c r="F1524" i="2"/>
  <c r="G1524" i="2"/>
  <c r="H1524" i="2"/>
  <c r="E1525" i="2"/>
  <c r="F1525" i="2"/>
  <c r="G1525" i="2"/>
  <c r="H1525" i="2"/>
  <c r="E1526" i="2"/>
  <c r="F1526" i="2"/>
  <c r="G1526" i="2"/>
  <c r="H1526" i="2"/>
  <c r="E1527" i="2"/>
  <c r="F1527" i="2"/>
  <c r="G1527" i="2"/>
  <c r="H1527" i="2"/>
  <c r="E1528" i="2"/>
  <c r="F1528" i="2"/>
  <c r="G1528" i="2"/>
  <c r="H1528" i="2"/>
  <c r="E1529" i="2"/>
  <c r="F1529" i="2"/>
  <c r="G1529" i="2"/>
  <c r="H1529" i="2"/>
  <c r="E1530" i="2"/>
  <c r="F1530" i="2"/>
  <c r="G1530" i="2"/>
  <c r="H1530" i="2"/>
  <c r="E1531" i="2"/>
  <c r="F1531" i="2"/>
  <c r="G1531" i="2"/>
  <c r="H1531" i="2"/>
  <c r="E1532" i="2"/>
  <c r="F1532" i="2"/>
  <c r="G1532" i="2"/>
  <c r="H1532" i="2"/>
  <c r="E1533" i="2"/>
  <c r="F1533" i="2"/>
  <c r="G1533" i="2"/>
  <c r="H1533" i="2"/>
  <c r="E1534" i="2"/>
  <c r="F1534" i="2"/>
  <c r="G1534" i="2"/>
  <c r="H1534" i="2"/>
  <c r="E1535" i="2"/>
  <c r="F1535" i="2"/>
  <c r="G1535" i="2"/>
  <c r="H1535" i="2"/>
  <c r="E1536" i="2"/>
  <c r="F1536" i="2"/>
  <c r="G1536" i="2"/>
  <c r="H1536" i="2"/>
  <c r="E1537" i="2"/>
  <c r="F1537" i="2"/>
  <c r="G1537" i="2"/>
  <c r="H1537" i="2"/>
  <c r="E1538" i="2"/>
  <c r="F1538" i="2"/>
  <c r="G1538" i="2"/>
  <c r="H1538" i="2"/>
  <c r="E1539" i="2"/>
  <c r="F1539" i="2"/>
  <c r="G1539" i="2"/>
  <c r="H1539" i="2"/>
  <c r="E1540" i="2"/>
  <c r="F1540" i="2"/>
  <c r="G1540" i="2"/>
  <c r="H1540" i="2"/>
  <c r="E1541" i="2"/>
  <c r="F1541" i="2"/>
  <c r="G1541" i="2"/>
  <c r="H1541" i="2"/>
  <c r="E1542" i="2"/>
  <c r="F1542" i="2"/>
  <c r="G1542" i="2"/>
  <c r="H1542" i="2"/>
  <c r="E1543" i="2"/>
  <c r="F1543" i="2"/>
  <c r="G1543" i="2"/>
  <c r="H1543" i="2"/>
  <c r="E1544" i="2"/>
  <c r="F1544" i="2"/>
  <c r="G1544" i="2"/>
  <c r="H1544" i="2"/>
  <c r="E1545" i="2"/>
  <c r="F1545" i="2"/>
  <c r="G1545" i="2"/>
  <c r="H1545" i="2"/>
  <c r="E1546" i="2"/>
  <c r="F1546" i="2"/>
  <c r="G1546" i="2"/>
  <c r="H1546" i="2"/>
  <c r="E1547" i="2"/>
  <c r="F1547" i="2"/>
  <c r="G1547" i="2"/>
  <c r="H1547" i="2"/>
  <c r="E1548" i="2"/>
  <c r="F1548" i="2"/>
  <c r="G1548" i="2"/>
  <c r="H1548" i="2"/>
  <c r="E1549" i="2"/>
  <c r="F1549" i="2"/>
  <c r="G1549" i="2"/>
  <c r="H1549" i="2"/>
  <c r="E1550" i="2"/>
  <c r="F1550" i="2"/>
  <c r="G1550" i="2"/>
  <c r="H1550" i="2"/>
  <c r="E1551" i="2"/>
  <c r="F1551" i="2"/>
  <c r="G1551" i="2"/>
  <c r="H1551" i="2"/>
  <c r="E1552" i="2"/>
  <c r="F1552" i="2"/>
  <c r="G1552" i="2"/>
  <c r="H1552" i="2"/>
  <c r="E1553" i="2"/>
  <c r="F1553" i="2"/>
  <c r="G1553" i="2"/>
  <c r="H1553" i="2"/>
  <c r="E1554" i="2"/>
  <c r="F1554" i="2"/>
  <c r="G1554" i="2"/>
  <c r="H1554" i="2"/>
  <c r="E1555" i="2"/>
  <c r="F1555" i="2"/>
  <c r="G1555" i="2"/>
  <c r="H1555" i="2"/>
  <c r="E1556" i="2"/>
  <c r="F1556" i="2"/>
  <c r="G1556" i="2"/>
  <c r="H1556" i="2"/>
  <c r="E1557" i="2"/>
  <c r="F1557" i="2"/>
  <c r="G1557" i="2"/>
  <c r="H1557" i="2"/>
  <c r="E1558" i="2"/>
  <c r="F1558" i="2"/>
  <c r="G1558" i="2"/>
  <c r="H1558" i="2"/>
  <c r="E1559" i="2"/>
  <c r="F1559" i="2"/>
  <c r="G1559" i="2"/>
  <c r="H1559" i="2"/>
  <c r="E1560" i="2"/>
  <c r="F1560" i="2"/>
  <c r="G1560" i="2"/>
  <c r="H1560" i="2"/>
  <c r="E1561" i="2"/>
  <c r="F1561" i="2"/>
  <c r="G1561" i="2"/>
  <c r="H1561" i="2"/>
  <c r="E1562" i="2"/>
  <c r="F1562" i="2"/>
  <c r="G1562" i="2"/>
  <c r="H1562" i="2"/>
  <c r="E1563" i="2"/>
  <c r="F1563" i="2"/>
  <c r="G1563" i="2"/>
  <c r="H1563" i="2"/>
  <c r="E1564" i="2"/>
  <c r="F1564" i="2"/>
  <c r="G1564" i="2"/>
  <c r="H1564" i="2"/>
  <c r="E1565" i="2"/>
  <c r="F1565" i="2"/>
  <c r="G1565" i="2"/>
  <c r="H1565" i="2"/>
  <c r="E1566" i="2"/>
  <c r="F1566" i="2"/>
  <c r="G1566" i="2"/>
  <c r="H1566" i="2"/>
  <c r="E1567" i="2"/>
  <c r="F1567" i="2"/>
  <c r="G1567" i="2"/>
  <c r="H1567" i="2"/>
  <c r="E1568" i="2"/>
  <c r="F1568" i="2"/>
  <c r="G1568" i="2"/>
  <c r="H1568" i="2"/>
  <c r="E1569" i="2"/>
  <c r="F1569" i="2"/>
  <c r="G1569" i="2"/>
  <c r="H1569" i="2"/>
  <c r="E1570" i="2"/>
  <c r="F1570" i="2"/>
  <c r="G1570" i="2"/>
  <c r="H1570" i="2"/>
  <c r="E1571" i="2"/>
  <c r="F1571" i="2"/>
  <c r="G1571" i="2"/>
  <c r="H1571" i="2"/>
  <c r="E1572" i="2"/>
  <c r="F1572" i="2"/>
  <c r="G1572" i="2"/>
  <c r="H1572" i="2"/>
  <c r="E1573" i="2"/>
  <c r="F1573" i="2"/>
  <c r="G1573" i="2"/>
  <c r="H1573" i="2"/>
  <c r="E1574" i="2"/>
  <c r="F1574" i="2"/>
  <c r="G1574" i="2"/>
  <c r="H1574" i="2"/>
  <c r="E1575" i="2"/>
  <c r="F1575" i="2"/>
  <c r="G1575" i="2"/>
  <c r="H1575" i="2"/>
  <c r="E1576" i="2"/>
  <c r="F1576" i="2"/>
  <c r="G1576" i="2"/>
  <c r="H1576" i="2"/>
  <c r="E1577" i="2"/>
  <c r="F1577" i="2"/>
  <c r="G1577" i="2"/>
  <c r="H1577" i="2"/>
  <c r="E1578" i="2"/>
  <c r="F1578" i="2"/>
  <c r="G1578" i="2"/>
  <c r="H1578" i="2"/>
  <c r="E1579" i="2"/>
  <c r="F1579" i="2"/>
  <c r="G1579" i="2"/>
  <c r="H1579" i="2"/>
  <c r="E1580" i="2"/>
  <c r="F1580" i="2"/>
  <c r="G1580" i="2"/>
  <c r="H1580" i="2"/>
  <c r="E1581" i="2"/>
  <c r="F1581" i="2"/>
  <c r="G1581" i="2"/>
  <c r="H1581" i="2"/>
  <c r="E1582" i="2"/>
  <c r="F1582" i="2"/>
  <c r="G1582" i="2"/>
  <c r="H1582" i="2"/>
  <c r="E1583" i="2"/>
  <c r="F1583" i="2"/>
  <c r="G1583" i="2"/>
  <c r="H1583" i="2"/>
  <c r="E1584" i="2"/>
  <c r="F1584" i="2"/>
  <c r="G1584" i="2"/>
  <c r="H1584" i="2"/>
  <c r="E1585" i="2"/>
  <c r="F1585" i="2"/>
  <c r="G1585" i="2"/>
  <c r="H1585" i="2"/>
  <c r="E1586" i="2"/>
  <c r="F1586" i="2"/>
  <c r="G1586" i="2"/>
  <c r="H1586" i="2"/>
  <c r="E1587" i="2"/>
  <c r="F1587" i="2"/>
  <c r="G1587" i="2"/>
  <c r="H1587" i="2"/>
  <c r="E1588" i="2"/>
  <c r="F1588" i="2"/>
  <c r="G1588" i="2"/>
  <c r="H1588" i="2"/>
  <c r="E1589" i="2"/>
  <c r="F1589" i="2"/>
  <c r="G1589" i="2"/>
  <c r="H1589" i="2"/>
  <c r="E1590" i="2"/>
  <c r="F1590" i="2"/>
  <c r="G1590" i="2"/>
  <c r="H1590" i="2"/>
  <c r="E1591" i="2"/>
  <c r="F1591" i="2"/>
  <c r="G1591" i="2"/>
  <c r="H1591" i="2"/>
  <c r="E1592" i="2"/>
  <c r="F1592" i="2"/>
  <c r="G1592" i="2"/>
  <c r="H1592" i="2"/>
  <c r="E1593" i="2"/>
  <c r="F1593" i="2"/>
  <c r="G1593" i="2"/>
  <c r="H1593" i="2"/>
  <c r="E1594" i="2"/>
  <c r="F1594" i="2"/>
  <c r="G1594" i="2"/>
  <c r="H1594" i="2"/>
  <c r="E1595" i="2"/>
  <c r="F1595" i="2"/>
  <c r="G1595" i="2"/>
  <c r="H1595" i="2"/>
  <c r="E1596" i="2"/>
  <c r="F1596" i="2"/>
  <c r="G1596" i="2"/>
  <c r="H1596" i="2"/>
  <c r="E1597" i="2"/>
  <c r="F1597" i="2"/>
  <c r="G1597" i="2"/>
  <c r="H1597" i="2"/>
  <c r="E1598" i="2"/>
  <c r="F1598" i="2"/>
  <c r="G1598" i="2"/>
  <c r="H1598" i="2"/>
  <c r="E1599" i="2"/>
  <c r="F1599" i="2"/>
  <c r="G1599" i="2"/>
  <c r="H1599" i="2"/>
  <c r="E1600" i="2"/>
  <c r="F1600" i="2"/>
  <c r="G1600" i="2"/>
  <c r="H1600" i="2"/>
  <c r="E1601" i="2"/>
  <c r="F1601" i="2"/>
  <c r="G1601" i="2"/>
  <c r="H1601" i="2"/>
  <c r="E1602" i="2"/>
  <c r="F1602" i="2"/>
  <c r="G1602" i="2"/>
  <c r="H1602" i="2"/>
  <c r="E1603" i="2"/>
  <c r="F1603" i="2"/>
  <c r="G1603" i="2"/>
  <c r="H1603" i="2"/>
  <c r="E1604" i="2"/>
  <c r="F1604" i="2"/>
  <c r="G1604" i="2"/>
  <c r="H1604" i="2"/>
  <c r="E1605" i="2"/>
  <c r="F1605" i="2"/>
  <c r="G1605" i="2"/>
  <c r="H1605" i="2"/>
  <c r="E1606" i="2"/>
  <c r="F1606" i="2"/>
  <c r="G1606" i="2"/>
  <c r="H1606" i="2"/>
  <c r="E1607" i="2"/>
  <c r="F1607" i="2"/>
  <c r="G1607" i="2"/>
  <c r="H1607" i="2"/>
  <c r="E1608" i="2"/>
  <c r="F1608" i="2"/>
  <c r="G1608" i="2"/>
  <c r="H1608" i="2"/>
  <c r="E1609" i="2"/>
  <c r="F1609" i="2"/>
  <c r="G1609" i="2"/>
  <c r="H1609" i="2"/>
  <c r="E1610" i="2"/>
  <c r="F1610" i="2"/>
  <c r="G1610" i="2"/>
  <c r="H1610" i="2"/>
  <c r="E1611" i="2"/>
  <c r="F1611" i="2"/>
  <c r="G1611" i="2"/>
  <c r="H1611" i="2"/>
  <c r="E1612" i="2"/>
  <c r="F1612" i="2"/>
  <c r="G1612" i="2"/>
  <c r="H1612" i="2"/>
  <c r="E1613" i="2"/>
  <c r="F1613" i="2"/>
  <c r="G1613" i="2"/>
  <c r="H1613" i="2"/>
  <c r="E1614" i="2"/>
  <c r="F1614" i="2"/>
  <c r="G1614" i="2"/>
  <c r="H1614" i="2"/>
  <c r="E1615" i="2"/>
  <c r="F1615" i="2"/>
  <c r="G1615" i="2"/>
  <c r="H1615" i="2"/>
  <c r="E1616" i="2"/>
  <c r="F1616" i="2"/>
  <c r="G1616" i="2"/>
  <c r="H1616" i="2"/>
  <c r="E1617" i="2"/>
  <c r="F1617" i="2"/>
  <c r="G1617" i="2"/>
  <c r="H1617" i="2"/>
  <c r="E1618" i="2"/>
  <c r="F1618" i="2"/>
  <c r="G1618" i="2"/>
  <c r="H1618" i="2"/>
  <c r="E1619" i="2"/>
  <c r="F1619" i="2"/>
  <c r="G1619" i="2"/>
  <c r="H1619" i="2"/>
  <c r="E1620" i="2"/>
  <c r="F1620" i="2"/>
  <c r="G1620" i="2"/>
  <c r="H1620" i="2"/>
  <c r="E1621" i="2"/>
  <c r="F1621" i="2"/>
  <c r="G1621" i="2"/>
  <c r="H1621" i="2"/>
  <c r="E1622" i="2"/>
  <c r="F1622" i="2"/>
  <c r="G1622" i="2"/>
  <c r="H1622" i="2"/>
  <c r="E1623" i="2"/>
  <c r="F1623" i="2"/>
  <c r="G1623" i="2"/>
  <c r="H1623" i="2"/>
  <c r="E1624" i="2"/>
  <c r="F1624" i="2"/>
  <c r="G1624" i="2"/>
  <c r="H1624" i="2"/>
  <c r="E1625" i="2"/>
  <c r="F1625" i="2"/>
  <c r="G1625" i="2"/>
  <c r="H1625" i="2"/>
  <c r="E1626" i="2"/>
  <c r="F1626" i="2"/>
  <c r="G1626" i="2"/>
  <c r="H1626" i="2"/>
  <c r="E1627" i="2"/>
  <c r="F1627" i="2"/>
  <c r="G1627" i="2"/>
  <c r="H1627" i="2"/>
  <c r="E1628" i="2"/>
  <c r="F1628" i="2"/>
  <c r="G1628" i="2"/>
  <c r="H1628" i="2"/>
  <c r="E1629" i="2"/>
  <c r="F1629" i="2"/>
  <c r="G1629" i="2"/>
  <c r="H1629" i="2"/>
  <c r="E1630" i="2"/>
  <c r="F1630" i="2"/>
  <c r="G1630" i="2"/>
  <c r="H1630" i="2"/>
  <c r="E1631" i="2"/>
  <c r="F1631" i="2"/>
  <c r="G1631" i="2"/>
  <c r="H1631" i="2"/>
  <c r="E1632" i="2"/>
  <c r="F1632" i="2"/>
  <c r="G1632" i="2"/>
  <c r="H1632" i="2"/>
  <c r="E1633" i="2"/>
  <c r="F1633" i="2"/>
  <c r="G1633" i="2"/>
  <c r="H1633" i="2"/>
  <c r="E1634" i="2"/>
  <c r="F1634" i="2"/>
  <c r="G1634" i="2"/>
  <c r="H1634" i="2"/>
  <c r="E1635" i="2"/>
  <c r="F1635" i="2"/>
  <c r="G1635" i="2"/>
  <c r="H1635" i="2"/>
  <c r="E1636" i="2"/>
  <c r="F1636" i="2"/>
  <c r="G1636" i="2"/>
  <c r="H1636" i="2"/>
  <c r="E1637" i="2"/>
  <c r="F1637" i="2"/>
  <c r="G1637" i="2"/>
  <c r="H1637" i="2"/>
  <c r="E1638" i="2"/>
  <c r="F1638" i="2"/>
  <c r="G1638" i="2"/>
  <c r="H1638" i="2"/>
  <c r="E1639" i="2"/>
  <c r="F1639" i="2"/>
  <c r="G1639" i="2"/>
  <c r="H1639" i="2"/>
  <c r="E1640" i="2"/>
  <c r="F1640" i="2"/>
  <c r="G1640" i="2"/>
  <c r="H1640" i="2"/>
  <c r="E1641" i="2"/>
  <c r="F1641" i="2"/>
  <c r="G1641" i="2"/>
  <c r="H1641" i="2"/>
  <c r="E1642" i="2"/>
  <c r="F1642" i="2"/>
  <c r="G1642" i="2"/>
  <c r="H1642" i="2"/>
  <c r="E1643" i="2"/>
  <c r="F1643" i="2"/>
  <c r="G1643" i="2"/>
  <c r="H1643" i="2"/>
  <c r="E1644" i="2"/>
  <c r="F1644" i="2"/>
  <c r="G1644" i="2"/>
  <c r="H1644" i="2"/>
  <c r="E1645" i="2"/>
  <c r="F1645" i="2"/>
  <c r="G1645" i="2"/>
  <c r="H1645" i="2"/>
  <c r="E1646" i="2"/>
  <c r="F1646" i="2"/>
  <c r="G1646" i="2"/>
  <c r="H1646" i="2"/>
  <c r="E1647" i="2"/>
  <c r="F1647" i="2"/>
  <c r="G1647" i="2"/>
  <c r="H1647" i="2"/>
  <c r="E1648" i="2"/>
  <c r="F1648" i="2"/>
  <c r="G1648" i="2"/>
  <c r="H1648" i="2"/>
  <c r="E1649" i="2"/>
  <c r="F1649" i="2"/>
  <c r="G1649" i="2"/>
  <c r="H1649" i="2"/>
  <c r="E1650" i="2"/>
  <c r="F1650" i="2"/>
  <c r="G1650" i="2"/>
  <c r="H1650" i="2"/>
  <c r="E1651" i="2"/>
  <c r="F1651" i="2"/>
  <c r="G1651" i="2"/>
  <c r="H1651" i="2"/>
  <c r="E1652" i="2"/>
  <c r="F1652" i="2"/>
  <c r="G1652" i="2"/>
  <c r="H1652" i="2"/>
  <c r="E1653" i="2"/>
  <c r="F1653" i="2"/>
  <c r="G1653" i="2"/>
  <c r="H1653" i="2"/>
  <c r="E1654" i="2"/>
  <c r="F1654" i="2"/>
  <c r="G1654" i="2"/>
  <c r="H1654" i="2"/>
  <c r="E1655" i="2"/>
  <c r="F1655" i="2"/>
  <c r="G1655" i="2"/>
  <c r="H1655" i="2"/>
  <c r="E1656" i="2"/>
  <c r="F1656" i="2"/>
  <c r="G1656" i="2"/>
  <c r="H1656" i="2"/>
  <c r="E1657" i="2"/>
  <c r="F1657" i="2"/>
  <c r="G1657" i="2"/>
  <c r="H1657" i="2"/>
  <c r="E1658" i="2"/>
  <c r="F1658" i="2"/>
  <c r="G1658" i="2"/>
  <c r="H1658" i="2"/>
  <c r="E1659" i="2"/>
  <c r="F1659" i="2"/>
  <c r="G1659" i="2"/>
  <c r="H1659" i="2"/>
  <c r="E1660" i="2"/>
  <c r="F1660" i="2"/>
  <c r="G1660" i="2"/>
  <c r="H1660" i="2"/>
  <c r="E1661" i="2"/>
  <c r="F1661" i="2"/>
  <c r="G1661" i="2"/>
  <c r="H1661" i="2"/>
  <c r="E1662" i="2"/>
  <c r="F1662" i="2"/>
  <c r="G1662" i="2"/>
  <c r="H1662" i="2"/>
  <c r="E1663" i="2"/>
  <c r="F1663" i="2"/>
  <c r="G1663" i="2"/>
  <c r="H1663" i="2"/>
  <c r="E1664" i="2"/>
  <c r="F1664" i="2"/>
  <c r="G1664" i="2"/>
  <c r="H1664" i="2"/>
  <c r="E1665" i="2"/>
  <c r="F1665" i="2"/>
  <c r="G1665" i="2"/>
  <c r="H1665" i="2"/>
  <c r="E1666" i="2"/>
  <c r="F1666" i="2"/>
  <c r="G1666" i="2"/>
  <c r="H1666" i="2"/>
  <c r="E1667" i="2"/>
  <c r="F1667" i="2"/>
  <c r="G1667" i="2"/>
  <c r="H1667" i="2"/>
  <c r="E1668" i="2"/>
  <c r="F1668" i="2"/>
  <c r="G1668" i="2"/>
  <c r="H1668" i="2"/>
  <c r="E1669" i="2"/>
  <c r="F1669" i="2"/>
  <c r="G1669" i="2"/>
  <c r="H1669" i="2"/>
  <c r="E1670" i="2"/>
  <c r="F1670" i="2"/>
  <c r="G1670" i="2"/>
  <c r="H1670" i="2"/>
  <c r="E1671" i="2"/>
  <c r="F1671" i="2"/>
  <c r="G1671" i="2"/>
  <c r="H1671" i="2"/>
  <c r="E1672" i="2"/>
  <c r="F1672" i="2"/>
  <c r="G1672" i="2"/>
  <c r="H1672" i="2"/>
  <c r="E1673" i="2"/>
  <c r="F1673" i="2"/>
  <c r="G1673" i="2"/>
  <c r="H1673" i="2"/>
  <c r="E1674" i="2"/>
  <c r="F1674" i="2"/>
  <c r="G1674" i="2"/>
  <c r="H1674" i="2"/>
  <c r="E1675" i="2"/>
  <c r="F1675" i="2"/>
  <c r="G1675" i="2"/>
  <c r="H1675" i="2"/>
  <c r="E1676" i="2"/>
  <c r="F1676" i="2"/>
  <c r="G1676" i="2"/>
  <c r="H1676" i="2"/>
  <c r="E1677" i="2"/>
  <c r="F1677" i="2"/>
  <c r="G1677" i="2"/>
  <c r="H1677" i="2"/>
  <c r="E1678" i="2"/>
  <c r="F1678" i="2"/>
  <c r="G1678" i="2"/>
  <c r="H1678" i="2"/>
  <c r="E1679" i="2"/>
  <c r="F1679" i="2"/>
  <c r="G1679" i="2"/>
  <c r="H1679" i="2"/>
  <c r="E1680" i="2"/>
  <c r="F1680" i="2"/>
  <c r="G1680" i="2"/>
  <c r="H1680" i="2"/>
  <c r="E1681" i="2"/>
  <c r="F1681" i="2"/>
  <c r="G1681" i="2"/>
  <c r="H1681" i="2"/>
  <c r="E1682" i="2"/>
  <c r="F1682" i="2"/>
  <c r="G1682" i="2"/>
  <c r="H1682" i="2"/>
  <c r="E1683" i="2"/>
  <c r="F1683" i="2"/>
  <c r="G1683" i="2"/>
  <c r="H1683" i="2"/>
  <c r="E1684" i="2"/>
  <c r="F1684" i="2"/>
  <c r="G1684" i="2"/>
  <c r="H1684" i="2"/>
  <c r="E1685" i="2"/>
  <c r="F1685" i="2"/>
  <c r="G1685" i="2"/>
  <c r="H1685" i="2"/>
  <c r="E1686" i="2"/>
  <c r="F1686" i="2"/>
  <c r="G1686" i="2"/>
  <c r="H1686" i="2"/>
  <c r="E1687" i="2"/>
  <c r="F1687" i="2"/>
  <c r="G1687" i="2"/>
  <c r="H1687" i="2"/>
  <c r="E1688" i="2"/>
  <c r="F1688" i="2"/>
  <c r="G1688" i="2"/>
  <c r="H1688" i="2"/>
  <c r="E1689" i="2"/>
  <c r="F1689" i="2"/>
  <c r="G1689" i="2"/>
  <c r="H1689" i="2"/>
  <c r="E1690" i="2"/>
  <c r="F1690" i="2"/>
  <c r="G1690" i="2"/>
  <c r="H1690" i="2"/>
  <c r="E1691" i="2"/>
  <c r="F1691" i="2"/>
  <c r="G1691" i="2"/>
  <c r="H1691" i="2"/>
  <c r="E1692" i="2"/>
  <c r="F1692" i="2"/>
  <c r="G1692" i="2"/>
  <c r="H1692" i="2"/>
  <c r="E1693" i="2"/>
  <c r="F1693" i="2"/>
  <c r="G1693" i="2"/>
  <c r="H1693" i="2"/>
  <c r="E1694" i="2"/>
  <c r="F1694" i="2"/>
  <c r="G1694" i="2"/>
  <c r="H1694" i="2"/>
  <c r="E1695" i="2"/>
  <c r="F1695" i="2"/>
  <c r="G1695" i="2"/>
  <c r="H1695" i="2"/>
  <c r="E1696" i="2"/>
  <c r="F1696" i="2"/>
  <c r="G1696" i="2"/>
  <c r="H1696" i="2"/>
  <c r="E1697" i="2"/>
  <c r="F1697" i="2"/>
  <c r="G1697" i="2"/>
  <c r="H1697" i="2"/>
  <c r="E1698" i="2"/>
  <c r="F1698" i="2"/>
  <c r="G1698" i="2"/>
  <c r="H1698" i="2"/>
  <c r="E1699" i="2"/>
  <c r="F1699" i="2"/>
  <c r="G1699" i="2"/>
  <c r="H1699" i="2"/>
  <c r="E1700" i="2"/>
  <c r="F1700" i="2"/>
  <c r="G1700" i="2"/>
  <c r="H1700" i="2"/>
  <c r="E1701" i="2"/>
  <c r="F1701" i="2"/>
  <c r="G1701" i="2"/>
  <c r="H1701" i="2"/>
  <c r="E1702" i="2"/>
  <c r="F1702" i="2"/>
  <c r="G1702" i="2"/>
  <c r="H1702" i="2"/>
  <c r="E1703" i="2"/>
  <c r="F1703" i="2"/>
  <c r="G1703" i="2"/>
  <c r="H1703" i="2"/>
  <c r="E1704" i="2"/>
  <c r="F1704" i="2"/>
  <c r="G1704" i="2"/>
  <c r="H1704" i="2"/>
  <c r="E1705" i="2"/>
  <c r="F1705" i="2"/>
  <c r="G1705" i="2"/>
  <c r="H1705" i="2"/>
  <c r="E1706" i="2"/>
  <c r="F1706" i="2"/>
  <c r="G1706" i="2"/>
  <c r="H1706" i="2"/>
  <c r="E1707" i="2"/>
  <c r="F1707" i="2"/>
  <c r="G1707" i="2"/>
  <c r="H1707" i="2"/>
  <c r="E1708" i="2"/>
  <c r="F1708" i="2"/>
  <c r="G1708" i="2"/>
  <c r="H1708" i="2"/>
  <c r="E1709" i="2"/>
  <c r="F1709" i="2"/>
  <c r="G1709" i="2"/>
  <c r="H1709" i="2"/>
  <c r="E1710" i="2"/>
  <c r="F1710" i="2"/>
  <c r="G1710" i="2"/>
  <c r="H1710" i="2"/>
  <c r="E1711" i="2"/>
  <c r="F1711" i="2"/>
  <c r="G1711" i="2"/>
  <c r="H1711" i="2"/>
  <c r="E1712" i="2"/>
  <c r="F1712" i="2"/>
  <c r="G1712" i="2"/>
  <c r="H1712" i="2"/>
  <c r="E1713" i="2"/>
  <c r="F1713" i="2"/>
  <c r="G1713" i="2"/>
  <c r="H1713" i="2"/>
  <c r="E1714" i="2"/>
  <c r="F1714" i="2"/>
  <c r="G1714" i="2"/>
  <c r="H1714" i="2"/>
  <c r="E1715" i="2"/>
  <c r="F1715" i="2"/>
  <c r="G1715" i="2"/>
  <c r="H1715" i="2"/>
  <c r="E1716" i="2"/>
  <c r="F1716" i="2"/>
  <c r="G1716" i="2"/>
  <c r="H1716" i="2"/>
  <c r="E1717" i="2"/>
  <c r="F1717" i="2"/>
  <c r="G1717" i="2"/>
  <c r="H1717" i="2"/>
  <c r="E1718" i="2"/>
  <c r="F1718" i="2"/>
  <c r="G1718" i="2"/>
  <c r="H1718" i="2"/>
  <c r="E1719" i="2"/>
  <c r="F1719" i="2"/>
  <c r="G1719" i="2"/>
  <c r="H1719" i="2"/>
  <c r="E1720" i="2"/>
  <c r="F1720" i="2"/>
  <c r="G1720" i="2"/>
  <c r="H1720" i="2"/>
  <c r="E1721" i="2"/>
  <c r="F1721" i="2"/>
  <c r="G1721" i="2"/>
  <c r="H1721" i="2"/>
  <c r="E1722" i="2"/>
  <c r="F1722" i="2"/>
  <c r="G1722" i="2"/>
  <c r="H1722" i="2"/>
  <c r="E1723" i="2"/>
  <c r="F1723" i="2"/>
  <c r="G1723" i="2"/>
  <c r="H1723" i="2"/>
  <c r="E1724" i="2"/>
  <c r="F1724" i="2"/>
  <c r="G1724" i="2"/>
  <c r="H1724" i="2"/>
  <c r="E1725" i="2"/>
  <c r="F1725" i="2"/>
  <c r="G1725" i="2"/>
  <c r="H1725" i="2"/>
  <c r="E1726" i="2"/>
  <c r="F1726" i="2"/>
  <c r="G1726" i="2"/>
  <c r="H1726" i="2"/>
  <c r="E1727" i="2"/>
  <c r="F1727" i="2"/>
  <c r="G1727" i="2"/>
  <c r="H1727" i="2"/>
  <c r="E1728" i="2"/>
  <c r="F1728" i="2"/>
  <c r="G1728" i="2"/>
  <c r="H1728" i="2"/>
  <c r="E1729" i="2"/>
  <c r="F1729" i="2"/>
  <c r="G1729" i="2"/>
  <c r="H1729" i="2"/>
  <c r="E1730" i="2"/>
  <c r="F1730" i="2"/>
  <c r="G1730" i="2"/>
  <c r="H1730" i="2"/>
  <c r="E1731" i="2"/>
  <c r="F1731" i="2"/>
  <c r="G1731" i="2"/>
  <c r="H1731" i="2"/>
  <c r="E1732" i="2"/>
  <c r="F1732" i="2"/>
  <c r="G1732" i="2"/>
  <c r="H1732" i="2"/>
  <c r="E1733" i="2"/>
  <c r="F1733" i="2"/>
  <c r="G1733" i="2"/>
  <c r="H1733" i="2"/>
  <c r="E1734" i="2"/>
  <c r="F1734" i="2"/>
  <c r="G1734" i="2"/>
  <c r="H1734" i="2"/>
  <c r="E1735" i="2"/>
  <c r="F1735" i="2"/>
  <c r="G1735" i="2"/>
  <c r="H1735" i="2"/>
  <c r="E1736" i="2"/>
  <c r="F1736" i="2"/>
  <c r="G1736" i="2"/>
  <c r="H1736" i="2"/>
  <c r="E1737" i="2"/>
  <c r="F1737" i="2"/>
  <c r="G1737" i="2"/>
  <c r="H1737" i="2"/>
  <c r="E1738" i="2"/>
  <c r="F1738" i="2"/>
  <c r="G1738" i="2"/>
  <c r="H1738" i="2"/>
  <c r="E1739" i="2"/>
  <c r="F1739" i="2"/>
  <c r="G1739" i="2"/>
  <c r="H1739" i="2"/>
  <c r="E1740" i="2"/>
  <c r="F1740" i="2"/>
  <c r="G1740" i="2"/>
  <c r="H1740" i="2"/>
  <c r="E1741" i="2"/>
  <c r="F1741" i="2"/>
  <c r="G1741" i="2"/>
  <c r="H1741" i="2"/>
  <c r="E1742" i="2"/>
  <c r="F1742" i="2"/>
  <c r="G1742" i="2"/>
  <c r="H1742" i="2"/>
  <c r="E1743" i="2"/>
  <c r="F1743" i="2"/>
  <c r="G1743" i="2"/>
  <c r="H1743" i="2"/>
  <c r="E1744" i="2"/>
  <c r="F1744" i="2"/>
  <c r="G1744" i="2"/>
  <c r="H1744" i="2"/>
  <c r="E1745" i="2"/>
  <c r="F1745" i="2"/>
  <c r="G1745" i="2"/>
  <c r="H1745" i="2"/>
  <c r="E1746" i="2"/>
  <c r="F1746" i="2"/>
  <c r="G1746" i="2"/>
  <c r="H1746" i="2"/>
  <c r="E1747" i="2"/>
  <c r="F1747" i="2"/>
  <c r="G1747" i="2"/>
  <c r="H1747" i="2"/>
  <c r="E1748" i="2"/>
  <c r="F1748" i="2"/>
  <c r="G1748" i="2"/>
  <c r="H1748" i="2"/>
  <c r="E1749" i="2"/>
  <c r="F1749" i="2"/>
  <c r="G1749" i="2"/>
  <c r="H1749" i="2"/>
  <c r="E1750" i="2"/>
  <c r="F1750" i="2"/>
  <c r="G1750" i="2"/>
  <c r="H1750" i="2"/>
  <c r="E1751" i="2"/>
  <c r="F1751" i="2"/>
  <c r="G1751" i="2"/>
  <c r="H1751" i="2"/>
  <c r="E1752" i="2"/>
  <c r="F1752" i="2"/>
  <c r="G1752" i="2"/>
  <c r="H1752" i="2"/>
  <c r="E1753" i="2"/>
  <c r="F1753" i="2"/>
  <c r="G1753" i="2"/>
  <c r="H1753" i="2"/>
  <c r="E1754" i="2"/>
  <c r="F1754" i="2"/>
  <c r="G1754" i="2"/>
  <c r="H1754" i="2"/>
  <c r="E1755" i="2"/>
  <c r="F1755" i="2"/>
  <c r="G1755" i="2"/>
  <c r="H1755" i="2"/>
  <c r="E1756" i="2"/>
  <c r="F1756" i="2"/>
  <c r="G1756" i="2"/>
  <c r="H1756" i="2"/>
  <c r="E1757" i="2"/>
  <c r="F1757" i="2"/>
  <c r="G1757" i="2"/>
  <c r="H1757" i="2"/>
  <c r="E1758" i="2"/>
  <c r="F1758" i="2"/>
  <c r="G1758" i="2"/>
  <c r="H1758" i="2"/>
  <c r="E1759" i="2"/>
  <c r="F1759" i="2"/>
  <c r="G1759" i="2"/>
  <c r="H1759" i="2"/>
  <c r="E1760" i="2"/>
  <c r="F1760" i="2"/>
  <c r="G1760" i="2"/>
  <c r="H1760" i="2"/>
  <c r="E1761" i="2"/>
  <c r="F1761" i="2"/>
  <c r="G1761" i="2"/>
  <c r="H1761" i="2"/>
  <c r="E1762" i="2"/>
  <c r="F1762" i="2"/>
  <c r="G1762" i="2"/>
  <c r="H1762" i="2"/>
  <c r="E1763" i="2"/>
  <c r="F1763" i="2"/>
  <c r="G1763" i="2"/>
  <c r="H1763" i="2"/>
  <c r="E1764" i="2"/>
  <c r="F1764" i="2"/>
  <c r="G1764" i="2"/>
  <c r="H1764" i="2"/>
  <c r="E1765" i="2"/>
  <c r="F1765" i="2"/>
  <c r="G1765" i="2"/>
  <c r="H1765" i="2"/>
  <c r="E1766" i="2"/>
  <c r="F1766" i="2"/>
  <c r="G1766" i="2"/>
  <c r="H1766" i="2"/>
  <c r="E1767" i="2"/>
  <c r="F1767" i="2"/>
  <c r="G1767" i="2"/>
  <c r="H1767" i="2"/>
  <c r="E1768" i="2"/>
  <c r="F1768" i="2"/>
  <c r="G1768" i="2"/>
  <c r="H1768" i="2"/>
  <c r="E1769" i="2"/>
  <c r="F1769" i="2"/>
  <c r="G1769" i="2"/>
  <c r="H1769" i="2"/>
  <c r="E1770" i="2"/>
  <c r="F1770" i="2"/>
  <c r="G1770" i="2"/>
  <c r="H1770" i="2"/>
  <c r="E1771" i="2"/>
  <c r="F1771" i="2"/>
  <c r="G1771" i="2"/>
  <c r="H1771" i="2"/>
  <c r="E1772" i="2"/>
  <c r="F1772" i="2"/>
  <c r="G1772" i="2"/>
  <c r="H1772" i="2"/>
  <c r="E1773" i="2"/>
  <c r="F1773" i="2"/>
  <c r="G1773" i="2"/>
  <c r="H1773" i="2"/>
  <c r="E1774" i="2"/>
  <c r="F1774" i="2"/>
  <c r="G1774" i="2"/>
  <c r="H1774" i="2"/>
  <c r="E1775" i="2"/>
  <c r="F1775" i="2"/>
  <c r="G1775" i="2"/>
  <c r="H1775" i="2"/>
  <c r="E1776" i="2"/>
  <c r="F1776" i="2"/>
  <c r="G1776" i="2"/>
  <c r="H1776" i="2"/>
  <c r="E1777" i="2"/>
  <c r="F1777" i="2"/>
  <c r="G1777" i="2"/>
  <c r="H1777" i="2"/>
  <c r="E1778" i="2"/>
  <c r="F1778" i="2"/>
  <c r="G1778" i="2"/>
  <c r="H1778" i="2"/>
  <c r="E1779" i="2"/>
  <c r="F1779" i="2"/>
  <c r="G1779" i="2"/>
  <c r="H1779" i="2"/>
  <c r="E1780" i="2"/>
  <c r="F1780" i="2"/>
  <c r="G1780" i="2"/>
  <c r="H1780" i="2"/>
  <c r="E1781" i="2"/>
  <c r="F1781" i="2"/>
  <c r="G1781" i="2"/>
  <c r="H1781" i="2"/>
  <c r="E1782" i="2"/>
  <c r="F1782" i="2"/>
  <c r="G1782" i="2"/>
  <c r="H1782" i="2"/>
  <c r="E1783" i="2"/>
  <c r="F1783" i="2"/>
  <c r="G1783" i="2"/>
  <c r="H1783" i="2"/>
  <c r="E1784" i="2"/>
  <c r="F1784" i="2"/>
  <c r="G1784" i="2"/>
  <c r="H1784" i="2"/>
  <c r="E1785" i="2"/>
  <c r="F1785" i="2"/>
  <c r="G1785" i="2"/>
  <c r="H1785" i="2"/>
  <c r="E1786" i="2"/>
  <c r="F1786" i="2"/>
  <c r="G1786" i="2"/>
  <c r="H1786" i="2"/>
  <c r="E1787" i="2"/>
  <c r="F1787" i="2"/>
  <c r="G1787" i="2"/>
  <c r="H1787" i="2"/>
  <c r="E1788" i="2"/>
  <c r="F1788" i="2"/>
  <c r="G1788" i="2"/>
  <c r="H1788" i="2"/>
  <c r="E1789" i="2"/>
  <c r="F1789" i="2"/>
  <c r="G1789" i="2"/>
  <c r="H1789" i="2"/>
  <c r="E1790" i="2"/>
  <c r="F1790" i="2"/>
  <c r="G1790" i="2"/>
  <c r="H1790" i="2"/>
  <c r="E1791" i="2"/>
  <c r="F1791" i="2"/>
  <c r="G1791" i="2"/>
  <c r="H1791" i="2"/>
  <c r="E1792" i="2"/>
  <c r="F1792" i="2"/>
  <c r="G1792" i="2"/>
  <c r="H1792" i="2"/>
  <c r="E1793" i="2"/>
  <c r="F1793" i="2"/>
  <c r="G1793" i="2"/>
  <c r="H1793" i="2"/>
  <c r="E1794" i="2"/>
  <c r="F1794" i="2"/>
  <c r="G1794" i="2"/>
  <c r="H1794" i="2"/>
  <c r="E1795" i="2"/>
  <c r="F1795" i="2"/>
  <c r="G1795" i="2"/>
  <c r="H1795" i="2"/>
  <c r="E1796" i="2"/>
  <c r="F1796" i="2"/>
  <c r="G1796" i="2"/>
  <c r="H1796" i="2"/>
  <c r="E1797" i="2"/>
  <c r="F1797" i="2"/>
  <c r="G1797" i="2"/>
  <c r="H1797" i="2"/>
  <c r="E1798" i="2"/>
  <c r="F1798" i="2"/>
  <c r="G1798" i="2"/>
  <c r="H1798" i="2"/>
  <c r="E1799" i="2"/>
  <c r="F1799" i="2"/>
  <c r="G1799" i="2"/>
  <c r="H1799" i="2"/>
  <c r="E1800" i="2"/>
  <c r="F1800" i="2"/>
  <c r="G1800" i="2"/>
  <c r="H1800" i="2"/>
  <c r="E1801" i="2"/>
  <c r="F1801" i="2"/>
  <c r="G1801" i="2"/>
  <c r="H1801" i="2"/>
  <c r="E1802" i="2"/>
  <c r="F1802" i="2"/>
  <c r="G1802" i="2"/>
  <c r="H1802" i="2"/>
  <c r="E1803" i="2"/>
  <c r="F1803" i="2"/>
  <c r="G1803" i="2"/>
  <c r="H1803" i="2"/>
  <c r="E1804" i="2"/>
  <c r="F1804" i="2"/>
  <c r="G1804" i="2"/>
  <c r="H1804" i="2"/>
  <c r="E1805" i="2"/>
  <c r="F1805" i="2"/>
  <c r="G1805" i="2"/>
  <c r="H1805" i="2"/>
  <c r="E1806" i="2"/>
  <c r="F1806" i="2"/>
  <c r="G1806" i="2"/>
  <c r="H1806" i="2"/>
  <c r="E1807" i="2"/>
  <c r="F1807" i="2"/>
  <c r="G1807" i="2"/>
  <c r="H1807" i="2"/>
  <c r="E1808" i="2"/>
  <c r="F1808" i="2"/>
  <c r="G1808" i="2"/>
  <c r="H1808" i="2"/>
  <c r="E1809" i="2"/>
  <c r="F1809" i="2"/>
  <c r="G1809" i="2"/>
  <c r="H1809" i="2"/>
  <c r="E1810" i="2"/>
  <c r="F1810" i="2"/>
  <c r="G1810" i="2"/>
  <c r="H1810" i="2"/>
  <c r="E1811" i="2"/>
  <c r="F1811" i="2"/>
  <c r="G1811" i="2"/>
  <c r="H1811" i="2"/>
  <c r="E1812" i="2"/>
  <c r="F1812" i="2"/>
  <c r="G1812" i="2"/>
  <c r="H1812" i="2"/>
  <c r="E1813" i="2"/>
  <c r="F1813" i="2"/>
  <c r="G1813" i="2"/>
  <c r="H1813" i="2"/>
  <c r="E1814" i="2"/>
  <c r="F1814" i="2"/>
  <c r="G1814" i="2"/>
  <c r="H1814" i="2"/>
  <c r="E1815" i="2"/>
  <c r="F1815" i="2"/>
  <c r="G1815" i="2"/>
  <c r="H1815" i="2"/>
  <c r="E1816" i="2"/>
  <c r="F1816" i="2"/>
  <c r="G1816" i="2"/>
  <c r="H1816" i="2"/>
  <c r="E1817" i="2"/>
  <c r="F1817" i="2"/>
  <c r="G1817" i="2"/>
  <c r="H1817" i="2"/>
  <c r="E1818" i="2"/>
  <c r="F1818" i="2"/>
  <c r="G1818" i="2"/>
  <c r="H1818" i="2"/>
  <c r="E1819" i="2"/>
  <c r="F1819" i="2"/>
  <c r="G1819" i="2"/>
  <c r="H1819" i="2"/>
  <c r="E1820" i="2"/>
  <c r="F1820" i="2"/>
  <c r="G1820" i="2"/>
  <c r="H1820" i="2"/>
  <c r="E1821" i="2"/>
  <c r="F1821" i="2"/>
  <c r="G1821" i="2"/>
  <c r="H1821" i="2"/>
  <c r="E1822" i="2"/>
  <c r="F1822" i="2"/>
  <c r="G1822" i="2"/>
  <c r="H1822" i="2"/>
  <c r="E1823" i="2"/>
  <c r="F1823" i="2"/>
  <c r="G1823" i="2"/>
  <c r="H1823" i="2"/>
  <c r="E1824" i="2"/>
  <c r="F1824" i="2"/>
  <c r="G1824" i="2"/>
  <c r="H1824" i="2"/>
  <c r="E1825" i="2"/>
  <c r="F1825" i="2"/>
  <c r="G1825" i="2"/>
  <c r="H1825" i="2"/>
  <c r="E1826" i="2"/>
  <c r="F1826" i="2"/>
  <c r="G1826" i="2"/>
  <c r="H1826" i="2"/>
  <c r="E1827" i="2"/>
  <c r="F1827" i="2"/>
  <c r="G1827" i="2"/>
  <c r="H1827" i="2"/>
  <c r="E1828" i="2"/>
  <c r="F1828" i="2"/>
  <c r="G1828" i="2"/>
  <c r="H1828" i="2"/>
  <c r="E1829" i="2"/>
  <c r="F1829" i="2"/>
  <c r="G1829" i="2"/>
  <c r="H1829" i="2"/>
  <c r="E1830" i="2"/>
  <c r="F1830" i="2"/>
  <c r="G1830" i="2"/>
  <c r="H1830" i="2"/>
  <c r="E1831" i="2"/>
  <c r="F1831" i="2"/>
  <c r="G1831" i="2"/>
  <c r="H1831" i="2"/>
  <c r="E1832" i="2"/>
  <c r="F1832" i="2"/>
  <c r="G1832" i="2"/>
  <c r="H1832" i="2"/>
  <c r="E1833" i="2"/>
  <c r="F1833" i="2"/>
  <c r="G1833" i="2"/>
  <c r="H1833" i="2"/>
  <c r="E1834" i="2"/>
  <c r="F1834" i="2"/>
  <c r="G1834" i="2"/>
  <c r="H1834" i="2"/>
  <c r="E1835" i="2"/>
  <c r="F1835" i="2"/>
  <c r="G1835" i="2"/>
  <c r="H1835" i="2"/>
  <c r="E1836" i="2"/>
  <c r="F1836" i="2"/>
  <c r="G1836" i="2"/>
  <c r="H1836" i="2"/>
  <c r="E1837" i="2"/>
  <c r="F1837" i="2"/>
  <c r="G1837" i="2"/>
  <c r="H1837" i="2"/>
  <c r="E1838" i="2"/>
  <c r="F1838" i="2"/>
  <c r="G1838" i="2"/>
  <c r="H1838" i="2"/>
  <c r="E1839" i="2"/>
  <c r="F1839" i="2"/>
  <c r="G1839" i="2"/>
  <c r="H1839" i="2"/>
  <c r="E1840" i="2"/>
  <c r="F1840" i="2"/>
  <c r="G1840" i="2"/>
  <c r="H1840" i="2"/>
  <c r="E1841" i="2"/>
  <c r="F1841" i="2"/>
  <c r="G1841" i="2"/>
  <c r="H1841" i="2"/>
  <c r="E1842" i="2"/>
  <c r="F1842" i="2"/>
  <c r="G1842" i="2"/>
  <c r="H1842" i="2"/>
  <c r="E1843" i="2"/>
  <c r="F1843" i="2"/>
  <c r="G1843" i="2"/>
  <c r="H1843" i="2"/>
  <c r="E1844" i="2"/>
  <c r="F1844" i="2"/>
  <c r="G1844" i="2"/>
  <c r="H1844" i="2"/>
  <c r="E1845" i="2"/>
  <c r="F1845" i="2"/>
  <c r="G1845" i="2"/>
  <c r="H1845" i="2"/>
  <c r="E1846" i="2"/>
  <c r="F1846" i="2"/>
  <c r="G1846" i="2"/>
  <c r="H1846" i="2"/>
  <c r="E1847" i="2"/>
  <c r="F1847" i="2"/>
  <c r="G1847" i="2"/>
  <c r="H1847" i="2"/>
  <c r="E1848" i="2"/>
  <c r="F1848" i="2"/>
  <c r="G1848" i="2"/>
  <c r="H1848" i="2"/>
  <c r="E1849" i="2"/>
  <c r="F1849" i="2"/>
  <c r="G1849" i="2"/>
  <c r="H1849" i="2"/>
  <c r="E1850" i="2"/>
  <c r="F1850" i="2"/>
  <c r="G1850" i="2"/>
  <c r="H1850" i="2"/>
  <c r="E1851" i="2"/>
  <c r="F1851" i="2"/>
  <c r="G1851" i="2"/>
  <c r="H1851" i="2"/>
  <c r="E1852" i="2"/>
  <c r="F1852" i="2"/>
  <c r="G1852" i="2"/>
  <c r="H1852" i="2"/>
  <c r="E1853" i="2"/>
  <c r="F1853" i="2"/>
  <c r="G1853" i="2"/>
  <c r="H1853" i="2"/>
  <c r="E1854" i="2"/>
  <c r="F1854" i="2"/>
  <c r="G1854" i="2"/>
  <c r="H1854" i="2"/>
  <c r="E1855" i="2"/>
  <c r="F1855" i="2"/>
  <c r="G1855" i="2"/>
  <c r="H1855" i="2"/>
  <c r="E1856" i="2"/>
  <c r="F1856" i="2"/>
  <c r="G1856" i="2"/>
  <c r="H1856" i="2"/>
  <c r="E1857" i="2"/>
  <c r="F1857" i="2"/>
  <c r="G1857" i="2"/>
  <c r="H1857" i="2"/>
  <c r="E1858" i="2"/>
  <c r="F1858" i="2"/>
  <c r="G1858" i="2"/>
  <c r="H1858" i="2"/>
  <c r="E1859" i="2"/>
  <c r="F1859" i="2"/>
  <c r="G1859" i="2"/>
  <c r="H1859" i="2"/>
  <c r="E1860" i="2"/>
  <c r="F1860" i="2"/>
  <c r="G1860" i="2"/>
  <c r="H1860" i="2"/>
  <c r="E1861" i="2"/>
  <c r="F1861" i="2"/>
  <c r="G1861" i="2"/>
  <c r="H1861" i="2"/>
  <c r="E1862" i="2"/>
  <c r="F1862" i="2"/>
  <c r="G1862" i="2"/>
  <c r="H1862" i="2"/>
  <c r="E1863" i="2"/>
  <c r="F1863" i="2"/>
  <c r="G1863" i="2"/>
  <c r="H1863" i="2"/>
  <c r="E1864" i="2"/>
  <c r="F1864" i="2"/>
  <c r="G1864" i="2"/>
  <c r="H1864" i="2"/>
  <c r="E1865" i="2"/>
  <c r="F1865" i="2"/>
  <c r="G1865" i="2"/>
  <c r="H1865" i="2"/>
  <c r="E1866" i="2"/>
  <c r="F1866" i="2"/>
  <c r="G1866" i="2"/>
  <c r="H1866" i="2"/>
  <c r="E1867" i="2"/>
  <c r="F1867" i="2"/>
  <c r="G1867" i="2"/>
  <c r="H1867" i="2"/>
  <c r="E1868" i="2"/>
  <c r="F1868" i="2"/>
  <c r="G1868" i="2"/>
  <c r="H1868" i="2"/>
  <c r="E1869" i="2"/>
  <c r="F1869" i="2"/>
  <c r="G1869" i="2"/>
  <c r="H1869" i="2"/>
  <c r="E1870" i="2"/>
  <c r="F1870" i="2"/>
  <c r="G1870" i="2"/>
  <c r="H1870" i="2"/>
  <c r="E1871" i="2"/>
  <c r="F1871" i="2"/>
  <c r="G1871" i="2"/>
  <c r="H1871" i="2"/>
  <c r="E1872" i="2"/>
  <c r="F1872" i="2"/>
  <c r="G1872" i="2"/>
  <c r="H1872" i="2"/>
  <c r="E1873" i="2"/>
  <c r="F1873" i="2"/>
  <c r="G1873" i="2"/>
  <c r="H1873" i="2"/>
  <c r="E1874" i="2"/>
  <c r="F1874" i="2"/>
  <c r="G1874" i="2"/>
  <c r="H1874" i="2"/>
  <c r="E1875" i="2"/>
  <c r="F1875" i="2"/>
  <c r="G1875" i="2"/>
  <c r="H1875" i="2"/>
  <c r="E1876" i="2"/>
  <c r="F1876" i="2"/>
  <c r="G1876" i="2"/>
  <c r="H1876" i="2"/>
  <c r="E1877" i="2"/>
  <c r="F1877" i="2"/>
  <c r="G1877" i="2"/>
  <c r="H1877" i="2"/>
  <c r="E1878" i="2"/>
  <c r="F1878" i="2"/>
  <c r="G1878" i="2"/>
  <c r="H1878" i="2"/>
  <c r="E1879" i="2"/>
  <c r="F1879" i="2"/>
  <c r="G1879" i="2"/>
  <c r="H1879" i="2"/>
  <c r="E1880" i="2"/>
  <c r="F1880" i="2"/>
  <c r="G1880" i="2"/>
  <c r="H1880" i="2"/>
  <c r="E1881" i="2"/>
  <c r="F1881" i="2"/>
  <c r="G1881" i="2"/>
  <c r="H1881" i="2"/>
  <c r="E1882" i="2"/>
  <c r="F1882" i="2"/>
  <c r="G1882" i="2"/>
  <c r="H1882" i="2"/>
  <c r="E1883" i="2"/>
  <c r="F1883" i="2"/>
  <c r="G1883" i="2"/>
  <c r="H1883" i="2"/>
  <c r="E1884" i="2"/>
  <c r="F1884" i="2"/>
  <c r="G1884" i="2"/>
  <c r="H1884" i="2"/>
  <c r="E1885" i="2"/>
  <c r="F1885" i="2"/>
  <c r="G1885" i="2"/>
  <c r="H1885" i="2"/>
  <c r="E1886" i="2"/>
  <c r="F1886" i="2"/>
  <c r="G1886" i="2"/>
  <c r="H1886" i="2"/>
  <c r="E1887" i="2"/>
  <c r="F1887" i="2"/>
  <c r="G1887" i="2"/>
  <c r="H1887" i="2"/>
  <c r="E1888" i="2"/>
  <c r="F1888" i="2"/>
  <c r="G1888" i="2"/>
  <c r="H1888" i="2"/>
  <c r="E1889" i="2"/>
  <c r="F1889" i="2"/>
  <c r="G1889" i="2"/>
  <c r="H1889" i="2"/>
  <c r="E1890" i="2"/>
  <c r="F1890" i="2"/>
  <c r="G1890" i="2"/>
  <c r="H1890" i="2"/>
  <c r="E1891" i="2"/>
  <c r="F1891" i="2"/>
  <c r="G1891" i="2"/>
  <c r="H1891" i="2"/>
  <c r="E1892" i="2"/>
  <c r="F1892" i="2"/>
  <c r="G1892" i="2"/>
  <c r="H1892" i="2"/>
  <c r="E1893" i="2"/>
  <c r="F1893" i="2"/>
  <c r="G1893" i="2"/>
  <c r="H1893" i="2"/>
  <c r="E1894" i="2"/>
  <c r="F1894" i="2"/>
  <c r="G1894" i="2"/>
  <c r="H1894" i="2"/>
  <c r="E1895" i="2"/>
  <c r="F1895" i="2"/>
  <c r="G1895" i="2"/>
  <c r="H1895" i="2"/>
  <c r="E1896" i="2"/>
  <c r="F1896" i="2"/>
  <c r="G1896" i="2"/>
  <c r="H1896" i="2"/>
  <c r="E1897" i="2"/>
  <c r="F1897" i="2"/>
  <c r="G1897" i="2"/>
  <c r="H1897" i="2"/>
  <c r="E1898" i="2"/>
  <c r="F1898" i="2"/>
  <c r="G1898" i="2"/>
  <c r="H1898" i="2"/>
  <c r="E1899" i="2"/>
  <c r="F1899" i="2"/>
  <c r="G1899" i="2"/>
  <c r="H1899" i="2"/>
  <c r="E1900" i="2"/>
  <c r="F1900" i="2"/>
  <c r="G1900" i="2"/>
  <c r="H1900" i="2"/>
  <c r="E1901" i="2"/>
  <c r="F1901" i="2"/>
  <c r="G1901" i="2"/>
  <c r="H1901" i="2"/>
  <c r="E1902" i="2"/>
  <c r="F1902" i="2"/>
  <c r="G1902" i="2"/>
  <c r="H1902" i="2"/>
  <c r="E1903" i="2"/>
  <c r="F1903" i="2"/>
  <c r="G1903" i="2"/>
  <c r="H1903" i="2"/>
  <c r="E1904" i="2"/>
  <c r="F1904" i="2"/>
  <c r="G1904" i="2"/>
  <c r="H1904" i="2"/>
  <c r="E1905" i="2"/>
  <c r="F1905" i="2"/>
  <c r="G1905" i="2"/>
  <c r="H1905" i="2"/>
  <c r="E1906" i="2"/>
  <c r="F1906" i="2"/>
  <c r="G1906" i="2"/>
  <c r="H1906" i="2"/>
  <c r="E1907" i="2"/>
  <c r="F1907" i="2"/>
  <c r="G1907" i="2"/>
  <c r="H1907" i="2"/>
  <c r="E1908" i="2"/>
  <c r="F1908" i="2"/>
  <c r="G1908" i="2"/>
  <c r="H1908" i="2"/>
  <c r="E1909" i="2"/>
  <c r="F1909" i="2"/>
  <c r="G1909" i="2"/>
  <c r="H1909" i="2"/>
  <c r="E1910" i="2"/>
  <c r="F1910" i="2"/>
  <c r="G1910" i="2"/>
  <c r="H1910" i="2"/>
  <c r="E1911" i="2"/>
  <c r="F1911" i="2"/>
  <c r="G1911" i="2"/>
  <c r="H1911" i="2"/>
  <c r="E1912" i="2"/>
  <c r="F1912" i="2"/>
  <c r="G1912" i="2"/>
  <c r="H1912" i="2"/>
  <c r="E1913" i="2"/>
  <c r="F1913" i="2"/>
  <c r="G1913" i="2"/>
  <c r="H1913" i="2"/>
  <c r="E1914" i="2"/>
  <c r="F1914" i="2"/>
  <c r="G1914" i="2"/>
  <c r="H1914" i="2"/>
  <c r="E1915" i="2"/>
  <c r="F1915" i="2"/>
  <c r="G1915" i="2"/>
  <c r="H1915" i="2"/>
  <c r="E1916" i="2"/>
  <c r="F1916" i="2"/>
  <c r="G1916" i="2"/>
  <c r="H1916" i="2"/>
  <c r="E1917" i="2"/>
  <c r="F1917" i="2"/>
  <c r="G1917" i="2"/>
  <c r="H1917" i="2"/>
  <c r="E1918" i="2"/>
  <c r="F1918" i="2"/>
  <c r="G1918" i="2"/>
  <c r="H1918" i="2"/>
  <c r="E1919" i="2"/>
  <c r="F1919" i="2"/>
  <c r="G1919" i="2"/>
  <c r="H1919" i="2"/>
  <c r="E1920" i="2"/>
  <c r="F1920" i="2"/>
  <c r="G1920" i="2"/>
  <c r="H1920" i="2"/>
  <c r="E1921" i="2"/>
  <c r="F1921" i="2"/>
  <c r="G1921" i="2"/>
  <c r="H1921" i="2"/>
  <c r="E1922" i="2"/>
  <c r="F1922" i="2"/>
  <c r="G1922" i="2"/>
  <c r="H1922" i="2"/>
  <c r="E1923" i="2"/>
  <c r="F1923" i="2"/>
  <c r="G1923" i="2"/>
  <c r="H1923" i="2"/>
  <c r="E1924" i="2"/>
  <c r="F1924" i="2"/>
  <c r="G1924" i="2"/>
  <c r="H1924" i="2"/>
  <c r="E1925" i="2"/>
  <c r="F1925" i="2"/>
  <c r="G1925" i="2"/>
  <c r="H1925" i="2"/>
  <c r="E1926" i="2"/>
  <c r="F1926" i="2"/>
  <c r="G1926" i="2"/>
  <c r="H1926" i="2"/>
  <c r="E1927" i="2"/>
  <c r="F1927" i="2"/>
  <c r="G1927" i="2"/>
  <c r="H1927" i="2"/>
  <c r="E1928" i="2"/>
  <c r="F1928" i="2"/>
  <c r="G1928" i="2"/>
  <c r="H1928" i="2"/>
  <c r="E1929" i="2"/>
  <c r="F1929" i="2"/>
  <c r="G1929" i="2"/>
  <c r="H1929" i="2"/>
  <c r="E1930" i="2"/>
  <c r="F1930" i="2"/>
  <c r="G1930" i="2"/>
  <c r="H1930" i="2"/>
  <c r="E1931" i="2"/>
  <c r="F1931" i="2"/>
  <c r="G1931" i="2"/>
  <c r="H1931" i="2"/>
  <c r="E1932" i="2"/>
  <c r="F1932" i="2"/>
  <c r="G1932" i="2"/>
  <c r="H1932" i="2"/>
  <c r="E1933" i="2"/>
  <c r="F1933" i="2"/>
  <c r="G1933" i="2"/>
  <c r="H1933" i="2"/>
  <c r="E1934" i="2"/>
  <c r="F1934" i="2"/>
  <c r="G1934" i="2"/>
  <c r="H1934" i="2"/>
  <c r="E1935" i="2"/>
  <c r="F1935" i="2"/>
  <c r="G1935" i="2"/>
  <c r="H1935" i="2"/>
  <c r="E1936" i="2"/>
  <c r="F1936" i="2"/>
  <c r="G1936" i="2"/>
  <c r="H1936" i="2"/>
  <c r="E1937" i="2"/>
  <c r="F1937" i="2"/>
  <c r="G1937" i="2"/>
  <c r="H1937" i="2"/>
  <c r="E1938" i="2"/>
  <c r="F1938" i="2"/>
  <c r="G1938" i="2"/>
  <c r="H1938" i="2"/>
  <c r="E1939" i="2"/>
  <c r="F1939" i="2"/>
  <c r="G1939" i="2"/>
  <c r="H1939" i="2"/>
  <c r="E1940" i="2"/>
  <c r="F1940" i="2"/>
  <c r="G1940" i="2"/>
  <c r="H1940" i="2"/>
  <c r="E1941" i="2"/>
  <c r="F1941" i="2"/>
  <c r="G1941" i="2"/>
  <c r="H1941" i="2"/>
  <c r="E1942" i="2"/>
  <c r="F1942" i="2"/>
  <c r="G1942" i="2"/>
  <c r="H1942" i="2"/>
  <c r="E1943" i="2"/>
  <c r="F1943" i="2"/>
  <c r="G1943" i="2"/>
  <c r="H1943" i="2"/>
  <c r="E1944" i="2"/>
  <c r="F1944" i="2"/>
  <c r="G1944" i="2"/>
  <c r="H1944" i="2"/>
  <c r="E1945" i="2"/>
  <c r="F1945" i="2"/>
  <c r="G1945" i="2"/>
  <c r="H1945" i="2"/>
  <c r="E1946" i="2"/>
  <c r="F1946" i="2"/>
  <c r="G1946" i="2"/>
  <c r="H1946" i="2"/>
  <c r="E1947" i="2"/>
  <c r="F1947" i="2"/>
  <c r="G1947" i="2"/>
  <c r="H1947" i="2"/>
  <c r="E1948" i="2"/>
  <c r="F1948" i="2"/>
  <c r="G1948" i="2"/>
  <c r="H1948" i="2"/>
  <c r="E1949" i="2"/>
  <c r="F1949" i="2"/>
  <c r="G1949" i="2"/>
  <c r="H1949" i="2"/>
  <c r="E1950" i="2"/>
  <c r="F1950" i="2"/>
  <c r="G1950" i="2"/>
  <c r="H1950" i="2"/>
  <c r="E1951" i="2"/>
  <c r="F1951" i="2"/>
  <c r="G1951" i="2"/>
  <c r="H1951" i="2"/>
  <c r="E1952" i="2"/>
  <c r="F1952" i="2"/>
  <c r="G1952" i="2"/>
  <c r="H1952" i="2"/>
  <c r="E1953" i="2"/>
  <c r="F1953" i="2"/>
  <c r="G1953" i="2"/>
  <c r="H1953" i="2"/>
  <c r="E1954" i="2"/>
  <c r="F1954" i="2"/>
  <c r="G1954" i="2"/>
  <c r="H1954" i="2"/>
  <c r="E1955" i="2"/>
  <c r="F1955" i="2"/>
  <c r="G1955" i="2"/>
  <c r="H1955" i="2"/>
  <c r="E1956" i="2"/>
  <c r="F1956" i="2"/>
  <c r="G1956" i="2"/>
  <c r="H1956" i="2"/>
  <c r="E1957" i="2"/>
  <c r="F1957" i="2"/>
  <c r="G1957" i="2"/>
  <c r="H1957" i="2"/>
  <c r="E1958" i="2"/>
  <c r="F1958" i="2"/>
  <c r="G1958" i="2"/>
  <c r="H1958" i="2"/>
  <c r="E1959" i="2"/>
  <c r="F1959" i="2"/>
  <c r="G1959" i="2"/>
  <c r="H1959" i="2"/>
  <c r="E1960" i="2"/>
  <c r="F1960" i="2"/>
  <c r="G1960" i="2"/>
  <c r="H1960" i="2"/>
  <c r="E1961" i="2"/>
  <c r="F1961" i="2"/>
  <c r="G1961" i="2"/>
  <c r="H1961" i="2"/>
  <c r="E1962" i="2"/>
  <c r="F1962" i="2"/>
  <c r="G1962" i="2"/>
  <c r="H1962" i="2"/>
  <c r="E1963" i="2"/>
  <c r="F1963" i="2"/>
  <c r="G1963" i="2"/>
  <c r="H1963" i="2"/>
  <c r="E1964" i="2"/>
  <c r="F1964" i="2"/>
  <c r="G1964" i="2"/>
  <c r="H1964" i="2"/>
  <c r="E1965" i="2"/>
  <c r="F1965" i="2"/>
  <c r="G1965" i="2"/>
  <c r="H1965" i="2"/>
  <c r="E1966" i="2"/>
  <c r="F1966" i="2"/>
  <c r="G1966" i="2"/>
  <c r="H1966" i="2"/>
  <c r="E1967" i="2"/>
  <c r="F1967" i="2"/>
  <c r="G1967" i="2"/>
  <c r="H1967" i="2"/>
  <c r="E1968" i="2"/>
  <c r="F1968" i="2"/>
  <c r="G1968" i="2"/>
  <c r="H1968" i="2"/>
  <c r="E1969" i="2"/>
  <c r="F1969" i="2"/>
  <c r="G1969" i="2"/>
  <c r="H1969" i="2"/>
  <c r="E1970" i="2"/>
  <c r="F1970" i="2"/>
  <c r="G1970" i="2"/>
  <c r="H1970" i="2"/>
  <c r="E1971" i="2"/>
  <c r="F1971" i="2"/>
  <c r="G1971" i="2"/>
  <c r="H1971" i="2"/>
  <c r="E1972" i="2"/>
  <c r="F1972" i="2"/>
  <c r="G1972" i="2"/>
  <c r="H1972" i="2"/>
  <c r="E1973" i="2"/>
  <c r="F1973" i="2"/>
  <c r="G1973" i="2"/>
  <c r="H1973" i="2"/>
  <c r="E1974" i="2"/>
  <c r="F1974" i="2"/>
  <c r="G1974" i="2"/>
  <c r="H1974" i="2"/>
  <c r="E1975" i="2"/>
  <c r="F1975" i="2"/>
  <c r="G1975" i="2"/>
  <c r="H1975" i="2"/>
  <c r="E1976" i="2"/>
  <c r="F1976" i="2"/>
  <c r="G1976" i="2"/>
  <c r="H1976" i="2"/>
  <c r="E1977" i="2"/>
  <c r="F1977" i="2"/>
  <c r="G1977" i="2"/>
  <c r="H1977" i="2"/>
  <c r="E1978" i="2"/>
  <c r="F1978" i="2"/>
  <c r="G1978" i="2"/>
  <c r="H1978" i="2"/>
  <c r="E1979" i="2"/>
  <c r="F1979" i="2"/>
  <c r="G1979" i="2"/>
  <c r="H1979" i="2"/>
  <c r="E1980" i="2"/>
  <c r="F1980" i="2"/>
  <c r="G1980" i="2"/>
  <c r="H1980" i="2"/>
  <c r="E1981" i="2"/>
  <c r="F1981" i="2"/>
  <c r="G1981" i="2"/>
  <c r="H1981" i="2"/>
  <c r="E1982" i="2"/>
  <c r="F1982" i="2"/>
  <c r="G1982" i="2"/>
  <c r="H1982" i="2"/>
  <c r="E1983" i="2"/>
  <c r="F1983" i="2"/>
  <c r="G1983" i="2"/>
  <c r="H1983" i="2"/>
  <c r="E1984" i="2"/>
  <c r="F1984" i="2"/>
  <c r="G1984" i="2"/>
  <c r="H1984" i="2"/>
  <c r="E1985" i="2"/>
  <c r="F1985" i="2"/>
  <c r="G1985" i="2"/>
  <c r="H1985" i="2"/>
  <c r="E1986" i="2"/>
  <c r="F1986" i="2"/>
  <c r="G1986" i="2"/>
  <c r="H1986" i="2"/>
  <c r="E1987" i="2"/>
  <c r="F1987" i="2"/>
  <c r="G1987" i="2"/>
  <c r="H1987" i="2"/>
  <c r="E1988" i="2"/>
  <c r="F1988" i="2"/>
  <c r="G1988" i="2"/>
  <c r="H1988" i="2"/>
  <c r="E1989" i="2"/>
  <c r="F1989" i="2"/>
  <c r="G1989" i="2"/>
  <c r="H1989" i="2"/>
  <c r="E1990" i="2"/>
  <c r="F1990" i="2"/>
  <c r="G1990" i="2"/>
  <c r="H1990" i="2"/>
  <c r="E1991" i="2"/>
  <c r="F1991" i="2"/>
  <c r="G1991" i="2"/>
  <c r="H1991" i="2"/>
  <c r="E1992" i="2"/>
  <c r="F1992" i="2"/>
  <c r="G1992" i="2"/>
  <c r="H1992" i="2"/>
  <c r="E1993" i="2"/>
  <c r="F1993" i="2"/>
  <c r="G1993" i="2"/>
  <c r="H1993" i="2"/>
  <c r="E1994" i="2"/>
  <c r="F1994" i="2"/>
  <c r="G1994" i="2"/>
  <c r="H1994" i="2"/>
  <c r="E1995" i="2"/>
  <c r="F1995" i="2"/>
  <c r="G1995" i="2"/>
  <c r="H1995" i="2"/>
  <c r="E1996" i="2"/>
  <c r="F1996" i="2"/>
  <c r="G1996" i="2"/>
  <c r="H1996" i="2"/>
  <c r="E1997" i="2"/>
  <c r="F1997" i="2"/>
  <c r="G1997" i="2"/>
  <c r="H1997" i="2"/>
  <c r="E1998" i="2"/>
  <c r="F1998" i="2"/>
  <c r="G1998" i="2"/>
  <c r="H1998" i="2"/>
  <c r="E1999" i="2"/>
  <c r="F1999" i="2"/>
  <c r="G1999" i="2"/>
  <c r="H1999" i="2"/>
  <c r="E2000" i="2"/>
  <c r="F2000" i="2"/>
  <c r="G2000" i="2"/>
  <c r="H2000" i="2"/>
  <c r="E2001" i="2"/>
  <c r="F2001" i="2"/>
  <c r="G2001" i="2"/>
  <c r="H2001" i="2"/>
  <c r="E2002" i="2"/>
  <c r="F2002" i="2"/>
  <c r="G2002" i="2"/>
  <c r="H2002" i="2"/>
  <c r="E2003" i="2"/>
  <c r="F2003" i="2"/>
  <c r="G2003" i="2"/>
  <c r="H2003" i="2"/>
  <c r="E2004" i="2"/>
  <c r="F2004" i="2"/>
  <c r="G2004" i="2"/>
  <c r="H2004" i="2"/>
  <c r="E2005" i="2"/>
  <c r="F2005" i="2"/>
  <c r="G2005" i="2"/>
  <c r="H2005" i="2"/>
  <c r="E2006" i="2"/>
  <c r="F2006" i="2"/>
  <c r="G2006" i="2"/>
  <c r="H2006" i="2"/>
  <c r="E2007" i="2"/>
  <c r="F2007" i="2"/>
  <c r="G2007" i="2"/>
  <c r="H2007" i="2"/>
  <c r="E2008" i="2"/>
  <c r="F2008" i="2"/>
  <c r="G2008" i="2"/>
  <c r="H2008" i="2"/>
  <c r="E2009" i="2"/>
  <c r="F2009" i="2"/>
  <c r="G2009" i="2"/>
  <c r="H2009" i="2"/>
  <c r="E2010" i="2"/>
  <c r="F2010" i="2"/>
  <c r="G2010" i="2"/>
  <c r="H2010" i="2"/>
  <c r="E2011" i="2"/>
  <c r="F2011" i="2"/>
  <c r="G2011" i="2"/>
  <c r="H2011" i="2"/>
  <c r="E2012" i="2"/>
  <c r="F2012" i="2"/>
  <c r="G2012" i="2"/>
  <c r="H2012" i="2"/>
  <c r="E2013" i="2"/>
  <c r="F2013" i="2"/>
  <c r="G2013" i="2"/>
  <c r="H2013" i="2"/>
  <c r="E2014" i="2"/>
  <c r="F2014" i="2"/>
  <c r="G2014" i="2"/>
  <c r="H2014" i="2"/>
  <c r="E2015" i="2"/>
  <c r="F2015" i="2"/>
  <c r="G2015" i="2"/>
  <c r="H2015" i="2"/>
  <c r="E2016" i="2"/>
  <c r="F2016" i="2"/>
  <c r="G2016" i="2"/>
  <c r="H2016" i="2"/>
  <c r="E2017" i="2"/>
  <c r="F2017" i="2"/>
  <c r="G2017" i="2"/>
  <c r="H2017" i="2"/>
  <c r="E2018" i="2"/>
  <c r="F2018" i="2"/>
  <c r="G2018" i="2"/>
  <c r="H2018" i="2"/>
  <c r="E2019" i="2"/>
  <c r="F2019" i="2"/>
  <c r="G2019" i="2"/>
  <c r="H2019" i="2"/>
  <c r="E2020" i="2"/>
  <c r="F2020" i="2"/>
  <c r="G2020" i="2"/>
  <c r="H2020" i="2"/>
  <c r="E2021" i="2"/>
  <c r="F2021" i="2"/>
  <c r="G2021" i="2"/>
  <c r="H2021" i="2"/>
  <c r="E2022" i="2"/>
  <c r="F2022" i="2"/>
  <c r="G2022" i="2"/>
  <c r="H2022" i="2"/>
  <c r="E2023" i="2"/>
  <c r="F2023" i="2"/>
  <c r="G2023" i="2"/>
  <c r="H2023" i="2"/>
  <c r="E2024" i="2"/>
  <c r="F2024" i="2"/>
  <c r="G2024" i="2"/>
  <c r="H2024" i="2"/>
  <c r="E2025" i="2"/>
  <c r="F2025" i="2"/>
  <c r="G2025" i="2"/>
  <c r="H2025" i="2"/>
  <c r="E2026" i="2"/>
  <c r="F2026" i="2"/>
  <c r="G2026" i="2"/>
  <c r="H2026" i="2"/>
  <c r="E2027" i="2"/>
  <c r="F2027" i="2"/>
  <c r="G2027" i="2"/>
  <c r="H2027" i="2"/>
  <c r="E2028" i="2"/>
  <c r="F2028" i="2"/>
  <c r="G2028" i="2"/>
  <c r="H2028" i="2"/>
  <c r="E2029" i="2"/>
  <c r="F2029" i="2"/>
  <c r="G2029" i="2"/>
  <c r="H2029" i="2"/>
  <c r="E2030" i="2"/>
  <c r="F2030" i="2"/>
  <c r="G2030" i="2"/>
  <c r="H2030" i="2"/>
  <c r="E2031" i="2"/>
  <c r="F2031" i="2"/>
  <c r="G2031" i="2"/>
  <c r="H2031" i="2"/>
  <c r="E2032" i="2"/>
  <c r="F2032" i="2"/>
  <c r="G2032" i="2"/>
  <c r="H2032" i="2"/>
  <c r="E2033" i="2"/>
  <c r="F2033" i="2"/>
  <c r="G2033" i="2"/>
  <c r="H2033" i="2"/>
  <c r="E2034" i="2"/>
  <c r="F2034" i="2"/>
  <c r="G2034" i="2"/>
  <c r="H2034" i="2"/>
  <c r="E2035" i="2"/>
  <c r="F2035" i="2"/>
  <c r="G2035" i="2"/>
  <c r="H2035" i="2"/>
  <c r="E2036" i="2"/>
  <c r="F2036" i="2"/>
  <c r="G2036" i="2"/>
  <c r="H2036" i="2"/>
  <c r="E2037" i="2"/>
  <c r="F2037" i="2"/>
  <c r="G2037" i="2"/>
  <c r="H2037" i="2"/>
  <c r="E2038" i="2"/>
  <c r="F2038" i="2"/>
  <c r="G2038" i="2"/>
  <c r="H2038" i="2"/>
  <c r="E2039" i="2"/>
  <c r="F2039" i="2"/>
  <c r="G2039" i="2"/>
  <c r="H2039" i="2"/>
  <c r="E2040" i="2"/>
  <c r="F2040" i="2"/>
  <c r="G2040" i="2"/>
  <c r="H2040" i="2"/>
  <c r="E2041" i="2"/>
  <c r="F2041" i="2"/>
  <c r="G2041" i="2"/>
  <c r="H2041" i="2"/>
  <c r="E2042" i="2"/>
  <c r="F2042" i="2"/>
  <c r="G2042" i="2"/>
  <c r="H2042" i="2"/>
  <c r="E2043" i="2"/>
  <c r="F2043" i="2"/>
  <c r="G2043" i="2"/>
  <c r="H2043" i="2"/>
  <c r="E2044" i="2"/>
  <c r="F2044" i="2"/>
  <c r="G2044" i="2"/>
  <c r="H2044" i="2"/>
  <c r="E2045" i="2"/>
  <c r="F2045" i="2"/>
  <c r="G2045" i="2"/>
  <c r="H2045" i="2"/>
  <c r="E2046" i="2"/>
  <c r="F2046" i="2"/>
  <c r="G2046" i="2"/>
  <c r="H2046" i="2"/>
  <c r="E2047" i="2"/>
  <c r="F2047" i="2"/>
  <c r="G2047" i="2"/>
  <c r="H2047" i="2"/>
  <c r="E2048" i="2"/>
  <c r="F2048" i="2"/>
  <c r="G2048" i="2"/>
  <c r="H2048" i="2"/>
  <c r="E2049" i="2"/>
  <c r="F2049" i="2"/>
  <c r="G2049" i="2"/>
  <c r="H2049" i="2"/>
  <c r="E2050" i="2"/>
  <c r="F2050" i="2"/>
  <c r="G2050" i="2"/>
  <c r="H2050" i="2"/>
  <c r="E2051" i="2"/>
  <c r="F2051" i="2"/>
  <c r="G2051" i="2"/>
  <c r="H2051" i="2"/>
  <c r="E2052" i="2"/>
  <c r="F2052" i="2"/>
  <c r="G2052" i="2"/>
  <c r="H2052" i="2"/>
  <c r="E2053" i="2"/>
  <c r="F2053" i="2"/>
  <c r="G2053" i="2"/>
  <c r="H2053" i="2"/>
  <c r="E2054" i="2"/>
  <c r="F2054" i="2"/>
  <c r="G2054" i="2"/>
  <c r="H2054" i="2"/>
  <c r="E2055" i="2"/>
  <c r="F2055" i="2"/>
  <c r="G2055" i="2"/>
  <c r="H2055" i="2"/>
  <c r="E2056" i="2"/>
  <c r="F2056" i="2"/>
  <c r="G2056" i="2"/>
  <c r="H2056" i="2"/>
  <c r="E2057" i="2"/>
  <c r="F2057" i="2"/>
  <c r="G2057" i="2"/>
  <c r="H2057" i="2"/>
  <c r="E2058" i="2"/>
  <c r="F2058" i="2"/>
  <c r="G2058" i="2"/>
  <c r="H2058" i="2"/>
  <c r="E2059" i="2"/>
  <c r="F2059" i="2"/>
  <c r="G2059" i="2"/>
  <c r="H2059" i="2"/>
  <c r="E2060" i="2"/>
  <c r="F2060" i="2"/>
  <c r="G2060" i="2"/>
  <c r="H2060" i="2"/>
  <c r="E2061" i="2"/>
  <c r="F2061" i="2"/>
  <c r="G2061" i="2"/>
  <c r="H2061" i="2"/>
  <c r="E2062" i="2"/>
  <c r="F2062" i="2"/>
  <c r="G2062" i="2"/>
  <c r="H2062" i="2"/>
  <c r="E2063" i="2"/>
  <c r="F2063" i="2"/>
  <c r="G2063" i="2"/>
  <c r="H2063" i="2"/>
  <c r="E2064" i="2"/>
  <c r="F2064" i="2"/>
  <c r="G2064" i="2"/>
  <c r="H2064" i="2"/>
  <c r="E2065" i="2"/>
  <c r="F2065" i="2"/>
  <c r="G2065" i="2"/>
  <c r="H2065" i="2"/>
  <c r="E2066" i="2"/>
  <c r="F2066" i="2"/>
  <c r="G2066" i="2"/>
  <c r="H2066" i="2"/>
  <c r="E2067" i="2"/>
  <c r="F2067" i="2"/>
  <c r="G2067" i="2"/>
  <c r="H2067" i="2"/>
  <c r="E2068" i="2"/>
  <c r="F2068" i="2"/>
  <c r="G2068" i="2"/>
  <c r="H2068" i="2"/>
  <c r="E2069" i="2"/>
  <c r="F2069" i="2"/>
  <c r="G2069" i="2"/>
  <c r="H2069" i="2"/>
  <c r="E2070" i="2"/>
  <c r="F2070" i="2"/>
  <c r="G2070" i="2"/>
  <c r="H2070" i="2"/>
  <c r="E2071" i="2"/>
  <c r="F2071" i="2"/>
  <c r="G2071" i="2"/>
  <c r="H2071" i="2"/>
  <c r="E2072" i="2"/>
  <c r="F2072" i="2"/>
  <c r="G2072" i="2"/>
  <c r="H2072" i="2"/>
  <c r="E2073" i="2"/>
  <c r="F2073" i="2"/>
  <c r="G2073" i="2"/>
  <c r="H2073" i="2"/>
  <c r="E2074" i="2"/>
  <c r="F2074" i="2"/>
  <c r="G2074" i="2"/>
  <c r="H2074" i="2"/>
  <c r="E2075" i="2"/>
  <c r="F2075" i="2"/>
  <c r="G2075" i="2"/>
  <c r="H2075" i="2"/>
  <c r="E2076" i="2"/>
  <c r="F2076" i="2"/>
  <c r="G2076" i="2"/>
  <c r="H2076" i="2"/>
  <c r="E2077" i="2"/>
  <c r="F2077" i="2"/>
  <c r="G2077" i="2"/>
  <c r="H2077" i="2"/>
  <c r="E2078" i="2"/>
  <c r="F2078" i="2"/>
  <c r="G2078" i="2"/>
  <c r="H2078" i="2"/>
  <c r="E2079" i="2"/>
  <c r="F2079" i="2"/>
  <c r="G2079" i="2"/>
  <c r="H2079" i="2"/>
  <c r="E2080" i="2"/>
  <c r="F2080" i="2"/>
  <c r="G2080" i="2"/>
  <c r="H2080" i="2"/>
  <c r="E2081" i="2"/>
  <c r="F2081" i="2"/>
  <c r="G2081" i="2"/>
  <c r="H2081" i="2"/>
  <c r="E2082" i="2"/>
  <c r="F2082" i="2"/>
  <c r="G2082" i="2"/>
  <c r="H2082" i="2"/>
  <c r="E2083" i="2"/>
  <c r="F2083" i="2"/>
  <c r="G2083" i="2"/>
  <c r="H2083" i="2"/>
  <c r="E2084" i="2"/>
  <c r="F2084" i="2"/>
  <c r="G2084" i="2"/>
  <c r="H2084" i="2"/>
  <c r="E2085" i="2"/>
  <c r="F2085" i="2"/>
  <c r="G2085" i="2"/>
  <c r="H2085" i="2"/>
  <c r="E2086" i="2"/>
  <c r="F2086" i="2"/>
  <c r="G2086" i="2"/>
  <c r="H2086" i="2"/>
  <c r="E2087" i="2"/>
  <c r="F2087" i="2"/>
  <c r="G2087" i="2"/>
  <c r="H2087" i="2"/>
  <c r="E2088" i="2"/>
  <c r="F2088" i="2"/>
  <c r="G2088" i="2"/>
  <c r="H2088" i="2"/>
  <c r="E2089" i="2"/>
  <c r="F2089" i="2"/>
  <c r="G2089" i="2"/>
  <c r="H2089" i="2"/>
  <c r="E2090" i="2"/>
  <c r="F2090" i="2"/>
  <c r="G2090" i="2"/>
  <c r="H2090" i="2"/>
  <c r="E2091" i="2"/>
  <c r="F2091" i="2"/>
  <c r="G2091" i="2"/>
  <c r="H2091" i="2"/>
  <c r="E2092" i="2"/>
  <c r="F2092" i="2"/>
  <c r="G2092" i="2"/>
  <c r="H2092" i="2"/>
  <c r="E2093" i="2"/>
  <c r="F2093" i="2"/>
  <c r="G2093" i="2"/>
  <c r="H2093" i="2"/>
  <c r="E2094" i="2"/>
  <c r="F2094" i="2"/>
  <c r="G2094" i="2"/>
  <c r="H2094" i="2"/>
  <c r="E2095" i="2"/>
  <c r="F2095" i="2"/>
  <c r="G2095" i="2"/>
  <c r="H2095" i="2"/>
  <c r="E2096" i="2"/>
  <c r="F2096" i="2"/>
  <c r="G2096" i="2"/>
  <c r="H2096" i="2"/>
  <c r="E2097" i="2"/>
  <c r="F2097" i="2"/>
  <c r="G2097" i="2"/>
  <c r="H2097" i="2"/>
  <c r="E2098" i="2"/>
  <c r="F2098" i="2"/>
  <c r="G2098" i="2"/>
  <c r="H2098" i="2"/>
  <c r="E2099" i="2"/>
  <c r="F2099" i="2"/>
  <c r="G2099" i="2"/>
  <c r="H2099" i="2"/>
  <c r="E2100" i="2"/>
  <c r="F2100" i="2"/>
  <c r="G2100" i="2"/>
  <c r="H2100" i="2"/>
  <c r="E2101" i="2"/>
  <c r="F2101" i="2"/>
  <c r="G2101" i="2"/>
  <c r="H2101" i="2"/>
  <c r="E2102" i="2"/>
  <c r="F2102" i="2"/>
  <c r="G2102" i="2"/>
  <c r="H2102" i="2"/>
  <c r="E2103" i="2"/>
  <c r="F2103" i="2"/>
  <c r="G2103" i="2"/>
  <c r="H2103" i="2"/>
  <c r="E2104" i="2"/>
  <c r="F2104" i="2"/>
  <c r="G2104" i="2"/>
  <c r="H2104" i="2"/>
  <c r="E2105" i="2"/>
  <c r="F2105" i="2"/>
  <c r="G2105" i="2"/>
  <c r="H2105" i="2"/>
  <c r="E2106" i="2"/>
  <c r="F2106" i="2"/>
  <c r="G2106" i="2"/>
  <c r="H2106" i="2"/>
  <c r="E2107" i="2"/>
  <c r="F2107" i="2"/>
  <c r="G2107" i="2"/>
  <c r="H2107" i="2"/>
  <c r="E2108" i="2"/>
  <c r="F2108" i="2"/>
  <c r="G2108" i="2"/>
  <c r="H2108" i="2"/>
  <c r="E2109" i="2"/>
  <c r="F2109" i="2"/>
  <c r="G2109" i="2"/>
  <c r="H2109" i="2"/>
  <c r="E2110" i="2"/>
  <c r="F2110" i="2"/>
  <c r="G2110" i="2"/>
  <c r="H2110" i="2"/>
  <c r="E2111" i="2"/>
  <c r="F2111" i="2"/>
  <c r="G2111" i="2"/>
  <c r="H2111" i="2"/>
  <c r="E2112" i="2"/>
  <c r="F2112" i="2"/>
  <c r="G2112" i="2"/>
  <c r="H2112" i="2"/>
  <c r="E2113" i="2"/>
  <c r="F2113" i="2"/>
  <c r="G2113" i="2"/>
  <c r="H2113" i="2"/>
  <c r="E2114" i="2"/>
  <c r="F2114" i="2"/>
  <c r="G2114" i="2"/>
  <c r="H2114" i="2"/>
  <c r="E2115" i="2"/>
  <c r="F2115" i="2"/>
  <c r="G2115" i="2"/>
  <c r="H2115" i="2"/>
  <c r="E2116" i="2"/>
  <c r="F2116" i="2"/>
  <c r="G2116" i="2"/>
  <c r="H2116" i="2"/>
  <c r="E2117" i="2"/>
  <c r="F2117" i="2"/>
  <c r="G2117" i="2"/>
  <c r="H2117" i="2"/>
  <c r="E2118" i="2"/>
  <c r="F2118" i="2"/>
  <c r="G2118" i="2"/>
  <c r="H2118" i="2"/>
  <c r="E2119" i="2"/>
  <c r="F2119" i="2"/>
  <c r="G2119" i="2"/>
  <c r="H2119" i="2"/>
  <c r="E2120" i="2"/>
  <c r="F2120" i="2"/>
  <c r="G2120" i="2"/>
  <c r="H2120" i="2"/>
  <c r="E2121" i="2"/>
  <c r="F2121" i="2"/>
  <c r="G2121" i="2"/>
  <c r="H2121" i="2"/>
  <c r="E2122" i="2"/>
  <c r="F2122" i="2"/>
  <c r="G2122" i="2"/>
  <c r="H2122" i="2"/>
  <c r="E2123" i="2"/>
  <c r="F2123" i="2"/>
  <c r="G2123" i="2"/>
  <c r="H2123" i="2"/>
  <c r="E2124" i="2"/>
  <c r="F2124" i="2"/>
  <c r="G2124" i="2"/>
  <c r="H2124" i="2"/>
  <c r="E2125" i="2"/>
  <c r="F2125" i="2"/>
  <c r="G2125" i="2"/>
  <c r="H2125" i="2"/>
  <c r="E2126" i="2"/>
  <c r="F2126" i="2"/>
  <c r="G2126" i="2"/>
  <c r="H2126" i="2"/>
  <c r="E2127" i="2"/>
  <c r="F2127" i="2"/>
  <c r="G2127" i="2"/>
  <c r="H2127" i="2"/>
  <c r="E2128" i="2"/>
  <c r="F2128" i="2"/>
  <c r="G2128" i="2"/>
  <c r="H2128" i="2"/>
  <c r="E2129" i="2"/>
  <c r="F2129" i="2"/>
  <c r="G2129" i="2"/>
  <c r="H2129" i="2"/>
  <c r="E2130" i="2"/>
  <c r="F2130" i="2"/>
  <c r="G2130" i="2"/>
  <c r="H2130" i="2"/>
  <c r="E2131" i="2"/>
  <c r="F2131" i="2"/>
  <c r="G2131" i="2"/>
  <c r="H2131" i="2"/>
  <c r="E2132" i="2"/>
  <c r="F2132" i="2"/>
  <c r="G2132" i="2"/>
  <c r="H2132" i="2"/>
  <c r="E2133" i="2"/>
  <c r="F2133" i="2"/>
  <c r="G2133" i="2"/>
  <c r="H2133" i="2"/>
  <c r="E2134" i="2"/>
  <c r="F2134" i="2"/>
  <c r="G2134" i="2"/>
  <c r="H2134" i="2"/>
  <c r="E2135" i="2"/>
  <c r="F2135" i="2"/>
  <c r="G2135" i="2"/>
  <c r="H2135" i="2"/>
  <c r="E2136" i="2"/>
  <c r="F2136" i="2"/>
  <c r="G2136" i="2"/>
  <c r="H2136" i="2"/>
  <c r="E2137" i="2"/>
  <c r="F2137" i="2"/>
  <c r="G2137" i="2"/>
  <c r="H2137" i="2"/>
  <c r="E2138" i="2"/>
  <c r="F2138" i="2"/>
  <c r="G2138" i="2"/>
  <c r="H2138" i="2"/>
  <c r="E2139" i="2"/>
  <c r="F2139" i="2"/>
  <c r="G2139" i="2"/>
  <c r="H2139" i="2"/>
  <c r="E2140" i="2"/>
  <c r="F2140" i="2"/>
  <c r="G2140" i="2"/>
  <c r="H2140" i="2"/>
  <c r="E2141" i="2"/>
  <c r="F2141" i="2"/>
  <c r="G2141" i="2"/>
  <c r="H2141" i="2"/>
  <c r="E2142" i="2"/>
  <c r="F2142" i="2"/>
  <c r="G2142" i="2"/>
  <c r="H2142" i="2"/>
  <c r="E2143" i="2"/>
  <c r="F2143" i="2"/>
  <c r="G2143" i="2"/>
  <c r="H2143" i="2"/>
  <c r="E2144" i="2"/>
  <c r="F2144" i="2"/>
  <c r="G2144" i="2"/>
  <c r="H2144" i="2"/>
  <c r="E2145" i="2"/>
  <c r="F2145" i="2"/>
  <c r="G2145" i="2"/>
  <c r="H2145" i="2"/>
  <c r="E2146" i="2"/>
  <c r="F2146" i="2"/>
  <c r="G2146" i="2"/>
  <c r="H2146" i="2"/>
  <c r="E2147" i="2"/>
  <c r="F2147" i="2"/>
  <c r="G2147" i="2"/>
  <c r="H2147" i="2"/>
  <c r="E2148" i="2"/>
  <c r="F2148" i="2"/>
  <c r="G2148" i="2"/>
  <c r="H2148" i="2"/>
  <c r="E2149" i="2"/>
  <c r="F2149" i="2"/>
  <c r="G2149" i="2"/>
  <c r="H2149" i="2"/>
  <c r="E2150" i="2"/>
  <c r="F2150" i="2"/>
  <c r="G2150" i="2"/>
  <c r="H2150" i="2"/>
  <c r="E2151" i="2"/>
  <c r="F2151" i="2"/>
  <c r="G2151" i="2"/>
  <c r="H2151" i="2"/>
  <c r="E2152" i="2"/>
  <c r="F2152" i="2"/>
  <c r="G2152" i="2"/>
  <c r="H2152" i="2"/>
  <c r="E2153" i="2"/>
  <c r="F2153" i="2"/>
  <c r="G2153" i="2"/>
  <c r="H2153" i="2"/>
  <c r="E2154" i="2"/>
  <c r="F2154" i="2"/>
  <c r="G2154" i="2"/>
  <c r="H2154" i="2"/>
  <c r="E2155" i="2"/>
  <c r="F2155" i="2"/>
  <c r="G2155" i="2"/>
  <c r="H2155" i="2"/>
  <c r="E2156" i="2"/>
  <c r="F2156" i="2"/>
  <c r="G2156" i="2"/>
  <c r="H2156" i="2"/>
  <c r="E2157" i="2"/>
  <c r="F2157" i="2"/>
  <c r="G2157" i="2"/>
  <c r="H2157" i="2"/>
  <c r="E2158" i="2"/>
  <c r="F2158" i="2"/>
  <c r="G2158" i="2"/>
  <c r="H2158" i="2"/>
  <c r="E2159" i="2"/>
  <c r="F2159" i="2"/>
  <c r="G2159" i="2"/>
  <c r="H2159" i="2"/>
  <c r="E2160" i="2"/>
  <c r="F2160" i="2"/>
  <c r="G2160" i="2"/>
  <c r="H2160" i="2"/>
  <c r="E2161" i="2"/>
  <c r="F2161" i="2"/>
  <c r="G2161" i="2"/>
  <c r="H2161" i="2"/>
  <c r="E2162" i="2"/>
  <c r="F2162" i="2"/>
  <c r="G2162" i="2"/>
  <c r="H2162" i="2"/>
  <c r="E2163" i="2"/>
  <c r="F2163" i="2"/>
  <c r="G2163" i="2"/>
  <c r="H2163" i="2"/>
  <c r="E2164" i="2"/>
  <c r="F2164" i="2"/>
  <c r="G2164" i="2"/>
  <c r="H2164" i="2"/>
  <c r="E2165" i="2"/>
  <c r="F2165" i="2"/>
  <c r="G2165" i="2"/>
  <c r="H2165" i="2"/>
  <c r="E2166" i="2"/>
  <c r="F2166" i="2"/>
  <c r="G2166" i="2"/>
  <c r="H2166" i="2"/>
  <c r="E2167" i="2"/>
  <c r="F2167" i="2"/>
  <c r="G2167" i="2"/>
  <c r="H2167" i="2"/>
  <c r="E2168" i="2"/>
  <c r="F2168" i="2"/>
  <c r="G2168" i="2"/>
  <c r="H2168" i="2"/>
  <c r="E2169" i="2"/>
  <c r="F2169" i="2"/>
  <c r="G2169" i="2"/>
  <c r="H2169" i="2"/>
  <c r="E2170" i="2"/>
  <c r="F2170" i="2"/>
  <c r="G2170" i="2"/>
  <c r="H2170" i="2"/>
  <c r="E2171" i="2"/>
  <c r="F2171" i="2"/>
  <c r="G2171" i="2"/>
  <c r="H2171" i="2"/>
  <c r="E2172" i="2"/>
  <c r="F2172" i="2"/>
  <c r="G2172" i="2"/>
  <c r="H2172" i="2"/>
  <c r="E2173" i="2"/>
  <c r="F2173" i="2"/>
  <c r="G2173" i="2"/>
  <c r="H2173" i="2"/>
  <c r="E2174" i="2"/>
  <c r="F2174" i="2"/>
  <c r="G2174" i="2"/>
  <c r="H2174" i="2"/>
  <c r="E2175" i="2"/>
  <c r="F2175" i="2"/>
  <c r="G2175" i="2"/>
  <c r="H2175" i="2"/>
  <c r="E2176" i="2"/>
  <c r="F2176" i="2"/>
  <c r="G2176" i="2"/>
  <c r="H2176" i="2"/>
  <c r="E2177" i="2"/>
  <c r="F2177" i="2"/>
  <c r="G2177" i="2"/>
  <c r="H2177" i="2"/>
  <c r="E2178" i="2"/>
  <c r="F2178" i="2"/>
  <c r="G2178" i="2"/>
  <c r="H2178" i="2"/>
  <c r="E2179" i="2"/>
  <c r="F2179" i="2"/>
  <c r="G2179" i="2"/>
  <c r="H2179" i="2"/>
  <c r="E2180" i="2"/>
  <c r="F2180" i="2"/>
  <c r="G2180" i="2"/>
  <c r="H2180" i="2"/>
  <c r="E2181" i="2"/>
  <c r="F2181" i="2"/>
  <c r="G2181" i="2"/>
  <c r="H2181" i="2"/>
  <c r="E2182" i="2"/>
  <c r="F2182" i="2"/>
  <c r="G2182" i="2"/>
  <c r="H2182" i="2"/>
  <c r="E2183" i="2"/>
  <c r="F2183" i="2"/>
  <c r="G2183" i="2"/>
  <c r="H2183" i="2"/>
  <c r="E2184" i="2"/>
  <c r="F2184" i="2"/>
  <c r="G2184" i="2"/>
  <c r="H2184" i="2"/>
  <c r="E2185" i="2"/>
  <c r="F2185" i="2"/>
  <c r="G2185" i="2"/>
  <c r="H2185" i="2"/>
  <c r="E2186" i="2"/>
  <c r="F2186" i="2"/>
  <c r="G2186" i="2"/>
  <c r="H2186" i="2"/>
  <c r="E2187" i="2"/>
  <c r="F2187" i="2"/>
  <c r="G2187" i="2"/>
  <c r="H2187" i="2"/>
  <c r="E2188" i="2"/>
  <c r="F2188" i="2"/>
  <c r="G2188" i="2"/>
  <c r="H2188" i="2"/>
  <c r="E2189" i="2"/>
  <c r="F2189" i="2"/>
  <c r="G2189" i="2"/>
  <c r="H2189" i="2"/>
  <c r="E2190" i="2"/>
  <c r="F2190" i="2"/>
  <c r="G2190" i="2"/>
  <c r="H2190" i="2"/>
  <c r="E2191" i="2"/>
  <c r="F2191" i="2"/>
  <c r="G2191" i="2"/>
  <c r="H2191" i="2"/>
  <c r="E2192" i="2"/>
  <c r="F2192" i="2"/>
  <c r="G2192" i="2"/>
  <c r="H2192" i="2"/>
  <c r="E2193" i="2"/>
  <c r="F2193" i="2"/>
  <c r="G2193" i="2"/>
  <c r="H2193" i="2"/>
  <c r="E2194" i="2"/>
  <c r="F2194" i="2"/>
  <c r="G2194" i="2"/>
  <c r="H2194" i="2"/>
  <c r="E2195" i="2"/>
  <c r="F2195" i="2"/>
  <c r="G2195" i="2"/>
  <c r="H2195" i="2"/>
  <c r="E2196" i="2"/>
  <c r="F2196" i="2"/>
  <c r="G2196" i="2"/>
  <c r="H2196" i="2"/>
  <c r="E2197" i="2"/>
  <c r="F2197" i="2"/>
  <c r="G2197" i="2"/>
  <c r="H2197" i="2"/>
  <c r="E2198" i="2"/>
  <c r="F2198" i="2"/>
  <c r="G2198" i="2"/>
  <c r="H2198" i="2"/>
  <c r="E2199" i="2"/>
  <c r="F2199" i="2"/>
  <c r="G2199" i="2"/>
  <c r="H2199" i="2"/>
  <c r="E2200" i="2"/>
  <c r="F2200" i="2"/>
  <c r="G2200" i="2"/>
  <c r="H2200" i="2"/>
  <c r="E2201" i="2"/>
  <c r="F2201" i="2"/>
  <c r="G2201" i="2"/>
  <c r="H2201" i="2"/>
  <c r="E2202" i="2"/>
  <c r="F2202" i="2"/>
  <c r="G2202" i="2"/>
  <c r="H2202" i="2"/>
  <c r="E2203" i="2"/>
  <c r="F2203" i="2"/>
  <c r="G2203" i="2"/>
  <c r="H2203" i="2"/>
  <c r="E2204" i="2"/>
  <c r="F2204" i="2"/>
  <c r="G2204" i="2"/>
  <c r="H2204" i="2"/>
  <c r="E2205" i="2"/>
  <c r="F2205" i="2"/>
  <c r="G2205" i="2"/>
  <c r="H2205" i="2"/>
  <c r="E2206" i="2"/>
  <c r="F2206" i="2"/>
  <c r="G2206" i="2"/>
  <c r="H2206" i="2"/>
  <c r="E2207" i="2"/>
  <c r="F2207" i="2"/>
  <c r="G2207" i="2"/>
  <c r="H2207" i="2"/>
  <c r="E2208" i="2"/>
  <c r="F2208" i="2"/>
  <c r="G2208" i="2"/>
  <c r="H2208" i="2"/>
  <c r="E2209" i="2"/>
  <c r="F2209" i="2"/>
  <c r="G2209" i="2"/>
  <c r="H2209" i="2"/>
  <c r="E2210" i="2"/>
  <c r="F2210" i="2"/>
  <c r="G2210" i="2"/>
  <c r="H2210" i="2"/>
  <c r="E2211" i="2"/>
  <c r="F2211" i="2"/>
  <c r="G2211" i="2"/>
  <c r="H2211" i="2"/>
  <c r="E2212" i="2"/>
  <c r="F2212" i="2"/>
  <c r="G2212" i="2"/>
  <c r="H2212" i="2"/>
  <c r="E2213" i="2"/>
  <c r="F2213" i="2"/>
  <c r="G2213" i="2"/>
  <c r="H2213" i="2"/>
  <c r="E2214" i="2"/>
  <c r="F2214" i="2"/>
  <c r="G2214" i="2"/>
  <c r="H2214" i="2"/>
  <c r="E2215" i="2"/>
  <c r="F2215" i="2"/>
  <c r="G2215" i="2"/>
  <c r="H2215" i="2"/>
  <c r="E2216" i="2"/>
  <c r="F2216" i="2"/>
  <c r="G2216" i="2"/>
  <c r="H2216" i="2"/>
  <c r="E2217" i="2"/>
  <c r="F2217" i="2"/>
  <c r="G2217" i="2"/>
  <c r="H2217" i="2"/>
  <c r="E2218" i="2"/>
  <c r="F2218" i="2"/>
  <c r="G2218" i="2"/>
  <c r="H2218" i="2"/>
  <c r="E2219" i="2"/>
  <c r="F2219" i="2"/>
  <c r="G2219" i="2"/>
  <c r="H2219" i="2"/>
  <c r="E2220" i="2"/>
  <c r="F2220" i="2"/>
  <c r="G2220" i="2"/>
  <c r="H2220" i="2"/>
  <c r="E2221" i="2"/>
  <c r="F2221" i="2"/>
  <c r="G2221" i="2"/>
  <c r="H2221" i="2"/>
  <c r="E2222" i="2"/>
  <c r="F2222" i="2"/>
  <c r="G2222" i="2"/>
  <c r="H2222" i="2"/>
  <c r="E2223" i="2"/>
  <c r="F2223" i="2"/>
  <c r="G2223" i="2"/>
  <c r="H2223" i="2"/>
  <c r="E2224" i="2"/>
  <c r="F2224" i="2"/>
  <c r="G2224" i="2"/>
  <c r="H2224" i="2"/>
  <c r="E2225" i="2"/>
  <c r="F2225" i="2"/>
  <c r="G2225" i="2"/>
  <c r="H2225" i="2"/>
  <c r="E2226" i="2"/>
  <c r="F2226" i="2"/>
  <c r="G2226" i="2"/>
  <c r="H2226" i="2"/>
  <c r="E2227" i="2"/>
  <c r="F2227" i="2"/>
  <c r="G2227" i="2"/>
  <c r="H2227" i="2"/>
  <c r="E2228" i="2"/>
  <c r="F2228" i="2"/>
  <c r="G2228" i="2"/>
  <c r="H2228" i="2"/>
  <c r="E2229" i="2"/>
  <c r="F2229" i="2"/>
  <c r="G2229" i="2"/>
  <c r="H2229" i="2"/>
  <c r="E2230" i="2"/>
  <c r="F2230" i="2"/>
  <c r="G2230" i="2"/>
  <c r="H2230" i="2"/>
  <c r="E2231" i="2"/>
  <c r="F2231" i="2"/>
  <c r="G2231" i="2"/>
  <c r="H2231" i="2"/>
  <c r="E2232" i="2"/>
  <c r="F2232" i="2"/>
  <c r="G2232" i="2"/>
  <c r="H2232" i="2"/>
  <c r="E2233" i="2"/>
  <c r="F2233" i="2"/>
  <c r="G2233" i="2"/>
  <c r="H2233" i="2"/>
  <c r="E2234" i="2"/>
  <c r="F2234" i="2"/>
  <c r="G2234" i="2"/>
  <c r="H2234" i="2"/>
  <c r="E2235" i="2"/>
  <c r="F2235" i="2"/>
  <c r="G2235" i="2"/>
  <c r="H2235" i="2"/>
  <c r="E2236" i="2"/>
  <c r="F2236" i="2"/>
  <c r="G2236" i="2"/>
  <c r="H2236" i="2"/>
  <c r="E2237" i="2"/>
  <c r="F2237" i="2"/>
  <c r="G2237" i="2"/>
  <c r="H2237" i="2"/>
  <c r="E2238" i="2"/>
  <c r="F2238" i="2"/>
  <c r="G2238" i="2"/>
  <c r="H2238" i="2"/>
  <c r="E2239" i="2"/>
  <c r="F2239" i="2"/>
  <c r="G2239" i="2"/>
  <c r="H2239" i="2"/>
  <c r="E2240" i="2"/>
  <c r="F2240" i="2"/>
  <c r="G2240" i="2"/>
  <c r="H2240" i="2"/>
  <c r="E2241" i="2"/>
  <c r="F2241" i="2"/>
  <c r="G2241" i="2"/>
  <c r="H2241" i="2"/>
  <c r="E2242" i="2"/>
  <c r="F2242" i="2"/>
  <c r="G2242" i="2"/>
  <c r="H2242" i="2"/>
  <c r="E2243" i="2"/>
  <c r="F2243" i="2"/>
  <c r="G2243" i="2"/>
  <c r="H2243" i="2"/>
  <c r="E2244" i="2"/>
  <c r="F2244" i="2"/>
  <c r="G2244" i="2"/>
  <c r="H2244" i="2"/>
  <c r="E2245" i="2"/>
  <c r="F2245" i="2"/>
  <c r="G2245" i="2"/>
  <c r="H2245" i="2"/>
  <c r="E2246" i="2"/>
  <c r="F2246" i="2"/>
  <c r="G2246" i="2"/>
  <c r="H2246" i="2"/>
  <c r="E2247" i="2"/>
  <c r="F2247" i="2"/>
  <c r="G2247" i="2"/>
  <c r="H2247" i="2"/>
  <c r="E2248" i="2"/>
  <c r="F2248" i="2"/>
  <c r="G2248" i="2"/>
  <c r="H2248" i="2"/>
  <c r="E2249" i="2"/>
  <c r="F2249" i="2"/>
  <c r="G2249" i="2"/>
  <c r="H2249" i="2"/>
  <c r="E2250" i="2"/>
  <c r="F2250" i="2"/>
  <c r="G2250" i="2"/>
  <c r="H2250" i="2"/>
  <c r="E2251" i="2"/>
  <c r="F2251" i="2"/>
  <c r="G2251" i="2"/>
  <c r="H2251" i="2"/>
  <c r="E2252" i="2"/>
  <c r="F2252" i="2"/>
  <c r="G2252" i="2"/>
  <c r="H2252" i="2"/>
  <c r="E2253" i="2"/>
  <c r="F2253" i="2"/>
  <c r="G2253" i="2"/>
  <c r="H2253" i="2"/>
  <c r="E2254" i="2"/>
  <c r="F2254" i="2"/>
  <c r="G2254" i="2"/>
  <c r="H2254" i="2"/>
  <c r="E2255" i="2"/>
  <c r="F2255" i="2"/>
  <c r="G2255" i="2"/>
  <c r="H2255" i="2"/>
  <c r="E2256" i="2"/>
  <c r="F2256" i="2"/>
  <c r="G2256" i="2"/>
  <c r="H2256" i="2"/>
  <c r="E2257" i="2"/>
  <c r="F2257" i="2"/>
  <c r="G2257" i="2"/>
  <c r="H2257" i="2"/>
  <c r="E2258" i="2"/>
  <c r="F2258" i="2"/>
  <c r="G2258" i="2"/>
  <c r="H2258" i="2"/>
  <c r="E2259" i="2"/>
  <c r="F2259" i="2"/>
  <c r="G2259" i="2"/>
  <c r="H2259" i="2"/>
  <c r="E2260" i="2"/>
  <c r="F2260" i="2"/>
  <c r="G2260" i="2"/>
  <c r="H2260" i="2"/>
  <c r="E2261" i="2"/>
  <c r="F2261" i="2"/>
  <c r="G2261" i="2"/>
  <c r="H2261" i="2"/>
  <c r="E2262" i="2"/>
  <c r="F2262" i="2"/>
  <c r="G2262" i="2"/>
  <c r="H2262" i="2"/>
  <c r="E2263" i="2"/>
  <c r="F2263" i="2"/>
  <c r="G2263" i="2"/>
  <c r="H2263" i="2"/>
  <c r="E2264" i="2"/>
  <c r="F2264" i="2"/>
  <c r="G2264" i="2"/>
  <c r="H2264" i="2"/>
  <c r="E2265" i="2"/>
  <c r="F2265" i="2"/>
  <c r="G2265" i="2"/>
  <c r="H2265" i="2"/>
  <c r="E2266" i="2"/>
  <c r="F2266" i="2"/>
  <c r="G2266" i="2"/>
  <c r="H2266" i="2"/>
  <c r="E2267" i="2"/>
  <c r="F2267" i="2"/>
  <c r="G2267" i="2"/>
  <c r="H2267" i="2"/>
  <c r="E2268" i="2"/>
  <c r="F2268" i="2"/>
  <c r="G2268" i="2"/>
  <c r="H2268" i="2"/>
  <c r="E2269" i="2"/>
  <c r="F2269" i="2"/>
  <c r="G2269" i="2"/>
  <c r="H2269" i="2"/>
  <c r="E2270" i="2"/>
  <c r="F2270" i="2"/>
  <c r="G2270" i="2"/>
  <c r="H2270" i="2"/>
  <c r="E2271" i="2"/>
  <c r="F2271" i="2"/>
  <c r="G2271" i="2"/>
  <c r="H2271" i="2"/>
  <c r="E2272" i="2"/>
  <c r="F2272" i="2"/>
  <c r="G2272" i="2"/>
  <c r="H2272" i="2"/>
  <c r="E2273" i="2"/>
  <c r="F2273" i="2"/>
  <c r="G2273" i="2"/>
  <c r="H2273" i="2"/>
  <c r="E2274" i="2"/>
  <c r="F2274" i="2"/>
  <c r="G2274" i="2"/>
  <c r="H2274" i="2"/>
  <c r="E2275" i="2"/>
  <c r="F2275" i="2"/>
  <c r="G2275" i="2"/>
  <c r="H2275" i="2"/>
  <c r="E2276" i="2"/>
  <c r="F2276" i="2"/>
  <c r="G2276" i="2"/>
  <c r="H2276" i="2"/>
  <c r="E2277" i="2"/>
  <c r="F2277" i="2"/>
  <c r="G2277" i="2"/>
  <c r="H2277" i="2"/>
  <c r="E2278" i="2"/>
  <c r="F2278" i="2"/>
  <c r="G2278" i="2"/>
  <c r="H2278" i="2"/>
  <c r="E2279" i="2"/>
  <c r="F2279" i="2"/>
  <c r="G2279" i="2"/>
  <c r="H2279" i="2"/>
  <c r="E2280" i="2"/>
  <c r="F2280" i="2"/>
  <c r="G2280" i="2"/>
  <c r="H2280" i="2"/>
  <c r="E2281" i="2"/>
  <c r="F2281" i="2"/>
  <c r="G2281" i="2"/>
  <c r="H2281" i="2"/>
  <c r="E2282" i="2"/>
  <c r="F2282" i="2"/>
  <c r="G2282" i="2"/>
  <c r="H2282" i="2"/>
  <c r="E2283" i="2"/>
  <c r="F2283" i="2"/>
  <c r="G2283" i="2"/>
  <c r="H2283" i="2"/>
  <c r="E2284" i="2"/>
  <c r="F2284" i="2"/>
  <c r="G2284" i="2"/>
  <c r="H2284" i="2"/>
  <c r="E2285" i="2"/>
  <c r="F2285" i="2"/>
  <c r="G2285" i="2"/>
  <c r="H2285" i="2"/>
  <c r="E2286" i="2"/>
  <c r="F2286" i="2"/>
  <c r="G2286" i="2"/>
  <c r="H2286" i="2"/>
  <c r="E2287" i="2"/>
  <c r="F2287" i="2"/>
  <c r="G2287" i="2"/>
  <c r="H2287" i="2"/>
  <c r="E2288" i="2"/>
  <c r="F2288" i="2"/>
  <c r="G2288" i="2"/>
  <c r="H2288" i="2"/>
  <c r="E2289" i="2"/>
  <c r="F2289" i="2"/>
  <c r="G2289" i="2"/>
  <c r="H2289" i="2"/>
  <c r="E2290" i="2"/>
  <c r="F2290" i="2"/>
  <c r="G2290" i="2"/>
  <c r="H2290" i="2"/>
  <c r="E2291" i="2"/>
  <c r="F2291" i="2"/>
  <c r="G2291" i="2"/>
  <c r="H2291" i="2"/>
  <c r="E2292" i="2"/>
  <c r="F2292" i="2"/>
  <c r="G2292" i="2"/>
  <c r="H2292" i="2"/>
  <c r="E2293" i="2"/>
  <c r="F2293" i="2"/>
  <c r="G2293" i="2"/>
  <c r="H2293" i="2"/>
  <c r="E2294" i="2"/>
  <c r="F2294" i="2"/>
  <c r="G2294" i="2"/>
  <c r="H2294" i="2"/>
  <c r="E2295" i="2"/>
  <c r="F2295" i="2"/>
  <c r="G2295" i="2"/>
  <c r="H2295" i="2"/>
  <c r="E2296" i="2"/>
  <c r="F2296" i="2"/>
  <c r="G2296" i="2"/>
  <c r="H2296" i="2"/>
  <c r="E2297" i="2"/>
  <c r="F2297" i="2"/>
  <c r="G2297" i="2"/>
  <c r="H2297" i="2"/>
  <c r="E2298" i="2"/>
  <c r="F2298" i="2"/>
  <c r="G2298" i="2"/>
  <c r="H2298" i="2"/>
  <c r="E2299" i="2"/>
  <c r="F2299" i="2"/>
  <c r="G2299" i="2"/>
  <c r="H2299" i="2"/>
  <c r="E2300" i="2"/>
  <c r="F2300" i="2"/>
  <c r="G2300" i="2"/>
  <c r="H2300" i="2"/>
  <c r="E2301" i="2"/>
  <c r="F2301" i="2"/>
  <c r="G2301" i="2"/>
  <c r="H2301" i="2"/>
  <c r="E2302" i="2"/>
  <c r="F2302" i="2"/>
  <c r="G2302" i="2"/>
  <c r="H2302" i="2"/>
  <c r="E2303" i="2"/>
  <c r="F2303" i="2"/>
  <c r="G2303" i="2"/>
  <c r="H2303" i="2"/>
  <c r="E2304" i="2"/>
  <c r="F2304" i="2"/>
  <c r="G2304" i="2"/>
  <c r="H2304" i="2"/>
  <c r="E2305" i="2"/>
  <c r="F2305" i="2"/>
  <c r="G2305" i="2"/>
  <c r="H2305" i="2"/>
  <c r="E2306" i="2"/>
  <c r="F2306" i="2"/>
  <c r="G2306" i="2"/>
  <c r="H2306" i="2"/>
  <c r="E2307" i="2"/>
  <c r="F2307" i="2"/>
  <c r="G2307" i="2"/>
  <c r="H2307" i="2"/>
  <c r="E2308" i="2"/>
  <c r="F2308" i="2"/>
  <c r="G2308" i="2"/>
  <c r="H2308" i="2"/>
  <c r="E2309" i="2"/>
  <c r="F2309" i="2"/>
  <c r="G2309" i="2"/>
  <c r="H2309" i="2"/>
  <c r="E2310" i="2"/>
  <c r="F2310" i="2"/>
  <c r="G2310" i="2"/>
  <c r="H2310" i="2"/>
  <c r="E2311" i="2"/>
  <c r="F2311" i="2"/>
  <c r="G2311" i="2"/>
  <c r="H2311" i="2"/>
  <c r="E2312" i="2"/>
  <c r="F2312" i="2"/>
  <c r="G2312" i="2"/>
  <c r="H2312" i="2"/>
  <c r="E2313" i="2"/>
  <c r="F2313" i="2"/>
  <c r="G2313" i="2"/>
  <c r="H2313" i="2"/>
  <c r="E2314" i="2"/>
  <c r="F2314" i="2"/>
  <c r="G2314" i="2"/>
  <c r="H2314" i="2"/>
  <c r="E2315" i="2"/>
  <c r="F2315" i="2"/>
  <c r="G2315" i="2"/>
  <c r="H2315" i="2"/>
  <c r="E2316" i="2"/>
  <c r="F2316" i="2"/>
  <c r="G2316" i="2"/>
  <c r="H2316" i="2"/>
  <c r="E2317" i="2"/>
  <c r="F2317" i="2"/>
  <c r="G2317" i="2"/>
  <c r="H2317" i="2"/>
  <c r="E2318" i="2"/>
  <c r="F2318" i="2"/>
  <c r="G2318" i="2"/>
  <c r="H2318" i="2"/>
  <c r="E2319" i="2"/>
  <c r="F2319" i="2"/>
  <c r="G2319" i="2"/>
  <c r="H2319" i="2"/>
  <c r="E2320" i="2"/>
  <c r="F2320" i="2"/>
  <c r="G2320" i="2"/>
  <c r="H2320" i="2"/>
  <c r="E2321" i="2"/>
  <c r="F2321" i="2"/>
  <c r="G2321" i="2"/>
  <c r="H2321" i="2"/>
  <c r="E2322" i="2"/>
  <c r="F2322" i="2"/>
  <c r="G2322" i="2"/>
  <c r="H2322" i="2"/>
  <c r="E2323" i="2"/>
  <c r="F2323" i="2"/>
  <c r="G2323" i="2"/>
  <c r="H2323" i="2"/>
  <c r="E2324" i="2"/>
  <c r="F2324" i="2"/>
  <c r="G2324" i="2"/>
  <c r="H2324" i="2"/>
  <c r="E2325" i="2"/>
  <c r="F2325" i="2"/>
  <c r="G2325" i="2"/>
  <c r="H2325" i="2"/>
  <c r="E2326" i="2"/>
  <c r="F2326" i="2"/>
  <c r="G2326" i="2"/>
  <c r="H2326" i="2"/>
  <c r="E2327" i="2"/>
  <c r="F2327" i="2"/>
  <c r="G2327" i="2"/>
  <c r="H2327" i="2"/>
  <c r="E2328" i="2"/>
  <c r="F2328" i="2"/>
  <c r="G2328" i="2"/>
  <c r="H2328" i="2"/>
  <c r="E2329" i="2"/>
  <c r="F2329" i="2"/>
  <c r="G2329" i="2"/>
  <c r="H2329" i="2"/>
  <c r="E2330" i="2"/>
  <c r="F2330" i="2"/>
  <c r="G2330" i="2"/>
  <c r="H2330" i="2"/>
  <c r="E2331" i="2"/>
  <c r="F2331" i="2"/>
  <c r="G2331" i="2"/>
  <c r="H2331" i="2"/>
  <c r="E2332" i="2"/>
  <c r="F2332" i="2"/>
  <c r="G2332" i="2"/>
  <c r="H2332" i="2"/>
  <c r="E2333" i="2"/>
  <c r="F2333" i="2"/>
  <c r="G2333" i="2"/>
  <c r="H2333" i="2"/>
  <c r="E2334" i="2"/>
  <c r="F2334" i="2"/>
  <c r="G2334" i="2"/>
  <c r="H2334" i="2"/>
  <c r="E2335" i="2"/>
  <c r="F2335" i="2"/>
  <c r="G2335" i="2"/>
  <c r="H2335" i="2"/>
  <c r="E2336" i="2"/>
  <c r="F2336" i="2"/>
  <c r="G2336" i="2"/>
  <c r="H2336" i="2"/>
  <c r="E2337" i="2"/>
  <c r="F2337" i="2"/>
  <c r="G2337" i="2"/>
  <c r="H2337" i="2"/>
  <c r="E2338" i="2"/>
  <c r="F2338" i="2"/>
  <c r="G2338" i="2"/>
  <c r="H2338" i="2"/>
  <c r="E2339" i="2"/>
  <c r="F2339" i="2"/>
  <c r="G2339" i="2"/>
  <c r="H2339" i="2"/>
  <c r="E2340" i="2"/>
  <c r="F2340" i="2"/>
  <c r="G2340" i="2"/>
  <c r="H2340" i="2"/>
  <c r="E2341" i="2"/>
  <c r="F2341" i="2"/>
  <c r="G2341" i="2"/>
  <c r="H2341" i="2"/>
  <c r="E2342" i="2"/>
  <c r="F2342" i="2"/>
  <c r="G2342" i="2"/>
  <c r="H2342" i="2"/>
  <c r="E2343" i="2"/>
  <c r="F2343" i="2"/>
  <c r="G2343" i="2"/>
  <c r="H2343" i="2"/>
  <c r="E2344" i="2"/>
  <c r="F2344" i="2"/>
  <c r="G2344" i="2"/>
  <c r="H2344" i="2"/>
  <c r="E2345" i="2"/>
  <c r="F2345" i="2"/>
  <c r="G2345" i="2"/>
  <c r="H2345" i="2"/>
  <c r="E2346" i="2"/>
  <c r="F2346" i="2"/>
  <c r="G2346" i="2"/>
  <c r="H2346" i="2"/>
  <c r="E2347" i="2"/>
  <c r="F2347" i="2"/>
  <c r="G2347" i="2"/>
  <c r="H2347" i="2"/>
  <c r="E2348" i="2"/>
  <c r="F2348" i="2"/>
  <c r="G2348" i="2"/>
  <c r="H2348" i="2"/>
  <c r="E2349" i="2"/>
  <c r="F2349" i="2"/>
  <c r="G2349" i="2"/>
  <c r="H2349" i="2"/>
  <c r="E2350" i="2"/>
  <c r="F2350" i="2"/>
  <c r="G2350" i="2"/>
  <c r="H2350" i="2"/>
  <c r="E2351" i="2"/>
  <c r="F2351" i="2"/>
  <c r="G2351" i="2"/>
  <c r="H2351" i="2"/>
  <c r="E2352" i="2"/>
  <c r="F2352" i="2"/>
  <c r="G2352" i="2"/>
  <c r="H2352" i="2"/>
  <c r="E2353" i="2"/>
  <c r="F2353" i="2"/>
  <c r="G2353" i="2"/>
  <c r="H2353" i="2"/>
  <c r="E2354" i="2"/>
  <c r="F2354" i="2"/>
  <c r="G2354" i="2"/>
  <c r="H2354" i="2"/>
  <c r="E2355" i="2"/>
  <c r="F2355" i="2"/>
  <c r="G2355" i="2"/>
  <c r="H2355" i="2"/>
  <c r="E2356" i="2"/>
  <c r="F2356" i="2"/>
  <c r="G2356" i="2"/>
  <c r="H2356" i="2"/>
  <c r="E2357" i="2"/>
  <c r="F2357" i="2"/>
  <c r="G2357" i="2"/>
  <c r="H2357" i="2"/>
  <c r="E2358" i="2"/>
  <c r="F2358" i="2"/>
  <c r="G2358" i="2"/>
  <c r="H2358" i="2"/>
  <c r="E2359" i="2"/>
  <c r="F2359" i="2"/>
  <c r="G2359" i="2"/>
  <c r="H2359" i="2"/>
  <c r="E2360" i="2"/>
  <c r="F2360" i="2"/>
  <c r="G2360" i="2"/>
  <c r="H2360" i="2"/>
  <c r="E2361" i="2"/>
  <c r="F2361" i="2"/>
  <c r="G2361" i="2"/>
  <c r="H2361" i="2"/>
  <c r="E2362" i="2"/>
  <c r="F2362" i="2"/>
  <c r="G2362" i="2"/>
  <c r="H2362" i="2"/>
  <c r="E2363" i="2"/>
  <c r="F2363" i="2"/>
  <c r="G2363" i="2"/>
  <c r="H2363" i="2"/>
  <c r="E2364" i="2"/>
  <c r="F2364" i="2"/>
  <c r="G2364" i="2"/>
  <c r="H2364" i="2"/>
  <c r="E2365" i="2"/>
  <c r="F2365" i="2"/>
  <c r="G2365" i="2"/>
  <c r="H2365" i="2"/>
  <c r="E2366" i="2"/>
  <c r="F2366" i="2"/>
  <c r="G2366" i="2"/>
  <c r="H2366" i="2"/>
  <c r="E2367" i="2"/>
  <c r="F2367" i="2"/>
  <c r="G2367" i="2"/>
  <c r="H2367" i="2"/>
  <c r="E2368" i="2"/>
  <c r="F2368" i="2"/>
  <c r="G2368" i="2"/>
  <c r="H2368" i="2"/>
  <c r="E2369" i="2"/>
  <c r="F2369" i="2"/>
  <c r="G2369" i="2"/>
  <c r="H2369" i="2"/>
  <c r="E2370" i="2"/>
  <c r="F2370" i="2"/>
  <c r="G2370" i="2"/>
  <c r="H2370" i="2"/>
  <c r="E2371" i="2"/>
  <c r="F2371" i="2"/>
  <c r="G2371" i="2"/>
  <c r="H2371" i="2"/>
  <c r="E2372" i="2"/>
  <c r="F2372" i="2"/>
  <c r="G2372" i="2"/>
  <c r="H2372" i="2"/>
  <c r="E2373" i="2"/>
  <c r="F2373" i="2"/>
  <c r="G2373" i="2"/>
  <c r="H2373" i="2"/>
  <c r="E2374" i="2"/>
  <c r="F2374" i="2"/>
  <c r="G2374" i="2"/>
  <c r="H2374" i="2"/>
  <c r="E2375" i="2"/>
  <c r="F2375" i="2"/>
  <c r="G2375" i="2"/>
  <c r="H2375" i="2"/>
  <c r="E2376" i="2"/>
  <c r="F2376" i="2"/>
  <c r="G2376" i="2"/>
  <c r="H2376" i="2"/>
  <c r="E2377" i="2"/>
  <c r="F2377" i="2"/>
  <c r="G2377" i="2"/>
  <c r="H2377" i="2"/>
  <c r="E2378" i="2"/>
  <c r="F2378" i="2"/>
  <c r="G2378" i="2"/>
  <c r="H2378" i="2"/>
  <c r="E2379" i="2"/>
  <c r="F2379" i="2"/>
  <c r="G2379" i="2"/>
  <c r="H2379" i="2"/>
  <c r="E2380" i="2"/>
  <c r="F2380" i="2"/>
  <c r="G2380" i="2"/>
  <c r="H2380" i="2"/>
  <c r="E2381" i="2"/>
  <c r="F2381" i="2"/>
  <c r="G2381" i="2"/>
  <c r="H2381" i="2"/>
  <c r="E2382" i="2"/>
  <c r="F2382" i="2"/>
  <c r="G2382" i="2"/>
  <c r="H2382" i="2"/>
  <c r="E2383" i="2"/>
  <c r="F2383" i="2"/>
  <c r="G2383" i="2"/>
  <c r="H2383" i="2"/>
  <c r="E2384" i="2"/>
  <c r="F2384" i="2"/>
  <c r="G2384" i="2"/>
  <c r="H2384" i="2"/>
  <c r="E2385" i="2"/>
  <c r="F2385" i="2"/>
  <c r="G2385" i="2"/>
  <c r="H2385" i="2"/>
  <c r="E2386" i="2"/>
  <c r="F2386" i="2"/>
  <c r="G2386" i="2"/>
  <c r="H2386" i="2"/>
  <c r="E2387" i="2"/>
  <c r="F2387" i="2"/>
  <c r="G2387" i="2"/>
  <c r="H2387" i="2"/>
  <c r="E2388" i="2"/>
  <c r="F2388" i="2"/>
  <c r="G2388" i="2"/>
  <c r="H2388" i="2"/>
  <c r="E2389" i="2"/>
  <c r="F2389" i="2"/>
  <c r="G2389" i="2"/>
  <c r="H2389" i="2"/>
  <c r="E2390" i="2"/>
  <c r="F2390" i="2"/>
  <c r="G2390" i="2"/>
  <c r="H2390" i="2"/>
  <c r="E2391" i="2"/>
  <c r="F2391" i="2"/>
  <c r="G2391" i="2"/>
  <c r="H2391" i="2"/>
  <c r="E2392" i="2"/>
  <c r="F2392" i="2"/>
  <c r="G2392" i="2"/>
  <c r="H2392" i="2"/>
  <c r="E2393" i="2"/>
  <c r="F2393" i="2"/>
  <c r="G2393" i="2"/>
  <c r="H2393" i="2"/>
  <c r="E2394" i="2"/>
  <c r="F2394" i="2"/>
  <c r="G2394" i="2"/>
  <c r="H2394" i="2"/>
  <c r="E2395" i="2"/>
  <c r="F2395" i="2"/>
  <c r="G2395" i="2"/>
  <c r="H2395" i="2"/>
  <c r="E2396" i="2"/>
  <c r="F2396" i="2"/>
  <c r="G2396" i="2"/>
  <c r="H2396" i="2"/>
  <c r="E2397" i="2"/>
  <c r="F2397" i="2"/>
  <c r="G2397" i="2"/>
  <c r="H2397" i="2"/>
  <c r="E2398" i="2"/>
  <c r="F2398" i="2"/>
  <c r="G2398" i="2"/>
  <c r="H2398" i="2"/>
  <c r="E2399" i="2"/>
  <c r="F2399" i="2"/>
  <c r="G2399" i="2"/>
  <c r="H2399" i="2"/>
  <c r="E2400" i="2"/>
  <c r="F2400" i="2"/>
  <c r="G2400" i="2"/>
  <c r="H2400" i="2"/>
  <c r="E2401" i="2"/>
  <c r="F2401" i="2"/>
  <c r="G2401" i="2"/>
  <c r="H2401" i="2"/>
  <c r="E2402" i="2"/>
  <c r="F2402" i="2"/>
  <c r="G2402" i="2"/>
  <c r="H2402" i="2"/>
  <c r="E2403" i="2"/>
  <c r="F2403" i="2"/>
  <c r="G2403" i="2"/>
  <c r="H2403" i="2"/>
  <c r="E2404" i="2"/>
  <c r="F2404" i="2"/>
  <c r="G2404" i="2"/>
  <c r="H2404" i="2"/>
  <c r="E2405" i="2"/>
  <c r="F2405" i="2"/>
  <c r="G2405" i="2"/>
  <c r="H2405" i="2"/>
  <c r="E2406" i="2"/>
  <c r="F2406" i="2"/>
  <c r="G2406" i="2"/>
  <c r="H2406" i="2"/>
  <c r="E2407" i="2"/>
  <c r="F2407" i="2"/>
  <c r="G2407" i="2"/>
  <c r="H2407" i="2"/>
  <c r="E2408" i="2"/>
  <c r="F2408" i="2"/>
  <c r="G2408" i="2"/>
  <c r="H2408" i="2"/>
  <c r="E2409" i="2"/>
  <c r="F2409" i="2"/>
  <c r="G2409" i="2"/>
  <c r="H2409" i="2"/>
  <c r="E2410" i="2"/>
  <c r="F2410" i="2"/>
  <c r="G2410" i="2"/>
  <c r="H2410" i="2"/>
  <c r="E2411" i="2"/>
  <c r="F2411" i="2"/>
  <c r="G2411" i="2"/>
  <c r="H2411" i="2"/>
  <c r="E2412" i="2"/>
  <c r="F2412" i="2"/>
  <c r="G2412" i="2"/>
  <c r="H2412" i="2"/>
  <c r="E2413" i="2"/>
  <c r="F2413" i="2"/>
  <c r="G2413" i="2"/>
  <c r="H2413" i="2"/>
  <c r="E2414" i="2"/>
  <c r="F2414" i="2"/>
  <c r="G2414" i="2"/>
  <c r="H2414" i="2"/>
  <c r="E2415" i="2"/>
  <c r="F2415" i="2"/>
  <c r="G2415" i="2"/>
  <c r="H2415" i="2"/>
  <c r="E2416" i="2"/>
  <c r="F2416" i="2"/>
  <c r="G2416" i="2"/>
  <c r="H2416" i="2"/>
  <c r="E2417" i="2"/>
  <c r="F2417" i="2"/>
  <c r="G2417" i="2"/>
  <c r="H2417" i="2"/>
  <c r="E2418" i="2"/>
  <c r="F2418" i="2"/>
  <c r="G2418" i="2"/>
  <c r="H2418" i="2"/>
  <c r="E2419" i="2"/>
  <c r="F2419" i="2"/>
  <c r="G2419" i="2"/>
  <c r="H2419" i="2"/>
  <c r="E2420" i="2"/>
  <c r="F2420" i="2"/>
  <c r="G2420" i="2"/>
  <c r="H2420" i="2"/>
  <c r="E2421" i="2"/>
  <c r="F2421" i="2"/>
  <c r="G2421" i="2"/>
  <c r="H2421" i="2"/>
  <c r="E2422" i="2"/>
  <c r="F2422" i="2"/>
  <c r="G2422" i="2"/>
  <c r="H2422" i="2"/>
  <c r="E2423" i="2"/>
  <c r="F2423" i="2"/>
  <c r="G2423" i="2"/>
  <c r="H2423" i="2"/>
  <c r="E2424" i="2"/>
  <c r="F2424" i="2"/>
  <c r="G2424" i="2"/>
  <c r="H2424" i="2"/>
  <c r="E2425" i="2"/>
  <c r="F2425" i="2"/>
  <c r="G2425" i="2"/>
  <c r="H2425" i="2"/>
  <c r="E2426" i="2"/>
  <c r="F2426" i="2"/>
  <c r="G2426" i="2"/>
  <c r="H2426" i="2"/>
  <c r="E2427" i="2"/>
  <c r="F2427" i="2"/>
  <c r="G2427" i="2"/>
  <c r="H2427" i="2"/>
  <c r="E2428" i="2"/>
  <c r="F2428" i="2"/>
  <c r="G2428" i="2"/>
  <c r="H2428" i="2"/>
  <c r="E2429" i="2"/>
  <c r="F2429" i="2"/>
  <c r="G2429" i="2"/>
  <c r="H2429" i="2"/>
  <c r="E2430" i="2"/>
  <c r="F2430" i="2"/>
  <c r="G2430" i="2"/>
  <c r="H2430" i="2"/>
  <c r="E2431" i="2"/>
  <c r="F2431" i="2"/>
  <c r="G2431" i="2"/>
  <c r="H2431" i="2"/>
  <c r="E2432" i="2"/>
  <c r="F2432" i="2"/>
  <c r="G2432" i="2"/>
  <c r="H2432" i="2"/>
  <c r="E2433" i="2"/>
  <c r="F2433" i="2"/>
  <c r="G2433" i="2"/>
  <c r="H2433" i="2"/>
  <c r="E2434" i="2"/>
  <c r="F2434" i="2"/>
  <c r="G2434" i="2"/>
  <c r="H2434" i="2"/>
  <c r="E2435" i="2"/>
  <c r="F2435" i="2"/>
  <c r="G2435" i="2"/>
  <c r="H2435" i="2"/>
  <c r="E2436" i="2"/>
  <c r="F2436" i="2"/>
  <c r="G2436" i="2"/>
  <c r="H2436" i="2"/>
  <c r="E2437" i="2"/>
  <c r="F2437" i="2"/>
  <c r="G2437" i="2"/>
  <c r="H2437" i="2"/>
  <c r="E2438" i="2"/>
  <c r="F2438" i="2"/>
  <c r="G2438" i="2"/>
  <c r="H2438" i="2"/>
  <c r="E2439" i="2"/>
  <c r="F2439" i="2"/>
  <c r="G2439" i="2"/>
  <c r="H2439" i="2"/>
  <c r="E2440" i="2"/>
  <c r="F2440" i="2"/>
  <c r="G2440" i="2"/>
  <c r="H2440" i="2"/>
  <c r="E2441" i="2"/>
  <c r="F2441" i="2"/>
  <c r="G2441" i="2"/>
  <c r="H2441" i="2"/>
  <c r="E2442" i="2"/>
  <c r="F2442" i="2"/>
  <c r="G2442" i="2"/>
  <c r="H2442" i="2"/>
  <c r="E2443" i="2"/>
  <c r="F2443" i="2"/>
  <c r="G2443" i="2"/>
  <c r="H2443" i="2"/>
  <c r="E2444" i="2"/>
  <c r="F2444" i="2"/>
  <c r="G2444" i="2"/>
  <c r="H2444" i="2"/>
  <c r="E2445" i="2"/>
  <c r="F2445" i="2"/>
  <c r="G2445" i="2"/>
  <c r="H2445" i="2"/>
  <c r="E2446" i="2"/>
  <c r="F2446" i="2"/>
  <c r="G2446" i="2"/>
  <c r="H2446" i="2"/>
  <c r="E2447" i="2"/>
  <c r="F2447" i="2"/>
  <c r="G2447" i="2"/>
  <c r="H2447" i="2"/>
  <c r="E2448" i="2"/>
  <c r="F2448" i="2"/>
  <c r="G2448" i="2"/>
  <c r="H2448" i="2"/>
  <c r="E2449" i="2"/>
  <c r="F2449" i="2"/>
  <c r="G2449" i="2"/>
  <c r="H2449" i="2"/>
  <c r="E2450" i="2"/>
  <c r="F2450" i="2"/>
  <c r="G2450" i="2"/>
  <c r="H2450" i="2"/>
  <c r="E2451" i="2"/>
  <c r="F2451" i="2"/>
  <c r="G2451" i="2"/>
  <c r="H2451" i="2"/>
  <c r="E2452" i="2"/>
  <c r="F2452" i="2"/>
  <c r="G2452" i="2"/>
  <c r="H2452" i="2"/>
  <c r="E2453" i="2"/>
  <c r="F2453" i="2"/>
  <c r="G2453" i="2"/>
  <c r="H2453" i="2"/>
  <c r="E2454" i="2"/>
  <c r="F2454" i="2"/>
  <c r="G2454" i="2"/>
  <c r="H2454" i="2"/>
  <c r="E2455" i="2"/>
  <c r="F2455" i="2"/>
  <c r="G2455" i="2"/>
  <c r="H2455" i="2"/>
  <c r="E2456" i="2"/>
  <c r="F2456" i="2"/>
  <c r="G2456" i="2"/>
  <c r="H2456" i="2"/>
  <c r="E2457" i="2"/>
  <c r="F2457" i="2"/>
  <c r="G2457" i="2"/>
  <c r="H2457" i="2"/>
  <c r="E2458" i="2"/>
  <c r="F2458" i="2"/>
  <c r="G2458" i="2"/>
  <c r="H2458" i="2"/>
  <c r="E2459" i="2"/>
  <c r="F2459" i="2"/>
  <c r="G2459" i="2"/>
  <c r="H2459" i="2"/>
  <c r="E2460" i="2"/>
  <c r="F2460" i="2"/>
  <c r="G2460" i="2"/>
  <c r="H2460" i="2"/>
  <c r="E2461" i="2"/>
  <c r="F2461" i="2"/>
  <c r="G2461" i="2"/>
  <c r="H2461" i="2"/>
  <c r="E2462" i="2"/>
  <c r="F2462" i="2"/>
  <c r="G2462" i="2"/>
  <c r="H2462" i="2"/>
  <c r="E2463" i="2"/>
  <c r="F2463" i="2"/>
  <c r="G2463" i="2"/>
  <c r="H2463" i="2"/>
  <c r="E2464" i="2"/>
  <c r="F2464" i="2"/>
  <c r="G2464" i="2"/>
  <c r="H2464" i="2"/>
  <c r="E2465" i="2"/>
  <c r="F2465" i="2"/>
  <c r="G2465" i="2"/>
  <c r="H2465" i="2"/>
  <c r="E2466" i="2"/>
  <c r="F2466" i="2"/>
  <c r="G2466" i="2"/>
  <c r="H2466" i="2"/>
  <c r="E2467" i="2"/>
  <c r="F2467" i="2"/>
  <c r="G2467" i="2"/>
  <c r="H2467" i="2"/>
  <c r="E2468" i="2"/>
  <c r="F2468" i="2"/>
  <c r="G2468" i="2"/>
  <c r="H2468" i="2"/>
  <c r="E2469" i="2"/>
  <c r="F2469" i="2"/>
  <c r="G2469" i="2"/>
  <c r="H2469" i="2"/>
  <c r="E2470" i="2"/>
  <c r="F2470" i="2"/>
  <c r="G2470" i="2"/>
  <c r="H2470" i="2"/>
  <c r="E2471" i="2"/>
  <c r="F2471" i="2"/>
  <c r="G2471" i="2"/>
  <c r="H2471" i="2"/>
  <c r="E2472" i="2"/>
  <c r="F2472" i="2"/>
  <c r="G2472" i="2"/>
  <c r="H2472" i="2"/>
  <c r="E2473" i="2"/>
  <c r="F2473" i="2"/>
  <c r="G2473" i="2"/>
  <c r="H2473" i="2"/>
  <c r="E2474" i="2"/>
  <c r="F2474" i="2"/>
  <c r="G2474" i="2"/>
  <c r="H2474" i="2"/>
  <c r="E2475" i="2"/>
  <c r="F2475" i="2"/>
  <c r="G2475" i="2"/>
  <c r="H2475" i="2"/>
  <c r="E2476" i="2"/>
  <c r="F2476" i="2"/>
  <c r="G2476" i="2"/>
  <c r="H2476" i="2"/>
  <c r="E2477" i="2"/>
  <c r="F2477" i="2"/>
  <c r="G2477" i="2"/>
  <c r="H2477" i="2"/>
  <c r="E2478" i="2"/>
  <c r="F2478" i="2"/>
  <c r="G2478" i="2"/>
  <c r="H2478" i="2"/>
  <c r="E2479" i="2"/>
  <c r="F2479" i="2"/>
  <c r="G2479" i="2"/>
  <c r="H2479" i="2"/>
  <c r="E2480" i="2"/>
  <c r="F2480" i="2"/>
  <c r="G2480" i="2"/>
  <c r="H2480" i="2"/>
  <c r="E2481" i="2"/>
  <c r="F2481" i="2"/>
  <c r="G2481" i="2"/>
  <c r="H2481" i="2"/>
  <c r="E2482" i="2"/>
  <c r="F2482" i="2"/>
  <c r="G2482" i="2"/>
  <c r="H2482" i="2"/>
  <c r="E2483" i="2"/>
  <c r="F2483" i="2"/>
  <c r="G2483" i="2"/>
  <c r="H2483" i="2"/>
  <c r="E2484" i="2"/>
  <c r="F2484" i="2"/>
  <c r="G2484" i="2"/>
  <c r="H2484" i="2"/>
  <c r="E2485" i="2"/>
  <c r="F2485" i="2"/>
  <c r="G2485" i="2"/>
  <c r="H2485" i="2"/>
  <c r="E2486" i="2"/>
  <c r="F2486" i="2"/>
  <c r="G2486" i="2"/>
  <c r="H2486" i="2"/>
  <c r="E2487" i="2"/>
  <c r="F2487" i="2"/>
  <c r="G2487" i="2"/>
  <c r="H2487" i="2"/>
  <c r="E2488" i="2"/>
  <c r="F2488" i="2"/>
  <c r="G2488" i="2"/>
  <c r="H2488" i="2"/>
  <c r="E2489" i="2"/>
  <c r="F2489" i="2"/>
  <c r="G2489" i="2"/>
  <c r="H2489" i="2"/>
  <c r="E2490" i="2"/>
  <c r="F2490" i="2"/>
  <c r="G2490" i="2"/>
  <c r="H2490" i="2"/>
  <c r="E2491" i="2"/>
  <c r="F2491" i="2"/>
  <c r="G2491" i="2"/>
  <c r="H2491" i="2"/>
  <c r="E2492" i="2"/>
  <c r="F2492" i="2"/>
  <c r="G2492" i="2"/>
  <c r="H2492" i="2"/>
  <c r="E2493" i="2"/>
  <c r="F2493" i="2"/>
  <c r="G2493" i="2"/>
  <c r="H2493" i="2"/>
  <c r="E2494" i="2"/>
  <c r="F2494" i="2"/>
  <c r="G2494" i="2"/>
  <c r="H2494" i="2"/>
  <c r="E2495" i="2"/>
  <c r="F2495" i="2"/>
  <c r="G2495" i="2"/>
  <c r="H2495" i="2"/>
  <c r="E2496" i="2"/>
  <c r="F2496" i="2"/>
  <c r="G2496" i="2"/>
  <c r="H2496" i="2"/>
  <c r="E2497" i="2"/>
  <c r="F2497" i="2"/>
  <c r="G2497" i="2"/>
  <c r="H2497" i="2"/>
  <c r="E2498" i="2"/>
  <c r="F2498" i="2"/>
  <c r="G2498" i="2"/>
  <c r="H2498" i="2"/>
  <c r="E2499" i="2"/>
  <c r="F2499" i="2"/>
  <c r="G2499" i="2"/>
  <c r="H2499" i="2"/>
  <c r="E2500" i="2"/>
  <c r="F2500" i="2"/>
  <c r="G2500" i="2"/>
  <c r="H2500" i="2"/>
  <c r="E2501" i="2"/>
  <c r="F2501" i="2"/>
  <c r="G2501" i="2"/>
  <c r="H2501" i="2"/>
  <c r="E2502" i="2"/>
  <c r="F2502" i="2"/>
  <c r="G2502" i="2"/>
  <c r="H2502" i="2"/>
  <c r="E2503" i="2"/>
  <c r="F2503" i="2"/>
  <c r="G2503" i="2"/>
  <c r="H2503" i="2"/>
  <c r="E2504" i="2"/>
  <c r="F2504" i="2"/>
  <c r="G2504" i="2"/>
  <c r="H2504" i="2"/>
  <c r="E2505" i="2"/>
  <c r="F2505" i="2"/>
  <c r="G2505" i="2"/>
  <c r="H2505" i="2"/>
  <c r="E2506" i="2"/>
  <c r="F2506" i="2"/>
  <c r="G2506" i="2"/>
  <c r="H2506" i="2"/>
  <c r="E2507" i="2"/>
  <c r="F2507" i="2"/>
  <c r="G2507" i="2"/>
  <c r="H2507" i="2"/>
  <c r="E2508" i="2"/>
  <c r="F2508" i="2"/>
  <c r="G2508" i="2"/>
  <c r="H2508" i="2"/>
  <c r="E2509" i="2"/>
  <c r="F2509" i="2"/>
  <c r="G2509" i="2"/>
  <c r="H2509" i="2"/>
  <c r="E2510" i="2"/>
  <c r="F2510" i="2"/>
  <c r="G2510" i="2"/>
  <c r="H2510" i="2"/>
  <c r="E2511" i="2"/>
  <c r="F2511" i="2"/>
  <c r="G2511" i="2"/>
  <c r="H2511" i="2"/>
  <c r="E2512" i="2"/>
  <c r="F2512" i="2"/>
  <c r="G2512" i="2"/>
  <c r="H2512" i="2"/>
  <c r="E2513" i="2"/>
  <c r="F2513" i="2"/>
  <c r="G2513" i="2"/>
  <c r="H2513" i="2"/>
  <c r="E2514" i="2"/>
  <c r="F2514" i="2"/>
  <c r="G2514" i="2"/>
  <c r="H2514" i="2"/>
  <c r="E2515" i="2"/>
  <c r="F2515" i="2"/>
  <c r="G2515" i="2"/>
  <c r="H2515" i="2"/>
  <c r="E2516" i="2"/>
  <c r="F2516" i="2"/>
  <c r="G2516" i="2"/>
  <c r="H2516" i="2"/>
  <c r="E2517" i="2"/>
  <c r="F2517" i="2"/>
  <c r="G2517" i="2"/>
  <c r="H2517" i="2"/>
  <c r="E2518" i="2"/>
  <c r="F2518" i="2"/>
  <c r="G2518" i="2"/>
  <c r="H2518" i="2"/>
  <c r="E2519" i="2"/>
  <c r="F2519" i="2"/>
  <c r="G2519" i="2"/>
  <c r="H2519" i="2"/>
  <c r="E2520" i="2"/>
  <c r="F2520" i="2"/>
  <c r="G2520" i="2"/>
  <c r="H2520" i="2"/>
  <c r="E2521" i="2"/>
  <c r="F2521" i="2"/>
  <c r="G2521" i="2"/>
  <c r="H2521" i="2"/>
  <c r="E2522" i="2"/>
  <c r="F2522" i="2"/>
  <c r="G2522" i="2"/>
  <c r="H2522" i="2"/>
  <c r="E2523" i="2"/>
  <c r="F2523" i="2"/>
  <c r="G2523" i="2"/>
  <c r="H2523" i="2"/>
  <c r="E2524" i="2"/>
  <c r="F2524" i="2"/>
  <c r="G2524" i="2"/>
  <c r="H2524" i="2"/>
  <c r="E2525" i="2"/>
  <c r="F2525" i="2"/>
  <c r="G2525" i="2"/>
  <c r="H2525" i="2"/>
  <c r="E2526" i="2"/>
  <c r="F2526" i="2"/>
  <c r="G2526" i="2"/>
  <c r="H2526" i="2"/>
  <c r="E2527" i="2"/>
  <c r="F2527" i="2"/>
  <c r="G2527" i="2"/>
  <c r="H2527" i="2"/>
  <c r="E2528" i="2"/>
  <c r="F2528" i="2"/>
  <c r="G2528" i="2"/>
  <c r="H2528" i="2"/>
  <c r="E2529" i="2"/>
  <c r="F2529" i="2"/>
  <c r="G2529" i="2"/>
  <c r="H2529" i="2"/>
  <c r="E2530" i="2"/>
  <c r="F2530" i="2"/>
  <c r="G2530" i="2"/>
  <c r="H2530" i="2"/>
  <c r="E2531" i="2"/>
  <c r="F2531" i="2"/>
  <c r="G2531" i="2"/>
  <c r="H2531" i="2"/>
  <c r="E2532" i="2"/>
  <c r="F2532" i="2"/>
  <c r="G2532" i="2"/>
  <c r="H2532" i="2"/>
  <c r="E2533" i="2"/>
  <c r="F2533" i="2"/>
  <c r="G2533" i="2"/>
  <c r="H2533" i="2"/>
  <c r="E2534" i="2"/>
  <c r="F2534" i="2"/>
  <c r="G2534" i="2"/>
  <c r="H2534" i="2"/>
  <c r="E2535" i="2"/>
  <c r="F2535" i="2"/>
  <c r="G2535" i="2"/>
  <c r="H2535" i="2"/>
  <c r="E2536" i="2"/>
  <c r="F2536" i="2"/>
  <c r="G2536" i="2"/>
  <c r="H2536" i="2"/>
  <c r="E2537" i="2"/>
  <c r="F2537" i="2"/>
  <c r="G2537" i="2"/>
  <c r="H2537" i="2"/>
  <c r="E2538" i="2"/>
  <c r="F2538" i="2"/>
  <c r="G2538" i="2"/>
  <c r="H2538" i="2"/>
  <c r="E2539" i="2"/>
  <c r="F2539" i="2"/>
  <c r="G2539" i="2"/>
  <c r="H2539" i="2"/>
  <c r="E2540" i="2"/>
  <c r="F2540" i="2"/>
  <c r="G2540" i="2"/>
  <c r="H2540" i="2"/>
  <c r="E2541" i="2"/>
  <c r="F2541" i="2"/>
  <c r="G2541" i="2"/>
  <c r="H2541" i="2"/>
  <c r="E2542" i="2"/>
  <c r="F2542" i="2"/>
  <c r="G2542" i="2"/>
  <c r="H2542" i="2"/>
  <c r="E2543" i="2"/>
  <c r="F2543" i="2"/>
  <c r="G2543" i="2"/>
  <c r="H2543" i="2"/>
  <c r="E2544" i="2"/>
  <c r="F2544" i="2"/>
  <c r="G2544" i="2"/>
  <c r="H2544" i="2"/>
  <c r="E2545" i="2"/>
  <c r="F2545" i="2"/>
  <c r="G2545" i="2"/>
  <c r="H2545" i="2"/>
  <c r="E2546" i="2"/>
  <c r="F2546" i="2"/>
  <c r="G2546" i="2"/>
  <c r="H2546" i="2"/>
  <c r="E2547" i="2"/>
  <c r="F2547" i="2"/>
  <c r="G2547" i="2"/>
  <c r="H2547" i="2"/>
  <c r="E2548" i="2"/>
  <c r="F2548" i="2"/>
  <c r="G2548" i="2"/>
  <c r="H2548" i="2"/>
  <c r="E2549" i="2"/>
  <c r="F2549" i="2"/>
  <c r="G2549" i="2"/>
  <c r="H2549" i="2"/>
  <c r="E2550" i="2"/>
  <c r="F2550" i="2"/>
  <c r="G2550" i="2"/>
  <c r="H2550" i="2"/>
  <c r="E2551" i="2"/>
  <c r="F2551" i="2"/>
  <c r="G2551" i="2"/>
  <c r="H2551" i="2"/>
  <c r="E2552" i="2"/>
  <c r="F2552" i="2"/>
  <c r="G2552" i="2"/>
  <c r="H2552" i="2"/>
  <c r="E2553" i="2"/>
  <c r="F2553" i="2"/>
  <c r="G2553" i="2"/>
  <c r="H2553" i="2"/>
  <c r="E2554" i="2"/>
  <c r="F2554" i="2"/>
  <c r="G2554" i="2"/>
  <c r="H2554" i="2"/>
  <c r="E2555" i="2"/>
  <c r="F2555" i="2"/>
  <c r="G2555" i="2"/>
  <c r="H2555" i="2"/>
  <c r="E2556" i="2"/>
  <c r="F2556" i="2"/>
  <c r="G2556" i="2"/>
  <c r="H2556" i="2"/>
  <c r="E2557" i="2"/>
  <c r="F2557" i="2"/>
  <c r="G2557" i="2"/>
  <c r="H2557" i="2"/>
  <c r="E2558" i="2"/>
  <c r="F2558" i="2"/>
  <c r="G2558" i="2"/>
  <c r="H2558" i="2"/>
  <c r="E2559" i="2"/>
  <c r="F2559" i="2"/>
  <c r="G2559" i="2"/>
  <c r="H2559" i="2"/>
  <c r="E2560" i="2"/>
  <c r="F2560" i="2"/>
  <c r="G2560" i="2"/>
  <c r="H2560" i="2"/>
  <c r="E2561" i="2"/>
  <c r="F2561" i="2"/>
  <c r="G2561" i="2"/>
  <c r="H2561" i="2"/>
  <c r="E2562" i="2"/>
  <c r="F2562" i="2"/>
  <c r="G2562" i="2"/>
  <c r="H2562" i="2"/>
  <c r="E2563" i="2"/>
  <c r="F2563" i="2"/>
  <c r="G2563" i="2"/>
  <c r="H2563" i="2"/>
  <c r="E2564" i="2"/>
  <c r="F2564" i="2"/>
  <c r="G2564" i="2"/>
  <c r="H2564" i="2"/>
  <c r="E2565" i="2"/>
  <c r="F2565" i="2"/>
  <c r="G2565" i="2"/>
  <c r="H2565" i="2"/>
  <c r="E2566" i="2"/>
  <c r="F2566" i="2"/>
  <c r="G2566" i="2"/>
  <c r="H2566" i="2"/>
  <c r="E2567" i="2"/>
  <c r="F2567" i="2"/>
  <c r="G2567" i="2"/>
  <c r="H2567" i="2"/>
  <c r="E2568" i="2"/>
  <c r="F2568" i="2"/>
  <c r="G2568" i="2"/>
  <c r="H2568" i="2"/>
  <c r="E2569" i="2"/>
  <c r="F2569" i="2"/>
  <c r="G2569" i="2"/>
  <c r="H2569" i="2"/>
  <c r="E2570" i="2"/>
  <c r="F2570" i="2"/>
  <c r="G2570" i="2"/>
  <c r="H2570" i="2"/>
  <c r="E2571" i="2"/>
  <c r="F2571" i="2"/>
  <c r="G2571" i="2"/>
  <c r="H2571" i="2"/>
  <c r="E2572" i="2"/>
  <c r="F2572" i="2"/>
  <c r="G2572" i="2"/>
  <c r="H2572" i="2"/>
  <c r="E2573" i="2"/>
  <c r="F2573" i="2"/>
  <c r="G2573" i="2"/>
  <c r="H2573" i="2"/>
  <c r="E2574" i="2"/>
  <c r="F2574" i="2"/>
  <c r="G2574" i="2"/>
  <c r="H2574" i="2"/>
  <c r="E2575" i="2"/>
  <c r="F2575" i="2"/>
  <c r="G2575" i="2"/>
  <c r="H2575" i="2"/>
  <c r="E2576" i="2"/>
  <c r="F2576" i="2"/>
  <c r="G2576" i="2"/>
  <c r="H2576" i="2"/>
  <c r="E2577" i="2"/>
  <c r="F2577" i="2"/>
  <c r="G2577" i="2"/>
  <c r="H2577" i="2"/>
  <c r="E2578" i="2"/>
  <c r="F2578" i="2"/>
  <c r="G2578" i="2"/>
  <c r="H2578" i="2"/>
  <c r="E2579" i="2"/>
  <c r="F2579" i="2"/>
  <c r="G2579" i="2"/>
  <c r="H2579" i="2"/>
  <c r="E2580" i="2"/>
  <c r="F2580" i="2"/>
  <c r="G2580" i="2"/>
  <c r="H2580" i="2"/>
  <c r="E2581" i="2"/>
  <c r="F2581" i="2"/>
  <c r="G2581" i="2"/>
  <c r="H2581" i="2"/>
  <c r="E2582" i="2"/>
  <c r="F2582" i="2"/>
  <c r="G2582" i="2"/>
  <c r="H2582" i="2"/>
  <c r="E2583" i="2"/>
  <c r="F2583" i="2"/>
  <c r="G2583" i="2"/>
  <c r="H2583" i="2"/>
  <c r="E2584" i="2"/>
  <c r="F2584" i="2"/>
  <c r="G2584" i="2"/>
  <c r="H2584" i="2"/>
  <c r="E2585" i="2"/>
  <c r="F2585" i="2"/>
  <c r="G2585" i="2"/>
  <c r="H2585" i="2"/>
  <c r="E2586" i="2"/>
  <c r="F2586" i="2"/>
  <c r="G2586" i="2"/>
  <c r="H2586" i="2"/>
  <c r="E2587" i="2"/>
  <c r="F2587" i="2"/>
  <c r="G2587" i="2"/>
  <c r="H2587" i="2"/>
  <c r="E2588" i="2"/>
  <c r="F2588" i="2"/>
  <c r="G2588" i="2"/>
  <c r="H2588" i="2"/>
  <c r="E2589" i="2"/>
  <c r="F2589" i="2"/>
  <c r="G2589" i="2"/>
  <c r="H2589" i="2"/>
  <c r="E2590" i="2"/>
  <c r="F2590" i="2"/>
  <c r="G2590" i="2"/>
  <c r="H2590" i="2"/>
  <c r="E2591" i="2"/>
  <c r="F2591" i="2"/>
  <c r="G2591" i="2"/>
  <c r="H2591" i="2"/>
  <c r="E2592" i="2"/>
  <c r="F2592" i="2"/>
  <c r="G2592" i="2"/>
  <c r="H2592" i="2"/>
  <c r="E2593" i="2"/>
  <c r="F2593" i="2"/>
  <c r="G2593" i="2"/>
  <c r="H2593" i="2"/>
  <c r="E2594" i="2"/>
  <c r="F2594" i="2"/>
  <c r="G2594" i="2"/>
  <c r="H2594" i="2"/>
  <c r="E2595" i="2"/>
  <c r="F2595" i="2"/>
  <c r="G2595" i="2"/>
  <c r="H2595" i="2"/>
  <c r="E2596" i="2"/>
  <c r="F2596" i="2"/>
  <c r="G2596" i="2"/>
  <c r="H2596" i="2"/>
  <c r="E2597" i="2"/>
  <c r="F2597" i="2"/>
  <c r="G2597" i="2"/>
  <c r="H2597" i="2"/>
  <c r="E2598" i="2"/>
  <c r="F2598" i="2"/>
  <c r="G2598" i="2"/>
  <c r="H2598" i="2"/>
  <c r="E2599" i="2"/>
  <c r="F2599" i="2"/>
  <c r="G2599" i="2"/>
  <c r="H2599" i="2"/>
  <c r="E2600" i="2"/>
  <c r="F2600" i="2"/>
  <c r="G2600" i="2"/>
  <c r="H2600" i="2"/>
  <c r="E2601" i="2"/>
  <c r="F2601" i="2"/>
  <c r="G2601" i="2"/>
  <c r="H2601" i="2"/>
  <c r="E2602" i="2"/>
  <c r="F2602" i="2"/>
  <c r="G2602" i="2"/>
  <c r="H2602" i="2"/>
  <c r="E2603" i="2"/>
  <c r="F2603" i="2"/>
  <c r="G2603" i="2"/>
  <c r="H2603" i="2"/>
  <c r="E2604" i="2"/>
  <c r="F2604" i="2"/>
  <c r="G2604" i="2"/>
  <c r="H2604" i="2"/>
  <c r="E2605" i="2"/>
  <c r="F2605" i="2"/>
  <c r="G2605" i="2"/>
  <c r="H2605" i="2"/>
  <c r="E2606" i="2"/>
  <c r="F2606" i="2"/>
  <c r="G2606" i="2"/>
  <c r="H2606" i="2"/>
  <c r="E2607" i="2"/>
  <c r="F2607" i="2"/>
  <c r="G2607" i="2"/>
  <c r="H2607" i="2"/>
  <c r="E2608" i="2"/>
  <c r="F2608" i="2"/>
  <c r="G2608" i="2"/>
  <c r="H2608" i="2"/>
  <c r="E2609" i="2"/>
  <c r="F2609" i="2"/>
  <c r="G2609" i="2"/>
  <c r="H2609" i="2"/>
  <c r="E2610" i="2"/>
  <c r="F2610" i="2"/>
  <c r="G2610" i="2"/>
  <c r="H2610" i="2"/>
  <c r="E2611" i="2"/>
  <c r="F2611" i="2"/>
  <c r="G2611" i="2"/>
  <c r="H2611" i="2"/>
  <c r="E2612" i="2"/>
  <c r="F2612" i="2"/>
  <c r="G2612" i="2"/>
  <c r="H2612" i="2"/>
  <c r="E2613" i="2"/>
  <c r="F2613" i="2"/>
  <c r="G2613" i="2"/>
  <c r="H2613" i="2"/>
  <c r="E2614" i="2"/>
  <c r="F2614" i="2"/>
  <c r="G2614" i="2"/>
  <c r="H2614" i="2"/>
  <c r="E2615" i="2"/>
  <c r="F2615" i="2"/>
  <c r="G2615" i="2"/>
  <c r="H2615" i="2"/>
  <c r="E2616" i="2"/>
  <c r="F2616" i="2"/>
  <c r="G2616" i="2"/>
  <c r="H2616" i="2"/>
  <c r="E2617" i="2"/>
  <c r="F2617" i="2"/>
  <c r="G2617" i="2"/>
  <c r="H2617" i="2"/>
  <c r="E2618" i="2"/>
  <c r="F2618" i="2"/>
  <c r="G2618" i="2"/>
  <c r="H2618" i="2"/>
  <c r="E2619" i="2"/>
  <c r="F2619" i="2"/>
  <c r="G2619" i="2"/>
  <c r="H2619" i="2"/>
  <c r="E2620" i="2"/>
  <c r="F2620" i="2"/>
  <c r="G2620" i="2"/>
  <c r="H2620" i="2"/>
  <c r="E2621" i="2"/>
  <c r="F2621" i="2"/>
  <c r="G2621" i="2"/>
  <c r="H2621" i="2"/>
  <c r="E2622" i="2"/>
  <c r="F2622" i="2"/>
  <c r="G2622" i="2"/>
  <c r="H2622" i="2"/>
  <c r="E2623" i="2"/>
  <c r="F2623" i="2"/>
  <c r="G2623" i="2"/>
  <c r="H2623" i="2"/>
  <c r="E2624" i="2"/>
  <c r="F2624" i="2"/>
  <c r="G2624" i="2"/>
  <c r="H2624" i="2"/>
  <c r="E2625" i="2"/>
  <c r="F2625" i="2"/>
  <c r="G2625" i="2"/>
  <c r="H2625" i="2"/>
  <c r="E2626" i="2"/>
  <c r="F2626" i="2"/>
  <c r="G2626" i="2"/>
  <c r="H2626" i="2"/>
  <c r="E2627" i="2"/>
  <c r="F2627" i="2"/>
  <c r="G2627" i="2"/>
  <c r="H2627" i="2"/>
  <c r="E2628" i="2"/>
  <c r="F2628" i="2"/>
  <c r="G2628" i="2"/>
  <c r="H2628" i="2"/>
  <c r="E2629" i="2"/>
  <c r="F2629" i="2"/>
  <c r="G2629" i="2"/>
  <c r="H2629" i="2"/>
  <c r="E2630" i="2"/>
  <c r="F2630" i="2"/>
  <c r="G2630" i="2"/>
  <c r="H2630" i="2"/>
  <c r="E2631" i="2"/>
  <c r="F2631" i="2"/>
  <c r="G2631" i="2"/>
  <c r="H2631" i="2"/>
  <c r="E2632" i="2"/>
  <c r="F2632" i="2"/>
  <c r="G2632" i="2"/>
  <c r="H2632" i="2"/>
  <c r="E2633" i="2"/>
  <c r="F2633" i="2"/>
  <c r="G2633" i="2"/>
  <c r="H2633" i="2"/>
  <c r="E2634" i="2"/>
  <c r="F2634" i="2"/>
  <c r="G2634" i="2"/>
  <c r="H2634" i="2"/>
  <c r="E2635" i="2"/>
  <c r="F2635" i="2"/>
  <c r="G2635" i="2"/>
  <c r="H2635" i="2"/>
  <c r="E2636" i="2"/>
  <c r="F2636" i="2"/>
  <c r="G2636" i="2"/>
  <c r="H2636" i="2"/>
  <c r="E2637" i="2"/>
  <c r="F2637" i="2"/>
  <c r="G2637" i="2"/>
  <c r="H2637" i="2"/>
  <c r="E2638" i="2"/>
  <c r="F2638" i="2"/>
  <c r="G2638" i="2"/>
  <c r="H2638" i="2"/>
  <c r="E2639" i="2"/>
  <c r="F2639" i="2"/>
  <c r="G2639" i="2"/>
  <c r="H2639" i="2"/>
  <c r="E2640" i="2"/>
  <c r="F2640" i="2"/>
  <c r="G2640" i="2"/>
  <c r="H2640" i="2"/>
  <c r="E2641" i="2"/>
  <c r="F2641" i="2"/>
  <c r="G2641" i="2"/>
  <c r="H2641" i="2"/>
  <c r="E2642" i="2"/>
  <c r="F2642" i="2"/>
  <c r="G2642" i="2"/>
  <c r="H2642" i="2"/>
  <c r="E2643" i="2"/>
  <c r="F2643" i="2"/>
  <c r="G2643" i="2"/>
  <c r="H2643" i="2"/>
  <c r="E2644" i="2"/>
  <c r="F2644" i="2"/>
  <c r="G2644" i="2"/>
  <c r="H2644" i="2"/>
  <c r="E2645" i="2"/>
  <c r="F2645" i="2"/>
  <c r="G2645" i="2"/>
  <c r="H2645" i="2"/>
  <c r="E2646" i="2"/>
  <c r="F2646" i="2"/>
  <c r="G2646" i="2"/>
  <c r="H2646" i="2"/>
  <c r="E2647" i="2"/>
  <c r="F2647" i="2"/>
  <c r="G2647" i="2"/>
  <c r="H2647" i="2"/>
  <c r="E2648" i="2"/>
  <c r="F2648" i="2"/>
  <c r="G2648" i="2"/>
  <c r="H2648" i="2"/>
  <c r="E2649" i="2"/>
  <c r="F2649" i="2"/>
  <c r="G2649" i="2"/>
  <c r="H2649" i="2"/>
  <c r="E2650" i="2"/>
  <c r="F2650" i="2"/>
  <c r="G2650" i="2"/>
  <c r="H2650" i="2"/>
  <c r="E2651" i="2"/>
  <c r="F2651" i="2"/>
  <c r="G2651" i="2"/>
  <c r="H2651" i="2"/>
  <c r="E2652" i="2"/>
  <c r="F2652" i="2"/>
  <c r="G2652" i="2"/>
  <c r="H2652" i="2"/>
  <c r="E2653" i="2"/>
  <c r="F2653" i="2"/>
  <c r="G2653" i="2"/>
  <c r="H2653" i="2"/>
  <c r="E2654" i="2"/>
  <c r="F2654" i="2"/>
  <c r="G2654" i="2"/>
  <c r="H2654" i="2"/>
  <c r="E2655" i="2"/>
  <c r="F2655" i="2"/>
  <c r="G2655" i="2"/>
  <c r="H2655" i="2"/>
  <c r="E2656" i="2"/>
  <c r="F2656" i="2"/>
  <c r="G2656" i="2"/>
  <c r="H2656" i="2"/>
  <c r="E2657" i="2"/>
  <c r="F2657" i="2"/>
  <c r="G2657" i="2"/>
  <c r="H2657" i="2"/>
  <c r="E2658" i="2"/>
  <c r="F2658" i="2"/>
  <c r="G2658" i="2"/>
  <c r="H2658" i="2"/>
  <c r="E2659" i="2"/>
  <c r="F2659" i="2"/>
  <c r="G2659" i="2"/>
  <c r="H2659" i="2"/>
  <c r="E2660" i="2"/>
  <c r="F2660" i="2"/>
  <c r="G2660" i="2"/>
  <c r="H2660" i="2"/>
  <c r="E2661" i="2"/>
  <c r="F2661" i="2"/>
  <c r="G2661" i="2"/>
  <c r="H2661" i="2"/>
  <c r="E2662" i="2"/>
  <c r="F2662" i="2"/>
  <c r="G2662" i="2"/>
  <c r="H2662" i="2"/>
  <c r="E2663" i="2"/>
  <c r="F2663" i="2"/>
  <c r="G2663" i="2"/>
  <c r="H2663" i="2"/>
  <c r="E2664" i="2"/>
  <c r="F2664" i="2"/>
  <c r="G2664" i="2"/>
  <c r="H2664" i="2"/>
  <c r="E2665" i="2"/>
  <c r="F2665" i="2"/>
  <c r="G2665" i="2"/>
  <c r="H2665" i="2"/>
  <c r="E2666" i="2"/>
  <c r="F2666" i="2"/>
  <c r="G2666" i="2"/>
  <c r="H2666" i="2"/>
  <c r="E2667" i="2"/>
  <c r="F2667" i="2"/>
  <c r="G2667" i="2"/>
  <c r="H2667" i="2"/>
  <c r="E2668" i="2"/>
  <c r="F2668" i="2"/>
  <c r="G2668" i="2"/>
  <c r="H2668" i="2"/>
  <c r="E2669" i="2"/>
  <c r="F2669" i="2"/>
  <c r="G2669" i="2"/>
  <c r="H2669" i="2"/>
  <c r="E2670" i="2"/>
  <c r="F2670" i="2"/>
  <c r="G2670" i="2"/>
  <c r="H2670" i="2"/>
  <c r="E2671" i="2"/>
  <c r="F2671" i="2"/>
  <c r="G2671" i="2"/>
  <c r="H2671" i="2"/>
  <c r="E2672" i="2"/>
  <c r="F2672" i="2"/>
  <c r="G2672" i="2"/>
  <c r="H2672" i="2"/>
  <c r="E2673" i="2"/>
  <c r="F2673" i="2"/>
  <c r="G2673" i="2"/>
  <c r="H2673" i="2"/>
  <c r="E2674" i="2"/>
  <c r="F2674" i="2"/>
  <c r="G2674" i="2"/>
  <c r="H2674" i="2"/>
  <c r="E2675" i="2"/>
  <c r="F2675" i="2"/>
  <c r="G2675" i="2"/>
  <c r="H2675" i="2"/>
  <c r="E2676" i="2"/>
  <c r="F2676" i="2"/>
  <c r="G2676" i="2"/>
  <c r="H2676" i="2"/>
  <c r="E2677" i="2"/>
  <c r="F2677" i="2"/>
  <c r="G2677" i="2"/>
  <c r="H2677" i="2"/>
  <c r="E2678" i="2"/>
  <c r="F2678" i="2"/>
  <c r="G2678" i="2"/>
  <c r="H2678" i="2"/>
  <c r="E2679" i="2"/>
  <c r="F2679" i="2"/>
  <c r="G2679" i="2"/>
  <c r="H2679" i="2"/>
  <c r="E2680" i="2"/>
  <c r="F2680" i="2"/>
  <c r="G2680" i="2"/>
  <c r="H2680" i="2"/>
  <c r="E2681" i="2"/>
  <c r="F2681" i="2"/>
  <c r="G2681" i="2"/>
  <c r="H2681" i="2"/>
  <c r="E2682" i="2"/>
  <c r="F2682" i="2"/>
  <c r="G2682" i="2"/>
  <c r="H2682" i="2"/>
  <c r="E2683" i="2"/>
  <c r="F2683" i="2"/>
  <c r="G2683" i="2"/>
  <c r="H2683" i="2"/>
  <c r="E2684" i="2"/>
  <c r="F2684" i="2"/>
  <c r="G2684" i="2"/>
  <c r="H2684" i="2"/>
  <c r="E2685" i="2"/>
  <c r="F2685" i="2"/>
  <c r="G2685" i="2"/>
  <c r="H2685" i="2"/>
  <c r="E2686" i="2"/>
  <c r="F2686" i="2"/>
  <c r="G2686" i="2"/>
  <c r="H2686" i="2"/>
  <c r="E2687" i="2"/>
  <c r="F2687" i="2"/>
  <c r="G2687" i="2"/>
  <c r="H2687" i="2"/>
  <c r="E2688" i="2"/>
  <c r="F2688" i="2"/>
  <c r="G2688" i="2"/>
  <c r="H2688" i="2"/>
  <c r="E2689" i="2"/>
  <c r="F2689" i="2"/>
  <c r="G2689" i="2"/>
  <c r="H2689" i="2"/>
  <c r="E2690" i="2"/>
  <c r="F2690" i="2"/>
  <c r="G2690" i="2"/>
  <c r="H2690" i="2"/>
  <c r="E2691" i="2"/>
  <c r="F2691" i="2"/>
  <c r="G2691" i="2"/>
  <c r="H2691" i="2"/>
  <c r="E2692" i="2"/>
  <c r="F2692" i="2"/>
  <c r="G2692" i="2"/>
  <c r="H2692" i="2"/>
  <c r="E2693" i="2"/>
  <c r="F2693" i="2"/>
  <c r="G2693" i="2"/>
  <c r="H2693" i="2"/>
  <c r="E2694" i="2"/>
  <c r="F2694" i="2"/>
  <c r="G2694" i="2"/>
  <c r="H2694" i="2"/>
  <c r="E2695" i="2"/>
  <c r="F2695" i="2"/>
  <c r="G2695" i="2"/>
  <c r="H2695" i="2"/>
  <c r="E2696" i="2"/>
  <c r="F2696" i="2"/>
  <c r="G2696" i="2"/>
  <c r="H2696" i="2"/>
  <c r="E2697" i="2"/>
  <c r="F2697" i="2"/>
  <c r="G2697" i="2"/>
  <c r="H2697" i="2"/>
  <c r="E2698" i="2"/>
  <c r="F2698" i="2"/>
  <c r="G2698" i="2"/>
  <c r="H2698" i="2"/>
  <c r="E2699" i="2"/>
  <c r="F2699" i="2"/>
  <c r="G2699" i="2"/>
  <c r="H2699" i="2"/>
  <c r="E2700" i="2"/>
  <c r="F2700" i="2"/>
  <c r="G2700" i="2"/>
  <c r="H2700" i="2"/>
  <c r="E2701" i="2"/>
  <c r="F2701" i="2"/>
  <c r="G2701" i="2"/>
  <c r="H2701" i="2"/>
  <c r="E2702" i="2"/>
  <c r="F2702" i="2"/>
  <c r="G2702" i="2"/>
  <c r="H2702" i="2"/>
  <c r="E2703" i="2"/>
  <c r="F2703" i="2"/>
  <c r="G2703" i="2"/>
  <c r="H2703" i="2"/>
  <c r="E2704" i="2"/>
  <c r="F2704" i="2"/>
  <c r="G2704" i="2"/>
  <c r="H2704" i="2"/>
  <c r="E2705" i="2"/>
  <c r="F2705" i="2"/>
  <c r="G2705" i="2"/>
  <c r="H2705" i="2"/>
  <c r="E2706" i="2"/>
  <c r="F2706" i="2"/>
  <c r="G2706" i="2"/>
  <c r="H2706" i="2"/>
  <c r="E2707" i="2"/>
  <c r="F2707" i="2"/>
  <c r="G2707" i="2"/>
  <c r="H2707" i="2"/>
  <c r="E2708" i="2"/>
  <c r="F2708" i="2"/>
  <c r="G2708" i="2"/>
  <c r="H2708" i="2"/>
  <c r="E2709" i="2"/>
  <c r="F2709" i="2"/>
  <c r="G2709" i="2"/>
  <c r="H2709" i="2"/>
  <c r="E2710" i="2"/>
  <c r="F2710" i="2"/>
  <c r="G2710" i="2"/>
  <c r="H2710" i="2"/>
  <c r="E2711" i="2"/>
  <c r="F2711" i="2"/>
  <c r="G2711" i="2"/>
  <c r="H2711" i="2"/>
  <c r="E2712" i="2"/>
  <c r="F2712" i="2"/>
  <c r="G2712" i="2"/>
  <c r="H2712" i="2"/>
  <c r="E2713" i="2"/>
  <c r="F2713" i="2"/>
  <c r="G2713" i="2"/>
  <c r="H2713" i="2"/>
  <c r="E2714" i="2"/>
  <c r="F2714" i="2"/>
  <c r="G2714" i="2"/>
  <c r="H2714" i="2"/>
  <c r="E2715" i="2"/>
  <c r="F2715" i="2"/>
  <c r="G2715" i="2"/>
  <c r="H2715" i="2"/>
  <c r="E2716" i="2"/>
  <c r="F2716" i="2"/>
  <c r="G2716" i="2"/>
  <c r="H2716" i="2"/>
  <c r="E2717" i="2"/>
  <c r="F2717" i="2"/>
  <c r="G2717" i="2"/>
  <c r="H2717" i="2"/>
  <c r="E2718" i="2"/>
  <c r="F2718" i="2"/>
  <c r="G2718" i="2"/>
  <c r="H2718" i="2"/>
  <c r="E2719" i="2"/>
  <c r="F2719" i="2"/>
  <c r="G2719" i="2"/>
  <c r="H2719" i="2"/>
  <c r="E2720" i="2"/>
  <c r="F2720" i="2"/>
  <c r="G2720" i="2"/>
  <c r="H2720" i="2"/>
  <c r="E2721" i="2"/>
  <c r="F2721" i="2"/>
  <c r="G2721" i="2"/>
  <c r="H2721" i="2"/>
  <c r="E2722" i="2"/>
  <c r="F2722" i="2"/>
  <c r="G2722" i="2"/>
  <c r="H2722" i="2"/>
  <c r="E2723" i="2"/>
  <c r="F2723" i="2"/>
  <c r="G2723" i="2"/>
  <c r="H2723" i="2"/>
  <c r="E2724" i="2"/>
  <c r="F2724" i="2"/>
  <c r="G2724" i="2"/>
  <c r="H2724" i="2"/>
  <c r="E2725" i="2"/>
  <c r="F2725" i="2"/>
  <c r="G2725" i="2"/>
  <c r="H2725" i="2"/>
  <c r="E2726" i="2"/>
  <c r="F2726" i="2"/>
  <c r="G2726" i="2"/>
  <c r="H2726" i="2"/>
  <c r="E2727" i="2"/>
  <c r="F2727" i="2"/>
  <c r="G2727" i="2"/>
  <c r="H2727" i="2"/>
  <c r="E2728" i="2"/>
  <c r="F2728" i="2"/>
  <c r="G2728" i="2"/>
  <c r="H2728" i="2"/>
  <c r="E2729" i="2"/>
  <c r="F2729" i="2"/>
  <c r="G2729" i="2"/>
  <c r="H2729" i="2"/>
  <c r="E2730" i="2"/>
  <c r="F2730" i="2"/>
  <c r="G2730" i="2"/>
  <c r="H2730" i="2"/>
  <c r="E2731" i="2"/>
  <c r="F2731" i="2"/>
  <c r="G2731" i="2"/>
  <c r="H2731" i="2"/>
  <c r="E2732" i="2"/>
  <c r="F2732" i="2"/>
  <c r="G2732" i="2"/>
  <c r="H2732" i="2"/>
  <c r="E2733" i="2"/>
  <c r="F2733" i="2"/>
  <c r="G2733" i="2"/>
  <c r="H2733" i="2"/>
  <c r="E2734" i="2"/>
  <c r="F2734" i="2"/>
  <c r="G2734" i="2"/>
  <c r="H2734" i="2"/>
  <c r="E2735" i="2"/>
  <c r="F2735" i="2"/>
  <c r="G2735" i="2"/>
  <c r="H2735" i="2"/>
  <c r="E2736" i="2"/>
  <c r="F2736" i="2"/>
  <c r="G2736" i="2"/>
  <c r="H2736" i="2"/>
  <c r="E2737" i="2"/>
  <c r="F2737" i="2"/>
  <c r="G2737" i="2"/>
  <c r="H2737" i="2"/>
  <c r="E2738" i="2"/>
  <c r="F2738" i="2"/>
  <c r="G2738" i="2"/>
  <c r="H2738" i="2"/>
  <c r="E2739" i="2"/>
  <c r="F2739" i="2"/>
  <c r="G2739" i="2"/>
  <c r="H2739" i="2"/>
  <c r="E2740" i="2"/>
  <c r="F2740" i="2"/>
  <c r="G2740" i="2"/>
  <c r="H2740" i="2"/>
  <c r="E2741" i="2"/>
  <c r="F2741" i="2"/>
  <c r="G2741" i="2"/>
  <c r="H2741" i="2"/>
  <c r="E2742" i="2"/>
  <c r="F2742" i="2"/>
  <c r="G2742" i="2"/>
  <c r="H2742" i="2"/>
  <c r="E2743" i="2"/>
  <c r="F2743" i="2"/>
  <c r="G2743" i="2"/>
  <c r="H2743" i="2"/>
  <c r="E2744" i="2"/>
  <c r="F2744" i="2"/>
  <c r="G2744" i="2"/>
  <c r="H2744" i="2"/>
  <c r="E2745" i="2"/>
  <c r="F2745" i="2"/>
  <c r="G2745" i="2"/>
  <c r="H2745" i="2"/>
  <c r="E2746" i="2"/>
  <c r="F2746" i="2"/>
  <c r="G2746" i="2"/>
  <c r="H2746" i="2"/>
  <c r="E2747" i="2"/>
  <c r="F2747" i="2"/>
  <c r="G2747" i="2"/>
  <c r="H2747" i="2"/>
  <c r="E2748" i="2"/>
  <c r="F2748" i="2"/>
  <c r="G2748" i="2"/>
  <c r="H2748" i="2"/>
  <c r="E2749" i="2"/>
  <c r="F2749" i="2"/>
  <c r="G2749" i="2"/>
  <c r="H2749" i="2"/>
  <c r="E2750" i="2"/>
  <c r="F2750" i="2"/>
  <c r="G2750" i="2"/>
  <c r="H2750" i="2"/>
  <c r="E2751" i="2"/>
  <c r="F2751" i="2"/>
  <c r="G2751" i="2"/>
  <c r="H2751" i="2"/>
  <c r="E2752" i="2"/>
  <c r="F2752" i="2"/>
  <c r="G2752" i="2"/>
  <c r="H2752" i="2"/>
  <c r="E2753" i="2"/>
  <c r="F2753" i="2"/>
  <c r="G2753" i="2"/>
  <c r="H2753" i="2"/>
  <c r="E2754" i="2"/>
  <c r="F2754" i="2"/>
  <c r="G2754" i="2"/>
  <c r="H2754" i="2"/>
  <c r="E2755" i="2"/>
  <c r="F2755" i="2"/>
  <c r="G2755" i="2"/>
  <c r="H2755" i="2"/>
  <c r="E2756" i="2"/>
  <c r="F2756" i="2"/>
  <c r="G2756" i="2"/>
  <c r="H2756" i="2"/>
  <c r="E2757" i="2"/>
  <c r="F2757" i="2"/>
  <c r="G2757" i="2"/>
  <c r="H2757" i="2"/>
  <c r="E2758" i="2"/>
  <c r="F2758" i="2"/>
  <c r="G2758" i="2"/>
  <c r="H2758" i="2"/>
  <c r="E2759" i="2"/>
  <c r="F2759" i="2"/>
  <c r="G2759" i="2"/>
  <c r="H2759" i="2"/>
  <c r="E2760" i="2"/>
  <c r="F2760" i="2"/>
  <c r="G2760" i="2"/>
  <c r="H2760" i="2"/>
  <c r="E2761" i="2"/>
  <c r="F2761" i="2"/>
  <c r="G2761" i="2"/>
  <c r="H2761" i="2"/>
  <c r="E2762" i="2"/>
  <c r="F2762" i="2"/>
  <c r="G2762" i="2"/>
  <c r="H2762" i="2"/>
  <c r="E2763" i="2"/>
  <c r="F2763" i="2"/>
  <c r="G2763" i="2"/>
  <c r="H2763" i="2"/>
  <c r="E2764" i="2"/>
  <c r="F2764" i="2"/>
  <c r="G2764" i="2"/>
  <c r="H2764" i="2"/>
  <c r="E2765" i="2"/>
  <c r="F2765" i="2"/>
  <c r="G2765" i="2"/>
  <c r="H2765" i="2"/>
  <c r="E2766" i="2"/>
  <c r="F2766" i="2"/>
  <c r="G2766" i="2"/>
  <c r="H2766" i="2"/>
  <c r="E2767" i="2"/>
  <c r="F2767" i="2"/>
  <c r="G2767" i="2"/>
  <c r="H2767" i="2"/>
  <c r="E2768" i="2"/>
  <c r="F2768" i="2"/>
  <c r="G2768" i="2"/>
  <c r="H2768" i="2"/>
  <c r="E2769" i="2"/>
  <c r="F2769" i="2"/>
  <c r="G2769" i="2"/>
  <c r="H2769" i="2"/>
  <c r="E2770" i="2"/>
  <c r="F2770" i="2"/>
  <c r="G2770" i="2"/>
  <c r="H2770" i="2"/>
  <c r="E2771" i="2"/>
  <c r="F2771" i="2"/>
  <c r="G2771" i="2"/>
  <c r="H2771" i="2"/>
  <c r="E2772" i="2"/>
  <c r="F2772" i="2"/>
  <c r="G2772" i="2"/>
  <c r="H2772" i="2"/>
  <c r="E2773" i="2"/>
  <c r="F2773" i="2"/>
  <c r="G2773" i="2"/>
  <c r="H2773" i="2"/>
  <c r="E2774" i="2"/>
  <c r="F2774" i="2"/>
  <c r="G2774" i="2"/>
  <c r="H2774" i="2"/>
  <c r="E2775" i="2"/>
  <c r="F2775" i="2"/>
  <c r="G2775" i="2"/>
  <c r="H2775" i="2"/>
  <c r="E2776" i="2"/>
  <c r="F2776" i="2"/>
  <c r="G2776" i="2"/>
  <c r="H2776" i="2"/>
  <c r="E2777" i="2"/>
  <c r="F2777" i="2"/>
  <c r="G2777" i="2"/>
  <c r="H2777" i="2"/>
  <c r="E2778" i="2"/>
  <c r="F2778" i="2"/>
  <c r="G2778" i="2"/>
  <c r="H2778" i="2"/>
  <c r="E2779" i="2"/>
  <c r="F2779" i="2"/>
  <c r="G2779" i="2"/>
  <c r="H2779" i="2"/>
  <c r="E2780" i="2"/>
  <c r="F2780" i="2"/>
  <c r="G2780" i="2"/>
  <c r="H2780" i="2"/>
  <c r="E2781" i="2"/>
  <c r="F2781" i="2"/>
  <c r="G2781" i="2"/>
  <c r="H2781" i="2"/>
  <c r="E2782" i="2"/>
  <c r="F2782" i="2"/>
  <c r="G2782" i="2"/>
  <c r="H2782" i="2"/>
  <c r="E2783" i="2"/>
  <c r="F2783" i="2"/>
  <c r="G2783" i="2"/>
  <c r="H2783" i="2"/>
  <c r="E2784" i="2"/>
  <c r="F2784" i="2"/>
  <c r="G2784" i="2"/>
  <c r="H2784" i="2"/>
  <c r="E2785" i="2"/>
  <c r="F2785" i="2"/>
  <c r="G2785" i="2"/>
  <c r="H2785" i="2"/>
  <c r="E2786" i="2"/>
  <c r="F2786" i="2"/>
  <c r="G2786" i="2"/>
  <c r="H2786" i="2"/>
  <c r="E2787" i="2"/>
  <c r="F2787" i="2"/>
  <c r="G2787" i="2"/>
  <c r="H2787" i="2"/>
  <c r="E2788" i="2"/>
  <c r="F2788" i="2"/>
  <c r="G2788" i="2"/>
  <c r="H2788" i="2"/>
  <c r="E2789" i="2"/>
  <c r="F2789" i="2"/>
  <c r="G2789" i="2"/>
  <c r="H2789" i="2"/>
  <c r="E2790" i="2"/>
  <c r="F2790" i="2"/>
  <c r="G2790" i="2"/>
  <c r="H2790" i="2"/>
  <c r="E2791" i="2"/>
  <c r="F2791" i="2"/>
  <c r="G2791" i="2"/>
  <c r="H2791" i="2"/>
  <c r="E2792" i="2"/>
  <c r="F2792" i="2"/>
  <c r="G2792" i="2"/>
  <c r="H2792" i="2"/>
  <c r="E2793" i="2"/>
  <c r="F2793" i="2"/>
  <c r="G2793" i="2"/>
  <c r="H2793" i="2"/>
  <c r="E2794" i="2"/>
  <c r="F2794" i="2"/>
  <c r="G2794" i="2"/>
  <c r="H2794" i="2"/>
  <c r="E2795" i="2"/>
  <c r="F2795" i="2"/>
  <c r="G2795" i="2"/>
  <c r="H2795" i="2"/>
  <c r="E2796" i="2"/>
  <c r="F2796" i="2"/>
  <c r="G2796" i="2"/>
  <c r="H2796" i="2"/>
  <c r="E2797" i="2"/>
  <c r="F2797" i="2"/>
  <c r="G2797" i="2"/>
  <c r="H2797" i="2"/>
  <c r="E2798" i="2"/>
  <c r="F2798" i="2"/>
  <c r="G2798" i="2"/>
  <c r="H2798" i="2"/>
  <c r="E2799" i="2"/>
  <c r="F2799" i="2"/>
  <c r="G2799" i="2"/>
  <c r="H2799" i="2"/>
  <c r="E2800" i="2"/>
  <c r="F2800" i="2"/>
  <c r="G2800" i="2"/>
  <c r="H2800" i="2"/>
  <c r="E2801" i="2"/>
  <c r="F2801" i="2"/>
  <c r="G2801" i="2"/>
  <c r="H2801" i="2"/>
  <c r="E2802" i="2"/>
  <c r="F2802" i="2"/>
  <c r="G2802" i="2"/>
  <c r="H2802" i="2"/>
  <c r="E2803" i="2"/>
  <c r="F2803" i="2"/>
  <c r="G2803" i="2"/>
  <c r="H2803" i="2"/>
  <c r="E2804" i="2"/>
  <c r="F2804" i="2"/>
  <c r="G2804" i="2"/>
  <c r="H2804" i="2"/>
  <c r="E2805" i="2"/>
  <c r="F2805" i="2"/>
  <c r="G2805" i="2"/>
  <c r="H2805" i="2"/>
  <c r="E2806" i="2"/>
  <c r="F2806" i="2"/>
  <c r="G2806" i="2"/>
  <c r="H2806" i="2"/>
  <c r="E2807" i="2"/>
  <c r="F2807" i="2"/>
  <c r="G2807" i="2"/>
  <c r="H2807" i="2"/>
  <c r="E2808" i="2"/>
  <c r="F2808" i="2"/>
  <c r="G2808" i="2"/>
  <c r="H2808" i="2"/>
  <c r="E2809" i="2"/>
  <c r="F2809" i="2"/>
  <c r="G2809" i="2"/>
  <c r="H2809" i="2"/>
  <c r="E2810" i="2"/>
  <c r="F2810" i="2"/>
  <c r="G2810" i="2"/>
  <c r="H2810" i="2"/>
  <c r="E2811" i="2"/>
  <c r="F2811" i="2"/>
  <c r="G2811" i="2"/>
  <c r="H2811" i="2"/>
  <c r="E2812" i="2"/>
  <c r="F2812" i="2"/>
  <c r="G2812" i="2"/>
  <c r="H2812" i="2"/>
  <c r="E2813" i="2"/>
  <c r="F2813" i="2"/>
  <c r="G2813" i="2"/>
  <c r="H2813" i="2"/>
  <c r="E2814" i="2"/>
  <c r="F2814" i="2"/>
  <c r="G2814" i="2"/>
  <c r="H2814" i="2"/>
  <c r="E2815" i="2"/>
  <c r="F2815" i="2"/>
  <c r="G2815" i="2"/>
  <c r="H2815" i="2"/>
  <c r="E2816" i="2"/>
  <c r="F2816" i="2"/>
  <c r="G2816" i="2"/>
  <c r="H2816" i="2"/>
  <c r="E2817" i="2"/>
  <c r="F2817" i="2"/>
  <c r="G2817" i="2"/>
  <c r="H2817" i="2"/>
  <c r="E2818" i="2"/>
  <c r="F2818" i="2"/>
  <c r="G2818" i="2"/>
  <c r="H2818" i="2"/>
  <c r="E2819" i="2"/>
  <c r="F2819" i="2"/>
  <c r="G2819" i="2"/>
  <c r="H2819" i="2"/>
  <c r="E2820" i="2"/>
  <c r="F2820" i="2"/>
  <c r="G2820" i="2"/>
  <c r="H2820" i="2"/>
  <c r="E2821" i="2"/>
  <c r="F2821" i="2"/>
  <c r="G2821" i="2"/>
  <c r="H2821" i="2"/>
  <c r="E2822" i="2"/>
  <c r="F2822" i="2"/>
  <c r="G2822" i="2"/>
  <c r="H2822" i="2"/>
  <c r="E2823" i="2"/>
  <c r="F2823" i="2"/>
  <c r="G2823" i="2"/>
  <c r="H2823" i="2"/>
  <c r="E2824" i="2"/>
  <c r="F2824" i="2"/>
  <c r="G2824" i="2"/>
  <c r="H2824" i="2"/>
  <c r="E2825" i="2"/>
  <c r="F2825" i="2"/>
  <c r="G2825" i="2"/>
  <c r="H2825" i="2"/>
  <c r="E2826" i="2"/>
  <c r="F2826" i="2"/>
  <c r="G2826" i="2"/>
  <c r="H2826" i="2"/>
  <c r="E2827" i="2"/>
  <c r="F2827" i="2"/>
  <c r="G2827" i="2"/>
  <c r="H2827" i="2"/>
  <c r="E2828" i="2"/>
  <c r="F2828" i="2"/>
  <c r="G2828" i="2"/>
  <c r="H2828" i="2"/>
  <c r="E2829" i="2"/>
  <c r="F2829" i="2"/>
  <c r="G2829" i="2"/>
  <c r="H2829" i="2"/>
  <c r="E2830" i="2"/>
  <c r="F2830" i="2"/>
  <c r="G2830" i="2"/>
  <c r="H2830" i="2"/>
  <c r="E2831" i="2"/>
  <c r="F2831" i="2"/>
  <c r="G2831" i="2"/>
  <c r="H2831" i="2"/>
  <c r="E2832" i="2"/>
  <c r="F2832" i="2"/>
  <c r="G2832" i="2"/>
  <c r="H2832" i="2"/>
  <c r="E2833" i="2"/>
  <c r="F2833" i="2"/>
  <c r="G2833" i="2"/>
  <c r="H2833" i="2"/>
  <c r="E2834" i="2"/>
  <c r="F2834" i="2"/>
  <c r="G2834" i="2"/>
  <c r="H2834" i="2"/>
  <c r="E2835" i="2"/>
  <c r="F2835" i="2"/>
  <c r="G2835" i="2"/>
  <c r="H2835" i="2"/>
  <c r="E2836" i="2"/>
  <c r="F2836" i="2"/>
  <c r="G2836" i="2"/>
  <c r="H2836" i="2"/>
  <c r="E2837" i="2"/>
  <c r="F2837" i="2"/>
  <c r="G2837" i="2"/>
  <c r="H2837" i="2"/>
  <c r="E2838" i="2"/>
  <c r="F2838" i="2"/>
  <c r="G2838" i="2"/>
  <c r="H2838" i="2"/>
  <c r="E2839" i="2"/>
  <c r="F2839" i="2"/>
  <c r="G2839" i="2"/>
  <c r="H2839" i="2"/>
  <c r="E2840" i="2"/>
  <c r="F2840" i="2"/>
  <c r="G2840" i="2"/>
  <c r="H2840" i="2"/>
  <c r="E2841" i="2"/>
  <c r="F2841" i="2"/>
  <c r="G2841" i="2"/>
  <c r="H2841" i="2"/>
  <c r="E2842" i="2"/>
  <c r="F2842" i="2"/>
  <c r="G2842" i="2"/>
  <c r="H2842" i="2"/>
  <c r="E2843" i="2"/>
  <c r="F2843" i="2"/>
  <c r="G2843" i="2"/>
  <c r="H2843" i="2"/>
  <c r="E2844" i="2"/>
  <c r="F2844" i="2"/>
  <c r="G2844" i="2"/>
  <c r="H2844" i="2"/>
  <c r="E2845" i="2"/>
  <c r="F2845" i="2"/>
  <c r="G2845" i="2"/>
  <c r="H2845" i="2"/>
  <c r="E2846" i="2"/>
  <c r="F2846" i="2"/>
  <c r="G2846" i="2"/>
  <c r="H2846" i="2"/>
  <c r="E2847" i="2"/>
  <c r="F2847" i="2"/>
  <c r="G2847" i="2"/>
  <c r="H2847" i="2"/>
  <c r="E2848" i="2"/>
  <c r="F2848" i="2"/>
  <c r="G2848" i="2"/>
  <c r="H2848" i="2"/>
  <c r="E2849" i="2"/>
  <c r="F2849" i="2"/>
  <c r="G2849" i="2"/>
  <c r="H2849" i="2"/>
  <c r="E2850" i="2"/>
  <c r="F2850" i="2"/>
  <c r="G2850" i="2"/>
  <c r="H2850" i="2"/>
  <c r="E2851" i="2"/>
  <c r="F2851" i="2"/>
  <c r="G2851" i="2"/>
  <c r="H2851" i="2"/>
  <c r="E2852" i="2"/>
  <c r="F2852" i="2"/>
  <c r="G2852" i="2"/>
  <c r="H2852" i="2"/>
  <c r="E2853" i="2"/>
  <c r="F2853" i="2"/>
  <c r="G2853" i="2"/>
  <c r="H2853" i="2"/>
  <c r="E2854" i="2"/>
  <c r="F2854" i="2"/>
  <c r="G2854" i="2"/>
  <c r="H2854" i="2"/>
  <c r="E2855" i="2"/>
  <c r="F2855" i="2"/>
  <c r="G2855" i="2"/>
  <c r="H2855" i="2"/>
  <c r="E2856" i="2"/>
  <c r="F2856" i="2"/>
  <c r="G2856" i="2"/>
  <c r="H2856" i="2"/>
  <c r="E2857" i="2"/>
  <c r="F2857" i="2"/>
  <c r="G2857" i="2"/>
  <c r="H2857" i="2"/>
  <c r="E2858" i="2"/>
  <c r="F2858" i="2"/>
  <c r="G2858" i="2"/>
  <c r="H2858" i="2"/>
  <c r="E2859" i="2"/>
  <c r="F2859" i="2"/>
  <c r="G2859" i="2"/>
  <c r="H2859" i="2"/>
  <c r="E2860" i="2"/>
  <c r="F2860" i="2"/>
  <c r="G2860" i="2"/>
  <c r="H2860" i="2"/>
  <c r="E2861" i="2"/>
  <c r="F2861" i="2"/>
  <c r="G2861" i="2"/>
  <c r="H2861" i="2"/>
  <c r="E2862" i="2"/>
  <c r="F2862" i="2"/>
  <c r="G2862" i="2"/>
  <c r="H2862" i="2"/>
  <c r="E2863" i="2"/>
  <c r="F2863" i="2"/>
  <c r="G2863" i="2"/>
  <c r="H2863" i="2"/>
  <c r="E2864" i="2"/>
  <c r="F2864" i="2"/>
  <c r="G2864" i="2"/>
  <c r="H2864" i="2"/>
  <c r="E2865" i="2"/>
  <c r="F2865" i="2"/>
  <c r="G2865" i="2"/>
  <c r="H2865" i="2"/>
  <c r="E2866" i="2"/>
  <c r="F2866" i="2"/>
  <c r="G2866" i="2"/>
  <c r="H2866" i="2"/>
  <c r="E2867" i="2"/>
  <c r="F2867" i="2"/>
  <c r="G2867" i="2"/>
  <c r="H2867" i="2"/>
  <c r="E2868" i="2"/>
  <c r="F2868" i="2"/>
  <c r="G2868" i="2"/>
  <c r="H2868" i="2"/>
  <c r="E2869" i="2"/>
  <c r="F2869" i="2"/>
  <c r="G2869" i="2"/>
  <c r="H2869" i="2"/>
  <c r="E2870" i="2"/>
  <c r="F2870" i="2"/>
  <c r="G2870" i="2"/>
  <c r="H2870" i="2"/>
  <c r="E2871" i="2"/>
  <c r="F2871" i="2"/>
  <c r="G2871" i="2"/>
  <c r="H2871" i="2"/>
  <c r="E2872" i="2"/>
  <c r="F2872" i="2"/>
  <c r="G2872" i="2"/>
  <c r="H2872" i="2"/>
  <c r="E2873" i="2"/>
  <c r="F2873" i="2"/>
  <c r="G2873" i="2"/>
  <c r="H2873" i="2"/>
  <c r="E2874" i="2"/>
  <c r="F2874" i="2"/>
  <c r="G2874" i="2"/>
  <c r="H2874" i="2"/>
  <c r="E2875" i="2"/>
  <c r="F2875" i="2"/>
  <c r="G2875" i="2"/>
  <c r="H2875" i="2"/>
  <c r="E2876" i="2"/>
  <c r="F2876" i="2"/>
  <c r="G2876" i="2"/>
  <c r="H2876" i="2"/>
  <c r="E2877" i="2"/>
  <c r="F2877" i="2"/>
  <c r="G2877" i="2"/>
  <c r="H2877" i="2"/>
  <c r="E2878" i="2"/>
  <c r="F2878" i="2"/>
  <c r="G2878" i="2"/>
  <c r="H2878" i="2"/>
  <c r="E2879" i="2"/>
  <c r="F2879" i="2"/>
  <c r="G2879" i="2"/>
  <c r="H2879" i="2"/>
  <c r="E2880" i="2"/>
  <c r="F2880" i="2"/>
  <c r="G2880" i="2"/>
  <c r="H2880" i="2"/>
  <c r="E2881" i="2"/>
  <c r="F2881" i="2"/>
  <c r="G2881" i="2"/>
  <c r="H2881" i="2"/>
  <c r="E2882" i="2"/>
  <c r="F2882" i="2"/>
  <c r="G2882" i="2"/>
  <c r="H2882" i="2"/>
  <c r="E2883" i="2"/>
  <c r="F2883" i="2"/>
  <c r="G2883" i="2"/>
  <c r="H2883" i="2"/>
  <c r="E2884" i="2"/>
  <c r="F2884" i="2"/>
  <c r="G2884" i="2"/>
  <c r="H2884" i="2"/>
  <c r="E2885" i="2"/>
  <c r="F2885" i="2"/>
  <c r="G2885" i="2"/>
  <c r="H2885" i="2"/>
  <c r="E2886" i="2"/>
  <c r="F2886" i="2"/>
  <c r="G2886" i="2"/>
  <c r="H2886" i="2"/>
  <c r="E2887" i="2"/>
  <c r="F2887" i="2"/>
  <c r="G2887" i="2"/>
  <c r="H2887" i="2"/>
  <c r="E2888" i="2"/>
  <c r="F2888" i="2"/>
  <c r="G2888" i="2"/>
  <c r="H2888" i="2"/>
  <c r="E2889" i="2"/>
  <c r="F2889" i="2"/>
  <c r="G2889" i="2"/>
  <c r="H2889" i="2"/>
  <c r="E2890" i="2"/>
  <c r="F2890" i="2"/>
  <c r="G2890" i="2"/>
  <c r="H2890" i="2"/>
  <c r="E2891" i="2"/>
  <c r="F2891" i="2"/>
  <c r="G2891" i="2"/>
  <c r="H2891" i="2"/>
  <c r="E2892" i="2"/>
  <c r="F2892" i="2"/>
  <c r="G2892" i="2"/>
  <c r="H2892" i="2"/>
  <c r="E2893" i="2"/>
  <c r="F2893" i="2"/>
  <c r="G2893" i="2"/>
  <c r="H2893" i="2"/>
  <c r="E2894" i="2"/>
  <c r="F2894" i="2"/>
  <c r="H2894" i="2"/>
  <c r="E2895" i="2"/>
  <c r="F2895" i="2"/>
  <c r="H2895" i="2"/>
  <c r="E2896" i="2"/>
  <c r="F2896" i="2"/>
  <c r="H2896" i="2"/>
  <c r="E2897" i="2"/>
  <c r="F2897" i="2"/>
  <c r="H2897" i="2"/>
  <c r="E2898" i="2"/>
  <c r="F2898" i="2"/>
  <c r="H2898" i="2"/>
  <c r="E2899" i="2"/>
  <c r="F2899" i="2"/>
  <c r="H2899" i="2"/>
  <c r="E2900" i="2"/>
  <c r="F2900" i="2"/>
  <c r="H2900" i="2"/>
  <c r="E2901" i="2"/>
  <c r="F2901" i="2"/>
  <c r="H2901" i="2"/>
  <c r="E2902" i="2"/>
  <c r="F2902" i="2"/>
  <c r="H2902" i="2"/>
  <c r="E2903" i="2"/>
  <c r="F2903" i="2"/>
  <c r="H2903" i="2"/>
  <c r="E2904" i="2"/>
  <c r="F2904" i="2"/>
  <c r="H2904" i="2"/>
  <c r="E2905" i="2"/>
  <c r="F2905" i="2"/>
  <c r="H2905" i="2"/>
  <c r="E2906" i="2"/>
  <c r="F2906" i="2"/>
  <c r="H2906" i="2"/>
  <c r="E2907" i="2"/>
  <c r="F2907" i="2"/>
  <c r="H2907" i="2"/>
  <c r="E2908" i="2"/>
  <c r="F2908" i="2"/>
  <c r="H2908" i="2"/>
  <c r="E2909" i="2"/>
  <c r="F2909" i="2"/>
  <c r="H2909" i="2"/>
  <c r="E2910" i="2"/>
  <c r="F2910" i="2"/>
  <c r="H2910" i="2"/>
  <c r="E2911" i="2"/>
  <c r="F2911" i="2"/>
  <c r="H2911" i="2"/>
  <c r="E2912" i="2"/>
  <c r="F2912" i="2"/>
  <c r="H2912" i="2"/>
  <c r="E2913" i="2"/>
  <c r="F2913" i="2"/>
  <c r="H2913" i="2"/>
  <c r="E2914" i="2"/>
  <c r="F2914" i="2"/>
  <c r="H2914" i="2"/>
  <c r="E2915" i="2"/>
  <c r="F2915" i="2"/>
  <c r="H2915" i="2"/>
  <c r="E2916" i="2"/>
  <c r="F2916" i="2"/>
  <c r="H2916" i="2"/>
  <c r="E2917" i="2"/>
  <c r="F2917" i="2"/>
  <c r="H2917" i="2"/>
  <c r="E2918" i="2"/>
  <c r="F2918" i="2"/>
  <c r="H2918" i="2"/>
  <c r="E2919" i="2"/>
  <c r="F2919" i="2"/>
  <c r="H2919" i="2"/>
  <c r="E2920" i="2"/>
  <c r="F2920" i="2"/>
  <c r="H2920" i="2"/>
  <c r="E2921" i="2"/>
  <c r="F2921" i="2"/>
  <c r="H2921" i="2"/>
  <c r="E2922" i="2"/>
  <c r="F2922" i="2"/>
  <c r="H2922" i="2"/>
  <c r="E2923" i="2"/>
  <c r="F2923" i="2"/>
  <c r="H2923" i="2"/>
  <c r="E2924" i="2"/>
  <c r="F2924" i="2"/>
  <c r="H2924" i="2"/>
  <c r="E2925" i="2"/>
  <c r="F2925" i="2"/>
  <c r="H2925" i="2"/>
  <c r="E2926" i="2"/>
  <c r="F2926" i="2"/>
  <c r="H2926" i="2"/>
  <c r="E2927" i="2"/>
  <c r="F2927" i="2"/>
  <c r="H2927" i="2"/>
  <c r="E2928" i="2"/>
  <c r="F2928" i="2"/>
  <c r="H2928" i="2"/>
  <c r="E2929" i="2"/>
  <c r="F2929" i="2"/>
  <c r="H2929" i="2"/>
  <c r="E2930" i="2"/>
  <c r="F2930" i="2"/>
  <c r="H2930" i="2"/>
  <c r="E2931" i="2"/>
  <c r="F2931" i="2"/>
  <c r="H2931" i="2"/>
  <c r="E2932" i="2"/>
  <c r="F2932" i="2"/>
  <c r="H2932" i="2"/>
  <c r="E2933" i="2"/>
  <c r="F2933" i="2"/>
  <c r="H2933" i="2"/>
  <c r="E2934" i="2"/>
  <c r="F2934" i="2"/>
  <c r="H2934" i="2"/>
  <c r="E2935" i="2"/>
  <c r="F2935" i="2"/>
  <c r="H2935" i="2"/>
  <c r="E2936" i="2"/>
  <c r="F2936" i="2"/>
  <c r="H2936" i="2"/>
  <c r="E2937" i="2"/>
  <c r="F2937" i="2"/>
  <c r="H2937" i="2"/>
  <c r="E2938" i="2"/>
  <c r="F2938" i="2"/>
  <c r="H2938" i="2"/>
  <c r="E2939" i="2"/>
  <c r="F2939" i="2"/>
  <c r="H2939" i="2"/>
  <c r="E2940" i="2"/>
  <c r="F2940" i="2"/>
  <c r="H2940" i="2"/>
  <c r="E2941" i="2"/>
  <c r="F2941" i="2"/>
  <c r="H2941" i="2"/>
  <c r="E2942" i="2"/>
  <c r="F2942" i="2"/>
  <c r="H2942" i="2"/>
  <c r="E2943" i="2"/>
  <c r="F2943" i="2"/>
  <c r="H2943" i="2"/>
  <c r="E2944" i="2"/>
  <c r="F2944" i="2"/>
  <c r="H2944" i="2"/>
  <c r="E2945" i="2"/>
  <c r="F2945" i="2"/>
  <c r="H2945" i="2"/>
  <c r="E2946" i="2"/>
  <c r="F2946" i="2"/>
  <c r="H2946" i="2"/>
  <c r="E2947" i="2"/>
  <c r="F2947" i="2"/>
  <c r="H2947" i="2"/>
  <c r="E2948" i="2"/>
  <c r="F2948" i="2"/>
  <c r="H2948" i="2"/>
  <c r="E2949" i="2"/>
  <c r="F2949" i="2"/>
  <c r="H2949" i="2"/>
  <c r="E2950" i="2"/>
  <c r="F2950" i="2"/>
  <c r="H2950" i="2"/>
  <c r="E2951" i="2"/>
  <c r="F2951" i="2"/>
  <c r="H2951" i="2"/>
  <c r="E2952" i="2"/>
  <c r="F2952" i="2"/>
  <c r="H2952" i="2"/>
  <c r="E2953" i="2"/>
  <c r="F2953" i="2"/>
  <c r="H2953" i="2"/>
  <c r="E2954" i="2"/>
  <c r="F2954" i="2"/>
  <c r="H2954" i="2"/>
  <c r="E2955" i="2"/>
  <c r="F2955" i="2"/>
  <c r="H2955" i="2"/>
  <c r="E2956" i="2"/>
  <c r="F2956" i="2"/>
  <c r="H2956" i="2"/>
  <c r="E2957" i="2"/>
  <c r="F2957" i="2"/>
  <c r="H2957" i="2"/>
  <c r="E2958" i="2"/>
  <c r="F2958" i="2"/>
  <c r="H2958" i="2"/>
  <c r="E2959" i="2"/>
  <c r="F2959" i="2"/>
  <c r="H2959" i="2"/>
  <c r="E2960" i="2"/>
  <c r="F2960" i="2"/>
  <c r="H2960" i="2"/>
  <c r="E2961" i="2"/>
  <c r="F2961" i="2"/>
  <c r="H2961" i="2"/>
  <c r="E2962" i="2"/>
  <c r="F2962" i="2"/>
  <c r="H2962" i="2"/>
  <c r="E2963" i="2"/>
  <c r="F2963" i="2"/>
  <c r="H2963" i="2"/>
  <c r="E2964" i="2"/>
  <c r="F2964" i="2"/>
  <c r="H2964" i="2"/>
  <c r="E2965" i="2"/>
  <c r="F2965" i="2"/>
  <c r="H2965" i="2"/>
  <c r="E2966" i="2"/>
  <c r="F2966" i="2"/>
  <c r="H2966" i="2"/>
  <c r="E2967" i="2"/>
  <c r="F2967" i="2"/>
  <c r="H2967" i="2"/>
  <c r="E2968" i="2"/>
  <c r="F2968" i="2"/>
  <c r="H2968" i="2"/>
  <c r="E2969" i="2"/>
  <c r="F2969" i="2"/>
  <c r="H2969" i="2"/>
  <c r="E2970" i="2"/>
  <c r="F2970" i="2"/>
  <c r="H2970" i="2"/>
  <c r="E2971" i="2"/>
  <c r="F2971" i="2"/>
  <c r="H2971" i="2"/>
  <c r="E2972" i="2"/>
  <c r="F2972" i="2"/>
  <c r="H2972" i="2"/>
  <c r="E2973" i="2"/>
  <c r="F2973" i="2"/>
  <c r="H2973" i="2"/>
  <c r="E2974" i="2"/>
  <c r="F2974" i="2"/>
  <c r="H2974" i="2"/>
  <c r="E2975" i="2"/>
  <c r="F2975" i="2"/>
  <c r="H2975" i="2"/>
  <c r="E2976" i="2"/>
  <c r="F2976" i="2"/>
  <c r="H2976" i="2"/>
  <c r="E2977" i="2"/>
  <c r="F2977" i="2"/>
  <c r="H2977" i="2"/>
  <c r="E2978" i="2"/>
  <c r="F2978" i="2"/>
  <c r="H2978" i="2"/>
  <c r="E2979" i="2"/>
  <c r="F2979" i="2"/>
  <c r="H2979" i="2"/>
  <c r="E2980" i="2"/>
  <c r="F2980" i="2"/>
  <c r="H2980" i="2"/>
  <c r="E2981" i="2"/>
  <c r="F2981" i="2"/>
  <c r="H2981" i="2"/>
  <c r="E2982" i="2"/>
  <c r="F2982" i="2"/>
  <c r="H2982" i="2"/>
  <c r="E2983" i="2"/>
  <c r="F2983" i="2"/>
  <c r="H2983" i="2"/>
  <c r="E2984" i="2"/>
  <c r="F2984" i="2"/>
  <c r="H2984" i="2"/>
  <c r="E2985" i="2"/>
  <c r="F2985" i="2"/>
  <c r="H2985" i="2"/>
  <c r="E2986" i="2"/>
  <c r="F2986" i="2"/>
  <c r="H2986" i="2"/>
  <c r="E2987" i="2"/>
  <c r="F2987" i="2"/>
  <c r="H2987" i="2"/>
  <c r="E2988" i="2"/>
  <c r="F2988" i="2"/>
  <c r="H2988" i="2"/>
  <c r="E2989" i="2"/>
  <c r="F2989" i="2"/>
  <c r="H2989" i="2"/>
  <c r="E2990" i="2"/>
  <c r="F2990" i="2"/>
  <c r="H2990" i="2"/>
  <c r="E2991" i="2"/>
  <c r="F2991" i="2"/>
  <c r="H2991" i="2"/>
  <c r="E2992" i="2"/>
  <c r="F2992" i="2"/>
  <c r="H2992" i="2"/>
  <c r="E2993" i="2"/>
  <c r="F2993" i="2"/>
  <c r="H2993" i="2"/>
  <c r="E2994" i="2"/>
  <c r="F2994" i="2"/>
  <c r="H2994" i="2"/>
  <c r="E2995" i="2"/>
  <c r="F2995" i="2"/>
  <c r="H2995" i="2"/>
  <c r="E2996" i="2"/>
  <c r="F2996" i="2"/>
  <c r="H2996" i="2"/>
  <c r="E4" i="2"/>
  <c r="F4" i="2"/>
  <c r="G4" i="2"/>
  <c r="H6" i="17" s="1"/>
  <c r="H4" i="2"/>
  <c r="E5" i="2"/>
  <c r="H39" i="1" s="1"/>
  <c r="F5" i="2"/>
  <c r="G5" i="2"/>
  <c r="H7" i="17" s="1"/>
  <c r="H5" i="2"/>
  <c r="E6" i="2"/>
  <c r="H70" i="1" s="1"/>
  <c r="G6" i="2"/>
  <c r="H8" i="17" s="1"/>
  <c r="H6" i="2"/>
  <c r="I52" i="1" l="1"/>
  <c r="I106" i="1"/>
  <c r="I81" i="1"/>
  <c r="I117" i="1"/>
  <c r="I103" i="1"/>
  <c r="I53" i="1"/>
  <c r="I62" i="1"/>
  <c r="I68" i="1"/>
  <c r="I127" i="1"/>
  <c r="I80" i="1"/>
  <c r="I50" i="1"/>
  <c r="I73" i="1"/>
  <c r="I105" i="1"/>
  <c r="I86" i="1"/>
  <c r="I32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131" i="1"/>
  <c r="I135" i="1"/>
  <c r="I139" i="1"/>
  <c r="I143" i="1"/>
  <c r="I147" i="1"/>
  <c r="I151" i="1"/>
  <c r="I155" i="1"/>
  <c r="I159" i="1"/>
  <c r="I163" i="1"/>
  <c r="I167" i="1"/>
  <c r="I171" i="1"/>
  <c r="I175" i="1"/>
  <c r="I179" i="1"/>
  <c r="I183" i="1"/>
  <c r="I187" i="1"/>
  <c r="I191" i="1"/>
  <c r="I195" i="1"/>
  <c r="I199" i="1"/>
  <c r="I203" i="1"/>
  <c r="I207" i="1"/>
  <c r="I132" i="1"/>
  <c r="I136" i="1"/>
  <c r="I140" i="1"/>
  <c r="I144" i="1"/>
  <c r="I148" i="1"/>
  <c r="I152" i="1"/>
  <c r="I156" i="1"/>
  <c r="I160" i="1"/>
  <c r="I164" i="1"/>
  <c r="I168" i="1"/>
  <c r="I172" i="1"/>
  <c r="I176" i="1"/>
  <c r="I180" i="1"/>
  <c r="I184" i="1"/>
  <c r="I188" i="1"/>
  <c r="I192" i="1"/>
  <c r="I196" i="1"/>
  <c r="I200" i="1"/>
  <c r="I204" i="1"/>
  <c r="I13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97" i="1"/>
  <c r="I102" i="1"/>
  <c r="H122" i="1"/>
  <c r="H117" i="1"/>
  <c r="I110" i="1"/>
  <c r="H107" i="1"/>
  <c r="H113" i="1"/>
  <c r="H106" i="1"/>
  <c r="H52" i="1"/>
  <c r="I124" i="1"/>
  <c r="H53" i="1"/>
  <c r="H86" i="1"/>
  <c r="H127" i="1"/>
  <c r="H62" i="1"/>
  <c r="H50" i="1"/>
  <c r="H68" i="1"/>
  <c r="H73" i="1"/>
  <c r="H105" i="1"/>
  <c r="H80" i="1"/>
  <c r="H32" i="1"/>
  <c r="H129" i="1"/>
  <c r="H133" i="1"/>
  <c r="H137" i="1"/>
  <c r="H141" i="1"/>
  <c r="H145" i="1"/>
  <c r="H149" i="1"/>
  <c r="H153" i="1"/>
  <c r="H13" i="1"/>
  <c r="H139" i="1"/>
  <c r="H151" i="1"/>
  <c r="H132" i="1"/>
  <c r="H144" i="1"/>
  <c r="H152" i="1"/>
  <c r="H130" i="1"/>
  <c r="H134" i="1"/>
  <c r="H138" i="1"/>
  <c r="H142" i="1"/>
  <c r="H146" i="1"/>
  <c r="H150" i="1"/>
  <c r="H154" i="1"/>
  <c r="H131" i="1"/>
  <c r="H143" i="1"/>
  <c r="H155" i="1"/>
  <c r="H140" i="1"/>
  <c r="H148" i="1"/>
  <c r="H135" i="1"/>
  <c r="H147" i="1"/>
  <c r="H136" i="1"/>
  <c r="I38" i="1"/>
  <c r="I79" i="1"/>
  <c r="I39" i="1"/>
  <c r="H110" i="1"/>
  <c r="H124" i="1"/>
  <c r="H38" i="1"/>
  <c r="H79" i="1"/>
  <c r="H116" i="1"/>
  <c r="H99" i="1"/>
  <c r="H15" i="1"/>
  <c r="H104" i="1"/>
  <c r="I104" i="1"/>
  <c r="I99" i="1"/>
  <c r="I63" i="1"/>
  <c r="I70" i="1"/>
  <c r="H102" i="1"/>
  <c r="H85" i="1"/>
  <c r="H87" i="1"/>
  <c r="I78" i="1"/>
  <c r="H112" i="1"/>
  <c r="H78" i="1"/>
  <c r="I100" i="1"/>
  <c r="H93" i="1"/>
  <c r="H64" i="1"/>
  <c r="H103" i="1"/>
  <c r="H101" i="1"/>
  <c r="I95" i="1"/>
  <c r="I69" i="1"/>
  <c r="I34" i="1"/>
  <c r="I98" i="1"/>
  <c r="I114" i="1"/>
  <c r="I56" i="1"/>
  <c r="H47" i="1"/>
  <c r="H34" i="1"/>
  <c r="H109" i="1"/>
  <c r="I46" i="1"/>
  <c r="I47" i="1"/>
  <c r="I123" i="1"/>
  <c r="H46" i="1"/>
  <c r="H56" i="1"/>
  <c r="H98" i="1"/>
  <c r="H114" i="1"/>
  <c r="I57" i="1"/>
  <c r="I109" i="1"/>
  <c r="H97" i="1"/>
  <c r="I94" i="1"/>
  <c r="I122" i="1"/>
  <c r="I60" i="1"/>
  <c r="I85" i="1"/>
  <c r="I59" i="1"/>
  <c r="I125" i="1"/>
  <c r="H88" i="1"/>
  <c r="H75" i="1"/>
  <c r="H90" i="1"/>
  <c r="H91" i="1"/>
  <c r="H125" i="1"/>
  <c r="I90" i="1"/>
  <c r="I64" i="1"/>
  <c r="H54" i="1"/>
  <c r="I88" i="1"/>
  <c r="H95" i="1"/>
  <c r="H123" i="1"/>
  <c r="H83" i="1"/>
  <c r="H100" i="1"/>
  <c r="I51" i="1"/>
  <c r="I89" i="1"/>
  <c r="I92" i="1"/>
  <c r="I75" i="1"/>
  <c r="I93" i="1"/>
  <c r="I82" i="1"/>
  <c r="H48" i="1"/>
  <c r="H82" i="1"/>
  <c r="I8" i="1"/>
  <c r="I48" i="1"/>
  <c r="I42" i="1"/>
  <c r="I45" i="1"/>
  <c r="H45" i="1"/>
  <c r="I24" i="1"/>
  <c r="I30" i="1"/>
  <c r="I35" i="1"/>
  <c r="H35" i="1"/>
  <c r="I36" i="1"/>
  <c r="H36" i="1"/>
  <c r="H24" i="1"/>
  <c r="I21" i="1"/>
  <c r="I11" i="1"/>
  <c r="I7" i="1"/>
  <c r="I23" i="1"/>
  <c r="H23" i="1"/>
  <c r="I16" i="1"/>
  <c r="H16" i="1"/>
  <c r="H11" i="1"/>
  <c r="H20" i="1"/>
  <c r="H22" i="1"/>
  <c r="H21" i="1"/>
  <c r="H157" i="1"/>
  <c r="H161" i="1"/>
  <c r="H156" i="1"/>
  <c r="H158" i="1"/>
  <c r="H160" i="1"/>
  <c r="H162" i="1"/>
  <c r="H164" i="1"/>
  <c r="H159" i="1"/>
  <c r="H163" i="1"/>
  <c r="H165" i="1"/>
  <c r="H167" i="1"/>
  <c r="H169" i="1"/>
  <c r="H171" i="1"/>
  <c r="H173" i="1"/>
  <c r="H175" i="1"/>
  <c r="H177" i="1"/>
  <c r="H179" i="1"/>
  <c r="H181" i="1"/>
  <c r="H183" i="1"/>
  <c r="H185" i="1"/>
  <c r="H187" i="1"/>
  <c r="H189" i="1"/>
  <c r="H191" i="1"/>
  <c r="H193" i="1"/>
  <c r="H195" i="1"/>
  <c r="H197" i="1"/>
  <c r="H199" i="1"/>
  <c r="H201" i="1"/>
  <c r="H203" i="1"/>
  <c r="H205" i="1"/>
  <c r="H207" i="1"/>
  <c r="H209" i="1"/>
  <c r="H211" i="1"/>
  <c r="H213" i="1"/>
  <c r="H215" i="1"/>
  <c r="H217" i="1"/>
  <c r="H219" i="1"/>
  <c r="H221" i="1"/>
  <c r="H223" i="1"/>
  <c r="H225" i="1"/>
  <c r="H227" i="1"/>
  <c r="H229" i="1"/>
  <c r="H231" i="1"/>
  <c r="H233" i="1"/>
  <c r="H235" i="1"/>
  <c r="H237" i="1"/>
  <c r="H239" i="1"/>
  <c r="H241" i="1"/>
  <c r="H243" i="1"/>
  <c r="H245" i="1"/>
  <c r="H247" i="1"/>
  <c r="H249" i="1"/>
  <c r="H251" i="1"/>
  <c r="H253" i="1"/>
  <c r="H255" i="1"/>
  <c r="H257" i="1"/>
  <c r="H259" i="1"/>
  <c r="H261" i="1"/>
  <c r="H263" i="1"/>
  <c r="H265" i="1"/>
  <c r="H267" i="1"/>
  <c r="H269" i="1"/>
  <c r="H271" i="1"/>
  <c r="H273" i="1"/>
  <c r="H275" i="1"/>
  <c r="H277" i="1"/>
  <c r="H279" i="1"/>
  <c r="H281" i="1"/>
  <c r="H283" i="1"/>
  <c r="H285" i="1"/>
  <c r="H287" i="1"/>
  <c r="H289" i="1"/>
  <c r="H291" i="1"/>
  <c r="H293" i="1"/>
  <c r="H295" i="1"/>
  <c r="H297" i="1"/>
  <c r="H299" i="1"/>
  <c r="H301" i="1"/>
  <c r="H303" i="1"/>
  <c r="H305" i="1"/>
  <c r="H307" i="1"/>
  <c r="H309" i="1"/>
  <c r="H311" i="1"/>
  <c r="H313" i="1"/>
  <c r="H315" i="1"/>
  <c r="H317" i="1"/>
  <c r="H319" i="1"/>
  <c r="H321" i="1"/>
  <c r="H323" i="1"/>
  <c r="H325" i="1"/>
  <c r="H327" i="1"/>
  <c r="H329" i="1"/>
  <c r="H331" i="1"/>
  <c r="H333" i="1"/>
  <c r="H166" i="1"/>
  <c r="H168" i="1"/>
  <c r="H170" i="1"/>
  <c r="H172" i="1"/>
  <c r="H174" i="1"/>
  <c r="H176" i="1"/>
  <c r="H178" i="1"/>
  <c r="H180" i="1"/>
  <c r="H182" i="1"/>
  <c r="H184" i="1"/>
  <c r="H186" i="1"/>
  <c r="H188" i="1"/>
  <c r="H190" i="1"/>
  <c r="H192" i="1"/>
  <c r="H194" i="1"/>
  <c r="H196" i="1"/>
  <c r="H198" i="1"/>
  <c r="H200" i="1"/>
  <c r="H202" i="1"/>
  <c r="H204" i="1"/>
  <c r="H206" i="1"/>
  <c r="H208" i="1"/>
  <c r="H210" i="1"/>
  <c r="H212" i="1"/>
  <c r="H214" i="1"/>
  <c r="H216" i="1"/>
  <c r="H218" i="1"/>
  <c r="H220" i="1"/>
  <c r="H222" i="1"/>
  <c r="H224" i="1"/>
  <c r="H226" i="1"/>
  <c r="H228" i="1"/>
  <c r="H230" i="1"/>
  <c r="H232" i="1"/>
  <c r="H234" i="1"/>
  <c r="H236" i="1"/>
  <c r="H238" i="1"/>
  <c r="H240" i="1"/>
  <c r="H242" i="1"/>
  <c r="H244" i="1"/>
  <c r="H246" i="1"/>
  <c r="H248" i="1"/>
  <c r="H250" i="1"/>
  <c r="H252" i="1"/>
  <c r="H254" i="1"/>
  <c r="H256" i="1"/>
  <c r="H258" i="1"/>
  <c r="H260" i="1"/>
  <c r="H262" i="1"/>
  <c r="H264" i="1"/>
  <c r="H266" i="1"/>
  <c r="H268" i="1"/>
  <c r="H270" i="1"/>
  <c r="H272" i="1"/>
  <c r="H274" i="1"/>
  <c r="H276" i="1"/>
  <c r="H278" i="1"/>
  <c r="H280" i="1"/>
  <c r="H282" i="1"/>
  <c r="H284" i="1"/>
  <c r="H286" i="1"/>
  <c r="H288" i="1"/>
  <c r="H290" i="1"/>
  <c r="H292" i="1"/>
  <c r="H294" i="1"/>
  <c r="H296" i="1"/>
  <c r="H298" i="1"/>
  <c r="H300" i="1"/>
  <c r="H302" i="1"/>
  <c r="H304" i="1"/>
  <c r="H306" i="1"/>
  <c r="H308" i="1"/>
  <c r="H310" i="1"/>
  <c r="H314" i="1"/>
  <c r="H318" i="1"/>
  <c r="H322" i="1"/>
  <c r="H326" i="1"/>
  <c r="H330" i="1"/>
  <c r="H334" i="1"/>
  <c r="H336" i="1"/>
  <c r="H338" i="1"/>
  <c r="H340" i="1"/>
  <c r="H342" i="1"/>
  <c r="H344" i="1"/>
  <c r="H346" i="1"/>
  <c r="H348" i="1"/>
  <c r="H350" i="1"/>
  <c r="H352" i="1"/>
  <c r="H354" i="1"/>
  <c r="H356" i="1"/>
  <c r="H358" i="1"/>
  <c r="H360" i="1"/>
  <c r="H362" i="1"/>
  <c r="H364" i="1"/>
  <c r="H366" i="1"/>
  <c r="H368" i="1"/>
  <c r="H370" i="1"/>
  <c r="H372" i="1"/>
  <c r="H374" i="1"/>
  <c r="H376" i="1"/>
  <c r="H378" i="1"/>
  <c r="H380" i="1"/>
  <c r="H382" i="1"/>
  <c r="H384" i="1"/>
  <c r="H386" i="1"/>
  <c r="H388" i="1"/>
  <c r="H390" i="1"/>
  <c r="H392" i="1"/>
  <c r="H394" i="1"/>
  <c r="H396" i="1"/>
  <c r="H398" i="1"/>
  <c r="H400" i="1"/>
  <c r="H402" i="1"/>
  <c r="H404" i="1"/>
  <c r="H406" i="1"/>
  <c r="H408" i="1"/>
  <c r="H410" i="1"/>
  <c r="H412" i="1"/>
  <c r="H414" i="1"/>
  <c r="H416" i="1"/>
  <c r="H418" i="1"/>
  <c r="H420" i="1"/>
  <c r="H422" i="1"/>
  <c r="H424" i="1"/>
  <c r="H426" i="1"/>
  <c r="H428" i="1"/>
  <c r="H430" i="1"/>
  <c r="H432" i="1"/>
  <c r="H434" i="1"/>
  <c r="H436" i="1"/>
  <c r="H438" i="1"/>
  <c r="H440" i="1"/>
  <c r="H442" i="1"/>
  <c r="H444" i="1"/>
  <c r="H446" i="1"/>
  <c r="H448" i="1"/>
  <c r="H450" i="1"/>
  <c r="H452" i="1"/>
  <c r="H454" i="1"/>
  <c r="H456" i="1"/>
  <c r="H458" i="1"/>
  <c r="H460" i="1"/>
  <c r="H462" i="1"/>
  <c r="H464" i="1"/>
  <c r="H466" i="1"/>
  <c r="H468" i="1"/>
  <c r="H470" i="1"/>
  <c r="H472" i="1"/>
  <c r="H474" i="1"/>
  <c r="H476" i="1"/>
  <c r="H478" i="1"/>
  <c r="H480" i="1"/>
  <c r="H482" i="1"/>
  <c r="H484" i="1"/>
  <c r="H486" i="1"/>
  <c r="H312" i="1"/>
  <c r="H316" i="1"/>
  <c r="H320" i="1"/>
  <c r="H324" i="1"/>
  <c r="H328" i="1"/>
  <c r="H332" i="1"/>
  <c r="H335" i="1"/>
  <c r="H337" i="1"/>
  <c r="H339" i="1"/>
  <c r="H341" i="1"/>
  <c r="H343" i="1"/>
  <c r="H345" i="1"/>
  <c r="H347" i="1"/>
  <c r="H349" i="1"/>
  <c r="H351" i="1"/>
  <c r="H353" i="1"/>
  <c r="H355" i="1"/>
  <c r="H357" i="1"/>
  <c r="H359" i="1"/>
  <c r="H361" i="1"/>
  <c r="H363" i="1"/>
  <c r="H365" i="1"/>
  <c r="H367" i="1"/>
  <c r="H369" i="1"/>
  <c r="H371" i="1"/>
  <c r="H373" i="1"/>
  <c r="H375" i="1"/>
  <c r="H377" i="1"/>
  <c r="H379" i="1"/>
  <c r="H381" i="1"/>
  <c r="H383" i="1"/>
  <c r="H385" i="1"/>
  <c r="H387" i="1"/>
  <c r="H389" i="1"/>
  <c r="H391" i="1"/>
  <c r="H393" i="1"/>
  <c r="H395" i="1"/>
  <c r="H397" i="1"/>
  <c r="H399" i="1"/>
  <c r="H401" i="1"/>
  <c r="H403" i="1"/>
  <c r="H405" i="1"/>
  <c r="H407" i="1"/>
  <c r="H409" i="1"/>
  <c r="H411" i="1"/>
  <c r="H413" i="1"/>
  <c r="H415" i="1"/>
  <c r="H417" i="1"/>
  <c r="H419" i="1"/>
  <c r="H421" i="1"/>
  <c r="H423" i="1"/>
  <c r="H425" i="1"/>
  <c r="H427" i="1"/>
  <c r="H429" i="1"/>
  <c r="H431" i="1"/>
  <c r="H433" i="1"/>
  <c r="H435" i="1"/>
  <c r="H437" i="1"/>
  <c r="H439" i="1"/>
  <c r="H441" i="1"/>
  <c r="H443" i="1"/>
  <c r="H445" i="1"/>
  <c r="H447" i="1"/>
  <c r="H449" i="1"/>
  <c r="H451" i="1"/>
  <c r="H453" i="1"/>
  <c r="H455" i="1"/>
  <c r="H457" i="1"/>
  <c r="H459" i="1"/>
  <c r="H461" i="1"/>
  <c r="H463" i="1"/>
  <c r="H465" i="1"/>
  <c r="H467" i="1"/>
  <c r="H469" i="1"/>
  <c r="H471" i="1"/>
  <c r="H473" i="1"/>
  <c r="H475" i="1"/>
  <c r="H477" i="1"/>
  <c r="H479" i="1"/>
  <c r="H481" i="1"/>
  <c r="H483" i="1"/>
  <c r="H485" i="1"/>
  <c r="H487" i="1"/>
  <c r="H489" i="1"/>
  <c r="H491" i="1"/>
  <c r="H488" i="1"/>
  <c r="H492" i="1"/>
  <c r="H494" i="1"/>
  <c r="H496" i="1"/>
  <c r="H498" i="1"/>
  <c r="H500" i="1"/>
  <c r="H502" i="1"/>
  <c r="H504" i="1"/>
  <c r="H506" i="1"/>
  <c r="H508" i="1"/>
  <c r="H510" i="1"/>
  <c r="H512" i="1"/>
  <c r="H514" i="1"/>
  <c r="H516" i="1"/>
  <c r="H518" i="1"/>
  <c r="H520" i="1"/>
  <c r="H522" i="1"/>
  <c r="H524" i="1"/>
  <c r="H526" i="1"/>
  <c r="H528" i="1"/>
  <c r="H530" i="1"/>
  <c r="H532" i="1"/>
  <c r="H534" i="1"/>
  <c r="H536" i="1"/>
  <c r="H538" i="1"/>
  <c r="H540" i="1"/>
  <c r="H542" i="1"/>
  <c r="H544" i="1"/>
  <c r="H546" i="1"/>
  <c r="H548" i="1"/>
  <c r="H550" i="1"/>
  <c r="H552" i="1"/>
  <c r="H554" i="1"/>
  <c r="H556" i="1"/>
  <c r="H558" i="1"/>
  <c r="H560" i="1"/>
  <c r="H562" i="1"/>
  <c r="H564" i="1"/>
  <c r="H566" i="1"/>
  <c r="H568" i="1"/>
  <c r="H570" i="1"/>
  <c r="H572" i="1"/>
  <c r="H574" i="1"/>
  <c r="H576" i="1"/>
  <c r="H578" i="1"/>
  <c r="H580" i="1"/>
  <c r="H582" i="1"/>
  <c r="H584" i="1"/>
  <c r="H586" i="1"/>
  <c r="H588" i="1"/>
  <c r="H590" i="1"/>
  <c r="H592" i="1"/>
  <c r="H594" i="1"/>
  <c r="H596" i="1"/>
  <c r="H598" i="1"/>
  <c r="H600" i="1"/>
  <c r="H602" i="1"/>
  <c r="H604" i="1"/>
  <c r="H606" i="1"/>
  <c r="H608" i="1"/>
  <c r="H610" i="1"/>
  <c r="H612" i="1"/>
  <c r="H614" i="1"/>
  <c r="H616" i="1"/>
  <c r="H618" i="1"/>
  <c r="H620" i="1"/>
  <c r="H622" i="1"/>
  <c r="H624" i="1"/>
  <c r="H626" i="1"/>
  <c r="H628" i="1"/>
  <c r="H630" i="1"/>
  <c r="H632" i="1"/>
  <c r="H634" i="1"/>
  <c r="H636" i="1"/>
  <c r="H638" i="1"/>
  <c r="H640" i="1"/>
  <c r="H642" i="1"/>
  <c r="H644" i="1"/>
  <c r="H646" i="1"/>
  <c r="H648" i="1"/>
  <c r="H650" i="1"/>
  <c r="H652" i="1"/>
  <c r="H654" i="1"/>
  <c r="H656" i="1"/>
  <c r="H658" i="1"/>
  <c r="H660" i="1"/>
  <c r="H662" i="1"/>
  <c r="H664" i="1"/>
  <c r="H666" i="1"/>
  <c r="H668" i="1"/>
  <c r="H670" i="1"/>
  <c r="H672" i="1"/>
  <c r="H674" i="1"/>
  <c r="H676" i="1"/>
  <c r="H678" i="1"/>
  <c r="H680" i="1"/>
  <c r="H682" i="1"/>
  <c r="H684" i="1"/>
  <c r="H686" i="1"/>
  <c r="H688" i="1"/>
  <c r="H690" i="1"/>
  <c r="H692" i="1"/>
  <c r="H694" i="1"/>
  <c r="H696" i="1"/>
  <c r="H698" i="1"/>
  <c r="H700" i="1"/>
  <c r="H702" i="1"/>
  <c r="H704" i="1"/>
  <c r="H706" i="1"/>
  <c r="H708" i="1"/>
  <c r="H710" i="1"/>
  <c r="H712" i="1"/>
  <c r="H714" i="1"/>
  <c r="H716" i="1"/>
  <c r="H718" i="1"/>
  <c r="H720" i="1"/>
  <c r="H722" i="1"/>
  <c r="H724" i="1"/>
  <c r="H726" i="1"/>
  <c r="H728" i="1"/>
  <c r="H730" i="1"/>
  <c r="H732" i="1"/>
  <c r="H734" i="1"/>
  <c r="H736" i="1"/>
  <c r="H738" i="1"/>
  <c r="H740" i="1"/>
  <c r="H742" i="1"/>
  <c r="H744" i="1"/>
  <c r="H746" i="1"/>
  <c r="H748" i="1"/>
  <c r="H750" i="1"/>
  <c r="H752" i="1"/>
  <c r="H754" i="1"/>
  <c r="H756" i="1"/>
  <c r="H758" i="1"/>
  <c r="H760" i="1"/>
  <c r="H762" i="1"/>
  <c r="H764" i="1"/>
  <c r="H766" i="1"/>
  <c r="H768" i="1"/>
  <c r="H770" i="1"/>
  <c r="H772" i="1"/>
  <c r="H774" i="1"/>
  <c r="H776" i="1"/>
  <c r="H778" i="1"/>
  <c r="H780" i="1"/>
  <c r="H782" i="1"/>
  <c r="H784" i="1"/>
  <c r="H786" i="1"/>
  <c r="H788" i="1"/>
  <c r="H790" i="1"/>
  <c r="H792" i="1"/>
  <c r="H794" i="1"/>
  <c r="H796" i="1"/>
  <c r="H798" i="1"/>
  <c r="H800" i="1"/>
  <c r="H802" i="1"/>
  <c r="H804" i="1"/>
  <c r="H806" i="1"/>
  <c r="H808" i="1"/>
  <c r="H810" i="1"/>
  <c r="H812" i="1"/>
  <c r="H814" i="1"/>
  <c r="H816" i="1"/>
  <c r="H818" i="1"/>
  <c r="H820" i="1"/>
  <c r="H822" i="1"/>
  <c r="H824" i="1"/>
  <c r="H826" i="1"/>
  <c r="H490" i="1"/>
  <c r="H493" i="1"/>
  <c r="H495" i="1"/>
  <c r="H497" i="1"/>
  <c r="H499" i="1"/>
  <c r="H501" i="1"/>
  <c r="H503" i="1"/>
  <c r="H505" i="1"/>
  <c r="H507" i="1"/>
  <c r="H509" i="1"/>
  <c r="H511" i="1"/>
  <c r="H513" i="1"/>
  <c r="H515" i="1"/>
  <c r="H517" i="1"/>
  <c r="H519" i="1"/>
  <c r="H521" i="1"/>
  <c r="H523" i="1"/>
  <c r="H525" i="1"/>
  <c r="H527" i="1"/>
  <c r="H529" i="1"/>
  <c r="H531" i="1"/>
  <c r="H533" i="1"/>
  <c r="H535" i="1"/>
  <c r="H537" i="1"/>
  <c r="H539" i="1"/>
  <c r="H541" i="1"/>
  <c r="H543" i="1"/>
  <c r="H545" i="1"/>
  <c r="H547" i="1"/>
  <c r="H549" i="1"/>
  <c r="H551" i="1"/>
  <c r="H553" i="1"/>
  <c r="H555" i="1"/>
  <c r="H557" i="1"/>
  <c r="H559" i="1"/>
  <c r="H561" i="1"/>
  <c r="H563" i="1"/>
  <c r="H565" i="1"/>
  <c r="H567" i="1"/>
  <c r="H569" i="1"/>
  <c r="H571" i="1"/>
  <c r="H573" i="1"/>
  <c r="H575" i="1"/>
  <c r="H577" i="1"/>
  <c r="H579" i="1"/>
  <c r="H581" i="1"/>
  <c r="H583" i="1"/>
  <c r="H585" i="1"/>
  <c r="H587" i="1"/>
  <c r="H589" i="1"/>
  <c r="H591" i="1"/>
  <c r="H593" i="1"/>
  <c r="H595" i="1"/>
  <c r="H597" i="1"/>
  <c r="H599" i="1"/>
  <c r="H601" i="1"/>
  <c r="H603" i="1"/>
  <c r="H605" i="1"/>
  <c r="H607" i="1"/>
  <c r="H609" i="1"/>
  <c r="H611" i="1"/>
  <c r="H613" i="1"/>
  <c r="H615" i="1"/>
  <c r="H617" i="1"/>
  <c r="H619" i="1"/>
  <c r="H621" i="1"/>
  <c r="H623" i="1"/>
  <c r="H625" i="1"/>
  <c r="H627" i="1"/>
  <c r="H629" i="1"/>
  <c r="H631" i="1"/>
  <c r="H633" i="1"/>
  <c r="H635" i="1"/>
  <c r="H637" i="1"/>
  <c r="H639" i="1"/>
  <c r="H641" i="1"/>
  <c r="H643" i="1"/>
  <c r="H645" i="1"/>
  <c r="H647" i="1"/>
  <c r="H649" i="1"/>
  <c r="H651" i="1"/>
  <c r="H653" i="1"/>
  <c r="H655" i="1"/>
  <c r="H657" i="1"/>
  <c r="H659" i="1"/>
  <c r="H661" i="1"/>
  <c r="H663" i="1"/>
  <c r="H665" i="1"/>
  <c r="H667" i="1"/>
  <c r="H669" i="1"/>
  <c r="H671" i="1"/>
  <c r="H673" i="1"/>
  <c r="H675" i="1"/>
  <c r="H677" i="1"/>
  <c r="H679" i="1"/>
  <c r="H681" i="1"/>
  <c r="H683" i="1"/>
  <c r="H685" i="1"/>
  <c r="H687" i="1"/>
  <c r="H689" i="1"/>
  <c r="H691" i="1"/>
  <c r="H693" i="1"/>
  <c r="H695" i="1"/>
  <c r="H697" i="1"/>
  <c r="H699" i="1"/>
  <c r="H701" i="1"/>
  <c r="H703" i="1"/>
  <c r="H705" i="1"/>
  <c r="H707" i="1"/>
  <c r="H709" i="1"/>
  <c r="H711" i="1"/>
  <c r="H713" i="1"/>
  <c r="H715" i="1"/>
  <c r="H717" i="1"/>
  <c r="H719" i="1"/>
  <c r="H721" i="1"/>
  <c r="H723" i="1"/>
  <c r="H725" i="1"/>
  <c r="H727" i="1"/>
  <c r="H729" i="1"/>
  <c r="H731" i="1"/>
  <c r="H733" i="1"/>
  <c r="H735" i="1"/>
  <c r="H737" i="1"/>
  <c r="H739" i="1"/>
  <c r="H741" i="1"/>
  <c r="H743" i="1"/>
  <c r="H745" i="1"/>
  <c r="H747" i="1"/>
  <c r="H749" i="1"/>
  <c r="H751" i="1"/>
  <c r="H753" i="1"/>
  <c r="H755" i="1"/>
  <c r="H757" i="1"/>
  <c r="H759" i="1"/>
  <c r="H761" i="1"/>
  <c r="H763" i="1"/>
  <c r="H765" i="1"/>
  <c r="H767" i="1"/>
  <c r="H769" i="1"/>
  <c r="H771" i="1"/>
  <c r="H773" i="1"/>
  <c r="H775" i="1"/>
  <c r="H777" i="1"/>
  <c r="H779" i="1"/>
  <c r="H781" i="1"/>
  <c r="H783" i="1"/>
  <c r="H785" i="1"/>
  <c r="H787" i="1"/>
  <c r="H789" i="1"/>
  <c r="H791" i="1"/>
  <c r="H793" i="1"/>
  <c r="H795" i="1"/>
  <c r="H797" i="1"/>
  <c r="H799" i="1"/>
  <c r="H801" i="1"/>
  <c r="H803" i="1"/>
  <c r="H805" i="1"/>
  <c r="H807" i="1"/>
  <c r="H809" i="1"/>
  <c r="H811" i="1"/>
  <c r="H813" i="1"/>
  <c r="H815" i="1"/>
  <c r="H817" i="1"/>
  <c r="H819" i="1"/>
  <c r="H821" i="1"/>
  <c r="H823" i="1"/>
  <c r="H825" i="1"/>
  <c r="H827" i="1"/>
  <c r="H829" i="1"/>
  <c r="H828" i="1"/>
  <c r="H831" i="1"/>
  <c r="H833" i="1"/>
  <c r="H835" i="1"/>
  <c r="H837" i="1"/>
  <c r="H839" i="1"/>
  <c r="H841" i="1"/>
  <c r="H843" i="1"/>
  <c r="H845" i="1"/>
  <c r="H847" i="1"/>
  <c r="H849" i="1"/>
  <c r="H851" i="1"/>
  <c r="H853" i="1"/>
  <c r="H855" i="1"/>
  <c r="H857" i="1"/>
  <c r="H859" i="1"/>
  <c r="H861" i="1"/>
  <c r="H863" i="1"/>
  <c r="H865" i="1"/>
  <c r="H867" i="1"/>
  <c r="H869" i="1"/>
  <c r="H871" i="1"/>
  <c r="H873" i="1"/>
  <c r="H875" i="1"/>
  <c r="H877" i="1"/>
  <c r="H879" i="1"/>
  <c r="H881" i="1"/>
  <c r="H883" i="1"/>
  <c r="H885" i="1"/>
  <c r="H887" i="1"/>
  <c r="H889" i="1"/>
  <c r="H891" i="1"/>
  <c r="H893" i="1"/>
  <c r="H895" i="1"/>
  <c r="H897" i="1"/>
  <c r="H899" i="1"/>
  <c r="H901" i="1"/>
  <c r="H903" i="1"/>
  <c r="H905" i="1"/>
  <c r="H907" i="1"/>
  <c r="H909" i="1"/>
  <c r="H911" i="1"/>
  <c r="H913" i="1"/>
  <c r="H915" i="1"/>
  <c r="H917" i="1"/>
  <c r="H919" i="1"/>
  <c r="H921" i="1"/>
  <c r="H923" i="1"/>
  <c r="H925" i="1"/>
  <c r="H927" i="1"/>
  <c r="H929" i="1"/>
  <c r="H931" i="1"/>
  <c r="H933" i="1"/>
  <c r="H935" i="1"/>
  <c r="H937" i="1"/>
  <c r="H939" i="1"/>
  <c r="H941" i="1"/>
  <c r="H943" i="1"/>
  <c r="H945" i="1"/>
  <c r="H947" i="1"/>
  <c r="H949" i="1"/>
  <c r="H951" i="1"/>
  <c r="H953" i="1"/>
  <c r="H955" i="1"/>
  <c r="H957" i="1"/>
  <c r="H959" i="1"/>
  <c r="H961" i="1"/>
  <c r="H963" i="1"/>
  <c r="H965" i="1"/>
  <c r="H967" i="1"/>
  <c r="H969" i="1"/>
  <c r="H971" i="1"/>
  <c r="H973" i="1"/>
  <c r="H975" i="1"/>
  <c r="H977" i="1"/>
  <c r="H979" i="1"/>
  <c r="H981" i="1"/>
  <c r="H983" i="1"/>
  <c r="H985" i="1"/>
  <c r="H987" i="1"/>
  <c r="H989" i="1"/>
  <c r="H991" i="1"/>
  <c r="H993" i="1"/>
  <c r="H995" i="1"/>
  <c r="H997" i="1"/>
  <c r="H999" i="1"/>
  <c r="H1001" i="1"/>
  <c r="H1003" i="1"/>
  <c r="H1005" i="1"/>
  <c r="H1007" i="1"/>
  <c r="H1009" i="1"/>
  <c r="H1011" i="1"/>
  <c r="H1013" i="1"/>
  <c r="H1015" i="1"/>
  <c r="H1017" i="1"/>
  <c r="H1019" i="1"/>
  <c r="H1021" i="1"/>
  <c r="H1023" i="1"/>
  <c r="H1025" i="1"/>
  <c r="H1027" i="1"/>
  <c r="H1029" i="1"/>
  <c r="H1031" i="1"/>
  <c r="H1033" i="1"/>
  <c r="H1035" i="1"/>
  <c r="H1037" i="1"/>
  <c r="H1039" i="1"/>
  <c r="H1041" i="1"/>
  <c r="H1043" i="1"/>
  <c r="H1045" i="1"/>
  <c r="H1047" i="1"/>
  <c r="H1049" i="1"/>
  <c r="H1051" i="1"/>
  <c r="H1053" i="1"/>
  <c r="H1055" i="1"/>
  <c r="H1057" i="1"/>
  <c r="H1059" i="1"/>
  <c r="H1061" i="1"/>
  <c r="H1063" i="1"/>
  <c r="H1065" i="1"/>
  <c r="H1067" i="1"/>
  <c r="H1069" i="1"/>
  <c r="H1071" i="1"/>
  <c r="H1073" i="1"/>
  <c r="H1075" i="1"/>
  <c r="H1077" i="1"/>
  <c r="H1079" i="1"/>
  <c r="H1081" i="1"/>
  <c r="H1083" i="1"/>
  <c r="H1085" i="1"/>
  <c r="H1087" i="1"/>
  <c r="H1089" i="1"/>
  <c r="H1091" i="1"/>
  <c r="H1093" i="1"/>
  <c r="H1095" i="1"/>
  <c r="H1097" i="1"/>
  <c r="H1099" i="1"/>
  <c r="H1101" i="1"/>
  <c r="H1103" i="1"/>
  <c r="H1105" i="1"/>
  <c r="H1107" i="1"/>
  <c r="H1109" i="1"/>
  <c r="H1111" i="1"/>
  <c r="H1113" i="1"/>
  <c r="H1115" i="1"/>
  <c r="H1117" i="1"/>
  <c r="H1119" i="1"/>
  <c r="H1121" i="1"/>
  <c r="H1123" i="1"/>
  <c r="H1125" i="1"/>
  <c r="H1127" i="1"/>
  <c r="H1129" i="1"/>
  <c r="H1131" i="1"/>
  <c r="H1133" i="1"/>
  <c r="H1135" i="1"/>
  <c r="H1137" i="1"/>
  <c r="H1139" i="1"/>
  <c r="H1141" i="1"/>
  <c r="H1143" i="1"/>
  <c r="H1145" i="1"/>
  <c r="H1147" i="1"/>
  <c r="H1149" i="1"/>
  <c r="H1151" i="1"/>
  <c r="H1153" i="1"/>
  <c r="H1155" i="1"/>
  <c r="H1157" i="1"/>
  <c r="H1159" i="1"/>
  <c r="H1161" i="1"/>
  <c r="H1163" i="1"/>
  <c r="H1165" i="1"/>
  <c r="H1167" i="1"/>
  <c r="H830" i="1"/>
  <c r="H832" i="1"/>
  <c r="H834" i="1"/>
  <c r="H836" i="1"/>
  <c r="H838" i="1"/>
  <c r="H840" i="1"/>
  <c r="H842" i="1"/>
  <c r="H844" i="1"/>
  <c r="H846" i="1"/>
  <c r="H848" i="1"/>
  <c r="H850" i="1"/>
  <c r="H852" i="1"/>
  <c r="H854" i="1"/>
  <c r="H856" i="1"/>
  <c r="H858" i="1"/>
  <c r="H860" i="1"/>
  <c r="H862" i="1"/>
  <c r="H864" i="1"/>
  <c r="H866" i="1"/>
  <c r="H868" i="1"/>
  <c r="H870" i="1"/>
  <c r="H872" i="1"/>
  <c r="H874" i="1"/>
  <c r="H876" i="1"/>
  <c r="H878" i="1"/>
  <c r="H880" i="1"/>
  <c r="H882" i="1"/>
  <c r="H884" i="1"/>
  <c r="H886" i="1"/>
  <c r="H888" i="1"/>
  <c r="H890" i="1"/>
  <c r="H892" i="1"/>
  <c r="H894" i="1"/>
  <c r="H896" i="1"/>
  <c r="H898" i="1"/>
  <c r="H900" i="1"/>
  <c r="H902" i="1"/>
  <c r="H904" i="1"/>
  <c r="H906" i="1"/>
  <c r="H908" i="1"/>
  <c r="H910" i="1"/>
  <c r="H912" i="1"/>
  <c r="H914" i="1"/>
  <c r="H916" i="1"/>
  <c r="H918" i="1"/>
  <c r="H920" i="1"/>
  <c r="H922" i="1"/>
  <c r="H924" i="1"/>
  <c r="H926" i="1"/>
  <c r="H928" i="1"/>
  <c r="H930" i="1"/>
  <c r="H932" i="1"/>
  <c r="H934" i="1"/>
  <c r="H936" i="1"/>
  <c r="H938" i="1"/>
  <c r="H940" i="1"/>
  <c r="H942" i="1"/>
  <c r="H944" i="1"/>
  <c r="H946" i="1"/>
  <c r="H948" i="1"/>
  <c r="H950" i="1"/>
  <c r="H952" i="1"/>
  <c r="H954" i="1"/>
  <c r="H956" i="1"/>
  <c r="H958" i="1"/>
  <c r="H960" i="1"/>
  <c r="H962" i="1"/>
  <c r="H964" i="1"/>
  <c r="H966" i="1"/>
  <c r="H968" i="1"/>
  <c r="H970" i="1"/>
  <c r="H972" i="1"/>
  <c r="H974" i="1"/>
  <c r="H976" i="1"/>
  <c r="H978" i="1"/>
  <c r="H980" i="1"/>
  <c r="H982" i="1"/>
  <c r="H984" i="1"/>
  <c r="H986" i="1"/>
  <c r="H988" i="1"/>
  <c r="H990" i="1"/>
  <c r="H992" i="1"/>
  <c r="H994" i="1"/>
  <c r="H996" i="1"/>
  <c r="H998" i="1"/>
  <c r="H1000" i="1"/>
  <c r="H1002" i="1"/>
  <c r="H1004" i="1"/>
  <c r="H1006" i="1"/>
  <c r="H1008" i="1"/>
  <c r="H1010" i="1"/>
  <c r="H1012" i="1"/>
  <c r="H1014" i="1"/>
  <c r="H1016" i="1"/>
  <c r="H1018" i="1"/>
  <c r="H1020" i="1"/>
  <c r="H1022" i="1"/>
  <c r="H1024" i="1"/>
  <c r="H1026" i="1"/>
  <c r="H1028" i="1"/>
  <c r="H1030" i="1"/>
  <c r="H1032" i="1"/>
  <c r="H1034" i="1"/>
  <c r="H1036" i="1"/>
  <c r="H1038" i="1"/>
  <c r="H1040" i="1"/>
  <c r="H1042" i="1"/>
  <c r="H1044" i="1"/>
  <c r="H1046" i="1"/>
  <c r="H1048" i="1"/>
  <c r="H1050" i="1"/>
  <c r="H1052" i="1"/>
  <c r="H1054" i="1"/>
  <c r="H1056" i="1"/>
  <c r="H1058" i="1"/>
  <c r="H1060" i="1"/>
  <c r="H1062" i="1"/>
  <c r="H1064" i="1"/>
  <c r="H1066" i="1"/>
  <c r="H1068" i="1"/>
  <c r="H1070" i="1"/>
  <c r="H1072" i="1"/>
  <c r="H1074" i="1"/>
  <c r="H1076" i="1"/>
  <c r="H1078" i="1"/>
  <c r="H1080" i="1"/>
  <c r="H1082" i="1"/>
  <c r="H1084" i="1"/>
  <c r="H1086" i="1"/>
  <c r="H1088" i="1"/>
  <c r="H1090" i="1"/>
  <c r="H1092" i="1"/>
  <c r="H1094" i="1"/>
  <c r="H1096" i="1"/>
  <c r="H1098" i="1"/>
  <c r="H1100" i="1"/>
  <c r="H1102" i="1"/>
  <c r="H1104" i="1"/>
  <c r="H1106" i="1"/>
  <c r="H1108" i="1"/>
  <c r="H1110" i="1"/>
  <c r="H1112" i="1"/>
  <c r="H1114" i="1"/>
  <c r="H1116" i="1"/>
  <c r="H1118" i="1"/>
  <c r="H1120" i="1"/>
  <c r="H1122" i="1"/>
  <c r="H1124" i="1"/>
  <c r="H1126" i="1"/>
  <c r="H1128" i="1"/>
  <c r="H1130" i="1"/>
  <c r="H1132" i="1"/>
  <c r="H1134" i="1"/>
  <c r="H1136" i="1"/>
  <c r="H1138" i="1"/>
  <c r="H1140" i="1"/>
  <c r="H1142" i="1"/>
  <c r="H1144" i="1"/>
  <c r="H1146" i="1"/>
  <c r="H1148" i="1"/>
  <c r="H1150" i="1"/>
  <c r="H1152" i="1"/>
  <c r="H1154" i="1"/>
  <c r="H1156" i="1"/>
  <c r="H1158" i="1"/>
  <c r="H1160" i="1"/>
  <c r="H1162" i="1"/>
  <c r="H1164" i="1"/>
  <c r="H1166" i="1"/>
  <c r="H1168" i="1"/>
  <c r="H1170" i="1"/>
  <c r="H1172" i="1"/>
  <c r="H1169" i="1"/>
  <c r="H1173" i="1"/>
  <c r="H1175" i="1"/>
  <c r="H1177" i="1"/>
  <c r="H1179" i="1"/>
  <c r="H1181" i="1"/>
  <c r="H1183" i="1"/>
  <c r="H1185" i="1"/>
  <c r="H1187" i="1"/>
  <c r="H1189" i="1"/>
  <c r="H1191" i="1"/>
  <c r="H1193" i="1"/>
  <c r="H1195" i="1"/>
  <c r="H1197" i="1"/>
  <c r="H1199" i="1"/>
  <c r="H1201" i="1"/>
  <c r="H1203" i="1"/>
  <c r="H1205" i="1"/>
  <c r="H1207" i="1"/>
  <c r="H1209" i="1"/>
  <c r="H1211" i="1"/>
  <c r="H1213" i="1"/>
  <c r="H1215" i="1"/>
  <c r="H1217" i="1"/>
  <c r="H1219" i="1"/>
  <c r="H1221" i="1"/>
  <c r="H1223" i="1"/>
  <c r="H1225" i="1"/>
  <c r="H1227" i="1"/>
  <c r="H1229" i="1"/>
  <c r="H1231" i="1"/>
  <c r="H1233" i="1"/>
  <c r="H1235" i="1"/>
  <c r="H1237" i="1"/>
  <c r="H1239" i="1"/>
  <c r="H1241" i="1"/>
  <c r="H1243" i="1"/>
  <c r="H1245" i="1"/>
  <c r="H1247" i="1"/>
  <c r="H1249" i="1"/>
  <c r="H1251" i="1"/>
  <c r="H1253" i="1"/>
  <c r="H1255" i="1"/>
  <c r="H1257" i="1"/>
  <c r="H1259" i="1"/>
  <c r="H1261" i="1"/>
  <c r="H1263" i="1"/>
  <c r="H1265" i="1"/>
  <c r="H1267" i="1"/>
  <c r="H1269" i="1"/>
  <c r="H1271" i="1"/>
  <c r="H1273" i="1"/>
  <c r="H1275" i="1"/>
  <c r="H1277" i="1"/>
  <c r="H1279" i="1"/>
  <c r="H1281" i="1"/>
  <c r="H1283" i="1"/>
  <c r="H1285" i="1"/>
  <c r="H1287" i="1"/>
  <c r="H1289" i="1"/>
  <c r="H1291" i="1"/>
  <c r="H1293" i="1"/>
  <c r="H1295" i="1"/>
  <c r="H1297" i="1"/>
  <c r="H1299" i="1"/>
  <c r="H1301" i="1"/>
  <c r="H1303" i="1"/>
  <c r="H1305" i="1"/>
  <c r="H1307" i="1"/>
  <c r="H1309" i="1"/>
  <c r="H1311" i="1"/>
  <c r="H1313" i="1"/>
  <c r="H1315" i="1"/>
  <c r="H1317" i="1"/>
  <c r="H1319" i="1"/>
  <c r="H1321" i="1"/>
  <c r="H1323" i="1"/>
  <c r="H1325" i="1"/>
  <c r="H1327" i="1"/>
  <c r="H1329" i="1"/>
  <c r="H1331" i="1"/>
  <c r="H1333" i="1"/>
  <c r="H1335" i="1"/>
  <c r="H1337" i="1"/>
  <c r="H1339" i="1"/>
  <c r="H1341" i="1"/>
  <c r="H1343" i="1"/>
  <c r="H1345" i="1"/>
  <c r="H1347" i="1"/>
  <c r="H1349" i="1"/>
  <c r="H1351" i="1"/>
  <c r="H1353" i="1"/>
  <c r="H1355" i="1"/>
  <c r="H1357" i="1"/>
  <c r="H1359" i="1"/>
  <c r="H1361" i="1"/>
  <c r="H1363" i="1"/>
  <c r="H1365" i="1"/>
  <c r="H1367" i="1"/>
  <c r="H1369" i="1"/>
  <c r="H1371" i="1"/>
  <c r="H1373" i="1"/>
  <c r="H1375" i="1"/>
  <c r="H1377" i="1"/>
  <c r="H1379" i="1"/>
  <c r="H1381" i="1"/>
  <c r="H1383" i="1"/>
  <c r="H1385" i="1"/>
  <c r="H1387" i="1"/>
  <c r="H1389" i="1"/>
  <c r="H1391" i="1"/>
  <c r="H1393" i="1"/>
  <c r="H1395" i="1"/>
  <c r="H1397" i="1"/>
  <c r="H1399" i="1"/>
  <c r="H1401" i="1"/>
  <c r="H1403" i="1"/>
  <c r="H1405" i="1"/>
  <c r="H1407" i="1"/>
  <c r="H1409" i="1"/>
  <c r="H1411" i="1"/>
  <c r="H1413" i="1"/>
  <c r="H1415" i="1"/>
  <c r="H1417" i="1"/>
  <c r="H1419" i="1"/>
  <c r="H1421" i="1"/>
  <c r="H1423" i="1"/>
  <c r="H1425" i="1"/>
  <c r="H1427" i="1"/>
  <c r="H1429" i="1"/>
  <c r="H1431" i="1"/>
  <c r="H1433" i="1"/>
  <c r="H1435" i="1"/>
  <c r="H1437" i="1"/>
  <c r="H1439" i="1"/>
  <c r="H1441" i="1"/>
  <c r="H1443" i="1"/>
  <c r="H1445" i="1"/>
  <c r="H1447" i="1"/>
  <c r="H1449" i="1"/>
  <c r="H1451" i="1"/>
  <c r="H1453" i="1"/>
  <c r="H1455" i="1"/>
  <c r="H1457" i="1"/>
  <c r="H1459" i="1"/>
  <c r="H1461" i="1"/>
  <c r="H1463" i="1"/>
  <c r="H1465" i="1"/>
  <c r="H1467" i="1"/>
  <c r="H1469" i="1"/>
  <c r="H1471" i="1"/>
  <c r="H1473" i="1"/>
  <c r="H1475" i="1"/>
  <c r="H1477" i="1"/>
  <c r="H1479" i="1"/>
  <c r="H1481" i="1"/>
  <c r="H1483" i="1"/>
  <c r="H1485" i="1"/>
  <c r="H1487" i="1"/>
  <c r="H1489" i="1"/>
  <c r="H1491" i="1"/>
  <c r="H1493" i="1"/>
  <c r="H1495" i="1"/>
  <c r="H1497" i="1"/>
  <c r="H1499" i="1"/>
  <c r="H1501" i="1"/>
  <c r="H1503" i="1"/>
  <c r="H1505" i="1"/>
  <c r="H1507" i="1"/>
  <c r="H1509" i="1"/>
  <c r="H1511" i="1"/>
  <c r="H1513" i="1"/>
  <c r="H1515" i="1"/>
  <c r="H1517" i="1"/>
  <c r="H1519" i="1"/>
  <c r="H1521" i="1"/>
  <c r="H1523" i="1"/>
  <c r="H1525" i="1"/>
  <c r="H1527" i="1"/>
  <c r="H1529" i="1"/>
  <c r="H1531" i="1"/>
  <c r="H1533" i="1"/>
  <c r="H1535" i="1"/>
  <c r="H1537" i="1"/>
  <c r="H1539" i="1"/>
  <c r="H1541" i="1"/>
  <c r="H1543" i="1"/>
  <c r="H1545" i="1"/>
  <c r="H1547" i="1"/>
  <c r="H1549" i="1"/>
  <c r="H1551" i="1"/>
  <c r="H1553" i="1"/>
  <c r="H1555" i="1"/>
  <c r="H1557" i="1"/>
  <c r="H1559" i="1"/>
  <c r="H1561" i="1"/>
  <c r="H1563" i="1"/>
  <c r="H1565" i="1"/>
  <c r="H1567" i="1"/>
  <c r="H1569" i="1"/>
  <c r="H1571" i="1"/>
  <c r="H1573" i="1"/>
  <c r="H1575" i="1"/>
  <c r="H1577" i="1"/>
  <c r="H1579" i="1"/>
  <c r="H1581" i="1"/>
  <c r="H1583" i="1"/>
  <c r="H1585" i="1"/>
  <c r="H1587" i="1"/>
  <c r="H1589" i="1"/>
  <c r="H1591" i="1"/>
  <c r="H1593" i="1"/>
  <c r="H1595" i="1"/>
  <c r="H1597" i="1"/>
  <c r="H1599" i="1"/>
  <c r="H1601" i="1"/>
  <c r="H1603" i="1"/>
  <c r="H1605" i="1"/>
  <c r="H1607" i="1"/>
  <c r="H1609" i="1"/>
  <c r="H1611" i="1"/>
  <c r="H1613" i="1"/>
  <c r="H1615" i="1"/>
  <c r="H1617" i="1"/>
  <c r="H1619" i="1"/>
  <c r="H1621" i="1"/>
  <c r="H1623" i="1"/>
  <c r="H1625" i="1"/>
  <c r="H1627" i="1"/>
  <c r="H1629" i="1"/>
  <c r="H1631" i="1"/>
  <c r="H1633" i="1"/>
  <c r="H1635" i="1"/>
  <c r="H1637" i="1"/>
  <c r="H1639" i="1"/>
  <c r="H1641" i="1"/>
  <c r="H1643" i="1"/>
  <c r="H1645" i="1"/>
  <c r="H1647" i="1"/>
  <c r="H1649" i="1"/>
  <c r="H1651" i="1"/>
  <c r="H1653" i="1"/>
  <c r="H1655" i="1"/>
  <c r="H1657" i="1"/>
  <c r="H1659" i="1"/>
  <c r="H1661" i="1"/>
  <c r="H1663" i="1"/>
  <c r="H1665" i="1"/>
  <c r="H1667" i="1"/>
  <c r="H1669" i="1"/>
  <c r="H1671" i="1"/>
  <c r="H1673" i="1"/>
  <c r="H1675" i="1"/>
  <c r="H1677" i="1"/>
  <c r="H1679" i="1"/>
  <c r="H1681" i="1"/>
  <c r="H1683" i="1"/>
  <c r="H1685" i="1"/>
  <c r="H1687" i="1"/>
  <c r="H1689" i="1"/>
  <c r="H1691" i="1"/>
  <c r="H1693" i="1"/>
  <c r="H1695" i="1"/>
  <c r="H1697" i="1"/>
  <c r="H1699" i="1"/>
  <c r="H1701" i="1"/>
  <c r="H1703" i="1"/>
  <c r="H1705" i="1"/>
  <c r="H1707" i="1"/>
  <c r="H1709" i="1"/>
  <c r="H1711" i="1"/>
  <c r="H1713" i="1"/>
  <c r="H1715" i="1"/>
  <c r="H1717" i="1"/>
  <c r="H1719" i="1"/>
  <c r="H1721" i="1"/>
  <c r="H1723" i="1"/>
  <c r="H1725" i="1"/>
  <c r="H1727" i="1"/>
  <c r="H1729" i="1"/>
  <c r="H1731" i="1"/>
  <c r="H1733" i="1"/>
  <c r="H1735" i="1"/>
  <c r="H1737" i="1"/>
  <c r="H1739" i="1"/>
  <c r="H1741" i="1"/>
  <c r="H1743" i="1"/>
  <c r="H1745" i="1"/>
  <c r="H1747" i="1"/>
  <c r="H1749" i="1"/>
  <c r="H1751" i="1"/>
  <c r="H1753" i="1"/>
  <c r="H1755" i="1"/>
  <c r="H1757" i="1"/>
  <c r="H1759" i="1"/>
  <c r="H1761" i="1"/>
  <c r="H1763" i="1"/>
  <c r="H1765" i="1"/>
  <c r="H1767" i="1"/>
  <c r="H1769" i="1"/>
  <c r="H1771" i="1"/>
  <c r="H1773" i="1"/>
  <c r="H1775" i="1"/>
  <c r="H1777" i="1"/>
  <c r="H1779" i="1"/>
  <c r="H1781" i="1"/>
  <c r="H1783" i="1"/>
  <c r="H1785" i="1"/>
  <c r="H1787" i="1"/>
  <c r="H1789" i="1"/>
  <c r="H1791" i="1"/>
  <c r="H1793" i="1"/>
  <c r="H1795" i="1"/>
  <c r="H1797" i="1"/>
  <c r="H1799" i="1"/>
  <c r="H1801" i="1"/>
  <c r="H1803" i="1"/>
  <c r="H1805" i="1"/>
  <c r="H1807" i="1"/>
  <c r="H1809" i="1"/>
  <c r="H1811" i="1"/>
  <c r="H1813" i="1"/>
  <c r="H1815" i="1"/>
  <c r="H1817" i="1"/>
  <c r="H1819" i="1"/>
  <c r="H1821" i="1"/>
  <c r="H1823" i="1"/>
  <c r="H1825" i="1"/>
  <c r="H1827" i="1"/>
  <c r="H1829" i="1"/>
  <c r="H1831" i="1"/>
  <c r="H1833" i="1"/>
  <c r="H1835" i="1"/>
  <c r="H1837" i="1"/>
  <c r="H1839" i="1"/>
  <c r="H1841" i="1"/>
  <c r="H1843" i="1"/>
  <c r="H1171" i="1"/>
  <c r="H1174" i="1"/>
  <c r="H1176" i="1"/>
  <c r="H1178" i="1"/>
  <c r="H1180" i="1"/>
  <c r="H1182" i="1"/>
  <c r="H1184" i="1"/>
  <c r="H1186" i="1"/>
  <c r="H1188" i="1"/>
  <c r="H1190" i="1"/>
  <c r="H1192" i="1"/>
  <c r="H1194" i="1"/>
  <c r="H1196" i="1"/>
  <c r="H1198" i="1"/>
  <c r="H1200" i="1"/>
  <c r="H1202" i="1"/>
  <c r="H1204" i="1"/>
  <c r="H1206" i="1"/>
  <c r="H1208" i="1"/>
  <c r="H1210" i="1"/>
  <c r="H1212" i="1"/>
  <c r="H1214" i="1"/>
  <c r="H1216" i="1"/>
  <c r="H1218" i="1"/>
  <c r="H1220" i="1"/>
  <c r="H1222" i="1"/>
  <c r="H1224" i="1"/>
  <c r="H1226" i="1"/>
  <c r="H1228" i="1"/>
  <c r="H1230" i="1"/>
  <c r="H1232" i="1"/>
  <c r="H1234" i="1"/>
  <c r="H1236" i="1"/>
  <c r="H1238" i="1"/>
  <c r="H1240" i="1"/>
  <c r="H1242" i="1"/>
  <c r="H1244" i="1"/>
  <c r="H1246" i="1"/>
  <c r="H1248" i="1"/>
  <c r="H1250" i="1"/>
  <c r="H1252" i="1"/>
  <c r="H1254" i="1"/>
  <c r="H1256" i="1"/>
  <c r="H1258" i="1"/>
  <c r="H1260" i="1"/>
  <c r="H1262" i="1"/>
  <c r="H1264" i="1"/>
  <c r="H1266" i="1"/>
  <c r="H1268" i="1"/>
  <c r="H1270" i="1"/>
  <c r="H1272" i="1"/>
  <c r="H1274" i="1"/>
  <c r="H1276" i="1"/>
  <c r="H1278" i="1"/>
  <c r="H1280" i="1"/>
  <c r="H1282" i="1"/>
  <c r="H1284" i="1"/>
  <c r="H1286" i="1"/>
  <c r="H1288" i="1"/>
  <c r="H1290" i="1"/>
  <c r="H1292" i="1"/>
  <c r="H1294" i="1"/>
  <c r="H1296" i="1"/>
  <c r="H1298" i="1"/>
  <c r="H1300" i="1"/>
  <c r="H1302" i="1"/>
  <c r="H1304" i="1"/>
  <c r="H1306" i="1"/>
  <c r="H1308" i="1"/>
  <c r="H1310" i="1"/>
  <c r="H1312" i="1"/>
  <c r="H1314" i="1"/>
  <c r="H1316" i="1"/>
  <c r="H1318" i="1"/>
  <c r="H1320" i="1"/>
  <c r="H1322" i="1"/>
  <c r="H1324" i="1"/>
  <c r="H1326" i="1"/>
  <c r="H1328" i="1"/>
  <c r="H1330" i="1"/>
  <c r="H1332" i="1"/>
  <c r="H1334" i="1"/>
  <c r="H1336" i="1"/>
  <c r="H1338" i="1"/>
  <c r="H1340" i="1"/>
  <c r="H1342" i="1"/>
  <c r="H1344" i="1"/>
  <c r="H1346" i="1"/>
  <c r="H1348" i="1"/>
  <c r="H1350" i="1"/>
  <c r="H1352" i="1"/>
  <c r="H1354" i="1"/>
  <c r="H1356" i="1"/>
  <c r="H1358" i="1"/>
  <c r="H1360" i="1"/>
  <c r="H1362" i="1"/>
  <c r="H1364" i="1"/>
  <c r="H1366" i="1"/>
  <c r="H1368" i="1"/>
  <c r="H1370" i="1"/>
  <c r="H1372" i="1"/>
  <c r="H1374" i="1"/>
  <c r="H1376" i="1"/>
  <c r="H1378" i="1"/>
  <c r="H1380" i="1"/>
  <c r="H1382" i="1"/>
  <c r="H1384" i="1"/>
  <c r="H1386" i="1"/>
  <c r="H1388" i="1"/>
  <c r="H1390" i="1"/>
  <c r="H1392" i="1"/>
  <c r="H1394" i="1"/>
  <c r="H1396" i="1"/>
  <c r="H1398" i="1"/>
  <c r="H1400" i="1"/>
  <c r="H1402" i="1"/>
  <c r="H1404" i="1"/>
  <c r="H1406" i="1"/>
  <c r="H1408" i="1"/>
  <c r="H1410" i="1"/>
  <c r="H1412" i="1"/>
  <c r="H1414" i="1"/>
  <c r="H1416" i="1"/>
  <c r="H1418" i="1"/>
  <c r="H1420" i="1"/>
  <c r="H1422" i="1"/>
  <c r="H1424" i="1"/>
  <c r="H1426" i="1"/>
  <c r="H1428" i="1"/>
  <c r="H1430" i="1"/>
  <c r="H1432" i="1"/>
  <c r="H1434" i="1"/>
  <c r="H1436" i="1"/>
  <c r="H1438" i="1"/>
  <c r="H1440" i="1"/>
  <c r="H1442" i="1"/>
  <c r="H1444" i="1"/>
  <c r="H1446" i="1"/>
  <c r="H1448" i="1"/>
  <c r="H1450" i="1"/>
  <c r="H1452" i="1"/>
  <c r="H1454" i="1"/>
  <c r="H1456" i="1"/>
  <c r="H1458" i="1"/>
  <c r="H1460" i="1"/>
  <c r="H1462" i="1"/>
  <c r="H1464" i="1"/>
  <c r="H1466" i="1"/>
  <c r="H1468" i="1"/>
  <c r="H1470" i="1"/>
  <c r="H1472" i="1"/>
  <c r="H1474" i="1"/>
  <c r="H1476" i="1"/>
  <c r="H1478" i="1"/>
  <c r="H1480" i="1"/>
  <c r="H1482" i="1"/>
  <c r="H1484" i="1"/>
  <c r="H1486" i="1"/>
  <c r="H1488" i="1"/>
  <c r="H1490" i="1"/>
  <c r="H1492" i="1"/>
  <c r="H1494" i="1"/>
  <c r="H1496" i="1"/>
  <c r="H1498" i="1"/>
  <c r="H1500" i="1"/>
  <c r="H1502" i="1"/>
  <c r="H1504" i="1"/>
  <c r="H1506" i="1"/>
  <c r="H1508" i="1"/>
  <c r="H1510" i="1"/>
  <c r="H1512" i="1"/>
  <c r="H1514" i="1"/>
  <c r="H1516" i="1"/>
  <c r="H1518" i="1"/>
  <c r="H1520" i="1"/>
  <c r="H1522" i="1"/>
  <c r="H1524" i="1"/>
  <c r="H1526" i="1"/>
  <c r="H1528" i="1"/>
  <c r="H1530" i="1"/>
  <c r="H1532" i="1"/>
  <c r="H1534" i="1"/>
  <c r="H1536" i="1"/>
  <c r="H1538" i="1"/>
  <c r="H1540" i="1"/>
  <c r="H1542" i="1"/>
  <c r="H1544" i="1"/>
  <c r="H1546" i="1"/>
  <c r="H1548" i="1"/>
  <c r="H1550" i="1"/>
  <c r="H1552" i="1"/>
  <c r="H1554" i="1"/>
  <c r="H1556" i="1"/>
  <c r="H1558" i="1"/>
  <c r="H1560" i="1"/>
  <c r="H1562" i="1"/>
  <c r="H1564" i="1"/>
  <c r="H1566" i="1"/>
  <c r="H1568" i="1"/>
  <c r="H1570" i="1"/>
  <c r="H1572" i="1"/>
  <c r="H1574" i="1"/>
  <c r="H1576" i="1"/>
  <c r="H1578" i="1"/>
  <c r="H1580" i="1"/>
  <c r="H1582" i="1"/>
  <c r="H1584" i="1"/>
  <c r="H1586" i="1"/>
  <c r="H1588" i="1"/>
  <c r="H1590" i="1"/>
  <c r="H1592" i="1"/>
  <c r="H1594" i="1"/>
  <c r="H1596" i="1"/>
  <c r="H1598" i="1"/>
  <c r="H1600" i="1"/>
  <c r="H1602" i="1"/>
  <c r="H1604" i="1"/>
  <c r="H1606" i="1"/>
  <c r="H1608" i="1"/>
  <c r="H1610" i="1"/>
  <c r="H1612" i="1"/>
  <c r="H1614" i="1"/>
  <c r="H1616" i="1"/>
  <c r="H1618" i="1"/>
  <c r="H1620" i="1"/>
  <c r="H1622" i="1"/>
  <c r="H1624" i="1"/>
  <c r="H1626" i="1"/>
  <c r="H1628" i="1"/>
  <c r="H1630" i="1"/>
  <c r="H1632" i="1"/>
  <c r="H1634" i="1"/>
  <c r="H1636" i="1"/>
  <c r="H1638" i="1"/>
  <c r="H1640" i="1"/>
  <c r="H1642" i="1"/>
  <c r="H1644" i="1"/>
  <c r="H1646" i="1"/>
  <c r="H1648" i="1"/>
  <c r="H1650" i="1"/>
  <c r="H1652" i="1"/>
  <c r="H1654" i="1"/>
  <c r="H1656" i="1"/>
  <c r="H1658" i="1"/>
  <c r="H1660" i="1"/>
  <c r="H1662" i="1"/>
  <c r="H1664" i="1"/>
  <c r="H1666" i="1"/>
  <c r="H1668" i="1"/>
  <c r="H1670" i="1"/>
  <c r="H1672" i="1"/>
  <c r="H1674" i="1"/>
  <c r="H1676" i="1"/>
  <c r="H1678" i="1"/>
  <c r="H1680" i="1"/>
  <c r="H1682" i="1"/>
  <c r="H1684" i="1"/>
  <c r="H1686" i="1"/>
  <c r="H1688" i="1"/>
  <c r="H1690" i="1"/>
  <c r="H1692" i="1"/>
  <c r="H1694" i="1"/>
  <c r="H1696" i="1"/>
  <c r="H1698" i="1"/>
  <c r="H1700" i="1"/>
  <c r="H1702" i="1"/>
  <c r="H1704" i="1"/>
  <c r="H1706" i="1"/>
  <c r="H1708" i="1"/>
  <c r="H1710" i="1"/>
  <c r="H1712" i="1"/>
  <c r="H1714" i="1"/>
  <c r="H1716" i="1"/>
  <c r="H1718" i="1"/>
  <c r="H1720" i="1"/>
  <c r="H1722" i="1"/>
  <c r="H1724" i="1"/>
  <c r="H1726" i="1"/>
  <c r="H1728" i="1"/>
  <c r="H1730" i="1"/>
  <c r="H1732" i="1"/>
  <c r="H1734" i="1"/>
  <c r="H1736" i="1"/>
  <c r="H1738" i="1"/>
  <c r="H1740" i="1"/>
  <c r="H1742" i="1"/>
  <c r="H1744" i="1"/>
  <c r="H1746" i="1"/>
  <c r="H1748" i="1"/>
  <c r="H1750" i="1"/>
  <c r="H1752" i="1"/>
  <c r="H1754" i="1"/>
  <c r="H1756" i="1"/>
  <c r="H1758" i="1"/>
  <c r="H1760" i="1"/>
  <c r="H1762" i="1"/>
  <c r="H1764" i="1"/>
  <c r="H1766" i="1"/>
  <c r="H1768" i="1"/>
  <c r="H1770" i="1"/>
  <c r="H1772" i="1"/>
  <c r="H1774" i="1"/>
  <c r="H1776" i="1"/>
  <c r="H1778" i="1"/>
  <c r="H1780" i="1"/>
  <c r="H1782" i="1"/>
  <c r="H1784" i="1"/>
  <c r="H1786" i="1"/>
  <c r="H1788" i="1"/>
  <c r="H1790" i="1"/>
  <c r="H1792" i="1"/>
  <c r="H1794" i="1"/>
  <c r="H1796" i="1"/>
  <c r="H1798" i="1"/>
  <c r="H1800" i="1"/>
  <c r="H1802" i="1"/>
  <c r="H1804" i="1"/>
  <c r="H1806" i="1"/>
  <c r="H1808" i="1"/>
  <c r="H1810" i="1"/>
  <c r="H1812" i="1"/>
  <c r="H1814" i="1"/>
  <c r="H1816" i="1"/>
  <c r="H1818" i="1"/>
  <c r="H1820" i="1"/>
  <c r="H1822" i="1"/>
  <c r="H1824" i="1"/>
  <c r="H1826" i="1"/>
  <c r="H1828" i="1"/>
  <c r="H1830" i="1"/>
  <c r="H1832" i="1"/>
  <c r="H1834" i="1"/>
  <c r="H1836" i="1"/>
  <c r="H1838" i="1"/>
  <c r="H1840" i="1"/>
  <c r="H1842" i="1"/>
  <c r="H1844" i="1"/>
  <c r="H1846" i="1"/>
  <c r="H1848" i="1"/>
  <c r="H1850" i="1"/>
  <c r="H1852" i="1"/>
  <c r="H1845" i="1"/>
  <c r="H1849" i="1"/>
  <c r="H1853" i="1"/>
  <c r="H1855" i="1"/>
  <c r="H1857" i="1"/>
  <c r="H1859" i="1"/>
  <c r="H1861" i="1"/>
  <c r="H1863" i="1"/>
  <c r="H1865" i="1"/>
  <c r="H1867" i="1"/>
  <c r="H1869" i="1"/>
  <c r="H1871" i="1"/>
  <c r="H1873" i="1"/>
  <c r="H1875" i="1"/>
  <c r="H1877" i="1"/>
  <c r="H1879" i="1"/>
  <c r="H1881" i="1"/>
  <c r="H1883" i="1"/>
  <c r="H1885" i="1"/>
  <c r="H1887" i="1"/>
  <c r="H1889" i="1"/>
  <c r="H1891" i="1"/>
  <c r="H1893" i="1"/>
  <c r="H1895" i="1"/>
  <c r="H1897" i="1"/>
  <c r="H1899" i="1"/>
  <c r="H1901" i="1"/>
  <c r="H1903" i="1"/>
  <c r="H1905" i="1"/>
  <c r="H1907" i="1"/>
  <c r="H1909" i="1"/>
  <c r="H1911" i="1"/>
  <c r="H1913" i="1"/>
  <c r="H1915" i="1"/>
  <c r="H1917" i="1"/>
  <c r="H1919" i="1"/>
  <c r="H1921" i="1"/>
  <c r="H1923" i="1"/>
  <c r="H1925" i="1"/>
  <c r="H1927" i="1"/>
  <c r="H1929" i="1"/>
  <c r="H1931" i="1"/>
  <c r="H1933" i="1"/>
  <c r="H1935" i="1"/>
  <c r="H1937" i="1"/>
  <c r="H1939" i="1"/>
  <c r="H1941" i="1"/>
  <c r="H1943" i="1"/>
  <c r="H1945" i="1"/>
  <c r="H1947" i="1"/>
  <c r="H1949" i="1"/>
  <c r="H1951" i="1"/>
  <c r="H1953" i="1"/>
  <c r="H1955" i="1"/>
  <c r="H1957" i="1"/>
  <c r="H1959" i="1"/>
  <c r="H1961" i="1"/>
  <c r="H1963" i="1"/>
  <c r="H1965" i="1"/>
  <c r="H1967" i="1"/>
  <c r="H1969" i="1"/>
  <c r="H1971" i="1"/>
  <c r="H1973" i="1"/>
  <c r="H1975" i="1"/>
  <c r="H1977" i="1"/>
  <c r="H1979" i="1"/>
  <c r="H1981" i="1"/>
  <c r="H1983" i="1"/>
  <c r="H1985" i="1"/>
  <c r="H1987" i="1"/>
  <c r="H1989" i="1"/>
  <c r="H1991" i="1"/>
  <c r="H1993" i="1"/>
  <c r="H1995" i="1"/>
  <c r="H1997" i="1"/>
  <c r="H1999" i="1"/>
  <c r="H2001" i="1"/>
  <c r="H2003" i="1"/>
  <c r="H2005" i="1"/>
  <c r="H2007" i="1"/>
  <c r="H2009" i="1"/>
  <c r="H2011" i="1"/>
  <c r="H2013" i="1"/>
  <c r="H2015" i="1"/>
  <c r="H2017" i="1"/>
  <c r="H2019" i="1"/>
  <c r="H2021" i="1"/>
  <c r="H2023" i="1"/>
  <c r="H2025" i="1"/>
  <c r="H2027" i="1"/>
  <c r="H2029" i="1"/>
  <c r="H2031" i="1"/>
  <c r="H2033" i="1"/>
  <c r="H1847" i="1"/>
  <c r="H1851" i="1"/>
  <c r="H1854" i="1"/>
  <c r="H1856" i="1"/>
  <c r="H1858" i="1"/>
  <c r="H1860" i="1"/>
  <c r="H1862" i="1"/>
  <c r="H1864" i="1"/>
  <c r="H1866" i="1"/>
  <c r="H1868" i="1"/>
  <c r="H1870" i="1"/>
  <c r="H1872" i="1"/>
  <c r="H1874" i="1"/>
  <c r="H1876" i="1"/>
  <c r="H1878" i="1"/>
  <c r="H1880" i="1"/>
  <c r="H1882" i="1"/>
  <c r="H1884" i="1"/>
  <c r="H1886" i="1"/>
  <c r="H1888" i="1"/>
  <c r="H1890" i="1"/>
  <c r="H1892" i="1"/>
  <c r="H1894" i="1"/>
  <c r="H1896" i="1"/>
  <c r="H1898" i="1"/>
  <c r="H1900" i="1"/>
  <c r="H1902" i="1"/>
  <c r="H1904" i="1"/>
  <c r="H1906" i="1"/>
  <c r="H1908" i="1"/>
  <c r="H1910" i="1"/>
  <c r="H1912" i="1"/>
  <c r="H1914" i="1"/>
  <c r="H1916" i="1"/>
  <c r="H1918" i="1"/>
  <c r="H1920" i="1"/>
  <c r="H1922" i="1"/>
  <c r="H1924" i="1"/>
  <c r="H1926" i="1"/>
  <c r="H1928" i="1"/>
  <c r="H1930" i="1"/>
  <c r="H1932" i="1"/>
  <c r="H1934" i="1"/>
  <c r="H1936" i="1"/>
  <c r="H1938" i="1"/>
  <c r="H1940" i="1"/>
  <c r="H1942" i="1"/>
  <c r="H1944" i="1"/>
  <c r="H1946" i="1"/>
  <c r="H1948" i="1"/>
  <c r="H1950" i="1"/>
  <c r="H1952" i="1"/>
  <c r="H1954" i="1"/>
  <c r="H1956" i="1"/>
  <c r="H1958" i="1"/>
  <c r="H1960" i="1"/>
  <c r="H1962" i="1"/>
  <c r="H1964" i="1"/>
  <c r="H1966" i="1"/>
  <c r="H1968" i="1"/>
  <c r="H1970" i="1"/>
  <c r="H1972" i="1"/>
  <c r="H1974" i="1"/>
  <c r="H1976" i="1"/>
  <c r="H1978" i="1"/>
  <c r="H1980" i="1"/>
  <c r="H1982" i="1"/>
  <c r="H1984" i="1"/>
  <c r="H1986" i="1"/>
  <c r="H1988" i="1"/>
  <c r="H1990" i="1"/>
  <c r="H1992" i="1"/>
  <c r="H1994" i="1"/>
  <c r="H1996" i="1"/>
  <c r="H1998" i="1"/>
  <c r="H2000" i="1"/>
  <c r="H2002" i="1"/>
  <c r="H2004" i="1"/>
  <c r="H2006" i="1"/>
  <c r="H2008" i="1"/>
  <c r="H2010" i="1"/>
  <c r="H2012" i="1"/>
  <c r="H2014" i="1"/>
  <c r="H2016" i="1"/>
  <c r="H2018" i="1"/>
  <c r="H2020" i="1"/>
  <c r="H2022" i="1"/>
  <c r="H2024" i="1"/>
  <c r="H2026" i="1"/>
  <c r="H2028" i="1"/>
  <c r="H2030" i="1"/>
  <c r="H2032" i="1"/>
  <c r="H2034" i="1"/>
  <c r="H2035" i="1"/>
  <c r="H8" i="1"/>
  <c r="E3" i="3"/>
  <c r="I6" i="1" s="1"/>
  <c r="F3" i="3"/>
  <c r="I128" i="40" s="1"/>
  <c r="E3" i="2"/>
  <c r="H42" i="1" s="1"/>
  <c r="I19" i="1" l="1"/>
  <c r="I22" i="1"/>
  <c r="H37" i="1"/>
  <c r="H57" i="1"/>
  <c r="I101" i="1"/>
  <c r="H94" i="1"/>
  <c r="I37" i="1"/>
  <c r="I54" i="1"/>
  <c r="I74" i="1"/>
  <c r="I113" i="1"/>
  <c r="I83" i="1"/>
  <c r="I91" i="1"/>
  <c r="H92" i="1"/>
  <c r="H89" i="1"/>
  <c r="H51" i="1"/>
  <c r="H18" i="1"/>
  <c r="I87" i="1"/>
  <c r="H30" i="1"/>
  <c r="H59" i="1"/>
  <c r="H19" i="1"/>
  <c r="H74" i="1"/>
  <c r="I20" i="1"/>
  <c r="H33" i="1"/>
  <c r="I10" i="1"/>
  <c r="I33" i="1"/>
  <c r="I18" i="1"/>
  <c r="I5" i="1"/>
  <c r="H10" i="1"/>
  <c r="I1821" i="1"/>
  <c r="I2034" i="1"/>
  <c r="I2030" i="1"/>
  <c r="I2026" i="1"/>
  <c r="I2022" i="1"/>
  <c r="I2018" i="1"/>
  <c r="I2014" i="1"/>
  <c r="I2010" i="1"/>
  <c r="I2006" i="1"/>
  <c r="I2002" i="1"/>
  <c r="I1998" i="1"/>
  <c r="I1994" i="1"/>
  <c r="I1990" i="1"/>
  <c r="I1986" i="1"/>
  <c r="I1982" i="1"/>
  <c r="I1978" i="1"/>
  <c r="I1974" i="1"/>
  <c r="I1970" i="1"/>
  <c r="I1966" i="1"/>
  <c r="I1962" i="1"/>
  <c r="I1958" i="1"/>
  <c r="I1954" i="1"/>
  <c r="I1950" i="1"/>
  <c r="I1946" i="1"/>
  <c r="I1942" i="1"/>
  <c r="I1938" i="1"/>
  <c r="I1934" i="1"/>
  <c r="I1930" i="1"/>
  <c r="I1926" i="1"/>
  <c r="I1922" i="1"/>
  <c r="I1918" i="1"/>
  <c r="I1914" i="1"/>
  <c r="I1910" i="1"/>
  <c r="I1906" i="1"/>
  <c r="I1902" i="1"/>
  <c r="I1898" i="1"/>
  <c r="I1894" i="1"/>
  <c r="I1890" i="1"/>
  <c r="I1886" i="1"/>
  <c r="I1882" i="1"/>
  <c r="I1878" i="1"/>
  <c r="I1874" i="1"/>
  <c r="I1870" i="1"/>
  <c r="I1866" i="1"/>
  <c r="I1862" i="1"/>
  <c r="I1858" i="1"/>
  <c r="I1854" i="1"/>
  <c r="I1850" i="1"/>
  <c r="I1846" i="1"/>
  <c r="I1842" i="1"/>
  <c r="I1838" i="1"/>
  <c r="I1834" i="1"/>
  <c r="I1830" i="1"/>
  <c r="I1826" i="1"/>
  <c r="I1822" i="1"/>
  <c r="I2033" i="1"/>
  <c r="I2029" i="1"/>
  <c r="I2025" i="1"/>
  <c r="I2021" i="1"/>
  <c r="I2017" i="1"/>
  <c r="I2013" i="1"/>
  <c r="I2009" i="1"/>
  <c r="I2005" i="1"/>
  <c r="I2001" i="1"/>
  <c r="I1997" i="1"/>
  <c r="I1993" i="1"/>
  <c r="I1989" i="1"/>
  <c r="I1985" i="1"/>
  <c r="I1981" i="1"/>
  <c r="I1977" i="1"/>
  <c r="I1973" i="1"/>
  <c r="I1969" i="1"/>
  <c r="I1965" i="1"/>
  <c r="I1961" i="1"/>
  <c r="I1957" i="1"/>
  <c r="I1953" i="1"/>
  <c r="I1949" i="1"/>
  <c r="I1945" i="1"/>
  <c r="I1941" i="1"/>
  <c r="I1937" i="1"/>
  <c r="I1933" i="1"/>
  <c r="I1929" i="1"/>
  <c r="I1925" i="1"/>
  <c r="I1921" i="1"/>
  <c r="I1917" i="1"/>
  <c r="I1913" i="1"/>
  <c r="I1909" i="1"/>
  <c r="I1905" i="1"/>
  <c r="I1901" i="1"/>
  <c r="I1897" i="1"/>
  <c r="I1893" i="1"/>
  <c r="I1889" i="1"/>
  <c r="I1885" i="1"/>
  <c r="I1881" i="1"/>
  <c r="I1877" i="1"/>
  <c r="I1873" i="1"/>
  <c r="I1869" i="1"/>
  <c r="I1865" i="1"/>
  <c r="I1861" i="1"/>
  <c r="I1857" i="1"/>
  <c r="I1853" i="1"/>
  <c r="I1849" i="1"/>
  <c r="I1845" i="1"/>
  <c r="I1841" i="1"/>
  <c r="I1837" i="1"/>
  <c r="I1833" i="1"/>
  <c r="I1829" i="1"/>
  <c r="I182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269" i="1"/>
  <c r="I273" i="1"/>
  <c r="I277" i="1"/>
  <c r="I281" i="1"/>
  <c r="I285" i="1"/>
  <c r="I289" i="1"/>
  <c r="I293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345" i="1"/>
  <c r="I349" i="1"/>
  <c r="I353" i="1"/>
  <c r="I357" i="1"/>
  <c r="I361" i="1"/>
  <c r="I365" i="1"/>
  <c r="I369" i="1"/>
  <c r="I373" i="1"/>
  <c r="I377" i="1"/>
  <c r="I381" i="1"/>
  <c r="I385" i="1"/>
  <c r="I389" i="1"/>
  <c r="I393" i="1"/>
  <c r="I397" i="1"/>
  <c r="I401" i="1"/>
  <c r="I405" i="1"/>
  <c r="I409" i="1"/>
  <c r="I413" i="1"/>
  <c r="I417" i="1"/>
  <c r="I421" i="1"/>
  <c r="I425" i="1"/>
  <c r="I429" i="1"/>
  <c r="I433" i="1"/>
  <c r="I437" i="1"/>
  <c r="I441" i="1"/>
  <c r="I445" i="1"/>
  <c r="I449" i="1"/>
  <c r="I453" i="1"/>
  <c r="I457" i="1"/>
  <c r="I461" i="1"/>
  <c r="I210" i="1"/>
  <c r="I214" i="1"/>
  <c r="I218" i="1"/>
  <c r="I222" i="1"/>
  <c r="I226" i="1"/>
  <c r="I230" i="1"/>
  <c r="I234" i="1"/>
  <c r="I238" i="1"/>
  <c r="I242" i="1"/>
  <c r="I246" i="1"/>
  <c r="I250" i="1"/>
  <c r="I254" i="1"/>
  <c r="I258" i="1"/>
  <c r="I262" i="1"/>
  <c r="I266" i="1"/>
  <c r="I270" i="1"/>
  <c r="I274" i="1"/>
  <c r="I278" i="1"/>
  <c r="I282" i="1"/>
  <c r="I286" i="1"/>
  <c r="I290" i="1"/>
  <c r="I294" i="1"/>
  <c r="I298" i="1"/>
  <c r="I302" i="1"/>
  <c r="I306" i="1"/>
  <c r="I310" i="1"/>
  <c r="I314" i="1"/>
  <c r="I318" i="1"/>
  <c r="I322" i="1"/>
  <c r="I326" i="1"/>
  <c r="I330" i="1"/>
  <c r="I334" i="1"/>
  <c r="I338" i="1"/>
  <c r="I342" i="1"/>
  <c r="I346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211" i="1"/>
  <c r="I215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347" i="1"/>
  <c r="I351" i="1"/>
  <c r="I355" i="1"/>
  <c r="I359" i="1"/>
  <c r="I363" i="1"/>
  <c r="I367" i="1"/>
  <c r="I371" i="1"/>
  <c r="I375" i="1"/>
  <c r="I379" i="1"/>
  <c r="I383" i="1"/>
  <c r="I387" i="1"/>
  <c r="I391" i="1"/>
  <c r="I395" i="1"/>
  <c r="I399" i="1"/>
  <c r="I403" i="1"/>
  <c r="I407" i="1"/>
  <c r="I411" i="1"/>
  <c r="I415" i="1"/>
  <c r="I419" i="1"/>
  <c r="I423" i="1"/>
  <c r="I427" i="1"/>
  <c r="I431" i="1"/>
  <c r="I435" i="1"/>
  <c r="I208" i="1"/>
  <c r="I212" i="1"/>
  <c r="I216" i="1"/>
  <c r="I220" i="1"/>
  <c r="I224" i="1"/>
  <c r="I228" i="1"/>
  <c r="I232" i="1"/>
  <c r="I236" i="1"/>
  <c r="I240" i="1"/>
  <c r="I244" i="1"/>
  <c r="I248" i="1"/>
  <c r="I252" i="1"/>
  <c r="I256" i="1"/>
  <c r="I260" i="1"/>
  <c r="I264" i="1"/>
  <c r="I268" i="1"/>
  <c r="I272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440" i="1"/>
  <c r="I444" i="1"/>
  <c r="I448" i="1"/>
  <c r="I452" i="1"/>
  <c r="I456" i="1"/>
  <c r="I439" i="1"/>
  <c r="I455" i="1"/>
  <c r="I464" i="1"/>
  <c r="I468" i="1"/>
  <c r="I472" i="1"/>
  <c r="I476" i="1"/>
  <c r="I480" i="1"/>
  <c r="I484" i="1"/>
  <c r="I488" i="1"/>
  <c r="I492" i="1"/>
  <c r="I496" i="1"/>
  <c r="I500" i="1"/>
  <c r="I504" i="1"/>
  <c r="I508" i="1"/>
  <c r="I512" i="1"/>
  <c r="I516" i="1"/>
  <c r="I520" i="1"/>
  <c r="I524" i="1"/>
  <c r="I528" i="1"/>
  <c r="I532" i="1"/>
  <c r="I536" i="1"/>
  <c r="I540" i="1"/>
  <c r="I544" i="1"/>
  <c r="I548" i="1"/>
  <c r="I552" i="1"/>
  <c r="I556" i="1"/>
  <c r="I560" i="1"/>
  <c r="I564" i="1"/>
  <c r="I568" i="1"/>
  <c r="I572" i="1"/>
  <c r="I576" i="1"/>
  <c r="I580" i="1"/>
  <c r="I584" i="1"/>
  <c r="I588" i="1"/>
  <c r="I592" i="1"/>
  <c r="I596" i="1"/>
  <c r="I600" i="1"/>
  <c r="I604" i="1"/>
  <c r="I608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792" i="1"/>
  <c r="I443" i="1"/>
  <c r="I459" i="1"/>
  <c r="I465" i="1"/>
  <c r="I469" i="1"/>
  <c r="I473" i="1"/>
  <c r="I477" i="1"/>
  <c r="I481" i="1"/>
  <c r="I485" i="1"/>
  <c r="I489" i="1"/>
  <c r="I493" i="1"/>
  <c r="I497" i="1"/>
  <c r="I501" i="1"/>
  <c r="I505" i="1"/>
  <c r="I509" i="1"/>
  <c r="I513" i="1"/>
  <c r="I517" i="1"/>
  <c r="I521" i="1"/>
  <c r="I525" i="1"/>
  <c r="I529" i="1"/>
  <c r="I533" i="1"/>
  <c r="I537" i="1"/>
  <c r="I541" i="1"/>
  <c r="I545" i="1"/>
  <c r="I549" i="1"/>
  <c r="I553" i="1"/>
  <c r="I557" i="1"/>
  <c r="I561" i="1"/>
  <c r="I565" i="1"/>
  <c r="I569" i="1"/>
  <c r="I573" i="1"/>
  <c r="I577" i="1"/>
  <c r="I581" i="1"/>
  <c r="I585" i="1"/>
  <c r="I589" i="1"/>
  <c r="I593" i="1"/>
  <c r="I597" i="1"/>
  <c r="I601" i="1"/>
  <c r="I605" i="1"/>
  <c r="I609" i="1"/>
  <c r="I613" i="1"/>
  <c r="I617" i="1"/>
  <c r="I621" i="1"/>
  <c r="I625" i="1"/>
  <c r="I629" i="1"/>
  <c r="I633" i="1"/>
  <c r="I637" i="1"/>
  <c r="I641" i="1"/>
  <c r="I645" i="1"/>
  <c r="I649" i="1"/>
  <c r="I653" i="1"/>
  <c r="I657" i="1"/>
  <c r="I661" i="1"/>
  <c r="I665" i="1"/>
  <c r="I669" i="1"/>
  <c r="I673" i="1"/>
  <c r="I677" i="1"/>
  <c r="I681" i="1"/>
  <c r="I685" i="1"/>
  <c r="I689" i="1"/>
  <c r="I693" i="1"/>
  <c r="I697" i="1"/>
  <c r="I701" i="1"/>
  <c r="I705" i="1"/>
  <c r="I709" i="1"/>
  <c r="I713" i="1"/>
  <c r="I717" i="1"/>
  <c r="I721" i="1"/>
  <c r="I725" i="1"/>
  <c r="I729" i="1"/>
  <c r="I733" i="1"/>
  <c r="I737" i="1"/>
  <c r="I741" i="1"/>
  <c r="I745" i="1"/>
  <c r="I749" i="1"/>
  <c r="I753" i="1"/>
  <c r="I757" i="1"/>
  <c r="I761" i="1"/>
  <c r="I765" i="1"/>
  <c r="I769" i="1"/>
  <c r="I773" i="1"/>
  <c r="I777" i="1"/>
  <c r="I781" i="1"/>
  <c r="I785" i="1"/>
  <c r="I789" i="1"/>
  <c r="I793" i="1"/>
  <c r="I447" i="1"/>
  <c r="I460" i="1"/>
  <c r="I466" i="1"/>
  <c r="I470" i="1"/>
  <c r="I474" i="1"/>
  <c r="I478" i="1"/>
  <c r="I482" i="1"/>
  <c r="I486" i="1"/>
  <c r="I490" i="1"/>
  <c r="I494" i="1"/>
  <c r="I498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570" i="1"/>
  <c r="I574" i="1"/>
  <c r="I578" i="1"/>
  <c r="I582" i="1"/>
  <c r="I586" i="1"/>
  <c r="I590" i="1"/>
  <c r="I594" i="1"/>
  <c r="I598" i="1"/>
  <c r="I602" i="1"/>
  <c r="I606" i="1"/>
  <c r="I610" i="1"/>
  <c r="I614" i="1"/>
  <c r="I618" i="1"/>
  <c r="I622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78" i="1"/>
  <c r="I782" i="1"/>
  <c r="I786" i="1"/>
  <c r="I790" i="1"/>
  <c r="I794" i="1"/>
  <c r="I451" i="1"/>
  <c r="I463" i="1"/>
  <c r="I467" i="1"/>
  <c r="I471" i="1"/>
  <c r="I475" i="1"/>
  <c r="I479" i="1"/>
  <c r="I483" i="1"/>
  <c r="I487" i="1"/>
  <c r="I491" i="1"/>
  <c r="I495" i="1"/>
  <c r="I499" i="1"/>
  <c r="I503" i="1"/>
  <c r="I507" i="1"/>
  <c r="I511" i="1"/>
  <c r="I515" i="1"/>
  <c r="I519" i="1"/>
  <c r="I523" i="1"/>
  <c r="I527" i="1"/>
  <c r="I531" i="1"/>
  <c r="I535" i="1"/>
  <c r="I539" i="1"/>
  <c r="I543" i="1"/>
  <c r="I547" i="1"/>
  <c r="I551" i="1"/>
  <c r="I555" i="1"/>
  <c r="I559" i="1"/>
  <c r="I563" i="1"/>
  <c r="I567" i="1"/>
  <c r="I571" i="1"/>
  <c r="I575" i="1"/>
  <c r="I579" i="1"/>
  <c r="I583" i="1"/>
  <c r="I587" i="1"/>
  <c r="I591" i="1"/>
  <c r="I595" i="1"/>
  <c r="I599" i="1"/>
  <c r="I603" i="1"/>
  <c r="I607" i="1"/>
  <c r="I611" i="1"/>
  <c r="I615" i="1"/>
  <c r="I619" i="1"/>
  <c r="I623" i="1"/>
  <c r="I627" i="1"/>
  <c r="I631" i="1"/>
  <c r="I635" i="1"/>
  <c r="I639" i="1"/>
  <c r="I643" i="1"/>
  <c r="I647" i="1"/>
  <c r="I651" i="1"/>
  <c r="I655" i="1"/>
  <c r="I659" i="1"/>
  <c r="I663" i="1"/>
  <c r="I667" i="1"/>
  <c r="I671" i="1"/>
  <c r="I675" i="1"/>
  <c r="I679" i="1"/>
  <c r="I683" i="1"/>
  <c r="I687" i="1"/>
  <c r="I691" i="1"/>
  <c r="I695" i="1"/>
  <c r="I699" i="1"/>
  <c r="I703" i="1"/>
  <c r="I707" i="1"/>
  <c r="I711" i="1"/>
  <c r="I715" i="1"/>
  <c r="I719" i="1"/>
  <c r="I723" i="1"/>
  <c r="I727" i="1"/>
  <c r="I731" i="1"/>
  <c r="I735" i="1"/>
  <c r="I739" i="1"/>
  <c r="I743" i="1"/>
  <c r="I747" i="1"/>
  <c r="I751" i="1"/>
  <c r="I755" i="1"/>
  <c r="I759" i="1"/>
  <c r="I763" i="1"/>
  <c r="I767" i="1"/>
  <c r="I771" i="1"/>
  <c r="I775" i="1"/>
  <c r="I779" i="1"/>
  <c r="I783" i="1"/>
  <c r="I787" i="1"/>
  <c r="I791" i="1"/>
  <c r="I795" i="1"/>
  <c r="I796" i="1"/>
  <c r="I800" i="1"/>
  <c r="I804" i="1"/>
  <c r="I808" i="1"/>
  <c r="I812" i="1"/>
  <c r="I816" i="1"/>
  <c r="I820" i="1"/>
  <c r="I824" i="1"/>
  <c r="I828" i="1"/>
  <c r="I832" i="1"/>
  <c r="I836" i="1"/>
  <c r="I840" i="1"/>
  <c r="I844" i="1"/>
  <c r="I848" i="1"/>
  <c r="I852" i="1"/>
  <c r="I856" i="1"/>
  <c r="I860" i="1"/>
  <c r="I864" i="1"/>
  <c r="I868" i="1"/>
  <c r="I872" i="1"/>
  <c r="I876" i="1"/>
  <c r="I880" i="1"/>
  <c r="I884" i="1"/>
  <c r="I888" i="1"/>
  <c r="I892" i="1"/>
  <c r="I896" i="1"/>
  <c r="I900" i="1"/>
  <c r="I904" i="1"/>
  <c r="I908" i="1"/>
  <c r="I912" i="1"/>
  <c r="I916" i="1"/>
  <c r="I920" i="1"/>
  <c r="I924" i="1"/>
  <c r="I928" i="1"/>
  <c r="I932" i="1"/>
  <c r="I936" i="1"/>
  <c r="I940" i="1"/>
  <c r="I944" i="1"/>
  <c r="I948" i="1"/>
  <c r="I952" i="1"/>
  <c r="I956" i="1"/>
  <c r="I960" i="1"/>
  <c r="I964" i="1"/>
  <c r="I968" i="1"/>
  <c r="I972" i="1"/>
  <c r="I976" i="1"/>
  <c r="I980" i="1"/>
  <c r="I984" i="1"/>
  <c r="I988" i="1"/>
  <c r="I992" i="1"/>
  <c r="I996" i="1"/>
  <c r="I1000" i="1"/>
  <c r="I1004" i="1"/>
  <c r="I1008" i="1"/>
  <c r="I1012" i="1"/>
  <c r="I1016" i="1"/>
  <c r="I1020" i="1"/>
  <c r="I1024" i="1"/>
  <c r="I1028" i="1"/>
  <c r="I1032" i="1"/>
  <c r="I1036" i="1"/>
  <c r="I1040" i="1"/>
  <c r="I1044" i="1"/>
  <c r="I1048" i="1"/>
  <c r="I1052" i="1"/>
  <c r="I1056" i="1"/>
  <c r="I1060" i="1"/>
  <c r="I1064" i="1"/>
  <c r="I1068" i="1"/>
  <c r="I1072" i="1"/>
  <c r="I1076" i="1"/>
  <c r="I1080" i="1"/>
  <c r="I1084" i="1"/>
  <c r="I1088" i="1"/>
  <c r="I1092" i="1"/>
  <c r="I1096" i="1"/>
  <c r="I1100" i="1"/>
  <c r="I1104" i="1"/>
  <c r="I1108" i="1"/>
  <c r="I1112" i="1"/>
  <c r="I1116" i="1"/>
  <c r="I1120" i="1"/>
  <c r="I1124" i="1"/>
  <c r="I1128" i="1"/>
  <c r="I1132" i="1"/>
  <c r="I1136" i="1"/>
  <c r="I1140" i="1"/>
  <c r="I797" i="1"/>
  <c r="I801" i="1"/>
  <c r="I805" i="1"/>
  <c r="I809" i="1"/>
  <c r="I813" i="1"/>
  <c r="I817" i="1"/>
  <c r="I821" i="1"/>
  <c r="I825" i="1"/>
  <c r="I829" i="1"/>
  <c r="I833" i="1"/>
  <c r="I837" i="1"/>
  <c r="I841" i="1"/>
  <c r="I845" i="1"/>
  <c r="I849" i="1"/>
  <c r="I853" i="1"/>
  <c r="I857" i="1"/>
  <c r="I861" i="1"/>
  <c r="I865" i="1"/>
  <c r="I869" i="1"/>
  <c r="I873" i="1"/>
  <c r="I877" i="1"/>
  <c r="I881" i="1"/>
  <c r="I885" i="1"/>
  <c r="I889" i="1"/>
  <c r="I893" i="1"/>
  <c r="I897" i="1"/>
  <c r="I901" i="1"/>
  <c r="I905" i="1"/>
  <c r="I909" i="1"/>
  <c r="I913" i="1"/>
  <c r="I917" i="1"/>
  <c r="I921" i="1"/>
  <c r="I925" i="1"/>
  <c r="I929" i="1"/>
  <c r="I933" i="1"/>
  <c r="I937" i="1"/>
  <c r="I941" i="1"/>
  <c r="I945" i="1"/>
  <c r="I949" i="1"/>
  <c r="I953" i="1"/>
  <c r="I957" i="1"/>
  <c r="I961" i="1"/>
  <c r="I965" i="1"/>
  <c r="I969" i="1"/>
  <c r="I973" i="1"/>
  <c r="I977" i="1"/>
  <c r="I981" i="1"/>
  <c r="I985" i="1"/>
  <c r="I989" i="1"/>
  <c r="I993" i="1"/>
  <c r="I997" i="1"/>
  <c r="I1001" i="1"/>
  <c r="I1005" i="1"/>
  <c r="I1009" i="1"/>
  <c r="I1013" i="1"/>
  <c r="I1017" i="1"/>
  <c r="I1021" i="1"/>
  <c r="I1025" i="1"/>
  <c r="I1029" i="1"/>
  <c r="I1033" i="1"/>
  <c r="I1037" i="1"/>
  <c r="I1041" i="1"/>
  <c r="I1045" i="1"/>
  <c r="I1049" i="1"/>
  <c r="I1053" i="1"/>
  <c r="I1057" i="1"/>
  <c r="I1061" i="1"/>
  <c r="I1065" i="1"/>
  <c r="I1069" i="1"/>
  <c r="I1073" i="1"/>
  <c r="I1077" i="1"/>
  <c r="I1081" i="1"/>
  <c r="I1085" i="1"/>
  <c r="I1089" i="1"/>
  <c r="I1093" i="1"/>
  <c r="I1097" i="1"/>
  <c r="I1101" i="1"/>
  <c r="I1105" i="1"/>
  <c r="I1109" i="1"/>
  <c r="I1113" i="1"/>
  <c r="I1117" i="1"/>
  <c r="I1121" i="1"/>
  <c r="I1125" i="1"/>
  <c r="I1129" i="1"/>
  <c r="I1133" i="1"/>
  <c r="I1137" i="1"/>
  <c r="I798" i="1"/>
  <c r="I802" i="1"/>
  <c r="I806" i="1"/>
  <c r="I810" i="1"/>
  <c r="I814" i="1"/>
  <c r="I818" i="1"/>
  <c r="I822" i="1"/>
  <c r="I826" i="1"/>
  <c r="I830" i="1"/>
  <c r="I834" i="1"/>
  <c r="I838" i="1"/>
  <c r="I842" i="1"/>
  <c r="I846" i="1"/>
  <c r="I850" i="1"/>
  <c r="I854" i="1"/>
  <c r="I858" i="1"/>
  <c r="I862" i="1"/>
  <c r="I866" i="1"/>
  <c r="I870" i="1"/>
  <c r="I874" i="1"/>
  <c r="I878" i="1"/>
  <c r="I882" i="1"/>
  <c r="I886" i="1"/>
  <c r="I890" i="1"/>
  <c r="I894" i="1"/>
  <c r="I898" i="1"/>
  <c r="I902" i="1"/>
  <c r="I906" i="1"/>
  <c r="I910" i="1"/>
  <c r="I914" i="1"/>
  <c r="I918" i="1"/>
  <c r="I922" i="1"/>
  <c r="I926" i="1"/>
  <c r="I930" i="1"/>
  <c r="I934" i="1"/>
  <c r="I938" i="1"/>
  <c r="I942" i="1"/>
  <c r="I946" i="1"/>
  <c r="I950" i="1"/>
  <c r="I954" i="1"/>
  <c r="I958" i="1"/>
  <c r="I962" i="1"/>
  <c r="I966" i="1"/>
  <c r="I970" i="1"/>
  <c r="I974" i="1"/>
  <c r="I978" i="1"/>
  <c r="I982" i="1"/>
  <c r="I986" i="1"/>
  <c r="I990" i="1"/>
  <c r="I994" i="1"/>
  <c r="I998" i="1"/>
  <c r="I1002" i="1"/>
  <c r="I1006" i="1"/>
  <c r="I1010" i="1"/>
  <c r="I1014" i="1"/>
  <c r="I1018" i="1"/>
  <c r="I1022" i="1"/>
  <c r="I1026" i="1"/>
  <c r="I1030" i="1"/>
  <c r="I1034" i="1"/>
  <c r="I1038" i="1"/>
  <c r="I1042" i="1"/>
  <c r="I1046" i="1"/>
  <c r="I1050" i="1"/>
  <c r="I1054" i="1"/>
  <c r="I1058" i="1"/>
  <c r="I1062" i="1"/>
  <c r="I1066" i="1"/>
  <c r="I1070" i="1"/>
  <c r="I1074" i="1"/>
  <c r="I1078" i="1"/>
  <c r="I1082" i="1"/>
  <c r="I1086" i="1"/>
  <c r="I1090" i="1"/>
  <c r="I1094" i="1"/>
  <c r="I1098" i="1"/>
  <c r="I1102" i="1"/>
  <c r="I1106" i="1"/>
  <c r="I1110" i="1"/>
  <c r="I1114" i="1"/>
  <c r="I1118" i="1"/>
  <c r="I1122" i="1"/>
  <c r="I1126" i="1"/>
  <c r="I1130" i="1"/>
  <c r="I1134" i="1"/>
  <c r="I1138" i="1"/>
  <c r="I799" i="1"/>
  <c r="I803" i="1"/>
  <c r="I807" i="1"/>
  <c r="I811" i="1"/>
  <c r="I815" i="1"/>
  <c r="I819" i="1"/>
  <c r="I823" i="1"/>
  <c r="I827" i="1"/>
  <c r="I831" i="1"/>
  <c r="I835" i="1"/>
  <c r="I839" i="1"/>
  <c r="I843" i="1"/>
  <c r="I847" i="1"/>
  <c r="I851" i="1"/>
  <c r="I855" i="1"/>
  <c r="I859" i="1"/>
  <c r="I863" i="1"/>
  <c r="I867" i="1"/>
  <c r="I871" i="1"/>
  <c r="I875" i="1"/>
  <c r="I879" i="1"/>
  <c r="I883" i="1"/>
  <c r="I887" i="1"/>
  <c r="I891" i="1"/>
  <c r="I895" i="1"/>
  <c r="I899" i="1"/>
  <c r="I903" i="1"/>
  <c r="I907" i="1"/>
  <c r="I911" i="1"/>
  <c r="I915" i="1"/>
  <c r="I919" i="1"/>
  <c r="I923" i="1"/>
  <c r="I927" i="1"/>
  <c r="I931" i="1"/>
  <c r="I935" i="1"/>
  <c r="I939" i="1"/>
  <c r="I943" i="1"/>
  <c r="I947" i="1"/>
  <c r="I951" i="1"/>
  <c r="I955" i="1"/>
  <c r="I959" i="1"/>
  <c r="I963" i="1"/>
  <c r="I967" i="1"/>
  <c r="I971" i="1"/>
  <c r="I975" i="1"/>
  <c r="I979" i="1"/>
  <c r="I983" i="1"/>
  <c r="I987" i="1"/>
  <c r="I991" i="1"/>
  <c r="I995" i="1"/>
  <c r="I999" i="1"/>
  <c r="I1003" i="1"/>
  <c r="I1007" i="1"/>
  <c r="I1011" i="1"/>
  <c r="I1015" i="1"/>
  <c r="I1019" i="1"/>
  <c r="I1023" i="1"/>
  <c r="I1027" i="1"/>
  <c r="I1031" i="1"/>
  <c r="I1035" i="1"/>
  <c r="I1039" i="1"/>
  <c r="I1043" i="1"/>
  <c r="I1047" i="1"/>
  <c r="I1051" i="1"/>
  <c r="I1055" i="1"/>
  <c r="I1059" i="1"/>
  <c r="I1063" i="1"/>
  <c r="I1067" i="1"/>
  <c r="I1071" i="1"/>
  <c r="I1075" i="1"/>
  <c r="I1079" i="1"/>
  <c r="I1083" i="1"/>
  <c r="I1087" i="1"/>
  <c r="I1091" i="1"/>
  <c r="I1095" i="1"/>
  <c r="I1099" i="1"/>
  <c r="I1103" i="1"/>
  <c r="I1107" i="1"/>
  <c r="I1111" i="1"/>
  <c r="I1115" i="1"/>
  <c r="I1119" i="1"/>
  <c r="I1123" i="1"/>
  <c r="I1127" i="1"/>
  <c r="I1131" i="1"/>
  <c r="I1135" i="1"/>
  <c r="I1139" i="1"/>
  <c r="I1144" i="1"/>
  <c r="I1148" i="1"/>
  <c r="I1152" i="1"/>
  <c r="I1156" i="1"/>
  <c r="I1160" i="1"/>
  <c r="I1164" i="1"/>
  <c r="I1168" i="1"/>
  <c r="I1172" i="1"/>
  <c r="I1176" i="1"/>
  <c r="I1180" i="1"/>
  <c r="I1184" i="1"/>
  <c r="I1188" i="1"/>
  <c r="I1192" i="1"/>
  <c r="I1196" i="1"/>
  <c r="I1200" i="1"/>
  <c r="I1204" i="1"/>
  <c r="I1208" i="1"/>
  <c r="I1212" i="1"/>
  <c r="I1216" i="1"/>
  <c r="I1220" i="1"/>
  <c r="I1224" i="1"/>
  <c r="I1228" i="1"/>
  <c r="I1232" i="1"/>
  <c r="I1236" i="1"/>
  <c r="I1240" i="1"/>
  <c r="I1244" i="1"/>
  <c r="I1248" i="1"/>
  <c r="I1252" i="1"/>
  <c r="I1256" i="1"/>
  <c r="I1260" i="1"/>
  <c r="I1264" i="1"/>
  <c r="I1268" i="1"/>
  <c r="I1272" i="1"/>
  <c r="I1276" i="1"/>
  <c r="I1280" i="1"/>
  <c r="I1284" i="1"/>
  <c r="I1288" i="1"/>
  <c r="I1292" i="1"/>
  <c r="I1296" i="1"/>
  <c r="I1300" i="1"/>
  <c r="I1304" i="1"/>
  <c r="I1308" i="1"/>
  <c r="I1312" i="1"/>
  <c r="I1316" i="1"/>
  <c r="I1320" i="1"/>
  <c r="I1324" i="1"/>
  <c r="I1328" i="1"/>
  <c r="I1332" i="1"/>
  <c r="I1336" i="1"/>
  <c r="I1340" i="1"/>
  <c r="I1344" i="1"/>
  <c r="I1348" i="1"/>
  <c r="I1352" i="1"/>
  <c r="I1356" i="1"/>
  <c r="I1360" i="1"/>
  <c r="I1364" i="1"/>
  <c r="I1368" i="1"/>
  <c r="I1372" i="1"/>
  <c r="I1376" i="1"/>
  <c r="I1380" i="1"/>
  <c r="I1384" i="1"/>
  <c r="I1388" i="1"/>
  <c r="I1392" i="1"/>
  <c r="I1396" i="1"/>
  <c r="I1400" i="1"/>
  <c r="I1404" i="1"/>
  <c r="I1408" i="1"/>
  <c r="I1412" i="1"/>
  <c r="I1416" i="1"/>
  <c r="I1420" i="1"/>
  <c r="I1424" i="1"/>
  <c r="I1428" i="1"/>
  <c r="I1432" i="1"/>
  <c r="I1436" i="1"/>
  <c r="I1440" i="1"/>
  <c r="I1444" i="1"/>
  <c r="I1448" i="1"/>
  <c r="I1452" i="1"/>
  <c r="I1456" i="1"/>
  <c r="I1460" i="1"/>
  <c r="I1464" i="1"/>
  <c r="I1468" i="1"/>
  <c r="I1472" i="1"/>
  <c r="I1476" i="1"/>
  <c r="I1480" i="1"/>
  <c r="I1484" i="1"/>
  <c r="I1488" i="1"/>
  <c r="I1492" i="1"/>
  <c r="I1496" i="1"/>
  <c r="I1500" i="1"/>
  <c r="I1504" i="1"/>
  <c r="I1508" i="1"/>
  <c r="I1512" i="1"/>
  <c r="I1516" i="1"/>
  <c r="I1520" i="1"/>
  <c r="I1524" i="1"/>
  <c r="I1528" i="1"/>
  <c r="I1532" i="1"/>
  <c r="I1536" i="1"/>
  <c r="I1540" i="1"/>
  <c r="I1544" i="1"/>
  <c r="I1548" i="1"/>
  <c r="I1552" i="1"/>
  <c r="I1556" i="1"/>
  <c r="I1560" i="1"/>
  <c r="I1564" i="1"/>
  <c r="I1568" i="1"/>
  <c r="I1572" i="1"/>
  <c r="I1576" i="1"/>
  <c r="I1580" i="1"/>
  <c r="I1584" i="1"/>
  <c r="I1588" i="1"/>
  <c r="I1592" i="1"/>
  <c r="I1596" i="1"/>
  <c r="I1600" i="1"/>
  <c r="I1604" i="1"/>
  <c r="I1608" i="1"/>
  <c r="I1612" i="1"/>
  <c r="I1616" i="1"/>
  <c r="I1620" i="1"/>
  <c r="I1624" i="1"/>
  <c r="I1628" i="1"/>
  <c r="I1632" i="1"/>
  <c r="I1636" i="1"/>
  <c r="I1640" i="1"/>
  <c r="I1644" i="1"/>
  <c r="I1648" i="1"/>
  <c r="I1652" i="1"/>
  <c r="I1656" i="1"/>
  <c r="I1660" i="1"/>
  <c r="I1664" i="1"/>
  <c r="I1668" i="1"/>
  <c r="I1672" i="1"/>
  <c r="I1676" i="1"/>
  <c r="I1680" i="1"/>
  <c r="I1684" i="1"/>
  <c r="I1688" i="1"/>
  <c r="I1692" i="1"/>
  <c r="I1696" i="1"/>
  <c r="I1700" i="1"/>
  <c r="I1704" i="1"/>
  <c r="I1708" i="1"/>
  <c r="I1712" i="1"/>
  <c r="I1716" i="1"/>
  <c r="I1720" i="1"/>
  <c r="I1724" i="1"/>
  <c r="I1728" i="1"/>
  <c r="I1732" i="1"/>
  <c r="I1736" i="1"/>
  <c r="I1740" i="1"/>
  <c r="I1744" i="1"/>
  <c r="I1748" i="1"/>
  <c r="I1752" i="1"/>
  <c r="I1756" i="1"/>
  <c r="I1760" i="1"/>
  <c r="I1764" i="1"/>
  <c r="I1768" i="1"/>
  <c r="I1772" i="1"/>
  <c r="I1776" i="1"/>
  <c r="I1780" i="1"/>
  <c r="I1784" i="1"/>
  <c r="I1788" i="1"/>
  <c r="I1792" i="1"/>
  <c r="I1796" i="1"/>
  <c r="I1800" i="1"/>
  <c r="I1804" i="1"/>
  <c r="I1808" i="1"/>
  <c r="I1812" i="1"/>
  <c r="I1816" i="1"/>
  <c r="I1141" i="1"/>
  <c r="I1145" i="1"/>
  <c r="I1149" i="1"/>
  <c r="I1153" i="1"/>
  <c r="I1157" i="1"/>
  <c r="I1161" i="1"/>
  <c r="I1165" i="1"/>
  <c r="I1169" i="1"/>
  <c r="I1173" i="1"/>
  <c r="I1177" i="1"/>
  <c r="I1181" i="1"/>
  <c r="I1185" i="1"/>
  <c r="I1189" i="1"/>
  <c r="I1193" i="1"/>
  <c r="I1197" i="1"/>
  <c r="I1201" i="1"/>
  <c r="I1205" i="1"/>
  <c r="I1209" i="1"/>
  <c r="I1213" i="1"/>
  <c r="I1217" i="1"/>
  <c r="I1221" i="1"/>
  <c r="I1225" i="1"/>
  <c r="I1229" i="1"/>
  <c r="I1233" i="1"/>
  <c r="I1237" i="1"/>
  <c r="I1241" i="1"/>
  <c r="I1245" i="1"/>
  <c r="I1249" i="1"/>
  <c r="I1253" i="1"/>
  <c r="I1257" i="1"/>
  <c r="I1261" i="1"/>
  <c r="I1265" i="1"/>
  <c r="I1269" i="1"/>
  <c r="I1273" i="1"/>
  <c r="I1277" i="1"/>
  <c r="I1281" i="1"/>
  <c r="I1285" i="1"/>
  <c r="I1289" i="1"/>
  <c r="I1293" i="1"/>
  <c r="I1297" i="1"/>
  <c r="I1301" i="1"/>
  <c r="I1305" i="1"/>
  <c r="I1309" i="1"/>
  <c r="I1313" i="1"/>
  <c r="I1317" i="1"/>
  <c r="I1321" i="1"/>
  <c r="I1325" i="1"/>
  <c r="I1329" i="1"/>
  <c r="I1333" i="1"/>
  <c r="I1337" i="1"/>
  <c r="I1341" i="1"/>
  <c r="I1345" i="1"/>
  <c r="I1349" i="1"/>
  <c r="I1353" i="1"/>
  <c r="I1357" i="1"/>
  <c r="I1361" i="1"/>
  <c r="I1365" i="1"/>
  <c r="I1369" i="1"/>
  <c r="I1373" i="1"/>
  <c r="I1377" i="1"/>
  <c r="I1381" i="1"/>
  <c r="I1385" i="1"/>
  <c r="I1389" i="1"/>
  <c r="I1393" i="1"/>
  <c r="I1397" i="1"/>
  <c r="I1401" i="1"/>
  <c r="I1405" i="1"/>
  <c r="I1409" i="1"/>
  <c r="I1413" i="1"/>
  <c r="I1417" i="1"/>
  <c r="I1421" i="1"/>
  <c r="I1425" i="1"/>
  <c r="I1429" i="1"/>
  <c r="I1433" i="1"/>
  <c r="I1437" i="1"/>
  <c r="I1441" i="1"/>
  <c r="I1445" i="1"/>
  <c r="I1449" i="1"/>
  <c r="I1453" i="1"/>
  <c r="I1457" i="1"/>
  <c r="I1461" i="1"/>
  <c r="I1465" i="1"/>
  <c r="I1469" i="1"/>
  <c r="I1473" i="1"/>
  <c r="I1477" i="1"/>
  <c r="I1481" i="1"/>
  <c r="I1485" i="1"/>
  <c r="I1489" i="1"/>
  <c r="I1493" i="1"/>
  <c r="I1497" i="1"/>
  <c r="I1501" i="1"/>
  <c r="I1505" i="1"/>
  <c r="I1509" i="1"/>
  <c r="I1513" i="1"/>
  <c r="I1517" i="1"/>
  <c r="I1521" i="1"/>
  <c r="I1525" i="1"/>
  <c r="I1529" i="1"/>
  <c r="I1533" i="1"/>
  <c r="I1537" i="1"/>
  <c r="I1541" i="1"/>
  <c r="I1545" i="1"/>
  <c r="I1549" i="1"/>
  <c r="I1553" i="1"/>
  <c r="I1557" i="1"/>
  <c r="I1561" i="1"/>
  <c r="I1565" i="1"/>
  <c r="I1569" i="1"/>
  <c r="I1573" i="1"/>
  <c r="I1577" i="1"/>
  <c r="I1581" i="1"/>
  <c r="I1585" i="1"/>
  <c r="I1589" i="1"/>
  <c r="I1593" i="1"/>
  <c r="I1597" i="1"/>
  <c r="I1601" i="1"/>
  <c r="I1605" i="1"/>
  <c r="I1609" i="1"/>
  <c r="I1613" i="1"/>
  <c r="I1617" i="1"/>
  <c r="I1621" i="1"/>
  <c r="I1625" i="1"/>
  <c r="I1629" i="1"/>
  <c r="I1633" i="1"/>
  <c r="I1637" i="1"/>
  <c r="I1641" i="1"/>
  <c r="I1645" i="1"/>
  <c r="I1649" i="1"/>
  <c r="I1653" i="1"/>
  <c r="I1657" i="1"/>
  <c r="I1661" i="1"/>
  <c r="I1665" i="1"/>
  <c r="I1669" i="1"/>
  <c r="I1673" i="1"/>
  <c r="I1677" i="1"/>
  <c r="I1681" i="1"/>
  <c r="I1685" i="1"/>
  <c r="I1689" i="1"/>
  <c r="I1693" i="1"/>
  <c r="I1697" i="1"/>
  <c r="I1701" i="1"/>
  <c r="I1705" i="1"/>
  <c r="I1709" i="1"/>
  <c r="I1713" i="1"/>
  <c r="I1717" i="1"/>
  <c r="I1721" i="1"/>
  <c r="I1725" i="1"/>
  <c r="I1729" i="1"/>
  <c r="I1733" i="1"/>
  <c r="I1737" i="1"/>
  <c r="I1741" i="1"/>
  <c r="I1745" i="1"/>
  <c r="I1749" i="1"/>
  <c r="I1753" i="1"/>
  <c r="I1757" i="1"/>
  <c r="I1761" i="1"/>
  <c r="I1765" i="1"/>
  <c r="I1769" i="1"/>
  <c r="I1773" i="1"/>
  <c r="I1777" i="1"/>
  <c r="I1781" i="1"/>
  <c r="I1785" i="1"/>
  <c r="I1789" i="1"/>
  <c r="I1793" i="1"/>
  <c r="I1797" i="1"/>
  <c r="I1801" i="1"/>
  <c r="I1805" i="1"/>
  <c r="I1809" i="1"/>
  <c r="I1813" i="1"/>
  <c r="I1142" i="1"/>
  <c r="I1146" i="1"/>
  <c r="I1150" i="1"/>
  <c r="I1154" i="1"/>
  <c r="I1158" i="1"/>
  <c r="I1162" i="1"/>
  <c r="I1166" i="1"/>
  <c r="I1170" i="1"/>
  <c r="I1174" i="1"/>
  <c r="I1178" i="1"/>
  <c r="I1182" i="1"/>
  <c r="I1186" i="1"/>
  <c r="I1190" i="1"/>
  <c r="I1194" i="1"/>
  <c r="I1198" i="1"/>
  <c r="I1202" i="1"/>
  <c r="I1206" i="1"/>
  <c r="I1210" i="1"/>
  <c r="I1214" i="1"/>
  <c r="I1218" i="1"/>
  <c r="I1222" i="1"/>
  <c r="I1226" i="1"/>
  <c r="I1230" i="1"/>
  <c r="I1234" i="1"/>
  <c r="I1238" i="1"/>
  <c r="I1242" i="1"/>
  <c r="I1246" i="1"/>
  <c r="I1250" i="1"/>
  <c r="I1254" i="1"/>
  <c r="I1258" i="1"/>
  <c r="I1262" i="1"/>
  <c r="I1266" i="1"/>
  <c r="I1270" i="1"/>
  <c r="I1274" i="1"/>
  <c r="I1278" i="1"/>
  <c r="I1282" i="1"/>
  <c r="I1286" i="1"/>
  <c r="I1290" i="1"/>
  <c r="I1294" i="1"/>
  <c r="I1298" i="1"/>
  <c r="I1302" i="1"/>
  <c r="I1306" i="1"/>
  <c r="I1310" i="1"/>
  <c r="I1314" i="1"/>
  <c r="I1318" i="1"/>
  <c r="I1322" i="1"/>
  <c r="I1326" i="1"/>
  <c r="I1330" i="1"/>
  <c r="I1334" i="1"/>
  <c r="I1338" i="1"/>
  <c r="I1342" i="1"/>
  <c r="I1346" i="1"/>
  <c r="I1350" i="1"/>
  <c r="I1354" i="1"/>
  <c r="I1358" i="1"/>
  <c r="I1362" i="1"/>
  <c r="I1366" i="1"/>
  <c r="I1370" i="1"/>
  <c r="I1374" i="1"/>
  <c r="I1378" i="1"/>
  <c r="I1382" i="1"/>
  <c r="I1386" i="1"/>
  <c r="I1390" i="1"/>
  <c r="I1394" i="1"/>
  <c r="I1398" i="1"/>
  <c r="I1402" i="1"/>
  <c r="I1406" i="1"/>
  <c r="I1410" i="1"/>
  <c r="I1414" i="1"/>
  <c r="I1418" i="1"/>
  <c r="I1422" i="1"/>
  <c r="I1426" i="1"/>
  <c r="I1430" i="1"/>
  <c r="I1434" i="1"/>
  <c r="I1438" i="1"/>
  <c r="I1442" i="1"/>
  <c r="I1446" i="1"/>
  <c r="I1450" i="1"/>
  <c r="I1454" i="1"/>
  <c r="I1458" i="1"/>
  <c r="I1462" i="1"/>
  <c r="I1466" i="1"/>
  <c r="I1470" i="1"/>
  <c r="I1474" i="1"/>
  <c r="I1478" i="1"/>
  <c r="I1482" i="1"/>
  <c r="I1486" i="1"/>
  <c r="I1490" i="1"/>
  <c r="I1494" i="1"/>
  <c r="I1498" i="1"/>
  <c r="I1502" i="1"/>
  <c r="I1506" i="1"/>
  <c r="I1510" i="1"/>
  <c r="I1514" i="1"/>
  <c r="I1518" i="1"/>
  <c r="I1522" i="1"/>
  <c r="I1526" i="1"/>
  <c r="I1530" i="1"/>
  <c r="I1534" i="1"/>
  <c r="I1538" i="1"/>
  <c r="I1542" i="1"/>
  <c r="I1546" i="1"/>
  <c r="I1550" i="1"/>
  <c r="I1554" i="1"/>
  <c r="I1558" i="1"/>
  <c r="I1562" i="1"/>
  <c r="I1566" i="1"/>
  <c r="I1570" i="1"/>
  <c r="I1574" i="1"/>
  <c r="I1578" i="1"/>
  <c r="I1582" i="1"/>
  <c r="I1586" i="1"/>
  <c r="I1590" i="1"/>
  <c r="I1594" i="1"/>
  <c r="I1598" i="1"/>
  <c r="I1602" i="1"/>
  <c r="I1606" i="1"/>
  <c r="I1610" i="1"/>
  <c r="I1614" i="1"/>
  <c r="I1618" i="1"/>
  <c r="I1622" i="1"/>
  <c r="I1626" i="1"/>
  <c r="I1630" i="1"/>
  <c r="I1634" i="1"/>
  <c r="I1638" i="1"/>
  <c r="I1642" i="1"/>
  <c r="I1646" i="1"/>
  <c r="I1650" i="1"/>
  <c r="I1654" i="1"/>
  <c r="I1658" i="1"/>
  <c r="I1662" i="1"/>
  <c r="I1666" i="1"/>
  <c r="I1670" i="1"/>
  <c r="I1674" i="1"/>
  <c r="I1678" i="1"/>
  <c r="I1682" i="1"/>
  <c r="I1686" i="1"/>
  <c r="I1690" i="1"/>
  <c r="I1694" i="1"/>
  <c r="I1698" i="1"/>
  <c r="I1702" i="1"/>
  <c r="I1706" i="1"/>
  <c r="I1710" i="1"/>
  <c r="I1714" i="1"/>
  <c r="I1718" i="1"/>
  <c r="I1722" i="1"/>
  <c r="I1726" i="1"/>
  <c r="I1730" i="1"/>
  <c r="I1734" i="1"/>
  <c r="I1738" i="1"/>
  <c r="I1742" i="1"/>
  <c r="I1746" i="1"/>
  <c r="I1750" i="1"/>
  <c r="I1754" i="1"/>
  <c r="I1758" i="1"/>
  <c r="I1762" i="1"/>
  <c r="I1766" i="1"/>
  <c r="I1770" i="1"/>
  <c r="I1774" i="1"/>
  <c r="I1778" i="1"/>
  <c r="I1782" i="1"/>
  <c r="I1786" i="1"/>
  <c r="I1790" i="1"/>
  <c r="I1794" i="1"/>
  <c r="I1798" i="1"/>
  <c r="I1802" i="1"/>
  <c r="I1806" i="1"/>
  <c r="I1810" i="1"/>
  <c r="I1814" i="1"/>
  <c r="I1818" i="1"/>
  <c r="I1143" i="1"/>
  <c r="I1147" i="1"/>
  <c r="I1151" i="1"/>
  <c r="I1155" i="1"/>
  <c r="I1159" i="1"/>
  <c r="I1163" i="1"/>
  <c r="I1167" i="1"/>
  <c r="I1171" i="1"/>
  <c r="I1175" i="1"/>
  <c r="I1179" i="1"/>
  <c r="I1183" i="1"/>
  <c r="I1187" i="1"/>
  <c r="I1191" i="1"/>
  <c r="I1195" i="1"/>
  <c r="I1199" i="1"/>
  <c r="I1203" i="1"/>
  <c r="I1207" i="1"/>
  <c r="I1211" i="1"/>
  <c r="I1215" i="1"/>
  <c r="I1219" i="1"/>
  <c r="I1223" i="1"/>
  <c r="I1227" i="1"/>
  <c r="I1231" i="1"/>
  <c r="I1235" i="1"/>
  <c r="I1239" i="1"/>
  <c r="I1243" i="1"/>
  <c r="I1247" i="1"/>
  <c r="I1251" i="1"/>
  <c r="I1255" i="1"/>
  <c r="I1259" i="1"/>
  <c r="I1263" i="1"/>
  <c r="I1267" i="1"/>
  <c r="I1271" i="1"/>
  <c r="I1275" i="1"/>
  <c r="I1279" i="1"/>
  <c r="I1283" i="1"/>
  <c r="I1287" i="1"/>
  <c r="I1291" i="1"/>
  <c r="I1295" i="1"/>
  <c r="I1299" i="1"/>
  <c r="I1303" i="1"/>
  <c r="I1307" i="1"/>
  <c r="I1311" i="1"/>
  <c r="I1315" i="1"/>
  <c r="I1319" i="1"/>
  <c r="I1323" i="1"/>
  <c r="I1327" i="1"/>
  <c r="I1331" i="1"/>
  <c r="I1335" i="1"/>
  <c r="I1339" i="1"/>
  <c r="I1343" i="1"/>
  <c r="I1347" i="1"/>
  <c r="I1351" i="1"/>
  <c r="I1355" i="1"/>
  <c r="I1359" i="1"/>
  <c r="I1363" i="1"/>
  <c r="I1367" i="1"/>
  <c r="I1371" i="1"/>
  <c r="I1375" i="1"/>
  <c r="I1379" i="1"/>
  <c r="I1383" i="1"/>
  <c r="I1387" i="1"/>
  <c r="I1391" i="1"/>
  <c r="I1395" i="1"/>
  <c r="I1399" i="1"/>
  <c r="I1403" i="1"/>
  <c r="I1407" i="1"/>
  <c r="I1411" i="1"/>
  <c r="I1415" i="1"/>
  <c r="I1419" i="1"/>
  <c r="I1423" i="1"/>
  <c r="I1427" i="1"/>
  <c r="I1431" i="1"/>
  <c r="I1435" i="1"/>
  <c r="I1439" i="1"/>
  <c r="I1443" i="1"/>
  <c r="I1447" i="1"/>
  <c r="I1451" i="1"/>
  <c r="I1455" i="1"/>
  <c r="I1459" i="1"/>
  <c r="I1463" i="1"/>
  <c r="I1467" i="1"/>
  <c r="I1471" i="1"/>
  <c r="I1475" i="1"/>
  <c r="I1479" i="1"/>
  <c r="I1483" i="1"/>
  <c r="I1487" i="1"/>
  <c r="I1491" i="1"/>
  <c r="I1495" i="1"/>
  <c r="I1499" i="1"/>
  <c r="I1503" i="1"/>
  <c r="I1507" i="1"/>
  <c r="I1511" i="1"/>
  <c r="I1515" i="1"/>
  <c r="I1519" i="1"/>
  <c r="I1523" i="1"/>
  <c r="I1527" i="1"/>
  <c r="I1531" i="1"/>
  <c r="I1535" i="1"/>
  <c r="I1539" i="1"/>
  <c r="I1543" i="1"/>
  <c r="I1547" i="1"/>
  <c r="I1551" i="1"/>
  <c r="I1555" i="1"/>
  <c r="I1559" i="1"/>
  <c r="I1563" i="1"/>
  <c r="I1567" i="1"/>
  <c r="I1571" i="1"/>
  <c r="I1575" i="1"/>
  <c r="I1579" i="1"/>
  <c r="I1583" i="1"/>
  <c r="I1587" i="1"/>
  <c r="I1591" i="1"/>
  <c r="I1595" i="1"/>
  <c r="I1599" i="1"/>
  <c r="I1603" i="1"/>
  <c r="I1607" i="1"/>
  <c r="I1611" i="1"/>
  <c r="I1615" i="1"/>
  <c r="I1619" i="1"/>
  <c r="I1623" i="1"/>
  <c r="I1627" i="1"/>
  <c r="I1631" i="1"/>
  <c r="I1635" i="1"/>
  <c r="I1639" i="1"/>
  <c r="I1643" i="1"/>
  <c r="I1647" i="1"/>
  <c r="I1651" i="1"/>
  <c r="I1655" i="1"/>
  <c r="I1659" i="1"/>
  <c r="I1663" i="1"/>
  <c r="I1667" i="1"/>
  <c r="I1671" i="1"/>
  <c r="I1675" i="1"/>
  <c r="I1679" i="1"/>
  <c r="I1683" i="1"/>
  <c r="I1687" i="1"/>
  <c r="I1691" i="1"/>
  <c r="I1695" i="1"/>
  <c r="I1699" i="1"/>
  <c r="I1703" i="1"/>
  <c r="I1707" i="1"/>
  <c r="I1711" i="1"/>
  <c r="I1715" i="1"/>
  <c r="I1719" i="1"/>
  <c r="I1723" i="1"/>
  <c r="I1727" i="1"/>
  <c r="I1731" i="1"/>
  <c r="I1735" i="1"/>
  <c r="I1739" i="1"/>
  <c r="I1743" i="1"/>
  <c r="I1747" i="1"/>
  <c r="I1751" i="1"/>
  <c r="I1755" i="1"/>
  <c r="I1759" i="1"/>
  <c r="I1763" i="1"/>
  <c r="I1767" i="1"/>
  <c r="I1771" i="1"/>
  <c r="I1775" i="1"/>
  <c r="I1779" i="1"/>
  <c r="I1783" i="1"/>
  <c r="I1787" i="1"/>
  <c r="I1791" i="1"/>
  <c r="I1795" i="1"/>
  <c r="I1799" i="1"/>
  <c r="I1803" i="1"/>
  <c r="I1807" i="1"/>
  <c r="I1811" i="1"/>
  <c r="I1815" i="1"/>
  <c r="I1819" i="1"/>
  <c r="I2032" i="1"/>
  <c r="I2028" i="1"/>
  <c r="I2024" i="1"/>
  <c r="I2020" i="1"/>
  <c r="I2016" i="1"/>
  <c r="I2012" i="1"/>
  <c r="I2008" i="1"/>
  <c r="I2004" i="1"/>
  <c r="I2000" i="1"/>
  <c r="I1996" i="1"/>
  <c r="I1992" i="1"/>
  <c r="I1988" i="1"/>
  <c r="I1984" i="1"/>
  <c r="I1980" i="1"/>
  <c r="I1976" i="1"/>
  <c r="I1972" i="1"/>
  <c r="I1968" i="1"/>
  <c r="I1964" i="1"/>
  <c r="I1960" i="1"/>
  <c r="I1956" i="1"/>
  <c r="I1952" i="1"/>
  <c r="I1948" i="1"/>
  <c r="I1944" i="1"/>
  <c r="I1940" i="1"/>
  <c r="I1936" i="1"/>
  <c r="I1932" i="1"/>
  <c r="I1928" i="1"/>
  <c r="I1924" i="1"/>
  <c r="I1920" i="1"/>
  <c r="I1916" i="1"/>
  <c r="I1912" i="1"/>
  <c r="I1908" i="1"/>
  <c r="I1904" i="1"/>
  <c r="I1900" i="1"/>
  <c r="I1896" i="1"/>
  <c r="I1892" i="1"/>
  <c r="I1888" i="1"/>
  <c r="I1884" i="1"/>
  <c r="I1880" i="1"/>
  <c r="I1876" i="1"/>
  <c r="I1872" i="1"/>
  <c r="I1868" i="1"/>
  <c r="I1864" i="1"/>
  <c r="I1860" i="1"/>
  <c r="I1856" i="1"/>
  <c r="I1852" i="1"/>
  <c r="I1848" i="1"/>
  <c r="I1844" i="1"/>
  <c r="I1840" i="1"/>
  <c r="I1836" i="1"/>
  <c r="I1832" i="1"/>
  <c r="I1828" i="1"/>
  <c r="I1824" i="1"/>
  <c r="I1820" i="1"/>
  <c r="I2035" i="1"/>
  <c r="I2031" i="1"/>
  <c r="I2027" i="1"/>
  <c r="I2023" i="1"/>
  <c r="I2019" i="1"/>
  <c r="I2015" i="1"/>
  <c r="I2011" i="1"/>
  <c r="I2007" i="1"/>
  <c r="I2003" i="1"/>
  <c r="I1999" i="1"/>
  <c r="I1995" i="1"/>
  <c r="I1991" i="1"/>
  <c r="I1987" i="1"/>
  <c r="I1983" i="1"/>
  <c r="I1979" i="1"/>
  <c r="I1975" i="1"/>
  <c r="I1971" i="1"/>
  <c r="I1967" i="1"/>
  <c r="I1963" i="1"/>
  <c r="I1959" i="1"/>
  <c r="I1955" i="1"/>
  <c r="I1951" i="1"/>
  <c r="I1947" i="1"/>
  <c r="I1943" i="1"/>
  <c r="I1939" i="1"/>
  <c r="I1935" i="1"/>
  <c r="I1931" i="1"/>
  <c r="I1927" i="1"/>
  <c r="I1923" i="1"/>
  <c r="I1919" i="1"/>
  <c r="I1915" i="1"/>
  <c r="I1911" i="1"/>
  <c r="I1907" i="1"/>
  <c r="I1903" i="1"/>
  <c r="I1899" i="1"/>
  <c r="I1895" i="1"/>
  <c r="I1891" i="1"/>
  <c r="I1887" i="1"/>
  <c r="I1883" i="1"/>
  <c r="I1879" i="1"/>
  <c r="I1875" i="1"/>
  <c r="I1871" i="1"/>
  <c r="I1867" i="1"/>
  <c r="I1863" i="1"/>
  <c r="I1859" i="1"/>
  <c r="I1855" i="1"/>
  <c r="I1851" i="1"/>
  <c r="I1847" i="1"/>
  <c r="I1843" i="1"/>
  <c r="I1839" i="1"/>
  <c r="I1835" i="1"/>
  <c r="I1831" i="1"/>
  <c r="I1827" i="1"/>
  <c r="I1823" i="1"/>
  <c r="I1817" i="1"/>
  <c r="I4" i="1"/>
  <c r="L128" i="40" s="1"/>
  <c r="G3" i="2"/>
  <c r="H5" i="17" s="1"/>
  <c r="G3" i="3" l="1"/>
  <c r="H3" i="3"/>
  <c r="K128" i="40" s="1"/>
  <c r="J128" i="40" l="1"/>
  <c r="H3" i="2"/>
  <c r="F3" i="2"/>
  <c r="H128" i="40" l="1"/>
  <c r="C4" i="40"/>
  <c r="C128" i="40" s="1"/>
</calcChain>
</file>

<file path=xl/comments1.xml><?xml version="1.0" encoding="utf-8"?>
<comments xmlns="http://schemas.openxmlformats.org/spreadsheetml/2006/main">
  <authors>
    <author>pcp.faxinal</author>
  </authors>
  <commentList>
    <comment ref="H14" authorId="0" shapeId="0">
      <text>
        <r>
          <rPr>
            <b/>
            <sz val="9"/>
            <color indexed="81"/>
            <rFont val="Segoe UI"/>
            <family val="2"/>
          </rPr>
          <t>pcp.faxinal:</t>
        </r>
        <r>
          <rPr>
            <sz val="9"/>
            <color indexed="81"/>
            <rFont val="Segoe UI"/>
            <family val="2"/>
          </rPr>
          <t xml:space="preserve">
550 fardos retirados diariamente acumulados para expurgo no fim de semana
</t>
        </r>
      </text>
    </comment>
    <comment ref="H16" authorId="0" shapeId="0">
      <text>
        <r>
          <rPr>
            <b/>
            <sz val="9"/>
            <color indexed="81"/>
            <rFont val="Segoe UI"/>
            <family val="2"/>
          </rPr>
          <t>pcp.faxinal:</t>
        </r>
        <r>
          <rPr>
            <sz val="9"/>
            <color indexed="81"/>
            <rFont val="Segoe UI"/>
            <family val="2"/>
          </rPr>
          <t xml:space="preserve">
arroz destinado a cesta basica</t>
        </r>
      </text>
    </comment>
  </commentList>
</comments>
</file>

<file path=xl/sharedStrings.xml><?xml version="1.0" encoding="utf-8"?>
<sst xmlns="http://schemas.openxmlformats.org/spreadsheetml/2006/main" count="3825" uniqueCount="1140">
  <si>
    <t>Código</t>
  </si>
  <si>
    <t>Descrição</t>
  </si>
  <si>
    <t>Unidade</t>
  </si>
  <si>
    <t>Fornecedor</t>
  </si>
  <si>
    <t>Data Movimento</t>
  </si>
  <si>
    <t>Código Produto</t>
  </si>
  <si>
    <t>Produto</t>
  </si>
  <si>
    <t>Saldo Inicial</t>
  </si>
  <si>
    <t>Estoque atual</t>
  </si>
  <si>
    <t>Mínimo</t>
  </si>
  <si>
    <t>Qtde</t>
  </si>
  <si>
    <t>Data do estoque:</t>
  </si>
  <si>
    <t>Valor</t>
  </si>
  <si>
    <t>Total</t>
  </si>
  <si>
    <t>Média Entrada(R$)</t>
  </si>
  <si>
    <t>Média Saída(R$)</t>
  </si>
  <si>
    <t>Detalhe dos produtos</t>
  </si>
  <si>
    <t>Detalhes dos produtos</t>
  </si>
  <si>
    <t>Lançamentos de entrada</t>
  </si>
  <si>
    <t>Planilha de Controle de Estoque</t>
  </si>
  <si>
    <t xml:space="preserve">FLOCADO NUTRIVITA 12 X 500 </t>
  </si>
  <si>
    <t xml:space="preserve">FLOCADO NUTRIVITA 30 X 500 </t>
  </si>
  <si>
    <t xml:space="preserve">FLOCADO VITABEM 30 X 500 </t>
  </si>
  <si>
    <t xml:space="preserve">FLOCADO VITABRASIL 30 X 500 </t>
  </si>
  <si>
    <t xml:space="preserve">FLOCADO VITABRAS 30 X 400 </t>
  </si>
  <si>
    <t xml:space="preserve">FLOCADO PURO MILHO 12 X 500 </t>
  </si>
  <si>
    <t xml:space="preserve">FLOCADO PURO MILHO 30 X 500 </t>
  </si>
  <si>
    <t>FLOCADO CORDEIRO 30 X 500</t>
  </si>
  <si>
    <t>FARDOS</t>
  </si>
  <si>
    <t>ADRAM</t>
  </si>
  <si>
    <t>011-12X500</t>
  </si>
  <si>
    <t>011-30X500</t>
  </si>
  <si>
    <t>012-30X500</t>
  </si>
  <si>
    <t>022-30X500</t>
  </si>
  <si>
    <t>016-30X400</t>
  </si>
  <si>
    <t>019-12X500</t>
  </si>
  <si>
    <t>019-30X500</t>
  </si>
  <si>
    <t>050-30X500</t>
  </si>
  <si>
    <t>POLENTA NUTRIVITA 30 X 500</t>
  </si>
  <si>
    <t>POLENTA CBS 12 X 500</t>
  </si>
  <si>
    <t>POLENTA FRITZ E FRIDA 12 X 500</t>
  </si>
  <si>
    <t>POLENTA PERDIZ 12 X 1K</t>
  </si>
  <si>
    <t>POLENTA PERDIZ 12 X 500 G</t>
  </si>
  <si>
    <t>FLOÇÃO MILHO NUTRIVITA 20 X 500</t>
  </si>
  <si>
    <t>FLOÇÃO MILHO NUTRIVITA 10 X 500</t>
  </si>
  <si>
    <t>FLOÇÃO MILHO VITABEM 20 X 500</t>
  </si>
  <si>
    <t>FLOÇÃO MILHO VITABRAS 20 X 400</t>
  </si>
  <si>
    <t>FLOÇÃO MILHO PURO MILHO 12 X 500</t>
  </si>
  <si>
    <t>FLOÇÃO MILHO CBS 12 X 500</t>
  </si>
  <si>
    <t>FLOÇÃO MILHO CORDEIRO 20 X 500</t>
  </si>
  <si>
    <t>FLOÇÃO ARROZ NUTRIVITA 20 X 500</t>
  </si>
  <si>
    <t>FLOÇÃO ARROZ NUTRIVITA 10 X 500</t>
  </si>
  <si>
    <t>FUBÁ NUTRIVITA 12 X 1 K</t>
  </si>
  <si>
    <t>FUBÁ NUTRIVITA 12 X 500 G</t>
  </si>
  <si>
    <t>FUBÁ NUTRIVITA 24 X 500 G</t>
  </si>
  <si>
    <t>FARINHA FRITZ E FRIDA 10 X 1 K</t>
  </si>
  <si>
    <t>FARINHA NUTRIVITA 12 X 1 K</t>
  </si>
  <si>
    <t>FUBÁ KISABOR 12 X 1 K</t>
  </si>
  <si>
    <t>FUBÁ KISABOR 12 X 500 G</t>
  </si>
  <si>
    <t>FUBÁ KISABOR 24 X 500 G</t>
  </si>
  <si>
    <t>CANJICA MUNGUZÁ 20 X 500</t>
  </si>
  <si>
    <t>CANJICA XERÉM 20 X 500</t>
  </si>
  <si>
    <t>PIPOCA NUTRIVITA 20 X 500</t>
  </si>
  <si>
    <t>AMIDO NUTRIVITA 12 X 200</t>
  </si>
  <si>
    <t>AMIDO NUTRIVITA 50 X 200</t>
  </si>
  <si>
    <t>AMIDO NUTRIVITA 12 X 500</t>
  </si>
  <si>
    <t>AMIDO NUTRIVITA 20 X 500</t>
  </si>
  <si>
    <t>AMIDO NUTRIVITA 12 X 1</t>
  </si>
  <si>
    <t>AMIDO NUTRIVITA 24 X 500 G</t>
  </si>
  <si>
    <t>AMIDO FRITZ E FRIDA 12 X 200</t>
  </si>
  <si>
    <t>AMIDO FRITZ E FRIDA 12 X 500</t>
  </si>
  <si>
    <t>AMIDO FRITZ E FRIDA 12 X 1</t>
  </si>
  <si>
    <t>AMIDO KISABOR 12 X 500 G</t>
  </si>
  <si>
    <t>AMIDO CBS 12 X 200 G</t>
  </si>
  <si>
    <t>AMIDO CBS 12 X 500 G</t>
  </si>
  <si>
    <t>AMIDO MARPA 20 X 500 G</t>
  </si>
  <si>
    <t>CANJICA MUNGUZÁ 40 K</t>
  </si>
  <si>
    <t>COLORÍFICO 25 K</t>
  </si>
  <si>
    <t>CANJICA XERÉM 40 K</t>
  </si>
  <si>
    <t>AMIDO NUTRIVITA 25 K</t>
  </si>
  <si>
    <t>POLENTA ADRAM 40K</t>
  </si>
  <si>
    <t>FARINHA ANSEBA 25 K</t>
  </si>
  <si>
    <t>FARINHA MANGOLÉ 25 K</t>
  </si>
  <si>
    <t>FLOCÃO MILHO ADRAM 30 K</t>
  </si>
  <si>
    <t>FLOCÃO ARROZ ADRAM 30 K</t>
  </si>
  <si>
    <t>FLOCADO ADRAM 40K</t>
  </si>
  <si>
    <t>037-30X500</t>
  </si>
  <si>
    <t>036-12X500</t>
  </si>
  <si>
    <t>036-30X500</t>
  </si>
  <si>
    <t>039-12X500</t>
  </si>
  <si>
    <t>052-12X500</t>
  </si>
  <si>
    <t>064-12X1</t>
  </si>
  <si>
    <t>064-12X500</t>
  </si>
  <si>
    <t>201-20X500</t>
  </si>
  <si>
    <t>201-10X500</t>
  </si>
  <si>
    <t>205-20X500</t>
  </si>
  <si>
    <t>207-20X400</t>
  </si>
  <si>
    <t>208-12X500</t>
  </si>
  <si>
    <t>218-12X500</t>
  </si>
  <si>
    <t>220-20X500</t>
  </si>
  <si>
    <t>204-20X500</t>
  </si>
  <si>
    <t>204-10X500</t>
  </si>
  <si>
    <t>063-12X1</t>
  </si>
  <si>
    <t>063-12X500</t>
  </si>
  <si>
    <t>063-24X500</t>
  </si>
  <si>
    <t>076-10X1</t>
  </si>
  <si>
    <t>065-12X1</t>
  </si>
  <si>
    <t>057-12X1</t>
  </si>
  <si>
    <t>057-12X500</t>
  </si>
  <si>
    <t>057-24X500</t>
  </si>
  <si>
    <t>066-12X1</t>
  </si>
  <si>
    <t>068-12X1</t>
  </si>
  <si>
    <t>068-6X1</t>
  </si>
  <si>
    <t>073-10X1</t>
  </si>
  <si>
    <t>069-12X1</t>
  </si>
  <si>
    <t>069-6X1</t>
  </si>
  <si>
    <t>074-10X1</t>
  </si>
  <si>
    <t>067-12X1</t>
  </si>
  <si>
    <t>003-20X500</t>
  </si>
  <si>
    <t>024-20X500</t>
  </si>
  <si>
    <t>051-20X500</t>
  </si>
  <si>
    <t>014-100X100</t>
  </si>
  <si>
    <t>014-20X500</t>
  </si>
  <si>
    <t>027-12X200</t>
  </si>
  <si>
    <t>027-50X200</t>
  </si>
  <si>
    <t>027-12X500</t>
  </si>
  <si>
    <t>027-20X500</t>
  </si>
  <si>
    <t>070-12X1</t>
  </si>
  <si>
    <t>070-24X500</t>
  </si>
  <si>
    <t>060-12X500</t>
  </si>
  <si>
    <t>059-12X1</t>
  </si>
  <si>
    <t>075-12X500</t>
  </si>
  <si>
    <t>080-12X200</t>
  </si>
  <si>
    <t>080-12X500</t>
  </si>
  <si>
    <t>085-20X500</t>
  </si>
  <si>
    <t>004-40</t>
  </si>
  <si>
    <t>017-25</t>
  </si>
  <si>
    <t>023-40</t>
  </si>
  <si>
    <t>029-25</t>
  </si>
  <si>
    <t>056-40</t>
  </si>
  <si>
    <t>062-40</t>
  </si>
  <si>
    <t>088-25</t>
  </si>
  <si>
    <t>090-25</t>
  </si>
  <si>
    <t>210-30</t>
  </si>
  <si>
    <t>211-30</t>
  </si>
  <si>
    <t>332-40</t>
  </si>
  <si>
    <t>060-12X200</t>
  </si>
  <si>
    <t>DESCRIÇÃO</t>
  </si>
  <si>
    <t>ESTOQUE ANTERIOR</t>
  </si>
  <si>
    <t>PRODUÇÃO ENTRADA</t>
  </si>
  <si>
    <t>ESTOQUE ATUAL</t>
  </si>
  <si>
    <t>ADRAM Maua</t>
  </si>
  <si>
    <t>CAIXAS</t>
  </si>
  <si>
    <t>SACO</t>
  </si>
  <si>
    <t>011</t>
  </si>
  <si>
    <t>012</t>
  </si>
  <si>
    <t>022</t>
  </si>
  <si>
    <t>016</t>
  </si>
  <si>
    <t>019</t>
  </si>
  <si>
    <t>050</t>
  </si>
  <si>
    <t>037</t>
  </si>
  <si>
    <t>036</t>
  </si>
  <si>
    <t>039</t>
  </si>
  <si>
    <t>052</t>
  </si>
  <si>
    <t>064</t>
  </si>
  <si>
    <t>063</t>
  </si>
  <si>
    <t>076</t>
  </si>
  <si>
    <t>065</t>
  </si>
  <si>
    <t>057</t>
  </si>
  <si>
    <t>066</t>
  </si>
  <si>
    <t>068</t>
  </si>
  <si>
    <t>073</t>
  </si>
  <si>
    <t>069</t>
  </si>
  <si>
    <t>074</t>
  </si>
  <si>
    <t>067</t>
  </si>
  <si>
    <t>003</t>
  </si>
  <si>
    <t>024</t>
  </si>
  <si>
    <t>051</t>
  </si>
  <si>
    <t>014</t>
  </si>
  <si>
    <t>027</t>
  </si>
  <si>
    <t>070</t>
  </si>
  <si>
    <t>060</t>
  </si>
  <si>
    <t>059</t>
  </si>
  <si>
    <t>075</t>
  </si>
  <si>
    <t>080</t>
  </si>
  <si>
    <t>085</t>
  </si>
  <si>
    <t>004</t>
  </si>
  <si>
    <t>017</t>
  </si>
  <si>
    <t>023</t>
  </si>
  <si>
    <t>029</t>
  </si>
  <si>
    <t>056</t>
  </si>
  <si>
    <t>062</t>
  </si>
  <si>
    <t>088</t>
  </si>
  <si>
    <t>090</t>
  </si>
  <si>
    <t>332</t>
  </si>
  <si>
    <t>CÓDIGO</t>
  </si>
  <si>
    <t>FLOCADO</t>
  </si>
  <si>
    <t xml:space="preserve">FUBÁ PRE COZIDO </t>
  </si>
  <si>
    <t>FLOCÃO DE MILHO</t>
  </si>
  <si>
    <t>FLOCÃO DE ARROZ</t>
  </si>
  <si>
    <t>095-30X500</t>
  </si>
  <si>
    <t>FUBÁ PRÉ COZIDO BOA NOVA</t>
  </si>
  <si>
    <t>095</t>
  </si>
  <si>
    <t>094-12X500</t>
  </si>
  <si>
    <t>FLOCADO M &amp; K 12 X 500</t>
  </si>
  <si>
    <t>216-12X500</t>
  </si>
  <si>
    <t>FLOÇÃO MILHO M &amp; K 12 X 500</t>
  </si>
  <si>
    <t>096-12X500</t>
  </si>
  <si>
    <t>CANJICA XERÉM M &amp; K 12 X 500</t>
  </si>
  <si>
    <t>098-25</t>
  </si>
  <si>
    <t>094</t>
  </si>
  <si>
    <t>096</t>
  </si>
  <si>
    <t>(ADRAM  S/A INDUSTRIA E COMÉRCIO  (FAXINAL)</t>
  </si>
  <si>
    <t>BOLETIM DIÁRIO DE SAÍDAS DE PRODUTOS INDUSTRIALIZADOS NO DIA</t>
  </si>
  <si>
    <t>097</t>
  </si>
  <si>
    <t>201</t>
  </si>
  <si>
    <t>204</t>
  </si>
  <si>
    <t>205</t>
  </si>
  <si>
    <t>207</t>
  </si>
  <si>
    <t>208</t>
  </si>
  <si>
    <t>210</t>
  </si>
  <si>
    <t>218</t>
  </si>
  <si>
    <t>220</t>
  </si>
  <si>
    <t>PRODUTO</t>
  </si>
  <si>
    <t>PESO</t>
  </si>
  <si>
    <t>Canjica</t>
  </si>
  <si>
    <t>Nutrivita</t>
  </si>
  <si>
    <t>Vitabem</t>
  </si>
  <si>
    <t>Vitabrasil</t>
  </si>
  <si>
    <t>Colorífico</t>
  </si>
  <si>
    <t>Vitabras</t>
  </si>
  <si>
    <t>Puro Milho Kisabor</t>
  </si>
  <si>
    <t>Polenta Kisabor</t>
  </si>
  <si>
    <t>Polenta Nutrivita</t>
  </si>
  <si>
    <t>Polenta Cbs</t>
  </si>
  <si>
    <t>Cordeiro - Flocos De Milho</t>
  </si>
  <si>
    <t>Pipoca Nutrivita</t>
  </si>
  <si>
    <t>Polenta Fritz E Frida</t>
  </si>
  <si>
    <t>Colorífico Friz&amp;Frida</t>
  </si>
  <si>
    <t>Polenta Adram</t>
  </si>
  <si>
    <t>Fubá Mimoso  Kisabor</t>
  </si>
  <si>
    <t>Fubá Mimoso  Nutrivita</t>
  </si>
  <si>
    <t>Focão Nutrivita</t>
  </si>
  <si>
    <t>Focão De Arroz</t>
  </si>
  <si>
    <t>Focão Vitabem</t>
  </si>
  <si>
    <t>Focão Vitabras</t>
  </si>
  <si>
    <t xml:space="preserve">Flocão Kisabor </t>
  </si>
  <si>
    <t>Fubá Flocão</t>
  </si>
  <si>
    <t>Focão Cbs</t>
  </si>
  <si>
    <t>Flocão De Milho Cordeiro</t>
  </si>
  <si>
    <t xml:space="preserve"> BAHIA</t>
  </si>
  <si>
    <t>LÍQUIDO</t>
  </si>
  <si>
    <t>20x500</t>
  </si>
  <si>
    <t>12x500</t>
  </si>
  <si>
    <t>30x500</t>
  </si>
  <si>
    <t>10x100</t>
  </si>
  <si>
    <t>100x100</t>
  </si>
  <si>
    <t>30x400</t>
  </si>
  <si>
    <t xml:space="preserve"> 20x500 </t>
  </si>
  <si>
    <t>Scs De 40 Kgs</t>
  </si>
  <si>
    <t>105x100</t>
  </si>
  <si>
    <t>Fubá De Milho</t>
  </si>
  <si>
    <t>24x500</t>
  </si>
  <si>
    <t>12x1</t>
  </si>
  <si>
    <t>10x500</t>
  </si>
  <si>
    <t>20x400</t>
  </si>
  <si>
    <t xml:space="preserve">12x500 </t>
  </si>
  <si>
    <t>Adram</t>
  </si>
  <si>
    <t xml:space="preserve">20x500 </t>
  </si>
  <si>
    <t>ORDEM</t>
  </si>
  <si>
    <t>Plást.</t>
  </si>
  <si>
    <t>Papel</t>
  </si>
  <si>
    <t>Plástico</t>
  </si>
  <si>
    <t xml:space="preserve"> Plást.</t>
  </si>
  <si>
    <t>Scs De 30 Kgs</t>
  </si>
  <si>
    <t>211</t>
  </si>
  <si>
    <t>092</t>
  </si>
  <si>
    <t>098</t>
  </si>
  <si>
    <t>Canjiquinha</t>
  </si>
  <si>
    <t xml:space="preserve">Canjica </t>
  </si>
  <si>
    <t>Amido</t>
  </si>
  <si>
    <t xml:space="preserve">Flocão </t>
  </si>
  <si>
    <t>Fubá</t>
  </si>
  <si>
    <t>Amido De Milho</t>
  </si>
  <si>
    <t xml:space="preserve">Amido De Milho </t>
  </si>
  <si>
    <t>Farinha de Milho</t>
  </si>
  <si>
    <t xml:space="preserve">Farinha De Milho Pré-cozida </t>
  </si>
  <si>
    <t>Harina De Maiz Precocida</t>
  </si>
  <si>
    <t>Polenta Instantânia Perdiz</t>
  </si>
  <si>
    <t>Farinha De Milho Fina</t>
  </si>
  <si>
    <t>Farinha De Milho Média</t>
  </si>
  <si>
    <t>Farinha De Milho Grossa</t>
  </si>
  <si>
    <t>Xerém</t>
  </si>
  <si>
    <t>Munguzá</t>
  </si>
  <si>
    <t>12x200</t>
  </si>
  <si>
    <t>50x200</t>
  </si>
  <si>
    <t>25x1</t>
  </si>
  <si>
    <t>Flocos De Milho</t>
  </si>
  <si>
    <t>25 Kgs</t>
  </si>
  <si>
    <t>De Arroz</t>
  </si>
  <si>
    <t>Mimoso</t>
  </si>
  <si>
    <t>Fritz E Frida</t>
  </si>
  <si>
    <t>Kisabor</t>
  </si>
  <si>
    <t>Cbs</t>
  </si>
  <si>
    <t xml:space="preserve">Marpa </t>
  </si>
  <si>
    <t xml:space="preserve"> (Extra Fina) - Anseba</t>
  </si>
  <si>
    <t xml:space="preserve"> (Extra Fina) - Mangolé</t>
  </si>
  <si>
    <t>AREPA</t>
  </si>
  <si>
    <t xml:space="preserve">Boa Nova </t>
  </si>
  <si>
    <t>(Reinarepa)</t>
  </si>
  <si>
    <t>Fubá Pré-cozido</t>
  </si>
  <si>
    <t xml:space="preserve"> (fubá Mimoso Fino) Nutrivita</t>
  </si>
  <si>
    <t xml:space="preserve">  (fubá Medio) Nutrivita</t>
  </si>
  <si>
    <t xml:space="preserve">  (fubá Grosso) Nutrivita</t>
  </si>
  <si>
    <t>(fubá Médio) Perdiz</t>
  </si>
  <si>
    <t>(fubá Grosso) Perdiz</t>
  </si>
  <si>
    <t>(fubá Médio) Fritz &amp; Frida</t>
  </si>
  <si>
    <t>(fubá grosso) Fritz &amp; Frida</t>
  </si>
  <si>
    <t>(fubá Fino) Fritz &amp; Frida</t>
  </si>
  <si>
    <t xml:space="preserve">Scs De 40 Kgs </t>
  </si>
  <si>
    <t>Caixa</t>
  </si>
  <si>
    <t>Fds Plást.</t>
  </si>
  <si>
    <t>12x1 - Fds Plást.</t>
  </si>
  <si>
    <t>12x200 - Caixa</t>
  </si>
  <si>
    <t>12x500 - Caixa</t>
  </si>
  <si>
    <t xml:space="preserve"> 12x500 - Fds</t>
  </si>
  <si>
    <t>20x500 - Fds</t>
  </si>
  <si>
    <t>Scs de 25 Kgs</t>
  </si>
  <si>
    <t>30X500 PAPEL</t>
  </si>
  <si>
    <t>12x1 PLÁSTICO</t>
  </si>
  <si>
    <t>30x500 Papel</t>
  </si>
  <si>
    <t xml:space="preserve"> Scs de 25 Kgs</t>
  </si>
  <si>
    <t xml:space="preserve"> 12x500 - Plást.</t>
  </si>
  <si>
    <t xml:space="preserve"> 12x1 - Plást.</t>
  </si>
  <si>
    <t>12x1 Fds</t>
  </si>
  <si>
    <t>6x1 Fds</t>
  </si>
  <si>
    <t>10x1 Fds</t>
  </si>
  <si>
    <t>Ordens de Flocados e Outros Carregadas no dia</t>
  </si>
  <si>
    <t>Ordem</t>
  </si>
  <si>
    <t>07/06</t>
  </si>
  <si>
    <t>MÊS DE MAIO</t>
  </si>
  <si>
    <t>ANO/2018</t>
  </si>
  <si>
    <t xml:space="preserve">VENDA      SAIDA </t>
  </si>
  <si>
    <t>TOTAL</t>
  </si>
  <si>
    <t>DIFERENÇA</t>
  </si>
  <si>
    <t>PRODUÇÃO FARDOS</t>
  </si>
  <si>
    <t>PRODUÇÃO EM KILOS</t>
  </si>
  <si>
    <t>QUANT. DO FARDO</t>
  </si>
  <si>
    <t>PESO PACOTE</t>
  </si>
  <si>
    <t>PESO DO FARDO</t>
  </si>
  <si>
    <t>FUBÁ PARA COLORIFICO</t>
  </si>
  <si>
    <t>AMIDO</t>
  </si>
  <si>
    <t>CANJICA</t>
  </si>
  <si>
    <t>ARROZ</t>
  </si>
  <si>
    <t xml:space="preserve">CONSUMO DE MATERIA PRIMA </t>
  </si>
  <si>
    <t xml:space="preserve"> </t>
  </si>
  <si>
    <t>SAIDA FARDOS</t>
  </si>
  <si>
    <t>SAIDA EM KILOS</t>
  </si>
  <si>
    <t>FATURADO</t>
  </si>
  <si>
    <t>SAIDA DA EMPRESA</t>
  </si>
  <si>
    <t>Geração    :</t>
  </si>
  <si>
    <t>O.P</t>
  </si>
  <si>
    <t>Seq.</t>
  </si>
  <si>
    <t>Estágio</t>
  </si>
  <si>
    <t>Origem</t>
  </si>
  <si>
    <t>Quantidade</t>
  </si>
  <si>
    <t>Tipo</t>
  </si>
  <si>
    <t>Dep.</t>
  </si>
  <si>
    <t>Transação</t>
  </si>
  <si>
    <t>PI1</t>
  </si>
  <si>
    <t>MILH.I.F01</t>
  </si>
  <si>
    <t>COOPERATIVA</t>
  </si>
  <si>
    <t>E</t>
  </si>
  <si>
    <t>PAC</t>
  </si>
  <si>
    <t>011 - 30X500</t>
  </si>
  <si>
    <t>Comp./Subpr.</t>
  </si>
  <si>
    <t>PI2</t>
  </si>
  <si>
    <t>LAVOURA</t>
  </si>
  <si>
    <t>PI4</t>
  </si>
  <si>
    <t>CANJ.I.F01</t>
  </si>
  <si>
    <t>S</t>
  </si>
  <si>
    <t>EML</t>
  </si>
  <si>
    <t>EMBA008</t>
  </si>
  <si>
    <t>EPM</t>
  </si>
  <si>
    <t>EMBA010</t>
  </si>
  <si>
    <t>MPI</t>
  </si>
  <si>
    <t>MILH004</t>
  </si>
  <si>
    <t>MAT</t>
  </si>
  <si>
    <t>COLA003</t>
  </si>
  <si>
    <t>MILH003</t>
  </si>
  <si>
    <t>TINT013</t>
  </si>
  <si>
    <t>PI0</t>
  </si>
  <si>
    <t>LINH001</t>
  </si>
  <si>
    <t>BARB001</t>
  </si>
  <si>
    <t>SABU.I.F01</t>
  </si>
  <si>
    <t>201 - 20X500</t>
  </si>
  <si>
    <t>GERM.I.F08</t>
  </si>
  <si>
    <t>FILM005</t>
  </si>
  <si>
    <t>FILM003</t>
  </si>
  <si>
    <t>PI3</t>
  </si>
  <si>
    <t>CREM.I.F01</t>
  </si>
  <si>
    <t>RESI.I.F12</t>
  </si>
  <si>
    <t>CREM.I.M02</t>
  </si>
  <si>
    <t>GERM.I.M08</t>
  </si>
  <si>
    <t>FUBA.I.F04</t>
  </si>
  <si>
    <t>FILM006</t>
  </si>
  <si>
    <t>014 - 100x100</t>
  </si>
  <si>
    <t>SACO006</t>
  </si>
  <si>
    <t>EMP</t>
  </si>
  <si>
    <t>FILM011</t>
  </si>
  <si>
    <t>CONC002</t>
  </si>
  <si>
    <t>SALI002</t>
  </si>
  <si>
    <t>092-30x500</t>
  </si>
  <si>
    <t>FUBÁ PRÉ COZIDO AREPA NUTRIVITA</t>
  </si>
  <si>
    <t>FARINHA MÉDIA NUTRIVITA 12 X 1 K</t>
  </si>
  <si>
    <t>FARINHA MÉDIA PERDIZ 06 X 1 K</t>
  </si>
  <si>
    <t>FARINHA MÉDIA PERDIZ 12 X 1 K</t>
  </si>
  <si>
    <t>FARINHA MÉDIA FRITZ E FRIDA 10 X 1 K</t>
  </si>
  <si>
    <t>FARINHA GROSSA NUTRIVITA 12 X 1 K</t>
  </si>
  <si>
    <t>FARINHA GROSSA PERDIZ 12 X 1 K</t>
  </si>
  <si>
    <t>FARINHA GROSSA PERDIZ 06 X 1 K</t>
  </si>
  <si>
    <t>FARINHA GROSSA FRITZ E FRIDA 10 X 1 K</t>
  </si>
  <si>
    <t>POLENTA KISABOR 30 X 500</t>
  </si>
  <si>
    <t>POLENTA KISABOR 12 X 500</t>
  </si>
  <si>
    <t>FARINHA FINA NUTRIVITA 12 X 1 K</t>
  </si>
  <si>
    <t>FARINHA FINA FRITZ E FRIDA 10 X 1 K</t>
  </si>
  <si>
    <t>216</t>
  </si>
  <si>
    <t>Flocos de Milho Pré-cozido M&amp;K</t>
  </si>
  <si>
    <t xml:space="preserve">Flocão de Milho M&amp;K </t>
  </si>
  <si>
    <t xml:space="preserve">CANJIQUINHA XERÉM </t>
  </si>
  <si>
    <t>AMARELA M&amp;K</t>
  </si>
  <si>
    <t>12x500 Plástico</t>
  </si>
  <si>
    <t>x</t>
  </si>
  <si>
    <t>COLORÍFICO NUTRIVITA 100 X 100 G</t>
  </si>
  <si>
    <t>COLORÍFICO FRITZ E FRIDA 105X100 G</t>
  </si>
  <si>
    <t>COLORÍFICO NUTRIVITA 20 X 500 G</t>
  </si>
  <si>
    <t>COLORÍFICO NUTRIVITA 10 X 100 G</t>
  </si>
  <si>
    <t>X</t>
  </si>
  <si>
    <t>FUBÁ PRÉ COZIDO BOA NOVA 30 X 500</t>
  </si>
  <si>
    <t>FUBÁ PRÉ COZIDO AREPA NUTRIVITA 30 X 500</t>
  </si>
  <si>
    <t>FUBÁ PRÉ COZIDO AREPA NUTRIVITA 12 X 1</t>
  </si>
  <si>
    <t>092-12X1</t>
  </si>
  <si>
    <t>097-105X100</t>
  </si>
  <si>
    <t>014-10X100</t>
  </si>
  <si>
    <t>FATURAMENTO ANTECIPADO</t>
  </si>
  <si>
    <t>RESÍDUO</t>
  </si>
  <si>
    <t>CANJICA MUNGUZÁ</t>
  </si>
  <si>
    <t>CANJICA XERÉM</t>
  </si>
  <si>
    <t xml:space="preserve">PIPOCA </t>
  </si>
  <si>
    <t>ENTRADA FARDOS</t>
  </si>
  <si>
    <t>ENTRADA EM KILOS</t>
  </si>
  <si>
    <t>Lançamentos de Saidas</t>
  </si>
  <si>
    <t>Faturado</t>
  </si>
  <si>
    <t>FARINHA PRÉ COZIDA REINAREPA 25 K</t>
  </si>
  <si>
    <t>FARINHA PRÉ COZIDA REINAREPA 25K</t>
  </si>
  <si>
    <t>FLOCÃO MILHO ADRAM 30K</t>
  </si>
  <si>
    <t>FLOCÃO ARROZ ADRAM 30K</t>
  </si>
  <si>
    <t>FARINHA MANGOLÉ 25K</t>
  </si>
  <si>
    <t>FARINHA ANSEBA 25K</t>
  </si>
  <si>
    <t>AMIDO NUTRIVITA 25K</t>
  </si>
  <si>
    <t>CANJICA MUNGUZÁ 40K</t>
  </si>
  <si>
    <t>COLORÍFICO 25K</t>
  </si>
  <si>
    <t>CANJICA XERÉM 40K</t>
  </si>
  <si>
    <t>RESI.I.F13</t>
  </si>
  <si>
    <t>SAPIENS</t>
  </si>
  <si>
    <t>FUBÁ</t>
  </si>
  <si>
    <t>ORDENS</t>
  </si>
  <si>
    <t>098-12X1</t>
  </si>
  <si>
    <t>FUBÁ PRÉ COZIDO AREPA REINAREPA 12 X 1</t>
  </si>
  <si>
    <t>ESTOQUE DO DIA</t>
  </si>
  <si>
    <t>NÃO DISPONÍVEL</t>
  </si>
  <si>
    <t>Total Geral</t>
  </si>
  <si>
    <t xml:space="preserve">                                          Produção Do Dia </t>
  </si>
  <si>
    <t xml:space="preserve">                                            Saída Do Dia          </t>
  </si>
  <si>
    <t>071-40</t>
  </si>
  <si>
    <t>FUBÁ MÉDIO ADRAM 40 K</t>
  </si>
  <si>
    <t>FUBÁ FINO ADRAM 40 K</t>
  </si>
  <si>
    <t>FUBÁ GROSSO ADRAM 40 K</t>
  </si>
  <si>
    <t>072-40</t>
  </si>
  <si>
    <t>ESTOQUE PAULO</t>
  </si>
  <si>
    <t>071</t>
  </si>
  <si>
    <t>072</t>
  </si>
  <si>
    <t xml:space="preserve">CONSUMO DE MATÉRIA PRIMA </t>
  </si>
  <si>
    <t xml:space="preserve">ESTOQUE </t>
  </si>
  <si>
    <t>QUANT. FARDOS</t>
  </si>
  <si>
    <t>PRODUÇÃO</t>
  </si>
  <si>
    <t xml:space="preserve">PROGRAMAÇÃO DE PRODUTO ACABADO </t>
  </si>
  <si>
    <t>CODIGÓ DO PRODUTO</t>
  </si>
  <si>
    <t>PRODUÇÃO ANTERIOR</t>
  </si>
  <si>
    <t>PRODUÇÃO PREVISTA</t>
  </si>
  <si>
    <t>DATA PRODUÇÃO</t>
  </si>
  <si>
    <t>PRODUÇÃO     REAL</t>
  </si>
  <si>
    <t>PRODUÇÃO ANTECIPADA</t>
  </si>
  <si>
    <t>ESTOQUE DISPONIVEL</t>
  </si>
  <si>
    <t>CARREGAMENTO</t>
  </si>
  <si>
    <t>FALTA PRODUZIR</t>
  </si>
  <si>
    <t xml:space="preserve">HORAS ESTIMADA PARA PRODUÇÃO </t>
  </si>
  <si>
    <t>DESCRIÇÃO DO PRODUTO</t>
  </si>
  <si>
    <t>PRODUTOS A PRODUZIR</t>
  </si>
  <si>
    <t>NECESSIDADE DE MATÉRIA PRIMA A PRODUZIR</t>
  </si>
  <si>
    <t>NECESSIDADE MATÉRIA PRIMA A PRODUZIR</t>
  </si>
  <si>
    <t>CONSUMO MATÉRIA PRIMA SAPIENS</t>
  </si>
  <si>
    <t>FUBÁ GROSSO</t>
  </si>
  <si>
    <t>FUBÁ MÉDIO</t>
  </si>
  <si>
    <t>QUANTIDADE  FARDOS</t>
  </si>
  <si>
    <t>QUANTIDADE FARDOS</t>
  </si>
  <si>
    <t>FUBÁ FINO MIMOSO</t>
  </si>
  <si>
    <t>099-12X500</t>
  </si>
  <si>
    <t>AMIDO CORSETTI 12 X 500 G</t>
  </si>
  <si>
    <t>099</t>
  </si>
  <si>
    <t>PROGRAMAÇÃO DE REINAREPA 12 x 1 KG</t>
  </si>
  <si>
    <t>PROGRAMAÇÃO DE REINAREPA 30 x 500 G</t>
  </si>
  <si>
    <t>098-30X500</t>
  </si>
  <si>
    <t>FUBÁ PRÉ COZIDO AREPA REINAREPA 30 X 500</t>
  </si>
  <si>
    <t xml:space="preserve">PRODUÇÃO </t>
  </si>
  <si>
    <t>OP</t>
  </si>
  <si>
    <t>QUANT.</t>
  </si>
  <si>
    <t>FLOÇÃO MILHO PUBLIC 24 X 500</t>
  </si>
  <si>
    <t>FUBÁ PRÉ COZIDO AREPA REINAREPA 30 x 500</t>
  </si>
  <si>
    <t>Nutrivita 12x500 Papel</t>
  </si>
  <si>
    <t>Nutrivita 30x500 Papel</t>
  </si>
  <si>
    <t>Canjiquinha  Xerém 20x500 Plást.</t>
  </si>
  <si>
    <t>Vitabem 30x500 Papel</t>
  </si>
  <si>
    <t>Canjiquinha Xerém  Scs De 40 Kgs</t>
  </si>
  <si>
    <t>Vitabrasil 10x1 Plástico</t>
  </si>
  <si>
    <t>Canjica 20x500 Plást. Munguzá</t>
  </si>
  <si>
    <t>Vitabrasil 30x500 Papel</t>
  </si>
  <si>
    <t>Canjica  Munguzá  Scs De 40 Kgs</t>
  </si>
  <si>
    <t>Flocos de Milho Pré-cozido M&amp;K - 12x500 Papel</t>
  </si>
  <si>
    <t>Canjica  Munguzá  Scs De 50 Kgs</t>
  </si>
  <si>
    <t>Puro Milho - Kisabor - Flocos  Pré-cozido 12x500 Papel</t>
  </si>
  <si>
    <t>Pipoca Comum Nutrivita 20x500 Plást.</t>
  </si>
  <si>
    <t>Puro Milho - Kisabor -  Flocos  Pré-cozido 30x500 Papel</t>
  </si>
  <si>
    <t>Pipoca Comum Nutrivita Scs De 40 Kgs</t>
  </si>
  <si>
    <t>Cordeiro - Flocos De Milho Pré-cozido - 30x500 Papel</t>
  </si>
  <si>
    <t>Pipoca Comum Nutrivita Scs De 50 Kgs</t>
  </si>
  <si>
    <t>Pipoca Micro-ondas Nutrivita Natural - 24x100</t>
  </si>
  <si>
    <t>Polenta - Kisabor - Flocos Pré-cozido - 30x500 Papel</t>
  </si>
  <si>
    <t>Pipoca Micro-ondas Nutrivita Manteiga - 24x100</t>
  </si>
  <si>
    <t>Polenta Nutrivita 30x500 Papel - Fubá De Milho Pré- Cozido</t>
  </si>
  <si>
    <t>Fubá Mimoso - Nutrivita - 12x500</t>
  </si>
  <si>
    <t>Farinha De Milho Pré-cozida Boa Nova 30x500 Papel</t>
  </si>
  <si>
    <t>Fubá Mimoso - Nutrivita - 24x500</t>
  </si>
  <si>
    <t>Arepa Nutrivita - Fubá De Milho Pré- Cozido 30x500 Papel</t>
  </si>
  <si>
    <t>Fubá Mimoso - Nutrivita - 12x1</t>
  </si>
  <si>
    <t>Harina De Maiz Precocida - (Reinarepa) - 30x500 Papel</t>
  </si>
  <si>
    <t>Fubá Mimoso Fino Adram - Scs De 40 Kgs</t>
  </si>
  <si>
    <t>Arepa Nutrivita - Fubá De Milho Pré- Cozido 12x1 Plást.</t>
  </si>
  <si>
    <t>Fubá Mimoso Médio Adram -  Scs De 40 Kgs</t>
  </si>
  <si>
    <t>Harina De Maiz Precocida - (Reinarepa) - 12x1 Plást.</t>
  </si>
  <si>
    <t>Fubá Mimoso Grosso Adram -  Scs De 40 Kgs</t>
  </si>
  <si>
    <t>Polenta Instantânia Perdiz - Fubá Pré-cozido - 12x500 - Plást.</t>
  </si>
  <si>
    <t>Fubá Mimoso - Kisabor - 12x500</t>
  </si>
  <si>
    <t>Polenta Instantânia Perdiz - Fubá Pré-cozido - 12x1 - Plást.</t>
  </si>
  <si>
    <t>Fubá Mimoso - Kisabor - 24x500</t>
  </si>
  <si>
    <t>Polenta Cbs Pré-cozida - 12x500 Papel</t>
  </si>
  <si>
    <t>Fubá Mimoso - Kisabor - 12x1</t>
  </si>
  <si>
    <t>Polenta Fritz &amp; Frida Fubá De Milho Pré-cozido - 12x500 Papel</t>
  </si>
  <si>
    <t>Farinha de Milho (Extra Fina) - Anseba - Scs de 25 Kgs</t>
  </si>
  <si>
    <t>Vitabras 30x400 Papel</t>
  </si>
  <si>
    <t>Farinha de Milho (Extra Fina) - Mangolé - Scs de 25 Kgs</t>
  </si>
  <si>
    <t>Farinha de Milho Fina (Fubá Mimoso Fino) Nutrivita - 12x1 Fds</t>
  </si>
  <si>
    <t>Farinha de Milho Média (Fubá Medio) Nutrivita - 12x1 Fds</t>
  </si>
  <si>
    <t>Farinha de Milho Grossa (Fubá Grosso) Nutrivita - 12x1 Fds</t>
  </si>
  <si>
    <t>Farinha de Milho Fina         (Fubá Fino)   Fritz &amp; Frida - 10x1 Fds</t>
  </si>
  <si>
    <t>Farinha de Milho Média     (Fubá Medio)  Fritz &amp; Frida - 10x1 Fds</t>
  </si>
  <si>
    <t>Flocão Nutrivita 10x500 Plástico</t>
  </si>
  <si>
    <t>Farinha de Milho Grossa (Fubá Grosso) Fritz &amp; Frida - 10x1 Fds</t>
  </si>
  <si>
    <t>Flocão Nutrivita 20x500 Plástico</t>
  </si>
  <si>
    <t>Farinha De Milho Média (Fubá Médio) Perdiz - 6x1 Fds</t>
  </si>
  <si>
    <t>Flocão Nutrivita 20x500 Plást.  (p/merenda Escolar)</t>
  </si>
  <si>
    <t>Farinha De Milho Média (Fubá Médio) Perdiz - 12x1 Fds</t>
  </si>
  <si>
    <t>Flocão Vitabem 20x500 Plástico</t>
  </si>
  <si>
    <t>Farinha de Milho Grossa (Fubá Grosso) Perdiz - 6x1 Fds</t>
  </si>
  <si>
    <t>Flocão Vitabras Plást. 20x400</t>
  </si>
  <si>
    <t>Farinha de Milho Grossa (Fubá Grosso) Perdiz - 12x1 Fds</t>
  </si>
  <si>
    <t>Flocão De Arroz  Plást. 10x500</t>
  </si>
  <si>
    <t>Amido De Milho Fritz E Frida 12x200 Caixa</t>
  </si>
  <si>
    <t>Flocão De Arroz  Plást. 20x500</t>
  </si>
  <si>
    <t>Amido De Milho Fritz E Frida 12x500 Caixa</t>
  </si>
  <si>
    <t>Flocão De Arroz Nutrivita Scs 25 Kgs</t>
  </si>
  <si>
    <t>Amido De Milho Fritz E Frida 12x1 Fds Plást.</t>
  </si>
  <si>
    <t>Flocão De Arroz Nutrivita Scs 30 Kgs</t>
  </si>
  <si>
    <t>Amido de Milho CBS 12x200 Caixa</t>
  </si>
  <si>
    <t>Colorífico Nutrivita Plást. 10x100</t>
  </si>
  <si>
    <t>Amido de Milho CBS 12x500 Caixa</t>
  </si>
  <si>
    <t>Colorífico Nutrivita Plást. 100x100</t>
  </si>
  <si>
    <t>Amido De Milho Kisabor 12x500 Fds</t>
  </si>
  <si>
    <t>Colorífico Nutrivita Plást. 20x500</t>
  </si>
  <si>
    <t>Amido de milho CORSETTI 12x500 Fds</t>
  </si>
  <si>
    <t>Colorífico Friz&amp;Frida Plást. 105x100</t>
  </si>
  <si>
    <t>Amido De Milho Marpa 20x500 Fds</t>
  </si>
  <si>
    <t>Colorífico Plást. 25 Kgs</t>
  </si>
  <si>
    <t>Amido De Milho Nutrivita 12x200 Caixa</t>
  </si>
  <si>
    <t>Harina De Maiz Precocida - (Reinarepa) Scs de 25 Kgs</t>
  </si>
  <si>
    <t>Amido De Milho Nutrivita 12x500 Caixa</t>
  </si>
  <si>
    <t xml:space="preserve">Flocos De Milho Adram  Scs  De 25  Kgs </t>
  </si>
  <si>
    <t>Amido De Milho Nutrivita 20x500 Caixa</t>
  </si>
  <si>
    <t xml:space="preserve">Flocos De Milho Adram  Scs  De 30  Kgs </t>
  </si>
  <si>
    <t>Amido De Milho Nutrivita 50x200 Caixa</t>
  </si>
  <si>
    <t xml:space="preserve">Flocos De Milho Adram  Scs  De 40  Kgs </t>
  </si>
  <si>
    <t>Amido De Milho 30x500 Plást.</t>
  </si>
  <si>
    <t xml:space="preserve">Polenta Adram Scs De 25 Kgs - Fubá De Milho Pré- Cozido </t>
  </si>
  <si>
    <t>Amido De Milho Nutrivita 24x500 Fds Plást.</t>
  </si>
  <si>
    <t xml:space="preserve">Polenta Adram Scs De 30 Kgs - Fubá De Milho Pré- Cozido </t>
  </si>
  <si>
    <t>Amido De Milho Nutrivita 12x1 Plást.</t>
  </si>
  <si>
    <t xml:space="preserve">Polenta Adram Scs De 40 Kgs - Fubá De Milho Pré- Cozido </t>
  </si>
  <si>
    <t>Amido De Milho 24x500 Fds (embalagem Leitosa)</t>
  </si>
  <si>
    <t>Flocão Adram 25 Kgs</t>
  </si>
  <si>
    <t>Amido De Milho 60x200 Fds (embalagem Leitosa)</t>
  </si>
  <si>
    <t>Flocão Adram 30 Kgs</t>
  </si>
  <si>
    <t>Amido De Milho Scs 25kgs</t>
  </si>
  <si>
    <t>Canjiquinha Xerém Amarela M&amp;k  12x500  Plást.</t>
  </si>
  <si>
    <t>Canjicão Scs  50kgs</t>
  </si>
  <si>
    <t>099-12X200</t>
  </si>
  <si>
    <t>AMIDO CORSETTI 12 X 200 G</t>
  </si>
  <si>
    <t>102-25</t>
  </si>
  <si>
    <t>AMIDO INDEMIL 25 K</t>
  </si>
  <si>
    <t>102</t>
  </si>
  <si>
    <t>Amido de milho CORSETTI 12x200 Caixa</t>
  </si>
  <si>
    <t>Amido de Milho INDEMIL Scs de 25 Kgs</t>
  </si>
  <si>
    <t>FLOÇÃO MILHO PANAMERICAN 12 X 500</t>
  </si>
  <si>
    <t>No mesmo dia produziu 9968 fardos do pedido de 1.640 toneladas que são 109.334 fardos</t>
  </si>
  <si>
    <t>OBS.: 4.000 toneladas = 266.667 fardos finalizou de produzir no dia 02/03/21</t>
  </si>
  <si>
    <t>OBS.:Está somado os dois pedidos de Arepa, dando um total de 5.640 toneladas = 376.001 fardos.</t>
  </si>
  <si>
    <t>FALTA CARREGAR</t>
  </si>
  <si>
    <t>PROGRAMAÇÃO DE AREPITA CARIBE 30 x 500 G</t>
  </si>
  <si>
    <t>105-30X500</t>
  </si>
  <si>
    <t>FUBÁ PRÉ COZIDO AREPITA CARIBE 30 X 500</t>
  </si>
  <si>
    <t>105</t>
  </si>
  <si>
    <t>FUBÁ PRÉ COZIDO AREPITA CARIBE 30 x 500</t>
  </si>
  <si>
    <t>FUBÁ PRÉ COZIDO</t>
  </si>
  <si>
    <t>PRODUÇÃO ANTECIPADA OU ATRASADA</t>
  </si>
  <si>
    <t>DERIVAÇÃO</t>
  </si>
  <si>
    <t>078-12X500</t>
  </si>
  <si>
    <t>POLENTA BEATRIZ 12 X 500 G</t>
  </si>
  <si>
    <t>077-100X100</t>
  </si>
  <si>
    <t>COLORÍFICO BEATRIZ 100 X 100 G</t>
  </si>
  <si>
    <t>091-12X200</t>
  </si>
  <si>
    <t>091-12X1</t>
  </si>
  <si>
    <t>AMIDO BEATRIZ 12 X 200 G</t>
  </si>
  <si>
    <t xml:space="preserve">AMIDO BEATRIZ 12 X 1 </t>
  </si>
  <si>
    <t>223-12X500</t>
  </si>
  <si>
    <t>FLOÇÃO MILHO BEATRIZ 12 X 500</t>
  </si>
  <si>
    <t>078</t>
  </si>
  <si>
    <t>POLENTA BEATRIZ 12 X 500</t>
  </si>
  <si>
    <t>FLOÇAO MILHO BEATRIZ 12 X 500</t>
  </si>
  <si>
    <t>077</t>
  </si>
  <si>
    <t>091</t>
  </si>
  <si>
    <t>AMIDO BEATRIZ 12 X 1</t>
  </si>
  <si>
    <t>FALTOU PRODUZIR 149.026</t>
  </si>
  <si>
    <t xml:space="preserve">Harina de Maiz Precocida (AREPITA CARIBE) - 30x500 Papel </t>
  </si>
  <si>
    <t>060-12x200</t>
  </si>
  <si>
    <t>060-12x500</t>
  </si>
  <si>
    <t>059-12x1</t>
  </si>
  <si>
    <t>PEDIDOS</t>
  </si>
  <si>
    <t>12x7</t>
  </si>
  <si>
    <t>19x8</t>
  </si>
  <si>
    <t>TOTAL PALETE</t>
  </si>
  <si>
    <t>PALETE LAÇO  ALTURA</t>
  </si>
  <si>
    <t>Polenta - Kisabor - Fubá Pré-cozido - 12x500 Papel</t>
  </si>
  <si>
    <t>Polenta Instântanea BEATRIZ Fubá De Milho Pré-cozido 12x500 Plást.</t>
  </si>
  <si>
    <t>Amido de Milho Beatriz 12x200 Caixa</t>
  </si>
  <si>
    <t>Amido de Milho Beatriz 12x1 Fds Plást.</t>
  </si>
  <si>
    <t>DATA</t>
  </si>
  <si>
    <t>6x12</t>
  </si>
  <si>
    <t>FLOÇÃO MILHO CINDERELA 20 X 500</t>
  </si>
  <si>
    <t>225-12X1</t>
  </si>
  <si>
    <t>AMIDO CINDERELA 12 X 1</t>
  </si>
  <si>
    <t>FLOÇAO MILHO CINDERELA 20 X 500</t>
  </si>
  <si>
    <t>225</t>
  </si>
  <si>
    <t>FUBÁ GROSSO GRITZ</t>
  </si>
  <si>
    <t>16X10</t>
  </si>
  <si>
    <t>10x7</t>
  </si>
  <si>
    <t>QUANTIDADE</t>
  </si>
  <si>
    <t xml:space="preserve">DATA LIBERAÇÃO </t>
  </si>
  <si>
    <t xml:space="preserve">CÓD </t>
  </si>
  <si>
    <t>DESCRIÇÃO PRODUTO</t>
  </si>
  <si>
    <t>PALETE</t>
  </si>
  <si>
    <t>6x10</t>
  </si>
  <si>
    <t>9x10</t>
  </si>
  <si>
    <t>7x10</t>
  </si>
  <si>
    <t>9x8</t>
  </si>
  <si>
    <t>6x8</t>
  </si>
  <si>
    <t>amido 20x500</t>
  </si>
  <si>
    <t>4x8</t>
  </si>
  <si>
    <t>amido 50x200</t>
  </si>
  <si>
    <t>colorífico 100x100</t>
  </si>
  <si>
    <t>flocos de milho 30x500</t>
  </si>
  <si>
    <t>flocão de milho 20x500</t>
  </si>
  <si>
    <t>flocão de arroz 20x500</t>
  </si>
  <si>
    <t>polenta (fuba de milho pré-cozido) 30x500</t>
  </si>
  <si>
    <t>colorífico 20x500</t>
  </si>
  <si>
    <t>canjica munguzá 20x500</t>
  </si>
  <si>
    <t>canjiquinha xerém 20x500</t>
  </si>
  <si>
    <t>fubá mimoso fino 12x1</t>
  </si>
  <si>
    <t>farinha de milho fino 12x1</t>
  </si>
  <si>
    <t>farinha de milho médio 12x1</t>
  </si>
  <si>
    <t>farinha de milho grosso 12x1</t>
  </si>
  <si>
    <t>222</t>
  </si>
  <si>
    <t>Flocão Panamerican</t>
  </si>
  <si>
    <t>Colorifico Fritz e Frida</t>
  </si>
  <si>
    <t>068-12X500</t>
  </si>
  <si>
    <t>FARINHA MÉDIA PERDIZ 12 X 500G</t>
  </si>
  <si>
    <t>011 - NUTRIVITA EM EXPURGO</t>
  </si>
  <si>
    <t>201 - FLOCÃO EM EXPURGO</t>
  </si>
  <si>
    <t>204 - ARROZ EM EXPURGO</t>
  </si>
  <si>
    <t>100-30x500</t>
  </si>
  <si>
    <t>POLENTA TUPÃ PRE COZIDO 30 X 500</t>
  </si>
  <si>
    <t>100</t>
  </si>
  <si>
    <t>101</t>
  </si>
  <si>
    <t>101-ÚNICA</t>
  </si>
  <si>
    <t>CREME DE MILHO</t>
  </si>
  <si>
    <t>QUILO</t>
  </si>
  <si>
    <t>REVISÃO FICHA TÉCNICA</t>
  </si>
  <si>
    <t xml:space="preserve">               /               /</t>
  </si>
  <si>
    <t>MIX POR SEGUNDO</t>
  </si>
  <si>
    <t>GRAMAS</t>
  </si>
  <si>
    <t>TEMPO EM SEGUNDOS</t>
  </si>
  <si>
    <t>MIX POR MINUTO</t>
  </si>
  <si>
    <t>MIX POR HORA</t>
  </si>
  <si>
    <t>FUBA POR HORA</t>
  </si>
  <si>
    <t>MIX POR KILO DE FUBA</t>
  </si>
  <si>
    <t>MIX EM MIL KILOS</t>
  </si>
  <si>
    <t>FUBÁ MIMOSO</t>
  </si>
  <si>
    <t xml:space="preserve"> "CONC002","MIXF001","SALI002" </t>
  </si>
  <si>
    <t>BOLETIM DIÁRIO DE PRODUÇÃO E CARREGAMENTO</t>
  </si>
  <si>
    <t xml:space="preserve">PRODUÇÃO  </t>
  </si>
  <si>
    <t>037-30X400</t>
  </si>
  <si>
    <t>POLENTA NUTRIVITA 30 X 400</t>
  </si>
  <si>
    <t>PRODUÇÃO MÊS</t>
  </si>
  <si>
    <t>PRODUÇÃO DIÁRIA</t>
  </si>
  <si>
    <t>PRODUÇÃO DIÁRIA DE</t>
  </si>
  <si>
    <t>CARREGAMENTO DIÁRIA DE</t>
  </si>
  <si>
    <t>EXPEDIÇÃO DIÁRIA</t>
  </si>
  <si>
    <t>EXPEDIÇÃO MÊS</t>
  </si>
  <si>
    <t>FLOCÃO MILHO NUTRIVITA 20 X 500</t>
  </si>
  <si>
    <t>FLOCÃO MILHO NUTRIVITA 10 X 500</t>
  </si>
  <si>
    <t>FLOCÃO MILHO VITABEM 20 X 500</t>
  </si>
  <si>
    <t>FLOCÃO MILHO VITABRAS 20 X 400</t>
  </si>
  <si>
    <t>FLOCÃO MILHO PURO MILHO 12 X 500</t>
  </si>
  <si>
    <t>FLOCÃO MILHO M &amp; K 12 X 500</t>
  </si>
  <si>
    <t>FLOCÃO MILHO CBS 12 X 500</t>
  </si>
  <si>
    <t>FLOCÃO MILHO CORDEIRO 20 X 500</t>
  </si>
  <si>
    <t>FLOCÃO MILHO PUBLIC 24 X 500</t>
  </si>
  <si>
    <t>FLOCÃO MILHO PANAMERICAN 12 X 500</t>
  </si>
  <si>
    <t>FLOCÃO MILHO BEATRIZ 12 X 500</t>
  </si>
  <si>
    <t>FLOCÃO MILHO CINDERELA 20 X 500</t>
  </si>
  <si>
    <t>FLOCÃO ARROZ NUTRIVITA 20 X 500</t>
  </si>
  <si>
    <t>FLOCÃO ARROZ NUTRIVITA 10 X 500</t>
  </si>
  <si>
    <t>080-12x200</t>
  </si>
  <si>
    <t>080-12x500</t>
  </si>
  <si>
    <t>039-12x500</t>
  </si>
  <si>
    <t>PROGRAMAÇÃO DA PRODUÇÃO</t>
  </si>
  <si>
    <t xml:space="preserve">Bruno </t>
  </si>
  <si>
    <t xml:space="preserve">Fiscal </t>
  </si>
  <si>
    <t>Estoque</t>
  </si>
  <si>
    <t xml:space="preserve">CONTA CONTABIL </t>
  </si>
  <si>
    <t>MATERIAL DE CONSUMO</t>
  </si>
  <si>
    <t>TEFL001</t>
  </si>
  <si>
    <t>TEFLON ADESIVO</t>
  </si>
  <si>
    <t>ETIQ001</t>
  </si>
  <si>
    <t>ETIQUET - PRODUÇÃO BRANCA</t>
  </si>
  <si>
    <t>TOUC002</t>
  </si>
  <si>
    <t>006</t>
  </si>
  <si>
    <t>TOUCA DESCARTAVEL - TNT CLIPADA</t>
  </si>
  <si>
    <t>BLOC001</t>
  </si>
  <si>
    <t>BLOCO DE VIAS - ORDEM DE SERVIÇO</t>
  </si>
  <si>
    <t>FITA004</t>
  </si>
  <si>
    <t>086</t>
  </si>
  <si>
    <t>FITA CREPE - 48X50</t>
  </si>
  <si>
    <t>COPO004</t>
  </si>
  <si>
    <t>001</t>
  </si>
  <si>
    <t>COPO DESCARTAVEL - 180ML</t>
  </si>
  <si>
    <t>GRAM002</t>
  </si>
  <si>
    <t>GRAMPO PARA GRAMPEADOR 26/6</t>
  </si>
  <si>
    <t>CANE001</t>
  </si>
  <si>
    <t>CANETA ESFEROGRAFICA</t>
  </si>
  <si>
    <t>PILH001</t>
  </si>
  <si>
    <t>002</t>
  </si>
  <si>
    <t>PILHA ALCALINA PEQUENA</t>
  </si>
  <si>
    <t>CABO009</t>
  </si>
  <si>
    <t>CABO DE MADEIRA PARA VASSOURA - ÚNICA</t>
  </si>
  <si>
    <t>BOBI005</t>
  </si>
  <si>
    <t>084</t>
  </si>
  <si>
    <t>BOBINA PARA RELOGIO PONTO - ÚNICA</t>
  </si>
  <si>
    <t>DIGI001</t>
  </si>
  <si>
    <t xml:space="preserve">DIGITO PARA CARIMBO </t>
  </si>
  <si>
    <t>PAPE002</t>
  </si>
  <si>
    <t>PAPEL CARBONO</t>
  </si>
  <si>
    <t>MATERIAL DE LIMPEZA E MANUTENÇÃO</t>
  </si>
  <si>
    <t>VASS001</t>
  </si>
  <si>
    <t>018</t>
  </si>
  <si>
    <t>VASSOURA NYLON - SEM CABO</t>
  </si>
  <si>
    <t>ESPO003</t>
  </si>
  <si>
    <t>ESPONJA MULTIUSO - ÚNICA</t>
  </si>
  <si>
    <t>SACO001</t>
  </si>
  <si>
    <t>SACO ALVEJADO - BRANCO</t>
  </si>
  <si>
    <t>PINC001</t>
  </si>
  <si>
    <t xml:space="preserve">PINCEL DE PINTURA </t>
  </si>
  <si>
    <t>SACO002</t>
  </si>
  <si>
    <t>SACO DE LIXO - 40 LITROS</t>
  </si>
  <si>
    <t>QUER002</t>
  </si>
  <si>
    <t>QUEROSENE 800ML</t>
  </si>
  <si>
    <t>ALCO003</t>
  </si>
  <si>
    <t>043</t>
  </si>
  <si>
    <t>ALCOOL COMUM</t>
  </si>
  <si>
    <t>LIXA001</t>
  </si>
  <si>
    <t>120 LIXA FERRO</t>
  </si>
  <si>
    <t>MANUTENÇÃO E CONSERVAÇÃO MECÂNICA</t>
  </si>
  <si>
    <t>MANUTENÇÃO E CONSERVAÇÃO ELÉTRICA</t>
  </si>
  <si>
    <t>CENTRO DE CUSTO</t>
  </si>
  <si>
    <t>SETOR EMPACOTAMENTO DE FLOCÃO DE ARROZ</t>
  </si>
  <si>
    <t>SETOR EMPACOTAMENTO DE COLORIFICO</t>
  </si>
  <si>
    <t>SETOR EMPACOTAMENTO DE FUBÁ</t>
  </si>
  <si>
    <t>SETOR EMPACOTAMENTO DE FLOCADO</t>
  </si>
  <si>
    <t>SETOR EMPACOTAMENTO DE FLOCÃO DE MILHO</t>
  </si>
  <si>
    <t>SETOR EMPACOTAMENTO DE AMIDO</t>
  </si>
  <si>
    <t>SETOR FABRICA DE EMBALAGEM</t>
  </si>
  <si>
    <t>SETOR EXPEDIÇÃO</t>
  </si>
  <si>
    <t>SETOR CONTROLE DE ESTOQUE</t>
  </si>
  <si>
    <t>DEPÓSITO</t>
  </si>
  <si>
    <t>ALMOXARIFADO</t>
  </si>
  <si>
    <t>005</t>
  </si>
  <si>
    <t>Derivação</t>
  </si>
  <si>
    <t>Componente</t>
  </si>
  <si>
    <t>30X500</t>
  </si>
  <si>
    <t>20X500</t>
  </si>
  <si>
    <t>008</t>
  </si>
  <si>
    <t>ARRO.I.F06</t>
  </si>
  <si>
    <t>ESTOQUE COM PROJEÇÃO DE PRODUÇÃO</t>
  </si>
  <si>
    <t>Estoque Atual</t>
  </si>
  <si>
    <t>Situação do Estoque</t>
  </si>
  <si>
    <t>RECURSOS HUMANOS</t>
  </si>
  <si>
    <t>MATERIAIS DE ESCRITORIO</t>
  </si>
  <si>
    <t>DOMINGO</t>
  </si>
  <si>
    <t>ESTOQUE TOTAL DO DIA</t>
  </si>
  <si>
    <t>ESTOQUE TOTAL SÁBADO</t>
  </si>
  <si>
    <t>ESTOQUE TOTAL DOMINGO</t>
  </si>
  <si>
    <t>ELAS001</t>
  </si>
  <si>
    <t>ELASTICO FINO</t>
  </si>
  <si>
    <t>106</t>
  </si>
  <si>
    <t>ELASTICO LARGO</t>
  </si>
  <si>
    <t>TOTAL ATÉ AS 19 HORAS</t>
  </si>
  <si>
    <t>flocão Vitabras 20x400</t>
  </si>
  <si>
    <t>26/01</t>
  </si>
  <si>
    <t>Polenta Nutrivita 30x400 Plástico - Fubá De Milho Pré- Cozido</t>
  </si>
  <si>
    <t>Polenta Tupã 30x500 Papel - Fubá De Milho Pré- Cozido</t>
  </si>
  <si>
    <t>Flocão de Milho M&amp;K  - 12x500 - Plástico</t>
  </si>
  <si>
    <t>Flocão De Milho Kisabor Puro Milho 500g - 12x500 - Plástico</t>
  </si>
  <si>
    <t>Flocão de Milho  BEATRIZ - 12x500 - Plástico</t>
  </si>
  <si>
    <t>Flocão De Milho Cbs - 12x500 - Plástico</t>
  </si>
  <si>
    <t>Flocão De Milho Panamerican - 12x500 - Plástico</t>
  </si>
  <si>
    <t>Farinha De Milho Média (Fubá Médio) Perdiz - 12x500 Fds</t>
  </si>
  <si>
    <t>Flocão De Milho Cordeiro - 20x500 - Plástico</t>
  </si>
  <si>
    <t>Flocão De Milho Cinderela - 20x500 - Plástico</t>
  </si>
  <si>
    <t>Flocão  De Milho Public - 24x500 - Plástico</t>
  </si>
  <si>
    <t>Amido de Milho Cinderela 12x1 Fds Plást.</t>
  </si>
  <si>
    <t>Colorífico Beatriz Plást. 100x100</t>
  </si>
  <si>
    <t>25/01</t>
  </si>
  <si>
    <t>FLOCÃO MILHO ATALAIA 20 X 500</t>
  </si>
  <si>
    <t>224-20X500</t>
  </si>
  <si>
    <t>226-20X500</t>
  </si>
  <si>
    <t>222-12X500</t>
  </si>
  <si>
    <t>221-24X500</t>
  </si>
  <si>
    <t>descrição</t>
  </si>
  <si>
    <t>diferença</t>
  </si>
  <si>
    <t>estoque atual</t>
  </si>
  <si>
    <t>código</t>
  </si>
  <si>
    <t>PRODUÇÃO MENSAL</t>
  </si>
  <si>
    <t>023-25</t>
  </si>
  <si>
    <t>004-25</t>
  </si>
  <si>
    <t>CANJICA MUNGUZÁ 25 K</t>
  </si>
  <si>
    <t>CANJICA XERÉM 25 K</t>
  </si>
  <si>
    <t>CANJICA MUNGUZÁ 25K</t>
  </si>
  <si>
    <t>CANJICA XERÉM 25K</t>
  </si>
  <si>
    <t>062-25</t>
  </si>
  <si>
    <t>FUBÁ FINO ADRAM 25 K</t>
  </si>
  <si>
    <t>produtos a retornar</t>
  </si>
  <si>
    <t>CÓDIGO DO PRODUTO</t>
  </si>
  <si>
    <t>quantidade</t>
  </si>
  <si>
    <t>total</t>
  </si>
  <si>
    <t>data</t>
  </si>
  <si>
    <t>079-24X500</t>
  </si>
  <si>
    <t>079</t>
  </si>
  <si>
    <t>FUBÁ PRÉ COZIDO KISABOR 24 X 500</t>
  </si>
  <si>
    <t>082-12x400</t>
  </si>
  <si>
    <t>083-12x400</t>
  </si>
  <si>
    <t>CANJICA MUNGUZÁ KISABOR 12X400</t>
  </si>
  <si>
    <t>CANJICA XERÉM KISABOR 12X400</t>
  </si>
  <si>
    <t>082</t>
  </si>
  <si>
    <t>083</t>
  </si>
  <si>
    <t>084-12X1</t>
  </si>
  <si>
    <t>FUBÁ PRÉ COZIDO AREPA LAMPIONE</t>
  </si>
  <si>
    <t xml:space="preserve">FARDOS </t>
  </si>
  <si>
    <t>FUBÁ PRÉ COZIDO AREPA LAMPIONE 12 X 1</t>
  </si>
  <si>
    <t>FUBA PRE COZIDO LAMPIONE 12 X 1</t>
  </si>
  <si>
    <t>enviados</t>
  </si>
  <si>
    <t>recebidos</t>
  </si>
  <si>
    <t>data envio</t>
  </si>
  <si>
    <t>data produção</t>
  </si>
  <si>
    <t>POLENTA KISABOR PRÉ COZIDO  24 X 500</t>
  </si>
  <si>
    <t>DISPONIVEL</t>
  </si>
  <si>
    <t>027-12x200</t>
  </si>
  <si>
    <t>027-12x500</t>
  </si>
  <si>
    <t>070-12x1</t>
  </si>
  <si>
    <t>18x8</t>
  </si>
  <si>
    <t>8x9</t>
  </si>
  <si>
    <t>227-20x500</t>
  </si>
  <si>
    <t>FLOCÃO MILHO FRITZ E FRIDA 20 X 500</t>
  </si>
  <si>
    <t>FLOCAO MILHO FRITZ E FRIDA 20 X 500</t>
  </si>
  <si>
    <t>332-30</t>
  </si>
  <si>
    <t>FLOCADO ADRAM 30K</t>
  </si>
  <si>
    <t>DESI001</t>
  </si>
  <si>
    <t>DESINFETANTE</t>
  </si>
  <si>
    <t>SABO003</t>
  </si>
  <si>
    <t>031</t>
  </si>
  <si>
    <t>SABONETE LIQUIDO</t>
  </si>
  <si>
    <t>CARREGAMENTO MENSAL</t>
  </si>
  <si>
    <t>FLOCÃO DE MILHO QUALITÁ 12 X 500</t>
  </si>
  <si>
    <t>209-12X500</t>
  </si>
  <si>
    <t>embalagem</t>
  </si>
  <si>
    <t>pacotes</t>
  </si>
  <si>
    <t>fardo</t>
  </si>
  <si>
    <t>FLOCAO DE MILHO LESTE 20 X 500</t>
  </si>
  <si>
    <t>212-20X500</t>
  </si>
  <si>
    <t>209</t>
  </si>
  <si>
    <t>201-20x500</t>
  </si>
  <si>
    <t>PERDAS DE EMBALAGEM</t>
  </si>
  <si>
    <t>PORCENTAGEM</t>
  </si>
  <si>
    <t>209-12x500</t>
  </si>
  <si>
    <t>204-20x500</t>
  </si>
  <si>
    <t>208-12x500</t>
  </si>
  <si>
    <t>-</t>
  </si>
  <si>
    <t>perda diária</t>
  </si>
  <si>
    <t>FLOCADO NUTRIVITA</t>
  </si>
  <si>
    <t>FLOCADO KISABOR</t>
  </si>
  <si>
    <t>FLOCAO NUTRIVITA</t>
  </si>
  <si>
    <t>FLOCAO DE ARROZ</t>
  </si>
  <si>
    <t>FLOCAO KISABOR</t>
  </si>
  <si>
    <t>FLOCAO VITABRAS</t>
  </si>
  <si>
    <t>FLOCAO QUALITA</t>
  </si>
  <si>
    <t>SACARIA DE FLOCAO</t>
  </si>
  <si>
    <t>COD</t>
  </si>
  <si>
    <t>EMBARQUE SAIDA</t>
  </si>
  <si>
    <t>ESTOQUE AS 19:00</t>
  </si>
  <si>
    <t>PRODUÇÃO ATÉ AS 19</t>
  </si>
  <si>
    <t>PRODUÇÃO ATÉ AS 23</t>
  </si>
  <si>
    <t>ESTOQUE AS 23:00</t>
  </si>
  <si>
    <t>SÁBADO 19:00</t>
  </si>
  <si>
    <t>ATÉ 19:00</t>
  </si>
  <si>
    <t>ATÉ 23:00</t>
  </si>
  <si>
    <t>SÁBADO 23:00</t>
  </si>
  <si>
    <t>011-30x500</t>
  </si>
  <si>
    <t>056-25</t>
  </si>
  <si>
    <t>207-20x500</t>
  </si>
  <si>
    <t>019-30x500</t>
  </si>
  <si>
    <t>027-20x500</t>
  </si>
  <si>
    <t>027-50x200</t>
  </si>
  <si>
    <t>AMIDO NUTRIVITA 12 x 500</t>
  </si>
  <si>
    <t>AMIDO NUTRIVITA 20 x 500</t>
  </si>
  <si>
    <t>AMIDO NUTRIVITA 50 x 200</t>
  </si>
  <si>
    <t>perda mensal</t>
  </si>
  <si>
    <t>POLENTA ADRAM 25K</t>
  </si>
  <si>
    <t>FLOCADO KISABOR 30 X 500</t>
  </si>
  <si>
    <t>AMIDO NUTRIVITA 12x1</t>
  </si>
  <si>
    <t>FUBÁ MÉDIO ADRAM 25 K</t>
  </si>
  <si>
    <t>071-25</t>
  </si>
  <si>
    <t>produto com problema no processo ou em expurgo</t>
  </si>
  <si>
    <t xml:space="preserve">cod </t>
  </si>
  <si>
    <t xml:space="preserve">estoque </t>
  </si>
  <si>
    <t>interditado</t>
  </si>
  <si>
    <t>disponivel</t>
  </si>
  <si>
    <t xml:space="preserve">data </t>
  </si>
  <si>
    <t>FIM DE SEMANA</t>
  </si>
  <si>
    <t>ESTOQUE AO SAB 19:00</t>
  </si>
  <si>
    <t>ESTOQUE SAB 23:00</t>
  </si>
  <si>
    <t>ESTOQUE DOM 19:00</t>
  </si>
  <si>
    <t>expurgos</t>
  </si>
  <si>
    <t>produto</t>
  </si>
  <si>
    <t>qnt</t>
  </si>
  <si>
    <t>obs</t>
  </si>
  <si>
    <t>obs.</t>
  </si>
  <si>
    <t>estoque</t>
  </si>
  <si>
    <t>sabado</t>
  </si>
  <si>
    <t>domingo</t>
  </si>
  <si>
    <t>às 19:00</t>
  </si>
  <si>
    <t>às 23:00</t>
  </si>
  <si>
    <t>masipack 01</t>
  </si>
  <si>
    <t>masipack 02</t>
  </si>
  <si>
    <t>masipack 03</t>
  </si>
  <si>
    <t>masipack 04</t>
  </si>
  <si>
    <t>masipack 05</t>
  </si>
  <si>
    <t>masipack 06</t>
  </si>
  <si>
    <t>FLOCÃO MILHO</t>
  </si>
  <si>
    <t>FLOCÃO ARROZ</t>
  </si>
  <si>
    <t>FLOCADO KSB</t>
  </si>
  <si>
    <t>FLOCAO KSB</t>
  </si>
  <si>
    <t>FLOCAO VTB</t>
  </si>
  <si>
    <t>FLOCAO QA</t>
  </si>
  <si>
    <t>TREN001</t>
  </si>
  <si>
    <t xml:space="preserve">TRENA </t>
  </si>
  <si>
    <t>////</t>
  </si>
  <si>
    <t>ESTOQUE DOM 23:00</t>
  </si>
  <si>
    <t xml:space="preserve">Unidade </t>
  </si>
  <si>
    <t xml:space="preserve">Setor </t>
  </si>
  <si>
    <t xml:space="preserve">Usuário </t>
  </si>
  <si>
    <t>Ramal</t>
  </si>
  <si>
    <t xml:space="preserve">Faxinal </t>
  </si>
  <si>
    <t xml:space="preserve">Almoxarifado </t>
  </si>
  <si>
    <t xml:space="preserve">Joao Carlos </t>
  </si>
  <si>
    <t xml:space="preserve">Comercial </t>
  </si>
  <si>
    <t xml:space="preserve">Ilda </t>
  </si>
  <si>
    <t xml:space="preserve">Kelly </t>
  </si>
  <si>
    <t xml:space="preserve">Maria Pratezi </t>
  </si>
  <si>
    <t xml:space="preserve">Patricia </t>
  </si>
  <si>
    <t xml:space="preserve">Compra Milho </t>
  </si>
  <si>
    <t xml:space="preserve">Cesar Maesta </t>
  </si>
  <si>
    <t xml:space="preserve">Compras </t>
  </si>
  <si>
    <t xml:space="preserve">Kaio </t>
  </si>
  <si>
    <t xml:space="preserve">Adilson </t>
  </si>
  <si>
    <t xml:space="preserve">Contabilidade </t>
  </si>
  <si>
    <t xml:space="preserve">Jair Gustavo </t>
  </si>
  <si>
    <t xml:space="preserve">Josias </t>
  </si>
  <si>
    <t xml:space="preserve">Marcelo Reis </t>
  </si>
  <si>
    <t xml:space="preserve">Darcirio </t>
  </si>
  <si>
    <t xml:space="preserve">Copa </t>
  </si>
  <si>
    <t xml:space="preserve">Ctr. Embalagem </t>
  </si>
  <si>
    <t xml:space="preserve">Paulo / Ailton </t>
  </si>
  <si>
    <t xml:space="preserve">Degerminação </t>
  </si>
  <si>
    <t xml:space="preserve">Mario Mery </t>
  </si>
  <si>
    <t xml:space="preserve">Diretoria </t>
  </si>
  <si>
    <t xml:space="preserve">Embarque </t>
  </si>
  <si>
    <t xml:space="preserve">Tenilson </t>
  </si>
  <si>
    <t xml:space="preserve">Fáb. Embalagem </t>
  </si>
  <si>
    <t xml:space="preserve">Joaquim / Julica </t>
  </si>
  <si>
    <t xml:space="preserve">Faturamento </t>
  </si>
  <si>
    <t xml:space="preserve">Ademir / Rafael </t>
  </si>
  <si>
    <t xml:space="preserve">Financeiro </t>
  </si>
  <si>
    <t xml:space="preserve">Janes </t>
  </si>
  <si>
    <t xml:space="preserve">Paulo Cesar </t>
  </si>
  <si>
    <t xml:space="preserve">Cleide </t>
  </si>
  <si>
    <t xml:space="preserve">Talita </t>
  </si>
  <si>
    <t xml:space="preserve">Julio </t>
  </si>
  <si>
    <t xml:space="preserve">Leonaro Bertelli </t>
  </si>
  <si>
    <t xml:space="preserve">Marcos </t>
  </si>
  <si>
    <t xml:space="preserve">Luiz Augusto </t>
  </si>
  <si>
    <t xml:space="preserve">Ataliba </t>
  </si>
  <si>
    <t xml:space="preserve">Ger. Industrial </t>
  </si>
  <si>
    <t xml:space="preserve">Adão </t>
  </si>
  <si>
    <t xml:space="preserve">Insdustrial </t>
  </si>
  <si>
    <t xml:space="preserve">Jonas Ferrati </t>
  </si>
  <si>
    <t xml:space="preserve">Logistica </t>
  </si>
  <si>
    <t xml:space="preserve">Joao Paulo </t>
  </si>
  <si>
    <t xml:space="preserve">Pio </t>
  </si>
  <si>
    <t xml:space="preserve">Ducatti </t>
  </si>
  <si>
    <t xml:space="preserve">Anderson Tonin </t>
  </si>
  <si>
    <t xml:space="preserve">Manutenção Elétrica </t>
  </si>
  <si>
    <t xml:space="preserve">Elétrica </t>
  </si>
  <si>
    <t xml:space="preserve">Moega </t>
  </si>
  <si>
    <t xml:space="preserve">PCP </t>
  </si>
  <si>
    <t xml:space="preserve">Portaria </t>
  </si>
  <si>
    <t xml:space="preserve">RH </t>
  </si>
  <si>
    <t xml:space="preserve">Silvana </t>
  </si>
  <si>
    <t xml:space="preserve">Alberto Schiavo </t>
  </si>
  <si>
    <t>RELAÇÃO DE RAMAIS ADRAM FAXINAL / MAUÁ DA SERRA</t>
  </si>
  <si>
    <t xml:space="preserve">Sala de Reunião </t>
  </si>
  <si>
    <t xml:space="preserve">Segurança do Trabalho </t>
  </si>
  <si>
    <t xml:space="preserve">Celino </t>
  </si>
  <si>
    <t xml:space="preserve">Lean </t>
  </si>
  <si>
    <t xml:space="preserve">T.I. </t>
  </si>
  <si>
    <t xml:space="preserve">Marcelo Silva </t>
  </si>
  <si>
    <t xml:space="preserve">Tiago Roberto </t>
  </si>
  <si>
    <t xml:space="preserve">Marcio Mery </t>
  </si>
  <si>
    <t xml:space="preserve">Mauá da Serra </t>
  </si>
  <si>
    <t xml:space="preserve">Vanderlei </t>
  </si>
  <si>
    <t xml:space="preserve">Caldeira </t>
  </si>
  <si>
    <t xml:space="preserve">Amilton </t>
  </si>
  <si>
    <t xml:space="preserve">Controle de Qualidade </t>
  </si>
  <si>
    <t xml:space="preserve">Alaf </t>
  </si>
  <si>
    <t xml:space="preserve">Expedição Farelo </t>
  </si>
  <si>
    <t xml:space="preserve">Elvis </t>
  </si>
  <si>
    <t xml:space="preserve">Fábrica de Óleo </t>
  </si>
  <si>
    <t xml:space="preserve">Edilson / Luiz </t>
  </si>
  <si>
    <t xml:space="preserve">Torelli </t>
  </si>
  <si>
    <t xml:space="preserve">Laboratório </t>
  </si>
  <si>
    <t xml:space="preserve">Renato </t>
  </si>
  <si>
    <t xml:space="preserve">Manutenção </t>
  </si>
  <si>
    <t xml:space="preserve">Elias </t>
  </si>
  <si>
    <t xml:space="preserve">Célio Onório </t>
  </si>
  <si>
    <t xml:space="preserve">Oficina Mecânica </t>
  </si>
  <si>
    <t xml:space="preserve">Paulo Jose </t>
  </si>
  <si>
    <t xml:space="preserve">Supervisão </t>
  </si>
  <si>
    <t xml:space="preserve">Romildo </t>
  </si>
  <si>
    <t xml:space="preserve">Torno </t>
  </si>
  <si>
    <t xml:space="preserve">Reginaldo </t>
  </si>
  <si>
    <t>Welinton Fagundes</t>
  </si>
  <si>
    <t>Controle de Qualidade</t>
  </si>
  <si>
    <t xml:space="preserve">Manutenção Mecânica </t>
  </si>
  <si>
    <t xml:space="preserve">Marcio Silva </t>
  </si>
  <si>
    <t xml:space="preserve">Salvador </t>
  </si>
  <si>
    <t xml:space="preserve">Matheus </t>
  </si>
  <si>
    <t xml:space="preserve">Aline </t>
  </si>
  <si>
    <t>081</t>
  </si>
  <si>
    <t>081-AGRANEL</t>
  </si>
  <si>
    <t>CANJIQUINHA A GRANEL</t>
  </si>
  <si>
    <t>produtos terceiros a embarcar</t>
  </si>
  <si>
    <t>cliente</t>
  </si>
  <si>
    <t>nº pedido</t>
  </si>
  <si>
    <t>FLOCÃO DE MILHO LAMPIONE 20 X 500</t>
  </si>
  <si>
    <t>229-20x500</t>
  </si>
  <si>
    <t>BLOCO DE VIAS - MEMORANDO 2 VIAS</t>
  </si>
  <si>
    <t>mista</t>
  </si>
  <si>
    <t>vicato</t>
  </si>
  <si>
    <t>data de emb.</t>
  </si>
  <si>
    <t>84 fardos (um palete) foi carregado batido</t>
  </si>
  <si>
    <t>1hr</t>
  </si>
  <si>
    <t>4hr</t>
  </si>
  <si>
    <t>8hr</t>
  </si>
  <si>
    <t>16hr</t>
  </si>
  <si>
    <t>18hr</t>
  </si>
  <si>
    <t>4 maquinas</t>
  </si>
  <si>
    <t>6 maquinas</t>
  </si>
  <si>
    <t>KISABOR</t>
  </si>
  <si>
    <t>NUTRIVITA</t>
  </si>
  <si>
    <t>FLOCÃO DE MILHO QUALITÁ 12X500</t>
  </si>
  <si>
    <t>FLOCÃO DE MILHO NUTRIVITA 20X500</t>
  </si>
  <si>
    <t>FLOCÃO DE ARROZ NUTRIVITA 20X500</t>
  </si>
  <si>
    <t>FLOCÃO DE MILHO VITABRAS 20X400</t>
  </si>
  <si>
    <t>FLOCÃO DE MILHO KISABOR 12X500</t>
  </si>
  <si>
    <t>15X11</t>
  </si>
  <si>
    <t>10x8,4</t>
  </si>
  <si>
    <t>JANEIRO</t>
  </si>
  <si>
    <t>PERDA DIARIA DE EMBALAGEM</t>
  </si>
  <si>
    <t>germani</t>
  </si>
  <si>
    <t>224-20x500</t>
  </si>
  <si>
    <t>225-12x1</t>
  </si>
  <si>
    <t>091-12x200</t>
  </si>
  <si>
    <t>223-12x500</t>
  </si>
  <si>
    <t>* + 5 + ramal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</si>
</sst>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d\ mmmm\,\ yyyy"/>
    <numFmt numFmtId="166" formatCode="#,##0_ ;[Red]\-#,##0\ ;_(* &quot;&quot;??_);_(@_)"/>
    <numFmt numFmtId="167" formatCode="0.000"/>
    <numFmt numFmtId="168" formatCode="[$-F800]dddd\,\ mmmm\ dd\,\ yyyy"/>
    <numFmt numFmtId="169" formatCode="#,##0.0000"/>
    <numFmt numFmtId="170" formatCode="_(* #,##0.00_);_(* \(#,##0.00\);_(* &quot;-&quot;??_);_(@_)"/>
    <numFmt numFmtId="171" formatCode="#,##0.00000"/>
    <numFmt numFmtId="172" formatCode="_(* #,##0_);_(* \(#,##0\);_(* &quot;-&quot;??_);_(@_)"/>
    <numFmt numFmtId="173" formatCode="_(&quot;R$ &quot;* #,##0.00_);_(&quot;R$ &quot;* \(#,##0.00\);_(&quot;R$ &quot;* \-??_);_(@_)"/>
    <numFmt numFmtId="174" formatCode="_(* #,##0.00_);_(* \(#,##0.00\);_(* \-??_);_(@_)"/>
    <numFmt numFmtId="175" formatCode="[Blue]0.00_ ;[Red]\-0.00\ "/>
    <numFmt numFmtId="176" formatCode="_-* #,##0_-;\-* #,##0_-;_-* &quot;-&quot;??_-;_-@_-"/>
    <numFmt numFmtId="177" formatCode="#,##0.000"/>
    <numFmt numFmtId="178" formatCode="[$-416]d\-mmm;@"/>
    <numFmt numFmtId="179" formatCode="d/m/yy;@"/>
    <numFmt numFmtId="180" formatCode="_-* #,##0.000_-;\-* #,##0.000_-;_-* &quot;-&quot;??_-;_-@_-"/>
    <numFmt numFmtId="181" formatCode="0.0"/>
  </numFmts>
  <fonts count="10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3333FF"/>
      <name val="Arial"/>
      <family val="2"/>
    </font>
    <font>
      <b/>
      <u/>
      <sz val="11"/>
      <color indexed="10"/>
      <name val="Arial"/>
      <family val="2"/>
    </font>
    <font>
      <b/>
      <u/>
      <sz val="11"/>
      <color rgb="FFFF0000"/>
      <name val="Arial"/>
      <family val="2"/>
    </font>
    <font>
      <b/>
      <u/>
      <sz val="11"/>
      <color rgb="FF3333FF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9"/>
      <color rgb="FFFF0000"/>
      <name val="Arial"/>
      <family val="2"/>
    </font>
    <font>
      <u/>
      <sz val="10"/>
      <name val="Arial"/>
      <family val="2"/>
    </font>
    <font>
      <b/>
      <u/>
      <sz val="10"/>
      <color rgb="FFFF0000"/>
      <name val="Arial"/>
      <family val="2"/>
    </font>
    <font>
      <u/>
      <sz val="10"/>
      <color indexed="10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8"/>
      <color rgb="FF0000FF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22"/>
      <name val="Arial"/>
      <family val="2"/>
    </font>
    <font>
      <sz val="12"/>
      <name val="Arial"/>
      <family val="2"/>
    </font>
    <font>
      <u/>
      <sz val="12"/>
      <color indexed="10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b/>
      <sz val="14"/>
      <color indexed="10"/>
      <name val="Arial"/>
      <family val="2"/>
    </font>
    <font>
      <b/>
      <sz val="22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10"/>
      <color rgb="FF3333FF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0"/>
      <color indexed="12"/>
      <name val="Arial"/>
      <family val="2"/>
    </font>
    <font>
      <b/>
      <sz val="11"/>
      <color indexed="12"/>
      <name val="Arial"/>
      <family val="2"/>
    </font>
    <font>
      <b/>
      <sz val="8"/>
      <color indexed="12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009900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Arial"/>
      <family val="2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48"/>
      <color theme="0"/>
      <name val="Impact"/>
      <family val="2"/>
    </font>
    <font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8DD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ABED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0D1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697C7D"/>
        <bgColor indexed="64"/>
      </patternFill>
    </fill>
    <fill>
      <patternFill patternType="solid">
        <fgColor rgb="FFEAFFD5"/>
        <bgColor indexed="64"/>
      </patternFill>
    </fill>
    <fill>
      <patternFill patternType="solid">
        <fgColor rgb="FFCEB964"/>
        <bgColor indexed="64"/>
      </patternFill>
    </fill>
    <fill>
      <patternFill patternType="solid">
        <fgColor theme="5" tint="0.3999755851924192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slantDashDot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ashDotDot">
        <color indexed="64"/>
      </right>
      <top style="thin">
        <color indexed="64"/>
      </top>
      <bottom/>
      <diagonal/>
    </border>
    <border>
      <left style="dashDotDot">
        <color indexed="64"/>
      </left>
      <right style="dashDotDot">
        <color indexed="64"/>
      </right>
      <top style="thin">
        <color indexed="64"/>
      </top>
      <bottom/>
      <diagonal/>
    </border>
    <border>
      <left style="thin">
        <color indexed="64"/>
      </left>
      <right style="dashDotDot">
        <color indexed="64"/>
      </right>
      <top/>
      <bottom style="thin">
        <color indexed="64"/>
      </bottom>
      <diagonal/>
    </border>
    <border>
      <left style="thin">
        <color indexed="64"/>
      </left>
      <right style="dashDotDot">
        <color indexed="64"/>
      </right>
      <top/>
      <bottom/>
      <diagonal/>
    </border>
    <border>
      <left style="dashDotDot">
        <color indexed="64"/>
      </left>
      <right style="dashDotDot">
        <color indexed="64"/>
      </right>
      <top/>
      <bottom/>
      <diagonal/>
    </border>
    <border>
      <left/>
      <right style="dashDotDot">
        <color indexed="64"/>
      </right>
      <top style="thin">
        <color indexed="64"/>
      </top>
      <bottom/>
      <diagonal/>
    </border>
    <border>
      <left style="dashDotDot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indexed="64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263">
    <xf numFmtId="0" fontId="0" fillId="0" borderId="0"/>
    <xf numFmtId="44" fontId="2" fillId="0" borderId="0" applyFont="0" applyFill="0" applyBorder="0" applyAlignment="0" applyProtection="0"/>
    <xf numFmtId="0" fontId="8" fillId="0" borderId="5" applyNumberFormat="0" applyFont="0" applyFill="0" applyBorder="0" applyAlignment="0" applyProtection="0">
      <alignment horizontal="center"/>
    </xf>
    <xf numFmtId="0" fontId="9" fillId="0" borderId="5" applyNumberFormat="0" applyFont="0" applyFill="0" applyBorder="0" applyAlignment="0">
      <alignment horizontal="center"/>
    </xf>
    <xf numFmtId="42" fontId="2" fillId="0" borderId="0" applyFont="0" applyFill="0" applyBorder="0" applyAlignment="0" applyProtection="0"/>
    <xf numFmtId="0" fontId="47" fillId="0" borderId="5" applyNumberFormat="0" applyFont="0" applyFill="0" applyBorder="0" applyAlignment="0">
      <alignment horizontal="center"/>
    </xf>
    <xf numFmtId="0" fontId="9" fillId="0" borderId="0"/>
    <xf numFmtId="0" fontId="9" fillId="0" borderId="0"/>
    <xf numFmtId="170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9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0" applyNumberFormat="0" applyFont="0" applyFill="0" applyBorder="0" applyAlignment="0">
      <protection locked="0"/>
    </xf>
    <xf numFmtId="0" fontId="9" fillId="0" borderId="0"/>
    <xf numFmtId="0" fontId="9" fillId="0" borderId="0" applyNumberFormat="0" applyFont="0" applyFill="0" applyBorder="0" applyAlignment="0">
      <protection locked="0"/>
    </xf>
    <xf numFmtId="0" fontId="2" fillId="0" borderId="0"/>
    <xf numFmtId="0" fontId="9" fillId="0" borderId="0" applyNumberFormat="0" applyFont="0" applyFill="0" applyBorder="0" applyAlignment="0">
      <protection locked="0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5" applyNumberFormat="0" applyFont="0" applyFill="0" applyBorder="0" applyAlignment="0">
      <alignment horizontal="center"/>
    </xf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9" fontId="9" fillId="0" borderId="0" applyFont="0" applyFill="0" applyBorder="0" applyAlignment="0" applyProtection="0"/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0"/>
    <xf numFmtId="43" fontId="9" fillId="0" borderId="0" applyFont="0" applyFill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29" borderId="0" applyNumberFormat="0" applyBorder="0" applyAlignment="0" applyProtection="0"/>
    <xf numFmtId="0" fontId="64" fillId="30" borderId="0" applyNumberFormat="0" applyBorder="0" applyAlignment="0" applyProtection="0"/>
    <xf numFmtId="0" fontId="64" fillId="25" borderId="0" applyNumberFormat="0" applyBorder="0" applyAlignment="0" applyProtection="0"/>
    <xf numFmtId="0" fontId="64" fillId="28" borderId="0" applyNumberFormat="0" applyBorder="0" applyAlignment="0" applyProtection="0"/>
    <xf numFmtId="0" fontId="64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6" fillId="24" borderId="0" applyNumberFormat="0" applyBorder="0" applyAlignment="0" applyProtection="0"/>
    <xf numFmtId="0" fontId="67" fillId="36" borderId="52" applyNumberFormat="0" applyAlignment="0" applyProtection="0"/>
    <xf numFmtId="0" fontId="68" fillId="37" borderId="53" applyNumberFormat="0" applyAlignment="0" applyProtection="0"/>
    <xf numFmtId="0" fontId="69" fillId="0" borderId="54" applyNumberFormat="0" applyFill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41" borderId="0" applyNumberFormat="0" applyBorder="0" applyAlignment="0" applyProtection="0"/>
    <xf numFmtId="0" fontId="70" fillId="27" borderId="52" applyNumberFormat="0" applyAlignment="0" applyProtection="0"/>
    <xf numFmtId="0" fontId="71" fillId="23" borderId="0" applyNumberFormat="0" applyBorder="0" applyAlignment="0" applyProtection="0"/>
    <xf numFmtId="0" fontId="72" fillId="42" borderId="0" applyNumberFormat="0" applyBorder="0" applyAlignment="0" applyProtection="0"/>
    <xf numFmtId="0" fontId="9" fillId="0" borderId="0" applyNumberFormat="0" applyFont="0" applyFill="0" applyBorder="0" applyAlignment="0">
      <protection locked="0"/>
    </xf>
    <xf numFmtId="0" fontId="9" fillId="0" borderId="0" applyNumberFormat="0" applyFont="0" applyFill="0" applyBorder="0" applyAlignment="0">
      <protection locked="0"/>
    </xf>
    <xf numFmtId="0" fontId="2" fillId="0" borderId="0"/>
    <xf numFmtId="0" fontId="2" fillId="0" borderId="0"/>
    <xf numFmtId="0" fontId="2" fillId="0" borderId="0"/>
    <xf numFmtId="0" fontId="9" fillId="0" borderId="0" applyNumberFormat="0" applyFont="0" applyFill="0" applyBorder="0" applyAlignment="0">
      <protection locked="0"/>
    </xf>
    <xf numFmtId="0" fontId="9" fillId="0" borderId="0" applyNumberFormat="0" applyFont="0" applyFill="0" applyBorder="0" applyAlignment="0">
      <protection locked="0"/>
    </xf>
    <xf numFmtId="0" fontId="9" fillId="0" borderId="0" applyNumberFormat="0" applyFont="0" applyFill="0" applyBorder="0" applyAlignment="0">
      <protection locked="0"/>
    </xf>
    <xf numFmtId="0" fontId="9" fillId="0" borderId="0" applyNumberFormat="0" applyFont="0" applyFill="0" applyBorder="0" applyAlignment="0">
      <protection locked="0"/>
    </xf>
    <xf numFmtId="0" fontId="9" fillId="0" borderId="0" applyNumberFormat="0" applyFont="0" applyFill="0" applyBorder="0" applyAlignment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 applyNumberFormat="0" applyFont="0" applyFill="0" applyBorder="0" applyAlignment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ont="0" applyFill="0" applyBorder="0" applyAlignment="0">
      <protection locked="0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43" borderId="55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3" fillId="36" borderId="56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57" applyNumberFormat="0" applyFill="0" applyAlignment="0" applyProtection="0"/>
    <xf numFmtId="0" fontId="77" fillId="0" borderId="58" applyNumberFormat="0" applyFill="0" applyAlignment="0" applyProtection="0"/>
    <xf numFmtId="0" fontId="78" fillId="0" borderId="59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60" applyNumberFormat="0" applyFill="0" applyAlignment="0" applyProtection="0"/>
    <xf numFmtId="43" fontId="9" fillId="0" borderId="0" applyFont="0" applyFill="0" applyBorder="0" applyProtection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29" borderId="0" applyNumberFormat="0" applyBorder="0" applyAlignment="0" applyProtection="0"/>
    <xf numFmtId="0" fontId="64" fillId="30" borderId="0" applyNumberFormat="0" applyBorder="0" applyAlignment="0" applyProtection="0"/>
    <xf numFmtId="0" fontId="64" fillId="25" borderId="0" applyNumberFormat="0" applyBorder="0" applyAlignment="0" applyProtection="0"/>
    <xf numFmtId="0" fontId="64" fillId="28" borderId="0" applyNumberFormat="0" applyBorder="0" applyAlignment="0" applyProtection="0"/>
    <xf numFmtId="0" fontId="64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6" fillId="24" borderId="0" applyNumberFormat="0" applyBorder="0" applyAlignment="0" applyProtection="0"/>
    <xf numFmtId="0" fontId="67" fillId="36" borderId="52" applyNumberFormat="0" applyAlignment="0" applyProtection="0"/>
    <xf numFmtId="0" fontId="68" fillId="37" borderId="53" applyNumberFormat="0" applyAlignment="0" applyProtection="0"/>
    <xf numFmtId="0" fontId="69" fillId="0" borderId="54" applyNumberFormat="0" applyFill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41" borderId="0" applyNumberFormat="0" applyBorder="0" applyAlignment="0" applyProtection="0"/>
    <xf numFmtId="0" fontId="70" fillId="27" borderId="52" applyNumberFormat="0" applyAlignment="0" applyProtection="0"/>
    <xf numFmtId="0" fontId="71" fillId="23" borderId="0" applyNumberFormat="0" applyBorder="0" applyAlignment="0" applyProtection="0"/>
    <xf numFmtId="0" fontId="72" fillId="42" borderId="0" applyNumberFormat="0" applyBorder="0" applyAlignment="0" applyProtection="0"/>
    <xf numFmtId="0" fontId="9" fillId="43" borderId="55" applyNumberFormat="0" applyFont="0" applyAlignment="0" applyProtection="0"/>
    <xf numFmtId="0" fontId="73" fillId="36" borderId="56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57" applyNumberFormat="0" applyFill="0" applyAlignment="0" applyProtection="0"/>
    <xf numFmtId="0" fontId="77" fillId="0" borderId="58" applyNumberFormat="0" applyFill="0" applyAlignment="0" applyProtection="0"/>
    <xf numFmtId="0" fontId="78" fillId="0" borderId="59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60" applyNumberFormat="0" applyFill="0" applyAlignment="0" applyProtection="0"/>
    <xf numFmtId="43" fontId="9" fillId="0" borderId="0" applyFont="0" applyFill="0" applyBorder="0" applyProtection="0"/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8" fillId="37" borderId="53" applyNumberFormat="0" applyAlignment="0" applyProtection="0"/>
    <xf numFmtId="0" fontId="68" fillId="37" borderId="53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173" fontId="9" fillId="0" borderId="0" applyFill="0" applyBorder="0" applyAlignment="0" applyProtection="0"/>
    <xf numFmtId="173" fontId="9" fillId="0" borderId="0" applyFill="0" applyBorder="0" applyAlignment="0" applyProtection="0"/>
    <xf numFmtId="173" fontId="9" fillId="0" borderId="0" applyFill="0" applyBorder="0" applyAlignment="0" applyProtection="0"/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9" fillId="0" borderId="0" applyNumberFormat="0" applyFill="0" applyBorder="0" applyAlignment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9" fontId="9" fillId="0" borderId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6" fillId="0" borderId="57" applyNumberFormat="0" applyFill="0" applyAlignment="0" applyProtection="0"/>
    <xf numFmtId="0" fontId="76" fillId="0" borderId="57" applyNumberFormat="0" applyFill="0" applyAlignment="0" applyProtection="0"/>
    <xf numFmtId="0" fontId="77" fillId="0" borderId="58" applyNumberFormat="0" applyFill="0" applyAlignment="0" applyProtection="0"/>
    <xf numFmtId="0" fontId="77" fillId="0" borderId="58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43" fontId="9" fillId="0" borderId="0" applyFont="0" applyFill="0" applyBorder="0" applyProtection="0"/>
    <xf numFmtId="174" fontId="9" fillId="0" borderId="0" applyFill="0" applyBorder="0" applyProtection="0"/>
    <xf numFmtId="174" fontId="9" fillId="0" borderId="0" applyFill="0" applyBorder="0" applyProtection="0"/>
    <xf numFmtId="43" fontId="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9" fillId="0" borderId="0" applyFill="0" applyBorder="0" applyAlignment="0" applyProtection="0"/>
    <xf numFmtId="174" fontId="9" fillId="0" borderId="0" applyFill="0" applyBorder="0" applyAlignment="0" applyProtection="0"/>
    <xf numFmtId="174" fontId="9" fillId="0" borderId="0" applyFill="0" applyBorder="0" applyAlignment="0" applyProtection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9" fillId="0" borderId="5" applyNumberFormat="0" applyFont="0" applyFill="0" applyBorder="0" applyAlignment="0">
      <alignment horizontal="center"/>
    </xf>
    <xf numFmtId="44" fontId="9" fillId="0" borderId="0" applyFont="0" applyFill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29" borderId="0" applyNumberFormat="0" applyBorder="0" applyAlignment="0" applyProtection="0"/>
    <xf numFmtId="0" fontId="64" fillId="30" borderId="0" applyNumberFormat="0" applyBorder="0" applyAlignment="0" applyProtection="0"/>
    <xf numFmtId="0" fontId="64" fillId="25" borderId="0" applyNumberFormat="0" applyBorder="0" applyAlignment="0" applyProtection="0"/>
    <xf numFmtId="0" fontId="64" fillId="28" borderId="0" applyNumberFormat="0" applyBorder="0" applyAlignment="0" applyProtection="0"/>
    <xf numFmtId="0" fontId="64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6" fillId="24" borderId="0" applyNumberFormat="0" applyBorder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8" fillId="37" borderId="53" applyNumberFormat="0" applyAlignment="0" applyProtection="0"/>
    <xf numFmtId="0" fontId="68" fillId="37" borderId="53" applyNumberFormat="0" applyAlignment="0" applyProtection="0"/>
    <xf numFmtId="0" fontId="68" fillId="37" borderId="53" applyNumberFormat="0" applyAlignment="0" applyProtection="0"/>
    <xf numFmtId="0" fontId="68" fillId="37" borderId="53" applyNumberFormat="0" applyAlignment="0" applyProtection="0"/>
    <xf numFmtId="0" fontId="68" fillId="37" borderId="53" applyNumberFormat="0" applyAlignment="0" applyProtection="0"/>
    <xf numFmtId="0" fontId="69" fillId="0" borderId="54" applyNumberFormat="0" applyFill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41" borderId="0" applyNumberFormat="0" applyBorder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1" fillId="23" borderId="0" applyNumberFormat="0" applyBorder="0" applyAlignment="0" applyProtection="0"/>
    <xf numFmtId="0" fontId="72" fillId="42" borderId="0" applyNumberFormat="0" applyBorder="0" applyAlignment="0" applyProtection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9" fillId="0" borderId="0"/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57" applyNumberFormat="0" applyFill="0" applyAlignment="0" applyProtection="0"/>
    <xf numFmtId="0" fontId="77" fillId="0" borderId="58" applyNumberFormat="0" applyFill="0" applyAlignment="0" applyProtection="0"/>
    <xf numFmtId="0" fontId="78" fillId="0" borderId="59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43" fontId="9" fillId="0" borderId="0" applyFont="0" applyFill="0" applyBorder="0" applyProtection="0"/>
    <xf numFmtId="43" fontId="2" fillId="0" borderId="0" applyFont="0" applyFill="0" applyBorder="0" applyAlignment="0" applyProtection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67" fillId="36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70" fillId="27" borderId="52" applyNumberFormat="0" applyAlignment="0" applyProtection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0" applyNumberFormat="0" applyFont="0" applyFill="0" applyBorder="0" applyAlignment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0" fontId="9" fillId="43" borderId="55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73" fillId="36" borderId="56" applyNumberFormat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0" fontId="80" fillId="0" borderId="60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36" borderId="61" applyNumberFormat="0" applyAlignment="0" applyProtection="0"/>
    <xf numFmtId="0" fontId="70" fillId="27" borderId="61" applyNumberFormat="0" applyAlignment="0" applyProtection="0"/>
    <xf numFmtId="0" fontId="9" fillId="43" borderId="62" applyNumberFormat="0" applyFont="0" applyAlignment="0" applyProtection="0"/>
    <xf numFmtId="0" fontId="73" fillId="36" borderId="63" applyNumberFormat="0" applyAlignment="0" applyProtection="0"/>
    <xf numFmtId="0" fontId="80" fillId="0" borderId="64" applyNumberFormat="0" applyFill="0" applyAlignment="0" applyProtection="0"/>
    <xf numFmtId="0" fontId="67" fillId="36" borderId="61" applyNumberFormat="0" applyAlignment="0" applyProtection="0"/>
    <xf numFmtId="0" fontId="70" fillId="27" borderId="61" applyNumberFormat="0" applyAlignment="0" applyProtection="0"/>
    <xf numFmtId="0" fontId="9" fillId="43" borderId="62" applyNumberFormat="0" applyFont="0" applyAlignment="0" applyProtection="0"/>
    <xf numFmtId="0" fontId="73" fillId="36" borderId="63" applyNumberFormat="0" applyAlignment="0" applyProtection="0"/>
    <xf numFmtId="0" fontId="80" fillId="0" borderId="64" applyNumberFormat="0" applyFill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67" fillId="36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70" fillId="27" borderId="61" applyNumberForma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9" fillId="43" borderId="62" applyNumberFormat="0" applyFon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73" fillId="36" borderId="63" applyNumberFormat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80" fillId="0" borderId="64" applyNumberFormat="0" applyFill="0" applyAlignment="0" applyProtection="0"/>
    <xf numFmtId="0" fontId="9" fillId="0" borderId="5" applyNumberFormat="0" applyFont="0" applyFill="0" applyBorder="0" applyAlignment="0">
      <alignment horizontal="center"/>
    </xf>
    <xf numFmtId="0" fontId="9" fillId="0" borderId="5" applyNumberFormat="0" applyFont="0" applyFill="0" applyBorder="0" applyAlignment="0">
      <alignment horizontal="center"/>
    </xf>
    <xf numFmtId="0" fontId="2" fillId="0" borderId="0"/>
    <xf numFmtId="9" fontId="2" fillId="0" borderId="0" applyFont="0" applyFill="0" applyBorder="0" applyAlignment="0" applyProtection="0"/>
  </cellStyleXfs>
  <cellXfs count="845">
    <xf numFmtId="0" fontId="0" fillId="0" borderId="0" xfId="0"/>
    <xf numFmtId="2" fontId="0" fillId="0" borderId="0" xfId="0" applyNumberFormat="1" applyProtection="1">
      <protection hidden="1"/>
    </xf>
    <xf numFmtId="0" fontId="0" fillId="0" borderId="0" xfId="0" applyProtection="1">
      <protection hidden="1"/>
    </xf>
    <xf numFmtId="0" fontId="0" fillId="0" borderId="1" xfId="0" applyBorder="1"/>
    <xf numFmtId="0" fontId="9" fillId="9" borderId="0" xfId="2" applyFont="1" applyFill="1" applyBorder="1" applyAlignment="1" applyProtection="1"/>
    <xf numFmtId="0" fontId="10" fillId="9" borderId="13" xfId="2" applyFont="1" applyFill="1" applyBorder="1" applyAlignment="1" applyProtection="1"/>
    <xf numFmtId="0" fontId="10" fillId="9" borderId="14" xfId="2" applyFont="1" applyFill="1" applyBorder="1" applyAlignment="1" applyProtection="1"/>
    <xf numFmtId="0" fontId="9" fillId="9" borderId="15" xfId="2" applyFont="1" applyFill="1" applyBorder="1" applyAlignment="1" applyProtection="1"/>
    <xf numFmtId="0" fontId="9" fillId="9" borderId="16" xfId="2" applyFont="1" applyFill="1" applyBorder="1" applyAlignment="1" applyProtection="1"/>
    <xf numFmtId="0" fontId="9" fillId="0" borderId="0" xfId="2" applyFont="1" applyBorder="1" applyAlignment="1" applyProtection="1"/>
    <xf numFmtId="164" fontId="12" fillId="9" borderId="2" xfId="2" applyNumberFormat="1" applyFont="1" applyFill="1" applyBorder="1" applyAlignment="1" applyProtection="1">
      <alignment horizontal="right"/>
    </xf>
    <xf numFmtId="165" fontId="13" fillId="9" borderId="2" xfId="2" applyNumberFormat="1" applyFont="1" applyFill="1" applyBorder="1" applyAlignment="1" applyProtection="1"/>
    <xf numFmtId="0" fontId="10" fillId="9" borderId="2" xfId="2" applyFont="1" applyFill="1" applyBorder="1" applyAlignment="1" applyProtection="1">
      <alignment horizontal="left"/>
    </xf>
    <xf numFmtId="0" fontId="10" fillId="9" borderId="0" xfId="2" applyFont="1" applyFill="1" applyBorder="1" applyAlignment="1" applyProtection="1">
      <alignment horizontal="left"/>
    </xf>
    <xf numFmtId="0" fontId="9" fillId="9" borderId="2" xfId="2" applyFont="1" applyFill="1" applyBorder="1" applyAlignment="1" applyProtection="1"/>
    <xf numFmtId="0" fontId="9" fillId="9" borderId="8" xfId="2" applyFont="1" applyFill="1" applyBorder="1" applyAlignment="1" applyProtection="1"/>
    <xf numFmtId="0" fontId="9" fillId="9" borderId="4" xfId="2" applyFont="1" applyFill="1" applyBorder="1" applyAlignment="1" applyProtection="1"/>
    <xf numFmtId="49" fontId="14" fillId="9" borderId="16" xfId="2" applyNumberFormat="1" applyFont="1" applyFill="1" applyBorder="1" applyAlignment="1" applyProtection="1">
      <alignment horizontal="center"/>
    </xf>
    <xf numFmtId="49" fontId="15" fillId="9" borderId="16" xfId="2" applyNumberFormat="1" applyFont="1" applyFill="1" applyBorder="1" applyAlignment="1" applyProtection="1">
      <alignment horizontal="center"/>
    </xf>
    <xf numFmtId="49" fontId="16" fillId="9" borderId="16" xfId="2" applyNumberFormat="1" applyFont="1" applyFill="1" applyBorder="1" applyAlignment="1" applyProtection="1">
      <alignment horizontal="center"/>
    </xf>
    <xf numFmtId="0" fontId="17" fillId="9" borderId="16" xfId="2" applyFont="1" applyFill="1" applyBorder="1" applyAlignment="1" applyProtection="1">
      <alignment horizontal="center"/>
    </xf>
    <xf numFmtId="0" fontId="18" fillId="9" borderId="16" xfId="2" applyFont="1" applyFill="1" applyBorder="1" applyAlignment="1" applyProtection="1">
      <alignment horizontal="center"/>
    </xf>
    <xf numFmtId="0" fontId="19" fillId="9" borderId="16" xfId="2" applyFont="1" applyFill="1" applyBorder="1" applyAlignment="1" applyProtection="1">
      <alignment horizontal="center"/>
    </xf>
    <xf numFmtId="0" fontId="17" fillId="9" borderId="12" xfId="2" applyFont="1" applyFill="1" applyBorder="1" applyAlignment="1" applyProtection="1">
      <alignment horizontal="center"/>
    </xf>
    <xf numFmtId="0" fontId="18" fillId="9" borderId="12" xfId="2" applyFont="1" applyFill="1" applyBorder="1" applyAlignment="1" applyProtection="1">
      <alignment horizontal="center"/>
    </xf>
    <xf numFmtId="0" fontId="19" fillId="9" borderId="12" xfId="2" applyFont="1" applyFill="1" applyBorder="1" applyAlignment="1" applyProtection="1">
      <alignment horizontal="center"/>
    </xf>
    <xf numFmtId="0" fontId="17" fillId="9" borderId="4" xfId="2" applyFont="1" applyFill="1" applyBorder="1" applyAlignment="1" applyProtection="1">
      <alignment horizontal="center"/>
    </xf>
    <xf numFmtId="0" fontId="20" fillId="9" borderId="17" xfId="2" applyFont="1" applyFill="1" applyBorder="1" applyAlignment="1" applyProtection="1"/>
    <xf numFmtId="0" fontId="18" fillId="9" borderId="4" xfId="2" applyFont="1" applyFill="1" applyBorder="1" applyAlignment="1" applyProtection="1">
      <alignment horizontal="center"/>
    </xf>
    <xf numFmtId="0" fontId="19" fillId="9" borderId="4" xfId="2" applyFont="1" applyFill="1" applyBorder="1" applyAlignment="1" applyProtection="1">
      <alignment horizontal="center"/>
    </xf>
    <xf numFmtId="0" fontId="20" fillId="9" borderId="0" xfId="2" applyFont="1" applyFill="1" applyBorder="1" applyAlignment="1" applyProtection="1"/>
    <xf numFmtId="0" fontId="9" fillId="9" borderId="18" xfId="2" applyFont="1" applyFill="1" applyBorder="1" applyAlignment="1" applyProtection="1"/>
    <xf numFmtId="3" fontId="21" fillId="9" borderId="1" xfId="3" applyNumberFormat="1" applyFont="1" applyFill="1" applyBorder="1" applyAlignment="1" applyProtection="1">
      <alignment horizontal="center"/>
    </xf>
    <xf numFmtId="4" fontId="14" fillId="9" borderId="5" xfId="2" applyNumberFormat="1" applyFont="1" applyFill="1" applyBorder="1" applyAlignment="1" applyProtection="1"/>
    <xf numFmtId="3" fontId="20" fillId="0" borderId="1" xfId="2" applyNumberFormat="1" applyFont="1" applyFill="1" applyBorder="1" applyAlignment="1" applyProtection="1">
      <protection locked="0"/>
    </xf>
    <xf numFmtId="166" fontId="20" fillId="0" borderId="19" xfId="3" applyNumberFormat="1" applyFont="1" applyFill="1" applyBorder="1" applyAlignment="1" applyProtection="1">
      <alignment horizontal="center"/>
      <protection locked="0"/>
    </xf>
    <xf numFmtId="3" fontId="20" fillId="9" borderId="20" xfId="2" applyNumberFormat="1" applyFont="1" applyFill="1" applyBorder="1" applyAlignment="1" applyProtection="1"/>
    <xf numFmtId="0" fontId="9" fillId="0" borderId="0" xfId="2" applyFont="1" applyFill="1" applyBorder="1" applyAlignment="1" applyProtection="1"/>
    <xf numFmtId="166" fontId="20" fillId="0" borderId="19" xfId="3" applyNumberFormat="1" applyFont="1" applyBorder="1" applyAlignment="1" applyProtection="1">
      <alignment horizontal="center"/>
      <protection locked="0"/>
    </xf>
    <xf numFmtId="3" fontId="22" fillId="9" borderId="1" xfId="2" applyNumberFormat="1" applyFont="1" applyFill="1" applyBorder="1" applyAlignment="1" applyProtection="1">
      <alignment horizontal="center"/>
    </xf>
    <xf numFmtId="0" fontId="9" fillId="9" borderId="1" xfId="2" applyFont="1" applyFill="1" applyBorder="1" applyAlignment="1" applyProtection="1"/>
    <xf numFmtId="3" fontId="23" fillId="9" borderId="21" xfId="2" applyNumberFormat="1" applyFont="1" applyFill="1" applyBorder="1" applyAlignment="1" applyProtection="1">
      <alignment horizontal="center"/>
    </xf>
    <xf numFmtId="3" fontId="22" fillId="9" borderId="21" xfId="2" applyNumberFormat="1" applyFont="1" applyFill="1" applyBorder="1" applyAlignment="1" applyProtection="1">
      <alignment horizontal="center"/>
    </xf>
    <xf numFmtId="3" fontId="24" fillId="9" borderId="22" xfId="2" applyNumberFormat="1" applyFont="1" applyFill="1" applyBorder="1" applyAlignment="1" applyProtection="1">
      <alignment horizontal="center"/>
    </xf>
    <xf numFmtId="3" fontId="10" fillId="9" borderId="22" xfId="2" applyNumberFormat="1" applyFont="1" applyFill="1" applyBorder="1" applyAlignment="1" applyProtection="1">
      <alignment horizontal="center"/>
    </xf>
    <xf numFmtId="3" fontId="9" fillId="0" borderId="0" xfId="2" applyNumberFormat="1" applyFont="1" applyBorder="1" applyAlignment="1" applyProtection="1"/>
    <xf numFmtId="3" fontId="14" fillId="9" borderId="1" xfId="3" applyNumberFormat="1" applyFont="1" applyFill="1" applyBorder="1" applyAlignment="1" applyProtection="1">
      <alignment horizontal="center"/>
    </xf>
    <xf numFmtId="4" fontId="14" fillId="9" borderId="1" xfId="3" applyNumberFormat="1" applyFont="1" applyFill="1" applyBorder="1" applyAlignment="1" applyProtection="1">
      <alignment horizontal="center"/>
    </xf>
    <xf numFmtId="3" fontId="25" fillId="0" borderId="0" xfId="2" applyNumberFormat="1" applyFont="1" applyBorder="1" applyAlignment="1" applyProtection="1"/>
    <xf numFmtId="0" fontId="27" fillId="9" borderId="0" xfId="2" applyFont="1" applyFill="1" applyBorder="1" applyAlignment="1" applyProtection="1">
      <alignment horizontal="center"/>
    </xf>
    <xf numFmtId="3" fontId="20" fillId="9" borderId="17" xfId="2" applyNumberFormat="1" applyFont="1" applyFill="1" applyBorder="1" applyAlignment="1" applyProtection="1"/>
    <xf numFmtId="0" fontId="9" fillId="0" borderId="0" xfId="2" applyFont="1" applyBorder="1" applyAlignment="1" applyProtection="1">
      <alignment horizontal="left" indent="3"/>
    </xf>
    <xf numFmtId="0" fontId="29" fillId="9" borderId="25" xfId="2" applyFont="1" applyFill="1" applyBorder="1" applyAlignment="1" applyProtection="1">
      <alignment horizontal="center"/>
    </xf>
    <xf numFmtId="0" fontId="24" fillId="9" borderId="25" xfId="2" applyFont="1" applyFill="1" applyBorder="1" applyAlignment="1" applyProtection="1">
      <alignment horizontal="center"/>
    </xf>
    <xf numFmtId="0" fontId="31" fillId="0" borderId="0" xfId="2" applyFont="1" applyBorder="1" applyAlignment="1" applyProtection="1"/>
    <xf numFmtId="0" fontId="32" fillId="0" borderId="0" xfId="2" applyFont="1" applyBorder="1" applyAlignment="1" applyProtection="1"/>
    <xf numFmtId="0" fontId="33" fillId="0" borderId="0" xfId="2" applyFont="1" applyBorder="1" applyAlignment="1" applyProtection="1"/>
    <xf numFmtId="0" fontId="34" fillId="0" borderId="0" xfId="2" applyFont="1" applyBorder="1" applyAlignment="1" applyProtection="1"/>
    <xf numFmtId="0" fontId="35" fillId="0" borderId="0" xfId="2" applyFont="1" applyFill="1" applyBorder="1" applyAlignment="1" applyProtection="1">
      <alignment horizontal="center"/>
    </xf>
    <xf numFmtId="3" fontId="36" fillId="0" borderId="5" xfId="3" applyNumberFormat="1" applyFont="1" applyBorder="1" applyAlignment="1" applyProtection="1">
      <alignment horizontal="left" indent="2"/>
    </xf>
    <xf numFmtId="3" fontId="36" fillId="0" borderId="6" xfId="3" applyNumberFormat="1" applyFont="1" applyBorder="1" applyAlignment="1" applyProtection="1">
      <alignment horizontal="center"/>
    </xf>
    <xf numFmtId="3" fontId="36" fillId="0" borderId="7" xfId="3" applyNumberFormat="1" applyFont="1" applyBorder="1" applyAlignment="1" applyProtection="1">
      <alignment horizontal="center"/>
    </xf>
    <xf numFmtId="0" fontId="37" fillId="0" borderId="28" xfId="2" applyFont="1" applyBorder="1" applyAlignment="1" applyProtection="1"/>
    <xf numFmtId="0" fontId="37" fillId="0" borderId="0" xfId="2" applyFont="1" applyBorder="1" applyAlignment="1" applyProtection="1"/>
    <xf numFmtId="164" fontId="36" fillId="0" borderId="3" xfId="3" applyNumberFormat="1" applyFont="1" applyBorder="1" applyAlignment="1" applyProtection="1">
      <alignment horizontal="right" indent="1"/>
    </xf>
    <xf numFmtId="165" fontId="38" fillId="0" borderId="2" xfId="2" applyNumberFormat="1" applyFont="1" applyBorder="1" applyAlignment="1" applyProtection="1">
      <alignment horizontal="left" indent="4"/>
    </xf>
    <xf numFmtId="165" fontId="36" fillId="0" borderId="2" xfId="2" applyNumberFormat="1" applyFont="1" applyBorder="1" applyAlignment="1" applyProtection="1">
      <alignment horizontal="right"/>
    </xf>
    <xf numFmtId="0" fontId="36" fillId="0" borderId="8" xfId="2" applyFont="1" applyBorder="1" applyAlignment="1" applyProtection="1">
      <alignment horizontal="center"/>
    </xf>
    <xf numFmtId="0" fontId="33" fillId="0" borderId="28" xfId="2" applyFont="1" applyBorder="1" applyAlignment="1" applyProtection="1"/>
    <xf numFmtId="3" fontId="33" fillId="0" borderId="0" xfId="2" applyNumberFormat="1" applyFont="1" applyBorder="1" applyAlignment="1" applyProtection="1"/>
    <xf numFmtId="0" fontId="37" fillId="0" borderId="0" xfId="2" applyFont="1" applyFill="1" applyBorder="1" applyAlignment="1" applyProtection="1"/>
    <xf numFmtId="0" fontId="0" fillId="13" borderId="1" xfId="0" applyFill="1" applyBorder="1" applyProtection="1">
      <protection locked="0"/>
    </xf>
    <xf numFmtId="0" fontId="0" fillId="0" borderId="1" xfId="0" applyBorder="1" applyProtection="1">
      <protection hidden="1"/>
    </xf>
    <xf numFmtId="0" fontId="0" fillId="0" borderId="0" xfId="0" applyProtection="1"/>
    <xf numFmtId="0" fontId="1" fillId="2" borderId="1" xfId="0" applyFont="1" applyFill="1" applyBorder="1" applyProtection="1"/>
    <xf numFmtId="14" fontId="1" fillId="2" borderId="1" xfId="0" applyNumberFormat="1" applyFont="1" applyFill="1" applyBorder="1" applyProtection="1"/>
    <xf numFmtId="2" fontId="0" fillId="0" borderId="1" xfId="0" applyNumberFormat="1" applyBorder="1" applyProtection="1"/>
    <xf numFmtId="14" fontId="0" fillId="0" borderId="0" xfId="0" applyNumberFormat="1" applyProtection="1"/>
    <xf numFmtId="2" fontId="0" fillId="0" borderId="0" xfId="0" applyNumberFormat="1" applyProtection="1"/>
    <xf numFmtId="14" fontId="1" fillId="2" borderId="1" xfId="0" applyNumberFormat="1" applyFont="1" applyFill="1" applyBorder="1" applyAlignment="1" applyProtection="1">
      <alignment horizontal="center"/>
    </xf>
    <xf numFmtId="14" fontId="1" fillId="2" borderId="1" xfId="0" applyNumberFormat="1" applyFont="1" applyFill="1" applyBorder="1" applyAlignment="1" applyProtection="1">
      <alignment horizontal="left"/>
    </xf>
    <xf numFmtId="14" fontId="0" fillId="0" borderId="0" xfId="0" applyNumberFormat="1" applyAlignment="1" applyProtection="1">
      <alignment horizontal="center"/>
    </xf>
    <xf numFmtId="14" fontId="0" fillId="13" borderId="1" xfId="0" applyNumberFormat="1" applyFill="1" applyBorder="1" applyAlignment="1" applyProtection="1">
      <alignment horizontal="center"/>
      <protection locked="0"/>
    </xf>
    <xf numFmtId="1" fontId="0" fillId="0" borderId="0" xfId="0" applyNumberFormat="1" applyProtection="1"/>
    <xf numFmtId="14" fontId="0" fillId="0" borderId="0" xfId="0" applyNumberFormat="1" applyBorder="1" applyProtection="1"/>
    <xf numFmtId="1" fontId="1" fillId="2" borderId="12" xfId="0" applyNumberFormat="1" applyFont="1" applyFill="1" applyBorder="1" applyAlignment="1" applyProtection="1">
      <alignment horizontal="center"/>
    </xf>
    <xf numFmtId="0" fontId="1" fillId="2" borderId="12" xfId="0" applyFont="1" applyFill="1" applyBorder="1" applyProtection="1"/>
    <xf numFmtId="0" fontId="1" fillId="2" borderId="4" xfId="0" applyFont="1" applyFill="1" applyBorder="1" applyProtection="1"/>
    <xf numFmtId="49" fontId="4" fillId="0" borderId="0" xfId="0" applyNumberFormat="1" applyFont="1" applyBorder="1" applyAlignment="1" applyProtection="1">
      <alignment horizontal="center"/>
    </xf>
    <xf numFmtId="0" fontId="4" fillId="0" borderId="0" xfId="0" applyFont="1" applyBorder="1" applyProtection="1"/>
    <xf numFmtId="1" fontId="0" fillId="0" borderId="0" xfId="1" applyNumberFormat="1" applyFont="1" applyProtection="1"/>
    <xf numFmtId="0" fontId="0" fillId="0" borderId="0" xfId="0" applyBorder="1" applyProtection="1"/>
    <xf numFmtId="0" fontId="4" fillId="0" borderId="0" xfId="0" applyFont="1" applyBorder="1" applyAlignment="1" applyProtection="1">
      <alignment horizontal="center"/>
    </xf>
    <xf numFmtId="49" fontId="4" fillId="6" borderId="0" xfId="0" applyNumberFormat="1" applyFont="1" applyFill="1" applyBorder="1" applyAlignment="1" applyProtection="1">
      <alignment horizontal="center"/>
    </xf>
    <xf numFmtId="0" fontId="4" fillId="6" borderId="0" xfId="0" applyFont="1" applyFill="1" applyBorder="1" applyProtection="1"/>
    <xf numFmtId="1" fontId="0" fillId="0" borderId="0" xfId="0" applyNumberFormat="1" applyBorder="1" applyProtection="1"/>
    <xf numFmtId="3" fontId="0" fillId="13" borderId="1" xfId="0" applyNumberFormat="1" applyFill="1" applyBorder="1" applyProtection="1">
      <protection locked="0"/>
    </xf>
    <xf numFmtId="49" fontId="4" fillId="0" borderId="1" xfId="0" applyNumberFormat="1" applyFont="1" applyBorder="1" applyAlignment="1" applyProtection="1">
      <alignment horizontal="center"/>
    </xf>
    <xf numFmtId="0" fontId="4" fillId="0" borderId="1" xfId="0" applyFont="1" applyBorder="1" applyProtection="1"/>
    <xf numFmtId="0" fontId="4" fillId="0" borderId="1" xfId="0" applyFont="1" applyBorder="1" applyAlignment="1" applyProtection="1">
      <alignment horizontal="center"/>
    </xf>
    <xf numFmtId="0" fontId="1" fillId="15" borderId="1" xfId="0" applyFont="1" applyFill="1" applyBorder="1" applyProtection="1"/>
    <xf numFmtId="14" fontId="1" fillId="15" borderId="1" xfId="0" applyNumberFormat="1" applyFont="1" applyFill="1" applyBorder="1" applyAlignment="1" applyProtection="1">
      <alignment horizontal="center"/>
    </xf>
    <xf numFmtId="14" fontId="1" fillId="15" borderId="1" xfId="0" applyNumberFormat="1" applyFont="1" applyFill="1" applyBorder="1" applyAlignment="1" applyProtection="1">
      <alignment horizontal="left"/>
    </xf>
    <xf numFmtId="2" fontId="1" fillId="15" borderId="1" xfId="0" applyNumberFormat="1" applyFont="1" applyFill="1" applyBorder="1" applyProtection="1"/>
    <xf numFmtId="14" fontId="1" fillId="15" borderId="1" xfId="0" applyNumberFormat="1" applyFont="1" applyFill="1" applyBorder="1" applyProtection="1">
      <protection hidden="1"/>
    </xf>
    <xf numFmtId="0" fontId="1" fillId="15" borderId="1" xfId="0" applyFont="1" applyFill="1" applyBorder="1" applyProtection="1">
      <protection hidden="1"/>
    </xf>
    <xf numFmtId="0" fontId="0" fillId="0" borderId="1" xfId="0" applyBorder="1" applyProtection="1">
      <protection locked="0"/>
    </xf>
    <xf numFmtId="0" fontId="0" fillId="0" borderId="1" xfId="0" applyBorder="1" applyProtection="1"/>
    <xf numFmtId="0" fontId="0" fillId="8" borderId="1" xfId="0" applyFill="1" applyBorder="1" applyAlignment="1" applyProtection="1">
      <alignment horizontal="center" vertical="center"/>
    </xf>
    <xf numFmtId="0" fontId="0" fillId="8" borderId="1" xfId="0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wrapText="1"/>
    </xf>
    <xf numFmtId="3" fontId="0" fillId="0" borderId="1" xfId="0" applyNumberFormat="1" applyBorder="1" applyProtection="1"/>
    <xf numFmtId="3" fontId="0" fillId="14" borderId="1" xfId="0" applyNumberFormat="1" applyFill="1" applyBorder="1" applyProtection="1"/>
    <xf numFmtId="49" fontId="4" fillId="6" borderId="1" xfId="0" applyNumberFormat="1" applyFont="1" applyFill="1" applyBorder="1" applyAlignment="1" applyProtection="1">
      <alignment horizontal="center"/>
    </xf>
    <xf numFmtId="0" fontId="4" fillId="6" borderId="1" xfId="0" applyFont="1" applyFill="1" applyBorder="1" applyProtection="1"/>
    <xf numFmtId="0" fontId="4" fillId="0" borderId="0" xfId="0" applyFont="1" applyProtection="1"/>
    <xf numFmtId="3" fontId="40" fillId="0" borderId="0" xfId="0" applyNumberFormat="1" applyFont="1" applyAlignment="1" applyProtection="1">
      <alignment horizontal="right"/>
    </xf>
    <xf numFmtId="3" fontId="0" fillId="0" borderId="0" xfId="0" applyNumberFormat="1" applyProtection="1"/>
    <xf numFmtId="0" fontId="0" fillId="0" borderId="1" xfId="0" applyBorder="1" applyAlignment="1" applyProtection="1">
      <alignment horizontal="center"/>
    </xf>
    <xf numFmtId="167" fontId="0" fillId="0" borderId="1" xfId="0" applyNumberFormat="1" applyBorder="1" applyAlignment="1" applyProtection="1">
      <alignment horizontal="center"/>
    </xf>
    <xf numFmtId="4" fontId="0" fillId="0" borderId="1" xfId="0" applyNumberFormat="1" applyBorder="1" applyProtection="1"/>
    <xf numFmtId="4" fontId="40" fillId="14" borderId="1" xfId="0" applyNumberFormat="1" applyFont="1" applyFill="1" applyBorder="1" applyProtection="1"/>
    <xf numFmtId="4" fontId="40" fillId="11" borderId="1" xfId="0" applyNumberFormat="1" applyFont="1" applyFill="1" applyBorder="1" applyProtection="1"/>
    <xf numFmtId="44" fontId="0" fillId="0" borderId="0" xfId="1" applyFont="1" applyProtection="1"/>
    <xf numFmtId="0" fontId="1" fillId="2" borderId="1" xfId="0" applyNumberFormat="1" applyFont="1" applyFill="1" applyBorder="1" applyProtection="1"/>
    <xf numFmtId="44" fontId="0" fillId="2" borderId="1" xfId="1" applyFont="1" applyFill="1" applyBorder="1" applyProtection="1"/>
    <xf numFmtId="1" fontId="0" fillId="7" borderId="1" xfId="0" applyNumberFormat="1" applyFill="1" applyBorder="1" applyProtection="1"/>
    <xf numFmtId="0" fontId="0" fillId="0" borderId="0" xfId="0" applyNumberFormat="1" applyProtection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Border="1" applyAlignment="1">
      <alignment horizontal="center"/>
    </xf>
    <xf numFmtId="168" fontId="1" fillId="0" borderId="0" xfId="0" applyNumberFormat="1" applyFont="1" applyBorder="1" applyAlignment="1">
      <alignment horizontal="left"/>
    </xf>
    <xf numFmtId="14" fontId="1" fillId="0" borderId="0" xfId="0" applyNumberFormat="1" applyFont="1" applyAlignment="1">
      <alignment horizontal="left"/>
    </xf>
    <xf numFmtId="3" fontId="1" fillId="0" borderId="9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1" fillId="0" borderId="30" xfId="0" applyNumberFormat="1" applyFont="1" applyBorder="1" applyAlignment="1">
      <alignment horizontal="center"/>
    </xf>
    <xf numFmtId="3" fontId="43" fillId="0" borderId="2" xfId="0" applyNumberFormat="1" applyFont="1" applyBorder="1" applyAlignment="1">
      <alignment horizontal="center"/>
    </xf>
    <xf numFmtId="3" fontId="1" fillId="16" borderId="32" xfId="0" applyNumberFormat="1" applyFont="1" applyFill="1" applyBorder="1" applyAlignment="1">
      <alignment horizontal="center"/>
    </xf>
    <xf numFmtId="3" fontId="1" fillId="16" borderId="0" xfId="0" applyNumberFormat="1" applyFont="1" applyFill="1" applyBorder="1" applyAlignment="1">
      <alignment horizontal="center"/>
    </xf>
    <xf numFmtId="3" fontId="1" fillId="16" borderId="14" xfId="0" applyNumberFormat="1" applyFont="1" applyFill="1" applyBorder="1" applyAlignment="1">
      <alignment horizontal="center"/>
    </xf>
    <xf numFmtId="1" fontId="1" fillId="16" borderId="15" xfId="0" applyNumberFormat="1" applyFont="1" applyFill="1" applyBorder="1" applyAlignment="1">
      <alignment horizontal="center"/>
    </xf>
    <xf numFmtId="3" fontId="1" fillId="16" borderId="13" xfId="0" applyNumberFormat="1" applyFont="1" applyFill="1" applyBorder="1" applyAlignment="1">
      <alignment horizontal="center"/>
    </xf>
    <xf numFmtId="3" fontId="1" fillId="16" borderId="15" xfId="0" applyNumberFormat="1" applyFont="1" applyFill="1" applyBorder="1" applyAlignment="1">
      <alignment horizontal="center"/>
    </xf>
    <xf numFmtId="3" fontId="1" fillId="10" borderId="33" xfId="0" applyNumberFormat="1" applyFont="1" applyFill="1" applyBorder="1" applyAlignment="1">
      <alignment horizontal="center" vertical="center"/>
    </xf>
    <xf numFmtId="3" fontId="44" fillId="0" borderId="14" xfId="0" applyNumberFormat="1" applyFont="1" applyBorder="1" applyAlignment="1">
      <alignment horizontal="center"/>
    </xf>
    <xf numFmtId="49" fontId="44" fillId="0" borderId="1" xfId="0" applyNumberFormat="1" applyFont="1" applyBorder="1" applyAlignment="1">
      <alignment horizontal="center"/>
    </xf>
    <xf numFmtId="3" fontId="44" fillId="0" borderId="15" xfId="0" applyNumberFormat="1" applyFont="1" applyBorder="1" applyAlignment="1">
      <alignment horizontal="center"/>
    </xf>
    <xf numFmtId="3" fontId="3" fillId="17" borderId="35" xfId="0" applyNumberFormat="1" applyFont="1" applyFill="1" applyBorder="1" applyAlignment="1">
      <alignment horizontal="center"/>
    </xf>
    <xf numFmtId="3" fontId="45" fillId="0" borderId="0" xfId="0" applyNumberFormat="1" applyFont="1" applyBorder="1" applyAlignment="1">
      <alignment horizontal="center"/>
    </xf>
    <xf numFmtId="3" fontId="45" fillId="0" borderId="18" xfId="0" applyNumberFormat="1" applyFont="1" applyBorder="1" applyAlignment="1">
      <alignment horizontal="center"/>
    </xf>
    <xf numFmtId="3" fontId="41" fillId="0" borderId="0" xfId="0" applyNumberFormat="1" applyFont="1" applyBorder="1" applyAlignment="1">
      <alignment horizontal="center"/>
    </xf>
    <xf numFmtId="42" fontId="41" fillId="0" borderId="0" xfId="4" applyFont="1" applyBorder="1" applyAlignment="1">
      <alignment horizontal="left"/>
    </xf>
    <xf numFmtId="0" fontId="41" fillId="0" borderId="0" xfId="0" applyFont="1" applyBorder="1" applyAlignment="1">
      <alignment horizontal="center"/>
    </xf>
    <xf numFmtId="3" fontId="41" fillId="0" borderId="18" xfId="0" applyNumberFormat="1" applyFont="1" applyBorder="1" applyAlignment="1">
      <alignment horizontal="center"/>
    </xf>
    <xf numFmtId="1" fontId="45" fillId="0" borderId="18" xfId="0" applyNumberFormat="1" applyFont="1" applyBorder="1" applyAlignment="1">
      <alignment horizontal="center"/>
    </xf>
    <xf numFmtId="1" fontId="41" fillId="0" borderId="18" xfId="0" applyNumberFormat="1" applyFont="1" applyBorder="1" applyAlignment="1">
      <alignment horizontal="center"/>
    </xf>
    <xf numFmtId="3" fontId="41" fillId="0" borderId="0" xfId="0" applyNumberFormat="1" applyFont="1" applyBorder="1" applyAlignment="1">
      <alignment horizontal="center" vertical="top"/>
    </xf>
    <xf numFmtId="4" fontId="41" fillId="0" borderId="0" xfId="0" applyNumberFormat="1" applyFont="1" applyBorder="1" applyAlignment="1">
      <alignment horizontal="center" vertical="top"/>
    </xf>
    <xf numFmtId="3" fontId="41" fillId="0" borderId="0" xfId="0" applyNumberFormat="1" applyFont="1" applyFill="1" applyBorder="1" applyAlignment="1">
      <alignment horizontal="center"/>
    </xf>
    <xf numFmtId="169" fontId="41" fillId="0" borderId="0" xfId="0" applyNumberFormat="1" applyFont="1" applyBorder="1" applyAlignment="1">
      <alignment horizontal="center" vertical="top"/>
    </xf>
    <xf numFmtId="3" fontId="43" fillId="0" borderId="0" xfId="0" applyNumberFormat="1" applyFont="1" applyBorder="1" applyAlignment="1">
      <alignment horizontal="center"/>
    </xf>
    <xf numFmtId="1" fontId="43" fillId="0" borderId="18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42" fontId="41" fillId="0" borderId="2" xfId="4" applyFont="1" applyBorder="1" applyAlignment="1">
      <alignment horizontal="left"/>
    </xf>
    <xf numFmtId="4" fontId="41" fillId="0" borderId="2" xfId="0" applyNumberFormat="1" applyFont="1" applyBorder="1" applyAlignment="1">
      <alignment horizontal="center" vertical="top"/>
    </xf>
    <xf numFmtId="3" fontId="41" fillId="0" borderId="2" xfId="0" applyNumberFormat="1" applyFont="1" applyBorder="1" applyAlignment="1">
      <alignment horizontal="center"/>
    </xf>
    <xf numFmtId="3" fontId="41" fillId="0" borderId="8" xfId="0" applyNumberFormat="1" applyFont="1" applyBorder="1" applyAlignment="1">
      <alignment horizontal="center"/>
    </xf>
    <xf numFmtId="1" fontId="43" fillId="0" borderId="8" xfId="0" applyNumberFormat="1" applyFont="1" applyBorder="1" applyAlignment="1">
      <alignment horizontal="center"/>
    </xf>
    <xf numFmtId="0" fontId="0" fillId="0" borderId="0" xfId="0" applyBorder="1"/>
    <xf numFmtId="3" fontId="0" fillId="6" borderId="0" xfId="0" applyNumberFormat="1" applyFill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1" fontId="43" fillId="0" borderId="0" xfId="0" applyNumberFormat="1" applyFont="1" applyBorder="1" applyAlignment="1">
      <alignment horizontal="center"/>
    </xf>
    <xf numFmtId="3" fontId="42" fillId="6" borderId="0" xfId="0" applyNumberFormat="1" applyFont="1" applyFill="1" applyBorder="1" applyAlignment="1">
      <alignment horizontal="left"/>
    </xf>
    <xf numFmtId="3" fontId="42" fillId="6" borderId="0" xfId="0" applyNumberFormat="1" applyFont="1" applyFill="1" applyBorder="1" applyAlignment="1">
      <alignment horizontal="center"/>
    </xf>
    <xf numFmtId="3" fontId="44" fillId="0" borderId="0" xfId="0" applyNumberFormat="1" applyFont="1" applyBorder="1" applyAlignment="1">
      <alignment horizontal="center"/>
    </xf>
    <xf numFmtId="3" fontId="44" fillId="0" borderId="1" xfId="0" applyNumberFormat="1" applyFont="1" applyBorder="1" applyAlignment="1">
      <alignment horizontal="center"/>
    </xf>
    <xf numFmtId="1" fontId="44" fillId="0" borderId="18" xfId="0" applyNumberFormat="1" applyFont="1" applyBorder="1" applyAlignment="1">
      <alignment horizontal="center"/>
    </xf>
    <xf numFmtId="3" fontId="41" fillId="6" borderId="0" xfId="0" applyNumberFormat="1" applyFont="1" applyFill="1" applyBorder="1" applyAlignment="1">
      <alignment horizontal="center"/>
    </xf>
    <xf numFmtId="3" fontId="43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3" fontId="43" fillId="0" borderId="2" xfId="0" applyNumberFormat="1" applyFont="1" applyBorder="1" applyAlignment="1">
      <alignment horizontal="center" vertical="top"/>
    </xf>
    <xf numFmtId="3" fontId="43" fillId="0" borderId="8" xfId="0" applyNumberFormat="1" applyFont="1" applyBorder="1" applyAlignment="1">
      <alignment horizontal="center" vertical="top"/>
    </xf>
    <xf numFmtId="3" fontId="0" fillId="6" borderId="0" xfId="0" applyNumberFormat="1" applyFill="1" applyBorder="1" applyAlignment="1">
      <alignment horizontal="center"/>
    </xf>
    <xf numFmtId="3" fontId="43" fillId="6" borderId="0" xfId="0" applyNumberFormat="1" applyFont="1" applyFill="1" applyBorder="1" applyAlignment="1">
      <alignment horizontal="center"/>
    </xf>
    <xf numFmtId="1" fontId="41" fillId="0" borderId="8" xfId="0" applyNumberFormat="1" applyFont="1" applyBorder="1" applyAlignment="1">
      <alignment horizontal="center"/>
    </xf>
    <xf numFmtId="3" fontId="46" fillId="0" borderId="14" xfId="0" applyNumberFormat="1" applyFont="1" applyBorder="1" applyAlignment="1">
      <alignment horizontal="center"/>
    </xf>
    <xf numFmtId="3" fontId="46" fillId="0" borderId="16" xfId="0" applyNumberFormat="1" applyFont="1" applyBorder="1" applyAlignment="1">
      <alignment horizontal="center"/>
    </xf>
    <xf numFmtId="1" fontId="46" fillId="0" borderId="15" xfId="0" applyNumberFormat="1" applyFont="1" applyBorder="1" applyAlignment="1">
      <alignment horizontal="center"/>
    </xf>
    <xf numFmtId="1" fontId="41" fillId="0" borderId="0" xfId="0" applyNumberFormat="1" applyFont="1" applyBorder="1" applyAlignment="1">
      <alignment horizontal="center"/>
    </xf>
    <xf numFmtId="3" fontId="46" fillId="0" borderId="0" xfId="0" applyNumberFormat="1" applyFont="1" applyBorder="1" applyAlignment="1">
      <alignment horizontal="center"/>
    </xf>
    <xf numFmtId="1" fontId="46" fillId="0" borderId="18" xfId="0" applyNumberFormat="1" applyFont="1" applyBorder="1" applyAlignment="1">
      <alignment horizontal="center"/>
    </xf>
    <xf numFmtId="1" fontId="44" fillId="0" borderId="15" xfId="0" applyNumberFormat="1" applyFont="1" applyBorder="1" applyAlignment="1">
      <alignment horizontal="center"/>
    </xf>
    <xf numFmtId="42" fontId="41" fillId="0" borderId="0" xfId="4" applyFont="1" applyAlignment="1">
      <alignment horizontal="left"/>
    </xf>
    <xf numFmtId="2" fontId="0" fillId="0" borderId="7" xfId="0" applyNumberFormat="1" applyBorder="1" applyProtection="1"/>
    <xf numFmtId="0" fontId="0" fillId="0" borderId="12" xfId="0" applyFill="1" applyBorder="1" applyAlignment="1" applyProtection="1">
      <alignment horizontal="center"/>
    </xf>
    <xf numFmtId="49" fontId="0" fillId="13" borderId="1" xfId="0" applyNumberFormat="1" applyFont="1" applyFill="1" applyBorder="1" applyAlignment="1" applyProtection="1">
      <alignment horizontal="left"/>
      <protection locked="0"/>
    </xf>
    <xf numFmtId="0" fontId="0" fillId="13" borderId="1" xfId="0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</xf>
    <xf numFmtId="49" fontId="15" fillId="9" borderId="1" xfId="2" applyNumberFormat="1" applyFont="1" applyFill="1" applyBorder="1" applyAlignment="1" applyProtection="1">
      <alignment horizontal="center"/>
    </xf>
    <xf numFmtId="0" fontId="26" fillId="9" borderId="12" xfId="2" applyFont="1" applyFill="1" applyBorder="1" applyAlignment="1" applyProtection="1">
      <alignment horizontal="center"/>
    </xf>
    <xf numFmtId="49" fontId="16" fillId="9" borderId="1" xfId="2" applyNumberFormat="1" applyFont="1" applyFill="1" applyBorder="1" applyAlignment="1" applyProtection="1">
      <alignment horizontal="center"/>
    </xf>
    <xf numFmtId="0" fontId="48" fillId="9" borderId="12" xfId="2" applyFont="1" applyFill="1" applyBorder="1" applyAlignment="1" applyProtection="1">
      <alignment horizontal="center"/>
    </xf>
    <xf numFmtId="3" fontId="49" fillId="9" borderId="23" xfId="2" applyNumberFormat="1" applyFont="1" applyFill="1" applyBorder="1" applyAlignment="1" applyProtection="1">
      <alignment horizontal="center"/>
    </xf>
    <xf numFmtId="3" fontId="50" fillId="9" borderId="27" xfId="2" applyNumberFormat="1" applyFont="1" applyFill="1" applyBorder="1" applyAlignment="1" applyProtection="1">
      <alignment horizontal="center"/>
    </xf>
    <xf numFmtId="2" fontId="1" fillId="2" borderId="16" xfId="0" applyNumberFormat="1" applyFont="1" applyFill="1" applyBorder="1" applyProtection="1"/>
    <xf numFmtId="2" fontId="1" fillId="2" borderId="16" xfId="0" applyNumberFormat="1" applyFont="1" applyFill="1" applyBorder="1" applyProtection="1">
      <protection hidden="1"/>
    </xf>
    <xf numFmtId="0" fontId="1" fillId="3" borderId="16" xfId="0" applyFont="1" applyFill="1" applyBorder="1" applyProtection="1">
      <protection hidden="1"/>
    </xf>
    <xf numFmtId="2" fontId="0" fillId="0" borderId="0" xfId="0" applyNumberFormat="1" applyBorder="1" applyProtection="1"/>
    <xf numFmtId="2" fontId="0" fillId="0" borderId="0" xfId="0" applyNumberFormat="1" applyBorder="1" applyProtection="1">
      <protection hidden="1"/>
    </xf>
    <xf numFmtId="0" fontId="0" fillId="0" borderId="0" xfId="0" applyBorder="1" applyProtection="1">
      <protection hidden="1"/>
    </xf>
    <xf numFmtId="14" fontId="1" fillId="2" borderId="16" xfId="0" applyNumberFormat="1" applyFont="1" applyFill="1" applyBorder="1" applyProtection="1">
      <protection hidden="1"/>
    </xf>
    <xf numFmtId="14" fontId="0" fillId="13" borderId="1" xfId="0" applyNumberFormat="1" applyFill="1" applyBorder="1" applyProtection="1">
      <protection locked="0"/>
    </xf>
    <xf numFmtId="0" fontId="0" fillId="13" borderId="1" xfId="0" applyFill="1" applyBorder="1" applyAlignment="1" applyProtection="1">
      <alignment horizontal="left"/>
      <protection locked="0"/>
    </xf>
    <xf numFmtId="0" fontId="20" fillId="0" borderId="0" xfId="2" applyFont="1" applyFill="1" applyBorder="1" applyAlignment="1" applyProtection="1"/>
    <xf numFmtId="0" fontId="10" fillId="9" borderId="22" xfId="2" applyFont="1" applyFill="1" applyBorder="1" applyAlignment="1" applyProtection="1">
      <alignment horizontal="center"/>
    </xf>
    <xf numFmtId="0" fontId="28" fillId="9" borderId="0" xfId="2" applyFont="1" applyFill="1" applyBorder="1" applyAlignment="1" applyProtection="1"/>
    <xf numFmtId="0" fontId="24" fillId="9" borderId="24" xfId="2" applyFont="1" applyFill="1" applyBorder="1" applyAlignment="1" applyProtection="1">
      <alignment horizontal="center"/>
    </xf>
    <xf numFmtId="3" fontId="29" fillId="9" borderId="22" xfId="2" applyNumberFormat="1" applyFont="1" applyFill="1" applyBorder="1" applyAlignment="1" applyProtection="1">
      <alignment horizontal="center"/>
    </xf>
    <xf numFmtId="3" fontId="30" fillId="9" borderId="26" xfId="2" applyNumberFormat="1" applyFont="1" applyFill="1" applyBorder="1" applyAlignment="1" applyProtection="1">
      <alignment horizontal="center"/>
    </xf>
    <xf numFmtId="3" fontId="30" fillId="9" borderId="21" xfId="2" applyNumberFormat="1" applyFont="1" applyFill="1" applyBorder="1" applyAlignment="1" applyProtection="1">
      <alignment horizontal="center"/>
    </xf>
    <xf numFmtId="3" fontId="33" fillId="0" borderId="5" xfId="2" applyNumberFormat="1" applyFont="1" applyBorder="1" applyAlignment="1" applyProtection="1">
      <alignment horizontal="right"/>
    </xf>
    <xf numFmtId="0" fontId="33" fillId="0" borderId="5" xfId="2" applyFont="1" applyBorder="1" applyAlignment="1" applyProtection="1">
      <alignment horizontal="center"/>
    </xf>
    <xf numFmtId="3" fontId="39" fillId="0" borderId="1" xfId="3" applyNumberFormat="1" applyFont="1" applyBorder="1" applyAlignment="1" applyProtection="1">
      <alignment horizontal="center"/>
    </xf>
    <xf numFmtId="3" fontId="33" fillId="0" borderId="1" xfId="2" applyNumberFormat="1" applyFont="1" applyBorder="1" applyAlignment="1" applyProtection="1">
      <alignment horizontal="right"/>
    </xf>
    <xf numFmtId="0" fontId="33" fillId="0" borderId="7" xfId="2" applyFont="1" applyBorder="1" applyAlignment="1" applyProtection="1"/>
    <xf numFmtId="166" fontId="20" fillId="0" borderId="19" xfId="5" applyNumberFormat="1" applyFont="1" applyFill="1" applyBorder="1" applyAlignment="1" applyProtection="1">
      <alignment horizontal="center"/>
      <protection locked="0"/>
    </xf>
    <xf numFmtId="166" fontId="20" fillId="0" borderId="19" xfId="0" applyNumberFormat="1" applyFont="1" applyFill="1" applyBorder="1" applyAlignment="1" applyProtection="1">
      <alignment horizontal="center"/>
      <protection locked="0"/>
    </xf>
    <xf numFmtId="43" fontId="0" fillId="0" borderId="45" xfId="11" applyNumberFormat="1" applyFont="1" applyFill="1" applyBorder="1" applyProtection="1"/>
    <xf numFmtId="4" fontId="0" fillId="0" borderId="45" xfId="0" applyNumberFormat="1" applyBorder="1" applyProtection="1"/>
    <xf numFmtId="0" fontId="0" fillId="0" borderId="33" xfId="0" applyBorder="1" applyAlignment="1" applyProtection="1">
      <alignment horizontal="center" vertical="center"/>
    </xf>
    <xf numFmtId="4" fontId="0" fillId="11" borderId="45" xfId="0" applyNumberFormat="1" applyFill="1" applyBorder="1" applyProtection="1"/>
    <xf numFmtId="0" fontId="0" fillId="10" borderId="50" xfId="0" applyFill="1" applyBorder="1" applyProtection="1">
      <protection locked="0"/>
    </xf>
    <xf numFmtId="0" fontId="0" fillId="0" borderId="33" xfId="0" applyBorder="1" applyAlignment="1" applyProtection="1">
      <alignment horizontal="center"/>
    </xf>
    <xf numFmtId="3" fontId="1" fillId="14" borderId="1" xfId="0" applyNumberFormat="1" applyFont="1" applyFill="1" applyBorder="1" applyProtection="1"/>
    <xf numFmtId="3" fontId="52" fillId="16" borderId="9" xfId="12" applyNumberFormat="1" applyFont="1" applyFill="1" applyBorder="1" applyAlignment="1" applyProtection="1">
      <alignment horizontal="right" vertical="center"/>
    </xf>
    <xf numFmtId="164" fontId="53" fillId="16" borderId="10" xfId="12" applyNumberFormat="1" applyFont="1" applyFill="1" applyBorder="1" applyAlignment="1" applyProtection="1">
      <alignment horizontal="center"/>
    </xf>
    <xf numFmtId="0" fontId="9" fillId="16" borderId="10" xfId="12" applyFill="1" applyBorder="1" applyProtection="1"/>
    <xf numFmtId="3" fontId="9" fillId="16" borderId="10" xfId="12" applyNumberFormat="1" applyFont="1" applyFill="1" applyBorder="1" applyAlignment="1" applyProtection="1">
      <alignment horizontal="center" vertical="center"/>
    </xf>
    <xf numFmtId="3" fontId="9" fillId="16" borderId="11" xfId="12" applyNumberFormat="1" applyFont="1" applyFill="1" applyBorder="1" applyAlignment="1" applyProtection="1">
      <alignment horizontal="center" vertical="center"/>
    </xf>
    <xf numFmtId="0" fontId="34" fillId="0" borderId="1" xfId="12" applyFont="1" applyBorder="1" applyProtection="1"/>
    <xf numFmtId="172" fontId="34" fillId="20" borderId="1" xfId="12" applyNumberFormat="1" applyFont="1" applyFill="1" applyBorder="1" applyAlignment="1" applyProtection="1">
      <alignment horizontal="center" vertical="center"/>
    </xf>
    <xf numFmtId="0" fontId="9" fillId="0" borderId="0" xfId="12" applyProtection="1"/>
    <xf numFmtId="164" fontId="53" fillId="16" borderId="9" xfId="12" applyNumberFormat="1" applyFont="1" applyFill="1" applyBorder="1" applyAlignment="1" applyProtection="1">
      <alignment horizontal="right"/>
    </xf>
    <xf numFmtId="172" fontId="34" fillId="16" borderId="10" xfId="12" applyNumberFormat="1" applyFont="1" applyFill="1" applyBorder="1" applyAlignment="1" applyProtection="1">
      <alignment horizontal="center" vertical="center"/>
    </xf>
    <xf numFmtId="0" fontId="34" fillId="0" borderId="4" xfId="12" applyFont="1" applyBorder="1" applyProtection="1"/>
    <xf numFmtId="164" fontId="52" fillId="11" borderId="4" xfId="12" applyNumberFormat="1" applyFont="1" applyFill="1" applyBorder="1" applyAlignment="1" applyProtection="1">
      <alignment horizontal="center"/>
    </xf>
    <xf numFmtId="172" fontId="34" fillId="20" borderId="4" xfId="12" applyNumberFormat="1" applyFont="1" applyFill="1" applyBorder="1" applyAlignment="1" applyProtection="1">
      <alignment horizontal="center" vertical="center"/>
    </xf>
    <xf numFmtId="0" fontId="0" fillId="2" borderId="1" xfId="0" applyFill="1" applyBorder="1" applyProtection="1"/>
    <xf numFmtId="3" fontId="0" fillId="13" borderId="1" xfId="0" applyNumberFormat="1" applyFill="1" applyBorder="1" applyProtection="1"/>
    <xf numFmtId="4" fontId="0" fillId="0" borderId="0" xfId="0" applyNumberFormat="1"/>
    <xf numFmtId="0" fontId="0" fillId="0" borderId="4" xfId="0" applyBorder="1"/>
    <xf numFmtId="14" fontId="0" fillId="0" borderId="4" xfId="0" applyNumberFormat="1" applyBorder="1"/>
    <xf numFmtId="3" fontId="40" fillId="0" borderId="1" xfId="0" applyNumberFormat="1" applyFont="1" applyBorder="1" applyAlignment="1">
      <alignment horizontal="right"/>
    </xf>
    <xf numFmtId="0" fontId="40" fillId="0" borderId="1" xfId="0" applyFont="1" applyBorder="1"/>
    <xf numFmtId="171" fontId="40" fillId="0" borderId="1" xfId="0" applyNumberFormat="1" applyFont="1" applyBorder="1"/>
    <xf numFmtId="0" fontId="40" fillId="0" borderId="0" xfId="0" applyFont="1"/>
    <xf numFmtId="2" fontId="40" fillId="13" borderId="1" xfId="0" applyNumberFormat="1" applyFont="1" applyFill="1" applyBorder="1" applyProtection="1">
      <protection locked="0"/>
    </xf>
    <xf numFmtId="0" fontId="56" fillId="8" borderId="1" xfId="0" applyFont="1" applyFill="1" applyBorder="1" applyAlignment="1">
      <alignment horizontal="center" vertical="center"/>
    </xf>
    <xf numFmtId="0" fontId="56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3" fontId="4" fillId="0" borderId="1" xfId="0" applyNumberFormat="1" applyFont="1" applyBorder="1"/>
    <xf numFmtId="0" fontId="4" fillId="0" borderId="1" xfId="0" applyFont="1" applyBorder="1"/>
    <xf numFmtId="3" fontId="58" fillId="0" borderId="1" xfId="0" applyNumberFormat="1" applyFont="1" applyBorder="1"/>
    <xf numFmtId="0" fontId="56" fillId="0" borderId="0" xfId="0" applyFont="1"/>
    <xf numFmtId="14" fontId="0" fillId="0" borderId="0" xfId="0" applyNumberFormat="1" applyBorder="1"/>
    <xf numFmtId="0" fontId="40" fillId="0" borderId="4" xfId="0" applyFont="1" applyBorder="1"/>
    <xf numFmtId="171" fontId="40" fillId="0" borderId="4" xfId="0" applyNumberFormat="1" applyFont="1" applyBorder="1"/>
    <xf numFmtId="49" fontId="40" fillId="0" borderId="1" xfId="0" applyNumberFormat="1" applyFont="1" applyBorder="1" applyAlignment="1">
      <alignment horizontal="center"/>
    </xf>
    <xf numFmtId="14" fontId="40" fillId="0" borderId="0" xfId="0" applyNumberFormat="1" applyFont="1" applyFill="1" applyAlignment="1">
      <alignment horizontal="center" vertical="center"/>
    </xf>
    <xf numFmtId="2" fontId="40" fillId="13" borderId="4" xfId="0" applyNumberFormat="1" applyFont="1" applyFill="1" applyBorder="1" applyProtection="1">
      <protection locked="0"/>
    </xf>
    <xf numFmtId="3" fontId="4" fillId="0" borderId="1" xfId="0" applyNumberFormat="1" applyFont="1" applyBorder="1" applyProtection="1"/>
    <xf numFmtId="3" fontId="58" fillId="0" borderId="1" xfId="0" applyNumberFormat="1" applyFont="1" applyBorder="1" applyAlignment="1">
      <alignment horizontal="right"/>
    </xf>
    <xf numFmtId="3" fontId="0" fillId="14" borderId="1" xfId="0" applyNumberFormat="1" applyFont="1" applyFill="1" applyBorder="1" applyProtection="1"/>
    <xf numFmtId="0" fontId="6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" fontId="61" fillId="0" borderId="1" xfId="0" applyNumberFormat="1" applyFont="1" applyBorder="1" applyAlignment="1">
      <alignment horizontal="center" vertical="center"/>
    </xf>
    <xf numFmtId="3" fontId="61" fillId="0" borderId="1" xfId="0" applyNumberFormat="1" applyFont="1" applyBorder="1" applyAlignment="1">
      <alignment horizontal="right" vertical="center"/>
    </xf>
    <xf numFmtId="3" fontId="0" fillId="0" borderId="1" xfId="0" applyNumberFormat="1" applyBorder="1"/>
    <xf numFmtId="0" fontId="62" fillId="0" borderId="1" xfId="0" applyFont="1" applyBorder="1" applyAlignment="1">
      <alignment horizontal="center" vertical="center"/>
    </xf>
    <xf numFmtId="3" fontId="63" fillId="0" borderId="1" xfId="0" applyNumberFormat="1" applyFont="1" applyBorder="1" applyAlignment="1">
      <alignment horizontal="right" vertical="center"/>
    </xf>
    <xf numFmtId="3" fontId="56" fillId="0" borderId="1" xfId="0" applyNumberFormat="1" applyFont="1" applyBorder="1"/>
    <xf numFmtId="0" fontId="1" fillId="0" borderId="5" xfId="0" applyFont="1" applyBorder="1" applyAlignment="1">
      <alignment horizontal="center" vertical="center" wrapText="1"/>
    </xf>
    <xf numFmtId="3" fontId="0" fillId="0" borderId="5" xfId="0" applyNumberFormat="1" applyBorder="1"/>
    <xf numFmtId="3" fontId="56" fillId="0" borderId="5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14" borderId="0" xfId="0" applyFill="1"/>
    <xf numFmtId="3" fontId="0" fillId="14" borderId="0" xfId="0" applyNumberFormat="1" applyFill="1"/>
    <xf numFmtId="1" fontId="0" fillId="0" borderId="0" xfId="0" applyNumberFormat="1"/>
    <xf numFmtId="0" fontId="56" fillId="8" borderId="1" xfId="0" applyFont="1" applyFill="1" applyBorder="1" applyAlignment="1">
      <alignment horizontal="center" vertical="center" wrapText="1"/>
    </xf>
    <xf numFmtId="3" fontId="0" fillId="0" borderId="0" xfId="0" applyNumberFormat="1" applyBorder="1"/>
    <xf numFmtId="3" fontId="1" fillId="13" borderId="1" xfId="0" applyNumberFormat="1" applyFont="1" applyFill="1" applyBorder="1"/>
    <xf numFmtId="3" fontId="1" fillId="21" borderId="1" xfId="0" applyNumberFormat="1" applyFont="1" applyFill="1" applyBorder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Protection="1"/>
    <xf numFmtId="3" fontId="52" fillId="0" borderId="43" xfId="12" applyNumberFormat="1" applyFont="1" applyBorder="1" applyAlignment="1" applyProtection="1">
      <alignment horizontal="right" vertical="center"/>
    </xf>
    <xf numFmtId="164" fontId="54" fillId="0" borderId="42" xfId="12" applyNumberFormat="1" applyFont="1" applyFill="1" applyBorder="1" applyAlignment="1" applyProtection="1">
      <alignment horizontal="center"/>
    </xf>
    <xf numFmtId="164" fontId="54" fillId="18" borderId="42" xfId="12" applyNumberFormat="1" applyFont="1" applyFill="1" applyBorder="1" applyAlignment="1" applyProtection="1">
      <alignment horizontal="center" wrapText="1"/>
    </xf>
    <xf numFmtId="0" fontId="9" fillId="0" borderId="42" xfId="12" applyBorder="1" applyProtection="1"/>
    <xf numFmtId="3" fontId="9" fillId="0" borderId="42" xfId="12" applyNumberFormat="1" applyFont="1" applyBorder="1" applyAlignment="1" applyProtection="1">
      <alignment horizontal="center" vertical="center"/>
    </xf>
    <xf numFmtId="164" fontId="54" fillId="18" borderId="44" xfId="12" applyNumberFormat="1" applyFont="1" applyFill="1" applyBorder="1" applyAlignment="1" applyProtection="1">
      <alignment horizontal="center" wrapText="1"/>
    </xf>
    <xf numFmtId="0" fontId="34" fillId="0" borderId="46" xfId="12" applyFont="1" applyBorder="1" applyProtection="1"/>
    <xf numFmtId="172" fontId="34" fillId="20" borderId="49" xfId="12" applyNumberFormat="1" applyFont="1" applyFill="1" applyBorder="1" applyAlignment="1" applyProtection="1">
      <alignment horizontal="center" vertical="center"/>
    </xf>
    <xf numFmtId="0" fontId="55" fillId="0" borderId="46" xfId="12" applyFont="1" applyBorder="1" applyProtection="1"/>
    <xf numFmtId="3" fontId="21" fillId="0" borderId="51" xfId="12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0" fontId="41" fillId="0" borderId="0" xfId="0" applyFont="1" applyProtection="1"/>
    <xf numFmtId="0" fontId="0" fillId="0" borderId="1" xfId="0" applyFill="1" applyBorder="1" applyAlignment="1" applyProtection="1">
      <alignment horizontal="center"/>
    </xf>
    <xf numFmtId="16" fontId="81" fillId="0" borderId="1" xfId="0" applyNumberFormat="1" applyFont="1" applyBorder="1" applyAlignment="1">
      <alignment horizontal="center" vertical="center"/>
    </xf>
    <xf numFmtId="3" fontId="0" fillId="0" borderId="45" xfId="0" applyNumberFormat="1" applyBorder="1"/>
    <xf numFmtId="3" fontId="4" fillId="13" borderId="1" xfId="0" applyNumberFormat="1" applyFont="1" applyFill="1" applyBorder="1" applyProtection="1">
      <protection locked="0"/>
    </xf>
    <xf numFmtId="3" fontId="0" fillId="0" borderId="1" xfId="0" applyNumberFormat="1" applyBorder="1" applyProtection="1">
      <protection locked="0"/>
    </xf>
    <xf numFmtId="16" fontId="82" fillId="0" borderId="1" xfId="0" applyNumberFormat="1" applyFont="1" applyBorder="1" applyAlignment="1">
      <alignment horizontal="center" vertical="center"/>
    </xf>
    <xf numFmtId="0" fontId="0" fillId="10" borderId="0" xfId="0" applyFill="1"/>
    <xf numFmtId="3" fontId="0" fillId="10" borderId="0" xfId="0" applyNumberFormat="1" applyFill="1"/>
    <xf numFmtId="0" fontId="0" fillId="0" borderId="0" xfId="0" applyAlignment="1">
      <alignment horizontal="center"/>
    </xf>
    <xf numFmtId="16" fontId="83" fillId="0" borderId="1" xfId="0" applyNumberFormat="1" applyFont="1" applyBorder="1" applyAlignment="1">
      <alignment horizontal="center" vertical="center"/>
    </xf>
    <xf numFmtId="0" fontId="0" fillId="0" borderId="65" xfId="0" applyBorder="1" applyProtection="1"/>
    <xf numFmtId="0" fontId="1" fillId="3" borderId="65" xfId="0" applyFont="1" applyFill="1" applyBorder="1" applyAlignment="1" applyProtection="1">
      <alignment horizontal="center" wrapText="1"/>
      <protection hidden="1"/>
    </xf>
    <xf numFmtId="0" fontId="1" fillId="3" borderId="65" xfId="0" applyFont="1" applyFill="1" applyBorder="1" applyAlignment="1" applyProtection="1">
      <alignment horizontal="center"/>
      <protection hidden="1"/>
    </xf>
    <xf numFmtId="0" fontId="0" fillId="0" borderId="0" xfId="0" applyFill="1" applyBorder="1" applyProtection="1"/>
    <xf numFmtId="0" fontId="9" fillId="0" borderId="0" xfId="2260" applyBorder="1" applyAlignment="1"/>
    <xf numFmtId="3" fontId="21" fillId="0" borderId="48" xfId="12" applyNumberFormat="1" applyFont="1" applyFill="1" applyBorder="1" applyAlignment="1" applyProtection="1">
      <alignment horizontal="center" vertical="center"/>
    </xf>
    <xf numFmtId="0" fontId="34" fillId="16" borderId="10" xfId="12" applyFont="1" applyFill="1" applyBorder="1" applyProtection="1"/>
    <xf numFmtId="172" fontId="34" fillId="16" borderId="11" xfId="12" applyNumberFormat="1" applyFont="1" applyFill="1" applyBorder="1" applyAlignment="1" applyProtection="1">
      <alignment horizontal="center" vertical="center"/>
    </xf>
    <xf numFmtId="0" fontId="9" fillId="16" borderId="11" xfId="12" applyFill="1" applyBorder="1" applyProtection="1"/>
    <xf numFmtId="3" fontId="0" fillId="13" borderId="1" xfId="0" quotePrefix="1" applyNumberFormat="1" applyFill="1" applyBorder="1" applyProtection="1">
      <protection locked="0"/>
    </xf>
    <xf numFmtId="3" fontId="40" fillId="13" borderId="1" xfId="0" applyNumberFormat="1" applyFont="1" applyFill="1" applyBorder="1" applyAlignment="1" applyProtection="1">
      <alignment horizontal="center"/>
      <protection locked="0"/>
    </xf>
    <xf numFmtId="3" fontId="58" fillId="6" borderId="1" xfId="0" applyNumberFormat="1" applyFont="1" applyFill="1" applyBorder="1" applyAlignment="1">
      <alignment horizontal="center"/>
    </xf>
    <xf numFmtId="14" fontId="40" fillId="13" borderId="5" xfId="0" applyNumberFormat="1" applyFont="1" applyFill="1" applyBorder="1" applyAlignment="1" applyProtection="1">
      <alignment horizontal="center"/>
      <protection locked="0"/>
    </xf>
    <xf numFmtId="0" fontId="58" fillId="6" borderId="5" xfId="0" applyFont="1" applyFill="1" applyBorder="1" applyAlignment="1">
      <alignment horizontal="center"/>
    </xf>
    <xf numFmtId="16" fontId="0" fillId="0" borderId="0" xfId="0" applyNumberFormat="1"/>
    <xf numFmtId="49" fontId="85" fillId="0" borderId="1" xfId="0" applyNumberFormat="1" applyFont="1" applyBorder="1" applyAlignment="1">
      <alignment horizontal="center" vertical="center" wrapText="1"/>
    </xf>
    <xf numFmtId="0" fontId="85" fillId="0" borderId="1" xfId="0" applyFont="1" applyBorder="1" applyAlignment="1">
      <alignment vertical="center" wrapText="1"/>
    </xf>
    <xf numFmtId="0" fontId="86" fillId="0" borderId="1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86" fillId="0" borderId="1" xfId="0" applyFont="1" applyFill="1" applyBorder="1" applyAlignment="1">
      <alignment horizontal="center" vertical="center" wrapText="1"/>
    </xf>
    <xf numFmtId="0" fontId="85" fillId="0" borderId="1" xfId="0" applyFont="1" applyFill="1" applyBorder="1" applyAlignment="1">
      <alignment horizontal="center" vertical="center" wrapText="1"/>
    </xf>
    <xf numFmtId="0" fontId="85" fillId="0" borderId="1" xfId="0" applyFont="1" applyFill="1" applyBorder="1" applyAlignment="1">
      <alignment vertical="center" wrapText="1"/>
    </xf>
    <xf numFmtId="0" fontId="62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vertical="center" wrapText="1"/>
    </xf>
    <xf numFmtId="0" fontId="87" fillId="0" borderId="1" xfId="0" applyFont="1" applyBorder="1" applyAlignment="1">
      <alignment vertical="center" wrapText="1"/>
    </xf>
    <xf numFmtId="14" fontId="40" fillId="13" borderId="1" xfId="0" applyNumberFormat="1" applyFont="1" applyFill="1" applyBorder="1" applyAlignment="1" applyProtection="1">
      <alignment horizontal="center"/>
      <protection locked="0"/>
    </xf>
    <xf numFmtId="0" fontId="58" fillId="6" borderId="1" xfId="0" applyFont="1" applyFill="1" applyBorder="1" applyAlignment="1">
      <alignment horizontal="center"/>
    </xf>
    <xf numFmtId="0" fontId="59" fillId="8" borderId="1" xfId="0" applyFont="1" applyFill="1" applyBorder="1" applyAlignment="1" applyProtection="1">
      <alignment horizontal="center" vertical="center"/>
    </xf>
    <xf numFmtId="0" fontId="0" fillId="0" borderId="65" xfId="0" applyBorder="1"/>
    <xf numFmtId="0" fontId="0" fillId="11" borderId="1" xfId="0" applyFill="1" applyBorder="1" applyAlignment="1" applyProtection="1">
      <alignment horizontal="center" vertical="center"/>
    </xf>
    <xf numFmtId="0" fontId="0" fillId="11" borderId="1" xfId="0" applyFill="1" applyBorder="1" applyAlignment="1" applyProtection="1">
      <alignment horizontal="center" vertical="center" wrapText="1"/>
    </xf>
    <xf numFmtId="16" fontId="0" fillId="44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 applyProtection="1">
      <alignment horizontal="center" wrapText="1"/>
    </xf>
    <xf numFmtId="0" fontId="6" fillId="11" borderId="0" xfId="0" applyFont="1" applyFill="1" applyBorder="1" applyAlignment="1" applyProtection="1"/>
    <xf numFmtId="0" fontId="6" fillId="11" borderId="2" xfId="0" applyFont="1" applyFill="1" applyBorder="1" applyAlignment="1" applyProtection="1"/>
    <xf numFmtId="3" fontId="0" fillId="13" borderId="1" xfId="0" quotePrefix="1" applyNumberFormat="1" applyFill="1" applyBorder="1" applyAlignment="1" applyProtection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0" fillId="11" borderId="1" xfId="0" applyFont="1" applyFill="1" applyBorder="1" applyAlignment="1" applyProtection="1">
      <alignment horizontal="center" vertical="center" wrapText="1"/>
    </xf>
    <xf numFmtId="3" fontId="0" fillId="7" borderId="1" xfId="0" quotePrefix="1" applyNumberFormat="1" applyFill="1" applyBorder="1" applyAlignment="1" applyProtection="1">
      <alignment horizontal="center"/>
    </xf>
    <xf numFmtId="3" fontId="59" fillId="0" borderId="1" xfId="0" applyNumberFormat="1" applyFont="1" applyBorder="1"/>
    <xf numFmtId="0" fontId="40" fillId="0" borderId="0" xfId="0" applyFont="1" applyBorder="1" applyAlignment="1">
      <alignment horizontal="center"/>
    </xf>
    <xf numFmtId="0" fontId="40" fillId="0" borderId="0" xfId="0" applyFont="1" applyBorder="1"/>
    <xf numFmtId="0" fontId="4" fillId="6" borderId="0" xfId="0" applyFont="1" applyFill="1" applyBorder="1"/>
    <xf numFmtId="0" fontId="88" fillId="0" borderId="0" xfId="0" applyFont="1" applyBorder="1"/>
    <xf numFmtId="0" fontId="89" fillId="0" borderId="0" xfId="0" applyFont="1" applyBorder="1" applyAlignment="1">
      <alignment horizontal="center"/>
    </xf>
    <xf numFmtId="49" fontId="40" fillId="0" borderId="0" xfId="0" applyNumberFormat="1" applyFont="1" applyBorder="1" applyAlignment="1">
      <alignment horizontal="left"/>
    </xf>
    <xf numFmtId="49" fontId="40" fillId="0" borderId="0" xfId="0" applyNumberFormat="1" applyFont="1" applyBorder="1"/>
    <xf numFmtId="0" fontId="56" fillId="0" borderId="0" xfId="0" applyFont="1" applyBorder="1"/>
    <xf numFmtId="0" fontId="40" fillId="0" borderId="0" xfId="0" applyFont="1" applyBorder="1" applyAlignment="1">
      <alignment horizontal="left"/>
    </xf>
    <xf numFmtId="3" fontId="0" fillId="0" borderId="0" xfId="0" applyNumberForma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/>
    </xf>
    <xf numFmtId="168" fontId="1" fillId="0" borderId="0" xfId="0" applyNumberFormat="1" applyFont="1" applyBorder="1" applyAlignment="1">
      <alignment horizontal="left"/>
    </xf>
    <xf numFmtId="3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171" fontId="41" fillId="0" borderId="0" xfId="0" applyNumberFormat="1" applyFont="1" applyBorder="1" applyAlignment="1">
      <alignment horizontal="center" vertical="top"/>
    </xf>
    <xf numFmtId="171" fontId="41" fillId="0" borderId="2" xfId="0" applyNumberFormat="1" applyFont="1" applyBorder="1" applyAlignment="1">
      <alignment horizontal="center" vertical="top"/>
    </xf>
    <xf numFmtId="0" fontId="0" fillId="0" borderId="0" xfId="0" applyFill="1"/>
    <xf numFmtId="49" fontId="44" fillId="0" borderId="0" xfId="0" applyNumberFormat="1" applyFont="1" applyBorder="1" applyAlignment="1">
      <alignment horizontal="center"/>
    </xf>
    <xf numFmtId="49" fontId="41" fillId="0" borderId="0" xfId="0" applyNumberFormat="1" applyFont="1" applyAlignment="1">
      <alignment horizontal="center"/>
    </xf>
    <xf numFmtId="49" fontId="41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49" fontId="90" fillId="0" borderId="2" xfId="0" applyNumberFormat="1" applyFont="1" applyBorder="1" applyAlignment="1">
      <alignment horizontal="center"/>
    </xf>
    <xf numFmtId="3" fontId="1" fillId="0" borderId="32" xfId="0" applyNumberFormat="1" applyFont="1" applyBorder="1" applyAlignment="1">
      <alignment horizontal="center"/>
    </xf>
    <xf numFmtId="3" fontId="1" fillId="0" borderId="18" xfId="0" applyNumberFormat="1" applyFont="1" applyBorder="1" applyAlignment="1">
      <alignment horizontal="center"/>
    </xf>
    <xf numFmtId="42" fontId="90" fillId="0" borderId="32" xfId="4" applyFont="1" applyBorder="1" applyAlignment="1">
      <alignment horizontal="left"/>
    </xf>
    <xf numFmtId="49" fontId="90" fillId="0" borderId="0" xfId="0" applyNumberFormat="1" applyFont="1" applyBorder="1" applyAlignment="1">
      <alignment horizontal="center"/>
    </xf>
    <xf numFmtId="171" fontId="90" fillId="0" borderId="0" xfId="0" applyNumberFormat="1" applyFont="1" applyBorder="1" applyAlignment="1">
      <alignment horizontal="right"/>
    </xf>
    <xf numFmtId="175" fontId="1" fillId="0" borderId="18" xfId="0" applyNumberFormat="1" applyFont="1" applyBorder="1" applyAlignment="1">
      <alignment horizontal="center"/>
    </xf>
    <xf numFmtId="42" fontId="90" fillId="0" borderId="3" xfId="4" applyFont="1" applyBorder="1" applyAlignment="1">
      <alignment horizontal="left"/>
    </xf>
    <xf numFmtId="171" fontId="90" fillId="0" borderId="2" xfId="0" applyNumberFormat="1" applyFont="1" applyBorder="1" applyAlignment="1">
      <alignment horizontal="right"/>
    </xf>
    <xf numFmtId="175" fontId="1" fillId="0" borderId="8" xfId="0" applyNumberFormat="1" applyFont="1" applyBorder="1" applyAlignment="1">
      <alignment horizontal="center"/>
    </xf>
    <xf numFmtId="3" fontId="90" fillId="6" borderId="32" xfId="0" applyNumberFormat="1" applyFont="1" applyFill="1" applyBorder="1" applyAlignment="1">
      <alignment horizontal="center"/>
    </xf>
    <xf numFmtId="3" fontId="90" fillId="0" borderId="32" xfId="0" applyNumberFormat="1" applyFont="1" applyBorder="1" applyAlignment="1">
      <alignment horizontal="center"/>
    </xf>
    <xf numFmtId="3" fontId="90" fillId="0" borderId="3" xfId="0" applyNumberFormat="1" applyFont="1" applyBorder="1" applyAlignment="1">
      <alignment horizontal="center"/>
    </xf>
    <xf numFmtId="3" fontId="44" fillId="13" borderId="45" xfId="0" applyNumberFormat="1" applyFont="1" applyFill="1" applyBorder="1" applyAlignment="1" applyProtection="1">
      <alignment horizontal="center"/>
      <protection locked="0"/>
    </xf>
    <xf numFmtId="0" fontId="40" fillId="0" borderId="0" xfId="0" applyFont="1" applyBorder="1" applyAlignment="1">
      <alignment horizontal="left"/>
    </xf>
    <xf numFmtId="0" fontId="40" fillId="0" borderId="0" xfId="0" applyFont="1" applyBorder="1" applyAlignment="1">
      <alignment horizontal="center"/>
    </xf>
    <xf numFmtId="0" fontId="40" fillId="8" borderId="1" xfId="0" applyFont="1" applyFill="1" applyBorder="1" applyAlignment="1">
      <alignment horizontal="center" vertical="center" wrapText="1"/>
    </xf>
    <xf numFmtId="0" fontId="40" fillId="8" borderId="1" xfId="0" applyFont="1" applyFill="1" applyBorder="1" applyAlignment="1" applyProtection="1">
      <alignment horizontal="center" vertical="center"/>
    </xf>
    <xf numFmtId="0" fontId="40" fillId="8" borderId="1" xfId="0" applyFont="1" applyFill="1" applyBorder="1" applyAlignment="1" applyProtection="1">
      <alignment horizontal="center" vertical="center" wrapText="1"/>
    </xf>
    <xf numFmtId="1" fontId="51" fillId="0" borderId="67" xfId="12" applyNumberFormat="1" applyFont="1" applyBorder="1" applyAlignment="1" applyProtection="1">
      <alignment horizontal="center"/>
    </xf>
    <xf numFmtId="3" fontId="21" fillId="0" borderId="47" xfId="12" applyNumberFormat="1" applyFont="1" applyFill="1" applyBorder="1" applyAlignment="1" applyProtection="1">
      <alignment horizontal="center" vertical="center"/>
    </xf>
    <xf numFmtId="1" fontId="51" fillId="0" borderId="68" xfId="12" applyNumberFormat="1" applyFont="1" applyBorder="1" applyAlignment="1" applyProtection="1">
      <alignment horizontal="center"/>
    </xf>
    <xf numFmtId="3" fontId="21" fillId="0" borderId="68" xfId="12" applyNumberFormat="1" applyFont="1" applyFill="1" applyBorder="1" applyAlignment="1" applyProtection="1">
      <alignment horizontal="center" vertical="center"/>
    </xf>
    <xf numFmtId="0" fontId="34" fillId="0" borderId="68" xfId="12" applyFont="1" applyBorder="1" applyProtection="1"/>
    <xf numFmtId="172" fontId="34" fillId="20" borderId="68" xfId="12" applyNumberFormat="1" applyFont="1" applyFill="1" applyBorder="1" applyAlignment="1" applyProtection="1">
      <alignment horizontal="center" vertical="center"/>
    </xf>
    <xf numFmtId="0" fontId="34" fillId="0" borderId="65" xfId="12" applyFont="1" applyBorder="1" applyProtection="1"/>
    <xf numFmtId="172" fontId="34" fillId="20" borderId="65" xfId="12" applyNumberFormat="1" applyFont="1" applyFill="1" applyBorder="1" applyAlignment="1" applyProtection="1">
      <alignment horizontal="center" vertical="center"/>
    </xf>
    <xf numFmtId="172" fontId="34" fillId="20" borderId="66" xfId="12" applyNumberFormat="1" applyFont="1" applyFill="1" applyBorder="1" applyAlignment="1" applyProtection="1">
      <alignment horizontal="center" vertical="center"/>
    </xf>
    <xf numFmtId="1" fontId="51" fillId="0" borderId="69" xfId="12" applyNumberFormat="1" applyFont="1" applyBorder="1" applyAlignment="1" applyProtection="1">
      <alignment horizontal="center"/>
    </xf>
    <xf numFmtId="3" fontId="21" fillId="0" borderId="65" xfId="12" applyNumberFormat="1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3" fontId="40" fillId="0" borderId="0" xfId="0" applyNumberFormat="1" applyFont="1" applyAlignment="1" applyProtection="1">
      <alignment horizontal="right"/>
      <protection locked="0"/>
    </xf>
    <xf numFmtId="3" fontId="0" fillId="13" borderId="65" xfId="0" applyNumberFormat="1" applyFill="1" applyBorder="1" applyProtection="1">
      <protection locked="0"/>
    </xf>
    <xf numFmtId="0" fontId="4" fillId="0" borderId="65" xfId="0" applyFont="1" applyBorder="1" applyAlignment="1" applyProtection="1">
      <alignment horizontal="center"/>
    </xf>
    <xf numFmtId="0" fontId="0" fillId="0" borderId="65" xfId="0" applyBorder="1" applyAlignment="1" applyProtection="1">
      <alignment horizontal="center" vertical="center"/>
      <protection locked="0"/>
    </xf>
    <xf numFmtId="14" fontId="58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>
      <alignment horizontal="center"/>
    </xf>
    <xf numFmtId="49" fontId="4" fillId="0" borderId="65" xfId="0" applyNumberFormat="1" applyFont="1" applyBorder="1" applyAlignment="1" applyProtection="1">
      <alignment horizontal="center"/>
    </xf>
    <xf numFmtId="0" fontId="0" fillId="0" borderId="65" xfId="0" applyBorder="1" applyAlignment="1" applyProtection="1">
      <alignment horizontal="center"/>
    </xf>
    <xf numFmtId="167" fontId="0" fillId="0" borderId="65" xfId="0" applyNumberFormat="1" applyBorder="1" applyAlignment="1" applyProtection="1">
      <alignment horizontal="center"/>
    </xf>
    <xf numFmtId="3" fontId="0" fillId="0" borderId="65" xfId="0" applyNumberFormat="1" applyBorder="1" applyProtection="1"/>
    <xf numFmtId="3" fontId="0" fillId="13" borderId="65" xfId="0" applyNumberFormat="1" applyFill="1" applyBorder="1" applyProtection="1"/>
    <xf numFmtId="3" fontId="0" fillId="0" borderId="1" xfId="0" applyNumberFormat="1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3" fontId="0" fillId="0" borderId="65" xfId="0" applyNumberFormat="1" applyBorder="1" applyAlignment="1" applyProtection="1">
      <alignment horizontal="center" vertical="center" wrapText="1"/>
      <protection locked="0"/>
    </xf>
    <xf numFmtId="0" fontId="84" fillId="46" borderId="1" xfId="0" applyFont="1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4" fillId="45" borderId="0" xfId="0" applyFont="1" applyFill="1" applyBorder="1" applyAlignment="1">
      <alignment horizontal="center"/>
    </xf>
    <xf numFmtId="0" fontId="0" fillId="46" borderId="0" xfId="0" applyFill="1" applyBorder="1" applyAlignment="1">
      <alignment horizontal="center"/>
    </xf>
    <xf numFmtId="3" fontId="40" fillId="13" borderId="0" xfId="0" applyNumberFormat="1" applyFont="1" applyFill="1" applyBorder="1" applyAlignment="1" applyProtection="1">
      <alignment horizontal="center"/>
      <protection locked="0"/>
    </xf>
    <xf numFmtId="3" fontId="58" fillId="6" borderId="0" xfId="0" applyNumberFormat="1" applyFont="1" applyFill="1" applyBorder="1" applyAlignment="1">
      <alignment horizontal="center"/>
    </xf>
    <xf numFmtId="3" fontId="40" fillId="0" borderId="0" xfId="0" applyNumberFormat="1" applyFont="1" applyFill="1" applyBorder="1"/>
    <xf numFmtId="3" fontId="40" fillId="13" borderId="1" xfId="0" applyNumberFormat="1" applyFont="1" applyFill="1" applyBorder="1" applyAlignment="1" applyProtection="1">
      <alignment horizontal="center"/>
    </xf>
    <xf numFmtId="14" fontId="40" fillId="13" borderId="69" xfId="0" applyNumberFormat="1" applyFont="1" applyFill="1" applyBorder="1" applyAlignment="1" applyProtection="1">
      <alignment horizontal="center"/>
      <protection locked="0"/>
    </xf>
    <xf numFmtId="3" fontId="40" fillId="13" borderId="65" xfId="0" applyNumberFormat="1" applyFont="1" applyFill="1" applyBorder="1" applyAlignment="1" applyProtection="1">
      <alignment horizontal="center"/>
      <protection locked="0"/>
    </xf>
    <xf numFmtId="3" fontId="40" fillId="13" borderId="65" xfId="0" applyNumberFormat="1" applyFont="1" applyFill="1" applyBorder="1" applyAlignment="1" applyProtection="1">
      <alignment horizontal="center"/>
    </xf>
    <xf numFmtId="14" fontId="40" fillId="13" borderId="65" xfId="0" applyNumberFormat="1" applyFont="1" applyFill="1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4" fillId="0" borderId="65" xfId="0" applyFont="1" applyBorder="1" applyProtection="1"/>
    <xf numFmtId="1" fontId="0" fillId="7" borderId="65" xfId="0" applyNumberFormat="1" applyFill="1" applyBorder="1" applyProtection="1"/>
    <xf numFmtId="0" fontId="91" fillId="0" borderId="0" xfId="0" applyFont="1"/>
    <xf numFmtId="176" fontId="0" fillId="0" borderId="0" xfId="11" applyNumberFormat="1" applyFont="1"/>
    <xf numFmtId="3" fontId="0" fillId="0" borderId="1" xfId="0" applyNumberFormat="1" applyBorder="1" applyAlignment="1" applyProtection="1">
      <alignment horizontal="center"/>
    </xf>
    <xf numFmtId="0" fontId="92" fillId="0" borderId="1" xfId="0" applyFont="1" applyBorder="1" applyAlignment="1" applyProtection="1">
      <alignment horizontal="center" vertical="center"/>
      <protection locked="0"/>
    </xf>
    <xf numFmtId="3" fontId="0" fillId="0" borderId="65" xfId="0" applyNumberFormat="1" applyBorder="1" applyAlignment="1" applyProtection="1">
      <alignment horizontal="center" vertical="center"/>
      <protection locked="0"/>
    </xf>
    <xf numFmtId="176" fontId="0" fillId="0" borderId="0" xfId="11" applyNumberFormat="1" applyFont="1" applyAlignment="1" applyProtection="1">
      <alignment horizontal="right"/>
    </xf>
    <xf numFmtId="176" fontId="0" fillId="0" borderId="0" xfId="0" applyNumberFormat="1" applyAlignment="1">
      <alignment horizontal="right" vertical="center"/>
    </xf>
    <xf numFmtId="0" fontId="0" fillId="8" borderId="68" xfId="0" applyFill="1" applyBorder="1" applyAlignment="1" applyProtection="1">
      <alignment horizontal="center" vertical="center"/>
    </xf>
    <xf numFmtId="0" fontId="0" fillId="8" borderId="4" xfId="0" applyFill="1" applyBorder="1" applyAlignment="1" applyProtection="1">
      <alignment vertical="center"/>
    </xf>
    <xf numFmtId="0" fontId="0" fillId="0" borderId="12" xfId="0" applyFill="1" applyBorder="1" applyAlignment="1" applyProtection="1">
      <alignment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2" xfId="0" applyBorder="1"/>
    <xf numFmtId="0" fontId="57" fillId="10" borderId="45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0" borderId="69" xfId="0" applyBorder="1"/>
    <xf numFmtId="167" fontId="0" fillId="0" borderId="0" xfId="0" applyNumberFormat="1"/>
    <xf numFmtId="10" fontId="0" fillId="0" borderId="0" xfId="2262" applyNumberFormat="1" applyFont="1"/>
    <xf numFmtId="1" fontId="40" fillId="13" borderId="5" xfId="0" applyNumberFormat="1" applyFont="1" applyFill="1" applyBorder="1" applyAlignment="1" applyProtection="1">
      <alignment horizontal="center"/>
      <protection locked="0"/>
    </xf>
    <xf numFmtId="1" fontId="40" fillId="13" borderId="69" xfId="0" applyNumberFormat="1" applyFont="1" applyFill="1" applyBorder="1" applyAlignment="1" applyProtection="1">
      <alignment horizontal="center"/>
      <protection locked="0"/>
    </xf>
    <xf numFmtId="177" fontId="40" fillId="13" borderId="1" xfId="0" applyNumberFormat="1" applyFont="1" applyFill="1" applyBorder="1" applyAlignment="1" applyProtection="1">
      <alignment horizontal="center"/>
      <protection locked="0"/>
    </xf>
    <xf numFmtId="0" fontId="56" fillId="8" borderId="65" xfId="0" applyFont="1" applyFill="1" applyBorder="1" applyAlignment="1">
      <alignment horizontal="center" vertical="center" wrapText="1"/>
    </xf>
    <xf numFmtId="10" fontId="40" fillId="13" borderId="1" xfId="2262" applyNumberFormat="1" applyFont="1" applyFill="1" applyBorder="1" applyAlignment="1" applyProtection="1">
      <alignment horizontal="center"/>
    </xf>
    <xf numFmtId="178" fontId="0" fillId="0" borderId="0" xfId="0" applyNumberFormat="1"/>
    <xf numFmtId="164" fontId="4" fillId="3" borderId="71" xfId="0" applyNumberFormat="1" applyFont="1" applyFill="1" applyBorder="1" applyAlignment="1">
      <alignment horizontal="center"/>
    </xf>
    <xf numFmtId="0" fontId="0" fillId="0" borderId="32" xfId="0" applyBorder="1"/>
    <xf numFmtId="0" fontId="0" fillId="48" borderId="32" xfId="0" applyFill="1" applyBorder="1"/>
    <xf numFmtId="0" fontId="0" fillId="19" borderId="65" xfId="0" applyFill="1" applyBorder="1" applyAlignment="1">
      <alignment horizontal="center" vertical="center"/>
    </xf>
    <xf numFmtId="0" fontId="0" fillId="19" borderId="65" xfId="0" applyFill="1" applyBorder="1" applyAlignment="1">
      <alignment horizontal="center" vertical="center" wrapText="1"/>
    </xf>
    <xf numFmtId="0" fontId="0" fillId="19" borderId="69" xfId="0" applyFill="1" applyBorder="1" applyAlignment="1">
      <alignment horizontal="center" vertical="center" wrapText="1"/>
    </xf>
    <xf numFmtId="0" fontId="0" fillId="6" borderId="0" xfId="0" applyFill="1" applyBorder="1"/>
    <xf numFmtId="0" fontId="59" fillId="6" borderId="0" xfId="0" applyFont="1" applyFill="1" applyBorder="1" applyAlignment="1">
      <alignment horizontal="right"/>
    </xf>
    <xf numFmtId="0" fontId="59" fillId="6" borderId="0" xfId="0" applyFont="1" applyFill="1" applyBorder="1" applyAlignment="1">
      <alignment horizontal="left"/>
    </xf>
    <xf numFmtId="0" fontId="0" fillId="51" borderId="65" xfId="0" applyFill="1" applyBorder="1" applyAlignment="1">
      <alignment horizontal="right"/>
    </xf>
    <xf numFmtId="10" fontId="0" fillId="51" borderId="65" xfId="0" applyNumberFormat="1" applyFill="1" applyBorder="1" applyAlignment="1">
      <alignment horizontal="right"/>
    </xf>
    <xf numFmtId="10" fontId="0" fillId="50" borderId="65" xfId="0" applyNumberFormat="1" applyFill="1" applyBorder="1" applyAlignment="1">
      <alignment horizontal="right"/>
    </xf>
    <xf numFmtId="0" fontId="0" fillId="50" borderId="65" xfId="0" applyFill="1" applyBorder="1" applyAlignment="1">
      <alignment horizontal="right"/>
    </xf>
    <xf numFmtId="0" fontId="0" fillId="49" borderId="65" xfId="0" applyFill="1" applyBorder="1" applyAlignment="1">
      <alignment horizontal="right"/>
    </xf>
    <xf numFmtId="10" fontId="0" fillId="49" borderId="65" xfId="0" applyNumberFormat="1" applyFill="1" applyBorder="1" applyAlignment="1">
      <alignment horizontal="right"/>
    </xf>
    <xf numFmtId="0" fontId="0" fillId="52" borderId="65" xfId="0" applyFill="1" applyBorder="1" applyAlignment="1">
      <alignment horizontal="right"/>
    </xf>
    <xf numFmtId="10" fontId="0" fillId="52" borderId="65" xfId="0" applyNumberFormat="1" applyFill="1" applyBorder="1" applyAlignment="1">
      <alignment horizontal="right"/>
    </xf>
    <xf numFmtId="0" fontId="0" fillId="54" borderId="65" xfId="0" applyFill="1" applyBorder="1" applyAlignment="1">
      <alignment horizontal="right"/>
    </xf>
    <xf numFmtId="0" fontId="0" fillId="54" borderId="0" xfId="0" applyFill="1"/>
    <xf numFmtId="10" fontId="0" fillId="54" borderId="65" xfId="0" applyNumberFormat="1" applyFill="1" applyBorder="1" applyAlignment="1">
      <alignment horizontal="right"/>
    </xf>
    <xf numFmtId="167" fontId="0" fillId="51" borderId="65" xfId="0" applyNumberFormat="1" applyFill="1" applyBorder="1" applyAlignment="1">
      <alignment horizontal="right"/>
    </xf>
    <xf numFmtId="3" fontId="0" fillId="0" borderId="4" xfId="0" applyNumberFormat="1" applyBorder="1"/>
    <xf numFmtId="3" fontId="0" fillId="0" borderId="65" xfId="0" applyNumberFormat="1" applyBorder="1"/>
    <xf numFmtId="0" fontId="0" fillId="52" borderId="65" xfId="0" applyFill="1" applyBorder="1" applyAlignment="1">
      <alignment horizontal="center" wrapText="1"/>
    </xf>
    <xf numFmtId="0" fontId="0" fillId="53" borderId="65" xfId="0" applyFill="1" applyBorder="1"/>
    <xf numFmtId="0" fontId="0" fillId="53" borderId="65" xfId="0" quotePrefix="1" applyFill="1" applyBorder="1" applyAlignment="1">
      <alignment horizontal="right"/>
    </xf>
    <xf numFmtId="0" fontId="84" fillId="52" borderId="65" xfId="0" applyFont="1" applyFill="1" applyBorder="1" applyAlignment="1">
      <alignment horizontal="center" wrapText="1"/>
    </xf>
    <xf numFmtId="3" fontId="4" fillId="13" borderId="65" xfId="0" applyNumberFormat="1" applyFont="1" applyFill="1" applyBorder="1" applyProtection="1">
      <protection locked="0"/>
    </xf>
    <xf numFmtId="0" fontId="1" fillId="13" borderId="1" xfId="0" applyFont="1" applyFill="1" applyBorder="1" applyAlignment="1" applyProtection="1">
      <alignment horizontal="center" vertical="center"/>
    </xf>
    <xf numFmtId="0" fontId="1" fillId="13" borderId="65" xfId="0" applyFont="1" applyFill="1" applyBorder="1" applyAlignment="1" applyProtection="1">
      <alignment horizontal="center" vertical="center"/>
    </xf>
    <xf numFmtId="167" fontId="0" fillId="54" borderId="65" xfId="0" applyNumberFormat="1" applyFill="1" applyBorder="1" applyAlignment="1">
      <alignment horizontal="right"/>
    </xf>
    <xf numFmtId="167" fontId="0" fillId="50" borderId="65" xfId="0" applyNumberFormat="1" applyFill="1" applyBorder="1" applyAlignment="1">
      <alignment horizontal="right"/>
    </xf>
    <xf numFmtId="167" fontId="0" fillId="52" borderId="65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10" fontId="40" fillId="13" borderId="1" xfId="0" applyNumberFormat="1" applyFont="1" applyFill="1" applyBorder="1" applyAlignment="1" applyProtection="1">
      <alignment horizontal="center"/>
      <protection locked="0"/>
    </xf>
    <xf numFmtId="0" fontId="93" fillId="10" borderId="45" xfId="0" applyFont="1" applyFill="1" applyBorder="1" applyAlignment="1">
      <alignment horizontal="center"/>
    </xf>
    <xf numFmtId="0" fontId="0" fillId="55" borderId="65" xfId="0" applyNumberFormat="1" applyFill="1" applyBorder="1" applyAlignment="1">
      <alignment horizontal="right"/>
    </xf>
    <xf numFmtId="0" fontId="0" fillId="55" borderId="65" xfId="2262" applyNumberFormat="1" applyFont="1" applyFill="1" applyBorder="1" applyAlignment="1">
      <alignment horizontal="right"/>
    </xf>
    <xf numFmtId="10" fontId="0" fillId="55" borderId="65" xfId="0" applyNumberFormat="1" applyFill="1" applyBorder="1" applyAlignment="1">
      <alignment horizontal="right"/>
    </xf>
    <xf numFmtId="10" fontId="0" fillId="55" borderId="65" xfId="2262" applyNumberFormat="1" applyFont="1" applyFill="1" applyBorder="1" applyAlignment="1">
      <alignment horizontal="right"/>
    </xf>
    <xf numFmtId="0" fontId="0" fillId="59" borderId="65" xfId="0" applyFill="1" applyBorder="1" applyAlignment="1">
      <alignment horizontal="right"/>
    </xf>
    <xf numFmtId="0" fontId="0" fillId="58" borderId="65" xfId="0" applyFill="1" applyBorder="1" applyAlignment="1">
      <alignment horizontal="right"/>
    </xf>
    <xf numFmtId="0" fontId="0" fillId="57" borderId="65" xfId="0" applyFill="1" applyBorder="1" applyAlignment="1">
      <alignment horizontal="right"/>
    </xf>
    <xf numFmtId="0" fontId="0" fillId="56" borderId="65" xfId="0" applyFill="1" applyBorder="1" applyAlignment="1">
      <alignment horizontal="right"/>
    </xf>
    <xf numFmtId="10" fontId="0" fillId="60" borderId="65" xfId="0" applyNumberFormat="1" applyFill="1" applyBorder="1" applyAlignment="1">
      <alignment horizontal="right"/>
    </xf>
    <xf numFmtId="0" fontId="0" fillId="61" borderId="65" xfId="0" applyFont="1" applyFill="1" applyBorder="1" applyAlignment="1">
      <alignment horizontal="right"/>
    </xf>
    <xf numFmtId="0" fontId="0" fillId="61" borderId="65" xfId="0" applyFill="1" applyBorder="1" applyAlignment="1">
      <alignment horizontal="right"/>
    </xf>
    <xf numFmtId="10" fontId="0" fillId="61" borderId="65" xfId="0" applyNumberFormat="1" applyFill="1" applyBorder="1" applyAlignment="1">
      <alignment horizontal="right"/>
    </xf>
    <xf numFmtId="10" fontId="0" fillId="61" borderId="65" xfId="2262" applyNumberFormat="1" applyFont="1" applyFill="1" applyBorder="1" applyAlignment="1">
      <alignment horizontal="right"/>
    </xf>
    <xf numFmtId="10" fontId="0" fillId="56" borderId="65" xfId="0" applyNumberFormat="1" applyFill="1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0" xfId="0" applyBorder="1" applyAlignment="1">
      <alignment horizontal="right"/>
    </xf>
    <xf numFmtId="10" fontId="0" fillId="54" borderId="65" xfId="0" applyNumberFormat="1" applyFont="1" applyFill="1" applyBorder="1" applyAlignment="1">
      <alignment horizontal="right"/>
    </xf>
    <xf numFmtId="0" fontId="0" fillId="6" borderId="0" xfId="0" applyFill="1"/>
    <xf numFmtId="0" fontId="1" fillId="53" borderId="65" xfId="0" applyFont="1" applyFill="1" applyBorder="1"/>
    <xf numFmtId="171" fontId="40" fillId="0" borderId="65" xfId="0" applyNumberFormat="1" applyFont="1" applyBorder="1"/>
    <xf numFmtId="10" fontId="0" fillId="57" borderId="65" xfId="0" applyNumberFormat="1" applyFill="1" applyBorder="1" applyAlignment="1">
      <alignment horizontal="right"/>
    </xf>
    <xf numFmtId="0" fontId="0" fillId="48" borderId="32" xfId="0" applyFill="1" applyBorder="1" applyAlignment="1">
      <alignment horizontal="right"/>
    </xf>
    <xf numFmtId="167" fontId="0" fillId="60" borderId="65" xfId="0" applyNumberFormat="1" applyFill="1" applyBorder="1" applyAlignment="1">
      <alignment horizontal="right"/>
    </xf>
    <xf numFmtId="0" fontId="0" fillId="0" borderId="65" xfId="0" applyBorder="1" applyAlignment="1">
      <alignment horizontal="center"/>
    </xf>
    <xf numFmtId="177" fontId="0" fillId="0" borderId="0" xfId="0" applyNumberFormat="1"/>
    <xf numFmtId="16" fontId="0" fillId="62" borderId="65" xfId="0" applyNumberFormat="1" applyFill="1" applyBorder="1"/>
    <xf numFmtId="0" fontId="0" fillId="62" borderId="65" xfId="0" applyFill="1" applyBorder="1"/>
    <xf numFmtId="0" fontId="1" fillId="63" borderId="65" xfId="0" applyFont="1" applyFill="1" applyBorder="1" applyAlignment="1">
      <alignment horizontal="center"/>
    </xf>
    <xf numFmtId="0" fontId="1" fillId="16" borderId="65" xfId="0" applyFont="1" applyFill="1" applyBorder="1"/>
    <xf numFmtId="0" fontId="0" fillId="16" borderId="65" xfId="0" quotePrefix="1" applyFill="1" applyBorder="1" applyAlignment="1">
      <alignment horizontal="right"/>
    </xf>
    <xf numFmtId="0" fontId="0" fillId="16" borderId="65" xfId="0" applyFill="1" applyBorder="1" applyAlignment="1">
      <alignment horizontal="right"/>
    </xf>
    <xf numFmtId="0" fontId="94" fillId="52" borderId="65" xfId="0" applyFont="1" applyFill="1" applyBorder="1" applyAlignment="1">
      <alignment horizontal="center" wrapText="1"/>
    </xf>
    <xf numFmtId="20" fontId="42" fillId="67" borderId="0" xfId="0" applyNumberFormat="1" applyFont="1" applyFill="1" applyAlignment="1">
      <alignment vertical="center"/>
    </xf>
    <xf numFmtId="20" fontId="41" fillId="67" borderId="0" xfId="0" applyNumberFormat="1" applyFont="1" applyFill="1" applyAlignment="1">
      <alignment vertical="center"/>
    </xf>
    <xf numFmtId="20" fontId="42" fillId="67" borderId="72" xfId="0" applyNumberFormat="1" applyFont="1" applyFill="1" applyBorder="1" applyAlignment="1">
      <alignment vertical="center"/>
    </xf>
    <xf numFmtId="0" fontId="0" fillId="0" borderId="73" xfId="0" applyFill="1" applyBorder="1" applyAlignment="1">
      <alignment horizontal="center" vertical="center"/>
    </xf>
    <xf numFmtId="1" fontId="92" fillId="0" borderId="73" xfId="0" applyNumberFormat="1" applyFont="1" applyFill="1" applyBorder="1" applyAlignment="1">
      <alignment horizontal="center"/>
    </xf>
    <xf numFmtId="3" fontId="1" fillId="13" borderId="65" xfId="0" applyNumberFormat="1" applyFont="1" applyFill="1" applyBorder="1"/>
    <xf numFmtId="3" fontId="58" fillId="13" borderId="65" xfId="0" applyNumberFormat="1" applyFont="1" applyFill="1" applyBorder="1"/>
    <xf numFmtId="3" fontId="56" fillId="13" borderId="65" xfId="0" applyNumberFormat="1" applyFont="1" applyFill="1" applyBorder="1"/>
    <xf numFmtId="3" fontId="0" fillId="13" borderId="65" xfId="0" applyNumberFormat="1" applyFont="1" applyFill="1" applyBorder="1"/>
    <xf numFmtId="3" fontId="0" fillId="13" borderId="4" xfId="0" applyNumberFormat="1" applyFill="1" applyBorder="1"/>
    <xf numFmtId="3" fontId="0" fillId="13" borderId="65" xfId="0" applyNumberFormat="1" applyFill="1" applyBorder="1"/>
    <xf numFmtId="0" fontId="0" fillId="13" borderId="65" xfId="0" applyFill="1" applyBorder="1"/>
    <xf numFmtId="3" fontId="56" fillId="13" borderId="1" xfId="0" applyNumberFormat="1" applyFont="1" applyFill="1" applyBorder="1" applyAlignment="1" applyProtection="1">
      <alignment horizontal="center" vertical="center"/>
    </xf>
    <xf numFmtId="0" fontId="56" fillId="13" borderId="1" xfId="0" applyFont="1" applyFill="1" applyBorder="1" applyAlignment="1" applyProtection="1">
      <alignment horizontal="center" vertical="center"/>
    </xf>
    <xf numFmtId="167" fontId="0" fillId="49" borderId="65" xfId="11" applyNumberFormat="1" applyFont="1" applyFill="1" applyBorder="1" applyAlignment="1">
      <alignment horizontal="right"/>
    </xf>
    <xf numFmtId="10" fontId="0" fillId="58" borderId="65" xfId="0" applyNumberFormat="1" applyFill="1" applyBorder="1" applyAlignment="1">
      <alignment horizontal="right"/>
    </xf>
    <xf numFmtId="10" fontId="0" fillId="59" borderId="65" xfId="0" applyNumberFormat="1" applyFill="1" applyBorder="1" applyAlignment="1">
      <alignment horizontal="right"/>
    </xf>
    <xf numFmtId="10" fontId="0" fillId="61" borderId="65" xfId="0" applyNumberFormat="1" applyFont="1" applyFill="1" applyBorder="1" applyAlignment="1">
      <alignment horizontal="right"/>
    </xf>
    <xf numFmtId="0" fontId="40" fillId="0" borderId="5" xfId="0" applyFont="1" applyBorder="1" applyAlignment="1" applyProtection="1">
      <alignment horizontal="left"/>
    </xf>
    <xf numFmtId="0" fontId="40" fillId="0" borderId="65" xfId="0" applyFont="1" applyBorder="1" applyAlignment="1" applyProtection="1">
      <alignment horizontal="left"/>
    </xf>
    <xf numFmtId="3" fontId="56" fillId="0" borderId="65" xfId="0" applyNumberFormat="1" applyFont="1" applyBorder="1"/>
    <xf numFmtId="16" fontId="1" fillId="3" borderId="65" xfId="0" applyNumberFormat="1" applyFont="1" applyFill="1" applyBorder="1" applyAlignment="1">
      <alignment horizontal="right" vertical="center"/>
    </xf>
    <xf numFmtId="180" fontId="0" fillId="60" borderId="65" xfId="11" applyNumberFormat="1" applyFont="1" applyFill="1" applyBorder="1" applyAlignment="1">
      <alignment horizontal="right"/>
    </xf>
    <xf numFmtId="0" fontId="0" fillId="17" borderId="65" xfId="0" applyFill="1" applyBorder="1"/>
    <xf numFmtId="1" fontId="51" fillId="17" borderId="65" xfId="0" applyNumberFormat="1" applyFont="1" applyFill="1" applyBorder="1" applyAlignment="1">
      <alignment horizontal="center" vertical="center"/>
    </xf>
    <xf numFmtId="49" fontId="95" fillId="65" borderId="65" xfId="11" applyNumberFormat="1" applyFont="1" applyFill="1" applyBorder="1" applyAlignment="1">
      <alignment horizontal="center" vertical="center" wrapText="1"/>
    </xf>
    <xf numFmtId="49" fontId="95" fillId="64" borderId="65" xfId="11" applyNumberFormat="1" applyFont="1" applyFill="1" applyBorder="1" applyAlignment="1">
      <alignment horizontal="center" vertical="center" wrapText="1"/>
    </xf>
    <xf numFmtId="167" fontId="0" fillId="0" borderId="65" xfId="0" applyNumberFormat="1" applyBorder="1" applyAlignment="1" applyProtection="1">
      <protection locked="0"/>
    </xf>
    <xf numFmtId="2" fontId="0" fillId="0" borderId="65" xfId="0" applyNumberFormat="1" applyBorder="1" applyAlignment="1" applyProtection="1">
      <protection locked="0"/>
    </xf>
    <xf numFmtId="43" fontId="0" fillId="60" borderId="65" xfId="11" applyFont="1" applyFill="1" applyBorder="1" applyAlignment="1">
      <alignment horizontal="right"/>
    </xf>
    <xf numFmtId="0" fontId="0" fillId="16" borderId="65" xfId="0" applyFont="1" applyFill="1" applyBorder="1"/>
    <xf numFmtId="179" fontId="1" fillId="6" borderId="65" xfId="0" applyNumberFormat="1" applyFont="1" applyFill="1" applyBorder="1" applyAlignment="1">
      <alignment horizontal="center" vertical="center"/>
    </xf>
    <xf numFmtId="20" fontId="42" fillId="67" borderId="74" xfId="0" applyNumberFormat="1" applyFont="1" applyFill="1" applyBorder="1" applyAlignment="1">
      <alignment vertical="center"/>
    </xf>
    <xf numFmtId="20" fontId="41" fillId="67" borderId="74" xfId="0" applyNumberFormat="1" applyFont="1" applyFill="1" applyBorder="1" applyAlignment="1">
      <alignment vertical="center"/>
    </xf>
    <xf numFmtId="20" fontId="42" fillId="67" borderId="75" xfId="0" applyNumberFormat="1" applyFont="1" applyFill="1" applyBorder="1" applyAlignment="1">
      <alignment vertical="center"/>
    </xf>
    <xf numFmtId="20" fontId="42" fillId="67" borderId="0" xfId="0" applyNumberFormat="1" applyFont="1" applyFill="1" applyBorder="1" applyAlignment="1">
      <alignment vertical="center"/>
    </xf>
    <xf numFmtId="20" fontId="42" fillId="67" borderId="76" xfId="0" applyNumberFormat="1" applyFont="1" applyFill="1" applyBorder="1" applyAlignment="1">
      <alignment vertical="center"/>
    </xf>
    <xf numFmtId="20" fontId="41" fillId="67" borderId="77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96" fillId="0" borderId="1" xfId="0" applyFont="1" applyBorder="1" applyAlignment="1" applyProtection="1">
      <alignment horizontal="center" vertical="center"/>
    </xf>
    <xf numFmtId="1" fontId="0" fillId="0" borderId="78" xfId="0" applyNumberFormat="1" applyFill="1" applyBorder="1" applyAlignment="1">
      <alignment horizontal="center"/>
    </xf>
    <xf numFmtId="1" fontId="92" fillId="0" borderId="80" xfId="0" applyNumberFormat="1" applyFont="1" applyFill="1" applyBorder="1" applyAlignment="1">
      <alignment horizontal="center"/>
    </xf>
    <xf numFmtId="0" fontId="97" fillId="0" borderId="65" xfId="0" applyFont="1" applyBorder="1" applyAlignment="1">
      <alignment horizontal="center" vertical="center" wrapText="1"/>
    </xf>
    <xf numFmtId="0" fontId="40" fillId="0" borderId="65" xfId="0" applyFont="1" applyBorder="1" applyAlignment="1">
      <alignment horizontal="center" vertical="center"/>
    </xf>
    <xf numFmtId="16" fontId="0" fillId="0" borderId="65" xfId="0" applyNumberFormat="1" applyBorder="1" applyAlignment="1">
      <alignment horizontal="center"/>
    </xf>
    <xf numFmtId="0" fontId="58" fillId="6" borderId="0" xfId="0" applyFont="1" applyFill="1" applyBorder="1"/>
    <xf numFmtId="0" fontId="0" fillId="0" borderId="0" xfId="0" applyFill="1" applyBorder="1"/>
    <xf numFmtId="0" fontId="98" fillId="66" borderId="71" xfId="0" applyFont="1" applyFill="1" applyBorder="1" applyAlignment="1">
      <alignment horizontal="center" vertical="center"/>
    </xf>
    <xf numFmtId="2" fontId="0" fillId="0" borderId="0" xfId="0" applyNumberFormat="1" applyBorder="1" applyProtection="1">
      <protection locked="0"/>
    </xf>
    <xf numFmtId="2" fontId="0" fillId="0" borderId="0" xfId="0" applyNumberFormat="1" applyProtection="1">
      <protection locked="0"/>
    </xf>
    <xf numFmtId="0" fontId="1" fillId="13" borderId="65" xfId="0" applyFont="1" applyFill="1" applyBorder="1"/>
    <xf numFmtId="0" fontId="4" fillId="6" borderId="1" xfId="0" applyFont="1" applyFill="1" applyBorder="1"/>
    <xf numFmtId="0" fontId="58" fillId="13" borderId="1" xfId="0" applyFont="1" applyFill="1" applyBorder="1"/>
    <xf numFmtId="16" fontId="91" fillId="0" borderId="65" xfId="0" applyNumberFormat="1" applyFont="1" applyBorder="1"/>
    <xf numFmtId="0" fontId="91" fillId="0" borderId="65" xfId="0" applyFont="1" applyBorder="1"/>
    <xf numFmtId="0" fontId="1" fillId="63" borderId="65" xfId="0" applyFont="1" applyFill="1" applyBorder="1" applyAlignment="1">
      <alignment horizontal="center"/>
    </xf>
    <xf numFmtId="16" fontId="0" fillId="0" borderId="65" xfId="0" applyNumberFormat="1" applyBorder="1"/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0" borderId="1" xfId="0" applyNumberFormat="1" applyBorder="1"/>
    <xf numFmtId="49" fontId="1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 wrapText="1"/>
    </xf>
    <xf numFmtId="49" fontId="59" fillId="7" borderId="1" xfId="0" applyNumberFormat="1" applyFont="1" applyFill="1" applyBorder="1" applyAlignment="1">
      <alignment horizontal="center" vertical="center"/>
    </xf>
    <xf numFmtId="49" fontId="0" fillId="0" borderId="68" xfId="0" applyNumberFormat="1" applyBorder="1"/>
    <xf numFmtId="49" fontId="0" fillId="0" borderId="4" xfId="0" applyNumberFormat="1" applyBorder="1"/>
    <xf numFmtId="49" fontId="0" fillId="0" borderId="81" xfId="0" applyNumberFormat="1" applyBorder="1"/>
    <xf numFmtId="49" fontId="0" fillId="0" borderId="82" xfId="0" applyNumberFormat="1" applyBorder="1"/>
    <xf numFmtId="49" fontId="0" fillId="0" borderId="83" xfId="0" applyNumberFormat="1" applyBorder="1"/>
    <xf numFmtId="3" fontId="4" fillId="13" borderId="65" xfId="0" applyNumberFormat="1" applyFont="1" applyFill="1" applyBorder="1"/>
    <xf numFmtId="3" fontId="0" fillId="69" borderId="65" xfId="0" applyNumberFormat="1" applyFill="1" applyBorder="1"/>
    <xf numFmtId="0" fontId="1" fillId="49" borderId="69" xfId="0" applyFont="1" applyFill="1" applyBorder="1" applyAlignment="1">
      <alignment horizontal="right"/>
    </xf>
    <xf numFmtId="10" fontId="1" fillId="49" borderId="69" xfId="0" applyNumberFormat="1" applyFont="1" applyFill="1" applyBorder="1" applyAlignment="1">
      <alignment horizontal="right"/>
    </xf>
    <xf numFmtId="0" fontId="1" fillId="54" borderId="69" xfId="0" applyFont="1" applyFill="1" applyBorder="1" applyAlignment="1">
      <alignment horizontal="right"/>
    </xf>
    <xf numFmtId="10" fontId="1" fillId="54" borderId="69" xfId="0" applyNumberFormat="1" applyFont="1" applyFill="1" applyBorder="1" applyAlignment="1">
      <alignment horizontal="right"/>
    </xf>
    <xf numFmtId="0" fontId="1" fillId="50" borderId="69" xfId="0" applyFont="1" applyFill="1" applyBorder="1" applyAlignment="1">
      <alignment horizontal="right"/>
    </xf>
    <xf numFmtId="10" fontId="1" fillId="50" borderId="69" xfId="0" applyNumberFormat="1" applyFont="1" applyFill="1" applyBorder="1" applyAlignment="1">
      <alignment horizontal="right"/>
    </xf>
    <xf numFmtId="0" fontId="1" fillId="51" borderId="69" xfId="0" applyFont="1" applyFill="1" applyBorder="1" applyAlignment="1">
      <alignment horizontal="right"/>
    </xf>
    <xf numFmtId="10" fontId="1" fillId="51" borderId="69" xfId="0" applyNumberFormat="1" applyFont="1" applyFill="1" applyBorder="1" applyAlignment="1">
      <alignment horizontal="right"/>
    </xf>
    <xf numFmtId="0" fontId="1" fillId="52" borderId="69" xfId="0" applyFont="1" applyFill="1" applyBorder="1" applyAlignment="1">
      <alignment horizontal="right"/>
    </xf>
    <xf numFmtId="10" fontId="1" fillId="52" borderId="69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61" borderId="65" xfId="0" applyFont="1" applyFill="1" applyBorder="1" applyAlignment="1">
      <alignment horizontal="right"/>
    </xf>
    <xf numFmtId="10" fontId="1" fillId="61" borderId="65" xfId="0" applyNumberFormat="1" applyFont="1" applyFill="1" applyBorder="1" applyAlignment="1">
      <alignment horizontal="right"/>
    </xf>
    <xf numFmtId="0" fontId="1" fillId="55" borderId="65" xfId="0" applyNumberFormat="1" applyFont="1" applyFill="1" applyBorder="1" applyAlignment="1">
      <alignment horizontal="right"/>
    </xf>
    <xf numFmtId="10" fontId="1" fillId="55" borderId="65" xfId="0" applyNumberFormat="1" applyFont="1" applyFill="1" applyBorder="1" applyAlignment="1">
      <alignment horizontal="right"/>
    </xf>
    <xf numFmtId="3" fontId="1" fillId="56" borderId="65" xfId="0" applyNumberFormat="1" applyFont="1" applyFill="1" applyBorder="1" applyAlignment="1">
      <alignment horizontal="right"/>
    </xf>
    <xf numFmtId="10" fontId="1" fillId="56" borderId="65" xfId="0" applyNumberFormat="1" applyFont="1" applyFill="1" applyBorder="1" applyAlignment="1">
      <alignment horizontal="right"/>
    </xf>
    <xf numFmtId="3" fontId="1" fillId="57" borderId="65" xfId="0" applyNumberFormat="1" applyFont="1" applyFill="1" applyBorder="1" applyAlignment="1">
      <alignment horizontal="right"/>
    </xf>
    <xf numFmtId="10" fontId="1" fillId="57" borderId="65" xfId="0" applyNumberFormat="1" applyFont="1" applyFill="1" applyBorder="1" applyAlignment="1">
      <alignment horizontal="right"/>
    </xf>
    <xf numFmtId="3" fontId="1" fillId="58" borderId="65" xfId="0" applyNumberFormat="1" applyFont="1" applyFill="1" applyBorder="1" applyAlignment="1">
      <alignment horizontal="right"/>
    </xf>
    <xf numFmtId="10" fontId="1" fillId="58" borderId="65" xfId="0" applyNumberFormat="1" applyFont="1" applyFill="1" applyBorder="1" applyAlignment="1">
      <alignment horizontal="right"/>
    </xf>
    <xf numFmtId="3" fontId="1" fillId="59" borderId="65" xfId="0" applyNumberFormat="1" applyFont="1" applyFill="1" applyBorder="1" applyAlignment="1">
      <alignment horizontal="right"/>
    </xf>
    <xf numFmtId="10" fontId="1" fillId="59" borderId="65" xfId="0" applyNumberFormat="1" applyFont="1" applyFill="1" applyBorder="1" applyAlignment="1">
      <alignment horizontal="right"/>
    </xf>
    <xf numFmtId="167" fontId="1" fillId="60" borderId="65" xfId="0" applyNumberFormat="1" applyFont="1" applyFill="1" applyBorder="1" applyAlignment="1">
      <alignment horizontal="right"/>
    </xf>
    <xf numFmtId="10" fontId="1" fillId="60" borderId="65" xfId="0" applyNumberFormat="1" applyFont="1" applyFill="1" applyBorder="1" applyAlignment="1">
      <alignment horizontal="right"/>
    </xf>
    <xf numFmtId="0" fontId="0" fillId="6" borderId="65" xfId="0" applyFill="1" applyBorder="1"/>
    <xf numFmtId="3" fontId="0" fillId="6" borderId="65" xfId="0" applyNumberFormat="1" applyFill="1" applyBorder="1"/>
    <xf numFmtId="16" fontId="0" fillId="6" borderId="65" xfId="0" applyNumberFormat="1" applyFill="1" applyBorder="1"/>
    <xf numFmtId="0" fontId="1" fillId="6" borderId="65" xfId="0" applyFont="1" applyFill="1" applyBorder="1" applyAlignment="1">
      <alignment horizontal="center"/>
    </xf>
    <xf numFmtId="181" fontId="0" fillId="0" borderId="1" xfId="0" applyNumberFormat="1" applyBorder="1" applyAlignment="1" applyProtection="1">
      <alignment horizontal="center"/>
    </xf>
    <xf numFmtId="3" fontId="0" fillId="0" borderId="65" xfId="0" applyNumberFormat="1" applyBorder="1" applyAlignment="1" applyProtection="1">
      <alignment horizontal="center"/>
    </xf>
    <xf numFmtId="0" fontId="0" fillId="0" borderId="0" xfId="2262" applyNumberFormat="1" applyFont="1"/>
    <xf numFmtId="10" fontId="0" fillId="0" borderId="0" xfId="0" applyNumberFormat="1"/>
    <xf numFmtId="16" fontId="0" fillId="6" borderId="65" xfId="0" applyNumberFormat="1" applyFill="1" applyBorder="1" applyAlignment="1">
      <alignment horizontal="right"/>
    </xf>
    <xf numFmtId="0" fontId="1" fillId="6" borderId="65" xfId="0" applyFont="1" applyFill="1" applyBorder="1" applyAlignment="1">
      <alignment horizontal="center" wrapText="1"/>
    </xf>
    <xf numFmtId="43" fontId="84" fillId="60" borderId="65" xfId="11" applyNumberFormat="1" applyFont="1" applyFill="1" applyBorder="1" applyAlignment="1">
      <alignment horizontal="right"/>
    </xf>
    <xf numFmtId="0" fontId="1" fillId="47" borderId="65" xfId="0" quotePrefix="1" applyFont="1" applyFill="1" applyBorder="1" applyAlignment="1">
      <alignment horizontal="right"/>
    </xf>
    <xf numFmtId="0" fontId="1" fillId="47" borderId="65" xfId="0" applyFont="1" applyFill="1" applyBorder="1"/>
    <xf numFmtId="0" fontId="0" fillId="47" borderId="65" xfId="0" applyFill="1" applyBorder="1"/>
    <xf numFmtId="0" fontId="0" fillId="52" borderId="65" xfId="0" applyFill="1" applyBorder="1" applyAlignment="1">
      <alignment horizontal="center"/>
    </xf>
    <xf numFmtId="0" fontId="99" fillId="68" borderId="65" xfId="0" applyFont="1" applyFill="1" applyBorder="1"/>
    <xf numFmtId="0" fontId="102" fillId="6" borderId="65" xfId="0" applyFont="1" applyFill="1" applyBorder="1" applyAlignment="1">
      <alignment horizontal="center"/>
    </xf>
    <xf numFmtId="0" fontId="1" fillId="0" borderId="65" xfId="0" applyFont="1" applyBorder="1" applyAlignment="1">
      <alignment horizontal="center" vertical="center"/>
    </xf>
    <xf numFmtId="167" fontId="0" fillId="0" borderId="1" xfId="0" applyNumberFormat="1" applyBorder="1" applyAlignment="1" applyProtection="1">
      <protection locked="0"/>
    </xf>
    <xf numFmtId="167" fontId="0" fillId="0" borderId="1" xfId="0" applyNumberFormat="1" applyBorder="1" applyProtection="1">
      <protection locked="0"/>
    </xf>
    <xf numFmtId="0" fontId="0" fillId="0" borderId="1" xfId="0" applyFont="1" applyBorder="1"/>
    <xf numFmtId="2" fontId="0" fillId="0" borderId="1" xfId="0" applyNumberFormat="1" applyBorder="1" applyAlignment="1" applyProtection="1">
      <protection locked="0"/>
    </xf>
    <xf numFmtId="0" fontId="103" fillId="6" borderId="65" xfId="0" applyFont="1" applyFill="1" applyBorder="1" applyAlignment="1">
      <alignment horizontal="center"/>
    </xf>
    <xf numFmtId="0" fontId="99" fillId="70" borderId="65" xfId="0" applyFont="1" applyFill="1" applyBorder="1"/>
    <xf numFmtId="0" fontId="1" fillId="17" borderId="65" xfId="0" applyFont="1" applyFill="1" applyBorder="1"/>
    <xf numFmtId="0" fontId="1" fillId="17" borderId="65" xfId="0" applyFont="1" applyFill="1" applyBorder="1" applyAlignment="1">
      <alignment horizontal="center"/>
    </xf>
    <xf numFmtId="0" fontId="1" fillId="6" borderId="65" xfId="0" applyFont="1" applyFill="1" applyBorder="1"/>
    <xf numFmtId="0" fontId="1" fillId="6" borderId="65" xfId="0" applyFont="1" applyFill="1" applyBorder="1" applyAlignment="1">
      <alignment horizontal="left" vertical="center"/>
    </xf>
    <xf numFmtId="1" fontId="92" fillId="68" borderId="79" xfId="0" applyNumberFormat="1" applyFont="1" applyFill="1" applyBorder="1" applyAlignment="1">
      <alignment horizontal="right"/>
    </xf>
    <xf numFmtId="1" fontId="92" fillId="71" borderId="79" xfId="0" applyNumberFormat="1" applyFont="1" applyFill="1" applyBorder="1" applyAlignment="1">
      <alignment horizontal="right"/>
    </xf>
    <xf numFmtId="0" fontId="0" fillId="0" borderId="65" xfId="0" quotePrefix="1" applyBorder="1" applyAlignment="1">
      <alignment horizont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14" borderId="1" xfId="0" applyFill="1" applyBorder="1" applyAlignment="1" applyProtection="1">
      <alignment horizontal="center" vertical="center"/>
    </xf>
    <xf numFmtId="0" fontId="0" fillId="19" borderId="1" xfId="0" applyFill="1" applyBorder="1" applyAlignment="1" applyProtection="1">
      <alignment horizontal="center" vertical="center"/>
    </xf>
    <xf numFmtId="0" fontId="0" fillId="19" borderId="1" xfId="0" applyFill="1" applyBorder="1" applyAlignment="1" applyProtection="1">
      <alignment horizontal="center" wrapText="1"/>
    </xf>
    <xf numFmtId="0" fontId="0" fillId="19" borderId="1" xfId="0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right"/>
    </xf>
    <xf numFmtId="0" fontId="1" fillId="0" borderId="2" xfId="0" applyFont="1" applyBorder="1" applyAlignment="1" applyProtection="1">
      <alignment horizontal="right"/>
    </xf>
    <xf numFmtId="0" fontId="5" fillId="0" borderId="9" xfId="0" applyFont="1" applyFill="1" applyBorder="1" applyAlignment="1" applyProtection="1">
      <alignment horizontal="center" vertical="center"/>
    </xf>
    <xf numFmtId="0" fontId="5" fillId="0" borderId="10" xfId="0" applyFont="1" applyFill="1" applyBorder="1" applyAlignment="1" applyProtection="1">
      <alignment horizontal="center" vertical="center"/>
    </xf>
    <xf numFmtId="0" fontId="5" fillId="0" borderId="11" xfId="0" applyFont="1" applyFill="1" applyBorder="1" applyAlignment="1" applyProtection="1">
      <alignment horizontal="center" vertical="center"/>
    </xf>
    <xf numFmtId="0" fontId="6" fillId="12" borderId="1" xfId="0" applyFont="1" applyFill="1" applyBorder="1" applyAlignment="1" applyProtection="1">
      <alignment horizontal="center"/>
    </xf>
    <xf numFmtId="0" fontId="6" fillId="12" borderId="5" xfId="0" applyFont="1" applyFill="1" applyBorder="1" applyAlignment="1" applyProtection="1">
      <alignment horizontal="center"/>
    </xf>
    <xf numFmtId="164" fontId="57" fillId="12" borderId="6" xfId="0" applyNumberFormat="1" applyFont="1" applyFill="1" applyBorder="1" applyAlignment="1" applyProtection="1">
      <alignment horizontal="center"/>
    </xf>
    <xf numFmtId="164" fontId="57" fillId="12" borderId="7" xfId="0" applyNumberFormat="1" applyFont="1" applyFill="1" applyBorder="1" applyAlignment="1" applyProtection="1">
      <alignment horizontal="center"/>
    </xf>
    <xf numFmtId="14" fontId="0" fillId="0" borderId="5" xfId="0" applyNumberFormat="1" applyBorder="1" applyAlignment="1" applyProtection="1">
      <alignment horizontal="center"/>
    </xf>
    <xf numFmtId="14" fontId="0" fillId="0" borderId="6" xfId="0" applyNumberFormat="1" applyBorder="1" applyAlignment="1" applyProtection="1">
      <alignment horizontal="center"/>
    </xf>
    <xf numFmtId="14" fontId="0" fillId="0" borderId="7" xfId="0" applyNumberFormat="1" applyBorder="1" applyAlignment="1" applyProtection="1">
      <alignment horizontal="center"/>
    </xf>
    <xf numFmtId="164" fontId="57" fillId="6" borderId="69" xfId="0" applyNumberFormat="1" applyFont="1" applyFill="1" applyBorder="1" applyAlignment="1" applyProtection="1">
      <alignment horizontal="center"/>
      <protection locked="0"/>
    </xf>
    <xf numFmtId="164" fontId="57" fillId="6" borderId="71" xfId="0" applyNumberFormat="1" applyFont="1" applyFill="1" applyBorder="1" applyAlignment="1" applyProtection="1">
      <alignment horizontal="center"/>
      <protection locked="0"/>
    </xf>
    <xf numFmtId="2" fontId="7" fillId="4" borderId="2" xfId="0" applyNumberFormat="1" applyFont="1" applyFill="1" applyBorder="1" applyAlignment="1" applyProtection="1">
      <alignment horizontal="center"/>
    </xf>
    <xf numFmtId="2" fontId="7" fillId="4" borderId="8" xfId="0" applyNumberFormat="1" applyFont="1" applyFill="1" applyBorder="1" applyAlignment="1" applyProtection="1">
      <alignment horizontal="center"/>
    </xf>
    <xf numFmtId="0" fontId="7" fillId="3" borderId="32" xfId="0" applyFont="1" applyFill="1" applyBorder="1" applyAlignment="1" applyProtection="1">
      <alignment horizontal="center"/>
      <protection hidden="1"/>
    </xf>
    <xf numFmtId="0" fontId="7" fillId="3" borderId="0" xfId="0" applyFont="1" applyFill="1" applyBorder="1" applyAlignment="1" applyProtection="1">
      <alignment horizontal="center"/>
      <protection hidden="1"/>
    </xf>
    <xf numFmtId="0" fontId="7" fillId="5" borderId="2" xfId="0" applyFont="1" applyFill="1" applyBorder="1" applyAlignment="1" applyProtection="1">
      <alignment horizontal="center"/>
    </xf>
    <xf numFmtId="0" fontId="7" fillId="5" borderId="8" xfId="0" applyFont="1" applyFill="1" applyBorder="1" applyAlignment="1" applyProtection="1">
      <alignment horizontal="center"/>
    </xf>
    <xf numFmtId="0" fontId="3" fillId="3" borderId="32" xfId="0" applyFont="1" applyFill="1" applyBorder="1" applyAlignment="1" applyProtection="1">
      <alignment horizontal="center"/>
      <protection hidden="1"/>
    </xf>
    <xf numFmtId="0" fontId="3" fillId="3" borderId="0" xfId="0" applyFont="1" applyFill="1" applyBorder="1" applyAlignment="1" applyProtection="1">
      <alignment horizontal="center"/>
      <protection hidden="1"/>
    </xf>
    <xf numFmtId="0" fontId="57" fillId="14" borderId="32" xfId="0" applyFont="1" applyFill="1" applyBorder="1" applyAlignment="1" applyProtection="1">
      <alignment horizontal="right" vertical="center"/>
    </xf>
    <xf numFmtId="0" fontId="57" fillId="14" borderId="0" xfId="0" applyFont="1" applyFill="1" applyBorder="1" applyAlignment="1" applyProtection="1">
      <alignment horizontal="right" vertical="center"/>
    </xf>
    <xf numFmtId="14" fontId="57" fillId="14" borderId="0" xfId="0" applyNumberFormat="1" applyFont="1" applyFill="1" applyBorder="1" applyAlignment="1" applyProtection="1">
      <alignment horizontal="left" vertical="center"/>
    </xf>
    <xf numFmtId="0" fontId="56" fillId="8" borderId="69" xfId="0" applyFont="1" applyFill="1" applyBorder="1" applyAlignment="1">
      <alignment horizontal="center" vertical="center" wrapText="1"/>
    </xf>
    <xf numFmtId="0" fontId="56" fillId="8" borderId="71" xfId="0" applyFont="1" applyFill="1" applyBorder="1" applyAlignment="1">
      <alignment horizontal="center" vertical="center" wrapText="1"/>
    </xf>
    <xf numFmtId="0" fontId="56" fillId="8" borderId="68" xfId="0" applyFont="1" applyFill="1" applyBorder="1" applyAlignment="1">
      <alignment horizontal="center" vertical="center"/>
    </xf>
    <xf numFmtId="0" fontId="56" fillId="8" borderId="4" xfId="0" applyFont="1" applyFill="1" applyBorder="1" applyAlignment="1">
      <alignment horizontal="center" vertical="center"/>
    </xf>
    <xf numFmtId="0" fontId="56" fillId="8" borderId="68" xfId="0" applyFont="1" applyFill="1" applyBorder="1" applyAlignment="1">
      <alignment horizontal="center" vertical="center" wrapText="1"/>
    </xf>
    <xf numFmtId="0" fontId="56" fillId="8" borderId="4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45" borderId="69" xfId="0" applyFont="1" applyFill="1" applyBorder="1" applyAlignment="1">
      <alignment horizontal="center" vertical="center"/>
    </xf>
    <xf numFmtId="0" fontId="1" fillId="45" borderId="70" xfId="0" applyFont="1" applyFill="1" applyBorder="1" applyAlignment="1">
      <alignment horizontal="center" vertical="center"/>
    </xf>
    <xf numFmtId="0" fontId="1" fillId="45" borderId="71" xfId="0" applyFont="1" applyFill="1" applyBorder="1" applyAlignment="1">
      <alignment horizontal="center" vertical="center"/>
    </xf>
    <xf numFmtId="0" fontId="1" fillId="45" borderId="65" xfId="0" applyFont="1" applyFill="1" applyBorder="1" applyAlignment="1">
      <alignment horizontal="center" vertical="center"/>
    </xf>
    <xf numFmtId="0" fontId="50" fillId="63" borderId="65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63" borderId="69" xfId="0" applyFont="1" applyFill="1" applyBorder="1" applyAlignment="1">
      <alignment horizontal="center"/>
    </xf>
    <xf numFmtId="0" fontId="1" fillId="63" borderId="70" xfId="0" applyFont="1" applyFill="1" applyBorder="1" applyAlignment="1">
      <alignment horizontal="center"/>
    </xf>
    <xf numFmtId="0" fontId="1" fillId="63" borderId="71" xfId="0" applyFont="1" applyFill="1" applyBorder="1" applyAlignment="1">
      <alignment horizontal="center"/>
    </xf>
    <xf numFmtId="0" fontId="6" fillId="7" borderId="5" xfId="0" applyFont="1" applyFill="1" applyBorder="1" applyAlignment="1" applyProtection="1">
      <alignment horizontal="right"/>
      <protection locked="0"/>
    </xf>
    <xf numFmtId="0" fontId="6" fillId="7" borderId="6" xfId="0" applyFont="1" applyFill="1" applyBorder="1" applyAlignment="1" applyProtection="1">
      <alignment horizontal="right"/>
      <protection locked="0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7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6" fillId="13" borderId="5" xfId="0" applyFont="1" applyFill="1" applyBorder="1" applyAlignment="1" applyProtection="1">
      <alignment horizontal="right"/>
      <protection locked="0"/>
    </xf>
    <xf numFmtId="0" fontId="6" fillId="13" borderId="6" xfId="0" applyFont="1" applyFill="1" applyBorder="1" applyAlignment="1" applyProtection="1">
      <alignment horizontal="right"/>
      <protection locked="0"/>
    </xf>
    <xf numFmtId="0" fontId="6" fillId="13" borderId="6" xfId="0" applyFont="1" applyFill="1" applyBorder="1" applyAlignment="1" applyProtection="1">
      <alignment horizontal="left"/>
      <protection locked="0"/>
    </xf>
    <xf numFmtId="0" fontId="6" fillId="13" borderId="7" xfId="0" applyFont="1" applyFill="1" applyBorder="1" applyAlignment="1" applyProtection="1">
      <alignment horizontal="left"/>
      <protection locked="0"/>
    </xf>
    <xf numFmtId="0" fontId="0" fillId="60" borderId="65" xfId="0" quotePrefix="1" applyFill="1" applyBorder="1" applyAlignment="1">
      <alignment horizontal="center" vertical="center"/>
    </xf>
    <xf numFmtId="0" fontId="0" fillId="60" borderId="65" xfId="0" applyFill="1" applyBorder="1" applyAlignment="1">
      <alignment horizontal="center" vertical="center"/>
    </xf>
    <xf numFmtId="0" fontId="0" fillId="60" borderId="65" xfId="0" applyFill="1" applyBorder="1" applyAlignment="1">
      <alignment horizontal="left" vertical="center"/>
    </xf>
    <xf numFmtId="0" fontId="0" fillId="49" borderId="65" xfId="0" applyFill="1" applyBorder="1" applyAlignment="1">
      <alignment horizontal="center" vertical="center"/>
    </xf>
    <xf numFmtId="0" fontId="0" fillId="49" borderId="65" xfId="0" applyFill="1" applyBorder="1" applyAlignment="1">
      <alignment horizontal="left" vertical="center"/>
    </xf>
    <xf numFmtId="0" fontId="59" fillId="7" borderId="71" xfId="0" applyFont="1" applyFill="1" applyBorder="1" applyAlignment="1">
      <alignment horizontal="left"/>
    </xf>
    <xf numFmtId="0" fontId="59" fillId="7" borderId="65" xfId="0" applyFont="1" applyFill="1" applyBorder="1" applyAlignment="1">
      <alignment horizontal="left"/>
    </xf>
    <xf numFmtId="0" fontId="0" fillId="52" borderId="65" xfId="0" applyFill="1" applyBorder="1" applyAlignment="1">
      <alignment horizontal="center" vertical="center"/>
    </xf>
    <xf numFmtId="0" fontId="0" fillId="52" borderId="65" xfId="0" applyFill="1" applyBorder="1" applyAlignment="1">
      <alignment horizontal="left" vertical="center"/>
    </xf>
    <xf numFmtId="0" fontId="0" fillId="54" borderId="65" xfId="0" applyFill="1" applyBorder="1" applyAlignment="1">
      <alignment horizontal="center" vertical="center"/>
    </xf>
    <xf numFmtId="0" fontId="0" fillId="54" borderId="65" xfId="0" applyFill="1" applyBorder="1" applyAlignment="1">
      <alignment horizontal="left" vertical="center"/>
    </xf>
    <xf numFmtId="0" fontId="0" fillId="50" borderId="65" xfId="0" applyFill="1" applyBorder="1" applyAlignment="1">
      <alignment horizontal="center" vertical="center"/>
    </xf>
    <xf numFmtId="0" fontId="0" fillId="50" borderId="65" xfId="0" applyFill="1" applyBorder="1" applyAlignment="1">
      <alignment horizontal="left" vertical="center"/>
    </xf>
    <xf numFmtId="0" fontId="0" fillId="51" borderId="65" xfId="0" applyFill="1" applyBorder="1" applyAlignment="1">
      <alignment horizontal="center" vertical="center"/>
    </xf>
    <xf numFmtId="0" fontId="0" fillId="51" borderId="65" xfId="0" applyFill="1" applyBorder="1" applyAlignment="1">
      <alignment horizontal="left" vertical="center"/>
    </xf>
    <xf numFmtId="0" fontId="59" fillId="7" borderId="69" xfId="0" applyFont="1" applyFill="1" applyBorder="1" applyAlignment="1">
      <alignment horizontal="right"/>
    </xf>
    <xf numFmtId="0" fontId="59" fillId="7" borderId="70" xfId="0" applyFont="1" applyFill="1" applyBorder="1" applyAlignment="1">
      <alignment horizontal="right"/>
    </xf>
    <xf numFmtId="0" fontId="0" fillId="58" borderId="68" xfId="0" applyFill="1" applyBorder="1" applyAlignment="1">
      <alignment horizontal="center" vertical="center"/>
    </xf>
    <xf numFmtId="0" fontId="0" fillId="58" borderId="4" xfId="0" applyFill="1" applyBorder="1" applyAlignment="1">
      <alignment horizontal="center" vertical="center"/>
    </xf>
    <xf numFmtId="0" fontId="0" fillId="58" borderId="65" xfId="0" applyFill="1" applyBorder="1" applyAlignment="1">
      <alignment horizontal="left" vertical="center"/>
    </xf>
    <xf numFmtId="0" fontId="0" fillId="59" borderId="65" xfId="0" applyFill="1" applyBorder="1" applyAlignment="1">
      <alignment horizontal="center" vertical="center"/>
    </xf>
    <xf numFmtId="0" fontId="0" fillId="59" borderId="65" xfId="0" applyFill="1" applyBorder="1" applyAlignment="1">
      <alignment horizontal="left" vertical="center"/>
    </xf>
    <xf numFmtId="0" fontId="0" fillId="61" borderId="65" xfId="0" applyFill="1" applyBorder="1" applyAlignment="1">
      <alignment horizontal="left" vertical="center"/>
    </xf>
    <xf numFmtId="0" fontId="0" fillId="61" borderId="65" xfId="0" applyFill="1" applyBorder="1" applyAlignment="1">
      <alignment horizontal="center" vertical="center"/>
    </xf>
    <xf numFmtId="0" fontId="0" fillId="56" borderId="65" xfId="0" applyFill="1" applyBorder="1" applyAlignment="1">
      <alignment horizontal="center" vertical="center"/>
    </xf>
    <xf numFmtId="0" fontId="0" fillId="56" borderId="65" xfId="0" applyFill="1" applyBorder="1" applyAlignment="1">
      <alignment horizontal="left" vertical="center"/>
    </xf>
    <xf numFmtId="0" fontId="0" fillId="57" borderId="65" xfId="0" applyFill="1" applyBorder="1" applyAlignment="1">
      <alignment horizontal="center" vertical="center"/>
    </xf>
    <xf numFmtId="0" fontId="0" fillId="57" borderId="65" xfId="0" applyFill="1" applyBorder="1" applyAlignment="1">
      <alignment horizontal="left" vertical="center"/>
    </xf>
    <xf numFmtId="0" fontId="0" fillId="55" borderId="65" xfId="0" quotePrefix="1" applyFill="1" applyBorder="1" applyAlignment="1">
      <alignment horizontal="center" vertical="center"/>
    </xf>
    <xf numFmtId="0" fontId="0" fillId="55" borderId="65" xfId="0" applyFill="1" applyBorder="1" applyAlignment="1">
      <alignment horizontal="center" vertical="center"/>
    </xf>
    <xf numFmtId="0" fontId="0" fillId="55" borderId="65" xfId="0" applyFill="1" applyBorder="1" applyAlignment="1">
      <alignment horizontal="left" vertical="center"/>
    </xf>
    <xf numFmtId="0" fontId="4" fillId="3" borderId="69" xfId="0" applyFont="1" applyFill="1" applyBorder="1" applyAlignment="1">
      <alignment horizontal="right"/>
    </xf>
    <xf numFmtId="0" fontId="4" fillId="3" borderId="70" xfId="0" applyFont="1" applyFill="1" applyBorder="1" applyAlignment="1">
      <alignment horizontal="right"/>
    </xf>
    <xf numFmtId="0" fontId="6" fillId="12" borderId="69" xfId="0" applyFont="1" applyFill="1" applyBorder="1" applyAlignment="1" applyProtection="1">
      <alignment horizontal="center" vertical="center"/>
    </xf>
    <xf numFmtId="0" fontId="6" fillId="12" borderId="71" xfId="0" applyFont="1" applyFill="1" applyBorder="1" applyAlignment="1" applyProtection="1">
      <alignment horizontal="center" vertical="center"/>
    </xf>
    <xf numFmtId="14" fontId="58" fillId="12" borderId="69" xfId="0" applyNumberFormat="1" applyFont="1" applyFill="1" applyBorder="1" applyAlignment="1" applyProtection="1">
      <alignment horizontal="center" vertical="center"/>
    </xf>
    <xf numFmtId="14" fontId="58" fillId="12" borderId="70" xfId="0" applyNumberFormat="1" applyFont="1" applyFill="1" applyBorder="1" applyAlignment="1" applyProtection="1">
      <alignment horizontal="center" vertical="center"/>
    </xf>
    <xf numFmtId="14" fontId="58" fillId="12" borderId="71" xfId="0" applyNumberFormat="1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/>
      <protection hidden="1"/>
    </xf>
    <xf numFmtId="0" fontId="3" fillId="3" borderId="6" xfId="0" applyFont="1" applyFill="1" applyBorder="1" applyAlignment="1" applyProtection="1">
      <alignment horizontal="center"/>
      <protection hidden="1"/>
    </xf>
    <xf numFmtId="0" fontId="3" fillId="3" borderId="7" xfId="0" applyFont="1" applyFill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left"/>
    </xf>
    <xf numFmtId="0" fontId="4" fillId="0" borderId="6" xfId="0" applyFont="1" applyBorder="1" applyAlignment="1" applyProtection="1">
      <alignment horizontal="left"/>
    </xf>
    <xf numFmtId="0" fontId="4" fillId="0" borderId="70" xfId="0" applyFont="1" applyBorder="1" applyAlignment="1" applyProtection="1">
      <alignment horizontal="left"/>
    </xf>
    <xf numFmtId="0" fontId="4" fillId="0" borderId="7" xfId="0" applyFont="1" applyBorder="1" applyAlignment="1" applyProtection="1">
      <alignment horizontal="left"/>
    </xf>
    <xf numFmtId="0" fontId="4" fillId="45" borderId="69" xfId="0" applyFont="1" applyFill="1" applyBorder="1" applyAlignment="1">
      <alignment horizontal="center"/>
    </xf>
    <xf numFmtId="0" fontId="4" fillId="45" borderId="70" xfId="0" applyFont="1" applyFill="1" applyBorder="1" applyAlignment="1">
      <alignment horizontal="center"/>
    </xf>
    <xf numFmtId="0" fontId="4" fillId="45" borderId="5" xfId="0" applyFont="1" applyFill="1" applyBorder="1" applyAlignment="1">
      <alignment horizontal="center"/>
    </xf>
    <xf numFmtId="0" fontId="4" fillId="45" borderId="6" xfId="0" applyFont="1" applyFill="1" applyBorder="1" applyAlignment="1">
      <alignment horizontal="center"/>
    </xf>
    <xf numFmtId="0" fontId="4" fillId="45" borderId="7" xfId="0" applyFont="1" applyFill="1" applyBorder="1" applyAlignment="1">
      <alignment horizontal="center"/>
    </xf>
    <xf numFmtId="0" fontId="4" fillId="45" borderId="1" xfId="0" applyFont="1" applyFill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0" fontId="40" fillId="8" borderId="5" xfId="0" applyFont="1" applyFill="1" applyBorder="1" applyAlignment="1" applyProtection="1">
      <alignment horizontal="center" vertical="center"/>
    </xf>
    <xf numFmtId="0" fontId="40" fillId="8" borderId="6" xfId="0" applyFont="1" applyFill="1" applyBorder="1" applyAlignment="1" applyProtection="1">
      <alignment horizontal="center" vertical="center"/>
    </xf>
    <xf numFmtId="0" fontId="40" fillId="8" borderId="70" xfId="0" applyFont="1" applyFill="1" applyBorder="1" applyAlignment="1" applyProtection="1">
      <alignment horizontal="center" vertical="center"/>
    </xf>
    <xf numFmtId="0" fontId="40" fillId="8" borderId="7" xfId="0" applyFont="1" applyFill="1" applyBorder="1" applyAlignment="1" applyProtection="1">
      <alignment horizontal="center" vertical="center"/>
    </xf>
    <xf numFmtId="49" fontId="4" fillId="0" borderId="5" xfId="0" applyNumberFormat="1" applyFont="1" applyBorder="1" applyAlignment="1" applyProtection="1">
      <alignment horizontal="center"/>
    </xf>
    <xf numFmtId="49" fontId="4" fillId="0" borderId="6" xfId="0" applyNumberFormat="1" applyFont="1" applyBorder="1" applyAlignment="1" applyProtection="1">
      <alignment horizontal="center"/>
    </xf>
    <xf numFmtId="49" fontId="4" fillId="0" borderId="70" xfId="0" applyNumberFormat="1" applyFont="1" applyBorder="1" applyAlignment="1" applyProtection="1">
      <alignment horizontal="center"/>
    </xf>
    <xf numFmtId="49" fontId="4" fillId="0" borderId="7" xfId="0" applyNumberFormat="1" applyFont="1" applyBorder="1" applyAlignment="1" applyProtection="1">
      <alignment horizontal="center"/>
    </xf>
    <xf numFmtId="0" fontId="57" fillId="0" borderId="2" xfId="0" applyFont="1" applyBorder="1" applyAlignment="1">
      <alignment horizontal="center" vertical="center"/>
    </xf>
    <xf numFmtId="0" fontId="59" fillId="11" borderId="2" xfId="0" applyFont="1" applyFill="1" applyBorder="1" applyAlignment="1">
      <alignment horizontal="center"/>
    </xf>
    <xf numFmtId="0" fontId="59" fillId="11" borderId="8" xfId="0" applyFont="1" applyFill="1" applyBorder="1" applyAlignment="1">
      <alignment horizontal="center"/>
    </xf>
    <xf numFmtId="0" fontId="11" fillId="9" borderId="14" xfId="2" applyFont="1" applyFill="1" applyBorder="1" applyAlignment="1" applyProtection="1">
      <alignment horizontal="center"/>
    </xf>
    <xf numFmtId="0" fontId="10" fillId="9" borderId="3" xfId="2" applyFont="1" applyFill="1" applyBorder="1" applyAlignment="1" applyProtection="1">
      <alignment horizontal="right"/>
    </xf>
    <xf numFmtId="0" fontId="10" fillId="9" borderId="2" xfId="2" applyFont="1" applyFill="1" applyBorder="1" applyAlignment="1" applyProtection="1">
      <alignment horizontal="right"/>
    </xf>
    <xf numFmtId="0" fontId="20" fillId="0" borderId="0" xfId="2" applyFont="1" applyFill="1" applyBorder="1" applyAlignment="1" applyProtection="1">
      <alignment horizontal="center"/>
    </xf>
    <xf numFmtId="0" fontId="28" fillId="9" borderId="0" xfId="2" applyFont="1" applyFill="1" applyBorder="1" applyAlignment="1" applyProtection="1">
      <alignment horizontal="center"/>
    </xf>
    <xf numFmtId="0" fontId="33" fillId="0" borderId="0" xfId="2" applyFont="1" applyBorder="1" applyAlignment="1" applyProtection="1">
      <alignment horizontal="center"/>
    </xf>
    <xf numFmtId="0" fontId="33" fillId="0" borderId="28" xfId="2" applyFont="1" applyBorder="1" applyAlignment="1" applyProtection="1">
      <alignment horizontal="center"/>
    </xf>
    <xf numFmtId="2" fontId="7" fillId="15" borderId="2" xfId="0" applyNumberFormat="1" applyFont="1" applyFill="1" applyBorder="1" applyAlignment="1" applyProtection="1">
      <alignment horizontal="center"/>
    </xf>
    <xf numFmtId="2" fontId="7" fillId="15" borderId="8" xfId="0" applyNumberFormat="1" applyFont="1" applyFill="1" applyBorder="1" applyAlignment="1" applyProtection="1">
      <alignment horizontal="center"/>
    </xf>
    <xf numFmtId="0" fontId="7" fillId="15" borderId="5" xfId="0" applyFont="1" applyFill="1" applyBorder="1" applyAlignment="1" applyProtection="1">
      <alignment horizontal="center"/>
      <protection hidden="1"/>
    </xf>
    <xf numFmtId="0" fontId="7" fillId="15" borderId="6" xfId="0" applyFont="1" applyFill="1" applyBorder="1" applyAlignment="1" applyProtection="1">
      <alignment horizontal="center"/>
      <protection hidden="1"/>
    </xf>
    <xf numFmtId="0" fontId="7" fillId="15" borderId="7" xfId="0" applyFont="1" applyFill="1" applyBorder="1" applyAlignment="1" applyProtection="1">
      <alignment horizontal="center"/>
      <protection hidden="1"/>
    </xf>
    <xf numFmtId="0" fontId="56" fillId="8" borderId="5" xfId="0" applyFont="1" applyFill="1" applyBorder="1" applyAlignment="1">
      <alignment horizontal="center" vertical="center" wrapText="1"/>
    </xf>
    <xf numFmtId="0" fontId="56" fillId="8" borderId="7" xfId="0" applyFont="1" applyFill="1" applyBorder="1" applyAlignment="1">
      <alignment horizontal="center" vertical="center" wrapText="1"/>
    </xf>
    <xf numFmtId="0" fontId="57" fillId="11" borderId="32" xfId="0" applyFont="1" applyFill="1" applyBorder="1" applyAlignment="1" applyProtection="1">
      <alignment horizontal="center" vertical="center"/>
    </xf>
    <xf numFmtId="0" fontId="57" fillId="11" borderId="0" xfId="0" applyFont="1" applyFill="1" applyBorder="1" applyAlignment="1" applyProtection="1">
      <alignment horizontal="center" vertical="center"/>
    </xf>
    <xf numFmtId="3" fontId="1" fillId="0" borderId="0" xfId="0" applyNumberFormat="1" applyFont="1" applyBorder="1" applyAlignment="1">
      <alignment horizontal="left"/>
    </xf>
    <xf numFmtId="168" fontId="1" fillId="0" borderId="0" xfId="0" applyNumberFormat="1" applyFont="1" applyBorder="1" applyAlignment="1">
      <alignment horizontal="left"/>
    </xf>
    <xf numFmtId="3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3" fontId="1" fillId="0" borderId="29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1" fillId="0" borderId="30" xfId="0" applyNumberFormat="1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3" fontId="0" fillId="16" borderId="13" xfId="0" applyNumberFormat="1" applyFill="1" applyBorder="1" applyAlignment="1">
      <alignment horizontal="center" vertical="center"/>
    </xf>
    <xf numFmtId="3" fontId="0" fillId="16" borderId="32" xfId="0" applyNumberFormat="1" applyFill="1" applyBorder="1" applyAlignment="1">
      <alignment horizontal="center" vertical="center"/>
    </xf>
    <xf numFmtId="3" fontId="0" fillId="16" borderId="3" xfId="0" applyNumberForma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44" fillId="0" borderId="18" xfId="0" applyNumberFormat="1" applyFont="1" applyBorder="1" applyAlignment="1">
      <alignment horizontal="center" vertical="center"/>
    </xf>
    <xf numFmtId="3" fontId="44" fillId="0" borderId="13" xfId="0" applyNumberFormat="1" applyFont="1" applyBorder="1" applyAlignment="1">
      <alignment horizontal="center" vertical="center"/>
    </xf>
    <xf numFmtId="3" fontId="44" fillId="0" borderId="3" xfId="0" applyNumberFormat="1" applyFont="1" applyBorder="1" applyAlignment="1">
      <alignment horizontal="center" vertical="center"/>
    </xf>
    <xf numFmtId="3" fontId="44" fillId="0" borderId="34" xfId="0" applyNumberFormat="1" applyFont="1" applyBorder="1" applyAlignment="1">
      <alignment horizontal="center" vertical="center"/>
    </xf>
    <xf numFmtId="3" fontId="44" fillId="0" borderId="0" xfId="0" applyNumberFormat="1" applyFont="1" applyBorder="1" applyAlignment="1">
      <alignment horizontal="center" vertical="center"/>
    </xf>
    <xf numFmtId="1" fontId="44" fillId="0" borderId="18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/>
    </xf>
    <xf numFmtId="3" fontId="1" fillId="0" borderId="35" xfId="0" applyNumberFormat="1" applyFont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3" fontId="0" fillId="0" borderId="38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0" fontId="0" fillId="16" borderId="16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3" fontId="58" fillId="47" borderId="13" xfId="0" applyNumberFormat="1" applyFont="1" applyFill="1" applyBorder="1" applyAlignment="1">
      <alignment horizontal="center" vertical="center"/>
    </xf>
    <xf numFmtId="3" fontId="58" fillId="47" borderId="14" xfId="0" applyNumberFormat="1" applyFont="1" applyFill="1" applyBorder="1" applyAlignment="1">
      <alignment horizontal="center" vertical="center"/>
    </xf>
    <xf numFmtId="3" fontId="58" fillId="47" borderId="15" xfId="0" applyNumberFormat="1" applyFont="1" applyFill="1" applyBorder="1" applyAlignment="1">
      <alignment horizontal="center" vertical="center"/>
    </xf>
    <xf numFmtId="3" fontId="58" fillId="47" borderId="32" xfId="0" applyNumberFormat="1" applyFont="1" applyFill="1" applyBorder="1" applyAlignment="1">
      <alignment horizontal="center" vertical="center"/>
    </xf>
    <xf numFmtId="3" fontId="58" fillId="47" borderId="0" xfId="0" applyNumberFormat="1" applyFont="1" applyFill="1" applyBorder="1" applyAlignment="1">
      <alignment horizontal="center" vertical="center"/>
    </xf>
    <xf numFmtId="3" fontId="58" fillId="47" borderId="18" xfId="0" applyNumberFormat="1" applyFont="1" applyFill="1" applyBorder="1" applyAlignment="1">
      <alignment horizontal="center" vertical="center"/>
    </xf>
    <xf numFmtId="0" fontId="40" fillId="0" borderId="0" xfId="0" applyFont="1" applyBorder="1" applyAlignment="1">
      <alignment horizontal="left"/>
    </xf>
    <xf numFmtId="0" fontId="58" fillId="52" borderId="0" xfId="0" applyFont="1" applyFill="1" applyBorder="1" applyAlignment="1">
      <alignment horizontal="center"/>
    </xf>
  </cellXfs>
  <cellStyles count="2263">
    <cellStyle name="20% - Ênfase1 2" xfId="174"/>
    <cellStyle name="20% - Ênfase1 3" xfId="280"/>
    <cellStyle name="20% - Ênfase1 4" xfId="725"/>
    <cellStyle name="20% - Ênfase2 2" xfId="175"/>
    <cellStyle name="20% - Ênfase2 3" xfId="281"/>
    <cellStyle name="20% - Ênfase2 4" xfId="726"/>
    <cellStyle name="20% - Ênfase3 2" xfId="176"/>
    <cellStyle name="20% - Ênfase3 3" xfId="282"/>
    <cellStyle name="20% - Ênfase3 4" xfId="727"/>
    <cellStyle name="20% - Ênfase4 2" xfId="177"/>
    <cellStyle name="20% - Ênfase4 3" xfId="283"/>
    <cellStyle name="20% - Ênfase4 4" xfId="728"/>
    <cellStyle name="20% - Ênfase5 2" xfId="178"/>
    <cellStyle name="20% - Ênfase5 3" xfId="284"/>
    <cellStyle name="20% - Ênfase5 4" xfId="729"/>
    <cellStyle name="20% - Ênfase6 2" xfId="179"/>
    <cellStyle name="20% - Ênfase6 3" xfId="285"/>
    <cellStyle name="20% - Ênfase6 4" xfId="730"/>
    <cellStyle name="40% - Ênfase1 2" xfId="180"/>
    <cellStyle name="40% - Ênfase1 3" xfId="286"/>
    <cellStyle name="40% - Ênfase1 4" xfId="731"/>
    <cellStyle name="40% - Ênfase2 2" xfId="181"/>
    <cellStyle name="40% - Ênfase2 3" xfId="287"/>
    <cellStyle name="40% - Ênfase2 4" xfId="732"/>
    <cellStyle name="40% - Ênfase3 2" xfId="182"/>
    <cellStyle name="40% - Ênfase3 3" xfId="288"/>
    <cellStyle name="40% - Ênfase3 4" xfId="733"/>
    <cellStyle name="40% - Ênfase4 2" xfId="183"/>
    <cellStyle name="40% - Ênfase4 3" xfId="289"/>
    <cellStyle name="40% - Ênfase4 4" xfId="734"/>
    <cellStyle name="40% - Ênfase5 2" xfId="184"/>
    <cellStyle name="40% - Ênfase5 3" xfId="290"/>
    <cellStyle name="40% - Ênfase5 4" xfId="735"/>
    <cellStyle name="40% - Ênfase6 2" xfId="185"/>
    <cellStyle name="40% - Ênfase6 3" xfId="291"/>
    <cellStyle name="40% - Ênfase6 4" xfId="736"/>
    <cellStyle name="60% - Ênfase1 2" xfId="186"/>
    <cellStyle name="60% - Ênfase1 3" xfId="292"/>
    <cellStyle name="60% - Ênfase1 4" xfId="737"/>
    <cellStyle name="60% - Ênfase2 2" xfId="187"/>
    <cellStyle name="60% - Ênfase2 3" xfId="293"/>
    <cellStyle name="60% - Ênfase2 4" xfId="738"/>
    <cellStyle name="60% - Ênfase3 2" xfId="188"/>
    <cellStyle name="60% - Ênfase3 3" xfId="294"/>
    <cellStyle name="60% - Ênfase3 4" xfId="739"/>
    <cellStyle name="60% - Ênfase4 2" xfId="189"/>
    <cellStyle name="60% - Ênfase4 3" xfId="295"/>
    <cellStyle name="60% - Ênfase4 4" xfId="740"/>
    <cellStyle name="60% - Ênfase5 2" xfId="190"/>
    <cellStyle name="60% - Ênfase5 3" xfId="296"/>
    <cellStyle name="60% - Ênfase5 4" xfId="741"/>
    <cellStyle name="60% - Ênfase6 2" xfId="191"/>
    <cellStyle name="60% - Ênfase6 3" xfId="297"/>
    <cellStyle name="60% - Ênfase6 4" xfId="742"/>
    <cellStyle name="Bom 2" xfId="192"/>
    <cellStyle name="Bom 3" xfId="298"/>
    <cellStyle name="Bom 4" xfId="743"/>
    <cellStyle name="Cálculo 2" xfId="193"/>
    <cellStyle name="Cálculo 2 2" xfId="345"/>
    <cellStyle name="Cálculo 2 2 2" xfId="744"/>
    <cellStyle name="Cálculo 2 2 2 2" xfId="1215"/>
    <cellStyle name="Cálculo 2 2 2 2 2" xfId="2179"/>
    <cellStyle name="Cálculo 2 2 2 3" xfId="2139"/>
    <cellStyle name="Cálculo 2 2 3" xfId="1216"/>
    <cellStyle name="Cálculo 2 2 3 2" xfId="2180"/>
    <cellStyle name="Cálculo 2 2 4" xfId="2114"/>
    <cellStyle name="Cálculo 2 3" xfId="346"/>
    <cellStyle name="Cálculo 2 3 2" xfId="745"/>
    <cellStyle name="Cálculo 2 3 2 2" xfId="1217"/>
    <cellStyle name="Cálculo 2 3 2 2 2" xfId="2181"/>
    <cellStyle name="Cálculo 2 3 2 3" xfId="2140"/>
    <cellStyle name="Cálculo 2 3 3" xfId="1218"/>
    <cellStyle name="Cálculo 2 3 3 2" xfId="2182"/>
    <cellStyle name="Cálculo 2 3 4" xfId="2115"/>
    <cellStyle name="Cálculo 2 4" xfId="746"/>
    <cellStyle name="Cálculo 2 4 2" xfId="1219"/>
    <cellStyle name="Cálculo 2 4 2 2" xfId="2183"/>
    <cellStyle name="Cálculo 2 4 3" xfId="2141"/>
    <cellStyle name="Cálculo 2 5" xfId="1220"/>
    <cellStyle name="Cálculo 2 5 2" xfId="2184"/>
    <cellStyle name="Cálculo 2 6" xfId="2104"/>
    <cellStyle name="Cálculo 2_Entradas •" xfId="347"/>
    <cellStyle name="Cálculo 3" xfId="299"/>
    <cellStyle name="Cálculo 3 2" xfId="348"/>
    <cellStyle name="Cálculo 3 2 2" xfId="747"/>
    <cellStyle name="Cálculo 3 2 2 2" xfId="1221"/>
    <cellStyle name="Cálculo 3 2 2 2 2" xfId="2185"/>
    <cellStyle name="Cálculo 3 2 2 3" xfId="2142"/>
    <cellStyle name="Cálculo 3 2 3" xfId="1222"/>
    <cellStyle name="Cálculo 3 2 3 2" xfId="2186"/>
    <cellStyle name="Cálculo 3 2 4" xfId="2116"/>
    <cellStyle name="Cálculo 3 3" xfId="349"/>
    <cellStyle name="Cálculo 3 3 2" xfId="748"/>
    <cellStyle name="Cálculo 3 3 2 2" xfId="1223"/>
    <cellStyle name="Cálculo 3 3 2 2 2" xfId="2187"/>
    <cellStyle name="Cálculo 3 3 2 3" xfId="2143"/>
    <cellStyle name="Cálculo 3 3 3" xfId="1224"/>
    <cellStyle name="Cálculo 3 3 3 2" xfId="2188"/>
    <cellStyle name="Cálculo 3 3 4" xfId="2117"/>
    <cellStyle name="Cálculo 3 4" xfId="749"/>
    <cellStyle name="Cálculo 3 4 2" xfId="1225"/>
    <cellStyle name="Cálculo 3 4 2 2" xfId="2189"/>
    <cellStyle name="Cálculo 3 4 3" xfId="2144"/>
    <cellStyle name="Cálculo 3 5" xfId="1226"/>
    <cellStyle name="Cálculo 3 5 2" xfId="2190"/>
    <cellStyle name="Cálculo 3 6" xfId="2109"/>
    <cellStyle name="Cálculo 3_Entradas •" xfId="350"/>
    <cellStyle name="Cálculo 4" xfId="351"/>
    <cellStyle name="Cálculo 4 2" xfId="750"/>
    <cellStyle name="Cálculo 4 2 2" xfId="1227"/>
    <cellStyle name="Cálculo 4 2 2 2" xfId="2191"/>
    <cellStyle name="Cálculo 4 2 3" xfId="2145"/>
    <cellStyle name="Cálculo 4 3" xfId="1228"/>
    <cellStyle name="Cálculo 4 3 2" xfId="2192"/>
    <cellStyle name="Cálculo 4 4" xfId="2118"/>
    <cellStyle name="Cálculo 5" xfId="751"/>
    <cellStyle name="Cálculo 5 2" xfId="1229"/>
    <cellStyle name="Cálculo 5 2 2" xfId="2193"/>
    <cellStyle name="Cálculo 5 3" xfId="2146"/>
    <cellStyle name="Cálculo 6" xfId="1230"/>
    <cellStyle name="Cálculo 6 2" xfId="2194"/>
    <cellStyle name="Célula de Verificação 2" xfId="194"/>
    <cellStyle name="Célula de Verificação 2 2" xfId="352"/>
    <cellStyle name="Célula de Verificação 2 2 2" xfId="752"/>
    <cellStyle name="Célula de Verificação 2 3" xfId="753"/>
    <cellStyle name="Célula de Verificação 3" xfId="300"/>
    <cellStyle name="Célula de Verificação 3 2" xfId="353"/>
    <cellStyle name="Célula de Verificação 3 2 2" xfId="754"/>
    <cellStyle name="Célula de Verificação 3 3" xfId="755"/>
    <cellStyle name="Célula de Verificação 4" xfId="756"/>
    <cellStyle name="Célula Vinculada 2" xfId="195"/>
    <cellStyle name="Célula Vinculada 3" xfId="301"/>
    <cellStyle name="Célula Vinculada 4" xfId="757"/>
    <cellStyle name="Ênfase1 2" xfId="196"/>
    <cellStyle name="Ênfase1 3" xfId="302"/>
    <cellStyle name="Ênfase1 4" xfId="758"/>
    <cellStyle name="Ênfase2 2" xfId="197"/>
    <cellStyle name="Ênfase2 3" xfId="303"/>
    <cellStyle name="Ênfase2 4" xfId="759"/>
    <cellStyle name="Ênfase3 2" xfId="198"/>
    <cellStyle name="Ênfase3 3" xfId="304"/>
    <cellStyle name="Ênfase3 4" xfId="760"/>
    <cellStyle name="Ênfase4 2" xfId="199"/>
    <cellStyle name="Ênfase4 3" xfId="305"/>
    <cellStyle name="Ênfase4 4" xfId="761"/>
    <cellStyle name="Ênfase5 2" xfId="200"/>
    <cellStyle name="Ênfase5 3" xfId="306"/>
    <cellStyle name="Ênfase5 4" xfId="762"/>
    <cellStyle name="Ênfase6 2" xfId="201"/>
    <cellStyle name="Ênfase6 3" xfId="307"/>
    <cellStyle name="Ênfase6 4" xfId="763"/>
    <cellStyle name="Entrada 2" xfId="202"/>
    <cellStyle name="Entrada 2 2" xfId="354"/>
    <cellStyle name="Entrada 2 2 2" xfId="764"/>
    <cellStyle name="Entrada 2 2 2 2" xfId="1231"/>
    <cellStyle name="Entrada 2 2 2 2 2" xfId="2195"/>
    <cellStyle name="Entrada 2 2 2 3" xfId="2147"/>
    <cellStyle name="Entrada 2 2 3" xfId="1232"/>
    <cellStyle name="Entrada 2 2 3 2" xfId="2196"/>
    <cellStyle name="Entrada 2 2 4" xfId="2119"/>
    <cellStyle name="Entrada 2 3" xfId="355"/>
    <cellStyle name="Entrada 2 3 2" xfId="765"/>
    <cellStyle name="Entrada 2 3 2 2" xfId="1233"/>
    <cellStyle name="Entrada 2 3 2 2 2" xfId="2197"/>
    <cellStyle name="Entrada 2 3 2 3" xfId="2148"/>
    <cellStyle name="Entrada 2 3 3" xfId="1234"/>
    <cellStyle name="Entrada 2 3 3 2" xfId="2198"/>
    <cellStyle name="Entrada 2 3 4" xfId="2120"/>
    <cellStyle name="Entrada 2 4" xfId="766"/>
    <cellStyle name="Entrada 2 4 2" xfId="1235"/>
    <cellStyle name="Entrada 2 4 2 2" xfId="2199"/>
    <cellStyle name="Entrada 2 4 3" xfId="2149"/>
    <cellStyle name="Entrada 2 5" xfId="1236"/>
    <cellStyle name="Entrada 2 5 2" xfId="2200"/>
    <cellStyle name="Entrada 2 6" xfId="2105"/>
    <cellStyle name="Entrada 2_Entradas •" xfId="356"/>
    <cellStyle name="Entrada 3" xfId="308"/>
    <cellStyle name="Entrada 3 2" xfId="357"/>
    <cellStyle name="Entrada 3 2 2" xfId="767"/>
    <cellStyle name="Entrada 3 2 2 2" xfId="1237"/>
    <cellStyle name="Entrada 3 2 2 2 2" xfId="2201"/>
    <cellStyle name="Entrada 3 2 2 3" xfId="2150"/>
    <cellStyle name="Entrada 3 2 3" xfId="1238"/>
    <cellStyle name="Entrada 3 2 3 2" xfId="2202"/>
    <cellStyle name="Entrada 3 2 4" xfId="2121"/>
    <cellStyle name="Entrada 3 3" xfId="358"/>
    <cellStyle name="Entrada 3 3 2" xfId="768"/>
    <cellStyle name="Entrada 3 3 2 2" xfId="1239"/>
    <cellStyle name="Entrada 3 3 2 2 2" xfId="2203"/>
    <cellStyle name="Entrada 3 3 2 3" xfId="2151"/>
    <cellStyle name="Entrada 3 3 3" xfId="1240"/>
    <cellStyle name="Entrada 3 3 3 2" xfId="2204"/>
    <cellStyle name="Entrada 3 3 4" xfId="2122"/>
    <cellStyle name="Entrada 3 4" xfId="769"/>
    <cellStyle name="Entrada 3 4 2" xfId="1241"/>
    <cellStyle name="Entrada 3 4 2 2" xfId="2205"/>
    <cellStyle name="Entrada 3 4 3" xfId="2152"/>
    <cellStyle name="Entrada 3 5" xfId="1242"/>
    <cellStyle name="Entrada 3 5 2" xfId="2206"/>
    <cellStyle name="Entrada 3 6" xfId="2110"/>
    <cellStyle name="Entrada 3_Entradas •" xfId="359"/>
    <cellStyle name="Entrada 4" xfId="360"/>
    <cellStyle name="Entrada 4 2" xfId="770"/>
    <cellStyle name="Entrada 4 2 2" xfId="1243"/>
    <cellStyle name="Entrada 4 2 2 2" xfId="2207"/>
    <cellStyle name="Entrada 4 2 3" xfId="2153"/>
    <cellStyle name="Entrada 4 3" xfId="1244"/>
    <cellStyle name="Entrada 4 3 2" xfId="2208"/>
    <cellStyle name="Entrada 4 4" xfId="2123"/>
    <cellStyle name="Entrada 5" xfId="771"/>
    <cellStyle name="Entrada 5 2" xfId="1245"/>
    <cellStyle name="Entrada 5 2 2" xfId="2209"/>
    <cellStyle name="Entrada 5 3" xfId="2154"/>
    <cellStyle name="Entrada 6" xfId="1246"/>
    <cellStyle name="Entrada 6 2" xfId="2210"/>
    <cellStyle name="Incorreto 2" xfId="203"/>
    <cellStyle name="Incorreto 3" xfId="309"/>
    <cellStyle name="Incorreto 4" xfId="772"/>
    <cellStyle name="Moeda" xfId="1" builtinId="4"/>
    <cellStyle name="Moeda [0]" xfId="4" builtinId="7"/>
    <cellStyle name="Moeda 2" xfId="361"/>
    <cellStyle name="Moeda 3" xfId="362"/>
    <cellStyle name="Moeda 4" xfId="363"/>
    <cellStyle name="Moeda 5" xfId="724"/>
    <cellStyle name="Neutra 2" xfId="204"/>
    <cellStyle name="Neutra 3" xfId="310"/>
    <cellStyle name="Neutra 4" xfId="773"/>
    <cellStyle name="Normal" xfId="0" builtinId="0"/>
    <cellStyle name="Normal 10" xfId="14"/>
    <cellStyle name="Normal 10 2" xfId="15"/>
    <cellStyle name="Normal 10 2 2" xfId="364"/>
    <cellStyle name="Normal 10 2 2 2" xfId="774"/>
    <cellStyle name="Normal 10 2 2 2 2" xfId="1247"/>
    <cellStyle name="Normal 10 2 2 3" xfId="1248"/>
    <cellStyle name="Normal 10 2 3" xfId="775"/>
    <cellStyle name="Normal 10 2 3 2" xfId="1249"/>
    <cellStyle name="Normal 10 2 4" xfId="1250"/>
    <cellStyle name="Normal 10 3" xfId="205"/>
    <cellStyle name="Normal 10 4" xfId="365"/>
    <cellStyle name="Normal 10_Entradas •" xfId="366"/>
    <cellStyle name="Normal 100" xfId="170"/>
    <cellStyle name="Normal 100 2" xfId="776"/>
    <cellStyle name="Normal 100 2 2" xfId="1251"/>
    <cellStyle name="Normal 100 3" xfId="1252"/>
    <cellStyle name="Normal 101" xfId="171"/>
    <cellStyle name="Normal 101 2" xfId="777"/>
    <cellStyle name="Normal 101 2 2" xfId="1253"/>
    <cellStyle name="Normal 101 3" xfId="1254"/>
    <cellStyle name="Normal 102" xfId="172"/>
    <cellStyle name="Normal 102 2" xfId="778"/>
    <cellStyle name="Normal 102 2 2" xfId="1255"/>
    <cellStyle name="Normal 102 3" xfId="1256"/>
    <cellStyle name="Normal 103" xfId="173"/>
    <cellStyle name="Normal 103 2" xfId="779"/>
    <cellStyle name="Normal 103 2 2" xfId="1257"/>
    <cellStyle name="Normal 103 3" xfId="1258"/>
    <cellStyle name="Normal 104" xfId="263"/>
    <cellStyle name="Normal 104 2" xfId="780"/>
    <cellStyle name="Normal 104 2 2" xfId="1259"/>
    <cellStyle name="Normal 104 3" xfId="1260"/>
    <cellStyle name="Normal 105" xfId="264"/>
    <cellStyle name="Normal 105 2" xfId="781"/>
    <cellStyle name="Normal 105 2 2" xfId="1261"/>
    <cellStyle name="Normal 105 3" xfId="1262"/>
    <cellStyle name="Normal 106" xfId="265"/>
    <cellStyle name="Normal 106 2" xfId="782"/>
    <cellStyle name="Normal 106 2 2" xfId="1263"/>
    <cellStyle name="Normal 106 3" xfId="1264"/>
    <cellStyle name="Normal 107" xfId="266"/>
    <cellStyle name="Normal 107 2" xfId="783"/>
    <cellStyle name="Normal 107 2 2" xfId="1265"/>
    <cellStyle name="Normal 107 3" xfId="1266"/>
    <cellStyle name="Normal 108" xfId="267"/>
    <cellStyle name="Normal 108 2" xfId="784"/>
    <cellStyle name="Normal 108 2 2" xfId="1267"/>
    <cellStyle name="Normal 108 3" xfId="1268"/>
    <cellStyle name="Normal 109" xfId="268"/>
    <cellStyle name="Normal 109 2" xfId="785"/>
    <cellStyle name="Normal 109 2 2" xfId="1269"/>
    <cellStyle name="Normal 109 3" xfId="1270"/>
    <cellStyle name="Normal 11" xfId="16"/>
    <cellStyle name="Normal 11 2" xfId="111"/>
    <cellStyle name="Normal 11 2 2" xfId="367"/>
    <cellStyle name="Normal 11 2 2 2" xfId="786"/>
    <cellStyle name="Normal 11 2 2 2 2" xfId="1271"/>
    <cellStyle name="Normal 11 2 2 3" xfId="1272"/>
    <cellStyle name="Normal 11 2 3" xfId="787"/>
    <cellStyle name="Normal 11 2 3 2" xfId="1273"/>
    <cellStyle name="Normal 11 2 4" xfId="1274"/>
    <cellStyle name="Normal 11 3" xfId="368"/>
    <cellStyle name="Normal 11 3 2" xfId="788"/>
    <cellStyle name="Normal 11 3 2 2" xfId="1275"/>
    <cellStyle name="Normal 11 3 3" xfId="1276"/>
    <cellStyle name="Normal 11 4" xfId="369"/>
    <cellStyle name="Normal 11 4 2" xfId="789"/>
    <cellStyle name="Normal 11 4 2 2" xfId="1277"/>
    <cellStyle name="Normal 11 4 3" xfId="1278"/>
    <cellStyle name="Normal 11 5" xfId="370"/>
    <cellStyle name="Normal 11 6" xfId="790"/>
    <cellStyle name="Normal 11 6 2" xfId="1279"/>
    <cellStyle name="Normal 11 7" xfId="1280"/>
    <cellStyle name="Normal 11_Entradas •" xfId="371"/>
    <cellStyle name="Normal 110" xfId="269"/>
    <cellStyle name="Normal 110 2" xfId="791"/>
    <cellStyle name="Normal 110 2 2" xfId="1281"/>
    <cellStyle name="Normal 110 3" xfId="1282"/>
    <cellStyle name="Normal 111" xfId="270"/>
    <cellStyle name="Normal 111 2" xfId="792"/>
    <cellStyle name="Normal 111 2 2" xfId="1283"/>
    <cellStyle name="Normal 111 3" xfId="1284"/>
    <cellStyle name="Normal 112" xfId="271"/>
    <cellStyle name="Normal 112 2" xfId="793"/>
    <cellStyle name="Normal 112 2 2" xfId="1285"/>
    <cellStyle name="Normal 112 3" xfId="1286"/>
    <cellStyle name="Normal 113" xfId="272"/>
    <cellStyle name="Normal 113 2" xfId="794"/>
    <cellStyle name="Normal 113 2 2" xfId="1287"/>
    <cellStyle name="Normal 113 3" xfId="1288"/>
    <cellStyle name="Normal 114" xfId="273"/>
    <cellStyle name="Normal 114 2" xfId="795"/>
    <cellStyle name="Normal 114 2 2" xfId="1289"/>
    <cellStyle name="Normal 114 3" xfId="1290"/>
    <cellStyle name="Normal 115" xfId="274"/>
    <cellStyle name="Normal 115 2" xfId="796"/>
    <cellStyle name="Normal 115 2 2" xfId="1291"/>
    <cellStyle name="Normal 115 3" xfId="1292"/>
    <cellStyle name="Normal 116" xfId="275"/>
    <cellStyle name="Normal 116 2" xfId="797"/>
    <cellStyle name="Normal 116 2 2" xfId="1293"/>
    <cellStyle name="Normal 116 3" xfId="1294"/>
    <cellStyle name="Normal 117" xfId="276"/>
    <cellStyle name="Normal 117 2" xfId="798"/>
    <cellStyle name="Normal 117 2 2" xfId="1295"/>
    <cellStyle name="Normal 117 3" xfId="1296"/>
    <cellStyle name="Normal 118" xfId="277"/>
    <cellStyle name="Normal 118 2" xfId="799"/>
    <cellStyle name="Normal 118 2 2" xfId="1297"/>
    <cellStyle name="Normal 118 3" xfId="1298"/>
    <cellStyle name="Normal 119" xfId="278"/>
    <cellStyle name="Normal 119 2" xfId="800"/>
    <cellStyle name="Normal 119 2 2" xfId="1299"/>
    <cellStyle name="Normal 119 3" xfId="1300"/>
    <cellStyle name="Normal 12" xfId="17"/>
    <cellStyle name="Normal 12 2" xfId="112"/>
    <cellStyle name="Normal 12 2 2" xfId="372"/>
    <cellStyle name="Normal 12 2 2 2" xfId="801"/>
    <cellStyle name="Normal 12 2 2 2 2" xfId="1301"/>
    <cellStyle name="Normal 12 2 2 3" xfId="1302"/>
    <cellStyle name="Normal 12 2 3" xfId="802"/>
    <cellStyle name="Normal 12 2 3 2" xfId="1303"/>
    <cellStyle name="Normal 12 2 4" xfId="1304"/>
    <cellStyle name="Normal 12 3" xfId="373"/>
    <cellStyle name="Normal 12 3 2" xfId="803"/>
    <cellStyle name="Normal 12 3 2 2" xfId="1305"/>
    <cellStyle name="Normal 12 3 3" xfId="1306"/>
    <cellStyle name="Normal 12 4" xfId="374"/>
    <cellStyle name="Normal 12 4 2" xfId="804"/>
    <cellStyle name="Normal 12 4 2 2" xfId="1307"/>
    <cellStyle name="Normal 12 4 3" xfId="1308"/>
    <cellStyle name="Normal 12 5" xfId="375"/>
    <cellStyle name="Normal 12 6" xfId="805"/>
    <cellStyle name="Normal 12 6 2" xfId="1309"/>
    <cellStyle name="Normal 12 7" xfId="1310"/>
    <cellStyle name="Normal 12_Entradas •" xfId="376"/>
    <cellStyle name="Normal 120" xfId="279"/>
    <cellStyle name="Normal 120 2" xfId="806"/>
    <cellStyle name="Normal 120 2 2" xfId="1311"/>
    <cellStyle name="Normal 120 3" xfId="1312"/>
    <cellStyle name="Normal 121" xfId="322"/>
    <cellStyle name="Normal 121 2" xfId="807"/>
    <cellStyle name="Normal 121 2 2" xfId="1313"/>
    <cellStyle name="Normal 121 3" xfId="1314"/>
    <cellStyle name="Normal 122" xfId="324"/>
    <cellStyle name="Normal 122 2" xfId="808"/>
    <cellStyle name="Normal 122 2 2" xfId="1315"/>
    <cellStyle name="Normal 122 3" xfId="1316"/>
    <cellStyle name="Normal 123" xfId="325"/>
    <cellStyle name="Normal 123 2" xfId="809"/>
    <cellStyle name="Normal 123 2 2" xfId="1317"/>
    <cellStyle name="Normal 123 3" xfId="1318"/>
    <cellStyle name="Normal 124" xfId="326"/>
    <cellStyle name="Normal 124 2" xfId="810"/>
    <cellStyle name="Normal 124 2 2" xfId="1319"/>
    <cellStyle name="Normal 124 3" xfId="1320"/>
    <cellStyle name="Normal 125" xfId="327"/>
    <cellStyle name="Normal 125 2" xfId="811"/>
    <cellStyle name="Normal 125 2 2" xfId="1321"/>
    <cellStyle name="Normal 125 3" xfId="1322"/>
    <cellStyle name="Normal 126" xfId="328"/>
    <cellStyle name="Normal 126 2" xfId="812"/>
    <cellStyle name="Normal 126 2 2" xfId="1323"/>
    <cellStyle name="Normal 126 3" xfId="1324"/>
    <cellStyle name="Normal 127" xfId="329"/>
    <cellStyle name="Normal 127 2" xfId="813"/>
    <cellStyle name="Normal 127 2 2" xfId="1325"/>
    <cellStyle name="Normal 127 3" xfId="1326"/>
    <cellStyle name="Normal 128" xfId="330"/>
    <cellStyle name="Normal 128 2" xfId="814"/>
    <cellStyle name="Normal 128 2 2" xfId="1327"/>
    <cellStyle name="Normal 128 3" xfId="1328"/>
    <cellStyle name="Normal 129" xfId="331"/>
    <cellStyle name="Normal 129 2" xfId="815"/>
    <cellStyle name="Normal 129 2 2" xfId="1329"/>
    <cellStyle name="Normal 129 3" xfId="1330"/>
    <cellStyle name="Normal 13" xfId="18"/>
    <cellStyle name="Normal 13 2" xfId="113"/>
    <cellStyle name="Normal 13 2 2" xfId="377"/>
    <cellStyle name="Normal 13 2 2 2" xfId="816"/>
    <cellStyle name="Normal 13 2 2 2 2" xfId="1331"/>
    <cellStyle name="Normal 13 2 2 3" xfId="1332"/>
    <cellStyle name="Normal 13 2 3" xfId="817"/>
    <cellStyle name="Normal 13 2 3 2" xfId="1333"/>
    <cellStyle name="Normal 13 2 4" xfId="1334"/>
    <cellStyle name="Normal 13 3" xfId="378"/>
    <cellStyle name="Normal 13 3 2" xfId="818"/>
    <cellStyle name="Normal 13 3 2 2" xfId="1335"/>
    <cellStyle name="Normal 13 3 3" xfId="1336"/>
    <cellStyle name="Normal 13 4" xfId="379"/>
    <cellStyle name="Normal 13 4 2" xfId="819"/>
    <cellStyle name="Normal 13 4 2 2" xfId="1337"/>
    <cellStyle name="Normal 13 4 3" xfId="1338"/>
    <cellStyle name="Normal 13 5" xfId="380"/>
    <cellStyle name="Normal 13 6" xfId="820"/>
    <cellStyle name="Normal 13 6 2" xfId="1339"/>
    <cellStyle name="Normal 13 7" xfId="1340"/>
    <cellStyle name="Normal 13_Entradas •" xfId="381"/>
    <cellStyle name="Normal 130" xfId="332"/>
    <cellStyle name="Normal 130 2" xfId="821"/>
    <cellStyle name="Normal 130 2 2" xfId="1341"/>
    <cellStyle name="Normal 130 3" xfId="1342"/>
    <cellStyle name="Normal 131" xfId="333"/>
    <cellStyle name="Normal 131 2" xfId="822"/>
    <cellStyle name="Normal 131 2 2" xfId="1343"/>
    <cellStyle name="Normal 131 3" xfId="1344"/>
    <cellStyle name="Normal 132" xfId="334"/>
    <cellStyle name="Normal 132 2" xfId="823"/>
    <cellStyle name="Normal 132 2 2" xfId="1345"/>
    <cellStyle name="Normal 132 3" xfId="1346"/>
    <cellStyle name="Normal 133" xfId="335"/>
    <cellStyle name="Normal 133 2" xfId="824"/>
    <cellStyle name="Normal 133 2 2" xfId="1347"/>
    <cellStyle name="Normal 133 3" xfId="1348"/>
    <cellStyle name="Normal 134" xfId="336"/>
    <cellStyle name="Normal 134 2" xfId="825"/>
    <cellStyle name="Normal 134 2 2" xfId="1349"/>
    <cellStyle name="Normal 134 3" xfId="1350"/>
    <cellStyle name="Normal 135" xfId="337"/>
    <cellStyle name="Normal 135 2" xfId="826"/>
    <cellStyle name="Normal 135 2 2" xfId="1351"/>
    <cellStyle name="Normal 135 3" xfId="1352"/>
    <cellStyle name="Normal 136" xfId="338"/>
    <cellStyle name="Normal 136 2" xfId="827"/>
    <cellStyle name="Normal 136 2 2" xfId="1353"/>
    <cellStyle name="Normal 136 3" xfId="1354"/>
    <cellStyle name="Normal 137" xfId="339"/>
    <cellStyle name="Normal 137 2" xfId="828"/>
    <cellStyle name="Normal 137 2 2" xfId="1355"/>
    <cellStyle name="Normal 137 3" xfId="1356"/>
    <cellStyle name="Normal 138" xfId="340"/>
    <cellStyle name="Normal 138 2" xfId="829"/>
    <cellStyle name="Normal 138 2 2" xfId="1357"/>
    <cellStyle name="Normal 138 3" xfId="1358"/>
    <cellStyle name="Normal 139" xfId="341"/>
    <cellStyle name="Normal 139 2" xfId="830"/>
    <cellStyle name="Normal 139 2 2" xfId="1359"/>
    <cellStyle name="Normal 139 3" xfId="1360"/>
    <cellStyle name="Normal 14" xfId="19"/>
    <cellStyle name="Normal 14 2" xfId="114"/>
    <cellStyle name="Normal 14 2 2" xfId="382"/>
    <cellStyle name="Normal 14 2 2 2" xfId="831"/>
    <cellStyle name="Normal 14 2 2 2 2" xfId="1361"/>
    <cellStyle name="Normal 14 2 2 3" xfId="1362"/>
    <cellStyle name="Normal 14 2 3" xfId="832"/>
    <cellStyle name="Normal 14 2 3 2" xfId="1363"/>
    <cellStyle name="Normal 14 2 4" xfId="1364"/>
    <cellStyle name="Normal 14 3" xfId="383"/>
    <cellStyle name="Normal 14 3 2" xfId="833"/>
    <cellStyle name="Normal 14 3 2 2" xfId="1365"/>
    <cellStyle name="Normal 14 3 3" xfId="1366"/>
    <cellStyle name="Normal 14 4" xfId="384"/>
    <cellStyle name="Normal 14 4 2" xfId="834"/>
    <cellStyle name="Normal 14 4 2 2" xfId="1367"/>
    <cellStyle name="Normal 14 4 3" xfId="1368"/>
    <cellStyle name="Normal 14 5" xfId="385"/>
    <cellStyle name="Normal 14 6" xfId="835"/>
    <cellStyle name="Normal 14 6 2" xfId="1369"/>
    <cellStyle name="Normal 14 7" xfId="1370"/>
    <cellStyle name="Normal 14_Entradas •" xfId="386"/>
    <cellStyle name="Normal 140" xfId="342"/>
    <cellStyle name="Normal 140 2" xfId="836"/>
    <cellStyle name="Normal 140 2 2" xfId="1371"/>
    <cellStyle name="Normal 140 3" xfId="1372"/>
    <cellStyle name="Normal 141" xfId="343"/>
    <cellStyle name="Normal 141 2" xfId="837"/>
    <cellStyle name="Normal 141 2 2" xfId="1373"/>
    <cellStyle name="Normal 141 3" xfId="1374"/>
    <cellStyle name="Normal 142" xfId="344"/>
    <cellStyle name="Normal 142 2" xfId="838"/>
    <cellStyle name="Normal 142 2 2" xfId="1375"/>
    <cellStyle name="Normal 142 3" xfId="1376"/>
    <cellStyle name="Normal 143" xfId="702"/>
    <cellStyle name="Normal 143 2" xfId="839"/>
    <cellStyle name="Normal 143 2 2" xfId="1377"/>
    <cellStyle name="Normal 143 3" xfId="1378"/>
    <cellStyle name="Normal 144" xfId="703"/>
    <cellStyle name="Normal 144 2" xfId="840"/>
    <cellStyle name="Normal 144 2 2" xfId="1379"/>
    <cellStyle name="Normal 144 3" xfId="1380"/>
    <cellStyle name="Normal 145" xfId="704"/>
    <cellStyle name="Normal 145 2" xfId="841"/>
    <cellStyle name="Normal 145 2 2" xfId="1381"/>
    <cellStyle name="Normal 145 3" xfId="1382"/>
    <cellStyle name="Normal 146" xfId="705"/>
    <cellStyle name="Normal 146 2" xfId="842"/>
    <cellStyle name="Normal 146 2 2" xfId="1383"/>
    <cellStyle name="Normal 146 3" xfId="1384"/>
    <cellStyle name="Normal 147" xfId="706"/>
    <cellStyle name="Normal 147 2" xfId="843"/>
    <cellStyle name="Normal 147 2 2" xfId="1385"/>
    <cellStyle name="Normal 147 3" xfId="1386"/>
    <cellStyle name="Normal 148" xfId="707"/>
    <cellStyle name="Normal 148 2" xfId="844"/>
    <cellStyle name="Normal 148 2 2" xfId="1387"/>
    <cellStyle name="Normal 148 3" xfId="1388"/>
    <cellStyle name="Normal 149" xfId="708"/>
    <cellStyle name="Normal 149 2" xfId="845"/>
    <cellStyle name="Normal 149 2 2" xfId="1389"/>
    <cellStyle name="Normal 149 3" xfId="1390"/>
    <cellStyle name="Normal 15" xfId="20"/>
    <cellStyle name="Normal 15 2" xfId="115"/>
    <cellStyle name="Normal 15 2 2" xfId="387"/>
    <cellStyle name="Normal 15 2 2 2" xfId="846"/>
    <cellStyle name="Normal 15 2 2 2 2" xfId="1391"/>
    <cellStyle name="Normal 15 2 2 3" xfId="1392"/>
    <cellStyle name="Normal 15 2 3" xfId="847"/>
    <cellStyle name="Normal 15 2 3 2" xfId="1393"/>
    <cellStyle name="Normal 15 2 4" xfId="1394"/>
    <cellStyle name="Normal 15 3" xfId="388"/>
    <cellStyle name="Normal 15 3 2" xfId="848"/>
    <cellStyle name="Normal 15 3 2 2" xfId="1395"/>
    <cellStyle name="Normal 15 3 3" xfId="1396"/>
    <cellStyle name="Normal 15 4" xfId="389"/>
    <cellStyle name="Normal 15 4 2" xfId="849"/>
    <cellStyle name="Normal 15 4 2 2" xfId="1397"/>
    <cellStyle name="Normal 15 4 3" xfId="1398"/>
    <cellStyle name="Normal 15 5" xfId="390"/>
    <cellStyle name="Normal 15 6" xfId="850"/>
    <cellStyle name="Normal 15 6 2" xfId="1399"/>
    <cellStyle name="Normal 15 7" xfId="1400"/>
    <cellStyle name="Normal 15_Entradas •" xfId="391"/>
    <cellStyle name="Normal 150" xfId="709"/>
    <cellStyle name="Normal 150 2" xfId="851"/>
    <cellStyle name="Normal 150 2 2" xfId="1401"/>
    <cellStyle name="Normal 150 3" xfId="1402"/>
    <cellStyle name="Normal 151" xfId="710"/>
    <cellStyle name="Normal 151 2" xfId="852"/>
    <cellStyle name="Normal 151 2 2" xfId="1403"/>
    <cellStyle name="Normal 151 3" xfId="1404"/>
    <cellStyle name="Normal 152" xfId="711"/>
    <cellStyle name="Normal 152 2" xfId="853"/>
    <cellStyle name="Normal 152 2 2" xfId="1405"/>
    <cellStyle name="Normal 152 3" xfId="1406"/>
    <cellStyle name="Normal 153" xfId="712"/>
    <cellStyle name="Normal 153 2" xfId="854"/>
    <cellStyle name="Normal 153 2 2" xfId="1407"/>
    <cellStyle name="Normal 153 3" xfId="1408"/>
    <cellStyle name="Normal 154" xfId="713"/>
    <cellStyle name="Normal 154 2" xfId="855"/>
    <cellStyle name="Normal 154 2 2" xfId="1409"/>
    <cellStyle name="Normal 154 3" xfId="1410"/>
    <cellStyle name="Normal 155" xfId="714"/>
    <cellStyle name="Normal 155 2" xfId="856"/>
    <cellStyle name="Normal 155 2 2" xfId="1411"/>
    <cellStyle name="Normal 155 3" xfId="1412"/>
    <cellStyle name="Normal 156" xfId="715"/>
    <cellStyle name="Normal 156 10" xfId="2260"/>
    <cellStyle name="Normal 156 2" xfId="13"/>
    <cellStyle name="Normal 156 2 2" xfId="1413"/>
    <cellStyle name="Normal 156 2 2 2" xfId="2259"/>
    <cellStyle name="Normal 156 3" xfId="716"/>
    <cellStyle name="Normal 157" xfId="717"/>
    <cellStyle name="Normal 157 2" xfId="857"/>
    <cellStyle name="Normal 157 2 2" xfId="1414"/>
    <cellStyle name="Normal 157 3" xfId="1415"/>
    <cellStyle name="Normal 158" xfId="718"/>
    <cellStyle name="Normal 158 2" xfId="858"/>
    <cellStyle name="Normal 158 2 2" xfId="1416"/>
    <cellStyle name="Normal 158 3" xfId="1417"/>
    <cellStyle name="Normal 159" xfId="719"/>
    <cellStyle name="Normal 159 2" xfId="859"/>
    <cellStyle name="Normal 159 2 2" xfId="1418"/>
    <cellStyle name="Normal 159 3" xfId="1419"/>
    <cellStyle name="Normal 16" xfId="21"/>
    <cellStyle name="Normal 16 2" xfId="116"/>
    <cellStyle name="Normal 16 2 2" xfId="392"/>
    <cellStyle name="Normal 16 2 2 2" xfId="860"/>
    <cellStyle name="Normal 16 2 2 2 2" xfId="1420"/>
    <cellStyle name="Normal 16 2 2 3" xfId="1421"/>
    <cellStyle name="Normal 16 2 3" xfId="861"/>
    <cellStyle name="Normal 16 2 3 2" xfId="1422"/>
    <cellStyle name="Normal 16 2 4" xfId="1423"/>
    <cellStyle name="Normal 16 3" xfId="393"/>
    <cellStyle name="Normal 16 3 2" xfId="862"/>
    <cellStyle name="Normal 16 3 2 2" xfId="1424"/>
    <cellStyle name="Normal 16 3 3" xfId="1425"/>
    <cellStyle name="Normal 16 4" xfId="394"/>
    <cellStyle name="Normal 16 4 2" xfId="863"/>
    <cellStyle name="Normal 16 4 2 2" xfId="1426"/>
    <cellStyle name="Normal 16 4 3" xfId="1427"/>
    <cellStyle name="Normal 16 5" xfId="395"/>
    <cellStyle name="Normal 16 6" xfId="864"/>
    <cellStyle name="Normal 16 6 2" xfId="1428"/>
    <cellStyle name="Normal 16 7" xfId="1429"/>
    <cellStyle name="Normal 16_Entradas •" xfId="396"/>
    <cellStyle name="Normal 160" xfId="720"/>
    <cellStyle name="Normal 160 2" xfId="865"/>
    <cellStyle name="Normal 160 2 2" xfId="1430"/>
    <cellStyle name="Normal 160 3" xfId="1431"/>
    <cellStyle name="Normal 161" xfId="721"/>
    <cellStyle name="Normal 161 2" xfId="866"/>
    <cellStyle name="Normal 161 2 2" xfId="1432"/>
    <cellStyle name="Normal 161 3" xfId="1433"/>
    <cellStyle name="Normal 162" xfId="723"/>
    <cellStyle name="Normal 162 2" xfId="867"/>
    <cellStyle name="Normal 163" xfId="868"/>
    <cellStyle name="Normal 163 2" xfId="1434"/>
    <cellStyle name="Normal 164" xfId="869"/>
    <cellStyle name="Normal 164 2" xfId="1212"/>
    <cellStyle name="Normal 164 2 2" xfId="1435"/>
    <cellStyle name="Normal 164 3" xfId="1436"/>
    <cellStyle name="Normal 165" xfId="1213"/>
    <cellStyle name="Normal 165 2" xfId="1437"/>
    <cellStyle name="Normal 166" xfId="1214"/>
    <cellStyle name="Normal 167" xfId="1438"/>
    <cellStyle name="Normal 17" xfId="22"/>
    <cellStyle name="Normal 17 2" xfId="117"/>
    <cellStyle name="Normal 17 2 2" xfId="397"/>
    <cellStyle name="Normal 17 2 2 2" xfId="870"/>
    <cellStyle name="Normal 17 2 2 2 2" xfId="1439"/>
    <cellStyle name="Normal 17 2 2 3" xfId="1440"/>
    <cellStyle name="Normal 17 2 3" xfId="871"/>
    <cellStyle name="Normal 17 2 3 2" xfId="1441"/>
    <cellStyle name="Normal 17 2 4" xfId="1442"/>
    <cellStyle name="Normal 17 3" xfId="398"/>
    <cellStyle name="Normal 17 3 2" xfId="872"/>
    <cellStyle name="Normal 17 3 2 2" xfId="1443"/>
    <cellStyle name="Normal 17 3 3" xfId="1444"/>
    <cellStyle name="Normal 17 4" xfId="399"/>
    <cellStyle name="Normal 17 4 2" xfId="873"/>
    <cellStyle name="Normal 17 4 2 2" xfId="1445"/>
    <cellStyle name="Normal 17 4 3" xfId="1446"/>
    <cellStyle name="Normal 17 5" xfId="400"/>
    <cellStyle name="Normal 17 6" xfId="874"/>
    <cellStyle name="Normal 17 6 2" xfId="1447"/>
    <cellStyle name="Normal 17 7" xfId="1448"/>
    <cellStyle name="Normal 17_Entradas •" xfId="401"/>
    <cellStyle name="Normal 18" xfId="23"/>
    <cellStyle name="Normal 18 2" xfId="118"/>
    <cellStyle name="Normal 18 2 2" xfId="402"/>
    <cellStyle name="Normal 18 2 2 2" xfId="875"/>
    <cellStyle name="Normal 18 2 2 2 2" xfId="1449"/>
    <cellStyle name="Normal 18 2 2 3" xfId="1450"/>
    <cellStyle name="Normal 18 2 3" xfId="876"/>
    <cellStyle name="Normal 18 2 3 2" xfId="1451"/>
    <cellStyle name="Normal 18 2 4" xfId="1452"/>
    <cellStyle name="Normal 18 3" xfId="403"/>
    <cellStyle name="Normal 18 3 2" xfId="877"/>
    <cellStyle name="Normal 18 3 2 2" xfId="1453"/>
    <cellStyle name="Normal 18 3 3" xfId="1454"/>
    <cellStyle name="Normal 18 4" xfId="404"/>
    <cellStyle name="Normal 18 4 2" xfId="878"/>
    <cellStyle name="Normal 18 4 2 2" xfId="1455"/>
    <cellStyle name="Normal 18 4 3" xfId="1456"/>
    <cellStyle name="Normal 18 5" xfId="405"/>
    <cellStyle name="Normal 18 6" xfId="879"/>
    <cellStyle name="Normal 18 6 2" xfId="1457"/>
    <cellStyle name="Normal 18 7" xfId="1458"/>
    <cellStyle name="Normal 18_Entradas •" xfId="406"/>
    <cellStyle name="Normal 19" xfId="24"/>
    <cellStyle name="Normal 19 2" xfId="119"/>
    <cellStyle name="Normal 19 2 2" xfId="407"/>
    <cellStyle name="Normal 19 2 2 2" xfId="880"/>
    <cellStyle name="Normal 19 2 2 2 2" xfId="1459"/>
    <cellStyle name="Normal 19 2 2 3" xfId="1460"/>
    <cellStyle name="Normal 19 2 3" xfId="881"/>
    <cellStyle name="Normal 19 2 3 2" xfId="1461"/>
    <cellStyle name="Normal 19 2 4" xfId="1462"/>
    <cellStyle name="Normal 19 3" xfId="408"/>
    <cellStyle name="Normal 19 3 2" xfId="882"/>
    <cellStyle name="Normal 19 3 2 2" xfId="1463"/>
    <cellStyle name="Normal 19 3 3" xfId="1464"/>
    <cellStyle name="Normal 19 4" xfId="409"/>
    <cellStyle name="Normal 19 4 2" xfId="883"/>
    <cellStyle name="Normal 19 4 2 2" xfId="1465"/>
    <cellStyle name="Normal 19 4 3" xfId="1466"/>
    <cellStyle name="Normal 19 5" xfId="410"/>
    <cellStyle name="Normal 19 6" xfId="884"/>
    <cellStyle name="Normal 19 6 2" xfId="1467"/>
    <cellStyle name="Normal 19 7" xfId="1468"/>
    <cellStyle name="Normal 19_Entradas •" xfId="411"/>
    <cellStyle name="Normal 2" xfId="3"/>
    <cellStyle name="Normal 2 2" xfId="26"/>
    <cellStyle name="Normal 2 2 2" xfId="412"/>
    <cellStyle name="Normal 2 2 2 2" xfId="885"/>
    <cellStyle name="Normal 2 2 2 2 2" xfId="1469"/>
    <cellStyle name="Normal 2 2 2 3" xfId="1470"/>
    <cellStyle name="Normal 2 2 3" xfId="886"/>
    <cellStyle name="Normal 2 2 3 2" xfId="1471"/>
    <cellStyle name="Normal 2 2 4" xfId="1472"/>
    <cellStyle name="Normal 2 3" xfId="206"/>
    <cellStyle name="Normal 2 4" xfId="413"/>
    <cellStyle name="Normal 2 5" xfId="25"/>
    <cellStyle name="Normal 2 6" xfId="2261"/>
    <cellStyle name="Normal 2_Entradas •" xfId="414"/>
    <cellStyle name="Normal 20" xfId="27"/>
    <cellStyle name="Normal 20 2" xfId="120"/>
    <cellStyle name="Normal 20 2 2" xfId="415"/>
    <cellStyle name="Normal 20 2 2 2" xfId="887"/>
    <cellStyle name="Normal 20 2 2 2 2" xfId="1473"/>
    <cellStyle name="Normal 20 2 2 3" xfId="1474"/>
    <cellStyle name="Normal 20 2 3" xfId="888"/>
    <cellStyle name="Normal 20 2 3 2" xfId="1475"/>
    <cellStyle name="Normal 20 2 4" xfId="1476"/>
    <cellStyle name="Normal 20 3" xfId="416"/>
    <cellStyle name="Normal 20 3 2" xfId="889"/>
    <cellStyle name="Normal 20 3 2 2" xfId="1477"/>
    <cellStyle name="Normal 20 3 3" xfId="1478"/>
    <cellStyle name="Normal 20 4" xfId="417"/>
    <cellStyle name="Normal 20 4 2" xfId="890"/>
    <cellStyle name="Normal 20 4 2 2" xfId="1479"/>
    <cellStyle name="Normal 20 4 3" xfId="1480"/>
    <cellStyle name="Normal 20 5" xfId="418"/>
    <cellStyle name="Normal 20 6" xfId="891"/>
    <cellStyle name="Normal 20 6 2" xfId="1481"/>
    <cellStyle name="Normal 20 7" xfId="1482"/>
    <cellStyle name="Normal 20_Entradas •" xfId="419"/>
    <cellStyle name="Normal 21" xfId="28"/>
    <cellStyle name="Normal 21 2" xfId="121"/>
    <cellStyle name="Normal 21 2 2" xfId="420"/>
    <cellStyle name="Normal 21 2 2 2" xfId="892"/>
    <cellStyle name="Normal 21 2 2 2 2" xfId="1483"/>
    <cellStyle name="Normal 21 2 2 3" xfId="1484"/>
    <cellStyle name="Normal 21 2 3" xfId="893"/>
    <cellStyle name="Normal 21 2 3 2" xfId="1485"/>
    <cellStyle name="Normal 21 2 4" xfId="1486"/>
    <cellStyle name="Normal 21 3" xfId="421"/>
    <cellStyle name="Normal 21 3 2" xfId="894"/>
    <cellStyle name="Normal 21 3 2 2" xfId="1487"/>
    <cellStyle name="Normal 21 3 3" xfId="1488"/>
    <cellStyle name="Normal 21 4" xfId="422"/>
    <cellStyle name="Normal 21 4 2" xfId="895"/>
    <cellStyle name="Normal 21 4 2 2" xfId="1489"/>
    <cellStyle name="Normal 21 4 3" xfId="1490"/>
    <cellStyle name="Normal 21 5" xfId="423"/>
    <cellStyle name="Normal 21 6" xfId="896"/>
    <cellStyle name="Normal 21 6 2" xfId="1491"/>
    <cellStyle name="Normal 21 7" xfId="1492"/>
    <cellStyle name="Normal 21_Entradas •" xfId="424"/>
    <cellStyle name="Normal 22" xfId="29"/>
    <cellStyle name="Normal 22 2" xfId="122"/>
    <cellStyle name="Normal 22 2 2" xfId="425"/>
    <cellStyle name="Normal 22 2 2 2" xfId="897"/>
    <cellStyle name="Normal 22 2 2 2 2" xfId="1493"/>
    <cellStyle name="Normal 22 2 2 3" xfId="1494"/>
    <cellStyle name="Normal 22 2 3" xfId="898"/>
    <cellStyle name="Normal 22 2 3 2" xfId="1495"/>
    <cellStyle name="Normal 22 2 4" xfId="1496"/>
    <cellStyle name="Normal 22 3" xfId="426"/>
    <cellStyle name="Normal 22 3 2" xfId="899"/>
    <cellStyle name="Normal 22 3 2 2" xfId="1497"/>
    <cellStyle name="Normal 22 3 3" xfId="1498"/>
    <cellStyle name="Normal 22 4" xfId="427"/>
    <cellStyle name="Normal 22 4 2" xfId="900"/>
    <cellStyle name="Normal 22 4 2 2" xfId="1499"/>
    <cellStyle name="Normal 22 4 3" xfId="1500"/>
    <cellStyle name="Normal 22 5" xfId="428"/>
    <cellStyle name="Normal 22 6" xfId="901"/>
    <cellStyle name="Normal 22 6 2" xfId="1501"/>
    <cellStyle name="Normal 22 7" xfId="1502"/>
    <cellStyle name="Normal 22_Entradas •" xfId="429"/>
    <cellStyle name="Normal 23" xfId="30"/>
    <cellStyle name="Normal 23 2" xfId="123"/>
    <cellStyle name="Normal 23 2 2" xfId="430"/>
    <cellStyle name="Normal 23 2 2 2" xfId="902"/>
    <cellStyle name="Normal 23 2 2 2 2" xfId="1503"/>
    <cellStyle name="Normal 23 2 2 3" xfId="1504"/>
    <cellStyle name="Normal 23 2 3" xfId="903"/>
    <cellStyle name="Normal 23 2 3 2" xfId="1505"/>
    <cellStyle name="Normal 23 2 4" xfId="1506"/>
    <cellStyle name="Normal 23 3" xfId="431"/>
    <cellStyle name="Normal 23 3 2" xfId="904"/>
    <cellStyle name="Normal 23 3 2 2" xfId="1507"/>
    <cellStyle name="Normal 23 3 3" xfId="1508"/>
    <cellStyle name="Normal 23 4" xfId="432"/>
    <cellStyle name="Normal 23 4 2" xfId="905"/>
    <cellStyle name="Normal 23 4 2 2" xfId="1509"/>
    <cellStyle name="Normal 23 4 3" xfId="1510"/>
    <cellStyle name="Normal 23 5" xfId="433"/>
    <cellStyle name="Normal 23 6" xfId="906"/>
    <cellStyle name="Normal 23 6 2" xfId="1511"/>
    <cellStyle name="Normal 23 7" xfId="1512"/>
    <cellStyle name="Normal 23_Entradas •" xfId="434"/>
    <cellStyle name="Normal 24" xfId="31"/>
    <cellStyle name="Normal 24 2" xfId="124"/>
    <cellStyle name="Normal 24 2 2" xfId="435"/>
    <cellStyle name="Normal 24 2 2 2" xfId="907"/>
    <cellStyle name="Normal 24 2 2 2 2" xfId="1513"/>
    <cellStyle name="Normal 24 2 2 3" xfId="1514"/>
    <cellStyle name="Normal 24 2 3" xfId="908"/>
    <cellStyle name="Normal 24 2 3 2" xfId="1515"/>
    <cellStyle name="Normal 24 2 4" xfId="1516"/>
    <cellStyle name="Normal 24 3" xfId="436"/>
    <cellStyle name="Normal 24 3 2" xfId="909"/>
    <cellStyle name="Normal 24 3 2 2" xfId="1517"/>
    <cellStyle name="Normal 24 3 3" xfId="1518"/>
    <cellStyle name="Normal 24 4" xfId="437"/>
    <cellStyle name="Normal 24 4 2" xfId="910"/>
    <cellStyle name="Normal 24 4 2 2" xfId="1519"/>
    <cellStyle name="Normal 24 4 3" xfId="1520"/>
    <cellStyle name="Normal 24 5" xfId="438"/>
    <cellStyle name="Normal 24 5 2" xfId="911"/>
    <cellStyle name="Normal 24 5 2 2" xfId="1521"/>
    <cellStyle name="Normal 24 5 3" xfId="1522"/>
    <cellStyle name="Normal 24 6" xfId="912"/>
    <cellStyle name="Normal 24 6 2" xfId="1523"/>
    <cellStyle name="Normal 24 7" xfId="1524"/>
    <cellStyle name="Normal 24_Entradas •" xfId="439"/>
    <cellStyle name="Normal 25" xfId="32"/>
    <cellStyle name="Normal 25 2" xfId="125"/>
    <cellStyle name="Normal 25 2 2" xfId="440"/>
    <cellStyle name="Normal 25 2 2 2" xfId="913"/>
    <cellStyle name="Normal 25 2 2 2 2" xfId="1525"/>
    <cellStyle name="Normal 25 2 2 3" xfId="1526"/>
    <cellStyle name="Normal 25 2 3" xfId="914"/>
    <cellStyle name="Normal 25 2 3 2" xfId="1527"/>
    <cellStyle name="Normal 25 2 4" xfId="1528"/>
    <cellStyle name="Normal 25 3" xfId="441"/>
    <cellStyle name="Normal 25 3 2" xfId="915"/>
    <cellStyle name="Normal 25 3 2 2" xfId="1529"/>
    <cellStyle name="Normal 25 3 3" xfId="1530"/>
    <cellStyle name="Normal 25 4" xfId="916"/>
    <cellStyle name="Normal 25 4 2" xfId="1531"/>
    <cellStyle name="Normal 25 5" xfId="1532"/>
    <cellStyle name="Normal 26" xfId="33"/>
    <cellStyle name="Normal 26 2" xfId="126"/>
    <cellStyle name="Normal 26 2 2" xfId="442"/>
    <cellStyle name="Normal 26 2 2 2" xfId="917"/>
    <cellStyle name="Normal 26 2 2 2 2" xfId="1533"/>
    <cellStyle name="Normal 26 2 2 3" xfId="1534"/>
    <cellStyle name="Normal 26 2 3" xfId="918"/>
    <cellStyle name="Normal 26 2 3 2" xfId="1535"/>
    <cellStyle name="Normal 26 2 4" xfId="1536"/>
    <cellStyle name="Normal 26 3" xfId="443"/>
    <cellStyle name="Normal 26 3 2" xfId="919"/>
    <cellStyle name="Normal 26 3 2 2" xfId="1537"/>
    <cellStyle name="Normal 26 3 3" xfId="1538"/>
    <cellStyle name="Normal 26 4" xfId="920"/>
    <cellStyle name="Normal 26 4 2" xfId="1539"/>
    <cellStyle name="Normal 26 5" xfId="1540"/>
    <cellStyle name="Normal 27" xfId="34"/>
    <cellStyle name="Normal 27 2" xfId="127"/>
    <cellStyle name="Normal 27 2 2" xfId="444"/>
    <cellStyle name="Normal 27 2 2 2" xfId="921"/>
    <cellStyle name="Normal 27 2 2 2 2" xfId="1541"/>
    <cellStyle name="Normal 27 2 2 3" xfId="1542"/>
    <cellStyle name="Normal 27 2 3" xfId="922"/>
    <cellStyle name="Normal 27 2 3 2" xfId="1543"/>
    <cellStyle name="Normal 27 2 4" xfId="1544"/>
    <cellStyle name="Normal 27 3" xfId="445"/>
    <cellStyle name="Normal 27 3 2" xfId="923"/>
    <cellStyle name="Normal 27 3 2 2" xfId="1545"/>
    <cellStyle name="Normal 27 3 3" xfId="1546"/>
    <cellStyle name="Normal 27 4" xfId="924"/>
    <cellStyle name="Normal 27 4 2" xfId="1547"/>
    <cellStyle name="Normal 27 5" xfId="1548"/>
    <cellStyle name="Normal 28" xfId="35"/>
    <cellStyle name="Normal 28 2" xfId="128"/>
    <cellStyle name="Normal 28 2 2" xfId="446"/>
    <cellStyle name="Normal 28 2 2 2" xfId="925"/>
    <cellStyle name="Normal 28 2 2 2 2" xfId="1549"/>
    <cellStyle name="Normal 28 2 2 3" xfId="1550"/>
    <cellStyle name="Normal 28 2 3" xfId="926"/>
    <cellStyle name="Normal 28 2 3 2" xfId="1551"/>
    <cellStyle name="Normal 28 2 4" xfId="1552"/>
    <cellStyle name="Normal 28 3" xfId="447"/>
    <cellStyle name="Normal 28 3 2" xfId="927"/>
    <cellStyle name="Normal 28 3 2 2" xfId="1553"/>
    <cellStyle name="Normal 28 3 3" xfId="1554"/>
    <cellStyle name="Normal 28 4" xfId="928"/>
    <cellStyle name="Normal 28 4 2" xfId="1555"/>
    <cellStyle name="Normal 28 5" xfId="1556"/>
    <cellStyle name="Normal 29" xfId="36"/>
    <cellStyle name="Normal 29 2" xfId="37"/>
    <cellStyle name="Normal 29 2 2" xfId="448"/>
    <cellStyle name="Normal 29 2 2 2" xfId="929"/>
    <cellStyle name="Normal 29 2 2 2 2" xfId="1557"/>
    <cellStyle name="Normal 29 2 2 3" xfId="1558"/>
    <cellStyle name="Normal 29 2 3" xfId="930"/>
    <cellStyle name="Normal 29 2 3 2" xfId="1559"/>
    <cellStyle name="Normal 29 2 4" xfId="1560"/>
    <cellStyle name="Normal 29 3" xfId="88"/>
    <cellStyle name="Normal 29 3 2" xfId="449"/>
    <cellStyle name="Normal 29 3 2 2" xfId="931"/>
    <cellStyle name="Normal 29 3 2 2 2" xfId="1561"/>
    <cellStyle name="Normal 29 3 2 3" xfId="1562"/>
    <cellStyle name="Normal 29 3 3" xfId="932"/>
    <cellStyle name="Normal 29 3 3 2" xfId="1563"/>
    <cellStyle name="Normal 29 3 4" xfId="1564"/>
    <cellStyle name="Normal 29 4" xfId="450"/>
    <cellStyle name="Normal 29 4 2" xfId="933"/>
    <cellStyle name="Normal 29 4 2 2" xfId="1565"/>
    <cellStyle name="Normal 29 4 3" xfId="1566"/>
    <cellStyle name="Normal 29 5" xfId="934"/>
    <cellStyle name="Normal 29 5 2" xfId="1567"/>
    <cellStyle name="Normal 29 6" xfId="1568"/>
    <cellStyle name="Normal 3" xfId="5"/>
    <cellStyle name="Normal 3 2" xfId="129"/>
    <cellStyle name="Normal 3 2 2" xfId="451"/>
    <cellStyle name="Normal 3 2 2 2" xfId="935"/>
    <cellStyle name="Normal 3 2 2 2 2" xfId="1569"/>
    <cellStyle name="Normal 3 2 2 3" xfId="1570"/>
    <cellStyle name="Normal 3 2 3" xfId="936"/>
    <cellStyle name="Normal 3 2 3 2" xfId="1571"/>
    <cellStyle name="Normal 3 2 4" xfId="1572"/>
    <cellStyle name="Normal 3 3" xfId="452"/>
    <cellStyle name="Normal 3 3 2" xfId="937"/>
    <cellStyle name="Normal 3 3 2 2" xfId="1573"/>
    <cellStyle name="Normal 3 3 3" xfId="1574"/>
    <cellStyle name="Normal 3 4" xfId="453"/>
    <cellStyle name="Normal 3 4 2" xfId="938"/>
    <cellStyle name="Normal 3 4 2 2" xfId="1575"/>
    <cellStyle name="Normal 3 4 3" xfId="1576"/>
    <cellStyle name="Normal 3 5" xfId="454"/>
    <cellStyle name="Normal 3 6" xfId="939"/>
    <cellStyle name="Normal 3 6 2" xfId="1577"/>
    <cellStyle name="Normal 3 7" xfId="1578"/>
    <cellStyle name="Normal 3 8" xfId="38"/>
    <cellStyle name="Normal 3_Entradas •" xfId="455"/>
    <cellStyle name="Normal 30" xfId="39"/>
    <cellStyle name="Normal 30 2" xfId="130"/>
    <cellStyle name="Normal 30 2 2" xfId="456"/>
    <cellStyle name="Normal 30 2 2 2" xfId="940"/>
    <cellStyle name="Normal 30 2 2 2 2" xfId="1579"/>
    <cellStyle name="Normal 30 2 2 3" xfId="1580"/>
    <cellStyle name="Normal 30 2 3" xfId="941"/>
    <cellStyle name="Normal 30 2 3 2" xfId="1581"/>
    <cellStyle name="Normal 30 2 4" xfId="1582"/>
    <cellStyle name="Normal 30 3" xfId="457"/>
    <cellStyle name="Normal 30 3 2" xfId="942"/>
    <cellStyle name="Normal 30 3 2 2" xfId="1583"/>
    <cellStyle name="Normal 30 3 3" xfId="1584"/>
    <cellStyle name="Normal 30 4" xfId="943"/>
    <cellStyle name="Normal 30 4 2" xfId="1585"/>
    <cellStyle name="Normal 30 5" xfId="1586"/>
    <cellStyle name="Normal 31" xfId="40"/>
    <cellStyle name="Normal 31 2" xfId="41"/>
    <cellStyle name="Normal 31 2 2" xfId="459"/>
    <cellStyle name="Normal 31 2 2 2" xfId="944"/>
    <cellStyle name="Normal 31 2 2 2 2" xfId="1587"/>
    <cellStyle name="Normal 31 2 2 3" xfId="1588"/>
    <cellStyle name="Normal 31 2 3" xfId="945"/>
    <cellStyle name="Normal 31 2 3 2" xfId="1589"/>
    <cellStyle name="Normal 31 2 4" xfId="1590"/>
    <cellStyle name="Normal 31 3" xfId="146"/>
    <cellStyle name="Normal 31 3 2" xfId="207"/>
    <cellStyle name="Normal 31 3 2 2" xfId="462"/>
    <cellStyle name="Normal 31 3 2 2 2" xfId="946"/>
    <cellStyle name="Normal 31 3 2 2 2 2" xfId="1591"/>
    <cellStyle name="Normal 31 3 2 2 3" xfId="1592"/>
    <cellStyle name="Normal 31 3 2 3" xfId="947"/>
    <cellStyle name="Normal 31 3 2 3 2" xfId="1593"/>
    <cellStyle name="Normal 31 3 2 4" xfId="1594"/>
    <cellStyle name="Normal 31 3 2_06 - 04 - 2018" xfId="461"/>
    <cellStyle name="Normal 31 3 3" xfId="463"/>
    <cellStyle name="Normal 31 3 3 2" xfId="948"/>
    <cellStyle name="Normal 31 3 3 2 2" xfId="1595"/>
    <cellStyle name="Normal 31 3 3 3" xfId="1596"/>
    <cellStyle name="Normal 31 3 4" xfId="949"/>
    <cellStyle name="Normal 31 3 4 2" xfId="1597"/>
    <cellStyle name="Normal 31 3 5" xfId="1598"/>
    <cellStyle name="Normal 31 3_06 - 04 - 2018" xfId="460"/>
    <cellStyle name="Normal 31 4" xfId="208"/>
    <cellStyle name="Normal 31 4 2" xfId="465"/>
    <cellStyle name="Normal 31 4 2 2" xfId="950"/>
    <cellStyle name="Normal 31 4 2 2 2" xfId="1599"/>
    <cellStyle name="Normal 31 4 2 3" xfId="1600"/>
    <cellStyle name="Normal 31 4 3" xfId="951"/>
    <cellStyle name="Normal 31 4 3 2" xfId="1601"/>
    <cellStyle name="Normal 31 4 4" xfId="1602"/>
    <cellStyle name="Normal 31 4_06 - 04 - 2018" xfId="464"/>
    <cellStyle name="Normal 31 5" xfId="466"/>
    <cellStyle name="Normal 31 5 2" xfId="952"/>
    <cellStyle name="Normal 31 5 2 2" xfId="1603"/>
    <cellStyle name="Normal 31 5 3" xfId="1604"/>
    <cellStyle name="Normal 31 6" xfId="953"/>
    <cellStyle name="Normal 31 6 2" xfId="1605"/>
    <cellStyle name="Normal 31 7" xfId="1606"/>
    <cellStyle name="Normal 31_06 - 04 - 2018" xfId="458"/>
    <cellStyle name="Normal 32" xfId="42"/>
    <cellStyle name="Normal 32 2" xfId="89"/>
    <cellStyle name="Normal 32 2 2" xfId="141"/>
    <cellStyle name="Normal 32 3" xfId="209"/>
    <cellStyle name="Normal 32 3 2" xfId="469"/>
    <cellStyle name="Normal 32 3 2 2" xfId="954"/>
    <cellStyle name="Normal 32 3 2 2 2" xfId="1607"/>
    <cellStyle name="Normal 32 3 2 3" xfId="1608"/>
    <cellStyle name="Normal 32 3 3" xfId="955"/>
    <cellStyle name="Normal 32 3 3 2" xfId="1609"/>
    <cellStyle name="Normal 32 3 4" xfId="1610"/>
    <cellStyle name="Normal 32 3_06 - 04 - 2018" xfId="468"/>
    <cellStyle name="Normal 32 4" xfId="470"/>
    <cellStyle name="Normal 32 4 2" xfId="956"/>
    <cellStyle name="Normal 32 4 2 2" xfId="1611"/>
    <cellStyle name="Normal 32 4 3" xfId="1612"/>
    <cellStyle name="Normal 32 5" xfId="957"/>
    <cellStyle name="Normal 32 5 2" xfId="1613"/>
    <cellStyle name="Normal 32 6" xfId="1614"/>
    <cellStyle name="Normal 32_06 - 04 - 2018" xfId="467"/>
    <cellStyle name="Normal 33" xfId="43"/>
    <cellStyle name="Normal 34" xfId="44"/>
    <cellStyle name="Normal 34 2" xfId="471"/>
    <cellStyle name="Normal 34 2 2" xfId="958"/>
    <cellStyle name="Normal 34 2 2 2" xfId="1615"/>
    <cellStyle name="Normal 34 2 3" xfId="1616"/>
    <cellStyle name="Normal 34 3" xfId="959"/>
    <cellStyle name="Normal 34 3 2" xfId="1617"/>
    <cellStyle name="Normal 34 4" xfId="1618"/>
    <cellStyle name="Normal 35" xfId="45"/>
    <cellStyle name="Normal 35 2" xfId="472"/>
    <cellStyle name="Normal 35 2 2" xfId="960"/>
    <cellStyle name="Normal 35 2 2 2" xfId="1619"/>
    <cellStyle name="Normal 35 2 3" xfId="1620"/>
    <cellStyle name="Normal 35 3" xfId="961"/>
    <cellStyle name="Normal 35 3 2" xfId="1621"/>
    <cellStyle name="Normal 35 4" xfId="1622"/>
    <cellStyle name="Normal 36" xfId="46"/>
    <cellStyle name="Normal 36 2" xfId="473"/>
    <cellStyle name="Normal 36 2 2" xfId="962"/>
    <cellStyle name="Normal 36 2 2 2" xfId="1623"/>
    <cellStyle name="Normal 36 2 3" xfId="1624"/>
    <cellStyle name="Normal 36 3" xfId="963"/>
    <cellStyle name="Normal 36 3 2" xfId="1625"/>
    <cellStyle name="Normal 36 4" xfId="1626"/>
    <cellStyle name="Normal 37" xfId="47"/>
    <cellStyle name="Normal 37 2" xfId="474"/>
    <cellStyle name="Normal 37 2 2" xfId="964"/>
    <cellStyle name="Normal 37 2 2 2" xfId="1627"/>
    <cellStyle name="Normal 37 2 3" xfId="1628"/>
    <cellStyle name="Normal 37 3" xfId="965"/>
    <cellStyle name="Normal 37 3 2" xfId="1629"/>
    <cellStyle name="Normal 37 4" xfId="1630"/>
    <cellStyle name="Normal 38" xfId="48"/>
    <cellStyle name="Normal 38 2" xfId="475"/>
    <cellStyle name="Normal 38 2 2" xfId="966"/>
    <cellStyle name="Normal 38 2 2 2" xfId="1631"/>
    <cellStyle name="Normal 38 2 3" xfId="1632"/>
    <cellStyle name="Normal 38 3" xfId="967"/>
    <cellStyle name="Normal 38 3 2" xfId="1633"/>
    <cellStyle name="Normal 38 4" xfId="1634"/>
    <cellStyle name="Normal 39" xfId="49"/>
    <cellStyle name="Normal 39 2" xfId="476"/>
    <cellStyle name="Normal 39 2 2" xfId="968"/>
    <cellStyle name="Normal 39 2 2 2" xfId="1635"/>
    <cellStyle name="Normal 39 2 3" xfId="1636"/>
    <cellStyle name="Normal 39 3" xfId="969"/>
    <cellStyle name="Normal 39 3 2" xfId="1637"/>
    <cellStyle name="Normal 39 4" xfId="1638"/>
    <cellStyle name="Normal 4" xfId="50"/>
    <cellStyle name="Normal 4 2" xfId="51"/>
    <cellStyle name="Normal 4 2 2" xfId="90"/>
    <cellStyle name="Normal 4 2 3" xfId="477"/>
    <cellStyle name="Normal 4 2 3 2" xfId="970"/>
    <cellStyle name="Normal 4 2 3 2 2" xfId="1639"/>
    <cellStyle name="Normal 4 2 3 3" xfId="1640"/>
    <cellStyle name="Normal 4 2 4" xfId="971"/>
    <cellStyle name="Normal 4 2 4 2" xfId="1641"/>
    <cellStyle name="Normal 4 2 5" xfId="1642"/>
    <cellStyle name="Normal 4 3" xfId="210"/>
    <cellStyle name="Normal 4 4" xfId="478"/>
    <cellStyle name="Normal 4_Entradas •" xfId="479"/>
    <cellStyle name="Normal 40" xfId="52"/>
    <cellStyle name="Normal 40 2" xfId="480"/>
    <cellStyle name="Normal 40 2 2" xfId="972"/>
    <cellStyle name="Normal 40 2 2 2" xfId="1643"/>
    <cellStyle name="Normal 40 2 3" xfId="1644"/>
    <cellStyle name="Normal 40 3" xfId="973"/>
    <cellStyle name="Normal 40 3 2" xfId="1645"/>
    <cellStyle name="Normal 40 4" xfId="1646"/>
    <cellStyle name="Normal 41" xfId="53"/>
    <cellStyle name="Normal 41 2" xfId="481"/>
    <cellStyle name="Normal 41 2 2" xfId="974"/>
    <cellStyle name="Normal 41 2 2 2" xfId="1647"/>
    <cellStyle name="Normal 41 2 3" xfId="1648"/>
    <cellStyle name="Normal 41 3" xfId="975"/>
    <cellStyle name="Normal 41 3 2" xfId="1649"/>
    <cellStyle name="Normal 41 4" xfId="1650"/>
    <cellStyle name="Normal 42" xfId="54"/>
    <cellStyle name="Normal 42 2" xfId="482"/>
    <cellStyle name="Normal 42 2 2" xfId="976"/>
    <cellStyle name="Normal 42 2 2 2" xfId="1651"/>
    <cellStyle name="Normal 42 2 3" xfId="1652"/>
    <cellStyle name="Normal 42 3" xfId="977"/>
    <cellStyle name="Normal 42 3 2" xfId="1653"/>
    <cellStyle name="Normal 42 4" xfId="1654"/>
    <cellStyle name="Normal 43" xfId="55"/>
    <cellStyle name="Normal 43 2" xfId="483"/>
    <cellStyle name="Normal 43 2 2" xfId="978"/>
    <cellStyle name="Normal 43 2 2 2" xfId="1655"/>
    <cellStyle name="Normal 43 2 3" xfId="1656"/>
    <cellStyle name="Normal 43 3" xfId="979"/>
    <cellStyle name="Normal 43 3 2" xfId="1657"/>
    <cellStyle name="Normal 43 4" xfId="1658"/>
    <cellStyle name="Normal 44" xfId="56"/>
    <cellStyle name="Normal 44 2" xfId="484"/>
    <cellStyle name="Normal 44 2 2" xfId="980"/>
    <cellStyle name="Normal 44 2 2 2" xfId="1659"/>
    <cellStyle name="Normal 44 2 3" xfId="1660"/>
    <cellStyle name="Normal 44 3" xfId="981"/>
    <cellStyle name="Normal 44 3 2" xfId="1661"/>
    <cellStyle name="Normal 44 4" xfId="1662"/>
    <cellStyle name="Normal 45" xfId="57"/>
    <cellStyle name="Normal 45 2" xfId="485"/>
    <cellStyle name="Normal 45 2 2" xfId="982"/>
    <cellStyle name="Normal 45 2 2 2" xfId="1663"/>
    <cellStyle name="Normal 45 2 3" xfId="1664"/>
    <cellStyle name="Normal 45 3" xfId="983"/>
    <cellStyle name="Normal 45 3 2" xfId="1665"/>
    <cellStyle name="Normal 45 4" xfId="1666"/>
    <cellStyle name="Normal 46" xfId="58"/>
    <cellStyle name="Normal 46 2" xfId="486"/>
    <cellStyle name="Normal 46 2 2" xfId="984"/>
    <cellStyle name="Normal 46 2 2 2" xfId="1667"/>
    <cellStyle name="Normal 46 2 3" xfId="1668"/>
    <cellStyle name="Normal 46 3" xfId="985"/>
    <cellStyle name="Normal 46 3 2" xfId="1669"/>
    <cellStyle name="Normal 46 4" xfId="1670"/>
    <cellStyle name="Normal 47" xfId="59"/>
    <cellStyle name="Normal 47 2" xfId="487"/>
    <cellStyle name="Normal 47 2 2" xfId="986"/>
    <cellStyle name="Normal 47 2 2 2" xfId="1671"/>
    <cellStyle name="Normal 47 2 3" xfId="1672"/>
    <cellStyle name="Normal 47 3" xfId="987"/>
    <cellStyle name="Normal 47 3 2" xfId="1673"/>
    <cellStyle name="Normal 47 4" xfId="1674"/>
    <cellStyle name="Normal 48" xfId="60"/>
    <cellStyle name="Normal 48 2" xfId="488"/>
    <cellStyle name="Normal 48 2 2" xfId="988"/>
    <cellStyle name="Normal 48 2 2 2" xfId="1675"/>
    <cellStyle name="Normal 48 2 3" xfId="1676"/>
    <cellStyle name="Normal 48 3" xfId="989"/>
    <cellStyle name="Normal 48 3 2" xfId="1677"/>
    <cellStyle name="Normal 48 4" xfId="1678"/>
    <cellStyle name="Normal 49" xfId="61"/>
    <cellStyle name="Normal 49 2" xfId="489"/>
    <cellStyle name="Normal 49 2 2" xfId="990"/>
    <cellStyle name="Normal 49 2 2 2" xfId="1679"/>
    <cellStyle name="Normal 49 2 3" xfId="1680"/>
    <cellStyle name="Normal 49 3" xfId="991"/>
    <cellStyle name="Normal 49 3 2" xfId="1681"/>
    <cellStyle name="Normal 49 4" xfId="1682"/>
    <cellStyle name="Normal 5" xfId="62"/>
    <cellStyle name="Normal 5 2" xfId="63"/>
    <cellStyle name="Normal 5 2 2" xfId="490"/>
    <cellStyle name="Normal 5 2 2 2" xfId="992"/>
    <cellStyle name="Normal 5 2 2 2 2" xfId="1683"/>
    <cellStyle name="Normal 5 2 2 3" xfId="1684"/>
    <cellStyle name="Normal 5 2 3" xfId="993"/>
    <cellStyle name="Normal 5 2 3 2" xfId="1685"/>
    <cellStyle name="Normal 5 2 4" xfId="1686"/>
    <cellStyle name="Normal 5 3" xfId="211"/>
    <cellStyle name="Normal 5 4" xfId="491"/>
    <cellStyle name="Normal 5_Entradas •" xfId="492"/>
    <cellStyle name="Normal 50" xfId="64"/>
    <cellStyle name="Normal 50 2" xfId="493"/>
    <cellStyle name="Normal 50 2 2" xfId="994"/>
    <cellStyle name="Normal 50 2 2 2" xfId="1687"/>
    <cellStyle name="Normal 50 2 3" xfId="1688"/>
    <cellStyle name="Normal 50 3" xfId="995"/>
    <cellStyle name="Normal 50 3 2" xfId="1689"/>
    <cellStyle name="Normal 50 4" xfId="1690"/>
    <cellStyle name="Normal 51" xfId="65"/>
    <cellStyle name="Normal 51 2" xfId="66"/>
    <cellStyle name="Normal 51 2 2" xfId="494"/>
    <cellStyle name="Normal 51 2 2 2" xfId="996"/>
    <cellStyle name="Normal 51 2 2 2 2" xfId="1691"/>
    <cellStyle name="Normal 51 2 2 3" xfId="1692"/>
    <cellStyle name="Normal 51 2 3" xfId="997"/>
    <cellStyle name="Normal 51 2 3 2" xfId="1693"/>
    <cellStyle name="Normal 51 2 4" xfId="1694"/>
    <cellStyle name="Normal 51 3" xfId="67"/>
    <cellStyle name="Normal 51 3 2" xfId="495"/>
    <cellStyle name="Normal 51 3 2 2" xfId="998"/>
    <cellStyle name="Normal 51 3 2 2 2" xfId="1695"/>
    <cellStyle name="Normal 51 3 2 3" xfId="1696"/>
    <cellStyle name="Normal 51 3 3" xfId="999"/>
    <cellStyle name="Normal 51 3 3 2" xfId="1697"/>
    <cellStyle name="Normal 51 3 4" xfId="1698"/>
    <cellStyle name="Normal 51 4" xfId="496"/>
    <cellStyle name="Normal 51 4 2" xfId="1000"/>
    <cellStyle name="Normal 51 4 2 2" xfId="1699"/>
    <cellStyle name="Normal 51 4 3" xfId="1700"/>
    <cellStyle name="Normal 51 5" xfId="1001"/>
    <cellStyle name="Normal 51 5 2" xfId="1701"/>
    <cellStyle name="Normal 51 6" xfId="1702"/>
    <cellStyle name="Normal 52" xfId="68"/>
    <cellStyle name="Normal 52 2" xfId="212"/>
    <cellStyle name="Normal 53" xfId="69"/>
    <cellStyle name="Normal 53 2" xfId="213"/>
    <cellStyle name="Normal 54" xfId="70"/>
    <cellStyle name="Normal 54 2" xfId="135"/>
    <cellStyle name="Normal 54_06 - 04 - 2018" xfId="497"/>
    <cellStyle name="Normal 55" xfId="71"/>
    <cellStyle name="Normal 55 2" xfId="214"/>
    <cellStyle name="Normal 56" xfId="72"/>
    <cellStyle name="Normal 56 2" xfId="215"/>
    <cellStyle name="Normal 56 2 2" xfId="500"/>
    <cellStyle name="Normal 56 2 2 2" xfId="1002"/>
    <cellStyle name="Normal 56 2 2 2 2" xfId="1703"/>
    <cellStyle name="Normal 56 2 2 3" xfId="1704"/>
    <cellStyle name="Normal 56 2 3" xfId="1003"/>
    <cellStyle name="Normal 56 2 3 2" xfId="1705"/>
    <cellStyle name="Normal 56 2 4" xfId="1706"/>
    <cellStyle name="Normal 56 2_06 - 04 - 2018" xfId="499"/>
    <cellStyle name="Normal 56 3" xfId="501"/>
    <cellStyle name="Normal 56 3 2" xfId="1004"/>
    <cellStyle name="Normal 56 3 2 2" xfId="1707"/>
    <cellStyle name="Normal 56 3 3" xfId="1708"/>
    <cellStyle name="Normal 56 4" xfId="1005"/>
    <cellStyle name="Normal 56 4 2" xfId="1709"/>
    <cellStyle name="Normal 56 5" xfId="1710"/>
    <cellStyle name="Normal 56_06 - 04 - 2018" xfId="498"/>
    <cellStyle name="Normal 57" xfId="12"/>
    <cellStyle name="Normal 57 2" xfId="87"/>
    <cellStyle name="Normal 58" xfId="91"/>
    <cellStyle name="Normal 58 2" xfId="216"/>
    <cellStyle name="Normal 58 2 2" xfId="504"/>
    <cellStyle name="Normal 58 2 2 2" xfId="1006"/>
    <cellStyle name="Normal 58 2 2 2 2" xfId="1711"/>
    <cellStyle name="Normal 58 2 2 3" xfId="1712"/>
    <cellStyle name="Normal 58 2 3" xfId="1007"/>
    <cellStyle name="Normal 58 2 3 2" xfId="1713"/>
    <cellStyle name="Normal 58 2 4" xfId="1714"/>
    <cellStyle name="Normal 58 2_06 - 04 - 2018" xfId="503"/>
    <cellStyle name="Normal 58 3" xfId="505"/>
    <cellStyle name="Normal 58 3 2" xfId="1008"/>
    <cellStyle name="Normal 58 3 2 2" xfId="1715"/>
    <cellStyle name="Normal 58 3 3" xfId="1716"/>
    <cellStyle name="Normal 58 4" xfId="1009"/>
    <cellStyle name="Normal 58 4 2" xfId="1717"/>
    <cellStyle name="Normal 58 5" xfId="1718"/>
    <cellStyle name="Normal 58_06 - 04 - 2018" xfId="502"/>
    <cellStyle name="Normal 59" xfId="92"/>
    <cellStyle name="Normal 59 2" xfId="142"/>
    <cellStyle name="Normal 6" xfId="73"/>
    <cellStyle name="Normal 6 2" xfId="74"/>
    <cellStyle name="Normal 6 3" xfId="75"/>
    <cellStyle name="Normal 6 3 2" xfId="506"/>
    <cellStyle name="Normal 6 3 2 2" xfId="1010"/>
    <cellStyle name="Normal 6 3 2 2 2" xfId="1719"/>
    <cellStyle name="Normal 6 3 2 3" xfId="1720"/>
    <cellStyle name="Normal 6 3 3" xfId="1011"/>
    <cellStyle name="Normal 6 3 3 2" xfId="1721"/>
    <cellStyle name="Normal 6 3 4" xfId="1722"/>
    <cellStyle name="Normal 6 4" xfId="507"/>
    <cellStyle name="Normal 6 5" xfId="508"/>
    <cellStyle name="Normal 6_Entradas •" xfId="509"/>
    <cellStyle name="Normal 60" xfId="93"/>
    <cellStyle name="Normal 60 2" xfId="217"/>
    <cellStyle name="Normal 60 2 2" xfId="512"/>
    <cellStyle name="Normal 60 2 2 2" xfId="1012"/>
    <cellStyle name="Normal 60 2 2 2 2" xfId="1723"/>
    <cellStyle name="Normal 60 2 2 3" xfId="1724"/>
    <cellStyle name="Normal 60 2 3" xfId="1013"/>
    <cellStyle name="Normal 60 2 3 2" xfId="1725"/>
    <cellStyle name="Normal 60 2 4" xfId="1726"/>
    <cellStyle name="Normal 60 2_06 - 04 - 2018" xfId="511"/>
    <cellStyle name="Normal 60 3" xfId="513"/>
    <cellStyle name="Normal 60 3 2" xfId="1014"/>
    <cellStyle name="Normal 60 3 2 2" xfId="1727"/>
    <cellStyle name="Normal 60 3 3" xfId="1728"/>
    <cellStyle name="Normal 60 4" xfId="1015"/>
    <cellStyle name="Normal 60 4 2" xfId="1729"/>
    <cellStyle name="Normal 60 5" xfId="1730"/>
    <cellStyle name="Normal 60_06 - 04 - 2018" xfId="510"/>
    <cellStyle name="Normal 61" xfId="94"/>
    <cellStyle name="Normal 61 2" xfId="218"/>
    <cellStyle name="Normal 61 2 2" xfId="516"/>
    <cellStyle name="Normal 61 2 2 2" xfId="1016"/>
    <cellStyle name="Normal 61 2 2 2 2" xfId="1731"/>
    <cellStyle name="Normal 61 2 2 3" xfId="1732"/>
    <cellStyle name="Normal 61 2 3" xfId="1017"/>
    <cellStyle name="Normal 61 2 3 2" xfId="1733"/>
    <cellStyle name="Normal 61 2 4" xfId="1734"/>
    <cellStyle name="Normal 61 2_06 - 04 - 2018" xfId="515"/>
    <cellStyle name="Normal 61 3" xfId="517"/>
    <cellStyle name="Normal 61 3 2" xfId="1018"/>
    <cellStyle name="Normal 61 3 2 2" xfId="1735"/>
    <cellStyle name="Normal 61 3 3" xfId="1736"/>
    <cellStyle name="Normal 61 4" xfId="1019"/>
    <cellStyle name="Normal 61 4 2" xfId="1737"/>
    <cellStyle name="Normal 61 5" xfId="1738"/>
    <cellStyle name="Normal 61_06 - 04 - 2018" xfId="514"/>
    <cellStyle name="Normal 62" xfId="95"/>
    <cellStyle name="Normal 62 2" xfId="219"/>
    <cellStyle name="Normal 62 2 2" xfId="520"/>
    <cellStyle name="Normal 62 2 2 2" xfId="1020"/>
    <cellStyle name="Normal 62 2 2 2 2" xfId="1739"/>
    <cellStyle name="Normal 62 2 2 3" xfId="1740"/>
    <cellStyle name="Normal 62 2 3" xfId="1021"/>
    <cellStyle name="Normal 62 2 3 2" xfId="1741"/>
    <cellStyle name="Normal 62 2 4" xfId="1742"/>
    <cellStyle name="Normal 62 2_06 - 04 - 2018" xfId="519"/>
    <cellStyle name="Normal 62 3" xfId="521"/>
    <cellStyle name="Normal 62 3 2" xfId="1022"/>
    <cellStyle name="Normal 62 3 2 2" xfId="1743"/>
    <cellStyle name="Normal 62 3 3" xfId="1744"/>
    <cellStyle name="Normal 62 4" xfId="1023"/>
    <cellStyle name="Normal 62 4 2" xfId="1745"/>
    <cellStyle name="Normal 62 5" xfId="1746"/>
    <cellStyle name="Normal 62_06 - 04 - 2018" xfId="518"/>
    <cellStyle name="Normal 63" xfId="96"/>
    <cellStyle name="Normal 63 2" xfId="147"/>
    <cellStyle name="Normal 63 2 2" xfId="220"/>
    <cellStyle name="Normal 63 2 2 2" xfId="525"/>
    <cellStyle name="Normal 63 2 2 2 2" xfId="1024"/>
    <cellStyle name="Normal 63 2 2 2 2 2" xfId="1747"/>
    <cellStyle name="Normal 63 2 2 2 3" xfId="1748"/>
    <cellStyle name="Normal 63 2 2 3" xfId="1025"/>
    <cellStyle name="Normal 63 2 2 3 2" xfId="1749"/>
    <cellStyle name="Normal 63 2 2 4" xfId="1750"/>
    <cellStyle name="Normal 63 2 2_06 - 04 - 2018" xfId="524"/>
    <cellStyle name="Normal 63 2 3" xfId="526"/>
    <cellStyle name="Normal 63 2 3 2" xfId="1026"/>
    <cellStyle name="Normal 63 2 3 2 2" xfId="1751"/>
    <cellStyle name="Normal 63 2 3 3" xfId="1752"/>
    <cellStyle name="Normal 63 2 4" xfId="1027"/>
    <cellStyle name="Normal 63 2 4 2" xfId="1753"/>
    <cellStyle name="Normal 63 2 5" xfId="1754"/>
    <cellStyle name="Normal 63 2_06 - 04 - 2018" xfId="523"/>
    <cellStyle name="Normal 63 3" xfId="221"/>
    <cellStyle name="Normal 63 3 2" xfId="528"/>
    <cellStyle name="Normal 63 3 2 2" xfId="1028"/>
    <cellStyle name="Normal 63 3 2 2 2" xfId="1755"/>
    <cellStyle name="Normal 63 3 2 3" xfId="1756"/>
    <cellStyle name="Normal 63 3 3" xfId="1029"/>
    <cellStyle name="Normal 63 3 3 2" xfId="1757"/>
    <cellStyle name="Normal 63 3 4" xfId="1758"/>
    <cellStyle name="Normal 63 3_06 - 04 - 2018" xfId="527"/>
    <cellStyle name="Normal 63 4" xfId="529"/>
    <cellStyle name="Normal 63 4 2" xfId="1030"/>
    <cellStyle name="Normal 63 4 2 2" xfId="1759"/>
    <cellStyle name="Normal 63 4 3" xfId="1760"/>
    <cellStyle name="Normal 63 5" xfId="1031"/>
    <cellStyle name="Normal 63 5 2" xfId="1761"/>
    <cellStyle name="Normal 63 6" xfId="1762"/>
    <cellStyle name="Normal 63_06 - 04 - 2018" xfId="522"/>
    <cellStyle name="Normal 64" xfId="97"/>
    <cellStyle name="Normal 64 2" xfId="222"/>
    <cellStyle name="Normal 64 2 2" xfId="532"/>
    <cellStyle name="Normal 64 2 2 2" xfId="1032"/>
    <cellStyle name="Normal 64 2 2 2 2" xfId="1763"/>
    <cellStyle name="Normal 64 2 2 3" xfId="1764"/>
    <cellStyle name="Normal 64 2 3" xfId="1033"/>
    <cellStyle name="Normal 64 2 3 2" xfId="1765"/>
    <cellStyle name="Normal 64 2 4" xfId="1766"/>
    <cellStyle name="Normal 64 2_06 - 04 - 2018" xfId="531"/>
    <cellStyle name="Normal 64 3" xfId="533"/>
    <cellStyle name="Normal 64 3 2" xfId="1034"/>
    <cellStyle name="Normal 64 3 2 2" xfId="1767"/>
    <cellStyle name="Normal 64 3 3" xfId="1768"/>
    <cellStyle name="Normal 64 4" xfId="1035"/>
    <cellStyle name="Normal 64 4 2" xfId="1769"/>
    <cellStyle name="Normal 64 5" xfId="1770"/>
    <cellStyle name="Normal 64_06 - 04 - 2018" xfId="530"/>
    <cellStyle name="Normal 65" xfId="98"/>
    <cellStyle name="Normal 65 2" xfId="102"/>
    <cellStyle name="Normal 65 2 2" xfId="103"/>
    <cellStyle name="Normal 65 2 2 2" xfId="137"/>
    <cellStyle name="Normal 65 2 2 2 2" xfId="223"/>
    <cellStyle name="Normal 65 2 2 2 2 2" xfId="539"/>
    <cellStyle name="Normal 65 2 2 2 2 2 2" xfId="1036"/>
    <cellStyle name="Normal 65 2 2 2 2 2 2 2" xfId="1771"/>
    <cellStyle name="Normal 65 2 2 2 2 2 3" xfId="1772"/>
    <cellStyle name="Normal 65 2 2 2 2 3" xfId="1037"/>
    <cellStyle name="Normal 65 2 2 2 2 3 2" xfId="1773"/>
    <cellStyle name="Normal 65 2 2 2 2 4" xfId="1774"/>
    <cellStyle name="Normal 65 2 2 2 2_06 - 04 - 2018" xfId="538"/>
    <cellStyle name="Normal 65 2 2 2 3" xfId="540"/>
    <cellStyle name="Normal 65 2 2 2 3 2" xfId="1038"/>
    <cellStyle name="Normal 65 2 2 2 3 2 2" xfId="1775"/>
    <cellStyle name="Normal 65 2 2 2 3 3" xfId="1776"/>
    <cellStyle name="Normal 65 2 2 2 4" xfId="1039"/>
    <cellStyle name="Normal 65 2 2 2 4 2" xfId="1777"/>
    <cellStyle name="Normal 65 2 2 2 5" xfId="1778"/>
    <cellStyle name="Normal 65 2 2 2_06 - 04 - 2018" xfId="537"/>
    <cellStyle name="Normal 65 2 2 3" xfId="138"/>
    <cellStyle name="Normal 65 2 2 3 2" xfId="224"/>
    <cellStyle name="Normal 65 2 2 3 2 2" xfId="543"/>
    <cellStyle name="Normal 65 2 2 3 2 2 2" xfId="1040"/>
    <cellStyle name="Normal 65 2 2 3 2 2 2 2" xfId="1779"/>
    <cellStyle name="Normal 65 2 2 3 2 2 3" xfId="1780"/>
    <cellStyle name="Normal 65 2 2 3 2 3" xfId="1041"/>
    <cellStyle name="Normal 65 2 2 3 2 3 2" xfId="1781"/>
    <cellStyle name="Normal 65 2 2 3 2 4" xfId="1782"/>
    <cellStyle name="Normal 65 2 2 3 2_06 - 04 - 2018" xfId="542"/>
    <cellStyle name="Normal 65 2 2 3 3" xfId="544"/>
    <cellStyle name="Normal 65 2 2 3 3 2" xfId="1042"/>
    <cellStyle name="Normal 65 2 2 3 3 2 2" xfId="1783"/>
    <cellStyle name="Normal 65 2 2 3 3 3" xfId="1784"/>
    <cellStyle name="Normal 65 2 2 3 4" xfId="1043"/>
    <cellStyle name="Normal 65 2 2 3 4 2" xfId="1785"/>
    <cellStyle name="Normal 65 2 2 3 5" xfId="1786"/>
    <cellStyle name="Normal 65 2 2 3_06 - 04 - 2018" xfId="541"/>
    <cellStyle name="Normal 65 2 2 4" xfId="139"/>
    <cellStyle name="Normal 65 2 2 4 2" xfId="225"/>
    <cellStyle name="Normal 65 2 2 4 2 2" xfId="547"/>
    <cellStyle name="Normal 65 2 2 4 2 2 2" xfId="1044"/>
    <cellStyle name="Normal 65 2 2 4 2 2 2 2" xfId="1787"/>
    <cellStyle name="Normal 65 2 2 4 2 2 3" xfId="1788"/>
    <cellStyle name="Normal 65 2 2 4 2 3" xfId="1045"/>
    <cellStyle name="Normal 65 2 2 4 2 3 2" xfId="1789"/>
    <cellStyle name="Normal 65 2 2 4 2 4" xfId="1790"/>
    <cellStyle name="Normal 65 2 2 4 2_06 - 04 - 2018" xfId="546"/>
    <cellStyle name="Normal 65 2 2 4 3" xfId="548"/>
    <cellStyle name="Normal 65 2 2 4 3 2" xfId="1046"/>
    <cellStyle name="Normal 65 2 2 4 3 2 2" xfId="1791"/>
    <cellStyle name="Normal 65 2 2 4 3 3" xfId="1792"/>
    <cellStyle name="Normal 65 2 2 4 4" xfId="1047"/>
    <cellStyle name="Normal 65 2 2 4 4 2" xfId="1793"/>
    <cellStyle name="Normal 65 2 2 4 5" xfId="1794"/>
    <cellStyle name="Normal 65 2 2 4_06 - 04 - 2018" xfId="545"/>
    <cellStyle name="Normal 65 2 2 5" xfId="140"/>
    <cellStyle name="Normal 65 2 2 5 2" xfId="226"/>
    <cellStyle name="Normal 65 2 2 5 2 2" xfId="551"/>
    <cellStyle name="Normal 65 2 2 5 2 2 2" xfId="1048"/>
    <cellStyle name="Normal 65 2 2 5 2 2 2 2" xfId="1795"/>
    <cellStyle name="Normal 65 2 2 5 2 2 3" xfId="1796"/>
    <cellStyle name="Normal 65 2 2 5 2 3" xfId="1049"/>
    <cellStyle name="Normal 65 2 2 5 2 3 2" xfId="1797"/>
    <cellStyle name="Normal 65 2 2 5 2 4" xfId="1798"/>
    <cellStyle name="Normal 65 2 2 5 2_06 - 04 - 2018" xfId="550"/>
    <cellStyle name="Normal 65 2 2 5 3" xfId="552"/>
    <cellStyle name="Normal 65 2 2 5 3 2" xfId="1050"/>
    <cellStyle name="Normal 65 2 2 5 3 2 2" xfId="1799"/>
    <cellStyle name="Normal 65 2 2 5 3 3" xfId="1800"/>
    <cellStyle name="Normal 65 2 2 5 4" xfId="1051"/>
    <cellStyle name="Normal 65 2 2 5 4 2" xfId="1801"/>
    <cellStyle name="Normal 65 2 2 5 5" xfId="1802"/>
    <cellStyle name="Normal 65 2 2 5_06 - 04 - 2018" xfId="549"/>
    <cellStyle name="Normal 65 2 2 6" xfId="227"/>
    <cellStyle name="Normal 65 2 2 6 2" xfId="554"/>
    <cellStyle name="Normal 65 2 2 6 2 2" xfId="1052"/>
    <cellStyle name="Normal 65 2 2 6 2 2 2" xfId="1803"/>
    <cellStyle name="Normal 65 2 2 6 2 3" xfId="1804"/>
    <cellStyle name="Normal 65 2 2 6 3" xfId="1053"/>
    <cellStyle name="Normal 65 2 2 6 3 2" xfId="1805"/>
    <cellStyle name="Normal 65 2 2 6 4" xfId="1806"/>
    <cellStyle name="Normal 65 2 2 6_06 - 04 - 2018" xfId="553"/>
    <cellStyle name="Normal 65 2 2 7" xfId="555"/>
    <cellStyle name="Normal 65 2 2 7 2" xfId="1054"/>
    <cellStyle name="Normal 65 2 2 7 2 2" xfId="1807"/>
    <cellStyle name="Normal 65 2 2 7 3" xfId="1808"/>
    <cellStyle name="Normal 65 2 2 8" xfId="1055"/>
    <cellStyle name="Normal 65 2 2 8 2" xfId="1809"/>
    <cellStyle name="Normal 65 2 2 9" xfId="1810"/>
    <cellStyle name="Normal 65 2 2_06 - 04 - 2018" xfId="536"/>
    <cellStyle name="Normal 65 2 3" xfId="228"/>
    <cellStyle name="Normal 65 2 3 2" xfId="557"/>
    <cellStyle name="Normal 65 2 3 2 2" xfId="1056"/>
    <cellStyle name="Normal 65 2 3 2 2 2" xfId="1811"/>
    <cellStyle name="Normal 65 2 3 2 3" xfId="1812"/>
    <cellStyle name="Normal 65 2 3 3" xfId="1057"/>
    <cellStyle name="Normal 65 2 3 3 2" xfId="1813"/>
    <cellStyle name="Normal 65 2 3 4" xfId="1814"/>
    <cellStyle name="Normal 65 2 3_06 - 04 - 2018" xfId="556"/>
    <cellStyle name="Normal 65 2 4" xfId="558"/>
    <cellStyle name="Normal 65 2 4 2" xfId="1058"/>
    <cellStyle name="Normal 65 2 4 2 2" xfId="1815"/>
    <cellStyle name="Normal 65 2 4 3" xfId="1816"/>
    <cellStyle name="Normal 65 2 5" xfId="1059"/>
    <cellStyle name="Normal 65 2 5 2" xfId="1817"/>
    <cellStyle name="Normal 65 2 6" xfId="1818"/>
    <cellStyle name="Normal 65 2_06 - 04 - 2018" xfId="535"/>
    <cellStyle name="Normal 65 3" xfId="229"/>
    <cellStyle name="Normal 65 3 2" xfId="560"/>
    <cellStyle name="Normal 65 3 2 2" xfId="1060"/>
    <cellStyle name="Normal 65 3 2 2 2" xfId="1819"/>
    <cellStyle name="Normal 65 3 2 3" xfId="1820"/>
    <cellStyle name="Normal 65 3 3" xfId="1061"/>
    <cellStyle name="Normal 65 3 3 2" xfId="1821"/>
    <cellStyle name="Normal 65 3 4" xfId="1822"/>
    <cellStyle name="Normal 65 3_06 - 04 - 2018" xfId="559"/>
    <cellStyle name="Normal 65 4" xfId="561"/>
    <cellStyle name="Normal 65 4 2" xfId="1062"/>
    <cellStyle name="Normal 65 4 2 2" xfId="1823"/>
    <cellStyle name="Normal 65 4 3" xfId="1824"/>
    <cellStyle name="Normal 65 5" xfId="1063"/>
    <cellStyle name="Normal 65 5 2" xfId="1825"/>
    <cellStyle name="Normal 65 6" xfId="1826"/>
    <cellStyle name="Normal 65_06 - 04 - 2018" xfId="534"/>
    <cellStyle name="Normal 66" xfId="99"/>
    <cellStyle name="Normal 66 2" xfId="104"/>
    <cellStyle name="Normal 66 2 2" xfId="230"/>
    <cellStyle name="Normal 66 2 2 2" xfId="565"/>
    <cellStyle name="Normal 66 2 2 2 2" xfId="1064"/>
    <cellStyle name="Normal 66 2 2 2 2 2" xfId="1827"/>
    <cellStyle name="Normal 66 2 2 2 3" xfId="1828"/>
    <cellStyle name="Normal 66 2 2 3" xfId="1065"/>
    <cellStyle name="Normal 66 2 2 3 2" xfId="1829"/>
    <cellStyle name="Normal 66 2 2 4" xfId="1830"/>
    <cellStyle name="Normal 66 2 2_06 - 04 - 2018" xfId="564"/>
    <cellStyle name="Normal 66 2 3" xfId="566"/>
    <cellStyle name="Normal 66 2 3 2" xfId="1066"/>
    <cellStyle name="Normal 66 2 3 2 2" xfId="1831"/>
    <cellStyle name="Normal 66 2 3 3" xfId="1832"/>
    <cellStyle name="Normal 66 2 4" xfId="1067"/>
    <cellStyle name="Normal 66 2 4 2" xfId="1833"/>
    <cellStyle name="Normal 66 2 5" xfId="1834"/>
    <cellStyle name="Normal 66 2_06 - 04 - 2018" xfId="563"/>
    <cellStyle name="Normal 66 3" xfId="231"/>
    <cellStyle name="Normal 66 3 2" xfId="568"/>
    <cellStyle name="Normal 66 3 2 2" xfId="1068"/>
    <cellStyle name="Normal 66 3 2 2 2" xfId="1835"/>
    <cellStyle name="Normal 66 3 2 3" xfId="1836"/>
    <cellStyle name="Normal 66 3 3" xfId="1069"/>
    <cellStyle name="Normal 66 3 3 2" xfId="1837"/>
    <cellStyle name="Normal 66 3 4" xfId="1838"/>
    <cellStyle name="Normal 66 3_06 - 04 - 2018" xfId="567"/>
    <cellStyle name="Normal 66 4" xfId="569"/>
    <cellStyle name="Normal 66 4 2" xfId="1070"/>
    <cellStyle name="Normal 66 4 2 2" xfId="1839"/>
    <cellStyle name="Normal 66 4 3" xfId="1840"/>
    <cellStyle name="Normal 66 5" xfId="1071"/>
    <cellStyle name="Normal 66 5 2" xfId="1841"/>
    <cellStyle name="Normal 66 6" xfId="1842"/>
    <cellStyle name="Normal 66_06 - 04 - 2018" xfId="562"/>
    <cellStyle name="Normal 67" xfId="101"/>
    <cellStyle name="Normal 67 2" xfId="232"/>
    <cellStyle name="Normal 67 2 2" xfId="572"/>
    <cellStyle name="Normal 67 2 2 2" xfId="1072"/>
    <cellStyle name="Normal 67 2 2 2 2" xfId="1843"/>
    <cellStyle name="Normal 67 2 2 3" xfId="1844"/>
    <cellStyle name="Normal 67 2 3" xfId="1073"/>
    <cellStyle name="Normal 67 2 3 2" xfId="1845"/>
    <cellStyle name="Normal 67 2 4" xfId="1846"/>
    <cellStyle name="Normal 67 2_06 - 04 - 2018" xfId="571"/>
    <cellStyle name="Normal 67 3" xfId="573"/>
    <cellStyle name="Normal 67 3 2" xfId="1074"/>
    <cellStyle name="Normal 67 3 2 2" xfId="1847"/>
    <cellStyle name="Normal 67 3 3" xfId="1848"/>
    <cellStyle name="Normal 67 4" xfId="1075"/>
    <cellStyle name="Normal 67 4 2" xfId="1849"/>
    <cellStyle name="Normal 67 5" xfId="1850"/>
    <cellStyle name="Normal 67_06 - 04 - 2018" xfId="570"/>
    <cellStyle name="Normal 68" xfId="105"/>
    <cellStyle name="Normal 68 2" xfId="106"/>
    <cellStyle name="Normal 68 2 2" xfId="233"/>
    <cellStyle name="Normal 68 2 2 2" xfId="577"/>
    <cellStyle name="Normal 68 2 2 2 2" xfId="1076"/>
    <cellStyle name="Normal 68 2 2 2 2 2" xfId="1851"/>
    <cellStyle name="Normal 68 2 2 2 3" xfId="1852"/>
    <cellStyle name="Normal 68 2 2 3" xfId="1077"/>
    <cellStyle name="Normal 68 2 2 3 2" xfId="1853"/>
    <cellStyle name="Normal 68 2 2 4" xfId="1854"/>
    <cellStyle name="Normal 68 2 2_06 - 04 - 2018" xfId="576"/>
    <cellStyle name="Normal 68 2 3" xfId="578"/>
    <cellStyle name="Normal 68 2 3 2" xfId="1078"/>
    <cellStyle name="Normal 68 2 3 2 2" xfId="1855"/>
    <cellStyle name="Normal 68 2 3 3" xfId="1856"/>
    <cellStyle name="Normal 68 2 4" xfId="1079"/>
    <cellStyle name="Normal 68 2 4 2" xfId="1857"/>
    <cellStyle name="Normal 68 2 5" xfId="1858"/>
    <cellStyle name="Normal 68 2_06 - 04 - 2018" xfId="575"/>
    <cellStyle name="Normal 68 3" xfId="234"/>
    <cellStyle name="Normal 68 3 2" xfId="580"/>
    <cellStyle name="Normal 68 3 2 2" xfId="1080"/>
    <cellStyle name="Normal 68 3 2 2 2" xfId="1859"/>
    <cellStyle name="Normal 68 3 2 3" xfId="1860"/>
    <cellStyle name="Normal 68 3 3" xfId="1081"/>
    <cellStyle name="Normal 68 3 3 2" xfId="1861"/>
    <cellStyle name="Normal 68 3 4" xfId="1862"/>
    <cellStyle name="Normal 68 3_06 - 04 - 2018" xfId="579"/>
    <cellStyle name="Normal 68 4" xfId="581"/>
    <cellStyle name="Normal 68 4 2" xfId="1082"/>
    <cellStyle name="Normal 68 4 2 2" xfId="1863"/>
    <cellStyle name="Normal 68 4 3" xfId="1864"/>
    <cellStyle name="Normal 68 5" xfId="1083"/>
    <cellStyle name="Normal 68 5 2" xfId="1865"/>
    <cellStyle name="Normal 68 6" xfId="1866"/>
    <cellStyle name="Normal 68_06 - 04 - 2018" xfId="574"/>
    <cellStyle name="Normal 69" xfId="107"/>
    <cellStyle name="Normal 69 2" xfId="235"/>
    <cellStyle name="Normal 69_06 - 04 - 2018" xfId="582"/>
    <cellStyle name="Normal 7" xfId="76"/>
    <cellStyle name="Normal 7 2" xfId="77"/>
    <cellStyle name="Normal 7 2 2" xfId="583"/>
    <cellStyle name="Normal 7 2 2 2" xfId="1084"/>
    <cellStyle name="Normal 7 2 2 2 2" xfId="1867"/>
    <cellStyle name="Normal 7 2 2 3" xfId="1868"/>
    <cellStyle name="Normal 7 2 3" xfId="1085"/>
    <cellStyle name="Normal 7 2 3 2" xfId="1869"/>
    <cellStyle name="Normal 7 2 4" xfId="1870"/>
    <cellStyle name="Normal 7 3" xfId="236"/>
    <cellStyle name="Normal 7 4" xfId="584"/>
    <cellStyle name="Normal 7_Entradas •" xfId="585"/>
    <cellStyle name="Normal 70" xfId="108"/>
    <cellStyle name="Normal 70 2" xfId="237"/>
    <cellStyle name="Normal 70 2 2" xfId="588"/>
    <cellStyle name="Normal 70 2 2 2" xfId="1086"/>
    <cellStyle name="Normal 70 2 2 2 2" xfId="1871"/>
    <cellStyle name="Normal 70 2 2 3" xfId="1872"/>
    <cellStyle name="Normal 70 2 3" xfId="1087"/>
    <cellStyle name="Normal 70 2 3 2" xfId="1873"/>
    <cellStyle name="Normal 70 2 4" xfId="1874"/>
    <cellStyle name="Normal 70 2_06 - 04 - 2018" xfId="587"/>
    <cellStyle name="Normal 70 3" xfId="589"/>
    <cellStyle name="Normal 70 3 2" xfId="1088"/>
    <cellStyle name="Normal 70 3 2 2" xfId="1875"/>
    <cellStyle name="Normal 70 3 3" xfId="1876"/>
    <cellStyle name="Normal 70 4" xfId="1089"/>
    <cellStyle name="Normal 70 4 2" xfId="1877"/>
    <cellStyle name="Normal 70 5" xfId="1878"/>
    <cellStyle name="Normal 70_06 - 04 - 2018" xfId="586"/>
    <cellStyle name="Normal 71" xfId="109"/>
    <cellStyle name="Normal 71 2" xfId="110"/>
    <cellStyle name="Normal 71 2 2" xfId="238"/>
    <cellStyle name="Normal 71 2 2 2" xfId="593"/>
    <cellStyle name="Normal 71 2 2 2 2" xfId="1090"/>
    <cellStyle name="Normal 71 2 2 2 2 2" xfId="1879"/>
    <cellStyle name="Normal 71 2 2 2 3" xfId="1880"/>
    <cellStyle name="Normal 71 2 2 3" xfId="1091"/>
    <cellStyle name="Normal 71 2 2 3 2" xfId="1881"/>
    <cellStyle name="Normal 71 2 2 4" xfId="1882"/>
    <cellStyle name="Normal 71 2 2_06 - 04 - 2018" xfId="592"/>
    <cellStyle name="Normal 71 2 3" xfId="594"/>
    <cellStyle name="Normal 71 2 3 2" xfId="1092"/>
    <cellStyle name="Normal 71 2 3 2 2" xfId="1883"/>
    <cellStyle name="Normal 71 2 3 3" xfId="1884"/>
    <cellStyle name="Normal 71 2 4" xfId="1093"/>
    <cellStyle name="Normal 71 2 4 2" xfId="1885"/>
    <cellStyle name="Normal 71 2 5" xfId="1886"/>
    <cellStyle name="Normal 71 2_06 - 04 - 2018" xfId="591"/>
    <cellStyle name="Normal 71 3" xfId="239"/>
    <cellStyle name="Normal 71 3 2" xfId="596"/>
    <cellStyle name="Normal 71 3 2 2" xfId="1094"/>
    <cellStyle name="Normal 71 3 2 2 2" xfId="1887"/>
    <cellStyle name="Normal 71 3 2 3" xfId="1888"/>
    <cellStyle name="Normal 71 3 3" xfId="1095"/>
    <cellStyle name="Normal 71 3 3 2" xfId="1889"/>
    <cellStyle name="Normal 71 3 4" xfId="1890"/>
    <cellStyle name="Normal 71 3_06 - 04 - 2018" xfId="595"/>
    <cellStyle name="Normal 71 4" xfId="597"/>
    <cellStyle name="Normal 71 4 2" xfId="1096"/>
    <cellStyle name="Normal 71 4 2 2" xfId="1891"/>
    <cellStyle name="Normal 71 4 3" xfId="1892"/>
    <cellStyle name="Normal 71 5" xfId="1097"/>
    <cellStyle name="Normal 71 5 2" xfId="1893"/>
    <cellStyle name="Normal 71 6" xfId="1894"/>
    <cellStyle name="Normal 71_06 - 04 - 2018" xfId="590"/>
    <cellStyle name="Normal 72" xfId="131"/>
    <cellStyle name="Normal 72 2" xfId="240"/>
    <cellStyle name="Normal 72 2 2" xfId="600"/>
    <cellStyle name="Normal 72 2 2 2" xfId="1098"/>
    <cellStyle name="Normal 72 2 2 2 2" xfId="1895"/>
    <cellStyle name="Normal 72 2 2 3" xfId="1896"/>
    <cellStyle name="Normal 72 2 3" xfId="1099"/>
    <cellStyle name="Normal 72 2 3 2" xfId="1897"/>
    <cellStyle name="Normal 72 2 4" xfId="1898"/>
    <cellStyle name="Normal 72 2_06 - 04 - 2018" xfId="599"/>
    <cellStyle name="Normal 72 3" xfId="601"/>
    <cellStyle name="Normal 72 3 2" xfId="1100"/>
    <cellStyle name="Normal 72 3 2 2" xfId="1899"/>
    <cellStyle name="Normal 72 3 3" xfId="1900"/>
    <cellStyle name="Normal 72 4" xfId="1101"/>
    <cellStyle name="Normal 72 4 2" xfId="1901"/>
    <cellStyle name="Normal 72 5" xfId="1902"/>
    <cellStyle name="Normal 72_06 - 04 - 2018" xfId="598"/>
    <cellStyle name="Normal 73" xfId="132"/>
    <cellStyle name="Normal 73 2" xfId="241"/>
    <cellStyle name="Normal 73 2 2" xfId="604"/>
    <cellStyle name="Normal 73 2 2 2" xfId="1102"/>
    <cellStyle name="Normal 73 2 2 2 2" xfId="1903"/>
    <cellStyle name="Normal 73 2 2 3" xfId="1904"/>
    <cellStyle name="Normal 73 2 3" xfId="1103"/>
    <cellStyle name="Normal 73 2 3 2" xfId="1905"/>
    <cellStyle name="Normal 73 2 4" xfId="1906"/>
    <cellStyle name="Normal 73 2_06 - 04 - 2018" xfId="603"/>
    <cellStyle name="Normal 73 3" xfId="605"/>
    <cellStyle name="Normal 73 3 2" xfId="1104"/>
    <cellStyle name="Normal 73 3 2 2" xfId="1907"/>
    <cellStyle name="Normal 73 3 3" xfId="1908"/>
    <cellStyle name="Normal 73 4" xfId="1105"/>
    <cellStyle name="Normal 73 4 2" xfId="1909"/>
    <cellStyle name="Normal 73 5" xfId="1910"/>
    <cellStyle name="Normal 73_06 - 04 - 2018" xfId="602"/>
    <cellStyle name="Normal 74" xfId="133"/>
    <cellStyle name="Normal 74 2" xfId="242"/>
    <cellStyle name="Normal 74 2 2" xfId="608"/>
    <cellStyle name="Normal 74 2 2 2" xfId="1106"/>
    <cellStyle name="Normal 74 2 2 2 2" xfId="1911"/>
    <cellStyle name="Normal 74 2 2 3" xfId="1912"/>
    <cellStyle name="Normal 74 2 3" xfId="1107"/>
    <cellStyle name="Normal 74 2 3 2" xfId="1913"/>
    <cellStyle name="Normal 74 2 4" xfId="1914"/>
    <cellStyle name="Normal 74 2_06 - 04 - 2018" xfId="607"/>
    <cellStyle name="Normal 74 3" xfId="609"/>
    <cellStyle name="Normal 74 3 2" xfId="1108"/>
    <cellStyle name="Normal 74 3 2 2" xfId="1915"/>
    <cellStyle name="Normal 74 3 3" xfId="1916"/>
    <cellStyle name="Normal 74 4" xfId="1109"/>
    <cellStyle name="Normal 74 4 2" xfId="1917"/>
    <cellStyle name="Normal 74 5" xfId="1918"/>
    <cellStyle name="Normal 74_06 - 04 - 2018" xfId="606"/>
    <cellStyle name="Normal 75" xfId="134"/>
    <cellStyle name="Normal 75 2" xfId="152"/>
    <cellStyle name="Normal 75 2 2" xfId="610"/>
    <cellStyle name="Normal 75 2 2 2" xfId="1110"/>
    <cellStyle name="Normal 75 2 2 2 2" xfId="1919"/>
    <cellStyle name="Normal 75 2 2 3" xfId="1920"/>
    <cellStyle name="Normal 75 2 3" xfId="1111"/>
    <cellStyle name="Normal 75 2 3 2" xfId="1921"/>
    <cellStyle name="Normal 75 2 4" xfId="1922"/>
    <cellStyle name="Normal 75 3" xfId="611"/>
    <cellStyle name="Normal 75 3 2" xfId="1112"/>
    <cellStyle name="Normal 75 3 2 2" xfId="1923"/>
    <cellStyle name="Normal 75 3 3" xfId="1924"/>
    <cellStyle name="Normal 75 4" xfId="1113"/>
    <cellStyle name="Normal 75 4 2" xfId="1925"/>
    <cellStyle name="Normal 75 5" xfId="1926"/>
    <cellStyle name="Normal 76" xfId="6"/>
    <cellStyle name="Normal 76 2" xfId="7"/>
    <cellStyle name="Normal 76_06 - 04 - 2018" xfId="612"/>
    <cellStyle name="Normal 77" xfId="143"/>
    <cellStyle name="Normal 77 2" xfId="243"/>
    <cellStyle name="Normal 77 2 2" xfId="615"/>
    <cellStyle name="Normal 77 2 2 2" xfId="1114"/>
    <cellStyle name="Normal 77 2 2 2 2" xfId="1927"/>
    <cellStyle name="Normal 77 2 2 3" xfId="1928"/>
    <cellStyle name="Normal 77 2 3" xfId="1115"/>
    <cellStyle name="Normal 77 2 3 2" xfId="1929"/>
    <cellStyle name="Normal 77 2 4" xfId="1930"/>
    <cellStyle name="Normal 77 2_06 - 04 - 2018" xfId="614"/>
    <cellStyle name="Normal 77 3" xfId="616"/>
    <cellStyle name="Normal 77 3 2" xfId="1116"/>
    <cellStyle name="Normal 77 3 2 2" xfId="1931"/>
    <cellStyle name="Normal 77 3 3" xfId="1932"/>
    <cellStyle name="Normal 77 4" xfId="1117"/>
    <cellStyle name="Normal 77 4 2" xfId="1933"/>
    <cellStyle name="Normal 77 5" xfId="1934"/>
    <cellStyle name="Normal 77_06 - 04 - 2018" xfId="613"/>
    <cellStyle name="Normal 78" xfId="144"/>
    <cellStyle name="Normal 78 2" xfId="244"/>
    <cellStyle name="Normal 78 2 2" xfId="619"/>
    <cellStyle name="Normal 78 2 2 2" xfId="1118"/>
    <cellStyle name="Normal 78 2 2 2 2" xfId="1935"/>
    <cellStyle name="Normal 78 2 2 3" xfId="1936"/>
    <cellStyle name="Normal 78 2 3" xfId="1119"/>
    <cellStyle name="Normal 78 2 3 2" xfId="1937"/>
    <cellStyle name="Normal 78 2 4" xfId="1938"/>
    <cellStyle name="Normal 78 2_06 - 04 - 2018" xfId="618"/>
    <cellStyle name="Normal 78 3" xfId="620"/>
    <cellStyle name="Normal 78 3 2" xfId="1120"/>
    <cellStyle name="Normal 78 3 2 2" xfId="1939"/>
    <cellStyle name="Normal 78 3 3" xfId="1940"/>
    <cellStyle name="Normal 78 4" xfId="1121"/>
    <cellStyle name="Normal 78 4 2" xfId="1941"/>
    <cellStyle name="Normal 78 5" xfId="1942"/>
    <cellStyle name="Normal 78_06 - 04 - 2018" xfId="617"/>
    <cellStyle name="Normal 79" xfId="148"/>
    <cellStyle name="Normal 79 2" xfId="245"/>
    <cellStyle name="Normal 79 2 2" xfId="623"/>
    <cellStyle name="Normal 79 2 2 2" xfId="1122"/>
    <cellStyle name="Normal 79 2 2 2 2" xfId="1943"/>
    <cellStyle name="Normal 79 2 2 3" xfId="1944"/>
    <cellStyle name="Normal 79 2 3" xfId="1123"/>
    <cellStyle name="Normal 79 2 3 2" xfId="1945"/>
    <cellStyle name="Normal 79 2 4" xfId="1946"/>
    <cellStyle name="Normal 79 2_06 - 04 - 2018" xfId="622"/>
    <cellStyle name="Normal 79 3" xfId="624"/>
    <cellStyle name="Normal 79 3 2" xfId="1124"/>
    <cellStyle name="Normal 79 3 2 2" xfId="1947"/>
    <cellStyle name="Normal 79 3 3" xfId="1948"/>
    <cellStyle name="Normal 79 4" xfId="1125"/>
    <cellStyle name="Normal 79 4 2" xfId="1949"/>
    <cellStyle name="Normal 79 5" xfId="1950"/>
    <cellStyle name="Normal 79_06 - 04 - 2018" xfId="621"/>
    <cellStyle name="Normal 8" xfId="78"/>
    <cellStyle name="Normal 8 2" xfId="79"/>
    <cellStyle name="Normal 8 2 2" xfId="625"/>
    <cellStyle name="Normal 8 2 2 2" xfId="1126"/>
    <cellStyle name="Normal 8 2 2 2 2" xfId="1951"/>
    <cellStyle name="Normal 8 2 2 3" xfId="1952"/>
    <cellStyle name="Normal 8 2 3" xfId="1127"/>
    <cellStyle name="Normal 8 2 3 2" xfId="1953"/>
    <cellStyle name="Normal 8 2 4" xfId="1954"/>
    <cellStyle name="Normal 8 3" xfId="246"/>
    <cellStyle name="Normal 8 4" xfId="626"/>
    <cellStyle name="Normal 8_Entradas •" xfId="627"/>
    <cellStyle name="Normal 80" xfId="149"/>
    <cellStyle name="Normal 80 2" xfId="629"/>
    <cellStyle name="Normal 80 2 2" xfId="1128"/>
    <cellStyle name="Normal 80 2 2 2" xfId="1955"/>
    <cellStyle name="Normal 80 2 3" xfId="1956"/>
    <cellStyle name="Normal 80 3" xfId="1129"/>
    <cellStyle name="Normal 80 3 2" xfId="1957"/>
    <cellStyle name="Normal 80 4" xfId="1958"/>
    <cellStyle name="Normal 80_06 - 04 - 2018" xfId="628"/>
    <cellStyle name="Normal 81" xfId="150"/>
    <cellStyle name="Normal 81 2" xfId="247"/>
    <cellStyle name="Normal 81 2 2" xfId="630"/>
    <cellStyle name="Normal 81 2 2 2" xfId="1130"/>
    <cellStyle name="Normal 81 2 2 2 2" xfId="1959"/>
    <cellStyle name="Normal 81 2 2 3" xfId="1960"/>
    <cellStyle name="Normal 81 2 3" xfId="1131"/>
    <cellStyle name="Normal 81 2 3 2" xfId="1961"/>
    <cellStyle name="Normal 81 2 4" xfId="1962"/>
    <cellStyle name="Normal 81 3" xfId="631"/>
    <cellStyle name="Normal 81 3 2" xfId="1132"/>
    <cellStyle name="Normal 81 3 2 2" xfId="1963"/>
    <cellStyle name="Normal 81 3 3" xfId="1964"/>
    <cellStyle name="Normal 81 4" xfId="1133"/>
    <cellStyle name="Normal 81 4 2" xfId="1965"/>
    <cellStyle name="Normal 81 5" xfId="1966"/>
    <cellStyle name="Normal 82" xfId="151"/>
    <cellStyle name="Normal 82 2" xfId="632"/>
    <cellStyle name="Normal 82 2 2" xfId="1134"/>
    <cellStyle name="Normal 82 2 2 2" xfId="1967"/>
    <cellStyle name="Normal 82 2 3" xfId="1968"/>
    <cellStyle name="Normal 82 3" xfId="1135"/>
    <cellStyle name="Normal 82 3 2" xfId="1969"/>
    <cellStyle name="Normal 82 4" xfId="1970"/>
    <cellStyle name="Normal 83" xfId="153"/>
    <cellStyle name="Normal 83 2" xfId="634"/>
    <cellStyle name="Normal 83 2 2" xfId="1136"/>
    <cellStyle name="Normal 83 2 2 2" xfId="1971"/>
    <cellStyle name="Normal 83 2 3" xfId="1972"/>
    <cellStyle name="Normal 83 3" xfId="1137"/>
    <cellStyle name="Normal 83 3 2" xfId="1973"/>
    <cellStyle name="Normal 83 4" xfId="1974"/>
    <cellStyle name="Normal 83_06 - 04 - 2018" xfId="633"/>
    <cellStyle name="Normal 84" xfId="154"/>
    <cellStyle name="Normal 84 2" xfId="636"/>
    <cellStyle name="Normal 84 2 2" xfId="1138"/>
    <cellStyle name="Normal 84 2 2 2" xfId="1975"/>
    <cellStyle name="Normal 84 2 3" xfId="1976"/>
    <cellStyle name="Normal 84 3" xfId="1139"/>
    <cellStyle name="Normal 84 3 2" xfId="1977"/>
    <cellStyle name="Normal 84 4" xfId="1978"/>
    <cellStyle name="Normal 84_06 - 04 - 2018" xfId="635"/>
    <cellStyle name="Normal 85" xfId="155"/>
    <cellStyle name="Normal 85 2" xfId="638"/>
    <cellStyle name="Normal 85 2 2" xfId="1140"/>
    <cellStyle name="Normal 85 2 2 2" xfId="1979"/>
    <cellStyle name="Normal 85 2 3" xfId="1980"/>
    <cellStyle name="Normal 85 3" xfId="1141"/>
    <cellStyle name="Normal 85 3 2" xfId="1981"/>
    <cellStyle name="Normal 85 4" xfId="1982"/>
    <cellStyle name="Normal 85_06 - 04 - 2018" xfId="637"/>
    <cellStyle name="Normal 86" xfId="156"/>
    <cellStyle name="Normal 86 2" xfId="640"/>
    <cellStyle name="Normal 86 2 2" xfId="1142"/>
    <cellStyle name="Normal 86 2 2 2" xfId="1983"/>
    <cellStyle name="Normal 86 2 3" xfId="1984"/>
    <cellStyle name="Normal 86 3" xfId="1143"/>
    <cellStyle name="Normal 86 3 2" xfId="1985"/>
    <cellStyle name="Normal 86 4" xfId="1986"/>
    <cellStyle name="Normal 86_06 - 04 - 2018" xfId="639"/>
    <cellStyle name="Normal 87" xfId="157"/>
    <cellStyle name="Normal 87 2" xfId="642"/>
    <cellStyle name="Normal 87 2 2" xfId="1144"/>
    <cellStyle name="Normal 87 2 2 2" xfId="1987"/>
    <cellStyle name="Normal 87 2 3" xfId="1988"/>
    <cellStyle name="Normal 87 3" xfId="1145"/>
    <cellStyle name="Normal 87 3 2" xfId="1989"/>
    <cellStyle name="Normal 87 4" xfId="1990"/>
    <cellStyle name="Normal 87_06 - 04 - 2018" xfId="641"/>
    <cellStyle name="Normal 88" xfId="158"/>
    <cellStyle name="Normal 88 2" xfId="644"/>
    <cellStyle name="Normal 88 2 2" xfId="1146"/>
    <cellStyle name="Normal 88 2 2 2" xfId="1991"/>
    <cellStyle name="Normal 88 2 3" xfId="1992"/>
    <cellStyle name="Normal 88 3" xfId="1147"/>
    <cellStyle name="Normal 88 3 2" xfId="1993"/>
    <cellStyle name="Normal 88 4" xfId="1994"/>
    <cellStyle name="Normal 88_06 - 04 - 2018" xfId="643"/>
    <cellStyle name="Normal 89" xfId="159"/>
    <cellStyle name="Normal 89 2" xfId="646"/>
    <cellStyle name="Normal 89 2 2" xfId="1148"/>
    <cellStyle name="Normal 89 2 2 2" xfId="1995"/>
    <cellStyle name="Normal 89 2 3" xfId="1996"/>
    <cellStyle name="Normal 89 3" xfId="1149"/>
    <cellStyle name="Normal 89 3 2" xfId="1997"/>
    <cellStyle name="Normal 89 4" xfId="1998"/>
    <cellStyle name="Normal 89_06 - 04 - 2018" xfId="645"/>
    <cellStyle name="Normal 9" xfId="80"/>
    <cellStyle name="Normal 9 2" xfId="81"/>
    <cellStyle name="Normal 9 2 2" xfId="647"/>
    <cellStyle name="Normal 9 2 2 2" xfId="1150"/>
    <cellStyle name="Normal 9 2 2 2 2" xfId="1999"/>
    <cellStyle name="Normal 9 2 2 3" xfId="2000"/>
    <cellStyle name="Normal 9 2 3" xfId="648"/>
    <cellStyle name="Normal 9 2 3 2" xfId="1151"/>
    <cellStyle name="Normal 9 2 3 2 2" xfId="2001"/>
    <cellStyle name="Normal 9 2 3 3" xfId="2002"/>
    <cellStyle name="Normal 9 2 4" xfId="649"/>
    <cellStyle name="Normal 9 2 5" xfId="1152"/>
    <cellStyle name="Normal 9 2 5 2" xfId="2003"/>
    <cellStyle name="Normal 9 2 6" xfId="2004"/>
    <cellStyle name="Normal 9 2_Entradas •" xfId="650"/>
    <cellStyle name="Normal 9 3" xfId="248"/>
    <cellStyle name="Normal 9 4" xfId="651"/>
    <cellStyle name="Normal 9 5" xfId="1153"/>
    <cellStyle name="Normal 9 6" xfId="2005"/>
    <cellStyle name="Normal 9_Entradas •" xfId="652"/>
    <cellStyle name="Normal 90" xfId="160"/>
    <cellStyle name="Normal 90 2" xfId="654"/>
    <cellStyle name="Normal 90 2 2" xfId="1154"/>
    <cellStyle name="Normal 90 2 2 2" xfId="2006"/>
    <cellStyle name="Normal 90 2 3" xfId="2007"/>
    <cellStyle name="Normal 90 3" xfId="1155"/>
    <cellStyle name="Normal 90 3 2" xfId="2008"/>
    <cellStyle name="Normal 90 4" xfId="2009"/>
    <cellStyle name="Normal 90_06 - 04 - 2018" xfId="653"/>
    <cellStyle name="Normal 91" xfId="161"/>
    <cellStyle name="Normal 91 2" xfId="323"/>
    <cellStyle name="Normal 91 2 2" xfId="1156"/>
    <cellStyle name="Normal 91 2 2 2" xfId="2010"/>
    <cellStyle name="Normal 91 2 3" xfId="2011"/>
    <cellStyle name="Normal 91 3" xfId="1157"/>
    <cellStyle name="Normal 91 3 2" xfId="2012"/>
    <cellStyle name="Normal 91 4" xfId="2013"/>
    <cellStyle name="Normal 91_06 - 04 - 2018" xfId="655"/>
    <cellStyle name="Normal 92" xfId="9"/>
    <cellStyle name="Normal 92 2" xfId="657"/>
    <cellStyle name="Normal 92 2 2" xfId="1158"/>
    <cellStyle name="Normal 92 2 2 2" xfId="2014"/>
    <cellStyle name="Normal 92 2 3" xfId="2015"/>
    <cellStyle name="Normal 92 3" xfId="1159"/>
    <cellStyle name="Normal 92 3 2" xfId="2016"/>
    <cellStyle name="Normal 92 4" xfId="2017"/>
    <cellStyle name="Normal 92 5" xfId="162"/>
    <cellStyle name="Normal 92_06 - 04 - 2018" xfId="656"/>
    <cellStyle name="Normal 93" xfId="163"/>
    <cellStyle name="Normal 93 2" xfId="658"/>
    <cellStyle name="Normal 93 2 2" xfId="1160"/>
    <cellStyle name="Normal 93 2 2 2" xfId="2018"/>
    <cellStyle name="Normal 93 2 3" xfId="2019"/>
    <cellStyle name="Normal 93 3" xfId="659"/>
    <cellStyle name="Normal 93 3 2" xfId="1161"/>
    <cellStyle name="Normal 93 3 2 2" xfId="2020"/>
    <cellStyle name="Normal 93 3 3" xfId="2021"/>
    <cellStyle name="Normal 93 4" xfId="1162"/>
    <cellStyle name="Normal 93 4 2" xfId="2022"/>
    <cellStyle name="Normal 93 5" xfId="2023"/>
    <cellStyle name="Normal 94" xfId="164"/>
    <cellStyle name="Normal 94 2" xfId="1163"/>
    <cellStyle name="Normal 94 2 2" xfId="2024"/>
    <cellStyle name="Normal 94 3" xfId="2025"/>
    <cellStyle name="Normal 95" xfId="165"/>
    <cellStyle name="Normal 95 2" xfId="1164"/>
    <cellStyle name="Normal 95 2 2" xfId="2026"/>
    <cellStyle name="Normal 95 3" xfId="2027"/>
    <cellStyle name="Normal 96" xfId="166"/>
    <cellStyle name="Normal 97" xfId="167"/>
    <cellStyle name="Normal 98" xfId="168"/>
    <cellStyle name="Normal 98 2" xfId="1165"/>
    <cellStyle name="Normal 98 2 2" xfId="2028"/>
    <cellStyle name="Normal 98 3" xfId="2029"/>
    <cellStyle name="Normal 99" xfId="169"/>
    <cellStyle name="Normal 99 2" xfId="1166"/>
    <cellStyle name="Normal 99 2 2" xfId="2030"/>
    <cellStyle name="Normal 99 3" xfId="2031"/>
    <cellStyle name="Normal_Cópia de Setembro.2005" xfId="2"/>
    <cellStyle name="Nota 2" xfId="249"/>
    <cellStyle name="Nota 2 2" xfId="660"/>
    <cellStyle name="Nota 2 2 2" xfId="1167"/>
    <cellStyle name="Nota 2 2 2 2" xfId="2032"/>
    <cellStyle name="Nota 2 2 2 2 2" xfId="2211"/>
    <cellStyle name="Nota 2 2 2 3" xfId="2155"/>
    <cellStyle name="Nota 2 2 3" xfId="2033"/>
    <cellStyle name="Nota 2 2 3 2" xfId="2212"/>
    <cellStyle name="Nota 2 2 4" xfId="2124"/>
    <cellStyle name="Nota 2 3" xfId="661"/>
    <cellStyle name="Nota 2 3 2" xfId="1168"/>
    <cellStyle name="Nota 2 3 2 2" xfId="2034"/>
    <cellStyle name="Nota 2 3 2 2 2" xfId="2213"/>
    <cellStyle name="Nota 2 3 2 3" xfId="2156"/>
    <cellStyle name="Nota 2 3 3" xfId="2035"/>
    <cellStyle name="Nota 2 3 3 2" xfId="2214"/>
    <cellStyle name="Nota 2 3 4" xfId="2125"/>
    <cellStyle name="Nota 2 4" xfId="1169"/>
    <cellStyle name="Nota 2 4 2" xfId="2036"/>
    <cellStyle name="Nota 2 4 2 2" xfId="2215"/>
    <cellStyle name="Nota 2 4 3" xfId="2157"/>
    <cellStyle name="Nota 2 5" xfId="2037"/>
    <cellStyle name="Nota 2 5 2" xfId="2216"/>
    <cellStyle name="Nota 2 6" xfId="2106"/>
    <cellStyle name="Nota 2_Entradas •" xfId="662"/>
    <cellStyle name="Nota 3" xfId="311"/>
    <cellStyle name="Nota 3 2" xfId="663"/>
    <cellStyle name="Nota 3 2 2" xfId="1170"/>
    <cellStyle name="Nota 3 2 2 2" xfId="2038"/>
    <cellStyle name="Nota 3 2 2 2 2" xfId="2217"/>
    <cellStyle name="Nota 3 2 2 3" xfId="2158"/>
    <cellStyle name="Nota 3 2 3" xfId="2039"/>
    <cellStyle name="Nota 3 2 3 2" xfId="2218"/>
    <cellStyle name="Nota 3 2 4" xfId="2126"/>
    <cellStyle name="Nota 3 3" xfId="664"/>
    <cellStyle name="Nota 3 3 2" xfId="1171"/>
    <cellStyle name="Nota 3 3 2 2" xfId="2040"/>
    <cellStyle name="Nota 3 3 2 2 2" xfId="2219"/>
    <cellStyle name="Nota 3 3 2 3" xfId="2159"/>
    <cellStyle name="Nota 3 3 3" xfId="2041"/>
    <cellStyle name="Nota 3 3 3 2" xfId="2220"/>
    <cellStyle name="Nota 3 3 4" xfId="2127"/>
    <cellStyle name="Nota 3 4" xfId="1172"/>
    <cellStyle name="Nota 3 4 2" xfId="2042"/>
    <cellStyle name="Nota 3 4 2 2" xfId="2221"/>
    <cellStyle name="Nota 3 4 3" xfId="2160"/>
    <cellStyle name="Nota 3 5" xfId="2043"/>
    <cellStyle name="Nota 3 5 2" xfId="2222"/>
    <cellStyle name="Nota 3 6" xfId="2111"/>
    <cellStyle name="Nota 3_Entradas •" xfId="665"/>
    <cellStyle name="Nota 4" xfId="666"/>
    <cellStyle name="Nota 4 2" xfId="1173"/>
    <cellStyle name="Nota 4 2 2" xfId="2044"/>
    <cellStyle name="Nota 4 2 2 2" xfId="2223"/>
    <cellStyle name="Nota 4 2 3" xfId="2161"/>
    <cellStyle name="Nota 4 3" xfId="2045"/>
    <cellStyle name="Nota 4 3 2" xfId="2224"/>
    <cellStyle name="Nota 4 4" xfId="2128"/>
    <cellStyle name="Nota 5" xfId="1174"/>
    <cellStyle name="Nota 5 2" xfId="2046"/>
    <cellStyle name="Nota 5 2 2" xfId="2225"/>
    <cellStyle name="Nota 5 3" xfId="2162"/>
    <cellStyle name="Nota 6" xfId="2047"/>
    <cellStyle name="Nota 6 2" xfId="2226"/>
    <cellStyle name="Porcentagem" xfId="2262" builtinId="5"/>
    <cellStyle name="Porcentagem 2" xfId="82"/>
    <cellStyle name="Porcentagem 2 2" xfId="83"/>
    <cellStyle name="Porcentagem 2 3" xfId="667"/>
    <cellStyle name="Porcentagem 2 4" xfId="668"/>
    <cellStyle name="Porcentagem 2_Entradas •" xfId="669"/>
    <cellStyle name="Porcentagem 3" xfId="100"/>
    <cellStyle name="Porcentagem 3 2" xfId="250"/>
    <cellStyle name="Porcentagem 3 2 2" xfId="670"/>
    <cellStyle name="Porcentagem 3 2 2 2" xfId="1175"/>
    <cellStyle name="Porcentagem 3 2 2 2 2" xfId="2048"/>
    <cellStyle name="Porcentagem 3 2 2 3" xfId="2049"/>
    <cellStyle name="Porcentagem 3 2 3" xfId="1176"/>
    <cellStyle name="Porcentagem 3 2 3 2" xfId="2050"/>
    <cellStyle name="Porcentagem 3 2 4" xfId="2051"/>
    <cellStyle name="Porcentagem 3 3" xfId="671"/>
    <cellStyle name="Porcentagem 3 3 2" xfId="1177"/>
    <cellStyle name="Porcentagem 3 3 2 2" xfId="2052"/>
    <cellStyle name="Porcentagem 3 3 3" xfId="2053"/>
    <cellStyle name="Porcentagem 3 4" xfId="1178"/>
    <cellStyle name="Porcentagem 3 4 2" xfId="2054"/>
    <cellStyle name="Porcentagem 3 5" xfId="2055"/>
    <cellStyle name="Porcentagem 4" xfId="145"/>
    <cellStyle name="Porcentagem 4 2" xfId="251"/>
    <cellStyle name="Porcentagem 4 2 2" xfId="672"/>
    <cellStyle name="Porcentagem 4 2 2 2" xfId="1179"/>
    <cellStyle name="Porcentagem 4 2 2 2 2" xfId="2056"/>
    <cellStyle name="Porcentagem 4 2 2 3" xfId="2057"/>
    <cellStyle name="Porcentagem 4 2 3" xfId="1180"/>
    <cellStyle name="Porcentagem 4 2 3 2" xfId="2058"/>
    <cellStyle name="Porcentagem 4 2 4" xfId="2059"/>
    <cellStyle name="Porcentagem 4 3" xfId="673"/>
    <cellStyle name="Porcentagem 4 3 2" xfId="1181"/>
    <cellStyle name="Porcentagem 4 3 2 2" xfId="2060"/>
    <cellStyle name="Porcentagem 4 3 3" xfId="2061"/>
    <cellStyle name="Porcentagem 4 4" xfId="1182"/>
    <cellStyle name="Porcentagem 4 4 2" xfId="2062"/>
    <cellStyle name="Porcentagem 4 5" xfId="2063"/>
    <cellStyle name="Porcentagem 5" xfId="252"/>
    <cellStyle name="Porcentagem 6" xfId="10"/>
    <cellStyle name="Porcentagem 6 2" xfId="674"/>
    <cellStyle name="Porcentagem 6 2 2" xfId="1183"/>
    <cellStyle name="Porcentagem 6 2 2 2" xfId="2064"/>
    <cellStyle name="Porcentagem 6 2 3" xfId="2065"/>
    <cellStyle name="Porcentagem 6 3" xfId="1184"/>
    <cellStyle name="Porcentagem 6 3 2" xfId="2066"/>
    <cellStyle name="Porcentagem 6 4" xfId="2067"/>
    <cellStyle name="Porcentagem 7" xfId="722"/>
    <cellStyle name="Porcentagem 7 2" xfId="1185"/>
    <cellStyle name="Porcentagem 7 2 2" xfId="2068"/>
    <cellStyle name="Porcentagem 7 3" xfId="2069"/>
    <cellStyle name="Porcentagem 8" xfId="1186"/>
    <cellStyle name="Saída 2" xfId="253"/>
    <cellStyle name="Saída 2 2" xfId="675"/>
    <cellStyle name="Saída 2 2 2" xfId="1187"/>
    <cellStyle name="Saída 2 2 2 2" xfId="2070"/>
    <cellStyle name="Saída 2 2 2 2 2" xfId="2227"/>
    <cellStyle name="Saída 2 2 2 3" xfId="2163"/>
    <cellStyle name="Saída 2 2 3" xfId="2071"/>
    <cellStyle name="Saída 2 2 3 2" xfId="2228"/>
    <cellStyle name="Saída 2 2 4" xfId="2129"/>
    <cellStyle name="Saída 2 3" xfId="676"/>
    <cellStyle name="Saída 2 3 2" xfId="1188"/>
    <cellStyle name="Saída 2 3 2 2" xfId="2072"/>
    <cellStyle name="Saída 2 3 2 2 2" xfId="2229"/>
    <cellStyle name="Saída 2 3 2 3" xfId="2164"/>
    <cellStyle name="Saída 2 3 3" xfId="2073"/>
    <cellStyle name="Saída 2 3 3 2" xfId="2230"/>
    <cellStyle name="Saída 2 3 4" xfId="2130"/>
    <cellStyle name="Saída 2 4" xfId="1189"/>
    <cellStyle name="Saída 2 4 2" xfId="2074"/>
    <cellStyle name="Saída 2 4 2 2" xfId="2231"/>
    <cellStyle name="Saída 2 4 3" xfId="2165"/>
    <cellStyle name="Saída 2 5" xfId="2075"/>
    <cellStyle name="Saída 2 5 2" xfId="2232"/>
    <cellStyle name="Saída 2 6" xfId="2107"/>
    <cellStyle name="Saída 2_Entradas •" xfId="677"/>
    <cellStyle name="Saída 3" xfId="312"/>
    <cellStyle name="Saída 3 2" xfId="678"/>
    <cellStyle name="Saída 3 2 2" xfId="1190"/>
    <cellStyle name="Saída 3 2 2 2" xfId="2076"/>
    <cellStyle name="Saída 3 2 2 2 2" xfId="2233"/>
    <cellStyle name="Saída 3 2 2 3" xfId="2166"/>
    <cellStyle name="Saída 3 2 3" xfId="2077"/>
    <cellStyle name="Saída 3 2 3 2" xfId="2234"/>
    <cellStyle name="Saída 3 2 4" xfId="2131"/>
    <cellStyle name="Saída 3 3" xfId="679"/>
    <cellStyle name="Saída 3 3 2" xfId="1191"/>
    <cellStyle name="Saída 3 3 2 2" xfId="2078"/>
    <cellStyle name="Saída 3 3 2 2 2" xfId="2235"/>
    <cellStyle name="Saída 3 3 2 3" xfId="2167"/>
    <cellStyle name="Saída 3 3 3" xfId="2079"/>
    <cellStyle name="Saída 3 3 3 2" xfId="2236"/>
    <cellStyle name="Saída 3 3 4" xfId="2132"/>
    <cellStyle name="Saída 3 4" xfId="1192"/>
    <cellStyle name="Saída 3 4 2" xfId="2080"/>
    <cellStyle name="Saída 3 4 2 2" xfId="2237"/>
    <cellStyle name="Saída 3 4 3" xfId="2168"/>
    <cellStyle name="Saída 3 5" xfId="2081"/>
    <cellStyle name="Saída 3 5 2" xfId="2238"/>
    <cellStyle name="Saída 3 6" xfId="2112"/>
    <cellStyle name="Saída 3_Entradas •" xfId="680"/>
    <cellStyle name="Saída 4" xfId="681"/>
    <cellStyle name="Saída 4 2" xfId="1193"/>
    <cellStyle name="Saída 4 2 2" xfId="2082"/>
    <cellStyle name="Saída 4 2 2 2" xfId="2239"/>
    <cellStyle name="Saída 4 2 3" xfId="2169"/>
    <cellStyle name="Saída 4 3" xfId="2083"/>
    <cellStyle name="Saída 4 3 2" xfId="2240"/>
    <cellStyle name="Saída 4 4" xfId="2133"/>
    <cellStyle name="Saída 5" xfId="1194"/>
    <cellStyle name="Saída 5 2" xfId="2084"/>
    <cellStyle name="Saída 5 2 2" xfId="2241"/>
    <cellStyle name="Saída 5 3" xfId="2170"/>
    <cellStyle name="Saída 6" xfId="2085"/>
    <cellStyle name="Saída 6 2" xfId="2242"/>
    <cellStyle name="Texto de Aviso 2" xfId="254"/>
    <cellStyle name="Texto de Aviso 3" xfId="313"/>
    <cellStyle name="Texto de Aviso 4" xfId="1195"/>
    <cellStyle name="Texto Explicativo 2" xfId="255"/>
    <cellStyle name="Texto Explicativo 3" xfId="314"/>
    <cellStyle name="Texto Explicativo 4" xfId="1196"/>
    <cellStyle name="Título 1 2" xfId="256"/>
    <cellStyle name="Título 1 2 2" xfId="682"/>
    <cellStyle name="Título 1 3" xfId="315"/>
    <cellStyle name="Título 1 3 2" xfId="683"/>
    <cellStyle name="Título 1 4" xfId="1197"/>
    <cellStyle name="Título 2 2" xfId="257"/>
    <cellStyle name="Título 2 2 2" xfId="684"/>
    <cellStyle name="Título 2 3" xfId="316"/>
    <cellStyle name="Título 2 3 2" xfId="685"/>
    <cellStyle name="Título 2 4" xfId="1198"/>
    <cellStyle name="Título 3 2" xfId="258"/>
    <cellStyle name="Título 3 3" xfId="317"/>
    <cellStyle name="Título 3 4" xfId="1199"/>
    <cellStyle name="Título 4 2" xfId="259"/>
    <cellStyle name="Título 4 3" xfId="318"/>
    <cellStyle name="Título 4 4" xfId="1200"/>
    <cellStyle name="Título 5" xfId="260"/>
    <cellStyle name="Título 6" xfId="319"/>
    <cellStyle name="Título 7" xfId="1201"/>
    <cellStyle name="Total 2" xfId="261"/>
    <cellStyle name="Total 2 2" xfId="686"/>
    <cellStyle name="Total 2 2 2" xfId="1202"/>
    <cellStyle name="Total 2 2 2 2" xfId="2086"/>
    <cellStyle name="Total 2 2 2 2 2" xfId="2243"/>
    <cellStyle name="Total 2 2 2 3" xfId="2171"/>
    <cellStyle name="Total 2 2 3" xfId="2087"/>
    <cellStyle name="Total 2 2 3 2" xfId="2244"/>
    <cellStyle name="Total 2 2 4" xfId="2134"/>
    <cellStyle name="Total 2 3" xfId="687"/>
    <cellStyle name="Total 2 3 2" xfId="1203"/>
    <cellStyle name="Total 2 3 2 2" xfId="2088"/>
    <cellStyle name="Total 2 3 2 2 2" xfId="2245"/>
    <cellStyle name="Total 2 3 2 3" xfId="2172"/>
    <cellStyle name="Total 2 3 3" xfId="2089"/>
    <cellStyle name="Total 2 3 3 2" xfId="2246"/>
    <cellStyle name="Total 2 3 4" xfId="2135"/>
    <cellStyle name="Total 2 4" xfId="1204"/>
    <cellStyle name="Total 2 4 2" xfId="2090"/>
    <cellStyle name="Total 2 4 2 2" xfId="2247"/>
    <cellStyle name="Total 2 4 3" xfId="2173"/>
    <cellStyle name="Total 2 5" xfId="2091"/>
    <cellStyle name="Total 2 5 2" xfId="2248"/>
    <cellStyle name="Total 2 6" xfId="2108"/>
    <cellStyle name="Total 2_Entradas •" xfId="688"/>
    <cellStyle name="Total 3" xfId="320"/>
    <cellStyle name="Total 3 2" xfId="689"/>
    <cellStyle name="Total 3 2 2" xfId="1205"/>
    <cellStyle name="Total 3 2 2 2" xfId="2092"/>
    <cellStyle name="Total 3 2 2 2 2" xfId="2249"/>
    <cellStyle name="Total 3 2 2 3" xfId="2174"/>
    <cellStyle name="Total 3 2 3" xfId="2093"/>
    <cellStyle name="Total 3 2 3 2" xfId="2250"/>
    <cellStyle name="Total 3 2 4" xfId="2136"/>
    <cellStyle name="Total 3 3" xfId="690"/>
    <cellStyle name="Total 3 3 2" xfId="1206"/>
    <cellStyle name="Total 3 3 2 2" xfId="2094"/>
    <cellStyle name="Total 3 3 2 2 2" xfId="2251"/>
    <cellStyle name="Total 3 3 2 3" xfId="2175"/>
    <cellStyle name="Total 3 3 3" xfId="2095"/>
    <cellStyle name="Total 3 3 3 2" xfId="2252"/>
    <cellStyle name="Total 3 3 4" xfId="2137"/>
    <cellStyle name="Total 3 4" xfId="1207"/>
    <cellStyle name="Total 3 4 2" xfId="2096"/>
    <cellStyle name="Total 3 4 2 2" xfId="2253"/>
    <cellStyle name="Total 3 4 3" xfId="2176"/>
    <cellStyle name="Total 3 5" xfId="2097"/>
    <cellStyle name="Total 3 5 2" xfId="2254"/>
    <cellStyle name="Total 3 6" xfId="2113"/>
    <cellStyle name="Total 3_Entradas •" xfId="691"/>
    <cellStyle name="Total 4" xfId="692"/>
    <cellStyle name="Total 4 2" xfId="1208"/>
    <cellStyle name="Total 4 2 2" xfId="2098"/>
    <cellStyle name="Total 4 2 2 2" xfId="2255"/>
    <cellStyle name="Total 4 2 3" xfId="2177"/>
    <cellStyle name="Total 4 3" xfId="2099"/>
    <cellStyle name="Total 4 3 2" xfId="2256"/>
    <cellStyle name="Total 4 4" xfId="2138"/>
    <cellStyle name="Total 5" xfId="1209"/>
    <cellStyle name="Total 5 2" xfId="2100"/>
    <cellStyle name="Total 5 2 2" xfId="2257"/>
    <cellStyle name="Total 5 3" xfId="2178"/>
    <cellStyle name="Total 6" xfId="2101"/>
    <cellStyle name="Total 6 2" xfId="2258"/>
    <cellStyle name="Vírgula" xfId="11" builtinId="3"/>
    <cellStyle name="Vírgula 10" xfId="1210"/>
    <cellStyle name="Vírgula 2" xfId="84"/>
    <cellStyle name="Vírgula 2 2" xfId="136"/>
    <cellStyle name="Vírgula 2 3" xfId="693"/>
    <cellStyle name="Vírgula 2 4" xfId="694"/>
    <cellStyle name="Vírgula 2_Entradas •" xfId="695"/>
    <cellStyle name="Vírgula 3" xfId="8"/>
    <cellStyle name="Vírgula 3 2" xfId="696"/>
    <cellStyle name="Vírgula 3 3" xfId="697"/>
    <cellStyle name="Vírgula 3 3 2" xfId="1211"/>
    <cellStyle name="Vírgula 3 3 2 2" xfId="2102"/>
    <cellStyle name="Vírgula 3 3 3" xfId="2103"/>
    <cellStyle name="Vírgula 3 4" xfId="85"/>
    <cellStyle name="Vírgula 3_Entradas •" xfId="698"/>
    <cellStyle name="Vírgula 4" xfId="86"/>
    <cellStyle name="Vírgula 5" xfId="262"/>
    <cellStyle name="Vírgula 6" xfId="321"/>
    <cellStyle name="Vírgula 7" xfId="699"/>
    <cellStyle name="Vírgula 8" xfId="700"/>
    <cellStyle name="Vírgula 9" xfId="701"/>
  </cellStyles>
  <dxfs count="12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theme="1"/>
      </font>
    </dxf>
    <dxf>
      <font>
        <color rgb="FFFF0000"/>
      </font>
    </dxf>
    <dxf>
      <font>
        <color rgb="FF5D0B0B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00CC00"/>
      </font>
    </dxf>
    <dxf>
      <font>
        <color rgb="FF9C0006"/>
      </font>
    </dxf>
    <dxf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CEB964"/>
      <color rgb="FF697C7D"/>
      <color rgb="FFEAFFD5"/>
      <color rgb="FFE0D1FF"/>
      <color rgb="FFCCFF99"/>
      <color rgb="FFFFEB9C"/>
      <color rgb="FFFF4343"/>
      <color rgb="FFFFF3CD"/>
      <color rgb="FFCC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</xdr:colOff>
      <xdr:row>24</xdr:row>
      <xdr:rowOff>53340</xdr:rowOff>
    </xdr:from>
    <xdr:to>
      <xdr:col>9</xdr:col>
      <xdr:colOff>274320</xdr:colOff>
      <xdr:row>33</xdr:row>
      <xdr:rowOff>175260</xdr:rowOff>
    </xdr:to>
    <xdr:sp macro="" textlink="">
      <xdr:nvSpPr>
        <xdr:cNvPr id="2" name="Seta em Curva para a Esquerda 11"/>
        <xdr:cNvSpPr/>
      </xdr:nvSpPr>
      <xdr:spPr>
        <a:xfrm>
          <a:off x="5554980" y="5577840"/>
          <a:ext cx="205740" cy="2122170"/>
        </a:xfrm>
        <a:prstGeom prst="curvedLeftArrow">
          <a:avLst>
            <a:gd name="adj1" fmla="val 25000"/>
            <a:gd name="adj2" fmla="val 50000"/>
            <a:gd name="adj3" fmla="val 217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45720</xdr:colOff>
      <xdr:row>5</xdr:row>
      <xdr:rowOff>60960</xdr:rowOff>
    </xdr:from>
    <xdr:to>
      <xdr:col>9</xdr:col>
      <xdr:colOff>259080</xdr:colOff>
      <xdr:row>19</xdr:row>
      <xdr:rowOff>167640</xdr:rowOff>
    </xdr:to>
    <xdr:sp macro="" textlink="">
      <xdr:nvSpPr>
        <xdr:cNvPr id="3" name="Seta em Curva para a Esquerda 12"/>
        <xdr:cNvSpPr/>
      </xdr:nvSpPr>
      <xdr:spPr>
        <a:xfrm>
          <a:off x="5532120" y="1375410"/>
          <a:ext cx="213360" cy="3116580"/>
        </a:xfrm>
        <a:prstGeom prst="curvedLeftArrow">
          <a:avLst>
            <a:gd name="adj1" fmla="val 25000"/>
            <a:gd name="adj2" fmla="val 50000"/>
            <a:gd name="adj3" fmla="val 217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54665</xdr:colOff>
      <xdr:row>17</xdr:row>
      <xdr:rowOff>71893</xdr:rowOff>
    </xdr:from>
    <xdr:to>
      <xdr:col>9</xdr:col>
      <xdr:colOff>283265</xdr:colOff>
      <xdr:row>28</xdr:row>
      <xdr:rowOff>10933</xdr:rowOff>
    </xdr:to>
    <xdr:sp macro="" textlink="">
      <xdr:nvSpPr>
        <xdr:cNvPr id="4" name="Seta em Curva para a Esquerda 13"/>
        <xdr:cNvSpPr/>
      </xdr:nvSpPr>
      <xdr:spPr>
        <a:xfrm>
          <a:off x="5541065" y="3996193"/>
          <a:ext cx="228600" cy="2339340"/>
        </a:xfrm>
        <a:prstGeom prst="curvedLeftArrow">
          <a:avLst>
            <a:gd name="adj1" fmla="val 25000"/>
            <a:gd name="adj2" fmla="val 50000"/>
            <a:gd name="adj3" fmla="val 217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323850</xdr:colOff>
      <xdr:row>27</xdr:row>
      <xdr:rowOff>114300</xdr:rowOff>
    </xdr:from>
    <xdr:to>
      <xdr:col>11</xdr:col>
      <xdr:colOff>552450</xdr:colOff>
      <xdr:row>28</xdr:row>
      <xdr:rowOff>0</xdr:rowOff>
    </xdr:to>
    <xdr:cxnSp macro="">
      <xdr:nvCxnSpPr>
        <xdr:cNvPr id="5" name="Conector Angulado 15"/>
        <xdr:cNvCxnSpPr/>
      </xdr:nvCxnSpPr>
      <xdr:spPr>
        <a:xfrm flipV="1">
          <a:off x="5162550" y="6238875"/>
          <a:ext cx="1838325" cy="857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35</xdr:row>
      <xdr:rowOff>0</xdr:rowOff>
    </xdr:from>
    <xdr:to>
      <xdr:col>12</xdr:col>
      <xdr:colOff>9525</xdr:colOff>
      <xdr:row>38</xdr:row>
      <xdr:rowOff>0</xdr:rowOff>
    </xdr:to>
    <xdr:cxnSp macro="">
      <xdr:nvCxnSpPr>
        <xdr:cNvPr id="6" name="Conector Angulado 16"/>
        <xdr:cNvCxnSpPr/>
      </xdr:nvCxnSpPr>
      <xdr:spPr>
        <a:xfrm>
          <a:off x="4467225" y="7924800"/>
          <a:ext cx="2571750" cy="600075"/>
        </a:xfrm>
        <a:prstGeom prst="bentConnector3">
          <a:avLst>
            <a:gd name="adj1" fmla="val 5370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18</xdr:row>
      <xdr:rowOff>114300</xdr:rowOff>
    </xdr:from>
    <xdr:to>
      <xdr:col>12</xdr:col>
      <xdr:colOff>0</xdr:colOff>
      <xdr:row>20</xdr:row>
      <xdr:rowOff>173831</xdr:rowOff>
    </xdr:to>
    <xdr:cxnSp macro="">
      <xdr:nvCxnSpPr>
        <xdr:cNvPr id="7" name="Conector Angulado 19"/>
        <xdr:cNvCxnSpPr/>
      </xdr:nvCxnSpPr>
      <xdr:spPr>
        <a:xfrm>
          <a:off x="5495925" y="4238625"/>
          <a:ext cx="1533525" cy="459581"/>
        </a:xfrm>
        <a:prstGeom prst="bentConnector3">
          <a:avLst>
            <a:gd name="adj1" fmla="val 2452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34</xdr:row>
      <xdr:rowOff>9526</xdr:rowOff>
    </xdr:from>
    <xdr:to>
      <xdr:col>9</xdr:col>
      <xdr:colOff>304800</xdr:colOff>
      <xdr:row>44</xdr:row>
      <xdr:rowOff>114300</xdr:rowOff>
    </xdr:to>
    <xdr:sp macro="" textlink="">
      <xdr:nvSpPr>
        <xdr:cNvPr id="8" name="Seta em Curva para a Esquerda 21"/>
        <xdr:cNvSpPr/>
      </xdr:nvSpPr>
      <xdr:spPr>
        <a:xfrm>
          <a:off x="5553075" y="7734301"/>
          <a:ext cx="238125" cy="2105024"/>
        </a:xfrm>
        <a:prstGeom prst="curvedLeftArrow">
          <a:avLst>
            <a:gd name="adj1" fmla="val 25000"/>
            <a:gd name="adj2" fmla="val 50000"/>
            <a:gd name="adj3" fmla="val 217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381000</xdr:colOff>
      <xdr:row>9</xdr:row>
      <xdr:rowOff>11906</xdr:rowOff>
    </xdr:from>
    <xdr:to>
      <xdr:col>12</xdr:col>
      <xdr:colOff>0</xdr:colOff>
      <xdr:row>19</xdr:row>
      <xdr:rowOff>180975</xdr:rowOff>
    </xdr:to>
    <xdr:cxnSp macro="">
      <xdr:nvCxnSpPr>
        <xdr:cNvPr id="9" name="Conector Angulado 19"/>
        <xdr:cNvCxnSpPr/>
      </xdr:nvCxnSpPr>
      <xdr:spPr>
        <a:xfrm rot="5400000" flipH="1" flipV="1">
          <a:off x="5258990" y="2734866"/>
          <a:ext cx="2378869" cy="1162050"/>
        </a:xfrm>
        <a:prstGeom prst="bentConnector3">
          <a:avLst>
            <a:gd name="adj1" fmla="val 9983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21</xdr:row>
      <xdr:rowOff>0</xdr:rowOff>
    </xdr:from>
    <xdr:to>
      <xdr:col>11</xdr:col>
      <xdr:colOff>561975</xdr:colOff>
      <xdr:row>28</xdr:row>
      <xdr:rowOff>123825</xdr:rowOff>
    </xdr:to>
    <xdr:cxnSp macro="">
      <xdr:nvCxnSpPr>
        <xdr:cNvPr id="10" name="Conector Angulado 15"/>
        <xdr:cNvCxnSpPr/>
      </xdr:nvCxnSpPr>
      <xdr:spPr>
        <a:xfrm>
          <a:off x="4286250" y="4724400"/>
          <a:ext cx="2724150" cy="17240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P~1.FAX\AppData\Local\Temp\Rar$DI00.674\planilha-custo-de-fabricacao-te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-Produto"/>
      <sheetName val="info"/>
      <sheetName val="VER MAIS PLANILHAS"/>
      <sheetName val="Plan3"/>
    </sheetNames>
    <sheetDataSet>
      <sheetData sheetId="0" refreshError="1"/>
      <sheetData sheetId="1" refreshError="1">
        <row r="9">
          <cell r="B9">
            <v>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theme="2" tint="-0.499984740745262"/>
  </sheetPr>
  <dimension ref="A2:S131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9" sqref="B49"/>
    </sheetView>
  </sheetViews>
  <sheetFormatPr defaultRowHeight="15" x14ac:dyDescent="0.25"/>
  <cols>
    <col min="1" max="1" width="10.7109375" style="73" customWidth="1"/>
    <col min="2" max="2" width="54" style="73" bestFit="1" customWidth="1"/>
    <col min="3" max="6" width="10.7109375" style="73" customWidth="1"/>
    <col min="7" max="7" width="12.85546875" style="73" customWidth="1"/>
    <col min="8" max="8" width="2.7109375" style="73" customWidth="1"/>
    <col min="9" max="10" width="12.28515625" style="73" customWidth="1"/>
    <col min="11" max="11" width="2.7109375" style="73" customWidth="1"/>
    <col min="12" max="13" width="12.28515625" style="73" customWidth="1"/>
    <col min="14" max="14" width="2.7109375" style="73" customWidth="1"/>
    <col min="15" max="16" width="12.28515625" style="73" customWidth="1"/>
    <col min="17" max="17" width="2.7109375" style="73" customWidth="1"/>
    <col min="18" max="19" width="12.28515625" style="73" customWidth="1"/>
    <col min="20" max="16384" width="9.140625" style="73"/>
  </cols>
  <sheetData>
    <row r="2" spans="1:19" ht="30" customHeight="1" x14ac:dyDescent="0.25">
      <c r="I2" s="663" t="s">
        <v>501</v>
      </c>
      <c r="J2" s="663"/>
      <c r="L2" s="660" t="s">
        <v>359</v>
      </c>
      <c r="M2" s="660"/>
      <c r="O2" s="661" t="s">
        <v>358</v>
      </c>
      <c r="P2" s="661"/>
      <c r="R2" s="662" t="s">
        <v>500</v>
      </c>
      <c r="S2" s="662"/>
    </row>
    <row r="3" spans="1:19" ht="29.25" customHeight="1" x14ac:dyDescent="0.25">
      <c r="A3" s="108" t="s">
        <v>195</v>
      </c>
      <c r="B3" s="108" t="s">
        <v>147</v>
      </c>
      <c r="C3" s="109" t="s">
        <v>347</v>
      </c>
      <c r="D3" s="109" t="s">
        <v>348</v>
      </c>
      <c r="E3" s="109" t="s">
        <v>348</v>
      </c>
      <c r="F3" s="109" t="s">
        <v>349</v>
      </c>
      <c r="G3" s="109" t="s">
        <v>349</v>
      </c>
      <c r="I3" s="109" t="s">
        <v>345</v>
      </c>
      <c r="J3" s="109" t="s">
        <v>346</v>
      </c>
      <c r="L3" s="109" t="s">
        <v>356</v>
      </c>
      <c r="M3" s="109" t="s">
        <v>357</v>
      </c>
      <c r="O3" s="109" t="s">
        <v>356</v>
      </c>
      <c r="P3" s="109" t="s">
        <v>357</v>
      </c>
      <c r="R3" s="109" t="s">
        <v>449</v>
      </c>
      <c r="S3" s="109" t="s">
        <v>450</v>
      </c>
    </row>
    <row r="4" spans="1:19" ht="22.5" customHeight="1" x14ac:dyDescent="0.3">
      <c r="A4" s="97" t="s">
        <v>154</v>
      </c>
      <c r="B4" s="98" t="s">
        <v>20</v>
      </c>
      <c r="C4" s="118">
        <v>12</v>
      </c>
      <c r="D4" s="119">
        <v>0.5</v>
      </c>
      <c r="E4" s="118">
        <v>0.505</v>
      </c>
      <c r="F4" s="118">
        <f>C4*D4</f>
        <v>6</v>
      </c>
      <c r="G4" s="118">
        <f>C4*E4</f>
        <v>6.0600000000000005</v>
      </c>
      <c r="I4" s="110">
        <f>IF(ISBLANK($A$2),SUMIFS(Entradas!C:C,Entradas!A:A,'Cadastro-Estoque'!A:A),SUMIFS(Entradas!C:C,Entradas!A:A,'Cadastro-Estoque'!A:A,Entradas!B:B,CONCATENATE("&lt;=",$A$2)))</f>
        <v>0</v>
      </c>
      <c r="J4" s="120">
        <f>I4*G4</f>
        <v>0</v>
      </c>
      <c r="L4" s="111">
        <f>IF(ISBLANK($A$2),SUMIFS(Saidas!C:C,Saidas!A:A,'Cadastro-Estoque'!A:A),SUMIFS(Saidas!C:C,Saidas!A:A,'Cadastro-Estoque'!A:A,Saidas!B:B,CONCATENATE("&lt;=",$A$2)))</f>
        <v>0</v>
      </c>
      <c r="M4" s="120">
        <f>L4*F4</f>
        <v>0</v>
      </c>
      <c r="O4" s="111">
        <f>IF(ISBLANK($A$2),SUMIFS(Faturado!C:C,Faturado!A:A,'Cadastro-Estoque'!A:A),SUMIFS(Faturado!C:C,Faturado!A:A,'Cadastro-Estoque'!A:A,Faturado!B:B,CONCATENATE("&lt;=",$A$2)))</f>
        <v>0</v>
      </c>
      <c r="P4" s="120">
        <f>O4*F4</f>
        <v>0</v>
      </c>
      <c r="R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" s="76">
        <f>R4*F4</f>
        <v>0</v>
      </c>
    </row>
    <row r="5" spans="1:19" ht="22.5" customHeight="1" x14ac:dyDescent="0.3">
      <c r="A5" s="97" t="s">
        <v>154</v>
      </c>
      <c r="B5" s="98" t="s">
        <v>21</v>
      </c>
      <c r="C5" s="118">
        <v>30</v>
      </c>
      <c r="D5" s="119">
        <v>0.5</v>
      </c>
      <c r="E5" s="118">
        <v>0.505</v>
      </c>
      <c r="F5" s="118">
        <f t="shared" ref="F5:F92" si="0">C5*D5</f>
        <v>15</v>
      </c>
      <c r="G5" s="118">
        <f t="shared" ref="G5:G92" si="1">C5*E5</f>
        <v>15.15</v>
      </c>
      <c r="I5" s="110">
        <f>IF(ISBLANK($A$2),SUMIFS(Entradas!C:C,Entradas!A:A,'Cadastro-Estoque'!A:A),SUMIFS(Entradas!C:C,Entradas!A:A,'Cadastro-Estoque'!A:A,Entradas!B:B,CONCATENATE("&lt;=",$A$2)))</f>
        <v>1486</v>
      </c>
      <c r="J5" s="120">
        <f t="shared" ref="J5:J21" si="2">I5*G5</f>
        <v>22512.9</v>
      </c>
      <c r="L5" s="111">
        <f>IF(ISBLANK($A$2),SUMIFS(Saidas!C:C,Saidas!A:A,'Cadastro-Estoque'!A:A),SUMIFS(Saidas!C:C,Saidas!A:A,'Cadastro-Estoque'!A:A,Saidas!B:B,CONCATENATE("&lt;=",$A$2)))</f>
        <v>4875</v>
      </c>
      <c r="M5" s="120">
        <f t="shared" ref="M5:M22" si="3">L5*F5</f>
        <v>73125</v>
      </c>
      <c r="O5" s="111">
        <f>IF(ISBLANK($A$2),SUMIFS(Faturado!C:C,Faturado!A:A,'Cadastro-Estoque'!A:A),SUMIFS(Faturado!C:C,Faturado!A:A,'Cadastro-Estoque'!A:A,Faturado!B:B,CONCATENATE("&lt;=",$A$2)))</f>
        <v>0</v>
      </c>
      <c r="P5" s="120">
        <f>O5*F5</f>
        <v>0</v>
      </c>
      <c r="R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" s="76">
        <f t="shared" ref="S5:S22" si="4">R5*F5</f>
        <v>0</v>
      </c>
    </row>
    <row r="6" spans="1:19" ht="22.5" customHeight="1" x14ac:dyDescent="0.3">
      <c r="A6" s="97" t="s">
        <v>155</v>
      </c>
      <c r="B6" s="98" t="s">
        <v>22</v>
      </c>
      <c r="C6" s="118">
        <v>30</v>
      </c>
      <c r="D6" s="119">
        <v>0.5</v>
      </c>
      <c r="E6" s="118">
        <v>0.505</v>
      </c>
      <c r="F6" s="118">
        <f t="shared" si="0"/>
        <v>15</v>
      </c>
      <c r="G6" s="118">
        <f t="shared" si="1"/>
        <v>15.15</v>
      </c>
      <c r="I6" s="110">
        <f>IF(ISBLANK($A$2),SUMIFS(Entradas!C:C,Entradas!A:A,'Cadastro-Estoque'!A:A),SUMIFS(Entradas!C:C,Entradas!A:A,'Cadastro-Estoque'!A:A,Entradas!B:B,CONCATENATE("&lt;=",$A$2)))</f>
        <v>0</v>
      </c>
      <c r="J6" s="120">
        <f t="shared" si="2"/>
        <v>0</v>
      </c>
      <c r="L6" s="111">
        <f>IF(ISBLANK($A$2),SUMIFS(Saidas!C:C,Saidas!A:A,'Cadastro-Estoque'!A:A),SUMIFS(Saidas!C:C,Saidas!A:A,'Cadastro-Estoque'!A:A,Saidas!B:B,CONCATENATE("&lt;=",$A$2)))</f>
        <v>0</v>
      </c>
      <c r="M6" s="120">
        <f t="shared" si="3"/>
        <v>0</v>
      </c>
      <c r="O6" s="111">
        <f>IF(ISBLANK($A$2),SUMIFS(Faturado!C:C,Faturado!A:A,'Cadastro-Estoque'!A:A),SUMIFS(Faturado!C:C,Faturado!A:A,'Cadastro-Estoque'!A:A,Faturado!B:B,CONCATENATE("&lt;=",$A$2)))</f>
        <v>0</v>
      </c>
      <c r="P6" s="120">
        <f t="shared" ref="P6:P22" si="5">O6*F6</f>
        <v>0</v>
      </c>
      <c r="R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" s="76">
        <f t="shared" si="4"/>
        <v>0</v>
      </c>
    </row>
    <row r="7" spans="1:19" ht="22.5" customHeight="1" x14ac:dyDescent="0.3">
      <c r="A7" s="97" t="s">
        <v>157</v>
      </c>
      <c r="B7" s="98" t="s">
        <v>24</v>
      </c>
      <c r="C7" s="118">
        <v>30</v>
      </c>
      <c r="D7" s="119">
        <v>0.5</v>
      </c>
      <c r="E7" s="118">
        <v>0.505</v>
      </c>
      <c r="F7" s="118">
        <v>12</v>
      </c>
      <c r="G7" s="118">
        <v>12.15</v>
      </c>
      <c r="I7" s="110">
        <f>IF(ISBLANK($A$2),SUMIFS(Entradas!C:C,Entradas!A:A,'Cadastro-Estoque'!A:A),SUMIFS(Entradas!C:C,Entradas!A:A,'Cadastro-Estoque'!A:A,Entradas!B:B,CONCATENATE("&lt;=",$A$2)))</f>
        <v>0</v>
      </c>
      <c r="J7" s="120">
        <f t="shared" si="2"/>
        <v>0</v>
      </c>
      <c r="L7" s="111">
        <f>IF(ISBLANK($A$2),SUMIFS(Saidas!C:C,Saidas!A:A,'Cadastro-Estoque'!A:A),SUMIFS(Saidas!C:C,Saidas!A:A,'Cadastro-Estoque'!A:A,Saidas!B:B,CONCATENATE("&lt;=",$A$2)))</f>
        <v>0</v>
      </c>
      <c r="M7" s="120">
        <f t="shared" si="3"/>
        <v>0</v>
      </c>
      <c r="O7" s="111">
        <f>IF(ISBLANK($A$2),SUMIFS(Faturado!C:C,Faturado!A:A,'Cadastro-Estoque'!A:A),SUMIFS(Faturado!C:C,Faturado!A:A,'Cadastro-Estoque'!A:A,Faturado!B:B,CONCATENATE("&lt;=",$A$2)))</f>
        <v>0</v>
      </c>
      <c r="P7" s="120">
        <f t="shared" si="5"/>
        <v>0</v>
      </c>
      <c r="R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" s="76">
        <f t="shared" si="4"/>
        <v>0</v>
      </c>
    </row>
    <row r="8" spans="1:19" ht="22.5" customHeight="1" x14ac:dyDescent="0.3">
      <c r="A8" s="97" t="s">
        <v>156</v>
      </c>
      <c r="B8" s="98" t="s">
        <v>23</v>
      </c>
      <c r="C8" s="118">
        <v>30</v>
      </c>
      <c r="D8" s="119">
        <v>0.4</v>
      </c>
      <c r="E8" s="118">
        <v>0.40500000000000003</v>
      </c>
      <c r="F8" s="118">
        <v>15</v>
      </c>
      <c r="G8" s="118">
        <v>15.15</v>
      </c>
      <c r="I8" s="110">
        <f>IF(ISBLANK($A$2),SUMIFS(Entradas!C:C,Entradas!A:A,'Cadastro-Estoque'!A:A),SUMIFS(Entradas!C:C,Entradas!A:A,'Cadastro-Estoque'!A:A,Entradas!B:B,CONCATENATE("&lt;=",$A$2)))</f>
        <v>0</v>
      </c>
      <c r="J8" s="120">
        <f t="shared" si="2"/>
        <v>0</v>
      </c>
      <c r="L8" s="111">
        <f>IF(ISBLANK($A$2),SUMIFS(Saidas!C:C,Saidas!A:A,'Cadastro-Estoque'!A:A),SUMIFS(Saidas!C:C,Saidas!A:A,'Cadastro-Estoque'!A:A,Saidas!B:B,CONCATENATE("&lt;=",$A$2)))</f>
        <v>0</v>
      </c>
      <c r="M8" s="120">
        <f t="shared" si="3"/>
        <v>0</v>
      </c>
      <c r="O8" s="111">
        <f>IF(ISBLANK($A$2),SUMIFS(Faturado!C:C,Faturado!A:A,'Cadastro-Estoque'!A:A),SUMIFS(Faturado!C:C,Faturado!A:A,'Cadastro-Estoque'!A:A,Faturado!B:B,CONCATENATE("&lt;=",$A$2)))</f>
        <v>0</v>
      </c>
      <c r="P8" s="120">
        <f t="shared" si="5"/>
        <v>0</v>
      </c>
      <c r="R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" s="76">
        <f t="shared" si="4"/>
        <v>0</v>
      </c>
    </row>
    <row r="9" spans="1:19" ht="22.5" customHeight="1" x14ac:dyDescent="0.3">
      <c r="A9" s="97" t="s">
        <v>158</v>
      </c>
      <c r="B9" s="98" t="s">
        <v>25</v>
      </c>
      <c r="C9" s="118">
        <v>12</v>
      </c>
      <c r="D9" s="119">
        <v>0.5</v>
      </c>
      <c r="E9" s="118">
        <v>0.505</v>
      </c>
      <c r="F9" s="118">
        <f t="shared" si="0"/>
        <v>6</v>
      </c>
      <c r="G9" s="118">
        <f t="shared" si="1"/>
        <v>6.0600000000000005</v>
      </c>
      <c r="I9" s="110">
        <f>IF(ISBLANK($A$2),SUMIFS(Entradas!C:C,Entradas!A:A,'Cadastro-Estoque'!A:A),SUMIFS(Entradas!C:C,Entradas!A:A,'Cadastro-Estoque'!A:A,Entradas!B:B,CONCATENATE("&lt;=",$A$2)))</f>
        <v>0</v>
      </c>
      <c r="J9" s="120">
        <f t="shared" si="2"/>
        <v>0</v>
      </c>
      <c r="L9" s="111">
        <f>IF(ISBLANK($A$2),SUMIFS(Saidas!C:C,Saidas!A:A,'Cadastro-Estoque'!A:A),SUMIFS(Saidas!C:C,Saidas!A:A,'Cadastro-Estoque'!A:A,Saidas!B:B,CONCATENATE("&lt;=",$A$2)))</f>
        <v>0</v>
      </c>
      <c r="M9" s="120">
        <f t="shared" si="3"/>
        <v>0</v>
      </c>
      <c r="O9" s="111">
        <f>IF(ISBLANK($A$2),SUMIFS(Faturado!C:C,Faturado!A:A,'Cadastro-Estoque'!A:A),SUMIFS(Faturado!C:C,Faturado!A:A,'Cadastro-Estoque'!A:A,Faturado!B:B,CONCATENATE("&lt;=",$A$2)))</f>
        <v>0</v>
      </c>
      <c r="P9" s="120">
        <f t="shared" si="5"/>
        <v>0</v>
      </c>
      <c r="R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" s="76">
        <f t="shared" si="4"/>
        <v>0</v>
      </c>
    </row>
    <row r="10" spans="1:19" ht="22.5" customHeight="1" x14ac:dyDescent="0.3">
      <c r="A10" s="97" t="s">
        <v>158</v>
      </c>
      <c r="B10" s="98" t="s">
        <v>26</v>
      </c>
      <c r="C10" s="118">
        <v>30</v>
      </c>
      <c r="D10" s="119">
        <v>0.5</v>
      </c>
      <c r="E10" s="118">
        <v>0.505</v>
      </c>
      <c r="F10" s="118">
        <f t="shared" si="0"/>
        <v>15</v>
      </c>
      <c r="G10" s="118">
        <f t="shared" si="1"/>
        <v>15.15</v>
      </c>
      <c r="I10" s="110">
        <f>IF(ISBLANK($A$2),SUMIFS(Entradas!C:C,Entradas!A:A,'Cadastro-Estoque'!A:A),SUMIFS(Entradas!C:C,Entradas!A:A,'Cadastro-Estoque'!A:A,Entradas!B:B,CONCATENATE("&lt;=",$A$2)))</f>
        <v>0</v>
      </c>
      <c r="J10" s="120">
        <f t="shared" si="2"/>
        <v>0</v>
      </c>
      <c r="L10" s="111">
        <f>IF(ISBLANK($A$2),SUMIFS(Saidas!C:C,Saidas!A:A,'Cadastro-Estoque'!A:A),SUMIFS(Saidas!C:C,Saidas!A:A,'Cadastro-Estoque'!A:A,Saidas!B:B,CONCATENATE("&lt;=",$A$2)))</f>
        <v>0</v>
      </c>
      <c r="M10" s="120">
        <f t="shared" si="3"/>
        <v>0</v>
      </c>
      <c r="O10" s="111">
        <f>IF(ISBLANK($A$2),SUMIFS(Faturado!C:C,Faturado!A:A,'Cadastro-Estoque'!A:A),SUMIFS(Faturado!C:C,Faturado!A:A,'Cadastro-Estoque'!A:A,Faturado!B:B,CONCATENATE("&lt;=",$A$2)))</f>
        <v>0</v>
      </c>
      <c r="P10" s="120">
        <f t="shared" si="5"/>
        <v>0</v>
      </c>
      <c r="R1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" s="76">
        <f t="shared" si="4"/>
        <v>0</v>
      </c>
    </row>
    <row r="11" spans="1:19" ht="22.5" customHeight="1" x14ac:dyDescent="0.3">
      <c r="A11" s="97" t="s">
        <v>159</v>
      </c>
      <c r="B11" s="98" t="s">
        <v>27</v>
      </c>
      <c r="C11" s="118">
        <v>30</v>
      </c>
      <c r="D11" s="119">
        <v>0.5</v>
      </c>
      <c r="E11" s="118">
        <v>0.505</v>
      </c>
      <c r="F11" s="118">
        <f t="shared" si="0"/>
        <v>15</v>
      </c>
      <c r="G11" s="118">
        <f t="shared" si="1"/>
        <v>15.15</v>
      </c>
      <c r="I11" s="110">
        <f>IF(ISBLANK($A$2),SUMIFS(Entradas!C:C,Entradas!A:A,'Cadastro-Estoque'!A:A),SUMIFS(Entradas!C:C,Entradas!A:A,'Cadastro-Estoque'!A:A,Entradas!B:B,CONCATENATE("&lt;=",$A$2)))</f>
        <v>0</v>
      </c>
      <c r="J11" s="120">
        <f t="shared" si="2"/>
        <v>0</v>
      </c>
      <c r="L11" s="111">
        <f>IF(ISBLANK($A$2),SUMIFS(Saidas!C:C,Saidas!A:A,'Cadastro-Estoque'!A:A),SUMIFS(Saidas!C:C,Saidas!A:A,'Cadastro-Estoque'!A:A,Saidas!B:B,CONCATENATE("&lt;=",$A$2)))</f>
        <v>0</v>
      </c>
      <c r="M11" s="120">
        <f t="shared" si="3"/>
        <v>0</v>
      </c>
      <c r="O11" s="111">
        <f>IF(ISBLANK($A$2),SUMIFS(Faturado!C:C,Faturado!A:A,'Cadastro-Estoque'!A:A),SUMIFS(Faturado!C:C,Faturado!A:A,'Cadastro-Estoque'!A:A,Faturado!B:B,CONCATENATE("&lt;=",$A$2)))</f>
        <v>0</v>
      </c>
      <c r="P11" s="120">
        <f t="shared" si="5"/>
        <v>0</v>
      </c>
      <c r="R1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" s="76">
        <f t="shared" si="4"/>
        <v>0</v>
      </c>
    </row>
    <row r="12" spans="1:19" ht="22.5" customHeight="1" x14ac:dyDescent="0.3">
      <c r="A12" s="97" t="s">
        <v>210</v>
      </c>
      <c r="B12" s="98" t="s">
        <v>204</v>
      </c>
      <c r="C12" s="118">
        <v>12</v>
      </c>
      <c r="D12" s="119">
        <v>0.5</v>
      </c>
      <c r="E12" s="118">
        <v>0.505</v>
      </c>
      <c r="F12" s="118">
        <f t="shared" si="0"/>
        <v>6</v>
      </c>
      <c r="G12" s="118">
        <f t="shared" si="1"/>
        <v>6.0600000000000005</v>
      </c>
      <c r="I12" s="110">
        <f>IF(ISBLANK($A$2),SUMIFS(Entradas!C:C,Entradas!A:A,'Cadastro-Estoque'!A:A),SUMIFS(Entradas!C:C,Entradas!A:A,'Cadastro-Estoque'!A:A,Entradas!B:B,CONCATENATE("&lt;=",$A$2)))</f>
        <v>0</v>
      </c>
      <c r="J12" s="120">
        <f t="shared" si="2"/>
        <v>0</v>
      </c>
      <c r="L12" s="111">
        <f>IF(ISBLANK($A$2),SUMIFS(Saidas!C:C,Saidas!A:A,'Cadastro-Estoque'!A:A),SUMIFS(Saidas!C:C,Saidas!A:A,'Cadastro-Estoque'!A:A,Saidas!B:B,CONCATENATE("&lt;=",$A$2)))</f>
        <v>0</v>
      </c>
      <c r="M12" s="120">
        <f t="shared" si="3"/>
        <v>0</v>
      </c>
      <c r="O12" s="111">
        <f>IF(ISBLANK($A$2),SUMIFS(Faturado!C:C,Faturado!A:A,'Cadastro-Estoque'!A:A),SUMIFS(Faturado!C:C,Faturado!A:A,'Cadastro-Estoque'!A:A,Faturado!B:B,CONCATENATE("&lt;=",$A$2)))</f>
        <v>0</v>
      </c>
      <c r="P12" s="120">
        <f t="shared" si="5"/>
        <v>0</v>
      </c>
      <c r="R1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" s="76">
        <f t="shared" si="4"/>
        <v>0</v>
      </c>
    </row>
    <row r="13" spans="1:19" ht="22.5" customHeight="1" x14ac:dyDescent="0.3">
      <c r="A13" s="97"/>
      <c r="B13" s="98"/>
      <c r="C13" s="118"/>
      <c r="D13" s="119"/>
      <c r="E13" s="118"/>
      <c r="F13" s="118">
        <f t="shared" si="0"/>
        <v>0</v>
      </c>
      <c r="G13" s="118">
        <f t="shared" si="1"/>
        <v>0</v>
      </c>
      <c r="I13" s="110">
        <f>IF(ISBLANK($A$2),SUMIFS(Entradas!C:C,Entradas!A:A,'Cadastro-Estoque'!A:A),SUMIFS(Entradas!C:C,Entradas!A:A,'Cadastro-Estoque'!A:A,Entradas!B:B,CONCATENATE("&lt;=",$A$2)))</f>
        <v>0</v>
      </c>
      <c r="J13" s="120">
        <f t="shared" si="2"/>
        <v>0</v>
      </c>
      <c r="L13" s="111">
        <f>IF(ISBLANK($A$2),SUMIFS(Saidas!C:C,Saidas!A:A,'Cadastro-Estoque'!A:A),SUMIFS(Saidas!C:C,Saidas!A:A,'Cadastro-Estoque'!A:A,Saidas!B:B,CONCATENATE("&lt;=",$A$2)))</f>
        <v>0</v>
      </c>
      <c r="M13" s="120">
        <f t="shared" si="3"/>
        <v>0</v>
      </c>
      <c r="O13" s="111">
        <f>IF(ISBLANK($A$2),SUMIFS(Faturado!C:C,Faturado!A:A,'Cadastro-Estoque'!A:A),SUMIFS(Faturado!C:C,Faturado!A:A,'Cadastro-Estoque'!A:A,Faturado!B:B,CONCATENATE("&lt;=",$A$2)))</f>
        <v>0</v>
      </c>
      <c r="P13" s="120">
        <f t="shared" si="5"/>
        <v>0</v>
      </c>
      <c r="R1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3" s="76">
        <f t="shared" si="4"/>
        <v>0</v>
      </c>
    </row>
    <row r="14" spans="1:19" ht="22.5" customHeight="1" x14ac:dyDescent="0.3">
      <c r="A14" s="97" t="s">
        <v>161</v>
      </c>
      <c r="B14" s="98" t="s">
        <v>422</v>
      </c>
      <c r="C14" s="118">
        <v>30</v>
      </c>
      <c r="D14" s="119">
        <v>0.5</v>
      </c>
      <c r="E14" s="118">
        <v>0.505</v>
      </c>
      <c r="F14" s="118">
        <f t="shared" si="0"/>
        <v>15</v>
      </c>
      <c r="G14" s="118">
        <f t="shared" si="1"/>
        <v>15.15</v>
      </c>
      <c r="I14" s="110">
        <f>IF(ISBLANK($A$2),SUMIFS(Entradas!C:C,Entradas!A:A,'Cadastro-Estoque'!A:A),SUMIFS(Entradas!C:C,Entradas!A:A,'Cadastro-Estoque'!A:A,Entradas!B:B,CONCATENATE("&lt;=",$A$2)))</f>
        <v>0</v>
      </c>
      <c r="J14" s="120">
        <f t="shared" si="2"/>
        <v>0</v>
      </c>
      <c r="L14" s="111">
        <f>IF(ISBLANK($A$2),SUMIFS(Saidas!C:C,Saidas!A:A,'Cadastro-Estoque'!A:A),SUMIFS(Saidas!C:C,Saidas!A:A,'Cadastro-Estoque'!A:A,Saidas!B:B,CONCATENATE("&lt;=",$A$2)))</f>
        <v>0</v>
      </c>
      <c r="M14" s="120">
        <f t="shared" si="3"/>
        <v>0</v>
      </c>
      <c r="O14" s="111">
        <f>IF(ISBLANK($A$2),SUMIFS(Faturado!C:C,Faturado!A:A,'Cadastro-Estoque'!A:A),SUMIFS(Faturado!C:C,Faturado!A:A,'Cadastro-Estoque'!A:A,Faturado!B:B,CONCATENATE("&lt;=",$A$2)))</f>
        <v>0</v>
      </c>
      <c r="P14" s="120">
        <f t="shared" si="5"/>
        <v>0</v>
      </c>
      <c r="R1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4" s="76">
        <f t="shared" si="4"/>
        <v>0</v>
      </c>
    </row>
    <row r="15" spans="1:19" ht="22.5" customHeight="1" x14ac:dyDescent="0.3">
      <c r="A15" s="97" t="s">
        <v>161</v>
      </c>
      <c r="B15" s="98" t="s">
        <v>423</v>
      </c>
      <c r="C15" s="118">
        <v>12</v>
      </c>
      <c r="D15" s="119">
        <v>0.5</v>
      </c>
      <c r="E15" s="118">
        <v>0.505</v>
      </c>
      <c r="F15" s="118">
        <f t="shared" si="0"/>
        <v>6</v>
      </c>
      <c r="G15" s="118">
        <f t="shared" si="1"/>
        <v>6.0600000000000005</v>
      </c>
      <c r="I15" s="110">
        <f>IF(ISBLANK($A$2),SUMIFS(Entradas!C:C,Entradas!A:A,'Cadastro-Estoque'!A:A),SUMIFS(Entradas!C:C,Entradas!A:A,'Cadastro-Estoque'!A:A,Entradas!B:B,CONCATENATE("&lt;=",$A$2)))</f>
        <v>0</v>
      </c>
      <c r="J15" s="120">
        <f t="shared" si="2"/>
        <v>0</v>
      </c>
      <c r="L15" s="111">
        <f>IF(ISBLANK($A$2),SUMIFS(Saidas!C:C,Saidas!A:A,'Cadastro-Estoque'!A:A),SUMIFS(Saidas!C:C,Saidas!A:A,'Cadastro-Estoque'!A:A,Saidas!B:B,CONCATENATE("&lt;=",$A$2)))</f>
        <v>0</v>
      </c>
      <c r="M15" s="120">
        <f t="shared" si="3"/>
        <v>0</v>
      </c>
      <c r="O15" s="111">
        <f>IF(ISBLANK($A$2),SUMIFS(Faturado!C:C,Faturado!A:A,'Cadastro-Estoque'!A:A),SUMIFS(Faturado!C:C,Faturado!A:A,'Cadastro-Estoque'!A:A,Faturado!B:B,CONCATENATE("&lt;=",$A$2)))</f>
        <v>0</v>
      </c>
      <c r="P15" s="120">
        <f t="shared" si="5"/>
        <v>0</v>
      </c>
      <c r="R1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5" s="76">
        <f t="shared" si="4"/>
        <v>0</v>
      </c>
    </row>
    <row r="16" spans="1:19" ht="22.5" customHeight="1" x14ac:dyDescent="0.3">
      <c r="A16" s="97" t="s">
        <v>160</v>
      </c>
      <c r="B16" s="98" t="s">
        <v>38</v>
      </c>
      <c r="C16" s="118">
        <v>30</v>
      </c>
      <c r="D16" s="119">
        <v>0.5</v>
      </c>
      <c r="E16" s="118">
        <v>0.505</v>
      </c>
      <c r="F16" s="118">
        <f t="shared" si="0"/>
        <v>15</v>
      </c>
      <c r="G16" s="118">
        <f t="shared" si="1"/>
        <v>15.15</v>
      </c>
      <c r="I16" s="110">
        <f>IF(ISBLANK($A$2),SUMIFS(Entradas!C:C,Entradas!A:A,'Cadastro-Estoque'!A:A),SUMIFS(Entradas!C:C,Entradas!A:A,'Cadastro-Estoque'!A:A,Entradas!B:B,CONCATENATE("&lt;=",$A$2)))</f>
        <v>0</v>
      </c>
      <c r="J16" s="120">
        <f t="shared" si="2"/>
        <v>0</v>
      </c>
      <c r="L16" s="111">
        <f>IF(ISBLANK($A$2),SUMIFS(Saidas!C:C,Saidas!A:A,'Cadastro-Estoque'!A:A),SUMIFS(Saidas!C:C,Saidas!A:A,'Cadastro-Estoque'!A:A,Saidas!B:B,CONCATENATE("&lt;=",$A$2)))</f>
        <v>0</v>
      </c>
      <c r="M16" s="120">
        <f t="shared" si="3"/>
        <v>0</v>
      </c>
      <c r="O16" s="111">
        <f>IF(ISBLANK($A$2),SUMIFS(Faturado!C:C,Faturado!A:A,'Cadastro-Estoque'!A:A),SUMIFS(Faturado!C:C,Faturado!A:A,'Cadastro-Estoque'!A:A,Faturado!B:B,CONCATENATE("&lt;=",$A$2)))</f>
        <v>0</v>
      </c>
      <c r="P16" s="120">
        <f t="shared" si="5"/>
        <v>0</v>
      </c>
      <c r="R1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6" s="76">
        <f t="shared" si="4"/>
        <v>0</v>
      </c>
    </row>
    <row r="17" spans="1:19" ht="22.5" customHeight="1" x14ac:dyDescent="0.3">
      <c r="A17" s="97" t="s">
        <v>160</v>
      </c>
      <c r="B17" s="98" t="s">
        <v>729</v>
      </c>
      <c r="C17" s="118">
        <v>30</v>
      </c>
      <c r="D17" s="119">
        <v>0.4</v>
      </c>
      <c r="E17" s="118">
        <v>0.40500000000000003</v>
      </c>
      <c r="F17" s="118">
        <f>C17*D17</f>
        <v>12</v>
      </c>
      <c r="G17" s="118">
        <f>C17*E17</f>
        <v>12.15</v>
      </c>
      <c r="I17" s="110">
        <f>IF(ISBLANK($A$2),SUMIFS(Entradas!C:C,Entradas!A:A,'Cadastro-Estoque'!A:A),SUMIFS(Entradas!C:C,Entradas!A:A,'Cadastro-Estoque'!A:A,Entradas!B:B,CONCATENATE("&lt;=",$A$2)))</f>
        <v>0</v>
      </c>
      <c r="J17" s="120">
        <f>I17*G17</f>
        <v>0</v>
      </c>
      <c r="L17" s="111">
        <f>IF(ISBLANK($A$2),SUMIFS(Saidas!C:C,Saidas!A:A,'Cadastro-Estoque'!A:A),SUMIFS(Saidas!C:C,Saidas!A:A,'Cadastro-Estoque'!A:A,Saidas!B:B,CONCATENATE("&lt;=",$A$2)))</f>
        <v>0</v>
      </c>
      <c r="M17" s="120">
        <f>L17*F17</f>
        <v>0</v>
      </c>
      <c r="O17" s="111">
        <f>IF(ISBLANK($A$2),SUMIFS(Faturado!C:C,Faturado!A:A,'Cadastro-Estoque'!A:A),SUMIFS(Faturado!C:C,Faturado!A:A,'Cadastro-Estoque'!A:A,Faturado!B:B,CONCATENATE("&lt;=",$A$2)))</f>
        <v>0</v>
      </c>
      <c r="P17" s="120">
        <f>O17*F17</f>
        <v>0</v>
      </c>
      <c r="R1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7" s="76">
        <f>R17*F17</f>
        <v>0</v>
      </c>
    </row>
    <row r="18" spans="1:19" ht="22.5" customHeight="1" x14ac:dyDescent="0.3">
      <c r="A18" s="97" t="s">
        <v>162</v>
      </c>
      <c r="B18" s="98" t="s">
        <v>39</v>
      </c>
      <c r="C18" s="118">
        <v>12</v>
      </c>
      <c r="D18" s="119">
        <v>0.5</v>
      </c>
      <c r="E18" s="118">
        <v>0.505</v>
      </c>
      <c r="F18" s="118">
        <f t="shared" si="0"/>
        <v>6</v>
      </c>
      <c r="G18" s="118">
        <f t="shared" si="1"/>
        <v>6.0600000000000005</v>
      </c>
      <c r="I18" s="110">
        <f>IF(ISBLANK($A$2),SUMIFS(Entradas!C:C,Entradas!A:A,'Cadastro-Estoque'!A:A),SUMIFS(Entradas!C:C,Entradas!A:A,'Cadastro-Estoque'!A:A,Entradas!B:B,CONCATENATE("&lt;=",$A$2)))</f>
        <v>0</v>
      </c>
      <c r="J18" s="120">
        <f t="shared" si="2"/>
        <v>0</v>
      </c>
      <c r="L18" s="111">
        <f>IF(ISBLANK($A$2),SUMIFS(Saidas!C:C,Saidas!A:A,'Cadastro-Estoque'!A:A),SUMIFS(Saidas!C:C,Saidas!A:A,'Cadastro-Estoque'!A:A,Saidas!B:B,CONCATENATE("&lt;=",$A$2)))</f>
        <v>0</v>
      </c>
      <c r="M18" s="120">
        <f t="shared" si="3"/>
        <v>0</v>
      </c>
      <c r="O18" s="111">
        <f>IF(ISBLANK($A$2),SUMIFS(Faturado!C:C,Faturado!A:A,'Cadastro-Estoque'!A:A),SUMIFS(Faturado!C:C,Faturado!A:A,'Cadastro-Estoque'!A:A,Faturado!B:B,CONCATENATE("&lt;=",$A$2)))</f>
        <v>0</v>
      </c>
      <c r="P18" s="120">
        <f t="shared" si="5"/>
        <v>0</v>
      </c>
      <c r="R1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8" s="76">
        <f t="shared" si="4"/>
        <v>0</v>
      </c>
    </row>
    <row r="19" spans="1:19" ht="22.5" customHeight="1" x14ac:dyDescent="0.3">
      <c r="A19" s="97" t="s">
        <v>163</v>
      </c>
      <c r="B19" s="98" t="s">
        <v>40</v>
      </c>
      <c r="C19" s="118">
        <v>12</v>
      </c>
      <c r="D19" s="119">
        <v>0.5</v>
      </c>
      <c r="E19" s="118">
        <v>0.505</v>
      </c>
      <c r="F19" s="118">
        <f t="shared" si="0"/>
        <v>6</v>
      </c>
      <c r="G19" s="118">
        <f t="shared" si="1"/>
        <v>6.0600000000000005</v>
      </c>
      <c r="I19" s="110">
        <f>IF(ISBLANK($A$2),SUMIFS(Entradas!C:C,Entradas!A:A,'Cadastro-Estoque'!A:A),SUMIFS(Entradas!C:C,Entradas!A:A,'Cadastro-Estoque'!A:A,Entradas!B:B,CONCATENATE("&lt;=",$A$2)))</f>
        <v>0</v>
      </c>
      <c r="J19" s="120">
        <f t="shared" si="2"/>
        <v>0</v>
      </c>
      <c r="L19" s="111">
        <f>IF(ISBLANK($A$2),SUMIFS(Saidas!C:C,Saidas!A:A,'Cadastro-Estoque'!A:A),SUMIFS(Saidas!C:C,Saidas!A:A,'Cadastro-Estoque'!A:A,Saidas!B:B,CONCATENATE("&lt;=",$A$2)))</f>
        <v>0</v>
      </c>
      <c r="M19" s="120">
        <f t="shared" si="3"/>
        <v>0</v>
      </c>
      <c r="O19" s="111">
        <f>IF(ISBLANK($A$2),SUMIFS(Faturado!C:C,Faturado!A:A,'Cadastro-Estoque'!A:A),SUMIFS(Faturado!C:C,Faturado!A:A,'Cadastro-Estoque'!A:A,Faturado!B:B,CONCATENATE("&lt;=",$A$2)))</f>
        <v>0</v>
      </c>
      <c r="P19" s="120">
        <f t="shared" si="5"/>
        <v>0</v>
      </c>
      <c r="R19" s="110">
        <f>IF(ISBLANK($A$2),SUMIFS('PRODUTOS A PRODUZIR'!C:C,'PRODUTOS A PRODUZIR'!A:A,'Cadastro-Estoque'!A:A),SUMIFS('PRODUTOS A PRODUZIR'!C:C,'PRODUTOS A PRODUZIR'!A:A,'Cadastro-Estoque'!A:A,'PRODUTOS A PRODUZIR'!B:B,CONCATENATE("&lt;=",$A$2)))</f>
        <v>5610</v>
      </c>
      <c r="S19" s="76">
        <f t="shared" si="4"/>
        <v>33660</v>
      </c>
    </row>
    <row r="20" spans="1:19" ht="22.5" customHeight="1" x14ac:dyDescent="0.3">
      <c r="A20" s="97" t="s">
        <v>164</v>
      </c>
      <c r="B20" s="98" t="s">
        <v>41</v>
      </c>
      <c r="C20" s="118">
        <v>12</v>
      </c>
      <c r="D20" s="119">
        <v>1</v>
      </c>
      <c r="E20" s="118">
        <v>1.0049999999999999</v>
      </c>
      <c r="F20" s="118">
        <f t="shared" si="0"/>
        <v>12</v>
      </c>
      <c r="G20" s="118">
        <f t="shared" si="1"/>
        <v>12.059999999999999</v>
      </c>
      <c r="I20" s="110">
        <f>IF(ISBLANK($A$2),SUMIFS(Entradas!C:C,Entradas!A:A,'Cadastro-Estoque'!A:A),SUMIFS(Entradas!C:C,Entradas!A:A,'Cadastro-Estoque'!A:A,Entradas!B:B,CONCATENATE("&lt;=",$A$2)))</f>
        <v>0</v>
      </c>
      <c r="J20" s="120">
        <f t="shared" si="2"/>
        <v>0</v>
      </c>
      <c r="L20" s="111">
        <f>IF(ISBLANK($A$2),SUMIFS(Saidas!C:C,Saidas!A:A,'Cadastro-Estoque'!A:A),SUMIFS(Saidas!C:C,Saidas!A:A,'Cadastro-Estoque'!A:A,Saidas!B:B,CONCATENATE("&lt;=",$A$2)))</f>
        <v>0</v>
      </c>
      <c r="M20" s="120">
        <f t="shared" si="3"/>
        <v>0</v>
      </c>
      <c r="O20" s="111">
        <f>IF(ISBLANK($A$2),SUMIFS(Faturado!C:C,Faturado!A:A,'Cadastro-Estoque'!A:A),SUMIFS(Faturado!C:C,Faturado!A:A,'Cadastro-Estoque'!A:A,Faturado!B:B,CONCATENATE("&lt;=",$A$2)))</f>
        <v>0</v>
      </c>
      <c r="P20" s="120">
        <f t="shared" si="5"/>
        <v>0</v>
      </c>
      <c r="R2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0" s="76">
        <f t="shared" si="4"/>
        <v>0</v>
      </c>
    </row>
    <row r="21" spans="1:19" ht="22.5" customHeight="1" x14ac:dyDescent="0.3">
      <c r="A21" s="97" t="s">
        <v>164</v>
      </c>
      <c r="B21" s="98" t="s">
        <v>42</v>
      </c>
      <c r="C21" s="118">
        <v>12</v>
      </c>
      <c r="D21" s="119">
        <v>0.5</v>
      </c>
      <c r="E21" s="118">
        <v>0.505</v>
      </c>
      <c r="F21" s="118">
        <f t="shared" si="0"/>
        <v>6</v>
      </c>
      <c r="G21" s="118">
        <f t="shared" si="1"/>
        <v>6.0600000000000005</v>
      </c>
      <c r="I21" s="110">
        <f>IF(ISBLANK($A$2),SUMIFS(Entradas!C:C,Entradas!A:A,'Cadastro-Estoque'!A:A),SUMIFS(Entradas!C:C,Entradas!A:A,'Cadastro-Estoque'!A:A,Entradas!B:B,CONCATENATE("&lt;=",$A$2)))</f>
        <v>0</v>
      </c>
      <c r="J21" s="120">
        <f t="shared" si="2"/>
        <v>0</v>
      </c>
      <c r="L21" s="111">
        <f>IF(ISBLANK($A$2),SUMIFS(Saidas!C:C,Saidas!A:A,'Cadastro-Estoque'!A:A),SUMIFS(Saidas!C:C,Saidas!A:A,'Cadastro-Estoque'!A:A,Saidas!B:B,CONCATENATE("&lt;=",$A$2)))</f>
        <v>0</v>
      </c>
      <c r="M21" s="120">
        <f t="shared" si="3"/>
        <v>0</v>
      </c>
      <c r="O21" s="111">
        <f>IF(ISBLANK($A$2),SUMIFS(Faturado!C:C,Faturado!A:A,'Cadastro-Estoque'!A:A),SUMIFS(Faturado!C:C,Faturado!A:A,'Cadastro-Estoque'!A:A,Faturado!B:B,CONCATENATE("&lt;=",$A$2)))</f>
        <v>0</v>
      </c>
      <c r="P21" s="120">
        <f t="shared" si="5"/>
        <v>0</v>
      </c>
      <c r="R2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1" s="76">
        <f t="shared" si="4"/>
        <v>0</v>
      </c>
    </row>
    <row r="22" spans="1:19" ht="22.5" customHeight="1" x14ac:dyDescent="0.3">
      <c r="A22" s="97" t="s">
        <v>644</v>
      </c>
      <c r="B22" s="98" t="s">
        <v>635</v>
      </c>
      <c r="C22" s="118">
        <v>12</v>
      </c>
      <c r="D22" s="119">
        <v>0.5</v>
      </c>
      <c r="E22" s="118">
        <v>0.505</v>
      </c>
      <c r="F22" s="118">
        <f t="shared" si="0"/>
        <v>6</v>
      </c>
      <c r="G22" s="118">
        <f>C22*E22</f>
        <v>6.0600000000000005</v>
      </c>
      <c r="I22" s="110">
        <f>IF(ISBLANK($A$2),SUMIFS(Entradas!C:C,Entradas!A:A,'Cadastro-Estoque'!A:A),SUMIFS(Entradas!C:C,Entradas!A:A,'Cadastro-Estoque'!A:A,Entradas!B:B,CONCATENATE("&lt;=",$A$2)))</f>
        <v>0</v>
      </c>
      <c r="J22" s="120">
        <f>I22*G22</f>
        <v>0</v>
      </c>
      <c r="L22" s="111">
        <f>IF(ISBLANK($A$2),SUMIFS(Saidas!C:C,Saidas!A:A,'Cadastro-Estoque'!A:A),SUMIFS(Saidas!C:C,Saidas!A:A,'Cadastro-Estoque'!A:A,Saidas!B:B,CONCATENATE("&lt;=",$A$2)))</f>
        <v>0</v>
      </c>
      <c r="M22" s="120">
        <f t="shared" si="3"/>
        <v>0</v>
      </c>
      <c r="O22" s="111">
        <f>IF(ISBLANK($A$2),SUMIFS(Faturado!C:C,Faturado!A:A,'Cadastro-Estoque'!A:A),SUMIFS(Faturado!C:C,Faturado!A:A,'Cadastro-Estoque'!A:A,Faturado!B:B,CONCATENATE("&lt;=",$A$2)))</f>
        <v>0</v>
      </c>
      <c r="P22" s="120">
        <f t="shared" si="5"/>
        <v>0</v>
      </c>
      <c r="R2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2" s="76">
        <f t="shared" si="4"/>
        <v>0</v>
      </c>
    </row>
    <row r="23" spans="1:19" ht="22.5" customHeight="1" x14ac:dyDescent="0.3">
      <c r="A23" s="416" t="s">
        <v>884</v>
      </c>
      <c r="B23" s="98" t="s">
        <v>901</v>
      </c>
      <c r="C23" s="417">
        <v>24</v>
      </c>
      <c r="D23" s="119">
        <v>0.5</v>
      </c>
      <c r="E23" s="118">
        <v>0.505</v>
      </c>
      <c r="F23" s="417">
        <v>12</v>
      </c>
      <c r="G23" s="118">
        <f>C23*E23</f>
        <v>12.120000000000001</v>
      </c>
      <c r="I23" s="110">
        <f>IF(ISBLANK($A$2),SUMIFS(Entradas!C:C,Entradas!A:A,'Cadastro-Estoque'!A:A),SUMIFS(Entradas!C:C,Entradas!A:A,'Cadastro-Estoque'!A:A,Entradas!B:B,CONCATENATE("&lt;=",$A$2)))</f>
        <v>0</v>
      </c>
      <c r="J23" s="120">
        <f>I23*G23</f>
        <v>0</v>
      </c>
      <c r="L23" s="111">
        <f>IF(ISBLANK($A$2),SUMIFS(Saidas!C:C,Saidas!A:A,'Cadastro-Estoque'!A:A),SUMIFS(Saidas!C:C,Saidas!A:A,'Cadastro-Estoque'!A:A,Saidas!B:B,CONCATENATE("&lt;=",$A$2)))</f>
        <v>0</v>
      </c>
      <c r="M23" s="120">
        <f t="shared" ref="M23:M93" si="6">L23*F23</f>
        <v>0</v>
      </c>
      <c r="O23" s="111">
        <f>IF(ISBLANK($A$2),SUMIFS(Faturado!C:C,Faturado!A:A,'Cadastro-Estoque'!A:A),SUMIFS(Faturado!C:C,Faturado!A:A,'Cadastro-Estoque'!A:A,Faturado!B:B,CONCATENATE("&lt;=",$A$2)))</f>
        <v>0</v>
      </c>
      <c r="P23" s="120">
        <f t="shared" ref="P23:P93" si="7">O23*F23</f>
        <v>0</v>
      </c>
      <c r="R2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3" s="76">
        <f t="shared" ref="S23:S93" si="8">R23*F23</f>
        <v>0</v>
      </c>
    </row>
    <row r="24" spans="1:19" ht="22.5" customHeight="1" x14ac:dyDescent="0.3">
      <c r="A24" s="416" t="s">
        <v>784</v>
      </c>
      <c r="B24" s="439" t="s">
        <v>895</v>
      </c>
      <c r="C24" s="417">
        <v>12</v>
      </c>
      <c r="D24" s="418">
        <v>1</v>
      </c>
      <c r="E24" s="417">
        <v>1.0049999999999999</v>
      </c>
      <c r="F24" s="118">
        <f t="shared" si="0"/>
        <v>12</v>
      </c>
      <c r="G24" s="417">
        <f>C24*E24</f>
        <v>12.059999999999999</v>
      </c>
      <c r="I24" s="110">
        <f>IF(ISBLANK($A$2),SUMIFS(Entradas!C:C,Entradas!A:A,'Cadastro-Estoque'!A:A),SUMIFS(Entradas!C:C,Entradas!A:A,'Cadastro-Estoque'!A:A,Entradas!B:B,CONCATENATE("&lt;=",$A$2)))</f>
        <v>0</v>
      </c>
      <c r="J24" s="120">
        <f t="shared" ref="J24:J93" si="9">I24*G24</f>
        <v>0</v>
      </c>
      <c r="L24" s="111">
        <f>IF(ISBLANK($A$2),SUMIFS(Saidas!C:C,Saidas!A:A,'Cadastro-Estoque'!A:A),SUMIFS(Saidas!C:C,Saidas!A:A,'Cadastro-Estoque'!A:A,Saidas!B:B,CONCATENATE("&lt;=",$A$2)))</f>
        <v>0</v>
      </c>
      <c r="M24" s="120">
        <f t="shared" si="6"/>
        <v>0</v>
      </c>
      <c r="O24" s="111">
        <f>IF(ISBLANK($A$2),SUMIFS(Faturado!C:C,Faturado!A:A,'Cadastro-Estoque'!A:A),SUMIFS(Faturado!C:C,Faturado!A:A,'Cadastro-Estoque'!A:A,Faturado!B:B,CONCATENATE("&lt;=",$A$2)))</f>
        <v>0</v>
      </c>
      <c r="P24" s="120">
        <f t="shared" si="7"/>
        <v>0</v>
      </c>
      <c r="R2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4" s="76">
        <f t="shared" si="8"/>
        <v>0</v>
      </c>
    </row>
    <row r="25" spans="1:19" ht="22.5" customHeight="1" x14ac:dyDescent="0.3">
      <c r="A25" s="97" t="s">
        <v>276</v>
      </c>
      <c r="B25" s="98" t="s">
        <v>440</v>
      </c>
      <c r="C25" s="118">
        <v>12</v>
      </c>
      <c r="D25" s="119">
        <v>1</v>
      </c>
      <c r="E25" s="118">
        <v>1.0049999999999999</v>
      </c>
      <c r="F25" s="118">
        <f t="shared" si="0"/>
        <v>12</v>
      </c>
      <c r="G25" s="118">
        <f t="shared" si="1"/>
        <v>12.059999999999999</v>
      </c>
      <c r="I25" s="110">
        <f>IF(ISBLANK($A$2),SUMIFS(Entradas!C:C,Entradas!A:A,'Cadastro-Estoque'!A:A),SUMIFS(Entradas!C:C,Entradas!A:A,'Cadastro-Estoque'!A:A,Entradas!B:B,CONCATENATE("&lt;=",$A$2)))</f>
        <v>0</v>
      </c>
      <c r="J25" s="120">
        <f t="shared" si="9"/>
        <v>0</v>
      </c>
      <c r="L25" s="111">
        <f>IF(ISBLANK($A$2),SUMIFS(Saidas!C:C,Saidas!A:A,'Cadastro-Estoque'!A:A),SUMIFS(Saidas!C:C,Saidas!A:A,'Cadastro-Estoque'!A:A,Saidas!B:B,CONCATENATE("&lt;=",$A$2)))</f>
        <v>0</v>
      </c>
      <c r="M25" s="120">
        <f t="shared" si="6"/>
        <v>0</v>
      </c>
      <c r="O25" s="111">
        <f>IF(ISBLANK($A$2),SUMIFS(Faturado!C:C,Faturado!A:A,'Cadastro-Estoque'!A:A),SUMIFS(Faturado!C:C,Faturado!A:A,'Cadastro-Estoque'!A:A,Faturado!B:B,CONCATENATE("&lt;=",$A$2)))</f>
        <v>0</v>
      </c>
      <c r="P25" s="120">
        <f t="shared" si="7"/>
        <v>0</v>
      </c>
      <c r="R2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5" s="76">
        <f t="shared" si="8"/>
        <v>0</v>
      </c>
    </row>
    <row r="26" spans="1:19" ht="22.5" customHeight="1" x14ac:dyDescent="0.3">
      <c r="A26" s="97" t="s">
        <v>276</v>
      </c>
      <c r="B26" s="98" t="s">
        <v>439</v>
      </c>
      <c r="C26" s="118">
        <v>30</v>
      </c>
      <c r="D26" s="119">
        <v>0.5</v>
      </c>
      <c r="E26" s="118">
        <v>0.505</v>
      </c>
      <c r="F26" s="118">
        <f t="shared" si="0"/>
        <v>15</v>
      </c>
      <c r="G26" s="118">
        <f t="shared" si="1"/>
        <v>15.15</v>
      </c>
      <c r="I26" s="110">
        <f>IF(ISBLANK($A$2),SUMIFS(Entradas!C:C,Entradas!A:A,'Cadastro-Estoque'!A:A),SUMIFS(Entradas!C:C,Entradas!A:A,'Cadastro-Estoque'!A:A,Entradas!B:B,CONCATENATE("&lt;=",$A$2)))</f>
        <v>0</v>
      </c>
      <c r="J26" s="120">
        <f t="shared" si="9"/>
        <v>0</v>
      </c>
      <c r="L26" s="111">
        <f>IF(ISBLANK($A$2),SUMIFS(Saidas!C:C,Saidas!A:A,'Cadastro-Estoque'!A:A),SUMIFS(Saidas!C:C,Saidas!A:A,'Cadastro-Estoque'!A:A,Saidas!B:B,CONCATENATE("&lt;=",$A$2)))</f>
        <v>0</v>
      </c>
      <c r="M26" s="120">
        <f t="shared" si="6"/>
        <v>0</v>
      </c>
      <c r="O26" s="111">
        <f>IF(ISBLANK($A$2),SUMIFS(Faturado!C:C,Faturado!A:A,'Cadastro-Estoque'!A:A),SUMIFS(Faturado!C:C,Faturado!A:A,'Cadastro-Estoque'!A:A,Faturado!B:B,CONCATENATE("&lt;=",$A$2)))</f>
        <v>0</v>
      </c>
      <c r="P26" s="120">
        <f t="shared" si="7"/>
        <v>0</v>
      </c>
      <c r="R2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6" s="76">
        <f t="shared" si="8"/>
        <v>0</v>
      </c>
    </row>
    <row r="27" spans="1:19" ht="22.5" customHeight="1" x14ac:dyDescent="0.3">
      <c r="A27" s="97" t="s">
        <v>202</v>
      </c>
      <c r="B27" s="98" t="s">
        <v>438</v>
      </c>
      <c r="C27" s="118">
        <v>30</v>
      </c>
      <c r="D27" s="119">
        <v>0.5</v>
      </c>
      <c r="E27" s="118">
        <v>0.505</v>
      </c>
      <c r="F27" s="118">
        <f t="shared" si="0"/>
        <v>15</v>
      </c>
      <c r="G27" s="118">
        <f t="shared" si="1"/>
        <v>15.15</v>
      </c>
      <c r="I27" s="110">
        <f>IF(ISBLANK($A$2),SUMIFS(Entradas!C:C,Entradas!A:A,'Cadastro-Estoque'!A:A),SUMIFS(Entradas!C:C,Entradas!A:A,'Cadastro-Estoque'!A:A,Entradas!B:B,CONCATENATE("&lt;=",$A$2)))</f>
        <v>0</v>
      </c>
      <c r="J27" s="120">
        <f t="shared" si="9"/>
        <v>0</v>
      </c>
      <c r="L27" s="111">
        <f>IF(ISBLANK($A$2),SUMIFS(Saidas!C:C,Saidas!A:A,'Cadastro-Estoque'!A:A),SUMIFS(Saidas!C:C,Saidas!A:A,'Cadastro-Estoque'!A:A,Saidas!B:B,CONCATENATE("&lt;=",$A$2)))</f>
        <v>0</v>
      </c>
      <c r="M27" s="120">
        <f t="shared" si="6"/>
        <v>0</v>
      </c>
      <c r="O27" s="111">
        <f>IF(ISBLANK($A$2),SUMIFS(Faturado!C:C,Faturado!A:A,'Cadastro-Estoque'!A:A),SUMIFS(Faturado!C:C,Faturado!A:A,'Cadastro-Estoque'!A:A,Faturado!B:B,CONCATENATE("&lt;=",$A$2)))</f>
        <v>0</v>
      </c>
      <c r="P27" s="120">
        <f t="shared" si="7"/>
        <v>0</v>
      </c>
      <c r="R2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7" s="76">
        <f t="shared" si="8"/>
        <v>0</v>
      </c>
    </row>
    <row r="28" spans="1:19" ht="22.5" customHeight="1" x14ac:dyDescent="0.3">
      <c r="A28" s="97" t="s">
        <v>277</v>
      </c>
      <c r="B28" s="98" t="s">
        <v>468</v>
      </c>
      <c r="C28" s="118">
        <v>12</v>
      </c>
      <c r="D28" s="119">
        <v>1</v>
      </c>
      <c r="E28" s="118">
        <v>1.0049999999999999</v>
      </c>
      <c r="F28" s="118">
        <f t="shared" si="0"/>
        <v>12</v>
      </c>
      <c r="G28" s="118">
        <f t="shared" si="1"/>
        <v>12.059999999999999</v>
      </c>
      <c r="I28" s="110">
        <f>IF(ISBLANK($A$2),SUMIFS(Entradas!C:C,Entradas!A:A,'Cadastro-Estoque'!A:A),SUMIFS(Entradas!C:C,Entradas!A:A,'Cadastro-Estoque'!A:A,Entradas!B:B,CONCATENATE("&lt;=",$A$2)))</f>
        <v>0</v>
      </c>
      <c r="J28" s="120">
        <f t="shared" si="9"/>
        <v>0</v>
      </c>
      <c r="L28" s="111">
        <f>IF(ISBLANK($A$2),SUMIFS(Saidas!C:C,Saidas!A:A,'Cadastro-Estoque'!A:A),SUMIFS(Saidas!C:C,Saidas!A:A,'Cadastro-Estoque'!A:A,Saidas!B:B,CONCATENATE("&lt;=",$A$2)))</f>
        <v>0</v>
      </c>
      <c r="M28" s="120">
        <f t="shared" si="6"/>
        <v>0</v>
      </c>
      <c r="O28" s="111">
        <f>IF(ISBLANK($A$2),SUMIFS(Faturado!C:C,Faturado!A:A,'Cadastro-Estoque'!A:A),SUMIFS(Faturado!C:C,Faturado!A:A,'Cadastro-Estoque'!A:A,Faturado!B:B,CONCATENATE("&lt;=",$A$2)))</f>
        <v>0</v>
      </c>
      <c r="P28" s="120">
        <f t="shared" si="7"/>
        <v>0</v>
      </c>
      <c r="R2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8" s="76">
        <f t="shared" si="8"/>
        <v>0</v>
      </c>
    </row>
    <row r="29" spans="1:19" ht="22.5" customHeight="1" x14ac:dyDescent="0.3">
      <c r="A29" s="97" t="s">
        <v>277</v>
      </c>
      <c r="B29" s="98" t="s">
        <v>518</v>
      </c>
      <c r="C29" s="118">
        <v>30</v>
      </c>
      <c r="D29" s="119">
        <v>0.5</v>
      </c>
      <c r="E29" s="118">
        <v>0.505</v>
      </c>
      <c r="F29" s="118">
        <f t="shared" si="0"/>
        <v>15</v>
      </c>
      <c r="G29" s="118">
        <f t="shared" si="1"/>
        <v>15.15</v>
      </c>
      <c r="I29" s="110">
        <f>IF(ISBLANK($A$2),SUMIFS(Entradas!C:C,Entradas!A:A,'Cadastro-Estoque'!A:A),SUMIFS(Entradas!C:C,Entradas!A:A,'Cadastro-Estoque'!A:A,Entradas!B:B,CONCATENATE("&lt;=",$A$2)))</f>
        <v>0</v>
      </c>
      <c r="J29" s="120">
        <f t="shared" si="9"/>
        <v>0</v>
      </c>
      <c r="L29" s="111">
        <f>IF(ISBLANK($A$2),SUMIFS(Saidas!C:C,Saidas!A:A,'Cadastro-Estoque'!A:A),SUMIFS(Saidas!C:C,Saidas!A:A,'Cadastro-Estoque'!A:A,Saidas!B:B,CONCATENATE("&lt;=",$A$2)))</f>
        <v>0</v>
      </c>
      <c r="M29" s="120">
        <f t="shared" si="6"/>
        <v>0</v>
      </c>
      <c r="O29" s="111">
        <f>IF(ISBLANK($A$2),SUMIFS(Faturado!C:C,Faturado!A:A,'Cadastro-Estoque'!A:A),SUMIFS(Faturado!C:C,Faturado!A:A,'Cadastro-Estoque'!A:A,Faturado!B:B,CONCATENATE("&lt;=",$A$2)))</f>
        <v>0</v>
      </c>
      <c r="P29" s="120">
        <f t="shared" si="7"/>
        <v>0</v>
      </c>
      <c r="R2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29" s="76">
        <f t="shared" si="8"/>
        <v>0</v>
      </c>
    </row>
    <row r="30" spans="1:19" ht="22.5" customHeight="1" x14ac:dyDescent="0.3">
      <c r="A30" s="97" t="s">
        <v>709</v>
      </c>
      <c r="B30" s="89" t="s">
        <v>708</v>
      </c>
      <c r="C30" s="118">
        <v>30</v>
      </c>
      <c r="D30" s="119">
        <v>0.5</v>
      </c>
      <c r="E30" s="118">
        <v>0.505</v>
      </c>
      <c r="F30" s="118">
        <f t="shared" si="0"/>
        <v>15</v>
      </c>
      <c r="G30" s="118">
        <f t="shared" si="1"/>
        <v>15.15</v>
      </c>
      <c r="I30" s="110">
        <f>IF(ISBLANK($A$2),SUMIFS(Entradas!C:C,Entradas!A:A,'Cadastro-Estoque'!A:A),SUMIFS(Entradas!C:C,Entradas!A:A,'Cadastro-Estoque'!A:A,Entradas!B:B,CONCATENATE("&lt;=",$A$2)))</f>
        <v>0</v>
      </c>
      <c r="J30" s="120">
        <f t="shared" si="9"/>
        <v>0</v>
      </c>
      <c r="L30" s="111">
        <f>IF(ISBLANK($A$2),SUMIFS(Saidas!C:C,Saidas!A:A,'Cadastro-Estoque'!A:A),SUMIFS(Saidas!C:C,Saidas!A:A,'Cadastro-Estoque'!A:A,Saidas!B:B,CONCATENATE("&lt;=",$A$2)))</f>
        <v>0</v>
      </c>
      <c r="M30" s="120">
        <f t="shared" si="6"/>
        <v>0</v>
      </c>
      <c r="O30" s="111">
        <f>IF(ISBLANK($A$2),SUMIFS(Faturado!C:C,Faturado!A:A,'Cadastro-Estoque'!A:A),SUMIFS(Faturado!C:C,Faturado!A:A,'Cadastro-Estoque'!A:A,Faturado!B:B,CONCATENATE("&lt;=",$A$2)))</f>
        <v>0</v>
      </c>
      <c r="P30" s="120">
        <f t="shared" si="7"/>
        <v>0</v>
      </c>
      <c r="R3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0" s="76">
        <f t="shared" si="8"/>
        <v>0</v>
      </c>
    </row>
    <row r="31" spans="1:19" ht="22.5" customHeight="1" x14ac:dyDescent="0.3">
      <c r="A31" s="97" t="s">
        <v>629</v>
      </c>
      <c r="B31" s="98" t="s">
        <v>630</v>
      </c>
      <c r="C31" s="118">
        <v>30</v>
      </c>
      <c r="D31" s="119">
        <v>0.5</v>
      </c>
      <c r="E31" s="118">
        <v>0.505</v>
      </c>
      <c r="F31" s="118">
        <f>C31*D31</f>
        <v>15</v>
      </c>
      <c r="G31" s="118">
        <f>C31*E31</f>
        <v>15.15</v>
      </c>
      <c r="I31" s="110">
        <f>IF(ISBLANK($A$2),SUMIFS(Entradas!C:C,Entradas!A:A,'Cadastro-Estoque'!A:A),SUMIFS(Entradas!C:C,Entradas!A:A,'Cadastro-Estoque'!A:A,Entradas!B:B,CONCATENATE("&lt;=",$A$2)))</f>
        <v>0</v>
      </c>
      <c r="J31" s="120">
        <f t="shared" si="9"/>
        <v>0</v>
      </c>
      <c r="L31" s="111">
        <f>IF(ISBLANK($A$2),SUMIFS(Saidas!C:C,Saidas!A:A,'Cadastro-Estoque'!A:A),SUMIFS(Saidas!C:C,Saidas!A:A,'Cadastro-Estoque'!A:A,Saidas!B:B,CONCATENATE("&lt;=",$A$2)))</f>
        <v>0</v>
      </c>
      <c r="M31" s="120">
        <f t="shared" si="6"/>
        <v>0</v>
      </c>
      <c r="O31" s="111">
        <f>IF(ISBLANK($A$2),SUMIFS(Faturado!C:C,Faturado!A:A,'Cadastro-Estoque'!A:A),SUMIFS(Faturado!C:C,Faturado!A:A,'Cadastro-Estoque'!A:A,Faturado!B:B,CONCATENATE("&lt;=",$A$2)))</f>
        <v>0</v>
      </c>
      <c r="P31" s="120">
        <f t="shared" si="7"/>
        <v>0</v>
      </c>
      <c r="R3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1" s="76">
        <f t="shared" si="8"/>
        <v>0</v>
      </c>
    </row>
    <row r="32" spans="1:19" ht="22.5" customHeight="1" x14ac:dyDescent="0.25">
      <c r="A32" s="107"/>
      <c r="B32" s="107"/>
      <c r="C32" s="118"/>
      <c r="D32" s="119"/>
      <c r="E32" s="118"/>
      <c r="F32" s="118"/>
      <c r="G32" s="118"/>
      <c r="I32" s="110">
        <f>IF(ISBLANK($A$2),SUMIFS(Entradas!C:C,Entradas!A:A,'Cadastro-Estoque'!A:A),SUMIFS(Entradas!C:C,Entradas!A:A,'Cadastro-Estoque'!A:A,Entradas!B:B,CONCATENATE("&lt;=",$A$2)))</f>
        <v>0</v>
      </c>
      <c r="J32" s="120">
        <f t="shared" si="9"/>
        <v>0</v>
      </c>
      <c r="L32" s="111">
        <f>IF(ISBLANK($A$2),SUMIFS(Saidas!C:C,Saidas!A:A,'Cadastro-Estoque'!A:A),SUMIFS(Saidas!C:C,Saidas!A:A,'Cadastro-Estoque'!A:A,Saidas!B:B,CONCATENATE("&lt;=",$A$2)))</f>
        <v>0</v>
      </c>
      <c r="M32" s="120">
        <f t="shared" si="6"/>
        <v>0</v>
      </c>
      <c r="O32" s="111">
        <f>IF(ISBLANK($A$2),SUMIFS(Faturado!C:C,Faturado!A:A,'Cadastro-Estoque'!A:A),SUMIFS(Faturado!C:C,Faturado!A:A,'Cadastro-Estoque'!A:A,Faturado!B:B,CONCATENATE("&lt;=",$A$2)))</f>
        <v>0</v>
      </c>
      <c r="P32" s="120">
        <f t="shared" si="7"/>
        <v>0</v>
      </c>
      <c r="R3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2" s="76">
        <f t="shared" si="8"/>
        <v>0</v>
      </c>
    </row>
    <row r="33" spans="1:19" ht="22.5" customHeight="1" x14ac:dyDescent="0.3">
      <c r="A33" s="99">
        <v>201</v>
      </c>
      <c r="B33" s="98" t="s">
        <v>43</v>
      </c>
      <c r="C33" s="118">
        <v>20</v>
      </c>
      <c r="D33" s="119">
        <v>0.5</v>
      </c>
      <c r="E33" s="118">
        <v>0.505</v>
      </c>
      <c r="F33" s="118">
        <f t="shared" si="0"/>
        <v>10</v>
      </c>
      <c r="G33" s="118">
        <f t="shared" si="1"/>
        <v>10.1</v>
      </c>
      <c r="I33" s="110">
        <f>IF(ISBLANK($A$2),SUMIFS(Entradas!C:C,Entradas!A:A,'Cadastro-Estoque'!A:A),SUMIFS(Entradas!C:C,Entradas!A:A,'Cadastro-Estoque'!A:A,Entradas!B:B,CONCATENATE("&lt;=",$A$2)))</f>
        <v>1841</v>
      </c>
      <c r="J33" s="120">
        <f t="shared" si="9"/>
        <v>18594.099999999999</v>
      </c>
      <c r="L33" s="111">
        <f>IF(ISBLANK($A$2),SUMIFS(Saidas!C:C,Saidas!A:A,'Cadastro-Estoque'!A:A),SUMIFS(Saidas!C:C,Saidas!A:A,'Cadastro-Estoque'!A:A,Saidas!B:B,CONCATENATE("&lt;=",$A$2)))</f>
        <v>1668</v>
      </c>
      <c r="M33" s="120">
        <f t="shared" si="6"/>
        <v>16680</v>
      </c>
      <c r="O33" s="111">
        <f>IF(ISBLANK($A$2),SUMIFS(Faturado!C:C,Faturado!A:A,'Cadastro-Estoque'!A:A),SUMIFS(Faturado!C:C,Faturado!A:A,'Cadastro-Estoque'!A:A,Faturado!B:B,CONCATENATE("&lt;=",$A$2)))</f>
        <v>0</v>
      </c>
      <c r="P33" s="120">
        <f t="shared" si="7"/>
        <v>0</v>
      </c>
      <c r="R3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3" s="76">
        <f t="shared" si="8"/>
        <v>0</v>
      </c>
    </row>
    <row r="34" spans="1:19" ht="22.5" customHeight="1" x14ac:dyDescent="0.3">
      <c r="A34" s="99">
        <v>201</v>
      </c>
      <c r="B34" s="98" t="s">
        <v>44</v>
      </c>
      <c r="C34" s="118">
        <v>10</v>
      </c>
      <c r="D34" s="119">
        <v>0.5</v>
      </c>
      <c r="E34" s="118">
        <v>0.505</v>
      </c>
      <c r="F34" s="118">
        <f t="shared" si="0"/>
        <v>5</v>
      </c>
      <c r="G34" s="118">
        <f t="shared" si="1"/>
        <v>5.05</v>
      </c>
      <c r="I34" s="110">
        <f>IF(ISBLANK($A$2),SUMIFS(Entradas!C:C,Entradas!A:A,'Cadastro-Estoque'!A:A),SUMIFS(Entradas!C:C,Entradas!A:A,'Cadastro-Estoque'!A:A,Entradas!B:B,CONCATENATE("&lt;=",$A$2)))</f>
        <v>0</v>
      </c>
      <c r="J34" s="120">
        <f t="shared" si="9"/>
        <v>0</v>
      </c>
      <c r="L34" s="111">
        <f>IF(ISBLANK($A$2),SUMIFS(Saidas!C:C,Saidas!A:A,'Cadastro-Estoque'!A:A),SUMIFS(Saidas!C:C,Saidas!A:A,'Cadastro-Estoque'!A:A,Saidas!B:B,CONCATENATE("&lt;=",$A$2)))</f>
        <v>0</v>
      </c>
      <c r="M34" s="120">
        <f t="shared" si="6"/>
        <v>0</v>
      </c>
      <c r="O34" s="111">
        <f>IF(ISBLANK($A$2),SUMIFS(Faturado!C:C,Faturado!A:A,'Cadastro-Estoque'!A:A),SUMIFS(Faturado!C:C,Faturado!A:A,'Cadastro-Estoque'!A:A,Faturado!B:B,CONCATENATE("&lt;=",$A$2)))</f>
        <v>0</v>
      </c>
      <c r="P34" s="120">
        <f t="shared" si="7"/>
        <v>0</v>
      </c>
      <c r="R3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4" s="76">
        <f t="shared" si="8"/>
        <v>0</v>
      </c>
    </row>
    <row r="35" spans="1:19" ht="22.5" customHeight="1" x14ac:dyDescent="0.3">
      <c r="A35" s="99">
        <v>205</v>
      </c>
      <c r="B35" s="98" t="s">
        <v>45</v>
      </c>
      <c r="C35" s="118">
        <v>20</v>
      </c>
      <c r="D35" s="119">
        <v>0.5</v>
      </c>
      <c r="E35" s="118">
        <v>0.505</v>
      </c>
      <c r="F35" s="118">
        <f t="shared" si="0"/>
        <v>10</v>
      </c>
      <c r="G35" s="118">
        <f t="shared" si="1"/>
        <v>10.1</v>
      </c>
      <c r="I35" s="110">
        <f>IF(ISBLANK($A$2),SUMIFS(Entradas!C:C,Entradas!A:A,'Cadastro-Estoque'!A:A),SUMIFS(Entradas!C:C,Entradas!A:A,'Cadastro-Estoque'!A:A,Entradas!B:B,CONCATENATE("&lt;=",$A$2)))</f>
        <v>0</v>
      </c>
      <c r="J35" s="120">
        <f t="shared" si="9"/>
        <v>0</v>
      </c>
      <c r="L35" s="111">
        <f>IF(ISBLANK($A$2),SUMIFS(Saidas!C:C,Saidas!A:A,'Cadastro-Estoque'!A:A),SUMIFS(Saidas!C:C,Saidas!A:A,'Cadastro-Estoque'!A:A,Saidas!B:B,CONCATENATE("&lt;=",$A$2)))</f>
        <v>0</v>
      </c>
      <c r="M35" s="120">
        <f t="shared" si="6"/>
        <v>0</v>
      </c>
      <c r="O35" s="111">
        <f>IF(ISBLANK($A$2),SUMIFS(Faturado!C:C,Faturado!A:A,'Cadastro-Estoque'!A:A),SUMIFS(Faturado!C:C,Faturado!A:A,'Cadastro-Estoque'!A:A,Faturado!B:B,CONCATENATE("&lt;=",$A$2)))</f>
        <v>0</v>
      </c>
      <c r="P35" s="120">
        <f t="shared" si="7"/>
        <v>0</v>
      </c>
      <c r="R3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5" s="76">
        <f t="shared" si="8"/>
        <v>0</v>
      </c>
    </row>
    <row r="36" spans="1:19" ht="22.5" customHeight="1" x14ac:dyDescent="0.3">
      <c r="A36" s="99">
        <v>207</v>
      </c>
      <c r="B36" s="98" t="s">
        <v>46</v>
      </c>
      <c r="C36" s="118">
        <v>20</v>
      </c>
      <c r="D36" s="119">
        <v>0.4</v>
      </c>
      <c r="E36" s="118">
        <v>0.40400000000000003</v>
      </c>
      <c r="F36" s="118">
        <f t="shared" si="0"/>
        <v>8</v>
      </c>
      <c r="G36" s="118">
        <f t="shared" si="1"/>
        <v>8.08</v>
      </c>
      <c r="I36" s="110">
        <f>IF(ISBLANK($A$2),SUMIFS(Entradas!C:C,Entradas!A:A,'Cadastro-Estoque'!A:A),SUMIFS(Entradas!C:C,Entradas!A:A,'Cadastro-Estoque'!A:A,Entradas!B:B,CONCATENATE("&lt;=",$A$2)))</f>
        <v>0</v>
      </c>
      <c r="J36" s="120">
        <f t="shared" si="9"/>
        <v>0</v>
      </c>
      <c r="L36" s="111">
        <f>IF(ISBLANK($A$2),SUMIFS(Saidas!C:C,Saidas!A:A,'Cadastro-Estoque'!A:A),SUMIFS(Saidas!C:C,Saidas!A:A,'Cadastro-Estoque'!A:A,Saidas!B:B,CONCATENATE("&lt;=",$A$2)))</f>
        <v>0</v>
      </c>
      <c r="M36" s="120">
        <f t="shared" si="6"/>
        <v>0</v>
      </c>
      <c r="O36" s="111">
        <f>IF(ISBLANK($A$2),SUMIFS(Faturado!C:C,Faturado!A:A,'Cadastro-Estoque'!A:A),SUMIFS(Faturado!C:C,Faturado!A:A,'Cadastro-Estoque'!A:A,Faturado!B:B,CONCATENATE("&lt;=",$A$2)))</f>
        <v>0</v>
      </c>
      <c r="P36" s="120">
        <f t="shared" si="7"/>
        <v>0</v>
      </c>
      <c r="R3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6" s="76">
        <f t="shared" si="8"/>
        <v>0</v>
      </c>
    </row>
    <row r="37" spans="1:19" ht="22.5" customHeight="1" x14ac:dyDescent="0.3">
      <c r="A37" s="99">
        <v>208</v>
      </c>
      <c r="B37" s="98" t="s">
        <v>47</v>
      </c>
      <c r="C37" s="118">
        <v>12</v>
      </c>
      <c r="D37" s="119">
        <v>0.5</v>
      </c>
      <c r="E37" s="118">
        <v>0.505</v>
      </c>
      <c r="F37" s="118">
        <f t="shared" si="0"/>
        <v>6</v>
      </c>
      <c r="G37" s="118">
        <f t="shared" si="1"/>
        <v>6.0600000000000005</v>
      </c>
      <c r="I37" s="110">
        <f>IF(ISBLANK($A$2),SUMIFS(Entradas!C:C,Entradas!A:A,'Cadastro-Estoque'!A:A),SUMIFS(Entradas!C:C,Entradas!A:A,'Cadastro-Estoque'!A:A,Entradas!B:B,CONCATENATE("&lt;=",$A$2)))</f>
        <v>0</v>
      </c>
      <c r="J37" s="120">
        <f t="shared" si="9"/>
        <v>0</v>
      </c>
      <c r="L37" s="111">
        <f>IF(ISBLANK($A$2),SUMIFS(Saidas!C:C,Saidas!A:A,'Cadastro-Estoque'!A:A),SUMIFS(Saidas!C:C,Saidas!A:A,'Cadastro-Estoque'!A:A,Saidas!B:B,CONCATENATE("&lt;=",$A$2)))</f>
        <v>10400</v>
      </c>
      <c r="M37" s="120">
        <f t="shared" si="6"/>
        <v>62400</v>
      </c>
      <c r="O37" s="111">
        <f>IF(ISBLANK($A$2),SUMIFS(Faturado!C:C,Faturado!A:A,'Cadastro-Estoque'!A:A),SUMIFS(Faturado!C:C,Faturado!A:A,'Cadastro-Estoque'!A:A,Faturado!B:B,CONCATENATE("&lt;=",$A$2)))</f>
        <v>0</v>
      </c>
      <c r="P37" s="120">
        <f t="shared" si="7"/>
        <v>0</v>
      </c>
      <c r="R3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7" s="76">
        <f t="shared" si="8"/>
        <v>0</v>
      </c>
    </row>
    <row r="38" spans="1:19" ht="22.5" customHeight="1" x14ac:dyDescent="0.3">
      <c r="A38" s="412">
        <v>209</v>
      </c>
      <c r="B38" s="439" t="s">
        <v>919</v>
      </c>
      <c r="C38" s="417">
        <v>12</v>
      </c>
      <c r="D38" s="418">
        <v>0.5</v>
      </c>
      <c r="E38" s="417">
        <v>0.505</v>
      </c>
      <c r="F38" s="417">
        <f t="shared" si="0"/>
        <v>6</v>
      </c>
      <c r="G38" s="417">
        <f t="shared" si="1"/>
        <v>6.0600000000000005</v>
      </c>
      <c r="I38" s="110">
        <f>IF(ISBLANK($A$2),SUMIFS(Entradas!C:C,Entradas!A:A,'Cadastro-Estoque'!A:A),SUMIFS(Entradas!C:C,Entradas!A:A,'Cadastro-Estoque'!A:A,Entradas!B:B,CONCATENATE("&lt;=",$A$2)))</f>
        <v>0</v>
      </c>
      <c r="J38" s="120">
        <f t="shared" si="9"/>
        <v>0</v>
      </c>
      <c r="L38" s="111">
        <f>IF(ISBLANK($A$2),SUMIFS(Saidas!C:C,Saidas!A:A,'Cadastro-Estoque'!A:A),SUMIFS(Saidas!C:C,Saidas!A:A,'Cadastro-Estoque'!A:A,Saidas!B:B,CONCATENATE("&lt;=",$A$2)))</f>
        <v>0</v>
      </c>
      <c r="M38" s="120">
        <f t="shared" si="6"/>
        <v>0</v>
      </c>
      <c r="O38" s="111">
        <f>IF(ISBLANK($A$2),SUMIFS(Faturado!C:C,Faturado!A:A,'Cadastro-Estoque'!A:A),SUMIFS(Faturado!C:C,Faturado!A:A,'Cadastro-Estoque'!A:A,Faturado!B:B,CONCATENATE("&lt;=",$A$2)))</f>
        <v>0</v>
      </c>
      <c r="P38" s="120">
        <f t="shared" si="7"/>
        <v>0</v>
      </c>
      <c r="R3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8" s="76">
        <f t="shared" si="8"/>
        <v>0</v>
      </c>
    </row>
    <row r="39" spans="1:19" ht="22.5" customHeight="1" x14ac:dyDescent="0.3">
      <c r="A39" s="412">
        <v>212</v>
      </c>
      <c r="B39" s="439" t="s">
        <v>924</v>
      </c>
      <c r="C39" s="417">
        <v>20</v>
      </c>
      <c r="D39" s="418">
        <v>0.5</v>
      </c>
      <c r="E39" s="417">
        <v>0.505</v>
      </c>
      <c r="F39" s="417">
        <f t="shared" si="0"/>
        <v>10</v>
      </c>
      <c r="G39" s="417">
        <f t="shared" si="1"/>
        <v>10.1</v>
      </c>
      <c r="I39" s="110">
        <f>IF(ISBLANK($A$2),SUMIFS(Entradas!C:C,Entradas!A:A,'Cadastro-Estoque'!A:A),SUMIFS(Entradas!C:C,Entradas!A:A,'Cadastro-Estoque'!A:A,Entradas!B:B,CONCATENATE("&lt;=",$A$2)))</f>
        <v>0</v>
      </c>
      <c r="J39" s="120">
        <f t="shared" si="9"/>
        <v>0</v>
      </c>
      <c r="L39" s="111">
        <f>IF(ISBLANK($A$2),SUMIFS(Saidas!C:C,Saidas!A:A,'Cadastro-Estoque'!A:A),SUMIFS(Saidas!C:C,Saidas!A:A,'Cadastro-Estoque'!A:A,Saidas!B:B,CONCATENATE("&lt;=",$A$2)))</f>
        <v>0</v>
      </c>
      <c r="M39" s="120">
        <f t="shared" si="6"/>
        <v>0</v>
      </c>
      <c r="O39" s="111">
        <f>IF(ISBLANK($A$2),SUMIFS(Faturado!C:C,Faturado!A:A,'Cadastro-Estoque'!A:A),SUMIFS(Faturado!C:C,Faturado!A:A,'Cadastro-Estoque'!A:A,Faturado!B:B,CONCATENATE("&lt;=",$A$2)))</f>
        <v>0</v>
      </c>
      <c r="P39" s="120">
        <f t="shared" si="7"/>
        <v>0</v>
      </c>
      <c r="R3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39" s="76">
        <f t="shared" si="8"/>
        <v>0</v>
      </c>
    </row>
    <row r="40" spans="1:19" ht="22.5" customHeight="1" x14ac:dyDescent="0.3">
      <c r="A40" s="99">
        <v>216</v>
      </c>
      <c r="B40" s="98" t="s">
        <v>206</v>
      </c>
      <c r="C40" s="118">
        <v>12</v>
      </c>
      <c r="D40" s="119">
        <v>0.5</v>
      </c>
      <c r="E40" s="118">
        <v>0.505</v>
      </c>
      <c r="F40" s="118">
        <f t="shared" si="0"/>
        <v>6</v>
      </c>
      <c r="G40" s="118">
        <f t="shared" si="1"/>
        <v>6.0600000000000005</v>
      </c>
      <c r="I40" s="110">
        <f>IF(ISBLANK($A$2),SUMIFS(Entradas!C:C,Entradas!A:A,'Cadastro-Estoque'!A:A),SUMIFS(Entradas!C:C,Entradas!A:A,'Cadastro-Estoque'!A:A,Entradas!B:B,CONCATENATE("&lt;=",$A$2)))</f>
        <v>0</v>
      </c>
      <c r="J40" s="120">
        <f t="shared" si="9"/>
        <v>0</v>
      </c>
      <c r="L40" s="111">
        <f>IF(ISBLANK($A$2),SUMIFS(Saidas!C:C,Saidas!A:A,'Cadastro-Estoque'!A:A),SUMIFS(Saidas!C:C,Saidas!A:A,'Cadastro-Estoque'!A:A,Saidas!B:B,CONCATENATE("&lt;=",$A$2)))</f>
        <v>0</v>
      </c>
      <c r="M40" s="120">
        <f t="shared" si="6"/>
        <v>0</v>
      </c>
      <c r="O40" s="111">
        <f>IF(ISBLANK($A$2),SUMIFS(Faturado!C:C,Faturado!A:A,'Cadastro-Estoque'!A:A),SUMIFS(Faturado!C:C,Faturado!A:A,'Cadastro-Estoque'!A:A,Faturado!B:B,CONCATENATE("&lt;=",$A$2)))</f>
        <v>0</v>
      </c>
      <c r="P40" s="120">
        <f t="shared" si="7"/>
        <v>0</v>
      </c>
      <c r="R4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0" s="76">
        <f t="shared" si="8"/>
        <v>0</v>
      </c>
    </row>
    <row r="41" spans="1:19" ht="22.5" customHeight="1" x14ac:dyDescent="0.3">
      <c r="A41" s="99">
        <v>218</v>
      </c>
      <c r="B41" s="98" t="s">
        <v>48</v>
      </c>
      <c r="C41" s="118">
        <v>12</v>
      </c>
      <c r="D41" s="119">
        <v>0.5</v>
      </c>
      <c r="E41" s="118">
        <v>0.505</v>
      </c>
      <c r="F41" s="118">
        <f t="shared" si="0"/>
        <v>6</v>
      </c>
      <c r="G41" s="118">
        <f t="shared" si="1"/>
        <v>6.0600000000000005</v>
      </c>
      <c r="I41" s="110">
        <f>IF(ISBLANK($A$2),SUMIFS(Entradas!C:C,Entradas!A:A,'Cadastro-Estoque'!A:A),SUMIFS(Entradas!C:C,Entradas!A:A,'Cadastro-Estoque'!A:A,Entradas!B:B,CONCATENATE("&lt;=",$A$2)))</f>
        <v>0</v>
      </c>
      <c r="J41" s="120">
        <f t="shared" si="9"/>
        <v>0</v>
      </c>
      <c r="L41" s="111">
        <f>IF(ISBLANK($A$2),SUMIFS(Saidas!C:C,Saidas!A:A,'Cadastro-Estoque'!A:A),SUMIFS(Saidas!C:C,Saidas!A:A,'Cadastro-Estoque'!A:A,Saidas!B:B,CONCATENATE("&lt;=",$A$2)))</f>
        <v>0</v>
      </c>
      <c r="M41" s="120">
        <f t="shared" si="6"/>
        <v>0</v>
      </c>
      <c r="O41" s="111">
        <f>IF(ISBLANK($A$2),SUMIFS(Faturado!C:C,Faturado!A:A,'Cadastro-Estoque'!A:A),SUMIFS(Faturado!C:C,Faturado!A:A,'Cadastro-Estoque'!A:A,Faturado!B:B,CONCATENATE("&lt;=",$A$2)))</f>
        <v>0</v>
      </c>
      <c r="P41" s="120">
        <f t="shared" si="7"/>
        <v>0</v>
      </c>
      <c r="R4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1" s="76">
        <f t="shared" si="8"/>
        <v>0</v>
      </c>
    </row>
    <row r="42" spans="1:19" ht="22.5" customHeight="1" x14ac:dyDescent="0.3">
      <c r="A42" s="99">
        <v>220</v>
      </c>
      <c r="B42" s="98" t="s">
        <v>49</v>
      </c>
      <c r="C42" s="118">
        <v>20</v>
      </c>
      <c r="D42" s="119">
        <v>0.5</v>
      </c>
      <c r="E42" s="118">
        <v>0.505</v>
      </c>
      <c r="F42" s="118">
        <f t="shared" si="0"/>
        <v>10</v>
      </c>
      <c r="G42" s="118">
        <f t="shared" si="1"/>
        <v>10.1</v>
      </c>
      <c r="I42" s="110">
        <f>IF(ISBLANK($A$2),SUMIFS(Entradas!C:C,Entradas!A:A,'Cadastro-Estoque'!A:A),SUMIFS(Entradas!C:C,Entradas!A:A,'Cadastro-Estoque'!A:A,Entradas!B:B,CONCATENATE("&lt;=",$A$2)))</f>
        <v>0</v>
      </c>
      <c r="J42" s="120">
        <f t="shared" si="9"/>
        <v>0</v>
      </c>
      <c r="L42" s="111">
        <f>IF(ISBLANK($A$2),SUMIFS(Saidas!C:C,Saidas!A:A,'Cadastro-Estoque'!A:A),SUMIFS(Saidas!C:C,Saidas!A:A,'Cadastro-Estoque'!A:A,Saidas!B:B,CONCATENATE("&lt;=",$A$2)))</f>
        <v>0</v>
      </c>
      <c r="M42" s="120">
        <f t="shared" si="6"/>
        <v>0</v>
      </c>
      <c r="O42" s="111">
        <f>IF(ISBLANK($A$2),SUMIFS(Faturado!C:C,Faturado!A:A,'Cadastro-Estoque'!A:A),SUMIFS(Faturado!C:C,Faturado!A:A,'Cadastro-Estoque'!A:A,Faturado!B:B,CONCATENATE("&lt;=",$A$2)))</f>
        <v>0</v>
      </c>
      <c r="P42" s="120">
        <f t="shared" si="7"/>
        <v>0</v>
      </c>
      <c r="R4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2" s="76">
        <f t="shared" si="8"/>
        <v>0</v>
      </c>
    </row>
    <row r="43" spans="1:19" ht="22.5" customHeight="1" x14ac:dyDescent="0.3">
      <c r="A43" s="99">
        <v>221</v>
      </c>
      <c r="B43" s="89" t="s">
        <v>517</v>
      </c>
      <c r="C43" s="118">
        <v>24</v>
      </c>
      <c r="D43" s="119">
        <v>0.5</v>
      </c>
      <c r="E43" s="118">
        <v>0.505</v>
      </c>
      <c r="F43" s="118">
        <f t="shared" si="0"/>
        <v>12</v>
      </c>
      <c r="G43" s="118">
        <f t="shared" si="1"/>
        <v>12.120000000000001</v>
      </c>
      <c r="I43" s="110">
        <f>IF(ISBLANK($A$2),SUMIFS(Entradas!C:C,Entradas!A:A,'Cadastro-Estoque'!A:A),SUMIFS(Entradas!C:C,Entradas!A:A,'Cadastro-Estoque'!A:A,Entradas!B:B,CONCATENATE("&lt;=",$A$2)))</f>
        <v>0</v>
      </c>
      <c r="J43" s="120">
        <f t="shared" si="9"/>
        <v>0</v>
      </c>
      <c r="L43" s="111">
        <f>IF(ISBLANK($A$2),SUMIFS(Saidas!C:C,Saidas!A:A,'Cadastro-Estoque'!A:A),SUMIFS(Saidas!C:C,Saidas!A:A,'Cadastro-Estoque'!A:A,Saidas!B:B,CONCATENATE("&lt;=",$A$2)))</f>
        <v>0</v>
      </c>
      <c r="M43" s="120">
        <f t="shared" si="6"/>
        <v>0</v>
      </c>
      <c r="O43" s="111">
        <f>IF(ISBLANK($A$2),SUMIFS(Faturado!C:C,Faturado!A:A,'Cadastro-Estoque'!A:A),SUMIFS(Faturado!C:C,Faturado!A:A,'Cadastro-Estoque'!A:A,Faturado!B:B,CONCATENATE("&lt;=",$A$2)))</f>
        <v>0</v>
      </c>
      <c r="P43" s="120">
        <f t="shared" si="7"/>
        <v>0</v>
      </c>
      <c r="R4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3" s="76">
        <f t="shared" si="8"/>
        <v>0</v>
      </c>
    </row>
    <row r="44" spans="1:19" ht="22.5" customHeight="1" x14ac:dyDescent="0.3">
      <c r="A44" s="99">
        <v>222</v>
      </c>
      <c r="B44" s="98" t="s">
        <v>621</v>
      </c>
      <c r="C44" s="118">
        <v>12</v>
      </c>
      <c r="D44" s="119">
        <v>0.5</v>
      </c>
      <c r="E44" s="118">
        <v>0.505</v>
      </c>
      <c r="F44" s="118">
        <f t="shared" si="0"/>
        <v>6</v>
      </c>
      <c r="G44" s="118">
        <f t="shared" si="1"/>
        <v>6.0600000000000005</v>
      </c>
      <c r="I44" s="110">
        <f>IF(ISBLANK($A$2),SUMIFS(Entradas!C:C,Entradas!A:A,'Cadastro-Estoque'!A:A),SUMIFS(Entradas!C:C,Entradas!A:A,'Cadastro-Estoque'!A:A,Entradas!B:B,CONCATENATE("&lt;=",$A$2)))</f>
        <v>0</v>
      </c>
      <c r="J44" s="120">
        <f t="shared" si="9"/>
        <v>0</v>
      </c>
      <c r="L44" s="111">
        <f>IF(ISBLANK($A$2),SUMIFS(Saidas!C:C,Saidas!A:A,'Cadastro-Estoque'!A:A),SUMIFS(Saidas!C:C,Saidas!A:A,'Cadastro-Estoque'!A:A,Saidas!B:B,CONCATENATE("&lt;=",$A$2)))</f>
        <v>0</v>
      </c>
      <c r="M44" s="120">
        <f t="shared" si="6"/>
        <v>0</v>
      </c>
      <c r="O44" s="111">
        <f>IF(ISBLANK($A$2),SUMIFS(Faturado!C:C,Faturado!A:A,'Cadastro-Estoque'!A:A),SUMIFS(Faturado!C:C,Faturado!A:A,'Cadastro-Estoque'!A:A,Faturado!B:B,CONCATENATE("&lt;=",$A$2)))</f>
        <v>0</v>
      </c>
      <c r="P44" s="120">
        <f t="shared" si="7"/>
        <v>0</v>
      </c>
      <c r="R4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4" s="76">
        <f t="shared" si="8"/>
        <v>0</v>
      </c>
    </row>
    <row r="45" spans="1:19" ht="22.5" customHeight="1" x14ac:dyDescent="0.3">
      <c r="A45" s="99">
        <v>223</v>
      </c>
      <c r="B45" s="98" t="s">
        <v>643</v>
      </c>
      <c r="C45" s="118">
        <v>12</v>
      </c>
      <c r="D45" s="119">
        <v>0.5</v>
      </c>
      <c r="E45" s="118">
        <v>0.505</v>
      </c>
      <c r="F45" s="118">
        <f t="shared" si="0"/>
        <v>6</v>
      </c>
      <c r="G45" s="118">
        <f t="shared" si="1"/>
        <v>6.0600000000000005</v>
      </c>
      <c r="I45" s="110">
        <f>IF(ISBLANK($A$2),SUMIFS(Entradas!C:C,Entradas!A:A,'Cadastro-Estoque'!A:A),SUMIFS(Entradas!C:C,Entradas!A:A,'Cadastro-Estoque'!A:A,Entradas!B:B,CONCATENATE("&lt;=",$A$2)))</f>
        <v>2805</v>
      </c>
      <c r="J45" s="120">
        <f t="shared" si="9"/>
        <v>16998.300000000003</v>
      </c>
      <c r="L45" s="111">
        <f>IF(ISBLANK($A$2),SUMIFS(Saidas!C:C,Saidas!A:A,'Cadastro-Estoque'!A:A),SUMIFS(Saidas!C:C,Saidas!A:A,'Cadastro-Estoque'!A:A,Saidas!B:B,CONCATENATE("&lt;=",$A$2)))</f>
        <v>0</v>
      </c>
      <c r="M45" s="120">
        <f t="shared" si="6"/>
        <v>0</v>
      </c>
      <c r="O45" s="111">
        <f>IF(ISBLANK($A$2),SUMIFS(Faturado!C:C,Faturado!A:A,'Cadastro-Estoque'!A:A),SUMIFS(Faturado!C:C,Faturado!A:A,'Cadastro-Estoque'!A:A,Faturado!B:B,CONCATENATE("&lt;=",$A$2)))</f>
        <v>0</v>
      </c>
      <c r="P45" s="120">
        <f t="shared" si="7"/>
        <v>0</v>
      </c>
      <c r="R4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5" s="76">
        <f t="shared" si="8"/>
        <v>0</v>
      </c>
    </row>
    <row r="46" spans="1:19" ht="22.5" customHeight="1" x14ac:dyDescent="0.3">
      <c r="A46" s="99">
        <v>224</v>
      </c>
      <c r="B46" s="98" t="s">
        <v>666</v>
      </c>
      <c r="C46" s="118">
        <v>20</v>
      </c>
      <c r="D46" s="119">
        <v>0.5</v>
      </c>
      <c r="E46" s="118">
        <v>0.505</v>
      </c>
      <c r="F46" s="118">
        <f t="shared" si="0"/>
        <v>10</v>
      </c>
      <c r="G46" s="118">
        <f t="shared" si="1"/>
        <v>10.1</v>
      </c>
      <c r="I46" s="110">
        <f>IF(ISBLANK($A$2),SUMIFS(Entradas!C:C,Entradas!A:A,'Cadastro-Estoque'!A:A),SUMIFS(Entradas!C:C,Entradas!A:A,'Cadastro-Estoque'!A:A,Entradas!B:B,CONCATENATE("&lt;=",$A$2)))</f>
        <v>0</v>
      </c>
      <c r="J46" s="120">
        <f t="shared" si="9"/>
        <v>0</v>
      </c>
      <c r="L46" s="111">
        <f>IF(ISBLANK($A$2),SUMIFS(Saidas!C:C,Saidas!A:A,'Cadastro-Estoque'!A:A),SUMIFS(Saidas!C:C,Saidas!A:A,'Cadastro-Estoque'!A:A,Saidas!B:B,CONCATENATE("&lt;=",$A$2)))</f>
        <v>200</v>
      </c>
      <c r="M46" s="120">
        <f t="shared" si="6"/>
        <v>2000</v>
      </c>
      <c r="O46" s="111">
        <f>IF(ISBLANK($A$2),SUMIFS(Faturado!C:C,Faturado!A:A,'Cadastro-Estoque'!A:A),SUMIFS(Faturado!C:C,Faturado!A:A,'Cadastro-Estoque'!A:A,Faturado!B:B,CONCATENATE("&lt;=",$A$2)))</f>
        <v>0</v>
      </c>
      <c r="P46" s="120">
        <f t="shared" si="7"/>
        <v>0</v>
      </c>
      <c r="R4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6" s="76">
        <f t="shared" si="8"/>
        <v>0</v>
      </c>
    </row>
    <row r="47" spans="1:19" ht="22.5" customHeight="1" x14ac:dyDescent="0.3">
      <c r="A47" s="412">
        <v>226</v>
      </c>
      <c r="B47" s="439" t="s">
        <v>860</v>
      </c>
      <c r="C47" s="118">
        <v>20</v>
      </c>
      <c r="D47" s="119">
        <v>0.5</v>
      </c>
      <c r="E47" s="118">
        <v>0.505</v>
      </c>
      <c r="F47" s="118">
        <f>C47*D47</f>
        <v>10</v>
      </c>
      <c r="G47" s="118">
        <f>C47*E47</f>
        <v>10.1</v>
      </c>
      <c r="I47" s="110">
        <f>IF(ISBLANK($A$2),SUMIFS(Entradas!C:C,Entradas!A:A,'Cadastro-Estoque'!A:A),SUMIFS(Entradas!C:C,Entradas!A:A,'Cadastro-Estoque'!A:A,Entradas!B:B,CONCATENATE("&lt;=",$A$2)))</f>
        <v>0</v>
      </c>
      <c r="J47" s="120">
        <f t="shared" si="9"/>
        <v>0</v>
      </c>
      <c r="L47" s="111">
        <f>IF(ISBLANK($A$2),SUMIFS(Saidas!C:C,Saidas!A:A,'Cadastro-Estoque'!A:A),SUMIFS(Saidas!C:C,Saidas!A:A,'Cadastro-Estoque'!A:A,Saidas!B:B,CONCATENATE("&lt;=",$A$2)))</f>
        <v>0</v>
      </c>
      <c r="M47" s="120">
        <f t="shared" si="6"/>
        <v>0</v>
      </c>
      <c r="O47" s="111">
        <f>IF(ISBLANK($A$2),SUMIFS(Faturado!C:C,Faturado!A:A,'Cadastro-Estoque'!A:A),SUMIFS(Faturado!C:C,Faturado!A:A,'Cadastro-Estoque'!A:A,Faturado!B:B,CONCATENATE("&lt;=",$A$2)))</f>
        <v>0</v>
      </c>
      <c r="P47" s="120">
        <f t="shared" si="7"/>
        <v>0</v>
      </c>
      <c r="R4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7" s="76">
        <f t="shared" si="8"/>
        <v>0</v>
      </c>
    </row>
    <row r="48" spans="1:19" ht="22.5" customHeight="1" x14ac:dyDescent="0.3">
      <c r="A48" s="412">
        <v>227</v>
      </c>
      <c r="B48" s="89" t="s">
        <v>909</v>
      </c>
      <c r="C48" s="417">
        <v>20</v>
      </c>
      <c r="D48" s="418">
        <v>0.5</v>
      </c>
      <c r="E48" s="417">
        <v>0.505</v>
      </c>
      <c r="F48" s="417">
        <f>C48*D48</f>
        <v>10</v>
      </c>
      <c r="G48" s="417">
        <f>C48*E48</f>
        <v>10.1</v>
      </c>
      <c r="I48" s="110">
        <f>IF(ISBLANK($A$2),SUMIFS(Entradas!C:C,Entradas!A:A,'Cadastro-Estoque'!A:A),SUMIFS(Entradas!C:C,Entradas!A:A,'Cadastro-Estoque'!A:A,Entradas!B:B,CONCATENATE("&lt;=",$A$2)))</f>
        <v>0</v>
      </c>
      <c r="J48" s="120">
        <f t="shared" si="9"/>
        <v>0</v>
      </c>
      <c r="L48" s="111">
        <f>IF(ISBLANK($A$2),SUMIFS(Saidas!C:C,Saidas!A:A,'Cadastro-Estoque'!A:A),SUMIFS(Saidas!C:C,Saidas!A:A,'Cadastro-Estoque'!A:A,Saidas!B:B,CONCATENATE("&lt;=",$A$2)))</f>
        <v>0</v>
      </c>
      <c r="M48" s="120">
        <f t="shared" si="6"/>
        <v>0</v>
      </c>
      <c r="O48" s="111">
        <f>IF(ISBLANK($A$2),SUMIFS(Faturado!C:C,Faturado!A:A,'Cadastro-Estoque'!A:A),SUMIFS(Faturado!C:C,Faturado!A:A,'Cadastro-Estoque'!A:A,Faturado!B:B,CONCATENATE("&lt;=",$A$2)))</f>
        <v>0</v>
      </c>
      <c r="P48" s="120">
        <f t="shared" si="7"/>
        <v>0</v>
      </c>
      <c r="R48" s="110">
        <f>IF(ISBLANK($A$2),SUMIFS('PRODUTOS A PRODUZIR'!C:C,'PRODUTOS A PRODUZIR'!A:A,'Cadastro-Estoque'!A:A),SUMIFS('PRODUTOS A PRODUZIR'!C:C,'PRODUTOS A PRODUZIR'!A:A,'Cadastro-Estoque'!A:A,'PRODUTOS A PRODUZIR'!B:B,CONCATENATE("&lt;=",$A$2)))</f>
        <v>3024</v>
      </c>
      <c r="S48" s="76">
        <f t="shared" si="8"/>
        <v>30240</v>
      </c>
    </row>
    <row r="49" spans="1:19" ht="22.5" customHeight="1" x14ac:dyDescent="0.3">
      <c r="A49" s="412">
        <v>229</v>
      </c>
      <c r="B49" s="439" t="s">
        <v>1109</v>
      </c>
      <c r="C49" s="417">
        <v>20</v>
      </c>
      <c r="D49" s="418">
        <v>0.5</v>
      </c>
      <c r="E49" s="417">
        <v>0.505</v>
      </c>
      <c r="F49" s="417">
        <f>C49*D49</f>
        <v>10</v>
      </c>
      <c r="G49" s="417">
        <f>C49*E49</f>
        <v>10.1</v>
      </c>
      <c r="I49" s="110">
        <f>IF(ISBLANK($A$2),SUMIFS(Entradas!C:C,Entradas!A:A,'Cadastro-Estoque'!A:A),SUMIFS(Entradas!C:C,Entradas!A:A,'Cadastro-Estoque'!A:A,Entradas!B:B,CONCATENATE("&lt;=",$A$2)))</f>
        <v>0</v>
      </c>
      <c r="J49" s="120">
        <f>I49*G49</f>
        <v>0</v>
      </c>
      <c r="L49" s="111">
        <f>IF(ISBLANK($A$2),SUMIFS(Saidas!C:C,Saidas!A:A,'Cadastro-Estoque'!A:A),SUMIFS(Saidas!C:C,Saidas!A:A,'Cadastro-Estoque'!A:A,Saidas!B:B,CONCATENATE("&lt;=",$A$2)))</f>
        <v>0</v>
      </c>
      <c r="M49" s="120">
        <f>L49*F49</f>
        <v>0</v>
      </c>
      <c r="O49" s="111">
        <f>IF(ISBLANK($A$2),SUMIFS(Faturado!C:C,Faturado!A:A,'Cadastro-Estoque'!A:A),SUMIFS(Faturado!C:C,Faturado!A:A,'Cadastro-Estoque'!A:A,Faturado!B:B,CONCATENATE("&lt;=",$A$2)))</f>
        <v>0</v>
      </c>
      <c r="P49" s="120">
        <f>O49*F49</f>
        <v>0</v>
      </c>
      <c r="R4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49" s="76">
        <f>R49*F49</f>
        <v>0</v>
      </c>
    </row>
    <row r="50" spans="1:19" ht="22.5" customHeight="1" x14ac:dyDescent="0.25">
      <c r="A50" s="107"/>
      <c r="B50" s="107"/>
      <c r="C50" s="118"/>
      <c r="D50" s="119"/>
      <c r="E50" s="118"/>
      <c r="F50" s="118">
        <f t="shared" si="0"/>
        <v>0</v>
      </c>
      <c r="G50" s="118">
        <f t="shared" si="1"/>
        <v>0</v>
      </c>
      <c r="I50" s="110">
        <f>IF(ISBLANK($A$2),SUMIFS(Entradas!C:C,Entradas!A:A,'Cadastro-Estoque'!A:A),SUMIFS(Entradas!C:C,Entradas!A:A,'Cadastro-Estoque'!A:A,Entradas!B:B,CONCATENATE("&lt;=",$A$2)))</f>
        <v>0</v>
      </c>
      <c r="J50" s="120">
        <f t="shared" si="9"/>
        <v>0</v>
      </c>
      <c r="L50" s="111">
        <f>IF(ISBLANK($A$2),SUMIFS(Saidas!C:C,Saidas!A:A,'Cadastro-Estoque'!A:A),SUMIFS(Saidas!C:C,Saidas!A:A,'Cadastro-Estoque'!A:A,Saidas!B:B,CONCATENATE("&lt;=",$A$2)))</f>
        <v>0</v>
      </c>
      <c r="M50" s="120">
        <f t="shared" si="6"/>
        <v>0</v>
      </c>
      <c r="O50" s="111">
        <f>IF(ISBLANK($A$2),SUMIFS(Faturado!C:C,Faturado!A:A,'Cadastro-Estoque'!A:A),SUMIFS(Faturado!C:C,Faturado!A:A,'Cadastro-Estoque'!A:A,Faturado!B:B,CONCATENATE("&lt;=",$A$2)))</f>
        <v>0</v>
      </c>
      <c r="P50" s="120">
        <f t="shared" si="7"/>
        <v>0</v>
      </c>
      <c r="R5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0" s="76">
        <f t="shared" si="8"/>
        <v>0</v>
      </c>
    </row>
    <row r="51" spans="1:19" ht="22.5" customHeight="1" x14ac:dyDescent="0.3">
      <c r="A51" s="99">
        <v>204</v>
      </c>
      <c r="B51" s="98" t="s">
        <v>50</v>
      </c>
      <c r="C51" s="118">
        <v>20</v>
      </c>
      <c r="D51" s="119">
        <v>0.5</v>
      </c>
      <c r="E51" s="118">
        <v>0.505</v>
      </c>
      <c r="F51" s="118">
        <f t="shared" si="0"/>
        <v>10</v>
      </c>
      <c r="G51" s="118">
        <f t="shared" si="1"/>
        <v>10.1</v>
      </c>
      <c r="I51" s="110">
        <f>IF(ISBLANK($A$2),SUMIFS(Entradas!C:C,Entradas!A:A,'Cadastro-Estoque'!A:A),SUMIFS(Entradas!C:C,Entradas!A:A,'Cadastro-Estoque'!A:A,Entradas!B:B,CONCATENATE("&lt;=",$A$2)))</f>
        <v>2131</v>
      </c>
      <c r="J51" s="120">
        <f t="shared" si="9"/>
        <v>21523.1</v>
      </c>
      <c r="L51" s="111">
        <f>IF(ISBLANK($A$2),SUMIFS(Saidas!C:C,Saidas!A:A,'Cadastro-Estoque'!A:A),SUMIFS(Saidas!C:C,Saidas!A:A,'Cadastro-Estoque'!A:A,Saidas!B:B,CONCATENATE("&lt;=",$A$2)))</f>
        <v>2500</v>
      </c>
      <c r="M51" s="120">
        <f t="shared" si="6"/>
        <v>25000</v>
      </c>
      <c r="O51" s="111">
        <f>IF(ISBLANK($A$2),SUMIFS(Faturado!C:C,Faturado!A:A,'Cadastro-Estoque'!A:A),SUMIFS(Faturado!C:C,Faturado!A:A,'Cadastro-Estoque'!A:A,Faturado!B:B,CONCATENATE("&lt;=",$A$2)))</f>
        <v>0</v>
      </c>
      <c r="P51" s="120">
        <f t="shared" si="7"/>
        <v>0</v>
      </c>
      <c r="R5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1" s="76">
        <f t="shared" si="8"/>
        <v>0</v>
      </c>
    </row>
    <row r="52" spans="1:19" ht="22.5" customHeight="1" x14ac:dyDescent="0.3">
      <c r="A52" s="99">
        <v>204</v>
      </c>
      <c r="B52" s="98" t="s">
        <v>51</v>
      </c>
      <c r="C52" s="118">
        <v>10</v>
      </c>
      <c r="D52" s="119">
        <v>0.5</v>
      </c>
      <c r="E52" s="118">
        <v>0.505</v>
      </c>
      <c r="F52" s="118">
        <f t="shared" si="0"/>
        <v>5</v>
      </c>
      <c r="G52" s="118">
        <f t="shared" si="1"/>
        <v>5.05</v>
      </c>
      <c r="I52" s="110">
        <f>IF(ISBLANK($A$2),SUMIFS(Entradas!C:C,Entradas!A:A,'Cadastro-Estoque'!A:A),SUMIFS(Entradas!C:C,Entradas!A:A,'Cadastro-Estoque'!A:A,Entradas!B:B,CONCATENATE("&lt;=",$A$2)))</f>
        <v>0</v>
      </c>
      <c r="J52" s="120">
        <f t="shared" si="9"/>
        <v>0</v>
      </c>
      <c r="L52" s="111">
        <f>IF(ISBLANK($A$2),SUMIFS(Saidas!C:C,Saidas!A:A,'Cadastro-Estoque'!A:A),SUMIFS(Saidas!C:C,Saidas!A:A,'Cadastro-Estoque'!A:A,Saidas!B:B,CONCATENATE("&lt;=",$A$2)))</f>
        <v>0</v>
      </c>
      <c r="M52" s="120">
        <f t="shared" si="6"/>
        <v>0</v>
      </c>
      <c r="O52" s="111">
        <f>IF(ISBLANK($A$2),SUMIFS(Faturado!C:C,Faturado!A:A,'Cadastro-Estoque'!A:A),SUMIFS(Faturado!C:C,Faturado!A:A,'Cadastro-Estoque'!A:A,Faturado!B:B,CONCATENATE("&lt;=",$A$2)))</f>
        <v>0</v>
      </c>
      <c r="P52" s="120">
        <f t="shared" si="7"/>
        <v>0</v>
      </c>
      <c r="R5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2" s="76">
        <f t="shared" si="8"/>
        <v>0</v>
      </c>
    </row>
    <row r="53" spans="1:19" ht="22.5" customHeight="1" x14ac:dyDescent="0.25">
      <c r="A53" s="107"/>
      <c r="B53" s="107"/>
      <c r="C53" s="118"/>
      <c r="D53" s="119"/>
      <c r="E53" s="118"/>
      <c r="F53" s="118">
        <f t="shared" si="0"/>
        <v>0</v>
      </c>
      <c r="G53" s="118">
        <f t="shared" si="1"/>
        <v>0</v>
      </c>
      <c r="I53" s="110">
        <f>IF(ISBLANK($A$2),SUMIFS(Entradas!C:C,Entradas!A:A,'Cadastro-Estoque'!A:A),SUMIFS(Entradas!C:C,Entradas!A:A,'Cadastro-Estoque'!A:A,Entradas!B:B,CONCATENATE("&lt;=",$A$2)))</f>
        <v>0</v>
      </c>
      <c r="J53" s="120">
        <f t="shared" si="9"/>
        <v>0</v>
      </c>
      <c r="L53" s="111">
        <f>IF(ISBLANK($A$2),SUMIFS(Saidas!C:C,Saidas!A:A,'Cadastro-Estoque'!A:A),SUMIFS(Saidas!C:C,Saidas!A:A,'Cadastro-Estoque'!A:A,Saidas!B:B,CONCATENATE("&lt;=",$A$2)))</f>
        <v>0</v>
      </c>
      <c r="M53" s="120">
        <f t="shared" si="6"/>
        <v>0</v>
      </c>
      <c r="O53" s="111">
        <f>IF(ISBLANK($A$2),SUMIFS(Faturado!C:C,Faturado!A:A,'Cadastro-Estoque'!A:A),SUMIFS(Faturado!C:C,Faturado!A:A,'Cadastro-Estoque'!A:A,Faturado!B:B,CONCATENATE("&lt;=",$A$2)))</f>
        <v>0</v>
      </c>
      <c r="P53" s="120">
        <f t="shared" si="7"/>
        <v>0</v>
      </c>
      <c r="R5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3" s="76">
        <f t="shared" si="8"/>
        <v>0</v>
      </c>
    </row>
    <row r="54" spans="1:19" ht="22.5" customHeight="1" x14ac:dyDescent="0.3">
      <c r="A54" s="97" t="s">
        <v>168</v>
      </c>
      <c r="B54" s="98" t="s">
        <v>57</v>
      </c>
      <c r="C54" s="118">
        <v>12</v>
      </c>
      <c r="D54" s="119">
        <v>1</v>
      </c>
      <c r="E54" s="118">
        <v>1.0049999999999999</v>
      </c>
      <c r="F54" s="118">
        <f t="shared" si="0"/>
        <v>12</v>
      </c>
      <c r="G54" s="118">
        <f t="shared" si="1"/>
        <v>12.059999999999999</v>
      </c>
      <c r="I54" s="110">
        <f>IF(ISBLANK($A$2),SUMIFS(Entradas!C:C,Entradas!A:A,'Cadastro-Estoque'!A:A),SUMIFS(Entradas!C:C,Entradas!A:A,'Cadastro-Estoque'!A:A,Entradas!B:B,CONCATENATE("&lt;=",$A$2)))</f>
        <v>0</v>
      </c>
      <c r="J54" s="120">
        <f t="shared" si="9"/>
        <v>0</v>
      </c>
      <c r="L54" s="111">
        <f>IF(ISBLANK($A$2),SUMIFS(Saidas!C:C,Saidas!A:A,'Cadastro-Estoque'!A:A),SUMIFS(Saidas!C:C,Saidas!A:A,'Cadastro-Estoque'!A:A,Saidas!B:B,CONCATENATE("&lt;=",$A$2)))</f>
        <v>0</v>
      </c>
      <c r="M54" s="120">
        <f t="shared" si="6"/>
        <v>0</v>
      </c>
      <c r="O54" s="111">
        <f>IF(ISBLANK($A$2),SUMIFS(Faturado!C:C,Faturado!A:A,'Cadastro-Estoque'!A:A),SUMIFS(Faturado!C:C,Faturado!A:A,'Cadastro-Estoque'!A:A,Faturado!B:B,CONCATENATE("&lt;=",$A$2)))</f>
        <v>0</v>
      </c>
      <c r="P54" s="120">
        <f t="shared" si="7"/>
        <v>0</v>
      </c>
      <c r="R5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4" s="76">
        <f t="shared" si="8"/>
        <v>0</v>
      </c>
    </row>
    <row r="55" spans="1:19" ht="22.5" customHeight="1" x14ac:dyDescent="0.3">
      <c r="A55" s="97" t="s">
        <v>168</v>
      </c>
      <c r="B55" s="98" t="s">
        <v>58</v>
      </c>
      <c r="C55" s="118">
        <v>12</v>
      </c>
      <c r="D55" s="119">
        <v>0.5</v>
      </c>
      <c r="E55" s="118">
        <v>0.505</v>
      </c>
      <c r="F55" s="118">
        <f t="shared" si="0"/>
        <v>6</v>
      </c>
      <c r="G55" s="118">
        <f t="shared" si="1"/>
        <v>6.0600000000000005</v>
      </c>
      <c r="I55" s="110">
        <f>IF(ISBLANK($A$2),SUMIFS(Entradas!C:C,Entradas!A:A,'Cadastro-Estoque'!A:A),SUMIFS(Entradas!C:C,Entradas!A:A,'Cadastro-Estoque'!A:A,Entradas!B:B,CONCATENATE("&lt;=",$A$2)))</f>
        <v>0</v>
      </c>
      <c r="J55" s="120">
        <f t="shared" si="9"/>
        <v>0</v>
      </c>
      <c r="L55" s="111">
        <f>IF(ISBLANK($A$2),SUMIFS(Saidas!C:C,Saidas!A:A,'Cadastro-Estoque'!A:A),SUMIFS(Saidas!C:C,Saidas!A:A,'Cadastro-Estoque'!A:A,Saidas!B:B,CONCATENATE("&lt;=",$A$2)))</f>
        <v>0</v>
      </c>
      <c r="M55" s="120">
        <f t="shared" si="6"/>
        <v>0</v>
      </c>
      <c r="O55" s="111">
        <f>IF(ISBLANK($A$2),SUMIFS(Faturado!C:C,Faturado!A:A,'Cadastro-Estoque'!A:A),SUMIFS(Faturado!C:C,Faturado!A:A,'Cadastro-Estoque'!A:A,Faturado!B:B,CONCATENATE("&lt;=",$A$2)))</f>
        <v>0</v>
      </c>
      <c r="P55" s="120">
        <f t="shared" si="7"/>
        <v>0</v>
      </c>
      <c r="R5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5" s="76">
        <f t="shared" si="8"/>
        <v>0</v>
      </c>
    </row>
    <row r="56" spans="1:19" ht="22.5" customHeight="1" x14ac:dyDescent="0.3">
      <c r="A56" s="97" t="s">
        <v>168</v>
      </c>
      <c r="B56" s="98" t="s">
        <v>59</v>
      </c>
      <c r="C56" s="118">
        <v>24</v>
      </c>
      <c r="D56" s="119">
        <v>0.5</v>
      </c>
      <c r="E56" s="118">
        <v>0.505</v>
      </c>
      <c r="F56" s="118">
        <f t="shared" si="0"/>
        <v>12</v>
      </c>
      <c r="G56" s="118">
        <f t="shared" si="1"/>
        <v>12.120000000000001</v>
      </c>
      <c r="I56" s="110">
        <f>IF(ISBLANK($A$2),SUMIFS(Entradas!C:C,Entradas!A:A,'Cadastro-Estoque'!A:A),SUMIFS(Entradas!C:C,Entradas!A:A,'Cadastro-Estoque'!A:A,Entradas!B:B,CONCATENATE("&lt;=",$A$2)))</f>
        <v>0</v>
      </c>
      <c r="J56" s="120">
        <f t="shared" si="9"/>
        <v>0</v>
      </c>
      <c r="L56" s="111">
        <f>IF(ISBLANK($A$2),SUMIFS(Saidas!C:C,Saidas!A:A,'Cadastro-Estoque'!A:A),SUMIFS(Saidas!C:C,Saidas!A:A,'Cadastro-Estoque'!A:A,Saidas!B:B,CONCATENATE("&lt;=",$A$2)))</f>
        <v>0</v>
      </c>
      <c r="M56" s="120">
        <f t="shared" si="6"/>
        <v>0</v>
      </c>
      <c r="O56" s="111">
        <f>IF(ISBLANK($A$2),SUMIFS(Faturado!C:C,Faturado!A:A,'Cadastro-Estoque'!A:A),SUMIFS(Faturado!C:C,Faturado!A:A,'Cadastro-Estoque'!A:A,Faturado!B:B,CONCATENATE("&lt;=",$A$2)))</f>
        <v>0</v>
      </c>
      <c r="P56" s="120">
        <f t="shared" si="7"/>
        <v>0</v>
      </c>
      <c r="R5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6" s="76">
        <f t="shared" si="8"/>
        <v>0</v>
      </c>
    </row>
    <row r="57" spans="1:19" ht="22.5" customHeight="1" x14ac:dyDescent="0.3">
      <c r="A57" s="97" t="s">
        <v>165</v>
      </c>
      <c r="B57" s="98" t="s">
        <v>52</v>
      </c>
      <c r="C57" s="118">
        <v>12</v>
      </c>
      <c r="D57" s="119">
        <v>1</v>
      </c>
      <c r="E57" s="118">
        <v>1.0049999999999999</v>
      </c>
      <c r="F57" s="118">
        <f t="shared" si="0"/>
        <v>12</v>
      </c>
      <c r="G57" s="118">
        <f t="shared" si="1"/>
        <v>12.059999999999999</v>
      </c>
      <c r="I57" s="110">
        <f>IF(ISBLANK($A$2),SUMIFS(Entradas!C:C,Entradas!A:A,'Cadastro-Estoque'!A:A),SUMIFS(Entradas!C:C,Entradas!A:A,'Cadastro-Estoque'!A:A,Entradas!B:B,CONCATENATE("&lt;=",$A$2)))</f>
        <v>0</v>
      </c>
      <c r="J57" s="120">
        <f t="shared" si="9"/>
        <v>0</v>
      </c>
      <c r="L57" s="111">
        <f>IF(ISBLANK($A$2),SUMIFS(Saidas!C:C,Saidas!A:A,'Cadastro-Estoque'!A:A),SUMIFS(Saidas!C:C,Saidas!A:A,'Cadastro-Estoque'!A:A,Saidas!B:B,CONCATENATE("&lt;=",$A$2)))</f>
        <v>0</v>
      </c>
      <c r="M57" s="120">
        <f t="shared" si="6"/>
        <v>0</v>
      </c>
      <c r="O57" s="111">
        <f>IF(ISBLANK($A$2),SUMIFS(Faturado!C:C,Faturado!A:A,'Cadastro-Estoque'!A:A),SUMIFS(Faturado!C:C,Faturado!A:A,'Cadastro-Estoque'!A:A,Faturado!B:B,CONCATENATE("&lt;=",$A$2)))</f>
        <v>0</v>
      </c>
      <c r="P57" s="120">
        <f t="shared" si="7"/>
        <v>0</v>
      </c>
      <c r="R5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7" s="76">
        <f t="shared" si="8"/>
        <v>0</v>
      </c>
    </row>
    <row r="58" spans="1:19" ht="22.5" customHeight="1" x14ac:dyDescent="0.3">
      <c r="A58" s="97" t="s">
        <v>165</v>
      </c>
      <c r="B58" s="98" t="s">
        <v>53</v>
      </c>
      <c r="C58" s="118">
        <v>12</v>
      </c>
      <c r="D58" s="119">
        <v>0.5</v>
      </c>
      <c r="E58" s="118">
        <v>0.505</v>
      </c>
      <c r="F58" s="118">
        <f t="shared" si="0"/>
        <v>6</v>
      </c>
      <c r="G58" s="118">
        <f t="shared" si="1"/>
        <v>6.0600000000000005</v>
      </c>
      <c r="I58" s="110">
        <f>IF(ISBLANK($A$2),SUMIFS(Entradas!C:C,Entradas!A:A,'Cadastro-Estoque'!A:A),SUMIFS(Entradas!C:C,Entradas!A:A,'Cadastro-Estoque'!A:A,Entradas!B:B,CONCATENATE("&lt;=",$A$2)))</f>
        <v>0</v>
      </c>
      <c r="J58" s="120">
        <f t="shared" si="9"/>
        <v>0</v>
      </c>
      <c r="L58" s="111">
        <f>IF(ISBLANK($A$2),SUMIFS(Saidas!C:C,Saidas!A:A,'Cadastro-Estoque'!A:A),SUMIFS(Saidas!C:C,Saidas!A:A,'Cadastro-Estoque'!A:A,Saidas!B:B,CONCATENATE("&lt;=",$A$2)))</f>
        <v>0</v>
      </c>
      <c r="M58" s="120">
        <f t="shared" si="6"/>
        <v>0</v>
      </c>
      <c r="O58" s="111">
        <f>IF(ISBLANK($A$2),SUMIFS(Faturado!C:C,Faturado!A:A,'Cadastro-Estoque'!A:A),SUMIFS(Faturado!C:C,Faturado!A:A,'Cadastro-Estoque'!A:A,Faturado!B:B,CONCATENATE("&lt;=",$A$2)))</f>
        <v>0</v>
      </c>
      <c r="P58" s="120">
        <f t="shared" si="7"/>
        <v>0</v>
      </c>
      <c r="R5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8" s="76">
        <f t="shared" si="8"/>
        <v>0</v>
      </c>
    </row>
    <row r="59" spans="1:19" ht="22.5" customHeight="1" x14ac:dyDescent="0.3">
      <c r="A59" s="97" t="s">
        <v>165</v>
      </c>
      <c r="B59" s="98" t="s">
        <v>54</v>
      </c>
      <c r="C59" s="118">
        <v>24</v>
      </c>
      <c r="D59" s="119">
        <v>0.5</v>
      </c>
      <c r="E59" s="118">
        <v>0.505</v>
      </c>
      <c r="F59" s="118">
        <f t="shared" si="0"/>
        <v>12</v>
      </c>
      <c r="G59" s="118">
        <f t="shared" si="1"/>
        <v>12.120000000000001</v>
      </c>
      <c r="I59" s="110">
        <f>IF(ISBLANK($A$2),SUMIFS(Entradas!C:C,Entradas!A:A,'Cadastro-Estoque'!A:A),SUMIFS(Entradas!C:C,Entradas!A:A,'Cadastro-Estoque'!A:A,Entradas!B:B,CONCATENATE("&lt;=",$A$2)))</f>
        <v>0</v>
      </c>
      <c r="J59" s="120">
        <f t="shared" si="9"/>
        <v>0</v>
      </c>
      <c r="L59" s="111">
        <f>IF(ISBLANK($A$2),SUMIFS(Saidas!C:C,Saidas!A:A,'Cadastro-Estoque'!A:A),SUMIFS(Saidas!C:C,Saidas!A:A,'Cadastro-Estoque'!A:A,Saidas!B:B,CONCATENATE("&lt;=",$A$2)))</f>
        <v>0</v>
      </c>
      <c r="M59" s="120">
        <f t="shared" si="6"/>
        <v>0</v>
      </c>
      <c r="O59" s="111">
        <f>IF(ISBLANK($A$2),SUMIFS(Faturado!C:C,Faturado!A:A,'Cadastro-Estoque'!A:A),SUMIFS(Faturado!C:C,Faturado!A:A,'Cadastro-Estoque'!A:A,Faturado!B:B,CONCATENATE("&lt;=",$A$2)))</f>
        <v>0</v>
      </c>
      <c r="P59" s="120">
        <f t="shared" si="7"/>
        <v>0</v>
      </c>
      <c r="R5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59" s="76">
        <f t="shared" si="8"/>
        <v>0</v>
      </c>
    </row>
    <row r="60" spans="1:19" ht="22.5" customHeight="1" x14ac:dyDescent="0.3">
      <c r="A60" s="97" t="s">
        <v>167</v>
      </c>
      <c r="B60" s="98" t="s">
        <v>56</v>
      </c>
      <c r="C60" s="118">
        <v>12</v>
      </c>
      <c r="D60" s="119">
        <v>1</v>
      </c>
      <c r="E60" s="118">
        <v>1.0049999999999999</v>
      </c>
      <c r="F60" s="118">
        <f t="shared" si="0"/>
        <v>12</v>
      </c>
      <c r="G60" s="118">
        <f t="shared" si="1"/>
        <v>12.059999999999999</v>
      </c>
      <c r="I60" s="110">
        <f>IF(ISBLANK($A$2),SUMIFS(Entradas!C:C,Entradas!A:A,'Cadastro-Estoque'!A:A),SUMIFS(Entradas!C:C,Entradas!A:A,'Cadastro-Estoque'!A:A,Entradas!B:B,CONCATENATE("&lt;=",$A$2)))</f>
        <v>0</v>
      </c>
      <c r="J60" s="120">
        <f t="shared" si="9"/>
        <v>0</v>
      </c>
      <c r="L60" s="111">
        <f>IF(ISBLANK($A$2),SUMIFS(Saidas!C:C,Saidas!A:A,'Cadastro-Estoque'!A:A),SUMIFS(Saidas!C:C,Saidas!A:A,'Cadastro-Estoque'!A:A,Saidas!B:B,CONCATENATE("&lt;=",$A$2)))</f>
        <v>0</v>
      </c>
      <c r="M60" s="120">
        <f t="shared" si="6"/>
        <v>0</v>
      </c>
      <c r="O60" s="111">
        <f>IF(ISBLANK($A$2),SUMIFS(Faturado!C:C,Faturado!A:A,'Cadastro-Estoque'!A:A),SUMIFS(Faturado!C:C,Faturado!A:A,'Cadastro-Estoque'!A:A,Faturado!B:B,CONCATENATE("&lt;=",$A$2)))</f>
        <v>0</v>
      </c>
      <c r="P60" s="120">
        <f t="shared" si="7"/>
        <v>0</v>
      </c>
      <c r="R6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0" s="76">
        <f t="shared" si="8"/>
        <v>0</v>
      </c>
    </row>
    <row r="61" spans="1:19" ht="22.5" customHeight="1" x14ac:dyDescent="0.3">
      <c r="A61" s="97" t="s">
        <v>166</v>
      </c>
      <c r="B61" s="98" t="s">
        <v>55</v>
      </c>
      <c r="C61" s="118">
        <v>10</v>
      </c>
      <c r="D61" s="119">
        <v>1</v>
      </c>
      <c r="E61" s="118">
        <v>1.0049999999999999</v>
      </c>
      <c r="F61" s="118">
        <f t="shared" si="0"/>
        <v>10</v>
      </c>
      <c r="G61" s="118">
        <f t="shared" si="1"/>
        <v>10.049999999999999</v>
      </c>
      <c r="I61" s="110">
        <f>IF(ISBLANK($A$2),SUMIFS(Entradas!C:C,Entradas!A:A,'Cadastro-Estoque'!A:A),SUMIFS(Entradas!C:C,Entradas!A:A,'Cadastro-Estoque'!A:A,Entradas!B:B,CONCATENATE("&lt;=",$A$2)))</f>
        <v>0</v>
      </c>
      <c r="J61" s="120">
        <f t="shared" si="9"/>
        <v>0</v>
      </c>
      <c r="L61" s="111">
        <f>IF(ISBLANK($A$2),SUMIFS(Saidas!C:C,Saidas!A:A,'Cadastro-Estoque'!A:A),SUMIFS(Saidas!C:C,Saidas!A:A,'Cadastro-Estoque'!A:A,Saidas!B:B,CONCATENATE("&lt;=",$A$2)))</f>
        <v>0</v>
      </c>
      <c r="M61" s="120">
        <f t="shared" si="6"/>
        <v>0</v>
      </c>
      <c r="O61" s="111">
        <f>IF(ISBLANK($A$2),SUMIFS(Faturado!C:C,Faturado!A:A,'Cadastro-Estoque'!A:A),SUMIFS(Faturado!C:C,Faturado!A:A,'Cadastro-Estoque'!A:A,Faturado!B:B,CONCATENATE("&lt;=",$A$2)))</f>
        <v>0</v>
      </c>
      <c r="P61" s="120">
        <f t="shared" si="7"/>
        <v>0</v>
      </c>
      <c r="R6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1" s="76">
        <f t="shared" si="8"/>
        <v>0</v>
      </c>
    </row>
    <row r="62" spans="1:19" ht="22.5" customHeight="1" x14ac:dyDescent="0.25">
      <c r="A62" s="107"/>
      <c r="B62" s="107"/>
      <c r="C62" s="118"/>
      <c r="D62" s="119"/>
      <c r="E62" s="118"/>
      <c r="F62" s="118">
        <f t="shared" si="0"/>
        <v>0</v>
      </c>
      <c r="G62" s="118">
        <f t="shared" si="1"/>
        <v>0</v>
      </c>
      <c r="I62" s="110">
        <f>IF(ISBLANK($A$2),SUMIFS(Entradas!C:C,Entradas!A:A,'Cadastro-Estoque'!A:A),SUMIFS(Entradas!C:C,Entradas!A:A,'Cadastro-Estoque'!A:A,Entradas!B:B,CONCATENATE("&lt;=",$A$2)))</f>
        <v>0</v>
      </c>
      <c r="J62" s="120">
        <f t="shared" si="9"/>
        <v>0</v>
      </c>
      <c r="L62" s="111">
        <f>IF(ISBLANK($A$2),SUMIFS(Saidas!C:C,Saidas!A:A,'Cadastro-Estoque'!A:A),SUMIFS(Saidas!C:C,Saidas!A:A,'Cadastro-Estoque'!A:A,Saidas!B:B,CONCATENATE("&lt;=",$A$2)))</f>
        <v>0</v>
      </c>
      <c r="M62" s="120">
        <f t="shared" si="6"/>
        <v>0</v>
      </c>
      <c r="O62" s="111">
        <f>IF(ISBLANK($A$2),SUMIFS(Faturado!C:C,Faturado!A:A,'Cadastro-Estoque'!A:A),SUMIFS(Faturado!C:C,Faturado!A:A,'Cadastro-Estoque'!A:A,Faturado!B:B,CONCATENATE("&lt;=",$A$2)))</f>
        <v>0</v>
      </c>
      <c r="P62" s="120">
        <f t="shared" si="7"/>
        <v>0</v>
      </c>
      <c r="R6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2" s="76">
        <f t="shared" si="8"/>
        <v>0</v>
      </c>
    </row>
    <row r="63" spans="1:19" ht="22.5" customHeight="1" x14ac:dyDescent="0.3">
      <c r="A63" s="97" t="s">
        <v>169</v>
      </c>
      <c r="B63" s="98" t="s">
        <v>414</v>
      </c>
      <c r="C63" s="118">
        <v>12</v>
      </c>
      <c r="D63" s="119">
        <v>1</v>
      </c>
      <c r="E63" s="118">
        <v>1.0049999999999999</v>
      </c>
      <c r="F63" s="118">
        <f t="shared" si="0"/>
        <v>12</v>
      </c>
      <c r="G63" s="118">
        <f t="shared" si="1"/>
        <v>12.059999999999999</v>
      </c>
      <c r="I63" s="110">
        <f>IF(ISBLANK($A$2),SUMIFS(Entradas!C:C,Entradas!A:A,'Cadastro-Estoque'!A:A),SUMIFS(Entradas!C:C,Entradas!A:A,'Cadastro-Estoque'!A:A,Entradas!B:B,CONCATENATE("&lt;=",$A$2)))</f>
        <v>0</v>
      </c>
      <c r="J63" s="120">
        <f t="shared" si="9"/>
        <v>0</v>
      </c>
      <c r="L63" s="111">
        <f>IF(ISBLANK($A$2),SUMIFS(Saidas!C:C,Saidas!A:A,'Cadastro-Estoque'!A:A),SUMIFS(Saidas!C:C,Saidas!A:A,'Cadastro-Estoque'!A:A,Saidas!B:B,CONCATENATE("&lt;=",$A$2)))</f>
        <v>0</v>
      </c>
      <c r="M63" s="120">
        <f t="shared" si="6"/>
        <v>0</v>
      </c>
      <c r="O63" s="111">
        <f>IF(ISBLANK($A$2),SUMIFS(Faturado!C:C,Faturado!A:A,'Cadastro-Estoque'!A:A),SUMIFS(Faturado!C:C,Faturado!A:A,'Cadastro-Estoque'!A:A,Faturado!B:B,CONCATENATE("&lt;=",$A$2)))</f>
        <v>0</v>
      </c>
      <c r="P63" s="120">
        <f t="shared" si="7"/>
        <v>0</v>
      </c>
      <c r="R6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3" s="76">
        <f t="shared" si="8"/>
        <v>0</v>
      </c>
    </row>
    <row r="64" spans="1:19" ht="22.5" customHeight="1" x14ac:dyDescent="0.3">
      <c r="A64" s="97" t="s">
        <v>170</v>
      </c>
      <c r="B64" s="98" t="s">
        <v>416</v>
      </c>
      <c r="C64" s="118">
        <v>12</v>
      </c>
      <c r="D64" s="119">
        <v>1</v>
      </c>
      <c r="E64" s="118">
        <v>1.0049999999999999</v>
      </c>
      <c r="F64" s="118">
        <f t="shared" si="0"/>
        <v>12</v>
      </c>
      <c r="G64" s="118">
        <f t="shared" si="1"/>
        <v>12.059999999999999</v>
      </c>
      <c r="I64" s="110">
        <f>IF(ISBLANK($A$2),SUMIFS(Entradas!C:C,Entradas!A:A,'Cadastro-Estoque'!A:A),SUMIFS(Entradas!C:C,Entradas!A:A,'Cadastro-Estoque'!A:A,Entradas!B:B,CONCATENATE("&lt;=",$A$2)))</f>
        <v>0</v>
      </c>
      <c r="J64" s="120">
        <f t="shared" si="9"/>
        <v>0</v>
      </c>
      <c r="L64" s="111">
        <f>IF(ISBLANK($A$2),SUMIFS(Saidas!C:C,Saidas!A:A,'Cadastro-Estoque'!A:A),SUMIFS(Saidas!C:C,Saidas!A:A,'Cadastro-Estoque'!A:A,Saidas!B:B,CONCATENATE("&lt;=",$A$2)))</f>
        <v>0</v>
      </c>
      <c r="M64" s="120">
        <f t="shared" si="6"/>
        <v>0</v>
      </c>
      <c r="O64" s="111">
        <f>IF(ISBLANK($A$2),SUMIFS(Faturado!C:C,Faturado!A:A,'Cadastro-Estoque'!A:A),SUMIFS(Faturado!C:C,Faturado!A:A,'Cadastro-Estoque'!A:A,Faturado!B:B,CONCATENATE("&lt;=",$A$2)))</f>
        <v>0</v>
      </c>
      <c r="P64" s="120">
        <f t="shared" si="7"/>
        <v>0</v>
      </c>
      <c r="R6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4" s="76">
        <f t="shared" si="8"/>
        <v>0</v>
      </c>
    </row>
    <row r="65" spans="1:19" ht="22.5" customHeight="1" x14ac:dyDescent="0.3">
      <c r="A65" s="97" t="s">
        <v>170</v>
      </c>
      <c r="B65" s="98" t="s">
        <v>703</v>
      </c>
      <c r="C65" s="118">
        <v>12</v>
      </c>
      <c r="D65" s="119">
        <v>0.5</v>
      </c>
      <c r="E65" s="118">
        <v>0.505</v>
      </c>
      <c r="F65" s="118">
        <v>6</v>
      </c>
      <c r="G65" s="118">
        <f>C65*E65</f>
        <v>6.0600000000000005</v>
      </c>
      <c r="I65" s="110">
        <f>IF(ISBLANK($A$2),SUMIFS(Entradas!C:C,Entradas!A:A,'Cadastro-Estoque'!A:A),SUMIFS(Entradas!C:C,Entradas!A:A,'Cadastro-Estoque'!A:A,Entradas!B:B,CONCATENATE("&lt;=",$A$2)))</f>
        <v>0</v>
      </c>
      <c r="J65" s="120">
        <f t="shared" si="9"/>
        <v>0</v>
      </c>
      <c r="L65" s="111">
        <f>IF(ISBLANK($A$2),SUMIFS(Saidas!C:C,Saidas!A:A,'Cadastro-Estoque'!A:A),SUMIFS(Saidas!C:C,Saidas!A:A,'Cadastro-Estoque'!A:A,Saidas!B:B,CONCATENATE("&lt;=",$A$2)))</f>
        <v>0</v>
      </c>
      <c r="M65" s="120">
        <f t="shared" si="6"/>
        <v>0</v>
      </c>
      <c r="O65" s="111">
        <f>IF(ISBLANK($A$2),SUMIFS(Faturado!C:C,Faturado!A:A,'Cadastro-Estoque'!A:A),SUMIFS(Faturado!C:C,Faturado!A:A,'Cadastro-Estoque'!A:A,Faturado!B:B,CONCATENATE("&lt;=",$A$2)))</f>
        <v>0</v>
      </c>
      <c r="P65" s="120">
        <f t="shared" si="7"/>
        <v>0</v>
      </c>
      <c r="R6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5" s="76">
        <f t="shared" si="8"/>
        <v>0</v>
      </c>
    </row>
    <row r="66" spans="1:19" ht="22.5" customHeight="1" x14ac:dyDescent="0.3">
      <c r="A66" s="97" t="s">
        <v>170</v>
      </c>
      <c r="B66" s="98" t="s">
        <v>415</v>
      </c>
      <c r="C66" s="118">
        <v>6</v>
      </c>
      <c r="D66" s="119">
        <v>1</v>
      </c>
      <c r="E66" s="118">
        <v>1.0049999999999999</v>
      </c>
      <c r="F66" s="118">
        <f t="shared" si="0"/>
        <v>6</v>
      </c>
      <c r="G66" s="118">
        <f t="shared" si="1"/>
        <v>6.0299999999999994</v>
      </c>
      <c r="I66" s="110">
        <f>IF(ISBLANK($A$2),SUMIFS(Entradas!C:C,Entradas!A:A,'Cadastro-Estoque'!A:A),SUMIFS(Entradas!C:C,Entradas!A:A,'Cadastro-Estoque'!A:A,Entradas!B:B,CONCATENATE("&lt;=",$A$2)))</f>
        <v>0</v>
      </c>
      <c r="J66" s="120">
        <f t="shared" si="9"/>
        <v>0</v>
      </c>
      <c r="L66" s="111">
        <f>IF(ISBLANK($A$2),SUMIFS(Saidas!C:C,Saidas!A:A,'Cadastro-Estoque'!A:A),SUMIFS(Saidas!C:C,Saidas!A:A,'Cadastro-Estoque'!A:A,Saidas!B:B,CONCATENATE("&lt;=",$A$2)))</f>
        <v>0</v>
      </c>
      <c r="M66" s="120">
        <f t="shared" si="6"/>
        <v>0</v>
      </c>
      <c r="O66" s="111">
        <f>IF(ISBLANK($A$2),SUMIFS(Faturado!C:C,Faturado!A:A,'Cadastro-Estoque'!A:A),SUMIFS(Faturado!C:C,Faturado!A:A,'Cadastro-Estoque'!A:A,Faturado!B:B,CONCATENATE("&lt;=",$A$2)))</f>
        <v>0</v>
      </c>
      <c r="P66" s="120">
        <f t="shared" si="7"/>
        <v>0</v>
      </c>
      <c r="R6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6" s="76">
        <f t="shared" si="8"/>
        <v>0</v>
      </c>
    </row>
    <row r="67" spans="1:19" ht="22.5" customHeight="1" x14ac:dyDescent="0.3">
      <c r="A67" s="97" t="s">
        <v>171</v>
      </c>
      <c r="B67" s="98" t="s">
        <v>417</v>
      </c>
      <c r="C67" s="118">
        <v>10</v>
      </c>
      <c r="D67" s="119">
        <v>1</v>
      </c>
      <c r="E67" s="118">
        <v>1.0049999999999999</v>
      </c>
      <c r="F67" s="118">
        <f t="shared" si="0"/>
        <v>10</v>
      </c>
      <c r="G67" s="118">
        <f t="shared" si="1"/>
        <v>10.049999999999999</v>
      </c>
      <c r="I67" s="110">
        <f>IF(ISBLANK($A$2),SUMIFS(Entradas!C:C,Entradas!A:A,'Cadastro-Estoque'!A:A),SUMIFS(Entradas!C:C,Entradas!A:A,'Cadastro-Estoque'!A:A,Entradas!B:B,CONCATENATE("&lt;=",$A$2)))</f>
        <v>0</v>
      </c>
      <c r="J67" s="120">
        <f t="shared" si="9"/>
        <v>0</v>
      </c>
      <c r="L67" s="111">
        <f>IF(ISBLANK($A$2),SUMIFS(Saidas!C:C,Saidas!A:A,'Cadastro-Estoque'!A:A),SUMIFS(Saidas!C:C,Saidas!A:A,'Cadastro-Estoque'!A:A,Saidas!B:B,CONCATENATE("&lt;=",$A$2)))</f>
        <v>0</v>
      </c>
      <c r="M67" s="120">
        <f t="shared" si="6"/>
        <v>0</v>
      </c>
      <c r="O67" s="111">
        <f>IF(ISBLANK($A$2),SUMIFS(Faturado!C:C,Faturado!A:A,'Cadastro-Estoque'!A:A),SUMIFS(Faturado!C:C,Faturado!A:A,'Cadastro-Estoque'!A:A,Faturado!B:B,CONCATENATE("&lt;=",$A$2)))</f>
        <v>0</v>
      </c>
      <c r="P67" s="120">
        <f t="shared" si="7"/>
        <v>0</v>
      </c>
      <c r="R6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7" s="76">
        <f t="shared" si="8"/>
        <v>0</v>
      </c>
    </row>
    <row r="68" spans="1:19" ht="22.5" customHeight="1" x14ac:dyDescent="0.25">
      <c r="A68" s="107"/>
      <c r="B68" s="107"/>
      <c r="C68" s="118"/>
      <c r="D68" s="119"/>
      <c r="E68" s="118"/>
      <c r="F68" s="118">
        <f t="shared" si="0"/>
        <v>0</v>
      </c>
      <c r="G68" s="118">
        <f t="shared" si="1"/>
        <v>0</v>
      </c>
      <c r="I68" s="110">
        <f>IF(ISBLANK($A$2),SUMIFS(Entradas!C:C,Entradas!A:A,'Cadastro-Estoque'!A:A),SUMIFS(Entradas!C:C,Entradas!A:A,'Cadastro-Estoque'!A:A,Entradas!B:B,CONCATENATE("&lt;=",$A$2)))</f>
        <v>0</v>
      </c>
      <c r="J68" s="120">
        <f t="shared" si="9"/>
        <v>0</v>
      </c>
      <c r="L68" s="111">
        <f>IF(ISBLANK($A$2),SUMIFS(Saidas!C:C,Saidas!A:A,'Cadastro-Estoque'!A:A),SUMIFS(Saidas!C:C,Saidas!A:A,'Cadastro-Estoque'!A:A,Saidas!B:B,CONCATENATE("&lt;=",$A$2)))</f>
        <v>0</v>
      </c>
      <c r="M68" s="120">
        <f t="shared" si="6"/>
        <v>0</v>
      </c>
      <c r="O68" s="111">
        <f>IF(ISBLANK($A$2),SUMIFS(Faturado!C:C,Faturado!A:A,'Cadastro-Estoque'!A:A),SUMIFS(Faturado!C:C,Faturado!A:A,'Cadastro-Estoque'!A:A,Faturado!B:B,CONCATENATE("&lt;=",$A$2)))</f>
        <v>0</v>
      </c>
      <c r="P68" s="120">
        <f t="shared" si="7"/>
        <v>0</v>
      </c>
      <c r="R6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8" s="76">
        <f t="shared" si="8"/>
        <v>0</v>
      </c>
    </row>
    <row r="69" spans="1:19" ht="22.5" customHeight="1" x14ac:dyDescent="0.3">
      <c r="A69" s="97" t="s">
        <v>174</v>
      </c>
      <c r="B69" s="98" t="s">
        <v>418</v>
      </c>
      <c r="C69" s="118">
        <v>12</v>
      </c>
      <c r="D69" s="119">
        <v>1</v>
      </c>
      <c r="E69" s="118">
        <v>1.0049999999999999</v>
      </c>
      <c r="F69" s="118">
        <f t="shared" si="0"/>
        <v>12</v>
      </c>
      <c r="G69" s="118">
        <f t="shared" si="1"/>
        <v>12.059999999999999</v>
      </c>
      <c r="I69" s="110">
        <f>IF(ISBLANK($A$2),SUMIFS(Entradas!C:C,Entradas!A:A,'Cadastro-Estoque'!A:A),SUMIFS(Entradas!C:C,Entradas!A:A,'Cadastro-Estoque'!A:A,Entradas!B:B,CONCATENATE("&lt;=",$A$2)))</f>
        <v>0</v>
      </c>
      <c r="J69" s="120">
        <f t="shared" si="9"/>
        <v>0</v>
      </c>
      <c r="L69" s="111">
        <f>IF(ISBLANK($A$2),SUMIFS(Saidas!C:C,Saidas!A:A,'Cadastro-Estoque'!A:A),SUMIFS(Saidas!C:C,Saidas!A:A,'Cadastro-Estoque'!A:A,Saidas!B:B,CONCATENATE("&lt;=",$A$2)))</f>
        <v>0</v>
      </c>
      <c r="M69" s="120">
        <f t="shared" si="6"/>
        <v>0</v>
      </c>
      <c r="O69" s="111">
        <f>IF(ISBLANK($A$2),SUMIFS(Faturado!C:C,Faturado!A:A,'Cadastro-Estoque'!A:A),SUMIFS(Faturado!C:C,Faturado!A:A,'Cadastro-Estoque'!A:A,Faturado!B:B,CONCATENATE("&lt;=",$A$2)))</f>
        <v>0</v>
      </c>
      <c r="P69" s="120">
        <f t="shared" si="7"/>
        <v>0</v>
      </c>
      <c r="R6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69" s="76">
        <f t="shared" si="8"/>
        <v>0</v>
      </c>
    </row>
    <row r="70" spans="1:19" ht="22.5" customHeight="1" x14ac:dyDescent="0.3">
      <c r="A70" s="97" t="s">
        <v>172</v>
      </c>
      <c r="B70" s="98" t="s">
        <v>419</v>
      </c>
      <c r="C70" s="118">
        <v>12</v>
      </c>
      <c r="D70" s="119">
        <v>1</v>
      </c>
      <c r="E70" s="118">
        <v>1.0049999999999999</v>
      </c>
      <c r="F70" s="118">
        <f t="shared" si="0"/>
        <v>12</v>
      </c>
      <c r="G70" s="118">
        <f t="shared" si="1"/>
        <v>12.059999999999999</v>
      </c>
      <c r="I70" s="110">
        <f>IF(ISBLANK($A$2),SUMIFS(Entradas!C:C,Entradas!A:A,'Cadastro-Estoque'!A:A),SUMIFS(Entradas!C:C,Entradas!A:A,'Cadastro-Estoque'!A:A,Entradas!B:B,CONCATENATE("&lt;=",$A$2)))</f>
        <v>0</v>
      </c>
      <c r="J70" s="120">
        <f t="shared" si="9"/>
        <v>0</v>
      </c>
      <c r="L70" s="111">
        <f>IF(ISBLANK($A$2),SUMIFS(Saidas!C:C,Saidas!A:A,'Cadastro-Estoque'!A:A),SUMIFS(Saidas!C:C,Saidas!A:A,'Cadastro-Estoque'!A:A,Saidas!B:B,CONCATENATE("&lt;=",$A$2)))</f>
        <v>0</v>
      </c>
      <c r="M70" s="120">
        <f t="shared" si="6"/>
        <v>0</v>
      </c>
      <c r="O70" s="111">
        <f>IF(ISBLANK($A$2),SUMIFS(Faturado!C:C,Faturado!A:A,'Cadastro-Estoque'!A:A),SUMIFS(Faturado!C:C,Faturado!A:A,'Cadastro-Estoque'!A:A,Faturado!B:B,CONCATENATE("&lt;=",$A$2)))</f>
        <v>0</v>
      </c>
      <c r="P70" s="120">
        <f t="shared" si="7"/>
        <v>0</v>
      </c>
      <c r="R7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0" s="76">
        <f t="shared" si="8"/>
        <v>0</v>
      </c>
    </row>
    <row r="71" spans="1:19" ht="22.5" customHeight="1" x14ac:dyDescent="0.3">
      <c r="A71" s="97" t="s">
        <v>172</v>
      </c>
      <c r="B71" s="98" t="s">
        <v>420</v>
      </c>
      <c r="C71" s="118">
        <v>6</v>
      </c>
      <c r="D71" s="119">
        <v>1</v>
      </c>
      <c r="E71" s="118">
        <v>1.0049999999999999</v>
      </c>
      <c r="F71" s="118">
        <f t="shared" si="0"/>
        <v>6</v>
      </c>
      <c r="G71" s="118">
        <f t="shared" si="1"/>
        <v>6.0299999999999994</v>
      </c>
      <c r="I71" s="110">
        <f>IF(ISBLANK($A$2),SUMIFS(Entradas!C:C,Entradas!A:A,'Cadastro-Estoque'!A:A),SUMIFS(Entradas!C:C,Entradas!A:A,'Cadastro-Estoque'!A:A,Entradas!B:B,CONCATENATE("&lt;=",$A$2)))</f>
        <v>0</v>
      </c>
      <c r="J71" s="120">
        <f t="shared" si="9"/>
        <v>0</v>
      </c>
      <c r="L71" s="111">
        <f>IF(ISBLANK($A$2),SUMIFS(Saidas!C:C,Saidas!A:A,'Cadastro-Estoque'!A:A),SUMIFS(Saidas!C:C,Saidas!A:A,'Cadastro-Estoque'!A:A,Saidas!B:B,CONCATENATE("&lt;=",$A$2)))</f>
        <v>0</v>
      </c>
      <c r="M71" s="120">
        <f t="shared" si="6"/>
        <v>0</v>
      </c>
      <c r="O71" s="111">
        <f>IF(ISBLANK($A$2),SUMIFS(Faturado!C:C,Faturado!A:A,'Cadastro-Estoque'!A:A),SUMIFS(Faturado!C:C,Faturado!A:A,'Cadastro-Estoque'!A:A,Faturado!B:B,CONCATENATE("&lt;=",$A$2)))</f>
        <v>0</v>
      </c>
      <c r="P71" s="120">
        <f t="shared" si="7"/>
        <v>0</v>
      </c>
      <c r="R7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1" s="76">
        <f t="shared" si="8"/>
        <v>0</v>
      </c>
    </row>
    <row r="72" spans="1:19" ht="22.5" customHeight="1" x14ac:dyDescent="0.3">
      <c r="A72" s="97" t="s">
        <v>173</v>
      </c>
      <c r="B72" s="98" t="s">
        <v>421</v>
      </c>
      <c r="C72" s="118">
        <v>10</v>
      </c>
      <c r="D72" s="119">
        <v>1</v>
      </c>
      <c r="E72" s="118">
        <v>1.0049999999999999</v>
      </c>
      <c r="F72" s="118">
        <f t="shared" si="0"/>
        <v>10</v>
      </c>
      <c r="G72" s="118">
        <f t="shared" si="1"/>
        <v>10.049999999999999</v>
      </c>
      <c r="I72" s="110">
        <f>IF(ISBLANK($A$2),SUMIFS(Entradas!C:C,Entradas!A:A,'Cadastro-Estoque'!A:A),SUMIFS(Entradas!C:C,Entradas!A:A,'Cadastro-Estoque'!A:A,Entradas!B:B,CONCATENATE("&lt;=",$A$2)))</f>
        <v>0</v>
      </c>
      <c r="J72" s="120">
        <f t="shared" si="9"/>
        <v>0</v>
      </c>
      <c r="L72" s="111">
        <f>IF(ISBLANK($A$2),SUMIFS(Saidas!C:C,Saidas!A:A,'Cadastro-Estoque'!A:A),SUMIFS(Saidas!C:C,Saidas!A:A,'Cadastro-Estoque'!A:A,Saidas!B:B,CONCATENATE("&lt;=",$A$2)))</f>
        <v>0</v>
      </c>
      <c r="M72" s="120">
        <f t="shared" si="6"/>
        <v>0</v>
      </c>
      <c r="O72" s="111">
        <f>IF(ISBLANK($A$2),SUMIFS(Faturado!C:C,Faturado!A:A,'Cadastro-Estoque'!A:A),SUMIFS(Faturado!C:C,Faturado!A:A,'Cadastro-Estoque'!A:A,Faturado!B:B,CONCATENATE("&lt;=",$A$2)))</f>
        <v>0</v>
      </c>
      <c r="P72" s="120">
        <f t="shared" si="7"/>
        <v>0</v>
      </c>
      <c r="R7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2" s="76">
        <f t="shared" si="8"/>
        <v>0</v>
      </c>
    </row>
    <row r="73" spans="1:19" ht="22.5" customHeight="1" x14ac:dyDescent="0.25">
      <c r="A73" s="107"/>
      <c r="B73" s="107"/>
      <c r="C73" s="118"/>
      <c r="D73" s="119"/>
      <c r="E73" s="118"/>
      <c r="F73" s="118">
        <f t="shared" si="0"/>
        <v>0</v>
      </c>
      <c r="G73" s="118">
        <f t="shared" si="1"/>
        <v>0</v>
      </c>
      <c r="I73" s="110">
        <f>IF(ISBLANK($A$2),SUMIFS(Entradas!C:C,Entradas!A:A,'Cadastro-Estoque'!A:A),SUMIFS(Entradas!C:C,Entradas!A:A,'Cadastro-Estoque'!A:A,Entradas!B:B,CONCATENATE("&lt;=",$A$2)))</f>
        <v>0</v>
      </c>
      <c r="J73" s="120">
        <f t="shared" si="9"/>
        <v>0</v>
      </c>
      <c r="L73" s="111">
        <f>IF(ISBLANK($A$2),SUMIFS(Saidas!C:C,Saidas!A:A,'Cadastro-Estoque'!A:A),SUMIFS(Saidas!C:C,Saidas!A:A,'Cadastro-Estoque'!A:A,Saidas!B:B,CONCATENATE("&lt;=",$A$2)))</f>
        <v>0</v>
      </c>
      <c r="M73" s="120">
        <f t="shared" si="6"/>
        <v>0</v>
      </c>
      <c r="O73" s="111">
        <f>IF(ISBLANK($A$2),SUMIFS(Faturado!C:C,Faturado!A:A,'Cadastro-Estoque'!A:A),SUMIFS(Faturado!C:C,Faturado!A:A,'Cadastro-Estoque'!A:A,Faturado!B:B,CONCATENATE("&lt;=",$A$2)))</f>
        <v>0</v>
      </c>
      <c r="P73" s="120">
        <f t="shared" si="7"/>
        <v>0</v>
      </c>
      <c r="R7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3" s="76">
        <f t="shared" si="8"/>
        <v>0</v>
      </c>
    </row>
    <row r="74" spans="1:19" ht="22.5" customHeight="1" x14ac:dyDescent="0.3">
      <c r="A74" s="97" t="s">
        <v>175</v>
      </c>
      <c r="B74" s="98" t="s">
        <v>60</v>
      </c>
      <c r="C74" s="118">
        <v>20</v>
      </c>
      <c r="D74" s="119">
        <v>0.5</v>
      </c>
      <c r="E74" s="118">
        <v>0.505</v>
      </c>
      <c r="F74" s="118">
        <f t="shared" si="0"/>
        <v>10</v>
      </c>
      <c r="G74" s="118">
        <f t="shared" si="1"/>
        <v>10.1</v>
      </c>
      <c r="I74" s="110">
        <f>IF(ISBLANK($A$2),SUMIFS(Entradas!C:C,Entradas!A:A,'Cadastro-Estoque'!A:A),SUMIFS(Entradas!C:C,Entradas!A:A,'Cadastro-Estoque'!A:A,Entradas!B:B,CONCATENATE("&lt;=",$A$2)))</f>
        <v>0</v>
      </c>
      <c r="J74" s="120">
        <f t="shared" si="9"/>
        <v>0</v>
      </c>
      <c r="L74" s="111">
        <f>IF(ISBLANK($A$2),SUMIFS(Saidas!C:C,Saidas!A:A,'Cadastro-Estoque'!A:A),SUMIFS(Saidas!C:C,Saidas!A:A,'Cadastro-Estoque'!A:A,Saidas!B:B,CONCATENATE("&lt;=",$A$2)))</f>
        <v>0</v>
      </c>
      <c r="M74" s="120">
        <f t="shared" si="6"/>
        <v>0</v>
      </c>
      <c r="O74" s="111">
        <f>IF(ISBLANK($A$2),SUMIFS(Faturado!C:C,Faturado!A:A,'Cadastro-Estoque'!A:A),SUMIFS(Faturado!C:C,Faturado!A:A,'Cadastro-Estoque'!A:A,Faturado!B:B,CONCATENATE("&lt;=",$A$2)))</f>
        <v>0</v>
      </c>
      <c r="P74" s="120">
        <f t="shared" si="7"/>
        <v>0</v>
      </c>
      <c r="R7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4" s="76">
        <f t="shared" si="8"/>
        <v>0</v>
      </c>
    </row>
    <row r="75" spans="1:19" ht="22.5" customHeight="1" x14ac:dyDescent="0.3">
      <c r="A75" s="97" t="s">
        <v>176</v>
      </c>
      <c r="B75" s="98" t="s">
        <v>61</v>
      </c>
      <c r="C75" s="118">
        <v>20</v>
      </c>
      <c r="D75" s="119">
        <v>0.5</v>
      </c>
      <c r="E75" s="118">
        <v>0.505</v>
      </c>
      <c r="F75" s="118">
        <f t="shared" si="0"/>
        <v>10</v>
      </c>
      <c r="G75" s="118">
        <f t="shared" si="1"/>
        <v>10.1</v>
      </c>
      <c r="I75" s="110">
        <f>IF(ISBLANK($A$2),SUMIFS(Entradas!C:C,Entradas!A:A,'Cadastro-Estoque'!A:A),SUMIFS(Entradas!C:C,Entradas!A:A,'Cadastro-Estoque'!A:A,Entradas!B:B,CONCATENATE("&lt;=",$A$2)))</f>
        <v>0</v>
      </c>
      <c r="J75" s="120">
        <f t="shared" si="9"/>
        <v>0</v>
      </c>
      <c r="L75" s="111">
        <f>IF(ISBLANK($A$2),SUMIFS(Saidas!C:C,Saidas!A:A,'Cadastro-Estoque'!A:A),SUMIFS(Saidas!C:C,Saidas!A:A,'Cadastro-Estoque'!A:A,Saidas!B:B,CONCATENATE("&lt;=",$A$2)))</f>
        <v>0</v>
      </c>
      <c r="M75" s="120">
        <f t="shared" si="6"/>
        <v>0</v>
      </c>
      <c r="O75" s="111">
        <f>IF(ISBLANK($A$2),SUMIFS(Faturado!C:C,Faturado!A:A,'Cadastro-Estoque'!A:A),SUMIFS(Faturado!C:C,Faturado!A:A,'Cadastro-Estoque'!A:A,Faturado!B:B,CONCATENATE("&lt;=",$A$2)))</f>
        <v>0</v>
      </c>
      <c r="P75" s="120">
        <f t="shared" si="7"/>
        <v>0</v>
      </c>
      <c r="R7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5" s="76">
        <f t="shared" si="8"/>
        <v>0</v>
      </c>
    </row>
    <row r="76" spans="1:19" ht="22.5" customHeight="1" x14ac:dyDescent="0.3">
      <c r="A76" s="97" t="s">
        <v>177</v>
      </c>
      <c r="B76" s="98" t="s">
        <v>62</v>
      </c>
      <c r="C76" s="118">
        <v>20</v>
      </c>
      <c r="D76" s="119">
        <v>0.5</v>
      </c>
      <c r="E76" s="118">
        <v>0.505</v>
      </c>
      <c r="F76" s="118">
        <f t="shared" si="0"/>
        <v>10</v>
      </c>
      <c r="G76" s="118">
        <f t="shared" si="1"/>
        <v>10.1</v>
      </c>
      <c r="I76" s="110">
        <f>IF(ISBLANK($A$2),SUMIFS(Entradas!C:C,Entradas!A:A,'Cadastro-Estoque'!A:A),SUMIFS(Entradas!C:C,Entradas!A:A,'Cadastro-Estoque'!A:A,Entradas!B:B,CONCATENATE("&lt;=",$A$2)))</f>
        <v>0</v>
      </c>
      <c r="J76" s="120">
        <f t="shared" si="9"/>
        <v>0</v>
      </c>
      <c r="L76" s="111">
        <f>IF(ISBLANK($A$2),SUMIFS(Saidas!C:C,Saidas!A:A,'Cadastro-Estoque'!A:A),SUMIFS(Saidas!C:C,Saidas!A:A,'Cadastro-Estoque'!A:A,Saidas!B:B,CONCATENATE("&lt;=",$A$2)))</f>
        <v>0</v>
      </c>
      <c r="M76" s="120">
        <f t="shared" si="6"/>
        <v>0</v>
      </c>
      <c r="O76" s="111">
        <f>IF(ISBLANK($A$2),SUMIFS(Faturado!C:C,Faturado!A:A,'Cadastro-Estoque'!A:A),SUMIFS(Faturado!C:C,Faturado!A:A,'Cadastro-Estoque'!A:A,Faturado!B:B,CONCATENATE("&lt;=",$A$2)))</f>
        <v>0</v>
      </c>
      <c r="P76" s="120">
        <f t="shared" si="7"/>
        <v>0</v>
      </c>
      <c r="R7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6" s="76">
        <f t="shared" si="8"/>
        <v>0</v>
      </c>
    </row>
    <row r="77" spans="1:19" ht="22.5" customHeight="1" x14ac:dyDescent="0.3">
      <c r="A77" s="97" t="s">
        <v>211</v>
      </c>
      <c r="B77" s="98" t="s">
        <v>208</v>
      </c>
      <c r="C77" s="118">
        <v>12</v>
      </c>
      <c r="D77" s="119">
        <v>0.5</v>
      </c>
      <c r="E77" s="118">
        <v>0.505</v>
      </c>
      <c r="F77" s="118">
        <f t="shared" si="0"/>
        <v>6</v>
      </c>
      <c r="G77" s="118">
        <f t="shared" si="1"/>
        <v>6.0600000000000005</v>
      </c>
      <c r="I77" s="110">
        <f>IF(ISBLANK($A$2),SUMIFS(Entradas!C:C,Entradas!A:A,'Cadastro-Estoque'!A:A),SUMIFS(Entradas!C:C,Entradas!A:A,'Cadastro-Estoque'!A:A,Entradas!B:B,CONCATENATE("&lt;=",$A$2)))</f>
        <v>0</v>
      </c>
      <c r="J77" s="120">
        <f t="shared" si="9"/>
        <v>0</v>
      </c>
      <c r="L77" s="111">
        <f>IF(ISBLANK($A$2),SUMIFS(Saidas!C:C,Saidas!A:A,'Cadastro-Estoque'!A:A),SUMIFS(Saidas!C:C,Saidas!A:A,'Cadastro-Estoque'!A:A,Saidas!B:B,CONCATENATE("&lt;=",$A$2)))</f>
        <v>0</v>
      </c>
      <c r="M77" s="120">
        <f t="shared" si="6"/>
        <v>0</v>
      </c>
      <c r="O77" s="111">
        <f>IF(ISBLANK($A$2),SUMIFS(Faturado!C:C,Faturado!A:A,'Cadastro-Estoque'!A:A),SUMIFS(Faturado!C:C,Faturado!A:A,'Cadastro-Estoque'!A:A,Faturado!B:B,CONCATENATE("&lt;=",$A$2)))</f>
        <v>0</v>
      </c>
      <c r="P77" s="120">
        <f t="shared" si="7"/>
        <v>0</v>
      </c>
      <c r="R7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7" s="76">
        <f t="shared" si="8"/>
        <v>0</v>
      </c>
    </row>
    <row r="78" spans="1:19" ht="22.5" customHeight="1" x14ac:dyDescent="0.3">
      <c r="A78" s="416" t="s">
        <v>890</v>
      </c>
      <c r="B78" s="89" t="s">
        <v>888</v>
      </c>
      <c r="C78" s="417">
        <v>12</v>
      </c>
      <c r="D78" s="418">
        <v>0.4</v>
      </c>
      <c r="E78" s="417">
        <v>0.40500000000000003</v>
      </c>
      <c r="F78" s="417">
        <v>4.8</v>
      </c>
      <c r="G78" s="417">
        <f t="shared" si="1"/>
        <v>4.8600000000000003</v>
      </c>
      <c r="I78" s="110">
        <f>IF(ISBLANK($A$2),SUMIFS(Entradas!C:C,Entradas!A:A,'Cadastro-Estoque'!A:A),SUMIFS(Entradas!C:C,Entradas!A:A,'Cadastro-Estoque'!A:A,Entradas!B:B,CONCATENATE("&lt;=",$A$2)))</f>
        <v>0</v>
      </c>
      <c r="J78" s="120">
        <f t="shared" si="9"/>
        <v>0</v>
      </c>
      <c r="L78" s="111">
        <f>IF(ISBLANK($A$2),SUMIFS(Saidas!C:C,Saidas!A:A,'Cadastro-Estoque'!A:A),SUMIFS(Saidas!C:C,Saidas!A:A,'Cadastro-Estoque'!A:A,Saidas!B:B,CONCATENATE("&lt;=",$A$2)))</f>
        <v>0</v>
      </c>
      <c r="M78" s="120">
        <f t="shared" si="6"/>
        <v>0</v>
      </c>
      <c r="O78" s="111">
        <f>IF(ISBLANK($A$2),SUMIFS(Faturado!C:C,Faturado!A:A,'Cadastro-Estoque'!A:A),SUMIFS(Faturado!C:C,Faturado!A:A,'Cadastro-Estoque'!A:A,Faturado!B:B,CONCATENATE("&lt;=",$A$2)))</f>
        <v>0</v>
      </c>
      <c r="P78" s="120">
        <f t="shared" si="7"/>
        <v>0</v>
      </c>
      <c r="R7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8" s="76">
        <f t="shared" si="8"/>
        <v>0</v>
      </c>
    </row>
    <row r="79" spans="1:19" ht="22.5" customHeight="1" x14ac:dyDescent="0.3">
      <c r="A79" s="416" t="s">
        <v>891</v>
      </c>
      <c r="B79" s="89" t="s">
        <v>889</v>
      </c>
      <c r="C79" s="417">
        <v>12</v>
      </c>
      <c r="D79" s="418">
        <v>0.4</v>
      </c>
      <c r="E79" s="417">
        <v>0.40500000000000003</v>
      </c>
      <c r="F79" s="417">
        <v>4.8</v>
      </c>
      <c r="G79" s="417">
        <f t="shared" si="1"/>
        <v>4.8600000000000003</v>
      </c>
      <c r="I79" s="110">
        <f>IF(ISBLANK($A$2),SUMIFS(Entradas!C:C,Entradas!A:A,'Cadastro-Estoque'!A:A),SUMIFS(Entradas!C:C,Entradas!A:A,'Cadastro-Estoque'!A:A,Entradas!B:B,CONCATENATE("&lt;=",$A$2)))</f>
        <v>0</v>
      </c>
      <c r="J79" s="120">
        <f t="shared" si="9"/>
        <v>0</v>
      </c>
      <c r="L79" s="111">
        <f>IF(ISBLANK($A$2),SUMIFS(Saidas!C:C,Saidas!A:A,'Cadastro-Estoque'!A:A),SUMIFS(Saidas!C:C,Saidas!A:A,'Cadastro-Estoque'!A:A,Saidas!B:B,CONCATENATE("&lt;=",$A$2)))</f>
        <v>0</v>
      </c>
      <c r="M79" s="120">
        <f t="shared" si="6"/>
        <v>0</v>
      </c>
      <c r="O79" s="111">
        <f>IF(ISBLANK($A$2),SUMIFS(Faturado!C:C,Faturado!A:A,'Cadastro-Estoque'!A:A),SUMIFS(Faturado!C:C,Faturado!A:A,'Cadastro-Estoque'!A:A,Faturado!B:B,CONCATENATE("&lt;=",$A$2)))</f>
        <v>0</v>
      </c>
      <c r="P79" s="120">
        <f t="shared" si="7"/>
        <v>0</v>
      </c>
      <c r="R7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79" s="76">
        <f t="shared" si="8"/>
        <v>0</v>
      </c>
    </row>
    <row r="80" spans="1:19" ht="22.5" customHeight="1" x14ac:dyDescent="0.3">
      <c r="A80" s="97"/>
      <c r="B80" s="98"/>
      <c r="C80" s="118"/>
      <c r="D80" s="119"/>
      <c r="E80" s="118"/>
      <c r="F80" s="118"/>
      <c r="G80" s="118"/>
      <c r="I80" s="110">
        <f>IF(ISBLANK($A$2),SUMIFS(Entradas!C:C,Entradas!A:A,'Cadastro-Estoque'!A:A),SUMIFS(Entradas!C:C,Entradas!A:A,'Cadastro-Estoque'!A:A,Entradas!B:B,CONCATENATE("&lt;=",$A$2)))</f>
        <v>0</v>
      </c>
      <c r="J80" s="120">
        <f t="shared" si="9"/>
        <v>0</v>
      </c>
      <c r="L80" s="111">
        <f>IF(ISBLANK($A$2),SUMIFS(Saidas!C:C,Saidas!A:A,'Cadastro-Estoque'!A:A),SUMIFS(Saidas!C:C,Saidas!A:A,'Cadastro-Estoque'!A:A,Saidas!B:B,CONCATENATE("&lt;=",$A$2)))</f>
        <v>0</v>
      </c>
      <c r="M80" s="120">
        <f t="shared" si="6"/>
        <v>0</v>
      </c>
      <c r="O80" s="111">
        <f>IF(ISBLANK($A$2),SUMIFS(Faturado!C:C,Faturado!A:A,'Cadastro-Estoque'!A:A),SUMIFS(Faturado!C:C,Faturado!A:A,'Cadastro-Estoque'!A:A,Faturado!B:B,CONCATENATE("&lt;=",$A$2)))</f>
        <v>0</v>
      </c>
      <c r="P80" s="120">
        <f t="shared" si="7"/>
        <v>0</v>
      </c>
      <c r="R8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0" s="76">
        <f t="shared" si="8"/>
        <v>0</v>
      </c>
    </row>
    <row r="81" spans="1:19" ht="22.5" customHeight="1" x14ac:dyDescent="0.3">
      <c r="A81" s="97" t="s">
        <v>178</v>
      </c>
      <c r="B81" s="98" t="s">
        <v>436</v>
      </c>
      <c r="C81" s="118">
        <v>10</v>
      </c>
      <c r="D81" s="119">
        <v>0.1</v>
      </c>
      <c r="E81" s="118">
        <v>0.10199999999999999</v>
      </c>
      <c r="F81" s="118">
        <f t="shared" si="0"/>
        <v>1</v>
      </c>
      <c r="G81" s="118">
        <f t="shared" si="1"/>
        <v>1.02</v>
      </c>
      <c r="I81" s="110">
        <f>IF(ISBLANK($A$2),SUMIFS(Entradas!C:C,Entradas!A:A,'Cadastro-Estoque'!A:A),SUMIFS(Entradas!C:C,Entradas!A:A,'Cadastro-Estoque'!A:A,Entradas!B:B,CONCATENATE("&lt;=",$A$2)))</f>
        <v>0</v>
      </c>
      <c r="J81" s="120">
        <f t="shared" si="9"/>
        <v>0</v>
      </c>
      <c r="L81" s="111">
        <f>IF(ISBLANK($A$2),SUMIFS(Saidas!C:C,Saidas!A:A,'Cadastro-Estoque'!A:A),SUMIFS(Saidas!C:C,Saidas!A:A,'Cadastro-Estoque'!A:A,Saidas!B:B,CONCATENATE("&lt;=",$A$2)))</f>
        <v>0</v>
      </c>
      <c r="M81" s="120">
        <f t="shared" si="6"/>
        <v>0</v>
      </c>
      <c r="O81" s="111">
        <f>IF(ISBLANK($A$2),SUMIFS(Faturado!C:C,Faturado!A:A,'Cadastro-Estoque'!A:A),SUMIFS(Faturado!C:C,Faturado!A:A,'Cadastro-Estoque'!A:A,Faturado!B:B,CONCATENATE("&lt;=",$A$2)))</f>
        <v>0</v>
      </c>
      <c r="P81" s="120">
        <f t="shared" si="7"/>
        <v>0</v>
      </c>
      <c r="R8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1" s="76">
        <f t="shared" si="8"/>
        <v>0</v>
      </c>
    </row>
    <row r="82" spans="1:19" ht="22.5" customHeight="1" x14ac:dyDescent="0.3">
      <c r="A82" s="97" t="s">
        <v>178</v>
      </c>
      <c r="B82" s="98" t="s">
        <v>433</v>
      </c>
      <c r="C82" s="118">
        <v>100</v>
      </c>
      <c r="D82" s="119">
        <v>0.1</v>
      </c>
      <c r="E82" s="118">
        <v>0.10199999999999999</v>
      </c>
      <c r="F82" s="118">
        <f t="shared" si="0"/>
        <v>10</v>
      </c>
      <c r="G82" s="632">
        <f t="shared" si="1"/>
        <v>10.199999999999999</v>
      </c>
      <c r="I82" s="110">
        <f>IF(ISBLANK($A$2),SUMIFS(Entradas!C:C,Entradas!A:A,'Cadastro-Estoque'!A:A),SUMIFS(Entradas!C:C,Entradas!A:A,'Cadastro-Estoque'!A:A,Entradas!B:B,CONCATENATE("&lt;=",$A$2)))</f>
        <v>0</v>
      </c>
      <c r="J82" s="120">
        <f t="shared" si="9"/>
        <v>0</v>
      </c>
      <c r="L82" s="111">
        <f>IF(ISBLANK($A$2),SUMIFS(Saidas!C:C,Saidas!A:A,'Cadastro-Estoque'!A:A),SUMIFS(Saidas!C:C,Saidas!A:A,'Cadastro-Estoque'!A:A,Saidas!B:B,CONCATENATE("&lt;=",$A$2)))</f>
        <v>0</v>
      </c>
      <c r="M82" s="120">
        <f t="shared" si="6"/>
        <v>0</v>
      </c>
      <c r="O82" s="111">
        <f>IF(ISBLANK($A$2),SUMIFS(Faturado!C:C,Faturado!A:A,'Cadastro-Estoque'!A:A),SUMIFS(Faturado!C:C,Faturado!A:A,'Cadastro-Estoque'!A:A,Faturado!B:B,CONCATENATE("&lt;=",$A$2)))</f>
        <v>0</v>
      </c>
      <c r="P82" s="120">
        <f t="shared" si="7"/>
        <v>0</v>
      </c>
      <c r="R8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2" s="76">
        <f t="shared" si="8"/>
        <v>0</v>
      </c>
    </row>
    <row r="83" spans="1:19" ht="22.5" customHeight="1" x14ac:dyDescent="0.3">
      <c r="A83" s="97" t="s">
        <v>178</v>
      </c>
      <c r="B83" s="98" t="s">
        <v>435</v>
      </c>
      <c r="C83" s="118">
        <v>20</v>
      </c>
      <c r="D83" s="119">
        <v>0.5</v>
      </c>
      <c r="E83" s="118">
        <v>0.505</v>
      </c>
      <c r="F83" s="118">
        <f t="shared" si="0"/>
        <v>10</v>
      </c>
      <c r="G83" s="632">
        <f t="shared" si="1"/>
        <v>10.1</v>
      </c>
      <c r="I83" s="110">
        <f>IF(ISBLANK($A$2),SUMIFS(Entradas!C:C,Entradas!A:A,'Cadastro-Estoque'!A:A),SUMIFS(Entradas!C:C,Entradas!A:A,'Cadastro-Estoque'!A:A,Entradas!B:B,CONCATENATE("&lt;=",$A$2)))</f>
        <v>0</v>
      </c>
      <c r="J83" s="120">
        <f t="shared" si="9"/>
        <v>0</v>
      </c>
      <c r="L83" s="111">
        <f>IF(ISBLANK($A$2),SUMIFS(Saidas!C:C,Saidas!A:A,'Cadastro-Estoque'!A:A),SUMIFS(Saidas!C:C,Saidas!A:A,'Cadastro-Estoque'!A:A,Saidas!B:B,CONCATENATE("&lt;=",$A$2)))</f>
        <v>0</v>
      </c>
      <c r="M83" s="120">
        <f t="shared" si="6"/>
        <v>0</v>
      </c>
      <c r="O83" s="111">
        <f>IF(ISBLANK($A$2),SUMIFS(Faturado!C:C,Faturado!A:A,'Cadastro-Estoque'!A:A),SUMIFS(Faturado!C:C,Faturado!A:A,'Cadastro-Estoque'!A:A,Faturado!B:B,CONCATENATE("&lt;=",$A$2)))</f>
        <v>0</v>
      </c>
      <c r="P83" s="120">
        <f t="shared" si="7"/>
        <v>0</v>
      </c>
      <c r="R8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3" s="76">
        <f t="shared" si="8"/>
        <v>0</v>
      </c>
    </row>
    <row r="84" spans="1:19" ht="22.5" customHeight="1" x14ac:dyDescent="0.3">
      <c r="A84" s="97" t="s">
        <v>647</v>
      </c>
      <c r="B84" s="98" t="s">
        <v>637</v>
      </c>
      <c r="C84" s="118">
        <v>100</v>
      </c>
      <c r="D84" s="119">
        <v>0.1</v>
      </c>
      <c r="E84" s="118">
        <v>0.10199999999999999</v>
      </c>
      <c r="F84" s="118">
        <f t="shared" si="0"/>
        <v>10</v>
      </c>
      <c r="G84" s="632">
        <f t="shared" si="1"/>
        <v>10.199999999999999</v>
      </c>
      <c r="I84" s="110">
        <f>IF(ISBLANK($A$2),SUMIFS(Entradas!C:C,Entradas!A:A,'Cadastro-Estoque'!A:A),SUMIFS(Entradas!C:C,Entradas!A:A,'Cadastro-Estoque'!A:A,Entradas!B:B,CONCATENATE("&lt;=",$A$2)))</f>
        <v>0</v>
      </c>
      <c r="J84" s="120">
        <f t="shared" si="9"/>
        <v>0</v>
      </c>
      <c r="L84" s="111">
        <f>IF(ISBLANK($A$2),SUMIFS(Saidas!C:C,Saidas!A:A,'Cadastro-Estoque'!A:A),SUMIFS(Saidas!C:C,Saidas!A:A,'Cadastro-Estoque'!A:A,Saidas!B:B,CONCATENATE("&lt;=",$A$2)))</f>
        <v>0</v>
      </c>
      <c r="M84" s="120">
        <f t="shared" si="6"/>
        <v>0</v>
      </c>
      <c r="O84" s="111">
        <f>IF(ISBLANK($A$2),SUMIFS(Faturado!C:C,Faturado!A:A,'Cadastro-Estoque'!A:A),SUMIFS(Faturado!C:C,Faturado!A:A,'Cadastro-Estoque'!A:A,Faturado!B:B,CONCATENATE("&lt;=",$A$2)))</f>
        <v>0</v>
      </c>
      <c r="P84" s="120">
        <f t="shared" si="7"/>
        <v>0</v>
      </c>
      <c r="R8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4" s="76">
        <f t="shared" si="8"/>
        <v>0</v>
      </c>
    </row>
    <row r="85" spans="1:19" ht="22.5" customHeight="1" x14ac:dyDescent="0.3">
      <c r="A85" s="97" t="s">
        <v>214</v>
      </c>
      <c r="B85" s="98" t="s">
        <v>434</v>
      </c>
      <c r="C85" s="118">
        <v>105</v>
      </c>
      <c r="D85" s="119">
        <v>0.1</v>
      </c>
      <c r="E85" s="118">
        <v>0.10199999999999999</v>
      </c>
      <c r="F85" s="118">
        <f t="shared" si="0"/>
        <v>10.5</v>
      </c>
      <c r="G85" s="632">
        <f t="shared" si="1"/>
        <v>10.709999999999999</v>
      </c>
      <c r="I85" s="110">
        <f>IF(ISBLANK($A$2),SUMIFS(Entradas!C:C,Entradas!A:A,'Cadastro-Estoque'!A:A),SUMIFS(Entradas!C:C,Entradas!A:A,'Cadastro-Estoque'!A:A,Entradas!B:B,CONCATENATE("&lt;=",$A$2)))</f>
        <v>0</v>
      </c>
      <c r="J85" s="120">
        <f t="shared" si="9"/>
        <v>0</v>
      </c>
      <c r="L85" s="111">
        <f>IF(ISBLANK($A$2),SUMIFS(Saidas!C:C,Saidas!A:A,'Cadastro-Estoque'!A:A),SUMIFS(Saidas!C:C,Saidas!A:A,'Cadastro-Estoque'!A:A,Saidas!B:B,CONCATENATE("&lt;=",$A$2)))</f>
        <v>0</v>
      </c>
      <c r="M85" s="120">
        <f t="shared" si="6"/>
        <v>0</v>
      </c>
      <c r="O85" s="111">
        <f>IF(ISBLANK($A$2),SUMIFS(Faturado!C:C,Faturado!A:A,'Cadastro-Estoque'!A:A),SUMIFS(Faturado!C:C,Faturado!A:A,'Cadastro-Estoque'!A:A,Faturado!B:B,CONCATENATE("&lt;=",$A$2)))</f>
        <v>0</v>
      </c>
      <c r="P85" s="120">
        <f t="shared" si="7"/>
        <v>0</v>
      </c>
      <c r="R85" s="110">
        <f>IF(ISBLANK($A$2),SUMIFS('PRODUTOS A PRODUZIR'!C:C,'PRODUTOS A PRODUZIR'!A:A,'Cadastro-Estoque'!A:A),SUMIFS('PRODUTOS A PRODUZIR'!C:C,'PRODUTOS A PRODUZIR'!A:A,'Cadastro-Estoque'!A:A,'PRODUTOS A PRODUZIR'!B:B,CONCATENATE("&lt;=",$A$2)))</f>
        <v>144</v>
      </c>
      <c r="S85" s="76">
        <f t="shared" si="8"/>
        <v>1512</v>
      </c>
    </row>
    <row r="86" spans="1:19" ht="22.5" customHeight="1" x14ac:dyDescent="0.25">
      <c r="A86" s="107"/>
      <c r="B86" s="107"/>
      <c r="C86" s="118"/>
      <c r="D86" s="119"/>
      <c r="F86" s="118">
        <f t="shared" si="0"/>
        <v>0</v>
      </c>
      <c r="G86" s="118">
        <f t="shared" si="1"/>
        <v>0</v>
      </c>
      <c r="I86" s="110">
        <f>IF(ISBLANK($A$2),SUMIFS(Entradas!C:C,Entradas!A:A,'Cadastro-Estoque'!A:A),SUMIFS(Entradas!C:C,Entradas!A:A,'Cadastro-Estoque'!A:A,Entradas!B:B,CONCATENATE("&lt;=",$A$2)))</f>
        <v>0</v>
      </c>
      <c r="J86" s="120">
        <f t="shared" si="9"/>
        <v>0</v>
      </c>
      <c r="L86" s="111">
        <f>IF(ISBLANK($A$2),SUMIFS(Saidas!C:C,Saidas!A:A,'Cadastro-Estoque'!A:A),SUMIFS(Saidas!C:C,Saidas!A:A,'Cadastro-Estoque'!A:A,Saidas!B:B,CONCATENATE("&lt;=",$A$2)))</f>
        <v>0</v>
      </c>
      <c r="M86" s="120">
        <f t="shared" si="6"/>
        <v>0</v>
      </c>
      <c r="O86" s="111">
        <f>IF(ISBLANK($A$2),SUMIFS(Faturado!C:C,Faturado!A:A,'Cadastro-Estoque'!A:A),SUMIFS(Faturado!C:C,Faturado!A:A,'Cadastro-Estoque'!A:A,Faturado!B:B,CONCATENATE("&lt;=",$A$2)))</f>
        <v>0</v>
      </c>
      <c r="P86" s="120">
        <f t="shared" si="7"/>
        <v>0</v>
      </c>
      <c r="R8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6" s="76">
        <f t="shared" si="8"/>
        <v>0</v>
      </c>
    </row>
    <row r="87" spans="1:19" ht="22.5" customHeight="1" x14ac:dyDescent="0.3">
      <c r="A87" s="97" t="s">
        <v>179</v>
      </c>
      <c r="B87" s="98" t="s">
        <v>63</v>
      </c>
      <c r="C87" s="118">
        <v>12</v>
      </c>
      <c r="D87" s="119">
        <v>0.2</v>
      </c>
      <c r="E87" s="118">
        <v>0.20399999999999999</v>
      </c>
      <c r="F87" s="118">
        <f t="shared" si="0"/>
        <v>2.4000000000000004</v>
      </c>
      <c r="G87" s="118">
        <f t="shared" si="1"/>
        <v>2.448</v>
      </c>
      <c r="I87" s="110">
        <f>IF(ISBLANK($A$2),SUMIFS(Entradas!C:C,Entradas!A:A,'Cadastro-Estoque'!A:A),SUMIFS(Entradas!C:C,Entradas!A:A,'Cadastro-Estoque'!A:A,Entradas!B:B,CONCATENATE("&lt;=",$A$2)))</f>
        <v>40</v>
      </c>
      <c r="J87" s="120">
        <f t="shared" si="9"/>
        <v>97.92</v>
      </c>
      <c r="L87" s="111">
        <f>IF(ISBLANK($A$2),SUMIFS(Saidas!C:C,Saidas!A:A,'Cadastro-Estoque'!A:A),SUMIFS(Saidas!C:C,Saidas!A:A,'Cadastro-Estoque'!A:A,Saidas!B:B,CONCATENATE("&lt;=",$A$2)))</f>
        <v>0</v>
      </c>
      <c r="M87" s="120">
        <f t="shared" si="6"/>
        <v>0</v>
      </c>
      <c r="O87" s="111">
        <f>IF(ISBLANK($A$2),SUMIFS(Faturado!C:C,Faturado!A:A,'Cadastro-Estoque'!A:A),SUMIFS(Faturado!C:C,Faturado!A:A,'Cadastro-Estoque'!A:A,Faturado!B:B,CONCATENATE("&lt;=",$A$2)))</f>
        <v>0</v>
      </c>
      <c r="P87" s="120">
        <f t="shared" si="7"/>
        <v>0</v>
      </c>
      <c r="R8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7" s="76">
        <f t="shared" si="8"/>
        <v>0</v>
      </c>
    </row>
    <row r="88" spans="1:19" ht="22.5" customHeight="1" x14ac:dyDescent="0.3">
      <c r="A88" s="97" t="s">
        <v>179</v>
      </c>
      <c r="B88" s="98" t="s">
        <v>64</v>
      </c>
      <c r="C88" s="118">
        <v>50</v>
      </c>
      <c r="D88" s="119">
        <v>0.2</v>
      </c>
      <c r="E88" s="118">
        <v>0.20399999999999999</v>
      </c>
      <c r="F88" s="118">
        <f t="shared" si="0"/>
        <v>10</v>
      </c>
      <c r="G88" s="118">
        <f t="shared" si="1"/>
        <v>10.199999999999999</v>
      </c>
      <c r="I88" s="110">
        <f>IF(ISBLANK($A$2),SUMIFS(Entradas!C:C,Entradas!A:A,'Cadastro-Estoque'!A:A),SUMIFS(Entradas!C:C,Entradas!A:A,'Cadastro-Estoque'!A:A,Entradas!B:B,CONCATENATE("&lt;=",$A$2)))</f>
        <v>0</v>
      </c>
      <c r="J88" s="120">
        <f t="shared" si="9"/>
        <v>0</v>
      </c>
      <c r="L88" s="111">
        <f>IF(ISBLANK($A$2),SUMIFS(Saidas!C:C,Saidas!A:A,'Cadastro-Estoque'!A:A),SUMIFS(Saidas!C:C,Saidas!A:A,'Cadastro-Estoque'!A:A,Saidas!B:B,CONCATENATE("&lt;=",$A$2)))</f>
        <v>0</v>
      </c>
      <c r="M88" s="120">
        <f t="shared" si="6"/>
        <v>0</v>
      </c>
      <c r="O88" s="111">
        <f>IF(ISBLANK($A$2),SUMIFS(Faturado!C:C,Faturado!A:A,'Cadastro-Estoque'!A:A),SUMIFS(Faturado!C:C,Faturado!A:A,'Cadastro-Estoque'!A:A,Faturado!B:B,CONCATENATE("&lt;=",$A$2)))</f>
        <v>0</v>
      </c>
      <c r="P88" s="120">
        <f t="shared" si="7"/>
        <v>0</v>
      </c>
      <c r="R8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8" s="76">
        <f t="shared" si="8"/>
        <v>0</v>
      </c>
    </row>
    <row r="89" spans="1:19" ht="22.5" customHeight="1" x14ac:dyDescent="0.3">
      <c r="A89" s="97" t="s">
        <v>179</v>
      </c>
      <c r="B89" s="98" t="s">
        <v>65</v>
      </c>
      <c r="C89" s="118">
        <v>12</v>
      </c>
      <c r="D89" s="119">
        <v>0.5</v>
      </c>
      <c r="E89" s="118">
        <v>0.50900000000000001</v>
      </c>
      <c r="F89" s="118">
        <f t="shared" si="0"/>
        <v>6</v>
      </c>
      <c r="G89" s="118">
        <f t="shared" si="1"/>
        <v>6.1080000000000005</v>
      </c>
      <c r="I89" s="110">
        <f>IF(ISBLANK($A$2),SUMIFS(Entradas!C:C,Entradas!A:A,'Cadastro-Estoque'!A:A),SUMIFS(Entradas!C:C,Entradas!A:A,'Cadastro-Estoque'!A:A,Entradas!B:B,CONCATENATE("&lt;=",$A$2)))</f>
        <v>0</v>
      </c>
      <c r="J89" s="120">
        <f t="shared" si="9"/>
        <v>0</v>
      </c>
      <c r="L89" s="111">
        <f>IF(ISBLANK($A$2),SUMIFS(Saidas!C:C,Saidas!A:A,'Cadastro-Estoque'!A:A),SUMIFS(Saidas!C:C,Saidas!A:A,'Cadastro-Estoque'!A:A,Saidas!B:B,CONCATENATE("&lt;=",$A$2)))</f>
        <v>0</v>
      </c>
      <c r="M89" s="120">
        <f t="shared" si="6"/>
        <v>0</v>
      </c>
      <c r="O89" s="111">
        <f>IF(ISBLANK($A$2),SUMIFS(Faturado!C:C,Faturado!A:A,'Cadastro-Estoque'!A:A),SUMIFS(Faturado!C:C,Faturado!A:A,'Cadastro-Estoque'!A:A,Faturado!B:B,CONCATENATE("&lt;=",$A$2)))</f>
        <v>0</v>
      </c>
      <c r="P89" s="120">
        <f t="shared" si="7"/>
        <v>0</v>
      </c>
      <c r="R8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89" s="76">
        <f t="shared" si="8"/>
        <v>0</v>
      </c>
    </row>
    <row r="90" spans="1:19" ht="22.5" customHeight="1" x14ac:dyDescent="0.3">
      <c r="A90" s="97" t="s">
        <v>179</v>
      </c>
      <c r="B90" s="98" t="s">
        <v>66</v>
      </c>
      <c r="C90" s="118">
        <v>20</v>
      </c>
      <c r="D90" s="119">
        <v>0.5</v>
      </c>
      <c r="E90" s="118">
        <v>0.50900000000000001</v>
      </c>
      <c r="F90" s="118">
        <f t="shared" si="0"/>
        <v>10</v>
      </c>
      <c r="G90" s="118">
        <f t="shared" si="1"/>
        <v>10.18</v>
      </c>
      <c r="I90" s="110">
        <f>IF(ISBLANK($A$2),SUMIFS(Entradas!C:C,Entradas!A:A,'Cadastro-Estoque'!A:A),SUMIFS(Entradas!C:C,Entradas!A:A,'Cadastro-Estoque'!A:A,Entradas!B:B,CONCATENATE("&lt;=",$A$2)))</f>
        <v>0</v>
      </c>
      <c r="J90" s="120">
        <f t="shared" si="9"/>
        <v>0</v>
      </c>
      <c r="L90" s="111">
        <f>IF(ISBLANK($A$2),SUMIFS(Saidas!C:C,Saidas!A:A,'Cadastro-Estoque'!A:A),SUMIFS(Saidas!C:C,Saidas!A:A,'Cadastro-Estoque'!A:A,Saidas!B:B,CONCATENATE("&lt;=",$A$2)))</f>
        <v>0</v>
      </c>
      <c r="M90" s="120">
        <f t="shared" si="6"/>
        <v>0</v>
      </c>
      <c r="O90" s="111">
        <f>IF(ISBLANK($A$2),SUMIFS(Faturado!C:C,Faturado!A:A,'Cadastro-Estoque'!A:A),SUMIFS(Faturado!C:C,Faturado!A:A,'Cadastro-Estoque'!A:A,Faturado!B:B,CONCATENATE("&lt;=",$A$2)))</f>
        <v>0</v>
      </c>
      <c r="P90" s="120">
        <f t="shared" si="7"/>
        <v>0</v>
      </c>
      <c r="R9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0" s="76">
        <f t="shared" si="8"/>
        <v>0</v>
      </c>
    </row>
    <row r="91" spans="1:19" ht="22.5" customHeight="1" x14ac:dyDescent="0.3">
      <c r="A91" s="97" t="s">
        <v>182</v>
      </c>
      <c r="B91" s="98" t="s">
        <v>71</v>
      </c>
      <c r="C91" s="118">
        <v>12</v>
      </c>
      <c r="D91" s="119">
        <v>1</v>
      </c>
      <c r="E91" s="118">
        <v>1.01</v>
      </c>
      <c r="F91" s="118">
        <f t="shared" si="0"/>
        <v>12</v>
      </c>
      <c r="G91" s="118">
        <f t="shared" si="1"/>
        <v>12.120000000000001</v>
      </c>
      <c r="I91" s="110">
        <f>IF(ISBLANK($A$2),SUMIFS(Entradas!C:C,Entradas!A:A,'Cadastro-Estoque'!A:A),SUMIFS(Entradas!C:C,Entradas!A:A,'Cadastro-Estoque'!A:A,Entradas!B:B,CONCATENATE("&lt;=",$A$2)))</f>
        <v>0</v>
      </c>
      <c r="J91" s="120">
        <f t="shared" si="9"/>
        <v>0</v>
      </c>
      <c r="L91" s="111">
        <f>IF(ISBLANK($A$2),SUMIFS(Saidas!C:C,Saidas!A:A,'Cadastro-Estoque'!A:A),SUMIFS(Saidas!C:C,Saidas!A:A,'Cadastro-Estoque'!A:A,Saidas!B:B,CONCATENATE("&lt;=",$A$2)))</f>
        <v>0</v>
      </c>
      <c r="M91" s="120">
        <f t="shared" si="6"/>
        <v>0</v>
      </c>
      <c r="O91" s="111">
        <f>IF(ISBLANK($A$2),SUMIFS(Faturado!C:C,Faturado!A:A,'Cadastro-Estoque'!A:A),SUMIFS(Faturado!C:C,Faturado!A:A,'Cadastro-Estoque'!A:A,Faturado!B:B,CONCATENATE("&lt;=",$A$2)))</f>
        <v>0</v>
      </c>
      <c r="P91" s="120">
        <f t="shared" si="7"/>
        <v>0</v>
      </c>
      <c r="R91" s="110">
        <f>IF(ISBLANK($A$2),SUMIFS('PRODUTOS A PRODUZIR'!C:C,'PRODUTOS A PRODUZIR'!A:A,'Cadastro-Estoque'!A:A),SUMIFS('PRODUTOS A PRODUZIR'!C:C,'PRODUTOS A PRODUZIR'!A:A,'Cadastro-Estoque'!A:A,'PRODUTOS A PRODUZIR'!B:B,CONCATENATE("&lt;=",$A$2)))</f>
        <v>840</v>
      </c>
      <c r="S91" s="76">
        <f t="shared" si="8"/>
        <v>10080</v>
      </c>
    </row>
    <row r="92" spans="1:19" ht="22.5" customHeight="1" x14ac:dyDescent="0.3">
      <c r="A92" s="97" t="s">
        <v>181</v>
      </c>
      <c r="B92" s="98" t="s">
        <v>70</v>
      </c>
      <c r="C92" s="118">
        <v>12</v>
      </c>
      <c r="D92" s="119">
        <v>0.5</v>
      </c>
      <c r="E92" s="118">
        <v>0.50900000000000001</v>
      </c>
      <c r="F92" s="118">
        <f t="shared" si="0"/>
        <v>6</v>
      </c>
      <c r="G92" s="118">
        <f t="shared" si="1"/>
        <v>6.1080000000000005</v>
      </c>
      <c r="I92" s="110">
        <f>IF(ISBLANK($A$2),SUMIFS(Entradas!C:C,Entradas!A:A,'Cadastro-Estoque'!A:A),SUMIFS(Entradas!C:C,Entradas!A:A,'Cadastro-Estoque'!A:A,Entradas!B:B,CONCATENATE("&lt;=",$A$2)))</f>
        <v>0</v>
      </c>
      <c r="J92" s="120">
        <f t="shared" si="9"/>
        <v>0</v>
      </c>
      <c r="L92" s="111">
        <f>IF(ISBLANK($A$2),SUMIFS(Saidas!C:C,Saidas!A:A,'Cadastro-Estoque'!A:A),SUMIFS(Saidas!C:C,Saidas!A:A,'Cadastro-Estoque'!A:A,Saidas!B:B,CONCATENATE("&lt;=",$A$2)))</f>
        <v>0</v>
      </c>
      <c r="M92" s="120">
        <f t="shared" si="6"/>
        <v>0</v>
      </c>
      <c r="O92" s="111">
        <f>IF(ISBLANK($A$2),SUMIFS(Faturado!C:C,Faturado!A:A,'Cadastro-Estoque'!A:A),SUMIFS(Faturado!C:C,Faturado!A:A,'Cadastro-Estoque'!A:A,Faturado!B:B,CONCATENATE("&lt;=",$A$2)))</f>
        <v>0</v>
      </c>
      <c r="P92" s="120">
        <f t="shared" si="7"/>
        <v>0</v>
      </c>
      <c r="R92" s="110">
        <f>IF(ISBLANK($A$2),SUMIFS('PRODUTOS A PRODUZIR'!C:C,'PRODUTOS A PRODUZIR'!A:A,'Cadastro-Estoque'!A:A),SUMIFS('PRODUTOS A PRODUZIR'!C:C,'PRODUTOS A PRODUZIR'!A:A,'Cadastro-Estoque'!A:A,'PRODUTOS A PRODUZIR'!B:B,CONCATENATE("&lt;=",$A$2)))</f>
        <v>1092</v>
      </c>
      <c r="S92" s="76">
        <f t="shared" si="8"/>
        <v>6552</v>
      </c>
    </row>
    <row r="93" spans="1:19" ht="22.5" customHeight="1" x14ac:dyDescent="0.3">
      <c r="A93" s="97" t="s">
        <v>181</v>
      </c>
      <c r="B93" s="98" t="s">
        <v>69</v>
      </c>
      <c r="C93" s="118">
        <v>12</v>
      </c>
      <c r="D93" s="119">
        <v>0.2</v>
      </c>
      <c r="E93" s="118">
        <v>0.20399999999999999</v>
      </c>
      <c r="F93" s="118">
        <f t="shared" ref="F93:F126" si="10">C93*D93</f>
        <v>2.4000000000000004</v>
      </c>
      <c r="G93" s="118">
        <f t="shared" ref="G93:G126" si="11">C93*E93</f>
        <v>2.448</v>
      </c>
      <c r="I93" s="110">
        <f>IF(ISBLANK($A$2),SUMIFS(Entradas!C:C,Entradas!A:A,'Cadastro-Estoque'!A:A),SUMIFS(Entradas!C:C,Entradas!A:A,'Cadastro-Estoque'!A:A,Entradas!B:B,CONCATENATE("&lt;=",$A$2)))</f>
        <v>0</v>
      </c>
      <c r="J93" s="120">
        <f t="shared" si="9"/>
        <v>0</v>
      </c>
      <c r="L93" s="111">
        <f>IF(ISBLANK($A$2),SUMIFS(Saidas!C:C,Saidas!A:A,'Cadastro-Estoque'!A:A),SUMIFS(Saidas!C:C,Saidas!A:A,'Cadastro-Estoque'!A:A,Saidas!B:B,CONCATENATE("&lt;=",$A$2)))</f>
        <v>0</v>
      </c>
      <c r="M93" s="120">
        <f t="shared" si="6"/>
        <v>0</v>
      </c>
      <c r="O93" s="111">
        <f>IF(ISBLANK($A$2),SUMIFS(Faturado!C:C,Faturado!A:A,'Cadastro-Estoque'!A:A),SUMIFS(Faturado!C:C,Faturado!A:A,'Cadastro-Estoque'!A:A,Faturado!B:B,CONCATENATE("&lt;=",$A$2)))</f>
        <v>0</v>
      </c>
      <c r="P93" s="120">
        <f t="shared" si="7"/>
        <v>0</v>
      </c>
      <c r="R93" s="110">
        <f>IF(ISBLANK($A$2),SUMIFS('PRODUTOS A PRODUZIR'!C:C,'PRODUTOS A PRODUZIR'!A:A,'Cadastro-Estoque'!A:A),SUMIFS('PRODUTOS A PRODUZIR'!C:C,'PRODUTOS A PRODUZIR'!A:A,'Cadastro-Estoque'!A:A,'PRODUTOS A PRODUZIR'!B:B,CONCATENATE("&lt;=",$A$2)))</f>
        <v>1064</v>
      </c>
      <c r="S93" s="76">
        <f t="shared" si="8"/>
        <v>2553.6000000000004</v>
      </c>
    </row>
    <row r="94" spans="1:19" ht="22.5" customHeight="1" x14ac:dyDescent="0.3">
      <c r="A94" s="97" t="s">
        <v>180</v>
      </c>
      <c r="B94" s="98" t="s">
        <v>67</v>
      </c>
      <c r="C94" s="118">
        <v>12</v>
      </c>
      <c r="D94" s="119">
        <v>1</v>
      </c>
      <c r="E94" s="118">
        <v>1.01</v>
      </c>
      <c r="F94" s="118">
        <f t="shared" si="10"/>
        <v>12</v>
      </c>
      <c r="G94" s="118">
        <f t="shared" si="11"/>
        <v>12.120000000000001</v>
      </c>
      <c r="I94" s="110">
        <f>IF(ISBLANK($A$2),SUMIFS(Entradas!C:C,Entradas!A:A,'Cadastro-Estoque'!A:A),SUMIFS(Entradas!C:C,Entradas!A:A,'Cadastro-Estoque'!A:A,Entradas!B:B,CONCATENATE("&lt;=",$A$2)))</f>
        <v>0</v>
      </c>
      <c r="J94" s="120">
        <f t="shared" ref="J94:J128" si="12">I94*G94</f>
        <v>0</v>
      </c>
      <c r="L94" s="111">
        <f>IF(ISBLANK($A$2),SUMIFS(Saidas!C:C,Saidas!A:A,'Cadastro-Estoque'!A:A),SUMIFS(Saidas!C:C,Saidas!A:A,'Cadastro-Estoque'!A:A,Saidas!B:B,CONCATENATE("&lt;=",$A$2)))</f>
        <v>0</v>
      </c>
      <c r="M94" s="120">
        <f t="shared" ref="M94:M128" si="13">L94*F94</f>
        <v>0</v>
      </c>
      <c r="O94" s="111">
        <f>IF(ISBLANK($A$2),SUMIFS(Faturado!C:C,Faturado!A:A,'Cadastro-Estoque'!A:A),SUMIFS(Faturado!C:C,Faturado!A:A,'Cadastro-Estoque'!A:A,Faturado!B:B,CONCATENATE("&lt;=",$A$2)))</f>
        <v>0</v>
      </c>
      <c r="P94" s="120">
        <f t="shared" ref="P94:P128" si="14">O94*F94</f>
        <v>0</v>
      </c>
      <c r="R9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4" s="76">
        <f t="shared" ref="S94:S128" si="15">R94*F94</f>
        <v>0</v>
      </c>
    </row>
    <row r="95" spans="1:19" ht="22.5" customHeight="1" x14ac:dyDescent="0.3">
      <c r="A95" s="97" t="s">
        <v>180</v>
      </c>
      <c r="B95" s="98" t="s">
        <v>68</v>
      </c>
      <c r="C95" s="118">
        <v>24</v>
      </c>
      <c r="D95" s="119">
        <v>0.5</v>
      </c>
      <c r="E95" s="118">
        <v>0.50900000000000001</v>
      </c>
      <c r="F95" s="118">
        <f t="shared" si="10"/>
        <v>12</v>
      </c>
      <c r="G95" s="118">
        <f t="shared" si="11"/>
        <v>12.216000000000001</v>
      </c>
      <c r="I95" s="110">
        <f>IF(ISBLANK($A$2),SUMIFS(Entradas!C:C,Entradas!A:A,'Cadastro-Estoque'!A:A),SUMIFS(Entradas!C:C,Entradas!A:A,'Cadastro-Estoque'!A:A,Entradas!B:B,CONCATENATE("&lt;=",$A$2)))</f>
        <v>0</v>
      </c>
      <c r="J95" s="120">
        <f t="shared" si="12"/>
        <v>0</v>
      </c>
      <c r="L95" s="111">
        <f>IF(ISBLANK($A$2),SUMIFS(Saidas!C:C,Saidas!A:A,'Cadastro-Estoque'!A:A),SUMIFS(Saidas!C:C,Saidas!A:A,'Cadastro-Estoque'!A:A,Saidas!B:B,CONCATENATE("&lt;=",$A$2)))</f>
        <v>0</v>
      </c>
      <c r="M95" s="120">
        <f t="shared" si="13"/>
        <v>0</v>
      </c>
      <c r="O95" s="111">
        <f>IF(ISBLANK($A$2),SUMIFS(Faturado!C:C,Faturado!A:A,'Cadastro-Estoque'!A:A),SUMIFS(Faturado!C:C,Faturado!A:A,'Cadastro-Estoque'!A:A,Faturado!B:B,CONCATENATE("&lt;=",$A$2)))</f>
        <v>0</v>
      </c>
      <c r="P95" s="120">
        <f t="shared" si="14"/>
        <v>0</v>
      </c>
      <c r="R9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5" s="76">
        <f t="shared" si="15"/>
        <v>0</v>
      </c>
    </row>
    <row r="96" spans="1:19" ht="22.5" customHeight="1" x14ac:dyDescent="0.3">
      <c r="A96" s="97" t="s">
        <v>183</v>
      </c>
      <c r="B96" s="98" t="s">
        <v>72</v>
      </c>
      <c r="C96" s="118">
        <v>12</v>
      </c>
      <c r="D96" s="119">
        <v>0.5</v>
      </c>
      <c r="E96" s="118">
        <v>0.50900000000000001</v>
      </c>
      <c r="F96" s="118">
        <f t="shared" si="10"/>
        <v>6</v>
      </c>
      <c r="G96" s="118">
        <f t="shared" si="11"/>
        <v>6.1080000000000005</v>
      </c>
      <c r="I96" s="110">
        <f>IF(ISBLANK($A$2),SUMIFS(Entradas!C:C,Entradas!A:A,'Cadastro-Estoque'!A:A),SUMIFS(Entradas!C:C,Entradas!A:A,'Cadastro-Estoque'!A:A,Entradas!B:B,CONCATENATE("&lt;=",$A$2)))</f>
        <v>0</v>
      </c>
      <c r="J96" s="120">
        <f t="shared" si="12"/>
        <v>0</v>
      </c>
      <c r="L96" s="111">
        <f>IF(ISBLANK($A$2),SUMIFS(Saidas!C:C,Saidas!A:A,'Cadastro-Estoque'!A:A),SUMIFS(Saidas!C:C,Saidas!A:A,'Cadastro-Estoque'!A:A,Saidas!B:B,CONCATENATE("&lt;=",$A$2)))</f>
        <v>0</v>
      </c>
      <c r="M96" s="120">
        <f t="shared" si="13"/>
        <v>0</v>
      </c>
      <c r="O96" s="111">
        <f>IF(ISBLANK($A$2),SUMIFS(Faturado!C:C,Faturado!A:A,'Cadastro-Estoque'!A:A),SUMIFS(Faturado!C:C,Faturado!A:A,'Cadastro-Estoque'!A:A,Faturado!B:B,CONCATENATE("&lt;=",$A$2)))</f>
        <v>0</v>
      </c>
      <c r="P96" s="120">
        <f t="shared" si="14"/>
        <v>0</v>
      </c>
      <c r="R9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6" s="76">
        <f t="shared" si="15"/>
        <v>0</v>
      </c>
    </row>
    <row r="97" spans="1:19" ht="22.5" customHeight="1" x14ac:dyDescent="0.3">
      <c r="A97" s="97" t="s">
        <v>184</v>
      </c>
      <c r="B97" s="98" t="s">
        <v>73</v>
      </c>
      <c r="C97" s="118">
        <v>12</v>
      </c>
      <c r="D97" s="119">
        <v>0.2</v>
      </c>
      <c r="E97" s="118">
        <v>0.20399999999999999</v>
      </c>
      <c r="F97" s="118">
        <f t="shared" si="10"/>
        <v>2.4000000000000004</v>
      </c>
      <c r="G97" s="118">
        <f t="shared" si="11"/>
        <v>2.448</v>
      </c>
      <c r="I97" s="110">
        <f>IF(ISBLANK($A$2),SUMIFS(Entradas!C:C,Entradas!A:A,'Cadastro-Estoque'!A:A),SUMIFS(Entradas!C:C,Entradas!A:A,'Cadastro-Estoque'!A:A,Entradas!B:B,CONCATENATE("&lt;=",$A$2)))</f>
        <v>0</v>
      </c>
      <c r="J97" s="120">
        <f t="shared" si="12"/>
        <v>0</v>
      </c>
      <c r="L97" s="111">
        <f>IF(ISBLANK($A$2),SUMIFS(Saidas!C:C,Saidas!A:A,'Cadastro-Estoque'!A:A),SUMIFS(Saidas!C:C,Saidas!A:A,'Cadastro-Estoque'!A:A,Saidas!B:B,CONCATENATE("&lt;=",$A$2)))</f>
        <v>0</v>
      </c>
      <c r="M97" s="120">
        <f t="shared" si="13"/>
        <v>0</v>
      </c>
      <c r="O97" s="111">
        <f>IF(ISBLANK($A$2),SUMIFS(Faturado!C:C,Faturado!A:A,'Cadastro-Estoque'!A:A),SUMIFS(Faturado!C:C,Faturado!A:A,'Cadastro-Estoque'!A:A,Faturado!B:B,CONCATENATE("&lt;=",$A$2)))</f>
        <v>0</v>
      </c>
      <c r="P97" s="120">
        <f t="shared" si="14"/>
        <v>0</v>
      </c>
      <c r="R9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7" s="76">
        <f t="shared" si="15"/>
        <v>0</v>
      </c>
    </row>
    <row r="98" spans="1:19" ht="22.5" customHeight="1" x14ac:dyDescent="0.3">
      <c r="A98" s="97" t="s">
        <v>184</v>
      </c>
      <c r="B98" s="98" t="s">
        <v>74</v>
      </c>
      <c r="C98" s="118">
        <v>12</v>
      </c>
      <c r="D98" s="119">
        <v>0.5</v>
      </c>
      <c r="E98" s="118">
        <v>0.50900000000000001</v>
      </c>
      <c r="F98" s="118">
        <f t="shared" si="10"/>
        <v>6</v>
      </c>
      <c r="G98" s="118">
        <f t="shared" si="11"/>
        <v>6.1080000000000005</v>
      </c>
      <c r="I98" s="110">
        <f>IF(ISBLANK($A$2),SUMIFS(Entradas!C:C,Entradas!A:A,'Cadastro-Estoque'!A:A),SUMIFS(Entradas!C:C,Entradas!A:A,'Cadastro-Estoque'!A:A,Entradas!B:B,CONCATENATE("&lt;=",$A$2)))</f>
        <v>0</v>
      </c>
      <c r="J98" s="120">
        <f t="shared" si="12"/>
        <v>0</v>
      </c>
      <c r="L98" s="111">
        <f>IF(ISBLANK($A$2),SUMIFS(Saidas!C:C,Saidas!A:A,'Cadastro-Estoque'!A:A),SUMIFS(Saidas!C:C,Saidas!A:A,'Cadastro-Estoque'!A:A,Saidas!B:B,CONCATENATE("&lt;=",$A$2)))</f>
        <v>0</v>
      </c>
      <c r="M98" s="120">
        <f t="shared" si="13"/>
        <v>0</v>
      </c>
      <c r="O98" s="111">
        <f>IF(ISBLANK($A$2),SUMIFS(Faturado!C:C,Faturado!A:A,'Cadastro-Estoque'!A:A),SUMIFS(Faturado!C:C,Faturado!A:A,'Cadastro-Estoque'!A:A,Faturado!B:B,CONCATENATE("&lt;=",$A$2)))</f>
        <v>0</v>
      </c>
      <c r="P98" s="120">
        <f t="shared" si="14"/>
        <v>0</v>
      </c>
      <c r="R9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8" s="76">
        <f t="shared" si="15"/>
        <v>0</v>
      </c>
    </row>
    <row r="99" spans="1:19" ht="22.5" customHeight="1" x14ac:dyDescent="0.3">
      <c r="A99" s="97" t="s">
        <v>185</v>
      </c>
      <c r="B99" s="98" t="s">
        <v>75</v>
      </c>
      <c r="C99" s="118">
        <v>20</v>
      </c>
      <c r="D99" s="119">
        <v>0.5</v>
      </c>
      <c r="E99" s="118">
        <v>0.50900000000000001</v>
      </c>
      <c r="F99" s="118">
        <f t="shared" si="10"/>
        <v>10</v>
      </c>
      <c r="G99" s="118">
        <f t="shared" si="11"/>
        <v>10.18</v>
      </c>
      <c r="I99" s="110">
        <f>IF(ISBLANK($A$2),SUMIFS(Entradas!C:C,Entradas!A:A,'Cadastro-Estoque'!A:A),SUMIFS(Entradas!C:C,Entradas!A:A,'Cadastro-Estoque'!A:A,Entradas!B:B,CONCATENATE("&lt;=",$A$2)))</f>
        <v>0</v>
      </c>
      <c r="J99" s="120">
        <f t="shared" si="12"/>
        <v>0</v>
      </c>
      <c r="L99" s="111">
        <f>IF(ISBLANK($A$2),SUMIFS(Saidas!C:C,Saidas!A:A,'Cadastro-Estoque'!A:A),SUMIFS(Saidas!C:C,Saidas!A:A,'Cadastro-Estoque'!A:A,Saidas!B:B,CONCATENATE("&lt;=",$A$2)))</f>
        <v>0</v>
      </c>
      <c r="M99" s="120">
        <f t="shared" si="13"/>
        <v>0</v>
      </c>
      <c r="O99" s="111">
        <f>IF(ISBLANK($A$2),SUMIFS(Faturado!C:C,Faturado!A:A,'Cadastro-Estoque'!A:A),SUMIFS(Faturado!C:C,Faturado!A:A,'Cadastro-Estoque'!A:A,Faturado!B:B,CONCATENATE("&lt;=",$A$2)))</f>
        <v>0</v>
      </c>
      <c r="P99" s="120">
        <f t="shared" si="14"/>
        <v>0</v>
      </c>
      <c r="R9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99" s="76">
        <f t="shared" si="15"/>
        <v>0</v>
      </c>
    </row>
    <row r="100" spans="1:19" ht="22.5" customHeight="1" x14ac:dyDescent="0.3">
      <c r="A100" s="97" t="s">
        <v>648</v>
      </c>
      <c r="B100" s="98" t="s">
        <v>640</v>
      </c>
      <c r="C100" s="118">
        <v>12</v>
      </c>
      <c r="D100" s="119">
        <v>0.2</v>
      </c>
      <c r="E100" s="118">
        <v>0.20399999999999999</v>
      </c>
      <c r="F100" s="118">
        <f t="shared" si="10"/>
        <v>2.4000000000000004</v>
      </c>
      <c r="G100" s="118">
        <f t="shared" si="11"/>
        <v>2.448</v>
      </c>
      <c r="I100" s="110">
        <f>IF(ISBLANK($A$2),SUMIFS(Entradas!C:C,Entradas!A:A,'Cadastro-Estoque'!A:A),SUMIFS(Entradas!C:C,Entradas!A:A,'Cadastro-Estoque'!A:A,Entradas!B:B,CONCATENATE("&lt;=",$A$2)))</f>
        <v>533</v>
      </c>
      <c r="J100" s="120">
        <f t="shared" si="12"/>
        <v>1304.7839999999999</v>
      </c>
      <c r="L100" s="111">
        <f>IF(ISBLANK($A$2),SUMIFS(Saidas!C:C,Saidas!A:A,'Cadastro-Estoque'!A:A),SUMIFS(Saidas!C:C,Saidas!A:A,'Cadastro-Estoque'!A:A,Saidas!B:B,CONCATENATE("&lt;=",$A$2)))</f>
        <v>0</v>
      </c>
      <c r="M100" s="120">
        <f t="shared" si="13"/>
        <v>0</v>
      </c>
      <c r="O100" s="111">
        <f>IF(ISBLANK($A$2),SUMIFS(Faturado!C:C,Faturado!A:A,'Cadastro-Estoque'!A:A),SUMIFS(Faturado!C:C,Faturado!A:A,'Cadastro-Estoque'!A:A,Faturado!B:B,CONCATENATE("&lt;=",$A$2)))</f>
        <v>0</v>
      </c>
      <c r="P100" s="120">
        <f t="shared" si="14"/>
        <v>0</v>
      </c>
      <c r="R10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0" s="76">
        <f t="shared" si="15"/>
        <v>0</v>
      </c>
    </row>
    <row r="101" spans="1:19" ht="22.5" customHeight="1" x14ac:dyDescent="0.3">
      <c r="A101" s="97" t="s">
        <v>648</v>
      </c>
      <c r="B101" s="98" t="s">
        <v>649</v>
      </c>
      <c r="C101" s="118">
        <v>12</v>
      </c>
      <c r="D101" s="119">
        <v>1</v>
      </c>
      <c r="E101" s="118">
        <v>1.01</v>
      </c>
      <c r="F101" s="118">
        <f t="shared" si="10"/>
        <v>12</v>
      </c>
      <c r="G101" s="118">
        <f t="shared" si="11"/>
        <v>12.120000000000001</v>
      </c>
      <c r="I101" s="110">
        <f>IF(ISBLANK($A$2),SUMIFS(Entradas!C:C,Entradas!A:A,'Cadastro-Estoque'!A:A),SUMIFS(Entradas!C:C,Entradas!A:A,'Cadastro-Estoque'!A:A,Entradas!B:B,CONCATENATE("&lt;=",$A$2)))</f>
        <v>0</v>
      </c>
      <c r="J101" s="120">
        <f t="shared" si="12"/>
        <v>0</v>
      </c>
      <c r="L101" s="111">
        <f>IF(ISBLANK($A$2),SUMIFS(Saidas!C:C,Saidas!A:A,'Cadastro-Estoque'!A:A),SUMIFS(Saidas!C:C,Saidas!A:A,'Cadastro-Estoque'!A:A,Saidas!B:B,CONCATENATE("&lt;=",$A$2)))</f>
        <v>0</v>
      </c>
      <c r="M101" s="120">
        <f t="shared" si="13"/>
        <v>0</v>
      </c>
      <c r="O101" s="111">
        <f>IF(ISBLANK($A$2),SUMIFS(Faturado!C:C,Faturado!A:A,'Cadastro-Estoque'!A:A),SUMIFS(Faturado!C:C,Faturado!A:A,'Cadastro-Estoque'!A:A,Faturado!B:B,CONCATENATE("&lt;=",$A$2)))</f>
        <v>0</v>
      </c>
      <c r="P101" s="120">
        <f t="shared" si="14"/>
        <v>0</v>
      </c>
      <c r="R10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1" s="76">
        <f t="shared" si="15"/>
        <v>0</v>
      </c>
    </row>
    <row r="102" spans="1:19" ht="22.5" customHeight="1" x14ac:dyDescent="0.3">
      <c r="A102" s="97" t="s">
        <v>509</v>
      </c>
      <c r="B102" s="98" t="s">
        <v>615</v>
      </c>
      <c r="C102" s="118">
        <v>12</v>
      </c>
      <c r="D102" s="119">
        <v>0.2</v>
      </c>
      <c r="E102" s="118">
        <v>0.20399999999999999</v>
      </c>
      <c r="F102" s="118">
        <f t="shared" si="10"/>
        <v>2.4000000000000004</v>
      </c>
      <c r="G102" s="118">
        <f t="shared" si="11"/>
        <v>2.448</v>
      </c>
      <c r="I102" s="110">
        <f>IF(ISBLANK($A$2),SUMIFS(Entradas!C:C,Entradas!A:A,'Cadastro-Estoque'!A:A),SUMIFS(Entradas!C:C,Entradas!A:A,'Cadastro-Estoque'!A:A,Entradas!B:B,CONCATENATE("&lt;=",$A$2)))</f>
        <v>0</v>
      </c>
      <c r="J102" s="120">
        <f t="shared" si="12"/>
        <v>0</v>
      </c>
      <c r="L102" s="111">
        <f>IF(ISBLANK($A$2),SUMIFS(Saidas!C:C,Saidas!A:A,'Cadastro-Estoque'!A:A),SUMIFS(Saidas!C:C,Saidas!A:A,'Cadastro-Estoque'!A:A,Saidas!B:B,CONCATENATE("&lt;=",$A$2)))</f>
        <v>0</v>
      </c>
      <c r="M102" s="120">
        <f t="shared" si="13"/>
        <v>0</v>
      </c>
      <c r="O102" s="111">
        <f>IF(ISBLANK($A$2),SUMIFS(Faturado!C:C,Faturado!A:A,'Cadastro-Estoque'!A:A),SUMIFS(Faturado!C:C,Faturado!A:A,'Cadastro-Estoque'!A:A,Faturado!B:B,CONCATENATE("&lt;=",$A$2)))</f>
        <v>0</v>
      </c>
      <c r="P102" s="120">
        <f t="shared" si="14"/>
        <v>0</v>
      </c>
      <c r="R10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2" s="76">
        <f t="shared" si="15"/>
        <v>0</v>
      </c>
    </row>
    <row r="103" spans="1:19" ht="22.5" customHeight="1" x14ac:dyDescent="0.3">
      <c r="A103" s="97" t="s">
        <v>509</v>
      </c>
      <c r="B103" s="98" t="s">
        <v>508</v>
      </c>
      <c r="C103" s="118">
        <v>12</v>
      </c>
      <c r="D103" s="119">
        <v>0.5</v>
      </c>
      <c r="E103" s="118">
        <v>0.50900000000000001</v>
      </c>
      <c r="F103" s="118">
        <f t="shared" si="10"/>
        <v>6</v>
      </c>
      <c r="G103" s="118">
        <f t="shared" si="11"/>
        <v>6.1080000000000005</v>
      </c>
      <c r="I103" s="110">
        <f>IF(ISBLANK($A$2),SUMIFS(Entradas!C:C,Entradas!A:A,'Cadastro-Estoque'!A:A),SUMIFS(Entradas!C:C,Entradas!A:A,'Cadastro-Estoque'!A:A,Entradas!B:B,CONCATENATE("&lt;=",$A$2)))</f>
        <v>0</v>
      </c>
      <c r="J103" s="120">
        <f t="shared" si="12"/>
        <v>0</v>
      </c>
      <c r="L103" s="111">
        <f>IF(ISBLANK($A$2),SUMIFS(Saidas!C:C,Saidas!A:A,'Cadastro-Estoque'!A:A),SUMIFS(Saidas!C:C,Saidas!A:A,'Cadastro-Estoque'!A:A,Saidas!B:B,CONCATENATE("&lt;=",$A$2)))</f>
        <v>0</v>
      </c>
      <c r="M103" s="120">
        <f t="shared" si="13"/>
        <v>0</v>
      </c>
      <c r="O103" s="111">
        <f>IF(ISBLANK($A$2),SUMIFS(Faturado!C:C,Faturado!A:A,'Cadastro-Estoque'!A:A),SUMIFS(Faturado!C:C,Faturado!A:A,'Cadastro-Estoque'!A:A,Faturado!B:B,CONCATENATE("&lt;=",$A$2)))</f>
        <v>0</v>
      </c>
      <c r="P103" s="120">
        <f t="shared" si="14"/>
        <v>0</v>
      </c>
      <c r="R10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3" s="76">
        <f t="shared" si="15"/>
        <v>0</v>
      </c>
    </row>
    <row r="104" spans="1:19" ht="22.5" customHeight="1" x14ac:dyDescent="0.3">
      <c r="A104" s="97" t="s">
        <v>670</v>
      </c>
      <c r="B104" s="98" t="s">
        <v>668</v>
      </c>
      <c r="C104" s="118">
        <v>12</v>
      </c>
      <c r="D104" s="119">
        <v>1</v>
      </c>
      <c r="E104" s="118">
        <v>1.01</v>
      </c>
      <c r="F104" s="118">
        <f t="shared" si="10"/>
        <v>12</v>
      </c>
      <c r="G104" s="118">
        <f t="shared" si="11"/>
        <v>12.120000000000001</v>
      </c>
      <c r="I104" s="110">
        <f>IF(ISBLANK($A$2),SUMIFS(Entradas!C:C,Entradas!A:A,'Cadastro-Estoque'!A:A),SUMIFS(Entradas!C:C,Entradas!A:A,'Cadastro-Estoque'!A:A,Entradas!B:B,CONCATENATE("&lt;=",$A$2)))</f>
        <v>0</v>
      </c>
      <c r="J104" s="120">
        <f t="shared" si="12"/>
        <v>0</v>
      </c>
      <c r="L104" s="111">
        <f>IF(ISBLANK($A$2),SUMIFS(Saidas!C:C,Saidas!A:A,'Cadastro-Estoque'!A:A),SUMIFS(Saidas!C:C,Saidas!A:A,'Cadastro-Estoque'!A:A,Saidas!B:B,CONCATENATE("&lt;=",$A$2)))</f>
        <v>300</v>
      </c>
      <c r="M104" s="120">
        <f t="shared" si="13"/>
        <v>3600</v>
      </c>
      <c r="O104" s="111">
        <f>IF(ISBLANK($A$2),SUMIFS(Faturado!C:C,Faturado!A:A,'Cadastro-Estoque'!A:A),SUMIFS(Faturado!C:C,Faturado!A:A,'Cadastro-Estoque'!A:A,Faturado!B:B,CONCATENATE("&lt;=",$A$2)))</f>
        <v>0</v>
      </c>
      <c r="P104" s="120">
        <f t="shared" si="14"/>
        <v>0</v>
      </c>
      <c r="R10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4" s="76">
        <f t="shared" si="15"/>
        <v>0</v>
      </c>
    </row>
    <row r="105" spans="1:19" ht="22.5" customHeight="1" x14ac:dyDescent="0.25">
      <c r="A105" s="107"/>
      <c r="B105" s="107"/>
      <c r="C105" s="118"/>
      <c r="D105" s="119"/>
      <c r="E105" s="118"/>
      <c r="F105" s="118">
        <f t="shared" si="10"/>
        <v>0</v>
      </c>
      <c r="G105" s="118">
        <f t="shared" si="11"/>
        <v>0</v>
      </c>
      <c r="I105" s="110">
        <f>IF(ISBLANK($A$2),SUMIFS(Entradas!C:C,Entradas!A:A,'Cadastro-Estoque'!A:A),SUMIFS(Entradas!C:C,Entradas!A:A,'Cadastro-Estoque'!A:A,Entradas!B:B,CONCATENATE("&lt;=",$A$2)))</f>
        <v>0</v>
      </c>
      <c r="J105" s="120">
        <f t="shared" si="12"/>
        <v>0</v>
      </c>
      <c r="L105" s="111">
        <f>IF(ISBLANK($A$2),SUMIFS(Saidas!C:C,Saidas!A:A,'Cadastro-Estoque'!A:A),SUMIFS(Saidas!C:C,Saidas!A:A,'Cadastro-Estoque'!A:A,Saidas!B:B,CONCATENATE("&lt;=",$A$2)))</f>
        <v>0</v>
      </c>
      <c r="M105" s="120">
        <f t="shared" si="13"/>
        <v>0</v>
      </c>
      <c r="O105" s="111">
        <f>IF(ISBLANK($A$2),SUMIFS(Faturado!C:C,Faturado!A:A,'Cadastro-Estoque'!A:A),SUMIFS(Faturado!C:C,Faturado!A:A,'Cadastro-Estoque'!A:A,Faturado!B:B,CONCATENATE("&lt;=",$A$2)))</f>
        <v>0</v>
      </c>
      <c r="P105" s="120">
        <f t="shared" si="14"/>
        <v>0</v>
      </c>
      <c r="R10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5" s="76">
        <f t="shared" si="15"/>
        <v>0</v>
      </c>
    </row>
    <row r="106" spans="1:19" ht="22.5" customHeight="1" x14ac:dyDescent="0.3">
      <c r="A106" s="97" t="s">
        <v>186</v>
      </c>
      <c r="B106" s="98" t="s">
        <v>460</v>
      </c>
      <c r="C106" s="118">
        <v>1</v>
      </c>
      <c r="D106" s="119">
        <v>40</v>
      </c>
      <c r="E106" s="118">
        <v>40.049999999999997</v>
      </c>
      <c r="F106" s="118">
        <f t="shared" si="10"/>
        <v>40</v>
      </c>
      <c r="G106" s="118">
        <f t="shared" si="11"/>
        <v>40.049999999999997</v>
      </c>
      <c r="I106" s="110">
        <f>IF(ISBLANK($A$2),SUMIFS(Entradas!C:C,Entradas!A:A,'Cadastro-Estoque'!A:A),SUMIFS(Entradas!C:C,Entradas!A:A,'Cadastro-Estoque'!A:A,Entradas!B:B,CONCATENATE("&lt;=",$A$2)))</f>
        <v>0</v>
      </c>
      <c r="J106" s="120">
        <f t="shared" si="12"/>
        <v>0</v>
      </c>
      <c r="L106" s="111">
        <f>IF(ISBLANK($A$2),SUMIFS(Saidas!C:C,Saidas!A:A,'Cadastro-Estoque'!A:A),SUMIFS(Saidas!C:C,Saidas!A:A,'Cadastro-Estoque'!A:A,Saidas!B:B,CONCATENATE("&lt;=",$A$2)))</f>
        <v>0</v>
      </c>
      <c r="M106" s="120">
        <f t="shared" si="13"/>
        <v>0</v>
      </c>
      <c r="O106" s="111">
        <f>IF(ISBLANK($A$2),SUMIFS(Faturado!C:C,Faturado!A:A,'Cadastro-Estoque'!A:A),SUMIFS(Faturado!C:C,Faturado!A:A,'Cadastro-Estoque'!A:A,Faturado!B:B,CONCATENATE("&lt;=",$A$2)))</f>
        <v>0</v>
      </c>
      <c r="P106" s="120">
        <f t="shared" si="14"/>
        <v>0</v>
      </c>
      <c r="R10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6" s="76">
        <f t="shared" si="15"/>
        <v>0</v>
      </c>
    </row>
    <row r="107" spans="1:19" ht="22.5" customHeight="1" x14ac:dyDescent="0.3">
      <c r="A107" s="416" t="s">
        <v>186</v>
      </c>
      <c r="B107" s="98" t="s">
        <v>874</v>
      </c>
      <c r="C107" s="417">
        <v>1</v>
      </c>
      <c r="D107" s="418">
        <v>25</v>
      </c>
      <c r="E107" s="417">
        <v>25.05</v>
      </c>
      <c r="F107" s="417">
        <f t="shared" si="10"/>
        <v>25</v>
      </c>
      <c r="G107" s="417">
        <f t="shared" si="11"/>
        <v>25.05</v>
      </c>
      <c r="I107" s="110">
        <f>IF(ISBLANK($A$2),SUMIFS(Entradas!C:C,Entradas!A:A,'Cadastro-Estoque'!A:A),SUMIFS(Entradas!C:C,Entradas!A:A,'Cadastro-Estoque'!A:A,Entradas!B:B,CONCATENATE("&lt;=",$A$2)))</f>
        <v>0</v>
      </c>
      <c r="J107" s="120">
        <f t="shared" si="12"/>
        <v>0</v>
      </c>
      <c r="L107" s="111">
        <f>IF(ISBLANK($A$2),SUMIFS(Saidas!C:C,Saidas!A:A,'Cadastro-Estoque'!A:A),SUMIFS(Saidas!C:C,Saidas!A:A,'Cadastro-Estoque'!A:A,Saidas!B:B,CONCATENATE("&lt;=",$A$2)))</f>
        <v>0</v>
      </c>
      <c r="M107" s="120">
        <f t="shared" si="13"/>
        <v>0</v>
      </c>
      <c r="O107" s="111">
        <f>IF(ISBLANK($A$2),SUMIFS(Faturado!C:C,Faturado!A:A,'Cadastro-Estoque'!A:A),SUMIFS(Faturado!C:C,Faturado!A:A,'Cadastro-Estoque'!A:A,Faturado!B:B,CONCATENATE("&lt;=",$A$2)))</f>
        <v>0</v>
      </c>
      <c r="P107" s="120">
        <f t="shared" si="14"/>
        <v>0</v>
      </c>
      <c r="R10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7" s="76">
        <f t="shared" si="15"/>
        <v>0</v>
      </c>
    </row>
    <row r="108" spans="1:19" ht="22.5" customHeight="1" x14ac:dyDescent="0.3">
      <c r="A108" s="97" t="s">
        <v>187</v>
      </c>
      <c r="B108" s="98" t="s">
        <v>461</v>
      </c>
      <c r="C108" s="118">
        <v>1</v>
      </c>
      <c r="D108" s="119">
        <v>25</v>
      </c>
      <c r="E108" s="118">
        <v>23.797499999999999</v>
      </c>
      <c r="F108" s="118">
        <f t="shared" si="10"/>
        <v>25</v>
      </c>
      <c r="G108" s="118">
        <f t="shared" si="11"/>
        <v>23.797499999999999</v>
      </c>
      <c r="I108" s="110">
        <f>IF(ISBLANK($A$2),SUMIFS(Entradas!C:C,Entradas!A:A,'Cadastro-Estoque'!A:A),SUMIFS(Entradas!C:C,Entradas!A:A,'Cadastro-Estoque'!A:A,Entradas!B:B,CONCATENATE("&lt;=",$A$2)))</f>
        <v>0</v>
      </c>
      <c r="J108" s="120">
        <f t="shared" si="12"/>
        <v>0</v>
      </c>
      <c r="L108" s="111">
        <f>IF(ISBLANK($A$2),SUMIFS(Saidas!C:C,Saidas!A:A,'Cadastro-Estoque'!A:A),SUMIFS(Saidas!C:C,Saidas!A:A,'Cadastro-Estoque'!A:A,Saidas!B:B,CONCATENATE("&lt;=",$A$2)))</f>
        <v>0</v>
      </c>
      <c r="M108" s="120">
        <f t="shared" si="13"/>
        <v>0</v>
      </c>
      <c r="O108" s="111">
        <f>IF(ISBLANK($A$2),SUMIFS(Faturado!C:C,Faturado!A:A,'Cadastro-Estoque'!A:A),SUMIFS(Faturado!C:C,Faturado!A:A,'Cadastro-Estoque'!A:A,Faturado!B:B,CONCATENATE("&lt;=",$A$2)))</f>
        <v>0</v>
      </c>
      <c r="P108" s="120">
        <f t="shared" si="14"/>
        <v>0</v>
      </c>
      <c r="R10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8" s="76">
        <f t="shared" si="15"/>
        <v>0</v>
      </c>
    </row>
    <row r="109" spans="1:19" ht="22.5" customHeight="1" x14ac:dyDescent="0.3">
      <c r="A109" s="97" t="s">
        <v>188</v>
      </c>
      <c r="B109" s="98" t="s">
        <v>462</v>
      </c>
      <c r="C109" s="118">
        <v>1</v>
      </c>
      <c r="D109" s="119">
        <v>40</v>
      </c>
      <c r="E109" s="118">
        <v>40.049999999999997</v>
      </c>
      <c r="F109" s="118">
        <f t="shared" si="10"/>
        <v>40</v>
      </c>
      <c r="G109" s="118">
        <f t="shared" si="11"/>
        <v>40.049999999999997</v>
      </c>
      <c r="I109" s="110">
        <f>IF(ISBLANK($A$2),SUMIFS(Entradas!C:C,Entradas!A:A,'Cadastro-Estoque'!A:A),SUMIFS(Entradas!C:C,Entradas!A:A,'Cadastro-Estoque'!A:A,Entradas!B:B,CONCATENATE("&lt;=",$A$2)))</f>
        <v>0</v>
      </c>
      <c r="J109" s="120">
        <f t="shared" si="12"/>
        <v>0</v>
      </c>
      <c r="L109" s="111">
        <f>IF(ISBLANK($A$2),SUMIFS(Saidas!C:C,Saidas!A:A,'Cadastro-Estoque'!A:A),SUMIFS(Saidas!C:C,Saidas!A:A,'Cadastro-Estoque'!A:A,Saidas!B:B,CONCATENATE("&lt;=",$A$2)))</f>
        <v>0</v>
      </c>
      <c r="M109" s="120">
        <f t="shared" si="13"/>
        <v>0</v>
      </c>
      <c r="O109" s="111">
        <f>IF(ISBLANK($A$2),SUMIFS(Faturado!C:C,Faturado!A:A,'Cadastro-Estoque'!A:A),SUMIFS(Faturado!C:C,Faturado!A:A,'Cadastro-Estoque'!A:A,Faturado!B:B,CONCATENATE("&lt;=",$A$2)))</f>
        <v>0</v>
      </c>
      <c r="P109" s="120">
        <f t="shared" si="14"/>
        <v>0</v>
      </c>
      <c r="R10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09" s="76">
        <f t="shared" si="15"/>
        <v>0</v>
      </c>
    </row>
    <row r="110" spans="1:19" ht="22.5" customHeight="1" x14ac:dyDescent="0.3">
      <c r="A110" s="416" t="s">
        <v>188</v>
      </c>
      <c r="B110" s="98" t="s">
        <v>875</v>
      </c>
      <c r="C110" s="417">
        <v>1</v>
      </c>
      <c r="D110" s="418">
        <v>25</v>
      </c>
      <c r="E110" s="417">
        <v>25.05</v>
      </c>
      <c r="F110" s="417">
        <f t="shared" si="10"/>
        <v>25</v>
      </c>
      <c r="G110" s="417">
        <f t="shared" si="11"/>
        <v>25.05</v>
      </c>
      <c r="I110" s="110">
        <f>IF(ISBLANK($A$2),SUMIFS(Entradas!C:C,Entradas!A:A,'Cadastro-Estoque'!A:A),SUMIFS(Entradas!C:C,Entradas!A:A,'Cadastro-Estoque'!A:A,Entradas!B:B,CONCATENATE("&lt;=",$A$2)))</f>
        <v>0</v>
      </c>
      <c r="J110" s="120">
        <f t="shared" si="12"/>
        <v>0</v>
      </c>
      <c r="L110" s="111">
        <f>IF(ISBLANK($A$2),SUMIFS(Saidas!C:C,Saidas!A:A,'Cadastro-Estoque'!A:A),SUMIFS(Saidas!C:C,Saidas!A:A,'Cadastro-Estoque'!A:A,Saidas!B:B,CONCATENATE("&lt;=",$A$2)))</f>
        <v>0</v>
      </c>
      <c r="M110" s="120">
        <f t="shared" si="13"/>
        <v>0</v>
      </c>
      <c r="O110" s="111">
        <f>IF(ISBLANK($A$2),SUMIFS(Faturado!C:C,Faturado!A:A,'Cadastro-Estoque'!A:A),SUMIFS(Faturado!C:C,Faturado!A:A,'Cadastro-Estoque'!A:A,Faturado!B:B,CONCATENATE("&lt;=",$A$2)))</f>
        <v>0</v>
      </c>
      <c r="P110" s="120">
        <f t="shared" si="14"/>
        <v>0</v>
      </c>
      <c r="R11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0" s="76">
        <f t="shared" si="15"/>
        <v>0</v>
      </c>
    </row>
    <row r="111" spans="1:19" ht="22.5" customHeight="1" x14ac:dyDescent="0.3">
      <c r="A111" s="113" t="s">
        <v>189</v>
      </c>
      <c r="B111" s="114" t="s">
        <v>459</v>
      </c>
      <c r="C111" s="118">
        <v>1</v>
      </c>
      <c r="D111" s="119">
        <v>25</v>
      </c>
      <c r="E111" s="118">
        <v>25</v>
      </c>
      <c r="F111" s="118">
        <f t="shared" si="10"/>
        <v>25</v>
      </c>
      <c r="G111" s="118">
        <f t="shared" si="11"/>
        <v>25</v>
      </c>
      <c r="I111" s="110">
        <f>IF(ISBLANK($A$2),SUMIFS(Entradas!C:C,Entradas!A:A,'Cadastro-Estoque'!A:A),SUMIFS(Entradas!C:C,Entradas!A:A,'Cadastro-Estoque'!A:A,Entradas!B:B,CONCATENATE("&lt;=",$A$2)))</f>
        <v>0</v>
      </c>
      <c r="J111" s="120">
        <f t="shared" si="12"/>
        <v>0</v>
      </c>
      <c r="L111" s="111">
        <f>IF(ISBLANK($A$2),SUMIFS(Saidas!C:C,Saidas!A:A,'Cadastro-Estoque'!A:A),SUMIFS(Saidas!C:C,Saidas!A:A,'Cadastro-Estoque'!A:A,Saidas!B:B,CONCATENATE("&lt;=",$A$2)))</f>
        <v>0</v>
      </c>
      <c r="M111" s="120">
        <f t="shared" si="13"/>
        <v>0</v>
      </c>
      <c r="O111" s="111">
        <f>IF(ISBLANK($A$2),SUMIFS(Faturado!C:C,Faturado!A:A,'Cadastro-Estoque'!A:A),SUMIFS(Faturado!C:C,Faturado!A:A,'Cadastro-Estoque'!A:A,Faturado!B:B,CONCATENATE("&lt;=",$A$2)))</f>
        <v>0</v>
      </c>
      <c r="P111" s="120">
        <f t="shared" si="14"/>
        <v>0</v>
      </c>
      <c r="R11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1" s="76">
        <f t="shared" si="15"/>
        <v>0</v>
      </c>
    </row>
    <row r="112" spans="1:19" ht="22.5" customHeight="1" x14ac:dyDescent="0.3">
      <c r="A112" s="97" t="s">
        <v>190</v>
      </c>
      <c r="B112" s="98" t="s">
        <v>80</v>
      </c>
      <c r="C112" s="118">
        <v>1</v>
      </c>
      <c r="D112" s="119">
        <v>40</v>
      </c>
      <c r="E112" s="194">
        <v>40.067999999999998</v>
      </c>
      <c r="F112" s="118">
        <f t="shared" si="10"/>
        <v>40</v>
      </c>
      <c r="G112" s="118">
        <f t="shared" si="11"/>
        <v>40.067999999999998</v>
      </c>
      <c r="I112" s="110">
        <f>IF(ISBLANK($A$2),SUMIFS(Entradas!C:C,Entradas!A:A,'Cadastro-Estoque'!A:A),SUMIFS(Entradas!C:C,Entradas!A:A,'Cadastro-Estoque'!A:A,Entradas!B:B,CONCATENATE("&lt;=",$A$2)))</f>
        <v>0</v>
      </c>
      <c r="J112" s="120">
        <f t="shared" si="12"/>
        <v>0</v>
      </c>
      <c r="L112" s="111">
        <f>IF(ISBLANK($A$2),SUMIFS(Saidas!C:C,Saidas!A:A,'Cadastro-Estoque'!A:A),SUMIFS(Saidas!C:C,Saidas!A:A,'Cadastro-Estoque'!A:A,Saidas!B:B,CONCATENATE("&lt;=",$A$2)))</f>
        <v>0</v>
      </c>
      <c r="M112" s="120">
        <f t="shared" si="13"/>
        <v>0</v>
      </c>
      <c r="O112" s="111">
        <f>IF(ISBLANK($A$2),SUMIFS(Faturado!C:C,Faturado!A:A,'Cadastro-Estoque'!A:A),SUMIFS(Faturado!C:C,Faturado!A:A,'Cadastro-Estoque'!A:A,Faturado!B:B,CONCATENATE("&lt;=",$A$2)))</f>
        <v>0</v>
      </c>
      <c r="P112" s="120">
        <f t="shared" si="14"/>
        <v>0</v>
      </c>
      <c r="R11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2" s="76">
        <f t="shared" si="15"/>
        <v>0</v>
      </c>
    </row>
    <row r="113" spans="1:19" ht="22.5" customHeight="1" x14ac:dyDescent="0.3">
      <c r="A113" s="416" t="s">
        <v>190</v>
      </c>
      <c r="B113" s="98" t="s">
        <v>963</v>
      </c>
      <c r="C113" s="417">
        <v>1</v>
      </c>
      <c r="D113" s="418">
        <v>25</v>
      </c>
      <c r="E113" s="194">
        <v>25.05</v>
      </c>
      <c r="F113" s="417">
        <f t="shared" si="10"/>
        <v>25</v>
      </c>
      <c r="G113" s="417">
        <f t="shared" si="11"/>
        <v>25.05</v>
      </c>
      <c r="I113" s="110">
        <f>IF(ISBLANK($A$2),SUMIFS(Entradas!C:C,Entradas!A:A,'Cadastro-Estoque'!A:A),SUMIFS(Entradas!C:C,Entradas!A:A,'Cadastro-Estoque'!A:A,Entradas!B:B,CONCATENATE("&lt;=",$A$2)))</f>
        <v>0</v>
      </c>
      <c r="J113" s="120">
        <f t="shared" si="12"/>
        <v>0</v>
      </c>
      <c r="L113" s="111">
        <f>IF(ISBLANK($A$2),SUMIFS(Saidas!C:C,Saidas!A:A,'Cadastro-Estoque'!A:A),SUMIFS(Saidas!C:C,Saidas!A:A,'Cadastro-Estoque'!A:A,Saidas!B:B,CONCATENATE("&lt;=",$A$2)))</f>
        <v>0</v>
      </c>
      <c r="M113" s="120">
        <f t="shared" si="13"/>
        <v>0</v>
      </c>
      <c r="O113" s="111">
        <f>IF(ISBLANK($A$2),SUMIFS(Faturado!C:C,Faturado!A:A,'Cadastro-Estoque'!A:A),SUMIFS(Faturado!C:C,Faturado!A:A,'Cadastro-Estoque'!A:A,Faturado!B:B,CONCATENATE("&lt;=",$A$2)))</f>
        <v>0</v>
      </c>
      <c r="P113" s="120">
        <f t="shared" si="14"/>
        <v>0</v>
      </c>
      <c r="R11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3" s="76">
        <f t="shared" si="15"/>
        <v>0</v>
      </c>
    </row>
    <row r="114" spans="1:19" ht="22.5" customHeight="1" x14ac:dyDescent="0.3">
      <c r="A114" s="97" t="s">
        <v>191</v>
      </c>
      <c r="B114" s="98" t="s">
        <v>476</v>
      </c>
      <c r="C114" s="118">
        <v>1</v>
      </c>
      <c r="D114" s="119">
        <v>40</v>
      </c>
      <c r="E114" s="118">
        <v>40.067999999999998</v>
      </c>
      <c r="F114" s="118">
        <f t="shared" si="10"/>
        <v>40</v>
      </c>
      <c r="G114" s="118">
        <f t="shared" si="11"/>
        <v>40.067999999999998</v>
      </c>
      <c r="I114" s="110">
        <f>IF(ISBLANK($A$2),SUMIFS(Entradas!C:C,Entradas!A:A,'Cadastro-Estoque'!A:A),SUMIFS(Entradas!C:C,Entradas!A:A,'Cadastro-Estoque'!A:A,Entradas!B:B,CONCATENATE("&lt;=",$A$2)))</f>
        <v>0</v>
      </c>
      <c r="J114" s="120">
        <f t="shared" si="12"/>
        <v>0</v>
      </c>
      <c r="L114" s="111">
        <f>IF(ISBLANK($A$2),SUMIFS(Saidas!C:C,Saidas!A:A,'Cadastro-Estoque'!A:A),SUMIFS(Saidas!C:C,Saidas!A:A,'Cadastro-Estoque'!A:A,Saidas!B:B,CONCATENATE("&lt;=",$A$2)))</f>
        <v>0</v>
      </c>
      <c r="M114" s="120">
        <f t="shared" si="13"/>
        <v>0</v>
      </c>
      <c r="O114" s="111">
        <f>IF(ISBLANK($A$2),SUMIFS(Faturado!C:C,Faturado!A:A,'Cadastro-Estoque'!A:A),SUMIFS(Faturado!C:C,Faturado!A:A,'Cadastro-Estoque'!A:A,Faturado!B:B,CONCATENATE("&lt;=",$A$2)))</f>
        <v>0</v>
      </c>
      <c r="P114" s="120">
        <f t="shared" si="14"/>
        <v>0</v>
      </c>
      <c r="R11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4" s="76">
        <f t="shared" si="15"/>
        <v>0</v>
      </c>
    </row>
    <row r="115" spans="1:19" ht="22.5" customHeight="1" x14ac:dyDescent="0.3">
      <c r="A115" s="97" t="s">
        <v>191</v>
      </c>
      <c r="B115" s="98" t="s">
        <v>877</v>
      </c>
      <c r="C115" s="417">
        <v>1</v>
      </c>
      <c r="D115" s="418">
        <v>25</v>
      </c>
      <c r="E115" s="417">
        <v>25.05</v>
      </c>
      <c r="F115" s="417">
        <f t="shared" si="10"/>
        <v>25</v>
      </c>
      <c r="G115" s="417">
        <f t="shared" si="11"/>
        <v>25.05</v>
      </c>
      <c r="I115" s="110">
        <f>IF(ISBLANK($A$2),SUMIFS(Entradas!C:C,Entradas!A:A,'Cadastro-Estoque'!A:A),SUMIFS(Entradas!C:C,Entradas!A:A,'Cadastro-Estoque'!A:A,Entradas!B:B,CONCATENATE("&lt;=",$A$2)))</f>
        <v>0</v>
      </c>
      <c r="J115" s="120">
        <f t="shared" si="12"/>
        <v>0</v>
      </c>
      <c r="L115" s="111">
        <f>IF(ISBLANK($A$2),SUMIFS(Saidas!C:C,Saidas!A:A,'Cadastro-Estoque'!A:A),SUMIFS(Saidas!C:C,Saidas!A:A,'Cadastro-Estoque'!A:A,Saidas!B:B,CONCATENATE("&lt;=",$A$2)))</f>
        <v>0</v>
      </c>
      <c r="M115" s="120">
        <f t="shared" si="13"/>
        <v>0</v>
      </c>
      <c r="O115" s="111">
        <f>IF(ISBLANK($A$2),SUMIFS(Faturado!C:C,Faturado!A:A,'Cadastro-Estoque'!A:A),SUMIFS(Faturado!C:C,Faturado!A:A,'Cadastro-Estoque'!A:A,Faturado!B:B,CONCATENATE("&lt;=",$A$2)))</f>
        <v>0</v>
      </c>
      <c r="P115" s="120">
        <f t="shared" si="14"/>
        <v>0</v>
      </c>
      <c r="R11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5" s="76">
        <f t="shared" si="15"/>
        <v>0</v>
      </c>
    </row>
    <row r="116" spans="1:19" ht="22.5" customHeight="1" x14ac:dyDescent="0.3">
      <c r="A116" s="97" t="s">
        <v>480</v>
      </c>
      <c r="B116" s="98" t="s">
        <v>475</v>
      </c>
      <c r="C116" s="118">
        <v>1</v>
      </c>
      <c r="D116" s="119">
        <v>40</v>
      </c>
      <c r="E116" s="118">
        <v>40.067999999999998</v>
      </c>
      <c r="F116" s="118">
        <f t="shared" si="10"/>
        <v>40</v>
      </c>
      <c r="G116" s="118">
        <f t="shared" si="11"/>
        <v>40.067999999999998</v>
      </c>
      <c r="I116" s="110">
        <f>IF(ISBLANK($A$2),SUMIFS(Entradas!C:C,Entradas!A:A,'Cadastro-Estoque'!A:A),SUMIFS(Entradas!C:C,Entradas!A:A,'Cadastro-Estoque'!A:A,Entradas!B:B,CONCATENATE("&lt;=",$A$2)))</f>
        <v>0</v>
      </c>
      <c r="J116" s="120">
        <f t="shared" si="12"/>
        <v>0</v>
      </c>
      <c r="L116" s="111">
        <f>IF(ISBLANK($A$2),SUMIFS(Saidas!C:C,Saidas!A:A,'Cadastro-Estoque'!A:A),SUMIFS(Saidas!C:C,Saidas!A:A,'Cadastro-Estoque'!A:A,Saidas!B:B,CONCATENATE("&lt;=",$A$2)))</f>
        <v>0</v>
      </c>
      <c r="M116" s="120">
        <f t="shared" si="13"/>
        <v>0</v>
      </c>
      <c r="O116" s="111">
        <f>IF(ISBLANK($A$2),SUMIFS(Faturado!C:C,Faturado!A:A,'Cadastro-Estoque'!A:A),SUMIFS(Faturado!C:C,Faturado!A:A,'Cadastro-Estoque'!A:A,Faturado!B:B,CONCATENATE("&lt;=",$A$2)))</f>
        <v>0</v>
      </c>
      <c r="P116" s="120">
        <f t="shared" si="14"/>
        <v>0</v>
      </c>
      <c r="R11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6" s="76">
        <f t="shared" si="15"/>
        <v>0</v>
      </c>
    </row>
    <row r="117" spans="1:19" ht="22.5" customHeight="1" x14ac:dyDescent="0.3">
      <c r="A117" s="416" t="s">
        <v>480</v>
      </c>
      <c r="B117" s="98" t="s">
        <v>966</v>
      </c>
      <c r="C117" s="118">
        <v>1</v>
      </c>
      <c r="D117" s="418">
        <v>25</v>
      </c>
      <c r="E117" s="417">
        <v>25.05</v>
      </c>
      <c r="F117" s="417">
        <f t="shared" si="10"/>
        <v>25</v>
      </c>
      <c r="G117" s="417">
        <f t="shared" si="11"/>
        <v>25.05</v>
      </c>
      <c r="I117" s="110">
        <f>IF(ISBLANK($A$2),SUMIFS(Entradas!C:C,Entradas!A:A,'Cadastro-Estoque'!A:A),SUMIFS(Entradas!C:C,Entradas!A:A,'Cadastro-Estoque'!A:A,Entradas!B:B,CONCATENATE("&lt;=",$A$2)))</f>
        <v>0</v>
      </c>
      <c r="J117" s="120">
        <f t="shared" si="12"/>
        <v>0</v>
      </c>
      <c r="L117" s="111">
        <f>IF(ISBLANK($A$2),SUMIFS(Saidas!C:C,Saidas!A:A,'Cadastro-Estoque'!A:A),SUMIFS(Saidas!C:C,Saidas!A:A,'Cadastro-Estoque'!A:A,Saidas!B:B,CONCATENATE("&lt;=",$A$2)))</f>
        <v>0</v>
      </c>
      <c r="M117" s="120">
        <f t="shared" si="13"/>
        <v>0</v>
      </c>
      <c r="O117" s="111">
        <f>IF(ISBLANK($A$2),SUMIFS(Faturado!C:C,Faturado!A:A,'Cadastro-Estoque'!A:A),SUMIFS(Faturado!C:C,Faturado!A:A,'Cadastro-Estoque'!A:A,Faturado!B:B,CONCATENATE("&lt;=",$A$2)))</f>
        <v>0</v>
      </c>
      <c r="P117" s="120">
        <f t="shared" si="14"/>
        <v>0</v>
      </c>
      <c r="R11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7" s="76">
        <f t="shared" si="15"/>
        <v>0</v>
      </c>
    </row>
    <row r="118" spans="1:19" ht="22.5" customHeight="1" x14ac:dyDescent="0.3">
      <c r="A118" s="97" t="s">
        <v>481</v>
      </c>
      <c r="B118" s="98" t="s">
        <v>477</v>
      </c>
      <c r="C118" s="118">
        <v>1</v>
      </c>
      <c r="D118" s="119">
        <v>40</v>
      </c>
      <c r="E118" s="118">
        <v>40.067999999999998</v>
      </c>
      <c r="F118" s="118">
        <f t="shared" si="10"/>
        <v>40</v>
      </c>
      <c r="G118" s="118">
        <f t="shared" si="11"/>
        <v>40.067999999999998</v>
      </c>
      <c r="I118" s="110">
        <f>IF(ISBLANK($A$2),SUMIFS(Entradas!C:C,Entradas!A:A,'Cadastro-Estoque'!A:A),SUMIFS(Entradas!C:C,Entradas!A:A,'Cadastro-Estoque'!A:A,Entradas!B:B,CONCATENATE("&lt;=",$A$2)))</f>
        <v>0</v>
      </c>
      <c r="J118" s="120">
        <f t="shared" si="12"/>
        <v>0</v>
      </c>
      <c r="L118" s="111">
        <f>IF(ISBLANK($A$2),SUMIFS(Saidas!C:C,Saidas!A:A,'Cadastro-Estoque'!A:A),SUMIFS(Saidas!C:C,Saidas!A:A,'Cadastro-Estoque'!A:A,Saidas!B:B,CONCATENATE("&lt;=",$A$2)))</f>
        <v>0</v>
      </c>
      <c r="M118" s="120">
        <f t="shared" si="13"/>
        <v>0</v>
      </c>
      <c r="O118" s="111">
        <f>IF(ISBLANK($A$2),SUMIFS(Faturado!C:C,Faturado!A:A,'Cadastro-Estoque'!A:A),SUMIFS(Faturado!C:C,Faturado!A:A,'Cadastro-Estoque'!A:A,Faturado!B:B,CONCATENATE("&lt;=",$A$2)))</f>
        <v>0</v>
      </c>
      <c r="P118" s="120">
        <f t="shared" si="14"/>
        <v>0</v>
      </c>
      <c r="R11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8" s="76">
        <f t="shared" si="15"/>
        <v>0</v>
      </c>
    </row>
    <row r="119" spans="1:19" ht="22.5" customHeight="1" x14ac:dyDescent="0.3">
      <c r="A119" s="97" t="s">
        <v>192</v>
      </c>
      <c r="B119" s="98" t="s">
        <v>458</v>
      </c>
      <c r="C119" s="118">
        <v>1</v>
      </c>
      <c r="D119" s="119">
        <v>25</v>
      </c>
      <c r="E119" s="118">
        <v>25.04</v>
      </c>
      <c r="F119" s="118">
        <f t="shared" si="10"/>
        <v>25</v>
      </c>
      <c r="G119" s="118">
        <f t="shared" si="11"/>
        <v>25.04</v>
      </c>
      <c r="I119" s="110">
        <f>IF(ISBLANK($A$2),SUMIFS(Entradas!C:C,Entradas!A:A,'Cadastro-Estoque'!A:A),SUMIFS(Entradas!C:C,Entradas!A:A,'Cadastro-Estoque'!A:A,Entradas!B:B,CONCATENATE("&lt;=",$A$2)))</f>
        <v>0</v>
      </c>
      <c r="J119" s="120">
        <f t="shared" si="12"/>
        <v>0</v>
      </c>
      <c r="L119" s="111">
        <f>IF(ISBLANK($A$2),SUMIFS(Saidas!C:C,Saidas!A:A,'Cadastro-Estoque'!A:A),SUMIFS(Saidas!C:C,Saidas!A:A,'Cadastro-Estoque'!A:A,Saidas!B:B,CONCATENATE("&lt;=",$A$2)))</f>
        <v>0</v>
      </c>
      <c r="M119" s="120">
        <f t="shared" si="13"/>
        <v>0</v>
      </c>
      <c r="O119" s="111">
        <f>IF(ISBLANK($A$2),SUMIFS(Faturado!C:C,Faturado!A:A,'Cadastro-Estoque'!A:A),SUMIFS(Faturado!C:C,Faturado!A:A,'Cadastro-Estoque'!A:A,Faturado!B:B,CONCATENATE("&lt;=",$A$2)))</f>
        <v>0</v>
      </c>
      <c r="P119" s="120">
        <f t="shared" si="14"/>
        <v>0</v>
      </c>
      <c r="R11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19" s="76">
        <f t="shared" si="15"/>
        <v>0</v>
      </c>
    </row>
    <row r="120" spans="1:19" ht="22.5" customHeight="1" x14ac:dyDescent="0.3">
      <c r="A120" s="97" t="s">
        <v>193</v>
      </c>
      <c r="B120" s="98" t="s">
        <v>457</v>
      </c>
      <c r="C120" s="118">
        <v>1</v>
      </c>
      <c r="D120" s="119">
        <v>25</v>
      </c>
      <c r="E120" s="118">
        <v>25.04</v>
      </c>
      <c r="F120" s="118">
        <f t="shared" si="10"/>
        <v>25</v>
      </c>
      <c r="G120" s="118">
        <f t="shared" si="11"/>
        <v>25.04</v>
      </c>
      <c r="I120" s="110">
        <f>IF(ISBLANK($A$2),SUMIFS(Entradas!C:C,Entradas!A:A,'Cadastro-Estoque'!A:A),SUMIFS(Entradas!C:C,Entradas!A:A,'Cadastro-Estoque'!A:A,Entradas!B:B,CONCATENATE("&lt;=",$A$2)))</f>
        <v>0</v>
      </c>
      <c r="J120" s="120">
        <f t="shared" si="12"/>
        <v>0</v>
      </c>
      <c r="L120" s="111">
        <f>IF(ISBLANK($A$2),SUMIFS(Saidas!C:C,Saidas!A:A,'Cadastro-Estoque'!A:A),SUMIFS(Saidas!C:C,Saidas!A:A,'Cadastro-Estoque'!A:A,Saidas!B:B,CONCATENATE("&lt;=",$A$2)))</f>
        <v>0</v>
      </c>
      <c r="M120" s="120">
        <f t="shared" si="13"/>
        <v>0</v>
      </c>
      <c r="O120" s="111">
        <f>IF(ISBLANK($A$2),SUMIFS(Faturado!C:C,Faturado!A:A,'Cadastro-Estoque'!A:A),SUMIFS(Faturado!C:C,Faturado!A:A,'Cadastro-Estoque'!A:A,Faturado!B:B,CONCATENATE("&lt;=",$A$2)))</f>
        <v>0</v>
      </c>
      <c r="P120" s="120">
        <f t="shared" si="14"/>
        <v>0</v>
      </c>
      <c r="R120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0" s="76">
        <f t="shared" si="15"/>
        <v>0</v>
      </c>
    </row>
    <row r="121" spans="1:19" ht="22.5" customHeight="1" x14ac:dyDescent="0.3">
      <c r="A121" s="97" t="s">
        <v>277</v>
      </c>
      <c r="B121" s="98" t="s">
        <v>454</v>
      </c>
      <c r="C121" s="118">
        <v>1</v>
      </c>
      <c r="D121" s="119">
        <v>25</v>
      </c>
      <c r="E121" s="194">
        <v>25.038</v>
      </c>
      <c r="F121" s="118">
        <f t="shared" si="10"/>
        <v>25</v>
      </c>
      <c r="G121" s="118">
        <f t="shared" si="11"/>
        <v>25.038</v>
      </c>
      <c r="I121" s="110">
        <f>IF(ISBLANK($A$2),SUMIFS(Entradas!C:C,Entradas!A:A,'Cadastro-Estoque'!A:A),SUMIFS(Entradas!C:C,Entradas!A:A,'Cadastro-Estoque'!A:A,Entradas!B:B,CONCATENATE("&lt;=",$A$2)))</f>
        <v>0</v>
      </c>
      <c r="J121" s="120">
        <f t="shared" si="12"/>
        <v>0</v>
      </c>
      <c r="L121" s="111">
        <f>IF(ISBLANK($A$2),SUMIFS(Saidas!C:C,Saidas!A:A,'Cadastro-Estoque'!A:A),SUMIFS(Saidas!C:C,Saidas!A:A,'Cadastro-Estoque'!A:A,Saidas!B:B,CONCATENATE("&lt;=",$A$2)))</f>
        <v>0</v>
      </c>
      <c r="M121" s="120">
        <f t="shared" si="13"/>
        <v>0</v>
      </c>
      <c r="O121" s="111">
        <f>IF(ISBLANK($A$2),SUMIFS(Faturado!C:C,Faturado!A:A,'Cadastro-Estoque'!A:A),SUMIFS(Faturado!C:C,Faturado!A:A,'Cadastro-Estoque'!A:A,Faturado!B:B,CONCATENATE("&lt;=",$A$2)))</f>
        <v>0</v>
      </c>
      <c r="P121" s="120">
        <f t="shared" si="14"/>
        <v>0</v>
      </c>
      <c r="R121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1" s="76">
        <f t="shared" si="15"/>
        <v>0</v>
      </c>
    </row>
    <row r="122" spans="1:19" ht="22.5" customHeight="1" x14ac:dyDescent="0.3">
      <c r="A122" s="97" t="s">
        <v>618</v>
      </c>
      <c r="B122" s="94" t="s">
        <v>617</v>
      </c>
      <c r="C122" s="118">
        <v>1</v>
      </c>
      <c r="D122" s="119">
        <v>25</v>
      </c>
      <c r="E122" s="307">
        <v>25</v>
      </c>
      <c r="F122" s="118">
        <f t="shared" si="10"/>
        <v>25</v>
      </c>
      <c r="G122" s="118">
        <f t="shared" si="11"/>
        <v>25</v>
      </c>
      <c r="I122" s="110">
        <f>IF(ISBLANK($A$2),SUMIFS(Entradas!C:C,Entradas!A:A,'Cadastro-Estoque'!A:A),SUMIFS(Entradas!C:C,Entradas!A:A,'Cadastro-Estoque'!A:A,Entradas!B:B,CONCATENATE("&lt;=",$A$2)))</f>
        <v>0</v>
      </c>
      <c r="J122" s="120">
        <f t="shared" si="12"/>
        <v>0</v>
      </c>
      <c r="L122" s="111">
        <f>IF(ISBLANK($A$2),SUMIFS(Saidas!C:C,Saidas!A:A,'Cadastro-Estoque'!A:A),SUMIFS(Saidas!C:C,Saidas!A:A,'Cadastro-Estoque'!A:A,Saidas!B:B,CONCATENATE("&lt;=",$A$2)))</f>
        <v>0</v>
      </c>
      <c r="M122" s="120">
        <f t="shared" si="13"/>
        <v>0</v>
      </c>
      <c r="O122" s="111">
        <f>IF(ISBLANK($A$2),SUMIFS(Faturado!C:C,Faturado!A:A,'Cadastro-Estoque'!A:A),SUMIFS(Faturado!C:C,Faturado!A:A,'Cadastro-Estoque'!A:A,Faturado!B:B,CONCATENATE("&lt;=",$A$2)))</f>
        <v>0</v>
      </c>
      <c r="P122" s="120">
        <f t="shared" si="14"/>
        <v>0</v>
      </c>
      <c r="R122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2" s="76">
        <f t="shared" si="15"/>
        <v>0</v>
      </c>
    </row>
    <row r="123" spans="1:19" ht="22.5" customHeight="1" x14ac:dyDescent="0.3">
      <c r="A123" s="99">
        <v>210</v>
      </c>
      <c r="B123" s="98" t="s">
        <v>455</v>
      </c>
      <c r="C123" s="118">
        <v>1</v>
      </c>
      <c r="D123" s="119">
        <v>30</v>
      </c>
      <c r="E123" s="118">
        <v>30.068000000000001</v>
      </c>
      <c r="F123" s="118">
        <f t="shared" si="10"/>
        <v>30</v>
      </c>
      <c r="G123" s="118">
        <f t="shared" si="11"/>
        <v>30.068000000000001</v>
      </c>
      <c r="I123" s="110">
        <f>IF(ISBLANK($A$2),SUMIFS(Entradas!C:C,Entradas!A:A,'Cadastro-Estoque'!A:A),SUMIFS(Entradas!C:C,Entradas!A:A,'Cadastro-Estoque'!A:A,Entradas!B:B,CONCATENATE("&lt;=",$A$2)))</f>
        <v>0</v>
      </c>
      <c r="J123" s="120">
        <f t="shared" si="12"/>
        <v>0</v>
      </c>
      <c r="L123" s="111">
        <f>IF(ISBLANK($A$2),SUMIFS(Saidas!C:C,Saidas!A:A,'Cadastro-Estoque'!A:A),SUMIFS(Saidas!C:C,Saidas!A:A,'Cadastro-Estoque'!A:A,Saidas!B:B,CONCATENATE("&lt;=",$A$2)))</f>
        <v>0</v>
      </c>
      <c r="M123" s="120">
        <f t="shared" si="13"/>
        <v>0</v>
      </c>
      <c r="O123" s="111">
        <f>IF(ISBLANK($A$2),SUMIFS(Faturado!C:C,Faturado!A:A,'Cadastro-Estoque'!A:A),SUMIFS(Faturado!C:C,Faturado!A:A,'Cadastro-Estoque'!A:A,Faturado!B:B,CONCATENATE("&lt;=",$A$2)))</f>
        <v>0</v>
      </c>
      <c r="P123" s="120">
        <f t="shared" si="14"/>
        <v>0</v>
      </c>
      <c r="R123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3" s="76">
        <f t="shared" si="15"/>
        <v>0</v>
      </c>
    </row>
    <row r="124" spans="1:19" ht="22.5" customHeight="1" x14ac:dyDescent="0.3">
      <c r="A124" s="99">
        <v>211</v>
      </c>
      <c r="B124" s="98" t="s">
        <v>456</v>
      </c>
      <c r="C124" s="118">
        <v>1</v>
      </c>
      <c r="D124" s="119">
        <v>30</v>
      </c>
      <c r="E124" s="118">
        <v>30.068000000000001</v>
      </c>
      <c r="F124" s="118">
        <f t="shared" si="10"/>
        <v>30</v>
      </c>
      <c r="G124" s="118">
        <f t="shared" si="11"/>
        <v>30.068000000000001</v>
      </c>
      <c r="I124" s="110">
        <f>IF(ISBLANK($A$2),SUMIFS(Entradas!C:C,Entradas!A:A,'Cadastro-Estoque'!A:A),SUMIFS(Entradas!C:C,Entradas!A:A,'Cadastro-Estoque'!A:A,Entradas!B:B,CONCATENATE("&lt;=",$A$2)))</f>
        <v>0</v>
      </c>
      <c r="J124" s="120">
        <f t="shared" si="12"/>
        <v>0</v>
      </c>
      <c r="L124" s="111">
        <f>IF(ISBLANK($A$2),SUMIFS(Saidas!C:C,Saidas!A:A,'Cadastro-Estoque'!A:A),SUMIFS(Saidas!C:C,Saidas!A:A,'Cadastro-Estoque'!A:A,Saidas!B:B,CONCATENATE("&lt;=",$A$2)))</f>
        <v>0</v>
      </c>
      <c r="M124" s="120">
        <f t="shared" si="13"/>
        <v>0</v>
      </c>
      <c r="O124" s="111">
        <f>IF(ISBLANK($A$2),SUMIFS(Faturado!C:C,Faturado!A:A,'Cadastro-Estoque'!A:A),SUMIFS(Faturado!C:C,Faturado!A:A,'Cadastro-Estoque'!A:A,Faturado!B:B,CONCATENATE("&lt;=",$A$2)))</f>
        <v>0</v>
      </c>
      <c r="P124" s="120">
        <f t="shared" si="14"/>
        <v>0</v>
      </c>
      <c r="R124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4" s="76">
        <f t="shared" si="15"/>
        <v>0</v>
      </c>
    </row>
    <row r="125" spans="1:19" ht="22.5" customHeight="1" x14ac:dyDescent="0.3">
      <c r="A125" s="97" t="s">
        <v>194</v>
      </c>
      <c r="B125" s="98" t="s">
        <v>85</v>
      </c>
      <c r="C125" s="118">
        <v>1</v>
      </c>
      <c r="D125" s="119">
        <v>40</v>
      </c>
      <c r="E125" s="118">
        <v>40.067999999999998</v>
      </c>
      <c r="F125" s="118">
        <f t="shared" si="10"/>
        <v>40</v>
      </c>
      <c r="G125" s="118">
        <f t="shared" si="11"/>
        <v>40.067999999999998</v>
      </c>
      <c r="I125" s="110">
        <f>IF(ISBLANK($A$2),SUMIFS(Entradas!C:C,Entradas!A:A,'Cadastro-Estoque'!A:A),SUMIFS(Entradas!C:C,Entradas!A:A,'Cadastro-Estoque'!A:A,Entradas!B:B,CONCATENATE("&lt;=",$A$2)))</f>
        <v>0</v>
      </c>
      <c r="J125" s="120">
        <f t="shared" si="12"/>
        <v>0</v>
      </c>
      <c r="L125" s="111">
        <f>IF(ISBLANK($A$2),SUMIFS(Saidas!C:C,Saidas!A:A,'Cadastro-Estoque'!A:A),SUMIFS(Saidas!C:C,Saidas!A:A,'Cadastro-Estoque'!A:A,Saidas!B:B,CONCATENATE("&lt;=",$A$2)))</f>
        <v>0</v>
      </c>
      <c r="M125" s="120">
        <f t="shared" si="13"/>
        <v>0</v>
      </c>
      <c r="O125" s="111">
        <f>IF(ISBLANK($A$2),SUMIFS(Faturado!C:C,Faturado!A:A,'Cadastro-Estoque'!A:A),SUMIFS(Faturado!C:C,Faturado!A:A,'Cadastro-Estoque'!A:A,Faturado!B:B,CONCATENATE("&lt;=",$A$2)))</f>
        <v>0</v>
      </c>
      <c r="P125" s="120">
        <f t="shared" si="14"/>
        <v>0</v>
      </c>
      <c r="R125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5" s="76">
        <f t="shared" si="15"/>
        <v>0</v>
      </c>
    </row>
    <row r="126" spans="1:19" ht="22.5" customHeight="1" x14ac:dyDescent="0.3">
      <c r="A126" s="416" t="s">
        <v>194</v>
      </c>
      <c r="B126" s="439" t="s">
        <v>912</v>
      </c>
      <c r="C126" s="417">
        <v>1</v>
      </c>
      <c r="D126" s="418">
        <v>30</v>
      </c>
      <c r="E126" s="417">
        <v>30.068000000000001</v>
      </c>
      <c r="F126" s="417">
        <f t="shared" si="10"/>
        <v>30</v>
      </c>
      <c r="G126" s="417">
        <f t="shared" si="11"/>
        <v>30.068000000000001</v>
      </c>
      <c r="I126" s="110">
        <f>IF(ISBLANK($A$2),SUMIFS(Entradas!C:C,Entradas!A:A,'Cadastro-Estoque'!A:A),SUMIFS(Entradas!C:C,Entradas!A:A,'Cadastro-Estoque'!A:A,Entradas!B:B,CONCATENATE("&lt;=",$A$2)))</f>
        <v>0</v>
      </c>
      <c r="J126" s="120">
        <f t="shared" si="12"/>
        <v>0</v>
      </c>
      <c r="L126" s="111">
        <f>IF(ISBLANK($A$2),SUMIFS(Saidas!C:C,Saidas!A:A,'Cadastro-Estoque'!A:A),SUMIFS(Saidas!C:C,Saidas!A:A,'Cadastro-Estoque'!A:A,Saidas!B:B,CONCATENATE("&lt;=",$A$2)))</f>
        <v>0</v>
      </c>
      <c r="M126" s="120">
        <f t="shared" si="13"/>
        <v>0</v>
      </c>
      <c r="O126" s="111">
        <f>IF(ISBLANK($A$2),SUMIFS(Faturado!C:C,Faturado!A:A,'Cadastro-Estoque'!A:A),SUMIFS(Faturado!C:C,Faturado!A:A,'Cadastro-Estoque'!A:A,Faturado!B:B,CONCATENATE("&lt;=",$A$2)))</f>
        <v>0</v>
      </c>
      <c r="P126" s="120">
        <f t="shared" si="14"/>
        <v>0</v>
      </c>
      <c r="R126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6" s="76">
        <f t="shared" si="15"/>
        <v>0</v>
      </c>
    </row>
    <row r="127" spans="1:19" ht="22.5" customHeight="1" x14ac:dyDescent="0.3">
      <c r="A127" s="97"/>
      <c r="B127" s="98"/>
      <c r="C127" s="118"/>
      <c r="D127" s="119"/>
      <c r="E127" s="118"/>
      <c r="F127" s="118">
        <f>C127*D127</f>
        <v>0</v>
      </c>
      <c r="G127" s="118">
        <f>C127*E127</f>
        <v>0</v>
      </c>
      <c r="I127" s="110">
        <f>IF(ISBLANK($A$2),SUMIFS(Entradas!C:C,Entradas!A:A,'Cadastro-Estoque'!A:A),SUMIFS(Entradas!C:C,Entradas!A:A,'Cadastro-Estoque'!A:A,Entradas!B:B,CONCATENATE("&lt;=",$A$2)))</f>
        <v>0</v>
      </c>
      <c r="J127" s="120">
        <f t="shared" si="12"/>
        <v>0</v>
      </c>
      <c r="L127" s="111">
        <f>IF(ISBLANK($A$2),SUMIFS(Saidas!C:C,Saidas!A:A,'Cadastro-Estoque'!A:A),SUMIFS(Saidas!C:C,Saidas!A:A,'Cadastro-Estoque'!A:A,Saidas!B:B,CONCATENATE("&lt;=",$A$2)))</f>
        <v>0</v>
      </c>
      <c r="M127" s="120">
        <f t="shared" si="13"/>
        <v>0</v>
      </c>
      <c r="O127" s="111">
        <f>IF(ISBLANK($A$2),SUMIFS(Faturado!C:C,Faturado!A:A,'Cadastro-Estoque'!A:A),SUMIFS(Faturado!C:C,Faturado!A:A,'Cadastro-Estoque'!A:A,Faturado!B:B,CONCATENATE("&lt;=",$A$2)))</f>
        <v>0</v>
      </c>
      <c r="P127" s="120">
        <f t="shared" si="14"/>
        <v>0</v>
      </c>
      <c r="R127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7" s="76">
        <f t="shared" si="15"/>
        <v>0</v>
      </c>
    </row>
    <row r="128" spans="1:19" ht="22.5" customHeight="1" x14ac:dyDescent="0.3">
      <c r="A128" s="97" t="s">
        <v>710</v>
      </c>
      <c r="B128" s="98" t="s">
        <v>712</v>
      </c>
      <c r="C128" s="118">
        <v>1</v>
      </c>
      <c r="D128" s="119">
        <v>1</v>
      </c>
      <c r="E128" s="118">
        <v>1</v>
      </c>
      <c r="F128" s="118">
        <f>C128*D128</f>
        <v>1</v>
      </c>
      <c r="G128" s="118">
        <f>C128*E128</f>
        <v>1</v>
      </c>
      <c r="I128" s="110">
        <f>IF(ISBLANK($A$2),SUMIFS(Entradas!C:C,Entradas!A:A,'Cadastro-Estoque'!A:A),SUMIFS(Entradas!C:C,Entradas!A:A,'Cadastro-Estoque'!A:A,Entradas!B:B,CONCATENATE("&lt;=",$A$2)))</f>
        <v>0</v>
      </c>
      <c r="J128" s="120">
        <f t="shared" si="12"/>
        <v>0</v>
      </c>
      <c r="L128" s="111">
        <f>IF(ISBLANK($A$2),SUMIFS(Saidas!C:C,Saidas!A:A,'Cadastro-Estoque'!A:A),SUMIFS(Saidas!C:C,Saidas!A:A,'Cadastro-Estoque'!A:A,Saidas!B:B,CONCATENATE("&lt;=",$A$2)))</f>
        <v>0</v>
      </c>
      <c r="M128" s="120">
        <f t="shared" si="13"/>
        <v>0</v>
      </c>
      <c r="O128" s="111">
        <f>IF(ISBLANK($A$2),SUMIFS(Faturado!C:C,Faturado!A:A,'Cadastro-Estoque'!A:A),SUMIFS(Faturado!C:C,Faturado!A:A,'Cadastro-Estoque'!A:A,Faturado!B:B,CONCATENATE("&lt;=",$A$2)))</f>
        <v>0</v>
      </c>
      <c r="P128" s="120">
        <f t="shared" si="14"/>
        <v>0</v>
      </c>
      <c r="R128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8" s="76">
        <f t="shared" si="15"/>
        <v>0</v>
      </c>
    </row>
    <row r="129" spans="1:19" ht="22.5" customHeight="1" x14ac:dyDescent="0.3">
      <c r="A129" s="97" t="s">
        <v>1103</v>
      </c>
      <c r="B129" s="98" t="s">
        <v>1105</v>
      </c>
      <c r="C129" s="118">
        <v>1</v>
      </c>
      <c r="D129" s="119">
        <v>1</v>
      </c>
      <c r="E129" s="118">
        <v>1</v>
      </c>
      <c r="F129" s="118">
        <f>C129*D129</f>
        <v>1</v>
      </c>
      <c r="G129" s="118">
        <f>C129*E129</f>
        <v>1</v>
      </c>
      <c r="I129" s="110">
        <f>IF(ISBLANK($A$2),SUMIFS(Entradas!C:C,Entradas!A:A,'Cadastro-Estoque'!A:A),SUMIFS(Entradas!C:C,Entradas!A:A,'Cadastro-Estoque'!A:A,Entradas!B:B,CONCATENATE("&lt;=",$A$2)))</f>
        <v>0</v>
      </c>
      <c r="J129" s="120">
        <f>I129*G129</f>
        <v>0</v>
      </c>
      <c r="L129" s="111">
        <f>IF(ISBLANK($A$2),SUMIFS(Saidas!C:C,Saidas!A:A,'Cadastro-Estoque'!A:A),SUMIFS(Saidas!C:C,Saidas!A:A,'Cadastro-Estoque'!A:A,Saidas!B:B,CONCATENATE("&lt;=",$A$2)))</f>
        <v>0</v>
      </c>
      <c r="M129" s="120">
        <f>L129*F129</f>
        <v>0</v>
      </c>
      <c r="O129" s="111">
        <f>IF(ISBLANK($A$2),SUMIFS(Faturado!C:C,Faturado!A:A,'Cadastro-Estoque'!A:A),SUMIFS(Faturado!C:C,Faturado!A:A,'Cadastro-Estoque'!A:A,Faturado!B:B,CONCATENATE("&lt;=",$A$2)))</f>
        <v>0</v>
      </c>
      <c r="P129" s="120">
        <f>O129*F129</f>
        <v>0</v>
      </c>
      <c r="R129" s="110">
        <f>IF(ISBLANK($A$2),SUMIFS('PRODUTOS A PRODUZIR'!C:C,'PRODUTOS A PRODUZIR'!A:A,'Cadastro-Estoque'!A:A),SUMIFS('PRODUTOS A PRODUZIR'!C:C,'PRODUTOS A PRODUZIR'!A:A,'Cadastro-Estoque'!A:A,'PRODUTOS A PRODUZIR'!B:B,CONCATENATE("&lt;=",$A$2)))</f>
        <v>0</v>
      </c>
      <c r="S129" s="76">
        <f>R129*F129</f>
        <v>0</v>
      </c>
    </row>
    <row r="130" spans="1:19" ht="15.75" thickBot="1" x14ac:dyDescent="0.3"/>
    <row r="131" spans="1:19" ht="16.5" thickBot="1" x14ac:dyDescent="0.3">
      <c r="J131" s="228">
        <f>SUM(J4:J130)</f>
        <v>81031.103999999992</v>
      </c>
      <c r="M131" s="121">
        <f>SUM(M4:M130)</f>
        <v>182805</v>
      </c>
      <c r="P131" s="122">
        <f>SUM(P4:P130)</f>
        <v>0</v>
      </c>
      <c r="S131" s="227">
        <f>SUM(S4:S130)</f>
        <v>84597.6</v>
      </c>
    </row>
  </sheetData>
  <mergeCells count="4">
    <mergeCell ref="L2:M2"/>
    <mergeCell ref="O2:P2"/>
    <mergeCell ref="R2:S2"/>
    <mergeCell ref="I2:J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theme="4"/>
  </sheetPr>
  <dimension ref="A1:K2035"/>
  <sheetViews>
    <sheetView workbookViewId="0">
      <pane ySplit="3" topLeftCell="A49" activePane="bottomLeft" state="frozen"/>
      <selection pane="bottomLeft" activeCell="B64" sqref="B64"/>
    </sheetView>
  </sheetViews>
  <sheetFormatPr defaultRowHeight="15" x14ac:dyDescent="0.25"/>
  <cols>
    <col min="1" max="1" width="25.7109375" style="83" customWidth="1"/>
    <col min="2" max="2" width="52.5703125" style="73" customWidth="1"/>
    <col min="3" max="3" width="11.42578125" style="73" customWidth="1"/>
    <col min="4" max="4" width="13.5703125" style="73" customWidth="1"/>
    <col min="5" max="5" width="10" style="73" customWidth="1"/>
    <col min="6" max="6" width="13.85546875" style="73" customWidth="1"/>
    <col min="7" max="7" width="15.7109375" style="127" customWidth="1"/>
    <col min="8" max="8" width="20.28515625" style="123" customWidth="1"/>
    <col min="9" max="9" width="19" style="123" customWidth="1"/>
    <col min="10" max="10" width="3.5703125" style="83" customWidth="1"/>
    <col min="11" max="11" width="15.7109375" style="73" bestFit="1" customWidth="1"/>
    <col min="12" max="16384" width="9.140625" style="73"/>
  </cols>
  <sheetData>
    <row r="1" spans="1:11" ht="24" customHeight="1" thickBot="1" x14ac:dyDescent="0.3">
      <c r="A1" s="666" t="s">
        <v>19</v>
      </c>
      <c r="B1" s="667"/>
      <c r="C1" s="667"/>
      <c r="D1" s="667"/>
      <c r="E1" s="667"/>
      <c r="F1" s="667"/>
      <c r="G1" s="667"/>
      <c r="H1" s="667"/>
      <c r="I1" s="668"/>
    </row>
    <row r="2" spans="1:11" ht="17.25" customHeight="1" x14ac:dyDescent="0.25">
      <c r="A2" s="664" t="s">
        <v>11</v>
      </c>
      <c r="B2" s="665"/>
      <c r="C2" s="665"/>
      <c r="D2" s="665"/>
      <c r="E2" s="665"/>
      <c r="F2" s="665"/>
      <c r="G2" s="84"/>
    </row>
    <row r="3" spans="1:11" x14ac:dyDescent="0.25">
      <c r="A3" s="85" t="s">
        <v>0</v>
      </c>
      <c r="B3" s="86" t="s">
        <v>1</v>
      </c>
      <c r="C3" s="87" t="s">
        <v>2</v>
      </c>
      <c r="D3" s="87" t="s">
        <v>3</v>
      </c>
      <c r="E3" s="87" t="s">
        <v>9</v>
      </c>
      <c r="F3" s="87" t="s">
        <v>7</v>
      </c>
      <c r="G3" s="124" t="s">
        <v>8</v>
      </c>
      <c r="H3" s="125" t="s">
        <v>14</v>
      </c>
      <c r="I3" s="125" t="s">
        <v>15</v>
      </c>
      <c r="K3" s="247" t="s">
        <v>479</v>
      </c>
    </row>
    <row r="4" spans="1:11" ht="19.5" customHeight="1" x14ac:dyDescent="0.3">
      <c r="A4" s="88" t="s">
        <v>30</v>
      </c>
      <c r="B4" s="89" t="s">
        <v>20</v>
      </c>
      <c r="C4" s="73" t="s">
        <v>28</v>
      </c>
      <c r="D4" s="73" t="s">
        <v>29</v>
      </c>
      <c r="F4" s="96">
        <v>0</v>
      </c>
      <c r="G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</f>
        <v>0</v>
      </c>
      <c r="H4" s="123">
        <v>0</v>
      </c>
      <c r="I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" s="90"/>
      <c r="K4" s="248" t="e">
        <f>#REF!</f>
        <v>#REF!</v>
      </c>
    </row>
    <row r="5" spans="1:11" ht="19.5" customHeight="1" x14ac:dyDescent="0.3">
      <c r="A5" s="88" t="s">
        <v>31</v>
      </c>
      <c r="B5" s="89" t="s">
        <v>21</v>
      </c>
      <c r="C5" s="73" t="s">
        <v>28</v>
      </c>
      <c r="D5" s="73" t="s">
        <v>29</v>
      </c>
      <c r="F5" s="96">
        <v>38185</v>
      </c>
      <c r="G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</f>
        <v>34796</v>
      </c>
      <c r="H5" s="123">
        <v>24.3</v>
      </c>
      <c r="I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" s="90"/>
      <c r="K5" s="248" t="e">
        <f>#REF!</f>
        <v>#REF!</v>
      </c>
    </row>
    <row r="6" spans="1:11" ht="19.5" customHeight="1" x14ac:dyDescent="0.3">
      <c r="A6" s="88" t="s">
        <v>32</v>
      </c>
      <c r="B6" s="89" t="s">
        <v>22</v>
      </c>
      <c r="C6" s="73" t="s">
        <v>28</v>
      </c>
      <c r="D6" s="73" t="s">
        <v>29</v>
      </c>
      <c r="F6" s="96">
        <v>365</v>
      </c>
      <c r="G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</f>
        <v>365</v>
      </c>
      <c r="H6" s="123">
        <v>23.5</v>
      </c>
      <c r="I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" s="90"/>
      <c r="K6" s="248" t="e">
        <f>#REF!</f>
        <v>#REF!</v>
      </c>
    </row>
    <row r="7" spans="1:11" ht="19.5" customHeight="1" x14ac:dyDescent="0.3">
      <c r="A7" s="88" t="s">
        <v>34</v>
      </c>
      <c r="B7" s="89" t="s">
        <v>24</v>
      </c>
      <c r="C7" s="73" t="s">
        <v>28</v>
      </c>
      <c r="D7" s="73" t="s">
        <v>29</v>
      </c>
      <c r="F7" s="96">
        <v>341</v>
      </c>
      <c r="G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</f>
        <v>341</v>
      </c>
      <c r="H7" s="123">
        <v>21</v>
      </c>
      <c r="I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7" s="248" t="e">
        <f>#REF!</f>
        <v>#REF!</v>
      </c>
    </row>
    <row r="8" spans="1:11" ht="19.5" customHeight="1" x14ac:dyDescent="0.3">
      <c r="A8" s="88" t="s">
        <v>33</v>
      </c>
      <c r="B8" s="89" t="s">
        <v>23</v>
      </c>
      <c r="C8" s="73" t="s">
        <v>28</v>
      </c>
      <c r="D8" s="73" t="s">
        <v>29</v>
      </c>
      <c r="F8" s="96">
        <v>0</v>
      </c>
      <c r="G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</f>
        <v>0</v>
      </c>
      <c r="H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8" s="248" t="e">
        <f>#REF!</f>
        <v>#REF!</v>
      </c>
    </row>
    <row r="9" spans="1:11" ht="19.5" customHeight="1" x14ac:dyDescent="0.3">
      <c r="A9" s="88" t="s">
        <v>35</v>
      </c>
      <c r="B9" s="89" t="s">
        <v>25</v>
      </c>
      <c r="C9" s="73" t="s">
        <v>28</v>
      </c>
      <c r="D9" s="73" t="s">
        <v>29</v>
      </c>
      <c r="F9" s="96">
        <v>0</v>
      </c>
      <c r="G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</f>
        <v>0</v>
      </c>
      <c r="H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9" s="248" t="e">
        <f>#REF!</f>
        <v>#REF!</v>
      </c>
    </row>
    <row r="10" spans="1:11" ht="19.5" customHeight="1" x14ac:dyDescent="0.3">
      <c r="A10" s="88" t="s">
        <v>36</v>
      </c>
      <c r="B10" s="89" t="s">
        <v>26</v>
      </c>
      <c r="C10" s="73" t="s">
        <v>28</v>
      </c>
      <c r="D10" s="73" t="s">
        <v>29</v>
      </c>
      <c r="F10" s="96">
        <v>2081</v>
      </c>
      <c r="G1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</f>
        <v>2081</v>
      </c>
      <c r="H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0" s="248" t="e">
        <f>#REF!</f>
        <v>#REF!</v>
      </c>
    </row>
    <row r="11" spans="1:11" ht="19.5" customHeight="1" x14ac:dyDescent="0.3">
      <c r="A11" s="88" t="s">
        <v>37</v>
      </c>
      <c r="B11" s="89" t="s">
        <v>27</v>
      </c>
      <c r="C11" s="73" t="s">
        <v>28</v>
      </c>
      <c r="D11" s="73" t="s">
        <v>29</v>
      </c>
      <c r="F11" s="96">
        <v>0</v>
      </c>
      <c r="G1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</f>
        <v>0</v>
      </c>
      <c r="H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1" s="248" t="e">
        <f>#REF!</f>
        <v>#REF!</v>
      </c>
    </row>
    <row r="12" spans="1:11" ht="19.5" customHeight="1" x14ac:dyDescent="0.3">
      <c r="A12" s="88" t="s">
        <v>203</v>
      </c>
      <c r="B12" s="89" t="s">
        <v>204</v>
      </c>
      <c r="C12" s="73" t="s">
        <v>28</v>
      </c>
      <c r="D12" s="73" t="s">
        <v>29</v>
      </c>
      <c r="F12" s="96">
        <v>0</v>
      </c>
      <c r="G1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</f>
        <v>0</v>
      </c>
      <c r="H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2" s="248" t="e">
        <f>#REF!</f>
        <v>#REF!</v>
      </c>
    </row>
    <row r="13" spans="1:11" ht="19.5" customHeight="1" x14ac:dyDescent="0.3">
      <c r="A13" s="88"/>
      <c r="B13" s="89"/>
      <c r="F13" s="96">
        <v>0</v>
      </c>
      <c r="G1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</f>
        <v>0</v>
      </c>
      <c r="H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3" s="248">
        <v>0</v>
      </c>
    </row>
    <row r="14" spans="1:11" ht="19.5" customHeight="1" x14ac:dyDescent="0.3">
      <c r="A14" s="88" t="s">
        <v>87</v>
      </c>
      <c r="B14" s="89" t="s">
        <v>423</v>
      </c>
      <c r="C14" s="73" t="s">
        <v>28</v>
      </c>
      <c r="D14" s="73" t="s">
        <v>29</v>
      </c>
      <c r="F14" s="96">
        <v>0</v>
      </c>
      <c r="G1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</f>
        <v>0</v>
      </c>
      <c r="H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4" s="248" t="e">
        <f>#REF!</f>
        <v>#REF!</v>
      </c>
    </row>
    <row r="15" spans="1:11" ht="19.5" customHeight="1" x14ac:dyDescent="0.3">
      <c r="A15" s="88" t="s">
        <v>88</v>
      </c>
      <c r="B15" s="89" t="s">
        <v>422</v>
      </c>
      <c r="C15" s="73" t="s">
        <v>28</v>
      </c>
      <c r="D15" s="73" t="s">
        <v>29</v>
      </c>
      <c r="F15" s="96">
        <v>0</v>
      </c>
      <c r="G1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</f>
        <v>0</v>
      </c>
      <c r="H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5" s="248" t="e">
        <f>#REF!</f>
        <v>#REF!</v>
      </c>
    </row>
    <row r="16" spans="1:11" ht="19.5" customHeight="1" x14ac:dyDescent="0.3">
      <c r="A16" s="88" t="s">
        <v>86</v>
      </c>
      <c r="B16" s="89" t="s">
        <v>38</v>
      </c>
      <c r="C16" s="73" t="s">
        <v>28</v>
      </c>
      <c r="D16" s="73" t="s">
        <v>29</v>
      </c>
      <c r="F16" s="96">
        <v>239</v>
      </c>
      <c r="G1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</f>
        <v>239</v>
      </c>
      <c r="H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6" s="248" t="e">
        <f>#REF!</f>
        <v>#REF!</v>
      </c>
    </row>
    <row r="17" spans="1:11" ht="19.5" customHeight="1" x14ac:dyDescent="0.3">
      <c r="A17" s="88" t="s">
        <v>728</v>
      </c>
      <c r="B17" s="89" t="s">
        <v>729</v>
      </c>
      <c r="C17" s="73" t="s">
        <v>28</v>
      </c>
      <c r="D17" s="73" t="s">
        <v>29</v>
      </c>
      <c r="F17" s="96">
        <v>2100</v>
      </c>
      <c r="G1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</f>
        <v>2100</v>
      </c>
      <c r="I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7" s="248"/>
    </row>
    <row r="18" spans="1:11" ht="19.5" customHeight="1" x14ac:dyDescent="0.3">
      <c r="A18" s="88" t="s">
        <v>89</v>
      </c>
      <c r="B18" s="89" t="s">
        <v>39</v>
      </c>
      <c r="C18" s="73" t="s">
        <v>28</v>
      </c>
      <c r="D18" s="73" t="s">
        <v>29</v>
      </c>
      <c r="F18" s="96">
        <v>74</v>
      </c>
      <c r="G1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</f>
        <v>74</v>
      </c>
      <c r="H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8" s="248" t="e">
        <f>#REF!</f>
        <v>#REF!</v>
      </c>
    </row>
    <row r="19" spans="1:11" ht="19.5" customHeight="1" x14ac:dyDescent="0.3">
      <c r="A19" s="88" t="s">
        <v>90</v>
      </c>
      <c r="B19" s="89" t="s">
        <v>40</v>
      </c>
      <c r="C19" s="73" t="s">
        <v>28</v>
      </c>
      <c r="D19" s="73" t="s">
        <v>29</v>
      </c>
      <c r="F19" s="96">
        <v>0</v>
      </c>
      <c r="G1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</f>
        <v>0</v>
      </c>
      <c r="H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19" s="248" t="e">
        <f>#REF!</f>
        <v>#REF!</v>
      </c>
    </row>
    <row r="20" spans="1:11" ht="19.5" customHeight="1" x14ac:dyDescent="0.3">
      <c r="A20" s="88" t="s">
        <v>91</v>
      </c>
      <c r="B20" s="89" t="s">
        <v>41</v>
      </c>
      <c r="C20" s="73" t="s">
        <v>28</v>
      </c>
      <c r="D20" s="73" t="s">
        <v>29</v>
      </c>
      <c r="F20" s="96">
        <v>0</v>
      </c>
      <c r="G2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</f>
        <v>0</v>
      </c>
      <c r="H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20" s="248" t="e">
        <f>#REF!</f>
        <v>#REF!</v>
      </c>
    </row>
    <row r="21" spans="1:11" ht="19.5" customHeight="1" x14ac:dyDescent="0.3">
      <c r="A21" s="88" t="s">
        <v>92</v>
      </c>
      <c r="B21" s="89" t="s">
        <v>42</v>
      </c>
      <c r="C21" s="73" t="s">
        <v>28</v>
      </c>
      <c r="D21" s="73" t="s">
        <v>29</v>
      </c>
      <c r="F21" s="96">
        <v>0</v>
      </c>
      <c r="G2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</f>
        <v>0</v>
      </c>
      <c r="H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21" s="248" t="e">
        <f>#REF!</f>
        <v>#REF!</v>
      </c>
    </row>
    <row r="22" spans="1:11" ht="19.5" customHeight="1" x14ac:dyDescent="0.3">
      <c r="A22" s="88" t="s">
        <v>634</v>
      </c>
      <c r="B22" s="89" t="s">
        <v>635</v>
      </c>
      <c r="C22" s="73" t="s">
        <v>28</v>
      </c>
      <c r="D22" s="73" t="s">
        <v>29</v>
      </c>
      <c r="F22" s="96">
        <v>2203</v>
      </c>
      <c r="G2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</f>
        <v>2203</v>
      </c>
      <c r="H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22" s="248" t="e">
        <f>#REF!</f>
        <v>#REF!</v>
      </c>
    </row>
    <row r="23" spans="1:11" ht="19.5" customHeight="1" x14ac:dyDescent="0.3">
      <c r="A23" s="88" t="s">
        <v>883</v>
      </c>
      <c r="B23" s="89" t="s">
        <v>901</v>
      </c>
      <c r="C23" s="73" t="s">
        <v>28</v>
      </c>
      <c r="D23" s="73" t="s">
        <v>29</v>
      </c>
      <c r="F23" s="411">
        <v>0</v>
      </c>
      <c r="G2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</f>
        <v>0</v>
      </c>
      <c r="H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23" s="420"/>
    </row>
    <row r="24" spans="1:11" ht="19.5" customHeight="1" x14ac:dyDescent="0.3">
      <c r="A24" s="88" t="s">
        <v>892</v>
      </c>
      <c r="B24" s="89" t="s">
        <v>893</v>
      </c>
      <c r="C24" s="73" t="s">
        <v>894</v>
      </c>
      <c r="D24" s="73" t="s">
        <v>29</v>
      </c>
      <c r="F24" s="411">
        <v>0</v>
      </c>
      <c r="G24" s="440">
        <v>0</v>
      </c>
      <c r="H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24" s="420"/>
    </row>
    <row r="25" spans="1:11" ht="19.5" customHeight="1" x14ac:dyDescent="0.3">
      <c r="A25" s="88" t="s">
        <v>441</v>
      </c>
      <c r="B25" s="89" t="s">
        <v>413</v>
      </c>
      <c r="C25" s="73" t="s">
        <v>28</v>
      </c>
      <c r="D25" s="73" t="s">
        <v>29</v>
      </c>
      <c r="F25" s="96">
        <v>0</v>
      </c>
      <c r="G2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</f>
        <v>0</v>
      </c>
      <c r="H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25" s="248" t="e">
        <f>#REF!</f>
        <v>#REF!</v>
      </c>
    </row>
    <row r="26" spans="1:11" ht="19.5" customHeight="1" x14ac:dyDescent="0.3">
      <c r="A26" s="88" t="s">
        <v>412</v>
      </c>
      <c r="B26" s="89" t="s">
        <v>413</v>
      </c>
      <c r="C26" s="73" t="s">
        <v>28</v>
      </c>
      <c r="D26" s="73" t="s">
        <v>29</v>
      </c>
      <c r="F26" s="96">
        <v>0</v>
      </c>
      <c r="G2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</f>
        <v>0</v>
      </c>
      <c r="H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K26" s="248" t="e">
        <f>#REF!</f>
        <v>#REF!</v>
      </c>
    </row>
    <row r="27" spans="1:11" ht="19.5" customHeight="1" x14ac:dyDescent="0.3">
      <c r="A27" s="88" t="s">
        <v>200</v>
      </c>
      <c r="B27" s="89" t="s">
        <v>201</v>
      </c>
      <c r="C27" s="73" t="s">
        <v>28</v>
      </c>
      <c r="D27" s="73" t="s">
        <v>29</v>
      </c>
      <c r="F27" s="96">
        <v>0</v>
      </c>
      <c r="G2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</f>
        <v>0</v>
      </c>
      <c r="H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" s="73"/>
      <c r="K27" s="248" t="e">
        <f>#REF!</f>
        <v>#REF!</v>
      </c>
    </row>
    <row r="28" spans="1:11" ht="19.5" customHeight="1" x14ac:dyDescent="0.3">
      <c r="A28" s="88" t="s">
        <v>467</v>
      </c>
      <c r="B28" s="89" t="s">
        <v>468</v>
      </c>
      <c r="C28" s="73" t="s">
        <v>28</v>
      </c>
      <c r="D28" s="73" t="s">
        <v>29</v>
      </c>
      <c r="F28" s="96">
        <v>0</v>
      </c>
      <c r="G2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</f>
        <v>0</v>
      </c>
      <c r="H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" s="73"/>
      <c r="K28" s="248" t="e">
        <f>#REF!</f>
        <v>#REF!</v>
      </c>
    </row>
    <row r="29" spans="1:11" ht="19.5" customHeight="1" x14ac:dyDescent="0.3">
      <c r="A29" s="88" t="s">
        <v>512</v>
      </c>
      <c r="B29" s="89" t="s">
        <v>513</v>
      </c>
      <c r="C29" s="73" t="s">
        <v>28</v>
      </c>
      <c r="D29" s="73" t="s">
        <v>29</v>
      </c>
      <c r="F29" s="96">
        <v>0</v>
      </c>
      <c r="G2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</f>
        <v>0</v>
      </c>
      <c r="H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" s="73"/>
      <c r="K29" s="248" t="e">
        <f>#REF!</f>
        <v>#REF!</v>
      </c>
    </row>
    <row r="30" spans="1:11" ht="19.5" customHeight="1" x14ac:dyDescent="0.3">
      <c r="A30" s="88" t="s">
        <v>707</v>
      </c>
      <c r="B30" s="89" t="s">
        <v>708</v>
      </c>
      <c r="C30" s="73" t="s">
        <v>28</v>
      </c>
      <c r="D30" s="73" t="s">
        <v>29</v>
      </c>
      <c r="F30" s="96">
        <v>0</v>
      </c>
      <c r="G3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</f>
        <v>0</v>
      </c>
      <c r="H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" s="73"/>
      <c r="K30" s="248"/>
    </row>
    <row r="31" spans="1:11" ht="19.5" customHeight="1" x14ac:dyDescent="0.3">
      <c r="A31" s="88" t="s">
        <v>627</v>
      </c>
      <c r="B31" s="89" t="s">
        <v>628</v>
      </c>
      <c r="C31" s="73" t="s">
        <v>28</v>
      </c>
      <c r="D31" s="73" t="s">
        <v>29</v>
      </c>
      <c r="F31" s="96">
        <v>0</v>
      </c>
      <c r="G3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</f>
        <v>0</v>
      </c>
      <c r="H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" s="73"/>
      <c r="K31" s="248" t="e">
        <f>#REF!</f>
        <v>#REF!</v>
      </c>
    </row>
    <row r="32" spans="1:11" ht="19.5" customHeight="1" x14ac:dyDescent="0.25">
      <c r="A32" s="91"/>
      <c r="B32" s="91"/>
      <c r="F32" s="96">
        <v>0</v>
      </c>
      <c r="G3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</f>
        <v>0</v>
      </c>
      <c r="H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" s="73"/>
      <c r="K32" s="248">
        <v>0</v>
      </c>
    </row>
    <row r="33" spans="1:11" ht="19.5" customHeight="1" x14ac:dyDescent="0.3">
      <c r="A33" s="92" t="s">
        <v>93</v>
      </c>
      <c r="B33" s="89" t="s">
        <v>736</v>
      </c>
      <c r="C33" s="73" t="s">
        <v>28</v>
      </c>
      <c r="D33" s="73" t="s">
        <v>29</v>
      </c>
      <c r="F33" s="96">
        <v>6984</v>
      </c>
      <c r="G3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</f>
        <v>7157</v>
      </c>
      <c r="H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" s="73"/>
      <c r="K33" s="248" t="e">
        <f>#REF!</f>
        <v>#REF!</v>
      </c>
    </row>
    <row r="34" spans="1:11" ht="19.5" customHeight="1" x14ac:dyDescent="0.3">
      <c r="A34" s="92" t="s">
        <v>94</v>
      </c>
      <c r="B34" s="89" t="s">
        <v>737</v>
      </c>
      <c r="C34" s="73" t="s">
        <v>28</v>
      </c>
      <c r="D34" s="73" t="s">
        <v>29</v>
      </c>
      <c r="F34" s="96">
        <v>0</v>
      </c>
      <c r="G3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</f>
        <v>0</v>
      </c>
      <c r="H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" s="73"/>
      <c r="K34" s="248" t="e">
        <f>#REF!</f>
        <v>#REF!</v>
      </c>
    </row>
    <row r="35" spans="1:11" ht="19.5" customHeight="1" x14ac:dyDescent="0.3">
      <c r="A35" s="92" t="s">
        <v>95</v>
      </c>
      <c r="B35" s="89" t="s">
        <v>738</v>
      </c>
      <c r="C35" s="73" t="s">
        <v>28</v>
      </c>
      <c r="D35" s="73" t="s">
        <v>29</v>
      </c>
      <c r="F35" s="96">
        <v>322</v>
      </c>
      <c r="G3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</f>
        <v>322</v>
      </c>
      <c r="H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" s="73"/>
      <c r="K35" s="248" t="e">
        <f>#REF!</f>
        <v>#REF!</v>
      </c>
    </row>
    <row r="36" spans="1:11" ht="19.5" customHeight="1" x14ac:dyDescent="0.3">
      <c r="A36" s="92" t="s">
        <v>96</v>
      </c>
      <c r="B36" s="89" t="s">
        <v>739</v>
      </c>
      <c r="C36" s="73" t="s">
        <v>28</v>
      </c>
      <c r="D36" s="73" t="s">
        <v>29</v>
      </c>
      <c r="F36" s="96">
        <v>11</v>
      </c>
      <c r="G3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</f>
        <v>11</v>
      </c>
      <c r="H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" s="73"/>
      <c r="K36" s="248" t="e">
        <f>#REF!</f>
        <v>#REF!</v>
      </c>
    </row>
    <row r="37" spans="1:11" ht="19.5" customHeight="1" x14ac:dyDescent="0.3">
      <c r="A37" s="92" t="s">
        <v>97</v>
      </c>
      <c r="B37" s="89" t="s">
        <v>740</v>
      </c>
      <c r="C37" s="73" t="s">
        <v>28</v>
      </c>
      <c r="D37" s="73" t="s">
        <v>29</v>
      </c>
      <c r="F37" s="96">
        <v>3</v>
      </c>
      <c r="G3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</f>
        <v>-10397</v>
      </c>
      <c r="H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" s="73"/>
      <c r="K37" s="248" t="e">
        <f>#REF!</f>
        <v>#REF!</v>
      </c>
    </row>
    <row r="38" spans="1:11" ht="19.5" customHeight="1" x14ac:dyDescent="0.3">
      <c r="A38" s="92" t="s">
        <v>920</v>
      </c>
      <c r="B38" s="89" t="s">
        <v>919</v>
      </c>
      <c r="C38" s="73" t="s">
        <v>28</v>
      </c>
      <c r="D38" s="73" t="s">
        <v>29</v>
      </c>
      <c r="F38" s="96">
        <v>3</v>
      </c>
      <c r="G3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</f>
        <v>3</v>
      </c>
      <c r="H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" s="73"/>
      <c r="K38" s="248" t="e">
        <f>#REF!</f>
        <v>#REF!</v>
      </c>
    </row>
    <row r="39" spans="1:11" ht="19.5" customHeight="1" x14ac:dyDescent="0.3">
      <c r="A39" s="92" t="s">
        <v>925</v>
      </c>
      <c r="B39" s="89" t="s">
        <v>924</v>
      </c>
      <c r="C39" s="73" t="s">
        <v>28</v>
      </c>
      <c r="D39" s="73" t="s">
        <v>29</v>
      </c>
      <c r="F39" s="411">
        <v>0</v>
      </c>
      <c r="G39" s="440">
        <v>0</v>
      </c>
      <c r="H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" s="73"/>
      <c r="K39" s="248" t="e">
        <f>#REF!</f>
        <v>#REF!</v>
      </c>
    </row>
    <row r="40" spans="1:11" ht="19.5" customHeight="1" x14ac:dyDescent="0.3">
      <c r="A40" s="92" t="s">
        <v>205</v>
      </c>
      <c r="B40" s="89" t="s">
        <v>741</v>
      </c>
      <c r="C40" s="73" t="s">
        <v>28</v>
      </c>
      <c r="D40" s="73" t="s">
        <v>29</v>
      </c>
      <c r="F40" s="96">
        <v>0</v>
      </c>
      <c r="G4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</f>
        <v>0</v>
      </c>
      <c r="H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" s="73"/>
      <c r="K40" s="248" t="e">
        <f>#REF!</f>
        <v>#REF!</v>
      </c>
    </row>
    <row r="41" spans="1:11" ht="19.5" customHeight="1" x14ac:dyDescent="0.3">
      <c r="A41" s="92" t="s">
        <v>98</v>
      </c>
      <c r="B41" s="89" t="s">
        <v>742</v>
      </c>
      <c r="C41" s="73" t="s">
        <v>28</v>
      </c>
      <c r="D41" s="73" t="s">
        <v>29</v>
      </c>
      <c r="F41" s="96">
        <v>0</v>
      </c>
      <c r="G4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</f>
        <v>0</v>
      </c>
      <c r="H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" s="73"/>
      <c r="K41" s="248" t="e">
        <f>#REF!</f>
        <v>#REF!</v>
      </c>
    </row>
    <row r="42" spans="1:11" ht="19.5" customHeight="1" x14ac:dyDescent="0.3">
      <c r="A42" s="92" t="s">
        <v>99</v>
      </c>
      <c r="B42" s="89" t="s">
        <v>743</v>
      </c>
      <c r="C42" s="73" t="s">
        <v>28</v>
      </c>
      <c r="D42" s="73" t="s">
        <v>29</v>
      </c>
      <c r="F42" s="96">
        <v>0</v>
      </c>
      <c r="G4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</f>
        <v>0</v>
      </c>
      <c r="H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" s="73"/>
      <c r="K42" s="248" t="e">
        <f>#REF!</f>
        <v>#REF!</v>
      </c>
    </row>
    <row r="43" spans="1:11" ht="19.5" customHeight="1" x14ac:dyDescent="0.3">
      <c r="A43" s="92" t="s">
        <v>864</v>
      </c>
      <c r="B43" s="89" t="s">
        <v>744</v>
      </c>
      <c r="C43" s="73" t="s">
        <v>28</v>
      </c>
      <c r="D43" s="73" t="s">
        <v>29</v>
      </c>
      <c r="F43" s="96">
        <v>0</v>
      </c>
      <c r="G4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</f>
        <v>0</v>
      </c>
      <c r="H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" s="73"/>
      <c r="K43" s="248" t="e">
        <f>#REF!</f>
        <v>#REF!</v>
      </c>
    </row>
    <row r="44" spans="1:11" ht="19.5" customHeight="1" x14ac:dyDescent="0.3">
      <c r="A44" s="92" t="s">
        <v>863</v>
      </c>
      <c r="B44" s="89" t="s">
        <v>745</v>
      </c>
      <c r="C44" s="73" t="s">
        <v>28</v>
      </c>
      <c r="D44" s="73" t="s">
        <v>29</v>
      </c>
      <c r="F44" s="96">
        <v>0</v>
      </c>
      <c r="G4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</f>
        <v>0</v>
      </c>
      <c r="H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" s="73"/>
      <c r="K44" s="248" t="e">
        <f>#REF!</f>
        <v>#REF!</v>
      </c>
    </row>
    <row r="45" spans="1:11" ht="19.5" customHeight="1" x14ac:dyDescent="0.3">
      <c r="A45" s="92" t="s">
        <v>642</v>
      </c>
      <c r="B45" s="89" t="s">
        <v>746</v>
      </c>
      <c r="C45" s="73" t="s">
        <v>28</v>
      </c>
      <c r="D45" s="73" t="s">
        <v>29</v>
      </c>
      <c r="F45" s="96">
        <v>0</v>
      </c>
      <c r="G4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</f>
        <v>2805</v>
      </c>
      <c r="H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" s="73"/>
      <c r="K45" s="248" t="e">
        <f>#REF!</f>
        <v>#REF!</v>
      </c>
    </row>
    <row r="46" spans="1:11" ht="19.5" customHeight="1" x14ac:dyDescent="0.3">
      <c r="A46" s="92" t="s">
        <v>861</v>
      </c>
      <c r="B46" s="89" t="s">
        <v>747</v>
      </c>
      <c r="C46" s="73" t="s">
        <v>28</v>
      </c>
      <c r="D46" s="73" t="s">
        <v>29</v>
      </c>
      <c r="F46" s="96">
        <v>1</v>
      </c>
      <c r="G4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</f>
        <v>-199</v>
      </c>
      <c r="H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" s="73"/>
      <c r="K46" s="248" t="e">
        <f>#REF!</f>
        <v>#REF!</v>
      </c>
    </row>
    <row r="47" spans="1:11" ht="19.5" customHeight="1" x14ac:dyDescent="0.3">
      <c r="A47" s="92" t="s">
        <v>862</v>
      </c>
      <c r="B47" s="89" t="s">
        <v>860</v>
      </c>
      <c r="C47" s="73" t="s">
        <v>28</v>
      </c>
      <c r="D47" s="73" t="s">
        <v>29</v>
      </c>
      <c r="F47" s="96">
        <v>0</v>
      </c>
      <c r="G4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</f>
        <v>0</v>
      </c>
      <c r="H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" s="73"/>
      <c r="K47" s="248" t="e">
        <f>#REF!</f>
        <v>#REF!</v>
      </c>
    </row>
    <row r="48" spans="1:11" ht="19.5" customHeight="1" x14ac:dyDescent="0.3">
      <c r="A48" s="92" t="s">
        <v>908</v>
      </c>
      <c r="B48" s="89" t="s">
        <v>909</v>
      </c>
      <c r="C48" s="73" t="s">
        <v>28</v>
      </c>
      <c r="D48" s="73" t="s">
        <v>29</v>
      </c>
      <c r="F48" s="411">
        <v>0</v>
      </c>
      <c r="G4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</f>
        <v>0</v>
      </c>
      <c r="H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" s="73"/>
      <c r="K48" s="248" t="e">
        <f>#REF!</f>
        <v>#REF!</v>
      </c>
    </row>
    <row r="49" spans="1:11" ht="19.5" customHeight="1" x14ac:dyDescent="0.3">
      <c r="A49" s="92" t="s">
        <v>1110</v>
      </c>
      <c r="B49" s="439" t="s">
        <v>1109</v>
      </c>
      <c r="C49" s="73" t="s">
        <v>28</v>
      </c>
      <c r="D49" s="73" t="s">
        <v>29</v>
      </c>
      <c r="F49" s="411">
        <v>0</v>
      </c>
      <c r="G4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</f>
        <v>0</v>
      </c>
      <c r="H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" s="73"/>
      <c r="K49" s="248" t="e">
        <f>#REF!</f>
        <v>#REF!</v>
      </c>
    </row>
    <row r="50" spans="1:11" ht="19.5" customHeight="1" x14ac:dyDescent="0.25">
      <c r="A50" s="91"/>
      <c r="B50" s="91"/>
      <c r="F50" s="96">
        <v>0</v>
      </c>
      <c r="G5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</f>
        <v>0</v>
      </c>
      <c r="H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" s="73"/>
      <c r="K50" s="248" t="e">
        <f>#REF!</f>
        <v>#REF!</v>
      </c>
    </row>
    <row r="51" spans="1:11" ht="19.5" customHeight="1" x14ac:dyDescent="0.3">
      <c r="A51" s="92" t="s">
        <v>100</v>
      </c>
      <c r="B51" s="89" t="s">
        <v>748</v>
      </c>
      <c r="C51" s="73" t="s">
        <v>28</v>
      </c>
      <c r="D51" s="73" t="s">
        <v>29</v>
      </c>
      <c r="F51" s="96">
        <v>1569</v>
      </c>
      <c r="G5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</f>
        <v>1200</v>
      </c>
      <c r="H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" s="73"/>
      <c r="K51" s="248" t="e">
        <f>#REF!</f>
        <v>#REF!</v>
      </c>
    </row>
    <row r="52" spans="1:11" ht="19.5" customHeight="1" x14ac:dyDescent="0.3">
      <c r="A52" s="92" t="s">
        <v>101</v>
      </c>
      <c r="B52" s="89" t="s">
        <v>749</v>
      </c>
      <c r="C52" s="73" t="s">
        <v>28</v>
      </c>
      <c r="D52" s="73" t="s">
        <v>29</v>
      </c>
      <c r="F52" s="96">
        <v>0</v>
      </c>
      <c r="G5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</f>
        <v>0</v>
      </c>
      <c r="H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" s="73"/>
      <c r="K52" s="248" t="e">
        <f>#REF!</f>
        <v>#REF!</v>
      </c>
    </row>
    <row r="53" spans="1:11" ht="19.5" customHeight="1" x14ac:dyDescent="0.25">
      <c r="A53" s="91"/>
      <c r="B53" s="91"/>
      <c r="F53" s="96">
        <v>0</v>
      </c>
      <c r="G5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</f>
        <v>0</v>
      </c>
      <c r="H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" s="73"/>
      <c r="K53" s="248" t="e">
        <f>#REF!</f>
        <v>#REF!</v>
      </c>
    </row>
    <row r="54" spans="1:11" ht="19.5" customHeight="1" x14ac:dyDescent="0.3">
      <c r="A54" s="88" t="s">
        <v>107</v>
      </c>
      <c r="B54" s="89" t="s">
        <v>57</v>
      </c>
      <c r="C54" s="73" t="s">
        <v>28</v>
      </c>
      <c r="D54" s="73" t="s">
        <v>29</v>
      </c>
      <c r="F54" s="96">
        <v>0</v>
      </c>
      <c r="G5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</f>
        <v>0</v>
      </c>
      <c r="H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" s="73"/>
      <c r="K54" s="248" t="e">
        <f>#REF!</f>
        <v>#REF!</v>
      </c>
    </row>
    <row r="55" spans="1:11" ht="19.5" customHeight="1" x14ac:dyDescent="0.3">
      <c r="A55" s="88" t="s">
        <v>108</v>
      </c>
      <c r="B55" s="89" t="s">
        <v>58</v>
      </c>
      <c r="C55" s="73" t="s">
        <v>28</v>
      </c>
      <c r="D55" s="73" t="s">
        <v>29</v>
      </c>
      <c r="F55" s="96">
        <v>0</v>
      </c>
      <c r="G5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</f>
        <v>0</v>
      </c>
      <c r="H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" s="73"/>
      <c r="K55" s="248" t="e">
        <f>#REF!</f>
        <v>#REF!</v>
      </c>
    </row>
    <row r="56" spans="1:11" ht="19.5" customHeight="1" x14ac:dyDescent="0.3">
      <c r="A56" s="88" t="s">
        <v>109</v>
      </c>
      <c r="B56" s="89" t="s">
        <v>59</v>
      </c>
      <c r="C56" s="73" t="s">
        <v>28</v>
      </c>
      <c r="D56" s="73" t="s">
        <v>29</v>
      </c>
      <c r="F56" s="96">
        <v>0</v>
      </c>
      <c r="G5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</f>
        <v>0</v>
      </c>
      <c r="H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" s="73"/>
      <c r="K56" s="248" t="e">
        <f>#REF!</f>
        <v>#REF!</v>
      </c>
    </row>
    <row r="57" spans="1:11" ht="19.5" customHeight="1" x14ac:dyDescent="0.3">
      <c r="A57" s="88" t="s">
        <v>102</v>
      </c>
      <c r="B57" s="89" t="s">
        <v>52</v>
      </c>
      <c r="C57" s="73" t="s">
        <v>28</v>
      </c>
      <c r="D57" s="73" t="s">
        <v>29</v>
      </c>
      <c r="F57" s="96">
        <v>345</v>
      </c>
      <c r="G5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</f>
        <v>345</v>
      </c>
      <c r="H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" s="73"/>
      <c r="K57" s="248" t="e">
        <f>#REF!</f>
        <v>#REF!</v>
      </c>
    </row>
    <row r="58" spans="1:11" ht="19.5" customHeight="1" x14ac:dyDescent="0.3">
      <c r="A58" s="88" t="s">
        <v>103</v>
      </c>
      <c r="B58" s="89" t="s">
        <v>53</v>
      </c>
      <c r="C58" s="73" t="s">
        <v>28</v>
      </c>
      <c r="D58" s="73" t="s">
        <v>29</v>
      </c>
      <c r="F58" s="96">
        <v>0</v>
      </c>
      <c r="G5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</f>
        <v>0</v>
      </c>
      <c r="H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" s="73"/>
      <c r="K58" s="248" t="e">
        <f>#REF!</f>
        <v>#REF!</v>
      </c>
    </row>
    <row r="59" spans="1:11" ht="19.5" customHeight="1" x14ac:dyDescent="0.3">
      <c r="A59" s="88" t="s">
        <v>104</v>
      </c>
      <c r="B59" s="89" t="s">
        <v>54</v>
      </c>
      <c r="C59" s="73" t="s">
        <v>28</v>
      </c>
      <c r="D59" s="73" t="s">
        <v>29</v>
      </c>
      <c r="F59" s="96">
        <v>136</v>
      </c>
      <c r="G5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</f>
        <v>136</v>
      </c>
      <c r="H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" s="73"/>
      <c r="K59" s="248" t="e">
        <f>#REF!</f>
        <v>#REF!</v>
      </c>
    </row>
    <row r="60" spans="1:11" ht="19.5" customHeight="1" x14ac:dyDescent="0.3">
      <c r="A60" s="88" t="s">
        <v>106</v>
      </c>
      <c r="B60" s="89" t="s">
        <v>424</v>
      </c>
      <c r="C60" s="73" t="s">
        <v>28</v>
      </c>
      <c r="D60" s="73" t="s">
        <v>29</v>
      </c>
      <c r="F60" s="96">
        <v>0</v>
      </c>
      <c r="G6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</f>
        <v>0</v>
      </c>
      <c r="H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" s="73"/>
      <c r="K60" s="248" t="e">
        <f>#REF!</f>
        <v>#REF!</v>
      </c>
    </row>
    <row r="61" spans="1:11" ht="19.5" customHeight="1" x14ac:dyDescent="0.3">
      <c r="A61" s="88" t="s">
        <v>105</v>
      </c>
      <c r="B61" s="89" t="s">
        <v>425</v>
      </c>
      <c r="C61" s="73" t="s">
        <v>28</v>
      </c>
      <c r="D61" s="73" t="s">
        <v>29</v>
      </c>
      <c r="F61" s="96">
        <v>0</v>
      </c>
      <c r="G6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</f>
        <v>0</v>
      </c>
      <c r="H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" s="73"/>
      <c r="K61" s="248" t="e">
        <f>#REF!</f>
        <v>#REF!</v>
      </c>
    </row>
    <row r="62" spans="1:11" ht="19.5" customHeight="1" x14ac:dyDescent="0.25">
      <c r="A62" s="91"/>
      <c r="B62" s="91"/>
      <c r="F62" s="96">
        <v>0</v>
      </c>
      <c r="G6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</f>
        <v>0</v>
      </c>
      <c r="H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" s="73"/>
      <c r="K62" s="248">
        <v>0</v>
      </c>
    </row>
    <row r="63" spans="1:11" ht="19.5" customHeight="1" x14ac:dyDescent="0.3">
      <c r="A63" s="88" t="s">
        <v>110</v>
      </c>
      <c r="B63" s="89" t="s">
        <v>414</v>
      </c>
      <c r="C63" s="73" t="s">
        <v>28</v>
      </c>
      <c r="D63" s="73" t="s">
        <v>29</v>
      </c>
      <c r="F63" s="96">
        <v>0</v>
      </c>
      <c r="G6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</f>
        <v>0</v>
      </c>
      <c r="H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" s="73"/>
      <c r="K63" s="248" t="e">
        <f>#REF!</f>
        <v>#REF!</v>
      </c>
    </row>
    <row r="64" spans="1:11" ht="19.5" customHeight="1" x14ac:dyDescent="0.3">
      <c r="A64" s="88" t="s">
        <v>111</v>
      </c>
      <c r="B64" s="89" t="s">
        <v>416</v>
      </c>
      <c r="C64" s="73" t="s">
        <v>28</v>
      </c>
      <c r="D64" s="73" t="s">
        <v>29</v>
      </c>
      <c r="F64" s="96">
        <v>0</v>
      </c>
      <c r="G6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</f>
        <v>0</v>
      </c>
      <c r="H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" s="73"/>
      <c r="K64" s="248" t="e">
        <f>#REF!</f>
        <v>#REF!</v>
      </c>
    </row>
    <row r="65" spans="1:11" ht="19.5" customHeight="1" x14ac:dyDescent="0.3">
      <c r="A65" s="88" t="s">
        <v>702</v>
      </c>
      <c r="B65" s="89" t="s">
        <v>703</v>
      </c>
      <c r="C65" s="73" t="s">
        <v>28</v>
      </c>
      <c r="D65" s="73" t="s">
        <v>29</v>
      </c>
      <c r="F65" s="96">
        <v>0</v>
      </c>
      <c r="G6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</f>
        <v>0</v>
      </c>
      <c r="H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" s="73"/>
      <c r="K65" s="248" t="e">
        <f>#REF!</f>
        <v>#REF!</v>
      </c>
    </row>
    <row r="66" spans="1:11" ht="19.5" customHeight="1" x14ac:dyDescent="0.3">
      <c r="A66" s="88" t="s">
        <v>112</v>
      </c>
      <c r="B66" s="89" t="s">
        <v>415</v>
      </c>
      <c r="C66" s="73" t="s">
        <v>28</v>
      </c>
      <c r="D66" s="73" t="s">
        <v>29</v>
      </c>
      <c r="F66" s="96">
        <v>0</v>
      </c>
      <c r="G6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</f>
        <v>0</v>
      </c>
      <c r="H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" s="73"/>
      <c r="K66" s="248" t="e">
        <f>#REF!</f>
        <v>#REF!</v>
      </c>
    </row>
    <row r="67" spans="1:11" ht="19.5" customHeight="1" x14ac:dyDescent="0.3">
      <c r="A67" s="88" t="s">
        <v>113</v>
      </c>
      <c r="B67" s="89" t="s">
        <v>417</v>
      </c>
      <c r="C67" s="73" t="s">
        <v>28</v>
      </c>
      <c r="D67" s="73" t="s">
        <v>29</v>
      </c>
      <c r="F67" s="96">
        <v>0</v>
      </c>
      <c r="G6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</f>
        <v>0</v>
      </c>
      <c r="H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" s="73"/>
      <c r="K67" s="248" t="e">
        <f>#REF!</f>
        <v>#REF!</v>
      </c>
    </row>
    <row r="68" spans="1:11" ht="19.5" customHeight="1" x14ac:dyDescent="0.3">
      <c r="A68" s="88"/>
      <c r="B68" s="89"/>
      <c r="F68" s="96">
        <v>0</v>
      </c>
      <c r="G6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</f>
        <v>0</v>
      </c>
      <c r="H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" s="73"/>
      <c r="K68" s="248">
        <v>0</v>
      </c>
    </row>
    <row r="69" spans="1:11" ht="19.5" customHeight="1" x14ac:dyDescent="0.3">
      <c r="A69" s="88" t="s">
        <v>117</v>
      </c>
      <c r="B69" s="89" t="s">
        <v>418</v>
      </c>
      <c r="C69" s="73" t="s">
        <v>28</v>
      </c>
      <c r="D69" s="73" t="s">
        <v>29</v>
      </c>
      <c r="F69" s="96">
        <v>0</v>
      </c>
      <c r="G6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</f>
        <v>0</v>
      </c>
      <c r="H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" s="73"/>
      <c r="K69" s="248" t="e">
        <f>#REF!</f>
        <v>#REF!</v>
      </c>
    </row>
    <row r="70" spans="1:11" ht="19.5" customHeight="1" x14ac:dyDescent="0.3">
      <c r="A70" s="88" t="s">
        <v>114</v>
      </c>
      <c r="B70" s="89" t="s">
        <v>419</v>
      </c>
      <c r="C70" s="73" t="s">
        <v>28</v>
      </c>
      <c r="D70" s="73" t="s">
        <v>29</v>
      </c>
      <c r="F70" s="96">
        <v>0</v>
      </c>
      <c r="G7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</f>
        <v>0</v>
      </c>
      <c r="H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" s="73"/>
      <c r="K70" s="248" t="e">
        <f>#REF!</f>
        <v>#REF!</v>
      </c>
    </row>
    <row r="71" spans="1:11" ht="19.5" customHeight="1" x14ac:dyDescent="0.3">
      <c r="A71" s="88" t="s">
        <v>115</v>
      </c>
      <c r="B71" s="89" t="s">
        <v>420</v>
      </c>
      <c r="C71" s="73" t="s">
        <v>28</v>
      </c>
      <c r="D71" s="73" t="s">
        <v>29</v>
      </c>
      <c r="F71" s="96">
        <v>0</v>
      </c>
      <c r="G7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</f>
        <v>0</v>
      </c>
      <c r="H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" s="73"/>
      <c r="K71" s="248" t="e">
        <f>#REF!</f>
        <v>#REF!</v>
      </c>
    </row>
    <row r="72" spans="1:11" ht="19.5" customHeight="1" x14ac:dyDescent="0.3">
      <c r="A72" s="88" t="s">
        <v>116</v>
      </c>
      <c r="B72" s="89" t="s">
        <v>421</v>
      </c>
      <c r="C72" s="73" t="s">
        <v>28</v>
      </c>
      <c r="D72" s="73" t="s">
        <v>29</v>
      </c>
      <c r="F72" s="96">
        <v>0</v>
      </c>
      <c r="G7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</f>
        <v>0</v>
      </c>
      <c r="H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" s="73"/>
      <c r="K72" s="248" t="e">
        <f>#REF!</f>
        <v>#REF!</v>
      </c>
    </row>
    <row r="73" spans="1:11" ht="19.5" customHeight="1" x14ac:dyDescent="0.25">
      <c r="A73" s="91"/>
      <c r="B73" s="91"/>
      <c r="F73" s="96">
        <v>0</v>
      </c>
      <c r="G7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</f>
        <v>0</v>
      </c>
      <c r="H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" s="73"/>
      <c r="K73" s="248">
        <v>0</v>
      </c>
    </row>
    <row r="74" spans="1:11" ht="19.5" customHeight="1" x14ac:dyDescent="0.3">
      <c r="A74" s="88" t="s">
        <v>118</v>
      </c>
      <c r="B74" s="89" t="s">
        <v>60</v>
      </c>
      <c r="C74" s="73" t="s">
        <v>28</v>
      </c>
      <c r="D74" s="73" t="s">
        <v>29</v>
      </c>
      <c r="F74" s="96">
        <v>732</v>
      </c>
      <c r="G7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</f>
        <v>732</v>
      </c>
      <c r="H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" s="73"/>
      <c r="K74" s="248" t="e">
        <f>#REF!</f>
        <v>#REF!</v>
      </c>
    </row>
    <row r="75" spans="1:11" ht="19.5" customHeight="1" x14ac:dyDescent="0.3">
      <c r="A75" s="88" t="s">
        <v>119</v>
      </c>
      <c r="B75" s="89" t="s">
        <v>61</v>
      </c>
      <c r="C75" s="73" t="s">
        <v>28</v>
      </c>
      <c r="D75" s="73" t="s">
        <v>29</v>
      </c>
      <c r="F75" s="96">
        <v>391</v>
      </c>
      <c r="G7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</f>
        <v>391</v>
      </c>
      <c r="H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" s="73"/>
      <c r="K75" s="248" t="e">
        <f>#REF!</f>
        <v>#REF!</v>
      </c>
    </row>
    <row r="76" spans="1:11" ht="19.5" customHeight="1" x14ac:dyDescent="0.3">
      <c r="A76" s="88" t="s">
        <v>120</v>
      </c>
      <c r="B76" s="89" t="s">
        <v>62</v>
      </c>
      <c r="C76" s="73" t="s">
        <v>28</v>
      </c>
      <c r="D76" s="73" t="s">
        <v>29</v>
      </c>
      <c r="F76" s="96">
        <v>0</v>
      </c>
      <c r="G7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</f>
        <v>0</v>
      </c>
      <c r="H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" s="73"/>
      <c r="K76" s="248" t="e">
        <f>#REF!</f>
        <v>#REF!</v>
      </c>
    </row>
    <row r="77" spans="1:11" ht="19.5" customHeight="1" x14ac:dyDescent="0.3">
      <c r="A77" s="88" t="s">
        <v>207</v>
      </c>
      <c r="B77" s="89" t="s">
        <v>208</v>
      </c>
      <c r="C77" s="73" t="s">
        <v>28</v>
      </c>
      <c r="D77" s="73" t="s">
        <v>29</v>
      </c>
      <c r="F77" s="96">
        <v>0</v>
      </c>
      <c r="G7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</f>
        <v>0</v>
      </c>
      <c r="H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" s="73"/>
      <c r="K77" s="248" t="e">
        <f>#REF!</f>
        <v>#REF!</v>
      </c>
    </row>
    <row r="78" spans="1:11" ht="19.5" customHeight="1" x14ac:dyDescent="0.3">
      <c r="A78" s="88" t="s">
        <v>886</v>
      </c>
      <c r="B78" s="89" t="s">
        <v>888</v>
      </c>
      <c r="C78" s="73" t="s">
        <v>28</v>
      </c>
      <c r="D78" s="73" t="s">
        <v>29</v>
      </c>
      <c r="F78" s="96">
        <v>0</v>
      </c>
      <c r="G7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</f>
        <v>0</v>
      </c>
      <c r="H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" s="73"/>
      <c r="K78" s="420"/>
    </row>
    <row r="79" spans="1:11" ht="19.5" customHeight="1" x14ac:dyDescent="0.3">
      <c r="A79" s="88" t="s">
        <v>887</v>
      </c>
      <c r="B79" s="89" t="s">
        <v>889</v>
      </c>
      <c r="C79" s="73" t="s">
        <v>28</v>
      </c>
      <c r="D79" s="73" t="s">
        <v>29</v>
      </c>
      <c r="F79" s="96">
        <v>0</v>
      </c>
      <c r="G7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</f>
        <v>0</v>
      </c>
      <c r="H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" s="73"/>
      <c r="K79" s="420"/>
    </row>
    <row r="80" spans="1:11" ht="19.5" customHeight="1" x14ac:dyDescent="0.25">
      <c r="A80" s="91"/>
      <c r="B80" s="91"/>
      <c r="F80" s="96">
        <v>0</v>
      </c>
      <c r="G8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</f>
        <v>0</v>
      </c>
      <c r="H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" s="73"/>
      <c r="K80" s="248">
        <v>0</v>
      </c>
    </row>
    <row r="81" spans="1:11" ht="19.5" customHeight="1" x14ac:dyDescent="0.3">
      <c r="A81" s="88" t="s">
        <v>443</v>
      </c>
      <c r="B81" s="89" t="s">
        <v>436</v>
      </c>
      <c r="C81" s="73" t="s">
        <v>28</v>
      </c>
      <c r="D81" s="73" t="s">
        <v>29</v>
      </c>
      <c r="F81" s="96">
        <v>0</v>
      </c>
      <c r="G8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</f>
        <v>0</v>
      </c>
      <c r="H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" s="73"/>
      <c r="K81" s="248" t="e">
        <f>#REF!</f>
        <v>#REF!</v>
      </c>
    </row>
    <row r="82" spans="1:11" ht="19.5" customHeight="1" x14ac:dyDescent="0.3">
      <c r="A82" s="88" t="s">
        <v>121</v>
      </c>
      <c r="B82" s="89" t="s">
        <v>433</v>
      </c>
      <c r="C82" s="73" t="s">
        <v>28</v>
      </c>
      <c r="D82" s="73" t="s">
        <v>29</v>
      </c>
      <c r="F82" s="96">
        <v>223</v>
      </c>
      <c r="G8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</f>
        <v>223</v>
      </c>
      <c r="H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" s="73"/>
      <c r="K82" s="248" t="e">
        <f>#REF!</f>
        <v>#REF!</v>
      </c>
    </row>
    <row r="83" spans="1:11" ht="19.5" customHeight="1" x14ac:dyDescent="0.3">
      <c r="A83" s="88" t="s">
        <v>122</v>
      </c>
      <c r="B83" s="89" t="s">
        <v>435</v>
      </c>
      <c r="C83" s="73" t="s">
        <v>28</v>
      </c>
      <c r="D83" s="73" t="s">
        <v>29</v>
      </c>
      <c r="F83" s="96">
        <v>153</v>
      </c>
      <c r="G8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</f>
        <v>153</v>
      </c>
      <c r="H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" s="73"/>
      <c r="K83" s="248" t="e">
        <f>#REF!</f>
        <v>#REF!</v>
      </c>
    </row>
    <row r="84" spans="1:11" ht="19.5" customHeight="1" x14ac:dyDescent="0.3">
      <c r="A84" s="88" t="s">
        <v>636</v>
      </c>
      <c r="B84" s="89" t="s">
        <v>637</v>
      </c>
      <c r="C84" s="73" t="s">
        <v>28</v>
      </c>
      <c r="D84" s="73" t="s">
        <v>29</v>
      </c>
      <c r="F84" s="96">
        <v>0</v>
      </c>
      <c r="G8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</f>
        <v>0</v>
      </c>
      <c r="H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" s="73"/>
      <c r="K84" s="248">
        <v>0</v>
      </c>
    </row>
    <row r="85" spans="1:11" ht="19.5" customHeight="1" x14ac:dyDescent="0.3">
      <c r="A85" s="88" t="s">
        <v>442</v>
      </c>
      <c r="B85" s="89" t="s">
        <v>434</v>
      </c>
      <c r="C85" s="73" t="s">
        <v>28</v>
      </c>
      <c r="D85" s="73" t="s">
        <v>29</v>
      </c>
      <c r="F85" s="96">
        <v>288</v>
      </c>
      <c r="G8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</f>
        <v>288</v>
      </c>
      <c r="H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" s="73"/>
      <c r="K85" s="248" t="e">
        <f>#REF!</f>
        <v>#REF!</v>
      </c>
    </row>
    <row r="86" spans="1:11" ht="19.5" customHeight="1" x14ac:dyDescent="0.25">
      <c r="A86" s="91"/>
      <c r="B86" s="91"/>
      <c r="F86" s="96">
        <v>0</v>
      </c>
      <c r="G8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</f>
        <v>0</v>
      </c>
      <c r="H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" s="73"/>
      <c r="K86" s="248">
        <v>0</v>
      </c>
    </row>
    <row r="87" spans="1:11" ht="19.5" customHeight="1" x14ac:dyDescent="0.3">
      <c r="A87" s="88" t="s">
        <v>123</v>
      </c>
      <c r="B87" s="89" t="s">
        <v>63</v>
      </c>
      <c r="C87" s="73" t="s">
        <v>152</v>
      </c>
      <c r="D87" s="73" t="s">
        <v>29</v>
      </c>
      <c r="F87" s="96">
        <v>670</v>
      </c>
      <c r="G8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</f>
        <v>710</v>
      </c>
      <c r="H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" s="73"/>
      <c r="K87" s="248" t="e">
        <f>#REF!</f>
        <v>#REF!</v>
      </c>
    </row>
    <row r="88" spans="1:11" ht="19.5" customHeight="1" x14ac:dyDescent="0.3">
      <c r="A88" s="88" t="s">
        <v>124</v>
      </c>
      <c r="B88" s="89" t="s">
        <v>64</v>
      </c>
      <c r="C88" s="73" t="s">
        <v>152</v>
      </c>
      <c r="D88" s="73" t="s">
        <v>29</v>
      </c>
      <c r="F88" s="96">
        <v>352</v>
      </c>
      <c r="G8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</f>
        <v>352</v>
      </c>
      <c r="H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" s="73"/>
      <c r="K88" s="248" t="e">
        <f>#REF!</f>
        <v>#REF!</v>
      </c>
    </row>
    <row r="89" spans="1:11" ht="19.5" customHeight="1" x14ac:dyDescent="0.3">
      <c r="A89" s="88" t="s">
        <v>125</v>
      </c>
      <c r="B89" s="89" t="s">
        <v>65</v>
      </c>
      <c r="C89" s="73" t="s">
        <v>152</v>
      </c>
      <c r="D89" s="73" t="s">
        <v>29</v>
      </c>
      <c r="F89" s="96">
        <v>572</v>
      </c>
      <c r="G8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</f>
        <v>572</v>
      </c>
      <c r="H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" s="73"/>
      <c r="K89" s="248" t="e">
        <f>#REF!</f>
        <v>#REF!</v>
      </c>
    </row>
    <row r="90" spans="1:11" ht="19.5" customHeight="1" x14ac:dyDescent="0.3">
      <c r="A90" s="88" t="s">
        <v>126</v>
      </c>
      <c r="B90" s="89" t="s">
        <v>66</v>
      </c>
      <c r="C90" s="73" t="s">
        <v>152</v>
      </c>
      <c r="D90" s="73" t="s">
        <v>29</v>
      </c>
      <c r="F90" s="96">
        <v>565</v>
      </c>
      <c r="G9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</f>
        <v>565</v>
      </c>
      <c r="H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" s="73"/>
      <c r="K90" s="248" t="e">
        <f>#REF!</f>
        <v>#REF!</v>
      </c>
    </row>
    <row r="91" spans="1:11" ht="19.5" customHeight="1" x14ac:dyDescent="0.3">
      <c r="A91" s="88" t="s">
        <v>130</v>
      </c>
      <c r="B91" s="89" t="s">
        <v>71</v>
      </c>
      <c r="C91" s="73" t="s">
        <v>28</v>
      </c>
      <c r="D91" s="73" t="s">
        <v>29</v>
      </c>
      <c r="F91" s="96">
        <v>840</v>
      </c>
      <c r="G9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</f>
        <v>840</v>
      </c>
      <c r="H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" s="73"/>
      <c r="K91" s="248" t="e">
        <f>#REF!</f>
        <v>#REF!</v>
      </c>
    </row>
    <row r="92" spans="1:11" ht="19.5" customHeight="1" x14ac:dyDescent="0.3">
      <c r="A92" s="88" t="s">
        <v>129</v>
      </c>
      <c r="B92" s="89" t="s">
        <v>70</v>
      </c>
      <c r="C92" s="73" t="s">
        <v>152</v>
      </c>
      <c r="D92" s="73" t="s">
        <v>29</v>
      </c>
      <c r="F92" s="96">
        <v>641</v>
      </c>
      <c r="G9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</f>
        <v>641</v>
      </c>
      <c r="H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" s="73"/>
      <c r="K92" s="248" t="e">
        <f>#REF!</f>
        <v>#REF!</v>
      </c>
    </row>
    <row r="93" spans="1:11" ht="19.5" customHeight="1" x14ac:dyDescent="0.3">
      <c r="A93" s="88" t="s">
        <v>146</v>
      </c>
      <c r="B93" s="89" t="s">
        <v>69</v>
      </c>
      <c r="C93" s="73" t="s">
        <v>152</v>
      </c>
      <c r="D93" s="73" t="s">
        <v>29</v>
      </c>
      <c r="F93" s="96">
        <v>912</v>
      </c>
      <c r="G9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</f>
        <v>912</v>
      </c>
      <c r="H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" s="73"/>
      <c r="K93" s="248" t="e">
        <f>#REF!</f>
        <v>#REF!</v>
      </c>
    </row>
    <row r="94" spans="1:11" ht="19.5" customHeight="1" x14ac:dyDescent="0.3">
      <c r="A94" s="88" t="s">
        <v>127</v>
      </c>
      <c r="B94" s="89" t="s">
        <v>67</v>
      </c>
      <c r="C94" s="73" t="s">
        <v>28</v>
      </c>
      <c r="D94" s="73" t="s">
        <v>29</v>
      </c>
      <c r="F94" s="96">
        <v>1528</v>
      </c>
      <c r="G9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</f>
        <v>1528</v>
      </c>
      <c r="H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" s="73"/>
      <c r="K94" s="248" t="e">
        <f>#REF!</f>
        <v>#REF!</v>
      </c>
    </row>
    <row r="95" spans="1:11" ht="19.5" customHeight="1" x14ac:dyDescent="0.3">
      <c r="A95" s="88" t="s">
        <v>128</v>
      </c>
      <c r="B95" s="89" t="s">
        <v>68</v>
      </c>
      <c r="C95" s="73" t="s">
        <v>28</v>
      </c>
      <c r="D95" s="73" t="s">
        <v>29</v>
      </c>
      <c r="F95" s="96">
        <v>136</v>
      </c>
      <c r="G9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</f>
        <v>136</v>
      </c>
      <c r="H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" s="73"/>
      <c r="K95" s="248" t="e">
        <f>#REF!</f>
        <v>#REF!</v>
      </c>
    </row>
    <row r="96" spans="1:11" ht="19.5" customHeight="1" x14ac:dyDescent="0.3">
      <c r="A96" s="88" t="s">
        <v>131</v>
      </c>
      <c r="B96" s="89" t="s">
        <v>72</v>
      </c>
      <c r="C96" s="73" t="s">
        <v>28</v>
      </c>
      <c r="D96" s="73" t="s">
        <v>29</v>
      </c>
      <c r="F96" s="96">
        <v>0</v>
      </c>
      <c r="G9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</f>
        <v>0</v>
      </c>
      <c r="H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" s="73"/>
      <c r="K96" s="248" t="e">
        <f>#REF!</f>
        <v>#REF!</v>
      </c>
    </row>
    <row r="97" spans="1:11" ht="19.5" customHeight="1" x14ac:dyDescent="0.3">
      <c r="A97" s="88" t="s">
        <v>132</v>
      </c>
      <c r="B97" s="89" t="s">
        <v>73</v>
      </c>
      <c r="C97" s="73" t="s">
        <v>152</v>
      </c>
      <c r="D97" s="73" t="s">
        <v>29</v>
      </c>
      <c r="F97" s="96">
        <v>0</v>
      </c>
      <c r="G9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</f>
        <v>0</v>
      </c>
      <c r="H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" s="73"/>
      <c r="K97" s="248" t="e">
        <f>#REF!</f>
        <v>#REF!</v>
      </c>
    </row>
    <row r="98" spans="1:11" ht="19.5" customHeight="1" x14ac:dyDescent="0.3">
      <c r="A98" s="88" t="s">
        <v>133</v>
      </c>
      <c r="B98" s="89" t="s">
        <v>74</v>
      </c>
      <c r="C98" s="73" t="s">
        <v>152</v>
      </c>
      <c r="D98" s="73" t="s">
        <v>29</v>
      </c>
      <c r="F98" s="96">
        <v>151</v>
      </c>
      <c r="G9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</f>
        <v>151</v>
      </c>
      <c r="H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" s="73"/>
      <c r="K98" s="248" t="e">
        <f>#REF!</f>
        <v>#REF!</v>
      </c>
    </row>
    <row r="99" spans="1:11" ht="19.5" customHeight="1" x14ac:dyDescent="0.3">
      <c r="A99" s="88" t="s">
        <v>134</v>
      </c>
      <c r="B99" s="89" t="s">
        <v>75</v>
      </c>
      <c r="C99" s="73" t="s">
        <v>28</v>
      </c>
      <c r="D99" s="73" t="s">
        <v>29</v>
      </c>
      <c r="F99" s="96">
        <v>0</v>
      </c>
      <c r="G9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</f>
        <v>0</v>
      </c>
      <c r="H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" s="73"/>
      <c r="K99" s="248" t="e">
        <f>#REF!</f>
        <v>#REF!</v>
      </c>
    </row>
    <row r="100" spans="1:11" ht="19.5" customHeight="1" x14ac:dyDescent="0.3">
      <c r="A100" s="88" t="s">
        <v>638</v>
      </c>
      <c r="B100" s="89" t="s">
        <v>640</v>
      </c>
      <c r="C100" s="73" t="s">
        <v>152</v>
      </c>
      <c r="D100" s="73" t="s">
        <v>29</v>
      </c>
      <c r="F100" s="96">
        <v>0</v>
      </c>
      <c r="G10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</f>
        <v>533</v>
      </c>
      <c r="H1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" s="73"/>
      <c r="K100" s="248" t="e">
        <f>#REF!</f>
        <v>#REF!</v>
      </c>
    </row>
    <row r="101" spans="1:11" ht="19.5" customHeight="1" x14ac:dyDescent="0.3">
      <c r="A101" s="88" t="s">
        <v>639</v>
      </c>
      <c r="B101" s="89" t="s">
        <v>641</v>
      </c>
      <c r="C101" s="73" t="s">
        <v>28</v>
      </c>
      <c r="D101" s="73" t="s">
        <v>29</v>
      </c>
      <c r="F101" s="96">
        <v>0</v>
      </c>
      <c r="G10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</f>
        <v>0</v>
      </c>
      <c r="H1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" s="73"/>
      <c r="K101" s="248" t="e">
        <f>#REF!</f>
        <v>#REF!</v>
      </c>
    </row>
    <row r="102" spans="1:11" ht="19.5" customHeight="1" x14ac:dyDescent="0.3">
      <c r="A102" s="88" t="s">
        <v>614</v>
      </c>
      <c r="B102" s="89" t="s">
        <v>615</v>
      </c>
      <c r="C102" s="73" t="s">
        <v>152</v>
      </c>
      <c r="D102" s="73" t="s">
        <v>29</v>
      </c>
      <c r="F102" s="96">
        <v>0</v>
      </c>
      <c r="G10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</f>
        <v>0</v>
      </c>
      <c r="H1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" s="73"/>
      <c r="K102" s="248" t="e">
        <f>#REF!</f>
        <v>#REF!</v>
      </c>
    </row>
    <row r="103" spans="1:11" ht="19.5" customHeight="1" x14ac:dyDescent="0.3">
      <c r="A103" s="88" t="s">
        <v>507</v>
      </c>
      <c r="B103" s="89" t="s">
        <v>508</v>
      </c>
      <c r="C103" s="73" t="s">
        <v>28</v>
      </c>
      <c r="D103" s="73" t="s">
        <v>29</v>
      </c>
      <c r="F103" s="96">
        <v>0</v>
      </c>
      <c r="G10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</f>
        <v>0</v>
      </c>
      <c r="H1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" s="73"/>
      <c r="K103" s="248" t="e">
        <f>#REF!</f>
        <v>#REF!</v>
      </c>
    </row>
    <row r="104" spans="1:11" ht="19.5" customHeight="1" x14ac:dyDescent="0.3">
      <c r="A104" s="88" t="s">
        <v>667</v>
      </c>
      <c r="B104" s="89" t="s">
        <v>668</v>
      </c>
      <c r="C104" s="73" t="s">
        <v>28</v>
      </c>
      <c r="D104" s="73" t="s">
        <v>29</v>
      </c>
      <c r="F104" s="96">
        <v>0</v>
      </c>
      <c r="G10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</f>
        <v>-300</v>
      </c>
      <c r="H1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" s="73"/>
      <c r="K104" s="248"/>
    </row>
    <row r="105" spans="1:11" ht="19.5" customHeight="1" x14ac:dyDescent="0.25">
      <c r="A105" s="91"/>
      <c r="B105" s="91"/>
      <c r="F105" s="96">
        <v>0</v>
      </c>
      <c r="G10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</f>
        <v>0</v>
      </c>
      <c r="H1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" s="73"/>
      <c r="K105" s="248">
        <v>0</v>
      </c>
    </row>
    <row r="106" spans="1:11" ht="19.5" customHeight="1" x14ac:dyDescent="0.3">
      <c r="A106" s="88" t="s">
        <v>135</v>
      </c>
      <c r="B106" s="89" t="s">
        <v>76</v>
      </c>
      <c r="C106" s="73" t="s">
        <v>153</v>
      </c>
      <c r="D106" s="73" t="s">
        <v>29</v>
      </c>
      <c r="F106" s="96">
        <v>0</v>
      </c>
      <c r="G10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</f>
        <v>0</v>
      </c>
      <c r="H1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" s="73"/>
      <c r="K106" s="248" t="e">
        <f>#REF!</f>
        <v>#REF!</v>
      </c>
    </row>
    <row r="107" spans="1:11" ht="19.5" customHeight="1" x14ac:dyDescent="0.3">
      <c r="A107" s="88" t="s">
        <v>871</v>
      </c>
      <c r="B107" s="89" t="s">
        <v>872</v>
      </c>
      <c r="C107" s="73" t="s">
        <v>153</v>
      </c>
      <c r="D107" s="73" t="s">
        <v>29</v>
      </c>
      <c r="F107" s="411"/>
      <c r="G10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</f>
        <v>0</v>
      </c>
      <c r="H1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" s="73"/>
      <c r="K107" s="420"/>
    </row>
    <row r="108" spans="1:11" ht="19.5" customHeight="1" x14ac:dyDescent="0.3">
      <c r="A108" s="88" t="s">
        <v>136</v>
      </c>
      <c r="B108" s="89" t="s">
        <v>77</v>
      </c>
      <c r="C108" s="73" t="s">
        <v>153</v>
      </c>
      <c r="D108" s="73" t="s">
        <v>29</v>
      </c>
      <c r="F108" s="96">
        <v>0</v>
      </c>
      <c r="G10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</f>
        <v>0</v>
      </c>
      <c r="H1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" s="73"/>
      <c r="K108" s="248" t="e">
        <f>#REF!</f>
        <v>#REF!</v>
      </c>
    </row>
    <row r="109" spans="1:11" ht="19.5" customHeight="1" x14ac:dyDescent="0.3">
      <c r="A109" s="88" t="s">
        <v>137</v>
      </c>
      <c r="B109" s="89" t="s">
        <v>78</v>
      </c>
      <c r="C109" s="73" t="s">
        <v>153</v>
      </c>
      <c r="D109" s="73" t="s">
        <v>29</v>
      </c>
      <c r="F109" s="96">
        <v>0</v>
      </c>
      <c r="G10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</f>
        <v>0</v>
      </c>
      <c r="H1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" s="73"/>
      <c r="K109" s="248" t="e">
        <f>#REF!</f>
        <v>#REF!</v>
      </c>
    </row>
    <row r="110" spans="1:11" ht="19.5" customHeight="1" x14ac:dyDescent="0.3">
      <c r="A110" s="88" t="s">
        <v>870</v>
      </c>
      <c r="B110" s="89" t="s">
        <v>873</v>
      </c>
      <c r="C110" s="73" t="s">
        <v>153</v>
      </c>
      <c r="D110" s="73" t="s">
        <v>29</v>
      </c>
      <c r="F110" s="411"/>
      <c r="G11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</f>
        <v>0</v>
      </c>
      <c r="H1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" s="73"/>
      <c r="K110" s="420"/>
    </row>
    <row r="111" spans="1:11" ht="19.5" customHeight="1" x14ac:dyDescent="0.3">
      <c r="A111" s="93" t="s">
        <v>138</v>
      </c>
      <c r="B111" s="94" t="s">
        <v>79</v>
      </c>
      <c r="C111" s="73" t="s">
        <v>153</v>
      </c>
      <c r="D111" s="73" t="s">
        <v>151</v>
      </c>
      <c r="F111" s="96">
        <v>0</v>
      </c>
      <c r="G11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</f>
        <v>0</v>
      </c>
      <c r="H1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" s="73"/>
      <c r="K111" s="248" t="e">
        <f>#REF!</f>
        <v>#REF!</v>
      </c>
    </row>
    <row r="112" spans="1:11" ht="19.5" customHeight="1" x14ac:dyDescent="0.3">
      <c r="A112" s="88" t="s">
        <v>139</v>
      </c>
      <c r="B112" s="89" t="s">
        <v>80</v>
      </c>
      <c r="C112" s="73" t="s">
        <v>153</v>
      </c>
      <c r="D112" s="73" t="s">
        <v>29</v>
      </c>
      <c r="F112" s="96">
        <v>0</v>
      </c>
      <c r="G11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</f>
        <v>0</v>
      </c>
      <c r="H1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" s="73"/>
      <c r="K112" s="248" t="e">
        <f>#REF!</f>
        <v>#REF!</v>
      </c>
    </row>
    <row r="113" spans="1:11" ht="19.5" customHeight="1" x14ac:dyDescent="0.3">
      <c r="A113" s="88" t="s">
        <v>954</v>
      </c>
      <c r="B113" s="89" t="s">
        <v>963</v>
      </c>
      <c r="C113" s="73" t="s">
        <v>153</v>
      </c>
      <c r="D113" s="73" t="s">
        <v>29</v>
      </c>
      <c r="F113" s="96">
        <v>0</v>
      </c>
      <c r="G11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</f>
        <v>0</v>
      </c>
      <c r="H1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" s="73"/>
      <c r="K113" s="420"/>
    </row>
    <row r="114" spans="1:11" ht="19.5" customHeight="1" x14ac:dyDescent="0.3">
      <c r="A114" s="88" t="s">
        <v>140</v>
      </c>
      <c r="B114" s="89" t="s">
        <v>476</v>
      </c>
      <c r="C114" s="73" t="s">
        <v>153</v>
      </c>
      <c r="D114" s="73" t="s">
        <v>29</v>
      </c>
      <c r="F114" s="96">
        <v>0</v>
      </c>
      <c r="G11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</f>
        <v>0</v>
      </c>
      <c r="H1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" s="73"/>
      <c r="K114" s="248" t="e">
        <f>#REF!</f>
        <v>#REF!</v>
      </c>
    </row>
    <row r="115" spans="1:11" ht="19.5" customHeight="1" x14ac:dyDescent="0.3">
      <c r="A115" s="88" t="s">
        <v>876</v>
      </c>
      <c r="B115" s="89" t="s">
        <v>877</v>
      </c>
      <c r="C115" s="73" t="s">
        <v>153</v>
      </c>
      <c r="D115" s="73" t="s">
        <v>29</v>
      </c>
      <c r="F115" s="96">
        <v>0</v>
      </c>
      <c r="G11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</f>
        <v>0</v>
      </c>
      <c r="H1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" s="73"/>
      <c r="K115" s="420"/>
    </row>
    <row r="116" spans="1:11" ht="19.5" customHeight="1" x14ac:dyDescent="0.3">
      <c r="A116" s="88" t="s">
        <v>474</v>
      </c>
      <c r="B116" s="89" t="s">
        <v>475</v>
      </c>
      <c r="C116" s="73" t="s">
        <v>153</v>
      </c>
      <c r="D116" s="73" t="s">
        <v>29</v>
      </c>
      <c r="F116" s="96">
        <v>0</v>
      </c>
      <c r="G11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</f>
        <v>0</v>
      </c>
      <c r="H1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" s="73"/>
      <c r="K116" s="248" t="e">
        <f>#REF!</f>
        <v>#REF!</v>
      </c>
    </row>
    <row r="117" spans="1:11" ht="19.5" customHeight="1" x14ac:dyDescent="0.3">
      <c r="A117" s="88" t="s">
        <v>967</v>
      </c>
      <c r="B117" s="89" t="s">
        <v>966</v>
      </c>
      <c r="C117" s="73" t="s">
        <v>153</v>
      </c>
      <c r="D117" s="73" t="s">
        <v>29</v>
      </c>
      <c r="F117" s="96">
        <v>0</v>
      </c>
      <c r="G11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</f>
        <v>0</v>
      </c>
      <c r="H1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" s="73"/>
      <c r="K117" s="420"/>
    </row>
    <row r="118" spans="1:11" ht="19.5" customHeight="1" x14ac:dyDescent="0.3">
      <c r="A118" s="88" t="s">
        <v>478</v>
      </c>
      <c r="B118" s="89" t="s">
        <v>477</v>
      </c>
      <c r="C118" s="73" t="s">
        <v>153</v>
      </c>
      <c r="D118" s="73" t="s">
        <v>29</v>
      </c>
      <c r="F118" s="96">
        <v>0</v>
      </c>
      <c r="G11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</f>
        <v>0</v>
      </c>
      <c r="H1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" s="73"/>
      <c r="K118" s="248" t="e">
        <f>#REF!</f>
        <v>#REF!</v>
      </c>
    </row>
    <row r="119" spans="1:11" ht="19.5" customHeight="1" x14ac:dyDescent="0.3">
      <c r="A119" s="88" t="s">
        <v>141</v>
      </c>
      <c r="B119" s="89" t="s">
        <v>81</v>
      </c>
      <c r="C119" s="73" t="s">
        <v>153</v>
      </c>
      <c r="D119" s="73" t="s">
        <v>29</v>
      </c>
      <c r="F119" s="96">
        <v>0</v>
      </c>
      <c r="G11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</f>
        <v>0</v>
      </c>
      <c r="H1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" s="73"/>
      <c r="K119" s="248" t="e">
        <f>#REF!</f>
        <v>#REF!</v>
      </c>
    </row>
    <row r="120" spans="1:11" ht="19.5" customHeight="1" x14ac:dyDescent="0.3">
      <c r="A120" s="88" t="s">
        <v>142</v>
      </c>
      <c r="B120" s="89" t="s">
        <v>82</v>
      </c>
      <c r="C120" s="73" t="s">
        <v>153</v>
      </c>
      <c r="D120" s="73" t="s">
        <v>29</v>
      </c>
      <c r="F120" s="96">
        <v>0</v>
      </c>
      <c r="G120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</f>
        <v>0</v>
      </c>
      <c r="H1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" s="73"/>
      <c r="K120" s="248" t="e">
        <f>#REF!</f>
        <v>#REF!</v>
      </c>
    </row>
    <row r="121" spans="1:11" ht="19.5" customHeight="1" x14ac:dyDescent="0.3">
      <c r="A121" s="88" t="s">
        <v>209</v>
      </c>
      <c r="B121" s="89" t="s">
        <v>453</v>
      </c>
      <c r="C121" s="73" t="s">
        <v>153</v>
      </c>
      <c r="D121" s="73" t="s">
        <v>29</v>
      </c>
      <c r="F121" s="96">
        <v>0</v>
      </c>
      <c r="G121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</f>
        <v>0</v>
      </c>
      <c r="H1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" s="73"/>
      <c r="K121" s="248" t="e">
        <f>#REF!</f>
        <v>#REF!</v>
      </c>
    </row>
    <row r="122" spans="1:11" ht="19.5" customHeight="1" x14ac:dyDescent="0.3">
      <c r="A122" s="88" t="s">
        <v>616</v>
      </c>
      <c r="B122" s="94" t="s">
        <v>617</v>
      </c>
      <c r="C122" s="73" t="s">
        <v>153</v>
      </c>
      <c r="D122" s="73" t="s">
        <v>29</v>
      </c>
      <c r="F122" s="96">
        <v>378</v>
      </c>
      <c r="G122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</f>
        <v>378</v>
      </c>
      <c r="H1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" s="73"/>
      <c r="K122" s="248" t="e">
        <f>#REF!</f>
        <v>#REF!</v>
      </c>
    </row>
    <row r="123" spans="1:11" ht="19.5" customHeight="1" x14ac:dyDescent="0.3">
      <c r="A123" s="92" t="s">
        <v>143</v>
      </c>
      <c r="B123" s="89" t="s">
        <v>83</v>
      </c>
      <c r="C123" s="73" t="s">
        <v>153</v>
      </c>
      <c r="D123" s="73" t="s">
        <v>29</v>
      </c>
      <c r="F123" s="96">
        <v>0</v>
      </c>
      <c r="G123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</f>
        <v>0</v>
      </c>
      <c r="H1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" s="73"/>
      <c r="K123" s="248" t="e">
        <f>#REF!</f>
        <v>#REF!</v>
      </c>
    </row>
    <row r="124" spans="1:11" ht="19.5" customHeight="1" x14ac:dyDescent="0.3">
      <c r="A124" s="92" t="s">
        <v>144</v>
      </c>
      <c r="B124" s="89" t="s">
        <v>84</v>
      </c>
      <c r="C124" s="73" t="s">
        <v>153</v>
      </c>
      <c r="D124" s="73" t="s">
        <v>29</v>
      </c>
      <c r="F124" s="96">
        <v>0</v>
      </c>
      <c r="G124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</f>
        <v>0</v>
      </c>
      <c r="H1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" s="73"/>
      <c r="K124" s="248" t="e">
        <f>#REF!</f>
        <v>#REF!</v>
      </c>
    </row>
    <row r="125" spans="1:11" ht="19.5" customHeight="1" x14ac:dyDescent="0.3">
      <c r="A125" s="88" t="s">
        <v>145</v>
      </c>
      <c r="B125" s="89" t="s">
        <v>85</v>
      </c>
      <c r="C125" s="73" t="s">
        <v>153</v>
      </c>
      <c r="D125" s="73" t="s">
        <v>29</v>
      </c>
      <c r="F125" s="96">
        <v>3</v>
      </c>
      <c r="G125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</f>
        <v>3</v>
      </c>
      <c r="H1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" s="73"/>
      <c r="K125" s="248" t="e">
        <f>#REF!</f>
        <v>#REF!</v>
      </c>
    </row>
    <row r="126" spans="1:11" ht="19.5" customHeight="1" x14ac:dyDescent="0.3">
      <c r="A126" s="88" t="s">
        <v>911</v>
      </c>
      <c r="B126" s="89" t="s">
        <v>912</v>
      </c>
      <c r="C126" s="73" t="s">
        <v>153</v>
      </c>
      <c r="D126" s="73" t="s">
        <v>29</v>
      </c>
      <c r="F126" s="411">
        <v>0</v>
      </c>
      <c r="G126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</f>
        <v>0</v>
      </c>
      <c r="H1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" s="73"/>
      <c r="K126" s="248" t="e">
        <f>#REF!</f>
        <v>#REF!</v>
      </c>
    </row>
    <row r="127" spans="1:11" ht="18.75" x14ac:dyDescent="0.3">
      <c r="A127" s="88"/>
      <c r="B127" s="89"/>
      <c r="F127" s="96"/>
      <c r="G127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</f>
        <v>0</v>
      </c>
      <c r="H1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" s="73"/>
    </row>
    <row r="128" spans="1:11" ht="18.75" x14ac:dyDescent="0.3">
      <c r="A128" s="88" t="s">
        <v>711</v>
      </c>
      <c r="B128" s="89" t="s">
        <v>712</v>
      </c>
      <c r="C128" s="73" t="s">
        <v>713</v>
      </c>
      <c r="D128" s="73" t="s">
        <v>29</v>
      </c>
      <c r="F128" s="96">
        <v>0</v>
      </c>
      <c r="G128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</f>
        <v>0</v>
      </c>
      <c r="H1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" s="73"/>
    </row>
    <row r="129" spans="1:10" ht="18.75" x14ac:dyDescent="0.3">
      <c r="A129" s="88" t="s">
        <v>1104</v>
      </c>
      <c r="B129" s="89" t="s">
        <v>1105</v>
      </c>
      <c r="C129" s="73" t="s">
        <v>713</v>
      </c>
      <c r="D129" s="73" t="s">
        <v>29</v>
      </c>
      <c r="F129" s="96">
        <v>0</v>
      </c>
      <c r="G129" s="126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</f>
        <v>0</v>
      </c>
      <c r="H1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" s="73"/>
    </row>
    <row r="130" spans="1:10" ht="18.75" x14ac:dyDescent="0.3">
      <c r="A130" s="88"/>
      <c r="B130" s="89"/>
      <c r="G1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</f>
        <v>0</v>
      </c>
      <c r="H1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" s="73"/>
    </row>
    <row r="131" spans="1:10" ht="18.75" x14ac:dyDescent="0.3">
      <c r="A131" s="88"/>
      <c r="B131" s="89"/>
      <c r="G1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</f>
        <v>0</v>
      </c>
      <c r="H1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" s="73"/>
    </row>
    <row r="132" spans="1:10" ht="18.75" x14ac:dyDescent="0.3">
      <c r="A132" s="88"/>
      <c r="B132" s="89"/>
      <c r="G1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</f>
        <v>0</v>
      </c>
      <c r="H1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" s="73"/>
    </row>
    <row r="133" spans="1:10" ht="18.75" x14ac:dyDescent="0.3">
      <c r="A133" s="88"/>
      <c r="B133" s="89"/>
      <c r="G1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</f>
        <v>0</v>
      </c>
      <c r="H1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" s="73"/>
    </row>
    <row r="134" spans="1:10" ht="18.75" x14ac:dyDescent="0.3">
      <c r="A134" s="88"/>
      <c r="B134" s="89"/>
      <c r="G1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</f>
        <v>0</v>
      </c>
      <c r="H1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" s="73"/>
    </row>
    <row r="135" spans="1:10" ht="18.75" x14ac:dyDescent="0.3">
      <c r="A135" s="88"/>
      <c r="B135" s="89"/>
      <c r="G1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</f>
        <v>0</v>
      </c>
      <c r="H1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" s="73"/>
    </row>
    <row r="136" spans="1:10" ht="18.75" x14ac:dyDescent="0.3">
      <c r="A136" s="88"/>
      <c r="B136" s="89"/>
      <c r="G1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</f>
        <v>0</v>
      </c>
      <c r="H1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" s="73"/>
    </row>
    <row r="137" spans="1:10" x14ac:dyDescent="0.25">
      <c r="A137" s="95"/>
      <c r="B137" s="91"/>
      <c r="G1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</f>
        <v>0</v>
      </c>
      <c r="H1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" s="73"/>
    </row>
    <row r="138" spans="1:10" x14ac:dyDescent="0.25">
      <c r="A138" s="95"/>
      <c r="B138" s="91"/>
      <c r="G1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</f>
        <v>0</v>
      </c>
      <c r="H1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" s="73"/>
    </row>
    <row r="139" spans="1:10" x14ac:dyDescent="0.25">
      <c r="A139" s="95"/>
      <c r="B139" s="91"/>
      <c r="G1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</f>
        <v>0</v>
      </c>
      <c r="H1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" s="73"/>
    </row>
    <row r="140" spans="1:10" x14ac:dyDescent="0.25">
      <c r="A140" s="95"/>
      <c r="B140" s="91"/>
      <c r="G1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</f>
        <v>0</v>
      </c>
      <c r="H1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" s="73"/>
    </row>
    <row r="141" spans="1:10" x14ac:dyDescent="0.25">
      <c r="A141" s="95"/>
      <c r="B141" s="91"/>
      <c r="G1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</f>
        <v>0</v>
      </c>
      <c r="H1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" s="73"/>
    </row>
    <row r="142" spans="1:10" x14ac:dyDescent="0.25">
      <c r="A142" s="95"/>
      <c r="B142" s="91"/>
      <c r="G1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</f>
        <v>0</v>
      </c>
      <c r="H1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" s="73"/>
    </row>
    <row r="143" spans="1:10" x14ac:dyDescent="0.25">
      <c r="A143" s="95"/>
      <c r="B143" s="91"/>
      <c r="G1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</f>
        <v>0</v>
      </c>
      <c r="H1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" s="73"/>
    </row>
    <row r="144" spans="1:10" x14ac:dyDescent="0.25">
      <c r="A144" s="95"/>
      <c r="B144" s="91"/>
      <c r="G1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</f>
        <v>0</v>
      </c>
      <c r="H1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" s="73"/>
    </row>
    <row r="145" spans="1:10" x14ac:dyDescent="0.25">
      <c r="A145" s="95"/>
      <c r="B145" s="91"/>
      <c r="G1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</f>
        <v>0</v>
      </c>
      <c r="H1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" s="73"/>
    </row>
    <row r="146" spans="1:10" x14ac:dyDescent="0.25">
      <c r="A146" s="95"/>
      <c r="B146" s="91"/>
      <c r="G1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</f>
        <v>0</v>
      </c>
      <c r="H1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" s="73"/>
    </row>
    <row r="147" spans="1:10" x14ac:dyDescent="0.25">
      <c r="A147" s="95"/>
      <c r="B147" s="91"/>
      <c r="G1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</f>
        <v>0</v>
      </c>
      <c r="H1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" s="73"/>
    </row>
    <row r="148" spans="1:10" x14ac:dyDescent="0.25">
      <c r="A148" s="95"/>
      <c r="B148" s="91"/>
      <c r="G1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</f>
        <v>0</v>
      </c>
      <c r="H1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" s="73"/>
    </row>
    <row r="149" spans="1:10" x14ac:dyDescent="0.25">
      <c r="A149" s="95"/>
      <c r="B149" s="91"/>
      <c r="G1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</f>
        <v>0</v>
      </c>
      <c r="H1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" s="73"/>
    </row>
    <row r="150" spans="1:10" x14ac:dyDescent="0.25">
      <c r="A150" s="95"/>
      <c r="B150" s="91"/>
      <c r="G1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</f>
        <v>0</v>
      </c>
      <c r="H1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" s="73"/>
    </row>
    <row r="151" spans="1:10" x14ac:dyDescent="0.25">
      <c r="A151" s="95"/>
      <c r="B151" s="91"/>
      <c r="G1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</f>
        <v>0</v>
      </c>
      <c r="H1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" s="73"/>
    </row>
    <row r="152" spans="1:10" x14ac:dyDescent="0.25">
      <c r="A152" s="95"/>
      <c r="B152" s="91"/>
      <c r="G1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</f>
        <v>0</v>
      </c>
      <c r="H1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" s="73"/>
    </row>
    <row r="153" spans="1:10" x14ac:dyDescent="0.25">
      <c r="A153" s="95"/>
      <c r="B153" s="91"/>
      <c r="G1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</f>
        <v>0</v>
      </c>
      <c r="H1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" s="73"/>
    </row>
    <row r="154" spans="1:10" x14ac:dyDescent="0.25">
      <c r="A154" s="95"/>
      <c r="B154" s="91"/>
      <c r="G1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</f>
        <v>0</v>
      </c>
      <c r="H1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" s="73"/>
    </row>
    <row r="155" spans="1:10" x14ac:dyDescent="0.25">
      <c r="G1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</f>
        <v>0</v>
      </c>
      <c r="H1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" s="73"/>
    </row>
    <row r="156" spans="1:10" x14ac:dyDescent="0.25">
      <c r="G1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</f>
        <v>0</v>
      </c>
      <c r="H1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" s="73"/>
    </row>
    <row r="157" spans="1:10" x14ac:dyDescent="0.25">
      <c r="G1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</f>
        <v>0</v>
      </c>
      <c r="H1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" s="73"/>
    </row>
    <row r="158" spans="1:10" x14ac:dyDescent="0.25">
      <c r="G1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</f>
        <v>0</v>
      </c>
      <c r="H1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" s="73"/>
    </row>
    <row r="159" spans="1:10" x14ac:dyDescent="0.25">
      <c r="G1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</f>
        <v>0</v>
      </c>
      <c r="H1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" s="73"/>
    </row>
    <row r="160" spans="1:10" x14ac:dyDescent="0.25">
      <c r="G1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</f>
        <v>0</v>
      </c>
      <c r="H1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" s="73"/>
    </row>
    <row r="161" spans="1:10" x14ac:dyDescent="0.25">
      <c r="G1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</f>
        <v>0</v>
      </c>
      <c r="H1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" s="73"/>
    </row>
    <row r="162" spans="1:10" x14ac:dyDescent="0.25">
      <c r="G1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</f>
        <v>0</v>
      </c>
      <c r="H1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" s="73"/>
    </row>
    <row r="163" spans="1:10" x14ac:dyDescent="0.25">
      <c r="A163" s="73"/>
      <c r="G1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</f>
        <v>0</v>
      </c>
      <c r="H1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" s="73"/>
    </row>
    <row r="164" spans="1:10" x14ac:dyDescent="0.25">
      <c r="A164" s="73"/>
      <c r="G1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</f>
        <v>0</v>
      </c>
      <c r="H1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" s="73"/>
    </row>
    <row r="165" spans="1:10" x14ac:dyDescent="0.25">
      <c r="A165" s="73"/>
      <c r="G1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</f>
        <v>0</v>
      </c>
      <c r="H1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" s="73"/>
    </row>
    <row r="166" spans="1:10" x14ac:dyDescent="0.25">
      <c r="A166" s="73"/>
      <c r="G1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</f>
        <v>0</v>
      </c>
      <c r="H1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" s="73"/>
    </row>
    <row r="167" spans="1:10" x14ac:dyDescent="0.25">
      <c r="A167" s="73"/>
      <c r="G1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</f>
        <v>0</v>
      </c>
      <c r="H1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" s="73"/>
    </row>
    <row r="168" spans="1:10" x14ac:dyDescent="0.25">
      <c r="A168" s="73"/>
      <c r="G1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</f>
        <v>0</v>
      </c>
      <c r="H1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" s="73"/>
    </row>
    <row r="169" spans="1:10" x14ac:dyDescent="0.25">
      <c r="A169" s="73"/>
      <c r="G1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</f>
        <v>0</v>
      </c>
      <c r="H1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" s="73"/>
    </row>
    <row r="170" spans="1:10" x14ac:dyDescent="0.25">
      <c r="A170" s="73"/>
      <c r="G1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</f>
        <v>0</v>
      </c>
      <c r="H1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" s="73"/>
    </row>
    <row r="171" spans="1:10" x14ac:dyDescent="0.25">
      <c r="A171" s="73"/>
      <c r="G1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</f>
        <v>0</v>
      </c>
      <c r="H1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" s="73"/>
    </row>
    <row r="172" spans="1:10" x14ac:dyDescent="0.25">
      <c r="A172" s="73"/>
      <c r="G1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</f>
        <v>0</v>
      </c>
      <c r="H1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" s="73"/>
    </row>
    <row r="173" spans="1:10" x14ac:dyDescent="0.25">
      <c r="A173" s="73"/>
      <c r="G1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</f>
        <v>0</v>
      </c>
      <c r="H1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" s="73"/>
    </row>
    <row r="174" spans="1:10" x14ac:dyDescent="0.25">
      <c r="A174" s="73"/>
      <c r="G1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</f>
        <v>0</v>
      </c>
      <c r="H1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" s="73"/>
    </row>
    <row r="175" spans="1:10" x14ac:dyDescent="0.25">
      <c r="A175" s="73"/>
      <c r="G1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</f>
        <v>0</v>
      </c>
      <c r="H1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" s="73"/>
    </row>
    <row r="176" spans="1:10" x14ac:dyDescent="0.25">
      <c r="A176" s="73"/>
      <c r="G1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</f>
        <v>0</v>
      </c>
      <c r="H1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" s="73"/>
    </row>
    <row r="177" spans="1:10" x14ac:dyDescent="0.25">
      <c r="A177" s="73"/>
      <c r="G1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</f>
        <v>0</v>
      </c>
      <c r="H1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" s="73"/>
    </row>
    <row r="178" spans="1:10" x14ac:dyDescent="0.25">
      <c r="A178" s="73"/>
      <c r="G1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</f>
        <v>0</v>
      </c>
      <c r="H1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" s="73"/>
    </row>
    <row r="179" spans="1:10" x14ac:dyDescent="0.25">
      <c r="A179" s="73"/>
      <c r="G1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</f>
        <v>0</v>
      </c>
      <c r="H1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" s="73"/>
    </row>
    <row r="180" spans="1:10" x14ac:dyDescent="0.25">
      <c r="A180" s="73"/>
      <c r="G1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</f>
        <v>0</v>
      </c>
      <c r="H1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" s="73"/>
    </row>
    <row r="181" spans="1:10" x14ac:dyDescent="0.25">
      <c r="A181" s="73"/>
      <c r="G1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</f>
        <v>0</v>
      </c>
      <c r="H1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" s="73"/>
    </row>
    <row r="182" spans="1:10" x14ac:dyDescent="0.25">
      <c r="A182" s="73"/>
      <c r="G1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</f>
        <v>0</v>
      </c>
      <c r="H1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" s="73"/>
    </row>
    <row r="183" spans="1:10" x14ac:dyDescent="0.25">
      <c r="A183" s="73"/>
      <c r="G1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</f>
        <v>0</v>
      </c>
      <c r="H1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" s="73"/>
    </row>
    <row r="184" spans="1:10" x14ac:dyDescent="0.25">
      <c r="A184" s="73"/>
      <c r="G1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</f>
        <v>0</v>
      </c>
      <c r="H1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" s="73"/>
    </row>
    <row r="185" spans="1:10" x14ac:dyDescent="0.25">
      <c r="A185" s="73"/>
      <c r="G1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</f>
        <v>0</v>
      </c>
      <c r="H1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" s="73"/>
    </row>
    <row r="186" spans="1:10" x14ac:dyDescent="0.25">
      <c r="A186" s="73"/>
      <c r="G1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</f>
        <v>0</v>
      </c>
      <c r="H1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" s="73"/>
    </row>
    <row r="187" spans="1:10" x14ac:dyDescent="0.25">
      <c r="A187" s="73"/>
      <c r="G1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</f>
        <v>0</v>
      </c>
      <c r="H1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" s="73"/>
    </row>
    <row r="188" spans="1:10" x14ac:dyDescent="0.25">
      <c r="A188" s="73"/>
      <c r="G1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</f>
        <v>0</v>
      </c>
      <c r="H1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" s="73"/>
    </row>
    <row r="189" spans="1:10" x14ac:dyDescent="0.25">
      <c r="A189" s="73"/>
      <c r="G1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</f>
        <v>0</v>
      </c>
      <c r="H1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" s="73"/>
    </row>
    <row r="190" spans="1:10" x14ac:dyDescent="0.25">
      <c r="A190" s="73"/>
      <c r="G1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</f>
        <v>0</v>
      </c>
      <c r="H1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" s="73"/>
    </row>
    <row r="191" spans="1:10" x14ac:dyDescent="0.25">
      <c r="A191" s="73"/>
      <c r="G1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</f>
        <v>0</v>
      </c>
      <c r="H1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" s="73"/>
    </row>
    <row r="192" spans="1:10" x14ac:dyDescent="0.25">
      <c r="A192" s="73"/>
      <c r="G1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</f>
        <v>0</v>
      </c>
      <c r="H1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" s="73"/>
    </row>
    <row r="193" spans="1:10" x14ac:dyDescent="0.25">
      <c r="A193" s="73"/>
      <c r="G1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</f>
        <v>0</v>
      </c>
      <c r="H1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" s="73"/>
    </row>
    <row r="194" spans="1:10" x14ac:dyDescent="0.25">
      <c r="A194" s="73"/>
      <c r="G1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</f>
        <v>0</v>
      </c>
      <c r="H1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" s="73"/>
    </row>
    <row r="195" spans="1:10" x14ac:dyDescent="0.25">
      <c r="A195" s="73"/>
      <c r="G1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</f>
        <v>0</v>
      </c>
      <c r="H1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" s="73"/>
    </row>
    <row r="196" spans="1:10" x14ac:dyDescent="0.25">
      <c r="A196" s="73"/>
      <c r="G1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</f>
        <v>0</v>
      </c>
      <c r="H1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" s="73"/>
    </row>
    <row r="197" spans="1:10" x14ac:dyDescent="0.25">
      <c r="A197" s="73"/>
      <c r="G1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</f>
        <v>0</v>
      </c>
      <c r="H1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" s="73"/>
    </row>
    <row r="198" spans="1:10" x14ac:dyDescent="0.25">
      <c r="A198" s="73"/>
      <c r="G1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</f>
        <v>0</v>
      </c>
      <c r="H1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" s="73"/>
    </row>
    <row r="199" spans="1:10" x14ac:dyDescent="0.25">
      <c r="A199" s="73"/>
      <c r="G1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</f>
        <v>0</v>
      </c>
      <c r="H1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" s="73"/>
    </row>
    <row r="200" spans="1:10" x14ac:dyDescent="0.25">
      <c r="A200" s="73"/>
      <c r="G2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</f>
        <v>0</v>
      </c>
      <c r="H2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" s="73"/>
    </row>
    <row r="201" spans="1:10" x14ac:dyDescent="0.25">
      <c r="A201" s="73"/>
      <c r="G2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</f>
        <v>0</v>
      </c>
      <c r="H2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" s="73"/>
    </row>
    <row r="202" spans="1:10" x14ac:dyDescent="0.25">
      <c r="A202" s="73"/>
      <c r="G2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</f>
        <v>0</v>
      </c>
      <c r="H2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" s="73"/>
    </row>
    <row r="203" spans="1:10" x14ac:dyDescent="0.25">
      <c r="A203" s="73"/>
      <c r="G2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</f>
        <v>0</v>
      </c>
      <c r="H2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3" s="73"/>
    </row>
    <row r="204" spans="1:10" x14ac:dyDescent="0.25">
      <c r="A204" s="73"/>
      <c r="G2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204</f>
        <v>0</v>
      </c>
      <c r="H2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4" s="73"/>
    </row>
    <row r="205" spans="1:10" x14ac:dyDescent="0.25">
      <c r="A205" s="73"/>
      <c r="G2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205</f>
        <v>0</v>
      </c>
      <c r="H2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5" s="73"/>
    </row>
    <row r="206" spans="1:10" x14ac:dyDescent="0.25">
      <c r="A206" s="73"/>
      <c r="G2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206</f>
        <v>0</v>
      </c>
      <c r="H2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6" s="73"/>
    </row>
    <row r="207" spans="1:10" x14ac:dyDescent="0.25">
      <c r="A207" s="73"/>
      <c r="G2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207</f>
        <v>0</v>
      </c>
      <c r="H2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7" s="73"/>
    </row>
    <row r="208" spans="1:10" x14ac:dyDescent="0.25">
      <c r="A208" s="73"/>
      <c r="G2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208</f>
        <v>0</v>
      </c>
      <c r="H2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8" s="73"/>
    </row>
    <row r="209" spans="1:10" x14ac:dyDescent="0.25">
      <c r="A209" s="73"/>
      <c r="G2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209</f>
        <v>0</v>
      </c>
      <c r="H2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9" s="73"/>
    </row>
    <row r="210" spans="1:10" x14ac:dyDescent="0.25">
      <c r="A210" s="73"/>
      <c r="G2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210</f>
        <v>0</v>
      </c>
      <c r="H2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0" s="73"/>
    </row>
    <row r="211" spans="1:10" x14ac:dyDescent="0.25">
      <c r="A211" s="73"/>
      <c r="G2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211</f>
        <v>0</v>
      </c>
      <c r="H2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1" s="73"/>
    </row>
    <row r="212" spans="1:10" x14ac:dyDescent="0.25">
      <c r="A212" s="73"/>
      <c r="G2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212</f>
        <v>0</v>
      </c>
      <c r="H2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2" s="73"/>
    </row>
    <row r="213" spans="1:10" x14ac:dyDescent="0.25">
      <c r="A213" s="73"/>
      <c r="G2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213</f>
        <v>0</v>
      </c>
      <c r="H2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3" s="73"/>
    </row>
    <row r="214" spans="1:10" x14ac:dyDescent="0.25">
      <c r="A214" s="73"/>
      <c r="G2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214</f>
        <v>0</v>
      </c>
      <c r="H2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4" s="73"/>
    </row>
    <row r="215" spans="1:10" x14ac:dyDescent="0.25">
      <c r="A215" s="73"/>
      <c r="G2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215</f>
        <v>0</v>
      </c>
      <c r="H2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5" s="73"/>
    </row>
    <row r="216" spans="1:10" x14ac:dyDescent="0.25">
      <c r="A216" s="73"/>
      <c r="G2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216</f>
        <v>0</v>
      </c>
      <c r="H2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6" s="73"/>
    </row>
    <row r="217" spans="1:10" x14ac:dyDescent="0.25">
      <c r="A217" s="73"/>
      <c r="G2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217</f>
        <v>0</v>
      </c>
      <c r="H2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7" s="73"/>
    </row>
    <row r="218" spans="1:10" x14ac:dyDescent="0.25">
      <c r="A218" s="73"/>
      <c r="G2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218</f>
        <v>0</v>
      </c>
      <c r="H2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8" s="73"/>
    </row>
    <row r="219" spans="1:10" x14ac:dyDescent="0.25">
      <c r="A219" s="73"/>
      <c r="G2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219</f>
        <v>0</v>
      </c>
      <c r="H2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19" s="73"/>
    </row>
    <row r="220" spans="1:10" x14ac:dyDescent="0.25">
      <c r="A220" s="73"/>
      <c r="G2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220</f>
        <v>0</v>
      </c>
      <c r="H2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0" s="73"/>
    </row>
    <row r="221" spans="1:10" x14ac:dyDescent="0.25">
      <c r="A221" s="73"/>
      <c r="G2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221</f>
        <v>0</v>
      </c>
      <c r="H2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1" s="73"/>
    </row>
    <row r="222" spans="1:10" x14ac:dyDescent="0.25">
      <c r="A222" s="73"/>
      <c r="G2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222</f>
        <v>0</v>
      </c>
      <c r="H2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2" s="73"/>
    </row>
    <row r="223" spans="1:10" x14ac:dyDescent="0.25">
      <c r="A223" s="73"/>
      <c r="G2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223</f>
        <v>0</v>
      </c>
      <c r="H2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3" s="73"/>
    </row>
    <row r="224" spans="1:10" x14ac:dyDescent="0.25">
      <c r="A224" s="73"/>
      <c r="G2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224</f>
        <v>0</v>
      </c>
      <c r="H2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4" s="73"/>
    </row>
    <row r="225" spans="1:10" x14ac:dyDescent="0.25">
      <c r="A225" s="73"/>
      <c r="G2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225</f>
        <v>0</v>
      </c>
      <c r="H2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5" s="73"/>
    </row>
    <row r="226" spans="1:10" x14ac:dyDescent="0.25">
      <c r="A226" s="73"/>
      <c r="G2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226</f>
        <v>0</v>
      </c>
      <c r="H2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6" s="73"/>
    </row>
    <row r="227" spans="1:10" x14ac:dyDescent="0.25">
      <c r="A227" s="73"/>
      <c r="G2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227</f>
        <v>0</v>
      </c>
      <c r="H2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7" s="73"/>
    </row>
    <row r="228" spans="1:10" x14ac:dyDescent="0.25">
      <c r="A228" s="73"/>
      <c r="G2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228</f>
        <v>0</v>
      </c>
      <c r="H2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8" s="73"/>
    </row>
    <row r="229" spans="1:10" x14ac:dyDescent="0.25">
      <c r="A229" s="73"/>
      <c r="G2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229</f>
        <v>0</v>
      </c>
      <c r="H2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29" s="73"/>
    </row>
    <row r="230" spans="1:10" x14ac:dyDescent="0.25">
      <c r="A230" s="73"/>
      <c r="G2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230</f>
        <v>0</v>
      </c>
      <c r="H2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0" s="73"/>
    </row>
    <row r="231" spans="1:10" x14ac:dyDescent="0.25">
      <c r="A231" s="73"/>
      <c r="G2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231</f>
        <v>0</v>
      </c>
      <c r="H2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1" s="73"/>
    </row>
    <row r="232" spans="1:10" x14ac:dyDescent="0.25">
      <c r="A232" s="73"/>
      <c r="G2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232</f>
        <v>0</v>
      </c>
      <c r="H2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2" s="73"/>
    </row>
    <row r="233" spans="1:10" x14ac:dyDescent="0.25">
      <c r="A233" s="73"/>
      <c r="G2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233</f>
        <v>0</v>
      </c>
      <c r="H2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3" s="73"/>
    </row>
    <row r="234" spans="1:10" x14ac:dyDescent="0.25">
      <c r="A234" s="73"/>
      <c r="G2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234</f>
        <v>0</v>
      </c>
      <c r="H2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4" s="73"/>
    </row>
    <row r="235" spans="1:10" x14ac:dyDescent="0.25">
      <c r="A235" s="73"/>
      <c r="G2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235</f>
        <v>0</v>
      </c>
      <c r="H2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5" s="73"/>
    </row>
    <row r="236" spans="1:10" x14ac:dyDescent="0.25">
      <c r="A236" s="73"/>
      <c r="G2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236</f>
        <v>0</v>
      </c>
      <c r="H2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6" s="73"/>
    </row>
    <row r="237" spans="1:10" x14ac:dyDescent="0.25">
      <c r="A237" s="73"/>
      <c r="G2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237</f>
        <v>0</v>
      </c>
      <c r="H2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7" s="73"/>
    </row>
    <row r="238" spans="1:10" x14ac:dyDescent="0.25">
      <c r="A238" s="73"/>
      <c r="G2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238</f>
        <v>0</v>
      </c>
      <c r="H2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8" s="73"/>
    </row>
    <row r="239" spans="1:10" x14ac:dyDescent="0.25">
      <c r="A239" s="73"/>
      <c r="G2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239</f>
        <v>0</v>
      </c>
      <c r="H2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39" s="73"/>
    </row>
    <row r="240" spans="1:10" x14ac:dyDescent="0.25">
      <c r="A240" s="73"/>
      <c r="G2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240</f>
        <v>0</v>
      </c>
      <c r="H2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0" s="73"/>
    </row>
    <row r="241" spans="1:10" x14ac:dyDescent="0.25">
      <c r="A241" s="73"/>
      <c r="G2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241</f>
        <v>0</v>
      </c>
      <c r="H2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1" s="73"/>
    </row>
    <row r="242" spans="1:10" x14ac:dyDescent="0.25">
      <c r="A242" s="73"/>
      <c r="G2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242</f>
        <v>0</v>
      </c>
      <c r="H2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2" s="73"/>
    </row>
    <row r="243" spans="1:10" x14ac:dyDescent="0.25">
      <c r="A243" s="73"/>
      <c r="G2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243</f>
        <v>0</v>
      </c>
      <c r="H2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3" s="73"/>
    </row>
    <row r="244" spans="1:10" x14ac:dyDescent="0.25">
      <c r="A244" s="73"/>
      <c r="G2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244</f>
        <v>0</v>
      </c>
      <c r="H2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4" s="73"/>
    </row>
    <row r="245" spans="1:10" x14ac:dyDescent="0.25">
      <c r="A245" s="73"/>
      <c r="G2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245</f>
        <v>0</v>
      </c>
      <c r="H2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5" s="73"/>
    </row>
    <row r="246" spans="1:10" x14ac:dyDescent="0.25">
      <c r="A246" s="73"/>
      <c r="G2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246</f>
        <v>0</v>
      </c>
      <c r="H2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6" s="73"/>
    </row>
    <row r="247" spans="1:10" x14ac:dyDescent="0.25">
      <c r="A247" s="73"/>
      <c r="G2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247</f>
        <v>0</v>
      </c>
      <c r="H2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7" s="73"/>
    </row>
    <row r="248" spans="1:10" x14ac:dyDescent="0.25">
      <c r="A248" s="73"/>
      <c r="G2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248</f>
        <v>0</v>
      </c>
      <c r="H2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8" s="73"/>
    </row>
    <row r="249" spans="1:10" x14ac:dyDescent="0.25">
      <c r="A249" s="73"/>
      <c r="G2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249</f>
        <v>0</v>
      </c>
      <c r="H2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49" s="73"/>
    </row>
    <row r="250" spans="1:10" x14ac:dyDescent="0.25">
      <c r="A250" s="73"/>
      <c r="G2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250</f>
        <v>0</v>
      </c>
      <c r="H2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0" s="73"/>
    </row>
    <row r="251" spans="1:10" x14ac:dyDescent="0.25">
      <c r="A251" s="73"/>
      <c r="G2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251</f>
        <v>0</v>
      </c>
      <c r="H2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1" s="73"/>
    </row>
    <row r="252" spans="1:10" x14ac:dyDescent="0.25">
      <c r="A252" s="73"/>
      <c r="G2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252</f>
        <v>0</v>
      </c>
      <c r="H2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2" s="73"/>
    </row>
    <row r="253" spans="1:10" x14ac:dyDescent="0.25">
      <c r="A253" s="73"/>
      <c r="G2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253</f>
        <v>0</v>
      </c>
      <c r="H2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3" s="73"/>
    </row>
    <row r="254" spans="1:10" x14ac:dyDescent="0.25">
      <c r="A254" s="73"/>
      <c r="G2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254</f>
        <v>0</v>
      </c>
      <c r="H2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4" s="73"/>
    </row>
    <row r="255" spans="1:10" x14ac:dyDescent="0.25">
      <c r="A255" s="73"/>
      <c r="G2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255</f>
        <v>0</v>
      </c>
      <c r="H2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5" s="73"/>
    </row>
    <row r="256" spans="1:10" x14ac:dyDescent="0.25">
      <c r="A256" s="73"/>
      <c r="G2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256</f>
        <v>0</v>
      </c>
      <c r="H2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6" s="73"/>
    </row>
    <row r="257" spans="1:10" x14ac:dyDescent="0.25">
      <c r="A257" s="73"/>
      <c r="G2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257</f>
        <v>0</v>
      </c>
      <c r="H2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7" s="73"/>
    </row>
    <row r="258" spans="1:10" x14ac:dyDescent="0.25">
      <c r="A258" s="73"/>
      <c r="G2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258</f>
        <v>0</v>
      </c>
      <c r="H2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8" s="73"/>
    </row>
    <row r="259" spans="1:10" x14ac:dyDescent="0.25">
      <c r="A259" s="73"/>
      <c r="G2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259</f>
        <v>0</v>
      </c>
      <c r="H2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59" s="73"/>
    </row>
    <row r="260" spans="1:10" x14ac:dyDescent="0.25">
      <c r="A260" s="73"/>
      <c r="G2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260</f>
        <v>0</v>
      </c>
      <c r="H2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0" s="73"/>
    </row>
    <row r="261" spans="1:10" x14ac:dyDescent="0.25">
      <c r="A261" s="73"/>
      <c r="G2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261</f>
        <v>0</v>
      </c>
      <c r="H2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1" s="73"/>
    </row>
    <row r="262" spans="1:10" x14ac:dyDescent="0.25">
      <c r="A262" s="73"/>
      <c r="G2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262</f>
        <v>0</v>
      </c>
      <c r="H2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2" s="73"/>
    </row>
    <row r="263" spans="1:10" x14ac:dyDescent="0.25">
      <c r="A263" s="73"/>
      <c r="G2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263</f>
        <v>0</v>
      </c>
      <c r="H2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3" s="73"/>
    </row>
    <row r="264" spans="1:10" x14ac:dyDescent="0.25">
      <c r="A264" s="73"/>
      <c r="G2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264</f>
        <v>0</v>
      </c>
      <c r="H2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4" s="73"/>
    </row>
    <row r="265" spans="1:10" x14ac:dyDescent="0.25">
      <c r="A265" s="73"/>
      <c r="G2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265</f>
        <v>0</v>
      </c>
      <c r="H2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5" s="73"/>
    </row>
    <row r="266" spans="1:10" x14ac:dyDescent="0.25">
      <c r="A266" s="73"/>
      <c r="G2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266</f>
        <v>0</v>
      </c>
      <c r="H2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6" s="73"/>
    </row>
    <row r="267" spans="1:10" x14ac:dyDescent="0.25">
      <c r="A267" s="73"/>
      <c r="G2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267</f>
        <v>0</v>
      </c>
      <c r="H2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7" s="73"/>
    </row>
    <row r="268" spans="1:10" x14ac:dyDescent="0.25">
      <c r="A268" s="73"/>
      <c r="G2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268</f>
        <v>0</v>
      </c>
      <c r="H2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8" s="73"/>
    </row>
    <row r="269" spans="1:10" x14ac:dyDescent="0.25">
      <c r="A269" s="73"/>
      <c r="G2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269</f>
        <v>0</v>
      </c>
      <c r="H2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69" s="73"/>
    </row>
    <row r="270" spans="1:10" x14ac:dyDescent="0.25">
      <c r="A270" s="73"/>
      <c r="G2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270</f>
        <v>0</v>
      </c>
      <c r="H2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0" s="73"/>
    </row>
    <row r="271" spans="1:10" x14ac:dyDescent="0.25">
      <c r="A271" s="73"/>
      <c r="G2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271</f>
        <v>0</v>
      </c>
      <c r="H2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1" s="73"/>
    </row>
    <row r="272" spans="1:10" x14ac:dyDescent="0.25">
      <c r="A272" s="73"/>
      <c r="G2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272</f>
        <v>0</v>
      </c>
      <c r="H2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2" s="73"/>
    </row>
    <row r="273" spans="1:10" x14ac:dyDescent="0.25">
      <c r="A273" s="73"/>
      <c r="G2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273</f>
        <v>0</v>
      </c>
      <c r="H2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3" s="73"/>
    </row>
    <row r="274" spans="1:10" x14ac:dyDescent="0.25">
      <c r="A274" s="73"/>
      <c r="G2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274</f>
        <v>0</v>
      </c>
      <c r="H2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4" s="73"/>
    </row>
    <row r="275" spans="1:10" x14ac:dyDescent="0.25">
      <c r="A275" s="73"/>
      <c r="G2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275</f>
        <v>0</v>
      </c>
      <c r="H2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5" s="73"/>
    </row>
    <row r="276" spans="1:10" x14ac:dyDescent="0.25">
      <c r="A276" s="73"/>
      <c r="G2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276</f>
        <v>0</v>
      </c>
      <c r="H2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6" s="73"/>
    </row>
    <row r="277" spans="1:10" x14ac:dyDescent="0.25">
      <c r="A277" s="73"/>
      <c r="G2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277</f>
        <v>0</v>
      </c>
      <c r="H2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7" s="73"/>
    </row>
    <row r="278" spans="1:10" x14ac:dyDescent="0.25">
      <c r="A278" s="73"/>
      <c r="G2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278</f>
        <v>0</v>
      </c>
      <c r="H2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8" s="73"/>
    </row>
    <row r="279" spans="1:10" x14ac:dyDescent="0.25">
      <c r="A279" s="73"/>
      <c r="G2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279</f>
        <v>0</v>
      </c>
      <c r="H2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79" s="73"/>
    </row>
    <row r="280" spans="1:10" x14ac:dyDescent="0.25">
      <c r="A280" s="73"/>
      <c r="G2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280</f>
        <v>0</v>
      </c>
      <c r="H2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0" s="73"/>
    </row>
    <row r="281" spans="1:10" x14ac:dyDescent="0.25">
      <c r="A281" s="73"/>
      <c r="G2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281</f>
        <v>0</v>
      </c>
      <c r="H2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1" s="73"/>
    </row>
    <row r="282" spans="1:10" x14ac:dyDescent="0.25">
      <c r="A282" s="73"/>
      <c r="G2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282</f>
        <v>0</v>
      </c>
      <c r="H2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2" s="73"/>
    </row>
    <row r="283" spans="1:10" x14ac:dyDescent="0.25">
      <c r="A283" s="73"/>
      <c r="G2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283</f>
        <v>0</v>
      </c>
      <c r="H2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3" s="73"/>
    </row>
    <row r="284" spans="1:10" x14ac:dyDescent="0.25">
      <c r="A284" s="73"/>
      <c r="G2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284</f>
        <v>0</v>
      </c>
      <c r="H2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4" s="73"/>
    </row>
    <row r="285" spans="1:10" x14ac:dyDescent="0.25">
      <c r="A285" s="73"/>
      <c r="G2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285</f>
        <v>0</v>
      </c>
      <c r="H2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5" s="73"/>
    </row>
    <row r="286" spans="1:10" x14ac:dyDescent="0.25">
      <c r="A286" s="73"/>
      <c r="G2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286</f>
        <v>0</v>
      </c>
      <c r="H2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6" s="73"/>
    </row>
    <row r="287" spans="1:10" x14ac:dyDescent="0.25">
      <c r="A287" s="73"/>
      <c r="G2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287</f>
        <v>0</v>
      </c>
      <c r="H2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7" s="73"/>
    </row>
    <row r="288" spans="1:10" x14ac:dyDescent="0.25">
      <c r="A288" s="73"/>
      <c r="G2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288</f>
        <v>0</v>
      </c>
      <c r="H2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8" s="73"/>
    </row>
    <row r="289" spans="1:10" x14ac:dyDescent="0.25">
      <c r="A289" s="73"/>
      <c r="G2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289</f>
        <v>0</v>
      </c>
      <c r="H2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89" s="73"/>
    </row>
    <row r="290" spans="1:10" x14ac:dyDescent="0.25">
      <c r="A290" s="73"/>
      <c r="G2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290</f>
        <v>0</v>
      </c>
      <c r="H2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0" s="73"/>
    </row>
    <row r="291" spans="1:10" x14ac:dyDescent="0.25">
      <c r="A291" s="73"/>
      <c r="G2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291</f>
        <v>0</v>
      </c>
      <c r="H2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1" s="73"/>
    </row>
    <row r="292" spans="1:10" x14ac:dyDescent="0.25">
      <c r="A292" s="73"/>
      <c r="G2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292</f>
        <v>0</v>
      </c>
      <c r="H2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2" s="73"/>
    </row>
    <row r="293" spans="1:10" x14ac:dyDescent="0.25">
      <c r="A293" s="73"/>
      <c r="G2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293</f>
        <v>0</v>
      </c>
      <c r="H2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3" s="73"/>
    </row>
    <row r="294" spans="1:10" x14ac:dyDescent="0.25">
      <c r="A294" s="73"/>
      <c r="G2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294</f>
        <v>0</v>
      </c>
      <c r="H2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4" s="73"/>
    </row>
    <row r="295" spans="1:10" x14ac:dyDescent="0.25">
      <c r="A295" s="73"/>
      <c r="G2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295</f>
        <v>0</v>
      </c>
      <c r="H2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5" s="73"/>
    </row>
    <row r="296" spans="1:10" x14ac:dyDescent="0.25">
      <c r="A296" s="73"/>
      <c r="G2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296</f>
        <v>0</v>
      </c>
      <c r="H2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6" s="73"/>
    </row>
    <row r="297" spans="1:10" x14ac:dyDescent="0.25">
      <c r="A297" s="73"/>
      <c r="G2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297</f>
        <v>0</v>
      </c>
      <c r="H2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7" s="73"/>
    </row>
    <row r="298" spans="1:10" x14ac:dyDescent="0.25">
      <c r="A298" s="73"/>
      <c r="G2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298</f>
        <v>0</v>
      </c>
      <c r="H2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8" s="73"/>
    </row>
    <row r="299" spans="1:10" x14ac:dyDescent="0.25">
      <c r="A299" s="73"/>
      <c r="G2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299</f>
        <v>0</v>
      </c>
      <c r="H2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99" s="73"/>
    </row>
    <row r="300" spans="1:10" x14ac:dyDescent="0.25">
      <c r="A300" s="73"/>
      <c r="G3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300</f>
        <v>0</v>
      </c>
      <c r="H3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0" s="73"/>
    </row>
    <row r="301" spans="1:10" x14ac:dyDescent="0.25">
      <c r="A301" s="73"/>
      <c r="G3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301</f>
        <v>0</v>
      </c>
      <c r="H3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1" s="73"/>
    </row>
    <row r="302" spans="1:10" x14ac:dyDescent="0.25">
      <c r="A302" s="73"/>
      <c r="G3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302</f>
        <v>0</v>
      </c>
      <c r="H3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2" s="73"/>
    </row>
    <row r="303" spans="1:10" x14ac:dyDescent="0.25">
      <c r="A303" s="73"/>
      <c r="G3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303</f>
        <v>0</v>
      </c>
      <c r="H3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3" s="73"/>
    </row>
    <row r="304" spans="1:10" x14ac:dyDescent="0.25">
      <c r="A304" s="73"/>
      <c r="G3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304</f>
        <v>0</v>
      </c>
      <c r="H3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4" s="73"/>
    </row>
    <row r="305" spans="1:10" x14ac:dyDescent="0.25">
      <c r="A305" s="73"/>
      <c r="G3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305</f>
        <v>0</v>
      </c>
      <c r="H3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5" s="73"/>
    </row>
    <row r="306" spans="1:10" x14ac:dyDescent="0.25">
      <c r="A306" s="73"/>
      <c r="G3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306</f>
        <v>0</v>
      </c>
      <c r="H3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6" s="73"/>
    </row>
    <row r="307" spans="1:10" x14ac:dyDescent="0.25">
      <c r="A307" s="73"/>
      <c r="G3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307</f>
        <v>0</v>
      </c>
      <c r="H3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7" s="73"/>
    </row>
    <row r="308" spans="1:10" x14ac:dyDescent="0.25">
      <c r="A308" s="73"/>
      <c r="G3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308</f>
        <v>0</v>
      </c>
      <c r="H3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8" s="73"/>
    </row>
    <row r="309" spans="1:10" x14ac:dyDescent="0.25">
      <c r="A309" s="73"/>
      <c r="G3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309</f>
        <v>0</v>
      </c>
      <c r="H3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09" s="73"/>
    </row>
    <row r="310" spans="1:10" x14ac:dyDescent="0.25">
      <c r="A310" s="73"/>
      <c r="G3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310</f>
        <v>0</v>
      </c>
      <c r="H3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0" s="73"/>
    </row>
    <row r="311" spans="1:10" x14ac:dyDescent="0.25">
      <c r="A311" s="73"/>
      <c r="G3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311</f>
        <v>0</v>
      </c>
      <c r="H3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1" s="73"/>
    </row>
    <row r="312" spans="1:10" x14ac:dyDescent="0.25">
      <c r="A312" s="73"/>
      <c r="G3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312</f>
        <v>0</v>
      </c>
      <c r="H3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2" s="73"/>
    </row>
    <row r="313" spans="1:10" x14ac:dyDescent="0.25">
      <c r="A313" s="73"/>
      <c r="G3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313</f>
        <v>0</v>
      </c>
      <c r="H3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3" s="73"/>
    </row>
    <row r="314" spans="1:10" x14ac:dyDescent="0.25">
      <c r="A314" s="73"/>
      <c r="G3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314</f>
        <v>0</v>
      </c>
      <c r="H3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4" s="73"/>
    </row>
    <row r="315" spans="1:10" x14ac:dyDescent="0.25">
      <c r="A315" s="73"/>
      <c r="G3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315</f>
        <v>0</v>
      </c>
      <c r="H3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5" s="73"/>
    </row>
    <row r="316" spans="1:10" x14ac:dyDescent="0.25">
      <c r="A316" s="73"/>
      <c r="G3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316</f>
        <v>0</v>
      </c>
      <c r="H3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6" s="73"/>
    </row>
    <row r="317" spans="1:10" x14ac:dyDescent="0.25">
      <c r="A317" s="73"/>
      <c r="G3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317</f>
        <v>0</v>
      </c>
      <c r="H3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7" s="73"/>
    </row>
    <row r="318" spans="1:10" x14ac:dyDescent="0.25">
      <c r="A318" s="73"/>
      <c r="G3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318</f>
        <v>0</v>
      </c>
      <c r="H3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8" s="73"/>
    </row>
    <row r="319" spans="1:10" x14ac:dyDescent="0.25">
      <c r="A319" s="73"/>
      <c r="G3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319</f>
        <v>0</v>
      </c>
      <c r="H3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19" s="73"/>
    </row>
    <row r="320" spans="1:10" x14ac:dyDescent="0.25">
      <c r="A320" s="73"/>
      <c r="G3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320</f>
        <v>0</v>
      </c>
      <c r="H3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0" s="73"/>
    </row>
    <row r="321" spans="1:10" x14ac:dyDescent="0.25">
      <c r="A321" s="73"/>
      <c r="G3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321</f>
        <v>0</v>
      </c>
      <c r="H3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1" s="73"/>
    </row>
    <row r="322" spans="1:10" x14ac:dyDescent="0.25">
      <c r="A322" s="73"/>
      <c r="G3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322</f>
        <v>0</v>
      </c>
      <c r="H3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2" s="73"/>
    </row>
    <row r="323" spans="1:10" x14ac:dyDescent="0.25">
      <c r="A323" s="73"/>
      <c r="G3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323</f>
        <v>0</v>
      </c>
      <c r="H3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3" s="73"/>
    </row>
    <row r="324" spans="1:10" x14ac:dyDescent="0.25">
      <c r="A324" s="73"/>
      <c r="G3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324</f>
        <v>0</v>
      </c>
      <c r="H3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4" s="73"/>
    </row>
    <row r="325" spans="1:10" x14ac:dyDescent="0.25">
      <c r="A325" s="73"/>
      <c r="G3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325</f>
        <v>0</v>
      </c>
      <c r="H3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5" s="73"/>
    </row>
    <row r="326" spans="1:10" x14ac:dyDescent="0.25">
      <c r="A326" s="73"/>
      <c r="G3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326</f>
        <v>0</v>
      </c>
      <c r="H3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6" s="73"/>
    </row>
    <row r="327" spans="1:10" x14ac:dyDescent="0.25">
      <c r="A327" s="73"/>
      <c r="G3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327</f>
        <v>0</v>
      </c>
      <c r="H3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7" s="73"/>
    </row>
    <row r="328" spans="1:10" x14ac:dyDescent="0.25">
      <c r="A328" s="73"/>
      <c r="G3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328</f>
        <v>0</v>
      </c>
      <c r="H3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8" s="73"/>
    </row>
    <row r="329" spans="1:10" x14ac:dyDescent="0.25">
      <c r="A329" s="73"/>
      <c r="G3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329</f>
        <v>0</v>
      </c>
      <c r="H3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29" s="73"/>
    </row>
    <row r="330" spans="1:10" x14ac:dyDescent="0.25">
      <c r="A330" s="73"/>
      <c r="G3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330</f>
        <v>0</v>
      </c>
      <c r="H3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0" s="73"/>
    </row>
    <row r="331" spans="1:10" x14ac:dyDescent="0.25">
      <c r="A331" s="73"/>
      <c r="G3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331</f>
        <v>0</v>
      </c>
      <c r="H3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1" s="73"/>
    </row>
    <row r="332" spans="1:10" x14ac:dyDescent="0.25">
      <c r="A332" s="73"/>
      <c r="G3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332</f>
        <v>0</v>
      </c>
      <c r="H3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2" s="73"/>
    </row>
    <row r="333" spans="1:10" x14ac:dyDescent="0.25">
      <c r="A333" s="73"/>
      <c r="G3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333</f>
        <v>0</v>
      </c>
      <c r="H3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3" s="73"/>
    </row>
    <row r="334" spans="1:10" x14ac:dyDescent="0.25">
      <c r="A334" s="73"/>
      <c r="G3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334</f>
        <v>0</v>
      </c>
      <c r="H3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4" s="73"/>
    </row>
    <row r="335" spans="1:10" x14ac:dyDescent="0.25">
      <c r="A335" s="73"/>
      <c r="G3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335</f>
        <v>0</v>
      </c>
      <c r="H3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5" s="73"/>
    </row>
    <row r="336" spans="1:10" x14ac:dyDescent="0.25">
      <c r="A336" s="73"/>
      <c r="G3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336</f>
        <v>0</v>
      </c>
      <c r="H3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6" s="73"/>
    </row>
    <row r="337" spans="1:10" x14ac:dyDescent="0.25">
      <c r="A337" s="73"/>
      <c r="G3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337</f>
        <v>0</v>
      </c>
      <c r="H3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7" s="73"/>
    </row>
    <row r="338" spans="1:10" x14ac:dyDescent="0.25">
      <c r="A338" s="73"/>
      <c r="G3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338</f>
        <v>0</v>
      </c>
      <c r="H3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8" s="73"/>
    </row>
    <row r="339" spans="1:10" x14ac:dyDescent="0.25">
      <c r="A339" s="73"/>
      <c r="G3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339</f>
        <v>0</v>
      </c>
      <c r="H3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39" s="73"/>
    </row>
    <row r="340" spans="1:10" x14ac:dyDescent="0.25">
      <c r="A340" s="73"/>
      <c r="G3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340</f>
        <v>0</v>
      </c>
      <c r="H3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0" s="73"/>
    </row>
    <row r="341" spans="1:10" x14ac:dyDescent="0.25">
      <c r="A341" s="73"/>
      <c r="G3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341</f>
        <v>0</v>
      </c>
      <c r="H3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1" s="73"/>
    </row>
    <row r="342" spans="1:10" x14ac:dyDescent="0.25">
      <c r="A342" s="73"/>
      <c r="G3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342</f>
        <v>0</v>
      </c>
      <c r="H3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2" s="73"/>
    </row>
    <row r="343" spans="1:10" x14ac:dyDescent="0.25">
      <c r="A343" s="73"/>
      <c r="G3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343</f>
        <v>0</v>
      </c>
      <c r="H3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3" s="73"/>
    </row>
    <row r="344" spans="1:10" x14ac:dyDescent="0.25">
      <c r="A344" s="73"/>
      <c r="G3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344</f>
        <v>0</v>
      </c>
      <c r="H3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4" s="73"/>
    </row>
    <row r="345" spans="1:10" x14ac:dyDescent="0.25">
      <c r="A345" s="73"/>
      <c r="G3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345</f>
        <v>0</v>
      </c>
      <c r="H3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5" s="73"/>
    </row>
    <row r="346" spans="1:10" x14ac:dyDescent="0.25">
      <c r="A346" s="73"/>
      <c r="G3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346</f>
        <v>0</v>
      </c>
      <c r="H3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6" s="73"/>
    </row>
    <row r="347" spans="1:10" x14ac:dyDescent="0.25">
      <c r="A347" s="73"/>
      <c r="G3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347</f>
        <v>0</v>
      </c>
      <c r="H3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7" s="73"/>
    </row>
    <row r="348" spans="1:10" x14ac:dyDescent="0.25">
      <c r="A348" s="73"/>
      <c r="G3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348</f>
        <v>0</v>
      </c>
      <c r="H3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8" s="73"/>
    </row>
    <row r="349" spans="1:10" x14ac:dyDescent="0.25">
      <c r="A349" s="73"/>
      <c r="G3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349</f>
        <v>0</v>
      </c>
      <c r="H3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49" s="73"/>
    </row>
    <row r="350" spans="1:10" x14ac:dyDescent="0.25">
      <c r="A350" s="73"/>
      <c r="G3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350</f>
        <v>0</v>
      </c>
      <c r="H3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0" s="73"/>
    </row>
    <row r="351" spans="1:10" x14ac:dyDescent="0.25">
      <c r="A351" s="73"/>
      <c r="G3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351</f>
        <v>0</v>
      </c>
      <c r="H3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1" s="73"/>
    </row>
    <row r="352" spans="1:10" x14ac:dyDescent="0.25">
      <c r="A352" s="73"/>
      <c r="G3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352</f>
        <v>0</v>
      </c>
      <c r="H3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2" s="73"/>
    </row>
    <row r="353" spans="1:10" x14ac:dyDescent="0.25">
      <c r="A353" s="73"/>
      <c r="G3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353</f>
        <v>0</v>
      </c>
      <c r="H3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3" s="73"/>
    </row>
    <row r="354" spans="1:10" x14ac:dyDescent="0.25">
      <c r="A354" s="73"/>
      <c r="G3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354</f>
        <v>0</v>
      </c>
      <c r="H3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4" s="73"/>
    </row>
    <row r="355" spans="1:10" x14ac:dyDescent="0.25">
      <c r="A355" s="73"/>
      <c r="G3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355</f>
        <v>0</v>
      </c>
      <c r="H3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5" s="73"/>
    </row>
    <row r="356" spans="1:10" x14ac:dyDescent="0.25">
      <c r="A356" s="73"/>
      <c r="G3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356</f>
        <v>0</v>
      </c>
      <c r="H3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6" s="73"/>
    </row>
    <row r="357" spans="1:10" x14ac:dyDescent="0.25">
      <c r="A357" s="73"/>
      <c r="G3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357</f>
        <v>0</v>
      </c>
      <c r="H3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7" s="73"/>
    </row>
    <row r="358" spans="1:10" x14ac:dyDescent="0.25">
      <c r="A358" s="73"/>
      <c r="G3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358</f>
        <v>0</v>
      </c>
      <c r="H3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8" s="73"/>
    </row>
    <row r="359" spans="1:10" x14ac:dyDescent="0.25">
      <c r="A359" s="73"/>
      <c r="G3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359</f>
        <v>0</v>
      </c>
      <c r="H3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59" s="73"/>
    </row>
    <row r="360" spans="1:10" x14ac:dyDescent="0.25">
      <c r="A360" s="73"/>
      <c r="G3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360</f>
        <v>0</v>
      </c>
      <c r="H3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0" s="73"/>
    </row>
    <row r="361" spans="1:10" x14ac:dyDescent="0.25">
      <c r="A361" s="73"/>
      <c r="G3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361</f>
        <v>0</v>
      </c>
      <c r="H3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1" s="73"/>
    </row>
    <row r="362" spans="1:10" x14ac:dyDescent="0.25">
      <c r="A362" s="73"/>
      <c r="G3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362</f>
        <v>0</v>
      </c>
      <c r="H3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2" s="73"/>
    </row>
    <row r="363" spans="1:10" x14ac:dyDescent="0.25">
      <c r="A363" s="73"/>
      <c r="G3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363</f>
        <v>0</v>
      </c>
      <c r="H3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3" s="73"/>
    </row>
    <row r="364" spans="1:10" x14ac:dyDescent="0.25">
      <c r="A364" s="73"/>
      <c r="G3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364</f>
        <v>0</v>
      </c>
      <c r="H3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4" s="73"/>
    </row>
    <row r="365" spans="1:10" x14ac:dyDescent="0.25">
      <c r="A365" s="73"/>
      <c r="G3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365</f>
        <v>0</v>
      </c>
      <c r="H3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5" s="73"/>
    </row>
    <row r="366" spans="1:10" x14ac:dyDescent="0.25">
      <c r="A366" s="73"/>
      <c r="G3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366</f>
        <v>0</v>
      </c>
      <c r="H3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6" s="73"/>
    </row>
    <row r="367" spans="1:10" x14ac:dyDescent="0.25">
      <c r="A367" s="73"/>
      <c r="G3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367</f>
        <v>0</v>
      </c>
      <c r="H3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7" s="73"/>
    </row>
    <row r="368" spans="1:10" x14ac:dyDescent="0.25">
      <c r="A368" s="73"/>
      <c r="G3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368</f>
        <v>0</v>
      </c>
      <c r="H3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8" s="73"/>
    </row>
    <row r="369" spans="1:10" x14ac:dyDescent="0.25">
      <c r="A369" s="73"/>
      <c r="G3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369</f>
        <v>0</v>
      </c>
      <c r="H3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69" s="73"/>
    </row>
    <row r="370" spans="1:10" x14ac:dyDescent="0.25">
      <c r="A370" s="73"/>
      <c r="G3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370</f>
        <v>0</v>
      </c>
      <c r="H3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0" s="73"/>
    </row>
    <row r="371" spans="1:10" x14ac:dyDescent="0.25">
      <c r="A371" s="73"/>
      <c r="G3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371</f>
        <v>0</v>
      </c>
      <c r="H3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1" s="73"/>
    </row>
    <row r="372" spans="1:10" x14ac:dyDescent="0.25">
      <c r="A372" s="73"/>
      <c r="G3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372</f>
        <v>0</v>
      </c>
      <c r="H3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2" s="73"/>
    </row>
    <row r="373" spans="1:10" x14ac:dyDescent="0.25">
      <c r="A373" s="73"/>
      <c r="G3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373</f>
        <v>0</v>
      </c>
      <c r="H3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3" s="73"/>
    </row>
    <row r="374" spans="1:10" x14ac:dyDescent="0.25">
      <c r="A374" s="73"/>
      <c r="G3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374</f>
        <v>0</v>
      </c>
      <c r="H3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4" s="73"/>
    </row>
    <row r="375" spans="1:10" x14ac:dyDescent="0.25">
      <c r="A375" s="73"/>
      <c r="G3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375</f>
        <v>0</v>
      </c>
      <c r="H3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5" s="73"/>
    </row>
    <row r="376" spans="1:10" x14ac:dyDescent="0.25">
      <c r="A376" s="73"/>
      <c r="G3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376</f>
        <v>0</v>
      </c>
      <c r="H3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6" s="73"/>
    </row>
    <row r="377" spans="1:10" x14ac:dyDescent="0.25">
      <c r="A377" s="73"/>
      <c r="G3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377</f>
        <v>0</v>
      </c>
      <c r="H3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7" s="73"/>
    </row>
    <row r="378" spans="1:10" x14ac:dyDescent="0.25">
      <c r="A378" s="73"/>
      <c r="G3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378</f>
        <v>0</v>
      </c>
      <c r="H3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8" s="73"/>
    </row>
    <row r="379" spans="1:10" x14ac:dyDescent="0.25">
      <c r="A379" s="73"/>
      <c r="G3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379</f>
        <v>0</v>
      </c>
      <c r="H3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79" s="73"/>
    </row>
    <row r="380" spans="1:10" x14ac:dyDescent="0.25">
      <c r="A380" s="73"/>
      <c r="G3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380</f>
        <v>0</v>
      </c>
      <c r="H3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0" s="73"/>
    </row>
    <row r="381" spans="1:10" x14ac:dyDescent="0.25">
      <c r="A381" s="73"/>
      <c r="G3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381</f>
        <v>0</v>
      </c>
      <c r="H3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1" s="73"/>
    </row>
    <row r="382" spans="1:10" x14ac:dyDescent="0.25">
      <c r="A382" s="73"/>
      <c r="G3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382</f>
        <v>0</v>
      </c>
      <c r="H3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2" s="73"/>
    </row>
    <row r="383" spans="1:10" x14ac:dyDescent="0.25">
      <c r="A383" s="73"/>
      <c r="G3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383</f>
        <v>0</v>
      </c>
      <c r="H3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3" s="73"/>
    </row>
    <row r="384" spans="1:10" x14ac:dyDescent="0.25">
      <c r="A384" s="73"/>
      <c r="G3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384</f>
        <v>0</v>
      </c>
      <c r="H3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4" s="73"/>
    </row>
    <row r="385" spans="1:10" x14ac:dyDescent="0.25">
      <c r="A385" s="73"/>
      <c r="G3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385</f>
        <v>0</v>
      </c>
      <c r="H3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5" s="73"/>
    </row>
    <row r="386" spans="1:10" x14ac:dyDescent="0.25">
      <c r="A386" s="73"/>
      <c r="G3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386</f>
        <v>0</v>
      </c>
      <c r="H3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6" s="73"/>
    </row>
    <row r="387" spans="1:10" x14ac:dyDescent="0.25">
      <c r="A387" s="73"/>
      <c r="G3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387</f>
        <v>0</v>
      </c>
      <c r="H3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7" s="73"/>
    </row>
    <row r="388" spans="1:10" x14ac:dyDescent="0.25">
      <c r="A388" s="73"/>
      <c r="G3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388</f>
        <v>0</v>
      </c>
      <c r="H3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8" s="73"/>
    </row>
    <row r="389" spans="1:10" x14ac:dyDescent="0.25">
      <c r="A389" s="73"/>
      <c r="G3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389</f>
        <v>0</v>
      </c>
      <c r="H3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89" s="73"/>
    </row>
    <row r="390" spans="1:10" x14ac:dyDescent="0.25">
      <c r="A390" s="73"/>
      <c r="G3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390</f>
        <v>0</v>
      </c>
      <c r="H3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0" s="73"/>
    </row>
    <row r="391" spans="1:10" x14ac:dyDescent="0.25">
      <c r="A391" s="73"/>
      <c r="G3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391</f>
        <v>0</v>
      </c>
      <c r="H3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1" s="73"/>
    </row>
    <row r="392" spans="1:10" x14ac:dyDescent="0.25">
      <c r="A392" s="73"/>
      <c r="G3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392</f>
        <v>0</v>
      </c>
      <c r="H3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2" s="73"/>
    </row>
    <row r="393" spans="1:10" x14ac:dyDescent="0.25">
      <c r="A393" s="73"/>
      <c r="G3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393</f>
        <v>0</v>
      </c>
      <c r="H3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3" s="73"/>
    </row>
    <row r="394" spans="1:10" x14ac:dyDescent="0.25">
      <c r="A394" s="73"/>
      <c r="G3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394</f>
        <v>0</v>
      </c>
      <c r="H3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4" s="73"/>
    </row>
    <row r="395" spans="1:10" x14ac:dyDescent="0.25">
      <c r="A395" s="73"/>
      <c r="G3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395</f>
        <v>0</v>
      </c>
      <c r="H3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5" s="73"/>
    </row>
    <row r="396" spans="1:10" x14ac:dyDescent="0.25">
      <c r="A396" s="73"/>
      <c r="G3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396</f>
        <v>0</v>
      </c>
      <c r="H3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6" s="73"/>
    </row>
    <row r="397" spans="1:10" x14ac:dyDescent="0.25">
      <c r="A397" s="73"/>
      <c r="G3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397</f>
        <v>0</v>
      </c>
      <c r="H3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7" s="73"/>
    </row>
    <row r="398" spans="1:10" x14ac:dyDescent="0.25">
      <c r="A398" s="73"/>
      <c r="G3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398</f>
        <v>0</v>
      </c>
      <c r="H3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8" s="73"/>
    </row>
    <row r="399" spans="1:10" x14ac:dyDescent="0.25">
      <c r="A399" s="73"/>
      <c r="G3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399</f>
        <v>0</v>
      </c>
      <c r="H3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399" s="73"/>
    </row>
    <row r="400" spans="1:10" x14ac:dyDescent="0.25">
      <c r="A400" s="73"/>
      <c r="G4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400</f>
        <v>0</v>
      </c>
      <c r="H4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0" s="73"/>
    </row>
    <row r="401" spans="1:10" x14ac:dyDescent="0.25">
      <c r="A401" s="73"/>
      <c r="G4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401</f>
        <v>0</v>
      </c>
      <c r="H4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1" s="73"/>
    </row>
    <row r="402" spans="1:10" x14ac:dyDescent="0.25">
      <c r="A402" s="73"/>
      <c r="G4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402</f>
        <v>0</v>
      </c>
      <c r="H4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2" s="73"/>
    </row>
    <row r="403" spans="1:10" x14ac:dyDescent="0.25">
      <c r="A403" s="73"/>
      <c r="G4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403</f>
        <v>0</v>
      </c>
      <c r="H4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3" s="73"/>
    </row>
    <row r="404" spans="1:10" x14ac:dyDescent="0.25">
      <c r="A404" s="73"/>
      <c r="G4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404</f>
        <v>0</v>
      </c>
      <c r="H4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4" s="73"/>
    </row>
    <row r="405" spans="1:10" x14ac:dyDescent="0.25">
      <c r="A405" s="73"/>
      <c r="G4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405</f>
        <v>0</v>
      </c>
      <c r="H4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5" s="73"/>
    </row>
    <row r="406" spans="1:10" x14ac:dyDescent="0.25">
      <c r="A406" s="73"/>
      <c r="G4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406</f>
        <v>0</v>
      </c>
      <c r="H4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6" s="73"/>
    </row>
    <row r="407" spans="1:10" x14ac:dyDescent="0.25">
      <c r="A407" s="73"/>
      <c r="G4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407</f>
        <v>0</v>
      </c>
      <c r="H4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7" s="73"/>
    </row>
    <row r="408" spans="1:10" x14ac:dyDescent="0.25">
      <c r="A408" s="73"/>
      <c r="G4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408</f>
        <v>0</v>
      </c>
      <c r="H4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8" s="73"/>
    </row>
    <row r="409" spans="1:10" x14ac:dyDescent="0.25">
      <c r="A409" s="73"/>
      <c r="G4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409</f>
        <v>0</v>
      </c>
      <c r="H4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09" s="73"/>
    </row>
    <row r="410" spans="1:10" x14ac:dyDescent="0.25">
      <c r="A410" s="73"/>
      <c r="G4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410</f>
        <v>0</v>
      </c>
      <c r="H4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0" s="73"/>
    </row>
    <row r="411" spans="1:10" x14ac:dyDescent="0.25">
      <c r="A411" s="73"/>
      <c r="G4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411</f>
        <v>0</v>
      </c>
      <c r="H4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1" s="73"/>
    </row>
    <row r="412" spans="1:10" x14ac:dyDescent="0.25">
      <c r="A412" s="73"/>
      <c r="G4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412</f>
        <v>0</v>
      </c>
      <c r="H4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2" s="73"/>
    </row>
    <row r="413" spans="1:10" x14ac:dyDescent="0.25">
      <c r="A413" s="73"/>
      <c r="G4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413</f>
        <v>0</v>
      </c>
      <c r="H4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3" s="73"/>
    </row>
    <row r="414" spans="1:10" x14ac:dyDescent="0.25">
      <c r="A414" s="73"/>
      <c r="G4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414</f>
        <v>0</v>
      </c>
      <c r="H4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4" s="73"/>
    </row>
    <row r="415" spans="1:10" x14ac:dyDescent="0.25">
      <c r="A415" s="73"/>
      <c r="G4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415</f>
        <v>0</v>
      </c>
      <c r="H4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5" s="73"/>
    </row>
    <row r="416" spans="1:10" x14ac:dyDescent="0.25">
      <c r="A416" s="73"/>
      <c r="G4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416</f>
        <v>0</v>
      </c>
      <c r="H4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6" s="73"/>
    </row>
    <row r="417" spans="1:10" x14ac:dyDescent="0.25">
      <c r="A417" s="73"/>
      <c r="G4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417</f>
        <v>0</v>
      </c>
      <c r="H4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7" s="73"/>
    </row>
    <row r="418" spans="1:10" x14ac:dyDescent="0.25">
      <c r="A418" s="73"/>
      <c r="G4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418</f>
        <v>0</v>
      </c>
      <c r="H4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8" s="73"/>
    </row>
    <row r="419" spans="1:10" x14ac:dyDescent="0.25">
      <c r="A419" s="73"/>
      <c r="G4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419</f>
        <v>0</v>
      </c>
      <c r="H4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19" s="73"/>
    </row>
    <row r="420" spans="1:10" x14ac:dyDescent="0.25">
      <c r="A420" s="73"/>
      <c r="G4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420</f>
        <v>0</v>
      </c>
      <c r="H4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0" s="73"/>
    </row>
    <row r="421" spans="1:10" x14ac:dyDescent="0.25">
      <c r="A421" s="73"/>
      <c r="G4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421</f>
        <v>0</v>
      </c>
      <c r="H4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1" s="73"/>
    </row>
    <row r="422" spans="1:10" x14ac:dyDescent="0.25">
      <c r="A422" s="73"/>
      <c r="G4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422</f>
        <v>0</v>
      </c>
      <c r="H4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2" s="73"/>
    </row>
    <row r="423" spans="1:10" x14ac:dyDescent="0.25">
      <c r="A423" s="73"/>
      <c r="G4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423</f>
        <v>0</v>
      </c>
      <c r="H4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3" s="73"/>
    </row>
    <row r="424" spans="1:10" x14ac:dyDescent="0.25">
      <c r="A424" s="73"/>
      <c r="G4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424</f>
        <v>0</v>
      </c>
      <c r="H4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4" s="73"/>
    </row>
    <row r="425" spans="1:10" x14ac:dyDescent="0.25">
      <c r="A425" s="73"/>
      <c r="G4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425</f>
        <v>0</v>
      </c>
      <c r="H4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5" s="73"/>
    </row>
    <row r="426" spans="1:10" x14ac:dyDescent="0.25">
      <c r="A426" s="73"/>
      <c r="G4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426</f>
        <v>0</v>
      </c>
      <c r="H4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6" s="73"/>
    </row>
    <row r="427" spans="1:10" x14ac:dyDescent="0.25">
      <c r="A427" s="73"/>
      <c r="G4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427</f>
        <v>0</v>
      </c>
      <c r="H4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7" s="73"/>
    </row>
    <row r="428" spans="1:10" x14ac:dyDescent="0.25">
      <c r="A428" s="73"/>
      <c r="G4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428</f>
        <v>0</v>
      </c>
      <c r="H4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8" s="73"/>
    </row>
    <row r="429" spans="1:10" x14ac:dyDescent="0.25">
      <c r="A429" s="73"/>
      <c r="G4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429</f>
        <v>0</v>
      </c>
      <c r="H4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29" s="73"/>
    </row>
    <row r="430" spans="1:10" x14ac:dyDescent="0.25">
      <c r="A430" s="73"/>
      <c r="G4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430</f>
        <v>0</v>
      </c>
      <c r="H4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0" s="73"/>
    </row>
    <row r="431" spans="1:10" x14ac:dyDescent="0.25">
      <c r="A431" s="73"/>
      <c r="G4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431</f>
        <v>0</v>
      </c>
      <c r="H4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1" s="73"/>
    </row>
    <row r="432" spans="1:10" x14ac:dyDescent="0.25">
      <c r="A432" s="73"/>
      <c r="G4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432</f>
        <v>0</v>
      </c>
      <c r="H4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2" s="73"/>
    </row>
    <row r="433" spans="1:10" x14ac:dyDescent="0.25">
      <c r="A433" s="73"/>
      <c r="G4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433</f>
        <v>0</v>
      </c>
      <c r="H4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3" s="73"/>
    </row>
    <row r="434" spans="1:10" x14ac:dyDescent="0.25">
      <c r="A434" s="73"/>
      <c r="G4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434</f>
        <v>0</v>
      </c>
      <c r="H4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4" s="73"/>
    </row>
    <row r="435" spans="1:10" x14ac:dyDescent="0.25">
      <c r="A435" s="73"/>
      <c r="G4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435</f>
        <v>0</v>
      </c>
      <c r="H4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5" s="73"/>
    </row>
    <row r="436" spans="1:10" x14ac:dyDescent="0.25">
      <c r="A436" s="73"/>
      <c r="G4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436</f>
        <v>0</v>
      </c>
      <c r="H4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6" s="73"/>
    </row>
    <row r="437" spans="1:10" x14ac:dyDescent="0.25">
      <c r="A437" s="73"/>
      <c r="G4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437</f>
        <v>0</v>
      </c>
      <c r="H4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7" s="73"/>
    </row>
    <row r="438" spans="1:10" x14ac:dyDescent="0.25">
      <c r="A438" s="73"/>
      <c r="G4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438</f>
        <v>0</v>
      </c>
      <c r="H4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8" s="73"/>
    </row>
    <row r="439" spans="1:10" x14ac:dyDescent="0.25">
      <c r="A439" s="73"/>
      <c r="G4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439</f>
        <v>0</v>
      </c>
      <c r="H4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39" s="73"/>
    </row>
    <row r="440" spans="1:10" x14ac:dyDescent="0.25">
      <c r="A440" s="73"/>
      <c r="G4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440</f>
        <v>0</v>
      </c>
      <c r="H4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0" s="73"/>
    </row>
    <row r="441" spans="1:10" x14ac:dyDescent="0.25">
      <c r="A441" s="73"/>
      <c r="G4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441</f>
        <v>0</v>
      </c>
      <c r="H4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1" s="73"/>
    </row>
    <row r="442" spans="1:10" x14ac:dyDescent="0.25">
      <c r="A442" s="73"/>
      <c r="G4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442</f>
        <v>0</v>
      </c>
      <c r="H4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2" s="73"/>
    </row>
    <row r="443" spans="1:10" x14ac:dyDescent="0.25">
      <c r="A443" s="73"/>
      <c r="G4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443</f>
        <v>0</v>
      </c>
      <c r="H4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3" s="73"/>
    </row>
    <row r="444" spans="1:10" x14ac:dyDescent="0.25">
      <c r="A444" s="73"/>
      <c r="G4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444</f>
        <v>0</v>
      </c>
      <c r="H4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4" s="73"/>
    </row>
    <row r="445" spans="1:10" x14ac:dyDescent="0.25">
      <c r="A445" s="73"/>
      <c r="G4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445</f>
        <v>0</v>
      </c>
      <c r="H4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5" s="73"/>
    </row>
    <row r="446" spans="1:10" x14ac:dyDescent="0.25">
      <c r="A446" s="73"/>
      <c r="G4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446</f>
        <v>0</v>
      </c>
      <c r="H4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6" s="73"/>
    </row>
    <row r="447" spans="1:10" x14ac:dyDescent="0.25">
      <c r="A447" s="73"/>
      <c r="G4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447</f>
        <v>0</v>
      </c>
      <c r="H4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7" s="73"/>
    </row>
    <row r="448" spans="1:10" x14ac:dyDescent="0.25">
      <c r="A448" s="73"/>
      <c r="G4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448</f>
        <v>0</v>
      </c>
      <c r="H4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8" s="73"/>
    </row>
    <row r="449" spans="1:10" x14ac:dyDescent="0.25">
      <c r="A449" s="73"/>
      <c r="G4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449</f>
        <v>0</v>
      </c>
      <c r="H4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49" s="73"/>
    </row>
    <row r="450" spans="1:10" x14ac:dyDescent="0.25">
      <c r="A450" s="73"/>
      <c r="G4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450</f>
        <v>0</v>
      </c>
      <c r="H4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0" s="73"/>
    </row>
    <row r="451" spans="1:10" x14ac:dyDescent="0.25">
      <c r="A451" s="73"/>
      <c r="G4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451</f>
        <v>0</v>
      </c>
      <c r="H4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1" s="73"/>
    </row>
    <row r="452" spans="1:10" x14ac:dyDescent="0.25">
      <c r="A452" s="73"/>
      <c r="G4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452</f>
        <v>0</v>
      </c>
      <c r="H4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2" s="73"/>
    </row>
    <row r="453" spans="1:10" x14ac:dyDescent="0.25">
      <c r="A453" s="73"/>
      <c r="G4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453</f>
        <v>0</v>
      </c>
      <c r="H4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3" s="73"/>
    </row>
    <row r="454" spans="1:10" x14ac:dyDescent="0.25">
      <c r="A454" s="73"/>
      <c r="G4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454</f>
        <v>0</v>
      </c>
      <c r="H4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4" s="73"/>
    </row>
    <row r="455" spans="1:10" x14ac:dyDescent="0.25">
      <c r="A455" s="73"/>
      <c r="G4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455</f>
        <v>0</v>
      </c>
      <c r="H4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5" s="73"/>
    </row>
    <row r="456" spans="1:10" x14ac:dyDescent="0.25">
      <c r="A456" s="73"/>
      <c r="G4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456</f>
        <v>0</v>
      </c>
      <c r="H4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6" s="73"/>
    </row>
    <row r="457" spans="1:10" x14ac:dyDescent="0.25">
      <c r="A457" s="73"/>
      <c r="G4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457</f>
        <v>0</v>
      </c>
      <c r="H4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7" s="73"/>
    </row>
    <row r="458" spans="1:10" x14ac:dyDescent="0.25">
      <c r="A458" s="73"/>
      <c r="G4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458</f>
        <v>0</v>
      </c>
      <c r="H4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8" s="73"/>
    </row>
    <row r="459" spans="1:10" x14ac:dyDescent="0.25">
      <c r="A459" s="73"/>
      <c r="G4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459</f>
        <v>0</v>
      </c>
      <c r="H4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59" s="73"/>
    </row>
    <row r="460" spans="1:10" x14ac:dyDescent="0.25">
      <c r="A460" s="73"/>
      <c r="G4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460</f>
        <v>0</v>
      </c>
      <c r="H4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0" s="73"/>
    </row>
    <row r="461" spans="1:10" x14ac:dyDescent="0.25">
      <c r="A461" s="73"/>
      <c r="G4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461</f>
        <v>0</v>
      </c>
      <c r="H4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1" s="73"/>
    </row>
    <row r="462" spans="1:10" x14ac:dyDescent="0.25">
      <c r="A462" s="73"/>
      <c r="G4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462</f>
        <v>0</v>
      </c>
      <c r="H4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2" s="73"/>
    </row>
    <row r="463" spans="1:10" x14ac:dyDescent="0.25">
      <c r="A463" s="73"/>
      <c r="G4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463</f>
        <v>0</v>
      </c>
      <c r="H4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3" s="73"/>
    </row>
    <row r="464" spans="1:10" x14ac:dyDescent="0.25">
      <c r="A464" s="73"/>
      <c r="G4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464</f>
        <v>0</v>
      </c>
      <c r="H4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4" s="73"/>
    </row>
    <row r="465" spans="1:10" x14ac:dyDescent="0.25">
      <c r="A465" s="73"/>
      <c r="G4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465</f>
        <v>0</v>
      </c>
      <c r="H4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5" s="73"/>
    </row>
    <row r="466" spans="1:10" x14ac:dyDescent="0.25">
      <c r="A466" s="73"/>
      <c r="G4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466</f>
        <v>0</v>
      </c>
      <c r="H4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6" s="73"/>
    </row>
    <row r="467" spans="1:10" x14ac:dyDescent="0.25">
      <c r="A467" s="73"/>
      <c r="G4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467</f>
        <v>0</v>
      </c>
      <c r="H4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7" s="73"/>
    </row>
    <row r="468" spans="1:10" x14ac:dyDescent="0.25">
      <c r="A468" s="73"/>
      <c r="G4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468</f>
        <v>0</v>
      </c>
      <c r="H4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8" s="73"/>
    </row>
    <row r="469" spans="1:10" x14ac:dyDescent="0.25">
      <c r="A469" s="73"/>
      <c r="G4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469</f>
        <v>0</v>
      </c>
      <c r="H4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69" s="73"/>
    </row>
    <row r="470" spans="1:10" x14ac:dyDescent="0.25">
      <c r="A470" s="73"/>
      <c r="G4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470</f>
        <v>0</v>
      </c>
      <c r="H4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0" s="73"/>
    </row>
    <row r="471" spans="1:10" x14ac:dyDescent="0.25">
      <c r="A471" s="73"/>
      <c r="G4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471</f>
        <v>0</v>
      </c>
      <c r="H4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1" s="73"/>
    </row>
    <row r="472" spans="1:10" x14ac:dyDescent="0.25">
      <c r="A472" s="73"/>
      <c r="G4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472</f>
        <v>0</v>
      </c>
      <c r="H4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2" s="73"/>
    </row>
    <row r="473" spans="1:10" x14ac:dyDescent="0.25">
      <c r="A473" s="73"/>
      <c r="G4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473</f>
        <v>0</v>
      </c>
      <c r="H4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3" s="73"/>
    </row>
    <row r="474" spans="1:10" x14ac:dyDescent="0.25">
      <c r="A474" s="73"/>
      <c r="G4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474</f>
        <v>0</v>
      </c>
      <c r="H4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4" s="73"/>
    </row>
    <row r="475" spans="1:10" x14ac:dyDescent="0.25">
      <c r="A475" s="73"/>
      <c r="G4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475</f>
        <v>0</v>
      </c>
      <c r="H4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5" s="73"/>
    </row>
    <row r="476" spans="1:10" x14ac:dyDescent="0.25">
      <c r="A476" s="73"/>
      <c r="G4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476</f>
        <v>0</v>
      </c>
      <c r="H4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6" s="73"/>
    </row>
    <row r="477" spans="1:10" x14ac:dyDescent="0.25">
      <c r="A477" s="73"/>
      <c r="G4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477</f>
        <v>0</v>
      </c>
      <c r="H4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7" s="73"/>
    </row>
    <row r="478" spans="1:10" x14ac:dyDescent="0.25">
      <c r="A478" s="73"/>
      <c r="G4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478</f>
        <v>0</v>
      </c>
      <c r="H4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8" s="73"/>
    </row>
    <row r="479" spans="1:10" x14ac:dyDescent="0.25">
      <c r="A479" s="73"/>
      <c r="G4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479</f>
        <v>0</v>
      </c>
      <c r="H4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79" s="73"/>
    </row>
    <row r="480" spans="1:10" x14ac:dyDescent="0.25">
      <c r="A480" s="73"/>
      <c r="G4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480</f>
        <v>0</v>
      </c>
      <c r="H4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0" s="73"/>
    </row>
    <row r="481" spans="1:10" x14ac:dyDescent="0.25">
      <c r="A481" s="73"/>
      <c r="G4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481</f>
        <v>0</v>
      </c>
      <c r="H4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1" s="73"/>
    </row>
    <row r="482" spans="1:10" x14ac:dyDescent="0.25">
      <c r="A482" s="73"/>
      <c r="G4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482</f>
        <v>0</v>
      </c>
      <c r="H4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2" s="73"/>
    </row>
    <row r="483" spans="1:10" x14ac:dyDescent="0.25">
      <c r="A483" s="73"/>
      <c r="G4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483</f>
        <v>0</v>
      </c>
      <c r="H4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3" s="73"/>
    </row>
    <row r="484" spans="1:10" x14ac:dyDescent="0.25">
      <c r="A484" s="73"/>
      <c r="G4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484</f>
        <v>0</v>
      </c>
      <c r="H4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4" s="73"/>
    </row>
    <row r="485" spans="1:10" x14ac:dyDescent="0.25">
      <c r="A485" s="73"/>
      <c r="G4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485</f>
        <v>0</v>
      </c>
      <c r="H4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5" s="73"/>
    </row>
    <row r="486" spans="1:10" x14ac:dyDescent="0.25">
      <c r="A486" s="73"/>
      <c r="G4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486</f>
        <v>0</v>
      </c>
      <c r="H4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6" s="73"/>
    </row>
    <row r="487" spans="1:10" x14ac:dyDescent="0.25">
      <c r="A487" s="73"/>
      <c r="G4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487</f>
        <v>0</v>
      </c>
      <c r="H4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7" s="73"/>
    </row>
    <row r="488" spans="1:10" x14ac:dyDescent="0.25">
      <c r="A488" s="73"/>
      <c r="G4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488</f>
        <v>0</v>
      </c>
      <c r="H4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8" s="73"/>
    </row>
    <row r="489" spans="1:10" x14ac:dyDescent="0.25">
      <c r="A489" s="73"/>
      <c r="G4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489</f>
        <v>0</v>
      </c>
      <c r="H4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89" s="73"/>
    </row>
    <row r="490" spans="1:10" x14ac:dyDescent="0.25">
      <c r="A490" s="73"/>
      <c r="G4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490</f>
        <v>0</v>
      </c>
      <c r="H4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0" s="73"/>
    </row>
    <row r="491" spans="1:10" x14ac:dyDescent="0.25">
      <c r="A491" s="73"/>
      <c r="G4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491</f>
        <v>0</v>
      </c>
      <c r="H4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1" s="73"/>
    </row>
    <row r="492" spans="1:10" x14ac:dyDescent="0.25">
      <c r="A492" s="73"/>
      <c r="G4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492</f>
        <v>0</v>
      </c>
      <c r="H4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2" s="73"/>
    </row>
    <row r="493" spans="1:10" x14ac:dyDescent="0.25">
      <c r="A493" s="73"/>
      <c r="G4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493</f>
        <v>0</v>
      </c>
      <c r="H4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3" s="73"/>
    </row>
    <row r="494" spans="1:10" x14ac:dyDescent="0.25">
      <c r="A494" s="73"/>
      <c r="G4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494</f>
        <v>0</v>
      </c>
      <c r="H4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4" s="73"/>
    </row>
    <row r="495" spans="1:10" x14ac:dyDescent="0.25">
      <c r="A495" s="73"/>
      <c r="G4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495</f>
        <v>0</v>
      </c>
      <c r="H4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5" s="73"/>
    </row>
    <row r="496" spans="1:10" x14ac:dyDescent="0.25">
      <c r="A496" s="73"/>
      <c r="G4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496</f>
        <v>0</v>
      </c>
      <c r="H4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6" s="73"/>
    </row>
    <row r="497" spans="1:10" x14ac:dyDescent="0.25">
      <c r="A497" s="73"/>
      <c r="G4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497</f>
        <v>0</v>
      </c>
      <c r="H4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7" s="73"/>
    </row>
    <row r="498" spans="1:10" x14ac:dyDescent="0.25">
      <c r="A498" s="73"/>
      <c r="G4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498</f>
        <v>0</v>
      </c>
      <c r="H4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8" s="73"/>
    </row>
    <row r="499" spans="1:10" x14ac:dyDescent="0.25">
      <c r="A499" s="73"/>
      <c r="G4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499</f>
        <v>0</v>
      </c>
      <c r="H4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499" s="73"/>
    </row>
    <row r="500" spans="1:10" x14ac:dyDescent="0.25">
      <c r="A500" s="73"/>
      <c r="G5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500</f>
        <v>0</v>
      </c>
      <c r="H5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0" s="73"/>
    </row>
    <row r="501" spans="1:10" x14ac:dyDescent="0.25">
      <c r="A501" s="73"/>
      <c r="G5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501</f>
        <v>0</v>
      </c>
      <c r="H5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1" s="73"/>
    </row>
    <row r="502" spans="1:10" x14ac:dyDescent="0.25">
      <c r="A502" s="73"/>
      <c r="G5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502</f>
        <v>0</v>
      </c>
      <c r="H5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2" s="73"/>
    </row>
    <row r="503" spans="1:10" x14ac:dyDescent="0.25">
      <c r="A503" s="73"/>
      <c r="G5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503</f>
        <v>0</v>
      </c>
      <c r="H5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3" s="73"/>
    </row>
    <row r="504" spans="1:10" x14ac:dyDescent="0.25">
      <c r="A504" s="73"/>
      <c r="G5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504</f>
        <v>0</v>
      </c>
      <c r="H5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4" s="73"/>
    </row>
    <row r="505" spans="1:10" x14ac:dyDescent="0.25">
      <c r="A505" s="73"/>
      <c r="G5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505</f>
        <v>0</v>
      </c>
      <c r="H5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5" s="73"/>
    </row>
    <row r="506" spans="1:10" x14ac:dyDescent="0.25">
      <c r="A506" s="73"/>
      <c r="G5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506</f>
        <v>0</v>
      </c>
      <c r="H5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6" s="73"/>
    </row>
    <row r="507" spans="1:10" x14ac:dyDescent="0.25">
      <c r="A507" s="73"/>
      <c r="G5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507</f>
        <v>0</v>
      </c>
      <c r="H5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7" s="73"/>
    </row>
    <row r="508" spans="1:10" x14ac:dyDescent="0.25">
      <c r="A508" s="73"/>
      <c r="G5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508</f>
        <v>0</v>
      </c>
      <c r="H5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8" s="73"/>
    </row>
    <row r="509" spans="1:10" x14ac:dyDescent="0.25">
      <c r="A509" s="73"/>
      <c r="G5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509</f>
        <v>0</v>
      </c>
      <c r="H5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09" s="73"/>
    </row>
    <row r="510" spans="1:10" x14ac:dyDescent="0.25">
      <c r="A510" s="73"/>
      <c r="G5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510</f>
        <v>0</v>
      </c>
      <c r="H5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0" s="73"/>
    </row>
    <row r="511" spans="1:10" x14ac:dyDescent="0.25">
      <c r="A511" s="73"/>
      <c r="G5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511</f>
        <v>0</v>
      </c>
      <c r="H5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1" s="73"/>
    </row>
    <row r="512" spans="1:10" x14ac:dyDescent="0.25">
      <c r="A512" s="73"/>
      <c r="G5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512</f>
        <v>0</v>
      </c>
      <c r="H5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2" s="73"/>
    </row>
    <row r="513" spans="1:10" x14ac:dyDescent="0.25">
      <c r="A513" s="73"/>
      <c r="G5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513</f>
        <v>0</v>
      </c>
      <c r="H5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3" s="73"/>
    </row>
    <row r="514" spans="1:10" x14ac:dyDescent="0.25">
      <c r="A514" s="73"/>
      <c r="G5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514</f>
        <v>0</v>
      </c>
      <c r="H5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4" s="73"/>
    </row>
    <row r="515" spans="1:10" x14ac:dyDescent="0.25">
      <c r="A515" s="73"/>
      <c r="G5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515</f>
        <v>0</v>
      </c>
      <c r="H5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5" s="73"/>
    </row>
    <row r="516" spans="1:10" x14ac:dyDescent="0.25">
      <c r="A516" s="73"/>
      <c r="G5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516</f>
        <v>0</v>
      </c>
      <c r="H5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6" s="73"/>
    </row>
    <row r="517" spans="1:10" x14ac:dyDescent="0.25">
      <c r="A517" s="73"/>
      <c r="G5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517</f>
        <v>0</v>
      </c>
      <c r="H5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7" s="73"/>
    </row>
    <row r="518" spans="1:10" x14ac:dyDescent="0.25">
      <c r="A518" s="73"/>
      <c r="G5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518</f>
        <v>0</v>
      </c>
      <c r="H5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8" s="73"/>
    </row>
    <row r="519" spans="1:10" x14ac:dyDescent="0.25">
      <c r="A519" s="73"/>
      <c r="G5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519</f>
        <v>0</v>
      </c>
      <c r="H5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19" s="73"/>
    </row>
    <row r="520" spans="1:10" x14ac:dyDescent="0.25">
      <c r="A520" s="73"/>
      <c r="G5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520</f>
        <v>0</v>
      </c>
      <c r="H5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0" s="73"/>
    </row>
    <row r="521" spans="1:10" x14ac:dyDescent="0.25">
      <c r="A521" s="73"/>
      <c r="G5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521</f>
        <v>0</v>
      </c>
      <c r="H5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1" s="73"/>
    </row>
    <row r="522" spans="1:10" x14ac:dyDescent="0.25">
      <c r="A522" s="73"/>
      <c r="G5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522</f>
        <v>0</v>
      </c>
      <c r="H5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2" s="73"/>
    </row>
    <row r="523" spans="1:10" x14ac:dyDescent="0.25">
      <c r="A523" s="73"/>
      <c r="G5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523</f>
        <v>0</v>
      </c>
      <c r="H5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3" s="73"/>
    </row>
    <row r="524" spans="1:10" x14ac:dyDescent="0.25">
      <c r="A524" s="73"/>
      <c r="G5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524</f>
        <v>0</v>
      </c>
      <c r="H5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4" s="73"/>
    </row>
    <row r="525" spans="1:10" x14ac:dyDescent="0.25">
      <c r="A525" s="73"/>
      <c r="G5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525</f>
        <v>0</v>
      </c>
      <c r="H5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5" s="73"/>
    </row>
    <row r="526" spans="1:10" x14ac:dyDescent="0.25">
      <c r="A526" s="73"/>
      <c r="G5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526</f>
        <v>0</v>
      </c>
      <c r="H5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6" s="73"/>
    </row>
    <row r="527" spans="1:10" x14ac:dyDescent="0.25">
      <c r="A527" s="73"/>
      <c r="G5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527</f>
        <v>0</v>
      </c>
      <c r="H5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7" s="73"/>
    </row>
    <row r="528" spans="1:10" x14ac:dyDescent="0.25">
      <c r="A528" s="73"/>
      <c r="G5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528</f>
        <v>0</v>
      </c>
      <c r="H5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8" s="73"/>
    </row>
    <row r="529" spans="1:10" x14ac:dyDescent="0.25">
      <c r="A529" s="73"/>
      <c r="G5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529</f>
        <v>0</v>
      </c>
      <c r="H5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29" s="73"/>
    </row>
    <row r="530" spans="1:10" x14ac:dyDescent="0.25">
      <c r="A530" s="73"/>
      <c r="G5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530</f>
        <v>0</v>
      </c>
      <c r="H5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0" s="73"/>
    </row>
    <row r="531" spans="1:10" x14ac:dyDescent="0.25">
      <c r="A531" s="73"/>
      <c r="G5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531</f>
        <v>0</v>
      </c>
      <c r="H5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1" s="73"/>
    </row>
    <row r="532" spans="1:10" x14ac:dyDescent="0.25">
      <c r="A532" s="73"/>
      <c r="G5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532</f>
        <v>0</v>
      </c>
      <c r="H5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2" s="73"/>
    </row>
    <row r="533" spans="1:10" x14ac:dyDescent="0.25">
      <c r="A533" s="73"/>
      <c r="G5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533</f>
        <v>0</v>
      </c>
      <c r="H5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3" s="73"/>
    </row>
    <row r="534" spans="1:10" x14ac:dyDescent="0.25">
      <c r="A534" s="73"/>
      <c r="G5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534</f>
        <v>0</v>
      </c>
      <c r="H5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4" s="73"/>
    </row>
    <row r="535" spans="1:10" x14ac:dyDescent="0.25">
      <c r="A535" s="73"/>
      <c r="G5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535</f>
        <v>0</v>
      </c>
      <c r="H5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5" s="73"/>
    </row>
    <row r="536" spans="1:10" x14ac:dyDescent="0.25">
      <c r="A536" s="73"/>
      <c r="G5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536</f>
        <v>0</v>
      </c>
      <c r="H5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6" s="73"/>
    </row>
    <row r="537" spans="1:10" x14ac:dyDescent="0.25">
      <c r="A537" s="73"/>
      <c r="G5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537</f>
        <v>0</v>
      </c>
      <c r="H5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7" s="73"/>
    </row>
    <row r="538" spans="1:10" x14ac:dyDescent="0.25">
      <c r="A538" s="73"/>
      <c r="G5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538</f>
        <v>0</v>
      </c>
      <c r="H5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8" s="73"/>
    </row>
    <row r="539" spans="1:10" x14ac:dyDescent="0.25">
      <c r="A539" s="73"/>
      <c r="G5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539</f>
        <v>0</v>
      </c>
      <c r="H5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39" s="73"/>
    </row>
    <row r="540" spans="1:10" x14ac:dyDescent="0.25">
      <c r="A540" s="73"/>
      <c r="G5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540</f>
        <v>0</v>
      </c>
      <c r="H5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0" s="73"/>
    </row>
    <row r="541" spans="1:10" x14ac:dyDescent="0.25">
      <c r="A541" s="73"/>
      <c r="G5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541</f>
        <v>0</v>
      </c>
      <c r="H5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1" s="73"/>
    </row>
    <row r="542" spans="1:10" x14ac:dyDescent="0.25">
      <c r="A542" s="73"/>
      <c r="G5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542</f>
        <v>0</v>
      </c>
      <c r="H5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2" s="73"/>
    </row>
    <row r="543" spans="1:10" x14ac:dyDescent="0.25">
      <c r="A543" s="73"/>
      <c r="G5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543</f>
        <v>0</v>
      </c>
      <c r="H5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3" s="73"/>
    </row>
    <row r="544" spans="1:10" x14ac:dyDescent="0.25">
      <c r="A544" s="73"/>
      <c r="G5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544</f>
        <v>0</v>
      </c>
      <c r="H5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4" s="73"/>
    </row>
    <row r="545" spans="1:10" x14ac:dyDescent="0.25">
      <c r="A545" s="73"/>
      <c r="G5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545</f>
        <v>0</v>
      </c>
      <c r="H5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5" s="73"/>
    </row>
    <row r="546" spans="1:10" x14ac:dyDescent="0.25">
      <c r="A546" s="73"/>
      <c r="G5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546</f>
        <v>0</v>
      </c>
      <c r="H5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6" s="73"/>
    </row>
    <row r="547" spans="1:10" x14ac:dyDescent="0.25">
      <c r="A547" s="73"/>
      <c r="G5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547</f>
        <v>0</v>
      </c>
      <c r="H5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7" s="73"/>
    </row>
    <row r="548" spans="1:10" x14ac:dyDescent="0.25">
      <c r="A548" s="73"/>
      <c r="G5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548</f>
        <v>0</v>
      </c>
      <c r="H5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8" s="73"/>
    </row>
    <row r="549" spans="1:10" x14ac:dyDescent="0.25">
      <c r="A549" s="73"/>
      <c r="G5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549</f>
        <v>0</v>
      </c>
      <c r="H5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49" s="73"/>
    </row>
    <row r="550" spans="1:10" x14ac:dyDescent="0.25">
      <c r="A550" s="73"/>
      <c r="G5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550</f>
        <v>0</v>
      </c>
      <c r="H5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0" s="73"/>
    </row>
    <row r="551" spans="1:10" x14ac:dyDescent="0.25">
      <c r="A551" s="73"/>
      <c r="G5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551</f>
        <v>0</v>
      </c>
      <c r="H5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1" s="73"/>
    </row>
    <row r="552" spans="1:10" x14ac:dyDescent="0.25">
      <c r="A552" s="73"/>
      <c r="G5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552</f>
        <v>0</v>
      </c>
      <c r="H5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2" s="73"/>
    </row>
    <row r="553" spans="1:10" x14ac:dyDescent="0.25">
      <c r="A553" s="73"/>
      <c r="G5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553</f>
        <v>0</v>
      </c>
      <c r="H5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3" s="73"/>
    </row>
    <row r="554" spans="1:10" x14ac:dyDescent="0.25">
      <c r="A554" s="73"/>
      <c r="G5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554</f>
        <v>0</v>
      </c>
      <c r="H5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4" s="73"/>
    </row>
    <row r="555" spans="1:10" x14ac:dyDescent="0.25">
      <c r="A555" s="73"/>
      <c r="G5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555</f>
        <v>0</v>
      </c>
      <c r="H5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5" s="73"/>
    </row>
    <row r="556" spans="1:10" x14ac:dyDescent="0.25">
      <c r="A556" s="73"/>
      <c r="G5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556</f>
        <v>0</v>
      </c>
      <c r="H5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6" s="73"/>
    </row>
    <row r="557" spans="1:10" x14ac:dyDescent="0.25">
      <c r="A557" s="73"/>
      <c r="G5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557</f>
        <v>0</v>
      </c>
      <c r="H5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7" s="73"/>
    </row>
    <row r="558" spans="1:10" x14ac:dyDescent="0.25">
      <c r="A558" s="73"/>
      <c r="G5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558</f>
        <v>0</v>
      </c>
      <c r="H5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8" s="73"/>
    </row>
    <row r="559" spans="1:10" x14ac:dyDescent="0.25">
      <c r="A559" s="73"/>
      <c r="G5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559</f>
        <v>0</v>
      </c>
      <c r="H5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59" s="73"/>
    </row>
    <row r="560" spans="1:10" x14ac:dyDescent="0.25">
      <c r="A560" s="73"/>
      <c r="G5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560</f>
        <v>0</v>
      </c>
      <c r="H5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0" s="73"/>
    </row>
    <row r="561" spans="1:10" x14ac:dyDescent="0.25">
      <c r="A561" s="73"/>
      <c r="G5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561</f>
        <v>0</v>
      </c>
      <c r="H5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1" s="73"/>
    </row>
    <row r="562" spans="1:10" x14ac:dyDescent="0.25">
      <c r="A562" s="73"/>
      <c r="G5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562</f>
        <v>0</v>
      </c>
      <c r="H5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2" s="73"/>
    </row>
    <row r="563" spans="1:10" x14ac:dyDescent="0.25">
      <c r="A563" s="73"/>
      <c r="G5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563</f>
        <v>0</v>
      </c>
      <c r="H5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3" s="73"/>
    </row>
    <row r="564" spans="1:10" x14ac:dyDescent="0.25">
      <c r="A564" s="73"/>
      <c r="G5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564</f>
        <v>0</v>
      </c>
      <c r="H5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4" s="73"/>
    </row>
    <row r="565" spans="1:10" x14ac:dyDescent="0.25">
      <c r="A565" s="73"/>
      <c r="G5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565</f>
        <v>0</v>
      </c>
      <c r="H5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5" s="73"/>
    </row>
    <row r="566" spans="1:10" x14ac:dyDescent="0.25">
      <c r="A566" s="73"/>
      <c r="G5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566</f>
        <v>0</v>
      </c>
      <c r="H5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6" s="73"/>
    </row>
    <row r="567" spans="1:10" x14ac:dyDescent="0.25">
      <c r="A567" s="73"/>
      <c r="G5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567</f>
        <v>0</v>
      </c>
      <c r="H5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7" s="73"/>
    </row>
    <row r="568" spans="1:10" x14ac:dyDescent="0.25">
      <c r="A568" s="73"/>
      <c r="G5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568</f>
        <v>0</v>
      </c>
      <c r="H5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8" s="73"/>
    </row>
    <row r="569" spans="1:10" x14ac:dyDescent="0.25">
      <c r="A569" s="73"/>
      <c r="G5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569</f>
        <v>0</v>
      </c>
      <c r="H5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69" s="73"/>
    </row>
    <row r="570" spans="1:10" x14ac:dyDescent="0.25">
      <c r="A570" s="73"/>
      <c r="G5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570</f>
        <v>0</v>
      </c>
      <c r="H5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0" s="73"/>
    </row>
    <row r="571" spans="1:10" x14ac:dyDescent="0.25">
      <c r="A571" s="73"/>
      <c r="G5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571</f>
        <v>0</v>
      </c>
      <c r="H5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1" s="73"/>
    </row>
    <row r="572" spans="1:10" x14ac:dyDescent="0.25">
      <c r="A572" s="73"/>
      <c r="G5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572</f>
        <v>0</v>
      </c>
      <c r="H5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2" s="73"/>
    </row>
    <row r="573" spans="1:10" x14ac:dyDescent="0.25">
      <c r="A573" s="73"/>
      <c r="G5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573</f>
        <v>0</v>
      </c>
      <c r="H5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3" s="73"/>
    </row>
    <row r="574" spans="1:10" x14ac:dyDescent="0.25">
      <c r="A574" s="73"/>
      <c r="G5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574</f>
        <v>0</v>
      </c>
      <c r="H5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4" s="73"/>
    </row>
    <row r="575" spans="1:10" x14ac:dyDescent="0.25">
      <c r="A575" s="73"/>
      <c r="G5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575</f>
        <v>0</v>
      </c>
      <c r="H5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5" s="73"/>
    </row>
    <row r="576" spans="1:10" x14ac:dyDescent="0.25">
      <c r="A576" s="73"/>
      <c r="G5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576</f>
        <v>0</v>
      </c>
      <c r="H5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6" s="73"/>
    </row>
    <row r="577" spans="1:10" x14ac:dyDescent="0.25">
      <c r="A577" s="73"/>
      <c r="G5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577</f>
        <v>0</v>
      </c>
      <c r="H5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7" s="73"/>
    </row>
    <row r="578" spans="1:10" x14ac:dyDescent="0.25">
      <c r="A578" s="73"/>
      <c r="G5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578</f>
        <v>0</v>
      </c>
      <c r="H5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8" s="73"/>
    </row>
    <row r="579" spans="1:10" x14ac:dyDescent="0.25">
      <c r="A579" s="73"/>
      <c r="G5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579</f>
        <v>0</v>
      </c>
      <c r="H5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79" s="73"/>
    </row>
    <row r="580" spans="1:10" x14ac:dyDescent="0.25">
      <c r="A580" s="73"/>
      <c r="G5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580</f>
        <v>0</v>
      </c>
      <c r="H5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0" s="73"/>
    </row>
    <row r="581" spans="1:10" x14ac:dyDescent="0.25">
      <c r="A581" s="73"/>
      <c r="G5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581</f>
        <v>0</v>
      </c>
      <c r="H5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1" s="73"/>
    </row>
    <row r="582" spans="1:10" x14ac:dyDescent="0.25">
      <c r="A582" s="73"/>
      <c r="G5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582</f>
        <v>0</v>
      </c>
      <c r="H5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2" s="73"/>
    </row>
    <row r="583" spans="1:10" x14ac:dyDescent="0.25">
      <c r="A583" s="73"/>
      <c r="G5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583</f>
        <v>0</v>
      </c>
      <c r="H5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3" s="73"/>
    </row>
    <row r="584" spans="1:10" x14ac:dyDescent="0.25">
      <c r="A584" s="73"/>
      <c r="G5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584</f>
        <v>0</v>
      </c>
      <c r="H5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4" s="73"/>
    </row>
    <row r="585" spans="1:10" x14ac:dyDescent="0.25">
      <c r="A585" s="73"/>
      <c r="G5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585</f>
        <v>0</v>
      </c>
      <c r="H5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5" s="73"/>
    </row>
    <row r="586" spans="1:10" x14ac:dyDescent="0.25">
      <c r="A586" s="73"/>
      <c r="G5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586</f>
        <v>0</v>
      </c>
      <c r="H5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6" s="73"/>
    </row>
    <row r="587" spans="1:10" x14ac:dyDescent="0.25">
      <c r="A587" s="73"/>
      <c r="G5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587</f>
        <v>0</v>
      </c>
      <c r="H5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7" s="73"/>
    </row>
    <row r="588" spans="1:10" x14ac:dyDescent="0.25">
      <c r="A588" s="73"/>
      <c r="G5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588</f>
        <v>0</v>
      </c>
      <c r="H5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8" s="73"/>
    </row>
    <row r="589" spans="1:10" x14ac:dyDescent="0.25">
      <c r="A589" s="73"/>
      <c r="G5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589</f>
        <v>0</v>
      </c>
      <c r="H5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89" s="73"/>
    </row>
    <row r="590" spans="1:10" x14ac:dyDescent="0.25">
      <c r="A590" s="73"/>
      <c r="G5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590</f>
        <v>0</v>
      </c>
      <c r="H5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0" s="73"/>
    </row>
    <row r="591" spans="1:10" x14ac:dyDescent="0.25">
      <c r="A591" s="73"/>
      <c r="G5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591</f>
        <v>0</v>
      </c>
      <c r="H5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1" s="73"/>
    </row>
    <row r="592" spans="1:10" x14ac:dyDescent="0.25">
      <c r="A592" s="73"/>
      <c r="G5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592</f>
        <v>0</v>
      </c>
      <c r="H5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2" s="73"/>
    </row>
    <row r="593" spans="1:10" x14ac:dyDescent="0.25">
      <c r="A593" s="73"/>
      <c r="G5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593</f>
        <v>0</v>
      </c>
      <c r="H5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3" s="73"/>
    </row>
    <row r="594" spans="1:10" x14ac:dyDescent="0.25">
      <c r="A594" s="73"/>
      <c r="G5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594</f>
        <v>0</v>
      </c>
      <c r="H5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4" s="73"/>
    </row>
    <row r="595" spans="1:10" x14ac:dyDescent="0.25">
      <c r="A595" s="73"/>
      <c r="G5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595</f>
        <v>0</v>
      </c>
      <c r="H5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5" s="73"/>
    </row>
    <row r="596" spans="1:10" x14ac:dyDescent="0.25">
      <c r="A596" s="73"/>
      <c r="G5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596</f>
        <v>0</v>
      </c>
      <c r="H5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6" s="73"/>
    </row>
    <row r="597" spans="1:10" x14ac:dyDescent="0.25">
      <c r="A597" s="73"/>
      <c r="G5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597</f>
        <v>0</v>
      </c>
      <c r="H5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7" s="73"/>
    </row>
    <row r="598" spans="1:10" x14ac:dyDescent="0.25">
      <c r="A598" s="73"/>
      <c r="G5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598</f>
        <v>0</v>
      </c>
      <c r="H5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8" s="73"/>
    </row>
    <row r="599" spans="1:10" x14ac:dyDescent="0.25">
      <c r="A599" s="73"/>
      <c r="G5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599</f>
        <v>0</v>
      </c>
      <c r="H5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599" s="73"/>
    </row>
    <row r="600" spans="1:10" x14ac:dyDescent="0.25">
      <c r="A600" s="73"/>
      <c r="G6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600</f>
        <v>0</v>
      </c>
      <c r="H6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0" s="73"/>
    </row>
    <row r="601" spans="1:10" x14ac:dyDescent="0.25">
      <c r="A601" s="73"/>
      <c r="G6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601</f>
        <v>0</v>
      </c>
      <c r="H6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1" s="73"/>
    </row>
    <row r="602" spans="1:10" x14ac:dyDescent="0.25">
      <c r="A602" s="73"/>
      <c r="G6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602</f>
        <v>0</v>
      </c>
      <c r="H6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2" s="73"/>
    </row>
    <row r="603" spans="1:10" x14ac:dyDescent="0.25">
      <c r="A603" s="73"/>
      <c r="G6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603</f>
        <v>0</v>
      </c>
      <c r="H6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3" s="73"/>
    </row>
    <row r="604" spans="1:10" x14ac:dyDescent="0.25">
      <c r="A604" s="73"/>
      <c r="G6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604</f>
        <v>0</v>
      </c>
      <c r="H6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4" s="73"/>
    </row>
    <row r="605" spans="1:10" x14ac:dyDescent="0.25">
      <c r="A605" s="73"/>
      <c r="G6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605</f>
        <v>0</v>
      </c>
      <c r="H6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5" s="73"/>
    </row>
    <row r="606" spans="1:10" x14ac:dyDescent="0.25">
      <c r="A606" s="73"/>
      <c r="G6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606</f>
        <v>0</v>
      </c>
      <c r="H6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6" s="73"/>
    </row>
    <row r="607" spans="1:10" x14ac:dyDescent="0.25">
      <c r="A607" s="73"/>
      <c r="G6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607</f>
        <v>0</v>
      </c>
      <c r="H6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7" s="73"/>
    </row>
    <row r="608" spans="1:10" x14ac:dyDescent="0.25">
      <c r="A608" s="73"/>
      <c r="G6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608</f>
        <v>0</v>
      </c>
      <c r="H6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8" s="73"/>
    </row>
    <row r="609" spans="1:10" x14ac:dyDescent="0.25">
      <c r="A609" s="73"/>
      <c r="G6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609</f>
        <v>0</v>
      </c>
      <c r="H6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09" s="73"/>
    </row>
    <row r="610" spans="1:10" x14ac:dyDescent="0.25">
      <c r="A610" s="73"/>
      <c r="G6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610</f>
        <v>0</v>
      </c>
      <c r="H6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0" s="73"/>
    </row>
    <row r="611" spans="1:10" x14ac:dyDescent="0.25">
      <c r="A611" s="73"/>
      <c r="G6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611</f>
        <v>0</v>
      </c>
      <c r="H6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1" s="73"/>
    </row>
    <row r="612" spans="1:10" x14ac:dyDescent="0.25">
      <c r="A612" s="73"/>
      <c r="G6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612</f>
        <v>0</v>
      </c>
      <c r="H6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2" s="73"/>
    </row>
    <row r="613" spans="1:10" x14ac:dyDescent="0.25">
      <c r="A613" s="73"/>
      <c r="G6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613</f>
        <v>0</v>
      </c>
      <c r="H6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3" s="73"/>
    </row>
    <row r="614" spans="1:10" x14ac:dyDescent="0.25">
      <c r="A614" s="73"/>
      <c r="G6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614</f>
        <v>0</v>
      </c>
      <c r="H6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4" s="73"/>
    </row>
    <row r="615" spans="1:10" x14ac:dyDescent="0.25">
      <c r="A615" s="73"/>
      <c r="G6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615</f>
        <v>0</v>
      </c>
      <c r="H6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5" s="73"/>
    </row>
    <row r="616" spans="1:10" x14ac:dyDescent="0.25">
      <c r="A616" s="73"/>
      <c r="G6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616</f>
        <v>0</v>
      </c>
      <c r="H6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6" s="73"/>
    </row>
    <row r="617" spans="1:10" x14ac:dyDescent="0.25">
      <c r="A617" s="73"/>
      <c r="G6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617</f>
        <v>0</v>
      </c>
      <c r="H6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7" s="73"/>
    </row>
    <row r="618" spans="1:10" x14ac:dyDescent="0.25">
      <c r="A618" s="73"/>
      <c r="G6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618</f>
        <v>0</v>
      </c>
      <c r="H6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8" s="73"/>
    </row>
    <row r="619" spans="1:10" x14ac:dyDescent="0.25">
      <c r="A619" s="73"/>
      <c r="G6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619</f>
        <v>0</v>
      </c>
      <c r="H6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19" s="73"/>
    </row>
    <row r="620" spans="1:10" x14ac:dyDescent="0.25">
      <c r="A620" s="73"/>
      <c r="G6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620</f>
        <v>0</v>
      </c>
      <c r="H6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0" s="73"/>
    </row>
    <row r="621" spans="1:10" x14ac:dyDescent="0.25">
      <c r="A621" s="73"/>
      <c r="G6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621</f>
        <v>0</v>
      </c>
      <c r="H6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1" s="73"/>
    </row>
    <row r="622" spans="1:10" x14ac:dyDescent="0.25">
      <c r="A622" s="73"/>
      <c r="G6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622</f>
        <v>0</v>
      </c>
      <c r="H6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2" s="73"/>
    </row>
    <row r="623" spans="1:10" x14ac:dyDescent="0.25">
      <c r="A623" s="73"/>
      <c r="G6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623</f>
        <v>0</v>
      </c>
      <c r="H6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3" s="73"/>
    </row>
    <row r="624" spans="1:10" x14ac:dyDescent="0.25">
      <c r="A624" s="73"/>
      <c r="G6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624</f>
        <v>0</v>
      </c>
      <c r="H6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4" s="73"/>
    </row>
    <row r="625" spans="1:10" x14ac:dyDescent="0.25">
      <c r="A625" s="73"/>
      <c r="G6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625</f>
        <v>0</v>
      </c>
      <c r="H6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5" s="73"/>
    </row>
    <row r="626" spans="1:10" x14ac:dyDescent="0.25">
      <c r="A626" s="73"/>
      <c r="G6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626</f>
        <v>0</v>
      </c>
      <c r="H6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6" s="73"/>
    </row>
    <row r="627" spans="1:10" x14ac:dyDescent="0.25">
      <c r="A627" s="73"/>
      <c r="G6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627</f>
        <v>0</v>
      </c>
      <c r="H6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7" s="73"/>
    </row>
    <row r="628" spans="1:10" x14ac:dyDescent="0.25">
      <c r="A628" s="73"/>
      <c r="G6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628</f>
        <v>0</v>
      </c>
      <c r="H6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8" s="73"/>
    </row>
    <row r="629" spans="1:10" x14ac:dyDescent="0.25">
      <c r="A629" s="73"/>
      <c r="G6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629</f>
        <v>0</v>
      </c>
      <c r="H6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29" s="73"/>
    </row>
    <row r="630" spans="1:10" x14ac:dyDescent="0.25">
      <c r="A630" s="73"/>
      <c r="G6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630</f>
        <v>0</v>
      </c>
      <c r="H6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0" s="73"/>
    </row>
    <row r="631" spans="1:10" x14ac:dyDescent="0.25">
      <c r="A631" s="73"/>
      <c r="G6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631</f>
        <v>0</v>
      </c>
      <c r="H6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1" s="73"/>
    </row>
    <row r="632" spans="1:10" x14ac:dyDescent="0.25">
      <c r="A632" s="73"/>
      <c r="G6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632</f>
        <v>0</v>
      </c>
      <c r="H6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2" s="73"/>
    </row>
    <row r="633" spans="1:10" x14ac:dyDescent="0.25">
      <c r="A633" s="73"/>
      <c r="G6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633</f>
        <v>0</v>
      </c>
      <c r="H6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3" s="73"/>
    </row>
    <row r="634" spans="1:10" x14ac:dyDescent="0.25">
      <c r="A634" s="73"/>
      <c r="G6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634</f>
        <v>0</v>
      </c>
      <c r="H6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4" s="73"/>
    </row>
    <row r="635" spans="1:10" x14ac:dyDescent="0.25">
      <c r="A635" s="73"/>
      <c r="G6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635</f>
        <v>0</v>
      </c>
      <c r="H6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5" s="73"/>
    </row>
    <row r="636" spans="1:10" x14ac:dyDescent="0.25">
      <c r="A636" s="73"/>
      <c r="G6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636</f>
        <v>0</v>
      </c>
      <c r="H6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6" s="73"/>
    </row>
    <row r="637" spans="1:10" x14ac:dyDescent="0.25">
      <c r="A637" s="73"/>
      <c r="G6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637</f>
        <v>0</v>
      </c>
      <c r="H6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7" s="73"/>
    </row>
    <row r="638" spans="1:10" x14ac:dyDescent="0.25">
      <c r="A638" s="73"/>
      <c r="G6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638</f>
        <v>0</v>
      </c>
      <c r="H6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8" s="73"/>
    </row>
    <row r="639" spans="1:10" x14ac:dyDescent="0.25">
      <c r="A639" s="73"/>
      <c r="G6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639</f>
        <v>0</v>
      </c>
      <c r="H6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39" s="73"/>
    </row>
    <row r="640" spans="1:10" x14ac:dyDescent="0.25">
      <c r="A640" s="73"/>
      <c r="G6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640</f>
        <v>0</v>
      </c>
      <c r="H6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0" s="73"/>
    </row>
    <row r="641" spans="1:10" x14ac:dyDescent="0.25">
      <c r="A641" s="73"/>
      <c r="G6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641</f>
        <v>0</v>
      </c>
      <c r="H6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1" s="73"/>
    </row>
    <row r="642" spans="1:10" x14ac:dyDescent="0.25">
      <c r="A642" s="73"/>
      <c r="G6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642</f>
        <v>0</v>
      </c>
      <c r="H6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2" s="73"/>
    </row>
    <row r="643" spans="1:10" x14ac:dyDescent="0.25">
      <c r="A643" s="73"/>
      <c r="G6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643</f>
        <v>0</v>
      </c>
      <c r="H6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3" s="73"/>
    </row>
    <row r="644" spans="1:10" x14ac:dyDescent="0.25">
      <c r="A644" s="73"/>
      <c r="G6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644</f>
        <v>0</v>
      </c>
      <c r="H6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4" s="73"/>
    </row>
    <row r="645" spans="1:10" x14ac:dyDescent="0.25">
      <c r="A645" s="73"/>
      <c r="G6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645</f>
        <v>0</v>
      </c>
      <c r="H6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5" s="73"/>
    </row>
    <row r="646" spans="1:10" x14ac:dyDescent="0.25">
      <c r="A646" s="73"/>
      <c r="G6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646</f>
        <v>0</v>
      </c>
      <c r="H6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6" s="73"/>
    </row>
    <row r="647" spans="1:10" x14ac:dyDescent="0.25">
      <c r="A647" s="73"/>
      <c r="G6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647</f>
        <v>0</v>
      </c>
      <c r="H6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7" s="73"/>
    </row>
    <row r="648" spans="1:10" x14ac:dyDescent="0.25">
      <c r="A648" s="73"/>
      <c r="G6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648</f>
        <v>0</v>
      </c>
      <c r="H6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8" s="73"/>
    </row>
    <row r="649" spans="1:10" x14ac:dyDescent="0.25">
      <c r="A649" s="73"/>
      <c r="G6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649</f>
        <v>0</v>
      </c>
      <c r="H6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49" s="73"/>
    </row>
    <row r="650" spans="1:10" x14ac:dyDescent="0.25">
      <c r="A650" s="73"/>
      <c r="G6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650</f>
        <v>0</v>
      </c>
      <c r="H6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0" s="73"/>
    </row>
    <row r="651" spans="1:10" x14ac:dyDescent="0.25">
      <c r="A651" s="73"/>
      <c r="G6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651</f>
        <v>0</v>
      </c>
      <c r="H6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1" s="73"/>
    </row>
    <row r="652" spans="1:10" x14ac:dyDescent="0.25">
      <c r="A652" s="73"/>
      <c r="G6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652</f>
        <v>0</v>
      </c>
      <c r="H6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2" s="73"/>
    </row>
    <row r="653" spans="1:10" x14ac:dyDescent="0.25">
      <c r="A653" s="73"/>
      <c r="G6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653</f>
        <v>0</v>
      </c>
      <c r="H6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3" s="73"/>
    </row>
    <row r="654" spans="1:10" x14ac:dyDescent="0.25">
      <c r="A654" s="73"/>
      <c r="G6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654</f>
        <v>0</v>
      </c>
      <c r="H6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4" s="73"/>
    </row>
    <row r="655" spans="1:10" x14ac:dyDescent="0.25">
      <c r="A655" s="73"/>
      <c r="G6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655</f>
        <v>0</v>
      </c>
      <c r="H6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5" s="73"/>
    </row>
    <row r="656" spans="1:10" x14ac:dyDescent="0.25">
      <c r="A656" s="73"/>
      <c r="G6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656</f>
        <v>0</v>
      </c>
      <c r="H6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6" s="73"/>
    </row>
    <row r="657" spans="1:10" x14ac:dyDescent="0.25">
      <c r="A657" s="73"/>
      <c r="G6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657</f>
        <v>0</v>
      </c>
      <c r="H6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7" s="73"/>
    </row>
    <row r="658" spans="1:10" x14ac:dyDescent="0.25">
      <c r="A658" s="73"/>
      <c r="G6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658</f>
        <v>0</v>
      </c>
      <c r="H6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8" s="73"/>
    </row>
    <row r="659" spans="1:10" x14ac:dyDescent="0.25">
      <c r="A659" s="73"/>
      <c r="G6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659</f>
        <v>0</v>
      </c>
      <c r="H6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59" s="73"/>
    </row>
    <row r="660" spans="1:10" x14ac:dyDescent="0.25">
      <c r="A660" s="73"/>
      <c r="G6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660</f>
        <v>0</v>
      </c>
      <c r="H6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0" s="73"/>
    </row>
    <row r="661" spans="1:10" x14ac:dyDescent="0.25">
      <c r="A661" s="73"/>
      <c r="G6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661</f>
        <v>0</v>
      </c>
      <c r="H6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1" s="73"/>
    </row>
    <row r="662" spans="1:10" x14ac:dyDescent="0.25">
      <c r="A662" s="73"/>
      <c r="G6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662</f>
        <v>0</v>
      </c>
      <c r="H6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2" s="73"/>
    </row>
    <row r="663" spans="1:10" x14ac:dyDescent="0.25">
      <c r="A663" s="73"/>
      <c r="G6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663</f>
        <v>0</v>
      </c>
      <c r="H6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3" s="73"/>
    </row>
    <row r="664" spans="1:10" x14ac:dyDescent="0.25">
      <c r="A664" s="73"/>
      <c r="G6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664</f>
        <v>0</v>
      </c>
      <c r="H6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4" s="73"/>
    </row>
    <row r="665" spans="1:10" x14ac:dyDescent="0.25">
      <c r="A665" s="73"/>
      <c r="G6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665</f>
        <v>0</v>
      </c>
      <c r="H6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5" s="73"/>
    </row>
    <row r="666" spans="1:10" x14ac:dyDescent="0.25">
      <c r="A666" s="73"/>
      <c r="G6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666</f>
        <v>0</v>
      </c>
      <c r="H6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6" s="73"/>
    </row>
    <row r="667" spans="1:10" x14ac:dyDescent="0.25">
      <c r="A667" s="73"/>
      <c r="G6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667</f>
        <v>0</v>
      </c>
      <c r="H6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7" s="73"/>
    </row>
    <row r="668" spans="1:10" x14ac:dyDescent="0.25">
      <c r="A668" s="73"/>
      <c r="G6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668</f>
        <v>0</v>
      </c>
      <c r="H6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8" s="73"/>
    </row>
    <row r="669" spans="1:10" x14ac:dyDescent="0.25">
      <c r="A669" s="73"/>
      <c r="G6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669</f>
        <v>0</v>
      </c>
      <c r="H6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69" s="73"/>
    </row>
    <row r="670" spans="1:10" x14ac:dyDescent="0.25">
      <c r="A670" s="73"/>
      <c r="G6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670</f>
        <v>0</v>
      </c>
      <c r="H6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0" s="73"/>
    </row>
    <row r="671" spans="1:10" x14ac:dyDescent="0.25">
      <c r="A671" s="73"/>
      <c r="G6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671</f>
        <v>0</v>
      </c>
      <c r="H6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1" s="73"/>
    </row>
    <row r="672" spans="1:10" x14ac:dyDescent="0.25">
      <c r="A672" s="73"/>
      <c r="G6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672</f>
        <v>0</v>
      </c>
      <c r="H6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2" s="73"/>
    </row>
    <row r="673" spans="1:10" x14ac:dyDescent="0.25">
      <c r="A673" s="73"/>
      <c r="G6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673</f>
        <v>0</v>
      </c>
      <c r="H6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3" s="73"/>
    </row>
    <row r="674" spans="1:10" x14ac:dyDescent="0.25">
      <c r="A674" s="73"/>
      <c r="G6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674</f>
        <v>0</v>
      </c>
      <c r="H6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4" s="73"/>
    </row>
    <row r="675" spans="1:10" x14ac:dyDescent="0.25">
      <c r="A675" s="73"/>
      <c r="G6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675</f>
        <v>0</v>
      </c>
      <c r="H6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5" s="73"/>
    </row>
    <row r="676" spans="1:10" x14ac:dyDescent="0.25">
      <c r="A676" s="73"/>
      <c r="G6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676</f>
        <v>0</v>
      </c>
      <c r="H6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6" s="73"/>
    </row>
    <row r="677" spans="1:10" x14ac:dyDescent="0.25">
      <c r="A677" s="73"/>
      <c r="G6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677</f>
        <v>0</v>
      </c>
      <c r="H6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7" s="73"/>
    </row>
    <row r="678" spans="1:10" x14ac:dyDescent="0.25">
      <c r="A678" s="73"/>
      <c r="G6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678</f>
        <v>0</v>
      </c>
      <c r="H6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8" s="73"/>
    </row>
    <row r="679" spans="1:10" x14ac:dyDescent="0.25">
      <c r="A679" s="73"/>
      <c r="G6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679</f>
        <v>0</v>
      </c>
      <c r="H6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79" s="73"/>
    </row>
    <row r="680" spans="1:10" x14ac:dyDescent="0.25">
      <c r="A680" s="73"/>
      <c r="G6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680</f>
        <v>0</v>
      </c>
      <c r="H6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0" s="73"/>
    </row>
    <row r="681" spans="1:10" x14ac:dyDescent="0.25">
      <c r="A681" s="73"/>
      <c r="G6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681</f>
        <v>0</v>
      </c>
      <c r="H6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1" s="73"/>
    </row>
    <row r="682" spans="1:10" x14ac:dyDescent="0.25">
      <c r="A682" s="73"/>
      <c r="G6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682</f>
        <v>0</v>
      </c>
      <c r="H6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2" s="73"/>
    </row>
    <row r="683" spans="1:10" x14ac:dyDescent="0.25">
      <c r="A683" s="73"/>
      <c r="G6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683</f>
        <v>0</v>
      </c>
      <c r="H6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3" s="73"/>
    </row>
    <row r="684" spans="1:10" x14ac:dyDescent="0.25">
      <c r="A684" s="73"/>
      <c r="G6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684</f>
        <v>0</v>
      </c>
      <c r="H6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4" s="73"/>
    </row>
    <row r="685" spans="1:10" x14ac:dyDescent="0.25">
      <c r="A685" s="73"/>
      <c r="G6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685</f>
        <v>0</v>
      </c>
      <c r="H6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5" s="73"/>
    </row>
    <row r="686" spans="1:10" x14ac:dyDescent="0.25">
      <c r="A686" s="73"/>
      <c r="G6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686</f>
        <v>0</v>
      </c>
      <c r="H6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6" s="73"/>
    </row>
    <row r="687" spans="1:10" x14ac:dyDescent="0.25">
      <c r="A687" s="73"/>
      <c r="G6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687</f>
        <v>0</v>
      </c>
      <c r="H6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7" s="73"/>
    </row>
    <row r="688" spans="1:10" x14ac:dyDescent="0.25">
      <c r="A688" s="73"/>
      <c r="G6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688</f>
        <v>0</v>
      </c>
      <c r="H6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8" s="73"/>
    </row>
    <row r="689" spans="1:10" x14ac:dyDescent="0.25">
      <c r="A689" s="73"/>
      <c r="G6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689</f>
        <v>0</v>
      </c>
      <c r="H6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89" s="73"/>
    </row>
    <row r="690" spans="1:10" x14ac:dyDescent="0.25">
      <c r="A690" s="73"/>
      <c r="G6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690</f>
        <v>0</v>
      </c>
      <c r="H6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0" s="73"/>
    </row>
    <row r="691" spans="1:10" x14ac:dyDescent="0.25">
      <c r="A691" s="73"/>
      <c r="G6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691</f>
        <v>0</v>
      </c>
      <c r="H6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1" s="73"/>
    </row>
    <row r="692" spans="1:10" x14ac:dyDescent="0.25">
      <c r="A692" s="73"/>
      <c r="G6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692</f>
        <v>0</v>
      </c>
      <c r="H6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2" s="73"/>
    </row>
    <row r="693" spans="1:10" x14ac:dyDescent="0.25">
      <c r="A693" s="73"/>
      <c r="G6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693</f>
        <v>0</v>
      </c>
      <c r="H6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3" s="73"/>
    </row>
    <row r="694" spans="1:10" x14ac:dyDescent="0.25">
      <c r="A694" s="73"/>
      <c r="G6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694</f>
        <v>0</v>
      </c>
      <c r="H6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4" s="73"/>
    </row>
    <row r="695" spans="1:10" x14ac:dyDescent="0.25">
      <c r="A695" s="73"/>
      <c r="G6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695</f>
        <v>0</v>
      </c>
      <c r="H6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5" s="73"/>
    </row>
    <row r="696" spans="1:10" x14ac:dyDescent="0.25">
      <c r="A696" s="73"/>
      <c r="G6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696</f>
        <v>0</v>
      </c>
      <c r="H6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6" s="73"/>
    </row>
    <row r="697" spans="1:10" x14ac:dyDescent="0.25">
      <c r="A697" s="73"/>
      <c r="G6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697</f>
        <v>0</v>
      </c>
      <c r="H6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7" s="73"/>
    </row>
    <row r="698" spans="1:10" x14ac:dyDescent="0.25">
      <c r="A698" s="73"/>
      <c r="G6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698</f>
        <v>0</v>
      </c>
      <c r="H6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8" s="73"/>
    </row>
    <row r="699" spans="1:10" x14ac:dyDescent="0.25">
      <c r="A699" s="73"/>
      <c r="G6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699</f>
        <v>0</v>
      </c>
      <c r="H6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99" s="73"/>
    </row>
    <row r="700" spans="1:10" x14ac:dyDescent="0.25">
      <c r="A700" s="73"/>
      <c r="G7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700</f>
        <v>0</v>
      </c>
      <c r="H7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0" s="73"/>
    </row>
    <row r="701" spans="1:10" x14ac:dyDescent="0.25">
      <c r="A701" s="73"/>
      <c r="G7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701</f>
        <v>0</v>
      </c>
      <c r="H7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1" s="73"/>
    </row>
    <row r="702" spans="1:10" x14ac:dyDescent="0.25">
      <c r="A702" s="73"/>
      <c r="G7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702</f>
        <v>0</v>
      </c>
      <c r="H7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2" s="73"/>
    </row>
    <row r="703" spans="1:10" x14ac:dyDescent="0.25">
      <c r="A703" s="73"/>
      <c r="G7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703</f>
        <v>0</v>
      </c>
      <c r="H7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3" s="73"/>
    </row>
    <row r="704" spans="1:10" x14ac:dyDescent="0.25">
      <c r="A704" s="73"/>
      <c r="G7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704</f>
        <v>0</v>
      </c>
      <c r="H7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4" s="73"/>
    </row>
    <row r="705" spans="1:10" x14ac:dyDescent="0.25">
      <c r="A705" s="73"/>
      <c r="G7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705</f>
        <v>0</v>
      </c>
      <c r="H7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5" s="73"/>
    </row>
    <row r="706" spans="1:10" x14ac:dyDescent="0.25">
      <c r="A706" s="73"/>
      <c r="G7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706</f>
        <v>0</v>
      </c>
      <c r="H7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6" s="73"/>
    </row>
    <row r="707" spans="1:10" x14ac:dyDescent="0.25">
      <c r="A707" s="73"/>
      <c r="G7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707</f>
        <v>0</v>
      </c>
      <c r="H7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7" s="73"/>
    </row>
    <row r="708" spans="1:10" x14ac:dyDescent="0.25">
      <c r="A708" s="73"/>
      <c r="G7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708</f>
        <v>0</v>
      </c>
      <c r="H7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8" s="73"/>
    </row>
    <row r="709" spans="1:10" x14ac:dyDescent="0.25">
      <c r="A709" s="73"/>
      <c r="G7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709</f>
        <v>0</v>
      </c>
      <c r="H7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09" s="73"/>
    </row>
    <row r="710" spans="1:10" x14ac:dyDescent="0.25">
      <c r="A710" s="73"/>
      <c r="G7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710</f>
        <v>0</v>
      </c>
      <c r="H7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0" s="73"/>
    </row>
    <row r="711" spans="1:10" x14ac:dyDescent="0.25">
      <c r="A711" s="73"/>
      <c r="G7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711</f>
        <v>0</v>
      </c>
      <c r="H7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1" s="73"/>
    </row>
    <row r="712" spans="1:10" x14ac:dyDescent="0.25">
      <c r="A712" s="73"/>
      <c r="G7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712</f>
        <v>0</v>
      </c>
      <c r="H7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2" s="73"/>
    </row>
    <row r="713" spans="1:10" x14ac:dyDescent="0.25">
      <c r="A713" s="73"/>
      <c r="G7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713</f>
        <v>0</v>
      </c>
      <c r="H7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3" s="73"/>
    </row>
    <row r="714" spans="1:10" x14ac:dyDescent="0.25">
      <c r="A714" s="73"/>
      <c r="G7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714</f>
        <v>0</v>
      </c>
      <c r="H7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4" s="73"/>
    </row>
    <row r="715" spans="1:10" x14ac:dyDescent="0.25">
      <c r="A715" s="73"/>
      <c r="G7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715</f>
        <v>0</v>
      </c>
      <c r="H7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5" s="73"/>
    </row>
    <row r="716" spans="1:10" x14ac:dyDescent="0.25">
      <c r="A716" s="73"/>
      <c r="G7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716</f>
        <v>0</v>
      </c>
      <c r="H7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6" s="73"/>
    </row>
    <row r="717" spans="1:10" x14ac:dyDescent="0.25">
      <c r="A717" s="73"/>
      <c r="G7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717</f>
        <v>0</v>
      </c>
      <c r="H7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7" s="73"/>
    </row>
    <row r="718" spans="1:10" x14ac:dyDescent="0.25">
      <c r="A718" s="73"/>
      <c r="G7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718</f>
        <v>0</v>
      </c>
      <c r="H7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8" s="73"/>
    </row>
    <row r="719" spans="1:10" x14ac:dyDescent="0.25">
      <c r="A719" s="73"/>
      <c r="G7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719</f>
        <v>0</v>
      </c>
      <c r="H7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19" s="73"/>
    </row>
    <row r="720" spans="1:10" x14ac:dyDescent="0.25">
      <c r="A720" s="73"/>
      <c r="G7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720</f>
        <v>0</v>
      </c>
      <c r="H7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0" s="73"/>
    </row>
    <row r="721" spans="1:10" x14ac:dyDescent="0.25">
      <c r="A721" s="73"/>
      <c r="G7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721</f>
        <v>0</v>
      </c>
      <c r="H7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1" s="73"/>
    </row>
    <row r="722" spans="1:10" x14ac:dyDescent="0.25">
      <c r="A722" s="73"/>
      <c r="G7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722</f>
        <v>0</v>
      </c>
      <c r="H7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2" s="73"/>
    </row>
    <row r="723" spans="1:10" x14ac:dyDescent="0.25">
      <c r="A723" s="73"/>
      <c r="G7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723</f>
        <v>0</v>
      </c>
      <c r="H7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3" s="73"/>
    </row>
    <row r="724" spans="1:10" x14ac:dyDescent="0.25">
      <c r="A724" s="73"/>
      <c r="G7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724</f>
        <v>0</v>
      </c>
      <c r="H7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4" s="73"/>
    </row>
    <row r="725" spans="1:10" x14ac:dyDescent="0.25">
      <c r="A725" s="73"/>
      <c r="G7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725</f>
        <v>0</v>
      </c>
      <c r="H7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5" s="73"/>
    </row>
    <row r="726" spans="1:10" x14ac:dyDescent="0.25">
      <c r="A726" s="73"/>
      <c r="G7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726</f>
        <v>0</v>
      </c>
      <c r="H7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6" s="73"/>
    </row>
    <row r="727" spans="1:10" x14ac:dyDescent="0.25">
      <c r="A727" s="73"/>
      <c r="G7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727</f>
        <v>0</v>
      </c>
      <c r="H7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7" s="73"/>
    </row>
    <row r="728" spans="1:10" x14ac:dyDescent="0.25">
      <c r="A728" s="73"/>
      <c r="G7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728</f>
        <v>0</v>
      </c>
      <c r="H7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8" s="73"/>
    </row>
    <row r="729" spans="1:10" x14ac:dyDescent="0.25">
      <c r="A729" s="73"/>
      <c r="G7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729</f>
        <v>0</v>
      </c>
      <c r="H7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29" s="73"/>
    </row>
    <row r="730" spans="1:10" x14ac:dyDescent="0.25">
      <c r="A730" s="73"/>
      <c r="G7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730</f>
        <v>0</v>
      </c>
      <c r="H7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0" s="73"/>
    </row>
    <row r="731" spans="1:10" x14ac:dyDescent="0.25">
      <c r="A731" s="73"/>
      <c r="G7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731</f>
        <v>0</v>
      </c>
      <c r="H7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1" s="73"/>
    </row>
    <row r="732" spans="1:10" x14ac:dyDescent="0.25">
      <c r="A732" s="73"/>
      <c r="G7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732</f>
        <v>0</v>
      </c>
      <c r="H7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2" s="73"/>
    </row>
    <row r="733" spans="1:10" x14ac:dyDescent="0.25">
      <c r="A733" s="73"/>
      <c r="G7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733</f>
        <v>0</v>
      </c>
      <c r="H7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3" s="73"/>
    </row>
    <row r="734" spans="1:10" x14ac:dyDescent="0.25">
      <c r="A734" s="73"/>
      <c r="G7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734</f>
        <v>0</v>
      </c>
      <c r="H7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4" s="73"/>
    </row>
    <row r="735" spans="1:10" x14ac:dyDescent="0.25">
      <c r="A735" s="73"/>
      <c r="G7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735</f>
        <v>0</v>
      </c>
      <c r="H7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5" s="73"/>
    </row>
    <row r="736" spans="1:10" x14ac:dyDescent="0.25">
      <c r="A736" s="73"/>
      <c r="G7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736</f>
        <v>0</v>
      </c>
      <c r="H7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6" s="73"/>
    </row>
    <row r="737" spans="1:10" x14ac:dyDescent="0.25">
      <c r="A737" s="73"/>
      <c r="G7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737</f>
        <v>0</v>
      </c>
      <c r="H7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7" s="73"/>
    </row>
    <row r="738" spans="1:10" x14ac:dyDescent="0.25">
      <c r="A738" s="73"/>
      <c r="G7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738</f>
        <v>0</v>
      </c>
      <c r="H7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8" s="73"/>
    </row>
    <row r="739" spans="1:10" x14ac:dyDescent="0.25">
      <c r="A739" s="73"/>
      <c r="G7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739</f>
        <v>0</v>
      </c>
      <c r="H7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39" s="73"/>
    </row>
    <row r="740" spans="1:10" x14ac:dyDescent="0.25">
      <c r="A740" s="73"/>
      <c r="G7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740</f>
        <v>0</v>
      </c>
      <c r="H7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0" s="73"/>
    </row>
    <row r="741" spans="1:10" x14ac:dyDescent="0.25">
      <c r="A741" s="73"/>
      <c r="G7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741</f>
        <v>0</v>
      </c>
      <c r="H7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1" s="73"/>
    </row>
    <row r="742" spans="1:10" x14ac:dyDescent="0.25">
      <c r="A742" s="73"/>
      <c r="G7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742</f>
        <v>0</v>
      </c>
      <c r="H7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2" s="73"/>
    </row>
    <row r="743" spans="1:10" x14ac:dyDescent="0.25">
      <c r="A743" s="73"/>
      <c r="G7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743</f>
        <v>0</v>
      </c>
      <c r="H7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3" s="73"/>
    </row>
    <row r="744" spans="1:10" x14ac:dyDescent="0.25">
      <c r="A744" s="73"/>
      <c r="G7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744</f>
        <v>0</v>
      </c>
      <c r="H7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4" s="73"/>
    </row>
    <row r="745" spans="1:10" x14ac:dyDescent="0.25">
      <c r="A745" s="73"/>
      <c r="G7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745</f>
        <v>0</v>
      </c>
      <c r="H7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5" s="73"/>
    </row>
    <row r="746" spans="1:10" x14ac:dyDescent="0.25">
      <c r="A746" s="73"/>
      <c r="G7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746</f>
        <v>0</v>
      </c>
      <c r="H7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6" s="73"/>
    </row>
    <row r="747" spans="1:10" x14ac:dyDescent="0.25">
      <c r="A747" s="73"/>
      <c r="G7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747</f>
        <v>0</v>
      </c>
      <c r="H7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7" s="73"/>
    </row>
    <row r="748" spans="1:10" x14ac:dyDescent="0.25">
      <c r="A748" s="73"/>
      <c r="G7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748</f>
        <v>0</v>
      </c>
      <c r="H7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8" s="73"/>
    </row>
    <row r="749" spans="1:10" x14ac:dyDescent="0.25">
      <c r="A749" s="73"/>
      <c r="G7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749</f>
        <v>0</v>
      </c>
      <c r="H7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49" s="73"/>
    </row>
    <row r="750" spans="1:10" x14ac:dyDescent="0.25">
      <c r="A750" s="73"/>
      <c r="G7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750</f>
        <v>0</v>
      </c>
      <c r="H7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0" s="73"/>
    </row>
    <row r="751" spans="1:10" x14ac:dyDescent="0.25">
      <c r="A751" s="73"/>
      <c r="G7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751</f>
        <v>0</v>
      </c>
      <c r="H7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1" s="73"/>
    </row>
    <row r="752" spans="1:10" x14ac:dyDescent="0.25">
      <c r="A752" s="73"/>
      <c r="G7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752</f>
        <v>0</v>
      </c>
      <c r="H7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2" s="73"/>
    </row>
    <row r="753" spans="1:10" x14ac:dyDescent="0.25">
      <c r="A753" s="73"/>
      <c r="G7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753</f>
        <v>0</v>
      </c>
      <c r="H7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3" s="73"/>
    </row>
    <row r="754" spans="1:10" x14ac:dyDescent="0.25">
      <c r="A754" s="73"/>
      <c r="G7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754</f>
        <v>0</v>
      </c>
      <c r="H7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4" s="73"/>
    </row>
    <row r="755" spans="1:10" x14ac:dyDescent="0.25">
      <c r="A755" s="73"/>
      <c r="G7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755</f>
        <v>0</v>
      </c>
      <c r="H7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5" s="73"/>
    </row>
    <row r="756" spans="1:10" x14ac:dyDescent="0.25">
      <c r="A756" s="73"/>
      <c r="G7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756</f>
        <v>0</v>
      </c>
      <c r="H7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6" s="73"/>
    </row>
    <row r="757" spans="1:10" x14ac:dyDescent="0.25">
      <c r="A757" s="73"/>
      <c r="G7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757</f>
        <v>0</v>
      </c>
      <c r="H7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7" s="73"/>
    </row>
    <row r="758" spans="1:10" x14ac:dyDescent="0.25">
      <c r="A758" s="73"/>
      <c r="G7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758</f>
        <v>0</v>
      </c>
      <c r="H7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8" s="73"/>
    </row>
    <row r="759" spans="1:10" x14ac:dyDescent="0.25">
      <c r="A759" s="73"/>
      <c r="G7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759</f>
        <v>0</v>
      </c>
      <c r="H7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59" s="73"/>
    </row>
    <row r="760" spans="1:10" x14ac:dyDescent="0.25">
      <c r="A760" s="73"/>
      <c r="G7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760</f>
        <v>0</v>
      </c>
      <c r="H7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0" s="73"/>
    </row>
    <row r="761" spans="1:10" x14ac:dyDescent="0.25">
      <c r="A761" s="73"/>
      <c r="G7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761</f>
        <v>0</v>
      </c>
      <c r="H7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1" s="73"/>
    </row>
    <row r="762" spans="1:10" x14ac:dyDescent="0.25">
      <c r="A762" s="73"/>
      <c r="G7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762</f>
        <v>0</v>
      </c>
      <c r="H7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2" s="73"/>
    </row>
    <row r="763" spans="1:10" x14ac:dyDescent="0.25">
      <c r="A763" s="73"/>
      <c r="G7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763</f>
        <v>0</v>
      </c>
      <c r="H7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3" s="73"/>
    </row>
    <row r="764" spans="1:10" x14ac:dyDescent="0.25">
      <c r="A764" s="73"/>
      <c r="G7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764</f>
        <v>0</v>
      </c>
      <c r="H7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4" s="73"/>
    </row>
    <row r="765" spans="1:10" x14ac:dyDescent="0.25">
      <c r="A765" s="73"/>
      <c r="G7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765</f>
        <v>0</v>
      </c>
      <c r="H7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5" s="73"/>
    </row>
    <row r="766" spans="1:10" x14ac:dyDescent="0.25">
      <c r="A766" s="73"/>
      <c r="G7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766</f>
        <v>0</v>
      </c>
      <c r="H7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6" s="73"/>
    </row>
    <row r="767" spans="1:10" x14ac:dyDescent="0.25">
      <c r="A767" s="73"/>
      <c r="G7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767</f>
        <v>0</v>
      </c>
      <c r="H7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7" s="73"/>
    </row>
    <row r="768" spans="1:10" x14ac:dyDescent="0.25">
      <c r="A768" s="73"/>
      <c r="G7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768</f>
        <v>0</v>
      </c>
      <c r="H7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8" s="73"/>
    </row>
    <row r="769" spans="1:10" x14ac:dyDescent="0.25">
      <c r="A769" s="73"/>
      <c r="G7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769</f>
        <v>0</v>
      </c>
      <c r="H7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69" s="73"/>
    </row>
    <row r="770" spans="1:10" x14ac:dyDescent="0.25">
      <c r="A770" s="73"/>
      <c r="G7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770</f>
        <v>0</v>
      </c>
      <c r="H7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0" s="73"/>
    </row>
    <row r="771" spans="1:10" x14ac:dyDescent="0.25">
      <c r="A771" s="73"/>
      <c r="G7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771</f>
        <v>0</v>
      </c>
      <c r="H7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1" s="73"/>
    </row>
    <row r="772" spans="1:10" x14ac:dyDescent="0.25">
      <c r="A772" s="73"/>
      <c r="G7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772</f>
        <v>0</v>
      </c>
      <c r="H7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2" s="73"/>
    </row>
    <row r="773" spans="1:10" x14ac:dyDescent="0.25">
      <c r="A773" s="73"/>
      <c r="G7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773</f>
        <v>0</v>
      </c>
      <c r="H7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3" s="73"/>
    </row>
    <row r="774" spans="1:10" x14ac:dyDescent="0.25">
      <c r="A774" s="73"/>
      <c r="G7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774</f>
        <v>0</v>
      </c>
      <c r="H7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4" s="73"/>
    </row>
    <row r="775" spans="1:10" x14ac:dyDescent="0.25">
      <c r="A775" s="73"/>
      <c r="G7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775</f>
        <v>0</v>
      </c>
      <c r="H7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5" s="73"/>
    </row>
    <row r="776" spans="1:10" x14ac:dyDescent="0.25">
      <c r="A776" s="73"/>
      <c r="G7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776</f>
        <v>0</v>
      </c>
      <c r="H7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6" s="73"/>
    </row>
    <row r="777" spans="1:10" x14ac:dyDescent="0.25">
      <c r="A777" s="73"/>
      <c r="G7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777</f>
        <v>0</v>
      </c>
      <c r="H7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7" s="73"/>
    </row>
    <row r="778" spans="1:10" x14ac:dyDescent="0.25">
      <c r="A778" s="73"/>
      <c r="G7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778</f>
        <v>0</v>
      </c>
      <c r="H7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8" s="73"/>
    </row>
    <row r="779" spans="1:10" x14ac:dyDescent="0.25">
      <c r="A779" s="73"/>
      <c r="G7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779</f>
        <v>0</v>
      </c>
      <c r="H7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79" s="73"/>
    </row>
    <row r="780" spans="1:10" x14ac:dyDescent="0.25">
      <c r="A780" s="73"/>
      <c r="G7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780</f>
        <v>0</v>
      </c>
      <c r="H7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0" s="73"/>
    </row>
    <row r="781" spans="1:10" x14ac:dyDescent="0.25">
      <c r="A781" s="73"/>
      <c r="G7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781</f>
        <v>0</v>
      </c>
      <c r="H7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1" s="73"/>
    </row>
    <row r="782" spans="1:10" x14ac:dyDescent="0.25">
      <c r="A782" s="73"/>
      <c r="G7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782</f>
        <v>0</v>
      </c>
      <c r="H7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2" s="73"/>
    </row>
    <row r="783" spans="1:10" x14ac:dyDescent="0.25">
      <c r="A783" s="73"/>
      <c r="G7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783</f>
        <v>0</v>
      </c>
      <c r="H7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3" s="73"/>
    </row>
    <row r="784" spans="1:10" x14ac:dyDescent="0.25">
      <c r="A784" s="73"/>
      <c r="G7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784</f>
        <v>0</v>
      </c>
      <c r="H7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4" s="73"/>
    </row>
    <row r="785" spans="1:10" x14ac:dyDescent="0.25">
      <c r="A785" s="73"/>
      <c r="G7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785</f>
        <v>0</v>
      </c>
      <c r="H7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5" s="73"/>
    </row>
    <row r="786" spans="1:10" x14ac:dyDescent="0.25">
      <c r="A786" s="73"/>
      <c r="G7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786</f>
        <v>0</v>
      </c>
      <c r="H7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6" s="73"/>
    </row>
    <row r="787" spans="1:10" x14ac:dyDescent="0.25">
      <c r="A787" s="73"/>
      <c r="G7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787</f>
        <v>0</v>
      </c>
      <c r="H7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7" s="73"/>
    </row>
    <row r="788" spans="1:10" x14ac:dyDescent="0.25">
      <c r="A788" s="73"/>
      <c r="G7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788</f>
        <v>0</v>
      </c>
      <c r="H7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8" s="73"/>
    </row>
    <row r="789" spans="1:10" x14ac:dyDescent="0.25">
      <c r="A789" s="73"/>
      <c r="G7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789</f>
        <v>0</v>
      </c>
      <c r="H7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89" s="73"/>
    </row>
    <row r="790" spans="1:10" x14ac:dyDescent="0.25">
      <c r="A790" s="73"/>
      <c r="G7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790</f>
        <v>0</v>
      </c>
      <c r="H7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0" s="73"/>
    </row>
    <row r="791" spans="1:10" x14ac:dyDescent="0.25">
      <c r="A791" s="73"/>
      <c r="G7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791</f>
        <v>0</v>
      </c>
      <c r="H7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1" s="73"/>
    </row>
    <row r="792" spans="1:10" x14ac:dyDescent="0.25">
      <c r="A792" s="73"/>
      <c r="G7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792</f>
        <v>0</v>
      </c>
      <c r="H7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2" s="73"/>
    </row>
    <row r="793" spans="1:10" x14ac:dyDescent="0.25">
      <c r="A793" s="73"/>
      <c r="G7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793</f>
        <v>0</v>
      </c>
      <c r="H7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3" s="73"/>
    </row>
    <row r="794" spans="1:10" x14ac:dyDescent="0.25">
      <c r="A794" s="73"/>
      <c r="G7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794</f>
        <v>0</v>
      </c>
      <c r="H7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4" s="73"/>
    </row>
    <row r="795" spans="1:10" x14ac:dyDescent="0.25">
      <c r="A795" s="73"/>
      <c r="G7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795</f>
        <v>0</v>
      </c>
      <c r="H7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5" s="73"/>
    </row>
    <row r="796" spans="1:10" x14ac:dyDescent="0.25">
      <c r="A796" s="73"/>
      <c r="G7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796</f>
        <v>0</v>
      </c>
      <c r="H7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6" s="73"/>
    </row>
    <row r="797" spans="1:10" x14ac:dyDescent="0.25">
      <c r="A797" s="73"/>
      <c r="G7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797</f>
        <v>0</v>
      </c>
      <c r="H7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7" s="73"/>
    </row>
    <row r="798" spans="1:10" x14ac:dyDescent="0.25">
      <c r="A798" s="73"/>
      <c r="G7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798</f>
        <v>0</v>
      </c>
      <c r="H7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8" s="73"/>
    </row>
    <row r="799" spans="1:10" x14ac:dyDescent="0.25">
      <c r="A799" s="73"/>
      <c r="G7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799</f>
        <v>0</v>
      </c>
      <c r="H7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799" s="73"/>
    </row>
    <row r="800" spans="1:10" x14ac:dyDescent="0.25">
      <c r="A800" s="73"/>
      <c r="G8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800</f>
        <v>0</v>
      </c>
      <c r="H8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0" s="73"/>
    </row>
    <row r="801" spans="1:10" x14ac:dyDescent="0.25">
      <c r="A801" s="73"/>
      <c r="G8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801</f>
        <v>0</v>
      </c>
      <c r="H8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1" s="73"/>
    </row>
    <row r="802" spans="1:10" x14ac:dyDescent="0.25">
      <c r="A802" s="73"/>
      <c r="G8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802</f>
        <v>0</v>
      </c>
      <c r="H8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2" s="73"/>
    </row>
    <row r="803" spans="1:10" x14ac:dyDescent="0.25">
      <c r="A803" s="73"/>
      <c r="G8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803</f>
        <v>0</v>
      </c>
      <c r="H8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3" s="73"/>
    </row>
    <row r="804" spans="1:10" x14ac:dyDescent="0.25">
      <c r="A804" s="73"/>
      <c r="G8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804</f>
        <v>0</v>
      </c>
      <c r="H8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4" s="73"/>
    </row>
    <row r="805" spans="1:10" x14ac:dyDescent="0.25">
      <c r="A805" s="73"/>
      <c r="G8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805</f>
        <v>0</v>
      </c>
      <c r="H8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5" s="73"/>
    </row>
    <row r="806" spans="1:10" x14ac:dyDescent="0.25">
      <c r="A806" s="73"/>
      <c r="G8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806</f>
        <v>0</v>
      </c>
      <c r="H8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6" s="73"/>
    </row>
    <row r="807" spans="1:10" x14ac:dyDescent="0.25">
      <c r="A807" s="73"/>
      <c r="G8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807</f>
        <v>0</v>
      </c>
      <c r="H8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7" s="73"/>
    </row>
    <row r="808" spans="1:10" x14ac:dyDescent="0.25">
      <c r="A808" s="73"/>
      <c r="G8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808</f>
        <v>0</v>
      </c>
      <c r="H8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8" s="73"/>
    </row>
    <row r="809" spans="1:10" x14ac:dyDescent="0.25">
      <c r="A809" s="73"/>
      <c r="G8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809</f>
        <v>0</v>
      </c>
      <c r="H8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09" s="73"/>
    </row>
    <row r="810" spans="1:10" x14ac:dyDescent="0.25">
      <c r="A810" s="73"/>
      <c r="G8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810</f>
        <v>0</v>
      </c>
      <c r="H8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0" s="73"/>
    </row>
    <row r="811" spans="1:10" x14ac:dyDescent="0.25">
      <c r="A811" s="73"/>
      <c r="G8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811</f>
        <v>0</v>
      </c>
      <c r="H8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1" s="73"/>
    </row>
    <row r="812" spans="1:10" x14ac:dyDescent="0.25">
      <c r="A812" s="73"/>
      <c r="G8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812</f>
        <v>0</v>
      </c>
      <c r="H8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2" s="73"/>
    </row>
    <row r="813" spans="1:10" x14ac:dyDescent="0.25">
      <c r="A813" s="73"/>
      <c r="G8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813</f>
        <v>0</v>
      </c>
      <c r="H8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3" s="73"/>
    </row>
    <row r="814" spans="1:10" x14ac:dyDescent="0.25">
      <c r="A814" s="73"/>
      <c r="G8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814</f>
        <v>0</v>
      </c>
      <c r="H8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4" s="73"/>
    </row>
    <row r="815" spans="1:10" x14ac:dyDescent="0.25">
      <c r="A815" s="73"/>
      <c r="G8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815</f>
        <v>0</v>
      </c>
      <c r="H8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5" s="73"/>
    </row>
    <row r="816" spans="1:10" x14ac:dyDescent="0.25">
      <c r="A816" s="73"/>
      <c r="G8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816</f>
        <v>0</v>
      </c>
      <c r="H8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6" s="73"/>
    </row>
    <row r="817" spans="1:10" x14ac:dyDescent="0.25">
      <c r="A817" s="73"/>
      <c r="G8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817</f>
        <v>0</v>
      </c>
      <c r="H8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7" s="73"/>
    </row>
    <row r="818" spans="1:10" x14ac:dyDescent="0.25">
      <c r="A818" s="73"/>
      <c r="G8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818</f>
        <v>0</v>
      </c>
      <c r="H8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8" s="73"/>
    </row>
    <row r="819" spans="1:10" x14ac:dyDescent="0.25">
      <c r="A819" s="73"/>
      <c r="G8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819</f>
        <v>0</v>
      </c>
      <c r="H8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19" s="73"/>
    </row>
    <row r="820" spans="1:10" x14ac:dyDescent="0.25">
      <c r="A820" s="73"/>
      <c r="G8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820</f>
        <v>0</v>
      </c>
      <c r="H8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0" s="73"/>
    </row>
    <row r="821" spans="1:10" x14ac:dyDescent="0.25">
      <c r="A821" s="73"/>
      <c r="G8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821</f>
        <v>0</v>
      </c>
      <c r="H8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1" s="73"/>
    </row>
    <row r="822" spans="1:10" x14ac:dyDescent="0.25">
      <c r="A822" s="73"/>
      <c r="G8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822</f>
        <v>0</v>
      </c>
      <c r="H8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2" s="73"/>
    </row>
    <row r="823" spans="1:10" x14ac:dyDescent="0.25">
      <c r="A823" s="73"/>
      <c r="G8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823</f>
        <v>0</v>
      </c>
      <c r="H8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3" s="73"/>
    </row>
    <row r="824" spans="1:10" x14ac:dyDescent="0.25">
      <c r="A824" s="73"/>
      <c r="G8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824</f>
        <v>0</v>
      </c>
      <c r="H8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4" s="73"/>
    </row>
    <row r="825" spans="1:10" x14ac:dyDescent="0.25">
      <c r="A825" s="73"/>
      <c r="G8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825</f>
        <v>0</v>
      </c>
      <c r="H8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5" s="73"/>
    </row>
    <row r="826" spans="1:10" x14ac:dyDescent="0.25">
      <c r="A826" s="73"/>
      <c r="G8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826</f>
        <v>0</v>
      </c>
      <c r="H8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6" s="73"/>
    </row>
    <row r="827" spans="1:10" x14ac:dyDescent="0.25">
      <c r="A827" s="73"/>
      <c r="G8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827</f>
        <v>0</v>
      </c>
      <c r="H8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7" s="73"/>
    </row>
    <row r="828" spans="1:10" x14ac:dyDescent="0.25">
      <c r="A828" s="73"/>
      <c r="G8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828</f>
        <v>0</v>
      </c>
      <c r="H8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8" s="73"/>
    </row>
    <row r="829" spans="1:10" x14ac:dyDescent="0.25">
      <c r="A829" s="73"/>
      <c r="G8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829</f>
        <v>0</v>
      </c>
      <c r="H8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29" s="73"/>
    </row>
    <row r="830" spans="1:10" x14ac:dyDescent="0.25">
      <c r="A830" s="73"/>
      <c r="G8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830</f>
        <v>0</v>
      </c>
      <c r="H8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0" s="73"/>
    </row>
    <row r="831" spans="1:10" x14ac:dyDescent="0.25">
      <c r="A831" s="73"/>
      <c r="G8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831</f>
        <v>0</v>
      </c>
      <c r="H8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1" s="73"/>
    </row>
    <row r="832" spans="1:10" x14ac:dyDescent="0.25">
      <c r="A832" s="73"/>
      <c r="G8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832</f>
        <v>0</v>
      </c>
      <c r="H8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2" s="73"/>
    </row>
    <row r="833" spans="1:10" x14ac:dyDescent="0.25">
      <c r="A833" s="73"/>
      <c r="G8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833</f>
        <v>0</v>
      </c>
      <c r="H8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3" s="73"/>
    </row>
    <row r="834" spans="1:10" x14ac:dyDescent="0.25">
      <c r="A834" s="73"/>
      <c r="G8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834</f>
        <v>0</v>
      </c>
      <c r="H8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4" s="73"/>
    </row>
    <row r="835" spans="1:10" x14ac:dyDescent="0.25">
      <c r="A835" s="73"/>
      <c r="G8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835</f>
        <v>0</v>
      </c>
      <c r="H8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5" s="73"/>
    </row>
    <row r="836" spans="1:10" x14ac:dyDescent="0.25">
      <c r="A836" s="73"/>
      <c r="G8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836</f>
        <v>0</v>
      </c>
      <c r="H8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6" s="73"/>
    </row>
    <row r="837" spans="1:10" x14ac:dyDescent="0.25">
      <c r="A837" s="73"/>
      <c r="G8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837</f>
        <v>0</v>
      </c>
      <c r="H8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7" s="73"/>
    </row>
    <row r="838" spans="1:10" x14ac:dyDescent="0.25">
      <c r="A838" s="73"/>
      <c r="G8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838</f>
        <v>0</v>
      </c>
      <c r="H8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8" s="73"/>
    </row>
    <row r="839" spans="1:10" x14ac:dyDescent="0.25">
      <c r="A839" s="73"/>
      <c r="G8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839</f>
        <v>0</v>
      </c>
      <c r="H8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39" s="73"/>
    </row>
    <row r="840" spans="1:10" x14ac:dyDescent="0.25">
      <c r="A840" s="73"/>
      <c r="G8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840</f>
        <v>0</v>
      </c>
      <c r="H8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0" s="73"/>
    </row>
    <row r="841" spans="1:10" x14ac:dyDescent="0.25">
      <c r="A841" s="73"/>
      <c r="G8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841</f>
        <v>0</v>
      </c>
      <c r="H8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1" s="73"/>
    </row>
    <row r="842" spans="1:10" x14ac:dyDescent="0.25">
      <c r="A842" s="73"/>
      <c r="G8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842</f>
        <v>0</v>
      </c>
      <c r="H8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2" s="73"/>
    </row>
    <row r="843" spans="1:10" x14ac:dyDescent="0.25">
      <c r="A843" s="73"/>
      <c r="G8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843</f>
        <v>0</v>
      </c>
      <c r="H8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3" s="73"/>
    </row>
    <row r="844" spans="1:10" x14ac:dyDescent="0.25">
      <c r="A844" s="73"/>
      <c r="G8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844</f>
        <v>0</v>
      </c>
      <c r="H8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4" s="73"/>
    </row>
    <row r="845" spans="1:10" x14ac:dyDescent="0.25">
      <c r="A845" s="73"/>
      <c r="G8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845</f>
        <v>0</v>
      </c>
      <c r="H8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5" s="73"/>
    </row>
    <row r="846" spans="1:10" x14ac:dyDescent="0.25">
      <c r="A846" s="73"/>
      <c r="G8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846</f>
        <v>0</v>
      </c>
      <c r="H8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6" s="73"/>
    </row>
    <row r="847" spans="1:10" x14ac:dyDescent="0.25">
      <c r="A847" s="73"/>
      <c r="G8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847</f>
        <v>0</v>
      </c>
      <c r="H8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7" s="73"/>
    </row>
    <row r="848" spans="1:10" x14ac:dyDescent="0.25">
      <c r="A848" s="73"/>
      <c r="G8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848</f>
        <v>0</v>
      </c>
      <c r="H8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8" s="73"/>
    </row>
    <row r="849" spans="1:10" x14ac:dyDescent="0.25">
      <c r="A849" s="73"/>
      <c r="G8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849</f>
        <v>0</v>
      </c>
      <c r="H8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49" s="73"/>
    </row>
    <row r="850" spans="1:10" x14ac:dyDescent="0.25">
      <c r="A850" s="73"/>
      <c r="G8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850</f>
        <v>0</v>
      </c>
      <c r="H8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0" s="73"/>
    </row>
    <row r="851" spans="1:10" x14ac:dyDescent="0.25">
      <c r="A851" s="73"/>
      <c r="G8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851</f>
        <v>0</v>
      </c>
      <c r="H8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1" s="73"/>
    </row>
    <row r="852" spans="1:10" x14ac:dyDescent="0.25">
      <c r="A852" s="73"/>
      <c r="G8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852</f>
        <v>0</v>
      </c>
      <c r="H8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2" s="73"/>
    </row>
    <row r="853" spans="1:10" x14ac:dyDescent="0.25">
      <c r="A853" s="73"/>
      <c r="G8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853</f>
        <v>0</v>
      </c>
      <c r="H8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3" s="73"/>
    </row>
    <row r="854" spans="1:10" x14ac:dyDescent="0.25">
      <c r="A854" s="73"/>
      <c r="G8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854</f>
        <v>0</v>
      </c>
      <c r="H8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4" s="73"/>
    </row>
    <row r="855" spans="1:10" x14ac:dyDescent="0.25">
      <c r="A855" s="73"/>
      <c r="G8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855</f>
        <v>0</v>
      </c>
      <c r="H8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5" s="73"/>
    </row>
    <row r="856" spans="1:10" x14ac:dyDescent="0.25">
      <c r="A856" s="73"/>
      <c r="G8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856</f>
        <v>0</v>
      </c>
      <c r="H8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6" s="73"/>
    </row>
    <row r="857" spans="1:10" x14ac:dyDescent="0.25">
      <c r="A857" s="73"/>
      <c r="G8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857</f>
        <v>0</v>
      </c>
      <c r="H8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7" s="73"/>
    </row>
    <row r="858" spans="1:10" x14ac:dyDescent="0.25">
      <c r="A858" s="73"/>
      <c r="G8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858</f>
        <v>0</v>
      </c>
      <c r="H8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8" s="73"/>
    </row>
    <row r="859" spans="1:10" x14ac:dyDescent="0.25">
      <c r="A859" s="73"/>
      <c r="G8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859</f>
        <v>0</v>
      </c>
      <c r="H8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59" s="73"/>
    </row>
    <row r="860" spans="1:10" x14ac:dyDescent="0.25">
      <c r="A860" s="73"/>
      <c r="G8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860</f>
        <v>0</v>
      </c>
      <c r="H8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0" s="73"/>
    </row>
    <row r="861" spans="1:10" x14ac:dyDescent="0.25">
      <c r="A861" s="73"/>
      <c r="G8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861</f>
        <v>0</v>
      </c>
      <c r="H8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1" s="73"/>
    </row>
    <row r="862" spans="1:10" x14ac:dyDescent="0.25">
      <c r="A862" s="73"/>
      <c r="G8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862</f>
        <v>0</v>
      </c>
      <c r="H8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2" s="73"/>
    </row>
    <row r="863" spans="1:10" x14ac:dyDescent="0.25">
      <c r="A863" s="73"/>
      <c r="G8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863</f>
        <v>0</v>
      </c>
      <c r="H8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3" s="73"/>
    </row>
    <row r="864" spans="1:10" x14ac:dyDescent="0.25">
      <c r="A864" s="73"/>
      <c r="G8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864</f>
        <v>0</v>
      </c>
      <c r="H8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4" s="73"/>
    </row>
    <row r="865" spans="1:10" x14ac:dyDescent="0.25">
      <c r="A865" s="73"/>
      <c r="G8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865</f>
        <v>0</v>
      </c>
      <c r="H8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5" s="73"/>
    </row>
    <row r="866" spans="1:10" x14ac:dyDescent="0.25">
      <c r="A866" s="73"/>
      <c r="G8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866</f>
        <v>0</v>
      </c>
      <c r="H8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6" s="73"/>
    </row>
    <row r="867" spans="1:10" x14ac:dyDescent="0.25">
      <c r="A867" s="73"/>
      <c r="G8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867</f>
        <v>0</v>
      </c>
      <c r="H8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7" s="73"/>
    </row>
    <row r="868" spans="1:10" x14ac:dyDescent="0.25">
      <c r="A868" s="73"/>
      <c r="G8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868</f>
        <v>0</v>
      </c>
      <c r="H8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8" s="73"/>
    </row>
    <row r="869" spans="1:10" x14ac:dyDescent="0.25">
      <c r="A869" s="73"/>
      <c r="G8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869</f>
        <v>0</v>
      </c>
      <c r="H8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69" s="73"/>
    </row>
    <row r="870" spans="1:10" x14ac:dyDescent="0.25">
      <c r="A870" s="73"/>
      <c r="G8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870</f>
        <v>0</v>
      </c>
      <c r="H8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0" s="73"/>
    </row>
    <row r="871" spans="1:10" x14ac:dyDescent="0.25">
      <c r="A871" s="73"/>
      <c r="G8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871</f>
        <v>0</v>
      </c>
      <c r="H8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1" s="73"/>
    </row>
    <row r="872" spans="1:10" x14ac:dyDescent="0.25">
      <c r="A872" s="73"/>
      <c r="G8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872</f>
        <v>0</v>
      </c>
      <c r="H8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2" s="73"/>
    </row>
    <row r="873" spans="1:10" x14ac:dyDescent="0.25">
      <c r="A873" s="73"/>
      <c r="G8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873</f>
        <v>0</v>
      </c>
      <c r="H8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3" s="73"/>
    </row>
    <row r="874" spans="1:10" x14ac:dyDescent="0.25">
      <c r="A874" s="73"/>
      <c r="G8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874</f>
        <v>0</v>
      </c>
      <c r="H8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4" s="73"/>
    </row>
    <row r="875" spans="1:10" x14ac:dyDescent="0.25">
      <c r="A875" s="73"/>
      <c r="G8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875</f>
        <v>0</v>
      </c>
      <c r="H8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5" s="73"/>
    </row>
    <row r="876" spans="1:10" x14ac:dyDescent="0.25">
      <c r="A876" s="73"/>
      <c r="G8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876</f>
        <v>0</v>
      </c>
      <c r="H8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6" s="73"/>
    </row>
    <row r="877" spans="1:10" x14ac:dyDescent="0.25">
      <c r="A877" s="73"/>
      <c r="G8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877</f>
        <v>0</v>
      </c>
      <c r="H8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7" s="73"/>
    </row>
    <row r="878" spans="1:10" x14ac:dyDescent="0.25">
      <c r="A878" s="73"/>
      <c r="G8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878</f>
        <v>0</v>
      </c>
      <c r="H8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8" s="73"/>
    </row>
    <row r="879" spans="1:10" x14ac:dyDescent="0.25">
      <c r="A879" s="73"/>
      <c r="G8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879</f>
        <v>0</v>
      </c>
      <c r="H8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79" s="73"/>
    </row>
    <row r="880" spans="1:10" x14ac:dyDescent="0.25">
      <c r="A880" s="73"/>
      <c r="G8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880</f>
        <v>0</v>
      </c>
      <c r="H8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0" s="73"/>
    </row>
    <row r="881" spans="1:10" x14ac:dyDescent="0.25">
      <c r="A881" s="73"/>
      <c r="G8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881</f>
        <v>0</v>
      </c>
      <c r="H8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1" s="73"/>
    </row>
    <row r="882" spans="1:10" x14ac:dyDescent="0.25">
      <c r="A882" s="73"/>
      <c r="G8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882</f>
        <v>0</v>
      </c>
      <c r="H8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2" s="73"/>
    </row>
    <row r="883" spans="1:10" x14ac:dyDescent="0.25">
      <c r="A883" s="73"/>
      <c r="G8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883</f>
        <v>0</v>
      </c>
      <c r="H8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3" s="73"/>
    </row>
    <row r="884" spans="1:10" x14ac:dyDescent="0.25">
      <c r="A884" s="73"/>
      <c r="G8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884</f>
        <v>0</v>
      </c>
      <c r="H8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4" s="73"/>
    </row>
    <row r="885" spans="1:10" x14ac:dyDescent="0.25">
      <c r="A885" s="73"/>
      <c r="G8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885</f>
        <v>0</v>
      </c>
      <c r="H8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5" s="73"/>
    </row>
    <row r="886" spans="1:10" x14ac:dyDescent="0.25">
      <c r="A886" s="73"/>
      <c r="G8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886</f>
        <v>0</v>
      </c>
      <c r="H8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6" s="73"/>
    </row>
    <row r="887" spans="1:10" x14ac:dyDescent="0.25">
      <c r="A887" s="73"/>
      <c r="G8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887</f>
        <v>0</v>
      </c>
      <c r="H8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7" s="73"/>
    </row>
    <row r="888" spans="1:10" x14ac:dyDescent="0.25">
      <c r="A888" s="73"/>
      <c r="G8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888</f>
        <v>0</v>
      </c>
      <c r="H8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8" s="73"/>
    </row>
    <row r="889" spans="1:10" x14ac:dyDescent="0.25">
      <c r="A889" s="73"/>
      <c r="G8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889</f>
        <v>0</v>
      </c>
      <c r="H8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89" s="73"/>
    </row>
    <row r="890" spans="1:10" x14ac:dyDescent="0.25">
      <c r="A890" s="73"/>
      <c r="G8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890</f>
        <v>0</v>
      </c>
      <c r="H8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0" s="73"/>
    </row>
    <row r="891" spans="1:10" x14ac:dyDescent="0.25">
      <c r="A891" s="73"/>
      <c r="G8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891</f>
        <v>0</v>
      </c>
      <c r="H8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1" s="73"/>
    </row>
    <row r="892" spans="1:10" x14ac:dyDescent="0.25">
      <c r="A892" s="73"/>
      <c r="G8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892</f>
        <v>0</v>
      </c>
      <c r="H8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2" s="73"/>
    </row>
    <row r="893" spans="1:10" x14ac:dyDescent="0.25">
      <c r="A893" s="73"/>
      <c r="G8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893</f>
        <v>0</v>
      </c>
      <c r="H8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3" s="73"/>
    </row>
    <row r="894" spans="1:10" x14ac:dyDescent="0.25">
      <c r="A894" s="73"/>
      <c r="G8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894</f>
        <v>0</v>
      </c>
      <c r="H8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4" s="73"/>
    </row>
    <row r="895" spans="1:10" x14ac:dyDescent="0.25">
      <c r="A895" s="73"/>
      <c r="G8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895</f>
        <v>0</v>
      </c>
      <c r="H8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5" s="73"/>
    </row>
    <row r="896" spans="1:10" x14ac:dyDescent="0.25">
      <c r="A896" s="73"/>
      <c r="G8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896</f>
        <v>0</v>
      </c>
      <c r="H8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6" s="73"/>
    </row>
    <row r="897" spans="1:10" x14ac:dyDescent="0.25">
      <c r="A897" s="73"/>
      <c r="G8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897</f>
        <v>0</v>
      </c>
      <c r="H8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7" s="73"/>
    </row>
    <row r="898" spans="1:10" x14ac:dyDescent="0.25">
      <c r="A898" s="73"/>
      <c r="G8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898</f>
        <v>0</v>
      </c>
      <c r="H8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8" s="73"/>
    </row>
    <row r="899" spans="1:10" x14ac:dyDescent="0.25">
      <c r="A899" s="73"/>
      <c r="G8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899</f>
        <v>0</v>
      </c>
      <c r="H8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899" s="73"/>
    </row>
    <row r="900" spans="1:10" x14ac:dyDescent="0.25">
      <c r="A900" s="73"/>
      <c r="G9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900</f>
        <v>0</v>
      </c>
      <c r="H9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0" s="73"/>
    </row>
    <row r="901" spans="1:10" x14ac:dyDescent="0.25">
      <c r="A901" s="73"/>
      <c r="G9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901</f>
        <v>0</v>
      </c>
      <c r="H9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1" s="73"/>
    </row>
    <row r="902" spans="1:10" x14ac:dyDescent="0.25">
      <c r="A902" s="73"/>
      <c r="G9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902</f>
        <v>0</v>
      </c>
      <c r="H9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2" s="73"/>
    </row>
    <row r="903" spans="1:10" x14ac:dyDescent="0.25">
      <c r="A903" s="73"/>
      <c r="G9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903</f>
        <v>0</v>
      </c>
      <c r="H9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3" s="73"/>
    </row>
    <row r="904" spans="1:10" x14ac:dyDescent="0.25">
      <c r="A904" s="73"/>
      <c r="G9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904</f>
        <v>0</v>
      </c>
      <c r="H9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4" s="73"/>
    </row>
    <row r="905" spans="1:10" x14ac:dyDescent="0.25">
      <c r="A905" s="73"/>
      <c r="G9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905</f>
        <v>0</v>
      </c>
      <c r="H9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5" s="73"/>
    </row>
    <row r="906" spans="1:10" x14ac:dyDescent="0.25">
      <c r="A906" s="73"/>
      <c r="G9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906</f>
        <v>0</v>
      </c>
      <c r="H9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6" s="73"/>
    </row>
    <row r="907" spans="1:10" x14ac:dyDescent="0.25">
      <c r="A907" s="73"/>
      <c r="G9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907</f>
        <v>0</v>
      </c>
      <c r="H9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7" s="73"/>
    </row>
    <row r="908" spans="1:10" x14ac:dyDescent="0.25">
      <c r="A908" s="73"/>
      <c r="G9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908</f>
        <v>0</v>
      </c>
      <c r="H9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8" s="73"/>
    </row>
    <row r="909" spans="1:10" x14ac:dyDescent="0.25">
      <c r="A909" s="73"/>
      <c r="G9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909</f>
        <v>0</v>
      </c>
      <c r="H9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09" s="73"/>
    </row>
    <row r="910" spans="1:10" x14ac:dyDescent="0.25">
      <c r="A910" s="73"/>
      <c r="G9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910</f>
        <v>0</v>
      </c>
      <c r="H9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0" s="73"/>
    </row>
    <row r="911" spans="1:10" x14ac:dyDescent="0.25">
      <c r="A911" s="73"/>
      <c r="G9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911</f>
        <v>0</v>
      </c>
      <c r="H9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1" s="73"/>
    </row>
    <row r="912" spans="1:10" x14ac:dyDescent="0.25">
      <c r="A912" s="73"/>
      <c r="G9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912</f>
        <v>0</v>
      </c>
      <c r="H9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2" s="73"/>
    </row>
    <row r="913" spans="1:10" x14ac:dyDescent="0.25">
      <c r="A913" s="73"/>
      <c r="G9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913</f>
        <v>0</v>
      </c>
      <c r="H9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3" s="73"/>
    </row>
    <row r="914" spans="1:10" x14ac:dyDescent="0.25">
      <c r="A914" s="73"/>
      <c r="F914" s="73">
        <v>0</v>
      </c>
      <c r="G9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914</f>
        <v>0</v>
      </c>
      <c r="H9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4" s="73"/>
    </row>
    <row r="915" spans="1:10" x14ac:dyDescent="0.25">
      <c r="A915" s="73"/>
      <c r="F915" s="73">
        <v>0</v>
      </c>
      <c r="G9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915</f>
        <v>0</v>
      </c>
      <c r="H9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5" s="73"/>
    </row>
    <row r="916" spans="1:10" x14ac:dyDescent="0.25">
      <c r="A916" s="73"/>
      <c r="F916" s="73">
        <v>0</v>
      </c>
      <c r="G9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916</f>
        <v>0</v>
      </c>
      <c r="H9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6" s="73"/>
    </row>
    <row r="917" spans="1:10" x14ac:dyDescent="0.25">
      <c r="A917" s="73"/>
      <c r="F917" s="73">
        <v>0</v>
      </c>
      <c r="G9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917</f>
        <v>0</v>
      </c>
      <c r="H9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7" s="73"/>
    </row>
    <row r="918" spans="1:10" x14ac:dyDescent="0.25">
      <c r="A918" s="73"/>
      <c r="F918" s="73">
        <v>0</v>
      </c>
      <c r="G9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918</f>
        <v>0</v>
      </c>
      <c r="H9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8" s="73"/>
    </row>
    <row r="919" spans="1:10" x14ac:dyDescent="0.25">
      <c r="A919" s="73"/>
      <c r="F919" s="73">
        <v>0</v>
      </c>
      <c r="G9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919</f>
        <v>0</v>
      </c>
      <c r="H9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19" s="73"/>
    </row>
    <row r="920" spans="1:10" x14ac:dyDescent="0.25">
      <c r="A920" s="73"/>
      <c r="F920" s="73">
        <v>0</v>
      </c>
      <c r="G9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920</f>
        <v>0</v>
      </c>
      <c r="H9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0" s="73"/>
    </row>
    <row r="921" spans="1:10" x14ac:dyDescent="0.25">
      <c r="A921" s="73"/>
      <c r="F921" s="73">
        <v>0</v>
      </c>
      <c r="G9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921</f>
        <v>0</v>
      </c>
      <c r="H9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1" s="73"/>
    </row>
    <row r="922" spans="1:10" x14ac:dyDescent="0.25">
      <c r="A922" s="73"/>
      <c r="F922" s="73">
        <v>0</v>
      </c>
      <c r="G9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922</f>
        <v>0</v>
      </c>
      <c r="H9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2" s="73"/>
    </row>
    <row r="923" spans="1:10" x14ac:dyDescent="0.25">
      <c r="A923" s="73"/>
      <c r="F923" s="73">
        <v>0</v>
      </c>
      <c r="G9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923</f>
        <v>0</v>
      </c>
      <c r="H9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3" s="73"/>
    </row>
    <row r="924" spans="1:10" x14ac:dyDescent="0.25">
      <c r="A924" s="73"/>
      <c r="F924" s="73">
        <v>0</v>
      </c>
      <c r="G9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924</f>
        <v>0</v>
      </c>
      <c r="H9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4" s="73"/>
    </row>
    <row r="925" spans="1:10" x14ac:dyDescent="0.25">
      <c r="A925" s="73"/>
      <c r="F925" s="73">
        <v>0</v>
      </c>
      <c r="G9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925</f>
        <v>0</v>
      </c>
      <c r="H9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5" s="73"/>
    </row>
    <row r="926" spans="1:10" x14ac:dyDescent="0.25">
      <c r="A926" s="73"/>
      <c r="F926" s="73">
        <v>0</v>
      </c>
      <c r="G9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926</f>
        <v>0</v>
      </c>
      <c r="H9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6" s="73"/>
    </row>
    <row r="927" spans="1:10" x14ac:dyDescent="0.25">
      <c r="A927" s="73"/>
      <c r="F927" s="73">
        <v>0</v>
      </c>
      <c r="G9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927</f>
        <v>0</v>
      </c>
      <c r="H9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7" s="73"/>
    </row>
    <row r="928" spans="1:10" x14ac:dyDescent="0.25">
      <c r="A928" s="73"/>
      <c r="F928" s="73">
        <v>0</v>
      </c>
      <c r="G9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928</f>
        <v>0</v>
      </c>
      <c r="H9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8" s="73"/>
    </row>
    <row r="929" spans="1:10" x14ac:dyDescent="0.25">
      <c r="A929" s="73"/>
      <c r="F929" s="73">
        <v>0</v>
      </c>
      <c r="G9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929</f>
        <v>0</v>
      </c>
      <c r="H9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29" s="73"/>
    </row>
    <row r="930" spans="1:10" x14ac:dyDescent="0.25">
      <c r="A930" s="73"/>
      <c r="F930" s="73">
        <v>0</v>
      </c>
      <c r="G9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930</f>
        <v>0</v>
      </c>
      <c r="H9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0" s="73"/>
    </row>
    <row r="931" spans="1:10" x14ac:dyDescent="0.25">
      <c r="A931" s="73"/>
      <c r="F931" s="73">
        <v>0</v>
      </c>
      <c r="G9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931</f>
        <v>0</v>
      </c>
      <c r="H9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1" s="73"/>
    </row>
    <row r="932" spans="1:10" x14ac:dyDescent="0.25">
      <c r="A932" s="73"/>
      <c r="F932" s="73">
        <v>0</v>
      </c>
      <c r="G9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932</f>
        <v>0</v>
      </c>
      <c r="H9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2" s="73"/>
    </row>
    <row r="933" spans="1:10" x14ac:dyDescent="0.25">
      <c r="A933" s="73"/>
      <c r="F933" s="73">
        <v>0</v>
      </c>
      <c r="G9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933</f>
        <v>0</v>
      </c>
      <c r="H9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3" s="73"/>
    </row>
    <row r="934" spans="1:10" x14ac:dyDescent="0.25">
      <c r="A934" s="73"/>
      <c r="F934" s="73">
        <v>0</v>
      </c>
      <c r="G9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934</f>
        <v>0</v>
      </c>
      <c r="H9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4" s="73"/>
    </row>
    <row r="935" spans="1:10" x14ac:dyDescent="0.25">
      <c r="A935" s="73"/>
      <c r="F935" s="73">
        <v>0</v>
      </c>
      <c r="G9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935</f>
        <v>0</v>
      </c>
      <c r="H9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5" s="73"/>
    </row>
    <row r="936" spans="1:10" x14ac:dyDescent="0.25">
      <c r="A936" s="73"/>
      <c r="F936" s="73">
        <v>0</v>
      </c>
      <c r="G9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936</f>
        <v>0</v>
      </c>
      <c r="H9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6" s="73"/>
    </row>
    <row r="937" spans="1:10" x14ac:dyDescent="0.25">
      <c r="A937" s="73"/>
      <c r="F937" s="73">
        <v>0</v>
      </c>
      <c r="G9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937</f>
        <v>0</v>
      </c>
      <c r="H9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7" s="73"/>
    </row>
    <row r="938" spans="1:10" x14ac:dyDescent="0.25">
      <c r="A938" s="73"/>
      <c r="F938" s="73">
        <v>0</v>
      </c>
      <c r="G9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938</f>
        <v>0</v>
      </c>
      <c r="H9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8" s="73"/>
    </row>
    <row r="939" spans="1:10" x14ac:dyDescent="0.25">
      <c r="A939" s="73"/>
      <c r="F939" s="73">
        <v>0</v>
      </c>
      <c r="G9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939</f>
        <v>0</v>
      </c>
      <c r="H9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39" s="73"/>
    </row>
    <row r="940" spans="1:10" x14ac:dyDescent="0.25">
      <c r="A940" s="73"/>
      <c r="F940" s="73">
        <v>0</v>
      </c>
      <c r="G9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940</f>
        <v>0</v>
      </c>
      <c r="H9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0" s="73"/>
    </row>
    <row r="941" spans="1:10" x14ac:dyDescent="0.25">
      <c r="A941" s="73"/>
      <c r="F941" s="73">
        <v>0</v>
      </c>
      <c r="G9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941</f>
        <v>0</v>
      </c>
      <c r="H9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1" s="73"/>
    </row>
    <row r="942" spans="1:10" x14ac:dyDescent="0.25">
      <c r="A942" s="73"/>
      <c r="F942" s="73">
        <v>0</v>
      </c>
      <c r="G9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942</f>
        <v>0</v>
      </c>
      <c r="H9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2" s="73"/>
    </row>
    <row r="943" spans="1:10" x14ac:dyDescent="0.25">
      <c r="A943" s="73"/>
      <c r="F943" s="73">
        <v>0</v>
      </c>
      <c r="G9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943</f>
        <v>0</v>
      </c>
      <c r="H9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3" s="73"/>
    </row>
    <row r="944" spans="1:10" x14ac:dyDescent="0.25">
      <c r="A944" s="73"/>
      <c r="F944" s="73">
        <v>0</v>
      </c>
      <c r="G9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944</f>
        <v>0</v>
      </c>
      <c r="H9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4" s="73"/>
    </row>
    <row r="945" spans="1:10" x14ac:dyDescent="0.25">
      <c r="A945" s="73"/>
      <c r="F945" s="73">
        <v>0</v>
      </c>
      <c r="G9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945</f>
        <v>0</v>
      </c>
      <c r="H9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5" s="73"/>
    </row>
    <row r="946" spans="1:10" x14ac:dyDescent="0.25">
      <c r="A946" s="73"/>
      <c r="F946" s="73">
        <v>0</v>
      </c>
      <c r="G9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946</f>
        <v>0</v>
      </c>
      <c r="H9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6" s="73"/>
    </row>
    <row r="947" spans="1:10" x14ac:dyDescent="0.25">
      <c r="A947" s="73"/>
      <c r="F947" s="73">
        <v>0</v>
      </c>
      <c r="G9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947</f>
        <v>0</v>
      </c>
      <c r="H9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7" s="73"/>
    </row>
    <row r="948" spans="1:10" x14ac:dyDescent="0.25">
      <c r="A948" s="73"/>
      <c r="F948" s="73">
        <v>0</v>
      </c>
      <c r="G9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948</f>
        <v>0</v>
      </c>
      <c r="H9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8" s="73"/>
    </row>
    <row r="949" spans="1:10" x14ac:dyDescent="0.25">
      <c r="A949" s="73"/>
      <c r="F949" s="73">
        <v>0</v>
      </c>
      <c r="G9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949</f>
        <v>0</v>
      </c>
      <c r="H9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49" s="73"/>
    </row>
    <row r="950" spans="1:10" x14ac:dyDescent="0.25">
      <c r="A950" s="73"/>
      <c r="F950" s="73">
        <v>0</v>
      </c>
      <c r="G9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950</f>
        <v>0</v>
      </c>
      <c r="H9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0" s="73"/>
    </row>
    <row r="951" spans="1:10" x14ac:dyDescent="0.25">
      <c r="A951" s="73"/>
      <c r="F951" s="73">
        <v>0</v>
      </c>
      <c r="G9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951</f>
        <v>0</v>
      </c>
      <c r="H9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1" s="73"/>
    </row>
    <row r="952" spans="1:10" x14ac:dyDescent="0.25">
      <c r="A952" s="73"/>
      <c r="F952" s="73">
        <v>0</v>
      </c>
      <c r="G9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952</f>
        <v>0</v>
      </c>
      <c r="H9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2" s="73"/>
    </row>
    <row r="953" spans="1:10" x14ac:dyDescent="0.25">
      <c r="A953" s="73"/>
      <c r="F953" s="73">
        <v>0</v>
      </c>
      <c r="G9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953</f>
        <v>0</v>
      </c>
      <c r="H9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3" s="73"/>
    </row>
    <row r="954" spans="1:10" x14ac:dyDescent="0.25">
      <c r="A954" s="73"/>
      <c r="F954" s="73">
        <v>0</v>
      </c>
      <c r="G9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954</f>
        <v>0</v>
      </c>
      <c r="H9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4" s="73"/>
    </row>
    <row r="955" spans="1:10" x14ac:dyDescent="0.25">
      <c r="A955" s="73"/>
      <c r="F955" s="73">
        <v>0</v>
      </c>
      <c r="G9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955</f>
        <v>0</v>
      </c>
      <c r="H9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5" s="73"/>
    </row>
    <row r="956" spans="1:10" x14ac:dyDescent="0.25">
      <c r="A956" s="73"/>
      <c r="F956" s="73">
        <v>0</v>
      </c>
      <c r="G9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956</f>
        <v>0</v>
      </c>
      <c r="H9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6" s="73"/>
    </row>
    <row r="957" spans="1:10" x14ac:dyDescent="0.25">
      <c r="A957" s="73"/>
      <c r="F957" s="73">
        <v>0</v>
      </c>
      <c r="G9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957</f>
        <v>0</v>
      </c>
      <c r="H9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7" s="73"/>
    </row>
    <row r="958" spans="1:10" x14ac:dyDescent="0.25">
      <c r="A958" s="73"/>
      <c r="F958" s="73">
        <v>0</v>
      </c>
      <c r="G9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958</f>
        <v>0</v>
      </c>
      <c r="H9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8" s="73"/>
    </row>
    <row r="959" spans="1:10" x14ac:dyDescent="0.25">
      <c r="A959" s="73"/>
      <c r="F959" s="73">
        <v>0</v>
      </c>
      <c r="G9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959</f>
        <v>0</v>
      </c>
      <c r="H9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59" s="73"/>
    </row>
    <row r="960" spans="1:10" x14ac:dyDescent="0.25">
      <c r="A960" s="73"/>
      <c r="F960" s="73">
        <v>0</v>
      </c>
      <c r="G9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960</f>
        <v>0</v>
      </c>
      <c r="H9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0" s="73"/>
    </row>
    <row r="961" spans="1:10" x14ac:dyDescent="0.25">
      <c r="A961" s="73"/>
      <c r="F961" s="73">
        <v>0</v>
      </c>
      <c r="G9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961</f>
        <v>0</v>
      </c>
      <c r="H9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1" s="73"/>
    </row>
    <row r="962" spans="1:10" x14ac:dyDescent="0.25">
      <c r="A962" s="73"/>
      <c r="F962" s="73">
        <v>0</v>
      </c>
      <c r="G9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962</f>
        <v>0</v>
      </c>
      <c r="H9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2" s="73"/>
    </row>
    <row r="963" spans="1:10" x14ac:dyDescent="0.25">
      <c r="A963" s="73"/>
      <c r="F963" s="73">
        <v>0</v>
      </c>
      <c r="G9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963</f>
        <v>0</v>
      </c>
      <c r="H9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3" s="73"/>
    </row>
    <row r="964" spans="1:10" x14ac:dyDescent="0.25">
      <c r="A964" s="73"/>
      <c r="F964" s="73">
        <v>0</v>
      </c>
      <c r="G9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964</f>
        <v>0</v>
      </c>
      <c r="H9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4" s="73"/>
    </row>
    <row r="965" spans="1:10" x14ac:dyDescent="0.25">
      <c r="A965" s="73"/>
      <c r="F965" s="73">
        <v>0</v>
      </c>
      <c r="G9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965</f>
        <v>0</v>
      </c>
      <c r="H9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5" s="73"/>
    </row>
    <row r="966" spans="1:10" x14ac:dyDescent="0.25">
      <c r="A966" s="73"/>
      <c r="F966" s="73">
        <v>0</v>
      </c>
      <c r="G9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966</f>
        <v>0</v>
      </c>
      <c r="H9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6" s="73"/>
    </row>
    <row r="967" spans="1:10" x14ac:dyDescent="0.25">
      <c r="A967" s="73"/>
      <c r="F967" s="73">
        <v>0</v>
      </c>
      <c r="G9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967</f>
        <v>0</v>
      </c>
      <c r="H9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7" s="73"/>
    </row>
    <row r="968" spans="1:10" x14ac:dyDescent="0.25">
      <c r="A968" s="73"/>
      <c r="F968" s="73">
        <v>0</v>
      </c>
      <c r="G9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968</f>
        <v>0</v>
      </c>
      <c r="H9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8" s="73"/>
    </row>
    <row r="969" spans="1:10" x14ac:dyDescent="0.25">
      <c r="A969" s="73"/>
      <c r="F969" s="73">
        <v>0</v>
      </c>
      <c r="G9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969</f>
        <v>0</v>
      </c>
      <c r="H9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69" s="73"/>
    </row>
    <row r="970" spans="1:10" x14ac:dyDescent="0.25">
      <c r="A970" s="73"/>
      <c r="F970" s="73">
        <v>0</v>
      </c>
      <c r="G9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970</f>
        <v>0</v>
      </c>
      <c r="H9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0" s="73"/>
    </row>
    <row r="971" spans="1:10" x14ac:dyDescent="0.25">
      <c r="A971" s="73"/>
      <c r="F971" s="73">
        <v>0</v>
      </c>
      <c r="G9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971</f>
        <v>0</v>
      </c>
      <c r="H9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1" s="73"/>
    </row>
    <row r="972" spans="1:10" x14ac:dyDescent="0.25">
      <c r="A972" s="73"/>
      <c r="F972" s="73">
        <v>0</v>
      </c>
      <c r="G9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972</f>
        <v>0</v>
      </c>
      <c r="H9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2" s="73"/>
    </row>
    <row r="973" spans="1:10" x14ac:dyDescent="0.25">
      <c r="A973" s="73"/>
      <c r="F973" s="73">
        <v>0</v>
      </c>
      <c r="G9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973</f>
        <v>0</v>
      </c>
      <c r="H9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3" s="73"/>
    </row>
    <row r="974" spans="1:10" x14ac:dyDescent="0.25">
      <c r="A974" s="73"/>
      <c r="F974" s="73">
        <v>0</v>
      </c>
      <c r="G9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974</f>
        <v>0</v>
      </c>
      <c r="H9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4" s="73"/>
    </row>
    <row r="975" spans="1:10" x14ac:dyDescent="0.25">
      <c r="A975" s="73"/>
      <c r="F975" s="73">
        <v>0</v>
      </c>
      <c r="G9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975</f>
        <v>0</v>
      </c>
      <c r="H9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5" s="73"/>
    </row>
    <row r="976" spans="1:10" x14ac:dyDescent="0.25">
      <c r="A976" s="73"/>
      <c r="F976" s="73">
        <v>0</v>
      </c>
      <c r="G9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976</f>
        <v>0</v>
      </c>
      <c r="H9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6" s="73"/>
    </row>
    <row r="977" spans="1:10" x14ac:dyDescent="0.25">
      <c r="A977" s="73"/>
      <c r="F977" s="73">
        <v>0</v>
      </c>
      <c r="G9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977</f>
        <v>0</v>
      </c>
      <c r="H9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7" s="73"/>
    </row>
    <row r="978" spans="1:10" x14ac:dyDescent="0.25">
      <c r="A978" s="73"/>
      <c r="F978" s="73">
        <v>0</v>
      </c>
      <c r="G9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978</f>
        <v>0</v>
      </c>
      <c r="H9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8" s="73"/>
    </row>
    <row r="979" spans="1:10" x14ac:dyDescent="0.25">
      <c r="A979" s="73"/>
      <c r="F979" s="73">
        <v>0</v>
      </c>
      <c r="G9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979</f>
        <v>0</v>
      </c>
      <c r="H9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79" s="73"/>
    </row>
    <row r="980" spans="1:10" x14ac:dyDescent="0.25">
      <c r="A980" s="73"/>
      <c r="F980" s="73">
        <v>0</v>
      </c>
      <c r="G9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980</f>
        <v>0</v>
      </c>
      <c r="H9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0" s="73"/>
    </row>
    <row r="981" spans="1:10" x14ac:dyDescent="0.25">
      <c r="A981" s="73"/>
      <c r="F981" s="73">
        <v>0</v>
      </c>
      <c r="G9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981</f>
        <v>0</v>
      </c>
      <c r="H9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1" s="73"/>
    </row>
    <row r="982" spans="1:10" x14ac:dyDescent="0.25">
      <c r="A982" s="73"/>
      <c r="F982" s="73">
        <v>0</v>
      </c>
      <c r="G9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982</f>
        <v>0</v>
      </c>
      <c r="H9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2" s="73"/>
    </row>
    <row r="983" spans="1:10" x14ac:dyDescent="0.25">
      <c r="A983" s="73"/>
      <c r="F983" s="73">
        <v>0</v>
      </c>
      <c r="G9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983</f>
        <v>0</v>
      </c>
      <c r="H9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3" s="73"/>
    </row>
    <row r="984" spans="1:10" x14ac:dyDescent="0.25">
      <c r="A984" s="73"/>
      <c r="F984" s="73">
        <v>0</v>
      </c>
      <c r="G9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984</f>
        <v>0</v>
      </c>
      <c r="H9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4" s="73"/>
    </row>
    <row r="985" spans="1:10" x14ac:dyDescent="0.25">
      <c r="A985" s="73"/>
      <c r="F985" s="73">
        <v>0</v>
      </c>
      <c r="G9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985</f>
        <v>0</v>
      </c>
      <c r="H9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5" s="73"/>
    </row>
    <row r="986" spans="1:10" x14ac:dyDescent="0.25">
      <c r="A986" s="73"/>
      <c r="F986" s="73">
        <v>0</v>
      </c>
      <c r="G9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986</f>
        <v>0</v>
      </c>
      <c r="H9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6" s="73"/>
    </row>
    <row r="987" spans="1:10" x14ac:dyDescent="0.25">
      <c r="A987" s="73"/>
      <c r="F987" s="73">
        <v>0</v>
      </c>
      <c r="G9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987</f>
        <v>0</v>
      </c>
      <c r="H9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7" s="73"/>
    </row>
    <row r="988" spans="1:10" x14ac:dyDescent="0.25">
      <c r="A988" s="73"/>
      <c r="F988" s="73">
        <v>0</v>
      </c>
      <c r="G9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988</f>
        <v>0</v>
      </c>
      <c r="H9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8" s="73"/>
    </row>
    <row r="989" spans="1:10" x14ac:dyDescent="0.25">
      <c r="A989" s="73"/>
      <c r="F989" s="73">
        <v>0</v>
      </c>
      <c r="G9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989</f>
        <v>0</v>
      </c>
      <c r="H9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89" s="73"/>
    </row>
    <row r="990" spans="1:10" x14ac:dyDescent="0.25">
      <c r="A990" s="73"/>
      <c r="F990" s="73">
        <v>0</v>
      </c>
      <c r="G9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990</f>
        <v>0</v>
      </c>
      <c r="H9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0" s="73"/>
    </row>
    <row r="991" spans="1:10" x14ac:dyDescent="0.25">
      <c r="A991" s="73"/>
      <c r="F991" s="73">
        <v>0</v>
      </c>
      <c r="G9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991</f>
        <v>0</v>
      </c>
      <c r="H9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1" s="73"/>
    </row>
    <row r="992" spans="1:10" x14ac:dyDescent="0.25">
      <c r="A992" s="73"/>
      <c r="F992" s="73">
        <v>0</v>
      </c>
      <c r="G9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992</f>
        <v>0</v>
      </c>
      <c r="H9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2" s="73"/>
    </row>
    <row r="993" spans="1:10" x14ac:dyDescent="0.25">
      <c r="A993" s="73"/>
      <c r="F993" s="73">
        <v>0</v>
      </c>
      <c r="G9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993</f>
        <v>0</v>
      </c>
      <c r="H9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3" s="73"/>
    </row>
    <row r="994" spans="1:10" x14ac:dyDescent="0.25">
      <c r="A994" s="73"/>
      <c r="F994" s="73">
        <v>0</v>
      </c>
      <c r="G9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994</f>
        <v>0</v>
      </c>
      <c r="H9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4" s="73"/>
    </row>
    <row r="995" spans="1:10" x14ac:dyDescent="0.25">
      <c r="A995" s="73"/>
      <c r="F995" s="73">
        <v>0</v>
      </c>
      <c r="G9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995</f>
        <v>0</v>
      </c>
      <c r="H9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5" s="73"/>
    </row>
    <row r="996" spans="1:10" x14ac:dyDescent="0.25">
      <c r="A996" s="73"/>
      <c r="F996" s="73">
        <v>0</v>
      </c>
      <c r="G9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996</f>
        <v>0</v>
      </c>
      <c r="H9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6" s="73"/>
    </row>
    <row r="997" spans="1:10" x14ac:dyDescent="0.25">
      <c r="A997" s="73"/>
      <c r="F997" s="73">
        <v>0</v>
      </c>
      <c r="G9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997</f>
        <v>0</v>
      </c>
      <c r="H9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7" s="73"/>
    </row>
    <row r="998" spans="1:10" x14ac:dyDescent="0.25">
      <c r="A998" s="73"/>
      <c r="F998" s="73">
        <v>0</v>
      </c>
      <c r="G9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998</f>
        <v>0</v>
      </c>
      <c r="H9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8" s="73"/>
    </row>
    <row r="999" spans="1:10" x14ac:dyDescent="0.25">
      <c r="A999" s="73"/>
      <c r="F999" s="73">
        <v>0</v>
      </c>
      <c r="G9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999</f>
        <v>0</v>
      </c>
      <c r="H9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999" s="73"/>
    </row>
    <row r="1000" spans="1:10" x14ac:dyDescent="0.25">
      <c r="A1000" s="73"/>
      <c r="F1000" s="73">
        <v>0</v>
      </c>
      <c r="G10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1000</f>
        <v>0</v>
      </c>
      <c r="H10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0" s="73"/>
    </row>
    <row r="1001" spans="1:10" x14ac:dyDescent="0.25">
      <c r="A1001" s="73"/>
      <c r="F1001" s="73">
        <v>0</v>
      </c>
      <c r="G10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1001</f>
        <v>0</v>
      </c>
      <c r="H10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1" s="73"/>
    </row>
    <row r="1002" spans="1:10" x14ac:dyDescent="0.25">
      <c r="A1002" s="73"/>
      <c r="F1002" s="73">
        <v>0</v>
      </c>
      <c r="G10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1002</f>
        <v>0</v>
      </c>
      <c r="H10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2" s="73"/>
    </row>
    <row r="1003" spans="1:10" x14ac:dyDescent="0.25">
      <c r="A1003" s="73"/>
      <c r="F1003" s="73">
        <v>0</v>
      </c>
      <c r="G10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1003</f>
        <v>0</v>
      </c>
      <c r="H10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3" s="73"/>
    </row>
    <row r="1004" spans="1:10" x14ac:dyDescent="0.25">
      <c r="A1004" s="73"/>
      <c r="F1004" s="73">
        <v>0</v>
      </c>
      <c r="G10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1004</f>
        <v>0</v>
      </c>
      <c r="H10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4" s="73"/>
    </row>
    <row r="1005" spans="1:10" x14ac:dyDescent="0.25">
      <c r="A1005" s="73"/>
      <c r="F1005" s="73">
        <v>0</v>
      </c>
      <c r="G10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1005</f>
        <v>0</v>
      </c>
      <c r="H10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5" s="73"/>
    </row>
    <row r="1006" spans="1:10" x14ac:dyDescent="0.25">
      <c r="A1006" s="73"/>
      <c r="F1006" s="73">
        <v>0</v>
      </c>
      <c r="G10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1006</f>
        <v>0</v>
      </c>
      <c r="H10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6" s="73"/>
    </row>
    <row r="1007" spans="1:10" x14ac:dyDescent="0.25">
      <c r="A1007" s="73"/>
      <c r="F1007" s="73">
        <v>0</v>
      </c>
      <c r="G10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1007</f>
        <v>0</v>
      </c>
      <c r="H10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7" s="73"/>
    </row>
    <row r="1008" spans="1:10" x14ac:dyDescent="0.25">
      <c r="A1008" s="73"/>
      <c r="F1008" s="73">
        <v>0</v>
      </c>
      <c r="G10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1008</f>
        <v>0</v>
      </c>
      <c r="H10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8" s="73"/>
    </row>
    <row r="1009" spans="1:10" x14ac:dyDescent="0.25">
      <c r="A1009" s="73"/>
      <c r="F1009" s="73">
        <v>0</v>
      </c>
      <c r="G10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1009</f>
        <v>0</v>
      </c>
      <c r="H10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09" s="73"/>
    </row>
    <row r="1010" spans="1:10" x14ac:dyDescent="0.25">
      <c r="A1010" s="73"/>
      <c r="F1010" s="73">
        <v>0</v>
      </c>
      <c r="G10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1010</f>
        <v>0</v>
      </c>
      <c r="H10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0" s="73"/>
    </row>
    <row r="1011" spans="1:10" x14ac:dyDescent="0.25">
      <c r="A1011" s="73"/>
      <c r="F1011" s="73">
        <v>0</v>
      </c>
      <c r="G10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1011</f>
        <v>0</v>
      </c>
      <c r="H10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1" s="73"/>
    </row>
    <row r="1012" spans="1:10" x14ac:dyDescent="0.25">
      <c r="A1012" s="73"/>
      <c r="F1012" s="73">
        <v>0</v>
      </c>
      <c r="G10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1012</f>
        <v>0</v>
      </c>
      <c r="H10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2" s="73"/>
    </row>
    <row r="1013" spans="1:10" x14ac:dyDescent="0.25">
      <c r="A1013" s="73"/>
      <c r="F1013" s="73">
        <v>0</v>
      </c>
      <c r="G10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1013</f>
        <v>0</v>
      </c>
      <c r="H10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3" s="73"/>
    </row>
    <row r="1014" spans="1:10" x14ac:dyDescent="0.25">
      <c r="A1014" s="73"/>
      <c r="F1014" s="73">
        <v>0</v>
      </c>
      <c r="G10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1014</f>
        <v>0</v>
      </c>
      <c r="H10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4" s="73"/>
    </row>
    <row r="1015" spans="1:10" x14ac:dyDescent="0.25">
      <c r="A1015" s="73"/>
      <c r="F1015" s="73">
        <v>0</v>
      </c>
      <c r="G10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1015</f>
        <v>0</v>
      </c>
      <c r="H10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5" s="73"/>
    </row>
    <row r="1016" spans="1:10" x14ac:dyDescent="0.25">
      <c r="A1016" s="73"/>
      <c r="F1016" s="73">
        <v>0</v>
      </c>
      <c r="G10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1016</f>
        <v>0</v>
      </c>
      <c r="H10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6" s="73"/>
    </row>
    <row r="1017" spans="1:10" x14ac:dyDescent="0.25">
      <c r="A1017" s="73"/>
      <c r="F1017" s="73">
        <v>0</v>
      </c>
      <c r="G10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1017</f>
        <v>0</v>
      </c>
      <c r="H10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7" s="73"/>
    </row>
    <row r="1018" spans="1:10" x14ac:dyDescent="0.25">
      <c r="A1018" s="73"/>
      <c r="F1018" s="73">
        <v>0</v>
      </c>
      <c r="G10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1018</f>
        <v>0</v>
      </c>
      <c r="H10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8" s="73"/>
    </row>
    <row r="1019" spans="1:10" x14ac:dyDescent="0.25">
      <c r="A1019" s="73"/>
      <c r="F1019" s="73">
        <v>0</v>
      </c>
      <c r="G10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1019</f>
        <v>0</v>
      </c>
      <c r="H10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19" s="73"/>
    </row>
    <row r="1020" spans="1:10" x14ac:dyDescent="0.25">
      <c r="A1020" s="73"/>
      <c r="F1020" s="73">
        <v>0</v>
      </c>
      <c r="G10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1020</f>
        <v>0</v>
      </c>
      <c r="H10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0" s="73"/>
    </row>
    <row r="1021" spans="1:10" x14ac:dyDescent="0.25">
      <c r="A1021" s="73"/>
      <c r="F1021" s="73">
        <v>0</v>
      </c>
      <c r="G10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1021</f>
        <v>0</v>
      </c>
      <c r="H10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1" s="73"/>
    </row>
    <row r="1022" spans="1:10" x14ac:dyDescent="0.25">
      <c r="A1022" s="73"/>
      <c r="F1022" s="73">
        <v>0</v>
      </c>
      <c r="G10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1022</f>
        <v>0</v>
      </c>
      <c r="H10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2" s="73"/>
    </row>
    <row r="1023" spans="1:10" x14ac:dyDescent="0.25">
      <c r="A1023" s="73"/>
      <c r="F1023" s="73">
        <v>0</v>
      </c>
      <c r="G10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1023</f>
        <v>0</v>
      </c>
      <c r="H10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3" s="73"/>
    </row>
    <row r="1024" spans="1:10" x14ac:dyDescent="0.25">
      <c r="A1024" s="73"/>
      <c r="F1024" s="73">
        <v>0</v>
      </c>
      <c r="G10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1024</f>
        <v>0</v>
      </c>
      <c r="H10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4" s="73"/>
    </row>
    <row r="1025" spans="1:10" x14ac:dyDescent="0.25">
      <c r="A1025" s="73"/>
      <c r="F1025" s="73">
        <v>0</v>
      </c>
      <c r="G10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1025</f>
        <v>0</v>
      </c>
      <c r="H10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5" s="73"/>
    </row>
    <row r="1026" spans="1:10" x14ac:dyDescent="0.25">
      <c r="A1026" s="73"/>
      <c r="F1026" s="73">
        <v>0</v>
      </c>
      <c r="G10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1026</f>
        <v>0</v>
      </c>
      <c r="H10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6" s="73"/>
    </row>
    <row r="1027" spans="1:10" x14ac:dyDescent="0.25">
      <c r="A1027" s="73"/>
      <c r="F1027" s="73">
        <v>0</v>
      </c>
      <c r="G10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1027</f>
        <v>0</v>
      </c>
      <c r="H10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7" s="73"/>
    </row>
    <row r="1028" spans="1:10" x14ac:dyDescent="0.25">
      <c r="A1028" s="73"/>
      <c r="F1028" s="73">
        <v>0</v>
      </c>
      <c r="G10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1028</f>
        <v>0</v>
      </c>
      <c r="H10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8" s="73"/>
    </row>
    <row r="1029" spans="1:10" x14ac:dyDescent="0.25">
      <c r="A1029" s="73"/>
      <c r="F1029" s="73">
        <v>0</v>
      </c>
      <c r="G10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1029</f>
        <v>0</v>
      </c>
      <c r="H10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29" s="73"/>
    </row>
    <row r="1030" spans="1:10" x14ac:dyDescent="0.25">
      <c r="A1030" s="73"/>
      <c r="F1030" s="73">
        <v>0</v>
      </c>
      <c r="G10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1030</f>
        <v>0</v>
      </c>
      <c r="H10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0" s="73"/>
    </row>
    <row r="1031" spans="1:10" x14ac:dyDescent="0.25">
      <c r="A1031" s="73"/>
      <c r="F1031" s="73">
        <v>0</v>
      </c>
      <c r="G10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1031</f>
        <v>0</v>
      </c>
      <c r="H10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1" s="73"/>
    </row>
    <row r="1032" spans="1:10" x14ac:dyDescent="0.25">
      <c r="A1032" s="73"/>
      <c r="F1032" s="73">
        <v>0</v>
      </c>
      <c r="G10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1032</f>
        <v>0</v>
      </c>
      <c r="H10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2" s="73"/>
    </row>
    <row r="1033" spans="1:10" x14ac:dyDescent="0.25">
      <c r="A1033" s="73"/>
      <c r="F1033" s="73">
        <v>0</v>
      </c>
      <c r="G10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1033</f>
        <v>0</v>
      </c>
      <c r="H10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3" s="73"/>
    </row>
    <row r="1034" spans="1:10" x14ac:dyDescent="0.25">
      <c r="A1034" s="73"/>
      <c r="F1034" s="73">
        <v>0</v>
      </c>
      <c r="G10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1034</f>
        <v>0</v>
      </c>
      <c r="H10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4" s="73"/>
    </row>
    <row r="1035" spans="1:10" x14ac:dyDescent="0.25">
      <c r="A1035" s="73"/>
      <c r="F1035" s="73">
        <v>0</v>
      </c>
      <c r="G10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1035</f>
        <v>0</v>
      </c>
      <c r="H10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5" s="73"/>
    </row>
    <row r="1036" spans="1:10" x14ac:dyDescent="0.25">
      <c r="A1036" s="73"/>
      <c r="F1036" s="73">
        <v>0</v>
      </c>
      <c r="G10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1036</f>
        <v>0</v>
      </c>
      <c r="H10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6" s="73"/>
    </row>
    <row r="1037" spans="1:10" x14ac:dyDescent="0.25">
      <c r="A1037" s="73"/>
      <c r="F1037" s="73">
        <v>0</v>
      </c>
      <c r="G10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1037</f>
        <v>0</v>
      </c>
      <c r="H10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7" s="73"/>
    </row>
    <row r="1038" spans="1:10" x14ac:dyDescent="0.25">
      <c r="A1038" s="73"/>
      <c r="F1038" s="73">
        <v>0</v>
      </c>
      <c r="G10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1038</f>
        <v>0</v>
      </c>
      <c r="H10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8" s="73"/>
    </row>
    <row r="1039" spans="1:10" x14ac:dyDescent="0.25">
      <c r="A1039" s="73"/>
      <c r="F1039" s="73">
        <v>0</v>
      </c>
      <c r="G10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1039</f>
        <v>0</v>
      </c>
      <c r="H10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39" s="73"/>
    </row>
    <row r="1040" spans="1:10" x14ac:dyDescent="0.25">
      <c r="A1040" s="73"/>
      <c r="F1040" s="73">
        <v>0</v>
      </c>
      <c r="G10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1040</f>
        <v>0</v>
      </c>
      <c r="H10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0" s="73"/>
    </row>
    <row r="1041" spans="1:10" x14ac:dyDescent="0.25">
      <c r="A1041" s="73"/>
      <c r="F1041" s="73">
        <v>0</v>
      </c>
      <c r="G10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1041</f>
        <v>0</v>
      </c>
      <c r="H10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1" s="73"/>
    </row>
    <row r="1042" spans="1:10" x14ac:dyDescent="0.25">
      <c r="A1042" s="73"/>
      <c r="F1042" s="73">
        <v>0</v>
      </c>
      <c r="G10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1042</f>
        <v>0</v>
      </c>
      <c r="H10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2" s="73"/>
    </row>
    <row r="1043" spans="1:10" x14ac:dyDescent="0.25">
      <c r="A1043" s="73"/>
      <c r="F1043" s="73">
        <v>0</v>
      </c>
      <c r="G10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1043</f>
        <v>0</v>
      </c>
      <c r="H10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3" s="73"/>
    </row>
    <row r="1044" spans="1:10" x14ac:dyDescent="0.25">
      <c r="A1044" s="73"/>
      <c r="F1044" s="73">
        <v>0</v>
      </c>
      <c r="G10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1044</f>
        <v>0</v>
      </c>
      <c r="H10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4" s="73"/>
    </row>
    <row r="1045" spans="1:10" x14ac:dyDescent="0.25">
      <c r="A1045" s="73"/>
      <c r="F1045" s="73">
        <v>0</v>
      </c>
      <c r="G10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1045</f>
        <v>0</v>
      </c>
      <c r="H10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5" s="73"/>
    </row>
    <row r="1046" spans="1:10" x14ac:dyDescent="0.25">
      <c r="A1046" s="73"/>
      <c r="F1046" s="73">
        <v>0</v>
      </c>
      <c r="G10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1046</f>
        <v>0</v>
      </c>
      <c r="H10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6" s="73"/>
    </row>
    <row r="1047" spans="1:10" x14ac:dyDescent="0.25">
      <c r="A1047" s="73"/>
      <c r="F1047" s="73">
        <v>0</v>
      </c>
      <c r="G10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1047</f>
        <v>0</v>
      </c>
      <c r="H10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7" s="73"/>
    </row>
    <row r="1048" spans="1:10" x14ac:dyDescent="0.25">
      <c r="A1048" s="73"/>
      <c r="F1048" s="73">
        <v>0</v>
      </c>
      <c r="G10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1048</f>
        <v>0</v>
      </c>
      <c r="H10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8" s="73"/>
    </row>
    <row r="1049" spans="1:10" x14ac:dyDescent="0.25">
      <c r="A1049" s="73"/>
      <c r="F1049" s="73">
        <v>0</v>
      </c>
      <c r="G10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1049</f>
        <v>0</v>
      </c>
      <c r="H10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49" s="73"/>
    </row>
    <row r="1050" spans="1:10" x14ac:dyDescent="0.25">
      <c r="A1050" s="73"/>
      <c r="F1050" s="73">
        <v>0</v>
      </c>
      <c r="G10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1050</f>
        <v>0</v>
      </c>
      <c r="H10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0" s="73"/>
    </row>
    <row r="1051" spans="1:10" x14ac:dyDescent="0.25">
      <c r="A1051" s="73"/>
      <c r="F1051" s="73">
        <v>0</v>
      </c>
      <c r="G10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1051</f>
        <v>0</v>
      </c>
      <c r="H10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1" s="73"/>
    </row>
    <row r="1052" spans="1:10" x14ac:dyDescent="0.25">
      <c r="A1052" s="73"/>
      <c r="F1052" s="73">
        <v>0</v>
      </c>
      <c r="G10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1052</f>
        <v>0</v>
      </c>
      <c r="H10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2" s="73"/>
    </row>
    <row r="1053" spans="1:10" x14ac:dyDescent="0.25">
      <c r="A1053" s="73"/>
      <c r="F1053" s="73">
        <v>0</v>
      </c>
      <c r="G10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1053</f>
        <v>0</v>
      </c>
      <c r="H10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3" s="73"/>
    </row>
    <row r="1054" spans="1:10" x14ac:dyDescent="0.25">
      <c r="A1054" s="73"/>
      <c r="F1054" s="73">
        <v>0</v>
      </c>
      <c r="G10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1054</f>
        <v>0</v>
      </c>
      <c r="H10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4" s="73"/>
    </row>
    <row r="1055" spans="1:10" x14ac:dyDescent="0.25">
      <c r="A1055" s="73"/>
      <c r="F1055" s="73">
        <v>0</v>
      </c>
      <c r="G10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1055</f>
        <v>0</v>
      </c>
      <c r="H10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5" s="73"/>
    </row>
    <row r="1056" spans="1:10" x14ac:dyDescent="0.25">
      <c r="A1056" s="73"/>
      <c r="F1056" s="73">
        <v>0</v>
      </c>
      <c r="G10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1056</f>
        <v>0</v>
      </c>
      <c r="H10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6" s="73"/>
    </row>
    <row r="1057" spans="1:10" x14ac:dyDescent="0.25">
      <c r="A1057" s="73"/>
      <c r="F1057" s="73">
        <v>0</v>
      </c>
      <c r="G10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1057</f>
        <v>0</v>
      </c>
      <c r="H10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7" s="73"/>
    </row>
    <row r="1058" spans="1:10" x14ac:dyDescent="0.25">
      <c r="A1058" s="73"/>
      <c r="F1058" s="73">
        <v>0</v>
      </c>
      <c r="G10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1058</f>
        <v>0</v>
      </c>
      <c r="H10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8" s="73"/>
    </row>
    <row r="1059" spans="1:10" x14ac:dyDescent="0.25">
      <c r="A1059" s="73"/>
      <c r="F1059" s="73">
        <v>0</v>
      </c>
      <c r="G10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1059</f>
        <v>0</v>
      </c>
      <c r="H10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59" s="73"/>
    </row>
    <row r="1060" spans="1:10" x14ac:dyDescent="0.25">
      <c r="A1060" s="73"/>
      <c r="F1060" s="73">
        <v>0</v>
      </c>
      <c r="G10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1060</f>
        <v>0</v>
      </c>
      <c r="H10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0" s="73"/>
    </row>
    <row r="1061" spans="1:10" x14ac:dyDescent="0.25">
      <c r="A1061" s="73"/>
      <c r="F1061" s="73">
        <v>0</v>
      </c>
      <c r="G10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1061</f>
        <v>0</v>
      </c>
      <c r="H10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1" s="73"/>
    </row>
    <row r="1062" spans="1:10" x14ac:dyDescent="0.25">
      <c r="A1062" s="73"/>
      <c r="F1062" s="73">
        <v>0</v>
      </c>
      <c r="G10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1062</f>
        <v>0</v>
      </c>
      <c r="H10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2" s="73"/>
    </row>
    <row r="1063" spans="1:10" x14ac:dyDescent="0.25">
      <c r="A1063" s="73"/>
      <c r="F1063" s="73">
        <v>0</v>
      </c>
      <c r="G10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1063</f>
        <v>0</v>
      </c>
      <c r="H10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3" s="73"/>
    </row>
    <row r="1064" spans="1:10" x14ac:dyDescent="0.25">
      <c r="A1064" s="73"/>
      <c r="F1064" s="73">
        <v>0</v>
      </c>
      <c r="G10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1064</f>
        <v>0</v>
      </c>
      <c r="H10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4" s="73"/>
    </row>
    <row r="1065" spans="1:10" x14ac:dyDescent="0.25">
      <c r="A1065" s="73"/>
      <c r="F1065" s="73">
        <v>0</v>
      </c>
      <c r="G10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1065</f>
        <v>0</v>
      </c>
      <c r="H10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5" s="73"/>
    </row>
    <row r="1066" spans="1:10" x14ac:dyDescent="0.25">
      <c r="A1066" s="73"/>
      <c r="F1066" s="73">
        <v>0</v>
      </c>
      <c r="G10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1066</f>
        <v>0</v>
      </c>
      <c r="H10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6" s="73"/>
    </row>
    <row r="1067" spans="1:10" x14ac:dyDescent="0.25">
      <c r="A1067" s="73"/>
      <c r="F1067" s="73">
        <v>0</v>
      </c>
      <c r="G10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1067</f>
        <v>0</v>
      </c>
      <c r="H10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7" s="73"/>
    </row>
    <row r="1068" spans="1:10" x14ac:dyDescent="0.25">
      <c r="A1068" s="73"/>
      <c r="F1068" s="73">
        <v>0</v>
      </c>
      <c r="G10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1068</f>
        <v>0</v>
      </c>
      <c r="H10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8" s="73"/>
    </row>
    <row r="1069" spans="1:10" x14ac:dyDescent="0.25">
      <c r="A1069" s="73"/>
      <c r="F1069" s="73">
        <v>0</v>
      </c>
      <c r="G10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1069</f>
        <v>0</v>
      </c>
      <c r="H10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69" s="73"/>
    </row>
    <row r="1070" spans="1:10" x14ac:dyDescent="0.25">
      <c r="A1070" s="73"/>
      <c r="F1070" s="73">
        <v>0</v>
      </c>
      <c r="G10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1070</f>
        <v>0</v>
      </c>
      <c r="H10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0" s="73"/>
    </row>
    <row r="1071" spans="1:10" x14ac:dyDescent="0.25">
      <c r="A1071" s="73"/>
      <c r="F1071" s="73">
        <v>0</v>
      </c>
      <c r="G10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1071</f>
        <v>0</v>
      </c>
      <c r="H10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1" s="73"/>
    </row>
    <row r="1072" spans="1:10" x14ac:dyDescent="0.25">
      <c r="A1072" s="73"/>
      <c r="F1072" s="73">
        <v>0</v>
      </c>
      <c r="G10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1072</f>
        <v>0</v>
      </c>
      <c r="H10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2" s="73"/>
    </row>
    <row r="1073" spans="1:10" x14ac:dyDescent="0.25">
      <c r="A1073" s="73"/>
      <c r="F1073" s="73">
        <v>0</v>
      </c>
      <c r="G10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1073</f>
        <v>0</v>
      </c>
      <c r="H10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3" s="73"/>
    </row>
    <row r="1074" spans="1:10" x14ac:dyDescent="0.25">
      <c r="A1074" s="73"/>
      <c r="F1074" s="73">
        <v>0</v>
      </c>
      <c r="G10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1074</f>
        <v>0</v>
      </c>
      <c r="H10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4" s="73"/>
    </row>
    <row r="1075" spans="1:10" x14ac:dyDescent="0.25">
      <c r="A1075" s="73"/>
      <c r="F1075" s="73">
        <v>0</v>
      </c>
      <c r="G10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1075</f>
        <v>0</v>
      </c>
      <c r="H10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5" s="73"/>
    </row>
    <row r="1076" spans="1:10" x14ac:dyDescent="0.25">
      <c r="A1076" s="73"/>
      <c r="F1076" s="73">
        <v>0</v>
      </c>
      <c r="G10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1076</f>
        <v>0</v>
      </c>
      <c r="H10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6" s="73"/>
    </row>
    <row r="1077" spans="1:10" x14ac:dyDescent="0.25">
      <c r="A1077" s="73"/>
      <c r="F1077" s="73">
        <v>0</v>
      </c>
      <c r="G10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1077</f>
        <v>0</v>
      </c>
      <c r="H10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7" s="73"/>
    </row>
    <row r="1078" spans="1:10" x14ac:dyDescent="0.25">
      <c r="A1078" s="73"/>
      <c r="F1078" s="73">
        <v>0</v>
      </c>
      <c r="G10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1078</f>
        <v>0</v>
      </c>
      <c r="H10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8" s="73"/>
    </row>
    <row r="1079" spans="1:10" x14ac:dyDescent="0.25">
      <c r="A1079" s="73"/>
      <c r="F1079" s="73">
        <v>0</v>
      </c>
      <c r="G10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1079</f>
        <v>0</v>
      </c>
      <c r="H10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79" s="73"/>
    </row>
    <row r="1080" spans="1:10" x14ac:dyDescent="0.25">
      <c r="A1080" s="73"/>
      <c r="F1080" s="73">
        <v>0</v>
      </c>
      <c r="G10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1080</f>
        <v>0</v>
      </c>
      <c r="H10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0" s="73"/>
    </row>
    <row r="1081" spans="1:10" x14ac:dyDescent="0.25">
      <c r="A1081" s="73"/>
      <c r="F1081" s="73">
        <v>0</v>
      </c>
      <c r="G10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1081</f>
        <v>0</v>
      </c>
      <c r="H10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1" s="73"/>
    </row>
    <row r="1082" spans="1:10" x14ac:dyDescent="0.25">
      <c r="A1082" s="73"/>
      <c r="F1082" s="73">
        <v>0</v>
      </c>
      <c r="G10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1082</f>
        <v>0</v>
      </c>
      <c r="H10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2" s="73"/>
    </row>
    <row r="1083" spans="1:10" x14ac:dyDescent="0.25">
      <c r="A1083" s="73"/>
      <c r="F1083" s="73">
        <v>0</v>
      </c>
      <c r="G10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1083</f>
        <v>0</v>
      </c>
      <c r="H10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3" s="73"/>
    </row>
    <row r="1084" spans="1:10" x14ac:dyDescent="0.25">
      <c r="A1084" s="73"/>
      <c r="F1084" s="73">
        <v>0</v>
      </c>
      <c r="G10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1084</f>
        <v>0</v>
      </c>
      <c r="H10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4" s="73"/>
    </row>
    <row r="1085" spans="1:10" x14ac:dyDescent="0.25">
      <c r="A1085" s="73"/>
      <c r="F1085" s="73">
        <v>0</v>
      </c>
      <c r="G10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1085</f>
        <v>0</v>
      </c>
      <c r="H10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5" s="73"/>
    </row>
    <row r="1086" spans="1:10" x14ac:dyDescent="0.25">
      <c r="A1086" s="73"/>
      <c r="F1086" s="73">
        <v>0</v>
      </c>
      <c r="G10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1086</f>
        <v>0</v>
      </c>
      <c r="H10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6" s="73"/>
    </row>
    <row r="1087" spans="1:10" x14ac:dyDescent="0.25">
      <c r="A1087" s="73"/>
      <c r="F1087" s="73">
        <v>0</v>
      </c>
      <c r="G10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1087</f>
        <v>0</v>
      </c>
      <c r="H10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7" s="73"/>
    </row>
    <row r="1088" spans="1:10" x14ac:dyDescent="0.25">
      <c r="A1088" s="73"/>
      <c r="F1088" s="73">
        <v>0</v>
      </c>
      <c r="G10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1088</f>
        <v>0</v>
      </c>
      <c r="H10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8" s="73"/>
    </row>
    <row r="1089" spans="1:10" x14ac:dyDescent="0.25">
      <c r="A1089" s="73"/>
      <c r="F1089" s="73">
        <v>0</v>
      </c>
      <c r="G10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1089</f>
        <v>0</v>
      </c>
      <c r="H10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89" s="73"/>
    </row>
    <row r="1090" spans="1:10" x14ac:dyDescent="0.25">
      <c r="A1090" s="73"/>
      <c r="F1090" s="73">
        <v>0</v>
      </c>
      <c r="G10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1090</f>
        <v>0</v>
      </c>
      <c r="H10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0" s="73"/>
    </row>
    <row r="1091" spans="1:10" x14ac:dyDescent="0.25">
      <c r="A1091" s="73"/>
      <c r="F1091" s="73">
        <v>0</v>
      </c>
      <c r="G10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1091</f>
        <v>0</v>
      </c>
      <c r="H10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1" s="73"/>
    </row>
    <row r="1092" spans="1:10" x14ac:dyDescent="0.25">
      <c r="A1092" s="73"/>
      <c r="F1092" s="73">
        <v>0</v>
      </c>
      <c r="G10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1092</f>
        <v>0</v>
      </c>
      <c r="H10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2" s="73"/>
    </row>
    <row r="1093" spans="1:10" x14ac:dyDescent="0.25">
      <c r="A1093" s="73"/>
      <c r="F1093" s="73">
        <v>0</v>
      </c>
      <c r="G10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1093</f>
        <v>0</v>
      </c>
      <c r="H10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3" s="73"/>
    </row>
    <row r="1094" spans="1:10" x14ac:dyDescent="0.25">
      <c r="A1094" s="73"/>
      <c r="F1094" s="73">
        <v>0</v>
      </c>
      <c r="G10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1094</f>
        <v>0</v>
      </c>
      <c r="H10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4" s="73"/>
    </row>
    <row r="1095" spans="1:10" x14ac:dyDescent="0.25">
      <c r="A1095" s="73"/>
      <c r="F1095" s="73">
        <v>0</v>
      </c>
      <c r="G10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1095</f>
        <v>0</v>
      </c>
      <c r="H10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5" s="73"/>
    </row>
    <row r="1096" spans="1:10" x14ac:dyDescent="0.25">
      <c r="A1096" s="73"/>
      <c r="F1096" s="73">
        <v>0</v>
      </c>
      <c r="G10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1096</f>
        <v>0</v>
      </c>
      <c r="H10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6" s="73"/>
    </row>
    <row r="1097" spans="1:10" x14ac:dyDescent="0.25">
      <c r="A1097" s="73"/>
      <c r="F1097" s="73">
        <v>0</v>
      </c>
      <c r="G10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1097</f>
        <v>0</v>
      </c>
      <c r="H10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7" s="73"/>
    </row>
    <row r="1098" spans="1:10" x14ac:dyDescent="0.25">
      <c r="A1098" s="73"/>
      <c r="F1098" s="73">
        <v>0</v>
      </c>
      <c r="G10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1098</f>
        <v>0</v>
      </c>
      <c r="H10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8" s="73"/>
    </row>
    <row r="1099" spans="1:10" x14ac:dyDescent="0.25">
      <c r="A1099" s="73"/>
      <c r="F1099" s="73">
        <v>0</v>
      </c>
      <c r="G10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1099</f>
        <v>0</v>
      </c>
      <c r="H10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099" s="73"/>
    </row>
    <row r="1100" spans="1:10" x14ac:dyDescent="0.25">
      <c r="A1100" s="73"/>
      <c r="F1100" s="73">
        <v>0</v>
      </c>
      <c r="G11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1100</f>
        <v>0</v>
      </c>
      <c r="H11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0" s="73"/>
    </row>
    <row r="1101" spans="1:10" x14ac:dyDescent="0.25">
      <c r="A1101" s="73"/>
      <c r="F1101" s="73">
        <v>0</v>
      </c>
      <c r="G11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1101</f>
        <v>0</v>
      </c>
      <c r="H11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1" s="73"/>
    </row>
    <row r="1102" spans="1:10" x14ac:dyDescent="0.25">
      <c r="A1102" s="73"/>
      <c r="F1102" s="73">
        <v>0</v>
      </c>
      <c r="G11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1102</f>
        <v>0</v>
      </c>
      <c r="H11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2" s="73"/>
    </row>
    <row r="1103" spans="1:10" x14ac:dyDescent="0.25">
      <c r="A1103" s="73"/>
      <c r="F1103" s="73">
        <v>0</v>
      </c>
      <c r="G11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1103</f>
        <v>0</v>
      </c>
      <c r="H11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3" s="73"/>
    </row>
    <row r="1104" spans="1:10" x14ac:dyDescent="0.25">
      <c r="A1104" s="73"/>
      <c r="F1104" s="73">
        <v>0</v>
      </c>
      <c r="G11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1104</f>
        <v>0</v>
      </c>
      <c r="H11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4" s="73"/>
    </row>
    <row r="1105" spans="1:10" x14ac:dyDescent="0.25">
      <c r="A1105" s="73"/>
      <c r="F1105" s="73">
        <v>0</v>
      </c>
      <c r="G11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1105</f>
        <v>0</v>
      </c>
      <c r="H11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5" s="73"/>
    </row>
    <row r="1106" spans="1:10" x14ac:dyDescent="0.25">
      <c r="A1106" s="73"/>
      <c r="F1106" s="73">
        <v>0</v>
      </c>
      <c r="G11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1106</f>
        <v>0</v>
      </c>
      <c r="H11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6" s="73"/>
    </row>
    <row r="1107" spans="1:10" x14ac:dyDescent="0.25">
      <c r="A1107" s="73"/>
      <c r="F1107" s="73">
        <v>0</v>
      </c>
      <c r="G11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1107</f>
        <v>0</v>
      </c>
      <c r="H11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7" s="73"/>
    </row>
    <row r="1108" spans="1:10" x14ac:dyDescent="0.25">
      <c r="A1108" s="73"/>
      <c r="F1108" s="73">
        <v>0</v>
      </c>
      <c r="G11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1108</f>
        <v>0</v>
      </c>
      <c r="H11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8" s="73"/>
    </row>
    <row r="1109" spans="1:10" x14ac:dyDescent="0.25">
      <c r="A1109" s="73"/>
      <c r="F1109" s="73">
        <v>0</v>
      </c>
      <c r="G11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1109</f>
        <v>0</v>
      </c>
      <c r="H11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09" s="73"/>
    </row>
    <row r="1110" spans="1:10" x14ac:dyDescent="0.25">
      <c r="A1110" s="73"/>
      <c r="F1110" s="73">
        <v>0</v>
      </c>
      <c r="G11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1110</f>
        <v>0</v>
      </c>
      <c r="H11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0" s="73"/>
    </row>
    <row r="1111" spans="1:10" x14ac:dyDescent="0.25">
      <c r="A1111" s="73"/>
      <c r="F1111" s="73">
        <v>0</v>
      </c>
      <c r="G11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1111</f>
        <v>0</v>
      </c>
      <c r="H11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1" s="73"/>
    </row>
    <row r="1112" spans="1:10" x14ac:dyDescent="0.25">
      <c r="A1112" s="73"/>
      <c r="F1112" s="73">
        <v>0</v>
      </c>
      <c r="G11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1112</f>
        <v>0</v>
      </c>
      <c r="H11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2" s="73"/>
    </row>
    <row r="1113" spans="1:10" x14ac:dyDescent="0.25">
      <c r="A1113" s="73"/>
      <c r="F1113" s="73">
        <v>0</v>
      </c>
      <c r="G11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1113</f>
        <v>0</v>
      </c>
      <c r="H11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3" s="73"/>
    </row>
    <row r="1114" spans="1:10" x14ac:dyDescent="0.25">
      <c r="A1114" s="73"/>
      <c r="F1114" s="73">
        <v>0</v>
      </c>
      <c r="G11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1114</f>
        <v>0</v>
      </c>
      <c r="H11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4" s="73"/>
    </row>
    <row r="1115" spans="1:10" x14ac:dyDescent="0.25">
      <c r="A1115" s="73"/>
      <c r="F1115" s="73">
        <v>0</v>
      </c>
      <c r="G11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1115</f>
        <v>0</v>
      </c>
      <c r="H11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5" s="73"/>
    </row>
    <row r="1116" spans="1:10" x14ac:dyDescent="0.25">
      <c r="A1116" s="73"/>
      <c r="F1116" s="73">
        <v>0</v>
      </c>
      <c r="G11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1116</f>
        <v>0</v>
      </c>
      <c r="H11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6" s="73"/>
    </row>
    <row r="1117" spans="1:10" x14ac:dyDescent="0.25">
      <c r="A1117" s="73"/>
      <c r="F1117" s="73">
        <v>0</v>
      </c>
      <c r="G11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1117</f>
        <v>0</v>
      </c>
      <c r="H11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7" s="73"/>
    </row>
    <row r="1118" spans="1:10" x14ac:dyDescent="0.25">
      <c r="A1118" s="73"/>
      <c r="F1118" s="73">
        <v>0</v>
      </c>
      <c r="G11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1118</f>
        <v>0</v>
      </c>
      <c r="H11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8" s="73"/>
    </row>
    <row r="1119" spans="1:10" x14ac:dyDescent="0.25">
      <c r="A1119" s="73"/>
      <c r="F1119" s="73">
        <v>0</v>
      </c>
      <c r="G11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1119</f>
        <v>0</v>
      </c>
      <c r="H11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19" s="73"/>
    </row>
    <row r="1120" spans="1:10" x14ac:dyDescent="0.25">
      <c r="A1120" s="73"/>
      <c r="F1120" s="73">
        <v>0</v>
      </c>
      <c r="G11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1120</f>
        <v>0</v>
      </c>
      <c r="H11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0" s="73"/>
    </row>
    <row r="1121" spans="1:10" x14ac:dyDescent="0.25">
      <c r="A1121" s="73"/>
      <c r="F1121" s="73">
        <v>0</v>
      </c>
      <c r="G11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1121</f>
        <v>0</v>
      </c>
      <c r="H11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1" s="73"/>
    </row>
    <row r="1122" spans="1:10" x14ac:dyDescent="0.25">
      <c r="A1122" s="73"/>
      <c r="F1122" s="73">
        <v>0</v>
      </c>
      <c r="G11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1122</f>
        <v>0</v>
      </c>
      <c r="H11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2" s="73"/>
    </row>
    <row r="1123" spans="1:10" x14ac:dyDescent="0.25">
      <c r="A1123" s="73"/>
      <c r="F1123" s="73">
        <v>0</v>
      </c>
      <c r="G11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1123</f>
        <v>0</v>
      </c>
      <c r="H11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3" s="73"/>
    </row>
    <row r="1124" spans="1:10" x14ac:dyDescent="0.25">
      <c r="A1124" s="73"/>
      <c r="F1124" s="73">
        <v>0</v>
      </c>
      <c r="G11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1124</f>
        <v>0</v>
      </c>
      <c r="H11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4" s="73"/>
    </row>
    <row r="1125" spans="1:10" x14ac:dyDescent="0.25">
      <c r="A1125" s="73"/>
      <c r="F1125" s="73">
        <v>0</v>
      </c>
      <c r="G11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1125</f>
        <v>0</v>
      </c>
      <c r="H11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5" s="73"/>
    </row>
    <row r="1126" spans="1:10" x14ac:dyDescent="0.25">
      <c r="A1126" s="73"/>
      <c r="F1126" s="73">
        <v>0</v>
      </c>
      <c r="G11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1126</f>
        <v>0</v>
      </c>
      <c r="H11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6" s="73"/>
    </row>
    <row r="1127" spans="1:10" x14ac:dyDescent="0.25">
      <c r="A1127" s="73"/>
      <c r="F1127" s="73">
        <v>0</v>
      </c>
      <c r="G11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1127</f>
        <v>0</v>
      </c>
      <c r="H11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7" s="73"/>
    </row>
    <row r="1128" spans="1:10" x14ac:dyDescent="0.25">
      <c r="A1128" s="73"/>
      <c r="F1128" s="73">
        <v>0</v>
      </c>
      <c r="G11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1128</f>
        <v>0</v>
      </c>
      <c r="H11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8" s="73"/>
    </row>
    <row r="1129" spans="1:10" x14ac:dyDescent="0.25">
      <c r="A1129" s="73"/>
      <c r="F1129" s="73">
        <v>0</v>
      </c>
      <c r="G11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1129</f>
        <v>0</v>
      </c>
      <c r="H11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29" s="73"/>
    </row>
    <row r="1130" spans="1:10" x14ac:dyDescent="0.25">
      <c r="A1130" s="73"/>
      <c r="F1130" s="73">
        <v>0</v>
      </c>
      <c r="G11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1130</f>
        <v>0</v>
      </c>
      <c r="H11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0" s="73"/>
    </row>
    <row r="1131" spans="1:10" x14ac:dyDescent="0.25">
      <c r="A1131" s="73"/>
      <c r="F1131" s="73">
        <v>0</v>
      </c>
      <c r="G11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1131</f>
        <v>0</v>
      </c>
      <c r="H11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1" s="73"/>
    </row>
    <row r="1132" spans="1:10" x14ac:dyDescent="0.25">
      <c r="A1132" s="73"/>
      <c r="F1132" s="73">
        <v>0</v>
      </c>
      <c r="G11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1132</f>
        <v>0</v>
      </c>
      <c r="H11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2" s="73"/>
    </row>
    <row r="1133" spans="1:10" x14ac:dyDescent="0.25">
      <c r="A1133" s="73"/>
      <c r="F1133" s="73">
        <v>0</v>
      </c>
      <c r="G11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1133</f>
        <v>0</v>
      </c>
      <c r="H11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3" s="73"/>
    </row>
    <row r="1134" spans="1:10" x14ac:dyDescent="0.25">
      <c r="A1134" s="73"/>
      <c r="F1134" s="73">
        <v>0</v>
      </c>
      <c r="G11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1134</f>
        <v>0</v>
      </c>
      <c r="H11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4" s="73"/>
    </row>
    <row r="1135" spans="1:10" x14ac:dyDescent="0.25">
      <c r="A1135" s="73"/>
      <c r="F1135" s="73">
        <v>0</v>
      </c>
      <c r="G11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1135</f>
        <v>0</v>
      </c>
      <c r="H11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5" s="73"/>
    </row>
    <row r="1136" spans="1:10" x14ac:dyDescent="0.25">
      <c r="A1136" s="73"/>
      <c r="F1136" s="73">
        <v>0</v>
      </c>
      <c r="G11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1136</f>
        <v>0</v>
      </c>
      <c r="H11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6" s="73"/>
    </row>
    <row r="1137" spans="1:10" x14ac:dyDescent="0.25">
      <c r="A1137" s="73"/>
      <c r="F1137" s="73">
        <v>0</v>
      </c>
      <c r="G11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1137</f>
        <v>0</v>
      </c>
      <c r="H11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7" s="73"/>
    </row>
    <row r="1138" spans="1:10" x14ac:dyDescent="0.25">
      <c r="A1138" s="73"/>
      <c r="F1138" s="73">
        <v>0</v>
      </c>
      <c r="G11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1138</f>
        <v>0</v>
      </c>
      <c r="H11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8" s="73"/>
    </row>
    <row r="1139" spans="1:10" x14ac:dyDescent="0.25">
      <c r="A1139" s="73"/>
      <c r="F1139" s="73">
        <v>0</v>
      </c>
      <c r="G11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1139</f>
        <v>0</v>
      </c>
      <c r="H11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39" s="73"/>
    </row>
    <row r="1140" spans="1:10" x14ac:dyDescent="0.25">
      <c r="A1140" s="73"/>
      <c r="F1140" s="73">
        <v>0</v>
      </c>
      <c r="G11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1140</f>
        <v>0</v>
      </c>
      <c r="H11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0" s="73"/>
    </row>
    <row r="1141" spans="1:10" x14ac:dyDescent="0.25">
      <c r="A1141" s="73"/>
      <c r="F1141" s="73">
        <v>0</v>
      </c>
      <c r="G11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1141</f>
        <v>0</v>
      </c>
      <c r="H11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1" s="73"/>
    </row>
    <row r="1142" spans="1:10" x14ac:dyDescent="0.25">
      <c r="A1142" s="73"/>
      <c r="F1142" s="73">
        <v>0</v>
      </c>
      <c r="G11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1142</f>
        <v>0</v>
      </c>
      <c r="H11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2" s="73"/>
    </row>
    <row r="1143" spans="1:10" x14ac:dyDescent="0.25">
      <c r="A1143" s="73"/>
      <c r="F1143" s="73">
        <v>0</v>
      </c>
      <c r="G11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1143</f>
        <v>0</v>
      </c>
      <c r="H11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3" s="73"/>
    </row>
    <row r="1144" spans="1:10" x14ac:dyDescent="0.25">
      <c r="A1144" s="73"/>
      <c r="F1144" s="73">
        <v>0</v>
      </c>
      <c r="G11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1144</f>
        <v>0</v>
      </c>
      <c r="H11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4" s="73"/>
    </row>
    <row r="1145" spans="1:10" x14ac:dyDescent="0.25">
      <c r="A1145" s="73"/>
      <c r="F1145" s="73">
        <v>0</v>
      </c>
      <c r="G11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1145</f>
        <v>0</v>
      </c>
      <c r="H11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5" s="73"/>
    </row>
    <row r="1146" spans="1:10" x14ac:dyDescent="0.25">
      <c r="A1146" s="73"/>
      <c r="F1146" s="73">
        <v>0</v>
      </c>
      <c r="G11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1146</f>
        <v>0</v>
      </c>
      <c r="H11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6" s="73"/>
    </row>
    <row r="1147" spans="1:10" x14ac:dyDescent="0.25">
      <c r="A1147" s="73"/>
      <c r="F1147" s="73">
        <v>0</v>
      </c>
      <c r="G11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1147</f>
        <v>0</v>
      </c>
      <c r="H11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7" s="73"/>
    </row>
    <row r="1148" spans="1:10" x14ac:dyDescent="0.25">
      <c r="A1148" s="73"/>
      <c r="F1148" s="73">
        <v>0</v>
      </c>
      <c r="G11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1148</f>
        <v>0</v>
      </c>
      <c r="H11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8" s="73"/>
    </row>
    <row r="1149" spans="1:10" x14ac:dyDescent="0.25">
      <c r="A1149" s="73"/>
      <c r="F1149" s="73">
        <v>0</v>
      </c>
      <c r="G11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1149</f>
        <v>0</v>
      </c>
      <c r="H11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49" s="73"/>
    </row>
    <row r="1150" spans="1:10" x14ac:dyDescent="0.25">
      <c r="A1150" s="73"/>
      <c r="F1150" s="73">
        <v>0</v>
      </c>
      <c r="G11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1150</f>
        <v>0</v>
      </c>
      <c r="H11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0" s="73"/>
    </row>
    <row r="1151" spans="1:10" x14ac:dyDescent="0.25">
      <c r="A1151" s="73"/>
      <c r="F1151" s="73">
        <v>0</v>
      </c>
      <c r="G11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1151</f>
        <v>0</v>
      </c>
      <c r="H11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1" s="73"/>
    </row>
    <row r="1152" spans="1:10" x14ac:dyDescent="0.25">
      <c r="A1152" s="73"/>
      <c r="F1152" s="73">
        <v>0</v>
      </c>
      <c r="G11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1152</f>
        <v>0</v>
      </c>
      <c r="H11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2" s="73"/>
    </row>
    <row r="1153" spans="1:10" x14ac:dyDescent="0.25">
      <c r="A1153" s="73"/>
      <c r="F1153" s="73">
        <v>0</v>
      </c>
      <c r="G11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1153</f>
        <v>0</v>
      </c>
      <c r="H11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3" s="73"/>
    </row>
    <row r="1154" spans="1:10" x14ac:dyDescent="0.25">
      <c r="A1154" s="73"/>
      <c r="F1154" s="73">
        <v>0</v>
      </c>
      <c r="G11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1154</f>
        <v>0</v>
      </c>
      <c r="H11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4" s="73"/>
    </row>
    <row r="1155" spans="1:10" x14ac:dyDescent="0.25">
      <c r="A1155" s="73"/>
      <c r="F1155" s="73">
        <v>0</v>
      </c>
      <c r="G11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1155</f>
        <v>0</v>
      </c>
      <c r="H11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5" s="73"/>
    </row>
    <row r="1156" spans="1:10" x14ac:dyDescent="0.25">
      <c r="A1156" s="73"/>
      <c r="F1156" s="73">
        <v>0</v>
      </c>
      <c r="G11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1156</f>
        <v>0</v>
      </c>
      <c r="H11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6" s="73"/>
    </row>
    <row r="1157" spans="1:10" x14ac:dyDescent="0.25">
      <c r="A1157" s="73"/>
      <c r="F1157" s="73">
        <v>0</v>
      </c>
      <c r="G11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1157</f>
        <v>0</v>
      </c>
      <c r="H11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7" s="73"/>
    </row>
    <row r="1158" spans="1:10" x14ac:dyDescent="0.25">
      <c r="A1158" s="73"/>
      <c r="F1158" s="73">
        <v>0</v>
      </c>
      <c r="G11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1158</f>
        <v>0</v>
      </c>
      <c r="H11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8" s="73"/>
    </row>
    <row r="1159" spans="1:10" x14ac:dyDescent="0.25">
      <c r="A1159" s="73"/>
      <c r="F1159" s="73">
        <v>0</v>
      </c>
      <c r="G11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1159</f>
        <v>0</v>
      </c>
      <c r="H11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59" s="73"/>
    </row>
    <row r="1160" spans="1:10" x14ac:dyDescent="0.25">
      <c r="A1160" s="73"/>
      <c r="F1160" s="73">
        <v>0</v>
      </c>
      <c r="G11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1160</f>
        <v>0</v>
      </c>
      <c r="H11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0" s="73"/>
    </row>
    <row r="1161" spans="1:10" x14ac:dyDescent="0.25">
      <c r="A1161" s="73"/>
      <c r="F1161" s="73">
        <v>0</v>
      </c>
      <c r="G11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1161</f>
        <v>0</v>
      </c>
      <c r="H11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1" s="73"/>
    </row>
    <row r="1162" spans="1:10" x14ac:dyDescent="0.25">
      <c r="A1162" s="73"/>
      <c r="F1162" s="73">
        <v>0</v>
      </c>
      <c r="G11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1162</f>
        <v>0</v>
      </c>
      <c r="H11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2" s="73"/>
    </row>
    <row r="1163" spans="1:10" x14ac:dyDescent="0.25">
      <c r="A1163" s="73"/>
      <c r="F1163" s="73">
        <v>0</v>
      </c>
      <c r="G11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1163</f>
        <v>0</v>
      </c>
      <c r="H11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3" s="73"/>
    </row>
    <row r="1164" spans="1:10" x14ac:dyDescent="0.25">
      <c r="A1164" s="73"/>
      <c r="F1164" s="73">
        <v>0</v>
      </c>
      <c r="G11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1164</f>
        <v>0</v>
      </c>
      <c r="H11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4" s="73"/>
    </row>
    <row r="1165" spans="1:10" x14ac:dyDescent="0.25">
      <c r="A1165" s="73"/>
      <c r="F1165" s="73">
        <v>0</v>
      </c>
      <c r="G11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1165</f>
        <v>0</v>
      </c>
      <c r="H11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5" s="73"/>
    </row>
    <row r="1166" spans="1:10" x14ac:dyDescent="0.25">
      <c r="A1166" s="73"/>
      <c r="F1166" s="73">
        <v>0</v>
      </c>
      <c r="G11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1166</f>
        <v>0</v>
      </c>
      <c r="H11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6" s="73"/>
    </row>
    <row r="1167" spans="1:10" x14ac:dyDescent="0.25">
      <c r="A1167" s="73"/>
      <c r="F1167" s="73">
        <v>0</v>
      </c>
      <c r="G11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1167</f>
        <v>0</v>
      </c>
      <c r="H11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7" s="73"/>
    </row>
    <row r="1168" spans="1:10" x14ac:dyDescent="0.25">
      <c r="A1168" s="73"/>
      <c r="F1168" s="73">
        <v>0</v>
      </c>
      <c r="G11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1168</f>
        <v>0</v>
      </c>
      <c r="H11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8" s="73"/>
    </row>
    <row r="1169" spans="1:10" x14ac:dyDescent="0.25">
      <c r="A1169" s="73"/>
      <c r="F1169" s="73">
        <v>0</v>
      </c>
      <c r="G11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1169</f>
        <v>0</v>
      </c>
      <c r="H11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69" s="73"/>
    </row>
    <row r="1170" spans="1:10" x14ac:dyDescent="0.25">
      <c r="A1170" s="73"/>
      <c r="F1170" s="73">
        <v>0</v>
      </c>
      <c r="G11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1170</f>
        <v>0</v>
      </c>
      <c r="H11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0" s="73"/>
    </row>
    <row r="1171" spans="1:10" x14ac:dyDescent="0.25">
      <c r="A1171" s="73"/>
      <c r="F1171" s="73">
        <v>0</v>
      </c>
      <c r="G11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1171</f>
        <v>0</v>
      </c>
      <c r="H11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1" s="73"/>
    </row>
    <row r="1172" spans="1:10" x14ac:dyDescent="0.25">
      <c r="A1172" s="73"/>
      <c r="F1172" s="73">
        <v>0</v>
      </c>
      <c r="G11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1172</f>
        <v>0</v>
      </c>
      <c r="H11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2" s="73"/>
    </row>
    <row r="1173" spans="1:10" x14ac:dyDescent="0.25">
      <c r="A1173" s="73"/>
      <c r="F1173" s="73">
        <v>0</v>
      </c>
      <c r="G11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1173</f>
        <v>0</v>
      </c>
      <c r="H11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3" s="73"/>
    </row>
    <row r="1174" spans="1:10" x14ac:dyDescent="0.25">
      <c r="A1174" s="73"/>
      <c r="F1174" s="73">
        <v>0</v>
      </c>
      <c r="G11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1174</f>
        <v>0</v>
      </c>
      <c r="H11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4" s="73"/>
    </row>
    <row r="1175" spans="1:10" x14ac:dyDescent="0.25">
      <c r="A1175" s="73"/>
      <c r="F1175" s="73">
        <v>0</v>
      </c>
      <c r="G11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1175</f>
        <v>0</v>
      </c>
      <c r="H11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5" s="73"/>
    </row>
    <row r="1176" spans="1:10" x14ac:dyDescent="0.25">
      <c r="A1176" s="73"/>
      <c r="F1176" s="73">
        <v>0</v>
      </c>
      <c r="G11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1176</f>
        <v>0</v>
      </c>
      <c r="H11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6" s="73"/>
    </row>
    <row r="1177" spans="1:10" x14ac:dyDescent="0.25">
      <c r="A1177" s="73"/>
      <c r="F1177" s="73">
        <v>0</v>
      </c>
      <c r="G11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1177</f>
        <v>0</v>
      </c>
      <c r="H11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7" s="73"/>
    </row>
    <row r="1178" spans="1:10" x14ac:dyDescent="0.25">
      <c r="A1178" s="73"/>
      <c r="F1178" s="73">
        <v>0</v>
      </c>
      <c r="G11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1178</f>
        <v>0</v>
      </c>
      <c r="H11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8" s="73"/>
    </row>
    <row r="1179" spans="1:10" x14ac:dyDescent="0.25">
      <c r="A1179" s="73"/>
      <c r="F1179" s="73">
        <v>0</v>
      </c>
      <c r="G11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1179</f>
        <v>0</v>
      </c>
      <c r="H11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79" s="73"/>
    </row>
    <row r="1180" spans="1:10" x14ac:dyDescent="0.25">
      <c r="A1180" s="73"/>
      <c r="F1180" s="73">
        <v>0</v>
      </c>
      <c r="G11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1180</f>
        <v>0</v>
      </c>
      <c r="H11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0" s="73"/>
    </row>
    <row r="1181" spans="1:10" x14ac:dyDescent="0.25">
      <c r="A1181" s="73"/>
      <c r="F1181" s="73">
        <v>0</v>
      </c>
      <c r="G11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1181</f>
        <v>0</v>
      </c>
      <c r="H11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1" s="73"/>
    </row>
    <row r="1182" spans="1:10" x14ac:dyDescent="0.25">
      <c r="A1182" s="73"/>
      <c r="F1182" s="73">
        <v>0</v>
      </c>
      <c r="G11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1182</f>
        <v>0</v>
      </c>
      <c r="H11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2" s="73"/>
    </row>
    <row r="1183" spans="1:10" x14ac:dyDescent="0.25">
      <c r="A1183" s="73"/>
      <c r="F1183" s="73">
        <v>0</v>
      </c>
      <c r="G11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1183</f>
        <v>0</v>
      </c>
      <c r="H11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3" s="73"/>
    </row>
    <row r="1184" spans="1:10" x14ac:dyDescent="0.25">
      <c r="A1184" s="73"/>
      <c r="F1184" s="73">
        <v>0</v>
      </c>
      <c r="G11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1184</f>
        <v>0</v>
      </c>
      <c r="H11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4" s="73"/>
    </row>
    <row r="1185" spans="1:10" x14ac:dyDescent="0.25">
      <c r="A1185" s="73"/>
      <c r="F1185" s="73">
        <v>0</v>
      </c>
      <c r="G11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1185</f>
        <v>0</v>
      </c>
      <c r="H11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5" s="73"/>
    </row>
    <row r="1186" spans="1:10" x14ac:dyDescent="0.25">
      <c r="A1186" s="73"/>
      <c r="F1186" s="73">
        <v>0</v>
      </c>
      <c r="G11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1186</f>
        <v>0</v>
      </c>
      <c r="H11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6" s="73"/>
    </row>
    <row r="1187" spans="1:10" x14ac:dyDescent="0.25">
      <c r="A1187" s="73"/>
      <c r="F1187" s="73">
        <v>0</v>
      </c>
      <c r="G11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1187</f>
        <v>0</v>
      </c>
      <c r="H11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7" s="73"/>
    </row>
    <row r="1188" spans="1:10" x14ac:dyDescent="0.25">
      <c r="A1188" s="73"/>
      <c r="F1188" s="73">
        <v>0</v>
      </c>
      <c r="G11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1188</f>
        <v>0</v>
      </c>
      <c r="H11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8" s="73"/>
    </row>
    <row r="1189" spans="1:10" x14ac:dyDescent="0.25">
      <c r="A1189" s="73"/>
      <c r="F1189" s="73">
        <v>0</v>
      </c>
      <c r="G11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1189</f>
        <v>0</v>
      </c>
      <c r="H11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89" s="73"/>
    </row>
    <row r="1190" spans="1:10" x14ac:dyDescent="0.25">
      <c r="A1190" s="73"/>
      <c r="F1190" s="73">
        <v>0</v>
      </c>
      <c r="G11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1190</f>
        <v>0</v>
      </c>
      <c r="H11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0" s="73"/>
    </row>
    <row r="1191" spans="1:10" x14ac:dyDescent="0.25">
      <c r="A1191" s="73"/>
      <c r="F1191" s="73">
        <v>0</v>
      </c>
      <c r="G11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1191</f>
        <v>0</v>
      </c>
      <c r="H11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1" s="73"/>
    </row>
    <row r="1192" spans="1:10" x14ac:dyDescent="0.25">
      <c r="A1192" s="73"/>
      <c r="F1192" s="73">
        <v>0</v>
      </c>
      <c r="G11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1192</f>
        <v>0</v>
      </c>
      <c r="H11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2" s="73"/>
    </row>
    <row r="1193" spans="1:10" x14ac:dyDescent="0.25">
      <c r="A1193" s="73"/>
      <c r="F1193" s="73">
        <v>0</v>
      </c>
      <c r="G11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1193</f>
        <v>0</v>
      </c>
      <c r="H11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3" s="73"/>
    </row>
    <row r="1194" spans="1:10" x14ac:dyDescent="0.25">
      <c r="A1194" s="73"/>
      <c r="F1194" s="73">
        <v>0</v>
      </c>
      <c r="G11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1194</f>
        <v>0</v>
      </c>
      <c r="H11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4" s="73"/>
    </row>
    <row r="1195" spans="1:10" x14ac:dyDescent="0.25">
      <c r="A1195" s="73"/>
      <c r="F1195" s="73">
        <v>0</v>
      </c>
      <c r="G11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1195</f>
        <v>0</v>
      </c>
      <c r="H11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5" s="73"/>
    </row>
    <row r="1196" spans="1:10" x14ac:dyDescent="0.25">
      <c r="A1196" s="73"/>
      <c r="F1196" s="73">
        <v>0</v>
      </c>
      <c r="G11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1196</f>
        <v>0</v>
      </c>
      <c r="H11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6" s="73"/>
    </row>
    <row r="1197" spans="1:10" x14ac:dyDescent="0.25">
      <c r="A1197" s="73"/>
      <c r="F1197" s="73">
        <v>0</v>
      </c>
      <c r="G11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1197</f>
        <v>0</v>
      </c>
      <c r="H11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7" s="73"/>
    </row>
    <row r="1198" spans="1:10" x14ac:dyDescent="0.25">
      <c r="A1198" s="73"/>
      <c r="F1198" s="73">
        <v>0</v>
      </c>
      <c r="G11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1198</f>
        <v>0</v>
      </c>
      <c r="H11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8" s="73"/>
    </row>
    <row r="1199" spans="1:10" x14ac:dyDescent="0.25">
      <c r="A1199" s="73"/>
      <c r="F1199" s="73">
        <v>0</v>
      </c>
      <c r="G11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1199</f>
        <v>0</v>
      </c>
      <c r="H11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199" s="73"/>
    </row>
    <row r="1200" spans="1:10" x14ac:dyDescent="0.25">
      <c r="A1200" s="73"/>
      <c r="F1200" s="73">
        <v>0</v>
      </c>
      <c r="G12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1200</f>
        <v>0</v>
      </c>
      <c r="H12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0" s="73"/>
    </row>
    <row r="1201" spans="1:10" x14ac:dyDescent="0.25">
      <c r="A1201" s="73"/>
      <c r="F1201" s="73">
        <v>0</v>
      </c>
      <c r="G12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1201</f>
        <v>0</v>
      </c>
      <c r="H12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1" s="73"/>
    </row>
    <row r="1202" spans="1:10" x14ac:dyDescent="0.25">
      <c r="A1202" s="73"/>
      <c r="F1202" s="73">
        <v>0</v>
      </c>
      <c r="G12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1202</f>
        <v>0</v>
      </c>
      <c r="H12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2" s="73"/>
    </row>
    <row r="1203" spans="1:10" x14ac:dyDescent="0.25">
      <c r="A1203" s="73"/>
      <c r="F1203" s="73">
        <v>0</v>
      </c>
      <c r="G12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1203</f>
        <v>0</v>
      </c>
      <c r="H12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3" s="73"/>
    </row>
    <row r="1204" spans="1:10" x14ac:dyDescent="0.25">
      <c r="A1204" s="73"/>
      <c r="F1204" s="73">
        <v>0</v>
      </c>
      <c r="G12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1204</f>
        <v>0</v>
      </c>
      <c r="H12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4" s="73"/>
    </row>
    <row r="1205" spans="1:10" x14ac:dyDescent="0.25">
      <c r="A1205" s="73"/>
      <c r="F1205" s="73">
        <v>0</v>
      </c>
      <c r="G12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1205</f>
        <v>0</v>
      </c>
      <c r="H12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5" s="73"/>
    </row>
    <row r="1206" spans="1:10" x14ac:dyDescent="0.25">
      <c r="A1206" s="73"/>
      <c r="F1206" s="73">
        <v>0</v>
      </c>
      <c r="G12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1206</f>
        <v>0</v>
      </c>
      <c r="H12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6" s="73"/>
    </row>
    <row r="1207" spans="1:10" x14ac:dyDescent="0.25">
      <c r="A1207" s="73"/>
      <c r="F1207" s="73">
        <v>0</v>
      </c>
      <c r="G12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1207</f>
        <v>0</v>
      </c>
      <c r="H12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7" s="73"/>
    </row>
    <row r="1208" spans="1:10" x14ac:dyDescent="0.25">
      <c r="A1208" s="73"/>
      <c r="F1208" s="73">
        <v>0</v>
      </c>
      <c r="G12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1208</f>
        <v>0</v>
      </c>
      <c r="H12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8" s="73"/>
    </row>
    <row r="1209" spans="1:10" x14ac:dyDescent="0.25">
      <c r="A1209" s="73"/>
      <c r="F1209" s="73">
        <v>0</v>
      </c>
      <c r="G12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1209</f>
        <v>0</v>
      </c>
      <c r="H12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09" s="73"/>
    </row>
    <row r="1210" spans="1:10" x14ac:dyDescent="0.25">
      <c r="A1210" s="73"/>
      <c r="F1210" s="73">
        <v>0</v>
      </c>
      <c r="G12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1210</f>
        <v>0</v>
      </c>
      <c r="H12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0" s="73"/>
    </row>
    <row r="1211" spans="1:10" x14ac:dyDescent="0.25">
      <c r="A1211" s="73"/>
      <c r="F1211" s="73">
        <v>0</v>
      </c>
      <c r="G12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1211</f>
        <v>0</v>
      </c>
      <c r="H12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1" s="73"/>
    </row>
    <row r="1212" spans="1:10" x14ac:dyDescent="0.25">
      <c r="A1212" s="73"/>
      <c r="F1212" s="73">
        <v>0</v>
      </c>
      <c r="G12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1212</f>
        <v>0</v>
      </c>
      <c r="H12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2" s="73"/>
    </row>
    <row r="1213" spans="1:10" x14ac:dyDescent="0.25">
      <c r="A1213" s="73"/>
      <c r="F1213" s="73">
        <v>0</v>
      </c>
      <c r="G12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1213</f>
        <v>0</v>
      </c>
      <c r="H12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3" s="73"/>
    </row>
    <row r="1214" spans="1:10" x14ac:dyDescent="0.25">
      <c r="A1214" s="73"/>
      <c r="F1214" s="73">
        <v>0</v>
      </c>
      <c r="G12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1214</f>
        <v>0</v>
      </c>
      <c r="H12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4" s="73"/>
    </row>
    <row r="1215" spans="1:10" x14ac:dyDescent="0.25">
      <c r="A1215" s="73"/>
      <c r="F1215" s="73">
        <v>0</v>
      </c>
      <c r="G12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1215</f>
        <v>0</v>
      </c>
      <c r="H12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5" s="73"/>
    </row>
    <row r="1216" spans="1:10" x14ac:dyDescent="0.25">
      <c r="A1216" s="73"/>
      <c r="F1216" s="73">
        <v>0</v>
      </c>
      <c r="G12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1216</f>
        <v>0</v>
      </c>
      <c r="H12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6" s="73"/>
    </row>
    <row r="1217" spans="1:10" x14ac:dyDescent="0.25">
      <c r="A1217" s="73"/>
      <c r="F1217" s="73">
        <v>0</v>
      </c>
      <c r="G12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1217</f>
        <v>0</v>
      </c>
      <c r="H12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7" s="73"/>
    </row>
    <row r="1218" spans="1:10" x14ac:dyDescent="0.25">
      <c r="A1218" s="73"/>
      <c r="F1218" s="73">
        <v>0</v>
      </c>
      <c r="G12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1218</f>
        <v>0</v>
      </c>
      <c r="H12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8" s="73"/>
    </row>
    <row r="1219" spans="1:10" x14ac:dyDescent="0.25">
      <c r="A1219" s="73"/>
      <c r="F1219" s="73">
        <v>0</v>
      </c>
      <c r="G12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1219</f>
        <v>0</v>
      </c>
      <c r="H12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19" s="73"/>
    </row>
    <row r="1220" spans="1:10" x14ac:dyDescent="0.25">
      <c r="A1220" s="73"/>
      <c r="F1220" s="73">
        <v>0</v>
      </c>
      <c r="G12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1220</f>
        <v>0</v>
      </c>
      <c r="H12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0" s="73"/>
    </row>
    <row r="1221" spans="1:10" x14ac:dyDescent="0.25">
      <c r="A1221" s="73"/>
      <c r="F1221" s="73">
        <v>0</v>
      </c>
      <c r="G12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1221</f>
        <v>0</v>
      </c>
      <c r="H12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1" s="73"/>
    </row>
    <row r="1222" spans="1:10" x14ac:dyDescent="0.25">
      <c r="A1222" s="73"/>
      <c r="F1222" s="73">
        <v>0</v>
      </c>
      <c r="G12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1222</f>
        <v>0</v>
      </c>
      <c r="H12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2" s="73"/>
    </row>
    <row r="1223" spans="1:10" x14ac:dyDescent="0.25">
      <c r="A1223" s="73"/>
      <c r="F1223" s="73">
        <v>0</v>
      </c>
      <c r="G12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1223</f>
        <v>0</v>
      </c>
      <c r="H12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3" s="73"/>
    </row>
    <row r="1224" spans="1:10" x14ac:dyDescent="0.25">
      <c r="A1224" s="73"/>
      <c r="F1224" s="73">
        <v>0</v>
      </c>
      <c r="G12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1224</f>
        <v>0</v>
      </c>
      <c r="H12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4" s="73"/>
    </row>
    <row r="1225" spans="1:10" x14ac:dyDescent="0.25">
      <c r="A1225" s="73"/>
      <c r="F1225" s="73">
        <v>0</v>
      </c>
      <c r="G12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1225</f>
        <v>0</v>
      </c>
      <c r="H12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5" s="73"/>
    </row>
    <row r="1226" spans="1:10" x14ac:dyDescent="0.25">
      <c r="A1226" s="73"/>
      <c r="F1226" s="73">
        <v>0</v>
      </c>
      <c r="G12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1226</f>
        <v>0</v>
      </c>
      <c r="H12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6" s="73"/>
    </row>
    <row r="1227" spans="1:10" x14ac:dyDescent="0.25">
      <c r="A1227" s="73"/>
      <c r="F1227" s="73">
        <v>0</v>
      </c>
      <c r="G12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1227</f>
        <v>0</v>
      </c>
      <c r="H12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7" s="73"/>
    </row>
    <row r="1228" spans="1:10" x14ac:dyDescent="0.25">
      <c r="A1228" s="73"/>
      <c r="F1228" s="73">
        <v>0</v>
      </c>
      <c r="G12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1228</f>
        <v>0</v>
      </c>
      <c r="H12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8" s="73"/>
    </row>
    <row r="1229" spans="1:10" x14ac:dyDescent="0.25">
      <c r="A1229" s="73"/>
      <c r="F1229" s="73">
        <v>0</v>
      </c>
      <c r="G12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1229</f>
        <v>0</v>
      </c>
      <c r="H12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29" s="73"/>
    </row>
    <row r="1230" spans="1:10" x14ac:dyDescent="0.25">
      <c r="A1230" s="73"/>
      <c r="F1230" s="73">
        <v>0</v>
      </c>
      <c r="G12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1230</f>
        <v>0</v>
      </c>
      <c r="H12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0" s="73"/>
    </row>
    <row r="1231" spans="1:10" x14ac:dyDescent="0.25">
      <c r="A1231" s="73"/>
      <c r="F1231" s="73">
        <v>0</v>
      </c>
      <c r="G12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1231</f>
        <v>0</v>
      </c>
      <c r="H12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1" s="73"/>
    </row>
    <row r="1232" spans="1:10" x14ac:dyDescent="0.25">
      <c r="A1232" s="73"/>
      <c r="F1232" s="73">
        <v>0</v>
      </c>
      <c r="G12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1232</f>
        <v>0</v>
      </c>
      <c r="H12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2" s="73"/>
    </row>
    <row r="1233" spans="1:10" x14ac:dyDescent="0.25">
      <c r="A1233" s="73"/>
      <c r="F1233" s="73">
        <v>0</v>
      </c>
      <c r="G12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1233</f>
        <v>0</v>
      </c>
      <c r="H12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3" s="73"/>
    </row>
    <row r="1234" spans="1:10" x14ac:dyDescent="0.25">
      <c r="A1234" s="73"/>
      <c r="F1234" s="73">
        <v>0</v>
      </c>
      <c r="G12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1234</f>
        <v>0</v>
      </c>
      <c r="H12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4" s="73"/>
    </row>
    <row r="1235" spans="1:10" x14ac:dyDescent="0.25">
      <c r="A1235" s="73"/>
      <c r="F1235" s="73">
        <v>0</v>
      </c>
      <c r="G12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1235</f>
        <v>0</v>
      </c>
      <c r="H12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5" s="73"/>
    </row>
    <row r="1236" spans="1:10" x14ac:dyDescent="0.25">
      <c r="A1236" s="73"/>
      <c r="F1236" s="73">
        <v>0</v>
      </c>
      <c r="G12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1236</f>
        <v>0</v>
      </c>
      <c r="H12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6" s="73"/>
    </row>
    <row r="1237" spans="1:10" x14ac:dyDescent="0.25">
      <c r="A1237" s="73"/>
      <c r="F1237" s="73">
        <v>0</v>
      </c>
      <c r="G12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1237</f>
        <v>0</v>
      </c>
      <c r="H12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7" s="73"/>
    </row>
    <row r="1238" spans="1:10" x14ac:dyDescent="0.25">
      <c r="A1238" s="73"/>
      <c r="F1238" s="73">
        <v>0</v>
      </c>
      <c r="G12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1238</f>
        <v>0</v>
      </c>
      <c r="H12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8" s="73"/>
    </row>
    <row r="1239" spans="1:10" x14ac:dyDescent="0.25">
      <c r="A1239" s="73"/>
      <c r="F1239" s="73">
        <v>0</v>
      </c>
      <c r="G12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1239</f>
        <v>0</v>
      </c>
      <c r="H12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39" s="73"/>
    </row>
    <row r="1240" spans="1:10" x14ac:dyDescent="0.25">
      <c r="A1240" s="73"/>
      <c r="F1240" s="73">
        <v>0</v>
      </c>
      <c r="G12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1240</f>
        <v>0</v>
      </c>
      <c r="H12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0" s="73"/>
    </row>
    <row r="1241" spans="1:10" x14ac:dyDescent="0.25">
      <c r="A1241" s="73"/>
      <c r="F1241" s="73">
        <v>0</v>
      </c>
      <c r="G12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1241</f>
        <v>0</v>
      </c>
      <c r="H12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1" s="73"/>
    </row>
    <row r="1242" spans="1:10" x14ac:dyDescent="0.25">
      <c r="A1242" s="73"/>
      <c r="F1242" s="73">
        <v>0</v>
      </c>
      <c r="G12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1242</f>
        <v>0</v>
      </c>
      <c r="H12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2" s="73"/>
    </row>
    <row r="1243" spans="1:10" x14ac:dyDescent="0.25">
      <c r="A1243" s="73"/>
      <c r="F1243" s="73">
        <v>0</v>
      </c>
      <c r="G12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1243</f>
        <v>0</v>
      </c>
      <c r="H12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3" s="73"/>
    </row>
    <row r="1244" spans="1:10" x14ac:dyDescent="0.25">
      <c r="A1244" s="73"/>
      <c r="F1244" s="73">
        <v>0</v>
      </c>
      <c r="G12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1244</f>
        <v>0</v>
      </c>
      <c r="H12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4" s="73"/>
    </row>
    <row r="1245" spans="1:10" x14ac:dyDescent="0.25">
      <c r="A1245" s="73"/>
      <c r="F1245" s="73">
        <v>0</v>
      </c>
      <c r="G12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1245</f>
        <v>0</v>
      </c>
      <c r="H12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5" s="73"/>
    </row>
    <row r="1246" spans="1:10" x14ac:dyDescent="0.25">
      <c r="A1246" s="73"/>
      <c r="F1246" s="73">
        <v>0</v>
      </c>
      <c r="G12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1246</f>
        <v>0</v>
      </c>
      <c r="H12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6" s="73"/>
    </row>
    <row r="1247" spans="1:10" x14ac:dyDescent="0.25">
      <c r="A1247" s="73"/>
      <c r="F1247" s="73">
        <v>0</v>
      </c>
      <c r="G12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1247</f>
        <v>0</v>
      </c>
      <c r="H12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7" s="73"/>
    </row>
    <row r="1248" spans="1:10" x14ac:dyDescent="0.25">
      <c r="A1248" s="73"/>
      <c r="F1248" s="73">
        <v>0</v>
      </c>
      <c r="G12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1248</f>
        <v>0</v>
      </c>
      <c r="H12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8" s="73"/>
    </row>
    <row r="1249" spans="1:10" x14ac:dyDescent="0.25">
      <c r="A1249" s="73"/>
      <c r="F1249" s="73">
        <v>0</v>
      </c>
      <c r="G12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1249</f>
        <v>0</v>
      </c>
      <c r="H12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49" s="73"/>
    </row>
    <row r="1250" spans="1:10" x14ac:dyDescent="0.25">
      <c r="A1250" s="73"/>
      <c r="F1250" s="73">
        <v>0</v>
      </c>
      <c r="G12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1250</f>
        <v>0</v>
      </c>
      <c r="H12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0" s="73"/>
    </row>
    <row r="1251" spans="1:10" x14ac:dyDescent="0.25">
      <c r="A1251" s="73"/>
      <c r="F1251" s="73">
        <v>0</v>
      </c>
      <c r="G12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1251</f>
        <v>0</v>
      </c>
      <c r="H12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1" s="73"/>
    </row>
    <row r="1252" spans="1:10" x14ac:dyDescent="0.25">
      <c r="A1252" s="73"/>
      <c r="F1252" s="73">
        <v>0</v>
      </c>
      <c r="G12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1252</f>
        <v>0</v>
      </c>
      <c r="H12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2" s="73"/>
    </row>
    <row r="1253" spans="1:10" x14ac:dyDescent="0.25">
      <c r="A1253" s="73"/>
      <c r="F1253" s="73">
        <v>0</v>
      </c>
      <c r="G12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1253</f>
        <v>0</v>
      </c>
      <c r="H12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3" s="73"/>
    </row>
    <row r="1254" spans="1:10" x14ac:dyDescent="0.25">
      <c r="A1254" s="73"/>
      <c r="F1254" s="73">
        <v>0</v>
      </c>
      <c r="G12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1254</f>
        <v>0</v>
      </c>
      <c r="H12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4" s="73"/>
    </row>
    <row r="1255" spans="1:10" x14ac:dyDescent="0.25">
      <c r="A1255" s="73"/>
      <c r="F1255" s="73">
        <v>0</v>
      </c>
      <c r="G12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1255</f>
        <v>0</v>
      </c>
      <c r="H12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5" s="73"/>
    </row>
    <row r="1256" spans="1:10" x14ac:dyDescent="0.25">
      <c r="A1256" s="73"/>
      <c r="F1256" s="73">
        <v>0</v>
      </c>
      <c r="G12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1256</f>
        <v>0</v>
      </c>
      <c r="H12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6" s="73"/>
    </row>
    <row r="1257" spans="1:10" x14ac:dyDescent="0.25">
      <c r="A1257" s="73"/>
      <c r="F1257" s="73">
        <v>0</v>
      </c>
      <c r="G12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1257</f>
        <v>0</v>
      </c>
      <c r="H12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7" s="73"/>
    </row>
    <row r="1258" spans="1:10" x14ac:dyDescent="0.25">
      <c r="A1258" s="73"/>
      <c r="F1258" s="73">
        <v>0</v>
      </c>
      <c r="G12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1258</f>
        <v>0</v>
      </c>
      <c r="H12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8" s="73"/>
    </row>
    <row r="1259" spans="1:10" x14ac:dyDescent="0.25">
      <c r="A1259" s="73"/>
      <c r="F1259" s="73">
        <v>0</v>
      </c>
      <c r="G12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1259</f>
        <v>0</v>
      </c>
      <c r="H12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59" s="73"/>
    </row>
    <row r="1260" spans="1:10" x14ac:dyDescent="0.25">
      <c r="A1260" s="73"/>
      <c r="F1260" s="73">
        <v>0</v>
      </c>
      <c r="G12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1260</f>
        <v>0</v>
      </c>
      <c r="H12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0" s="73"/>
    </row>
    <row r="1261" spans="1:10" x14ac:dyDescent="0.25">
      <c r="A1261" s="73"/>
      <c r="F1261" s="73">
        <v>0</v>
      </c>
      <c r="G12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1261</f>
        <v>0</v>
      </c>
      <c r="H12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1" s="73"/>
    </row>
    <row r="1262" spans="1:10" x14ac:dyDescent="0.25">
      <c r="A1262" s="73"/>
      <c r="F1262" s="73">
        <v>0</v>
      </c>
      <c r="G12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1262</f>
        <v>0</v>
      </c>
      <c r="H12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2" s="73"/>
    </row>
    <row r="1263" spans="1:10" x14ac:dyDescent="0.25">
      <c r="A1263" s="73"/>
      <c r="F1263" s="73">
        <v>0</v>
      </c>
      <c r="G12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1263</f>
        <v>0</v>
      </c>
      <c r="H12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3" s="73"/>
    </row>
    <row r="1264" spans="1:10" x14ac:dyDescent="0.25">
      <c r="A1264" s="73"/>
      <c r="F1264" s="73">
        <v>0</v>
      </c>
      <c r="G12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1264</f>
        <v>0</v>
      </c>
      <c r="H12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4" s="73"/>
    </row>
    <row r="1265" spans="1:10" x14ac:dyDescent="0.25">
      <c r="A1265" s="73"/>
      <c r="F1265" s="73">
        <v>0</v>
      </c>
      <c r="G12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1265</f>
        <v>0</v>
      </c>
      <c r="H12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5" s="73"/>
    </row>
    <row r="1266" spans="1:10" x14ac:dyDescent="0.25">
      <c r="A1266" s="73"/>
      <c r="F1266" s="73">
        <v>0</v>
      </c>
      <c r="G12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1266</f>
        <v>0</v>
      </c>
      <c r="H12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6" s="73"/>
    </row>
    <row r="1267" spans="1:10" x14ac:dyDescent="0.25">
      <c r="A1267" s="73"/>
      <c r="F1267" s="73">
        <v>0</v>
      </c>
      <c r="G12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1267</f>
        <v>0</v>
      </c>
      <c r="H12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7" s="73"/>
    </row>
    <row r="1268" spans="1:10" x14ac:dyDescent="0.25">
      <c r="A1268" s="73"/>
      <c r="F1268" s="73">
        <v>0</v>
      </c>
      <c r="G12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1268</f>
        <v>0</v>
      </c>
      <c r="H12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8" s="73"/>
    </row>
    <row r="1269" spans="1:10" x14ac:dyDescent="0.25">
      <c r="A1269" s="73"/>
      <c r="F1269" s="73">
        <v>0</v>
      </c>
      <c r="G12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1269</f>
        <v>0</v>
      </c>
      <c r="H12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69" s="73"/>
    </row>
    <row r="1270" spans="1:10" x14ac:dyDescent="0.25">
      <c r="A1270" s="73"/>
      <c r="F1270" s="73">
        <v>0</v>
      </c>
      <c r="G12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1270</f>
        <v>0</v>
      </c>
      <c r="H12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0" s="73"/>
    </row>
    <row r="1271" spans="1:10" x14ac:dyDescent="0.25">
      <c r="A1271" s="73"/>
      <c r="F1271" s="73">
        <v>0</v>
      </c>
      <c r="G12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1271</f>
        <v>0</v>
      </c>
      <c r="H12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1" s="73"/>
    </row>
    <row r="1272" spans="1:10" x14ac:dyDescent="0.25">
      <c r="A1272" s="73"/>
      <c r="F1272" s="73">
        <v>0</v>
      </c>
      <c r="G12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1272</f>
        <v>0</v>
      </c>
      <c r="H12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2" s="73"/>
    </row>
    <row r="1273" spans="1:10" x14ac:dyDescent="0.25">
      <c r="A1273" s="73"/>
      <c r="F1273" s="73">
        <v>0</v>
      </c>
      <c r="G12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1273</f>
        <v>0</v>
      </c>
      <c r="H12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3" s="73"/>
    </row>
    <row r="1274" spans="1:10" x14ac:dyDescent="0.25">
      <c r="A1274" s="73"/>
      <c r="F1274" s="73">
        <v>0</v>
      </c>
      <c r="G12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1274</f>
        <v>0</v>
      </c>
      <c r="H12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4" s="73"/>
    </row>
    <row r="1275" spans="1:10" x14ac:dyDescent="0.25">
      <c r="A1275" s="73"/>
      <c r="F1275" s="73">
        <v>0</v>
      </c>
      <c r="G12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1275</f>
        <v>0</v>
      </c>
      <c r="H12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5" s="73"/>
    </row>
    <row r="1276" spans="1:10" x14ac:dyDescent="0.25">
      <c r="A1276" s="73"/>
      <c r="F1276" s="73">
        <v>0</v>
      </c>
      <c r="G12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1276</f>
        <v>0</v>
      </c>
      <c r="H12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6" s="73"/>
    </row>
    <row r="1277" spans="1:10" x14ac:dyDescent="0.25">
      <c r="A1277" s="73"/>
      <c r="F1277" s="73">
        <v>0</v>
      </c>
      <c r="G12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1277</f>
        <v>0</v>
      </c>
      <c r="H12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7" s="73"/>
    </row>
    <row r="1278" spans="1:10" x14ac:dyDescent="0.25">
      <c r="A1278" s="73"/>
      <c r="F1278" s="73">
        <v>0</v>
      </c>
      <c r="G12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1278</f>
        <v>0</v>
      </c>
      <c r="H12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8" s="73"/>
    </row>
    <row r="1279" spans="1:10" x14ac:dyDescent="0.25">
      <c r="A1279" s="73"/>
      <c r="F1279" s="73">
        <v>0</v>
      </c>
      <c r="G12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1279</f>
        <v>0</v>
      </c>
      <c r="H12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79" s="73"/>
    </row>
    <row r="1280" spans="1:10" x14ac:dyDescent="0.25">
      <c r="A1280" s="73"/>
      <c r="F1280" s="73">
        <v>0</v>
      </c>
      <c r="G12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1280</f>
        <v>0</v>
      </c>
      <c r="H12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0" s="73"/>
    </row>
    <row r="1281" spans="1:10" x14ac:dyDescent="0.25">
      <c r="A1281" s="73"/>
      <c r="F1281" s="73">
        <v>0</v>
      </c>
      <c r="G12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1281</f>
        <v>0</v>
      </c>
      <c r="H12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1" s="73"/>
    </row>
    <row r="1282" spans="1:10" x14ac:dyDescent="0.25">
      <c r="A1282" s="73"/>
      <c r="F1282" s="73">
        <v>0</v>
      </c>
      <c r="G12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1282</f>
        <v>0</v>
      </c>
      <c r="H12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2" s="73"/>
    </row>
    <row r="1283" spans="1:10" x14ac:dyDescent="0.25">
      <c r="A1283" s="73"/>
      <c r="F1283" s="73">
        <v>0</v>
      </c>
      <c r="G12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1283</f>
        <v>0</v>
      </c>
      <c r="H12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3" s="73"/>
    </row>
    <row r="1284" spans="1:10" x14ac:dyDescent="0.25">
      <c r="A1284" s="73"/>
      <c r="F1284" s="73">
        <v>0</v>
      </c>
      <c r="G12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1284</f>
        <v>0</v>
      </c>
      <c r="H12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4" s="73"/>
    </row>
    <row r="1285" spans="1:10" x14ac:dyDescent="0.25">
      <c r="A1285" s="73"/>
      <c r="F1285" s="73">
        <v>0</v>
      </c>
      <c r="G12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1285</f>
        <v>0</v>
      </c>
      <c r="H12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5" s="73"/>
    </row>
    <row r="1286" spans="1:10" x14ac:dyDescent="0.25">
      <c r="A1286" s="73"/>
      <c r="F1286" s="73">
        <v>0</v>
      </c>
      <c r="G12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1286</f>
        <v>0</v>
      </c>
      <c r="H12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6" s="73"/>
    </row>
    <row r="1287" spans="1:10" x14ac:dyDescent="0.25">
      <c r="A1287" s="73"/>
      <c r="F1287" s="73">
        <v>0</v>
      </c>
      <c r="G12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1287</f>
        <v>0</v>
      </c>
      <c r="H12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7" s="73"/>
    </row>
    <row r="1288" spans="1:10" x14ac:dyDescent="0.25">
      <c r="A1288" s="73"/>
      <c r="F1288" s="73">
        <v>0</v>
      </c>
      <c r="G12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1288</f>
        <v>0</v>
      </c>
      <c r="H12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8" s="73"/>
    </row>
    <row r="1289" spans="1:10" x14ac:dyDescent="0.25">
      <c r="A1289" s="73"/>
      <c r="F1289" s="73">
        <v>0</v>
      </c>
      <c r="G12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1289</f>
        <v>0</v>
      </c>
      <c r="H12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89" s="73"/>
    </row>
    <row r="1290" spans="1:10" x14ac:dyDescent="0.25">
      <c r="A1290" s="73"/>
      <c r="F1290" s="73">
        <v>0</v>
      </c>
      <c r="G12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1290</f>
        <v>0</v>
      </c>
      <c r="H12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0" s="73"/>
    </row>
    <row r="1291" spans="1:10" x14ac:dyDescent="0.25">
      <c r="A1291" s="73"/>
      <c r="F1291" s="73">
        <v>0</v>
      </c>
      <c r="G12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1291</f>
        <v>0</v>
      </c>
      <c r="H12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1" s="73"/>
    </row>
    <row r="1292" spans="1:10" x14ac:dyDescent="0.25">
      <c r="A1292" s="73"/>
      <c r="F1292" s="73">
        <v>0</v>
      </c>
      <c r="G12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1292</f>
        <v>0</v>
      </c>
      <c r="H12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2" s="73"/>
    </row>
    <row r="1293" spans="1:10" x14ac:dyDescent="0.25">
      <c r="A1293" s="73"/>
      <c r="F1293" s="73">
        <v>0</v>
      </c>
      <c r="G12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1293</f>
        <v>0</v>
      </c>
      <c r="H12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3" s="73"/>
    </row>
    <row r="1294" spans="1:10" x14ac:dyDescent="0.25">
      <c r="A1294" s="73"/>
      <c r="F1294" s="73">
        <v>0</v>
      </c>
      <c r="G12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1294</f>
        <v>0</v>
      </c>
      <c r="H12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4" s="73"/>
    </row>
    <row r="1295" spans="1:10" x14ac:dyDescent="0.25">
      <c r="A1295" s="73"/>
      <c r="F1295" s="73">
        <v>0</v>
      </c>
      <c r="G12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1295</f>
        <v>0</v>
      </c>
      <c r="H12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5" s="73"/>
    </row>
    <row r="1296" spans="1:10" x14ac:dyDescent="0.25">
      <c r="A1296" s="73"/>
      <c r="F1296" s="73">
        <v>0</v>
      </c>
      <c r="G12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1296</f>
        <v>0</v>
      </c>
      <c r="H12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6" s="73"/>
    </row>
    <row r="1297" spans="1:10" x14ac:dyDescent="0.25">
      <c r="A1297" s="73"/>
      <c r="F1297" s="73">
        <v>0</v>
      </c>
      <c r="G12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1297</f>
        <v>0</v>
      </c>
      <c r="H12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7" s="73"/>
    </row>
    <row r="1298" spans="1:10" x14ac:dyDescent="0.25">
      <c r="A1298" s="73"/>
      <c r="F1298" s="73">
        <v>0</v>
      </c>
      <c r="G12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1298</f>
        <v>0</v>
      </c>
      <c r="H12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8" s="73"/>
    </row>
    <row r="1299" spans="1:10" x14ac:dyDescent="0.25">
      <c r="A1299" s="73"/>
      <c r="F1299" s="73">
        <v>0</v>
      </c>
      <c r="G12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1299</f>
        <v>0</v>
      </c>
      <c r="H12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299" s="73"/>
    </row>
    <row r="1300" spans="1:10" x14ac:dyDescent="0.25">
      <c r="A1300" s="73"/>
      <c r="F1300" s="73">
        <v>0</v>
      </c>
      <c r="G13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1300</f>
        <v>0</v>
      </c>
      <c r="H13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0" s="73"/>
    </row>
    <row r="1301" spans="1:10" x14ac:dyDescent="0.25">
      <c r="A1301" s="73"/>
      <c r="F1301" s="73">
        <v>0</v>
      </c>
      <c r="G13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1301</f>
        <v>0</v>
      </c>
      <c r="H13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1" s="73"/>
    </row>
    <row r="1302" spans="1:10" x14ac:dyDescent="0.25">
      <c r="A1302" s="73"/>
      <c r="F1302" s="73">
        <v>0</v>
      </c>
      <c r="G13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1302</f>
        <v>0</v>
      </c>
      <c r="H13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2" s="73"/>
    </row>
    <row r="1303" spans="1:10" x14ac:dyDescent="0.25">
      <c r="A1303" s="73"/>
      <c r="F1303" s="73">
        <v>0</v>
      </c>
      <c r="G13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1303</f>
        <v>0</v>
      </c>
      <c r="H13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3" s="73"/>
    </row>
    <row r="1304" spans="1:10" x14ac:dyDescent="0.25">
      <c r="A1304" s="73"/>
      <c r="F1304" s="73">
        <v>0</v>
      </c>
      <c r="G13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1304</f>
        <v>0</v>
      </c>
      <c r="H13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4" s="73"/>
    </row>
    <row r="1305" spans="1:10" x14ac:dyDescent="0.25">
      <c r="A1305" s="73"/>
      <c r="F1305" s="73">
        <v>0</v>
      </c>
      <c r="G13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1305</f>
        <v>0</v>
      </c>
      <c r="H13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5" s="73"/>
    </row>
    <row r="1306" spans="1:10" x14ac:dyDescent="0.25">
      <c r="A1306" s="73"/>
      <c r="F1306" s="73">
        <v>0</v>
      </c>
      <c r="G13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1306</f>
        <v>0</v>
      </c>
      <c r="H13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6" s="73"/>
    </row>
    <row r="1307" spans="1:10" x14ac:dyDescent="0.25">
      <c r="A1307" s="73"/>
      <c r="F1307" s="73">
        <v>0</v>
      </c>
      <c r="G13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1307</f>
        <v>0</v>
      </c>
      <c r="H13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7" s="73"/>
    </row>
    <row r="1308" spans="1:10" x14ac:dyDescent="0.25">
      <c r="A1308" s="73"/>
      <c r="F1308" s="73">
        <v>0</v>
      </c>
      <c r="G13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1308</f>
        <v>0</v>
      </c>
      <c r="H13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8" s="73"/>
    </row>
    <row r="1309" spans="1:10" x14ac:dyDescent="0.25">
      <c r="A1309" s="73"/>
      <c r="F1309" s="73">
        <v>0</v>
      </c>
      <c r="G13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1309</f>
        <v>0</v>
      </c>
      <c r="H13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09" s="73"/>
    </row>
    <row r="1310" spans="1:10" x14ac:dyDescent="0.25">
      <c r="A1310" s="73"/>
      <c r="F1310" s="73">
        <v>0</v>
      </c>
      <c r="G13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1310</f>
        <v>0</v>
      </c>
      <c r="H13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0" s="73"/>
    </row>
    <row r="1311" spans="1:10" x14ac:dyDescent="0.25">
      <c r="A1311" s="73"/>
      <c r="F1311" s="73">
        <v>0</v>
      </c>
      <c r="G13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1311</f>
        <v>0</v>
      </c>
      <c r="H13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1" s="73"/>
    </row>
    <row r="1312" spans="1:10" x14ac:dyDescent="0.25">
      <c r="A1312" s="73"/>
      <c r="F1312" s="73">
        <v>0</v>
      </c>
      <c r="G13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1312</f>
        <v>0</v>
      </c>
      <c r="H13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2" s="73"/>
    </row>
    <row r="1313" spans="1:10" x14ac:dyDescent="0.25">
      <c r="A1313" s="73"/>
      <c r="F1313" s="73">
        <v>0</v>
      </c>
      <c r="G13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1313</f>
        <v>0</v>
      </c>
      <c r="H13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3" s="73"/>
    </row>
    <row r="1314" spans="1:10" x14ac:dyDescent="0.25">
      <c r="A1314" s="73"/>
      <c r="F1314" s="73">
        <v>0</v>
      </c>
      <c r="G13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1314</f>
        <v>0</v>
      </c>
      <c r="H13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4" s="73"/>
    </row>
    <row r="1315" spans="1:10" x14ac:dyDescent="0.25">
      <c r="A1315" s="73"/>
      <c r="F1315" s="73">
        <v>0</v>
      </c>
      <c r="G13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1315</f>
        <v>0</v>
      </c>
      <c r="H13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5" s="73"/>
    </row>
    <row r="1316" spans="1:10" x14ac:dyDescent="0.25">
      <c r="A1316" s="73"/>
      <c r="F1316" s="73">
        <v>0</v>
      </c>
      <c r="G13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1316</f>
        <v>0</v>
      </c>
      <c r="H13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6" s="73"/>
    </row>
    <row r="1317" spans="1:10" x14ac:dyDescent="0.25">
      <c r="A1317" s="73"/>
      <c r="F1317" s="73">
        <v>0</v>
      </c>
      <c r="G13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1317</f>
        <v>0</v>
      </c>
      <c r="H13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7" s="73"/>
    </row>
    <row r="1318" spans="1:10" x14ac:dyDescent="0.25">
      <c r="A1318" s="73"/>
      <c r="F1318" s="73">
        <v>0</v>
      </c>
      <c r="G13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1318</f>
        <v>0</v>
      </c>
      <c r="H13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8" s="73"/>
    </row>
    <row r="1319" spans="1:10" x14ac:dyDescent="0.25">
      <c r="A1319" s="73"/>
      <c r="F1319" s="73">
        <v>0</v>
      </c>
      <c r="G13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1319</f>
        <v>0</v>
      </c>
      <c r="H13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19" s="73"/>
    </row>
    <row r="1320" spans="1:10" x14ac:dyDescent="0.25">
      <c r="A1320" s="73"/>
      <c r="F1320" s="73">
        <v>0</v>
      </c>
      <c r="G13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1320</f>
        <v>0</v>
      </c>
      <c r="H13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0" s="73"/>
    </row>
    <row r="1321" spans="1:10" x14ac:dyDescent="0.25">
      <c r="A1321" s="73"/>
      <c r="F1321" s="73">
        <v>0</v>
      </c>
      <c r="G13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1321</f>
        <v>0</v>
      </c>
      <c r="H13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1" s="73"/>
    </row>
    <row r="1322" spans="1:10" x14ac:dyDescent="0.25">
      <c r="A1322" s="73"/>
      <c r="F1322" s="73">
        <v>0</v>
      </c>
      <c r="G13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1322</f>
        <v>0</v>
      </c>
      <c r="H13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2" s="73"/>
    </row>
    <row r="1323" spans="1:10" x14ac:dyDescent="0.25">
      <c r="A1323" s="73"/>
      <c r="F1323" s="73">
        <v>0</v>
      </c>
      <c r="G13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1323</f>
        <v>0</v>
      </c>
      <c r="H13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3" s="73"/>
    </row>
    <row r="1324" spans="1:10" x14ac:dyDescent="0.25">
      <c r="A1324" s="73"/>
      <c r="F1324" s="73">
        <v>0</v>
      </c>
      <c r="G13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1324</f>
        <v>0</v>
      </c>
      <c r="H13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4" s="73"/>
    </row>
    <row r="1325" spans="1:10" x14ac:dyDescent="0.25">
      <c r="A1325" s="73"/>
      <c r="F1325" s="73">
        <v>0</v>
      </c>
      <c r="G13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1325</f>
        <v>0</v>
      </c>
      <c r="H13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5" s="73"/>
    </row>
    <row r="1326" spans="1:10" x14ac:dyDescent="0.25">
      <c r="A1326" s="73"/>
      <c r="F1326" s="73">
        <v>0</v>
      </c>
      <c r="G13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1326</f>
        <v>0</v>
      </c>
      <c r="H13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6" s="73"/>
    </row>
    <row r="1327" spans="1:10" x14ac:dyDescent="0.25">
      <c r="A1327" s="73"/>
      <c r="F1327" s="73">
        <v>0</v>
      </c>
      <c r="G13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1327</f>
        <v>0</v>
      </c>
      <c r="H13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7" s="73"/>
    </row>
    <row r="1328" spans="1:10" x14ac:dyDescent="0.25">
      <c r="A1328" s="73"/>
      <c r="F1328" s="73">
        <v>0</v>
      </c>
      <c r="G13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1328</f>
        <v>0</v>
      </c>
      <c r="H13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8" s="73"/>
    </row>
    <row r="1329" spans="1:10" x14ac:dyDescent="0.25">
      <c r="A1329" s="73"/>
      <c r="F1329" s="73">
        <v>0</v>
      </c>
      <c r="G13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1329</f>
        <v>0</v>
      </c>
      <c r="H13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29" s="73"/>
    </row>
    <row r="1330" spans="1:10" x14ac:dyDescent="0.25">
      <c r="A1330" s="73"/>
      <c r="F1330" s="73">
        <v>0</v>
      </c>
      <c r="G13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1330</f>
        <v>0</v>
      </c>
      <c r="H13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0" s="73"/>
    </row>
    <row r="1331" spans="1:10" x14ac:dyDescent="0.25">
      <c r="A1331" s="73"/>
      <c r="F1331" s="73">
        <v>0</v>
      </c>
      <c r="G13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1331</f>
        <v>0</v>
      </c>
      <c r="H13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1" s="73"/>
    </row>
    <row r="1332" spans="1:10" x14ac:dyDescent="0.25">
      <c r="A1332" s="73"/>
      <c r="F1332" s="73">
        <v>0</v>
      </c>
      <c r="G13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1332</f>
        <v>0</v>
      </c>
      <c r="H13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2" s="73"/>
    </row>
    <row r="1333" spans="1:10" x14ac:dyDescent="0.25">
      <c r="A1333" s="73"/>
      <c r="F1333" s="73">
        <v>0</v>
      </c>
      <c r="G13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1333</f>
        <v>0</v>
      </c>
      <c r="H13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3" s="73"/>
    </row>
    <row r="1334" spans="1:10" x14ac:dyDescent="0.25">
      <c r="A1334" s="73"/>
      <c r="F1334" s="73">
        <v>0</v>
      </c>
      <c r="G13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1334</f>
        <v>0</v>
      </c>
      <c r="H13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4" s="73"/>
    </row>
    <row r="1335" spans="1:10" x14ac:dyDescent="0.25">
      <c r="A1335" s="73"/>
      <c r="F1335" s="73">
        <v>0</v>
      </c>
      <c r="G13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1335</f>
        <v>0</v>
      </c>
      <c r="H13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5" s="73"/>
    </row>
    <row r="1336" spans="1:10" x14ac:dyDescent="0.25">
      <c r="A1336" s="73"/>
      <c r="F1336" s="73">
        <v>0</v>
      </c>
      <c r="G13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1336</f>
        <v>0</v>
      </c>
      <c r="H13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6" s="73"/>
    </row>
    <row r="1337" spans="1:10" x14ac:dyDescent="0.25">
      <c r="A1337" s="73"/>
      <c r="F1337" s="73">
        <v>0</v>
      </c>
      <c r="G13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1337</f>
        <v>0</v>
      </c>
      <c r="H13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7" s="73"/>
    </row>
    <row r="1338" spans="1:10" x14ac:dyDescent="0.25">
      <c r="A1338" s="73"/>
      <c r="F1338" s="73">
        <v>0</v>
      </c>
      <c r="G13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1338</f>
        <v>0</v>
      </c>
      <c r="H13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8" s="73"/>
    </row>
    <row r="1339" spans="1:10" x14ac:dyDescent="0.25">
      <c r="A1339" s="73"/>
      <c r="F1339" s="73">
        <v>0</v>
      </c>
      <c r="G13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1339</f>
        <v>0</v>
      </c>
      <c r="H13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39" s="73"/>
    </row>
    <row r="1340" spans="1:10" x14ac:dyDescent="0.25">
      <c r="A1340" s="73"/>
      <c r="F1340" s="73">
        <v>0</v>
      </c>
      <c r="G13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1340</f>
        <v>0</v>
      </c>
      <c r="H13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0" s="73"/>
    </row>
    <row r="1341" spans="1:10" x14ac:dyDescent="0.25">
      <c r="A1341" s="73"/>
      <c r="F1341" s="73">
        <v>0</v>
      </c>
      <c r="G13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1341</f>
        <v>0</v>
      </c>
      <c r="H13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1" s="73"/>
    </row>
    <row r="1342" spans="1:10" x14ac:dyDescent="0.25">
      <c r="A1342" s="73"/>
      <c r="F1342" s="73">
        <v>0</v>
      </c>
      <c r="G13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1342</f>
        <v>0</v>
      </c>
      <c r="H13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2" s="73"/>
    </row>
    <row r="1343" spans="1:10" x14ac:dyDescent="0.25">
      <c r="A1343" s="73"/>
      <c r="F1343" s="73">
        <v>0</v>
      </c>
      <c r="G13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1343</f>
        <v>0</v>
      </c>
      <c r="H13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3" s="73"/>
    </row>
    <row r="1344" spans="1:10" x14ac:dyDescent="0.25">
      <c r="A1344" s="73"/>
      <c r="F1344" s="73">
        <v>0</v>
      </c>
      <c r="G13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1344</f>
        <v>0</v>
      </c>
      <c r="H13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4" s="73"/>
    </row>
    <row r="1345" spans="1:10" x14ac:dyDescent="0.25">
      <c r="A1345" s="73"/>
      <c r="F1345" s="73">
        <v>0</v>
      </c>
      <c r="G13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1345</f>
        <v>0</v>
      </c>
      <c r="H13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5" s="73"/>
    </row>
    <row r="1346" spans="1:10" x14ac:dyDescent="0.25">
      <c r="A1346" s="73"/>
      <c r="F1346" s="73">
        <v>0</v>
      </c>
      <c r="G13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1346</f>
        <v>0</v>
      </c>
      <c r="H13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6" s="73"/>
    </row>
    <row r="1347" spans="1:10" x14ac:dyDescent="0.25">
      <c r="A1347" s="73"/>
      <c r="F1347" s="73">
        <v>0</v>
      </c>
      <c r="G13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1347</f>
        <v>0</v>
      </c>
      <c r="H13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7" s="73"/>
    </row>
    <row r="1348" spans="1:10" x14ac:dyDescent="0.25">
      <c r="A1348" s="73"/>
      <c r="F1348" s="73">
        <v>0</v>
      </c>
      <c r="G13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1348</f>
        <v>0</v>
      </c>
      <c r="H13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8" s="73"/>
    </row>
    <row r="1349" spans="1:10" x14ac:dyDescent="0.25">
      <c r="A1349" s="73"/>
      <c r="F1349" s="73">
        <v>0</v>
      </c>
      <c r="G13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1349</f>
        <v>0</v>
      </c>
      <c r="H13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49" s="73"/>
    </row>
    <row r="1350" spans="1:10" x14ac:dyDescent="0.25">
      <c r="A1350" s="73"/>
      <c r="F1350" s="73">
        <v>0</v>
      </c>
      <c r="G13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1350</f>
        <v>0</v>
      </c>
      <c r="H13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0" s="73"/>
    </row>
    <row r="1351" spans="1:10" x14ac:dyDescent="0.25">
      <c r="A1351" s="73"/>
      <c r="F1351" s="73">
        <v>0</v>
      </c>
      <c r="G13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1351</f>
        <v>0</v>
      </c>
      <c r="H13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1" s="73"/>
    </row>
    <row r="1352" spans="1:10" x14ac:dyDescent="0.25">
      <c r="A1352" s="73"/>
      <c r="F1352" s="73">
        <v>0</v>
      </c>
      <c r="G13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1352</f>
        <v>0</v>
      </c>
      <c r="H13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2" s="73"/>
    </row>
    <row r="1353" spans="1:10" x14ac:dyDescent="0.25">
      <c r="A1353" s="73"/>
      <c r="F1353" s="73">
        <v>0</v>
      </c>
      <c r="G13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1353</f>
        <v>0</v>
      </c>
      <c r="H13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3" s="73"/>
    </row>
    <row r="1354" spans="1:10" x14ac:dyDescent="0.25">
      <c r="A1354" s="73"/>
      <c r="F1354" s="73">
        <v>0</v>
      </c>
      <c r="G13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1354</f>
        <v>0</v>
      </c>
      <c r="H13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4" s="73"/>
    </row>
    <row r="1355" spans="1:10" x14ac:dyDescent="0.25">
      <c r="A1355" s="73"/>
      <c r="F1355" s="73">
        <v>0</v>
      </c>
      <c r="G13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1355</f>
        <v>0</v>
      </c>
      <c r="H13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5" s="73"/>
    </row>
    <row r="1356" spans="1:10" x14ac:dyDescent="0.25">
      <c r="A1356" s="73"/>
      <c r="F1356" s="73">
        <v>0</v>
      </c>
      <c r="G13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1356</f>
        <v>0</v>
      </c>
      <c r="H13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6" s="73"/>
    </row>
    <row r="1357" spans="1:10" x14ac:dyDescent="0.25">
      <c r="A1357" s="73"/>
      <c r="F1357" s="73">
        <v>0</v>
      </c>
      <c r="G13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1357</f>
        <v>0</v>
      </c>
      <c r="H13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7" s="73"/>
    </row>
    <row r="1358" spans="1:10" x14ac:dyDescent="0.25">
      <c r="A1358" s="73"/>
      <c r="F1358" s="73">
        <v>0</v>
      </c>
      <c r="G13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1358</f>
        <v>0</v>
      </c>
      <c r="H13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8" s="73"/>
    </row>
    <row r="1359" spans="1:10" x14ac:dyDescent="0.25">
      <c r="A1359" s="73"/>
      <c r="F1359" s="73">
        <v>0</v>
      </c>
      <c r="G13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1359</f>
        <v>0</v>
      </c>
      <c r="H13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59" s="73"/>
    </row>
    <row r="1360" spans="1:10" x14ac:dyDescent="0.25">
      <c r="A1360" s="73"/>
      <c r="F1360" s="73">
        <v>0</v>
      </c>
      <c r="G13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1360</f>
        <v>0</v>
      </c>
      <c r="H13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0" s="73"/>
    </row>
    <row r="1361" spans="1:10" x14ac:dyDescent="0.25">
      <c r="A1361" s="73"/>
      <c r="F1361" s="73">
        <v>0</v>
      </c>
      <c r="G13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1361</f>
        <v>0</v>
      </c>
      <c r="H13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1" s="73"/>
    </row>
    <row r="1362" spans="1:10" x14ac:dyDescent="0.25">
      <c r="A1362" s="73"/>
      <c r="F1362" s="73">
        <v>0</v>
      </c>
      <c r="G13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1362</f>
        <v>0</v>
      </c>
      <c r="H13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2" s="73"/>
    </row>
    <row r="1363" spans="1:10" x14ac:dyDescent="0.25">
      <c r="A1363" s="73"/>
      <c r="F1363" s="73">
        <v>0</v>
      </c>
      <c r="G13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1363</f>
        <v>0</v>
      </c>
      <c r="H13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3" s="73"/>
    </row>
    <row r="1364" spans="1:10" x14ac:dyDescent="0.25">
      <c r="A1364" s="73"/>
      <c r="F1364" s="73">
        <v>0</v>
      </c>
      <c r="G13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1364</f>
        <v>0</v>
      </c>
      <c r="H13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4" s="73"/>
    </row>
    <row r="1365" spans="1:10" x14ac:dyDescent="0.25">
      <c r="A1365" s="73"/>
      <c r="F1365" s="73">
        <v>0</v>
      </c>
      <c r="G13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1365</f>
        <v>0</v>
      </c>
      <c r="H13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5" s="73"/>
    </row>
    <row r="1366" spans="1:10" x14ac:dyDescent="0.25">
      <c r="A1366" s="73"/>
      <c r="F1366" s="73">
        <v>0</v>
      </c>
      <c r="G13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1366</f>
        <v>0</v>
      </c>
      <c r="H13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6" s="73"/>
    </row>
    <row r="1367" spans="1:10" x14ac:dyDescent="0.25">
      <c r="A1367" s="73"/>
      <c r="F1367" s="73">
        <v>0</v>
      </c>
      <c r="G13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1367</f>
        <v>0</v>
      </c>
      <c r="H13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7" s="73"/>
    </row>
    <row r="1368" spans="1:10" x14ac:dyDescent="0.25">
      <c r="A1368" s="73"/>
      <c r="F1368" s="73">
        <v>0</v>
      </c>
      <c r="G13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1368</f>
        <v>0</v>
      </c>
      <c r="H13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8" s="73"/>
    </row>
    <row r="1369" spans="1:10" x14ac:dyDescent="0.25">
      <c r="A1369" s="73"/>
      <c r="F1369" s="73">
        <v>0</v>
      </c>
      <c r="G13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1369</f>
        <v>0</v>
      </c>
      <c r="H13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69" s="73"/>
    </row>
    <row r="1370" spans="1:10" x14ac:dyDescent="0.25">
      <c r="A1370" s="73"/>
      <c r="F1370" s="73">
        <v>0</v>
      </c>
      <c r="G13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1370</f>
        <v>0</v>
      </c>
      <c r="H13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0" s="73"/>
    </row>
    <row r="1371" spans="1:10" x14ac:dyDescent="0.25">
      <c r="A1371" s="73"/>
      <c r="F1371" s="73">
        <v>0</v>
      </c>
      <c r="G13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1371</f>
        <v>0</v>
      </c>
      <c r="H13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1" s="73"/>
    </row>
    <row r="1372" spans="1:10" x14ac:dyDescent="0.25">
      <c r="A1372" s="73"/>
      <c r="F1372" s="73">
        <v>0</v>
      </c>
      <c r="G13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1372</f>
        <v>0</v>
      </c>
      <c r="H13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2" s="73"/>
    </row>
    <row r="1373" spans="1:10" x14ac:dyDescent="0.25">
      <c r="A1373" s="73"/>
      <c r="F1373" s="73">
        <v>0</v>
      </c>
      <c r="G13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1373</f>
        <v>0</v>
      </c>
      <c r="H13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3" s="73"/>
    </row>
    <row r="1374" spans="1:10" x14ac:dyDescent="0.25">
      <c r="A1374" s="73"/>
      <c r="F1374" s="73">
        <v>0</v>
      </c>
      <c r="G13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1374</f>
        <v>0</v>
      </c>
      <c r="H13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4" s="73"/>
    </row>
    <row r="1375" spans="1:10" x14ac:dyDescent="0.25">
      <c r="A1375" s="73"/>
      <c r="F1375" s="73">
        <v>0</v>
      </c>
      <c r="G13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1375</f>
        <v>0</v>
      </c>
      <c r="H13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5" s="73"/>
    </row>
    <row r="1376" spans="1:10" x14ac:dyDescent="0.25">
      <c r="A1376" s="73"/>
      <c r="F1376" s="73">
        <v>0</v>
      </c>
      <c r="G13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1376</f>
        <v>0</v>
      </c>
      <c r="H13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6" s="73"/>
    </row>
    <row r="1377" spans="1:10" x14ac:dyDescent="0.25">
      <c r="A1377" s="73"/>
      <c r="F1377" s="73">
        <v>0</v>
      </c>
      <c r="G13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1377</f>
        <v>0</v>
      </c>
      <c r="H13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7" s="73"/>
    </row>
    <row r="1378" spans="1:10" x14ac:dyDescent="0.25">
      <c r="A1378" s="73"/>
      <c r="F1378" s="73">
        <v>0</v>
      </c>
      <c r="G13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1378</f>
        <v>0</v>
      </c>
      <c r="H13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8" s="73"/>
    </row>
    <row r="1379" spans="1:10" x14ac:dyDescent="0.25">
      <c r="A1379" s="73"/>
      <c r="F1379" s="73">
        <v>0</v>
      </c>
      <c r="G13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1379</f>
        <v>0</v>
      </c>
      <c r="H13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79" s="73"/>
    </row>
    <row r="1380" spans="1:10" x14ac:dyDescent="0.25">
      <c r="A1380" s="73"/>
      <c r="F1380" s="73">
        <v>0</v>
      </c>
      <c r="G13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1380</f>
        <v>0</v>
      </c>
      <c r="H13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0" s="73"/>
    </row>
    <row r="1381" spans="1:10" x14ac:dyDescent="0.25">
      <c r="A1381" s="73"/>
      <c r="F1381" s="73">
        <v>0</v>
      </c>
      <c r="G13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1381</f>
        <v>0</v>
      </c>
      <c r="H13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1" s="73"/>
    </row>
    <row r="1382" spans="1:10" x14ac:dyDescent="0.25">
      <c r="A1382" s="73"/>
      <c r="F1382" s="73">
        <v>0</v>
      </c>
      <c r="G13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1382</f>
        <v>0</v>
      </c>
      <c r="H13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2" s="73"/>
    </row>
    <row r="1383" spans="1:10" x14ac:dyDescent="0.25">
      <c r="A1383" s="73"/>
      <c r="F1383" s="73">
        <v>0</v>
      </c>
      <c r="G13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1383</f>
        <v>0</v>
      </c>
      <c r="H13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3" s="73"/>
    </row>
    <row r="1384" spans="1:10" x14ac:dyDescent="0.25">
      <c r="A1384" s="73"/>
      <c r="F1384" s="73">
        <v>0</v>
      </c>
      <c r="G13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1384</f>
        <v>0</v>
      </c>
      <c r="H13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4" s="73"/>
    </row>
    <row r="1385" spans="1:10" x14ac:dyDescent="0.25">
      <c r="A1385" s="73"/>
      <c r="F1385" s="73">
        <v>0</v>
      </c>
      <c r="G13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1385</f>
        <v>0</v>
      </c>
      <c r="H13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5" s="73"/>
    </row>
    <row r="1386" spans="1:10" x14ac:dyDescent="0.25">
      <c r="A1386" s="73"/>
      <c r="F1386" s="73">
        <v>0</v>
      </c>
      <c r="G13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1386</f>
        <v>0</v>
      </c>
      <c r="H13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6" s="73"/>
    </row>
    <row r="1387" spans="1:10" x14ac:dyDescent="0.25">
      <c r="A1387" s="73"/>
      <c r="F1387" s="73">
        <v>0</v>
      </c>
      <c r="G13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1387</f>
        <v>0</v>
      </c>
      <c r="H13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7" s="73"/>
    </row>
    <row r="1388" spans="1:10" x14ac:dyDescent="0.25">
      <c r="A1388" s="73"/>
      <c r="F1388" s="73">
        <v>0</v>
      </c>
      <c r="G13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1388</f>
        <v>0</v>
      </c>
      <c r="H13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8" s="73"/>
    </row>
    <row r="1389" spans="1:10" x14ac:dyDescent="0.25">
      <c r="A1389" s="73"/>
      <c r="F1389" s="73">
        <v>0</v>
      </c>
      <c r="G13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1389</f>
        <v>0</v>
      </c>
      <c r="H13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89" s="73"/>
    </row>
    <row r="1390" spans="1:10" x14ac:dyDescent="0.25">
      <c r="A1390" s="73"/>
      <c r="F1390" s="73">
        <v>0</v>
      </c>
      <c r="G13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1390</f>
        <v>0</v>
      </c>
      <c r="H13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0" s="73"/>
    </row>
    <row r="1391" spans="1:10" x14ac:dyDescent="0.25">
      <c r="A1391" s="73"/>
      <c r="F1391" s="73">
        <v>0</v>
      </c>
      <c r="G13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1391</f>
        <v>0</v>
      </c>
      <c r="H13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1" s="73"/>
    </row>
    <row r="1392" spans="1:10" x14ac:dyDescent="0.25">
      <c r="A1392" s="73"/>
      <c r="F1392" s="73">
        <v>0</v>
      </c>
      <c r="G13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1392</f>
        <v>0</v>
      </c>
      <c r="H13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2" s="73"/>
    </row>
    <row r="1393" spans="1:10" x14ac:dyDescent="0.25">
      <c r="A1393" s="73"/>
      <c r="F1393" s="73">
        <v>0</v>
      </c>
      <c r="G13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1393</f>
        <v>0</v>
      </c>
      <c r="H13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3" s="73"/>
    </row>
    <row r="1394" spans="1:10" x14ac:dyDescent="0.25">
      <c r="A1394" s="73"/>
      <c r="F1394" s="73">
        <v>0</v>
      </c>
      <c r="G13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1394</f>
        <v>0</v>
      </c>
      <c r="H13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4" s="73"/>
    </row>
    <row r="1395" spans="1:10" x14ac:dyDescent="0.25">
      <c r="A1395" s="73"/>
      <c r="F1395" s="73">
        <v>0</v>
      </c>
      <c r="G13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1395</f>
        <v>0</v>
      </c>
      <c r="H13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5" s="73"/>
    </row>
    <row r="1396" spans="1:10" x14ac:dyDescent="0.25">
      <c r="A1396" s="73"/>
      <c r="F1396" s="73">
        <v>0</v>
      </c>
      <c r="G13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1396</f>
        <v>0</v>
      </c>
      <c r="H13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6" s="73"/>
    </row>
    <row r="1397" spans="1:10" x14ac:dyDescent="0.25">
      <c r="A1397" s="73"/>
      <c r="F1397" s="73">
        <v>0</v>
      </c>
      <c r="G13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1397</f>
        <v>0</v>
      </c>
      <c r="H13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7" s="73"/>
    </row>
    <row r="1398" spans="1:10" x14ac:dyDescent="0.25">
      <c r="A1398" s="73"/>
      <c r="F1398" s="73">
        <v>0</v>
      </c>
      <c r="G13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1398</f>
        <v>0</v>
      </c>
      <c r="H13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8" s="73"/>
    </row>
    <row r="1399" spans="1:10" x14ac:dyDescent="0.25">
      <c r="A1399" s="73"/>
      <c r="F1399" s="73">
        <v>0</v>
      </c>
      <c r="G13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1399</f>
        <v>0</v>
      </c>
      <c r="H13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399" s="73"/>
    </row>
    <row r="1400" spans="1:10" x14ac:dyDescent="0.25">
      <c r="A1400" s="73"/>
      <c r="F1400" s="73">
        <v>0</v>
      </c>
      <c r="G14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1400</f>
        <v>0</v>
      </c>
      <c r="H14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0" s="73"/>
    </row>
    <row r="1401" spans="1:10" x14ac:dyDescent="0.25">
      <c r="A1401" s="73"/>
      <c r="F1401" s="73">
        <v>0</v>
      </c>
      <c r="G14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1401</f>
        <v>0</v>
      </c>
      <c r="H14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1" s="73"/>
    </row>
    <row r="1402" spans="1:10" x14ac:dyDescent="0.25">
      <c r="A1402" s="73"/>
      <c r="F1402" s="73">
        <v>0</v>
      </c>
      <c r="G14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1402</f>
        <v>0</v>
      </c>
      <c r="H14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2" s="73"/>
    </row>
    <row r="1403" spans="1:10" x14ac:dyDescent="0.25">
      <c r="A1403" s="73"/>
      <c r="F1403" s="73">
        <v>0</v>
      </c>
      <c r="G14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1403</f>
        <v>0</v>
      </c>
      <c r="H14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3" s="73"/>
    </row>
    <row r="1404" spans="1:10" x14ac:dyDescent="0.25">
      <c r="A1404" s="73"/>
      <c r="F1404" s="73">
        <v>0</v>
      </c>
      <c r="G14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1404</f>
        <v>0</v>
      </c>
      <c r="H14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4" s="73"/>
    </row>
    <row r="1405" spans="1:10" x14ac:dyDescent="0.25">
      <c r="A1405" s="73"/>
      <c r="F1405" s="73">
        <v>0</v>
      </c>
      <c r="G14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1405</f>
        <v>0</v>
      </c>
      <c r="H14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5" s="73"/>
    </row>
    <row r="1406" spans="1:10" x14ac:dyDescent="0.25">
      <c r="A1406" s="73"/>
      <c r="F1406" s="73">
        <v>0</v>
      </c>
      <c r="G14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1406</f>
        <v>0</v>
      </c>
      <c r="H14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6" s="73"/>
    </row>
    <row r="1407" spans="1:10" x14ac:dyDescent="0.25">
      <c r="A1407" s="73"/>
      <c r="F1407" s="73">
        <v>0</v>
      </c>
      <c r="G14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1407</f>
        <v>0</v>
      </c>
      <c r="H14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7" s="73"/>
    </row>
    <row r="1408" spans="1:10" x14ac:dyDescent="0.25">
      <c r="A1408" s="73"/>
      <c r="F1408" s="73">
        <v>0</v>
      </c>
      <c r="G14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1408</f>
        <v>0</v>
      </c>
      <c r="H14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8" s="73"/>
    </row>
    <row r="1409" spans="1:10" x14ac:dyDescent="0.25">
      <c r="A1409" s="73"/>
      <c r="F1409" s="73">
        <v>0</v>
      </c>
      <c r="G14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1409</f>
        <v>0</v>
      </c>
      <c r="H14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09" s="73"/>
    </row>
    <row r="1410" spans="1:10" x14ac:dyDescent="0.25">
      <c r="A1410" s="73"/>
      <c r="F1410" s="73">
        <v>0</v>
      </c>
      <c r="G14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1410</f>
        <v>0</v>
      </c>
      <c r="H14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0" s="73"/>
    </row>
    <row r="1411" spans="1:10" x14ac:dyDescent="0.25">
      <c r="A1411" s="73"/>
      <c r="F1411" s="73">
        <v>0</v>
      </c>
      <c r="G14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1411</f>
        <v>0</v>
      </c>
      <c r="H14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1" s="73"/>
    </row>
    <row r="1412" spans="1:10" x14ac:dyDescent="0.25">
      <c r="A1412" s="73"/>
      <c r="F1412" s="73">
        <v>0</v>
      </c>
      <c r="G14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1412</f>
        <v>0</v>
      </c>
      <c r="H14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2" s="73"/>
    </row>
    <row r="1413" spans="1:10" x14ac:dyDescent="0.25">
      <c r="A1413" s="73"/>
      <c r="F1413" s="73">
        <v>0</v>
      </c>
      <c r="G14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1413</f>
        <v>0</v>
      </c>
      <c r="H14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3" s="73"/>
    </row>
    <row r="1414" spans="1:10" x14ac:dyDescent="0.25">
      <c r="A1414" s="73"/>
      <c r="F1414" s="73">
        <v>0</v>
      </c>
      <c r="G14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1414</f>
        <v>0</v>
      </c>
      <c r="H14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4" s="73"/>
    </row>
    <row r="1415" spans="1:10" x14ac:dyDescent="0.25">
      <c r="A1415" s="73"/>
      <c r="F1415" s="73">
        <v>0</v>
      </c>
      <c r="G14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1415</f>
        <v>0</v>
      </c>
      <c r="H14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5" s="73"/>
    </row>
    <row r="1416" spans="1:10" x14ac:dyDescent="0.25">
      <c r="A1416" s="73"/>
      <c r="F1416" s="73">
        <v>0</v>
      </c>
      <c r="G14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1416</f>
        <v>0</v>
      </c>
      <c r="H14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6" s="73"/>
    </row>
    <row r="1417" spans="1:10" x14ac:dyDescent="0.25">
      <c r="A1417" s="73"/>
      <c r="F1417" s="73">
        <v>0</v>
      </c>
      <c r="G14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1417</f>
        <v>0</v>
      </c>
      <c r="H14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7" s="73"/>
    </row>
    <row r="1418" spans="1:10" x14ac:dyDescent="0.25">
      <c r="A1418" s="73"/>
      <c r="F1418" s="73">
        <v>0</v>
      </c>
      <c r="G14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1418</f>
        <v>0</v>
      </c>
      <c r="H14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8" s="73"/>
    </row>
    <row r="1419" spans="1:10" x14ac:dyDescent="0.25">
      <c r="A1419" s="73"/>
      <c r="F1419" s="73">
        <v>0</v>
      </c>
      <c r="G14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1419</f>
        <v>0</v>
      </c>
      <c r="H14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19" s="73"/>
    </row>
    <row r="1420" spans="1:10" x14ac:dyDescent="0.25">
      <c r="A1420" s="73"/>
      <c r="F1420" s="73">
        <v>0</v>
      </c>
      <c r="G14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1420</f>
        <v>0</v>
      </c>
      <c r="H14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0" s="73"/>
    </row>
    <row r="1421" spans="1:10" x14ac:dyDescent="0.25">
      <c r="A1421" s="73"/>
      <c r="F1421" s="73">
        <v>0</v>
      </c>
      <c r="G14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1421</f>
        <v>0</v>
      </c>
      <c r="H14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1" s="73"/>
    </row>
    <row r="1422" spans="1:10" x14ac:dyDescent="0.25">
      <c r="A1422" s="73"/>
      <c r="F1422" s="73">
        <v>0</v>
      </c>
      <c r="G14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1422</f>
        <v>0</v>
      </c>
      <c r="H14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2" s="73"/>
    </row>
    <row r="1423" spans="1:10" x14ac:dyDescent="0.25">
      <c r="A1423" s="73"/>
      <c r="F1423" s="73">
        <v>0</v>
      </c>
      <c r="G14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1423</f>
        <v>0</v>
      </c>
      <c r="H14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3" s="73"/>
    </row>
    <row r="1424" spans="1:10" x14ac:dyDescent="0.25">
      <c r="A1424" s="73"/>
      <c r="F1424" s="73">
        <v>0</v>
      </c>
      <c r="G14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1424</f>
        <v>0</v>
      </c>
      <c r="H14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4" s="73"/>
    </row>
    <row r="1425" spans="1:10" x14ac:dyDescent="0.25">
      <c r="A1425" s="73"/>
      <c r="F1425" s="73">
        <v>0</v>
      </c>
      <c r="G14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1425</f>
        <v>0</v>
      </c>
      <c r="H14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5" s="73"/>
    </row>
    <row r="1426" spans="1:10" x14ac:dyDescent="0.25">
      <c r="A1426" s="73"/>
      <c r="F1426" s="73">
        <v>0</v>
      </c>
      <c r="G14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1426</f>
        <v>0</v>
      </c>
      <c r="H14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6" s="73"/>
    </row>
    <row r="1427" spans="1:10" x14ac:dyDescent="0.25">
      <c r="A1427" s="73"/>
      <c r="F1427" s="73">
        <v>0</v>
      </c>
      <c r="G14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1427</f>
        <v>0</v>
      </c>
      <c r="H14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7" s="73"/>
    </row>
    <row r="1428" spans="1:10" x14ac:dyDescent="0.25">
      <c r="A1428" s="73"/>
      <c r="F1428" s="73">
        <v>0</v>
      </c>
      <c r="G14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1428</f>
        <v>0</v>
      </c>
      <c r="H14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8" s="73"/>
    </row>
    <row r="1429" spans="1:10" x14ac:dyDescent="0.25">
      <c r="A1429" s="73"/>
      <c r="F1429" s="73">
        <v>0</v>
      </c>
      <c r="G14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1429</f>
        <v>0</v>
      </c>
      <c r="H14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29" s="73"/>
    </row>
    <row r="1430" spans="1:10" x14ac:dyDescent="0.25">
      <c r="A1430" s="73"/>
      <c r="F1430" s="73">
        <v>0</v>
      </c>
      <c r="G14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1430</f>
        <v>0</v>
      </c>
      <c r="H14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0" s="73"/>
    </row>
    <row r="1431" spans="1:10" x14ac:dyDescent="0.25">
      <c r="A1431" s="73"/>
      <c r="F1431" s="73">
        <v>0</v>
      </c>
      <c r="G14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1431</f>
        <v>0</v>
      </c>
      <c r="H14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1" s="73"/>
    </row>
    <row r="1432" spans="1:10" x14ac:dyDescent="0.25">
      <c r="A1432" s="73"/>
      <c r="F1432" s="73">
        <v>0</v>
      </c>
      <c r="G14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1432</f>
        <v>0</v>
      </c>
      <c r="H14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2" s="73"/>
    </row>
    <row r="1433" spans="1:10" x14ac:dyDescent="0.25">
      <c r="A1433" s="73"/>
      <c r="F1433" s="73">
        <v>0</v>
      </c>
      <c r="G14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1433</f>
        <v>0</v>
      </c>
      <c r="H14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3" s="73"/>
    </row>
    <row r="1434" spans="1:10" x14ac:dyDescent="0.25">
      <c r="A1434" s="73"/>
      <c r="F1434" s="73">
        <v>0</v>
      </c>
      <c r="G14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1434</f>
        <v>0</v>
      </c>
      <c r="H14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4" s="73"/>
    </row>
    <row r="1435" spans="1:10" x14ac:dyDescent="0.25">
      <c r="A1435" s="73"/>
      <c r="F1435" s="73">
        <v>0</v>
      </c>
      <c r="G14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1435</f>
        <v>0</v>
      </c>
      <c r="H14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5" s="73"/>
    </row>
    <row r="1436" spans="1:10" x14ac:dyDescent="0.25">
      <c r="A1436" s="73"/>
      <c r="F1436" s="73">
        <v>0</v>
      </c>
      <c r="G14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1436</f>
        <v>0</v>
      </c>
      <c r="H14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6" s="73"/>
    </row>
    <row r="1437" spans="1:10" x14ac:dyDescent="0.25">
      <c r="A1437" s="73"/>
      <c r="F1437" s="73">
        <v>0</v>
      </c>
      <c r="G14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1437</f>
        <v>0</v>
      </c>
      <c r="H14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7" s="73"/>
    </row>
    <row r="1438" spans="1:10" x14ac:dyDescent="0.25">
      <c r="A1438" s="73"/>
      <c r="F1438" s="73">
        <v>0</v>
      </c>
      <c r="G14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1438</f>
        <v>0</v>
      </c>
      <c r="H14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8" s="73"/>
    </row>
    <row r="1439" spans="1:10" x14ac:dyDescent="0.25">
      <c r="A1439" s="73"/>
      <c r="F1439" s="73">
        <v>0</v>
      </c>
      <c r="G14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1439</f>
        <v>0</v>
      </c>
      <c r="H14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39" s="73"/>
    </row>
    <row r="1440" spans="1:10" x14ac:dyDescent="0.25">
      <c r="A1440" s="73"/>
      <c r="F1440" s="73">
        <v>0</v>
      </c>
      <c r="G14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1440</f>
        <v>0</v>
      </c>
      <c r="H14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0" s="73"/>
    </row>
    <row r="1441" spans="1:10" x14ac:dyDescent="0.25">
      <c r="A1441" s="73"/>
      <c r="F1441" s="73">
        <v>0</v>
      </c>
      <c r="G14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1441</f>
        <v>0</v>
      </c>
      <c r="H14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1" s="73"/>
    </row>
    <row r="1442" spans="1:10" x14ac:dyDescent="0.25">
      <c r="A1442" s="73"/>
      <c r="F1442" s="73">
        <v>0</v>
      </c>
      <c r="G14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1442</f>
        <v>0</v>
      </c>
      <c r="H14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2" s="73"/>
    </row>
    <row r="1443" spans="1:10" x14ac:dyDescent="0.25">
      <c r="A1443" s="73"/>
      <c r="F1443" s="73">
        <v>0</v>
      </c>
      <c r="G14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1443</f>
        <v>0</v>
      </c>
      <c r="H14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3" s="73"/>
    </row>
    <row r="1444" spans="1:10" x14ac:dyDescent="0.25">
      <c r="A1444" s="73"/>
      <c r="F1444" s="73">
        <v>0</v>
      </c>
      <c r="G14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1444</f>
        <v>0</v>
      </c>
      <c r="H14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4" s="73"/>
    </row>
    <row r="1445" spans="1:10" x14ac:dyDescent="0.25">
      <c r="A1445" s="73"/>
      <c r="F1445" s="73">
        <v>0</v>
      </c>
      <c r="G14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1445</f>
        <v>0</v>
      </c>
      <c r="H14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5" s="73"/>
    </row>
    <row r="1446" spans="1:10" x14ac:dyDescent="0.25">
      <c r="A1446" s="73"/>
      <c r="F1446" s="73">
        <v>0</v>
      </c>
      <c r="G14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1446</f>
        <v>0</v>
      </c>
      <c r="H14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6" s="73"/>
    </row>
    <row r="1447" spans="1:10" x14ac:dyDescent="0.25">
      <c r="A1447" s="73"/>
      <c r="F1447" s="73">
        <v>0</v>
      </c>
      <c r="G14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1447</f>
        <v>0</v>
      </c>
      <c r="H14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7" s="73"/>
    </row>
    <row r="1448" spans="1:10" x14ac:dyDescent="0.25">
      <c r="A1448" s="73"/>
      <c r="F1448" s="73">
        <v>0</v>
      </c>
      <c r="G14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1448</f>
        <v>0</v>
      </c>
      <c r="H14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8" s="73"/>
    </row>
    <row r="1449" spans="1:10" x14ac:dyDescent="0.25">
      <c r="A1449" s="73"/>
      <c r="F1449" s="73">
        <v>0</v>
      </c>
      <c r="G14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1449</f>
        <v>0</v>
      </c>
      <c r="H14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49" s="73"/>
    </row>
    <row r="1450" spans="1:10" x14ac:dyDescent="0.25">
      <c r="A1450" s="73"/>
      <c r="F1450" s="73">
        <v>0</v>
      </c>
      <c r="G14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1450</f>
        <v>0</v>
      </c>
      <c r="H14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0" s="73"/>
    </row>
    <row r="1451" spans="1:10" x14ac:dyDescent="0.25">
      <c r="A1451" s="73"/>
      <c r="F1451" s="73">
        <v>0</v>
      </c>
      <c r="G14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1451</f>
        <v>0</v>
      </c>
      <c r="H14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1" s="73"/>
    </row>
    <row r="1452" spans="1:10" x14ac:dyDescent="0.25">
      <c r="A1452" s="73"/>
      <c r="F1452" s="73">
        <v>0</v>
      </c>
      <c r="G14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1452</f>
        <v>0</v>
      </c>
      <c r="H14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2" s="73"/>
    </row>
    <row r="1453" spans="1:10" x14ac:dyDescent="0.25">
      <c r="A1453" s="73"/>
      <c r="F1453" s="73">
        <v>0</v>
      </c>
      <c r="G14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1453</f>
        <v>0</v>
      </c>
      <c r="H14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3" s="73"/>
    </row>
    <row r="1454" spans="1:10" x14ac:dyDescent="0.25">
      <c r="A1454" s="73"/>
      <c r="F1454" s="73">
        <v>0</v>
      </c>
      <c r="G14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1454</f>
        <v>0</v>
      </c>
      <c r="H14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4" s="73"/>
    </row>
    <row r="1455" spans="1:10" x14ac:dyDescent="0.25">
      <c r="A1455" s="73"/>
      <c r="F1455" s="73">
        <v>0</v>
      </c>
      <c r="G14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1455</f>
        <v>0</v>
      </c>
      <c r="H14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5" s="73"/>
    </row>
    <row r="1456" spans="1:10" x14ac:dyDescent="0.25">
      <c r="A1456" s="73"/>
      <c r="F1456" s="73">
        <v>0</v>
      </c>
      <c r="G14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1456</f>
        <v>0</v>
      </c>
      <c r="H14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6" s="73"/>
    </row>
    <row r="1457" spans="1:10" x14ac:dyDescent="0.25">
      <c r="A1457" s="73"/>
      <c r="F1457" s="73">
        <v>0</v>
      </c>
      <c r="G14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1457</f>
        <v>0</v>
      </c>
      <c r="H14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7" s="73"/>
    </row>
    <row r="1458" spans="1:10" x14ac:dyDescent="0.25">
      <c r="A1458" s="73"/>
      <c r="F1458" s="73">
        <v>0</v>
      </c>
      <c r="G14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1458</f>
        <v>0</v>
      </c>
      <c r="H14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8" s="73"/>
    </row>
    <row r="1459" spans="1:10" x14ac:dyDescent="0.25">
      <c r="A1459" s="73"/>
      <c r="F1459" s="73">
        <v>0</v>
      </c>
      <c r="G14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1459</f>
        <v>0</v>
      </c>
      <c r="H14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59" s="73"/>
    </row>
    <row r="1460" spans="1:10" x14ac:dyDescent="0.25">
      <c r="A1460" s="73"/>
      <c r="F1460" s="73">
        <v>0</v>
      </c>
      <c r="G14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1460</f>
        <v>0</v>
      </c>
      <c r="H14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0" s="73"/>
    </row>
    <row r="1461" spans="1:10" x14ac:dyDescent="0.25">
      <c r="A1461" s="73"/>
      <c r="F1461" s="73">
        <v>0</v>
      </c>
      <c r="G14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1461</f>
        <v>0</v>
      </c>
      <c r="H14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1" s="73"/>
    </row>
    <row r="1462" spans="1:10" x14ac:dyDescent="0.25">
      <c r="A1462" s="73"/>
      <c r="F1462" s="73">
        <v>0</v>
      </c>
      <c r="G14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1462</f>
        <v>0</v>
      </c>
      <c r="H14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2" s="73"/>
    </row>
    <row r="1463" spans="1:10" x14ac:dyDescent="0.25">
      <c r="A1463" s="73"/>
      <c r="F1463" s="73">
        <v>0</v>
      </c>
      <c r="G14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1463</f>
        <v>0</v>
      </c>
      <c r="H14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3" s="73"/>
    </row>
    <row r="1464" spans="1:10" x14ac:dyDescent="0.25">
      <c r="A1464" s="73"/>
      <c r="F1464" s="73">
        <v>0</v>
      </c>
      <c r="G14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1464</f>
        <v>0</v>
      </c>
      <c r="H14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4" s="73"/>
    </row>
    <row r="1465" spans="1:10" x14ac:dyDescent="0.25">
      <c r="A1465" s="73"/>
      <c r="F1465" s="73">
        <v>0</v>
      </c>
      <c r="G14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1465</f>
        <v>0</v>
      </c>
      <c r="H14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5" s="73"/>
    </row>
    <row r="1466" spans="1:10" x14ac:dyDescent="0.25">
      <c r="A1466" s="73"/>
      <c r="F1466" s="73">
        <v>0</v>
      </c>
      <c r="G14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1466</f>
        <v>0</v>
      </c>
      <c r="H14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6" s="73"/>
    </row>
    <row r="1467" spans="1:10" x14ac:dyDescent="0.25">
      <c r="A1467" s="73"/>
      <c r="F1467" s="73">
        <v>0</v>
      </c>
      <c r="G14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1467</f>
        <v>0</v>
      </c>
      <c r="H14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7" s="73"/>
    </row>
    <row r="1468" spans="1:10" x14ac:dyDescent="0.25">
      <c r="A1468" s="73"/>
      <c r="F1468" s="73">
        <v>0</v>
      </c>
      <c r="G14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1468</f>
        <v>0</v>
      </c>
      <c r="H14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8" s="73"/>
    </row>
    <row r="1469" spans="1:10" x14ac:dyDescent="0.25">
      <c r="A1469" s="73"/>
      <c r="F1469" s="73">
        <v>0</v>
      </c>
      <c r="G14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1469</f>
        <v>0</v>
      </c>
      <c r="H14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69" s="73"/>
    </row>
    <row r="1470" spans="1:10" x14ac:dyDescent="0.25">
      <c r="A1470" s="73"/>
      <c r="F1470" s="73">
        <v>0</v>
      </c>
      <c r="G14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1470</f>
        <v>0</v>
      </c>
      <c r="H14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0" s="73"/>
    </row>
    <row r="1471" spans="1:10" x14ac:dyDescent="0.25">
      <c r="A1471" s="73"/>
      <c r="F1471" s="73">
        <v>0</v>
      </c>
      <c r="G14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1471</f>
        <v>0</v>
      </c>
      <c r="H14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1" s="73"/>
    </row>
    <row r="1472" spans="1:10" x14ac:dyDescent="0.25">
      <c r="A1472" s="73"/>
      <c r="F1472" s="73">
        <v>0</v>
      </c>
      <c r="G14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1472</f>
        <v>0</v>
      </c>
      <c r="H14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2" s="73"/>
    </row>
    <row r="1473" spans="1:10" x14ac:dyDescent="0.25">
      <c r="A1473" s="73"/>
      <c r="F1473" s="73">
        <v>0</v>
      </c>
      <c r="G14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1473</f>
        <v>0</v>
      </c>
      <c r="H14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3" s="73"/>
    </row>
    <row r="1474" spans="1:10" x14ac:dyDescent="0.25">
      <c r="A1474" s="73"/>
      <c r="F1474" s="73">
        <v>0</v>
      </c>
      <c r="G14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1474</f>
        <v>0</v>
      </c>
      <c r="H14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4" s="73"/>
    </row>
    <row r="1475" spans="1:10" x14ac:dyDescent="0.25">
      <c r="A1475" s="73"/>
      <c r="F1475" s="73">
        <v>0</v>
      </c>
      <c r="G14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1475</f>
        <v>0</v>
      </c>
      <c r="H14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5" s="73"/>
    </row>
    <row r="1476" spans="1:10" x14ac:dyDescent="0.25">
      <c r="A1476" s="73"/>
      <c r="F1476" s="73">
        <v>0</v>
      </c>
      <c r="G14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1476</f>
        <v>0</v>
      </c>
      <c r="H14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6" s="73"/>
    </row>
    <row r="1477" spans="1:10" x14ac:dyDescent="0.25">
      <c r="A1477" s="73"/>
      <c r="F1477" s="73">
        <v>0</v>
      </c>
      <c r="G14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1477</f>
        <v>0</v>
      </c>
      <c r="H14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7" s="73"/>
    </row>
    <row r="1478" spans="1:10" x14ac:dyDescent="0.25">
      <c r="A1478" s="73"/>
      <c r="F1478" s="73">
        <v>0</v>
      </c>
      <c r="G14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1478</f>
        <v>0</v>
      </c>
      <c r="H14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8" s="73"/>
    </row>
    <row r="1479" spans="1:10" x14ac:dyDescent="0.25">
      <c r="A1479" s="73"/>
      <c r="F1479" s="73">
        <v>0</v>
      </c>
      <c r="G14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1479</f>
        <v>0</v>
      </c>
      <c r="H14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79" s="73"/>
    </row>
    <row r="1480" spans="1:10" x14ac:dyDescent="0.25">
      <c r="A1480" s="73"/>
      <c r="F1480" s="73">
        <v>0</v>
      </c>
      <c r="G14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1480</f>
        <v>0</v>
      </c>
      <c r="H14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0" s="73"/>
    </row>
    <row r="1481" spans="1:10" x14ac:dyDescent="0.25">
      <c r="A1481" s="73"/>
      <c r="F1481" s="73">
        <v>0</v>
      </c>
      <c r="G14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1481</f>
        <v>0</v>
      </c>
      <c r="H14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1" s="73"/>
    </row>
    <row r="1482" spans="1:10" x14ac:dyDescent="0.25">
      <c r="A1482" s="73"/>
      <c r="F1482" s="73">
        <v>0</v>
      </c>
      <c r="G14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1482</f>
        <v>0</v>
      </c>
      <c r="H14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2" s="73"/>
    </row>
    <row r="1483" spans="1:10" x14ac:dyDescent="0.25">
      <c r="A1483" s="73"/>
      <c r="F1483" s="73">
        <v>0</v>
      </c>
      <c r="G14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1483</f>
        <v>0</v>
      </c>
      <c r="H14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3" s="73"/>
    </row>
    <row r="1484" spans="1:10" x14ac:dyDescent="0.25">
      <c r="A1484" s="73"/>
      <c r="F1484" s="73">
        <v>0</v>
      </c>
      <c r="G14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1484</f>
        <v>0</v>
      </c>
      <c r="H14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4" s="73"/>
    </row>
    <row r="1485" spans="1:10" x14ac:dyDescent="0.25">
      <c r="A1485" s="73"/>
      <c r="F1485" s="73">
        <v>0</v>
      </c>
      <c r="G14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1485</f>
        <v>0</v>
      </c>
      <c r="H14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5" s="73"/>
    </row>
    <row r="1486" spans="1:10" x14ac:dyDescent="0.25">
      <c r="A1486" s="73"/>
      <c r="F1486" s="73">
        <v>0</v>
      </c>
      <c r="G14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1486</f>
        <v>0</v>
      </c>
      <c r="H14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6" s="73"/>
    </row>
    <row r="1487" spans="1:10" x14ac:dyDescent="0.25">
      <c r="A1487" s="73"/>
      <c r="F1487" s="73">
        <v>0</v>
      </c>
      <c r="G14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1487</f>
        <v>0</v>
      </c>
      <c r="H14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7" s="73"/>
    </row>
    <row r="1488" spans="1:10" x14ac:dyDescent="0.25">
      <c r="A1488" s="73"/>
      <c r="F1488" s="73">
        <v>0</v>
      </c>
      <c r="G14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1488</f>
        <v>0</v>
      </c>
      <c r="H14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8" s="73"/>
    </row>
    <row r="1489" spans="1:10" x14ac:dyDescent="0.25">
      <c r="A1489" s="73"/>
      <c r="F1489" s="73">
        <v>0</v>
      </c>
      <c r="G14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1489</f>
        <v>0</v>
      </c>
      <c r="H14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89" s="73"/>
    </row>
    <row r="1490" spans="1:10" x14ac:dyDescent="0.25">
      <c r="A1490" s="73"/>
      <c r="F1490" s="73">
        <v>0</v>
      </c>
      <c r="G14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1490</f>
        <v>0</v>
      </c>
      <c r="H14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0" s="73"/>
    </row>
    <row r="1491" spans="1:10" x14ac:dyDescent="0.25">
      <c r="A1491" s="73"/>
      <c r="F1491" s="73">
        <v>0</v>
      </c>
      <c r="G14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1491</f>
        <v>0</v>
      </c>
      <c r="H14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1" s="73"/>
    </row>
    <row r="1492" spans="1:10" x14ac:dyDescent="0.25">
      <c r="A1492" s="73"/>
      <c r="F1492" s="73">
        <v>0</v>
      </c>
      <c r="G14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1492</f>
        <v>0</v>
      </c>
      <c r="H14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2" s="73"/>
    </row>
    <row r="1493" spans="1:10" x14ac:dyDescent="0.25">
      <c r="A1493" s="73"/>
      <c r="F1493" s="73">
        <v>0</v>
      </c>
      <c r="G14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1493</f>
        <v>0</v>
      </c>
      <c r="H14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3" s="73"/>
    </row>
    <row r="1494" spans="1:10" x14ac:dyDescent="0.25">
      <c r="A1494" s="73"/>
      <c r="F1494" s="73">
        <v>0</v>
      </c>
      <c r="G14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1494</f>
        <v>0</v>
      </c>
      <c r="H14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4" s="73"/>
    </row>
    <row r="1495" spans="1:10" x14ac:dyDescent="0.25">
      <c r="A1495" s="73"/>
      <c r="F1495" s="73">
        <v>0</v>
      </c>
      <c r="G14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1495</f>
        <v>0</v>
      </c>
      <c r="H14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5" s="73"/>
    </row>
    <row r="1496" spans="1:10" x14ac:dyDescent="0.25">
      <c r="A1496" s="73"/>
      <c r="F1496" s="73">
        <v>0</v>
      </c>
      <c r="G14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1496</f>
        <v>0</v>
      </c>
      <c r="H14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6" s="73"/>
    </row>
    <row r="1497" spans="1:10" x14ac:dyDescent="0.25">
      <c r="A1497" s="73"/>
      <c r="F1497" s="73">
        <v>0</v>
      </c>
      <c r="G14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1497</f>
        <v>0</v>
      </c>
      <c r="H14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7" s="73"/>
    </row>
    <row r="1498" spans="1:10" x14ac:dyDescent="0.25">
      <c r="A1498" s="73"/>
      <c r="F1498" s="73">
        <v>0</v>
      </c>
      <c r="G14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1498</f>
        <v>0</v>
      </c>
      <c r="H14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8" s="73"/>
    </row>
    <row r="1499" spans="1:10" x14ac:dyDescent="0.25">
      <c r="A1499" s="73"/>
      <c r="F1499" s="73">
        <v>0</v>
      </c>
      <c r="G14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1499</f>
        <v>0</v>
      </c>
      <c r="H14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499" s="73"/>
    </row>
    <row r="1500" spans="1:10" x14ac:dyDescent="0.25">
      <c r="A1500" s="73"/>
      <c r="F1500" s="73">
        <v>0</v>
      </c>
      <c r="G15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1500</f>
        <v>0</v>
      </c>
      <c r="H15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0" s="73"/>
    </row>
    <row r="1501" spans="1:10" x14ac:dyDescent="0.25">
      <c r="A1501" s="73"/>
      <c r="F1501" s="73">
        <v>0</v>
      </c>
      <c r="G15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1501</f>
        <v>0</v>
      </c>
      <c r="H15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1" s="73"/>
    </row>
    <row r="1502" spans="1:10" x14ac:dyDescent="0.25">
      <c r="A1502" s="73"/>
      <c r="F1502" s="73">
        <v>0</v>
      </c>
      <c r="G15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1502</f>
        <v>0</v>
      </c>
      <c r="H15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2" s="73"/>
    </row>
    <row r="1503" spans="1:10" x14ac:dyDescent="0.25">
      <c r="A1503" s="73"/>
      <c r="F1503" s="73">
        <v>0</v>
      </c>
      <c r="G15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1503</f>
        <v>0</v>
      </c>
      <c r="H15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3" s="73"/>
    </row>
    <row r="1504" spans="1:10" x14ac:dyDescent="0.25">
      <c r="A1504" s="73"/>
      <c r="F1504" s="73">
        <v>0</v>
      </c>
      <c r="G15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1504</f>
        <v>0</v>
      </c>
      <c r="H15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4" s="73"/>
    </row>
    <row r="1505" spans="1:10" x14ac:dyDescent="0.25">
      <c r="A1505" s="73"/>
      <c r="F1505" s="73">
        <v>0</v>
      </c>
      <c r="G15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1505</f>
        <v>0</v>
      </c>
      <c r="H15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5" s="73"/>
    </row>
    <row r="1506" spans="1:10" x14ac:dyDescent="0.25">
      <c r="A1506" s="73"/>
      <c r="F1506" s="73">
        <v>0</v>
      </c>
      <c r="G15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1506</f>
        <v>0</v>
      </c>
      <c r="H15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6" s="73"/>
    </row>
    <row r="1507" spans="1:10" x14ac:dyDescent="0.25">
      <c r="A1507" s="73"/>
      <c r="F1507" s="73">
        <v>0</v>
      </c>
      <c r="G15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1507</f>
        <v>0</v>
      </c>
      <c r="H15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7" s="73"/>
    </row>
    <row r="1508" spans="1:10" x14ac:dyDescent="0.25">
      <c r="A1508" s="73"/>
      <c r="F1508" s="73">
        <v>0</v>
      </c>
      <c r="G15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1508</f>
        <v>0</v>
      </c>
      <c r="H15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8" s="73"/>
    </row>
    <row r="1509" spans="1:10" x14ac:dyDescent="0.25">
      <c r="A1509" s="73"/>
      <c r="F1509" s="73">
        <v>0</v>
      </c>
      <c r="G15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1509</f>
        <v>0</v>
      </c>
      <c r="H15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09" s="73"/>
    </row>
    <row r="1510" spans="1:10" x14ac:dyDescent="0.25">
      <c r="A1510" s="73"/>
      <c r="F1510" s="73">
        <v>0</v>
      </c>
      <c r="G15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1510</f>
        <v>0</v>
      </c>
      <c r="H15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0" s="73"/>
    </row>
    <row r="1511" spans="1:10" x14ac:dyDescent="0.25">
      <c r="A1511" s="73"/>
      <c r="F1511" s="73">
        <v>0</v>
      </c>
      <c r="G15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1511</f>
        <v>0</v>
      </c>
      <c r="H15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1" s="73"/>
    </row>
    <row r="1512" spans="1:10" x14ac:dyDescent="0.25">
      <c r="A1512" s="73"/>
      <c r="F1512" s="73">
        <v>0</v>
      </c>
      <c r="G15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1512</f>
        <v>0</v>
      </c>
      <c r="H15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2" s="73"/>
    </row>
    <row r="1513" spans="1:10" x14ac:dyDescent="0.25">
      <c r="A1513" s="73"/>
      <c r="F1513" s="73">
        <v>0</v>
      </c>
      <c r="G15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1513</f>
        <v>0</v>
      </c>
      <c r="H15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3" s="73"/>
    </row>
    <row r="1514" spans="1:10" x14ac:dyDescent="0.25">
      <c r="A1514" s="73"/>
      <c r="F1514" s="73">
        <v>0</v>
      </c>
      <c r="G15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1514</f>
        <v>0</v>
      </c>
      <c r="H15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4" s="73"/>
    </row>
    <row r="1515" spans="1:10" x14ac:dyDescent="0.25">
      <c r="A1515" s="73"/>
      <c r="F1515" s="73">
        <v>0</v>
      </c>
      <c r="G15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1515</f>
        <v>0</v>
      </c>
      <c r="H15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5" s="73"/>
    </row>
    <row r="1516" spans="1:10" x14ac:dyDescent="0.25">
      <c r="A1516" s="73"/>
      <c r="F1516" s="73">
        <v>0</v>
      </c>
      <c r="G15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1516</f>
        <v>0</v>
      </c>
      <c r="H15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6" s="73"/>
    </row>
    <row r="1517" spans="1:10" x14ac:dyDescent="0.25">
      <c r="A1517" s="73"/>
      <c r="F1517" s="73">
        <v>0</v>
      </c>
      <c r="G15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1517</f>
        <v>0</v>
      </c>
      <c r="H15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7" s="73"/>
    </row>
    <row r="1518" spans="1:10" x14ac:dyDescent="0.25">
      <c r="A1518" s="73"/>
      <c r="F1518" s="73">
        <v>0</v>
      </c>
      <c r="G15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1518</f>
        <v>0</v>
      </c>
      <c r="H15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8" s="73"/>
    </row>
    <row r="1519" spans="1:10" x14ac:dyDescent="0.25">
      <c r="A1519" s="73"/>
      <c r="F1519" s="73">
        <v>0</v>
      </c>
      <c r="G15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1519</f>
        <v>0</v>
      </c>
      <c r="H15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19" s="73"/>
    </row>
    <row r="1520" spans="1:10" x14ac:dyDescent="0.25">
      <c r="A1520" s="73"/>
      <c r="F1520" s="73">
        <v>0</v>
      </c>
      <c r="G15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1520</f>
        <v>0</v>
      </c>
      <c r="H15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0" s="73"/>
    </row>
    <row r="1521" spans="1:10" x14ac:dyDescent="0.25">
      <c r="A1521" s="73"/>
      <c r="F1521" s="73">
        <v>0</v>
      </c>
      <c r="G15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1521</f>
        <v>0</v>
      </c>
      <c r="H15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1" s="73"/>
    </row>
    <row r="1522" spans="1:10" x14ac:dyDescent="0.25">
      <c r="A1522" s="73"/>
      <c r="F1522" s="73">
        <v>0</v>
      </c>
      <c r="G15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1522</f>
        <v>0</v>
      </c>
      <c r="H15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2" s="73"/>
    </row>
    <row r="1523" spans="1:10" x14ac:dyDescent="0.25">
      <c r="A1523" s="73"/>
      <c r="F1523" s="73">
        <v>0</v>
      </c>
      <c r="G15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1523</f>
        <v>0</v>
      </c>
      <c r="H15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3" s="73"/>
    </row>
    <row r="1524" spans="1:10" x14ac:dyDescent="0.25">
      <c r="A1524" s="73"/>
      <c r="F1524" s="73">
        <v>0</v>
      </c>
      <c r="G15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1524</f>
        <v>0</v>
      </c>
      <c r="H15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4" s="73"/>
    </row>
    <row r="1525" spans="1:10" x14ac:dyDescent="0.25">
      <c r="A1525" s="73"/>
      <c r="F1525" s="73">
        <v>0</v>
      </c>
      <c r="G15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1525</f>
        <v>0</v>
      </c>
      <c r="H15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5" s="73"/>
    </row>
    <row r="1526" spans="1:10" x14ac:dyDescent="0.25">
      <c r="A1526" s="73"/>
      <c r="F1526" s="73">
        <v>0</v>
      </c>
      <c r="G15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1526</f>
        <v>0</v>
      </c>
      <c r="H15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6" s="73"/>
    </row>
    <row r="1527" spans="1:10" x14ac:dyDescent="0.25">
      <c r="A1527" s="73"/>
      <c r="F1527" s="73">
        <v>0</v>
      </c>
      <c r="G15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1527</f>
        <v>0</v>
      </c>
      <c r="H15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7" s="73"/>
    </row>
    <row r="1528" spans="1:10" x14ac:dyDescent="0.25">
      <c r="A1528" s="73"/>
      <c r="F1528" s="73">
        <v>0</v>
      </c>
      <c r="G15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1528</f>
        <v>0</v>
      </c>
      <c r="H15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8" s="73"/>
    </row>
    <row r="1529" spans="1:10" x14ac:dyDescent="0.25">
      <c r="A1529" s="73"/>
      <c r="F1529" s="73">
        <v>0</v>
      </c>
      <c r="G15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1529</f>
        <v>0</v>
      </c>
      <c r="H15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29" s="73"/>
    </row>
    <row r="1530" spans="1:10" x14ac:dyDescent="0.25">
      <c r="A1530" s="73"/>
      <c r="F1530" s="73">
        <v>0</v>
      </c>
      <c r="G15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1530</f>
        <v>0</v>
      </c>
      <c r="H15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0" s="73"/>
    </row>
    <row r="1531" spans="1:10" x14ac:dyDescent="0.25">
      <c r="A1531" s="73"/>
      <c r="F1531" s="73">
        <v>0</v>
      </c>
      <c r="G15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1531</f>
        <v>0</v>
      </c>
      <c r="H15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1" s="73"/>
    </row>
    <row r="1532" spans="1:10" x14ac:dyDescent="0.25">
      <c r="A1532" s="73"/>
      <c r="F1532" s="73">
        <v>0</v>
      </c>
      <c r="G15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1532</f>
        <v>0</v>
      </c>
      <c r="H15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2" s="73"/>
    </row>
    <row r="1533" spans="1:10" x14ac:dyDescent="0.25">
      <c r="A1533" s="73"/>
      <c r="F1533" s="73">
        <v>0</v>
      </c>
      <c r="G15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1533</f>
        <v>0</v>
      </c>
      <c r="H15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3" s="73"/>
    </row>
    <row r="1534" spans="1:10" x14ac:dyDescent="0.25">
      <c r="A1534" s="73"/>
      <c r="F1534" s="73">
        <v>0</v>
      </c>
      <c r="G15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1534</f>
        <v>0</v>
      </c>
      <c r="H15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4" s="73"/>
    </row>
    <row r="1535" spans="1:10" x14ac:dyDescent="0.25">
      <c r="A1535" s="73"/>
      <c r="F1535" s="73">
        <v>0</v>
      </c>
      <c r="G15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1535</f>
        <v>0</v>
      </c>
      <c r="H15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5" s="73"/>
    </row>
    <row r="1536" spans="1:10" x14ac:dyDescent="0.25">
      <c r="A1536" s="73"/>
      <c r="F1536" s="73">
        <v>0</v>
      </c>
      <c r="G15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1536</f>
        <v>0</v>
      </c>
      <c r="H15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6" s="73"/>
    </row>
    <row r="1537" spans="1:10" x14ac:dyDescent="0.25">
      <c r="A1537" s="73"/>
      <c r="F1537" s="73">
        <v>0</v>
      </c>
      <c r="G15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1537</f>
        <v>0</v>
      </c>
      <c r="H15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7" s="73"/>
    </row>
    <row r="1538" spans="1:10" x14ac:dyDescent="0.25">
      <c r="A1538" s="73"/>
      <c r="F1538" s="73">
        <v>0</v>
      </c>
      <c r="G15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1538</f>
        <v>0</v>
      </c>
      <c r="H15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8" s="73"/>
    </row>
    <row r="1539" spans="1:10" x14ac:dyDescent="0.25">
      <c r="A1539" s="73"/>
      <c r="F1539" s="73">
        <v>0</v>
      </c>
      <c r="G15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1539</f>
        <v>0</v>
      </c>
      <c r="H15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39" s="73"/>
    </row>
    <row r="1540" spans="1:10" x14ac:dyDescent="0.25">
      <c r="A1540" s="73"/>
      <c r="F1540" s="73">
        <v>0</v>
      </c>
      <c r="G15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1540</f>
        <v>0</v>
      </c>
      <c r="H15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0" s="73"/>
    </row>
    <row r="1541" spans="1:10" x14ac:dyDescent="0.25">
      <c r="A1541" s="73"/>
      <c r="F1541" s="73">
        <v>0</v>
      </c>
      <c r="G15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1541</f>
        <v>0</v>
      </c>
      <c r="H15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1" s="73"/>
    </row>
    <row r="1542" spans="1:10" x14ac:dyDescent="0.25">
      <c r="A1542" s="73"/>
      <c r="F1542" s="73">
        <v>0</v>
      </c>
      <c r="G15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1542</f>
        <v>0</v>
      </c>
      <c r="H15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2" s="73"/>
    </row>
    <row r="1543" spans="1:10" x14ac:dyDescent="0.25">
      <c r="A1543" s="73"/>
      <c r="F1543" s="73">
        <v>0</v>
      </c>
      <c r="G15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1543</f>
        <v>0</v>
      </c>
      <c r="H15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3" s="73"/>
    </row>
    <row r="1544" spans="1:10" x14ac:dyDescent="0.25">
      <c r="A1544" s="73"/>
      <c r="F1544" s="73">
        <v>0</v>
      </c>
      <c r="G15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1544</f>
        <v>0</v>
      </c>
      <c r="H15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4" s="73"/>
    </row>
    <row r="1545" spans="1:10" x14ac:dyDescent="0.25">
      <c r="A1545" s="73"/>
      <c r="F1545" s="73">
        <v>0</v>
      </c>
      <c r="G15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1545</f>
        <v>0</v>
      </c>
      <c r="H15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5" s="73"/>
    </row>
    <row r="1546" spans="1:10" x14ac:dyDescent="0.25">
      <c r="A1546" s="73"/>
      <c r="F1546" s="73">
        <v>0</v>
      </c>
      <c r="G15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1546</f>
        <v>0</v>
      </c>
      <c r="H15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6" s="73"/>
    </row>
    <row r="1547" spans="1:10" x14ac:dyDescent="0.25">
      <c r="A1547" s="73"/>
      <c r="F1547" s="73">
        <v>0</v>
      </c>
      <c r="G15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1547</f>
        <v>0</v>
      </c>
      <c r="H15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7" s="73"/>
    </row>
    <row r="1548" spans="1:10" x14ac:dyDescent="0.25">
      <c r="A1548" s="73"/>
      <c r="F1548" s="73">
        <v>0</v>
      </c>
      <c r="G15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1548</f>
        <v>0</v>
      </c>
      <c r="H15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8" s="73"/>
    </row>
    <row r="1549" spans="1:10" x14ac:dyDescent="0.25">
      <c r="A1549" s="73"/>
      <c r="F1549" s="73">
        <v>0</v>
      </c>
      <c r="G15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1549</f>
        <v>0</v>
      </c>
      <c r="H15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49" s="73"/>
    </row>
    <row r="1550" spans="1:10" x14ac:dyDescent="0.25">
      <c r="A1550" s="73"/>
      <c r="F1550" s="73">
        <v>0</v>
      </c>
      <c r="G15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1550</f>
        <v>0</v>
      </c>
      <c r="H15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0" s="73"/>
    </row>
    <row r="1551" spans="1:10" x14ac:dyDescent="0.25">
      <c r="A1551" s="73"/>
      <c r="F1551" s="73">
        <v>0</v>
      </c>
      <c r="G15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1551</f>
        <v>0</v>
      </c>
      <c r="H15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1" s="73"/>
    </row>
    <row r="1552" spans="1:10" x14ac:dyDescent="0.25">
      <c r="A1552" s="73"/>
      <c r="F1552" s="73">
        <v>0</v>
      </c>
      <c r="G15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1552</f>
        <v>0</v>
      </c>
      <c r="H15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2" s="73"/>
    </row>
    <row r="1553" spans="1:10" x14ac:dyDescent="0.25">
      <c r="A1553" s="73"/>
      <c r="F1553" s="73">
        <v>0</v>
      </c>
      <c r="G15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1553</f>
        <v>0</v>
      </c>
      <c r="H15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3" s="73"/>
    </row>
    <row r="1554" spans="1:10" x14ac:dyDescent="0.25">
      <c r="A1554" s="73"/>
      <c r="F1554" s="73">
        <v>0</v>
      </c>
      <c r="G15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1554</f>
        <v>0</v>
      </c>
      <c r="H15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4" s="73"/>
    </row>
    <row r="1555" spans="1:10" x14ac:dyDescent="0.25">
      <c r="A1555" s="73"/>
      <c r="F1555" s="73">
        <v>0</v>
      </c>
      <c r="G15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1555</f>
        <v>0</v>
      </c>
      <c r="H15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5" s="73"/>
    </row>
    <row r="1556" spans="1:10" x14ac:dyDescent="0.25">
      <c r="A1556" s="73"/>
      <c r="F1556" s="73">
        <v>0</v>
      </c>
      <c r="G15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1556</f>
        <v>0</v>
      </c>
      <c r="H15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6" s="73"/>
    </row>
    <row r="1557" spans="1:10" x14ac:dyDescent="0.25">
      <c r="A1557" s="73"/>
      <c r="F1557" s="73">
        <v>0</v>
      </c>
      <c r="G15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1557</f>
        <v>0</v>
      </c>
      <c r="H15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7" s="73"/>
    </row>
    <row r="1558" spans="1:10" x14ac:dyDescent="0.25">
      <c r="A1558" s="73"/>
      <c r="F1558" s="73">
        <v>0</v>
      </c>
      <c r="G15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1558</f>
        <v>0</v>
      </c>
      <c r="H15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8" s="73"/>
    </row>
    <row r="1559" spans="1:10" x14ac:dyDescent="0.25">
      <c r="A1559" s="73"/>
      <c r="F1559" s="73">
        <v>0</v>
      </c>
      <c r="G15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1559</f>
        <v>0</v>
      </c>
      <c r="H15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59" s="73"/>
    </row>
    <row r="1560" spans="1:10" x14ac:dyDescent="0.25">
      <c r="A1560" s="73"/>
      <c r="F1560" s="73">
        <v>0</v>
      </c>
      <c r="G15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1560</f>
        <v>0</v>
      </c>
      <c r="H15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0" s="73"/>
    </row>
    <row r="1561" spans="1:10" x14ac:dyDescent="0.25">
      <c r="A1561" s="73"/>
      <c r="F1561" s="73">
        <v>0</v>
      </c>
      <c r="G15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1561</f>
        <v>0</v>
      </c>
      <c r="H15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1" s="73"/>
    </row>
    <row r="1562" spans="1:10" x14ac:dyDescent="0.25">
      <c r="A1562" s="73"/>
      <c r="F1562" s="73">
        <v>0</v>
      </c>
      <c r="G15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1562</f>
        <v>0</v>
      </c>
      <c r="H15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2" s="73"/>
    </row>
    <row r="1563" spans="1:10" x14ac:dyDescent="0.25">
      <c r="A1563" s="73"/>
      <c r="F1563" s="73">
        <v>0</v>
      </c>
      <c r="G15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1563</f>
        <v>0</v>
      </c>
      <c r="H15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3" s="73"/>
    </row>
    <row r="1564" spans="1:10" x14ac:dyDescent="0.25">
      <c r="A1564" s="73"/>
      <c r="F1564" s="73">
        <v>0</v>
      </c>
      <c r="G15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1564</f>
        <v>0</v>
      </c>
      <c r="H15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4" s="73"/>
    </row>
    <row r="1565" spans="1:10" x14ac:dyDescent="0.25">
      <c r="A1565" s="73"/>
      <c r="F1565" s="73">
        <v>0</v>
      </c>
      <c r="G15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1565</f>
        <v>0</v>
      </c>
      <c r="H15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5" s="73"/>
    </row>
    <row r="1566" spans="1:10" x14ac:dyDescent="0.25">
      <c r="A1566" s="73"/>
      <c r="F1566" s="73">
        <v>0</v>
      </c>
      <c r="G15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1566</f>
        <v>0</v>
      </c>
      <c r="H15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6" s="73"/>
    </row>
    <row r="1567" spans="1:10" x14ac:dyDescent="0.25">
      <c r="A1567" s="73"/>
      <c r="F1567" s="73">
        <v>0</v>
      </c>
      <c r="G15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1567</f>
        <v>0</v>
      </c>
      <c r="H15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7" s="73"/>
    </row>
    <row r="1568" spans="1:10" x14ac:dyDescent="0.25">
      <c r="A1568" s="73"/>
      <c r="F1568" s="73">
        <v>0</v>
      </c>
      <c r="G15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1568</f>
        <v>0</v>
      </c>
      <c r="H15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8" s="73"/>
    </row>
    <row r="1569" spans="1:10" x14ac:dyDescent="0.25">
      <c r="A1569" s="73"/>
      <c r="F1569" s="73">
        <v>0</v>
      </c>
      <c r="G15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1569</f>
        <v>0</v>
      </c>
      <c r="H15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69" s="73"/>
    </row>
    <row r="1570" spans="1:10" x14ac:dyDescent="0.25">
      <c r="A1570" s="73"/>
      <c r="F1570" s="73">
        <v>0</v>
      </c>
      <c r="G15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1570</f>
        <v>0</v>
      </c>
      <c r="H15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0" s="73"/>
    </row>
    <row r="1571" spans="1:10" x14ac:dyDescent="0.25">
      <c r="A1571" s="73"/>
      <c r="F1571" s="73">
        <v>0</v>
      </c>
      <c r="G15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1571</f>
        <v>0</v>
      </c>
      <c r="H15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1" s="73"/>
    </row>
    <row r="1572" spans="1:10" x14ac:dyDescent="0.25">
      <c r="A1572" s="73"/>
      <c r="F1572" s="73">
        <v>0</v>
      </c>
      <c r="G15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1572</f>
        <v>0</v>
      </c>
      <c r="H15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2" s="73"/>
    </row>
    <row r="1573" spans="1:10" x14ac:dyDescent="0.25">
      <c r="A1573" s="73"/>
      <c r="F1573" s="73">
        <v>0</v>
      </c>
      <c r="G15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1573</f>
        <v>0</v>
      </c>
      <c r="H15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3" s="73"/>
    </row>
    <row r="1574" spans="1:10" x14ac:dyDescent="0.25">
      <c r="A1574" s="73"/>
      <c r="F1574" s="73">
        <v>0</v>
      </c>
      <c r="G15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1574</f>
        <v>0</v>
      </c>
      <c r="H15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4" s="73"/>
    </row>
    <row r="1575" spans="1:10" x14ac:dyDescent="0.25">
      <c r="A1575" s="73"/>
      <c r="F1575" s="73">
        <v>0</v>
      </c>
      <c r="G15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1575</f>
        <v>0</v>
      </c>
      <c r="H15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5" s="73"/>
    </row>
    <row r="1576" spans="1:10" x14ac:dyDescent="0.25">
      <c r="A1576" s="73"/>
      <c r="F1576" s="73">
        <v>0</v>
      </c>
      <c r="G15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1576</f>
        <v>0</v>
      </c>
      <c r="H15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6" s="73"/>
    </row>
    <row r="1577" spans="1:10" x14ac:dyDescent="0.25">
      <c r="A1577" s="73"/>
      <c r="F1577" s="73">
        <v>0</v>
      </c>
      <c r="G15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1577</f>
        <v>0</v>
      </c>
      <c r="H15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7" s="73"/>
    </row>
    <row r="1578" spans="1:10" x14ac:dyDescent="0.25">
      <c r="A1578" s="73"/>
      <c r="F1578" s="73">
        <v>0</v>
      </c>
      <c r="G15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1578</f>
        <v>0</v>
      </c>
      <c r="H15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8" s="73"/>
    </row>
    <row r="1579" spans="1:10" x14ac:dyDescent="0.25">
      <c r="A1579" s="73"/>
      <c r="F1579" s="73">
        <v>0</v>
      </c>
      <c r="G15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1579</f>
        <v>0</v>
      </c>
      <c r="H15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79" s="73"/>
    </row>
    <row r="1580" spans="1:10" x14ac:dyDescent="0.25">
      <c r="A1580" s="73"/>
      <c r="F1580" s="73">
        <v>0</v>
      </c>
      <c r="G15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1580</f>
        <v>0</v>
      </c>
      <c r="H15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0" s="73"/>
    </row>
    <row r="1581" spans="1:10" x14ac:dyDescent="0.25">
      <c r="A1581" s="73"/>
      <c r="F1581" s="73">
        <v>0</v>
      </c>
      <c r="G15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1581</f>
        <v>0</v>
      </c>
      <c r="H15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1" s="73"/>
    </row>
    <row r="1582" spans="1:10" x14ac:dyDescent="0.25">
      <c r="A1582" s="73"/>
      <c r="F1582" s="73">
        <v>0</v>
      </c>
      <c r="G15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1582</f>
        <v>0</v>
      </c>
      <c r="H15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2" s="73"/>
    </row>
    <row r="1583" spans="1:10" x14ac:dyDescent="0.25">
      <c r="A1583" s="73"/>
      <c r="F1583" s="73">
        <v>0</v>
      </c>
      <c r="G15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1583</f>
        <v>0</v>
      </c>
      <c r="H15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3" s="73"/>
    </row>
    <row r="1584" spans="1:10" x14ac:dyDescent="0.25">
      <c r="A1584" s="73"/>
      <c r="F1584" s="73">
        <v>0</v>
      </c>
      <c r="G15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1584</f>
        <v>0</v>
      </c>
      <c r="H15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4" s="73"/>
    </row>
    <row r="1585" spans="1:10" x14ac:dyDescent="0.25">
      <c r="A1585" s="73"/>
      <c r="F1585" s="73">
        <v>0</v>
      </c>
      <c r="G15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1585</f>
        <v>0</v>
      </c>
      <c r="H15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5" s="73"/>
    </row>
    <row r="1586" spans="1:10" x14ac:dyDescent="0.25">
      <c r="A1586" s="73"/>
      <c r="F1586" s="73">
        <v>0</v>
      </c>
      <c r="G15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1586</f>
        <v>0</v>
      </c>
      <c r="H15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6" s="73"/>
    </row>
    <row r="1587" spans="1:10" x14ac:dyDescent="0.25">
      <c r="A1587" s="73"/>
      <c r="F1587" s="73">
        <v>0</v>
      </c>
      <c r="G15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1587</f>
        <v>0</v>
      </c>
      <c r="H15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7" s="73"/>
    </row>
    <row r="1588" spans="1:10" x14ac:dyDescent="0.25">
      <c r="A1588" s="73"/>
      <c r="F1588" s="73">
        <v>0</v>
      </c>
      <c r="G15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1588</f>
        <v>0</v>
      </c>
      <c r="H15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8" s="73"/>
    </row>
    <row r="1589" spans="1:10" x14ac:dyDescent="0.25">
      <c r="A1589" s="73"/>
      <c r="F1589" s="73">
        <v>0</v>
      </c>
      <c r="G15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1589</f>
        <v>0</v>
      </c>
      <c r="H15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89" s="73"/>
    </row>
    <row r="1590" spans="1:10" x14ac:dyDescent="0.25">
      <c r="A1590" s="73"/>
      <c r="F1590" s="73">
        <v>0</v>
      </c>
      <c r="G15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1590</f>
        <v>0</v>
      </c>
      <c r="H15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0" s="73"/>
    </row>
    <row r="1591" spans="1:10" x14ac:dyDescent="0.25">
      <c r="A1591" s="73"/>
      <c r="F1591" s="73">
        <v>0</v>
      </c>
      <c r="G15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1591</f>
        <v>0</v>
      </c>
      <c r="H15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1" s="73"/>
    </row>
    <row r="1592" spans="1:10" x14ac:dyDescent="0.25">
      <c r="A1592" s="73"/>
      <c r="F1592" s="73">
        <v>0</v>
      </c>
      <c r="G15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1592</f>
        <v>0</v>
      </c>
      <c r="H15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2" s="73"/>
    </row>
    <row r="1593" spans="1:10" x14ac:dyDescent="0.25">
      <c r="A1593" s="73"/>
      <c r="F1593" s="73">
        <v>0</v>
      </c>
      <c r="G15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1593</f>
        <v>0</v>
      </c>
      <c r="H15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3" s="73"/>
    </row>
    <row r="1594" spans="1:10" x14ac:dyDescent="0.25">
      <c r="A1594" s="73"/>
      <c r="F1594" s="73">
        <v>0</v>
      </c>
      <c r="G15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1594</f>
        <v>0</v>
      </c>
      <c r="H15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4" s="73"/>
    </row>
    <row r="1595" spans="1:10" x14ac:dyDescent="0.25">
      <c r="A1595" s="73"/>
      <c r="F1595" s="73">
        <v>0</v>
      </c>
      <c r="G15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1595</f>
        <v>0</v>
      </c>
      <c r="H15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5" s="73"/>
    </row>
    <row r="1596" spans="1:10" x14ac:dyDescent="0.25">
      <c r="A1596" s="73"/>
      <c r="F1596" s="73">
        <v>0</v>
      </c>
      <c r="G15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1596</f>
        <v>0</v>
      </c>
      <c r="H15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6" s="73"/>
    </row>
    <row r="1597" spans="1:10" x14ac:dyDescent="0.25">
      <c r="A1597" s="73"/>
      <c r="F1597" s="73">
        <v>0</v>
      </c>
      <c r="G15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1597</f>
        <v>0</v>
      </c>
      <c r="H15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7" s="73"/>
    </row>
    <row r="1598" spans="1:10" x14ac:dyDescent="0.25">
      <c r="A1598" s="73"/>
      <c r="F1598" s="73">
        <v>0</v>
      </c>
      <c r="G15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1598</f>
        <v>0</v>
      </c>
      <c r="H15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8" s="73"/>
    </row>
    <row r="1599" spans="1:10" x14ac:dyDescent="0.25">
      <c r="A1599" s="73"/>
      <c r="F1599" s="73">
        <v>0</v>
      </c>
      <c r="G15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1599</f>
        <v>0</v>
      </c>
      <c r="H15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599" s="73"/>
    </row>
    <row r="1600" spans="1:10" x14ac:dyDescent="0.25">
      <c r="A1600" s="73"/>
      <c r="F1600" s="73">
        <v>0</v>
      </c>
      <c r="G16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1600</f>
        <v>0</v>
      </c>
      <c r="H16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0" s="73"/>
    </row>
    <row r="1601" spans="1:10" x14ac:dyDescent="0.25">
      <c r="A1601" s="73"/>
      <c r="F1601" s="73">
        <v>0</v>
      </c>
      <c r="G16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1601</f>
        <v>0</v>
      </c>
      <c r="H16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1" s="73"/>
    </row>
    <row r="1602" spans="1:10" x14ac:dyDescent="0.25">
      <c r="A1602" s="73"/>
      <c r="F1602" s="73">
        <v>0</v>
      </c>
      <c r="G16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1602</f>
        <v>0</v>
      </c>
      <c r="H16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2" s="73"/>
    </row>
    <row r="1603" spans="1:10" x14ac:dyDescent="0.25">
      <c r="A1603" s="73"/>
      <c r="F1603" s="73">
        <v>0</v>
      </c>
      <c r="G16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1603</f>
        <v>0</v>
      </c>
      <c r="H16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3" s="73"/>
    </row>
    <row r="1604" spans="1:10" x14ac:dyDescent="0.25">
      <c r="A1604" s="73"/>
      <c r="F1604" s="73">
        <v>0</v>
      </c>
      <c r="G16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1604</f>
        <v>0</v>
      </c>
      <c r="H16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4" s="73"/>
    </row>
    <row r="1605" spans="1:10" x14ac:dyDescent="0.25">
      <c r="A1605" s="73"/>
      <c r="F1605" s="73">
        <v>0</v>
      </c>
      <c r="G16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1605</f>
        <v>0</v>
      </c>
      <c r="H16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5" s="73"/>
    </row>
    <row r="1606" spans="1:10" x14ac:dyDescent="0.25">
      <c r="A1606" s="73"/>
      <c r="F1606" s="73">
        <v>0</v>
      </c>
      <c r="G16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1606</f>
        <v>0</v>
      </c>
      <c r="H16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6" s="73"/>
    </row>
    <row r="1607" spans="1:10" x14ac:dyDescent="0.25">
      <c r="A1607" s="73"/>
      <c r="F1607" s="73">
        <v>0</v>
      </c>
      <c r="G16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1607</f>
        <v>0</v>
      </c>
      <c r="H16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7" s="73"/>
    </row>
    <row r="1608" spans="1:10" x14ac:dyDescent="0.25">
      <c r="A1608" s="73"/>
      <c r="F1608" s="73">
        <v>0</v>
      </c>
      <c r="G16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1608</f>
        <v>0</v>
      </c>
      <c r="H16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8" s="73"/>
    </row>
    <row r="1609" spans="1:10" x14ac:dyDescent="0.25">
      <c r="A1609" s="73"/>
      <c r="F1609" s="73">
        <v>0</v>
      </c>
      <c r="G16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1609</f>
        <v>0</v>
      </c>
      <c r="H16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09" s="73"/>
    </row>
    <row r="1610" spans="1:10" x14ac:dyDescent="0.25">
      <c r="A1610" s="73"/>
      <c r="F1610" s="73">
        <v>0</v>
      </c>
      <c r="G16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1610</f>
        <v>0</v>
      </c>
      <c r="H16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0" s="73"/>
    </row>
    <row r="1611" spans="1:10" x14ac:dyDescent="0.25">
      <c r="A1611" s="73"/>
      <c r="F1611" s="73">
        <v>0</v>
      </c>
      <c r="G16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1611</f>
        <v>0</v>
      </c>
      <c r="H16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1" s="73"/>
    </row>
    <row r="1612" spans="1:10" x14ac:dyDescent="0.25">
      <c r="A1612" s="73"/>
      <c r="F1612" s="73">
        <v>0</v>
      </c>
      <c r="G16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1612</f>
        <v>0</v>
      </c>
      <c r="H16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2" s="73"/>
    </row>
    <row r="1613" spans="1:10" x14ac:dyDescent="0.25">
      <c r="A1613" s="73"/>
      <c r="F1613" s="73">
        <v>0</v>
      </c>
      <c r="G16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1613</f>
        <v>0</v>
      </c>
      <c r="H16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3" s="73"/>
    </row>
    <row r="1614" spans="1:10" x14ac:dyDescent="0.25">
      <c r="A1614" s="73"/>
      <c r="F1614" s="73">
        <v>0</v>
      </c>
      <c r="G16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1614</f>
        <v>0</v>
      </c>
      <c r="H16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4" s="73"/>
    </row>
    <row r="1615" spans="1:10" x14ac:dyDescent="0.25">
      <c r="A1615" s="73"/>
      <c r="F1615" s="73">
        <v>0</v>
      </c>
      <c r="G16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1615</f>
        <v>0</v>
      </c>
      <c r="H16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5" s="73"/>
    </row>
    <row r="1616" spans="1:10" x14ac:dyDescent="0.25">
      <c r="A1616" s="73"/>
      <c r="F1616" s="73">
        <v>0</v>
      </c>
      <c r="G16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1616</f>
        <v>0</v>
      </c>
      <c r="H16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6" s="73"/>
    </row>
    <row r="1617" spans="1:10" x14ac:dyDescent="0.25">
      <c r="A1617" s="73"/>
      <c r="F1617" s="73">
        <v>0</v>
      </c>
      <c r="G16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1617</f>
        <v>0</v>
      </c>
      <c r="H16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7" s="73"/>
    </row>
    <row r="1618" spans="1:10" x14ac:dyDescent="0.25">
      <c r="A1618" s="73"/>
      <c r="F1618" s="73">
        <v>0</v>
      </c>
      <c r="G16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1618</f>
        <v>0</v>
      </c>
      <c r="H16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8" s="73"/>
    </row>
    <row r="1619" spans="1:10" x14ac:dyDescent="0.25">
      <c r="A1619" s="73"/>
      <c r="F1619" s="73">
        <v>0</v>
      </c>
      <c r="G16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1619</f>
        <v>0</v>
      </c>
      <c r="H16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19" s="73"/>
    </row>
    <row r="1620" spans="1:10" x14ac:dyDescent="0.25">
      <c r="A1620" s="73"/>
      <c r="F1620" s="73">
        <v>0</v>
      </c>
      <c r="G16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1620</f>
        <v>0</v>
      </c>
      <c r="H16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0" s="73"/>
    </row>
    <row r="1621" spans="1:10" x14ac:dyDescent="0.25">
      <c r="A1621" s="73"/>
      <c r="F1621" s="73">
        <v>0</v>
      </c>
      <c r="G16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1621</f>
        <v>0</v>
      </c>
      <c r="H16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1" s="73"/>
    </row>
    <row r="1622" spans="1:10" x14ac:dyDescent="0.25">
      <c r="A1622" s="73"/>
      <c r="F1622" s="73">
        <v>0</v>
      </c>
      <c r="G16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1622</f>
        <v>0</v>
      </c>
      <c r="H16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2" s="73"/>
    </row>
    <row r="1623" spans="1:10" x14ac:dyDescent="0.25">
      <c r="A1623" s="73"/>
      <c r="F1623" s="73">
        <v>0</v>
      </c>
      <c r="G16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1623</f>
        <v>0</v>
      </c>
      <c r="H16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3" s="73"/>
    </row>
    <row r="1624" spans="1:10" x14ac:dyDescent="0.25">
      <c r="A1624" s="73"/>
      <c r="F1624" s="73">
        <v>0</v>
      </c>
      <c r="G16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1624</f>
        <v>0</v>
      </c>
      <c r="H16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4" s="73"/>
    </row>
    <row r="1625" spans="1:10" x14ac:dyDescent="0.25">
      <c r="A1625" s="73"/>
      <c r="F1625" s="73">
        <v>0</v>
      </c>
      <c r="G16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1625</f>
        <v>0</v>
      </c>
      <c r="H16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5" s="73"/>
    </row>
    <row r="1626" spans="1:10" x14ac:dyDescent="0.25">
      <c r="A1626" s="73"/>
      <c r="F1626" s="73">
        <v>0</v>
      </c>
      <c r="G16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1626</f>
        <v>0</v>
      </c>
      <c r="H16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6" s="73"/>
    </row>
    <row r="1627" spans="1:10" x14ac:dyDescent="0.25">
      <c r="A1627" s="73"/>
      <c r="F1627" s="73">
        <v>0</v>
      </c>
      <c r="G16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1627</f>
        <v>0</v>
      </c>
      <c r="H16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7" s="73"/>
    </row>
    <row r="1628" spans="1:10" x14ac:dyDescent="0.25">
      <c r="A1628" s="73"/>
      <c r="F1628" s="73">
        <v>0</v>
      </c>
      <c r="G16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1628</f>
        <v>0</v>
      </c>
      <c r="H16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8" s="73"/>
    </row>
    <row r="1629" spans="1:10" x14ac:dyDescent="0.25">
      <c r="A1629" s="73"/>
      <c r="F1629" s="73">
        <v>0</v>
      </c>
      <c r="G16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1629</f>
        <v>0</v>
      </c>
      <c r="H16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29" s="73"/>
    </row>
    <row r="1630" spans="1:10" x14ac:dyDescent="0.25">
      <c r="A1630" s="73"/>
      <c r="F1630" s="73">
        <v>0</v>
      </c>
      <c r="G16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1630</f>
        <v>0</v>
      </c>
      <c r="H16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0" s="73"/>
    </row>
    <row r="1631" spans="1:10" x14ac:dyDescent="0.25">
      <c r="A1631" s="73"/>
      <c r="F1631" s="73">
        <v>0</v>
      </c>
      <c r="G16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1631</f>
        <v>0</v>
      </c>
      <c r="H16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1" s="73"/>
    </row>
    <row r="1632" spans="1:10" x14ac:dyDescent="0.25">
      <c r="A1632" s="73"/>
      <c r="F1632" s="73">
        <v>0</v>
      </c>
      <c r="G16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1632</f>
        <v>0</v>
      </c>
      <c r="H16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2" s="73"/>
    </row>
    <row r="1633" spans="1:10" x14ac:dyDescent="0.25">
      <c r="A1633" s="73"/>
      <c r="F1633" s="73">
        <v>0</v>
      </c>
      <c r="G16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1633</f>
        <v>0</v>
      </c>
      <c r="H16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3" s="73"/>
    </row>
    <row r="1634" spans="1:10" x14ac:dyDescent="0.25">
      <c r="A1634" s="73"/>
      <c r="F1634" s="73">
        <v>0</v>
      </c>
      <c r="G16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1634</f>
        <v>0</v>
      </c>
      <c r="H16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4" s="73"/>
    </row>
    <row r="1635" spans="1:10" x14ac:dyDescent="0.25">
      <c r="A1635" s="73"/>
      <c r="F1635" s="73">
        <v>0</v>
      </c>
      <c r="G16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1635</f>
        <v>0</v>
      </c>
      <c r="H16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5" s="73"/>
    </row>
    <row r="1636" spans="1:10" x14ac:dyDescent="0.25">
      <c r="A1636" s="73"/>
      <c r="F1636" s="73">
        <v>0</v>
      </c>
      <c r="G16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1636</f>
        <v>0</v>
      </c>
      <c r="H16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6" s="73"/>
    </row>
    <row r="1637" spans="1:10" x14ac:dyDescent="0.25">
      <c r="A1637" s="73"/>
      <c r="F1637" s="73">
        <v>0</v>
      </c>
      <c r="G16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1637</f>
        <v>0</v>
      </c>
      <c r="H16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7" s="73"/>
    </row>
    <row r="1638" spans="1:10" x14ac:dyDescent="0.25">
      <c r="A1638" s="73"/>
      <c r="F1638" s="73">
        <v>0</v>
      </c>
      <c r="G16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1638</f>
        <v>0</v>
      </c>
      <c r="H16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8" s="73"/>
    </row>
    <row r="1639" spans="1:10" x14ac:dyDescent="0.25">
      <c r="A1639" s="73"/>
      <c r="F1639" s="73">
        <v>0</v>
      </c>
      <c r="G16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1639</f>
        <v>0</v>
      </c>
      <c r="H16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39" s="73"/>
    </row>
    <row r="1640" spans="1:10" x14ac:dyDescent="0.25">
      <c r="A1640" s="73"/>
      <c r="F1640" s="73">
        <v>0</v>
      </c>
      <c r="G16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1640</f>
        <v>0</v>
      </c>
      <c r="H16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0" s="73"/>
    </row>
    <row r="1641" spans="1:10" x14ac:dyDescent="0.25">
      <c r="A1641" s="73"/>
      <c r="F1641" s="73">
        <v>0</v>
      </c>
      <c r="G16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1641</f>
        <v>0</v>
      </c>
      <c r="H16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1" s="73"/>
    </row>
    <row r="1642" spans="1:10" x14ac:dyDescent="0.25">
      <c r="A1642" s="73"/>
      <c r="F1642" s="73">
        <v>0</v>
      </c>
      <c r="G16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1642</f>
        <v>0</v>
      </c>
      <c r="H16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2" s="73"/>
    </row>
    <row r="1643" spans="1:10" x14ac:dyDescent="0.25">
      <c r="A1643" s="73"/>
      <c r="F1643" s="73">
        <v>0</v>
      </c>
      <c r="G16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1643</f>
        <v>0</v>
      </c>
      <c r="H16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3" s="73"/>
    </row>
    <row r="1644" spans="1:10" x14ac:dyDescent="0.25">
      <c r="A1644" s="73"/>
      <c r="F1644" s="73">
        <v>0</v>
      </c>
      <c r="G16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1644</f>
        <v>0</v>
      </c>
      <c r="H16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4" s="73"/>
    </row>
    <row r="1645" spans="1:10" x14ac:dyDescent="0.25">
      <c r="A1645" s="73"/>
      <c r="F1645" s="73">
        <v>0</v>
      </c>
      <c r="G16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1645</f>
        <v>0</v>
      </c>
      <c r="H16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5" s="73"/>
    </row>
    <row r="1646" spans="1:10" x14ac:dyDescent="0.25">
      <c r="A1646" s="73"/>
      <c r="F1646" s="73">
        <v>0</v>
      </c>
      <c r="G16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1646</f>
        <v>0</v>
      </c>
      <c r="H16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6" s="73"/>
    </row>
    <row r="1647" spans="1:10" x14ac:dyDescent="0.25">
      <c r="A1647" s="73"/>
      <c r="F1647" s="73">
        <v>0</v>
      </c>
      <c r="G16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1647</f>
        <v>0</v>
      </c>
      <c r="H16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7" s="73"/>
    </row>
    <row r="1648" spans="1:10" x14ac:dyDescent="0.25">
      <c r="A1648" s="73"/>
      <c r="F1648" s="73">
        <v>0</v>
      </c>
      <c r="G16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1648</f>
        <v>0</v>
      </c>
      <c r="H16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8" s="73"/>
    </row>
    <row r="1649" spans="1:10" x14ac:dyDescent="0.25">
      <c r="A1649" s="73"/>
      <c r="F1649" s="73">
        <v>0</v>
      </c>
      <c r="G16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1649</f>
        <v>0</v>
      </c>
      <c r="H16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49" s="73"/>
    </row>
    <row r="1650" spans="1:10" x14ac:dyDescent="0.25">
      <c r="A1650" s="73"/>
      <c r="F1650" s="73">
        <v>0</v>
      </c>
      <c r="G16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1650</f>
        <v>0</v>
      </c>
      <c r="H16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0" s="73"/>
    </row>
    <row r="1651" spans="1:10" x14ac:dyDescent="0.25">
      <c r="A1651" s="73"/>
      <c r="F1651" s="73">
        <v>0</v>
      </c>
      <c r="G16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1651</f>
        <v>0</v>
      </c>
      <c r="H16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1" s="73"/>
    </row>
    <row r="1652" spans="1:10" x14ac:dyDescent="0.25">
      <c r="A1652" s="73"/>
      <c r="F1652" s="73">
        <v>0</v>
      </c>
      <c r="G16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1652</f>
        <v>0</v>
      </c>
      <c r="H16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2" s="73"/>
    </row>
    <row r="1653" spans="1:10" x14ac:dyDescent="0.25">
      <c r="A1653" s="73"/>
      <c r="F1653" s="73">
        <v>0</v>
      </c>
      <c r="G16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1653</f>
        <v>0</v>
      </c>
      <c r="H16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3" s="73"/>
    </row>
    <row r="1654" spans="1:10" x14ac:dyDescent="0.25">
      <c r="A1654" s="73"/>
      <c r="F1654" s="73">
        <v>0</v>
      </c>
      <c r="G16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1654</f>
        <v>0</v>
      </c>
      <c r="H16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4" s="73"/>
    </row>
    <row r="1655" spans="1:10" x14ac:dyDescent="0.25">
      <c r="A1655" s="73"/>
      <c r="F1655" s="73">
        <v>0</v>
      </c>
      <c r="G16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1655</f>
        <v>0</v>
      </c>
      <c r="H16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5" s="73"/>
    </row>
    <row r="1656" spans="1:10" x14ac:dyDescent="0.25">
      <c r="A1656" s="73"/>
      <c r="F1656" s="73">
        <v>0</v>
      </c>
      <c r="G16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1656</f>
        <v>0</v>
      </c>
      <c r="H16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6" s="73"/>
    </row>
    <row r="1657" spans="1:10" x14ac:dyDescent="0.25">
      <c r="A1657" s="73"/>
      <c r="F1657" s="73">
        <v>0</v>
      </c>
      <c r="G16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1657</f>
        <v>0</v>
      </c>
      <c r="H16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7" s="73"/>
    </row>
    <row r="1658" spans="1:10" x14ac:dyDescent="0.25">
      <c r="A1658" s="73"/>
      <c r="F1658" s="73">
        <v>0</v>
      </c>
      <c r="G16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1658</f>
        <v>0</v>
      </c>
      <c r="H16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8" s="73"/>
    </row>
    <row r="1659" spans="1:10" x14ac:dyDescent="0.25">
      <c r="A1659" s="73"/>
      <c r="F1659" s="73">
        <v>0</v>
      </c>
      <c r="G16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1659</f>
        <v>0</v>
      </c>
      <c r="H16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59" s="73"/>
    </row>
    <row r="1660" spans="1:10" x14ac:dyDescent="0.25">
      <c r="A1660" s="73"/>
      <c r="F1660" s="73">
        <v>0</v>
      </c>
      <c r="G16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1660</f>
        <v>0</v>
      </c>
      <c r="H16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0" s="73"/>
    </row>
    <row r="1661" spans="1:10" x14ac:dyDescent="0.25">
      <c r="A1661" s="73"/>
      <c r="F1661" s="73">
        <v>0</v>
      </c>
      <c r="G16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1661</f>
        <v>0</v>
      </c>
      <c r="H16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1" s="73"/>
    </row>
    <row r="1662" spans="1:10" x14ac:dyDescent="0.25">
      <c r="A1662" s="73"/>
      <c r="F1662" s="73">
        <v>0</v>
      </c>
      <c r="G16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1662</f>
        <v>0</v>
      </c>
      <c r="H16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2" s="73"/>
    </row>
    <row r="1663" spans="1:10" x14ac:dyDescent="0.25">
      <c r="A1663" s="73"/>
      <c r="F1663" s="73">
        <v>0</v>
      </c>
      <c r="G16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1663</f>
        <v>0</v>
      </c>
      <c r="H16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3" s="73"/>
    </row>
    <row r="1664" spans="1:10" x14ac:dyDescent="0.25">
      <c r="A1664" s="73"/>
      <c r="F1664" s="73">
        <v>0</v>
      </c>
      <c r="G16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1664</f>
        <v>0</v>
      </c>
      <c r="H16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4" s="73"/>
    </row>
    <row r="1665" spans="1:10" x14ac:dyDescent="0.25">
      <c r="A1665" s="73"/>
      <c r="F1665" s="73">
        <v>0</v>
      </c>
      <c r="G16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1665</f>
        <v>0</v>
      </c>
      <c r="H16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5" s="73"/>
    </row>
    <row r="1666" spans="1:10" x14ac:dyDescent="0.25">
      <c r="A1666" s="73"/>
      <c r="F1666" s="73">
        <v>0</v>
      </c>
      <c r="G16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1666</f>
        <v>0</v>
      </c>
      <c r="H16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6" s="73"/>
    </row>
    <row r="1667" spans="1:10" x14ac:dyDescent="0.25">
      <c r="A1667" s="73"/>
      <c r="F1667" s="73">
        <v>0</v>
      </c>
      <c r="G16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1667</f>
        <v>0</v>
      </c>
      <c r="H16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7" s="73"/>
    </row>
    <row r="1668" spans="1:10" x14ac:dyDescent="0.25">
      <c r="A1668" s="73"/>
      <c r="F1668" s="73">
        <v>0</v>
      </c>
      <c r="G16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1668</f>
        <v>0</v>
      </c>
      <c r="H16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8" s="73"/>
    </row>
    <row r="1669" spans="1:10" x14ac:dyDescent="0.25">
      <c r="A1669" s="73"/>
      <c r="F1669" s="73">
        <v>0</v>
      </c>
      <c r="G16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1669</f>
        <v>0</v>
      </c>
      <c r="H16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69" s="73"/>
    </row>
    <row r="1670" spans="1:10" x14ac:dyDescent="0.25">
      <c r="A1670" s="73"/>
      <c r="F1670" s="73">
        <v>0</v>
      </c>
      <c r="G16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1670</f>
        <v>0</v>
      </c>
      <c r="H16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0" s="73"/>
    </row>
    <row r="1671" spans="1:10" x14ac:dyDescent="0.25">
      <c r="A1671" s="73"/>
      <c r="F1671" s="73">
        <v>0</v>
      </c>
      <c r="G16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1671</f>
        <v>0</v>
      </c>
      <c r="H16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1" s="73"/>
    </row>
    <row r="1672" spans="1:10" x14ac:dyDescent="0.25">
      <c r="A1672" s="73"/>
      <c r="F1672" s="73">
        <v>0</v>
      </c>
      <c r="G16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1672</f>
        <v>0</v>
      </c>
      <c r="H16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2" s="73"/>
    </row>
    <row r="1673" spans="1:10" x14ac:dyDescent="0.25">
      <c r="A1673" s="73"/>
      <c r="F1673" s="73">
        <v>0</v>
      </c>
      <c r="G16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1673</f>
        <v>0</v>
      </c>
      <c r="H16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3" s="73"/>
    </row>
    <row r="1674" spans="1:10" x14ac:dyDescent="0.25">
      <c r="A1674" s="73"/>
      <c r="F1674" s="73">
        <v>0</v>
      </c>
      <c r="G16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1674</f>
        <v>0</v>
      </c>
      <c r="H16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4" s="73"/>
    </row>
    <row r="1675" spans="1:10" x14ac:dyDescent="0.25">
      <c r="A1675" s="73"/>
      <c r="F1675" s="73">
        <v>0</v>
      </c>
      <c r="G16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1675</f>
        <v>0</v>
      </c>
      <c r="H16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5" s="73"/>
    </row>
    <row r="1676" spans="1:10" x14ac:dyDescent="0.25">
      <c r="A1676" s="73"/>
      <c r="F1676" s="73">
        <v>0</v>
      </c>
      <c r="G16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1676</f>
        <v>0</v>
      </c>
      <c r="H16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6" s="73"/>
    </row>
    <row r="1677" spans="1:10" x14ac:dyDescent="0.25">
      <c r="A1677" s="73"/>
      <c r="F1677" s="73">
        <v>0</v>
      </c>
      <c r="G16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1677</f>
        <v>0</v>
      </c>
      <c r="H16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7" s="73"/>
    </row>
    <row r="1678" spans="1:10" x14ac:dyDescent="0.25">
      <c r="A1678" s="73"/>
      <c r="F1678" s="73">
        <v>0</v>
      </c>
      <c r="G16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1678</f>
        <v>0</v>
      </c>
      <c r="H16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8" s="73"/>
    </row>
    <row r="1679" spans="1:10" x14ac:dyDescent="0.25">
      <c r="A1679" s="73"/>
      <c r="F1679" s="73">
        <v>0</v>
      </c>
      <c r="G16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1679</f>
        <v>0</v>
      </c>
      <c r="H16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79" s="73"/>
    </row>
    <row r="1680" spans="1:10" x14ac:dyDescent="0.25">
      <c r="A1680" s="73"/>
      <c r="F1680" s="73">
        <v>0</v>
      </c>
      <c r="G16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1680</f>
        <v>0</v>
      </c>
      <c r="H16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0" s="73"/>
    </row>
    <row r="1681" spans="1:10" x14ac:dyDescent="0.25">
      <c r="A1681" s="73"/>
      <c r="F1681" s="73">
        <v>0</v>
      </c>
      <c r="G16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1681</f>
        <v>0</v>
      </c>
      <c r="H16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1" s="73"/>
    </row>
    <row r="1682" spans="1:10" x14ac:dyDescent="0.25">
      <c r="A1682" s="73"/>
      <c r="F1682" s="73">
        <v>0</v>
      </c>
      <c r="G16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1682</f>
        <v>0</v>
      </c>
      <c r="H16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2" s="73"/>
    </row>
    <row r="1683" spans="1:10" x14ac:dyDescent="0.25">
      <c r="A1683" s="73"/>
      <c r="F1683" s="73">
        <v>0</v>
      </c>
      <c r="G16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1683</f>
        <v>0</v>
      </c>
      <c r="H16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3" s="73"/>
    </row>
    <row r="1684" spans="1:10" x14ac:dyDescent="0.25">
      <c r="A1684" s="73"/>
      <c r="F1684" s="73">
        <v>0</v>
      </c>
      <c r="G16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1684</f>
        <v>0</v>
      </c>
      <c r="H16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4" s="73"/>
    </row>
    <row r="1685" spans="1:10" x14ac:dyDescent="0.25">
      <c r="A1685" s="73"/>
      <c r="F1685" s="73">
        <v>0</v>
      </c>
      <c r="G16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1685</f>
        <v>0</v>
      </c>
      <c r="H16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5" s="73"/>
    </row>
    <row r="1686" spans="1:10" x14ac:dyDescent="0.25">
      <c r="A1686" s="73"/>
      <c r="F1686" s="73">
        <v>0</v>
      </c>
      <c r="G16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1686</f>
        <v>0</v>
      </c>
      <c r="H16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6" s="73"/>
    </row>
    <row r="1687" spans="1:10" x14ac:dyDescent="0.25">
      <c r="A1687" s="73"/>
      <c r="F1687" s="73">
        <v>0</v>
      </c>
      <c r="G16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1687</f>
        <v>0</v>
      </c>
      <c r="H16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7" s="73"/>
    </row>
    <row r="1688" spans="1:10" x14ac:dyDescent="0.25">
      <c r="A1688" s="73"/>
      <c r="F1688" s="73">
        <v>0</v>
      </c>
      <c r="G16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1688</f>
        <v>0</v>
      </c>
      <c r="H16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8" s="73"/>
    </row>
    <row r="1689" spans="1:10" x14ac:dyDescent="0.25">
      <c r="A1689" s="73"/>
      <c r="F1689" s="73">
        <v>0</v>
      </c>
      <c r="G16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1689</f>
        <v>0</v>
      </c>
      <c r="H16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89" s="73"/>
    </row>
    <row r="1690" spans="1:10" x14ac:dyDescent="0.25">
      <c r="A1690" s="73"/>
      <c r="F1690" s="73">
        <v>0</v>
      </c>
      <c r="G16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1690</f>
        <v>0</v>
      </c>
      <c r="H16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0" s="73"/>
    </row>
    <row r="1691" spans="1:10" x14ac:dyDescent="0.25">
      <c r="A1691" s="73"/>
      <c r="F1691" s="73">
        <v>0</v>
      </c>
      <c r="G16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1691</f>
        <v>0</v>
      </c>
      <c r="H16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1" s="73"/>
    </row>
    <row r="1692" spans="1:10" x14ac:dyDescent="0.25">
      <c r="A1692" s="73"/>
      <c r="F1692" s="73">
        <v>0</v>
      </c>
      <c r="G16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1692</f>
        <v>0</v>
      </c>
      <c r="H16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2" s="73"/>
    </row>
    <row r="1693" spans="1:10" x14ac:dyDescent="0.25">
      <c r="A1693" s="73"/>
      <c r="F1693" s="73">
        <v>0</v>
      </c>
      <c r="G16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1693</f>
        <v>0</v>
      </c>
      <c r="H16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3" s="73"/>
    </row>
    <row r="1694" spans="1:10" x14ac:dyDescent="0.25">
      <c r="A1694" s="73"/>
      <c r="F1694" s="73">
        <v>0</v>
      </c>
      <c r="G16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1694</f>
        <v>0</v>
      </c>
      <c r="H16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4" s="73"/>
    </row>
    <row r="1695" spans="1:10" x14ac:dyDescent="0.25">
      <c r="A1695" s="73"/>
      <c r="F1695" s="73">
        <v>0</v>
      </c>
      <c r="G16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1695</f>
        <v>0</v>
      </c>
      <c r="H16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5" s="73"/>
    </row>
    <row r="1696" spans="1:10" x14ac:dyDescent="0.25">
      <c r="A1696" s="73"/>
      <c r="F1696" s="73">
        <v>0</v>
      </c>
      <c r="G16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1696</f>
        <v>0</v>
      </c>
      <c r="H16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6" s="73"/>
    </row>
    <row r="1697" spans="1:10" x14ac:dyDescent="0.25">
      <c r="A1697" s="73"/>
      <c r="F1697" s="73">
        <v>0</v>
      </c>
      <c r="G16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1697</f>
        <v>0</v>
      </c>
      <c r="H16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7" s="73"/>
    </row>
    <row r="1698" spans="1:10" x14ac:dyDescent="0.25">
      <c r="A1698" s="73"/>
      <c r="F1698" s="73">
        <v>0</v>
      </c>
      <c r="G16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1698</f>
        <v>0</v>
      </c>
      <c r="H16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8" s="73"/>
    </row>
    <row r="1699" spans="1:10" x14ac:dyDescent="0.25">
      <c r="A1699" s="73"/>
      <c r="F1699" s="73">
        <v>0</v>
      </c>
      <c r="G16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1699</f>
        <v>0</v>
      </c>
      <c r="H16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699" s="73"/>
    </row>
    <row r="1700" spans="1:10" x14ac:dyDescent="0.25">
      <c r="A1700" s="73"/>
      <c r="F1700" s="73">
        <v>0</v>
      </c>
      <c r="G17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1700</f>
        <v>0</v>
      </c>
      <c r="H17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0" s="73"/>
    </row>
    <row r="1701" spans="1:10" x14ac:dyDescent="0.25">
      <c r="A1701" s="73"/>
      <c r="F1701" s="73">
        <v>0</v>
      </c>
      <c r="G17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1701</f>
        <v>0</v>
      </c>
      <c r="H17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1" s="73"/>
    </row>
    <row r="1702" spans="1:10" x14ac:dyDescent="0.25">
      <c r="A1702" s="73"/>
      <c r="F1702" s="73">
        <v>0</v>
      </c>
      <c r="G17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1702</f>
        <v>0</v>
      </c>
      <c r="H17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2" s="73"/>
    </row>
    <row r="1703" spans="1:10" x14ac:dyDescent="0.25">
      <c r="A1703" s="73"/>
      <c r="F1703" s="73">
        <v>0</v>
      </c>
      <c r="G17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1703</f>
        <v>0</v>
      </c>
      <c r="H17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3" s="73"/>
    </row>
    <row r="1704" spans="1:10" x14ac:dyDescent="0.25">
      <c r="A1704" s="73"/>
      <c r="F1704" s="73">
        <v>0</v>
      </c>
      <c r="G17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1704</f>
        <v>0</v>
      </c>
      <c r="H17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4" s="73"/>
    </row>
    <row r="1705" spans="1:10" x14ac:dyDescent="0.25">
      <c r="A1705" s="73"/>
      <c r="F1705" s="73">
        <v>0</v>
      </c>
      <c r="G17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1705</f>
        <v>0</v>
      </c>
      <c r="H17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5" s="73"/>
    </row>
    <row r="1706" spans="1:10" x14ac:dyDescent="0.25">
      <c r="A1706" s="73"/>
      <c r="F1706" s="73">
        <v>0</v>
      </c>
      <c r="G17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1706</f>
        <v>0</v>
      </c>
      <c r="H17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6" s="73"/>
    </row>
    <row r="1707" spans="1:10" x14ac:dyDescent="0.25">
      <c r="A1707" s="73"/>
      <c r="F1707" s="73">
        <v>0</v>
      </c>
      <c r="G17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1707</f>
        <v>0</v>
      </c>
      <c r="H17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7" s="73"/>
    </row>
    <row r="1708" spans="1:10" x14ac:dyDescent="0.25">
      <c r="A1708" s="73"/>
      <c r="F1708" s="73">
        <v>0</v>
      </c>
      <c r="G17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1708</f>
        <v>0</v>
      </c>
      <c r="H17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8" s="73"/>
    </row>
    <row r="1709" spans="1:10" x14ac:dyDescent="0.25">
      <c r="A1709" s="73"/>
      <c r="F1709" s="73">
        <v>0</v>
      </c>
      <c r="G17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1709</f>
        <v>0</v>
      </c>
      <c r="H17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09" s="73"/>
    </row>
    <row r="1710" spans="1:10" x14ac:dyDescent="0.25">
      <c r="A1710" s="73"/>
      <c r="F1710" s="73">
        <v>0</v>
      </c>
      <c r="G17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1710</f>
        <v>0</v>
      </c>
      <c r="H17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0" s="73"/>
    </row>
    <row r="1711" spans="1:10" x14ac:dyDescent="0.25">
      <c r="A1711" s="73"/>
      <c r="F1711" s="73">
        <v>0</v>
      </c>
      <c r="G17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1711</f>
        <v>0</v>
      </c>
      <c r="H17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1" s="73"/>
    </row>
    <row r="1712" spans="1:10" x14ac:dyDescent="0.25">
      <c r="A1712" s="73"/>
      <c r="F1712" s="73">
        <v>0</v>
      </c>
      <c r="G17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1712</f>
        <v>0</v>
      </c>
      <c r="H17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2" s="73"/>
    </row>
    <row r="1713" spans="1:10" x14ac:dyDescent="0.25">
      <c r="A1713" s="73"/>
      <c r="F1713" s="73">
        <v>0</v>
      </c>
      <c r="G17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1713</f>
        <v>0</v>
      </c>
      <c r="H17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3" s="73"/>
    </row>
    <row r="1714" spans="1:10" x14ac:dyDescent="0.25">
      <c r="A1714" s="73"/>
      <c r="F1714" s="73">
        <v>0</v>
      </c>
      <c r="G17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1714</f>
        <v>0</v>
      </c>
      <c r="H17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4" s="73"/>
    </row>
    <row r="1715" spans="1:10" x14ac:dyDescent="0.25">
      <c r="A1715" s="73"/>
      <c r="F1715" s="73">
        <v>0</v>
      </c>
      <c r="G17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1715</f>
        <v>0</v>
      </c>
      <c r="H17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5" s="73"/>
    </row>
    <row r="1716" spans="1:10" x14ac:dyDescent="0.25">
      <c r="A1716" s="73"/>
      <c r="F1716" s="73">
        <v>0</v>
      </c>
      <c r="G17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1716</f>
        <v>0</v>
      </c>
      <c r="H17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6" s="73"/>
    </row>
    <row r="1717" spans="1:10" x14ac:dyDescent="0.25">
      <c r="A1717" s="73"/>
      <c r="F1717" s="73">
        <v>0</v>
      </c>
      <c r="G17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1717</f>
        <v>0</v>
      </c>
      <c r="H17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7" s="73"/>
    </row>
    <row r="1718" spans="1:10" x14ac:dyDescent="0.25">
      <c r="A1718" s="73"/>
      <c r="F1718" s="73">
        <v>0</v>
      </c>
      <c r="G17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1718</f>
        <v>0</v>
      </c>
      <c r="H17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8" s="73"/>
    </row>
    <row r="1719" spans="1:10" x14ac:dyDescent="0.25">
      <c r="A1719" s="73"/>
      <c r="F1719" s="73">
        <v>0</v>
      </c>
      <c r="G17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1719</f>
        <v>0</v>
      </c>
      <c r="H17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19" s="73"/>
    </row>
    <row r="1720" spans="1:10" x14ac:dyDescent="0.25">
      <c r="A1720" s="73"/>
      <c r="F1720" s="73">
        <v>0</v>
      </c>
      <c r="G17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1720</f>
        <v>0</v>
      </c>
      <c r="H17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0" s="73"/>
    </row>
    <row r="1721" spans="1:10" x14ac:dyDescent="0.25">
      <c r="A1721" s="73"/>
      <c r="F1721" s="73">
        <v>0</v>
      </c>
      <c r="G17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1721</f>
        <v>0</v>
      </c>
      <c r="H17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1" s="73"/>
    </row>
    <row r="1722" spans="1:10" x14ac:dyDescent="0.25">
      <c r="A1722" s="73"/>
      <c r="F1722" s="73">
        <v>0</v>
      </c>
      <c r="G17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1722</f>
        <v>0</v>
      </c>
      <c r="H17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2" s="73"/>
    </row>
    <row r="1723" spans="1:10" x14ac:dyDescent="0.25">
      <c r="A1723" s="73"/>
      <c r="F1723" s="73">
        <v>0</v>
      </c>
      <c r="G17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1723</f>
        <v>0</v>
      </c>
      <c r="H17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3" s="73"/>
    </row>
    <row r="1724" spans="1:10" x14ac:dyDescent="0.25">
      <c r="A1724" s="73"/>
      <c r="F1724" s="73">
        <v>0</v>
      </c>
      <c r="G17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1724</f>
        <v>0</v>
      </c>
      <c r="H17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4" s="73"/>
    </row>
    <row r="1725" spans="1:10" x14ac:dyDescent="0.25">
      <c r="A1725" s="73"/>
      <c r="F1725" s="73">
        <v>0</v>
      </c>
      <c r="G17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1725</f>
        <v>0</v>
      </c>
      <c r="H17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5" s="73"/>
    </row>
    <row r="1726" spans="1:10" x14ac:dyDescent="0.25">
      <c r="A1726" s="73"/>
      <c r="F1726" s="73">
        <v>0</v>
      </c>
      <c r="G17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1726</f>
        <v>0</v>
      </c>
      <c r="H17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6" s="73"/>
    </row>
    <row r="1727" spans="1:10" x14ac:dyDescent="0.25">
      <c r="A1727" s="73"/>
      <c r="F1727" s="73">
        <v>0</v>
      </c>
      <c r="G17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1727</f>
        <v>0</v>
      </c>
      <c r="H17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7" s="73"/>
    </row>
    <row r="1728" spans="1:10" x14ac:dyDescent="0.25">
      <c r="A1728" s="73"/>
      <c r="F1728" s="73">
        <v>0</v>
      </c>
      <c r="G17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1728</f>
        <v>0</v>
      </c>
      <c r="H17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8" s="73"/>
    </row>
    <row r="1729" spans="1:10" x14ac:dyDescent="0.25">
      <c r="A1729" s="73"/>
      <c r="F1729" s="73">
        <v>0</v>
      </c>
      <c r="G17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1729</f>
        <v>0</v>
      </c>
      <c r="H17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29" s="73"/>
    </row>
    <row r="1730" spans="1:10" x14ac:dyDescent="0.25">
      <c r="A1730" s="73"/>
      <c r="F1730" s="73">
        <v>0</v>
      </c>
      <c r="G17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1730</f>
        <v>0</v>
      </c>
      <c r="H17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0" s="73"/>
    </row>
    <row r="1731" spans="1:10" x14ac:dyDescent="0.25">
      <c r="A1731" s="73"/>
      <c r="F1731" s="73">
        <v>0</v>
      </c>
      <c r="G17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1731</f>
        <v>0</v>
      </c>
      <c r="H17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1" s="73"/>
    </row>
    <row r="1732" spans="1:10" x14ac:dyDescent="0.25">
      <c r="A1732" s="73"/>
      <c r="F1732" s="73">
        <v>0</v>
      </c>
      <c r="G17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1732</f>
        <v>0</v>
      </c>
      <c r="H17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2" s="73"/>
    </row>
    <row r="1733" spans="1:10" x14ac:dyDescent="0.25">
      <c r="A1733" s="73"/>
      <c r="F1733" s="73">
        <v>0</v>
      </c>
      <c r="G17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1733</f>
        <v>0</v>
      </c>
      <c r="H17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3" s="73"/>
    </row>
    <row r="1734" spans="1:10" x14ac:dyDescent="0.25">
      <c r="A1734" s="73"/>
      <c r="F1734" s="73">
        <v>0</v>
      </c>
      <c r="G17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1734</f>
        <v>0</v>
      </c>
      <c r="H17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4" s="73"/>
    </row>
    <row r="1735" spans="1:10" x14ac:dyDescent="0.25">
      <c r="A1735" s="73"/>
      <c r="F1735" s="73">
        <v>0</v>
      </c>
      <c r="G17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1735</f>
        <v>0</v>
      </c>
      <c r="H17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5" s="73"/>
    </row>
    <row r="1736" spans="1:10" x14ac:dyDescent="0.25">
      <c r="A1736" s="73"/>
      <c r="F1736" s="73">
        <v>0</v>
      </c>
      <c r="G17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1736</f>
        <v>0</v>
      </c>
      <c r="H17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6" s="73"/>
    </row>
    <row r="1737" spans="1:10" x14ac:dyDescent="0.25">
      <c r="A1737" s="73"/>
      <c r="F1737" s="73">
        <v>0</v>
      </c>
      <c r="G17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1737</f>
        <v>0</v>
      </c>
      <c r="H17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7" s="73"/>
    </row>
    <row r="1738" spans="1:10" x14ac:dyDescent="0.25">
      <c r="A1738" s="73"/>
      <c r="F1738" s="73">
        <v>0</v>
      </c>
      <c r="G17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1738</f>
        <v>0</v>
      </c>
      <c r="H17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8" s="73"/>
    </row>
    <row r="1739" spans="1:10" x14ac:dyDescent="0.25">
      <c r="A1739" s="73"/>
      <c r="F1739" s="73">
        <v>0</v>
      </c>
      <c r="G17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1739</f>
        <v>0</v>
      </c>
      <c r="H17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39" s="73"/>
    </row>
    <row r="1740" spans="1:10" x14ac:dyDescent="0.25">
      <c r="A1740" s="73"/>
      <c r="F1740" s="73">
        <v>0</v>
      </c>
      <c r="G17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1740</f>
        <v>0</v>
      </c>
      <c r="H17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0" s="73"/>
    </row>
    <row r="1741" spans="1:10" x14ac:dyDescent="0.25">
      <c r="A1741" s="73"/>
      <c r="F1741" s="73">
        <v>0</v>
      </c>
      <c r="G17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1741</f>
        <v>0</v>
      </c>
      <c r="H17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1" s="73"/>
    </row>
    <row r="1742" spans="1:10" x14ac:dyDescent="0.25">
      <c r="A1742" s="73"/>
      <c r="F1742" s="73">
        <v>0</v>
      </c>
      <c r="G17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1742</f>
        <v>0</v>
      </c>
      <c r="H17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2" s="73"/>
    </row>
    <row r="1743" spans="1:10" x14ac:dyDescent="0.25">
      <c r="A1743" s="73"/>
      <c r="F1743" s="73">
        <v>0</v>
      </c>
      <c r="G17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1743</f>
        <v>0</v>
      </c>
      <c r="H17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3" s="73"/>
    </row>
    <row r="1744" spans="1:10" x14ac:dyDescent="0.25">
      <c r="A1744" s="73"/>
      <c r="F1744" s="73">
        <v>0</v>
      </c>
      <c r="G17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1744</f>
        <v>0</v>
      </c>
      <c r="H17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4" s="73"/>
    </row>
    <row r="1745" spans="1:10" x14ac:dyDescent="0.25">
      <c r="A1745" s="73"/>
      <c r="F1745" s="73">
        <v>0</v>
      </c>
      <c r="G17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1745</f>
        <v>0</v>
      </c>
      <c r="H17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5" s="73"/>
    </row>
    <row r="1746" spans="1:10" x14ac:dyDescent="0.25">
      <c r="A1746" s="73"/>
      <c r="F1746" s="73">
        <v>0</v>
      </c>
      <c r="G17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1746</f>
        <v>0</v>
      </c>
      <c r="H17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6" s="73"/>
    </row>
    <row r="1747" spans="1:10" x14ac:dyDescent="0.25">
      <c r="A1747" s="73"/>
      <c r="F1747" s="73">
        <v>0</v>
      </c>
      <c r="G17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1747</f>
        <v>0</v>
      </c>
      <c r="H17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7" s="73"/>
    </row>
    <row r="1748" spans="1:10" x14ac:dyDescent="0.25">
      <c r="A1748" s="73"/>
      <c r="F1748" s="73">
        <v>0</v>
      </c>
      <c r="G17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1748</f>
        <v>0</v>
      </c>
      <c r="H17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8" s="73"/>
    </row>
    <row r="1749" spans="1:10" x14ac:dyDescent="0.25">
      <c r="A1749" s="73"/>
      <c r="F1749" s="73">
        <v>0</v>
      </c>
      <c r="G17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1749</f>
        <v>0</v>
      </c>
      <c r="H17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49" s="73"/>
    </row>
    <row r="1750" spans="1:10" x14ac:dyDescent="0.25">
      <c r="A1750" s="73"/>
      <c r="F1750" s="73">
        <v>0</v>
      </c>
      <c r="G17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1750</f>
        <v>0</v>
      </c>
      <c r="H17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0" s="73"/>
    </row>
    <row r="1751" spans="1:10" x14ac:dyDescent="0.25">
      <c r="A1751" s="73"/>
      <c r="F1751" s="73">
        <v>0</v>
      </c>
      <c r="G17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1751</f>
        <v>0</v>
      </c>
      <c r="H17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1" s="73"/>
    </row>
    <row r="1752" spans="1:10" x14ac:dyDescent="0.25">
      <c r="A1752" s="73"/>
      <c r="F1752" s="73">
        <v>0</v>
      </c>
      <c r="G17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1752</f>
        <v>0</v>
      </c>
      <c r="H17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2" s="73"/>
    </row>
    <row r="1753" spans="1:10" x14ac:dyDescent="0.25">
      <c r="A1753" s="73"/>
      <c r="F1753" s="73">
        <v>0</v>
      </c>
      <c r="G17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1753</f>
        <v>0</v>
      </c>
      <c r="H17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3" s="73"/>
    </row>
    <row r="1754" spans="1:10" x14ac:dyDescent="0.25">
      <c r="A1754" s="73"/>
      <c r="F1754" s="73">
        <v>0</v>
      </c>
      <c r="G17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1754</f>
        <v>0</v>
      </c>
      <c r="H17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4" s="73"/>
    </row>
    <row r="1755" spans="1:10" x14ac:dyDescent="0.25">
      <c r="A1755" s="73"/>
      <c r="F1755" s="73">
        <v>0</v>
      </c>
      <c r="G17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1755</f>
        <v>0</v>
      </c>
      <c r="H17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5" s="73"/>
    </row>
    <row r="1756" spans="1:10" x14ac:dyDescent="0.25">
      <c r="A1756" s="73"/>
      <c r="F1756" s="73">
        <v>0</v>
      </c>
      <c r="G17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1756</f>
        <v>0</v>
      </c>
      <c r="H17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6" s="73"/>
    </row>
    <row r="1757" spans="1:10" x14ac:dyDescent="0.25">
      <c r="A1757" s="73"/>
      <c r="F1757" s="73">
        <v>0</v>
      </c>
      <c r="G17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1757</f>
        <v>0</v>
      </c>
      <c r="H17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7" s="73"/>
    </row>
    <row r="1758" spans="1:10" x14ac:dyDescent="0.25">
      <c r="A1758" s="73"/>
      <c r="F1758" s="73">
        <v>0</v>
      </c>
      <c r="G17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1758</f>
        <v>0</v>
      </c>
      <c r="H17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8" s="73"/>
    </row>
    <row r="1759" spans="1:10" x14ac:dyDescent="0.25">
      <c r="A1759" s="73"/>
      <c r="F1759" s="73">
        <v>0</v>
      </c>
      <c r="G17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1759</f>
        <v>0</v>
      </c>
      <c r="H17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59" s="73"/>
    </row>
    <row r="1760" spans="1:10" x14ac:dyDescent="0.25">
      <c r="A1760" s="73"/>
      <c r="F1760" s="73">
        <v>0</v>
      </c>
      <c r="G17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1760</f>
        <v>0</v>
      </c>
      <c r="H17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0" s="73"/>
    </row>
    <row r="1761" spans="1:10" x14ac:dyDescent="0.25">
      <c r="A1761" s="73"/>
      <c r="F1761" s="73">
        <v>0</v>
      </c>
      <c r="G17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1761</f>
        <v>0</v>
      </c>
      <c r="H17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1" s="73"/>
    </row>
    <row r="1762" spans="1:10" x14ac:dyDescent="0.25">
      <c r="A1762" s="73"/>
      <c r="F1762" s="73">
        <v>0</v>
      </c>
      <c r="G17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1762</f>
        <v>0</v>
      </c>
      <c r="H17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2" s="73"/>
    </row>
    <row r="1763" spans="1:10" x14ac:dyDescent="0.25">
      <c r="A1763" s="73"/>
      <c r="F1763" s="73">
        <v>0</v>
      </c>
      <c r="G17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1763</f>
        <v>0</v>
      </c>
      <c r="H17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3" s="73"/>
    </row>
    <row r="1764" spans="1:10" x14ac:dyDescent="0.25">
      <c r="A1764" s="73"/>
      <c r="F1764" s="73">
        <v>0</v>
      </c>
      <c r="G17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1764</f>
        <v>0</v>
      </c>
      <c r="H17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4" s="73"/>
    </row>
    <row r="1765" spans="1:10" x14ac:dyDescent="0.25">
      <c r="A1765" s="73"/>
      <c r="F1765" s="73">
        <v>0</v>
      </c>
      <c r="G17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1765</f>
        <v>0</v>
      </c>
      <c r="H17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5" s="73"/>
    </row>
    <row r="1766" spans="1:10" x14ac:dyDescent="0.25">
      <c r="A1766" s="73"/>
      <c r="F1766" s="73">
        <v>0</v>
      </c>
      <c r="G17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1766</f>
        <v>0</v>
      </c>
      <c r="H17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6" s="73"/>
    </row>
    <row r="1767" spans="1:10" x14ac:dyDescent="0.25">
      <c r="A1767" s="73"/>
      <c r="F1767" s="73">
        <v>0</v>
      </c>
      <c r="G17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1767</f>
        <v>0</v>
      </c>
      <c r="H17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7" s="73"/>
    </row>
    <row r="1768" spans="1:10" x14ac:dyDescent="0.25">
      <c r="A1768" s="73"/>
      <c r="F1768" s="73">
        <v>0</v>
      </c>
      <c r="G17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1768</f>
        <v>0</v>
      </c>
      <c r="H17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8" s="73"/>
    </row>
    <row r="1769" spans="1:10" x14ac:dyDescent="0.25">
      <c r="A1769" s="73"/>
      <c r="F1769" s="73">
        <v>0</v>
      </c>
      <c r="G17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1769</f>
        <v>0</v>
      </c>
      <c r="H17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69" s="73"/>
    </row>
    <row r="1770" spans="1:10" x14ac:dyDescent="0.25">
      <c r="A1770" s="73"/>
      <c r="F1770" s="73">
        <v>0</v>
      </c>
      <c r="G17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1770</f>
        <v>0</v>
      </c>
      <c r="H17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0" s="73"/>
    </row>
    <row r="1771" spans="1:10" x14ac:dyDescent="0.25">
      <c r="A1771" s="73"/>
      <c r="F1771" s="73">
        <v>0</v>
      </c>
      <c r="G17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1771</f>
        <v>0</v>
      </c>
      <c r="H17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1" s="73"/>
    </row>
    <row r="1772" spans="1:10" x14ac:dyDescent="0.25">
      <c r="A1772" s="73"/>
      <c r="F1772" s="73">
        <v>0</v>
      </c>
      <c r="G17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1772</f>
        <v>0</v>
      </c>
      <c r="H17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2" s="73"/>
    </row>
    <row r="1773" spans="1:10" x14ac:dyDescent="0.25">
      <c r="A1773" s="73"/>
      <c r="F1773" s="73">
        <v>0</v>
      </c>
      <c r="G17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1773</f>
        <v>0</v>
      </c>
      <c r="H17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3" s="73"/>
    </row>
    <row r="1774" spans="1:10" x14ac:dyDescent="0.25">
      <c r="A1774" s="73"/>
      <c r="F1774" s="73">
        <v>0</v>
      </c>
      <c r="G17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1774</f>
        <v>0</v>
      </c>
      <c r="H17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4" s="73"/>
    </row>
    <row r="1775" spans="1:10" x14ac:dyDescent="0.25">
      <c r="A1775" s="73"/>
      <c r="F1775" s="73">
        <v>0</v>
      </c>
      <c r="G17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1775</f>
        <v>0</v>
      </c>
      <c r="H17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5" s="73"/>
    </row>
    <row r="1776" spans="1:10" x14ac:dyDescent="0.25">
      <c r="A1776" s="73"/>
      <c r="F1776" s="73">
        <v>0</v>
      </c>
      <c r="G17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1776</f>
        <v>0</v>
      </c>
      <c r="H17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6" s="73"/>
    </row>
    <row r="1777" spans="1:10" x14ac:dyDescent="0.25">
      <c r="A1777" s="73"/>
      <c r="F1777" s="73">
        <v>0</v>
      </c>
      <c r="G17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1777</f>
        <v>0</v>
      </c>
      <c r="H17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7" s="73"/>
    </row>
    <row r="1778" spans="1:10" x14ac:dyDescent="0.25">
      <c r="A1778" s="73"/>
      <c r="F1778" s="73">
        <v>0</v>
      </c>
      <c r="G17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1778</f>
        <v>0</v>
      </c>
      <c r="H17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8" s="73"/>
    </row>
    <row r="1779" spans="1:10" x14ac:dyDescent="0.25">
      <c r="A1779" s="73"/>
      <c r="F1779" s="73">
        <v>0</v>
      </c>
      <c r="G17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1779</f>
        <v>0</v>
      </c>
      <c r="H17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79" s="73"/>
    </row>
    <row r="1780" spans="1:10" x14ac:dyDescent="0.25">
      <c r="A1780" s="73"/>
      <c r="F1780" s="73">
        <v>0</v>
      </c>
      <c r="G17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1780</f>
        <v>0</v>
      </c>
      <c r="H17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0" s="73"/>
    </row>
    <row r="1781" spans="1:10" x14ac:dyDescent="0.25">
      <c r="A1781" s="73"/>
      <c r="F1781" s="73">
        <v>0</v>
      </c>
      <c r="G17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1781</f>
        <v>0</v>
      </c>
      <c r="H17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1" s="73"/>
    </row>
    <row r="1782" spans="1:10" x14ac:dyDescent="0.25">
      <c r="A1782" s="73"/>
      <c r="F1782" s="73">
        <v>0</v>
      </c>
      <c r="G17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1782</f>
        <v>0</v>
      </c>
      <c r="H17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2" s="73"/>
    </row>
    <row r="1783" spans="1:10" x14ac:dyDescent="0.25">
      <c r="A1783" s="73"/>
      <c r="F1783" s="73">
        <v>0</v>
      </c>
      <c r="G17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1783</f>
        <v>0</v>
      </c>
      <c r="H17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3" s="73"/>
    </row>
    <row r="1784" spans="1:10" x14ac:dyDescent="0.25">
      <c r="A1784" s="73"/>
      <c r="F1784" s="73">
        <v>0</v>
      </c>
      <c r="G17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1784</f>
        <v>0</v>
      </c>
      <c r="H17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4" s="73"/>
    </row>
    <row r="1785" spans="1:10" x14ac:dyDescent="0.25">
      <c r="A1785" s="73"/>
      <c r="F1785" s="73">
        <v>0</v>
      </c>
      <c r="G17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1785</f>
        <v>0</v>
      </c>
      <c r="H17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5" s="73"/>
    </row>
    <row r="1786" spans="1:10" x14ac:dyDescent="0.25">
      <c r="A1786" s="73"/>
      <c r="F1786" s="73">
        <v>0</v>
      </c>
      <c r="G17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1786</f>
        <v>0</v>
      </c>
      <c r="H17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6" s="73"/>
    </row>
    <row r="1787" spans="1:10" x14ac:dyDescent="0.25">
      <c r="A1787" s="73"/>
      <c r="F1787" s="73">
        <v>0</v>
      </c>
      <c r="G17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1787</f>
        <v>0</v>
      </c>
      <c r="H17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7" s="73"/>
    </row>
    <row r="1788" spans="1:10" x14ac:dyDescent="0.25">
      <c r="A1788" s="73"/>
      <c r="F1788" s="73">
        <v>0</v>
      </c>
      <c r="G17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1788</f>
        <v>0</v>
      </c>
      <c r="H17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8" s="73"/>
    </row>
    <row r="1789" spans="1:10" x14ac:dyDescent="0.25">
      <c r="A1789" s="73"/>
      <c r="F1789" s="73">
        <v>0</v>
      </c>
      <c r="G17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1789</f>
        <v>0</v>
      </c>
      <c r="H17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89" s="73"/>
    </row>
    <row r="1790" spans="1:10" x14ac:dyDescent="0.25">
      <c r="A1790" s="73"/>
      <c r="F1790" s="73">
        <v>0</v>
      </c>
      <c r="G17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1790</f>
        <v>0</v>
      </c>
      <c r="H17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0" s="73"/>
    </row>
    <row r="1791" spans="1:10" x14ac:dyDescent="0.25">
      <c r="A1791" s="73"/>
      <c r="F1791" s="73">
        <v>0</v>
      </c>
      <c r="G17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1791</f>
        <v>0</v>
      </c>
      <c r="H17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1" s="73"/>
    </row>
    <row r="1792" spans="1:10" x14ac:dyDescent="0.25">
      <c r="A1792" s="73"/>
      <c r="F1792" s="73">
        <v>0</v>
      </c>
      <c r="G17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1792</f>
        <v>0</v>
      </c>
      <c r="H17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2" s="73"/>
    </row>
    <row r="1793" spans="1:10" x14ac:dyDescent="0.25">
      <c r="A1793" s="73"/>
      <c r="F1793" s="73">
        <v>0</v>
      </c>
      <c r="G17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1793</f>
        <v>0</v>
      </c>
      <c r="H17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3" s="73"/>
    </row>
    <row r="1794" spans="1:10" x14ac:dyDescent="0.25">
      <c r="A1794" s="73"/>
      <c r="F1794" s="73">
        <v>0</v>
      </c>
      <c r="G17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1794</f>
        <v>0</v>
      </c>
      <c r="H17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4" s="73"/>
    </row>
    <row r="1795" spans="1:10" x14ac:dyDescent="0.25">
      <c r="A1795" s="73"/>
      <c r="F1795" s="73">
        <v>0</v>
      </c>
      <c r="G17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1795</f>
        <v>0</v>
      </c>
      <c r="H17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5" s="73"/>
    </row>
    <row r="1796" spans="1:10" x14ac:dyDescent="0.25">
      <c r="A1796" s="73"/>
      <c r="F1796" s="73">
        <v>0</v>
      </c>
      <c r="G17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1796</f>
        <v>0</v>
      </c>
      <c r="H17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6" s="73"/>
    </row>
    <row r="1797" spans="1:10" x14ac:dyDescent="0.25">
      <c r="A1797" s="73"/>
      <c r="F1797" s="73">
        <v>0</v>
      </c>
      <c r="G17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1797</f>
        <v>0</v>
      </c>
      <c r="H17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7" s="73"/>
    </row>
    <row r="1798" spans="1:10" x14ac:dyDescent="0.25">
      <c r="A1798" s="73"/>
      <c r="F1798" s="73">
        <v>0</v>
      </c>
      <c r="G17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1798</f>
        <v>0</v>
      </c>
      <c r="H17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8" s="73"/>
    </row>
    <row r="1799" spans="1:10" x14ac:dyDescent="0.25">
      <c r="A1799" s="73"/>
      <c r="F1799" s="73">
        <v>0</v>
      </c>
      <c r="G17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1799</f>
        <v>0</v>
      </c>
      <c r="H17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799" s="73"/>
    </row>
    <row r="1800" spans="1:10" x14ac:dyDescent="0.25">
      <c r="A1800" s="73"/>
      <c r="F1800" s="73">
        <v>0</v>
      </c>
      <c r="G18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1800</f>
        <v>0</v>
      </c>
      <c r="H18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0" s="73"/>
    </row>
    <row r="1801" spans="1:10" x14ac:dyDescent="0.25">
      <c r="A1801" s="73"/>
      <c r="F1801" s="73">
        <v>0</v>
      </c>
      <c r="G18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1801</f>
        <v>0</v>
      </c>
      <c r="H18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1" s="73"/>
    </row>
    <row r="1802" spans="1:10" x14ac:dyDescent="0.25">
      <c r="A1802" s="73"/>
      <c r="F1802" s="73">
        <v>0</v>
      </c>
      <c r="G18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1802</f>
        <v>0</v>
      </c>
      <c r="H18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2" s="73"/>
    </row>
    <row r="1803" spans="1:10" x14ac:dyDescent="0.25">
      <c r="A1803" s="73"/>
      <c r="F1803" s="73">
        <v>0</v>
      </c>
      <c r="G18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1803</f>
        <v>0</v>
      </c>
      <c r="H18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3" s="73"/>
    </row>
    <row r="1804" spans="1:10" x14ac:dyDescent="0.25">
      <c r="A1804" s="73"/>
      <c r="F1804" s="73">
        <v>0</v>
      </c>
      <c r="G18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1804</f>
        <v>0</v>
      </c>
      <c r="H18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4" s="73"/>
    </row>
    <row r="1805" spans="1:10" x14ac:dyDescent="0.25">
      <c r="A1805" s="73"/>
      <c r="F1805" s="73">
        <v>0</v>
      </c>
      <c r="G18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1805</f>
        <v>0</v>
      </c>
      <c r="H18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5" s="73"/>
    </row>
    <row r="1806" spans="1:10" x14ac:dyDescent="0.25">
      <c r="A1806" s="73"/>
      <c r="F1806" s="73">
        <v>0</v>
      </c>
      <c r="G18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1806</f>
        <v>0</v>
      </c>
      <c r="H18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6" s="73"/>
    </row>
    <row r="1807" spans="1:10" x14ac:dyDescent="0.25">
      <c r="A1807" s="73"/>
      <c r="F1807" s="73">
        <v>0</v>
      </c>
      <c r="G18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1807</f>
        <v>0</v>
      </c>
      <c r="H18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7" s="73"/>
    </row>
    <row r="1808" spans="1:10" x14ac:dyDescent="0.25">
      <c r="A1808" s="73"/>
      <c r="F1808" s="73">
        <v>0</v>
      </c>
      <c r="G18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1808</f>
        <v>0</v>
      </c>
      <c r="H18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8" s="73"/>
    </row>
    <row r="1809" spans="1:10" x14ac:dyDescent="0.25">
      <c r="A1809" s="73"/>
      <c r="F1809" s="73">
        <v>0</v>
      </c>
      <c r="G18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1809</f>
        <v>0</v>
      </c>
      <c r="H18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09" s="73"/>
    </row>
    <row r="1810" spans="1:10" x14ac:dyDescent="0.25">
      <c r="A1810" s="73"/>
      <c r="F1810" s="73">
        <v>0</v>
      </c>
      <c r="G18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1810</f>
        <v>0</v>
      </c>
      <c r="H18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0" s="73"/>
    </row>
    <row r="1811" spans="1:10" x14ac:dyDescent="0.25">
      <c r="A1811" s="73"/>
      <c r="F1811" s="73">
        <v>0</v>
      </c>
      <c r="G18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1811</f>
        <v>0</v>
      </c>
      <c r="H18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1" s="73"/>
    </row>
    <row r="1812" spans="1:10" x14ac:dyDescent="0.25">
      <c r="A1812" s="73"/>
      <c r="F1812" s="73">
        <v>0</v>
      </c>
      <c r="G18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1812</f>
        <v>0</v>
      </c>
      <c r="H18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2" s="73"/>
    </row>
    <row r="1813" spans="1:10" x14ac:dyDescent="0.25">
      <c r="A1813" s="73"/>
      <c r="F1813" s="73">
        <v>0</v>
      </c>
      <c r="G18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1813</f>
        <v>0</v>
      </c>
      <c r="H18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3" s="73"/>
    </row>
    <row r="1814" spans="1:10" x14ac:dyDescent="0.25">
      <c r="A1814" s="73"/>
      <c r="F1814" s="73">
        <v>0</v>
      </c>
      <c r="G18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1814</f>
        <v>0</v>
      </c>
      <c r="H18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4" s="73"/>
    </row>
    <row r="1815" spans="1:10" x14ac:dyDescent="0.25">
      <c r="A1815" s="73"/>
      <c r="F1815" s="73">
        <v>0</v>
      </c>
      <c r="G18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1815</f>
        <v>0</v>
      </c>
      <c r="H18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5" s="73"/>
    </row>
    <row r="1816" spans="1:10" x14ac:dyDescent="0.25">
      <c r="A1816" s="73"/>
      <c r="F1816" s="73">
        <v>0</v>
      </c>
      <c r="G18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1816</f>
        <v>0</v>
      </c>
      <c r="H18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6" s="73"/>
    </row>
    <row r="1817" spans="1:10" x14ac:dyDescent="0.25">
      <c r="A1817" s="73"/>
      <c r="F1817" s="73">
        <v>0</v>
      </c>
      <c r="G18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1817</f>
        <v>0</v>
      </c>
      <c r="H18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7" s="73"/>
    </row>
    <row r="1818" spans="1:10" x14ac:dyDescent="0.25">
      <c r="A1818" s="73"/>
      <c r="F1818" s="73">
        <v>0</v>
      </c>
      <c r="G18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1818</f>
        <v>0</v>
      </c>
      <c r="H18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8" s="73"/>
    </row>
    <row r="1819" spans="1:10" x14ac:dyDescent="0.25">
      <c r="A1819" s="73"/>
      <c r="F1819" s="73">
        <v>0</v>
      </c>
      <c r="G18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1819</f>
        <v>0</v>
      </c>
      <c r="H18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19" s="73"/>
    </row>
    <row r="1820" spans="1:10" x14ac:dyDescent="0.25">
      <c r="A1820" s="73"/>
      <c r="F1820" s="73">
        <v>0</v>
      </c>
      <c r="G18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1820</f>
        <v>0</v>
      </c>
      <c r="H18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0" s="73"/>
    </row>
    <row r="1821" spans="1:10" x14ac:dyDescent="0.25">
      <c r="A1821" s="73"/>
      <c r="F1821" s="73">
        <v>0</v>
      </c>
      <c r="G18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1821</f>
        <v>0</v>
      </c>
      <c r="H18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1" s="73"/>
    </row>
    <row r="1822" spans="1:10" x14ac:dyDescent="0.25">
      <c r="A1822" s="73"/>
      <c r="F1822" s="73">
        <v>0</v>
      </c>
      <c r="G18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1822</f>
        <v>0</v>
      </c>
      <c r="H18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2" s="73"/>
    </row>
    <row r="1823" spans="1:10" x14ac:dyDescent="0.25">
      <c r="A1823" s="73"/>
      <c r="F1823" s="73">
        <v>0</v>
      </c>
      <c r="G18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1823</f>
        <v>0</v>
      </c>
      <c r="H18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3" s="73"/>
    </row>
    <row r="1824" spans="1:10" x14ac:dyDescent="0.25">
      <c r="A1824" s="73"/>
      <c r="F1824" s="73">
        <v>0</v>
      </c>
      <c r="G18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1824</f>
        <v>0</v>
      </c>
      <c r="H18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4" s="73"/>
    </row>
    <row r="1825" spans="1:10" x14ac:dyDescent="0.25">
      <c r="A1825" s="73"/>
      <c r="F1825" s="73">
        <v>0</v>
      </c>
      <c r="G18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1825</f>
        <v>0</v>
      </c>
      <c r="H18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5" s="73"/>
    </row>
    <row r="1826" spans="1:10" x14ac:dyDescent="0.25">
      <c r="A1826" s="73"/>
      <c r="F1826" s="73">
        <v>0</v>
      </c>
      <c r="G18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1826</f>
        <v>0</v>
      </c>
      <c r="H18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6" s="73"/>
    </row>
    <row r="1827" spans="1:10" x14ac:dyDescent="0.25">
      <c r="A1827" s="73"/>
      <c r="F1827" s="73">
        <v>0</v>
      </c>
      <c r="G18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1827</f>
        <v>0</v>
      </c>
      <c r="H18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7" s="73"/>
    </row>
    <row r="1828" spans="1:10" x14ac:dyDescent="0.25">
      <c r="A1828" s="73"/>
      <c r="F1828" s="73">
        <v>0</v>
      </c>
      <c r="G18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1828</f>
        <v>0</v>
      </c>
      <c r="H18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8" s="73"/>
    </row>
    <row r="1829" spans="1:10" x14ac:dyDescent="0.25">
      <c r="A1829" s="73"/>
      <c r="F1829" s="73">
        <v>0</v>
      </c>
      <c r="G18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1829</f>
        <v>0</v>
      </c>
      <c r="H18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29" s="73"/>
    </row>
    <row r="1830" spans="1:10" x14ac:dyDescent="0.25">
      <c r="A1830" s="73"/>
      <c r="F1830" s="73">
        <v>0</v>
      </c>
      <c r="G18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1830</f>
        <v>0</v>
      </c>
      <c r="H18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0" s="73"/>
    </row>
    <row r="1831" spans="1:10" x14ac:dyDescent="0.25">
      <c r="A1831" s="73"/>
      <c r="F1831" s="73">
        <v>0</v>
      </c>
      <c r="G18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1831</f>
        <v>0</v>
      </c>
      <c r="H18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1" s="73"/>
    </row>
    <row r="1832" spans="1:10" x14ac:dyDescent="0.25">
      <c r="A1832" s="73"/>
      <c r="F1832" s="73">
        <v>0</v>
      </c>
      <c r="G18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1832</f>
        <v>0</v>
      </c>
      <c r="H18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2" s="73"/>
    </row>
    <row r="1833" spans="1:10" x14ac:dyDescent="0.25">
      <c r="A1833" s="73"/>
      <c r="F1833" s="73">
        <v>0</v>
      </c>
      <c r="G18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1833</f>
        <v>0</v>
      </c>
      <c r="H18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3" s="73"/>
    </row>
    <row r="1834" spans="1:10" x14ac:dyDescent="0.25">
      <c r="A1834" s="73"/>
      <c r="F1834" s="73">
        <v>0</v>
      </c>
      <c r="G18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1834</f>
        <v>0</v>
      </c>
      <c r="H18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4" s="73"/>
    </row>
    <row r="1835" spans="1:10" x14ac:dyDescent="0.25">
      <c r="A1835" s="73"/>
      <c r="F1835" s="73">
        <v>0</v>
      </c>
      <c r="G18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1835</f>
        <v>0</v>
      </c>
      <c r="H18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5" s="73"/>
    </row>
    <row r="1836" spans="1:10" x14ac:dyDescent="0.25">
      <c r="A1836" s="73"/>
      <c r="F1836" s="73">
        <v>0</v>
      </c>
      <c r="G18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1836</f>
        <v>0</v>
      </c>
      <c r="H18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6" s="73"/>
    </row>
    <row r="1837" spans="1:10" x14ac:dyDescent="0.25">
      <c r="A1837" s="73"/>
      <c r="F1837" s="73">
        <v>0</v>
      </c>
      <c r="G18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1837</f>
        <v>0</v>
      </c>
      <c r="H18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7" s="73"/>
    </row>
    <row r="1838" spans="1:10" x14ac:dyDescent="0.25">
      <c r="A1838" s="73"/>
      <c r="F1838" s="73">
        <v>0</v>
      </c>
      <c r="G18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1838</f>
        <v>0</v>
      </c>
      <c r="H18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8" s="73"/>
    </row>
    <row r="1839" spans="1:10" x14ac:dyDescent="0.25">
      <c r="A1839" s="73"/>
      <c r="F1839" s="73">
        <v>0</v>
      </c>
      <c r="G18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1839</f>
        <v>0</v>
      </c>
      <c r="H18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39" s="73"/>
    </row>
    <row r="1840" spans="1:10" x14ac:dyDescent="0.25">
      <c r="A1840" s="73"/>
      <c r="F1840" s="73">
        <v>0</v>
      </c>
      <c r="G18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1840</f>
        <v>0</v>
      </c>
      <c r="H18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0" s="73"/>
    </row>
    <row r="1841" spans="1:10" x14ac:dyDescent="0.25">
      <c r="A1841" s="73"/>
      <c r="F1841" s="73">
        <v>0</v>
      </c>
      <c r="G18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1841</f>
        <v>0</v>
      </c>
      <c r="H18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1" s="73"/>
    </row>
    <row r="1842" spans="1:10" x14ac:dyDescent="0.25">
      <c r="A1842" s="73"/>
      <c r="F1842" s="73">
        <v>0</v>
      </c>
      <c r="G18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1842</f>
        <v>0</v>
      </c>
      <c r="H18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2" s="73"/>
    </row>
    <row r="1843" spans="1:10" x14ac:dyDescent="0.25">
      <c r="A1843" s="73"/>
      <c r="F1843" s="73">
        <v>0</v>
      </c>
      <c r="G18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1843</f>
        <v>0</v>
      </c>
      <c r="H18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3" s="73"/>
    </row>
    <row r="1844" spans="1:10" x14ac:dyDescent="0.25">
      <c r="A1844" s="73"/>
      <c r="F1844" s="73">
        <v>0</v>
      </c>
      <c r="G18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1844</f>
        <v>0</v>
      </c>
      <c r="H18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4" s="73"/>
    </row>
    <row r="1845" spans="1:10" x14ac:dyDescent="0.25">
      <c r="A1845" s="73"/>
      <c r="F1845" s="73">
        <v>0</v>
      </c>
      <c r="G18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1845</f>
        <v>0</v>
      </c>
      <c r="H18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5" s="73"/>
    </row>
    <row r="1846" spans="1:10" x14ac:dyDescent="0.25">
      <c r="A1846" s="73"/>
      <c r="F1846" s="73">
        <v>0</v>
      </c>
      <c r="G18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1846</f>
        <v>0</v>
      </c>
      <c r="H18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6" s="73"/>
    </row>
    <row r="1847" spans="1:10" x14ac:dyDescent="0.25">
      <c r="A1847" s="73"/>
      <c r="F1847" s="73">
        <v>0</v>
      </c>
      <c r="G18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1847</f>
        <v>0</v>
      </c>
      <c r="H18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7" s="73"/>
    </row>
    <row r="1848" spans="1:10" x14ac:dyDescent="0.25">
      <c r="A1848" s="73"/>
      <c r="F1848" s="73">
        <v>0</v>
      </c>
      <c r="G18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1848</f>
        <v>0</v>
      </c>
      <c r="H18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8" s="73"/>
    </row>
    <row r="1849" spans="1:10" x14ac:dyDescent="0.25">
      <c r="A1849" s="73"/>
      <c r="F1849" s="73">
        <v>0</v>
      </c>
      <c r="G18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1849</f>
        <v>0</v>
      </c>
      <c r="H18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49" s="73"/>
    </row>
    <row r="1850" spans="1:10" x14ac:dyDescent="0.25">
      <c r="A1850" s="73"/>
      <c r="F1850" s="73">
        <v>0</v>
      </c>
      <c r="G18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1850</f>
        <v>0</v>
      </c>
      <c r="H18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0" s="73"/>
    </row>
    <row r="1851" spans="1:10" x14ac:dyDescent="0.25">
      <c r="A1851" s="73"/>
      <c r="F1851" s="73">
        <v>0</v>
      </c>
      <c r="G18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1851</f>
        <v>0</v>
      </c>
      <c r="H18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1" s="73"/>
    </row>
    <row r="1852" spans="1:10" x14ac:dyDescent="0.25">
      <c r="A1852" s="73"/>
      <c r="F1852" s="73">
        <v>0</v>
      </c>
      <c r="G18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1852</f>
        <v>0</v>
      </c>
      <c r="H18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2" s="73"/>
    </row>
    <row r="1853" spans="1:10" x14ac:dyDescent="0.25">
      <c r="A1853" s="73"/>
      <c r="F1853" s="73">
        <v>0</v>
      </c>
      <c r="G18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1853</f>
        <v>0</v>
      </c>
      <c r="H18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3" s="73"/>
    </row>
    <row r="1854" spans="1:10" x14ac:dyDescent="0.25">
      <c r="A1854" s="73"/>
      <c r="F1854" s="73">
        <v>0</v>
      </c>
      <c r="G18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1854</f>
        <v>0</v>
      </c>
      <c r="H18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4" s="73"/>
    </row>
    <row r="1855" spans="1:10" x14ac:dyDescent="0.25">
      <c r="A1855" s="73"/>
      <c r="F1855" s="73">
        <v>0</v>
      </c>
      <c r="G18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1855</f>
        <v>0</v>
      </c>
      <c r="H18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5" s="73"/>
    </row>
    <row r="1856" spans="1:10" x14ac:dyDescent="0.25">
      <c r="A1856" s="73"/>
      <c r="F1856" s="73">
        <v>0</v>
      </c>
      <c r="G18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1856</f>
        <v>0</v>
      </c>
      <c r="H18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6" s="73"/>
    </row>
    <row r="1857" spans="1:10" x14ac:dyDescent="0.25">
      <c r="A1857" s="73"/>
      <c r="F1857" s="73">
        <v>0</v>
      </c>
      <c r="G18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1857</f>
        <v>0</v>
      </c>
      <c r="H18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7" s="73"/>
    </row>
    <row r="1858" spans="1:10" x14ac:dyDescent="0.25">
      <c r="A1858" s="73"/>
      <c r="F1858" s="73">
        <v>0</v>
      </c>
      <c r="G18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1858</f>
        <v>0</v>
      </c>
      <c r="H18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8" s="73"/>
    </row>
    <row r="1859" spans="1:10" x14ac:dyDescent="0.25">
      <c r="A1859" s="73"/>
      <c r="F1859" s="73">
        <v>0</v>
      </c>
      <c r="G18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1859</f>
        <v>0</v>
      </c>
      <c r="H18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59" s="73"/>
    </row>
    <row r="1860" spans="1:10" x14ac:dyDescent="0.25">
      <c r="A1860" s="73"/>
      <c r="F1860" s="73">
        <v>0</v>
      </c>
      <c r="G18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1860</f>
        <v>0</v>
      </c>
      <c r="H18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0" s="73"/>
    </row>
    <row r="1861" spans="1:10" x14ac:dyDescent="0.25">
      <c r="A1861" s="73"/>
      <c r="F1861" s="73">
        <v>0</v>
      </c>
      <c r="G18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1861</f>
        <v>0</v>
      </c>
      <c r="H18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1" s="73"/>
    </row>
    <row r="1862" spans="1:10" x14ac:dyDescent="0.25">
      <c r="A1862" s="73"/>
      <c r="F1862" s="73">
        <v>0</v>
      </c>
      <c r="G18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1862</f>
        <v>0</v>
      </c>
      <c r="H18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2" s="73"/>
    </row>
    <row r="1863" spans="1:10" x14ac:dyDescent="0.25">
      <c r="A1863" s="73"/>
      <c r="F1863" s="73">
        <v>0</v>
      </c>
      <c r="G18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1863</f>
        <v>0</v>
      </c>
      <c r="H18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3" s="73"/>
    </row>
    <row r="1864" spans="1:10" x14ac:dyDescent="0.25">
      <c r="A1864" s="73"/>
      <c r="F1864" s="73">
        <v>0</v>
      </c>
      <c r="G18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1864</f>
        <v>0</v>
      </c>
      <c r="H18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4" s="73"/>
    </row>
    <row r="1865" spans="1:10" x14ac:dyDescent="0.25">
      <c r="A1865" s="73"/>
      <c r="F1865" s="73">
        <v>0</v>
      </c>
      <c r="G18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1865</f>
        <v>0</v>
      </c>
      <c r="H18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5" s="73"/>
    </row>
    <row r="1866" spans="1:10" x14ac:dyDescent="0.25">
      <c r="A1866" s="73"/>
      <c r="F1866" s="73">
        <v>0</v>
      </c>
      <c r="G18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1866</f>
        <v>0</v>
      </c>
      <c r="H18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6" s="73"/>
    </row>
    <row r="1867" spans="1:10" x14ac:dyDescent="0.25">
      <c r="A1867" s="73"/>
      <c r="F1867" s="73">
        <v>0</v>
      </c>
      <c r="G18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1867</f>
        <v>0</v>
      </c>
      <c r="H18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7" s="73"/>
    </row>
    <row r="1868" spans="1:10" x14ac:dyDescent="0.25">
      <c r="A1868" s="73"/>
      <c r="F1868" s="73">
        <v>0</v>
      </c>
      <c r="G18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1868</f>
        <v>0</v>
      </c>
      <c r="H18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8" s="73"/>
    </row>
    <row r="1869" spans="1:10" x14ac:dyDescent="0.25">
      <c r="A1869" s="73"/>
      <c r="F1869" s="73">
        <v>0</v>
      </c>
      <c r="G18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1869</f>
        <v>0</v>
      </c>
      <c r="H18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69" s="73"/>
    </row>
    <row r="1870" spans="1:10" x14ac:dyDescent="0.25">
      <c r="A1870" s="73"/>
      <c r="F1870" s="73">
        <v>0</v>
      </c>
      <c r="G18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1870</f>
        <v>0</v>
      </c>
      <c r="H18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0" s="73"/>
    </row>
    <row r="1871" spans="1:10" x14ac:dyDescent="0.25">
      <c r="A1871" s="73"/>
      <c r="F1871" s="73">
        <v>0</v>
      </c>
      <c r="G18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1871</f>
        <v>0</v>
      </c>
      <c r="H18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1" s="73"/>
    </row>
    <row r="1872" spans="1:10" x14ac:dyDescent="0.25">
      <c r="A1872" s="73"/>
      <c r="F1872" s="73">
        <v>0</v>
      </c>
      <c r="G18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1872</f>
        <v>0</v>
      </c>
      <c r="H18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2" s="73"/>
    </row>
    <row r="1873" spans="1:10" x14ac:dyDescent="0.25">
      <c r="A1873" s="73"/>
      <c r="F1873" s="73">
        <v>0</v>
      </c>
      <c r="G18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1873</f>
        <v>0</v>
      </c>
      <c r="H18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3" s="73"/>
    </row>
    <row r="1874" spans="1:10" x14ac:dyDescent="0.25">
      <c r="A1874" s="73"/>
      <c r="F1874" s="73">
        <v>0</v>
      </c>
      <c r="G18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1874</f>
        <v>0</v>
      </c>
      <c r="H18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4" s="73"/>
    </row>
    <row r="1875" spans="1:10" x14ac:dyDescent="0.25">
      <c r="A1875" s="73"/>
      <c r="F1875" s="73">
        <v>0</v>
      </c>
      <c r="G18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1875</f>
        <v>0</v>
      </c>
      <c r="H18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5" s="73"/>
    </row>
    <row r="1876" spans="1:10" x14ac:dyDescent="0.25">
      <c r="A1876" s="73"/>
      <c r="F1876" s="73">
        <v>0</v>
      </c>
      <c r="G18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1876</f>
        <v>0</v>
      </c>
      <c r="H18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6" s="73"/>
    </row>
    <row r="1877" spans="1:10" x14ac:dyDescent="0.25">
      <c r="A1877" s="73"/>
      <c r="F1877" s="73">
        <v>0</v>
      </c>
      <c r="G18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1877</f>
        <v>0</v>
      </c>
      <c r="H18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7" s="73"/>
    </row>
    <row r="1878" spans="1:10" x14ac:dyDescent="0.25">
      <c r="A1878" s="73"/>
      <c r="F1878" s="73">
        <v>0</v>
      </c>
      <c r="G18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1878</f>
        <v>0</v>
      </c>
      <c r="H18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8" s="73"/>
    </row>
    <row r="1879" spans="1:10" x14ac:dyDescent="0.25">
      <c r="A1879" s="73"/>
      <c r="F1879" s="73">
        <v>0</v>
      </c>
      <c r="G18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1879</f>
        <v>0</v>
      </c>
      <c r="H18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79" s="73"/>
    </row>
    <row r="1880" spans="1:10" x14ac:dyDescent="0.25">
      <c r="A1880" s="73"/>
      <c r="F1880" s="73">
        <v>0</v>
      </c>
      <c r="G18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1880</f>
        <v>0</v>
      </c>
      <c r="H18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0" s="73"/>
    </row>
    <row r="1881" spans="1:10" x14ac:dyDescent="0.25">
      <c r="A1881" s="73"/>
      <c r="F1881" s="73">
        <v>0</v>
      </c>
      <c r="G18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1881</f>
        <v>0</v>
      </c>
      <c r="H18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1" s="73"/>
    </row>
    <row r="1882" spans="1:10" x14ac:dyDescent="0.25">
      <c r="A1882" s="73"/>
      <c r="F1882" s="73">
        <v>0</v>
      </c>
      <c r="G18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1882</f>
        <v>0</v>
      </c>
      <c r="H18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2" s="73"/>
    </row>
    <row r="1883" spans="1:10" x14ac:dyDescent="0.25">
      <c r="A1883" s="73"/>
      <c r="F1883" s="73">
        <v>0</v>
      </c>
      <c r="G18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1883</f>
        <v>0</v>
      </c>
      <c r="H18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3" s="73"/>
    </row>
    <row r="1884" spans="1:10" x14ac:dyDescent="0.25">
      <c r="A1884" s="73"/>
      <c r="F1884" s="73">
        <v>0</v>
      </c>
      <c r="G18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1884</f>
        <v>0</v>
      </c>
      <c r="H18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4" s="73"/>
    </row>
    <row r="1885" spans="1:10" x14ac:dyDescent="0.25">
      <c r="A1885" s="73"/>
      <c r="F1885" s="73">
        <v>0</v>
      </c>
      <c r="G18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1885</f>
        <v>0</v>
      </c>
      <c r="H18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5" s="73"/>
    </row>
    <row r="1886" spans="1:10" x14ac:dyDescent="0.25">
      <c r="A1886" s="73"/>
      <c r="F1886" s="73">
        <v>0</v>
      </c>
      <c r="G18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1886</f>
        <v>0</v>
      </c>
      <c r="H18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6" s="73"/>
    </row>
    <row r="1887" spans="1:10" x14ac:dyDescent="0.25">
      <c r="A1887" s="73"/>
      <c r="F1887" s="73">
        <v>0</v>
      </c>
      <c r="G18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1887</f>
        <v>0</v>
      </c>
      <c r="H18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7" s="73"/>
    </row>
    <row r="1888" spans="1:10" x14ac:dyDescent="0.25">
      <c r="A1888" s="73"/>
      <c r="F1888" s="73">
        <v>0</v>
      </c>
      <c r="G18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1888</f>
        <v>0</v>
      </c>
      <c r="H18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8" s="73"/>
    </row>
    <row r="1889" spans="1:10" x14ac:dyDescent="0.25">
      <c r="A1889" s="73"/>
      <c r="F1889" s="73">
        <v>0</v>
      </c>
      <c r="G18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1889</f>
        <v>0</v>
      </c>
      <c r="H18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89" s="73"/>
    </row>
    <row r="1890" spans="1:10" x14ac:dyDescent="0.25">
      <c r="A1890" s="73"/>
      <c r="F1890" s="73">
        <v>0</v>
      </c>
      <c r="G18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1890</f>
        <v>0</v>
      </c>
      <c r="H18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0" s="73"/>
    </row>
    <row r="1891" spans="1:10" x14ac:dyDescent="0.25">
      <c r="A1891" s="73"/>
      <c r="F1891" s="73">
        <v>0</v>
      </c>
      <c r="G18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1891</f>
        <v>0</v>
      </c>
      <c r="H18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1" s="73"/>
    </row>
    <row r="1892" spans="1:10" x14ac:dyDescent="0.25">
      <c r="A1892" s="73"/>
      <c r="F1892" s="73">
        <v>0</v>
      </c>
      <c r="G18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1892</f>
        <v>0</v>
      </c>
      <c r="H18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2" s="73"/>
    </row>
    <row r="1893" spans="1:10" x14ac:dyDescent="0.25">
      <c r="A1893" s="73"/>
      <c r="F1893" s="73">
        <v>0</v>
      </c>
      <c r="G18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1893</f>
        <v>0</v>
      </c>
      <c r="H18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3" s="73"/>
    </row>
    <row r="1894" spans="1:10" x14ac:dyDescent="0.25">
      <c r="A1894" s="73"/>
      <c r="F1894" s="73">
        <v>0</v>
      </c>
      <c r="G18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1894</f>
        <v>0</v>
      </c>
      <c r="H18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4" s="73"/>
    </row>
    <row r="1895" spans="1:10" x14ac:dyDescent="0.25">
      <c r="A1895" s="73"/>
      <c r="F1895" s="73">
        <v>0</v>
      </c>
      <c r="G18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1895</f>
        <v>0</v>
      </c>
      <c r="H18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5" s="73"/>
    </row>
    <row r="1896" spans="1:10" x14ac:dyDescent="0.25">
      <c r="A1896" s="73"/>
      <c r="F1896" s="73">
        <v>0</v>
      </c>
      <c r="G18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1896</f>
        <v>0</v>
      </c>
      <c r="H18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6" s="73"/>
    </row>
    <row r="1897" spans="1:10" x14ac:dyDescent="0.25">
      <c r="A1897" s="73"/>
      <c r="F1897" s="73">
        <v>0</v>
      </c>
      <c r="G18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1897</f>
        <v>0</v>
      </c>
      <c r="H18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7" s="73"/>
    </row>
    <row r="1898" spans="1:10" x14ac:dyDescent="0.25">
      <c r="A1898" s="73"/>
      <c r="F1898" s="73">
        <v>0</v>
      </c>
      <c r="G18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1898</f>
        <v>0</v>
      </c>
      <c r="H18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8" s="73"/>
    </row>
    <row r="1899" spans="1:10" x14ac:dyDescent="0.25">
      <c r="A1899" s="73"/>
      <c r="F1899" s="73">
        <v>0</v>
      </c>
      <c r="G18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1899</f>
        <v>0</v>
      </c>
      <c r="H18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899" s="73"/>
    </row>
    <row r="1900" spans="1:10" x14ac:dyDescent="0.25">
      <c r="A1900" s="73"/>
      <c r="F1900" s="73">
        <v>0</v>
      </c>
      <c r="G19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1900</f>
        <v>0</v>
      </c>
      <c r="H19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0" s="73"/>
    </row>
    <row r="1901" spans="1:10" x14ac:dyDescent="0.25">
      <c r="A1901" s="73"/>
      <c r="F1901" s="73">
        <v>0</v>
      </c>
      <c r="G19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1901</f>
        <v>0</v>
      </c>
      <c r="H19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1" s="73"/>
    </row>
    <row r="1902" spans="1:10" x14ac:dyDescent="0.25">
      <c r="A1902" s="73"/>
      <c r="F1902" s="73">
        <v>0</v>
      </c>
      <c r="G19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1902</f>
        <v>0</v>
      </c>
      <c r="H19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2" s="73"/>
    </row>
    <row r="1903" spans="1:10" x14ac:dyDescent="0.25">
      <c r="A1903" s="73"/>
      <c r="F1903" s="73">
        <v>0</v>
      </c>
      <c r="G19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1903</f>
        <v>0</v>
      </c>
      <c r="H19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3" s="73"/>
    </row>
    <row r="1904" spans="1:10" x14ac:dyDescent="0.25">
      <c r="A1904" s="73"/>
      <c r="F1904" s="73">
        <v>0</v>
      </c>
      <c r="G19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1904</f>
        <v>0</v>
      </c>
      <c r="H19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4" s="73"/>
    </row>
    <row r="1905" spans="1:10" x14ac:dyDescent="0.25">
      <c r="A1905" s="73"/>
      <c r="F1905" s="73">
        <v>0</v>
      </c>
      <c r="G19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1905</f>
        <v>0</v>
      </c>
      <c r="H19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5" s="73"/>
    </row>
    <row r="1906" spans="1:10" x14ac:dyDescent="0.25">
      <c r="A1906" s="73"/>
      <c r="F1906" s="73">
        <v>0</v>
      </c>
      <c r="G19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1906</f>
        <v>0</v>
      </c>
      <c r="H19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6" s="73"/>
    </row>
    <row r="1907" spans="1:10" x14ac:dyDescent="0.25">
      <c r="A1907" s="73"/>
      <c r="F1907" s="73">
        <v>0</v>
      </c>
      <c r="G19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1907</f>
        <v>0</v>
      </c>
      <c r="H19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7" s="73"/>
    </row>
    <row r="1908" spans="1:10" x14ac:dyDescent="0.25">
      <c r="A1908" s="73"/>
      <c r="F1908" s="73">
        <v>0</v>
      </c>
      <c r="G19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1908</f>
        <v>0</v>
      </c>
      <c r="H19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8" s="73"/>
    </row>
    <row r="1909" spans="1:10" x14ac:dyDescent="0.25">
      <c r="A1909" s="73"/>
      <c r="F1909" s="73">
        <v>0</v>
      </c>
      <c r="G19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1909</f>
        <v>0</v>
      </c>
      <c r="H19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09" s="73"/>
    </row>
    <row r="1910" spans="1:10" x14ac:dyDescent="0.25">
      <c r="A1910" s="73"/>
      <c r="F1910" s="73">
        <v>0</v>
      </c>
      <c r="G19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1910</f>
        <v>0</v>
      </c>
      <c r="H19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0" s="73"/>
    </row>
    <row r="1911" spans="1:10" x14ac:dyDescent="0.25">
      <c r="A1911" s="73"/>
      <c r="F1911" s="73">
        <v>0</v>
      </c>
      <c r="G19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1911</f>
        <v>0</v>
      </c>
      <c r="H19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1" s="73"/>
    </row>
    <row r="1912" spans="1:10" x14ac:dyDescent="0.25">
      <c r="A1912" s="73"/>
      <c r="F1912" s="73">
        <v>0</v>
      </c>
      <c r="G19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1912</f>
        <v>0</v>
      </c>
      <c r="H19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2" s="73"/>
    </row>
    <row r="1913" spans="1:10" x14ac:dyDescent="0.25">
      <c r="A1913" s="73"/>
      <c r="F1913" s="73">
        <v>0</v>
      </c>
      <c r="G19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1913</f>
        <v>0</v>
      </c>
      <c r="H19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3" s="73"/>
    </row>
    <row r="1914" spans="1:10" x14ac:dyDescent="0.25">
      <c r="A1914" s="73"/>
      <c r="F1914" s="73">
        <v>0</v>
      </c>
      <c r="G19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1914</f>
        <v>0</v>
      </c>
      <c r="H19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4" s="73"/>
    </row>
    <row r="1915" spans="1:10" x14ac:dyDescent="0.25">
      <c r="A1915" s="73"/>
      <c r="F1915" s="73">
        <v>0</v>
      </c>
      <c r="G19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1915</f>
        <v>0</v>
      </c>
      <c r="H19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5" s="73"/>
    </row>
    <row r="1916" spans="1:10" x14ac:dyDescent="0.25">
      <c r="A1916" s="73"/>
      <c r="F1916" s="73">
        <v>0</v>
      </c>
      <c r="G19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1916</f>
        <v>0</v>
      </c>
      <c r="H19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6" s="73"/>
    </row>
    <row r="1917" spans="1:10" x14ac:dyDescent="0.25">
      <c r="A1917" s="73"/>
      <c r="F1917" s="73">
        <v>0</v>
      </c>
      <c r="G19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1917</f>
        <v>0</v>
      </c>
      <c r="H19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7" s="73"/>
    </row>
    <row r="1918" spans="1:10" x14ac:dyDescent="0.25">
      <c r="A1918" s="73"/>
      <c r="F1918" s="73">
        <v>0</v>
      </c>
      <c r="G19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1918</f>
        <v>0</v>
      </c>
      <c r="H19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8" s="73"/>
    </row>
    <row r="1919" spans="1:10" x14ac:dyDescent="0.25">
      <c r="A1919" s="73"/>
      <c r="F1919" s="73">
        <v>0</v>
      </c>
      <c r="G19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1919</f>
        <v>0</v>
      </c>
      <c r="H19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19" s="73"/>
    </row>
    <row r="1920" spans="1:10" x14ac:dyDescent="0.25">
      <c r="A1920" s="73"/>
      <c r="F1920" s="73">
        <v>0</v>
      </c>
      <c r="G19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1920</f>
        <v>0</v>
      </c>
      <c r="H19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0" s="73"/>
    </row>
    <row r="1921" spans="1:10" x14ac:dyDescent="0.25">
      <c r="A1921" s="73"/>
      <c r="F1921" s="73">
        <v>0</v>
      </c>
      <c r="G19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1921</f>
        <v>0</v>
      </c>
      <c r="H19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1" s="73"/>
    </row>
    <row r="1922" spans="1:10" x14ac:dyDescent="0.25">
      <c r="A1922" s="73"/>
      <c r="F1922" s="73">
        <v>0</v>
      </c>
      <c r="G19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1922</f>
        <v>0</v>
      </c>
      <c r="H19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2" s="73"/>
    </row>
    <row r="1923" spans="1:10" x14ac:dyDescent="0.25">
      <c r="A1923" s="73"/>
      <c r="F1923" s="73">
        <v>0</v>
      </c>
      <c r="G19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1923</f>
        <v>0</v>
      </c>
      <c r="H19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3" s="73"/>
    </row>
    <row r="1924" spans="1:10" x14ac:dyDescent="0.25">
      <c r="A1924" s="73"/>
      <c r="F1924" s="73">
        <v>0</v>
      </c>
      <c r="G19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1924</f>
        <v>0</v>
      </c>
      <c r="H19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4" s="73"/>
    </row>
    <row r="1925" spans="1:10" x14ac:dyDescent="0.25">
      <c r="A1925" s="73"/>
      <c r="F1925" s="73">
        <v>0</v>
      </c>
      <c r="G19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1925</f>
        <v>0</v>
      </c>
      <c r="H19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5" s="73"/>
    </row>
    <row r="1926" spans="1:10" x14ac:dyDescent="0.25">
      <c r="A1926" s="73"/>
      <c r="F1926" s="73">
        <v>0</v>
      </c>
      <c r="G19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1926</f>
        <v>0</v>
      </c>
      <c r="H19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6" s="73"/>
    </row>
    <row r="1927" spans="1:10" x14ac:dyDescent="0.25">
      <c r="A1927" s="73"/>
      <c r="F1927" s="73">
        <v>0</v>
      </c>
      <c r="G19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1927</f>
        <v>0</v>
      </c>
      <c r="H19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7" s="73"/>
    </row>
    <row r="1928" spans="1:10" x14ac:dyDescent="0.25">
      <c r="A1928" s="73"/>
      <c r="F1928" s="73">
        <v>0</v>
      </c>
      <c r="G19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1928</f>
        <v>0</v>
      </c>
      <c r="H19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8" s="73"/>
    </row>
    <row r="1929" spans="1:10" x14ac:dyDescent="0.25">
      <c r="A1929" s="73"/>
      <c r="F1929" s="73">
        <v>0</v>
      </c>
      <c r="G19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1929</f>
        <v>0</v>
      </c>
      <c r="H19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29" s="73"/>
    </row>
    <row r="1930" spans="1:10" x14ac:dyDescent="0.25">
      <c r="A1930" s="73"/>
      <c r="F1930" s="73">
        <v>0</v>
      </c>
      <c r="G19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1930</f>
        <v>0</v>
      </c>
      <c r="H19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0" s="73"/>
    </row>
    <row r="1931" spans="1:10" x14ac:dyDescent="0.25">
      <c r="A1931" s="73"/>
      <c r="F1931" s="73">
        <v>0</v>
      </c>
      <c r="G19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1931</f>
        <v>0</v>
      </c>
      <c r="H19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1" s="73"/>
    </row>
    <row r="1932" spans="1:10" x14ac:dyDescent="0.25">
      <c r="A1932" s="73"/>
      <c r="F1932" s="73">
        <v>0</v>
      </c>
      <c r="G19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1932</f>
        <v>0</v>
      </c>
      <c r="H19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2" s="73"/>
    </row>
    <row r="1933" spans="1:10" x14ac:dyDescent="0.25">
      <c r="A1933" s="73"/>
      <c r="F1933" s="73">
        <v>0</v>
      </c>
      <c r="G19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1933</f>
        <v>0</v>
      </c>
      <c r="H19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3" s="73"/>
    </row>
    <row r="1934" spans="1:10" x14ac:dyDescent="0.25">
      <c r="A1934" s="73"/>
      <c r="F1934" s="73">
        <v>0</v>
      </c>
      <c r="G19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1934</f>
        <v>0</v>
      </c>
      <c r="H19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4" s="73"/>
    </row>
    <row r="1935" spans="1:10" x14ac:dyDescent="0.25">
      <c r="A1935" s="73"/>
      <c r="F1935" s="73">
        <v>0</v>
      </c>
      <c r="G19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1935</f>
        <v>0</v>
      </c>
      <c r="H19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5" s="73"/>
    </row>
    <row r="1936" spans="1:10" x14ac:dyDescent="0.25">
      <c r="A1936" s="73"/>
      <c r="F1936" s="73">
        <v>0</v>
      </c>
      <c r="G193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1936</f>
        <v>0</v>
      </c>
      <c r="H193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6" s="73"/>
    </row>
    <row r="1937" spans="1:10" x14ac:dyDescent="0.25">
      <c r="A1937" s="73"/>
      <c r="F1937" s="73">
        <v>0</v>
      </c>
      <c r="G193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1937</f>
        <v>0</v>
      </c>
      <c r="H193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7" s="73"/>
    </row>
    <row r="1938" spans="1:10" x14ac:dyDescent="0.25">
      <c r="A1938" s="73"/>
      <c r="F1938" s="73">
        <v>0</v>
      </c>
      <c r="G193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1938</f>
        <v>0</v>
      </c>
      <c r="H193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8" s="73"/>
    </row>
    <row r="1939" spans="1:10" x14ac:dyDescent="0.25">
      <c r="A1939" s="73"/>
      <c r="F1939" s="73">
        <v>0</v>
      </c>
      <c r="G193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1939</f>
        <v>0</v>
      </c>
      <c r="H193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39" s="73"/>
    </row>
    <row r="1940" spans="1:10" x14ac:dyDescent="0.25">
      <c r="A1940" s="73"/>
      <c r="F1940" s="73">
        <v>0</v>
      </c>
      <c r="G194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1940</f>
        <v>0</v>
      </c>
      <c r="H194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0" s="73"/>
    </row>
    <row r="1941" spans="1:10" x14ac:dyDescent="0.25">
      <c r="A1941" s="73"/>
      <c r="F1941" s="73">
        <v>0</v>
      </c>
      <c r="G194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1941</f>
        <v>0</v>
      </c>
      <c r="H194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1" s="73"/>
    </row>
    <row r="1942" spans="1:10" x14ac:dyDescent="0.25">
      <c r="A1942" s="73"/>
      <c r="F1942" s="73">
        <v>0</v>
      </c>
      <c r="G194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1942</f>
        <v>0</v>
      </c>
      <c r="H194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2" s="73"/>
    </row>
    <row r="1943" spans="1:10" x14ac:dyDescent="0.25">
      <c r="A1943" s="73"/>
      <c r="F1943" s="73">
        <v>0</v>
      </c>
      <c r="G194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1943</f>
        <v>0</v>
      </c>
      <c r="H194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3" s="73"/>
    </row>
    <row r="1944" spans="1:10" x14ac:dyDescent="0.25">
      <c r="A1944" s="73"/>
      <c r="F1944" s="73">
        <v>0</v>
      </c>
      <c r="G194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1944</f>
        <v>0</v>
      </c>
      <c r="H194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4" s="73"/>
    </row>
    <row r="1945" spans="1:10" x14ac:dyDescent="0.25">
      <c r="A1945" s="73"/>
      <c r="F1945" s="73">
        <v>0</v>
      </c>
      <c r="G194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1945</f>
        <v>0</v>
      </c>
      <c r="H194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5" s="73"/>
    </row>
    <row r="1946" spans="1:10" x14ac:dyDescent="0.25">
      <c r="A1946" s="73"/>
      <c r="F1946" s="73">
        <v>0</v>
      </c>
      <c r="G194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1946</f>
        <v>0</v>
      </c>
      <c r="H194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6" s="73"/>
    </row>
    <row r="1947" spans="1:10" x14ac:dyDescent="0.25">
      <c r="A1947" s="73"/>
      <c r="F1947" s="73">
        <v>0</v>
      </c>
      <c r="G194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1947</f>
        <v>0</v>
      </c>
      <c r="H194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7" s="73"/>
    </row>
    <row r="1948" spans="1:10" x14ac:dyDescent="0.25">
      <c r="A1948" s="73"/>
      <c r="F1948" s="73">
        <v>0</v>
      </c>
      <c r="G194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1948</f>
        <v>0</v>
      </c>
      <c r="H194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8" s="73"/>
    </row>
    <row r="1949" spans="1:10" x14ac:dyDescent="0.25">
      <c r="A1949" s="73"/>
      <c r="F1949" s="73">
        <v>0</v>
      </c>
      <c r="G194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1949</f>
        <v>0</v>
      </c>
      <c r="H194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49" s="73"/>
    </row>
    <row r="1950" spans="1:10" x14ac:dyDescent="0.25">
      <c r="A1950" s="73"/>
      <c r="F1950" s="73">
        <v>0</v>
      </c>
      <c r="G195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1950</f>
        <v>0</v>
      </c>
      <c r="H195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0" s="73"/>
    </row>
    <row r="1951" spans="1:10" x14ac:dyDescent="0.25">
      <c r="A1951" s="73"/>
      <c r="F1951" s="73">
        <v>0</v>
      </c>
      <c r="G195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1951</f>
        <v>0</v>
      </c>
      <c r="H195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1" s="73"/>
    </row>
    <row r="1952" spans="1:10" x14ac:dyDescent="0.25">
      <c r="A1952" s="73"/>
      <c r="F1952" s="73">
        <v>0</v>
      </c>
      <c r="G195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1952</f>
        <v>0</v>
      </c>
      <c r="H195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2" s="73"/>
    </row>
    <row r="1953" spans="1:10" x14ac:dyDescent="0.25">
      <c r="A1953" s="73"/>
      <c r="F1953" s="73">
        <v>0</v>
      </c>
      <c r="G195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1953</f>
        <v>0</v>
      </c>
      <c r="H195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3" s="73"/>
    </row>
    <row r="1954" spans="1:10" x14ac:dyDescent="0.25">
      <c r="A1954" s="73"/>
      <c r="F1954" s="73">
        <v>0</v>
      </c>
      <c r="G195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1954</f>
        <v>0</v>
      </c>
      <c r="H195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4" s="73"/>
    </row>
    <row r="1955" spans="1:10" x14ac:dyDescent="0.25">
      <c r="A1955" s="73"/>
      <c r="F1955" s="73">
        <v>0</v>
      </c>
      <c r="G195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1955</f>
        <v>0</v>
      </c>
      <c r="H195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5" s="73"/>
    </row>
    <row r="1956" spans="1:10" x14ac:dyDescent="0.25">
      <c r="A1956" s="73"/>
      <c r="F1956" s="73">
        <v>0</v>
      </c>
      <c r="G195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1956</f>
        <v>0</v>
      </c>
      <c r="H195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6" s="73"/>
    </row>
    <row r="1957" spans="1:10" x14ac:dyDescent="0.25">
      <c r="A1957" s="73"/>
      <c r="F1957" s="73">
        <v>0</v>
      </c>
      <c r="G195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1957</f>
        <v>0</v>
      </c>
      <c r="H195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7" s="73"/>
    </row>
    <row r="1958" spans="1:10" x14ac:dyDescent="0.25">
      <c r="A1958" s="73"/>
      <c r="F1958" s="73">
        <v>0</v>
      </c>
      <c r="G195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1958</f>
        <v>0</v>
      </c>
      <c r="H195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8" s="73"/>
    </row>
    <row r="1959" spans="1:10" x14ac:dyDescent="0.25">
      <c r="A1959" s="73"/>
      <c r="F1959" s="73">
        <v>0</v>
      </c>
      <c r="G195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1959</f>
        <v>0</v>
      </c>
      <c r="H195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59" s="73"/>
    </row>
    <row r="1960" spans="1:10" x14ac:dyDescent="0.25">
      <c r="A1960" s="73"/>
      <c r="F1960" s="73">
        <v>0</v>
      </c>
      <c r="G196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1960</f>
        <v>0</v>
      </c>
      <c r="H196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0" s="73"/>
    </row>
    <row r="1961" spans="1:10" x14ac:dyDescent="0.25">
      <c r="A1961" s="73"/>
      <c r="F1961" s="73">
        <v>0</v>
      </c>
      <c r="G196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1961</f>
        <v>0</v>
      </c>
      <c r="H196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1" s="73"/>
    </row>
    <row r="1962" spans="1:10" x14ac:dyDescent="0.25">
      <c r="A1962" s="73"/>
      <c r="F1962" s="73">
        <v>0</v>
      </c>
      <c r="G196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1962</f>
        <v>0</v>
      </c>
      <c r="H196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2" s="73"/>
    </row>
    <row r="1963" spans="1:10" x14ac:dyDescent="0.25">
      <c r="A1963" s="73"/>
      <c r="F1963" s="73">
        <v>0</v>
      </c>
      <c r="G196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1963</f>
        <v>0</v>
      </c>
      <c r="H196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3" s="73"/>
    </row>
    <row r="1964" spans="1:10" x14ac:dyDescent="0.25">
      <c r="A1964" s="73"/>
      <c r="F1964" s="73">
        <v>0</v>
      </c>
      <c r="G196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1964</f>
        <v>0</v>
      </c>
      <c r="H196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4" s="73"/>
    </row>
    <row r="1965" spans="1:10" x14ac:dyDescent="0.25">
      <c r="A1965" s="73"/>
      <c r="F1965" s="73">
        <v>0</v>
      </c>
      <c r="G196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1965</f>
        <v>0</v>
      </c>
      <c r="H196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5" s="73"/>
    </row>
    <row r="1966" spans="1:10" x14ac:dyDescent="0.25">
      <c r="A1966" s="73"/>
      <c r="F1966" s="73">
        <v>0</v>
      </c>
      <c r="G196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1966</f>
        <v>0</v>
      </c>
      <c r="H196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6" s="73"/>
    </row>
    <row r="1967" spans="1:10" x14ac:dyDescent="0.25">
      <c r="A1967" s="73"/>
      <c r="F1967" s="73">
        <v>0</v>
      </c>
      <c r="G196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1967</f>
        <v>0</v>
      </c>
      <c r="H196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7" s="73"/>
    </row>
    <row r="1968" spans="1:10" x14ac:dyDescent="0.25">
      <c r="A1968" s="73"/>
      <c r="F1968" s="73">
        <v>0</v>
      </c>
      <c r="G196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1968</f>
        <v>0</v>
      </c>
      <c r="H196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8" s="73"/>
    </row>
    <row r="1969" spans="1:10" x14ac:dyDescent="0.25">
      <c r="A1969" s="73"/>
      <c r="F1969" s="73">
        <v>0</v>
      </c>
      <c r="G196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1969</f>
        <v>0</v>
      </c>
      <c r="H196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69" s="73"/>
    </row>
    <row r="1970" spans="1:10" x14ac:dyDescent="0.25">
      <c r="A1970" s="73"/>
      <c r="F1970" s="73">
        <v>0</v>
      </c>
      <c r="G197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1970</f>
        <v>0</v>
      </c>
      <c r="H197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0" s="73"/>
    </row>
    <row r="1971" spans="1:10" x14ac:dyDescent="0.25">
      <c r="A1971" s="73"/>
      <c r="F1971" s="73">
        <v>0</v>
      </c>
      <c r="G197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1971</f>
        <v>0</v>
      </c>
      <c r="H197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1" s="73"/>
    </row>
    <row r="1972" spans="1:10" x14ac:dyDescent="0.25">
      <c r="A1972" s="73"/>
      <c r="F1972" s="73">
        <v>0</v>
      </c>
      <c r="G197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1972</f>
        <v>0</v>
      </c>
      <c r="H197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2" s="73"/>
    </row>
    <row r="1973" spans="1:10" x14ac:dyDescent="0.25">
      <c r="A1973" s="73"/>
      <c r="F1973" s="73">
        <v>0</v>
      </c>
      <c r="G197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1973</f>
        <v>0</v>
      </c>
      <c r="H197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3" s="73"/>
    </row>
    <row r="1974" spans="1:10" x14ac:dyDescent="0.25">
      <c r="A1974" s="73"/>
      <c r="F1974" s="73">
        <v>0</v>
      </c>
      <c r="G197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1974</f>
        <v>0</v>
      </c>
      <c r="H197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4" s="73"/>
    </row>
    <row r="1975" spans="1:10" x14ac:dyDescent="0.25">
      <c r="A1975" s="73"/>
      <c r="F1975" s="73">
        <v>0</v>
      </c>
      <c r="G197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1975</f>
        <v>0</v>
      </c>
      <c r="H197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5" s="73"/>
    </row>
    <row r="1976" spans="1:10" x14ac:dyDescent="0.25">
      <c r="A1976" s="73"/>
      <c r="F1976" s="73">
        <v>0</v>
      </c>
      <c r="G197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1976</f>
        <v>0</v>
      </c>
      <c r="H197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6" s="73"/>
    </row>
    <row r="1977" spans="1:10" x14ac:dyDescent="0.25">
      <c r="A1977" s="73"/>
      <c r="F1977" s="73">
        <v>0</v>
      </c>
      <c r="G197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1977</f>
        <v>0</v>
      </c>
      <c r="H197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7" s="73"/>
    </row>
    <row r="1978" spans="1:10" x14ac:dyDescent="0.25">
      <c r="A1978" s="73"/>
      <c r="F1978" s="73">
        <v>0</v>
      </c>
      <c r="G197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1978</f>
        <v>0</v>
      </c>
      <c r="H197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8" s="73"/>
    </row>
    <row r="1979" spans="1:10" x14ac:dyDescent="0.25">
      <c r="A1979" s="73"/>
      <c r="F1979" s="73">
        <v>0</v>
      </c>
      <c r="G197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1979</f>
        <v>0</v>
      </c>
      <c r="H197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79" s="73"/>
    </row>
    <row r="1980" spans="1:10" x14ac:dyDescent="0.25">
      <c r="A1980" s="73"/>
      <c r="F1980" s="73">
        <v>0</v>
      </c>
      <c r="G198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1980</f>
        <v>0</v>
      </c>
      <c r="H198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0" s="73"/>
    </row>
    <row r="1981" spans="1:10" x14ac:dyDescent="0.25">
      <c r="A1981" s="73"/>
      <c r="F1981" s="73">
        <v>0</v>
      </c>
      <c r="G198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1981</f>
        <v>0</v>
      </c>
      <c r="H198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1" s="73"/>
    </row>
    <row r="1982" spans="1:10" x14ac:dyDescent="0.25">
      <c r="A1982" s="73"/>
      <c r="F1982" s="73">
        <v>0</v>
      </c>
      <c r="G198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1982</f>
        <v>0</v>
      </c>
      <c r="H198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2" s="73"/>
    </row>
    <row r="1983" spans="1:10" x14ac:dyDescent="0.25">
      <c r="A1983" s="73"/>
      <c r="F1983" s="73">
        <v>0</v>
      </c>
      <c r="G198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1983</f>
        <v>0</v>
      </c>
      <c r="H198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3" s="73"/>
    </row>
    <row r="1984" spans="1:10" x14ac:dyDescent="0.25">
      <c r="A1984" s="73"/>
      <c r="F1984" s="73">
        <v>0</v>
      </c>
      <c r="G198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1984</f>
        <v>0</v>
      </c>
      <c r="H198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4" s="73"/>
    </row>
    <row r="1985" spans="1:10" x14ac:dyDescent="0.25">
      <c r="A1985" s="73"/>
      <c r="F1985" s="73">
        <v>0</v>
      </c>
      <c r="G198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1985</f>
        <v>0</v>
      </c>
      <c r="H198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5" s="73"/>
    </row>
    <row r="1986" spans="1:10" x14ac:dyDescent="0.25">
      <c r="A1986" s="73"/>
      <c r="F1986" s="73">
        <v>0</v>
      </c>
      <c r="G198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1986</f>
        <v>0</v>
      </c>
      <c r="H198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6" s="73"/>
    </row>
    <row r="1987" spans="1:10" x14ac:dyDescent="0.25">
      <c r="A1987" s="73"/>
      <c r="F1987" s="73">
        <v>0</v>
      </c>
      <c r="G198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1987</f>
        <v>0</v>
      </c>
      <c r="H198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7" s="73"/>
    </row>
    <row r="1988" spans="1:10" x14ac:dyDescent="0.25">
      <c r="A1988" s="73"/>
      <c r="F1988" s="73">
        <v>0</v>
      </c>
      <c r="G198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1988</f>
        <v>0</v>
      </c>
      <c r="H198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8" s="73"/>
    </row>
    <row r="1989" spans="1:10" x14ac:dyDescent="0.25">
      <c r="A1989" s="73"/>
      <c r="F1989" s="73">
        <v>0</v>
      </c>
      <c r="G198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1989</f>
        <v>0</v>
      </c>
      <c r="H198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89" s="73"/>
    </row>
    <row r="1990" spans="1:10" x14ac:dyDescent="0.25">
      <c r="A1990" s="73"/>
      <c r="F1990" s="73">
        <v>0</v>
      </c>
      <c r="G199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1990</f>
        <v>0</v>
      </c>
      <c r="H199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0" s="73"/>
    </row>
    <row r="1991" spans="1:10" x14ac:dyDescent="0.25">
      <c r="A1991" s="73"/>
      <c r="F1991" s="73">
        <v>0</v>
      </c>
      <c r="G199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1991</f>
        <v>0</v>
      </c>
      <c r="H199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1" s="73"/>
    </row>
    <row r="1992" spans="1:10" x14ac:dyDescent="0.25">
      <c r="A1992" s="73"/>
      <c r="F1992" s="73">
        <v>0</v>
      </c>
      <c r="G199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1992</f>
        <v>0</v>
      </c>
      <c r="H199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2" s="73"/>
    </row>
    <row r="1993" spans="1:10" x14ac:dyDescent="0.25">
      <c r="A1993" s="73"/>
      <c r="F1993" s="73">
        <v>0</v>
      </c>
      <c r="G199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1993</f>
        <v>0</v>
      </c>
      <c r="H199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3" s="73"/>
    </row>
    <row r="1994" spans="1:10" x14ac:dyDescent="0.25">
      <c r="A1994" s="73"/>
      <c r="F1994" s="73">
        <v>0</v>
      </c>
      <c r="G199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1994</f>
        <v>0</v>
      </c>
      <c r="H199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4" s="73"/>
    </row>
    <row r="1995" spans="1:10" x14ac:dyDescent="0.25">
      <c r="A1995" s="73"/>
      <c r="F1995" s="73">
        <v>0</v>
      </c>
      <c r="G199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1995</f>
        <v>0</v>
      </c>
      <c r="H199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5" s="73"/>
    </row>
    <row r="1996" spans="1:10" x14ac:dyDescent="0.25">
      <c r="A1996" s="73"/>
      <c r="F1996" s="73">
        <v>0</v>
      </c>
      <c r="G199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1996</f>
        <v>0</v>
      </c>
      <c r="H199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6" s="73"/>
    </row>
    <row r="1997" spans="1:10" x14ac:dyDescent="0.25">
      <c r="A1997" s="73"/>
      <c r="F1997" s="73">
        <v>0</v>
      </c>
      <c r="G199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1997</f>
        <v>0</v>
      </c>
      <c r="H199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7" s="73"/>
    </row>
    <row r="1998" spans="1:10" x14ac:dyDescent="0.25">
      <c r="A1998" s="73"/>
      <c r="F1998" s="73">
        <v>0</v>
      </c>
      <c r="G199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1998</f>
        <v>0</v>
      </c>
      <c r="H199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8" s="73"/>
    </row>
    <row r="1999" spans="1:10" x14ac:dyDescent="0.25">
      <c r="A1999" s="73"/>
      <c r="F1999" s="73">
        <v>0</v>
      </c>
      <c r="G199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1999</f>
        <v>0</v>
      </c>
      <c r="H199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1999" s="73"/>
    </row>
    <row r="2000" spans="1:10" x14ac:dyDescent="0.25">
      <c r="A2000" s="73"/>
      <c r="F2000" s="73">
        <v>0</v>
      </c>
      <c r="G200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2000</f>
        <v>0</v>
      </c>
      <c r="H200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0" s="73"/>
    </row>
    <row r="2001" spans="1:10" x14ac:dyDescent="0.25">
      <c r="A2001" s="73"/>
      <c r="F2001" s="73">
        <v>0</v>
      </c>
      <c r="G200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2001</f>
        <v>0</v>
      </c>
      <c r="H200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1" s="73"/>
    </row>
    <row r="2002" spans="1:10" x14ac:dyDescent="0.25">
      <c r="A2002" s="73"/>
      <c r="F2002" s="73">
        <v>0</v>
      </c>
      <c r="G200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2002</f>
        <v>0</v>
      </c>
      <c r="H200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2" s="73"/>
    </row>
    <row r="2003" spans="1:10" x14ac:dyDescent="0.25">
      <c r="A2003" s="73"/>
      <c r="F2003" s="73">
        <v>0</v>
      </c>
      <c r="G200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2003</f>
        <v>0</v>
      </c>
      <c r="H200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3" s="73"/>
    </row>
    <row r="2004" spans="1:10" x14ac:dyDescent="0.25">
      <c r="A2004" s="73"/>
      <c r="F2004" s="73">
        <v>0</v>
      </c>
      <c r="G200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2004</f>
        <v>0</v>
      </c>
      <c r="H200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4" s="73"/>
    </row>
    <row r="2005" spans="1:10" x14ac:dyDescent="0.25">
      <c r="A2005" s="73"/>
      <c r="F2005" s="73">
        <v>0</v>
      </c>
      <c r="G200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2005</f>
        <v>0</v>
      </c>
      <c r="H200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5" s="73"/>
    </row>
    <row r="2006" spans="1:10" x14ac:dyDescent="0.25">
      <c r="A2006" s="73"/>
      <c r="F2006" s="73">
        <v>0</v>
      </c>
      <c r="G200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2006</f>
        <v>0</v>
      </c>
      <c r="H200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6" s="73"/>
    </row>
    <row r="2007" spans="1:10" x14ac:dyDescent="0.25">
      <c r="A2007" s="73"/>
      <c r="F2007" s="73">
        <v>0</v>
      </c>
      <c r="G200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2007</f>
        <v>0</v>
      </c>
      <c r="H200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7" s="73"/>
    </row>
    <row r="2008" spans="1:10" x14ac:dyDescent="0.25">
      <c r="A2008" s="73"/>
      <c r="F2008" s="73">
        <v>0</v>
      </c>
      <c r="G200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2008</f>
        <v>0</v>
      </c>
      <c r="H200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8" s="73"/>
    </row>
    <row r="2009" spans="1:10" x14ac:dyDescent="0.25">
      <c r="A2009" s="73"/>
      <c r="F2009" s="73">
        <v>0</v>
      </c>
      <c r="G200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2009</f>
        <v>0</v>
      </c>
      <c r="H200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09" s="73"/>
    </row>
    <row r="2010" spans="1:10" x14ac:dyDescent="0.25">
      <c r="A2010" s="73"/>
      <c r="F2010" s="73">
        <v>0</v>
      </c>
      <c r="G201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2010</f>
        <v>0</v>
      </c>
      <c r="H201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0" s="73"/>
    </row>
    <row r="2011" spans="1:10" x14ac:dyDescent="0.25">
      <c r="A2011" s="73"/>
      <c r="F2011" s="73">
        <v>0</v>
      </c>
      <c r="G201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2011</f>
        <v>0</v>
      </c>
      <c r="H201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1" s="73"/>
    </row>
    <row r="2012" spans="1:10" x14ac:dyDescent="0.25">
      <c r="A2012" s="73"/>
      <c r="F2012" s="73">
        <v>0</v>
      </c>
      <c r="G201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2012</f>
        <v>0</v>
      </c>
      <c r="H201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2" s="73"/>
    </row>
    <row r="2013" spans="1:10" x14ac:dyDescent="0.25">
      <c r="A2013" s="73"/>
      <c r="F2013" s="73">
        <v>0</v>
      </c>
      <c r="G201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2013</f>
        <v>0</v>
      </c>
      <c r="H201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3" s="73"/>
    </row>
    <row r="2014" spans="1:10" x14ac:dyDescent="0.25">
      <c r="A2014" s="73"/>
      <c r="F2014" s="73">
        <v>0</v>
      </c>
      <c r="G201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2014</f>
        <v>0</v>
      </c>
      <c r="H201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4" s="73"/>
    </row>
    <row r="2015" spans="1:10" x14ac:dyDescent="0.25">
      <c r="A2015" s="73"/>
      <c r="F2015" s="73">
        <v>0</v>
      </c>
      <c r="G201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2015</f>
        <v>0</v>
      </c>
      <c r="H201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5" s="73"/>
    </row>
    <row r="2016" spans="1:10" x14ac:dyDescent="0.25">
      <c r="A2016" s="73"/>
      <c r="F2016" s="73">
        <v>0</v>
      </c>
      <c r="G201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2016</f>
        <v>0</v>
      </c>
      <c r="H201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6" s="73"/>
    </row>
    <row r="2017" spans="1:10" x14ac:dyDescent="0.25">
      <c r="A2017" s="73"/>
      <c r="F2017" s="73">
        <v>0</v>
      </c>
      <c r="G201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2017</f>
        <v>0</v>
      </c>
      <c r="H201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7" s="73"/>
    </row>
    <row r="2018" spans="1:10" x14ac:dyDescent="0.25">
      <c r="A2018" s="73"/>
      <c r="F2018" s="73">
        <v>0</v>
      </c>
      <c r="G201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2018</f>
        <v>0</v>
      </c>
      <c r="H201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8" s="73"/>
    </row>
    <row r="2019" spans="1:10" x14ac:dyDescent="0.25">
      <c r="A2019" s="73"/>
      <c r="F2019" s="73">
        <v>0</v>
      </c>
      <c r="G201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2019</f>
        <v>0</v>
      </c>
      <c r="H201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19" s="73"/>
    </row>
    <row r="2020" spans="1:10" x14ac:dyDescent="0.25">
      <c r="A2020" s="73"/>
      <c r="F2020" s="73">
        <v>0</v>
      </c>
      <c r="G202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2020</f>
        <v>0</v>
      </c>
      <c r="H202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0" s="73"/>
    </row>
    <row r="2021" spans="1:10" x14ac:dyDescent="0.25">
      <c r="A2021" s="73"/>
      <c r="F2021" s="73">
        <v>0</v>
      </c>
      <c r="G202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2021</f>
        <v>0</v>
      </c>
      <c r="H202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1" s="73"/>
    </row>
    <row r="2022" spans="1:10" x14ac:dyDescent="0.25">
      <c r="A2022" s="73"/>
      <c r="F2022" s="73">
        <v>0</v>
      </c>
      <c r="G202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2022</f>
        <v>0</v>
      </c>
      <c r="H202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2" s="73"/>
    </row>
    <row r="2023" spans="1:10" x14ac:dyDescent="0.25">
      <c r="A2023" s="73"/>
      <c r="F2023" s="73">
        <v>0</v>
      </c>
      <c r="G202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2023</f>
        <v>0</v>
      </c>
      <c r="H202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3" s="73"/>
    </row>
    <row r="2024" spans="1:10" x14ac:dyDescent="0.25">
      <c r="A2024" s="73"/>
      <c r="F2024" s="73">
        <v>0</v>
      </c>
      <c r="G202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2024</f>
        <v>0</v>
      </c>
      <c r="H202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4" s="73"/>
    </row>
    <row r="2025" spans="1:10" x14ac:dyDescent="0.25">
      <c r="A2025" s="73"/>
      <c r="F2025" s="73">
        <v>0</v>
      </c>
      <c r="G202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2025</f>
        <v>0</v>
      </c>
      <c r="H202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5" s="73"/>
    </row>
    <row r="2026" spans="1:10" x14ac:dyDescent="0.25">
      <c r="A2026" s="73"/>
      <c r="F2026" s="73">
        <v>0</v>
      </c>
      <c r="G2026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2026</f>
        <v>0</v>
      </c>
      <c r="H2026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6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6" s="73"/>
    </row>
    <row r="2027" spans="1:10" x14ac:dyDescent="0.25">
      <c r="A2027" s="73"/>
      <c r="F2027" s="73">
        <v>0</v>
      </c>
      <c r="G2027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2027</f>
        <v>0</v>
      </c>
      <c r="H2027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7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7" s="73"/>
    </row>
    <row r="2028" spans="1:10" x14ac:dyDescent="0.25">
      <c r="A2028" s="73"/>
      <c r="F2028" s="73">
        <v>0</v>
      </c>
      <c r="G2028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2028</f>
        <v>0</v>
      </c>
      <c r="H2028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8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8" s="73"/>
    </row>
    <row r="2029" spans="1:10" x14ac:dyDescent="0.25">
      <c r="A2029" s="73"/>
      <c r="F2029" s="73">
        <v>0</v>
      </c>
      <c r="G2029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2029</f>
        <v>0</v>
      </c>
      <c r="H2029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9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29" s="73"/>
    </row>
    <row r="2030" spans="1:10" x14ac:dyDescent="0.25">
      <c r="A2030" s="73"/>
      <c r="F2030" s="73">
        <v>0</v>
      </c>
      <c r="G2030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2030</f>
        <v>0</v>
      </c>
      <c r="H2030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0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30" s="73"/>
    </row>
    <row r="2031" spans="1:10" x14ac:dyDescent="0.25">
      <c r="A2031" s="73"/>
      <c r="F2031" s="73">
        <v>0</v>
      </c>
      <c r="G2031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2031</f>
        <v>0</v>
      </c>
      <c r="H2031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1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31" s="73"/>
    </row>
    <row r="2032" spans="1:10" x14ac:dyDescent="0.25">
      <c r="A2032" s="73"/>
      <c r="F2032" s="73">
        <v>0</v>
      </c>
      <c r="G2032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2032</f>
        <v>0</v>
      </c>
      <c r="H2032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2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32" s="73"/>
    </row>
    <row r="2033" spans="1:10" x14ac:dyDescent="0.25">
      <c r="A2033" s="73"/>
      <c r="F2033" s="73">
        <v>0</v>
      </c>
      <c r="G2033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2033</f>
        <v>0</v>
      </c>
      <c r="H2033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3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33" s="73"/>
    </row>
    <row r="2034" spans="1:10" x14ac:dyDescent="0.25">
      <c r="A2034" s="73"/>
      <c r="F2034" s="73">
        <v>0</v>
      </c>
      <c r="G2034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2034</f>
        <v>0</v>
      </c>
      <c r="H2034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4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34" s="73"/>
    </row>
    <row r="2035" spans="1:10" x14ac:dyDescent="0.25">
      <c r="A2035" s="73"/>
      <c r="F2035" s="73">
        <v>0</v>
      </c>
      <c r="G2035" s="83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2035</f>
        <v>0</v>
      </c>
      <c r="H2035" s="123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5" s="123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2035" s="73"/>
    </row>
  </sheetData>
  <sheetProtection autoFilter="0"/>
  <autoFilter ref="A3:I125"/>
  <mergeCells count="2">
    <mergeCell ref="A2:F2"/>
    <mergeCell ref="A1:I1"/>
  </mergeCells>
  <conditionalFormatting sqref="G4:G1048576">
    <cfRule type="expression" dxfId="1275" priority="1">
      <formula>AND(G4=E4,NOT(ISBLANK(A4)))</formula>
    </cfRule>
    <cfRule type="expression" dxfId="1274" priority="4">
      <formula>G4&lt;E4</formula>
    </cfRule>
  </conditionalFormatting>
  <dataValidations count="1">
    <dataValidation operator="equal" allowBlank="1" showInputMessage="1" showErrorMessage="1" promptTitle="Data do Estoque" prompt="Informar data para pesquisa estoque, para estoque atual, deixar em branco" sqref="G2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tabColor rgb="FF00B050"/>
  </sheetPr>
  <dimension ref="A1:Q132"/>
  <sheetViews>
    <sheetView tabSelected="1" zoomScale="85" zoomScaleNormal="85" workbookViewId="0">
      <pane xSplit="1" ySplit="3" topLeftCell="B106" activePane="bottomRight" state="frozen"/>
      <selection pane="topRight" activeCell="B1" sqref="B1"/>
      <selection pane="bottomLeft" activeCell="A4" sqref="A4"/>
      <selection pane="bottomRight" activeCell="F4" sqref="F4:F129"/>
    </sheetView>
  </sheetViews>
  <sheetFormatPr defaultRowHeight="15" x14ac:dyDescent="0.25"/>
  <cols>
    <col min="1" max="1" width="11.5703125" style="73" customWidth="1"/>
    <col min="2" max="2" width="52.5703125" style="73" customWidth="1"/>
    <col min="3" max="5" width="11.7109375" style="73" customWidth="1"/>
    <col min="6" max="6" width="11.42578125" style="73" customWidth="1"/>
    <col min="7" max="7" width="2.7109375" style="73" customWidth="1"/>
    <col min="8" max="8" width="14.7109375" style="73" customWidth="1"/>
    <col min="9" max="9" width="2.7109375" style="73" customWidth="1"/>
    <col min="10" max="10" width="11.7109375" style="73" customWidth="1"/>
    <col min="11" max="11" width="3.7109375" style="73" customWidth="1"/>
    <col min="12" max="12" width="11.7109375" style="73" customWidth="1"/>
    <col min="13" max="13" width="3.7109375" style="73" customWidth="1"/>
    <col min="14" max="14" width="12.5703125" style="73" customWidth="1"/>
    <col min="15" max="15" width="3.7109375" style="73" customWidth="1"/>
    <col min="16" max="16" width="12.5703125" style="73" customWidth="1"/>
    <col min="17" max="16384" width="9.140625" style="73"/>
  </cols>
  <sheetData>
    <row r="1" spans="1:14" ht="30" customHeight="1" x14ac:dyDescent="0.4">
      <c r="A1" s="669" t="s">
        <v>726</v>
      </c>
      <c r="B1" s="669"/>
      <c r="C1" s="669"/>
      <c r="D1" s="669"/>
      <c r="E1" s="669"/>
      <c r="F1" s="670"/>
      <c r="G1" s="671">
        <f>IF(WEEKDAY(J1,2)=1,J1-2,J1-1)</f>
        <v>46053</v>
      </c>
      <c r="H1" s="672"/>
      <c r="I1"/>
      <c r="J1" s="676">
        <v>46054</v>
      </c>
      <c r="K1" s="677"/>
    </row>
    <row r="2" spans="1:14" x14ac:dyDescent="0.25">
      <c r="A2" s="673"/>
      <c r="B2" s="674"/>
      <c r="C2" s="674"/>
      <c r="D2" s="674"/>
      <c r="E2" s="674"/>
      <c r="F2" s="675"/>
      <c r="G2" s="294" t="s">
        <v>355</v>
      </c>
      <c r="H2" s="107"/>
    </row>
    <row r="3" spans="1:14" ht="30" x14ac:dyDescent="0.25">
      <c r="A3" s="108" t="s">
        <v>195</v>
      </c>
      <c r="B3" s="108" t="s">
        <v>147</v>
      </c>
      <c r="C3" s="109" t="s">
        <v>148</v>
      </c>
      <c r="D3" s="109" t="s">
        <v>149</v>
      </c>
      <c r="E3" s="109" t="s">
        <v>342</v>
      </c>
      <c r="F3" s="109" t="s">
        <v>150</v>
      </c>
      <c r="H3" s="109" t="s">
        <v>444</v>
      </c>
      <c r="J3" s="109" t="s">
        <v>344</v>
      </c>
      <c r="L3" s="109" t="s">
        <v>358</v>
      </c>
      <c r="N3" s="108" t="s">
        <v>464</v>
      </c>
    </row>
    <row r="4" spans="1:14" ht="18.75" customHeight="1" x14ac:dyDescent="0.3">
      <c r="A4" s="97" t="s">
        <v>154</v>
      </c>
      <c r="B4" s="98" t="s">
        <v>20</v>
      </c>
      <c r="C4" s="326">
        <v>0</v>
      </c>
      <c r="D4" s="110">
        <f>IF(ISBLANK($A$2),SUMIFS(Entradas!C:C,Entradas!A:A,'Cadastro-Estoque'!A:A),SUMIFS(Entradas!C:C,Entradas!A:A,'Cadastro-Estoque'!A:A,Entradas!B:B,CONCATENATE("&lt;=",$A$2)))</f>
        <v>0</v>
      </c>
      <c r="E4" s="111">
        <f>IF(ISBLANK($A$2),SUMIFS(Saidas!C:C,Saidas!A:A,'Cadastro-Estoque'!A:A),SUMIFS(Saidas!C:C,Saidas!A:A,'Cadastro-Estoque'!A:A,Saidas!B:B,CONCATENATE("&lt;=",$A$2)))</f>
        <v>0</v>
      </c>
      <c r="F4" s="272">
        <f>C4+D4-'Carregamento Diária '!D4+J4</f>
        <v>0</v>
      </c>
      <c r="H4" s="111">
        <f>'Faturamento Antecipado'!E64</f>
        <v>0</v>
      </c>
      <c r="J4" s="106">
        <v>0</v>
      </c>
      <c r="L4" s="111">
        <f>IF(ISBLANK($A$2),SUMIFS(Faturado!C:C,Faturado!A:A,'Cadastro-Estoque'!A:A),SUMIFS(Faturado!C:C,Faturado!A:A,'Cadastro-Estoque'!A:A,Faturado!B:B,CONCATENATE("&lt;=",$A$2)))</f>
        <v>0</v>
      </c>
      <c r="N4" s="111">
        <f t="shared" ref="N4:N80" si="0">F4-H4</f>
        <v>0</v>
      </c>
    </row>
    <row r="5" spans="1:14" ht="18.75" customHeight="1" x14ac:dyDescent="0.3">
      <c r="A5" s="97" t="s">
        <v>154</v>
      </c>
      <c r="B5" s="98" t="s">
        <v>21</v>
      </c>
      <c r="C5" s="96">
        <v>8164</v>
      </c>
      <c r="D5" s="110">
        <f>IF(ISBLANK($A$2),SUMIFS(Entradas!C:C,Entradas!A:A,'Cadastro-Estoque'!A:A),SUMIFS(Entradas!C:C,Entradas!A:A,'Cadastro-Estoque'!A:A,Entradas!B:B,CONCATENATE("&lt;=",$A$2)))</f>
        <v>1486</v>
      </c>
      <c r="E5" s="111">
        <f>IF(ISBLANK($A$2),SUMIFS(Saidas!C:C,Saidas!A:A,'Cadastro-Estoque'!A:A),SUMIFS(Saidas!C:C,Saidas!A:A,'Cadastro-Estoque'!A:A,Saidas!B:B,CONCATENATE("&lt;=",$A$2)))</f>
        <v>4875</v>
      </c>
      <c r="F5" s="233">
        <f t="shared" ref="F5:F10" si="1">C5+D5-E5+J5</f>
        <v>4810</v>
      </c>
      <c r="H5" s="111">
        <f>'Faturamento Antecipado'!F64</f>
        <v>0</v>
      </c>
      <c r="J5" s="106">
        <v>35</v>
      </c>
      <c r="L5" s="111">
        <f>IF(ISBLANK($A$2),SUMIFS(Faturado!C:C,Faturado!A:A,'Cadastro-Estoque'!A:A),SUMIFS(Faturado!C:C,Faturado!A:A,'Cadastro-Estoque'!A:A,Faturado!B:B,CONCATENATE("&lt;=",$A$2)))</f>
        <v>0</v>
      </c>
      <c r="N5" s="111">
        <f t="shared" si="0"/>
        <v>4810</v>
      </c>
    </row>
    <row r="6" spans="1:14" ht="18.75" customHeight="1" x14ac:dyDescent="0.3">
      <c r="A6" s="97" t="s">
        <v>155</v>
      </c>
      <c r="B6" s="98" t="s">
        <v>22</v>
      </c>
      <c r="C6" s="96">
        <v>306</v>
      </c>
      <c r="D6" s="110">
        <f>IF(ISBLANK($A$2),SUMIFS(Entradas!C:C,Entradas!A:A,'Cadastro-Estoque'!A:A),SUMIFS(Entradas!C:C,Entradas!A:A,'Cadastro-Estoque'!A:A,Entradas!B:B,CONCATENATE("&lt;=",$A$2)))</f>
        <v>0</v>
      </c>
      <c r="E6" s="111">
        <f>IF(ISBLANK($A$2),SUMIFS(Saidas!C:C,Saidas!A:A,'Cadastro-Estoque'!A:A),SUMIFS(Saidas!C:C,Saidas!A:A,'Cadastro-Estoque'!A:A,Saidas!B:B,CONCATENATE("&lt;=",$A$2)))</f>
        <v>0</v>
      </c>
      <c r="F6" s="112">
        <f t="shared" si="1"/>
        <v>306</v>
      </c>
      <c r="H6" s="111">
        <f>'Faturamento Antecipado'!G64</f>
        <v>0</v>
      </c>
      <c r="J6" s="106">
        <v>0</v>
      </c>
      <c r="L6" s="111">
        <f>IF(ISBLANK($A$2),SUMIFS(Faturado!C:C,Faturado!A:A,'Cadastro-Estoque'!A:A),SUMIFS(Faturado!C:C,Faturado!A:A,'Cadastro-Estoque'!A:A,Faturado!B:B,CONCATENATE("&lt;=",$A$2)))</f>
        <v>0</v>
      </c>
      <c r="N6" s="111">
        <f t="shared" si="0"/>
        <v>306</v>
      </c>
    </row>
    <row r="7" spans="1:14" ht="18.75" customHeight="1" x14ac:dyDescent="0.3">
      <c r="A7" s="97" t="s">
        <v>157</v>
      </c>
      <c r="B7" s="98" t="s">
        <v>24</v>
      </c>
      <c r="C7" s="96">
        <v>318</v>
      </c>
      <c r="D7" s="110">
        <f>IF(ISBLANK($A$2),SUMIFS(Entradas!C:C,Entradas!A:A,'Cadastro-Estoque'!A:A),SUMIFS(Entradas!C:C,Entradas!A:A,'Cadastro-Estoque'!A:A,Entradas!B:B,CONCATENATE("&lt;=",$A$2)))</f>
        <v>0</v>
      </c>
      <c r="E7" s="111">
        <f>IF(ISBLANK($A$2),SUMIFS(Saidas!C:C,Saidas!A:A,'Cadastro-Estoque'!A:A),SUMIFS(Saidas!C:C,Saidas!A:A,'Cadastro-Estoque'!A:A,Saidas!B:B,CONCATENATE("&lt;=",$A$2)))</f>
        <v>0</v>
      </c>
      <c r="F7" s="112">
        <f t="shared" si="1"/>
        <v>318</v>
      </c>
      <c r="H7" s="111">
        <f>'Faturamento Antecipado'!H64</f>
        <v>0</v>
      </c>
      <c r="J7" s="106">
        <v>0</v>
      </c>
      <c r="L7" s="111">
        <f>IF(ISBLANK($A$2),SUMIFS(Faturado!C:C,Faturado!A:A,'Cadastro-Estoque'!A:A),SUMIFS(Faturado!C:C,Faturado!A:A,'Cadastro-Estoque'!A:A,Faturado!B:B,CONCATENATE("&lt;=",$A$2)))</f>
        <v>0</v>
      </c>
      <c r="N7" s="111">
        <f t="shared" si="0"/>
        <v>318</v>
      </c>
    </row>
    <row r="8" spans="1:14" ht="18.75" customHeight="1" x14ac:dyDescent="0.3">
      <c r="A8" s="97" t="s">
        <v>156</v>
      </c>
      <c r="B8" s="98" t="s">
        <v>23</v>
      </c>
      <c r="C8" s="96">
        <v>0</v>
      </c>
      <c r="D8" s="110">
        <f>IF(ISBLANK($A$2),SUMIFS(Entradas!C:C,Entradas!A:A,'Cadastro-Estoque'!A:A),SUMIFS(Entradas!C:C,Entradas!A:A,'Cadastro-Estoque'!A:A,Entradas!B:B,CONCATENATE("&lt;=",$A$2)))</f>
        <v>0</v>
      </c>
      <c r="E8" s="111">
        <f>IF(ISBLANK($A$2),SUMIFS(Saidas!C:C,Saidas!A:A,'Cadastro-Estoque'!A:A),SUMIFS(Saidas!C:C,Saidas!A:A,'Cadastro-Estoque'!A:A,Saidas!B:B,CONCATENATE("&lt;=",$A$2)))</f>
        <v>0</v>
      </c>
      <c r="F8" s="112">
        <f t="shared" si="1"/>
        <v>0</v>
      </c>
      <c r="H8" s="111">
        <f>'Faturamento Antecipado'!I64</f>
        <v>0</v>
      </c>
      <c r="J8" s="106">
        <v>0</v>
      </c>
      <c r="L8" s="111">
        <f>IF(ISBLANK($A$2),SUMIFS(Faturado!C:C,Faturado!A:A,'Cadastro-Estoque'!A:A),SUMIFS(Faturado!C:C,Faturado!A:A,'Cadastro-Estoque'!A:A,Faturado!B:B,CONCATENATE("&lt;=",$A$2)))</f>
        <v>0</v>
      </c>
      <c r="N8" s="111">
        <f t="shared" si="0"/>
        <v>0</v>
      </c>
    </row>
    <row r="9" spans="1:14" ht="18.75" customHeight="1" x14ac:dyDescent="0.3">
      <c r="A9" s="97" t="s">
        <v>158</v>
      </c>
      <c r="B9" s="98" t="s">
        <v>25</v>
      </c>
      <c r="C9" s="96">
        <v>0</v>
      </c>
      <c r="D9" s="110">
        <f>IF(ISBLANK($A$2),SUMIFS(Entradas!C:C,Entradas!A:A,'Cadastro-Estoque'!A:A),SUMIFS(Entradas!C:C,Entradas!A:A,'Cadastro-Estoque'!A:A,Entradas!B:B,CONCATENATE("&lt;=",$A$2)))</f>
        <v>0</v>
      </c>
      <c r="E9" s="111">
        <f>IF(ISBLANK($A$2),SUMIFS(Saidas!C:C,Saidas!A:A,'Cadastro-Estoque'!A:A),SUMIFS(Saidas!C:C,Saidas!A:A,'Cadastro-Estoque'!A:A,Saidas!B:B,CONCATENATE("&lt;=",$A$2)))</f>
        <v>0</v>
      </c>
      <c r="F9" s="112">
        <f t="shared" si="1"/>
        <v>0</v>
      </c>
      <c r="H9" s="111">
        <f>'Faturamento Antecipado'!J64</f>
        <v>0</v>
      </c>
      <c r="J9" s="106">
        <v>0</v>
      </c>
      <c r="L9" s="111">
        <f>IF(ISBLANK($A$2),SUMIFS(Faturado!C:C,Faturado!A:A,'Cadastro-Estoque'!A:A),SUMIFS(Faturado!C:C,Faturado!A:A,'Cadastro-Estoque'!A:A,Faturado!B:B,CONCATENATE("&lt;=",$A$2)))</f>
        <v>0</v>
      </c>
      <c r="N9" s="111">
        <f t="shared" si="0"/>
        <v>0</v>
      </c>
    </row>
    <row r="10" spans="1:14" ht="18.75" customHeight="1" x14ac:dyDescent="0.3">
      <c r="A10" s="97" t="s">
        <v>158</v>
      </c>
      <c r="B10" s="98" t="s">
        <v>26</v>
      </c>
      <c r="C10" s="96">
        <v>0</v>
      </c>
      <c r="D10" s="110">
        <f>IF(ISBLANK($A$2),SUMIFS(Entradas!C:C,Entradas!A:A,'Cadastro-Estoque'!A:A),SUMIFS(Entradas!C:C,Entradas!A:A,'Cadastro-Estoque'!A:A,Entradas!B:B,CONCATENATE("&lt;=",$A$2)))</f>
        <v>0</v>
      </c>
      <c r="E10" s="111">
        <f>IF(ISBLANK($A$2),SUMIFS(Saidas!C:C,Saidas!A:A,'Cadastro-Estoque'!A:A),SUMIFS(Saidas!C:C,Saidas!A:A,'Cadastro-Estoque'!A:A,Saidas!B:B,CONCATENATE("&lt;=",$A$2)))</f>
        <v>0</v>
      </c>
      <c r="F10" s="112">
        <f t="shared" si="1"/>
        <v>0</v>
      </c>
      <c r="H10" s="111">
        <f>'Faturamento Antecipado'!K64</f>
        <v>0</v>
      </c>
      <c r="J10" s="106">
        <v>0</v>
      </c>
      <c r="L10" s="111">
        <f>IF(ISBLANK($A$2),SUMIFS(Faturado!C:C,Faturado!A:A,'Cadastro-Estoque'!A:A),SUMIFS(Faturado!C:C,Faturado!A:A,'Cadastro-Estoque'!A:A,Faturado!B:B,CONCATENATE("&lt;=",$A$2)))</f>
        <v>0</v>
      </c>
      <c r="N10" s="111">
        <f t="shared" si="0"/>
        <v>0</v>
      </c>
    </row>
    <row r="11" spans="1:14" ht="18.75" customHeight="1" x14ac:dyDescent="0.3">
      <c r="A11" s="97" t="s">
        <v>159</v>
      </c>
      <c r="B11" s="98" t="s">
        <v>27</v>
      </c>
      <c r="C11" s="96">
        <v>0</v>
      </c>
      <c r="D11" s="110">
        <f>IF(ISBLANK($A$2),SUMIFS(Entradas!C:C,Entradas!A:A,'Cadastro-Estoque'!A:A),SUMIFS(Entradas!C:C,Entradas!A:A,'Cadastro-Estoque'!A:A,Entradas!B:B,CONCATENATE("&lt;=",$A$2)))</f>
        <v>0</v>
      </c>
      <c r="E11" s="111">
        <f>IF(ISBLANK($A$2),SUMIFS(Saidas!C:C,Saidas!A:A,'Cadastro-Estoque'!A:A),SUMIFS(Saidas!C:C,Saidas!A:A,'Cadastro-Estoque'!A:A,Saidas!B:B,CONCATENATE("&lt;=",$A$2)))</f>
        <v>0</v>
      </c>
      <c r="F11" s="112">
        <f t="shared" ref="F11:F17" si="2">C11+D11-E11+J11</f>
        <v>0</v>
      </c>
      <c r="H11" s="111">
        <f>'Faturamento Antecipado'!L64</f>
        <v>0</v>
      </c>
      <c r="J11" s="106">
        <v>0</v>
      </c>
      <c r="L11" s="111">
        <f>IF(ISBLANK($A$2),SUMIFS(Faturado!C:C,Faturado!A:A,'Cadastro-Estoque'!A:A),SUMIFS(Faturado!C:C,Faturado!A:A,'Cadastro-Estoque'!A:A,Faturado!B:B,CONCATENATE("&lt;=",$A$2)))</f>
        <v>0</v>
      </c>
      <c r="N11" s="111">
        <f t="shared" ref="N11:N17" si="3">F11-H11</f>
        <v>0</v>
      </c>
    </row>
    <row r="12" spans="1:14" ht="18.75" customHeight="1" x14ac:dyDescent="0.3">
      <c r="A12" s="97" t="s">
        <v>210</v>
      </c>
      <c r="B12" s="98" t="s">
        <v>204</v>
      </c>
      <c r="C12" s="96">
        <v>0</v>
      </c>
      <c r="D12" s="110">
        <f>IF(ISBLANK($A$2),SUMIFS(Entradas!C:C,Entradas!A:A,'Cadastro-Estoque'!A:A),SUMIFS(Entradas!C:C,Entradas!A:A,'Cadastro-Estoque'!A:A,Entradas!B:B,CONCATENATE("&lt;=",$A$2)))</f>
        <v>0</v>
      </c>
      <c r="E12" s="111">
        <f>IF(ISBLANK($A$2),SUMIFS(Saidas!C:C,Saidas!A:A,'Cadastro-Estoque'!A:A),SUMIFS(Saidas!C:C,Saidas!A:A,'Cadastro-Estoque'!A:A,Saidas!B:B,CONCATENATE("&lt;=",$A$2)))</f>
        <v>0</v>
      </c>
      <c r="F12" s="112">
        <f t="shared" si="2"/>
        <v>0</v>
      </c>
      <c r="H12" s="111">
        <f>'Faturamento Antecipado'!M64</f>
        <v>0</v>
      </c>
      <c r="J12" s="106">
        <v>0</v>
      </c>
      <c r="L12" s="111">
        <f>IF(ISBLANK($A$2),SUMIFS(Faturado!C:C,Faturado!A:A,'Cadastro-Estoque'!A:A),SUMIFS(Faturado!C:C,Faturado!A:A,'Cadastro-Estoque'!A:A,Faturado!B:B,CONCATENATE("&lt;=",$A$2)))</f>
        <v>0</v>
      </c>
      <c r="N12" s="111">
        <f t="shared" si="3"/>
        <v>0</v>
      </c>
    </row>
    <row r="13" spans="1:14" ht="18.75" customHeight="1" x14ac:dyDescent="0.3">
      <c r="A13" s="97"/>
      <c r="B13" s="98"/>
      <c r="C13" s="96">
        <v>0</v>
      </c>
      <c r="D13" s="110">
        <f>IF(ISBLANK($A$2),SUMIFS(Entradas!C:C,Entradas!A:A,'Cadastro-Estoque'!A:A),SUMIFS(Entradas!C:C,Entradas!A:A,'Cadastro-Estoque'!A:A,Entradas!B:B,CONCATENATE("&lt;=",$A$2)))</f>
        <v>0</v>
      </c>
      <c r="E13" s="111">
        <f>IF(ISBLANK($A$2),SUMIFS(Saidas!C:C,Saidas!A:A,'Cadastro-Estoque'!A:A),SUMIFS(Saidas!C:C,Saidas!A:A,'Cadastro-Estoque'!A:A,Saidas!B:B,CONCATENATE("&lt;=",$A$2)))</f>
        <v>0</v>
      </c>
      <c r="F13" s="112">
        <f t="shared" si="2"/>
        <v>0</v>
      </c>
      <c r="H13" s="111"/>
      <c r="J13" s="106">
        <v>0</v>
      </c>
      <c r="L13" s="111">
        <f>IF(ISBLANK($A$2),SUMIFS(Faturado!C:C,Faturado!A:A,'Cadastro-Estoque'!A:A),SUMIFS(Faturado!C:C,Faturado!A:A,'Cadastro-Estoque'!A:A,Faturado!B:B,CONCATENATE("&lt;=",$A$2)))</f>
        <v>0</v>
      </c>
      <c r="N13" s="111">
        <f t="shared" si="3"/>
        <v>0</v>
      </c>
    </row>
    <row r="14" spans="1:14" ht="18.75" customHeight="1" x14ac:dyDescent="0.3">
      <c r="A14" s="97" t="s">
        <v>161</v>
      </c>
      <c r="B14" s="98" t="s">
        <v>423</v>
      </c>
      <c r="C14" s="96">
        <v>0</v>
      </c>
      <c r="D14" s="110">
        <f>IF(ISBLANK($A$2),SUMIFS(Entradas!C:C,Entradas!A:A,'Cadastro-Estoque'!A:A),SUMIFS(Entradas!C:C,Entradas!A:A,'Cadastro-Estoque'!A:A,Entradas!B:B,CONCATENATE("&lt;=",$A$2)))</f>
        <v>0</v>
      </c>
      <c r="E14" s="111">
        <f>IF(ISBLANK($A$2),SUMIFS(Saidas!C:C,Saidas!A:A,'Cadastro-Estoque'!A:A),SUMIFS(Saidas!C:C,Saidas!A:A,'Cadastro-Estoque'!A:A,Saidas!B:B,CONCATENATE("&lt;=",$A$2)))</f>
        <v>0</v>
      </c>
      <c r="F14" s="112">
        <f t="shared" si="2"/>
        <v>0</v>
      </c>
      <c r="H14" s="111">
        <f>'Faturamento Antecipado'!R64</f>
        <v>0</v>
      </c>
      <c r="J14" s="106">
        <v>0</v>
      </c>
      <c r="L14" s="111">
        <f>IF(ISBLANK($A$2),SUMIFS(Faturado!C:C,Faturado!A:A,'Cadastro-Estoque'!A:A),SUMIFS(Faturado!C:C,Faturado!A:A,'Cadastro-Estoque'!A:A,Faturado!B:B,CONCATENATE("&lt;=",$A$2)))</f>
        <v>0</v>
      </c>
      <c r="N14" s="111">
        <f t="shared" si="3"/>
        <v>0</v>
      </c>
    </row>
    <row r="15" spans="1:14" ht="18.75" customHeight="1" x14ac:dyDescent="0.3">
      <c r="A15" s="97" t="s">
        <v>161</v>
      </c>
      <c r="B15" s="98" t="s">
        <v>422</v>
      </c>
      <c r="C15" s="96">
        <v>0</v>
      </c>
      <c r="D15" s="110">
        <f>IF(ISBLANK($A$2),SUMIFS(Entradas!C:C,Entradas!A:A,'Cadastro-Estoque'!A:A),SUMIFS(Entradas!C:C,Entradas!A:A,'Cadastro-Estoque'!A:A,Entradas!B:B,CONCATENATE("&lt;=",$A$2)))</f>
        <v>0</v>
      </c>
      <c r="E15" s="111">
        <f>IF(ISBLANK($A$2),SUMIFS(Saidas!C:C,Saidas!A:A,'Cadastro-Estoque'!A:A),SUMIFS(Saidas!C:C,Saidas!A:A,'Cadastro-Estoque'!A:A,Saidas!B:B,CONCATENATE("&lt;=",$A$2)))</f>
        <v>0</v>
      </c>
      <c r="F15" s="112">
        <f t="shared" si="2"/>
        <v>0</v>
      </c>
      <c r="H15" s="111">
        <f>'Faturamento Antecipado'!S64</f>
        <v>0</v>
      </c>
      <c r="J15" s="106">
        <v>0</v>
      </c>
      <c r="L15" s="111">
        <f>IF(ISBLANK($A$2),SUMIFS(Faturado!C:C,Faturado!A:A,'Cadastro-Estoque'!A:A),SUMIFS(Faturado!C:C,Faturado!A:A,'Cadastro-Estoque'!A:A,Faturado!B:B,CONCATENATE("&lt;=",$A$2)))</f>
        <v>0</v>
      </c>
      <c r="N15" s="111">
        <f t="shared" si="3"/>
        <v>0</v>
      </c>
    </row>
    <row r="16" spans="1:14" ht="18.75" customHeight="1" x14ac:dyDescent="0.3">
      <c r="A16" s="97" t="s">
        <v>160</v>
      </c>
      <c r="B16" s="98" t="s">
        <v>38</v>
      </c>
      <c r="C16" s="96">
        <v>48</v>
      </c>
      <c r="D16" s="110">
        <f>IF(ISBLANK($A$2),SUMIFS(Entradas!C:C,Entradas!A:A,'Cadastro-Estoque'!A:A),SUMIFS(Entradas!C:C,Entradas!A:A,'Cadastro-Estoque'!A:A,Entradas!B:B,CONCATENATE("&lt;=",$A$2)))</f>
        <v>0</v>
      </c>
      <c r="E16" s="111">
        <f>IF(ISBLANK($A$2),SUMIFS(Saidas!C:C,Saidas!A:A,'Cadastro-Estoque'!A:A),SUMIFS(Saidas!C:C,Saidas!A:A,'Cadastro-Estoque'!A:A,Saidas!B:B,CONCATENATE("&lt;=",$A$2)))</f>
        <v>0</v>
      </c>
      <c r="F16" s="112">
        <f t="shared" si="2"/>
        <v>48</v>
      </c>
      <c r="H16" s="111">
        <f>'Faturamento Antecipado'!T64</f>
        <v>0</v>
      </c>
      <c r="J16" s="106">
        <v>0</v>
      </c>
      <c r="L16" s="111">
        <f>IF(ISBLANK($A$2),SUMIFS(Faturado!C:C,Faturado!A:A,'Cadastro-Estoque'!A:A),SUMIFS(Faturado!C:C,Faturado!A:A,'Cadastro-Estoque'!A:A,Faturado!B:B,CONCATENATE("&lt;=",$A$2)))</f>
        <v>0</v>
      </c>
      <c r="N16" s="111">
        <f t="shared" si="3"/>
        <v>48</v>
      </c>
    </row>
    <row r="17" spans="1:14" ht="18.75" customHeight="1" x14ac:dyDescent="0.3">
      <c r="A17" s="97" t="s">
        <v>160</v>
      </c>
      <c r="B17" s="98" t="s">
        <v>729</v>
      </c>
      <c r="C17" s="96">
        <v>0</v>
      </c>
      <c r="D17" s="110">
        <f>IF(ISBLANK($A$2),SUMIFS(Entradas!C:C,Entradas!A:A,'Cadastro-Estoque'!A:A),SUMIFS(Entradas!C:C,Entradas!A:A,'Cadastro-Estoque'!A:A,Entradas!B:B,CONCATENATE("&lt;=",$A$2)))</f>
        <v>0</v>
      </c>
      <c r="E17" s="111">
        <f>IF(ISBLANK($A$2),SUMIFS(Saidas!C:C,Saidas!A:A,'Cadastro-Estoque'!A:A),SUMIFS(Saidas!C:C,Saidas!A:A,'Cadastro-Estoque'!A:A,Saidas!B:B,CONCATENATE("&lt;=",$A$2)))</f>
        <v>0</v>
      </c>
      <c r="F17" s="112">
        <f t="shared" si="2"/>
        <v>0</v>
      </c>
      <c r="H17" s="111">
        <f>'Faturamento Antecipado'!T65</f>
        <v>0</v>
      </c>
      <c r="J17" s="106">
        <v>0</v>
      </c>
      <c r="L17" s="111">
        <f>IF(ISBLANK($A$2),SUMIFS(Faturado!C:C,Faturado!A:A,'Cadastro-Estoque'!A:A),SUMIFS(Faturado!C:C,Faturado!A:A,'Cadastro-Estoque'!A:A,Faturado!B:B,CONCATENATE("&lt;=",$A$2)))</f>
        <v>0</v>
      </c>
      <c r="N17" s="111">
        <f t="shared" si="3"/>
        <v>0</v>
      </c>
    </row>
    <row r="18" spans="1:14" ht="18.75" customHeight="1" x14ac:dyDescent="0.3">
      <c r="A18" s="97" t="s">
        <v>162</v>
      </c>
      <c r="B18" s="98" t="s">
        <v>39</v>
      </c>
      <c r="C18" s="96">
        <v>0</v>
      </c>
      <c r="D18" s="110">
        <f>IF(ISBLANK($A$2),SUMIFS(Entradas!C:C,Entradas!A:A,'Cadastro-Estoque'!A:A),SUMIFS(Entradas!C:C,Entradas!A:A,'Cadastro-Estoque'!A:A,Entradas!B:B,CONCATENATE("&lt;=",$A$2)))</f>
        <v>0</v>
      </c>
      <c r="E18" s="111">
        <f>IF(ISBLANK($A$2),SUMIFS(Saidas!C:C,Saidas!A:A,'Cadastro-Estoque'!A:A),SUMIFS(Saidas!C:C,Saidas!A:A,'Cadastro-Estoque'!A:A,Saidas!B:B,CONCATENATE("&lt;=",$A$2)))</f>
        <v>0</v>
      </c>
      <c r="F18" s="112">
        <f>C18+D18-E18+J18</f>
        <v>0</v>
      </c>
      <c r="H18" s="111">
        <f>'Faturamento Antecipado'!U64</f>
        <v>0</v>
      </c>
      <c r="J18" s="106">
        <v>0</v>
      </c>
      <c r="L18" s="111">
        <f>IF(ISBLANK($A$2),SUMIFS(Faturado!C:C,Faturado!A:A,'Cadastro-Estoque'!A:A),SUMIFS(Faturado!C:C,Faturado!A:A,'Cadastro-Estoque'!A:A,Faturado!B:B,CONCATENATE("&lt;=",$A$2)))</f>
        <v>0</v>
      </c>
      <c r="N18" s="111">
        <f t="shared" si="0"/>
        <v>0</v>
      </c>
    </row>
    <row r="19" spans="1:14" ht="18.75" customHeight="1" x14ac:dyDescent="0.3">
      <c r="A19" s="97" t="s">
        <v>163</v>
      </c>
      <c r="B19" s="98" t="s">
        <v>40</v>
      </c>
      <c r="C19" s="96">
        <v>0</v>
      </c>
      <c r="D19" s="110">
        <f>IF(ISBLANK($A$2),SUMIFS(Entradas!C:C,Entradas!A:A,'Cadastro-Estoque'!A:A),SUMIFS(Entradas!C:C,Entradas!A:A,'Cadastro-Estoque'!A:A,Entradas!B:B,CONCATENATE("&lt;=",$A$2)))</f>
        <v>0</v>
      </c>
      <c r="E19" s="111">
        <f>IF(ISBLANK($A$2),SUMIFS(Saidas!C:C,Saidas!A:A,'Cadastro-Estoque'!A:A),SUMIFS(Saidas!C:C,Saidas!A:A,'Cadastro-Estoque'!A:A,Saidas!B:B,CONCATENATE("&lt;=",$A$2)))</f>
        <v>0</v>
      </c>
      <c r="F19" s="112">
        <f>C19+D19-E19+J19</f>
        <v>0</v>
      </c>
      <c r="H19" s="111">
        <f>'Faturamento Antecipado'!V64</f>
        <v>0</v>
      </c>
      <c r="J19" s="106">
        <v>0</v>
      </c>
      <c r="L19" s="111">
        <f>IF(ISBLANK($A$2),SUMIFS(Faturado!C:C,Faturado!A:A,'Cadastro-Estoque'!A:A),SUMIFS(Faturado!C:C,Faturado!A:A,'Cadastro-Estoque'!A:A,Faturado!B:B,CONCATENATE("&lt;=",$A$2)))</f>
        <v>0</v>
      </c>
      <c r="N19" s="111">
        <f t="shared" si="0"/>
        <v>0</v>
      </c>
    </row>
    <row r="20" spans="1:14" ht="18.75" customHeight="1" x14ac:dyDescent="0.3">
      <c r="A20" s="97" t="s">
        <v>164</v>
      </c>
      <c r="B20" s="98" t="s">
        <v>41</v>
      </c>
      <c r="C20" s="96">
        <v>1003</v>
      </c>
      <c r="D20" s="110">
        <f>IF(ISBLANK($A$2),SUMIFS(Entradas!C:C,Entradas!A:A,'Cadastro-Estoque'!A:A),SUMIFS(Entradas!C:C,Entradas!A:A,'Cadastro-Estoque'!A:A,Entradas!B:B,CONCATENATE("&lt;=",$A$2)))</f>
        <v>0</v>
      </c>
      <c r="E20" s="111">
        <f>IF(ISBLANK($A$2),SUMIFS(Saidas!C:C,Saidas!A:A,'Cadastro-Estoque'!A:A),SUMIFS(Saidas!C:C,Saidas!A:A,'Cadastro-Estoque'!A:A,Saidas!B:B,CONCATENATE("&lt;=",$A$2)))</f>
        <v>0</v>
      </c>
      <c r="F20" s="112">
        <f>C20+D20-E20+J20</f>
        <v>1003</v>
      </c>
      <c r="H20" s="111">
        <f>'Faturamento Antecipado'!W64</f>
        <v>0</v>
      </c>
      <c r="J20" s="106">
        <v>0</v>
      </c>
      <c r="L20" s="111">
        <f>IF(ISBLANK($A$2),SUMIFS(Faturado!C:C,Faturado!A:A,'Cadastro-Estoque'!A:A),SUMIFS(Faturado!C:C,Faturado!A:A,'Cadastro-Estoque'!A:A,Faturado!B:B,CONCATENATE("&lt;=",$A$2)))</f>
        <v>0</v>
      </c>
      <c r="N20" s="111">
        <f t="shared" si="0"/>
        <v>1003</v>
      </c>
    </row>
    <row r="21" spans="1:14" ht="18.75" customHeight="1" x14ac:dyDescent="0.3">
      <c r="A21" s="97" t="s">
        <v>164</v>
      </c>
      <c r="B21" s="98" t="s">
        <v>42</v>
      </c>
      <c r="C21" s="96">
        <v>0</v>
      </c>
      <c r="D21" s="110">
        <f>IF(ISBLANK($A$2),SUMIFS(Entradas!C:C,Entradas!A:A,'Cadastro-Estoque'!A:A),SUMIFS(Entradas!C:C,Entradas!A:A,'Cadastro-Estoque'!A:A,Entradas!B:B,CONCATENATE("&lt;=",$A$2)))</f>
        <v>0</v>
      </c>
      <c r="E21" s="111">
        <f>IF(ISBLANK($A$2),SUMIFS(Saidas!C:C,Saidas!A:A,'Cadastro-Estoque'!A:A),SUMIFS(Saidas!C:C,Saidas!A:A,'Cadastro-Estoque'!A:A,Saidas!B:B,CONCATENATE("&lt;=",$A$2)))</f>
        <v>0</v>
      </c>
      <c r="F21" s="112">
        <f>C21+D21-E21+J21</f>
        <v>0</v>
      </c>
      <c r="H21" s="111">
        <f>'Faturamento Antecipado'!X64</f>
        <v>0</v>
      </c>
      <c r="J21" s="106">
        <v>0</v>
      </c>
      <c r="L21" s="111">
        <f>IF(ISBLANK($A$2),SUMIFS(Faturado!C:C,Faturado!A:A,'Cadastro-Estoque'!A:A),SUMIFS(Faturado!C:C,Faturado!A:A,'Cadastro-Estoque'!A:A,Faturado!B:B,CONCATENATE("&lt;=",$A$2)))</f>
        <v>0</v>
      </c>
      <c r="N21" s="111">
        <f t="shared" si="0"/>
        <v>0</v>
      </c>
    </row>
    <row r="22" spans="1:14" ht="18.75" customHeight="1" x14ac:dyDescent="0.3">
      <c r="A22" s="97" t="s">
        <v>644</v>
      </c>
      <c r="B22" s="98" t="s">
        <v>645</v>
      </c>
      <c r="C22" s="96">
        <v>406</v>
      </c>
      <c r="D22" s="110">
        <f>IF(ISBLANK($A$2),SUMIFS(Entradas!C:C,Entradas!A:A,'Cadastro-Estoque'!A:A),SUMIFS(Entradas!C:C,Entradas!A:A,'Cadastro-Estoque'!A:A,Entradas!B:B,CONCATENATE("&lt;=",$A$2)))</f>
        <v>0</v>
      </c>
      <c r="E22" s="111">
        <f>IF(ISBLANK($A$2),SUMIFS(Saidas!C:C,Saidas!A:A,'Cadastro-Estoque'!A:A),SUMIFS(Saidas!C:C,Saidas!A:A,'Cadastro-Estoque'!A:A,Saidas!B:B,CONCATENATE("&lt;=",$A$2)))</f>
        <v>0</v>
      </c>
      <c r="F22" s="112">
        <f>C22+D22-E22+J22</f>
        <v>406</v>
      </c>
      <c r="H22" s="111"/>
      <c r="J22" s="106">
        <v>0</v>
      </c>
      <c r="L22" s="111">
        <f>IF(ISBLANK($A$2),SUMIFS(Faturado!C:C,Faturado!A:A,'Cadastro-Estoque'!A:A),SUMIFS(Faturado!C:C,Faturado!A:A,'Cadastro-Estoque'!A:A,Faturado!B:B,CONCATENATE("&lt;=",$A$2)))</f>
        <v>0</v>
      </c>
      <c r="N22" s="111">
        <f t="shared" si="0"/>
        <v>406</v>
      </c>
    </row>
    <row r="23" spans="1:14" ht="18.75" customHeight="1" x14ac:dyDescent="0.3">
      <c r="A23" s="416" t="s">
        <v>884</v>
      </c>
      <c r="B23" s="98" t="s">
        <v>885</v>
      </c>
      <c r="C23" s="411">
        <v>1</v>
      </c>
      <c r="D23" s="110">
        <f>IF(ISBLANK($A$2),SUMIFS(Entradas!C:C,Entradas!A:A,'Cadastro-Estoque'!A:A),SUMIFS(Entradas!C:C,Entradas!A:A,'Cadastro-Estoque'!A:A,Entradas!B:B,CONCATENATE("&lt;=",$A$2)))</f>
        <v>0</v>
      </c>
      <c r="E23" s="111">
        <f>IF(ISBLANK($A$2),SUMIFS(Saidas!C:C,Saidas!A:A,'Cadastro-Estoque'!A:A),SUMIFS(Saidas!C:C,Saidas!A:A,'Cadastro-Estoque'!A:A,Saidas!B:B,CONCATENATE("&lt;=",$A$2)))</f>
        <v>0</v>
      </c>
      <c r="F23" s="112">
        <f t="shared" ref="F23:F93" si="4">C23+D23-E23+J23</f>
        <v>1</v>
      </c>
      <c r="H23" s="111"/>
      <c r="J23" s="106">
        <v>0</v>
      </c>
      <c r="L23" s="419">
        <v>0</v>
      </c>
      <c r="N23" s="111">
        <f t="shared" si="0"/>
        <v>1</v>
      </c>
    </row>
    <row r="24" spans="1:14" ht="18.75" customHeight="1" x14ac:dyDescent="0.3">
      <c r="A24" s="416" t="s">
        <v>784</v>
      </c>
      <c r="B24" s="439" t="s">
        <v>896</v>
      </c>
      <c r="C24" s="411">
        <v>0</v>
      </c>
      <c r="D24" s="110">
        <f>IF(ISBLANK($A$2),SUMIFS(Entradas!C:C,Entradas!A:A,'Cadastro-Estoque'!A:A),SUMIFS(Entradas!C:C,Entradas!A:A,'Cadastro-Estoque'!A:A,Entradas!B:B,CONCATENATE("&lt;=",$A$2)))</f>
        <v>0</v>
      </c>
      <c r="E24" s="111">
        <f>IF(ISBLANK($A$2),SUMIFS(Saidas!C:C,Saidas!A:A,'Cadastro-Estoque'!A:A),SUMIFS(Saidas!C:C,Saidas!A:A,'Cadastro-Estoque'!A:A,Saidas!B:B,CONCATENATE("&lt;=",$A$2)))</f>
        <v>0</v>
      </c>
      <c r="F24" s="112">
        <f t="shared" si="4"/>
        <v>0</v>
      </c>
      <c r="H24" s="419"/>
      <c r="J24" s="106">
        <v>0</v>
      </c>
      <c r="L24" s="419">
        <v>0</v>
      </c>
      <c r="N24" s="111">
        <f t="shared" si="0"/>
        <v>0</v>
      </c>
    </row>
    <row r="25" spans="1:14" ht="18.75" customHeight="1" x14ac:dyDescent="0.3">
      <c r="A25" s="97" t="s">
        <v>276</v>
      </c>
      <c r="B25" s="89" t="s">
        <v>440</v>
      </c>
      <c r="C25" s="96">
        <v>0</v>
      </c>
      <c r="D25" s="110">
        <f>IF(ISBLANK($A$2),SUMIFS(Entradas!C:C,Entradas!A:A,'Cadastro-Estoque'!A:A),SUMIFS(Entradas!C:C,Entradas!A:A,'Cadastro-Estoque'!A:A,Entradas!B:B,CONCATENATE("&lt;=",$A$2)))</f>
        <v>0</v>
      </c>
      <c r="E25" s="111">
        <f>IF(ISBLANK($A$2),SUMIFS(Saidas!C:C,Saidas!A:A,'Cadastro-Estoque'!A:A),SUMIFS(Saidas!C:C,Saidas!A:A,'Cadastro-Estoque'!A:A,Saidas!B:B,CONCATENATE("&lt;=",$A$2)))</f>
        <v>0</v>
      </c>
      <c r="F25" s="112">
        <f t="shared" si="4"/>
        <v>0</v>
      </c>
      <c r="H25" s="111">
        <f>'Faturamento Antecipado'!P64</f>
        <v>0</v>
      </c>
      <c r="J25" s="106">
        <v>0</v>
      </c>
      <c r="L25" s="111">
        <f>IF(ISBLANK($A$2),SUMIFS(Faturado!C:C,Faturado!A:A,'Cadastro-Estoque'!A:A),SUMIFS(Faturado!C:C,Faturado!A:A,'Cadastro-Estoque'!A:A,Faturado!B:B,CONCATENATE("&lt;=",$A$2)))</f>
        <v>0</v>
      </c>
      <c r="N25" s="111">
        <f t="shared" si="0"/>
        <v>0</v>
      </c>
    </row>
    <row r="26" spans="1:14" ht="18.75" customHeight="1" x14ac:dyDescent="0.3">
      <c r="A26" s="97" t="s">
        <v>276</v>
      </c>
      <c r="B26" s="98" t="s">
        <v>439</v>
      </c>
      <c r="C26" s="96">
        <v>0</v>
      </c>
      <c r="D26" s="110">
        <f>IF(ISBLANK($A$2),SUMIFS(Entradas!C:C,Entradas!A:A,'Cadastro-Estoque'!A:A),SUMIFS(Entradas!C:C,Entradas!A:A,'Cadastro-Estoque'!A:A,Entradas!B:B,CONCATENATE("&lt;=",$A$2)))</f>
        <v>0</v>
      </c>
      <c r="E26" s="111">
        <f>IF(ISBLANK($A$2),SUMIFS(Saidas!C:C,Saidas!A:A,'Cadastro-Estoque'!A:A),SUMIFS(Saidas!C:C,Saidas!A:A,'Cadastro-Estoque'!A:A,Saidas!B:B,CONCATENATE("&lt;=",$A$2)))</f>
        <v>0</v>
      </c>
      <c r="F26" s="112">
        <f t="shared" si="4"/>
        <v>0</v>
      </c>
      <c r="H26" s="111">
        <f>'Faturamento Antecipado'!O64</f>
        <v>0</v>
      </c>
      <c r="J26" s="106">
        <v>0</v>
      </c>
      <c r="L26" s="111">
        <f>IF(ISBLANK($A$2),SUMIFS(Faturado!C:C,Faturado!A:A,'Cadastro-Estoque'!A:A),SUMIFS(Faturado!C:C,Faturado!A:A,'Cadastro-Estoque'!A:A,Faturado!B:B,CONCATENATE("&lt;=",$A$2)))</f>
        <v>0</v>
      </c>
      <c r="N26" s="111">
        <f t="shared" si="0"/>
        <v>0</v>
      </c>
    </row>
    <row r="27" spans="1:14" ht="18.75" customHeight="1" x14ac:dyDescent="0.3">
      <c r="A27" s="97" t="s">
        <v>202</v>
      </c>
      <c r="B27" s="98" t="s">
        <v>438</v>
      </c>
      <c r="C27" s="96">
        <v>0</v>
      </c>
      <c r="D27" s="110">
        <f>IF(ISBLANK($A$2),SUMIFS(Entradas!C:C,Entradas!A:A,'Cadastro-Estoque'!A:A),SUMIFS(Entradas!C:C,Entradas!A:A,'Cadastro-Estoque'!A:A,Entradas!B:B,CONCATENATE("&lt;=",$A$2)))</f>
        <v>0</v>
      </c>
      <c r="E27" s="111">
        <f>IF(ISBLANK($A$2),SUMIFS(Saidas!C:C,Saidas!A:A,'Cadastro-Estoque'!A:A),SUMIFS(Saidas!C:C,Saidas!A:A,'Cadastro-Estoque'!A:A,Saidas!B:B,CONCATENATE("&lt;=",$A$2)))</f>
        <v>0</v>
      </c>
      <c r="F27" s="112">
        <f t="shared" si="4"/>
        <v>0</v>
      </c>
      <c r="H27" s="111">
        <f>'Faturamento Antecipado'!Q64</f>
        <v>0</v>
      </c>
      <c r="J27" s="106">
        <v>0</v>
      </c>
      <c r="L27" s="111">
        <f>IF(ISBLANK($A$2),SUMIFS(Faturado!C:C,Faturado!A:A,'Cadastro-Estoque'!A:A),SUMIFS(Faturado!C:C,Faturado!A:A,'Cadastro-Estoque'!A:A,Faturado!B:B,CONCATENATE("&lt;=",$A$2)))</f>
        <v>0</v>
      </c>
      <c r="N27" s="111">
        <f t="shared" si="0"/>
        <v>0</v>
      </c>
    </row>
    <row r="28" spans="1:14" ht="18.75" customHeight="1" x14ac:dyDescent="0.3">
      <c r="A28" s="97" t="s">
        <v>277</v>
      </c>
      <c r="B28" s="98" t="s">
        <v>468</v>
      </c>
      <c r="C28" s="96">
        <v>0</v>
      </c>
      <c r="D28" s="110">
        <f>IF(ISBLANK($A$2),SUMIFS(Entradas!C:C,Entradas!A:A,'Cadastro-Estoque'!A:A),SUMIFS(Entradas!C:C,Entradas!A:A,'Cadastro-Estoque'!A:A,Entradas!B:B,CONCATENATE("&lt;=",$A$2)))</f>
        <v>0</v>
      </c>
      <c r="E28" s="111">
        <f>IF(ISBLANK($A$2),SUMIFS(Saidas!C:C,Saidas!A:A,'Cadastro-Estoque'!A:A),SUMIFS(Saidas!C:C,Saidas!A:A,'Cadastro-Estoque'!A:A,Saidas!B:B,CONCATENATE("&lt;=",$A$2)))</f>
        <v>0</v>
      </c>
      <c r="F28" s="112">
        <f t="shared" si="4"/>
        <v>0</v>
      </c>
      <c r="H28" s="111">
        <v>0</v>
      </c>
      <c r="J28" s="106">
        <v>0</v>
      </c>
      <c r="L28" s="111">
        <f>IF(ISBLANK($A$2),SUMIFS(Faturado!C:C,Faturado!A:A,'Cadastro-Estoque'!A:A),SUMIFS(Faturado!C:C,Faturado!A:A,'Cadastro-Estoque'!A:A,Faturado!B:B,CONCATENATE("&lt;=",$A$2)))</f>
        <v>0</v>
      </c>
      <c r="N28" s="111">
        <f t="shared" si="0"/>
        <v>0</v>
      </c>
    </row>
    <row r="29" spans="1:14" ht="18.75" customHeight="1" x14ac:dyDescent="0.3">
      <c r="A29" s="97" t="s">
        <v>277</v>
      </c>
      <c r="B29" s="98" t="s">
        <v>513</v>
      </c>
      <c r="C29" s="96">
        <v>0</v>
      </c>
      <c r="D29" s="110">
        <f>IF(ISBLANK($A$2),SUMIFS(Entradas!C:C,Entradas!A:A,'Cadastro-Estoque'!A:A),SUMIFS(Entradas!C:C,Entradas!A:A,'Cadastro-Estoque'!A:A,Entradas!B:B,CONCATENATE("&lt;=",$A$2)))</f>
        <v>0</v>
      </c>
      <c r="E29" s="111">
        <f>IF(ISBLANK($A$2),SUMIFS(Saidas!C:C,Saidas!A:A,'Cadastro-Estoque'!A:A),SUMIFS(Saidas!C:C,Saidas!A:A,'Cadastro-Estoque'!A:A,Saidas!B:B,CONCATENATE("&lt;=",$A$2)))</f>
        <v>0</v>
      </c>
      <c r="F29" s="112">
        <f t="shared" si="4"/>
        <v>0</v>
      </c>
      <c r="H29" s="111">
        <v>0</v>
      </c>
      <c r="J29" s="106">
        <v>0</v>
      </c>
      <c r="L29" s="111">
        <f>IF(ISBLANK($A$2),SUMIFS(Faturado!C:C,Faturado!A:A,'Cadastro-Estoque'!A:A),SUMIFS(Faturado!C:C,Faturado!A:A,'Cadastro-Estoque'!A:A,Faturado!B:B,CONCATENATE("&lt;=",$A$2)))</f>
        <v>0</v>
      </c>
      <c r="N29" s="111">
        <f t="shared" si="0"/>
        <v>0</v>
      </c>
    </row>
    <row r="30" spans="1:14" ht="18.75" customHeight="1" x14ac:dyDescent="0.3">
      <c r="A30" s="97" t="s">
        <v>709</v>
      </c>
      <c r="B30" s="89" t="s">
        <v>708</v>
      </c>
      <c r="C30" s="96">
        <v>1</v>
      </c>
      <c r="D30" s="110">
        <f>IF(ISBLANK($A$2),SUMIFS(Entradas!C:C,Entradas!A:A,'Cadastro-Estoque'!A:A),SUMIFS(Entradas!C:C,Entradas!A:A,'Cadastro-Estoque'!A:A,Entradas!B:B,CONCATENATE("&lt;=",$A$2)))</f>
        <v>0</v>
      </c>
      <c r="E30" s="111">
        <f>IF(ISBLANK($A$2),SUMIFS(Saidas!C:C,Saidas!A:A,'Cadastro-Estoque'!A:A),SUMIFS(Saidas!C:C,Saidas!A:A,'Cadastro-Estoque'!A:A,Saidas!B:B,CONCATENATE("&lt;=",$A$2)))</f>
        <v>0</v>
      </c>
      <c r="F30" s="112">
        <f t="shared" si="4"/>
        <v>1</v>
      </c>
      <c r="H30" s="111">
        <v>0</v>
      </c>
      <c r="J30" s="106">
        <v>0</v>
      </c>
      <c r="L30" s="111">
        <f>IF(ISBLANK($A$2),SUMIFS(Faturado!C:C,Faturado!A:A,'Cadastro-Estoque'!A:A),SUMIFS(Faturado!C:C,Faturado!A:A,'Cadastro-Estoque'!A:A,Faturado!B:B,CONCATENATE("&lt;=",$A$2)))</f>
        <v>0</v>
      </c>
      <c r="N30" s="111">
        <f t="shared" si="0"/>
        <v>1</v>
      </c>
    </row>
    <row r="31" spans="1:14" ht="18.75" customHeight="1" x14ac:dyDescent="0.3">
      <c r="A31" s="97" t="s">
        <v>629</v>
      </c>
      <c r="B31" s="98" t="s">
        <v>628</v>
      </c>
      <c r="C31" s="96">
        <v>0</v>
      </c>
      <c r="D31" s="110">
        <f>IF(ISBLANK($A$2),SUMIFS(Entradas!C:C,Entradas!A:A,'Cadastro-Estoque'!A:A),SUMIFS(Entradas!C:C,Entradas!A:A,'Cadastro-Estoque'!A:A,Entradas!B:B,CONCATENATE("&lt;=",$A$2)))</f>
        <v>0</v>
      </c>
      <c r="E31" s="111">
        <f>IF(ISBLANK($A$2),SUMIFS(Saidas!C:C,Saidas!A:A,'Cadastro-Estoque'!A:A),SUMIFS(Saidas!C:C,Saidas!A:A,'Cadastro-Estoque'!A:A,Saidas!B:B,CONCATENATE("&lt;=",$A$2)))</f>
        <v>0</v>
      </c>
      <c r="F31" s="112">
        <f t="shared" si="4"/>
        <v>0</v>
      </c>
      <c r="H31" s="111">
        <v>0</v>
      </c>
      <c r="J31" s="106">
        <v>0</v>
      </c>
      <c r="L31" s="111">
        <f>IF(ISBLANK($A$2),SUMIFS(Faturado!C:C,Faturado!A:A,'Cadastro-Estoque'!A:A),SUMIFS(Faturado!C:C,Faturado!A:A,'Cadastro-Estoque'!A:A,Faturado!B:B,CONCATENATE("&lt;=",$A$2)))</f>
        <v>0</v>
      </c>
      <c r="N31" s="111">
        <f t="shared" si="0"/>
        <v>0</v>
      </c>
    </row>
    <row r="32" spans="1:14" ht="18.75" customHeight="1" x14ac:dyDescent="0.25">
      <c r="A32" s="107"/>
      <c r="B32" s="107"/>
      <c r="C32" s="96">
        <v>0</v>
      </c>
      <c r="D32" s="110">
        <f>IF(ISBLANK($A$2),SUMIFS(Entradas!C:C,Entradas!A:A,'Cadastro-Estoque'!A:A),SUMIFS(Entradas!C:C,Entradas!A:A,'Cadastro-Estoque'!A:A,Entradas!B:B,CONCATENATE("&lt;=",$A$2)))</f>
        <v>0</v>
      </c>
      <c r="E32" s="111">
        <f>IF(ISBLANK($A$2),SUMIFS(Saidas!C:C,Saidas!A:A,'Cadastro-Estoque'!A:A),SUMIFS(Saidas!C:C,Saidas!A:A,'Cadastro-Estoque'!A:A,Saidas!B:B,CONCATENATE("&lt;=",$A$2)))</f>
        <v>0</v>
      </c>
      <c r="F32" s="112">
        <f t="shared" si="4"/>
        <v>0</v>
      </c>
      <c r="H32" s="107"/>
      <c r="J32" s="106">
        <v>0</v>
      </c>
      <c r="L32" s="111">
        <f>IF(ISBLANK($A$2),SUMIFS(Faturado!C:C,Faturado!A:A,'Cadastro-Estoque'!A:A),SUMIFS(Faturado!C:C,Faturado!A:A,'Cadastro-Estoque'!A:A,Faturado!B:B,CONCATENATE("&lt;=",$A$2)))</f>
        <v>0</v>
      </c>
      <c r="N32" s="111">
        <f t="shared" si="0"/>
        <v>0</v>
      </c>
    </row>
    <row r="33" spans="1:14" ht="18.75" customHeight="1" x14ac:dyDescent="0.3">
      <c r="A33" s="99">
        <v>201</v>
      </c>
      <c r="B33" s="98" t="s">
        <v>736</v>
      </c>
      <c r="C33" s="96">
        <v>8158</v>
      </c>
      <c r="D33" s="110">
        <f>IF(ISBLANK($A$2),SUMIFS(Entradas!C:C,Entradas!A:A,'Cadastro-Estoque'!A:A),SUMIFS(Entradas!C:C,Entradas!A:A,'Cadastro-Estoque'!A:A,Entradas!B:B,CONCATENATE("&lt;=",$A$2)))</f>
        <v>1841</v>
      </c>
      <c r="E33" s="111">
        <f>IF(ISBLANK($A$2),SUMIFS(Saidas!C:C,Saidas!A:A,'Cadastro-Estoque'!A:A),SUMIFS(Saidas!C:C,Saidas!A:A,'Cadastro-Estoque'!A:A,Saidas!B:B,CONCATENATE("&lt;=",$A$2)))</f>
        <v>1668</v>
      </c>
      <c r="F33" s="112">
        <f t="shared" si="4"/>
        <v>8408</v>
      </c>
      <c r="H33" s="111">
        <f>'Faturamento Antecipado'!AA64</f>
        <v>0</v>
      </c>
      <c r="J33" s="106">
        <v>77</v>
      </c>
      <c r="L33" s="111">
        <f>IF(ISBLANK($A$2),SUMIFS(Faturado!C:C,Faturado!A:A,'Cadastro-Estoque'!A:A),SUMIFS(Faturado!C:C,Faturado!A:A,'Cadastro-Estoque'!A:A,Faturado!B:B,CONCATENATE("&lt;=",$A$2)))</f>
        <v>0</v>
      </c>
      <c r="N33" s="111">
        <f t="shared" si="0"/>
        <v>8408</v>
      </c>
    </row>
    <row r="34" spans="1:14" ht="18.75" customHeight="1" x14ac:dyDescent="0.3">
      <c r="A34" s="99">
        <v>201</v>
      </c>
      <c r="B34" s="98" t="s">
        <v>737</v>
      </c>
      <c r="C34" s="96">
        <v>94</v>
      </c>
      <c r="D34" s="110">
        <f>IF(ISBLANK($A$2),SUMIFS(Entradas!C:C,Entradas!A:A,'Cadastro-Estoque'!A:A),SUMIFS(Entradas!C:C,Entradas!A:A,'Cadastro-Estoque'!A:A,Entradas!B:B,CONCATENATE("&lt;=",$A$2)))</f>
        <v>0</v>
      </c>
      <c r="E34" s="111">
        <f>IF(ISBLANK($A$2),SUMIFS(Saidas!C:C,Saidas!A:A,'Cadastro-Estoque'!A:A),SUMIFS(Saidas!C:C,Saidas!A:A,'Cadastro-Estoque'!A:A,Saidas!B:B,CONCATENATE("&lt;=",$A$2)))</f>
        <v>0</v>
      </c>
      <c r="F34" s="112">
        <f t="shared" si="4"/>
        <v>94</v>
      </c>
      <c r="H34" s="111">
        <f>'Faturamento Antecipado'!Z64</f>
        <v>0</v>
      </c>
      <c r="J34" s="106">
        <v>0</v>
      </c>
      <c r="L34" s="111">
        <f>IF(ISBLANK($A$2),SUMIFS(Faturado!C:C,Faturado!A:A,'Cadastro-Estoque'!A:A),SUMIFS(Faturado!C:C,Faturado!A:A,'Cadastro-Estoque'!A:A,Faturado!B:B,CONCATENATE("&lt;=",$A$2)))</f>
        <v>0</v>
      </c>
      <c r="N34" s="111">
        <f t="shared" si="0"/>
        <v>94</v>
      </c>
    </row>
    <row r="35" spans="1:14" ht="18.75" customHeight="1" x14ac:dyDescent="0.3">
      <c r="A35" s="99">
        <v>205</v>
      </c>
      <c r="B35" s="98" t="s">
        <v>738</v>
      </c>
      <c r="C35" s="96">
        <v>219</v>
      </c>
      <c r="D35" s="110">
        <f>IF(ISBLANK($A$2),SUMIFS(Entradas!C:C,Entradas!A:A,'Cadastro-Estoque'!A:A),SUMIFS(Entradas!C:C,Entradas!A:A,'Cadastro-Estoque'!A:A,Entradas!B:B,CONCATENATE("&lt;=",$A$2)))</f>
        <v>0</v>
      </c>
      <c r="E35" s="111">
        <f>IF(ISBLANK($A$2),SUMIFS(Saidas!C:C,Saidas!A:A,'Cadastro-Estoque'!A:A),SUMIFS(Saidas!C:C,Saidas!A:A,'Cadastro-Estoque'!A:A,Saidas!B:B,CONCATENATE("&lt;=",$A$2)))</f>
        <v>0</v>
      </c>
      <c r="F35" s="112">
        <f t="shared" si="4"/>
        <v>219</v>
      </c>
      <c r="H35" s="111">
        <f>'Faturamento Antecipado'!AB64</f>
        <v>0</v>
      </c>
      <c r="J35" s="106">
        <v>0</v>
      </c>
      <c r="L35" s="111">
        <f>IF(ISBLANK($A$2),SUMIFS(Faturado!C:C,Faturado!A:A,'Cadastro-Estoque'!A:A),SUMIFS(Faturado!C:C,Faturado!A:A,'Cadastro-Estoque'!A:A,Faturado!B:B,CONCATENATE("&lt;=",$A$2)))</f>
        <v>0</v>
      </c>
      <c r="N35" s="111">
        <f t="shared" si="0"/>
        <v>219</v>
      </c>
    </row>
    <row r="36" spans="1:14" ht="18.75" customHeight="1" x14ac:dyDescent="0.3">
      <c r="A36" s="99">
        <v>207</v>
      </c>
      <c r="B36" s="98" t="s">
        <v>739</v>
      </c>
      <c r="C36" s="96">
        <v>0</v>
      </c>
      <c r="D36" s="110">
        <f>IF(ISBLANK($A$2),SUMIFS(Entradas!C:C,Entradas!A:A,'Cadastro-Estoque'!A:A),SUMIFS(Entradas!C:C,Entradas!A:A,'Cadastro-Estoque'!A:A,Entradas!B:B,CONCATENATE("&lt;=",$A$2)))</f>
        <v>0</v>
      </c>
      <c r="E36" s="111">
        <f>IF(ISBLANK($A$2),SUMIFS(Saidas!C:C,Saidas!A:A,'Cadastro-Estoque'!A:A),SUMIFS(Saidas!C:C,Saidas!A:A,'Cadastro-Estoque'!A:A,Saidas!B:B,CONCATENATE("&lt;=",$A$2)))</f>
        <v>0</v>
      </c>
      <c r="F36" s="112">
        <f t="shared" si="4"/>
        <v>0</v>
      </c>
      <c r="H36" s="111">
        <f>'Faturamento Antecipado'!AC64</f>
        <v>0</v>
      </c>
      <c r="J36" s="106">
        <v>0</v>
      </c>
      <c r="L36" s="111">
        <f>IF(ISBLANK($A$2),SUMIFS(Faturado!C:C,Faturado!A:A,'Cadastro-Estoque'!A:A),SUMIFS(Faturado!C:C,Faturado!A:A,'Cadastro-Estoque'!A:A,Faturado!B:B,CONCATENATE("&lt;=",$A$2)))</f>
        <v>0</v>
      </c>
      <c r="N36" s="111">
        <f t="shared" si="0"/>
        <v>0</v>
      </c>
    </row>
    <row r="37" spans="1:14" ht="18.75" customHeight="1" x14ac:dyDescent="0.3">
      <c r="A37" s="99">
        <v>208</v>
      </c>
      <c r="B37" s="98" t="s">
        <v>740</v>
      </c>
      <c r="C37" s="96">
        <v>15626</v>
      </c>
      <c r="D37" s="110">
        <f>IF(ISBLANK($A$2),SUMIFS(Entradas!C:C,Entradas!A:A,'Cadastro-Estoque'!A:A),SUMIFS(Entradas!C:C,Entradas!A:A,'Cadastro-Estoque'!A:A,Entradas!B:B,CONCATENATE("&lt;=",$A$2)))</f>
        <v>0</v>
      </c>
      <c r="E37" s="111">
        <f>IF(ISBLANK($A$2),SUMIFS(Saidas!C:C,Saidas!A:A,'Cadastro-Estoque'!A:A),SUMIFS(Saidas!C:C,Saidas!A:A,'Cadastro-Estoque'!A:A,Saidas!B:B,CONCATENATE("&lt;=",$A$2)))</f>
        <v>10400</v>
      </c>
      <c r="F37" s="112">
        <f t="shared" si="4"/>
        <v>5226</v>
      </c>
      <c r="H37" s="111">
        <v>0</v>
      </c>
      <c r="J37" s="106">
        <v>0</v>
      </c>
      <c r="L37" s="111">
        <f>IF(ISBLANK($A$2),SUMIFS(Faturado!C:C,Faturado!A:A,'Cadastro-Estoque'!A:A),SUMIFS(Faturado!C:C,Faturado!A:A,'Cadastro-Estoque'!A:A,Faturado!B:B,CONCATENATE("&lt;=",$A$2)))</f>
        <v>0</v>
      </c>
      <c r="N37" s="111">
        <f t="shared" si="0"/>
        <v>5226</v>
      </c>
    </row>
    <row r="38" spans="1:14" ht="18.75" customHeight="1" x14ac:dyDescent="0.3">
      <c r="A38" s="412">
        <v>209</v>
      </c>
      <c r="B38" s="89" t="s">
        <v>919</v>
      </c>
      <c r="C38" s="411">
        <v>0</v>
      </c>
      <c r="D38" s="110">
        <f>IF(ISBLANK($A$2),SUMIFS(Entradas!C:C,Entradas!A:A,'Cadastro-Estoque'!A:A),SUMIFS(Entradas!C:C,Entradas!A:A,'Cadastro-Estoque'!A:A,Entradas!B:B,CONCATENATE("&lt;=",$A$2)))</f>
        <v>0</v>
      </c>
      <c r="E38" s="111">
        <f>IF(ISBLANK($A$2),SUMIFS(Saidas!C:C,Saidas!A:A,'Cadastro-Estoque'!A:A),SUMIFS(Saidas!C:C,Saidas!A:A,'Cadastro-Estoque'!A:A,Saidas!B:B,CONCATENATE("&lt;=",$A$2)))</f>
        <v>0</v>
      </c>
      <c r="F38" s="112">
        <f t="shared" si="4"/>
        <v>0</v>
      </c>
      <c r="H38" s="111">
        <f>'Faturamento Antecipado'!AD65</f>
        <v>0</v>
      </c>
      <c r="J38" s="106">
        <v>0</v>
      </c>
      <c r="L38" s="111">
        <f>IF(ISBLANK($A$2),SUMIFS(Faturado!C:C,Faturado!A:A,'Cadastro-Estoque'!A:A),SUMIFS(Faturado!C:C,Faturado!A:A,'Cadastro-Estoque'!A:A,Faturado!B:B,CONCATENATE("&lt;=",$A$2)))</f>
        <v>0</v>
      </c>
      <c r="N38" s="111">
        <f>F38-H38</f>
        <v>0</v>
      </c>
    </row>
    <row r="39" spans="1:14" ht="18.75" customHeight="1" x14ac:dyDescent="0.3">
      <c r="A39" s="412">
        <v>212</v>
      </c>
      <c r="B39" s="439" t="s">
        <v>924</v>
      </c>
      <c r="C39" s="411">
        <v>0</v>
      </c>
      <c r="D39" s="110">
        <f>IF(ISBLANK($A$2),SUMIFS(Entradas!C:C,Entradas!A:A,'Cadastro-Estoque'!A:A),SUMIFS(Entradas!C:C,Entradas!A:A,'Cadastro-Estoque'!A:A,Entradas!B:B,CONCATENATE("&lt;=",$A$2)))</f>
        <v>0</v>
      </c>
      <c r="E39" s="111">
        <f>IF(ISBLANK($A$2),SUMIFS(Saidas!C:C,Saidas!A:A,'Cadastro-Estoque'!A:A),SUMIFS(Saidas!C:C,Saidas!A:A,'Cadastro-Estoque'!A:A,Saidas!B:B,CONCATENATE("&lt;=",$A$2)))</f>
        <v>0</v>
      </c>
      <c r="F39" s="112">
        <f t="shared" si="4"/>
        <v>0</v>
      </c>
      <c r="H39" s="111">
        <f>'Faturamento Antecipado'!AD66</f>
        <v>0</v>
      </c>
      <c r="J39" s="106">
        <v>0</v>
      </c>
      <c r="L39" s="111">
        <f>IF(ISBLANK($A$2),SUMIFS(Faturado!C:C,Faturado!A:A,'Cadastro-Estoque'!A:A),SUMIFS(Faturado!C:C,Faturado!A:A,'Cadastro-Estoque'!A:A,Faturado!B:B,CONCATENATE("&lt;=",$A$2)))</f>
        <v>0</v>
      </c>
      <c r="N39" s="111">
        <f>F39-H39</f>
        <v>0</v>
      </c>
    </row>
    <row r="40" spans="1:14" ht="18.75" customHeight="1" x14ac:dyDescent="0.3">
      <c r="A40" s="99">
        <v>216</v>
      </c>
      <c r="B40" s="98" t="s">
        <v>741</v>
      </c>
      <c r="C40" s="96">
        <v>0</v>
      </c>
      <c r="D40" s="110">
        <f>IF(ISBLANK($A$2),SUMIFS(Entradas!C:C,Entradas!A:A,'Cadastro-Estoque'!A:A),SUMIFS(Entradas!C:C,Entradas!A:A,'Cadastro-Estoque'!A:A,Entradas!B:B,CONCATENATE("&lt;=",$A$2)))</f>
        <v>0</v>
      </c>
      <c r="E40" s="111">
        <f>IF(ISBLANK($A$2),SUMIFS(Saidas!C:C,Saidas!A:A,'Cadastro-Estoque'!A:A),SUMIFS(Saidas!C:C,Saidas!A:A,'Cadastro-Estoque'!A:A,Saidas!B:B,CONCATENATE("&lt;=",$A$2)))</f>
        <v>0</v>
      </c>
      <c r="F40" s="112">
        <f t="shared" si="4"/>
        <v>0</v>
      </c>
      <c r="H40" s="111">
        <f>'Faturamento Antecipado'!AE64</f>
        <v>0</v>
      </c>
      <c r="J40" s="106">
        <v>0</v>
      </c>
      <c r="L40" s="111">
        <f>IF(ISBLANK($A$2),SUMIFS(Faturado!C:C,Faturado!A:A,'Cadastro-Estoque'!A:A),SUMIFS(Faturado!C:C,Faturado!A:A,'Cadastro-Estoque'!A:A,Faturado!B:B,CONCATENATE("&lt;=",$A$2)))</f>
        <v>0</v>
      </c>
      <c r="N40" s="111">
        <f t="shared" si="0"/>
        <v>0</v>
      </c>
    </row>
    <row r="41" spans="1:14" ht="18.75" customHeight="1" x14ac:dyDescent="0.3">
      <c r="A41" s="99">
        <v>218</v>
      </c>
      <c r="B41" s="98" t="s">
        <v>742</v>
      </c>
      <c r="C41" s="96">
        <v>0</v>
      </c>
      <c r="D41" s="110">
        <f>IF(ISBLANK($A$2),SUMIFS(Entradas!C:C,Entradas!A:A,'Cadastro-Estoque'!A:A),SUMIFS(Entradas!C:C,Entradas!A:A,'Cadastro-Estoque'!A:A,Entradas!B:B,CONCATENATE("&lt;=",$A$2)))</f>
        <v>0</v>
      </c>
      <c r="E41" s="111">
        <f>IF(ISBLANK($A$2),SUMIFS(Saidas!C:C,Saidas!A:A,'Cadastro-Estoque'!A:A),SUMIFS(Saidas!C:C,Saidas!A:A,'Cadastro-Estoque'!A:A,Saidas!B:B,CONCATENATE("&lt;=",$A$2)))</f>
        <v>0</v>
      </c>
      <c r="F41" s="112">
        <f t="shared" si="4"/>
        <v>0</v>
      </c>
      <c r="H41" s="111">
        <f>'Faturamento Antecipado'!AF64</f>
        <v>0</v>
      </c>
      <c r="J41" s="106">
        <v>0</v>
      </c>
      <c r="L41" s="111">
        <f>IF(ISBLANK($A$2),SUMIFS(Faturado!C:C,Faturado!A:A,'Cadastro-Estoque'!A:A),SUMIFS(Faturado!C:C,Faturado!A:A,'Cadastro-Estoque'!A:A,Faturado!B:B,CONCATENATE("&lt;=",$A$2)))</f>
        <v>0</v>
      </c>
      <c r="N41" s="111">
        <f t="shared" si="0"/>
        <v>0</v>
      </c>
    </row>
    <row r="42" spans="1:14" ht="18.75" customHeight="1" x14ac:dyDescent="0.3">
      <c r="A42" s="99">
        <v>220</v>
      </c>
      <c r="B42" s="98" t="s">
        <v>743</v>
      </c>
      <c r="C42" s="96">
        <v>0</v>
      </c>
      <c r="D42" s="110">
        <f>IF(ISBLANK($A$2),SUMIFS(Entradas!C:C,Entradas!A:A,'Cadastro-Estoque'!A:A),SUMIFS(Entradas!C:C,Entradas!A:A,'Cadastro-Estoque'!A:A,Entradas!B:B,CONCATENATE("&lt;=",$A$2)))</f>
        <v>0</v>
      </c>
      <c r="E42" s="111">
        <f>IF(ISBLANK($A$2),SUMIFS(Saidas!C:C,Saidas!A:A,'Cadastro-Estoque'!A:A),SUMIFS(Saidas!C:C,Saidas!A:A,'Cadastro-Estoque'!A:A,Saidas!B:B,CONCATENATE("&lt;=",$A$2)))</f>
        <v>0</v>
      </c>
      <c r="F42" s="112">
        <f t="shared" si="4"/>
        <v>0</v>
      </c>
      <c r="H42" s="111">
        <f>'Faturamento Antecipado'!AG64</f>
        <v>0</v>
      </c>
      <c r="J42" s="106">
        <v>0</v>
      </c>
      <c r="L42" s="111">
        <f>IF(ISBLANK($A$2),SUMIFS(Faturado!C:C,Faturado!A:A,'Cadastro-Estoque'!A:A),SUMIFS(Faturado!C:C,Faturado!A:A,'Cadastro-Estoque'!A:A,Faturado!B:B,CONCATENATE("&lt;=",$A$2)))</f>
        <v>0</v>
      </c>
      <c r="N42" s="111">
        <f t="shared" si="0"/>
        <v>0</v>
      </c>
    </row>
    <row r="43" spans="1:14" ht="18.75" customHeight="1" x14ac:dyDescent="0.3">
      <c r="A43" s="99">
        <v>221</v>
      </c>
      <c r="B43" s="98" t="s">
        <v>744</v>
      </c>
      <c r="C43" s="96">
        <v>0</v>
      </c>
      <c r="D43" s="110">
        <f>IF(ISBLANK($A$2),SUMIFS(Entradas!C:C,Entradas!A:A,'Cadastro-Estoque'!A:A),SUMIFS(Entradas!C:C,Entradas!A:A,'Cadastro-Estoque'!A:A,Entradas!B:B,CONCATENATE("&lt;=",$A$2)))</f>
        <v>0</v>
      </c>
      <c r="E43" s="111">
        <f>IF(ISBLANK($A$2),SUMIFS(Saidas!C:C,Saidas!A:A,'Cadastro-Estoque'!A:A),SUMIFS(Saidas!C:C,Saidas!A:A,'Cadastro-Estoque'!A:A,Saidas!B:B,CONCATENATE("&lt;=",$A$2)))</f>
        <v>0</v>
      </c>
      <c r="F43" s="112">
        <f t="shared" si="4"/>
        <v>0</v>
      </c>
      <c r="H43" s="107"/>
      <c r="J43" s="106">
        <v>0</v>
      </c>
      <c r="L43" s="111">
        <f>IF(ISBLANK($A$2),SUMIFS(Faturado!C:C,Faturado!A:A,'Cadastro-Estoque'!A:A),SUMIFS(Faturado!C:C,Faturado!A:A,'Cadastro-Estoque'!A:A,Faturado!B:B,CONCATENATE("&lt;=",$A$2)))</f>
        <v>0</v>
      </c>
      <c r="N43" s="111">
        <f t="shared" si="0"/>
        <v>0</v>
      </c>
    </row>
    <row r="44" spans="1:14" ht="18.75" customHeight="1" x14ac:dyDescent="0.3">
      <c r="A44" s="99">
        <v>222</v>
      </c>
      <c r="B44" s="98" t="s">
        <v>745</v>
      </c>
      <c r="C44" s="96">
        <v>0</v>
      </c>
      <c r="D44" s="110">
        <f>IF(ISBLANK($A$2),SUMIFS(Entradas!C:C,Entradas!A:A,'Cadastro-Estoque'!A:A),SUMIFS(Entradas!C:C,Entradas!A:A,'Cadastro-Estoque'!A:A,Entradas!B:B,CONCATENATE("&lt;=",$A$2)))</f>
        <v>0</v>
      </c>
      <c r="E44" s="111">
        <f>IF(ISBLANK($A$2),SUMIFS(Saidas!C:C,Saidas!A:A,'Cadastro-Estoque'!A:A),SUMIFS(Saidas!C:C,Saidas!A:A,'Cadastro-Estoque'!A:A,Saidas!B:B,CONCATENATE("&lt;=",$A$2)))</f>
        <v>0</v>
      </c>
      <c r="F44" s="112">
        <f t="shared" si="4"/>
        <v>0</v>
      </c>
      <c r="H44" s="107"/>
      <c r="J44" s="106">
        <v>0</v>
      </c>
      <c r="L44" s="111">
        <f>IF(ISBLANK($A$2),SUMIFS(Faturado!C:C,Faturado!A:A,'Cadastro-Estoque'!A:A),SUMIFS(Faturado!C:C,Faturado!A:A,'Cadastro-Estoque'!A:A,Faturado!B:B,CONCATENATE("&lt;=",$A$2)))</f>
        <v>0</v>
      </c>
      <c r="N44" s="111">
        <f t="shared" si="0"/>
        <v>0</v>
      </c>
    </row>
    <row r="45" spans="1:14" ht="18.75" customHeight="1" x14ac:dyDescent="0.3">
      <c r="A45" s="99">
        <v>223</v>
      </c>
      <c r="B45" s="98" t="s">
        <v>746</v>
      </c>
      <c r="C45" s="96">
        <v>15</v>
      </c>
      <c r="D45" s="110">
        <f>IF(ISBLANK($A$2),SUMIFS(Entradas!C:C,Entradas!A:A,'Cadastro-Estoque'!A:A),SUMIFS(Entradas!C:C,Entradas!A:A,'Cadastro-Estoque'!A:A,Entradas!B:B,CONCATENATE("&lt;=",$A$2)))</f>
        <v>2805</v>
      </c>
      <c r="E45" s="111">
        <f>IF(ISBLANK($A$2),SUMIFS(Saidas!C:C,Saidas!A:A,'Cadastro-Estoque'!A:A),SUMIFS(Saidas!C:C,Saidas!A:A,'Cadastro-Estoque'!A:A,Saidas!B:B,CONCATENATE("&lt;=",$A$2)))</f>
        <v>0</v>
      </c>
      <c r="F45" s="112">
        <f t="shared" si="4"/>
        <v>2820</v>
      </c>
      <c r="H45" s="107"/>
      <c r="J45" s="106">
        <v>0</v>
      </c>
      <c r="L45" s="111">
        <f>IF(ISBLANK($A$2),SUMIFS(Faturado!C:C,Faturado!A:A,'Cadastro-Estoque'!A:A),SUMIFS(Faturado!C:C,Faturado!A:A,'Cadastro-Estoque'!A:A,Faturado!B:B,CONCATENATE("&lt;=",$A$2)))</f>
        <v>0</v>
      </c>
      <c r="N45" s="111">
        <f t="shared" si="0"/>
        <v>2820</v>
      </c>
    </row>
    <row r="46" spans="1:14" ht="18.75" customHeight="1" x14ac:dyDescent="0.3">
      <c r="A46" s="99">
        <v>224</v>
      </c>
      <c r="B46" s="98" t="s">
        <v>747</v>
      </c>
      <c r="C46" s="96">
        <v>201</v>
      </c>
      <c r="D46" s="110">
        <f>IF(ISBLANK($A$2),SUMIFS(Entradas!C:C,Entradas!A:A,'Cadastro-Estoque'!A:A),SUMIFS(Entradas!C:C,Entradas!A:A,'Cadastro-Estoque'!A:A,Entradas!B:B,CONCATENATE("&lt;=",$A$2)))</f>
        <v>0</v>
      </c>
      <c r="E46" s="111">
        <f>IF(ISBLANK($A$2),SUMIFS(Saidas!C:C,Saidas!A:A,'Cadastro-Estoque'!A:A),SUMIFS(Saidas!C:C,Saidas!A:A,'Cadastro-Estoque'!A:A,Saidas!B:B,CONCATENATE("&lt;=",$A$2)))</f>
        <v>200</v>
      </c>
      <c r="F46" s="112">
        <f t="shared" si="4"/>
        <v>1</v>
      </c>
      <c r="H46" s="107"/>
      <c r="J46" s="106">
        <v>0</v>
      </c>
      <c r="L46" s="111">
        <f>IF(ISBLANK($A$2),SUMIFS(Faturado!C:C,Faturado!A:A,'Cadastro-Estoque'!A:A),SUMIFS(Faturado!C:C,Faturado!A:A,'Cadastro-Estoque'!A:A,Faturado!B:B,CONCATENATE("&lt;=",$A$2)))</f>
        <v>0</v>
      </c>
      <c r="N46" s="111">
        <f t="shared" si="0"/>
        <v>1</v>
      </c>
    </row>
    <row r="47" spans="1:14" ht="18.75" customHeight="1" x14ac:dyDescent="0.3">
      <c r="A47" s="412">
        <v>226</v>
      </c>
      <c r="B47" s="439" t="s">
        <v>860</v>
      </c>
      <c r="C47" s="411">
        <v>0</v>
      </c>
      <c r="D47" s="110">
        <f>IF(ISBLANK($A$2),SUMIFS(Entradas!C:C,Entradas!A:A,'Cadastro-Estoque'!A:A),SUMIFS(Entradas!C:C,Entradas!A:A,'Cadastro-Estoque'!A:A,Entradas!B:B,CONCATENATE("&lt;=",$A$2)))</f>
        <v>0</v>
      </c>
      <c r="E47" s="111">
        <f>IF(ISBLANK($A$2),SUMIFS(Saidas!C:C,Saidas!A:A,'Cadastro-Estoque'!A:A),SUMIFS(Saidas!C:C,Saidas!A:A,'Cadastro-Estoque'!A:A,Saidas!B:B,CONCATENATE("&lt;=",$A$2)))</f>
        <v>0</v>
      </c>
      <c r="F47" s="112">
        <f t="shared" si="4"/>
        <v>0</v>
      </c>
      <c r="H47" s="107"/>
      <c r="J47" s="106">
        <v>0</v>
      </c>
      <c r="L47" s="111">
        <f>IF(ISBLANK($A$2),SUMIFS(Faturado!C:C,Faturado!A:A,'Cadastro-Estoque'!A:A),SUMIFS(Faturado!C:C,Faturado!A:A,'Cadastro-Estoque'!A:A,Faturado!B:B,CONCATENATE("&lt;=",$A$2)))</f>
        <v>0</v>
      </c>
      <c r="N47" s="111">
        <f t="shared" si="0"/>
        <v>0</v>
      </c>
    </row>
    <row r="48" spans="1:14" ht="18.75" customHeight="1" x14ac:dyDescent="0.3">
      <c r="A48" s="412">
        <v>227</v>
      </c>
      <c r="B48" s="89" t="s">
        <v>909</v>
      </c>
      <c r="C48" s="411">
        <v>0</v>
      </c>
      <c r="D48" s="110">
        <f>IF(ISBLANK($A$2),SUMIFS(Entradas!C:C,Entradas!A:A,'Cadastro-Estoque'!A:A),SUMIFS(Entradas!C:C,Entradas!A:A,'Cadastro-Estoque'!A:A,Entradas!B:B,CONCATENATE("&lt;=",$A$2)))</f>
        <v>0</v>
      </c>
      <c r="E48" s="111">
        <f>IF(ISBLANK($A$2),SUMIFS(Saidas!C:C,Saidas!A:A,'Cadastro-Estoque'!A:A),SUMIFS(Saidas!C:C,Saidas!A:A,'Cadastro-Estoque'!A:A,Saidas!B:B,CONCATENATE("&lt;=",$A$2)))</f>
        <v>0</v>
      </c>
      <c r="F48" s="112">
        <f t="shared" si="4"/>
        <v>0</v>
      </c>
      <c r="H48" s="317"/>
      <c r="J48" s="106">
        <v>0</v>
      </c>
      <c r="L48" s="111">
        <f>IF(ISBLANK($A$2),SUMIFS(Faturado!C:C,Faturado!A:A,'Cadastro-Estoque'!A:A),SUMIFS(Faturado!C:C,Faturado!A:A,'Cadastro-Estoque'!A:A,Faturado!B:B,CONCATENATE("&lt;=",$A$2)))</f>
        <v>0</v>
      </c>
      <c r="N48" s="111">
        <f t="shared" si="0"/>
        <v>0</v>
      </c>
    </row>
    <row r="49" spans="1:14" ht="18.75" customHeight="1" x14ac:dyDescent="0.3">
      <c r="A49" s="412">
        <v>229</v>
      </c>
      <c r="B49" s="439" t="s">
        <v>1109</v>
      </c>
      <c r="C49" s="411">
        <v>0</v>
      </c>
      <c r="D49" s="110">
        <f>IF(ISBLANK($A$2),SUMIFS(Entradas!C:C,Entradas!A:A,'Cadastro-Estoque'!A:A),SUMIFS(Entradas!C:C,Entradas!A:A,'Cadastro-Estoque'!A:A,Entradas!B:B,CONCATENATE("&lt;=",$A$2)))</f>
        <v>0</v>
      </c>
      <c r="E49" s="111">
        <f>IF(ISBLANK($A$2),SUMIFS(Saidas!C:C,Saidas!A:A,'Cadastro-Estoque'!A:A),SUMIFS(Saidas!C:C,Saidas!A:A,'Cadastro-Estoque'!A:A,Saidas!B:B,CONCATENATE("&lt;=",$A$2)))</f>
        <v>0</v>
      </c>
      <c r="F49" s="112">
        <f t="shared" si="4"/>
        <v>0</v>
      </c>
      <c r="H49" s="317"/>
      <c r="J49" s="106">
        <v>0</v>
      </c>
      <c r="L49" s="111">
        <f>IF(ISBLANK($A$2),SUMIFS(Faturado!C:C,Faturado!A:A,'Cadastro-Estoque'!A:A),SUMIFS(Faturado!C:C,Faturado!A:A,'Cadastro-Estoque'!A:A,Faturado!B:B,CONCATENATE("&lt;=",$A$2)))</f>
        <v>0</v>
      </c>
      <c r="N49" s="111">
        <f t="shared" si="0"/>
        <v>0</v>
      </c>
    </row>
    <row r="50" spans="1:14" ht="18.75" customHeight="1" x14ac:dyDescent="0.25">
      <c r="A50" s="107"/>
      <c r="B50" s="107"/>
      <c r="C50" s="96">
        <v>0</v>
      </c>
      <c r="D50" s="110">
        <f>IF(ISBLANK($A$2),SUMIFS(Entradas!C:C,Entradas!A:A,'Cadastro-Estoque'!A:A),SUMIFS(Entradas!C:C,Entradas!A:A,'Cadastro-Estoque'!A:A,Entradas!B:B,CONCATENATE("&lt;=",$A$2)))</f>
        <v>0</v>
      </c>
      <c r="E50" s="111">
        <f>IF(ISBLANK($A$2),SUMIFS(Saidas!C:C,Saidas!A:A,'Cadastro-Estoque'!A:A),SUMIFS(Saidas!C:C,Saidas!A:A,'Cadastro-Estoque'!A:A,Saidas!B:B,CONCATENATE("&lt;=",$A$2)))</f>
        <v>0</v>
      </c>
      <c r="F50" s="112">
        <f t="shared" si="4"/>
        <v>0</v>
      </c>
      <c r="H50" s="107"/>
      <c r="J50" s="106">
        <v>0</v>
      </c>
      <c r="L50" s="111">
        <f>IF(ISBLANK($A$2),SUMIFS(Faturado!C:C,Faturado!A:A,'Cadastro-Estoque'!A:A),SUMIFS(Faturado!C:C,Faturado!A:A,'Cadastro-Estoque'!A:A,Faturado!B:B,CONCATENATE("&lt;=",$A$2)))</f>
        <v>0</v>
      </c>
      <c r="N50" s="111">
        <f>F50-H50</f>
        <v>0</v>
      </c>
    </row>
    <row r="51" spans="1:14" ht="18.75" customHeight="1" x14ac:dyDescent="0.3">
      <c r="A51" s="99">
        <v>204</v>
      </c>
      <c r="B51" s="98" t="s">
        <v>748</v>
      </c>
      <c r="C51" s="96">
        <v>5997</v>
      </c>
      <c r="D51" s="110">
        <f>IF(ISBLANK($A$2),SUMIFS(Entradas!C:C,Entradas!A:A,'Cadastro-Estoque'!A:A),SUMIFS(Entradas!C:C,Entradas!A:A,'Cadastro-Estoque'!A:A,Entradas!B:B,CONCATENATE("&lt;=",$A$2)))</f>
        <v>2131</v>
      </c>
      <c r="E51" s="111">
        <f>IF(ISBLANK($A$2),SUMIFS(Saidas!C:C,Saidas!A:A,'Cadastro-Estoque'!A:A),SUMIFS(Saidas!C:C,Saidas!A:A,'Cadastro-Estoque'!A:A,Saidas!B:B,CONCATENATE("&lt;=",$A$2)))</f>
        <v>2500</v>
      </c>
      <c r="F51" s="112">
        <f t="shared" si="4"/>
        <v>5633</v>
      </c>
      <c r="H51" s="111">
        <v>0</v>
      </c>
      <c r="J51" s="106">
        <v>5</v>
      </c>
      <c r="L51" s="111">
        <f>IF(ISBLANK($A$2),SUMIFS(Faturado!C:C,Faturado!A:A,'Cadastro-Estoque'!A:A),SUMIFS(Faturado!C:C,Faturado!A:A,'Cadastro-Estoque'!A:A,Faturado!B:B,CONCATENATE("&lt;=",$A$2)))</f>
        <v>0</v>
      </c>
      <c r="N51" s="111">
        <f>F51-H51</f>
        <v>5633</v>
      </c>
    </row>
    <row r="52" spans="1:14" ht="18.75" customHeight="1" x14ac:dyDescent="0.3">
      <c r="A52" s="99">
        <v>204</v>
      </c>
      <c r="B52" s="98" t="s">
        <v>749</v>
      </c>
      <c r="C52" s="96">
        <v>0</v>
      </c>
      <c r="D52" s="110">
        <f>IF(ISBLANK($A$2),SUMIFS(Entradas!C:C,Entradas!A:A,'Cadastro-Estoque'!A:A),SUMIFS(Entradas!C:C,Entradas!A:A,'Cadastro-Estoque'!A:A,Entradas!B:B,CONCATENATE("&lt;=",$A$2)))</f>
        <v>0</v>
      </c>
      <c r="E52" s="111">
        <f>IF(ISBLANK($A$2),SUMIFS(Saidas!C:C,Saidas!A:A,'Cadastro-Estoque'!A:A),SUMIFS(Saidas!C:C,Saidas!A:A,'Cadastro-Estoque'!A:A,Saidas!B:B,CONCATENATE("&lt;=",$A$2)))</f>
        <v>0</v>
      </c>
      <c r="F52" s="112">
        <f t="shared" si="4"/>
        <v>0</v>
      </c>
      <c r="H52" s="111">
        <f>'Faturamento Antecipado'!AI64</f>
        <v>0</v>
      </c>
      <c r="J52" s="106">
        <v>0</v>
      </c>
      <c r="L52" s="111">
        <f>IF(ISBLANK($A$2),SUMIFS(Faturado!C:C,Faturado!A:A,'Cadastro-Estoque'!A:A),SUMIFS(Faturado!C:C,Faturado!A:A,'Cadastro-Estoque'!A:A,Faturado!B:B,CONCATENATE("&lt;=",$A$2)))</f>
        <v>0</v>
      </c>
      <c r="N52" s="111">
        <f>F52-H52</f>
        <v>0</v>
      </c>
    </row>
    <row r="53" spans="1:14" ht="18.75" customHeight="1" x14ac:dyDescent="0.25">
      <c r="A53" s="107"/>
      <c r="B53" s="107"/>
      <c r="C53" s="96">
        <v>0</v>
      </c>
      <c r="D53" s="110">
        <f>IF(ISBLANK($A$2),SUMIFS(Entradas!C:C,Entradas!A:A,'Cadastro-Estoque'!A:A),SUMIFS(Entradas!C:C,Entradas!A:A,'Cadastro-Estoque'!A:A,Entradas!B:B,CONCATENATE("&lt;=",$A$2)))</f>
        <v>0</v>
      </c>
      <c r="E53" s="111">
        <f>IF(ISBLANK($A$2),SUMIFS(Saidas!C:C,Saidas!A:A,'Cadastro-Estoque'!A:A),SUMIFS(Saidas!C:C,Saidas!A:A,'Cadastro-Estoque'!A:A,Saidas!B:B,CONCATENATE("&lt;=",$A$2)))</f>
        <v>0</v>
      </c>
      <c r="F53" s="112">
        <f t="shared" si="4"/>
        <v>0</v>
      </c>
      <c r="H53" s="107"/>
      <c r="J53" s="106">
        <v>0</v>
      </c>
      <c r="L53" s="111">
        <f>IF(ISBLANK($A$2),SUMIFS(Faturado!C:C,Faturado!A:A,'Cadastro-Estoque'!A:A),SUMIFS(Faturado!C:C,Faturado!A:A,'Cadastro-Estoque'!A:A,Faturado!B:B,CONCATENATE("&lt;=",$A$2)))</f>
        <v>0</v>
      </c>
      <c r="N53" s="111">
        <f t="shared" si="0"/>
        <v>0</v>
      </c>
    </row>
    <row r="54" spans="1:14" ht="18.75" customHeight="1" x14ac:dyDescent="0.3">
      <c r="A54" s="97" t="s">
        <v>168</v>
      </c>
      <c r="B54" s="98" t="s">
        <v>57</v>
      </c>
      <c r="C54" s="96">
        <v>1001</v>
      </c>
      <c r="D54" s="110">
        <f>IF(ISBLANK($A$2),SUMIFS(Entradas!C:C,Entradas!A:A,'Cadastro-Estoque'!A:A),SUMIFS(Entradas!C:C,Entradas!A:A,'Cadastro-Estoque'!A:A,Entradas!B:B,CONCATENATE("&lt;=",$A$2)))</f>
        <v>0</v>
      </c>
      <c r="E54" s="111">
        <f>IF(ISBLANK($A$2),SUMIFS(Saidas!C:C,Saidas!A:A,'Cadastro-Estoque'!A:A),SUMIFS(Saidas!C:C,Saidas!A:A,'Cadastro-Estoque'!A:A,Saidas!B:B,CONCATENATE("&lt;=",$A$2)))</f>
        <v>0</v>
      </c>
      <c r="F54" s="112">
        <f t="shared" si="4"/>
        <v>1001</v>
      </c>
      <c r="H54" s="111">
        <f>'Faturamento Antecipado'!AL64</f>
        <v>0</v>
      </c>
      <c r="J54" s="106">
        <v>0</v>
      </c>
      <c r="L54" s="111">
        <f>IF(ISBLANK($A$2),SUMIFS(Faturado!C:C,Faturado!A:A,'Cadastro-Estoque'!A:A),SUMIFS(Faturado!C:C,Faturado!A:A,'Cadastro-Estoque'!A:A,Faturado!B:B,CONCATENATE("&lt;=",$A$2)))</f>
        <v>0</v>
      </c>
      <c r="N54" s="111">
        <f t="shared" si="0"/>
        <v>1001</v>
      </c>
    </row>
    <row r="55" spans="1:14" ht="18.75" customHeight="1" x14ac:dyDescent="0.3">
      <c r="A55" s="97" t="s">
        <v>168</v>
      </c>
      <c r="B55" s="98" t="s">
        <v>58</v>
      </c>
      <c r="C55" s="96">
        <v>0</v>
      </c>
      <c r="D55" s="110">
        <f>IF(ISBLANK($A$2),SUMIFS(Entradas!C:C,Entradas!A:A,'Cadastro-Estoque'!A:A),SUMIFS(Entradas!C:C,Entradas!A:A,'Cadastro-Estoque'!A:A,Entradas!B:B,CONCATENATE("&lt;=",$A$2)))</f>
        <v>0</v>
      </c>
      <c r="E55" s="111">
        <f>IF(ISBLANK($A$2),SUMIFS(Saidas!C:C,Saidas!A:A,'Cadastro-Estoque'!A:A),SUMIFS(Saidas!C:C,Saidas!A:A,'Cadastro-Estoque'!A:A,Saidas!B:B,CONCATENATE("&lt;=",$A$2)))</f>
        <v>0</v>
      </c>
      <c r="F55" s="112">
        <f t="shared" si="4"/>
        <v>0</v>
      </c>
      <c r="H55" s="111">
        <f>'Faturamento Antecipado'!AM64</f>
        <v>0</v>
      </c>
      <c r="J55" s="106">
        <v>0</v>
      </c>
      <c r="L55" s="111">
        <f>IF(ISBLANK($A$2),SUMIFS(Faturado!C:C,Faturado!A:A,'Cadastro-Estoque'!A:A),SUMIFS(Faturado!C:C,Faturado!A:A,'Cadastro-Estoque'!A:A,Faturado!B:B,CONCATENATE("&lt;=",$A$2)))</f>
        <v>0</v>
      </c>
      <c r="N55" s="111">
        <f t="shared" si="0"/>
        <v>0</v>
      </c>
    </row>
    <row r="56" spans="1:14" ht="18.75" customHeight="1" x14ac:dyDescent="0.3">
      <c r="A56" s="97" t="s">
        <v>168</v>
      </c>
      <c r="B56" s="98" t="s">
        <v>59</v>
      </c>
      <c r="C56" s="96">
        <v>1004</v>
      </c>
      <c r="D56" s="110">
        <f>IF(ISBLANK($A$2),SUMIFS(Entradas!C:C,Entradas!A:A,'Cadastro-Estoque'!A:A),SUMIFS(Entradas!C:C,Entradas!A:A,'Cadastro-Estoque'!A:A,Entradas!B:B,CONCATENATE("&lt;=",$A$2)))</f>
        <v>0</v>
      </c>
      <c r="E56" s="111">
        <f>IF(ISBLANK($A$2),SUMIFS(Saidas!C:C,Saidas!A:A,'Cadastro-Estoque'!A:A),SUMIFS(Saidas!C:C,Saidas!A:A,'Cadastro-Estoque'!A:A,Saidas!B:B,CONCATENATE("&lt;=",$A$2)))</f>
        <v>0</v>
      </c>
      <c r="F56" s="112">
        <f t="shared" si="4"/>
        <v>1004</v>
      </c>
      <c r="H56" s="111">
        <f>'Faturamento Antecipado'!AN64</f>
        <v>0</v>
      </c>
      <c r="J56" s="106">
        <v>0</v>
      </c>
      <c r="L56" s="111">
        <f>IF(ISBLANK($A$2),SUMIFS(Faturado!C:C,Faturado!A:A,'Cadastro-Estoque'!A:A),SUMIFS(Faturado!C:C,Faturado!A:A,'Cadastro-Estoque'!A:A,Faturado!B:B,CONCATENATE("&lt;=",$A$2)))</f>
        <v>0</v>
      </c>
      <c r="N56" s="111">
        <f t="shared" si="0"/>
        <v>1004</v>
      </c>
    </row>
    <row r="57" spans="1:14" ht="18.75" customHeight="1" x14ac:dyDescent="0.3">
      <c r="A57" s="97" t="s">
        <v>165</v>
      </c>
      <c r="B57" s="98" t="s">
        <v>52</v>
      </c>
      <c r="C57" s="96">
        <v>1016</v>
      </c>
      <c r="D57" s="110">
        <f>IF(ISBLANK($A$2),SUMIFS(Entradas!C:C,Entradas!A:A,'Cadastro-Estoque'!A:A),SUMIFS(Entradas!C:C,Entradas!A:A,'Cadastro-Estoque'!A:A,Entradas!B:B,CONCATENATE("&lt;=",$A$2)))</f>
        <v>0</v>
      </c>
      <c r="E57" s="111">
        <f>IF(ISBLANK($A$2),SUMIFS(Saidas!C:C,Saidas!A:A,'Cadastro-Estoque'!A:A),SUMIFS(Saidas!C:C,Saidas!A:A,'Cadastro-Estoque'!A:A,Saidas!B:B,CONCATENATE("&lt;=",$A$2)))</f>
        <v>0</v>
      </c>
      <c r="F57" s="112">
        <f t="shared" si="4"/>
        <v>1016</v>
      </c>
      <c r="H57" s="111">
        <f>'Faturamento Antecipado'!AO64</f>
        <v>0</v>
      </c>
      <c r="J57" s="106">
        <v>0</v>
      </c>
      <c r="L57" s="111">
        <f>IF(ISBLANK($A$2),SUMIFS(Faturado!C:C,Faturado!A:A,'Cadastro-Estoque'!A:A),SUMIFS(Faturado!C:C,Faturado!A:A,'Cadastro-Estoque'!A:A,Faturado!B:B,CONCATENATE("&lt;=",$A$2)))</f>
        <v>0</v>
      </c>
      <c r="N57" s="111">
        <f t="shared" si="0"/>
        <v>1016</v>
      </c>
    </row>
    <row r="58" spans="1:14" ht="18.75" customHeight="1" x14ac:dyDescent="0.3">
      <c r="A58" s="97" t="s">
        <v>165</v>
      </c>
      <c r="B58" s="98" t="s">
        <v>53</v>
      </c>
      <c r="C58" s="96">
        <v>0</v>
      </c>
      <c r="D58" s="110">
        <f>IF(ISBLANK($A$2),SUMIFS(Entradas!C:C,Entradas!A:A,'Cadastro-Estoque'!A:A),SUMIFS(Entradas!C:C,Entradas!A:A,'Cadastro-Estoque'!A:A,Entradas!B:B,CONCATENATE("&lt;=",$A$2)))</f>
        <v>0</v>
      </c>
      <c r="E58" s="111">
        <f>IF(ISBLANK($A$2),SUMIFS(Saidas!C:C,Saidas!A:A,'Cadastro-Estoque'!A:A),SUMIFS(Saidas!C:C,Saidas!A:A,'Cadastro-Estoque'!A:A,Saidas!B:B,CONCATENATE("&lt;=",$A$2)))</f>
        <v>0</v>
      </c>
      <c r="F58" s="112">
        <f t="shared" si="4"/>
        <v>0</v>
      </c>
      <c r="H58" s="111">
        <f>'Faturamento Antecipado'!AP64</f>
        <v>0</v>
      </c>
      <c r="J58" s="106">
        <v>0</v>
      </c>
      <c r="L58" s="111">
        <f>IF(ISBLANK($A$2),SUMIFS(Faturado!C:C,Faturado!A:A,'Cadastro-Estoque'!A:A),SUMIFS(Faturado!C:C,Faturado!A:A,'Cadastro-Estoque'!A:A,Faturado!B:B,CONCATENATE("&lt;=",$A$2)))</f>
        <v>0</v>
      </c>
      <c r="N58" s="111">
        <f t="shared" si="0"/>
        <v>0</v>
      </c>
    </row>
    <row r="59" spans="1:14" ht="18.75" customHeight="1" x14ac:dyDescent="0.3">
      <c r="A59" s="97" t="s">
        <v>165</v>
      </c>
      <c r="B59" s="98" t="s">
        <v>54</v>
      </c>
      <c r="C59" s="96">
        <v>240</v>
      </c>
      <c r="D59" s="110">
        <f>IF(ISBLANK($A$2),SUMIFS(Entradas!C:C,Entradas!A:A,'Cadastro-Estoque'!A:A),SUMIFS(Entradas!C:C,Entradas!A:A,'Cadastro-Estoque'!A:A,Entradas!B:B,CONCATENATE("&lt;=",$A$2)))</f>
        <v>0</v>
      </c>
      <c r="E59" s="111">
        <f>IF(ISBLANK($A$2),SUMIFS(Saidas!C:C,Saidas!A:A,'Cadastro-Estoque'!A:A),SUMIFS(Saidas!C:C,Saidas!A:A,'Cadastro-Estoque'!A:A,Saidas!B:B,CONCATENATE("&lt;=",$A$2)))</f>
        <v>0</v>
      </c>
      <c r="F59" s="112">
        <f t="shared" si="4"/>
        <v>240</v>
      </c>
      <c r="H59" s="111">
        <f>'Faturamento Antecipado'!AQ64</f>
        <v>0</v>
      </c>
      <c r="J59" s="106">
        <v>0</v>
      </c>
      <c r="L59" s="111">
        <f>IF(ISBLANK($A$2),SUMIFS(Faturado!C:C,Faturado!A:A,'Cadastro-Estoque'!A:A),SUMIFS(Faturado!C:C,Faturado!A:A,'Cadastro-Estoque'!A:A,Faturado!B:B,CONCATENATE("&lt;=",$A$2)))</f>
        <v>0</v>
      </c>
      <c r="N59" s="111">
        <f t="shared" si="0"/>
        <v>240</v>
      </c>
    </row>
    <row r="60" spans="1:14" ht="18.75" customHeight="1" x14ac:dyDescent="0.3">
      <c r="A60" s="97" t="s">
        <v>167</v>
      </c>
      <c r="B60" s="98" t="s">
        <v>424</v>
      </c>
      <c r="C60" s="96">
        <v>0</v>
      </c>
      <c r="D60" s="110">
        <f>IF(ISBLANK($A$2),SUMIFS(Entradas!C:C,Entradas!A:A,'Cadastro-Estoque'!A:A),SUMIFS(Entradas!C:C,Entradas!A:A,'Cadastro-Estoque'!A:A,Entradas!B:B,CONCATENATE("&lt;=",$A$2)))</f>
        <v>0</v>
      </c>
      <c r="E60" s="111">
        <f>IF(ISBLANK($A$2),SUMIFS(Saidas!C:C,Saidas!A:A,'Cadastro-Estoque'!A:A),SUMIFS(Saidas!C:C,Saidas!A:A,'Cadastro-Estoque'!A:A,Saidas!B:B,CONCATENATE("&lt;=",$A$2)))</f>
        <v>0</v>
      </c>
      <c r="F60" s="112">
        <f t="shared" si="4"/>
        <v>0</v>
      </c>
      <c r="H60" s="111">
        <f>'Faturamento Antecipado'!AR64</f>
        <v>0</v>
      </c>
      <c r="J60" s="106">
        <v>0</v>
      </c>
      <c r="L60" s="111">
        <f>IF(ISBLANK($A$2),SUMIFS(Faturado!C:C,Faturado!A:A,'Cadastro-Estoque'!A:A),SUMIFS(Faturado!C:C,Faturado!A:A,'Cadastro-Estoque'!A:A,Faturado!B:B,CONCATENATE("&lt;=",$A$2)))</f>
        <v>0</v>
      </c>
      <c r="N60" s="111">
        <f t="shared" si="0"/>
        <v>0</v>
      </c>
    </row>
    <row r="61" spans="1:14" ht="18.75" customHeight="1" x14ac:dyDescent="0.3">
      <c r="A61" s="97" t="s">
        <v>166</v>
      </c>
      <c r="B61" s="98" t="s">
        <v>425</v>
      </c>
      <c r="C61" s="96">
        <v>0</v>
      </c>
      <c r="D61" s="110">
        <f>IF(ISBLANK($A$2),SUMIFS(Entradas!C:C,Entradas!A:A,'Cadastro-Estoque'!A:A),SUMIFS(Entradas!C:C,Entradas!A:A,'Cadastro-Estoque'!A:A,Entradas!B:B,CONCATENATE("&lt;=",$A$2)))</f>
        <v>0</v>
      </c>
      <c r="E61" s="111">
        <f>IF(ISBLANK($A$2),SUMIFS(Saidas!C:C,Saidas!A:A,'Cadastro-Estoque'!A:A),SUMIFS(Saidas!C:C,Saidas!A:A,'Cadastro-Estoque'!A:A,Saidas!B:B,CONCATENATE("&lt;=",$A$2)))</f>
        <v>0</v>
      </c>
      <c r="F61" s="112">
        <f t="shared" si="4"/>
        <v>0</v>
      </c>
      <c r="H61" s="111">
        <f>'Faturamento Antecipado'!AS64</f>
        <v>0</v>
      </c>
      <c r="J61" s="106">
        <v>0</v>
      </c>
      <c r="L61" s="111">
        <f>IF(ISBLANK($A$2),SUMIFS(Faturado!C:C,Faturado!A:A,'Cadastro-Estoque'!A:A),SUMIFS(Faturado!C:C,Faturado!A:A,'Cadastro-Estoque'!A:A,Faturado!B:B,CONCATENATE("&lt;=",$A$2)))</f>
        <v>0</v>
      </c>
      <c r="N61" s="111">
        <f t="shared" si="0"/>
        <v>0</v>
      </c>
    </row>
    <row r="62" spans="1:14" ht="18.75" customHeight="1" x14ac:dyDescent="0.25">
      <c r="A62" s="107"/>
      <c r="B62" s="107"/>
      <c r="C62" s="96">
        <v>0</v>
      </c>
      <c r="D62" s="110">
        <f>IF(ISBLANK($A$2),SUMIFS(Entradas!C:C,Entradas!A:A,'Cadastro-Estoque'!A:A),SUMIFS(Entradas!C:C,Entradas!A:A,'Cadastro-Estoque'!A:A,Entradas!B:B,CONCATENATE("&lt;=",$A$2)))</f>
        <v>0</v>
      </c>
      <c r="E62" s="111">
        <f>IF(ISBLANK($A$2),SUMIFS(Saidas!C:C,Saidas!A:A,'Cadastro-Estoque'!A:A),SUMIFS(Saidas!C:C,Saidas!A:A,'Cadastro-Estoque'!A:A,Saidas!B:B,CONCATENATE("&lt;=",$A$2)))</f>
        <v>0</v>
      </c>
      <c r="F62" s="112">
        <f t="shared" si="4"/>
        <v>0</v>
      </c>
      <c r="H62" s="107"/>
      <c r="J62" s="106">
        <v>0</v>
      </c>
      <c r="L62" s="111">
        <f>IF(ISBLANK($A$2),SUMIFS(Faturado!C:C,Faturado!A:A,'Cadastro-Estoque'!A:A),SUMIFS(Faturado!C:C,Faturado!A:A,'Cadastro-Estoque'!A:A,Faturado!B:B,CONCATENATE("&lt;=",$A$2)))</f>
        <v>0</v>
      </c>
      <c r="N62" s="111">
        <f t="shared" si="0"/>
        <v>0</v>
      </c>
    </row>
    <row r="63" spans="1:14" ht="18.75" customHeight="1" x14ac:dyDescent="0.3">
      <c r="A63" s="97" t="s">
        <v>169</v>
      </c>
      <c r="B63" s="98" t="s">
        <v>414</v>
      </c>
      <c r="C63" s="96">
        <v>0</v>
      </c>
      <c r="D63" s="110">
        <f>IF(ISBLANK($A$2),SUMIFS(Entradas!C:C,Entradas!A:A,'Cadastro-Estoque'!A:A),SUMIFS(Entradas!C:C,Entradas!A:A,'Cadastro-Estoque'!A:A,Entradas!B:B,CONCATENATE("&lt;=",$A$2)))</f>
        <v>0</v>
      </c>
      <c r="E63" s="111">
        <f>IF(ISBLANK($A$2),SUMIFS(Saidas!C:C,Saidas!A:A,'Cadastro-Estoque'!A:A),SUMIFS(Saidas!C:C,Saidas!A:A,'Cadastro-Estoque'!A:A,Saidas!B:B,CONCATENATE("&lt;=",$A$2)))</f>
        <v>0</v>
      </c>
      <c r="F63" s="112">
        <f t="shared" si="4"/>
        <v>0</v>
      </c>
      <c r="H63" s="111">
        <f>'Faturamento Antecipado'!AU64</f>
        <v>0</v>
      </c>
      <c r="J63" s="106">
        <v>0</v>
      </c>
      <c r="L63" s="111">
        <f>IF(ISBLANK($A$2),SUMIFS(Faturado!C:C,Faturado!A:A,'Cadastro-Estoque'!A:A),SUMIFS(Faturado!C:C,Faturado!A:A,'Cadastro-Estoque'!A:A,Faturado!B:B,CONCATENATE("&lt;=",$A$2)))</f>
        <v>0</v>
      </c>
      <c r="N63" s="111">
        <f t="shared" si="0"/>
        <v>0</v>
      </c>
    </row>
    <row r="64" spans="1:14" ht="18.75" customHeight="1" x14ac:dyDescent="0.3">
      <c r="A64" s="97" t="s">
        <v>170</v>
      </c>
      <c r="B64" s="89" t="s">
        <v>416</v>
      </c>
      <c r="C64" s="96">
        <v>1000</v>
      </c>
      <c r="D64" s="110">
        <f>IF(ISBLANK($A$2),SUMIFS(Entradas!C:C,Entradas!A:A,'Cadastro-Estoque'!A:A),SUMIFS(Entradas!C:C,Entradas!A:A,'Cadastro-Estoque'!A:A,Entradas!B:B,CONCATENATE("&lt;=",$A$2)))</f>
        <v>0</v>
      </c>
      <c r="E64" s="111">
        <f>IF(ISBLANK($A$2),SUMIFS(Saidas!C:C,Saidas!A:A,'Cadastro-Estoque'!A:A),SUMIFS(Saidas!C:C,Saidas!A:A,'Cadastro-Estoque'!A:A,Saidas!B:B,CONCATENATE("&lt;=",$A$2)))</f>
        <v>0</v>
      </c>
      <c r="F64" s="112">
        <f t="shared" si="4"/>
        <v>1000</v>
      </c>
      <c r="H64" s="111">
        <f>'Faturamento Antecipado'!AW64</f>
        <v>0</v>
      </c>
      <c r="J64" s="106">
        <v>0</v>
      </c>
      <c r="L64" s="111">
        <f>IF(ISBLANK($A$2),SUMIFS(Faturado!C:C,Faturado!A:A,'Cadastro-Estoque'!A:A),SUMIFS(Faturado!C:C,Faturado!A:A,'Cadastro-Estoque'!A:A,Faturado!B:B,CONCATENATE("&lt;=",$A$2)))</f>
        <v>0</v>
      </c>
      <c r="N64" s="111">
        <f t="shared" si="0"/>
        <v>1000</v>
      </c>
    </row>
    <row r="65" spans="1:17" ht="18.75" customHeight="1" x14ac:dyDescent="0.3">
      <c r="A65" s="97" t="s">
        <v>170</v>
      </c>
      <c r="B65" s="98" t="s">
        <v>703</v>
      </c>
      <c r="C65" s="96">
        <v>0</v>
      </c>
      <c r="D65" s="110">
        <f>IF(ISBLANK($A$2),SUMIFS(Entradas!C:C,Entradas!A:A,'Cadastro-Estoque'!A:A),SUMIFS(Entradas!C:C,Entradas!A:A,'Cadastro-Estoque'!A:A,Entradas!B:B,CONCATENATE("&lt;=",$A$2)))</f>
        <v>0</v>
      </c>
      <c r="E65" s="111">
        <f>IF(ISBLANK($A$2),SUMIFS(Saidas!C:C,Saidas!A:A,'Cadastro-Estoque'!A:A),SUMIFS(Saidas!C:C,Saidas!A:A,'Cadastro-Estoque'!A:A,Saidas!B:B,CONCATENATE("&lt;=",$A$2)))</f>
        <v>0</v>
      </c>
      <c r="F65" s="112">
        <f t="shared" si="4"/>
        <v>0</v>
      </c>
      <c r="H65" s="111">
        <f>'Faturamento Antecipado'!AW65</f>
        <v>0</v>
      </c>
      <c r="J65" s="106">
        <v>0</v>
      </c>
      <c r="L65" s="111">
        <f>IF(ISBLANK($A$2),SUMIFS(Faturado!C:C,Faturado!A:A,'Cadastro-Estoque'!A:A),SUMIFS(Faturado!C:C,Faturado!A:A,'Cadastro-Estoque'!A:A,Faturado!B:B,CONCATENATE("&lt;=",$A$2)))</f>
        <v>0</v>
      </c>
      <c r="N65" s="111">
        <f t="shared" si="0"/>
        <v>0</v>
      </c>
    </row>
    <row r="66" spans="1:17" ht="18.75" customHeight="1" x14ac:dyDescent="0.3">
      <c r="A66" s="97" t="s">
        <v>170</v>
      </c>
      <c r="B66" s="98" t="s">
        <v>415</v>
      </c>
      <c r="C66" s="96">
        <v>0</v>
      </c>
      <c r="D66" s="110">
        <f>IF(ISBLANK($A$2),SUMIFS(Entradas!C:C,Entradas!A:A,'Cadastro-Estoque'!A:A),SUMIFS(Entradas!C:C,Entradas!A:A,'Cadastro-Estoque'!A:A,Entradas!B:B,CONCATENATE("&lt;=",$A$2)))</f>
        <v>0</v>
      </c>
      <c r="E66" s="111">
        <f>IF(ISBLANK($A$2),SUMIFS(Saidas!C:C,Saidas!A:A,'Cadastro-Estoque'!A:A),SUMIFS(Saidas!C:C,Saidas!A:A,'Cadastro-Estoque'!A:A,Saidas!B:B,CONCATENATE("&lt;=",$A$2)))</f>
        <v>0</v>
      </c>
      <c r="F66" s="112">
        <f t="shared" si="4"/>
        <v>0</v>
      </c>
      <c r="H66" s="111">
        <f>'Faturamento Antecipado'!AV64</f>
        <v>0</v>
      </c>
      <c r="J66" s="106">
        <v>0</v>
      </c>
      <c r="L66" s="111">
        <f>IF(ISBLANK($A$2),SUMIFS(Faturado!C:C,Faturado!A:A,'Cadastro-Estoque'!A:A),SUMIFS(Faturado!C:C,Faturado!A:A,'Cadastro-Estoque'!A:A,Faturado!B:B,CONCATENATE("&lt;=",$A$2)))</f>
        <v>0</v>
      </c>
      <c r="N66" s="111">
        <f t="shared" si="0"/>
        <v>0</v>
      </c>
    </row>
    <row r="67" spans="1:17" ht="18.75" customHeight="1" x14ac:dyDescent="0.3">
      <c r="A67" s="97" t="s">
        <v>171</v>
      </c>
      <c r="B67" s="98" t="s">
        <v>417</v>
      </c>
      <c r="C67" s="96">
        <v>0</v>
      </c>
      <c r="D67" s="110">
        <f>IF(ISBLANK($A$2),SUMIFS(Entradas!C:C,Entradas!A:A,'Cadastro-Estoque'!A:A),SUMIFS(Entradas!C:C,Entradas!A:A,'Cadastro-Estoque'!A:A,Entradas!B:B,CONCATENATE("&lt;=",$A$2)))</f>
        <v>0</v>
      </c>
      <c r="E67" s="111">
        <f>IF(ISBLANK($A$2),SUMIFS(Saidas!C:C,Saidas!A:A,'Cadastro-Estoque'!A:A),SUMIFS(Saidas!C:C,Saidas!A:A,'Cadastro-Estoque'!A:A,Saidas!B:B,CONCATENATE("&lt;=",$A$2)))</f>
        <v>0</v>
      </c>
      <c r="F67" s="112">
        <f t="shared" si="4"/>
        <v>0</v>
      </c>
      <c r="H67" s="111">
        <f>'Faturamento Antecipado'!AX64</f>
        <v>0</v>
      </c>
      <c r="J67" s="106">
        <v>0</v>
      </c>
      <c r="L67" s="111">
        <f>IF(ISBLANK($A$2),SUMIFS(Faturado!C:C,Faturado!A:A,'Cadastro-Estoque'!A:A),SUMIFS(Faturado!C:C,Faturado!A:A,'Cadastro-Estoque'!A:A,Faturado!B:B,CONCATENATE("&lt;=",$A$2)))</f>
        <v>0</v>
      </c>
      <c r="N67" s="111">
        <f t="shared" si="0"/>
        <v>0</v>
      </c>
    </row>
    <row r="68" spans="1:17" ht="18.75" customHeight="1" x14ac:dyDescent="0.25">
      <c r="A68" s="107"/>
      <c r="B68" s="107"/>
      <c r="C68" s="96">
        <v>0</v>
      </c>
      <c r="D68" s="110">
        <f>IF(ISBLANK($A$2),SUMIFS(Entradas!C:C,Entradas!A:A,'Cadastro-Estoque'!A:A),SUMIFS(Entradas!C:C,Entradas!A:A,'Cadastro-Estoque'!A:A,Entradas!B:B,CONCATENATE("&lt;=",$A$2)))</f>
        <v>0</v>
      </c>
      <c r="E68" s="111">
        <f>IF(ISBLANK($A$2),SUMIFS(Saidas!C:C,Saidas!A:A,'Cadastro-Estoque'!A:A),SUMIFS(Saidas!C:C,Saidas!A:A,'Cadastro-Estoque'!A:A,Saidas!B:B,CONCATENATE("&lt;=",$A$2)))</f>
        <v>0</v>
      </c>
      <c r="F68" s="112">
        <f t="shared" si="4"/>
        <v>0</v>
      </c>
      <c r="H68" s="107"/>
      <c r="J68" s="106">
        <v>0</v>
      </c>
      <c r="L68" s="111">
        <f>IF(ISBLANK($A$2),SUMIFS(Faturado!C:C,Faturado!A:A,'Cadastro-Estoque'!A:A),SUMIFS(Faturado!C:C,Faturado!A:A,'Cadastro-Estoque'!A:A,Faturado!B:B,CONCATENATE("&lt;=",$A$2)))</f>
        <v>0</v>
      </c>
      <c r="N68" s="111">
        <f t="shared" si="0"/>
        <v>0</v>
      </c>
    </row>
    <row r="69" spans="1:17" ht="18.75" customHeight="1" x14ac:dyDescent="0.3">
      <c r="A69" s="97" t="s">
        <v>174</v>
      </c>
      <c r="B69" s="98" t="s">
        <v>418</v>
      </c>
      <c r="C69" s="96">
        <v>0</v>
      </c>
      <c r="D69" s="110">
        <f>IF(ISBLANK($A$2),SUMIFS(Entradas!C:C,Entradas!A:A,'Cadastro-Estoque'!A:A),SUMIFS(Entradas!C:C,Entradas!A:A,'Cadastro-Estoque'!A:A,Entradas!B:B,CONCATENATE("&lt;=",$A$2)))</f>
        <v>0</v>
      </c>
      <c r="E69" s="111">
        <f>IF(ISBLANK($A$2),SUMIFS(Saidas!C:C,Saidas!A:A,'Cadastro-Estoque'!A:A),SUMIFS(Saidas!C:C,Saidas!A:A,'Cadastro-Estoque'!A:A,Saidas!B:B,CONCATENATE("&lt;=",$A$2)))</f>
        <v>0</v>
      </c>
      <c r="F69" s="112">
        <f t="shared" si="4"/>
        <v>0</v>
      </c>
      <c r="H69" s="111">
        <f>'Faturamento Antecipado'!F85</f>
        <v>0</v>
      </c>
      <c r="J69" s="106">
        <v>0</v>
      </c>
      <c r="L69" s="111">
        <f>IF(ISBLANK($A$2),SUMIFS(Faturado!C:C,Faturado!A:A,'Cadastro-Estoque'!A:A),SUMIFS(Faturado!C:C,Faturado!A:A,'Cadastro-Estoque'!A:A,Faturado!B:B,CONCATENATE("&lt;=",$A$2)))</f>
        <v>0</v>
      </c>
      <c r="N69" s="111">
        <f t="shared" si="0"/>
        <v>0</v>
      </c>
    </row>
    <row r="70" spans="1:17" ht="18.75" customHeight="1" x14ac:dyDescent="0.3">
      <c r="A70" s="97" t="s">
        <v>172</v>
      </c>
      <c r="B70" s="98" t="s">
        <v>419</v>
      </c>
      <c r="C70" s="96">
        <v>281</v>
      </c>
      <c r="D70" s="110">
        <f>IF(ISBLANK($A$2),SUMIFS(Entradas!C:C,Entradas!A:A,'Cadastro-Estoque'!A:A),SUMIFS(Entradas!C:C,Entradas!A:A,'Cadastro-Estoque'!A:A,Entradas!B:B,CONCATENATE("&lt;=",$A$2)))</f>
        <v>0</v>
      </c>
      <c r="E70" s="111">
        <f>IF(ISBLANK($A$2),SUMIFS(Saidas!C:C,Saidas!A:A,'Cadastro-Estoque'!A:A),SUMIFS(Saidas!C:C,Saidas!A:A,'Cadastro-Estoque'!A:A,Saidas!B:B,CONCATENATE("&lt;=",$A$2)))</f>
        <v>0</v>
      </c>
      <c r="F70" s="112">
        <f t="shared" si="4"/>
        <v>281</v>
      </c>
      <c r="H70" s="111">
        <f>'Faturamento Antecipado'!H85</f>
        <v>0</v>
      </c>
      <c r="J70" s="106">
        <v>0</v>
      </c>
      <c r="L70" s="111">
        <f>IF(ISBLANK($A$2),SUMIFS(Faturado!C:C,Faturado!A:A,'Cadastro-Estoque'!A:A),SUMIFS(Faturado!C:C,Faturado!A:A,'Cadastro-Estoque'!A:A,Faturado!B:B,CONCATENATE("&lt;=",$A$2)))</f>
        <v>0</v>
      </c>
      <c r="N70" s="111">
        <f t="shared" si="0"/>
        <v>281</v>
      </c>
      <c r="P70" s="306"/>
      <c r="Q70" s="306"/>
    </row>
    <row r="71" spans="1:17" ht="18.75" customHeight="1" x14ac:dyDescent="0.3">
      <c r="A71" s="97" t="s">
        <v>172</v>
      </c>
      <c r="B71" s="98" t="s">
        <v>420</v>
      </c>
      <c r="C71" s="96">
        <v>0</v>
      </c>
      <c r="D71" s="110">
        <f>IF(ISBLANK($A$2),SUMIFS(Entradas!C:C,Entradas!A:A,'Cadastro-Estoque'!A:A),SUMIFS(Entradas!C:C,Entradas!A:A,'Cadastro-Estoque'!A:A,Entradas!B:B,CONCATENATE("&lt;=",$A$2)))</f>
        <v>0</v>
      </c>
      <c r="E71" s="111">
        <f>IF(ISBLANK($A$2),SUMIFS(Saidas!C:C,Saidas!A:A,'Cadastro-Estoque'!A:A),SUMIFS(Saidas!C:C,Saidas!A:A,'Cadastro-Estoque'!A:A,Saidas!B:B,CONCATENATE("&lt;=",$A$2)))</f>
        <v>0</v>
      </c>
      <c r="F71" s="112">
        <f t="shared" si="4"/>
        <v>0</v>
      </c>
      <c r="H71" s="111">
        <f>'Faturamento Antecipado'!G85</f>
        <v>0</v>
      </c>
      <c r="J71" s="106">
        <v>0</v>
      </c>
      <c r="L71" s="111">
        <f>IF(ISBLANK($A$2),SUMIFS(Faturado!C:C,Faturado!A:A,'Cadastro-Estoque'!A:A),SUMIFS(Faturado!C:C,Faturado!A:A,'Cadastro-Estoque'!A:A,Faturado!B:B,CONCATENATE("&lt;=",$A$2)))</f>
        <v>0</v>
      </c>
      <c r="N71" s="111">
        <f t="shared" si="0"/>
        <v>0</v>
      </c>
    </row>
    <row r="72" spans="1:17" ht="18.75" customHeight="1" x14ac:dyDescent="0.3">
      <c r="A72" s="97" t="s">
        <v>173</v>
      </c>
      <c r="B72" s="98" t="s">
        <v>421</v>
      </c>
      <c r="C72" s="96">
        <v>0</v>
      </c>
      <c r="D72" s="110">
        <f>IF(ISBLANK($A$2),SUMIFS(Entradas!C:C,Entradas!A:A,'Cadastro-Estoque'!A:A),SUMIFS(Entradas!C:C,Entradas!A:A,'Cadastro-Estoque'!A:A,Entradas!B:B,CONCATENATE("&lt;=",$A$2)))</f>
        <v>0</v>
      </c>
      <c r="E72" s="111">
        <f>IF(ISBLANK($A$2),SUMIFS(Saidas!C:C,Saidas!A:A,'Cadastro-Estoque'!A:A),SUMIFS(Saidas!C:C,Saidas!A:A,'Cadastro-Estoque'!A:A,Saidas!B:B,CONCATENATE("&lt;=",$A$2)))</f>
        <v>0</v>
      </c>
      <c r="F72" s="112">
        <f t="shared" si="4"/>
        <v>0</v>
      </c>
      <c r="H72" s="111">
        <f>'Faturamento Antecipado'!I85</f>
        <v>0</v>
      </c>
      <c r="J72" s="106">
        <v>0</v>
      </c>
      <c r="L72" s="111">
        <f>IF(ISBLANK($A$2),SUMIFS(Faturado!C:C,Faturado!A:A,'Cadastro-Estoque'!A:A),SUMIFS(Faturado!C:C,Faturado!A:A,'Cadastro-Estoque'!A:A,Faturado!B:B,CONCATENATE("&lt;=",$A$2)))</f>
        <v>0</v>
      </c>
      <c r="N72" s="111">
        <f t="shared" si="0"/>
        <v>0</v>
      </c>
    </row>
    <row r="73" spans="1:17" ht="18.75" customHeight="1" x14ac:dyDescent="0.25">
      <c r="A73" s="107"/>
      <c r="B73" s="107"/>
      <c r="C73" s="96">
        <v>0</v>
      </c>
      <c r="D73" s="110">
        <f>IF(ISBLANK($A$2),SUMIFS(Entradas!C:C,Entradas!A:A,'Cadastro-Estoque'!A:A),SUMIFS(Entradas!C:C,Entradas!A:A,'Cadastro-Estoque'!A:A,Entradas!B:B,CONCATENATE("&lt;=",$A$2)))</f>
        <v>0</v>
      </c>
      <c r="E73" s="111">
        <f>IF(ISBLANK($A$2),SUMIFS(Saidas!C:C,Saidas!A:A,'Cadastro-Estoque'!A:A),SUMIFS(Saidas!C:C,Saidas!A:A,'Cadastro-Estoque'!A:A,Saidas!B:B,CONCATENATE("&lt;=",$A$2)))</f>
        <v>0</v>
      </c>
      <c r="F73" s="112">
        <f t="shared" si="4"/>
        <v>0</v>
      </c>
      <c r="H73" s="107"/>
      <c r="J73" s="106">
        <v>0</v>
      </c>
      <c r="L73" s="111">
        <f>IF(ISBLANK($A$2),SUMIFS(Faturado!C:C,Faturado!A:A,'Cadastro-Estoque'!A:A),SUMIFS(Faturado!C:C,Faturado!A:A,'Cadastro-Estoque'!A:A,Faturado!B:B,CONCATENATE("&lt;=",$A$2)))</f>
        <v>0</v>
      </c>
      <c r="N73" s="111">
        <f t="shared" si="0"/>
        <v>0</v>
      </c>
    </row>
    <row r="74" spans="1:17" ht="18.75" customHeight="1" x14ac:dyDescent="0.3">
      <c r="A74" s="97" t="s">
        <v>175</v>
      </c>
      <c r="B74" s="98" t="s">
        <v>60</v>
      </c>
      <c r="C74" s="96">
        <v>552</v>
      </c>
      <c r="D74" s="110">
        <f>IF(ISBLANK($A$2),SUMIFS(Entradas!C:C,Entradas!A:A,'Cadastro-Estoque'!A:A),SUMIFS(Entradas!C:C,Entradas!A:A,'Cadastro-Estoque'!A:A,Entradas!B:B,CONCATENATE("&lt;=",$A$2)))</f>
        <v>0</v>
      </c>
      <c r="E74" s="111">
        <f>IF(ISBLANK($A$2),SUMIFS(Saidas!C:C,Saidas!A:A,'Cadastro-Estoque'!A:A),SUMIFS(Saidas!C:C,Saidas!A:A,'Cadastro-Estoque'!A:A,Saidas!B:B,CONCATENATE("&lt;=",$A$2)))</f>
        <v>0</v>
      </c>
      <c r="F74" s="112">
        <f t="shared" si="4"/>
        <v>552</v>
      </c>
      <c r="H74" s="111">
        <f>'Faturamento Antecipado'!K85</f>
        <v>0</v>
      </c>
      <c r="J74" s="106">
        <v>0</v>
      </c>
      <c r="L74" s="111">
        <f>IF(ISBLANK($A$2),SUMIFS(Faturado!C:C,Faturado!A:A,'Cadastro-Estoque'!A:A),SUMIFS(Faturado!C:C,Faturado!A:A,'Cadastro-Estoque'!A:A,Faturado!B:B,CONCATENATE("&lt;=",$A$2)))</f>
        <v>0</v>
      </c>
      <c r="N74" s="111">
        <f t="shared" si="0"/>
        <v>552</v>
      </c>
    </row>
    <row r="75" spans="1:17" ht="18.75" customHeight="1" x14ac:dyDescent="0.3">
      <c r="A75" s="97" t="s">
        <v>176</v>
      </c>
      <c r="B75" s="98" t="s">
        <v>61</v>
      </c>
      <c r="C75" s="96">
        <v>482</v>
      </c>
      <c r="D75" s="110">
        <f>IF(ISBLANK($A$2),SUMIFS(Entradas!C:C,Entradas!A:A,'Cadastro-Estoque'!A:A),SUMIFS(Entradas!C:C,Entradas!A:A,'Cadastro-Estoque'!A:A,Entradas!B:B,CONCATENATE("&lt;=",$A$2)))</f>
        <v>0</v>
      </c>
      <c r="E75" s="111">
        <f>IF(ISBLANK($A$2),SUMIFS(Saidas!C:C,Saidas!A:A,'Cadastro-Estoque'!A:A),SUMIFS(Saidas!C:C,Saidas!A:A,'Cadastro-Estoque'!A:A,Saidas!B:B,CONCATENATE("&lt;=",$A$2)))</f>
        <v>0</v>
      </c>
      <c r="F75" s="112">
        <f t="shared" si="4"/>
        <v>482</v>
      </c>
      <c r="H75" s="111">
        <f>'Faturamento Antecipado'!L85</f>
        <v>0</v>
      </c>
      <c r="J75" s="106">
        <v>0</v>
      </c>
      <c r="L75" s="111">
        <f>IF(ISBLANK($A$2),SUMIFS(Faturado!C:C,Faturado!A:A,'Cadastro-Estoque'!A:A),SUMIFS(Faturado!C:C,Faturado!A:A,'Cadastro-Estoque'!A:A,Faturado!B:B,CONCATENATE("&lt;=",$A$2)))</f>
        <v>0</v>
      </c>
      <c r="N75" s="111">
        <f t="shared" si="0"/>
        <v>482</v>
      </c>
    </row>
    <row r="76" spans="1:17" ht="18.75" customHeight="1" x14ac:dyDescent="0.3">
      <c r="A76" s="97" t="s">
        <v>177</v>
      </c>
      <c r="B76" s="98" t="s">
        <v>62</v>
      </c>
      <c r="C76" s="96">
        <v>0</v>
      </c>
      <c r="D76" s="110">
        <f>IF(ISBLANK($A$2),SUMIFS(Entradas!C:C,Entradas!A:A,'Cadastro-Estoque'!A:A),SUMIFS(Entradas!C:C,Entradas!A:A,'Cadastro-Estoque'!A:A,Entradas!B:B,CONCATENATE("&lt;=",$A$2)))</f>
        <v>0</v>
      </c>
      <c r="E76" s="111">
        <f>IF(ISBLANK($A$2),SUMIFS(Saidas!C:C,Saidas!A:A,'Cadastro-Estoque'!A:A),SUMIFS(Saidas!C:C,Saidas!A:A,'Cadastro-Estoque'!A:A,Saidas!B:B,CONCATENATE("&lt;=",$A$2)))</f>
        <v>0</v>
      </c>
      <c r="F76" s="112">
        <f t="shared" si="4"/>
        <v>0</v>
      </c>
      <c r="H76" s="111">
        <f>'Faturamento Antecipado'!M85</f>
        <v>0</v>
      </c>
      <c r="J76" s="106">
        <v>0</v>
      </c>
      <c r="L76" s="111">
        <f>IF(ISBLANK($A$2),SUMIFS(Faturado!C:C,Faturado!A:A,'Cadastro-Estoque'!A:A),SUMIFS(Faturado!C:C,Faturado!A:A,'Cadastro-Estoque'!A:A,Faturado!B:B,CONCATENATE("&lt;=",$A$2)))</f>
        <v>0</v>
      </c>
      <c r="N76" s="111">
        <f t="shared" si="0"/>
        <v>0</v>
      </c>
    </row>
    <row r="77" spans="1:17" ht="18.75" customHeight="1" x14ac:dyDescent="0.3">
      <c r="A77" s="97" t="s">
        <v>211</v>
      </c>
      <c r="B77" s="98" t="s">
        <v>208</v>
      </c>
      <c r="C77" s="96">
        <v>0</v>
      </c>
      <c r="D77" s="110">
        <f>IF(ISBLANK($A$2),SUMIFS(Entradas!C:C,Entradas!A:A,'Cadastro-Estoque'!A:A),SUMIFS(Entradas!C:C,Entradas!A:A,'Cadastro-Estoque'!A:A,Entradas!B:B,CONCATENATE("&lt;=",$A$2)))</f>
        <v>0</v>
      </c>
      <c r="E77" s="111">
        <f>IF(ISBLANK($A$2),SUMIFS(Saidas!C:C,Saidas!A:A,'Cadastro-Estoque'!A:A),SUMIFS(Saidas!C:C,Saidas!A:A,'Cadastro-Estoque'!A:A,Saidas!B:B,CONCATENATE("&lt;=",$A$2)))</f>
        <v>0</v>
      </c>
      <c r="F77" s="112">
        <f t="shared" si="4"/>
        <v>0</v>
      </c>
      <c r="H77" s="111">
        <f>'Faturamento Antecipado'!N85</f>
        <v>0</v>
      </c>
      <c r="J77" s="106">
        <v>0</v>
      </c>
      <c r="L77" s="111">
        <f>IF(ISBLANK($A$2),SUMIFS(Faturado!C:C,Faturado!A:A,'Cadastro-Estoque'!A:A),SUMIFS(Faturado!C:C,Faturado!A:A,'Cadastro-Estoque'!A:A,Faturado!B:B,CONCATENATE("&lt;=",$A$2)))</f>
        <v>0</v>
      </c>
      <c r="N77" s="111">
        <f t="shared" si="0"/>
        <v>0</v>
      </c>
    </row>
    <row r="78" spans="1:17" ht="18.75" customHeight="1" x14ac:dyDescent="0.3">
      <c r="A78" s="416" t="s">
        <v>890</v>
      </c>
      <c r="B78" s="439" t="s">
        <v>888</v>
      </c>
      <c r="C78" s="411">
        <v>0</v>
      </c>
      <c r="D78" s="110">
        <f>IF(ISBLANK($A$2),SUMIFS(Entradas!C:C,Entradas!A:A,'Cadastro-Estoque'!A:A),SUMIFS(Entradas!C:C,Entradas!A:A,'Cadastro-Estoque'!A:A,Entradas!B:B,CONCATENATE("&lt;=",$A$2)))</f>
        <v>0</v>
      </c>
      <c r="E78" s="111">
        <f>IF(ISBLANK($A$2),SUMIFS(Saidas!C:C,Saidas!A:A,'Cadastro-Estoque'!A:A),SUMIFS(Saidas!C:C,Saidas!A:A,'Cadastro-Estoque'!A:A,Saidas!B:B,CONCATENATE("&lt;=",$A$2)))</f>
        <v>0</v>
      </c>
      <c r="F78" s="112">
        <f t="shared" si="4"/>
        <v>0</v>
      </c>
      <c r="H78" s="111">
        <f>'Faturamento Antecipado'!N86</f>
        <v>0</v>
      </c>
      <c r="J78" s="106">
        <v>0</v>
      </c>
      <c r="L78" s="111">
        <f>IF(ISBLANK($A$2),SUMIFS(Faturado!C:C,Faturado!A:A,'Cadastro-Estoque'!A:A),SUMIFS(Faturado!C:C,Faturado!A:A,'Cadastro-Estoque'!A:A,Faturado!B:B,CONCATENATE("&lt;=",$A$2)))</f>
        <v>0</v>
      </c>
      <c r="N78" s="111">
        <f t="shared" si="0"/>
        <v>0</v>
      </c>
    </row>
    <row r="79" spans="1:17" ht="18.75" customHeight="1" x14ac:dyDescent="0.3">
      <c r="A79" s="416" t="s">
        <v>891</v>
      </c>
      <c r="B79" s="89" t="s">
        <v>889</v>
      </c>
      <c r="C79" s="411">
        <v>5</v>
      </c>
      <c r="D79" s="110">
        <f>IF(ISBLANK($A$2),SUMIFS(Entradas!C:C,Entradas!A:A,'Cadastro-Estoque'!A:A),SUMIFS(Entradas!C:C,Entradas!A:A,'Cadastro-Estoque'!A:A,Entradas!B:B,CONCATENATE("&lt;=",$A$2)))</f>
        <v>0</v>
      </c>
      <c r="E79" s="111">
        <f>IF(ISBLANK($A$2),SUMIFS(Saidas!C:C,Saidas!A:A,'Cadastro-Estoque'!A:A),SUMIFS(Saidas!C:C,Saidas!A:A,'Cadastro-Estoque'!A:A,Saidas!B:B,CONCATENATE("&lt;=",$A$2)))</f>
        <v>0</v>
      </c>
      <c r="F79" s="112">
        <f t="shared" si="4"/>
        <v>5</v>
      </c>
      <c r="H79" s="111">
        <f>'Faturamento Antecipado'!N87</f>
        <v>0</v>
      </c>
      <c r="J79" s="106">
        <v>0</v>
      </c>
      <c r="L79" s="111">
        <f>IF(ISBLANK($A$2),SUMIFS(Faturado!C:C,Faturado!A:A,'Cadastro-Estoque'!A:A),SUMIFS(Faturado!C:C,Faturado!A:A,'Cadastro-Estoque'!A:A,Faturado!B:B,CONCATENATE("&lt;=",$A$2)))</f>
        <v>0</v>
      </c>
      <c r="N79" s="111">
        <f t="shared" si="0"/>
        <v>5</v>
      </c>
    </row>
    <row r="80" spans="1:17" ht="18.75" customHeight="1" x14ac:dyDescent="0.3">
      <c r="A80" s="97"/>
      <c r="B80" s="98"/>
      <c r="C80" s="96">
        <v>0</v>
      </c>
      <c r="D80" s="110">
        <f>IF(ISBLANK($A$2),SUMIFS(Entradas!C:C,Entradas!A:A,'Cadastro-Estoque'!A:A),SUMIFS(Entradas!C:C,Entradas!A:A,'Cadastro-Estoque'!A:A,Entradas!B:B,CONCATENATE("&lt;=",$A$2)))</f>
        <v>0</v>
      </c>
      <c r="E80" s="111">
        <f>IF(ISBLANK($A$2),SUMIFS(Saidas!C:C,Saidas!A:A,'Cadastro-Estoque'!A:A),SUMIFS(Saidas!C:C,Saidas!A:A,'Cadastro-Estoque'!A:A,Saidas!B:B,CONCATENATE("&lt;=",$A$2)))</f>
        <v>0</v>
      </c>
      <c r="F80" s="112">
        <f t="shared" si="4"/>
        <v>0</v>
      </c>
      <c r="H80" s="107"/>
      <c r="J80" s="106">
        <v>0</v>
      </c>
      <c r="L80" s="111">
        <f>IF(ISBLANK($A$2),SUMIFS(Faturado!C:C,Faturado!A:A,'Cadastro-Estoque'!A:A),SUMIFS(Faturado!C:C,Faturado!A:A,'Cadastro-Estoque'!A:A,Faturado!B:B,CONCATENATE("&lt;=",$A$2)))</f>
        <v>0</v>
      </c>
      <c r="N80" s="111">
        <f t="shared" si="0"/>
        <v>0</v>
      </c>
    </row>
    <row r="81" spans="1:14" ht="18.75" customHeight="1" x14ac:dyDescent="0.3">
      <c r="A81" s="97" t="s">
        <v>178</v>
      </c>
      <c r="B81" s="98" t="s">
        <v>436</v>
      </c>
      <c r="C81" s="96">
        <v>0</v>
      </c>
      <c r="D81" s="110">
        <f>IF(ISBLANK($A$2),SUMIFS(Entradas!C:C,Entradas!A:A,'Cadastro-Estoque'!A:A),SUMIFS(Entradas!C:C,Entradas!A:A,'Cadastro-Estoque'!A:A,Entradas!B:B,CONCATENATE("&lt;=",$A$2)))</f>
        <v>0</v>
      </c>
      <c r="E81" s="111">
        <f>IF(ISBLANK($A$2),SUMIFS(Saidas!C:C,Saidas!A:A,'Cadastro-Estoque'!A:A),SUMIFS(Saidas!C:C,Saidas!A:A,'Cadastro-Estoque'!A:A,Saidas!B:B,CONCATENATE("&lt;=",$A$2)))</f>
        <v>0</v>
      </c>
      <c r="F81" s="112">
        <f t="shared" si="4"/>
        <v>0</v>
      </c>
      <c r="H81" s="111">
        <f>'Faturamento Antecipado'!P85</f>
        <v>0</v>
      </c>
      <c r="J81" s="106">
        <v>0</v>
      </c>
      <c r="L81" s="111">
        <f>IF(ISBLANK($A$2),SUMIFS(Faturado!C:C,Faturado!A:A,'Cadastro-Estoque'!A:A),SUMIFS(Faturado!C:C,Faturado!A:A,'Cadastro-Estoque'!A:A,Faturado!B:B,CONCATENATE("&lt;=",$A$2)))</f>
        <v>0</v>
      </c>
      <c r="N81" s="111">
        <f t="shared" ref="N81:N128" si="5">F81-H81</f>
        <v>0</v>
      </c>
    </row>
    <row r="82" spans="1:14" ht="18.75" customHeight="1" x14ac:dyDescent="0.3">
      <c r="A82" s="97" t="s">
        <v>178</v>
      </c>
      <c r="B82" s="98" t="s">
        <v>433</v>
      </c>
      <c r="C82" s="96">
        <v>131</v>
      </c>
      <c r="D82" s="110">
        <f>IF(ISBLANK($A$2),SUMIFS(Entradas!C:C,Entradas!A:A,'Cadastro-Estoque'!A:A),SUMIFS(Entradas!C:C,Entradas!A:A,'Cadastro-Estoque'!A:A,Entradas!B:B,CONCATENATE("&lt;=",$A$2)))</f>
        <v>0</v>
      </c>
      <c r="E82" s="111">
        <f>IF(ISBLANK($A$2),SUMIFS(Saidas!C:C,Saidas!A:A,'Cadastro-Estoque'!A:A),SUMIFS(Saidas!C:C,Saidas!A:A,'Cadastro-Estoque'!A:A,Saidas!B:B,CONCATENATE("&lt;=",$A$2)))</f>
        <v>0</v>
      </c>
      <c r="F82" s="112">
        <f t="shared" si="4"/>
        <v>131</v>
      </c>
      <c r="H82" s="111">
        <f>'Faturamento Antecipado'!Q85</f>
        <v>0</v>
      </c>
      <c r="J82" s="106">
        <v>0</v>
      </c>
      <c r="L82" s="111">
        <f>IF(ISBLANK($A$2),SUMIFS(Faturado!C:C,Faturado!A:A,'Cadastro-Estoque'!A:A),SUMIFS(Faturado!C:C,Faturado!A:A,'Cadastro-Estoque'!A:A,Faturado!B:B,CONCATENATE("&lt;=",$A$2)))</f>
        <v>0</v>
      </c>
      <c r="N82" s="111">
        <f t="shared" si="5"/>
        <v>131</v>
      </c>
    </row>
    <row r="83" spans="1:14" ht="18.75" customHeight="1" x14ac:dyDescent="0.3">
      <c r="A83" s="97" t="s">
        <v>178</v>
      </c>
      <c r="B83" s="98" t="s">
        <v>435</v>
      </c>
      <c r="C83" s="96">
        <v>117</v>
      </c>
      <c r="D83" s="110">
        <f>IF(ISBLANK($A$2),SUMIFS(Entradas!C:C,Entradas!A:A,'Cadastro-Estoque'!A:A),SUMIFS(Entradas!C:C,Entradas!A:A,'Cadastro-Estoque'!A:A,Entradas!B:B,CONCATENATE("&lt;=",$A$2)))</f>
        <v>0</v>
      </c>
      <c r="E83" s="111">
        <f>IF(ISBLANK($A$2),SUMIFS(Saidas!C:C,Saidas!A:A,'Cadastro-Estoque'!A:A),SUMIFS(Saidas!C:C,Saidas!A:A,'Cadastro-Estoque'!A:A,Saidas!B:B,CONCATENATE("&lt;=",$A$2)))</f>
        <v>0</v>
      </c>
      <c r="F83" s="112">
        <f t="shared" si="4"/>
        <v>117</v>
      </c>
      <c r="H83" s="111">
        <f>'Faturamento Antecipado'!R85</f>
        <v>0</v>
      </c>
      <c r="J83" s="106">
        <v>0</v>
      </c>
      <c r="L83" s="111">
        <f>IF(ISBLANK($A$2),SUMIFS(Faturado!C:C,Faturado!A:A,'Cadastro-Estoque'!A:A),SUMIFS(Faturado!C:C,Faturado!A:A,'Cadastro-Estoque'!A:A,Faturado!B:B,CONCATENATE("&lt;=",$A$2)))</f>
        <v>0</v>
      </c>
      <c r="N83" s="111">
        <f t="shared" si="5"/>
        <v>117</v>
      </c>
    </row>
    <row r="84" spans="1:14" ht="18.75" customHeight="1" x14ac:dyDescent="0.3">
      <c r="A84" s="97" t="s">
        <v>647</v>
      </c>
      <c r="B84" s="98" t="s">
        <v>637</v>
      </c>
      <c r="C84" s="96">
        <v>0</v>
      </c>
      <c r="D84" s="110">
        <f>IF(ISBLANK($A$2),SUMIFS(Entradas!C:C,Entradas!A:A,'Cadastro-Estoque'!A:A),SUMIFS(Entradas!C:C,Entradas!A:A,'Cadastro-Estoque'!A:A,Entradas!B:B,CONCATENATE("&lt;=",$A$2)))</f>
        <v>0</v>
      </c>
      <c r="E84" s="111">
        <f>IF(ISBLANK($A$2),SUMIFS(Saidas!C:C,Saidas!A:A,'Cadastro-Estoque'!A:A),SUMIFS(Saidas!C:C,Saidas!A:A,'Cadastro-Estoque'!A:A,Saidas!B:B,CONCATENATE("&lt;=",$A$2)))</f>
        <v>0</v>
      </c>
      <c r="F84" s="112">
        <f t="shared" si="4"/>
        <v>0</v>
      </c>
      <c r="H84" s="111"/>
      <c r="J84" s="106">
        <v>0</v>
      </c>
      <c r="L84" s="111">
        <f>IF(ISBLANK($A$2),SUMIFS(Faturado!C:C,Faturado!A:A,'Cadastro-Estoque'!A:A),SUMIFS(Faturado!C:C,Faturado!A:A,'Cadastro-Estoque'!A:A,Faturado!B:B,CONCATENATE("&lt;=",$A$2)))</f>
        <v>0</v>
      </c>
      <c r="N84" s="111">
        <f t="shared" si="5"/>
        <v>0</v>
      </c>
    </row>
    <row r="85" spans="1:14" ht="18.75" customHeight="1" x14ac:dyDescent="0.3">
      <c r="A85" s="97" t="s">
        <v>214</v>
      </c>
      <c r="B85" s="98" t="s">
        <v>434</v>
      </c>
      <c r="C85" s="96">
        <v>0</v>
      </c>
      <c r="D85" s="110">
        <f>IF(ISBLANK($A$2),SUMIFS(Entradas!C:C,Entradas!A:A,'Cadastro-Estoque'!A:A),SUMIFS(Entradas!C:C,Entradas!A:A,'Cadastro-Estoque'!A:A,Entradas!B:B,CONCATENATE("&lt;=",$A$2)))</f>
        <v>0</v>
      </c>
      <c r="E85" s="111">
        <f>IF(ISBLANK($A$2),SUMIFS(Saidas!C:C,Saidas!A:A,'Cadastro-Estoque'!A:A),SUMIFS(Saidas!C:C,Saidas!A:A,'Cadastro-Estoque'!A:A,Saidas!B:B,CONCATENATE("&lt;=",$A$2)))</f>
        <v>0</v>
      </c>
      <c r="F85" s="112">
        <f t="shared" si="4"/>
        <v>0</v>
      </c>
      <c r="H85" s="111">
        <f>'Faturamento Antecipado'!S85</f>
        <v>0</v>
      </c>
      <c r="J85" s="106">
        <v>0</v>
      </c>
      <c r="L85" s="111">
        <f>IF(ISBLANK($A$2),SUMIFS(Faturado!C:C,Faturado!A:A,'Cadastro-Estoque'!A:A),SUMIFS(Faturado!C:C,Faturado!A:A,'Cadastro-Estoque'!A:A,Faturado!B:B,CONCATENATE("&lt;=",$A$2)))</f>
        <v>0</v>
      </c>
      <c r="N85" s="111">
        <f t="shared" si="5"/>
        <v>0</v>
      </c>
    </row>
    <row r="86" spans="1:14" ht="18.75" customHeight="1" x14ac:dyDescent="0.25">
      <c r="A86" s="107"/>
      <c r="B86" s="107"/>
      <c r="C86" s="96">
        <v>0</v>
      </c>
      <c r="D86" s="110">
        <f>IF(ISBLANK($A$2),SUMIFS(Entradas!C:C,Entradas!A:A,'Cadastro-Estoque'!A:A),SUMIFS(Entradas!C:C,Entradas!A:A,'Cadastro-Estoque'!A:A,Entradas!B:B,CONCATENATE("&lt;=",$A$2)))</f>
        <v>0</v>
      </c>
      <c r="E86" s="111">
        <f>IF(ISBLANK($A$2),SUMIFS(Saidas!C:C,Saidas!A:A,'Cadastro-Estoque'!A:A),SUMIFS(Saidas!C:C,Saidas!A:A,'Cadastro-Estoque'!A:A,Saidas!B:B,CONCATENATE("&lt;=",$A$2)))</f>
        <v>0</v>
      </c>
      <c r="F86" s="112">
        <f t="shared" si="4"/>
        <v>0</v>
      </c>
      <c r="H86" s="107"/>
      <c r="J86" s="106">
        <v>0</v>
      </c>
      <c r="L86" s="111">
        <f>IF(ISBLANK($A$2),SUMIFS(Faturado!C:C,Faturado!A:A,'Cadastro-Estoque'!A:A),SUMIFS(Faturado!C:C,Faturado!A:A,'Cadastro-Estoque'!A:A,Faturado!B:B,CONCATENATE("&lt;=",$A$2)))</f>
        <v>0</v>
      </c>
      <c r="N86" s="111">
        <f t="shared" si="5"/>
        <v>0</v>
      </c>
    </row>
    <row r="87" spans="1:14" ht="18.75" customHeight="1" x14ac:dyDescent="0.3">
      <c r="A87" s="97" t="s">
        <v>179</v>
      </c>
      <c r="B87" s="98" t="s">
        <v>63</v>
      </c>
      <c r="C87" s="96">
        <v>558</v>
      </c>
      <c r="D87" s="110">
        <f>IF(ISBLANK($A$2),SUMIFS(Entradas!C:C,Entradas!A:A,'Cadastro-Estoque'!A:A),SUMIFS(Entradas!C:C,Entradas!A:A,'Cadastro-Estoque'!A:A,Entradas!B:B,CONCATENATE("&lt;=",$A$2)))</f>
        <v>40</v>
      </c>
      <c r="E87" s="111">
        <f>IF(ISBLANK($A$2),SUMIFS(Saidas!C:C,Saidas!A:A,'Cadastro-Estoque'!A:A),SUMIFS(Saidas!C:C,Saidas!A:A,'Cadastro-Estoque'!A:A,Saidas!B:B,CONCATENATE("&lt;=",$A$2)))</f>
        <v>0</v>
      </c>
      <c r="F87" s="112">
        <f t="shared" si="4"/>
        <v>598</v>
      </c>
      <c r="H87" s="111">
        <f>'Faturamento Antecipado'!U85</f>
        <v>0</v>
      </c>
      <c r="J87" s="106">
        <v>0</v>
      </c>
      <c r="L87" s="111">
        <f>IF(ISBLANK($A$2),SUMIFS(Faturado!C:C,Faturado!A:A,'Cadastro-Estoque'!A:A),SUMIFS(Faturado!C:C,Faturado!A:A,'Cadastro-Estoque'!A:A,Faturado!B:B,CONCATENATE("&lt;=",$A$2)))</f>
        <v>0</v>
      </c>
      <c r="N87" s="111">
        <f t="shared" si="5"/>
        <v>598</v>
      </c>
    </row>
    <row r="88" spans="1:14" ht="18.75" customHeight="1" x14ac:dyDescent="0.3">
      <c r="A88" s="97" t="s">
        <v>179</v>
      </c>
      <c r="B88" s="98" t="s">
        <v>64</v>
      </c>
      <c r="C88" s="96">
        <v>132</v>
      </c>
      <c r="D88" s="110">
        <f>IF(ISBLANK($A$2),SUMIFS(Entradas!C:C,Entradas!A:A,'Cadastro-Estoque'!A:A),SUMIFS(Entradas!C:C,Entradas!A:A,'Cadastro-Estoque'!A:A,Entradas!B:B,CONCATENATE("&lt;=",$A$2)))</f>
        <v>0</v>
      </c>
      <c r="E88" s="111">
        <f>IF(ISBLANK($A$2),SUMIFS(Saidas!C:C,Saidas!A:A,'Cadastro-Estoque'!A:A),SUMIFS(Saidas!C:C,Saidas!A:A,'Cadastro-Estoque'!A:A,Saidas!B:B,CONCATENATE("&lt;=",$A$2)))</f>
        <v>0</v>
      </c>
      <c r="F88" s="112">
        <f t="shared" si="4"/>
        <v>132</v>
      </c>
      <c r="H88" s="111">
        <f>'Faturamento Antecipado'!X85</f>
        <v>0</v>
      </c>
      <c r="J88" s="106">
        <v>0</v>
      </c>
      <c r="L88" s="111">
        <f>IF(ISBLANK($A$2),SUMIFS(Faturado!C:C,Faturado!A:A,'Cadastro-Estoque'!A:A),SUMIFS(Faturado!C:C,Faturado!A:A,'Cadastro-Estoque'!A:A,Faturado!B:B,CONCATENATE("&lt;=",$A$2)))</f>
        <v>0</v>
      </c>
      <c r="N88" s="111">
        <f t="shared" si="5"/>
        <v>132</v>
      </c>
    </row>
    <row r="89" spans="1:14" ht="18.75" customHeight="1" x14ac:dyDescent="0.3">
      <c r="A89" s="97" t="s">
        <v>179</v>
      </c>
      <c r="B89" s="98" t="s">
        <v>65</v>
      </c>
      <c r="C89" s="96">
        <v>602</v>
      </c>
      <c r="D89" s="110">
        <f>IF(ISBLANK($A$2),SUMIFS(Entradas!C:C,Entradas!A:A,'Cadastro-Estoque'!A:A),SUMIFS(Entradas!C:C,Entradas!A:A,'Cadastro-Estoque'!A:A,Entradas!B:B,CONCATENATE("&lt;=",$A$2)))</f>
        <v>0</v>
      </c>
      <c r="E89" s="111">
        <f>IF(ISBLANK($A$2),SUMIFS(Saidas!C:C,Saidas!A:A,'Cadastro-Estoque'!A:A),SUMIFS(Saidas!C:C,Saidas!A:A,'Cadastro-Estoque'!A:A,Saidas!B:B,CONCATENATE("&lt;=",$A$2)))</f>
        <v>0</v>
      </c>
      <c r="F89" s="112">
        <f t="shared" si="4"/>
        <v>602</v>
      </c>
      <c r="H89" s="111">
        <f>'Faturamento Antecipado'!V85</f>
        <v>0</v>
      </c>
      <c r="J89" s="106">
        <v>0</v>
      </c>
      <c r="L89" s="111">
        <f>IF(ISBLANK($A$2),SUMIFS(Faturado!C:C,Faturado!A:A,'Cadastro-Estoque'!A:A),SUMIFS(Faturado!C:C,Faturado!A:A,'Cadastro-Estoque'!A:A,Faturado!B:B,CONCATENATE("&lt;=",$A$2)))</f>
        <v>0</v>
      </c>
      <c r="N89" s="111">
        <f t="shared" si="5"/>
        <v>602</v>
      </c>
    </row>
    <row r="90" spans="1:14" ht="18.75" customHeight="1" x14ac:dyDescent="0.3">
      <c r="A90" s="97" t="s">
        <v>179</v>
      </c>
      <c r="B90" s="98" t="s">
        <v>66</v>
      </c>
      <c r="C90" s="96">
        <v>793</v>
      </c>
      <c r="D90" s="110">
        <f>IF(ISBLANK($A$2),SUMIFS(Entradas!C:C,Entradas!A:A,'Cadastro-Estoque'!A:A),SUMIFS(Entradas!C:C,Entradas!A:A,'Cadastro-Estoque'!A:A,Entradas!B:B,CONCATENATE("&lt;=",$A$2)))</f>
        <v>0</v>
      </c>
      <c r="E90" s="111">
        <f>IF(ISBLANK($A$2),SUMIFS(Saidas!C:C,Saidas!A:A,'Cadastro-Estoque'!A:A),SUMIFS(Saidas!C:C,Saidas!A:A,'Cadastro-Estoque'!A:A,Saidas!B:B,CONCATENATE("&lt;=",$A$2)))</f>
        <v>0</v>
      </c>
      <c r="F90" s="112">
        <f t="shared" si="4"/>
        <v>793</v>
      </c>
      <c r="H90" s="111">
        <f>'Faturamento Antecipado'!W85</f>
        <v>0</v>
      </c>
      <c r="J90" s="106">
        <v>0</v>
      </c>
      <c r="L90" s="111">
        <f>IF(ISBLANK($A$2),SUMIFS(Faturado!C:C,Faturado!A:A,'Cadastro-Estoque'!A:A),SUMIFS(Faturado!C:C,Faturado!A:A,'Cadastro-Estoque'!A:A,Faturado!B:B,CONCATENATE("&lt;=",$A$2)))</f>
        <v>0</v>
      </c>
      <c r="N90" s="111">
        <f t="shared" si="5"/>
        <v>793</v>
      </c>
    </row>
    <row r="91" spans="1:14" ht="18.75" customHeight="1" x14ac:dyDescent="0.3">
      <c r="A91" s="97" t="s">
        <v>182</v>
      </c>
      <c r="B91" s="98" t="s">
        <v>71</v>
      </c>
      <c r="C91" s="96">
        <v>0</v>
      </c>
      <c r="D91" s="110">
        <f>IF(ISBLANK($A$2),SUMIFS(Entradas!C:C,Entradas!A:A,'Cadastro-Estoque'!A:A),SUMIFS(Entradas!C:C,Entradas!A:A,'Cadastro-Estoque'!A:A,Entradas!B:B,CONCATENATE("&lt;=",$A$2)))</f>
        <v>0</v>
      </c>
      <c r="E91" s="111">
        <f>IF(ISBLANK($A$2),SUMIFS(Saidas!C:C,Saidas!A:A,'Cadastro-Estoque'!A:A),SUMIFS(Saidas!C:C,Saidas!A:A,'Cadastro-Estoque'!A:A,Saidas!B:B,CONCATENATE("&lt;=",$A$2)))</f>
        <v>0</v>
      </c>
      <c r="F91" s="112">
        <f t="shared" si="4"/>
        <v>0</v>
      </c>
      <c r="H91" s="111">
        <f>'Faturamento Antecipado'!AA85</f>
        <v>0</v>
      </c>
      <c r="J91" s="106">
        <v>0</v>
      </c>
      <c r="L91" s="111">
        <f>IF(ISBLANK($A$2),SUMIFS(Faturado!C:C,Faturado!A:A,'Cadastro-Estoque'!A:A),SUMIFS(Faturado!C:C,Faturado!A:A,'Cadastro-Estoque'!A:A,Faturado!B:B,CONCATENATE("&lt;=",$A$2)))</f>
        <v>0</v>
      </c>
      <c r="N91" s="111">
        <f t="shared" si="5"/>
        <v>0</v>
      </c>
    </row>
    <row r="92" spans="1:14" ht="18.75" customHeight="1" x14ac:dyDescent="0.3">
      <c r="A92" s="97" t="s">
        <v>181</v>
      </c>
      <c r="B92" s="98" t="s">
        <v>70</v>
      </c>
      <c r="C92" s="96">
        <v>0</v>
      </c>
      <c r="D92" s="110">
        <f>IF(ISBLANK($A$2),SUMIFS(Entradas!C:C,Entradas!A:A,'Cadastro-Estoque'!A:A),SUMIFS(Entradas!C:C,Entradas!A:A,'Cadastro-Estoque'!A:A,Entradas!B:B,CONCATENATE("&lt;=",$A$2)))</f>
        <v>0</v>
      </c>
      <c r="E92" s="111">
        <f>IF(ISBLANK($A$2),SUMIFS(Saidas!C:C,Saidas!A:A,'Cadastro-Estoque'!A:A),SUMIFS(Saidas!C:C,Saidas!A:A,'Cadastro-Estoque'!A:A,Saidas!B:B,CONCATENATE("&lt;=",$A$2)))</f>
        <v>0</v>
      </c>
      <c r="F92" s="112">
        <f t="shared" si="4"/>
        <v>0</v>
      </c>
      <c r="H92" s="111">
        <f>'Faturamento Antecipado'!AC85</f>
        <v>0</v>
      </c>
      <c r="J92" s="106">
        <v>0</v>
      </c>
      <c r="L92" s="111">
        <f>IF(ISBLANK($A$2),SUMIFS(Faturado!C:C,Faturado!A:A,'Cadastro-Estoque'!A:A),SUMIFS(Faturado!C:C,Faturado!A:A,'Cadastro-Estoque'!A:A,Faturado!B:B,CONCATENATE("&lt;=",$A$2)))</f>
        <v>0</v>
      </c>
      <c r="N92" s="111">
        <f t="shared" si="5"/>
        <v>0</v>
      </c>
    </row>
    <row r="93" spans="1:14" ht="18.75" customHeight="1" x14ac:dyDescent="0.3">
      <c r="A93" s="97" t="s">
        <v>181</v>
      </c>
      <c r="B93" s="98" t="s">
        <v>69</v>
      </c>
      <c r="C93" s="96">
        <v>0</v>
      </c>
      <c r="D93" s="110">
        <f>IF(ISBLANK($A$2),SUMIFS(Entradas!C:C,Entradas!A:A,'Cadastro-Estoque'!A:A),SUMIFS(Entradas!C:C,Entradas!A:A,'Cadastro-Estoque'!A:A,Entradas!B:B,CONCATENATE("&lt;=",$A$2)))</f>
        <v>0</v>
      </c>
      <c r="E93" s="111">
        <f>IF(ISBLANK($A$2),SUMIFS(Saidas!C:C,Saidas!A:A,'Cadastro-Estoque'!A:A),SUMIFS(Saidas!C:C,Saidas!A:A,'Cadastro-Estoque'!A:A,Saidas!B:B,CONCATENATE("&lt;=",$A$2)))</f>
        <v>0</v>
      </c>
      <c r="F93" s="112">
        <f t="shared" si="4"/>
        <v>0</v>
      </c>
      <c r="H93" s="111">
        <f>'Faturamento Antecipado'!AB85</f>
        <v>0</v>
      </c>
      <c r="J93" s="106">
        <v>0</v>
      </c>
      <c r="L93" s="111">
        <f>IF(ISBLANK($A$2),SUMIFS(Faturado!C:C,Faturado!A:A,'Cadastro-Estoque'!A:A),SUMIFS(Faturado!C:C,Faturado!A:A,'Cadastro-Estoque'!A:A,Faturado!B:B,CONCATENATE("&lt;=",$A$2)))</f>
        <v>0</v>
      </c>
      <c r="N93" s="111">
        <f t="shared" si="5"/>
        <v>0</v>
      </c>
    </row>
    <row r="94" spans="1:14" ht="18.75" customHeight="1" x14ac:dyDescent="0.3">
      <c r="A94" s="97" t="s">
        <v>180</v>
      </c>
      <c r="B94" s="98" t="s">
        <v>67</v>
      </c>
      <c r="C94" s="96">
        <v>998</v>
      </c>
      <c r="D94" s="110">
        <f>IF(ISBLANK($A$2),SUMIFS(Entradas!C:C,Entradas!A:A,'Cadastro-Estoque'!A:A),SUMIFS(Entradas!C:C,Entradas!A:A,'Cadastro-Estoque'!A:A,Entradas!B:B,CONCATENATE("&lt;=",$A$2)))</f>
        <v>0</v>
      </c>
      <c r="E94" s="111">
        <f>IF(ISBLANK($A$2),SUMIFS(Saidas!C:C,Saidas!A:A,'Cadastro-Estoque'!A:A),SUMIFS(Saidas!C:C,Saidas!A:A,'Cadastro-Estoque'!A:A,Saidas!B:B,CONCATENATE("&lt;=",$A$2)))</f>
        <v>0</v>
      </c>
      <c r="F94" s="112">
        <f t="shared" ref="F94:F128" si="6">C94+D94-E94+J94</f>
        <v>998</v>
      </c>
      <c r="H94" s="111">
        <f>'Faturamento Antecipado'!Y85</f>
        <v>0</v>
      </c>
      <c r="J94" s="106">
        <v>0</v>
      </c>
      <c r="L94" s="111">
        <f>IF(ISBLANK($A$2),SUMIFS(Faturado!C:C,Faturado!A:A,'Cadastro-Estoque'!A:A),SUMIFS(Faturado!C:C,Faturado!A:A,'Cadastro-Estoque'!A:A,Faturado!B:B,CONCATENATE("&lt;=",$A$2)))</f>
        <v>0</v>
      </c>
      <c r="N94" s="111">
        <f t="shared" si="5"/>
        <v>998</v>
      </c>
    </row>
    <row r="95" spans="1:14" ht="18.75" customHeight="1" x14ac:dyDescent="0.3">
      <c r="A95" s="97" t="s">
        <v>180</v>
      </c>
      <c r="B95" s="98" t="s">
        <v>68</v>
      </c>
      <c r="C95" s="96">
        <v>136</v>
      </c>
      <c r="D95" s="110">
        <f>IF(ISBLANK($A$2),SUMIFS(Entradas!C:C,Entradas!A:A,'Cadastro-Estoque'!A:A),SUMIFS(Entradas!C:C,Entradas!A:A,'Cadastro-Estoque'!A:A,Entradas!B:B,CONCATENATE("&lt;=",$A$2)))</f>
        <v>0</v>
      </c>
      <c r="E95" s="111">
        <f>IF(ISBLANK($A$2),SUMIFS(Saidas!C:C,Saidas!A:A,'Cadastro-Estoque'!A:A),SUMIFS(Saidas!C:C,Saidas!A:A,'Cadastro-Estoque'!A:A,Saidas!B:B,CONCATENATE("&lt;=",$A$2)))</f>
        <v>0</v>
      </c>
      <c r="F95" s="112">
        <f t="shared" si="6"/>
        <v>136</v>
      </c>
      <c r="H95" s="111">
        <f>'Faturamento Antecipado'!Z85</f>
        <v>0</v>
      </c>
      <c r="J95" s="106">
        <v>0</v>
      </c>
      <c r="L95" s="111">
        <f>IF(ISBLANK($A$2),SUMIFS(Faturado!C:C,Faturado!A:A,'Cadastro-Estoque'!A:A),SUMIFS(Faturado!C:C,Faturado!A:A,'Cadastro-Estoque'!A:A,Faturado!B:B,CONCATENATE("&lt;=",$A$2)))</f>
        <v>0</v>
      </c>
      <c r="N95" s="111">
        <f t="shared" si="5"/>
        <v>136</v>
      </c>
    </row>
    <row r="96" spans="1:14" ht="18.75" customHeight="1" x14ac:dyDescent="0.3">
      <c r="A96" s="97" t="s">
        <v>183</v>
      </c>
      <c r="B96" s="98" t="s">
        <v>72</v>
      </c>
      <c r="C96" s="96">
        <v>0</v>
      </c>
      <c r="D96" s="110">
        <f>IF(ISBLANK($A$2),SUMIFS(Entradas!C:C,Entradas!A:A,'Cadastro-Estoque'!A:A),SUMIFS(Entradas!C:C,Entradas!A:A,'Cadastro-Estoque'!A:A,Entradas!B:B,CONCATENATE("&lt;=",$A$2)))</f>
        <v>0</v>
      </c>
      <c r="E96" s="111">
        <f>IF(ISBLANK($A$2),SUMIFS(Saidas!C:C,Saidas!A:A,'Cadastro-Estoque'!A:A),SUMIFS(Saidas!C:C,Saidas!A:A,'Cadastro-Estoque'!A:A,Saidas!B:B,CONCATENATE("&lt;=",$A$2)))</f>
        <v>0</v>
      </c>
      <c r="F96" s="112">
        <f t="shared" si="6"/>
        <v>0</v>
      </c>
      <c r="H96" s="111">
        <f>'Faturamento Antecipado'!AE85</f>
        <v>0</v>
      </c>
      <c r="J96" s="106">
        <v>0</v>
      </c>
      <c r="L96" s="111">
        <f>IF(ISBLANK($A$2),SUMIFS(Faturado!C:C,Faturado!A:A,'Cadastro-Estoque'!A:A),SUMIFS(Faturado!C:C,Faturado!A:A,'Cadastro-Estoque'!A:A,Faturado!B:B,CONCATENATE("&lt;=",$A$2)))</f>
        <v>0</v>
      </c>
      <c r="N96" s="111">
        <f t="shared" si="5"/>
        <v>0</v>
      </c>
    </row>
    <row r="97" spans="1:14" ht="18.75" customHeight="1" x14ac:dyDescent="0.3">
      <c r="A97" s="97" t="s">
        <v>184</v>
      </c>
      <c r="B97" s="98" t="s">
        <v>73</v>
      </c>
      <c r="C97" s="96">
        <v>0</v>
      </c>
      <c r="D97" s="110">
        <f>IF(ISBLANK($A$2),SUMIFS(Entradas!C:C,Entradas!A:A,'Cadastro-Estoque'!A:A),SUMIFS(Entradas!C:C,Entradas!A:A,'Cadastro-Estoque'!A:A,Entradas!B:B,CONCATENATE("&lt;=",$A$2)))</f>
        <v>0</v>
      </c>
      <c r="E97" s="111">
        <f>IF(ISBLANK($A$2),SUMIFS(Saidas!C:C,Saidas!A:A,'Cadastro-Estoque'!A:A),SUMIFS(Saidas!C:C,Saidas!A:A,'Cadastro-Estoque'!A:A,Saidas!B:B,CONCATENATE("&lt;=",$A$2)))</f>
        <v>0</v>
      </c>
      <c r="F97" s="112">
        <f t="shared" si="6"/>
        <v>0</v>
      </c>
      <c r="H97" s="111">
        <f>'Faturamento Antecipado'!AF85</f>
        <v>0</v>
      </c>
      <c r="J97" s="106">
        <v>0</v>
      </c>
      <c r="L97" s="111">
        <f>IF(ISBLANK($A$2),SUMIFS(Faturado!C:C,Faturado!A:A,'Cadastro-Estoque'!A:A),SUMIFS(Faturado!C:C,Faturado!A:A,'Cadastro-Estoque'!A:A,Faturado!B:B,CONCATENATE("&lt;=",$A$2)))</f>
        <v>0</v>
      </c>
      <c r="N97" s="111">
        <f t="shared" si="5"/>
        <v>0</v>
      </c>
    </row>
    <row r="98" spans="1:14" ht="18.75" customHeight="1" x14ac:dyDescent="0.3">
      <c r="A98" s="97" t="s">
        <v>184</v>
      </c>
      <c r="B98" s="98" t="s">
        <v>74</v>
      </c>
      <c r="C98" s="96">
        <v>0</v>
      </c>
      <c r="D98" s="110">
        <f>IF(ISBLANK($A$2),SUMIFS(Entradas!C:C,Entradas!A:A,'Cadastro-Estoque'!A:A),SUMIFS(Entradas!C:C,Entradas!A:A,'Cadastro-Estoque'!A:A,Entradas!B:B,CONCATENATE("&lt;=",$A$2)))</f>
        <v>0</v>
      </c>
      <c r="E98" s="111">
        <f>IF(ISBLANK($A$2),SUMIFS(Saidas!C:C,Saidas!A:A,'Cadastro-Estoque'!A:A),SUMIFS(Saidas!C:C,Saidas!A:A,'Cadastro-Estoque'!A:A,Saidas!B:B,CONCATENATE("&lt;=",$A$2)))</f>
        <v>0</v>
      </c>
      <c r="F98" s="112">
        <f t="shared" si="6"/>
        <v>0</v>
      </c>
      <c r="H98" s="111">
        <f>'Faturamento Antecipado'!AG85</f>
        <v>0</v>
      </c>
      <c r="J98" s="106">
        <v>0</v>
      </c>
      <c r="L98" s="111">
        <f>IF(ISBLANK($A$2),SUMIFS(Faturado!C:C,Faturado!A:A,'Cadastro-Estoque'!A:A),SUMIFS(Faturado!C:C,Faturado!A:A,'Cadastro-Estoque'!A:A,Faturado!B:B,CONCATENATE("&lt;=",$A$2)))</f>
        <v>0</v>
      </c>
      <c r="N98" s="111">
        <f t="shared" si="5"/>
        <v>0</v>
      </c>
    </row>
    <row r="99" spans="1:14" ht="18.75" customHeight="1" x14ac:dyDescent="0.3">
      <c r="A99" s="97" t="s">
        <v>185</v>
      </c>
      <c r="B99" s="98" t="s">
        <v>75</v>
      </c>
      <c r="C99" s="96">
        <v>0</v>
      </c>
      <c r="D99" s="110">
        <f>IF(ISBLANK($A$2),SUMIFS(Entradas!C:C,Entradas!A:A,'Cadastro-Estoque'!A:A),SUMIFS(Entradas!C:C,Entradas!A:A,'Cadastro-Estoque'!A:A,Entradas!B:B,CONCATENATE("&lt;=",$A$2)))</f>
        <v>0</v>
      </c>
      <c r="E99" s="111">
        <f>IF(ISBLANK($A$2),SUMIFS(Saidas!C:C,Saidas!A:A,'Cadastro-Estoque'!A:A),SUMIFS(Saidas!C:C,Saidas!A:A,'Cadastro-Estoque'!A:A,Saidas!B:B,CONCATENATE("&lt;=",$A$2)))</f>
        <v>0</v>
      </c>
      <c r="F99" s="112">
        <f t="shared" si="6"/>
        <v>0</v>
      </c>
      <c r="H99" s="111">
        <f>'Faturamento Antecipado'!AH85</f>
        <v>0</v>
      </c>
      <c r="J99" s="106">
        <v>0</v>
      </c>
      <c r="L99" s="111">
        <f>IF(ISBLANK($A$2),SUMIFS(Faturado!C:C,Faturado!A:A,'Cadastro-Estoque'!A:A),SUMIFS(Faturado!C:C,Faturado!A:A,'Cadastro-Estoque'!A:A,Faturado!B:B,CONCATENATE("&lt;=",$A$2)))</f>
        <v>0</v>
      </c>
      <c r="N99" s="111">
        <f t="shared" si="5"/>
        <v>0</v>
      </c>
    </row>
    <row r="100" spans="1:14" ht="18.75" customHeight="1" x14ac:dyDescent="0.3">
      <c r="A100" s="97" t="s">
        <v>648</v>
      </c>
      <c r="B100" s="98" t="s">
        <v>640</v>
      </c>
      <c r="C100" s="96">
        <v>168</v>
      </c>
      <c r="D100" s="110">
        <f>IF(ISBLANK($A$2),SUMIFS(Entradas!C:C,Entradas!A:A,'Cadastro-Estoque'!A:A),SUMIFS(Entradas!C:C,Entradas!A:A,'Cadastro-Estoque'!A:A,Entradas!B:B,CONCATENATE("&lt;=",$A$2)))</f>
        <v>533</v>
      </c>
      <c r="E100" s="111">
        <f>IF(ISBLANK($A$2),SUMIFS(Saidas!C:C,Saidas!A:A,'Cadastro-Estoque'!A:A),SUMIFS(Saidas!C:C,Saidas!A:A,'Cadastro-Estoque'!A:A,Saidas!B:B,CONCATENATE("&lt;=",$A$2)))</f>
        <v>0</v>
      </c>
      <c r="F100" s="112">
        <f t="shared" si="6"/>
        <v>701</v>
      </c>
      <c r="H100" s="111"/>
      <c r="J100" s="106">
        <v>0</v>
      </c>
      <c r="L100" s="111">
        <f>IF(ISBLANK($A$2),SUMIFS(Faturado!C:C,Faturado!A:A,'Cadastro-Estoque'!A:A),SUMIFS(Faturado!C:C,Faturado!A:A,'Cadastro-Estoque'!A:A,Faturado!B:B,CONCATENATE("&lt;=",$A$2)))</f>
        <v>0</v>
      </c>
      <c r="N100" s="111">
        <f t="shared" si="5"/>
        <v>701</v>
      </c>
    </row>
    <row r="101" spans="1:14" ht="18.75" customHeight="1" x14ac:dyDescent="0.3">
      <c r="A101" s="97" t="s">
        <v>648</v>
      </c>
      <c r="B101" s="98" t="s">
        <v>649</v>
      </c>
      <c r="C101" s="96">
        <v>1500</v>
      </c>
      <c r="D101" s="110">
        <f>IF(ISBLANK($A$2),SUMIFS(Entradas!C:C,Entradas!A:A,'Cadastro-Estoque'!A:A),SUMIFS(Entradas!C:C,Entradas!A:A,'Cadastro-Estoque'!A:A,Entradas!B:B,CONCATENATE("&lt;=",$A$2)))</f>
        <v>0</v>
      </c>
      <c r="E101" s="111">
        <f>IF(ISBLANK($A$2),SUMIFS(Saidas!C:C,Saidas!A:A,'Cadastro-Estoque'!A:A),SUMIFS(Saidas!C:C,Saidas!A:A,'Cadastro-Estoque'!A:A,Saidas!B:B,CONCATENATE("&lt;=",$A$2)))</f>
        <v>0</v>
      </c>
      <c r="F101" s="112">
        <f t="shared" si="6"/>
        <v>1500</v>
      </c>
      <c r="H101" s="111"/>
      <c r="J101" s="106">
        <v>0</v>
      </c>
      <c r="L101" s="111">
        <f>IF(ISBLANK($A$2),SUMIFS(Faturado!C:C,Faturado!A:A,'Cadastro-Estoque'!A:A),SUMIFS(Faturado!C:C,Faturado!A:A,'Cadastro-Estoque'!A:A,Faturado!B:B,CONCATENATE("&lt;=",$A$2)))</f>
        <v>0</v>
      </c>
      <c r="N101" s="111">
        <f t="shared" si="5"/>
        <v>1500</v>
      </c>
    </row>
    <row r="102" spans="1:14" ht="18.75" customHeight="1" x14ac:dyDescent="0.3">
      <c r="A102" s="97" t="s">
        <v>509</v>
      </c>
      <c r="B102" s="98" t="s">
        <v>615</v>
      </c>
      <c r="C102" s="96">
        <v>0</v>
      </c>
      <c r="D102" s="110">
        <f>IF(ISBLANK($A$2),SUMIFS(Entradas!C:C,Entradas!A:A,'Cadastro-Estoque'!A:A),SUMIFS(Entradas!C:C,Entradas!A:A,'Cadastro-Estoque'!A:A,Entradas!B:B,CONCATENATE("&lt;=",$A$2)))</f>
        <v>0</v>
      </c>
      <c r="E102" s="111">
        <f>IF(ISBLANK($A$2),SUMIFS(Saidas!C:C,Saidas!A:A,'Cadastro-Estoque'!A:A),SUMIFS(Saidas!C:C,Saidas!A:A,'Cadastro-Estoque'!A:A,Saidas!B:B,CONCATENATE("&lt;=",$A$2)))</f>
        <v>0</v>
      </c>
      <c r="F102" s="112">
        <f t="shared" si="6"/>
        <v>0</v>
      </c>
      <c r="H102" s="111">
        <f>'Faturamento Antecipado'!AH86</f>
        <v>0</v>
      </c>
      <c r="J102" s="106">
        <v>0</v>
      </c>
      <c r="L102" s="111">
        <f>IF(ISBLANK($A$2),SUMIFS(Faturado!C:C,Faturado!A:A,'Cadastro-Estoque'!A:A),SUMIFS(Faturado!C:C,Faturado!A:A,'Cadastro-Estoque'!A:A,Faturado!B:B,CONCATENATE("&lt;=",$A$2)))</f>
        <v>0</v>
      </c>
      <c r="N102" s="111">
        <f t="shared" si="5"/>
        <v>0</v>
      </c>
    </row>
    <row r="103" spans="1:14" ht="18.75" customHeight="1" x14ac:dyDescent="0.3">
      <c r="A103" s="97" t="s">
        <v>509</v>
      </c>
      <c r="B103" s="98" t="s">
        <v>508</v>
      </c>
      <c r="C103" s="96">
        <v>701</v>
      </c>
      <c r="D103" s="110">
        <f>IF(ISBLANK($A$2),SUMIFS(Entradas!C:C,Entradas!A:A,'Cadastro-Estoque'!A:A),SUMIFS(Entradas!C:C,Entradas!A:A,'Cadastro-Estoque'!A:A,Entradas!B:B,CONCATENATE("&lt;=",$A$2)))</f>
        <v>0</v>
      </c>
      <c r="E103" s="111">
        <f>IF(ISBLANK($A$2),SUMIFS(Saidas!C:C,Saidas!A:A,'Cadastro-Estoque'!A:A),SUMIFS(Saidas!C:C,Saidas!A:A,'Cadastro-Estoque'!A:A,Saidas!B:B,CONCATENATE("&lt;=",$A$2)))</f>
        <v>0</v>
      </c>
      <c r="F103" s="112">
        <f t="shared" si="6"/>
        <v>701</v>
      </c>
      <c r="H103" s="111"/>
      <c r="J103" s="106">
        <v>0</v>
      </c>
      <c r="L103" s="111">
        <f>IF(ISBLANK($A$2),SUMIFS(Faturado!C:C,Faturado!A:A,'Cadastro-Estoque'!A:A),SUMIFS(Faturado!C:C,Faturado!A:A,'Cadastro-Estoque'!A:A,Faturado!B:B,CONCATENATE("&lt;=",$A$2)))</f>
        <v>0</v>
      </c>
      <c r="N103" s="111">
        <f t="shared" si="5"/>
        <v>701</v>
      </c>
    </row>
    <row r="104" spans="1:14" ht="18.75" customHeight="1" x14ac:dyDescent="0.3">
      <c r="A104" s="97" t="s">
        <v>670</v>
      </c>
      <c r="B104" s="98" t="s">
        <v>668</v>
      </c>
      <c r="C104" s="96">
        <v>301</v>
      </c>
      <c r="D104" s="110">
        <f>IF(ISBLANK($A$2),SUMIFS(Entradas!C:C,Entradas!A:A,'Cadastro-Estoque'!A:A),SUMIFS(Entradas!C:C,Entradas!A:A,'Cadastro-Estoque'!A:A,Entradas!B:B,CONCATENATE("&lt;=",$A$2)))</f>
        <v>0</v>
      </c>
      <c r="E104" s="111">
        <f>IF(ISBLANK($A$2),SUMIFS(Saidas!C:C,Saidas!A:A,'Cadastro-Estoque'!A:A),SUMIFS(Saidas!C:C,Saidas!A:A,'Cadastro-Estoque'!A:A,Saidas!B:B,CONCATENATE("&lt;=",$A$2)))</f>
        <v>300</v>
      </c>
      <c r="F104" s="112">
        <f t="shared" si="6"/>
        <v>1</v>
      </c>
      <c r="H104" s="107"/>
      <c r="J104" s="106">
        <v>0</v>
      </c>
      <c r="L104" s="111">
        <f>IF(ISBLANK($A$2),SUMIFS(Faturado!C:C,Faturado!A:A,'Cadastro-Estoque'!A:A),SUMIFS(Faturado!C:C,Faturado!A:A,'Cadastro-Estoque'!A:A,Faturado!B:B,CONCATENATE("&lt;=",$A$2)))</f>
        <v>0</v>
      </c>
      <c r="N104" s="111">
        <f t="shared" si="5"/>
        <v>1</v>
      </c>
    </row>
    <row r="105" spans="1:14" ht="18.75" customHeight="1" x14ac:dyDescent="0.25">
      <c r="A105" s="107"/>
      <c r="B105" s="107"/>
      <c r="C105" s="96">
        <v>0</v>
      </c>
      <c r="D105" s="110">
        <f>IF(ISBLANK($A$2),SUMIFS(Entradas!C:C,Entradas!A:A,'Cadastro-Estoque'!A:A),SUMIFS(Entradas!C:C,Entradas!A:A,'Cadastro-Estoque'!A:A,Entradas!B:B,CONCATENATE("&lt;=",$A$2)))</f>
        <v>0</v>
      </c>
      <c r="E105" s="111">
        <f>IF(ISBLANK($A$2),SUMIFS(Saidas!C:C,Saidas!A:A,'Cadastro-Estoque'!A:A),SUMIFS(Saidas!C:C,Saidas!A:A,'Cadastro-Estoque'!A:A,Saidas!B:B,CONCATENATE("&lt;=",$A$2)))</f>
        <v>0</v>
      </c>
      <c r="F105" s="112">
        <f t="shared" si="6"/>
        <v>0</v>
      </c>
      <c r="H105" s="107"/>
      <c r="J105" s="106">
        <v>0</v>
      </c>
      <c r="L105" s="111">
        <f>IF(ISBLANK($A$2),SUMIFS(Faturado!C:C,Faturado!A:A,'Cadastro-Estoque'!A:A),SUMIFS(Faturado!C:C,Faturado!A:A,'Cadastro-Estoque'!A:A,Faturado!B:B,CONCATENATE("&lt;=",$A$2)))</f>
        <v>0</v>
      </c>
      <c r="N105" s="111">
        <f t="shared" si="5"/>
        <v>0</v>
      </c>
    </row>
    <row r="106" spans="1:14" ht="18.75" customHeight="1" x14ac:dyDescent="0.3">
      <c r="A106" s="97" t="s">
        <v>186</v>
      </c>
      <c r="B106" s="98" t="s">
        <v>76</v>
      </c>
      <c r="C106" s="96">
        <v>0</v>
      </c>
      <c r="D106" s="110">
        <f>IF(ISBLANK($A$2),SUMIFS(Entradas!C:C,Entradas!A:A,'Cadastro-Estoque'!A:A),SUMIFS(Entradas!C:C,Entradas!A:A,'Cadastro-Estoque'!A:A,Entradas!B:B,CONCATENATE("&lt;=",$A$2)))</f>
        <v>0</v>
      </c>
      <c r="E106" s="111">
        <f>IF(ISBLANK($A$2),SUMIFS(Saidas!C:C,Saidas!A:A,'Cadastro-Estoque'!A:A),SUMIFS(Saidas!C:C,Saidas!A:A,'Cadastro-Estoque'!A:A,Saidas!B:B,CONCATENATE("&lt;=",$A$2)))</f>
        <v>0</v>
      </c>
      <c r="F106" s="112">
        <f t="shared" si="6"/>
        <v>0</v>
      </c>
      <c r="H106" s="111">
        <f>'Faturamento Antecipado'!AJ85</f>
        <v>0</v>
      </c>
      <c r="J106" s="106">
        <v>0</v>
      </c>
      <c r="L106" s="111">
        <f>IF(ISBLANK($A$2),SUMIFS(Faturado!C:C,Faturado!A:A,'Cadastro-Estoque'!A:A),SUMIFS(Faturado!C:C,Faturado!A:A,'Cadastro-Estoque'!A:A,Faturado!B:B,CONCATENATE("&lt;=",$A$2)))</f>
        <v>0</v>
      </c>
      <c r="N106" s="111">
        <f t="shared" si="5"/>
        <v>0</v>
      </c>
    </row>
    <row r="107" spans="1:14" ht="18.75" customHeight="1" x14ac:dyDescent="0.3">
      <c r="A107" s="416" t="s">
        <v>186</v>
      </c>
      <c r="B107" s="98" t="s">
        <v>872</v>
      </c>
      <c r="C107" s="411">
        <v>0</v>
      </c>
      <c r="D107" s="110">
        <f>IF(ISBLANK($A$2),SUMIFS(Entradas!C:C,Entradas!A:A,'Cadastro-Estoque'!A:A),SUMIFS(Entradas!C:C,Entradas!A:A,'Cadastro-Estoque'!A:A,Entradas!B:B,CONCATENATE("&lt;=",$A$2)))</f>
        <v>0</v>
      </c>
      <c r="E107" s="111">
        <f>IF(ISBLANK($A$2),SUMIFS(Saidas!C:C,Saidas!A:A,'Cadastro-Estoque'!A:A),SUMIFS(Saidas!C:C,Saidas!A:A,'Cadastro-Estoque'!A:A,Saidas!B:B,CONCATENATE("&lt;=",$A$2)))</f>
        <v>0</v>
      </c>
      <c r="F107" s="112">
        <f t="shared" si="6"/>
        <v>0</v>
      </c>
      <c r="H107" s="419"/>
      <c r="J107" s="106">
        <v>0</v>
      </c>
      <c r="L107" s="111">
        <f>IF(ISBLANK($A$2),SUMIFS(Faturado!C:C,Faturado!A:A,'Cadastro-Estoque'!A:A),SUMIFS(Faturado!C:C,Faturado!A:A,'Cadastro-Estoque'!A:A,Faturado!B:B,CONCATENATE("&lt;=",$A$2)))</f>
        <v>0</v>
      </c>
      <c r="N107" s="111">
        <f t="shared" si="5"/>
        <v>0</v>
      </c>
    </row>
    <row r="108" spans="1:14" ht="18.75" customHeight="1" x14ac:dyDescent="0.3">
      <c r="A108" s="97" t="s">
        <v>187</v>
      </c>
      <c r="B108" s="98" t="s">
        <v>77</v>
      </c>
      <c r="C108" s="96">
        <v>0</v>
      </c>
      <c r="D108" s="110">
        <f>IF(ISBLANK($A$2),SUMIFS(Entradas!C:C,Entradas!A:A,'Cadastro-Estoque'!A:A),SUMIFS(Entradas!C:C,Entradas!A:A,'Cadastro-Estoque'!A:A,Entradas!B:B,CONCATENATE("&lt;=",$A$2)))</f>
        <v>0</v>
      </c>
      <c r="E108" s="111">
        <f>IF(ISBLANK($A$2),SUMIFS(Saidas!C:C,Saidas!A:A,'Cadastro-Estoque'!A:A),SUMIFS(Saidas!C:C,Saidas!A:A,'Cadastro-Estoque'!A:A,Saidas!B:B,CONCATENATE("&lt;=",$A$2)))</f>
        <v>0</v>
      </c>
      <c r="F108" s="112">
        <f t="shared" si="6"/>
        <v>0</v>
      </c>
      <c r="H108" s="111">
        <f>'Faturamento Antecipado'!AK85</f>
        <v>0</v>
      </c>
      <c r="J108" s="106">
        <v>0</v>
      </c>
      <c r="L108" s="111">
        <f>IF(ISBLANK($A$2),SUMIFS(Faturado!C:C,Faturado!A:A,'Cadastro-Estoque'!A:A),SUMIFS(Faturado!C:C,Faturado!A:A,'Cadastro-Estoque'!A:A,Faturado!B:B,CONCATENATE("&lt;=",$A$2)))</f>
        <v>0</v>
      </c>
      <c r="N108" s="111">
        <f t="shared" si="5"/>
        <v>0</v>
      </c>
    </row>
    <row r="109" spans="1:14" ht="18.75" customHeight="1" x14ac:dyDescent="0.3">
      <c r="A109" s="97" t="s">
        <v>188</v>
      </c>
      <c r="B109" s="98" t="s">
        <v>78</v>
      </c>
      <c r="C109" s="96">
        <v>0</v>
      </c>
      <c r="D109" s="110">
        <f>IF(ISBLANK($A$2),SUMIFS(Entradas!C:C,Entradas!A:A,'Cadastro-Estoque'!A:A),SUMIFS(Entradas!C:C,Entradas!A:A,'Cadastro-Estoque'!A:A,Entradas!B:B,CONCATENATE("&lt;=",$A$2)))</f>
        <v>0</v>
      </c>
      <c r="E109" s="111">
        <f>IF(ISBLANK($A$2),SUMIFS(Saidas!C:C,Saidas!A:A,'Cadastro-Estoque'!A:A),SUMIFS(Saidas!C:C,Saidas!A:A,'Cadastro-Estoque'!A:A,Saidas!B:B,CONCATENATE("&lt;=",$A$2)))</f>
        <v>0</v>
      </c>
      <c r="F109" s="112">
        <f t="shared" si="6"/>
        <v>0</v>
      </c>
      <c r="H109" s="111">
        <f>'Faturamento Antecipado'!AL85</f>
        <v>0</v>
      </c>
      <c r="J109" s="106">
        <v>0</v>
      </c>
      <c r="L109" s="111">
        <f>IF(ISBLANK($A$2),SUMIFS(Faturado!C:C,Faturado!A:A,'Cadastro-Estoque'!A:A),SUMIFS(Faturado!C:C,Faturado!A:A,'Cadastro-Estoque'!A:A,Faturado!B:B,CONCATENATE("&lt;=",$A$2)))</f>
        <v>0</v>
      </c>
      <c r="N109" s="111">
        <f t="shared" si="5"/>
        <v>0</v>
      </c>
    </row>
    <row r="110" spans="1:14" ht="18.75" customHeight="1" x14ac:dyDescent="0.3">
      <c r="A110" s="416" t="s">
        <v>188</v>
      </c>
      <c r="B110" s="98" t="s">
        <v>873</v>
      </c>
      <c r="C110" s="411">
        <v>0</v>
      </c>
      <c r="D110" s="110">
        <f>IF(ISBLANK($A$2),SUMIFS(Entradas!C:C,Entradas!A:A,'Cadastro-Estoque'!A:A),SUMIFS(Entradas!C:C,Entradas!A:A,'Cadastro-Estoque'!A:A,Entradas!B:B,CONCATENATE("&lt;=",$A$2)))</f>
        <v>0</v>
      </c>
      <c r="E110" s="111">
        <f>IF(ISBLANK($A$2),SUMIFS(Saidas!C:C,Saidas!A:A,'Cadastro-Estoque'!A:A),SUMIFS(Saidas!C:C,Saidas!A:A,'Cadastro-Estoque'!A:A,Saidas!B:B,CONCATENATE("&lt;=",$A$2)))</f>
        <v>0</v>
      </c>
      <c r="F110" s="112">
        <f t="shared" si="6"/>
        <v>0</v>
      </c>
      <c r="H110" s="419"/>
      <c r="J110" s="106">
        <v>0</v>
      </c>
      <c r="L110" s="111">
        <f>IF(ISBLANK($A$2),SUMIFS(Faturado!C:C,Faturado!A:A,'Cadastro-Estoque'!A:A),SUMIFS(Faturado!C:C,Faturado!A:A,'Cadastro-Estoque'!A:A,Faturado!B:B,CONCATENATE("&lt;=",$A$2)))</f>
        <v>0</v>
      </c>
      <c r="N110" s="111">
        <f t="shared" si="5"/>
        <v>0</v>
      </c>
    </row>
    <row r="111" spans="1:14" ht="18.75" customHeight="1" x14ac:dyDescent="0.3">
      <c r="A111" s="113" t="s">
        <v>189</v>
      </c>
      <c r="B111" s="114" t="s">
        <v>79</v>
      </c>
      <c r="C111" s="96">
        <v>0</v>
      </c>
      <c r="D111" s="110">
        <f>IF(ISBLANK($A$2),SUMIFS(Entradas!C:C,Entradas!A:A,'Cadastro-Estoque'!A:A),SUMIFS(Entradas!C:C,Entradas!A:A,'Cadastro-Estoque'!A:A,Entradas!B:B,CONCATENATE("&lt;=",$A$2)))</f>
        <v>0</v>
      </c>
      <c r="E111" s="111">
        <f>IF(ISBLANK($A$2),SUMIFS(Saidas!C:C,Saidas!A:A,'Cadastro-Estoque'!A:A),SUMIFS(Saidas!C:C,Saidas!A:A,'Cadastro-Estoque'!A:A,Saidas!B:B,CONCATENATE("&lt;=",$A$2)))</f>
        <v>0</v>
      </c>
      <c r="F111" s="112">
        <f t="shared" si="6"/>
        <v>0</v>
      </c>
      <c r="H111" s="111">
        <f>'Faturamento Antecipado'!AM85</f>
        <v>0</v>
      </c>
      <c r="J111" s="106">
        <v>0</v>
      </c>
      <c r="L111" s="111">
        <f>IF(ISBLANK($A$2),SUMIFS(Faturado!C:C,Faturado!A:A,'Cadastro-Estoque'!A:A),SUMIFS(Faturado!C:C,Faturado!A:A,'Cadastro-Estoque'!A:A,Faturado!B:B,CONCATENATE("&lt;=",$A$2)))</f>
        <v>0</v>
      </c>
      <c r="N111" s="111">
        <f t="shared" si="5"/>
        <v>0</v>
      </c>
    </row>
    <row r="112" spans="1:14" ht="18.75" customHeight="1" x14ac:dyDescent="0.3">
      <c r="A112" s="97" t="s">
        <v>190</v>
      </c>
      <c r="B112" s="98" t="s">
        <v>80</v>
      </c>
      <c r="C112" s="96">
        <v>0</v>
      </c>
      <c r="D112" s="110">
        <f>IF(ISBLANK($A$2),SUMIFS(Entradas!C:C,Entradas!A:A,'Cadastro-Estoque'!A:A),SUMIFS(Entradas!C:C,Entradas!A:A,'Cadastro-Estoque'!A:A,Entradas!B:B,CONCATENATE("&lt;=",$A$2)))</f>
        <v>0</v>
      </c>
      <c r="E112" s="111">
        <f>IF(ISBLANK($A$2),SUMIFS(Saidas!C:C,Saidas!A:A,'Cadastro-Estoque'!A:A),SUMIFS(Saidas!C:C,Saidas!A:A,'Cadastro-Estoque'!A:A,Saidas!B:B,CONCATENATE("&lt;=",$A$2)))</f>
        <v>0</v>
      </c>
      <c r="F112" s="112">
        <f t="shared" si="6"/>
        <v>0</v>
      </c>
      <c r="H112" s="111">
        <f>'Faturamento Antecipado'!AN85</f>
        <v>0</v>
      </c>
      <c r="J112" s="106">
        <v>0</v>
      </c>
      <c r="L112" s="111">
        <f>IF(ISBLANK($A$2),SUMIFS(Faturado!C:C,Faturado!A:A,'Cadastro-Estoque'!A:A),SUMIFS(Faturado!C:C,Faturado!A:A,'Cadastro-Estoque'!A:A,Faturado!B:B,CONCATENATE("&lt;=",$A$2)))</f>
        <v>0</v>
      </c>
      <c r="N112" s="111">
        <f t="shared" si="5"/>
        <v>0</v>
      </c>
    </row>
    <row r="113" spans="1:14" ht="18.75" customHeight="1" x14ac:dyDescent="0.3">
      <c r="A113" s="97" t="s">
        <v>190</v>
      </c>
      <c r="B113" s="98" t="s">
        <v>963</v>
      </c>
      <c r="C113" s="96">
        <v>210</v>
      </c>
      <c r="D113" s="110">
        <f>IF(ISBLANK($A$2),SUMIFS(Entradas!C:C,Entradas!A:A,'Cadastro-Estoque'!A:A),SUMIFS(Entradas!C:C,Entradas!A:A,'Cadastro-Estoque'!A:A,Entradas!B:B,CONCATENATE("&lt;=",$A$2)))</f>
        <v>0</v>
      </c>
      <c r="E113" s="111">
        <f>IF(ISBLANK($A$2),SUMIFS(Saidas!C:C,Saidas!A:A,'Cadastro-Estoque'!A:A),SUMIFS(Saidas!C:C,Saidas!A:A,'Cadastro-Estoque'!A:A,Saidas!B:B,CONCATENATE("&lt;=",$A$2)))</f>
        <v>0</v>
      </c>
      <c r="F113" s="112">
        <f t="shared" si="6"/>
        <v>210</v>
      </c>
      <c r="H113" s="111">
        <f>'Faturamento Antecipado'!AN86</f>
        <v>0</v>
      </c>
      <c r="J113" s="106">
        <v>0</v>
      </c>
      <c r="L113" s="111">
        <f>IF(ISBLANK($A$2),SUMIFS(Faturado!C:C,Faturado!A:A,'Cadastro-Estoque'!A:A),SUMIFS(Faturado!C:C,Faturado!A:A,'Cadastro-Estoque'!A:A,Faturado!B:B,CONCATENATE("&lt;=",$A$2)))</f>
        <v>0</v>
      </c>
      <c r="N113" s="111">
        <f t="shared" si="5"/>
        <v>210</v>
      </c>
    </row>
    <row r="114" spans="1:14" ht="18.75" customHeight="1" x14ac:dyDescent="0.3">
      <c r="A114" s="97" t="s">
        <v>191</v>
      </c>
      <c r="B114" s="98" t="s">
        <v>476</v>
      </c>
      <c r="C114" s="96">
        <v>0</v>
      </c>
      <c r="D114" s="110">
        <f>IF(ISBLANK($A$2),SUMIFS(Entradas!C:C,Entradas!A:A,'Cadastro-Estoque'!A:A),SUMIFS(Entradas!C:C,Entradas!A:A,'Cadastro-Estoque'!A:A,Entradas!B:B,CONCATENATE("&lt;=",$A$2)))</f>
        <v>0</v>
      </c>
      <c r="E114" s="111">
        <f>IF(ISBLANK($A$2),SUMIFS(Saidas!C:C,Saidas!A:A,'Cadastro-Estoque'!A:A),SUMIFS(Saidas!C:C,Saidas!A:A,'Cadastro-Estoque'!A:A,Saidas!B:B,CONCATENATE("&lt;=",$A$2)))</f>
        <v>0</v>
      </c>
      <c r="F114" s="112">
        <f t="shared" si="6"/>
        <v>0</v>
      </c>
      <c r="H114" s="111">
        <f>'Faturamento Antecipado'!AO85</f>
        <v>0</v>
      </c>
      <c r="J114" s="106">
        <v>0</v>
      </c>
      <c r="L114" s="111">
        <f>IF(ISBLANK($A$2),SUMIFS(Faturado!C:C,Faturado!A:A,'Cadastro-Estoque'!A:A),SUMIFS(Faturado!C:C,Faturado!A:A,'Cadastro-Estoque'!A:A,Faturado!B:B,CONCATENATE("&lt;=",$A$2)))</f>
        <v>0</v>
      </c>
      <c r="N114" s="111">
        <f t="shared" si="5"/>
        <v>0</v>
      </c>
    </row>
    <row r="115" spans="1:14" ht="18.75" customHeight="1" x14ac:dyDescent="0.3">
      <c r="A115" s="416" t="s">
        <v>191</v>
      </c>
      <c r="B115" s="98" t="s">
        <v>877</v>
      </c>
      <c r="C115" s="411">
        <v>0</v>
      </c>
      <c r="D115" s="110">
        <f>IF(ISBLANK($A$2),SUMIFS(Entradas!C:C,Entradas!A:A,'Cadastro-Estoque'!A:A),SUMIFS(Entradas!C:C,Entradas!A:A,'Cadastro-Estoque'!A:A,Entradas!B:B,CONCATENATE("&lt;=",$A$2)))</f>
        <v>0</v>
      </c>
      <c r="E115" s="111">
        <f>IF(ISBLANK($A$2),SUMIFS(Saidas!C:C,Saidas!A:A,'Cadastro-Estoque'!A:A),SUMIFS(Saidas!C:C,Saidas!A:A,'Cadastro-Estoque'!A:A,Saidas!B:B,CONCATENATE("&lt;=",$A$2)))</f>
        <v>0</v>
      </c>
      <c r="F115" s="112">
        <f t="shared" si="6"/>
        <v>0</v>
      </c>
      <c r="H115" s="419"/>
      <c r="J115" s="106">
        <v>0</v>
      </c>
      <c r="L115" s="111">
        <f>IF(ISBLANK($A$2),SUMIFS(Faturado!C:C,Faturado!A:A,'Cadastro-Estoque'!A:A),SUMIFS(Faturado!C:C,Faturado!A:A,'Cadastro-Estoque'!A:A,Faturado!B:B,CONCATENATE("&lt;=",$A$2)))</f>
        <v>0</v>
      </c>
      <c r="N115" s="111">
        <f t="shared" si="5"/>
        <v>0</v>
      </c>
    </row>
    <row r="116" spans="1:14" ht="18.75" customHeight="1" x14ac:dyDescent="0.3">
      <c r="A116" s="97" t="s">
        <v>480</v>
      </c>
      <c r="B116" s="98" t="s">
        <v>475</v>
      </c>
      <c r="C116" s="96">
        <v>0</v>
      </c>
      <c r="D116" s="110">
        <f>IF(ISBLANK($A$2),SUMIFS(Entradas!C:C,Entradas!A:A,'Cadastro-Estoque'!A:A),SUMIFS(Entradas!C:C,Entradas!A:A,'Cadastro-Estoque'!A:A,Entradas!B:B,CONCATENATE("&lt;=",$A$2)))</f>
        <v>0</v>
      </c>
      <c r="E116" s="111">
        <f>IF(ISBLANK($A$2),SUMIFS(Saidas!C:C,Saidas!A:A,'Cadastro-Estoque'!A:A),SUMIFS(Saidas!C:C,Saidas!A:A,'Cadastro-Estoque'!A:A,Saidas!B:B,CONCATENATE("&lt;=",$A$2)))</f>
        <v>0</v>
      </c>
      <c r="F116" s="112">
        <f t="shared" si="6"/>
        <v>0</v>
      </c>
      <c r="H116" s="111">
        <f>'Faturamento Antecipado'!AO86</f>
        <v>0</v>
      </c>
      <c r="J116" s="106">
        <v>0</v>
      </c>
      <c r="L116" s="111">
        <f>IF(ISBLANK($A$2),SUMIFS(Faturado!C:C,Faturado!A:A,'Cadastro-Estoque'!A:A),SUMIFS(Faturado!C:C,Faturado!A:A,'Cadastro-Estoque'!A:A,Faturado!B:B,CONCATENATE("&lt;=",$A$2)))</f>
        <v>0</v>
      </c>
      <c r="N116" s="111">
        <f t="shared" si="5"/>
        <v>0</v>
      </c>
    </row>
    <row r="117" spans="1:14" ht="18.75" customHeight="1" x14ac:dyDescent="0.3">
      <c r="A117" s="416" t="s">
        <v>480</v>
      </c>
      <c r="B117" s="98" t="s">
        <v>966</v>
      </c>
      <c r="C117" s="96">
        <v>0</v>
      </c>
      <c r="D117" s="110">
        <f>IF(ISBLANK($A$2),SUMIFS(Entradas!C:C,Entradas!A:A,'Cadastro-Estoque'!A:A),SUMIFS(Entradas!C:C,Entradas!A:A,'Cadastro-Estoque'!A:A,Entradas!B:B,CONCATENATE("&lt;=",$A$2)))</f>
        <v>0</v>
      </c>
      <c r="E117" s="111">
        <f>IF(ISBLANK($A$2),SUMIFS(Saidas!C:C,Saidas!A:A,'Cadastro-Estoque'!A:A),SUMIFS(Saidas!C:C,Saidas!A:A,'Cadastro-Estoque'!A:A,Saidas!B:B,CONCATENATE("&lt;=",$A$2)))</f>
        <v>0</v>
      </c>
      <c r="F117" s="112">
        <f t="shared" si="6"/>
        <v>0</v>
      </c>
      <c r="H117" s="419"/>
      <c r="J117" s="106">
        <v>0</v>
      </c>
      <c r="L117" s="111">
        <f>IF(ISBLANK($A$2),SUMIFS(Faturado!C:C,Faturado!A:A,'Cadastro-Estoque'!A:A),SUMIFS(Faturado!C:C,Faturado!A:A,'Cadastro-Estoque'!A:A,Faturado!B:B,CONCATENATE("&lt;=",$A$2)))</f>
        <v>0</v>
      </c>
      <c r="N117" s="111">
        <f t="shared" si="5"/>
        <v>0</v>
      </c>
    </row>
    <row r="118" spans="1:14" ht="18.75" customHeight="1" x14ac:dyDescent="0.3">
      <c r="A118" s="97" t="s">
        <v>481</v>
      </c>
      <c r="B118" s="98" t="s">
        <v>477</v>
      </c>
      <c r="C118" s="96">
        <v>0</v>
      </c>
      <c r="D118" s="110">
        <f>IF(ISBLANK($A$2),SUMIFS(Entradas!C:C,Entradas!A:A,'Cadastro-Estoque'!A:A),SUMIFS(Entradas!C:C,Entradas!A:A,'Cadastro-Estoque'!A:A,Entradas!B:B,CONCATENATE("&lt;=",$A$2)))</f>
        <v>0</v>
      </c>
      <c r="E118" s="111">
        <f>IF(ISBLANK($A$2),SUMIFS(Saidas!C:C,Saidas!A:A,'Cadastro-Estoque'!A:A),SUMIFS(Saidas!C:C,Saidas!A:A,'Cadastro-Estoque'!A:A,Saidas!B:B,CONCATENATE("&lt;=",$A$2)))</f>
        <v>0</v>
      </c>
      <c r="F118" s="112">
        <f t="shared" si="6"/>
        <v>0</v>
      </c>
      <c r="H118" s="111">
        <f>'Faturamento Antecipado'!AO87</f>
        <v>0</v>
      </c>
      <c r="J118" s="106">
        <v>0</v>
      </c>
      <c r="L118" s="111">
        <f>IF(ISBLANK($A$2),SUMIFS(Faturado!C:C,Faturado!A:A,'Cadastro-Estoque'!A:A),SUMIFS(Faturado!C:C,Faturado!A:A,'Cadastro-Estoque'!A:A,Faturado!B:B,CONCATENATE("&lt;=",$A$2)))</f>
        <v>0</v>
      </c>
      <c r="N118" s="111">
        <f t="shared" si="5"/>
        <v>0</v>
      </c>
    </row>
    <row r="119" spans="1:14" ht="18.75" customHeight="1" x14ac:dyDescent="0.3">
      <c r="A119" s="97" t="s">
        <v>192</v>
      </c>
      <c r="B119" s="98" t="s">
        <v>81</v>
      </c>
      <c r="C119" s="96">
        <v>0</v>
      </c>
      <c r="D119" s="110">
        <f>IF(ISBLANK($A$2),SUMIFS(Entradas!C:C,Entradas!A:A,'Cadastro-Estoque'!A:A),SUMIFS(Entradas!C:C,Entradas!A:A,'Cadastro-Estoque'!A:A,Entradas!B:B,CONCATENATE("&lt;=",$A$2)))</f>
        <v>0</v>
      </c>
      <c r="E119" s="111">
        <f>IF(ISBLANK($A$2),SUMIFS(Saidas!C:C,Saidas!A:A,'Cadastro-Estoque'!A:A),SUMIFS(Saidas!C:C,Saidas!A:A,'Cadastro-Estoque'!A:A,Saidas!B:B,CONCATENATE("&lt;=",$A$2)))</f>
        <v>0</v>
      </c>
      <c r="F119" s="112">
        <f t="shared" si="6"/>
        <v>0</v>
      </c>
      <c r="H119" s="111">
        <f>'Faturamento Antecipado'!AO88</f>
        <v>0</v>
      </c>
      <c r="J119" s="106">
        <v>0</v>
      </c>
      <c r="L119" s="111">
        <f>IF(ISBLANK($A$2),SUMIFS(Faturado!C:C,Faturado!A:A,'Cadastro-Estoque'!A:A),SUMIFS(Faturado!C:C,Faturado!A:A,'Cadastro-Estoque'!A:A,Faturado!B:B,CONCATENATE("&lt;=",$A$2)))</f>
        <v>0</v>
      </c>
      <c r="N119" s="111">
        <f t="shared" si="5"/>
        <v>0</v>
      </c>
    </row>
    <row r="120" spans="1:14" ht="18.75" customHeight="1" x14ac:dyDescent="0.3">
      <c r="A120" s="97" t="s">
        <v>193</v>
      </c>
      <c r="B120" s="98" t="s">
        <v>82</v>
      </c>
      <c r="C120" s="96">
        <v>0</v>
      </c>
      <c r="D120" s="110">
        <f>IF(ISBLANK($A$2),SUMIFS(Entradas!C:C,Entradas!A:A,'Cadastro-Estoque'!A:A),SUMIFS(Entradas!C:C,Entradas!A:A,'Cadastro-Estoque'!A:A,Entradas!B:B,CONCATENATE("&lt;=",$A$2)))</f>
        <v>0</v>
      </c>
      <c r="E120" s="111">
        <f>IF(ISBLANK($A$2),SUMIFS(Saidas!C:C,Saidas!A:A,'Cadastro-Estoque'!A:A),SUMIFS(Saidas!C:C,Saidas!A:A,'Cadastro-Estoque'!A:A,Saidas!B:B,CONCATENATE("&lt;=",$A$2)))</f>
        <v>0</v>
      </c>
      <c r="F120" s="112">
        <f t="shared" si="6"/>
        <v>0</v>
      </c>
      <c r="H120" s="111">
        <f>'Faturamento Antecipado'!AQ85</f>
        <v>0</v>
      </c>
      <c r="J120" s="106">
        <v>0</v>
      </c>
      <c r="L120" s="111">
        <f>IF(ISBLANK($A$2),SUMIFS(Faturado!C:C,Faturado!A:A,'Cadastro-Estoque'!A:A),SUMIFS(Faturado!C:C,Faturado!A:A,'Cadastro-Estoque'!A:A,Faturado!B:B,CONCATENATE("&lt;=",$A$2)))</f>
        <v>0</v>
      </c>
      <c r="N120" s="111">
        <f t="shared" si="5"/>
        <v>0</v>
      </c>
    </row>
    <row r="121" spans="1:14" ht="18.75" customHeight="1" x14ac:dyDescent="0.3">
      <c r="A121" s="97" t="s">
        <v>277</v>
      </c>
      <c r="B121" s="98" t="s">
        <v>453</v>
      </c>
      <c r="C121" s="96">
        <v>0</v>
      </c>
      <c r="D121" s="110">
        <f>IF(ISBLANK($A$2),SUMIFS(Entradas!C:C,Entradas!A:A,'Cadastro-Estoque'!A:A),SUMIFS(Entradas!C:C,Entradas!A:A,'Cadastro-Estoque'!A:A,Entradas!B:B,CONCATENATE("&lt;=",$A$2)))</f>
        <v>0</v>
      </c>
      <c r="E121" s="111">
        <f>IF(ISBLANK($A$2),SUMIFS(Saidas!C:C,Saidas!A:A,'Cadastro-Estoque'!A:A),SUMIFS(Saidas!C:C,Saidas!A:A,'Cadastro-Estoque'!A:A,Saidas!B:B,CONCATENATE("&lt;=",$A$2)))</f>
        <v>0</v>
      </c>
      <c r="F121" s="112">
        <f t="shared" si="6"/>
        <v>0</v>
      </c>
      <c r="H121" s="111">
        <f>'Faturamento Antecipado'!AR85</f>
        <v>0</v>
      </c>
      <c r="J121" s="106">
        <v>0</v>
      </c>
      <c r="L121" s="111">
        <f>IF(ISBLANK($A$2),SUMIFS(Faturado!C:C,Faturado!A:A,'Cadastro-Estoque'!A:A),SUMIFS(Faturado!C:C,Faturado!A:A,'Cadastro-Estoque'!A:A,Faturado!B:B,CONCATENATE("&lt;=",$A$2)))</f>
        <v>0</v>
      </c>
      <c r="N121" s="111">
        <f t="shared" si="5"/>
        <v>0</v>
      </c>
    </row>
    <row r="122" spans="1:14" ht="18.75" customHeight="1" x14ac:dyDescent="0.3">
      <c r="A122" s="97" t="s">
        <v>618</v>
      </c>
      <c r="B122" s="94" t="s">
        <v>617</v>
      </c>
      <c r="C122" s="96">
        <v>164</v>
      </c>
      <c r="D122" s="110">
        <f>IF(ISBLANK($A$2),SUMIFS(Entradas!C:C,Entradas!A:A,'Cadastro-Estoque'!A:A),SUMIFS(Entradas!C:C,Entradas!A:A,'Cadastro-Estoque'!A:A,Entradas!B:B,CONCATENATE("&lt;=",$A$2)))</f>
        <v>0</v>
      </c>
      <c r="E122" s="111">
        <f>IF(ISBLANK($A$2),SUMIFS(Saidas!C:C,Saidas!A:A,'Cadastro-Estoque'!A:A),SUMIFS(Saidas!C:C,Saidas!A:A,'Cadastro-Estoque'!A:A,Saidas!B:B,CONCATENATE("&lt;=",$A$2)))</f>
        <v>0</v>
      </c>
      <c r="F122" s="112">
        <f t="shared" si="6"/>
        <v>164</v>
      </c>
      <c r="H122" s="111">
        <f>'Faturamento Antecipado'!AR86</f>
        <v>0</v>
      </c>
      <c r="J122" s="106">
        <v>0</v>
      </c>
      <c r="L122" s="111">
        <f>IF(ISBLANK($A$2),SUMIFS(Faturado!C:C,Faturado!A:A,'Cadastro-Estoque'!A:A),SUMIFS(Faturado!C:C,Faturado!A:A,'Cadastro-Estoque'!A:A,Faturado!B:B,CONCATENATE("&lt;=",$A$2)))</f>
        <v>0</v>
      </c>
      <c r="N122" s="111">
        <f t="shared" si="5"/>
        <v>164</v>
      </c>
    </row>
    <row r="123" spans="1:14" ht="18.75" customHeight="1" x14ac:dyDescent="0.3">
      <c r="A123" s="99">
        <v>210</v>
      </c>
      <c r="B123" s="98" t="s">
        <v>83</v>
      </c>
      <c r="C123" s="96">
        <v>85</v>
      </c>
      <c r="D123" s="110">
        <f>IF(ISBLANK($A$2),SUMIFS(Entradas!C:C,Entradas!A:A,'Cadastro-Estoque'!A:A),SUMIFS(Entradas!C:C,Entradas!A:A,'Cadastro-Estoque'!A:A,Entradas!B:B,CONCATENATE("&lt;=",$A$2)))</f>
        <v>0</v>
      </c>
      <c r="E123" s="111">
        <f>IF(ISBLANK($A$2),SUMIFS(Saidas!C:C,Saidas!A:A,'Cadastro-Estoque'!A:A),SUMIFS(Saidas!C:C,Saidas!A:A,'Cadastro-Estoque'!A:A,Saidas!B:B,CONCATENATE("&lt;=",$A$2)))</f>
        <v>0</v>
      </c>
      <c r="F123" s="112">
        <f t="shared" si="6"/>
        <v>85</v>
      </c>
      <c r="H123" s="111">
        <f>'Faturamento Antecipado'!AS85</f>
        <v>0</v>
      </c>
      <c r="J123" s="106">
        <v>0</v>
      </c>
      <c r="L123" s="111">
        <f>IF(ISBLANK($A$2),SUMIFS(Faturado!C:C,Faturado!A:A,'Cadastro-Estoque'!A:A),SUMIFS(Faturado!C:C,Faturado!A:A,'Cadastro-Estoque'!A:A,Faturado!B:B,CONCATENATE("&lt;=",$A$2)))</f>
        <v>0</v>
      </c>
      <c r="N123" s="111">
        <f t="shared" si="5"/>
        <v>85</v>
      </c>
    </row>
    <row r="124" spans="1:14" ht="18.75" customHeight="1" x14ac:dyDescent="0.3">
      <c r="A124" s="99">
        <v>211</v>
      </c>
      <c r="B124" s="98" t="s">
        <v>84</v>
      </c>
      <c r="C124" s="96">
        <v>60</v>
      </c>
      <c r="D124" s="110">
        <f>IF(ISBLANK($A$2),SUMIFS(Entradas!C:C,Entradas!A:A,'Cadastro-Estoque'!A:A),SUMIFS(Entradas!C:C,Entradas!A:A,'Cadastro-Estoque'!A:A,Entradas!B:B,CONCATENATE("&lt;=",$A$2)))</f>
        <v>0</v>
      </c>
      <c r="E124" s="111">
        <f>IF(ISBLANK($A$2),SUMIFS(Saidas!C:C,Saidas!A:A,'Cadastro-Estoque'!A:A),SUMIFS(Saidas!C:C,Saidas!A:A,'Cadastro-Estoque'!A:A,Saidas!B:B,CONCATENATE("&lt;=",$A$2)))</f>
        <v>0</v>
      </c>
      <c r="F124" s="112">
        <f t="shared" si="6"/>
        <v>60</v>
      </c>
      <c r="H124" s="111">
        <f>'Faturamento Antecipado'!AT85</f>
        <v>0</v>
      </c>
      <c r="J124" s="106">
        <v>0</v>
      </c>
      <c r="L124" s="111">
        <f>IF(ISBLANK($A$2),SUMIFS(Faturado!C:C,Faturado!A:A,'Cadastro-Estoque'!A:A),SUMIFS(Faturado!C:C,Faturado!A:A,'Cadastro-Estoque'!A:A,Faturado!B:B,CONCATENATE("&lt;=",$A$2)))</f>
        <v>0</v>
      </c>
      <c r="N124" s="111">
        <f t="shared" si="5"/>
        <v>60</v>
      </c>
    </row>
    <row r="125" spans="1:14" ht="18.75" x14ac:dyDescent="0.3">
      <c r="A125" s="97" t="s">
        <v>194</v>
      </c>
      <c r="B125" s="98" t="s">
        <v>85</v>
      </c>
      <c r="C125" s="96">
        <v>0</v>
      </c>
      <c r="D125" s="110">
        <f>IF(ISBLANK($A$2),SUMIFS(Entradas!C:C,Entradas!A:A,'Cadastro-Estoque'!A:A),SUMIFS(Entradas!C:C,Entradas!A:A,'Cadastro-Estoque'!A:A,Entradas!B:B,CONCATENATE("&lt;=",$A$2)))</f>
        <v>0</v>
      </c>
      <c r="E125" s="111">
        <f>IF(ISBLANK($A$2),SUMIFS(Saidas!C:C,Saidas!A:A,'Cadastro-Estoque'!A:A),SUMIFS(Saidas!C:C,Saidas!A:A,'Cadastro-Estoque'!A:A,Saidas!B:B,CONCATENATE("&lt;=",$A$2)))</f>
        <v>0</v>
      </c>
      <c r="F125" s="112">
        <f t="shared" si="6"/>
        <v>0</v>
      </c>
      <c r="H125" s="111">
        <f>'Faturamento Antecipado'!AU85</f>
        <v>0</v>
      </c>
      <c r="J125" s="106">
        <v>0</v>
      </c>
      <c r="L125" s="111">
        <f>IF(ISBLANK($A$2),SUMIFS(Faturado!C:C,Faturado!A:A,'Cadastro-Estoque'!A:A),SUMIFS(Faturado!C:C,Faturado!A:A,'Cadastro-Estoque'!A:A,Faturado!B:B,CONCATENATE("&lt;=",$A$2)))</f>
        <v>0</v>
      </c>
      <c r="N125" s="111">
        <f t="shared" si="5"/>
        <v>0</v>
      </c>
    </row>
    <row r="126" spans="1:14" ht="18.75" x14ac:dyDescent="0.3">
      <c r="A126" s="416" t="s">
        <v>194</v>
      </c>
      <c r="B126" s="439" t="s">
        <v>912</v>
      </c>
      <c r="C126" s="411">
        <v>0</v>
      </c>
      <c r="D126" s="110">
        <f>IF(ISBLANK($A$2),SUMIFS(Entradas!C:C,Entradas!A:A,'Cadastro-Estoque'!A:A),SUMIFS(Entradas!C:C,Entradas!A:A,'Cadastro-Estoque'!A:A,Entradas!B:B,CONCATENATE("&lt;=",$A$2)))</f>
        <v>0</v>
      </c>
      <c r="E126" s="111">
        <f>IF(ISBLANK($A$2),SUMIFS(Saidas!C:C,Saidas!A:A,'Cadastro-Estoque'!A:A),SUMIFS(Saidas!C:C,Saidas!A:A,'Cadastro-Estoque'!A:A,Saidas!B:B,CONCATENATE("&lt;=",$A$2)))</f>
        <v>0</v>
      </c>
      <c r="F126" s="112">
        <f t="shared" si="6"/>
        <v>0</v>
      </c>
      <c r="H126" s="111">
        <f>'Faturamento Antecipado'!AU86</f>
        <v>0</v>
      </c>
      <c r="J126" s="106">
        <v>0</v>
      </c>
      <c r="L126" s="111">
        <f>IF(ISBLANK($A$2),SUMIFS(Faturado!C:C,Faturado!A:A,'Cadastro-Estoque'!A:A),SUMIFS(Faturado!C:C,Faturado!A:A,'Cadastro-Estoque'!A:A,Faturado!B:B,CONCATENATE("&lt;=",$A$2)))</f>
        <v>0</v>
      </c>
      <c r="N126" s="111">
        <f t="shared" si="5"/>
        <v>0</v>
      </c>
    </row>
    <row r="127" spans="1:14" ht="18.75" x14ac:dyDescent="0.3">
      <c r="A127" s="97"/>
      <c r="B127" s="98"/>
      <c r="C127" s="96">
        <v>0</v>
      </c>
      <c r="D127" s="110">
        <f>IF(ISBLANK($A$2),SUMIFS(Entradas!C:C,Entradas!A:A,'Cadastro-Estoque'!A:A),SUMIFS(Entradas!C:C,Entradas!A:A,'Cadastro-Estoque'!A:A,Entradas!B:B,CONCATENATE("&lt;=",$A$2)))</f>
        <v>0</v>
      </c>
      <c r="E127" s="111">
        <f>IF(ISBLANK($A$2),SUMIFS(Saidas!C:C,Saidas!A:A,'Cadastro-Estoque'!A:A),SUMIFS(Saidas!C:C,Saidas!A:A,'Cadastro-Estoque'!A:A,Saidas!B:B,CONCATENATE("&lt;=",$A$2)))</f>
        <v>0</v>
      </c>
      <c r="F127" s="112">
        <f t="shared" si="6"/>
        <v>0</v>
      </c>
      <c r="H127" s="111">
        <f>'Faturamento Antecipado'!AU87</f>
        <v>0</v>
      </c>
      <c r="J127" s="106">
        <v>0</v>
      </c>
      <c r="L127" s="111">
        <f>IF(ISBLANK($A$2),SUMIFS(Faturado!C:C,Faturado!A:A,'Cadastro-Estoque'!A:A),SUMIFS(Faturado!C:C,Faturado!A:A,'Cadastro-Estoque'!A:A,Faturado!B:B,CONCATENATE("&lt;=",$A$2)))</f>
        <v>0</v>
      </c>
      <c r="N127" s="111">
        <f t="shared" si="5"/>
        <v>0</v>
      </c>
    </row>
    <row r="128" spans="1:14" ht="18.75" x14ac:dyDescent="0.3">
      <c r="A128" s="97" t="s">
        <v>710</v>
      </c>
      <c r="B128" s="98" t="s">
        <v>712</v>
      </c>
      <c r="C128" s="96">
        <v>0</v>
      </c>
      <c r="D128" s="110">
        <f>IF(ISBLANK($A$2),SUMIFS(Entradas!C:C,Entradas!A:A,'Cadastro-Estoque'!A:A),SUMIFS(Entradas!C:C,Entradas!A:A,'Cadastro-Estoque'!A:A,Entradas!B:B,CONCATENATE("&lt;=",$A$2)))</f>
        <v>0</v>
      </c>
      <c r="E128" s="111">
        <f>IF(ISBLANK($A$2),SUMIFS(Saidas!C:C,Saidas!A:A,'Cadastro-Estoque'!A:A),SUMIFS(Saidas!C:C,Saidas!A:A,'Cadastro-Estoque'!A:A,Saidas!B:B,CONCATENATE("&lt;=",$A$2)))</f>
        <v>0</v>
      </c>
      <c r="F128" s="112">
        <f t="shared" si="6"/>
        <v>0</v>
      </c>
      <c r="H128" s="111">
        <f>'Faturamento Antecipado'!AU87</f>
        <v>0</v>
      </c>
      <c r="J128" s="106">
        <v>0</v>
      </c>
      <c r="L128" s="111">
        <f>IF(ISBLANK($A$2),SUMIFS(Faturado!C:C,Faturado!A:A,'Cadastro-Estoque'!A:A),SUMIFS(Faturado!C:C,Faturado!A:A,'Cadastro-Estoque'!A:A,Faturado!B:B,CONCATENATE("&lt;=",$A$2)))</f>
        <v>0</v>
      </c>
      <c r="N128" s="111">
        <f t="shared" si="5"/>
        <v>0</v>
      </c>
    </row>
    <row r="129" spans="1:14" ht="18.75" x14ac:dyDescent="0.3">
      <c r="A129" s="97" t="s">
        <v>1103</v>
      </c>
      <c r="B129" s="98" t="s">
        <v>1105</v>
      </c>
      <c r="C129" s="96">
        <v>0</v>
      </c>
      <c r="D129" s="110">
        <f>IF(ISBLANK($A$2),SUMIFS(Entradas!C:C,Entradas!A:A,'Cadastro-Estoque'!A:A),SUMIFS(Entradas!C:C,Entradas!A:A,'Cadastro-Estoque'!A:A,Entradas!B:B,CONCATENATE("&lt;=",$A$2)))</f>
        <v>0</v>
      </c>
      <c r="E129" s="111">
        <f>IF(ISBLANK($A$2),SUMIFS(Saidas!C:C,Saidas!A:A,'Cadastro-Estoque'!A:A),SUMIFS(Saidas!C:C,Saidas!A:A,'Cadastro-Estoque'!A:A,Saidas!B:B,CONCATENATE("&lt;=",$A$2)))</f>
        <v>0</v>
      </c>
      <c r="F129" s="112">
        <v>0</v>
      </c>
      <c r="H129" s="111">
        <f>'Faturamento Antecipado'!AU88</f>
        <v>0</v>
      </c>
      <c r="J129" s="106">
        <v>0</v>
      </c>
      <c r="L129" s="111">
        <f>IF(ISBLANK($A$2),SUMIFS(Faturado!C:C,Faturado!A:A,'Cadastro-Estoque'!A:A),SUMIFS(Faturado!C:C,Faturado!A:A,'Cadastro-Estoque'!A:A,Faturado!B:B,CONCATENATE("&lt;=",$A$2)))</f>
        <v>0</v>
      </c>
      <c r="N129" s="111">
        <f>F129-H129</f>
        <v>0</v>
      </c>
    </row>
    <row r="132" spans="1:14" ht="18.75" x14ac:dyDescent="0.3">
      <c r="B132" s="115" t="s">
        <v>343</v>
      </c>
      <c r="C132" s="116">
        <f>SUM(C4:C131)</f>
        <v>52794</v>
      </c>
      <c r="D132" s="116">
        <f>SUM(D4:D131)</f>
        <v>8836</v>
      </c>
      <c r="E132" s="116">
        <f>SUM(E5:E131)</f>
        <v>19943</v>
      </c>
      <c r="F132" s="116">
        <f>SUM(F4:F131)</f>
        <v>41804</v>
      </c>
      <c r="G132" s="116"/>
      <c r="H132" s="116">
        <f>SUM(H4:H131)</f>
        <v>0</v>
      </c>
      <c r="J132" s="73">
        <f>SUM(J4:J131)</f>
        <v>117</v>
      </c>
      <c r="L132" s="117">
        <f>SUM(L4:L131)</f>
        <v>0</v>
      </c>
    </row>
  </sheetData>
  <mergeCells count="4">
    <mergeCell ref="A1:F1"/>
    <mergeCell ref="G1:H1"/>
    <mergeCell ref="A2:F2"/>
    <mergeCell ref="J1:K1"/>
  </mergeCells>
  <conditionalFormatting sqref="F4:F129">
    <cfRule type="cellIs" dxfId="1273" priority="3" operator="lessThan">
      <formula>0</formula>
    </cfRule>
    <cfRule type="cellIs" dxfId="1272" priority="4" operator="lessThan">
      <formula>0</formula>
    </cfRule>
  </conditionalFormatting>
  <conditionalFormatting sqref="J4:J129">
    <cfRule type="cellIs" dxfId="1271" priority="1" operator="greaterThan">
      <formula>0</formula>
    </cfRule>
    <cfRule type="cellIs" dxfId="1270" priority="2" operator="lessThan">
      <formula>0</formula>
    </cfRule>
  </conditionalFormatting>
  <pageMargins left="7.874015748031496E-2" right="7.874015748031496E-2" top="0.19685039370078741" bottom="0.19685039370078741" header="0.31496062992125984" footer="0.31496062992125984"/>
  <pageSetup paperSize="9" scale="70" orientation="portrait" verticalDpi="0" r:id="rId1"/>
  <rowBreaks count="1" manualBreakCount="1">
    <brk id="79" max="16383" man="1"/>
  </rowBreaks>
  <colBreaks count="1" manualBreakCount="1">
    <brk id="10" max="1048575" man="1"/>
  </colBreaks>
  <ignoredErrors>
    <ignoredError sqref="A2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>
    <tabColor theme="5"/>
  </sheetPr>
  <dimension ref="A1:K3195"/>
  <sheetViews>
    <sheetView zoomScale="110" zoomScaleNormal="110" workbookViewId="0">
      <pane xSplit="5" ySplit="2" topLeftCell="F3" activePane="bottomRight" state="frozen"/>
      <selection activeCell="G10" sqref="G10"/>
      <selection pane="topRight" activeCell="G10" sqref="G10"/>
      <selection pane="bottomLeft" activeCell="G10" sqref="G10"/>
      <selection pane="bottomRight" activeCell="I8" sqref="I7:I8"/>
    </sheetView>
  </sheetViews>
  <sheetFormatPr defaultRowHeight="18.75" customHeight="1" x14ac:dyDescent="0.25"/>
  <cols>
    <col min="1" max="1" width="17.7109375" style="73" customWidth="1"/>
    <col min="2" max="2" width="17.7109375" style="81" customWidth="1"/>
    <col min="3" max="3" width="12.7109375" style="73" customWidth="1"/>
    <col min="4" max="4" width="12.7109375" style="78" customWidth="1"/>
    <col min="5" max="5" width="12.7109375" style="2" customWidth="1"/>
    <col min="6" max="6" width="17.7109375" style="2" customWidth="1"/>
    <col min="7" max="7" width="38.85546875" style="2" customWidth="1"/>
    <col min="8" max="9" width="12.7109375" style="2" customWidth="1"/>
    <col min="10" max="10" width="9.140625" style="73"/>
    <col min="11" max="11" width="10.85546875" style="73" bestFit="1" customWidth="1"/>
    <col min="12" max="16384" width="9.140625" style="73"/>
  </cols>
  <sheetData>
    <row r="1" spans="1:11" ht="25.5" customHeight="1" x14ac:dyDescent="0.4">
      <c r="A1" s="678" t="s">
        <v>451</v>
      </c>
      <c r="B1" s="678"/>
      <c r="C1" s="678"/>
      <c r="D1" s="678"/>
      <c r="E1" s="679"/>
      <c r="F1" s="680" t="s">
        <v>17</v>
      </c>
      <c r="G1" s="681"/>
      <c r="H1" s="681"/>
      <c r="I1" s="681"/>
    </row>
    <row r="2" spans="1:11" ht="25.5" customHeight="1" thickBot="1" x14ac:dyDescent="0.3">
      <c r="A2" s="74" t="s">
        <v>5</v>
      </c>
      <c r="B2" s="79" t="s">
        <v>4</v>
      </c>
      <c r="C2" s="80" t="s">
        <v>10</v>
      </c>
      <c r="D2" s="204" t="s">
        <v>12</v>
      </c>
      <c r="E2" s="210" t="s">
        <v>13</v>
      </c>
      <c r="F2" s="206" t="s">
        <v>3</v>
      </c>
      <c r="G2" s="206" t="s">
        <v>6</v>
      </c>
      <c r="H2" s="206" t="s">
        <v>2</v>
      </c>
      <c r="I2" s="206" t="s">
        <v>756</v>
      </c>
    </row>
    <row r="3" spans="1:11" ht="18.75" customHeight="1" x14ac:dyDescent="0.25">
      <c r="A3" s="195" t="s">
        <v>953</v>
      </c>
      <c r="B3" s="82"/>
      <c r="C3" s="96">
        <v>4875</v>
      </c>
      <c r="D3" s="207"/>
      <c r="E3" s="209">
        <f t="shared" ref="E3:E9" si="0">IF(ISBLANK(A3),"",C3*D3)</f>
        <v>0</v>
      </c>
      <c r="F3" s="209" t="str">
        <f>IF(ISBLANK(A3),"",IF(ISERROR(VLOOKUP(A3,'Cadastro-Estoque'!A:G,1,FALSE)),"Produto não cadastrado",VLOOKUP(A3,'Cadastro-Estoque'!A:G,4,FALSE)))</f>
        <v>ADRAM</v>
      </c>
      <c r="G3" s="209" t="str">
        <f>IF(ISBLANK(A3),"",IF(ISERROR(VLOOKUP(A3,'Cadastro-Estoque'!A:G,1,FALSE)),"Produto não cadastrado",VLOOKUP(A3,'Cadastro-Estoque'!A:G,2,FALSE)))</f>
        <v xml:space="preserve">FLOCADO NUTRIVITA 30 X 500 </v>
      </c>
      <c r="H3" s="209" t="str">
        <f>IF(ISERROR(VLOOKUP(A3,'Cadastro-Estoque'!A:G,1,FALSE)),"",VLOOKUP(A3,'Cadastro-Estoque'!A:G,3,FALSE))</f>
        <v>FARDOS</v>
      </c>
      <c r="I3" s="209">
        <f>IF(A3="","",INDEX(Boletim!F$4:F$131,IFERROR(MATCH(Saidas!A3,'Cadastro-Estoque'!A$4:A$131,0)," ")))</f>
        <v>4810</v>
      </c>
      <c r="K3" s="232" t="s">
        <v>466</v>
      </c>
    </row>
    <row r="4" spans="1:11" ht="18.75" customHeight="1" thickBot="1" x14ac:dyDescent="0.3">
      <c r="A4" s="196" t="s">
        <v>927</v>
      </c>
      <c r="B4" s="82"/>
      <c r="C4" s="96">
        <v>1668</v>
      </c>
      <c r="D4" s="207"/>
      <c r="E4" s="209">
        <f t="shared" si="0"/>
        <v>0</v>
      </c>
      <c r="F4" s="209" t="str">
        <f>IF(ISBLANK(A4),"",IF(ISERROR(VLOOKUP(A4,'Cadastro-Estoque'!A:G,1,FALSE)),"Produto não cadastrado",VLOOKUP(A4,'Cadastro-Estoque'!A:G,4,FALSE)))</f>
        <v>ADRAM</v>
      </c>
      <c r="G4" s="209" t="str">
        <f>IF(ISBLANK(A4),"",IF(ISERROR(VLOOKUP(A4,'Cadastro-Estoque'!A:G,1,FALSE)),"Produto não cadastrado",VLOOKUP(A4,'Cadastro-Estoque'!A:G,2,FALSE)))</f>
        <v>FLOCÃO MILHO NUTRIVITA 20 X 500</v>
      </c>
      <c r="H4" s="209" t="str">
        <f>IF(ISERROR(VLOOKUP(A4,'Cadastro-Estoque'!A:G,1,FALSE)),"",VLOOKUP(A4,'Cadastro-Estoque'!A:G,3,FALSE))</f>
        <v>FARDOS</v>
      </c>
      <c r="I4" s="209">
        <f>IF(A4="","",INDEX(Boletim!F$4:F$131,IFERROR(MATCH(Saidas!A4,'Cadastro-Estoque'!A$4:A$131,0)," ")))</f>
        <v>8408</v>
      </c>
      <c r="K4" s="231"/>
    </row>
    <row r="5" spans="1:11" ht="18.75" customHeight="1" thickBot="1" x14ac:dyDescent="0.3">
      <c r="A5" s="196" t="s">
        <v>931</v>
      </c>
      <c r="B5" s="82"/>
      <c r="C5" s="96">
        <v>2500</v>
      </c>
      <c r="D5" s="207"/>
      <c r="E5" s="209">
        <f>IF(ISBLANK(A5),"",C5*D5)</f>
        <v>0</v>
      </c>
      <c r="F5" s="209" t="str">
        <f>IF(ISBLANK(A5),"",IF(ISERROR(VLOOKUP(A5,'Cadastro-Estoque'!A:G,1,FALSE)),"Produto não cadastrado",VLOOKUP(A5,'Cadastro-Estoque'!A:G,4,FALSE)))</f>
        <v>ADRAM</v>
      </c>
      <c r="G5" s="209" t="str">
        <f>IF(ISBLANK(A5),"",IF(ISERROR(VLOOKUP(A5,'Cadastro-Estoque'!A:G,1,FALSE)),"Produto não cadastrado",VLOOKUP(A5,'Cadastro-Estoque'!A:G,2,FALSE)))</f>
        <v>FLOCÃO ARROZ NUTRIVITA 20 X 500</v>
      </c>
      <c r="H5" s="209" t="str">
        <f>IF(ISERROR(VLOOKUP(A5,'Cadastro-Estoque'!A:G,1,FALSE)),"",VLOOKUP(A5,'Cadastro-Estoque'!A:G,3,FALSE))</f>
        <v>FARDOS</v>
      </c>
      <c r="I5" s="209">
        <f>IF(A5="","",INDEX(Boletim!F$4:F$131,IFERROR(MATCH(Saidas!A5,'Cadastro-Estoque'!A$4:A$131,0)," ")))</f>
        <v>5633</v>
      </c>
    </row>
    <row r="6" spans="1:11" ht="18.75" customHeight="1" thickBot="1" x14ac:dyDescent="0.3">
      <c r="A6" s="195" t="s">
        <v>932</v>
      </c>
      <c r="B6" s="82"/>
      <c r="C6" s="96">
        <v>10400</v>
      </c>
      <c r="D6" s="207"/>
      <c r="E6" s="209">
        <f t="shared" si="0"/>
        <v>0</v>
      </c>
      <c r="F6" s="209" t="str">
        <f>IF(ISBLANK(A6),"",IF(ISERROR(VLOOKUP(A6,'Cadastro-Estoque'!A:G,1,FALSE)),"Produto não cadastrado",VLOOKUP(A6,'Cadastro-Estoque'!A:G,4,FALSE)))</f>
        <v>ADRAM</v>
      </c>
      <c r="G6" s="209" t="str">
        <f>IF(ISBLANK(A6),"",IF(ISERROR(VLOOKUP(A6,'Cadastro-Estoque'!A:G,1,FALSE)),"Produto não cadastrado",VLOOKUP(A6,'Cadastro-Estoque'!A:G,2,FALSE)))</f>
        <v>FLOCÃO MILHO PURO MILHO 12 X 500</v>
      </c>
      <c r="H6" s="209" t="str">
        <f>IF(ISERROR(VLOOKUP(A6,'Cadastro-Estoque'!A:G,1,FALSE)),"",VLOOKUP(A6,'Cadastro-Estoque'!A:G,3,FALSE))</f>
        <v>FARDOS</v>
      </c>
      <c r="I6" s="209">
        <f>IF(A6="","",INDEX(Boletim!F$4:F$131,IFERROR(MATCH(Saidas!A6,'Cadastro-Estoque'!A$4:A$131,0)," ")))</f>
        <v>5226</v>
      </c>
      <c r="K6" s="229" t="s">
        <v>224</v>
      </c>
    </row>
    <row r="7" spans="1:11" ht="18.75" customHeight="1" thickBot="1" x14ac:dyDescent="0.3">
      <c r="A7" s="195" t="s">
        <v>1135</v>
      </c>
      <c r="B7" s="82"/>
      <c r="C7" s="96">
        <v>200</v>
      </c>
      <c r="D7" s="207"/>
      <c r="E7" s="209">
        <f t="shared" si="0"/>
        <v>0</v>
      </c>
      <c r="F7" s="209" t="str">
        <f>IF(ISBLANK(A7),"",IF(ISERROR(VLOOKUP(A7,'Cadastro-Estoque'!A:G,1,FALSE)),"Produto não cadastrado",VLOOKUP(A7,'Cadastro-Estoque'!A:G,4,FALSE)))</f>
        <v>ADRAM</v>
      </c>
      <c r="G7" s="209" t="str">
        <f>IF(ISBLANK(A7),"",IF(ISERROR(VLOOKUP(A7,'Cadastro-Estoque'!A:G,1,FALSE)),"Produto não cadastrado",VLOOKUP(A7,'Cadastro-Estoque'!A:G,2,FALSE)))</f>
        <v>FLOCÃO MILHO CINDERELA 20 X 500</v>
      </c>
      <c r="H7" s="209" t="str">
        <f>IF(ISERROR(VLOOKUP(A7,'Cadastro-Estoque'!A:G,1,FALSE)),"",VLOOKUP(A7,'Cadastro-Estoque'!A:G,3,FALSE))</f>
        <v>FARDOS</v>
      </c>
      <c r="I7" s="209">
        <f>IF(A7="","",INDEX(Boletim!F$4:F$131,IFERROR(MATCH(Saidas!A7,'Cadastro-Estoque'!A$4:A$131,0)," ")))</f>
        <v>1</v>
      </c>
      <c r="K7" s="230">
        <f>'Peso Fardos'!M131</f>
        <v>182805</v>
      </c>
    </row>
    <row r="8" spans="1:11" ht="18.75" customHeight="1" x14ac:dyDescent="0.25">
      <c r="A8" s="195" t="s">
        <v>1136</v>
      </c>
      <c r="B8" s="82"/>
      <c r="C8" s="96">
        <v>300</v>
      </c>
      <c r="D8" s="207"/>
      <c r="E8" s="209">
        <f t="shared" si="0"/>
        <v>0</v>
      </c>
      <c r="F8" s="209" t="str">
        <f>IF(ISBLANK(A8),"",IF(ISERROR(VLOOKUP(A8,'Cadastro-Estoque'!A:G,1,FALSE)),"Produto não cadastrado",VLOOKUP(A8,'Cadastro-Estoque'!A:G,4,FALSE)))</f>
        <v>ADRAM</v>
      </c>
      <c r="G8" s="209" t="str">
        <f>IF(ISBLANK(A8),"",IF(ISERROR(VLOOKUP(A8,'Cadastro-Estoque'!A:G,1,FALSE)),"Produto não cadastrado",VLOOKUP(A8,'Cadastro-Estoque'!A:G,2,FALSE)))</f>
        <v>AMIDO CINDERELA 12 X 1</v>
      </c>
      <c r="H8" s="209" t="str">
        <f>IF(ISERROR(VLOOKUP(A8,'Cadastro-Estoque'!A:G,1,FALSE)),"",VLOOKUP(A8,'Cadastro-Estoque'!A:G,3,FALSE))</f>
        <v>FARDOS</v>
      </c>
      <c r="I8" s="209">
        <f>IF(A8="","",INDEX(Boletim!F$4:F$131,IFERROR(MATCH(Saidas!A8,'Cadastro-Estoque'!A$4:A$131,0)," ")))</f>
        <v>1</v>
      </c>
      <c r="K8"/>
    </row>
    <row r="9" spans="1:11" ht="18.75" customHeight="1" x14ac:dyDescent="0.25">
      <c r="A9" s="195"/>
      <c r="B9" s="82"/>
      <c r="C9" s="96"/>
      <c r="D9" s="207"/>
      <c r="E9" s="209" t="str">
        <f t="shared" si="0"/>
        <v/>
      </c>
      <c r="F9" s="209" t="str">
        <f>IF(ISBLANK(A9),"",IF(ISERROR(VLOOKUP(A9,'Cadastro-Estoque'!A:G,1,FALSE)),"Produto não cadastrado",VLOOKUP(A9,'Cadastro-Estoque'!A:G,4,FALSE)))</f>
        <v/>
      </c>
      <c r="G9" s="209" t="str">
        <f>IF(ISBLANK(A9),"",IF(ISERROR(VLOOKUP(A9,'Cadastro-Estoque'!A:G,1,FALSE)),"Produto não cadastrado",VLOOKUP(A9,'Cadastro-Estoque'!A:G,2,FALSE)))</f>
        <v/>
      </c>
      <c r="H9" s="209" t="str">
        <f>IF(ISERROR(VLOOKUP(A9,'Cadastro-Estoque'!A:G,1,FALSE)),"",VLOOKUP(A9,'Cadastro-Estoque'!A:G,3,FALSE))</f>
        <v/>
      </c>
      <c r="I9" s="209" t="str">
        <f>IF(A9="","",INDEX(Boletim!F$4:F$131,IFERROR(MATCH(Saidas!A9,'Cadastro-Estoque'!A$4:A$131,0)," ")))</f>
        <v/>
      </c>
      <c r="K9"/>
    </row>
    <row r="10" spans="1:11" ht="18.75" customHeight="1" x14ac:dyDescent="0.25">
      <c r="A10" s="195"/>
      <c r="B10" s="82"/>
      <c r="C10" s="96"/>
      <c r="D10" s="207"/>
      <c r="E10" s="209" t="str">
        <f t="shared" ref="E10:E17" si="1">IF(ISBLANK(A10),"",C10*D10)</f>
        <v/>
      </c>
      <c r="F10" s="209" t="str">
        <f>IF(ISBLANK(A10),"",IF(ISERROR(VLOOKUP(A10,'Cadastro-Estoque'!A:G,1,FALSE)),"Produto não cadastrado",VLOOKUP(A10,'Cadastro-Estoque'!A:G,4,FALSE)))</f>
        <v/>
      </c>
      <c r="G10" s="209" t="str">
        <f>IF(ISBLANK(A10),"",IF(ISERROR(VLOOKUP(A10,'Cadastro-Estoque'!A:G,1,FALSE)),"Produto não cadastrado",VLOOKUP(A10,'Cadastro-Estoque'!A:G,2,FALSE)))</f>
        <v/>
      </c>
      <c r="H10" s="209" t="str">
        <f>IF(ISERROR(VLOOKUP(A10,'Cadastro-Estoque'!A:G,1,FALSE)),"",VLOOKUP(A10,'Cadastro-Estoque'!A:G,3,FALSE))</f>
        <v/>
      </c>
      <c r="I10" s="209" t="str">
        <f>IF(A10="","",INDEX(Boletim!F$4:F$131,IFERROR(MATCH(Saidas!A10,'Cadastro-Estoque'!A$4:A$131,0)," ")))</f>
        <v/>
      </c>
    </row>
    <row r="11" spans="1:11" ht="18.75" customHeight="1" x14ac:dyDescent="0.25">
      <c r="A11" s="195"/>
      <c r="B11" s="82"/>
      <c r="C11" s="96"/>
      <c r="D11" s="207"/>
      <c r="E11" s="209" t="str">
        <f t="shared" si="1"/>
        <v/>
      </c>
      <c r="F11" s="209" t="str">
        <f>IF(ISBLANK(A11),"",IF(ISERROR(VLOOKUP(A11,'Cadastro-Estoque'!A:G,1,FALSE)),"Produto não cadastrado",VLOOKUP(A11,'Cadastro-Estoque'!A:G,4,FALSE)))</f>
        <v/>
      </c>
      <c r="G11" s="209" t="str">
        <f>IF(ISBLANK(A11),"",IF(ISERROR(VLOOKUP(A11,'Cadastro-Estoque'!A:G,1,FALSE)),"Produto não cadastrado",VLOOKUP(A11,'Cadastro-Estoque'!A:G,2,FALSE)))</f>
        <v/>
      </c>
      <c r="H11" s="209" t="str">
        <f>IF(ISERROR(VLOOKUP(A11,'Cadastro-Estoque'!A:G,1,FALSE)),"",VLOOKUP(A11,'Cadastro-Estoque'!A:G,3,FALSE))</f>
        <v/>
      </c>
      <c r="I11" s="209" t="str">
        <f>IF(A11="","",INDEX(Boletim!F$4:F$131,IFERROR(MATCH(Saidas!A11,'Cadastro-Estoque'!A$4:A$131,0)," ")))</f>
        <v/>
      </c>
    </row>
    <row r="12" spans="1:11" ht="18.75" customHeight="1" x14ac:dyDescent="0.25">
      <c r="A12" s="71"/>
      <c r="B12" s="82"/>
      <c r="C12" s="96"/>
      <c r="D12" s="207"/>
      <c r="E12" s="209" t="str">
        <f t="shared" si="1"/>
        <v/>
      </c>
      <c r="F12" s="209" t="str">
        <f>IF(ISBLANK(A12),"",IF(ISERROR(VLOOKUP(A12,'Cadastro-Estoque'!A:G,1,FALSE)),"Produto não cadastrado",VLOOKUP(A12,'Cadastro-Estoque'!A:G,4,FALSE)))</f>
        <v/>
      </c>
      <c r="G12" s="209" t="str">
        <f>IF(ISBLANK(A12),"",IF(ISERROR(VLOOKUP(A12,'Cadastro-Estoque'!A:G,1,FALSE)),"Produto não cadastrado",VLOOKUP(A12,'Cadastro-Estoque'!A:G,2,FALSE)))</f>
        <v/>
      </c>
      <c r="H12" s="209" t="str">
        <f>IF(ISERROR(VLOOKUP(A12,'Cadastro-Estoque'!A:G,1,FALSE)),"",VLOOKUP(A12,'Cadastro-Estoque'!A:G,3,FALSE))</f>
        <v/>
      </c>
      <c r="I12" s="209" t="str">
        <f>IF(A12="","",INDEX(Boletim!F$4:F$131,IFERROR(MATCH(Saidas!A12,'Cadastro-Estoque'!A$4:A$131,0)," ")))</f>
        <v/>
      </c>
    </row>
    <row r="13" spans="1:11" ht="18.75" customHeight="1" x14ac:dyDescent="0.25">
      <c r="A13" s="71"/>
      <c r="B13" s="82"/>
      <c r="C13" s="96"/>
      <c r="D13" s="207"/>
      <c r="E13" s="209" t="str">
        <f t="shared" si="1"/>
        <v/>
      </c>
      <c r="F13" s="209" t="str">
        <f>IF(ISBLANK(A13),"",IF(ISERROR(VLOOKUP(A13,'Cadastro-Estoque'!A:G,1,FALSE)),"Produto não cadastrado",VLOOKUP(A13,'Cadastro-Estoque'!A:G,4,FALSE)))</f>
        <v/>
      </c>
      <c r="G13" s="209" t="str">
        <f>IF(ISBLANK(A13),"",IF(ISERROR(VLOOKUP(A13,'Cadastro-Estoque'!A:G,1,FALSE)),"Produto não cadastrado",VLOOKUP(A13,'Cadastro-Estoque'!A:G,2,FALSE)))</f>
        <v/>
      </c>
      <c r="H13" s="209" t="str">
        <f>IF(ISERROR(VLOOKUP(A13,'Cadastro-Estoque'!A:G,1,FALSE)),"",VLOOKUP(A13,'Cadastro-Estoque'!A:G,3,FALSE))</f>
        <v/>
      </c>
      <c r="I13" s="209" t="str">
        <f>IF(A13="","",INDEX(Boletim!F$4:F$131,IFERROR(MATCH(Saidas!A13,'Cadastro-Estoque'!A$4:A$131,0)," ")))</f>
        <v/>
      </c>
    </row>
    <row r="14" spans="1:11" ht="18.75" customHeight="1" x14ac:dyDescent="0.25">
      <c r="A14" s="71"/>
      <c r="B14" s="82"/>
      <c r="C14" s="96"/>
      <c r="D14" s="207"/>
      <c r="E14" s="209" t="str">
        <f t="shared" si="1"/>
        <v/>
      </c>
      <c r="F14" s="209" t="str">
        <f>IF(ISBLANK(A14),"",IF(ISERROR(VLOOKUP(A14,'Cadastro-Estoque'!A:G,1,FALSE)),"Produto não cadastrado",VLOOKUP(A14,'Cadastro-Estoque'!A:G,4,FALSE)))</f>
        <v/>
      </c>
      <c r="G14" s="209" t="str">
        <f>IF(ISBLANK(A14),"",IF(ISERROR(VLOOKUP(A14,'Cadastro-Estoque'!A:G,1,FALSE)),"Produto não cadastrado",VLOOKUP(A14,'Cadastro-Estoque'!A:G,2,FALSE)))</f>
        <v/>
      </c>
      <c r="H14" s="209" t="str">
        <f>IF(ISERROR(VLOOKUP(A14,'Cadastro-Estoque'!A:G,1,FALSE)),"",VLOOKUP(A14,'Cadastro-Estoque'!A:G,3,FALSE))</f>
        <v/>
      </c>
      <c r="I14" s="209" t="str">
        <f>IF(A14="","",INDEX(Boletim!F$4:F$131,IFERROR(MATCH(Saidas!A14,'Cadastro-Estoque'!A$4:A$131,0)," ")))</f>
        <v/>
      </c>
    </row>
    <row r="15" spans="1:11" ht="18.75" customHeight="1" x14ac:dyDescent="0.25">
      <c r="A15" s="195"/>
      <c r="B15" s="82"/>
      <c r="C15" s="96"/>
      <c r="D15" s="207"/>
      <c r="E15" s="209" t="str">
        <f t="shared" si="1"/>
        <v/>
      </c>
      <c r="F15" s="209" t="str">
        <f>IF(ISBLANK(A15),"",IF(ISERROR(VLOOKUP(A15,'Cadastro-Estoque'!A:G,1,FALSE)),"Produto não cadastrado",VLOOKUP(A15,'Cadastro-Estoque'!A:G,4,FALSE)))</f>
        <v/>
      </c>
      <c r="G15" s="209" t="str">
        <f>IF(ISBLANK(A15),"",IF(ISERROR(VLOOKUP(A15,'Cadastro-Estoque'!A:G,1,FALSE)),"Produto não cadastrado",VLOOKUP(A15,'Cadastro-Estoque'!A:G,2,FALSE)))</f>
        <v/>
      </c>
      <c r="H15" s="209" t="str">
        <f>IF(ISERROR(VLOOKUP(A15,'Cadastro-Estoque'!A:G,1,FALSE)),"",VLOOKUP(A15,'Cadastro-Estoque'!A:G,3,FALSE))</f>
        <v/>
      </c>
      <c r="I15" s="209" t="str">
        <f>IF(A15="","",INDEX(Boletim!F$4:F$131,IFERROR(MATCH(Saidas!A15,'Cadastro-Estoque'!A$4:A$131,0)," ")))</f>
        <v/>
      </c>
    </row>
    <row r="16" spans="1:11" ht="18.75" customHeight="1" x14ac:dyDescent="0.25">
      <c r="A16" s="195"/>
      <c r="B16" s="82"/>
      <c r="C16" s="96"/>
      <c r="D16" s="207"/>
      <c r="E16" s="209" t="str">
        <f>IF(ISBLANK(A16),"",C16*D16)</f>
        <v/>
      </c>
      <c r="F16" s="209" t="str">
        <f>IF(ISBLANK(A16),"",IF(ISERROR(VLOOKUP(A16,'Cadastro-Estoque'!A:G,1,FALSE)),"Produto não cadastrado",VLOOKUP(A16,'Cadastro-Estoque'!A:G,4,FALSE)))</f>
        <v/>
      </c>
      <c r="G16" s="209" t="str">
        <f>IF(ISBLANK(A16),"",IF(ISERROR(VLOOKUP(A16,'Cadastro-Estoque'!A:G,1,FALSE)),"Produto não cadastrado",VLOOKUP(A16,'Cadastro-Estoque'!A:G,2,FALSE)))</f>
        <v/>
      </c>
      <c r="H16" s="209" t="str">
        <f>IF(ISERROR(VLOOKUP(A16,'Cadastro-Estoque'!A:G,1,FALSE)),"",VLOOKUP(A16,'Cadastro-Estoque'!A:G,3,FALSE))</f>
        <v/>
      </c>
      <c r="I16" s="209" t="str">
        <f>IF(A16="","",INDEX(Boletim!F$4:F$131,IFERROR(MATCH(Saidas!A16,'Cadastro-Estoque'!A$4:A$131,0)," ")))</f>
        <v/>
      </c>
    </row>
    <row r="17" spans="1:9" ht="18.75" customHeight="1" x14ac:dyDescent="0.25">
      <c r="A17" s="195"/>
      <c r="B17" s="82"/>
      <c r="C17" s="96"/>
      <c r="D17" s="207"/>
      <c r="E17" s="209" t="str">
        <f t="shared" si="1"/>
        <v/>
      </c>
      <c r="F17" s="209" t="str">
        <f>IF(ISBLANK(A17),"",IF(ISERROR(VLOOKUP(A17,'Cadastro-Estoque'!A:G,1,FALSE)),"Produto não cadastrado",VLOOKUP(A17,'Cadastro-Estoque'!A:G,4,FALSE)))</f>
        <v/>
      </c>
      <c r="G17" s="209" t="str">
        <f>IF(ISBLANK(A17),"",IF(ISERROR(VLOOKUP(A17,'Cadastro-Estoque'!A:G,1,FALSE)),"Produto não cadastrado",VLOOKUP(A17,'Cadastro-Estoque'!A:G,2,FALSE)))</f>
        <v/>
      </c>
      <c r="H17" s="209" t="str">
        <f>IF(ISERROR(VLOOKUP(A17,'Cadastro-Estoque'!A:G,1,FALSE)),"",VLOOKUP(A17,'Cadastro-Estoque'!A:G,3,FALSE))</f>
        <v/>
      </c>
      <c r="I17" s="209" t="str">
        <f>IF(A17="","",INDEX(Boletim!F$4:F$131,IFERROR(MATCH(Saidas!A17,'Cadastro-Estoque'!A$4:A$131,0)," ")))</f>
        <v/>
      </c>
    </row>
    <row r="18" spans="1:9" ht="18.75" customHeight="1" x14ac:dyDescent="0.25">
      <c r="A18" s="195"/>
      <c r="B18" s="82"/>
      <c r="C18" s="96"/>
      <c r="D18" s="207"/>
      <c r="E18" s="209" t="str">
        <f>IF(ISBLANK(A18),"",C18*D18)</f>
        <v/>
      </c>
      <c r="F18" s="209" t="str">
        <f>IF(ISBLANK(A18),"",IF(ISERROR(VLOOKUP(A18,'Cadastro-Estoque'!A:G,1,FALSE)),"Produto não cadastrado",VLOOKUP(A18,'Cadastro-Estoque'!A:G,4,FALSE)))</f>
        <v/>
      </c>
      <c r="G18" s="209" t="str">
        <f>IF(ISBLANK(A18),"",IF(ISERROR(VLOOKUP(A18,'Cadastro-Estoque'!A:G,1,FALSE)),"Produto não cadastrado",VLOOKUP(A18,'Cadastro-Estoque'!A:G,2,FALSE)))</f>
        <v/>
      </c>
      <c r="H18" s="209" t="str">
        <f>IF(ISERROR(VLOOKUP(A18,'Cadastro-Estoque'!A:G,1,FALSE)),"",VLOOKUP(A18,'Cadastro-Estoque'!A:G,3,FALSE))</f>
        <v/>
      </c>
      <c r="I18" s="209" t="str">
        <f>IF(A18="","",INDEX(Boletim!F$4:F$131,IFERROR(MATCH(Saidas!A18,'Cadastro-Estoque'!A$4:A$131,0)," ")))</f>
        <v/>
      </c>
    </row>
    <row r="19" spans="1:9" ht="18.75" customHeight="1" x14ac:dyDescent="0.25">
      <c r="A19" s="195"/>
      <c r="B19" s="82"/>
      <c r="C19" s="96"/>
      <c r="D19" s="207"/>
      <c r="E19" s="209" t="str">
        <f t="shared" ref="E19:E82" si="2">IF(ISBLANK(A19),"",C19*D19)</f>
        <v/>
      </c>
      <c r="F19" s="209" t="str">
        <f>IF(ISBLANK(A19),"",IF(ISERROR(VLOOKUP(A19,'Cadastro-Estoque'!A:G,1,FALSE)),"Produto não cadastrado",VLOOKUP(A19,'Cadastro-Estoque'!A:G,4,FALSE)))</f>
        <v/>
      </c>
      <c r="G19" s="209" t="str">
        <f>IF(ISBLANK(A19),"",IF(ISERROR(VLOOKUP(A19,'Cadastro-Estoque'!A:G,1,FALSE)),"Produto não cadastrado",VLOOKUP(A19,'Cadastro-Estoque'!A:G,2,FALSE)))</f>
        <v/>
      </c>
      <c r="H19" s="209" t="str">
        <f>IF(ISERROR(VLOOKUP(A19,'Cadastro-Estoque'!A:G,1,FALSE)),"",VLOOKUP(A19,'Cadastro-Estoque'!A:G,3,FALSE))</f>
        <v/>
      </c>
      <c r="I19" s="209" t="str">
        <f>IF(A19="","",INDEX(Boletim!F$4:F$131,IFERROR(MATCH(Saidas!A19,'Cadastro-Estoque'!A$4:A$131,0)," ")))</f>
        <v/>
      </c>
    </row>
    <row r="20" spans="1:9" ht="18.75" customHeight="1" x14ac:dyDescent="0.25">
      <c r="A20" s="195"/>
      <c r="B20" s="82"/>
      <c r="C20" s="96"/>
      <c r="D20" s="207"/>
      <c r="E20" s="209" t="str">
        <f t="shared" si="2"/>
        <v/>
      </c>
      <c r="F20" s="209" t="str">
        <f>IF(ISBLANK(A20),"",IF(ISERROR(VLOOKUP(A20,'Cadastro-Estoque'!A:G,1,FALSE)),"Produto não cadastrado",VLOOKUP(A20,'Cadastro-Estoque'!A:G,4,FALSE)))</f>
        <v/>
      </c>
      <c r="G20" s="209" t="str">
        <f>IF(ISBLANK(A20),"",IF(ISERROR(VLOOKUP(A20,'Cadastro-Estoque'!A:G,1,FALSE)),"Produto não cadastrado",VLOOKUP(A20,'Cadastro-Estoque'!A:G,2,FALSE)))</f>
        <v/>
      </c>
      <c r="H20" s="209" t="str">
        <f>IF(ISERROR(VLOOKUP(A20,'Cadastro-Estoque'!A:G,1,FALSE)),"",VLOOKUP(A20,'Cadastro-Estoque'!A:G,3,FALSE))</f>
        <v/>
      </c>
      <c r="I20" s="209" t="str">
        <f>IF(A20="","",INDEX(Boletim!F$4:F$131,IFERROR(MATCH(Saidas!A20,'Cadastro-Estoque'!A$4:A$131,0)," ")))</f>
        <v/>
      </c>
    </row>
    <row r="21" spans="1:9" ht="18.75" customHeight="1" x14ac:dyDescent="0.25">
      <c r="A21" s="195"/>
      <c r="B21" s="82"/>
      <c r="C21" s="96"/>
      <c r="D21" s="207"/>
      <c r="E21" s="209" t="str">
        <f t="shared" si="2"/>
        <v/>
      </c>
      <c r="F21" s="209" t="str">
        <f>IF(ISBLANK(A21),"",IF(ISERROR(VLOOKUP(A21,'Cadastro-Estoque'!A:G,1,FALSE)),"Produto não cadastrado",VLOOKUP(A21,'Cadastro-Estoque'!A:G,4,FALSE)))</f>
        <v/>
      </c>
      <c r="G21" s="209" t="str">
        <f>IF(ISBLANK(A21),"",IF(ISERROR(VLOOKUP(A21,'Cadastro-Estoque'!A:G,1,FALSE)),"Produto não cadastrado",VLOOKUP(A21,'Cadastro-Estoque'!A:G,2,FALSE)))</f>
        <v/>
      </c>
      <c r="H21" s="209" t="str">
        <f>IF(ISERROR(VLOOKUP(A21,'Cadastro-Estoque'!A:G,1,FALSE)),"",VLOOKUP(A21,'Cadastro-Estoque'!A:G,3,FALSE))</f>
        <v/>
      </c>
      <c r="I21" s="209" t="str">
        <f>IF(A21="","",INDEX(Boletim!F$4:F$131,IFERROR(MATCH(Saidas!A21,'Cadastro-Estoque'!A$4:A$131,0)," ")))</f>
        <v/>
      </c>
    </row>
    <row r="22" spans="1:9" ht="18.75" customHeight="1" x14ac:dyDescent="0.25">
      <c r="A22" s="195"/>
      <c r="B22" s="82"/>
      <c r="C22" s="96"/>
      <c r="D22" s="207"/>
      <c r="E22" s="209" t="str">
        <f t="shared" si="2"/>
        <v/>
      </c>
      <c r="F22" s="209" t="str">
        <f>IF(ISBLANK(A22),"",IF(ISERROR(VLOOKUP(A22,'Cadastro-Estoque'!A:G,1,FALSE)),"Produto não cadastrado",VLOOKUP(A22,'Cadastro-Estoque'!A:G,4,FALSE)))</f>
        <v/>
      </c>
      <c r="G22" s="209" t="str">
        <f>IF(ISBLANK(A22),"",IF(ISERROR(VLOOKUP(A22,'Cadastro-Estoque'!A:G,1,FALSE)),"Produto não cadastrado",VLOOKUP(A22,'Cadastro-Estoque'!A:G,2,FALSE)))</f>
        <v/>
      </c>
      <c r="H22" s="209" t="str">
        <f>IF(ISERROR(VLOOKUP(A22,'Cadastro-Estoque'!A:G,1,FALSE)),"",VLOOKUP(A22,'Cadastro-Estoque'!A:G,3,FALSE))</f>
        <v/>
      </c>
      <c r="I22" s="209" t="str">
        <f>IF(A22="","",INDEX(Boletim!F$4:F$131,IFERROR(MATCH(Saidas!A22,'Cadastro-Estoque'!A$4:A$131,0)," ")))</f>
        <v/>
      </c>
    </row>
    <row r="23" spans="1:9" ht="18.75" customHeight="1" x14ac:dyDescent="0.25">
      <c r="A23" s="195"/>
      <c r="B23" s="82"/>
      <c r="C23" s="96"/>
      <c r="D23" s="207"/>
      <c r="E23" s="209" t="str">
        <f t="shared" si="2"/>
        <v/>
      </c>
      <c r="F23" s="209" t="str">
        <f>IF(ISBLANK(A23),"",IF(ISERROR(VLOOKUP(A23,'Cadastro-Estoque'!A:G,1,FALSE)),"Produto não cadastrado",VLOOKUP(A23,'Cadastro-Estoque'!A:G,4,FALSE)))</f>
        <v/>
      </c>
      <c r="G23" s="209" t="str">
        <f>IF(ISBLANK(A23),"",IF(ISERROR(VLOOKUP(A23,'Cadastro-Estoque'!A:G,1,FALSE)),"Produto não cadastrado",VLOOKUP(A23,'Cadastro-Estoque'!A:G,2,FALSE)))</f>
        <v/>
      </c>
      <c r="H23" s="209" t="str">
        <f>IF(ISERROR(VLOOKUP(A23,'Cadastro-Estoque'!A:G,1,FALSE)),"",VLOOKUP(A23,'Cadastro-Estoque'!A:G,3,FALSE))</f>
        <v/>
      </c>
      <c r="I23" s="209" t="str">
        <f>IF(A23="","",INDEX(Boletim!F$4:F$131,IFERROR(MATCH(Saidas!A23,'Cadastro-Estoque'!A$4:A$131,0)," ")))</f>
        <v/>
      </c>
    </row>
    <row r="24" spans="1:9" ht="18.75" customHeight="1" x14ac:dyDescent="0.25">
      <c r="A24" s="195"/>
      <c r="B24" s="82"/>
      <c r="C24" s="96"/>
      <c r="D24" s="207"/>
      <c r="E24" s="209" t="str">
        <f t="shared" si="2"/>
        <v/>
      </c>
      <c r="F24" s="209" t="str">
        <f>IF(ISBLANK(A24),"",IF(ISERROR(VLOOKUP(A24,'Cadastro-Estoque'!A:G,1,FALSE)),"Produto não cadastrado",VLOOKUP(A24,'Cadastro-Estoque'!A:G,4,FALSE)))</f>
        <v/>
      </c>
      <c r="G24" s="209" t="str">
        <f>IF(ISBLANK(A24),"",IF(ISERROR(VLOOKUP(A24,'Cadastro-Estoque'!A:G,1,FALSE)),"Produto não cadastrado",VLOOKUP(A24,'Cadastro-Estoque'!A:G,2,FALSE)))</f>
        <v/>
      </c>
      <c r="H24" s="209" t="str">
        <f>IF(ISERROR(VLOOKUP(A24,'Cadastro-Estoque'!A:G,1,FALSE)),"",VLOOKUP(A24,'Cadastro-Estoque'!A:G,3,FALSE))</f>
        <v/>
      </c>
      <c r="I24" s="209" t="str">
        <f>IF(A24="","",INDEX(Boletim!F$4:F$131,IFERROR(MATCH(Saidas!A24,'Cadastro-Estoque'!A$4:A$131,0)," ")))</f>
        <v/>
      </c>
    </row>
    <row r="25" spans="1:9" ht="18.75" customHeight="1" x14ac:dyDescent="0.25">
      <c r="A25" s="195"/>
      <c r="B25" s="82"/>
      <c r="C25" s="96"/>
      <c r="D25" s="207"/>
      <c r="E25" s="209" t="str">
        <f t="shared" si="2"/>
        <v/>
      </c>
      <c r="F25" s="209" t="str">
        <f>IF(ISBLANK(A25),"",IF(ISERROR(VLOOKUP(A25,'Cadastro-Estoque'!A:G,1,FALSE)),"Produto não cadastrado",VLOOKUP(A25,'Cadastro-Estoque'!A:G,4,FALSE)))</f>
        <v/>
      </c>
      <c r="G25" s="209" t="str">
        <f>IF(ISBLANK(A25),"",IF(ISERROR(VLOOKUP(A25,'Cadastro-Estoque'!A:G,1,FALSE)),"Produto não cadastrado",VLOOKUP(A25,'Cadastro-Estoque'!A:G,2,FALSE)))</f>
        <v/>
      </c>
      <c r="H25" s="209" t="str">
        <f>IF(ISERROR(VLOOKUP(A25,'Cadastro-Estoque'!A:G,1,FALSE)),"",VLOOKUP(A25,'Cadastro-Estoque'!A:G,3,FALSE))</f>
        <v/>
      </c>
      <c r="I25" s="209" t="str">
        <f>IF(A25="","",INDEX(Boletim!F$4:F$131,IFERROR(MATCH(Saidas!A25,'Cadastro-Estoque'!A$4:A$131,0)," ")))</f>
        <v/>
      </c>
    </row>
    <row r="26" spans="1:9" ht="18.75" customHeight="1" x14ac:dyDescent="0.25">
      <c r="A26" s="195"/>
      <c r="B26" s="82"/>
      <c r="C26" s="96"/>
      <c r="D26" s="207"/>
      <c r="E26" s="209" t="str">
        <f t="shared" si="2"/>
        <v/>
      </c>
      <c r="F26" s="209" t="str">
        <f>IF(ISBLANK(A26),"",IF(ISERROR(VLOOKUP(A26,'Cadastro-Estoque'!A:G,1,FALSE)),"Produto não cadastrado",VLOOKUP(A26,'Cadastro-Estoque'!A:G,4,FALSE)))</f>
        <v/>
      </c>
      <c r="G26" s="209" t="str">
        <f>IF(ISBLANK(A26),"",IF(ISERROR(VLOOKUP(A26,'Cadastro-Estoque'!A:G,1,FALSE)),"Produto não cadastrado",VLOOKUP(A26,'Cadastro-Estoque'!A:G,2,FALSE)))</f>
        <v/>
      </c>
      <c r="H26" s="209" t="str">
        <f>IF(ISERROR(VLOOKUP(A26,'Cadastro-Estoque'!A:G,1,FALSE)),"",VLOOKUP(A26,'Cadastro-Estoque'!A:G,3,FALSE))</f>
        <v/>
      </c>
      <c r="I26" s="209" t="str">
        <f>IF(A26="","",INDEX(Boletim!F27:F144,IFERROR(MATCH(Saidas!A26,'Cadastro-Estoque'!A27:A143,0)," ")))</f>
        <v/>
      </c>
    </row>
    <row r="27" spans="1:9" ht="18.75" customHeight="1" x14ac:dyDescent="0.25">
      <c r="A27" s="195"/>
      <c r="B27" s="82"/>
      <c r="C27" s="96"/>
      <c r="D27" s="207"/>
      <c r="E27" s="209" t="str">
        <f t="shared" si="2"/>
        <v/>
      </c>
      <c r="F27" s="209" t="str">
        <f>IF(ISBLANK(A27),"",IF(ISERROR(VLOOKUP(A27,'Cadastro-Estoque'!A:G,1,FALSE)),"Produto não cadastrado",VLOOKUP(A27,'Cadastro-Estoque'!A:G,4,FALSE)))</f>
        <v/>
      </c>
      <c r="G27" s="209" t="str">
        <f>IF(ISBLANK(A27),"",IF(ISERROR(VLOOKUP(A27,'Cadastro-Estoque'!A:G,1,FALSE)),"Produto não cadastrado",VLOOKUP(A27,'Cadastro-Estoque'!A:G,2,FALSE)))</f>
        <v/>
      </c>
      <c r="H27" s="209" t="str">
        <f>IF(ISERROR(VLOOKUP(A27,'Cadastro-Estoque'!A:G,1,FALSE)),"",VLOOKUP(A27,'Cadastro-Estoque'!A:G,3,FALSE))</f>
        <v/>
      </c>
      <c r="I27" s="209" t="str">
        <f>IF(A27="","",INDEX(Boletim!F28:F145,IFERROR(MATCH(Saidas!A27,'Cadastro-Estoque'!A28:A144,0)," ")))</f>
        <v/>
      </c>
    </row>
    <row r="28" spans="1:9" ht="18.75" customHeight="1" x14ac:dyDescent="0.25">
      <c r="A28" s="195"/>
      <c r="B28" s="82"/>
      <c r="C28" s="96"/>
      <c r="D28" s="207"/>
      <c r="E28" s="209" t="str">
        <f t="shared" si="2"/>
        <v/>
      </c>
      <c r="F28" s="209" t="str">
        <f>IF(ISBLANK(A28),"",IF(ISERROR(VLOOKUP(A28,'Cadastro-Estoque'!A:G,1,FALSE)),"Produto não cadastrado",VLOOKUP(A28,'Cadastro-Estoque'!A:G,4,FALSE)))</f>
        <v/>
      </c>
      <c r="G28" s="209" t="str">
        <f>IF(ISBLANK(A28),"",IF(ISERROR(VLOOKUP(A28,'Cadastro-Estoque'!A:G,1,FALSE)),"Produto não cadastrado",VLOOKUP(A28,'Cadastro-Estoque'!A:G,2,FALSE)))</f>
        <v/>
      </c>
      <c r="H28" s="209" t="str">
        <f>IF(ISERROR(VLOOKUP(A28,'Cadastro-Estoque'!A:G,1,FALSE)),"",VLOOKUP(A28,'Cadastro-Estoque'!A:G,3,FALSE))</f>
        <v/>
      </c>
      <c r="I28" s="209" t="str">
        <f>IF(A28="","",INDEX(Boletim!F29:F146,IFERROR(MATCH(Saidas!A28,'Cadastro-Estoque'!A29:A145,0)," ")))</f>
        <v/>
      </c>
    </row>
    <row r="29" spans="1:9" ht="18.75" customHeight="1" x14ac:dyDescent="0.25">
      <c r="A29" s="195"/>
      <c r="B29" s="82"/>
      <c r="C29" s="96"/>
      <c r="D29" s="207"/>
      <c r="E29" s="209" t="str">
        <f t="shared" si="2"/>
        <v/>
      </c>
      <c r="F29" s="209" t="str">
        <f>IF(ISBLANK(A29),"",IF(ISERROR(VLOOKUP(A29,'Cadastro-Estoque'!A:G,1,FALSE)),"Produto não cadastrado",VLOOKUP(A29,'Cadastro-Estoque'!A:G,4,FALSE)))</f>
        <v/>
      </c>
      <c r="G29" s="209" t="str">
        <f>IF(ISBLANK(A29),"",IF(ISERROR(VLOOKUP(A29,'Cadastro-Estoque'!A:G,1,FALSE)),"Produto não cadastrado",VLOOKUP(A29,'Cadastro-Estoque'!A:G,2,FALSE)))</f>
        <v/>
      </c>
      <c r="H29" s="209" t="str">
        <f>IF(ISERROR(VLOOKUP(A29,'Cadastro-Estoque'!A:G,1,FALSE)),"",VLOOKUP(A29,'Cadastro-Estoque'!A:G,3,FALSE))</f>
        <v/>
      </c>
      <c r="I29" s="209" t="str">
        <f>IF(A29="","",INDEX(Boletim!F30:F147,IFERROR(MATCH(Saidas!A29,'Cadastro-Estoque'!A30:A146,0)," ")))</f>
        <v/>
      </c>
    </row>
    <row r="30" spans="1:9" ht="18.75" customHeight="1" x14ac:dyDescent="0.25">
      <c r="A30" s="195"/>
      <c r="B30" s="82"/>
      <c r="C30" s="96"/>
      <c r="D30" s="207"/>
      <c r="E30" s="209" t="str">
        <f t="shared" si="2"/>
        <v/>
      </c>
      <c r="F30" s="209" t="str">
        <f>IF(ISBLANK(A30),"",IF(ISERROR(VLOOKUP(A30,'Cadastro-Estoque'!A:G,1,FALSE)),"Produto não cadastrado",VLOOKUP(A30,'Cadastro-Estoque'!A:G,4,FALSE)))</f>
        <v/>
      </c>
      <c r="G30" s="209" t="str">
        <f>IF(ISBLANK(A30),"",IF(ISERROR(VLOOKUP(A30,'Cadastro-Estoque'!A:G,1,FALSE)),"Produto não cadastrado",VLOOKUP(A30,'Cadastro-Estoque'!A:G,2,FALSE)))</f>
        <v/>
      </c>
      <c r="H30" s="209" t="str">
        <f>IF(ISERROR(VLOOKUP(A30,'Cadastro-Estoque'!A:G,1,FALSE)),"",VLOOKUP(A30,'Cadastro-Estoque'!A:G,3,FALSE))</f>
        <v/>
      </c>
      <c r="I30" s="209" t="str">
        <f>IF(A30="","",INDEX(Boletim!F31:F148,IFERROR(MATCH(Saidas!A30,'Cadastro-Estoque'!A31:A147,0)," ")))</f>
        <v/>
      </c>
    </row>
    <row r="31" spans="1:9" ht="18.75" customHeight="1" x14ac:dyDescent="0.25">
      <c r="A31" s="195"/>
      <c r="B31" s="82"/>
      <c r="C31" s="96"/>
      <c r="D31" s="207"/>
      <c r="E31" s="209" t="str">
        <f t="shared" si="2"/>
        <v/>
      </c>
      <c r="F31" s="209" t="str">
        <f>IF(ISBLANK(A31),"",IF(ISERROR(VLOOKUP(A31,'Cadastro-Estoque'!A:G,1,FALSE)),"Produto não cadastrado",VLOOKUP(A31,'Cadastro-Estoque'!A:G,4,FALSE)))</f>
        <v/>
      </c>
      <c r="G31" s="209" t="str">
        <f>IF(ISBLANK(A31),"",IF(ISERROR(VLOOKUP(A31,'Cadastro-Estoque'!A:G,1,FALSE)),"Produto não cadastrado",VLOOKUP(A31,'Cadastro-Estoque'!A:G,2,FALSE)))</f>
        <v/>
      </c>
      <c r="H31" s="209" t="str">
        <f>IF(ISERROR(VLOOKUP(A31,'Cadastro-Estoque'!A:G,1,FALSE)),"",VLOOKUP(A31,'Cadastro-Estoque'!A:G,3,FALSE))</f>
        <v/>
      </c>
      <c r="I31" s="209" t="str">
        <f>IF(A31="","",INDEX(Boletim!F32:F149,IFERROR(MATCH(Saidas!A31,'Cadastro-Estoque'!A32:A148,0)," ")))</f>
        <v/>
      </c>
    </row>
    <row r="32" spans="1:9" ht="18.75" customHeight="1" x14ac:dyDescent="0.25">
      <c r="A32" s="195"/>
      <c r="B32" s="82"/>
      <c r="C32" s="96"/>
      <c r="D32" s="207"/>
      <c r="E32" s="209" t="str">
        <f t="shared" si="2"/>
        <v/>
      </c>
      <c r="F32" s="209" t="str">
        <f>IF(ISBLANK(A32),"",IF(ISERROR(VLOOKUP(A32,'Cadastro-Estoque'!A:G,1,FALSE)),"Produto não cadastrado",VLOOKUP(A32,'Cadastro-Estoque'!A:G,4,FALSE)))</f>
        <v/>
      </c>
      <c r="G32" s="209" t="str">
        <f>IF(ISBLANK(A32),"",IF(ISERROR(VLOOKUP(A32,'Cadastro-Estoque'!A:G,1,FALSE)),"Produto não cadastrado",VLOOKUP(A32,'Cadastro-Estoque'!A:G,2,FALSE)))</f>
        <v/>
      </c>
      <c r="H32" s="209" t="str">
        <f>IF(ISERROR(VLOOKUP(A32,'Cadastro-Estoque'!A:G,1,FALSE)),"",VLOOKUP(A32,'Cadastro-Estoque'!A:G,3,FALSE))</f>
        <v/>
      </c>
      <c r="I32" s="209" t="str">
        <f>IF(A32="","",INDEX(Boletim!F33:F150,IFERROR(MATCH(Saidas!A32,'Cadastro-Estoque'!A33:A149,0)," ")))</f>
        <v/>
      </c>
    </row>
    <row r="33" spans="1:9" ht="18.75" customHeight="1" x14ac:dyDescent="0.25">
      <c r="A33" s="195"/>
      <c r="B33" s="82"/>
      <c r="C33" s="96"/>
      <c r="D33" s="207"/>
      <c r="E33" s="209" t="str">
        <f t="shared" si="2"/>
        <v/>
      </c>
      <c r="F33" s="209" t="str">
        <f>IF(ISBLANK(A33),"",IF(ISERROR(VLOOKUP(A33,'Cadastro-Estoque'!A:G,1,FALSE)),"Produto não cadastrado",VLOOKUP(A33,'Cadastro-Estoque'!A:G,4,FALSE)))</f>
        <v/>
      </c>
      <c r="G33" s="209" t="str">
        <f>IF(ISBLANK(A33),"",IF(ISERROR(VLOOKUP(A33,'Cadastro-Estoque'!A:G,1,FALSE)),"Produto não cadastrado",VLOOKUP(A33,'Cadastro-Estoque'!A:G,2,FALSE)))</f>
        <v/>
      </c>
      <c r="H33" s="209" t="str">
        <f>IF(ISERROR(VLOOKUP(A33,'Cadastro-Estoque'!A:G,1,FALSE)),"",VLOOKUP(A33,'Cadastro-Estoque'!A:G,3,FALSE))</f>
        <v/>
      </c>
      <c r="I33" s="209" t="str">
        <f>IF(A33="","",INDEX(Boletim!F34:F151,IFERROR(MATCH(Saidas!A33,'Cadastro-Estoque'!A34:A150,0)," ")))</f>
        <v/>
      </c>
    </row>
    <row r="34" spans="1:9" ht="18.75" customHeight="1" x14ac:dyDescent="0.25">
      <c r="A34" s="195"/>
      <c r="B34" s="82"/>
      <c r="C34" s="96"/>
      <c r="D34" s="207"/>
      <c r="E34" s="209" t="str">
        <f t="shared" si="2"/>
        <v/>
      </c>
      <c r="F34" s="209" t="str">
        <f>IF(ISBLANK(A34),"",IF(ISERROR(VLOOKUP(A34,'Cadastro-Estoque'!A:G,1,FALSE)),"Produto não cadastrado",VLOOKUP(A34,'Cadastro-Estoque'!A:G,4,FALSE)))</f>
        <v/>
      </c>
      <c r="G34" s="209" t="str">
        <f>IF(ISBLANK(A34),"",IF(ISERROR(VLOOKUP(A34,'Cadastro-Estoque'!A:G,1,FALSE)),"Produto não cadastrado",VLOOKUP(A34,'Cadastro-Estoque'!A:G,2,FALSE)))</f>
        <v/>
      </c>
      <c r="H34" s="209" t="str">
        <f>IF(ISERROR(VLOOKUP(A34,'Cadastro-Estoque'!A:G,1,FALSE)),"",VLOOKUP(A34,'Cadastro-Estoque'!A:G,3,FALSE))</f>
        <v/>
      </c>
      <c r="I34" s="209" t="str">
        <f>IF(A34="","",INDEX(Boletim!F35:F152,IFERROR(MATCH(Saidas!A34,'Cadastro-Estoque'!A35:A151,0)," ")))</f>
        <v/>
      </c>
    </row>
    <row r="35" spans="1:9" ht="18.75" customHeight="1" x14ac:dyDescent="0.25">
      <c r="A35" s="195"/>
      <c r="B35" s="82"/>
      <c r="C35" s="96"/>
      <c r="D35" s="207"/>
      <c r="E35" s="209" t="str">
        <f t="shared" si="2"/>
        <v/>
      </c>
      <c r="F35" s="209" t="str">
        <f>IF(ISBLANK(A35),"",IF(ISERROR(VLOOKUP(A35,'Cadastro-Estoque'!A:G,1,FALSE)),"Produto não cadastrado",VLOOKUP(A35,'Cadastro-Estoque'!A:G,4,FALSE)))</f>
        <v/>
      </c>
      <c r="G35" s="209" t="str">
        <f>IF(ISBLANK(A35),"",IF(ISERROR(VLOOKUP(A35,'Cadastro-Estoque'!A:G,1,FALSE)),"Produto não cadastrado",VLOOKUP(A35,'Cadastro-Estoque'!A:G,2,FALSE)))</f>
        <v/>
      </c>
      <c r="H35" s="209" t="str">
        <f>IF(ISERROR(VLOOKUP(A35,'Cadastro-Estoque'!A:G,1,FALSE)),"",VLOOKUP(A35,'Cadastro-Estoque'!A:G,3,FALSE))</f>
        <v/>
      </c>
      <c r="I35" s="209" t="str">
        <f>IF(A35="","",INDEX(Boletim!F36:F153,IFERROR(MATCH(Saidas!A35,'Cadastro-Estoque'!A36:A152,0)," ")))</f>
        <v/>
      </c>
    </row>
    <row r="36" spans="1:9" ht="18.75" customHeight="1" x14ac:dyDescent="0.25">
      <c r="A36" s="195"/>
      <c r="B36" s="82"/>
      <c r="C36" s="96"/>
      <c r="D36" s="207"/>
      <c r="E36" s="209" t="str">
        <f t="shared" si="2"/>
        <v/>
      </c>
      <c r="F36" s="209" t="str">
        <f>IF(ISBLANK(A36),"",IF(ISERROR(VLOOKUP(A36,'Cadastro-Estoque'!A:G,1,FALSE)),"Produto não cadastrado",VLOOKUP(A36,'Cadastro-Estoque'!A:G,4,FALSE)))</f>
        <v/>
      </c>
      <c r="G36" s="209" t="str">
        <f>IF(ISBLANK(A36),"",IF(ISERROR(VLOOKUP(A36,'Cadastro-Estoque'!A:G,1,FALSE)),"Produto não cadastrado",VLOOKUP(A36,'Cadastro-Estoque'!A:G,2,FALSE)))</f>
        <v/>
      </c>
      <c r="H36" s="209" t="str">
        <f>IF(ISERROR(VLOOKUP(A36,'Cadastro-Estoque'!A:G,1,FALSE)),"",VLOOKUP(A36,'Cadastro-Estoque'!A:G,3,FALSE))</f>
        <v/>
      </c>
      <c r="I36" s="209" t="str">
        <f>IF(A36="","",INDEX(Boletim!F37:F154,IFERROR(MATCH(Saidas!A36,'Cadastro-Estoque'!A37:A153,0)," ")))</f>
        <v/>
      </c>
    </row>
    <row r="37" spans="1:9" ht="18.75" customHeight="1" x14ac:dyDescent="0.25">
      <c r="A37" s="195"/>
      <c r="B37" s="82"/>
      <c r="C37" s="96"/>
      <c r="D37" s="207"/>
      <c r="E37" s="209" t="str">
        <f t="shared" si="2"/>
        <v/>
      </c>
      <c r="F37" s="209" t="str">
        <f>IF(ISBLANK(A37),"",IF(ISERROR(VLOOKUP(A37,'Cadastro-Estoque'!A:G,1,FALSE)),"Produto não cadastrado",VLOOKUP(A37,'Cadastro-Estoque'!A:G,4,FALSE)))</f>
        <v/>
      </c>
      <c r="G37" s="209" t="str">
        <f>IF(ISBLANK(A37),"",IF(ISERROR(VLOOKUP(A37,'Cadastro-Estoque'!A:G,1,FALSE)),"Produto não cadastrado",VLOOKUP(A37,'Cadastro-Estoque'!A:G,2,FALSE)))</f>
        <v/>
      </c>
      <c r="H37" s="209" t="str">
        <f>IF(ISERROR(VLOOKUP(A37,'Cadastro-Estoque'!A:G,1,FALSE)),"",VLOOKUP(A37,'Cadastro-Estoque'!A:G,3,FALSE))</f>
        <v/>
      </c>
      <c r="I37" s="209" t="str">
        <f>IF(A37="","",INDEX(Boletim!F40:F155,IFERROR(MATCH(Saidas!A37,'Cadastro-Estoque'!A40:A154,0)," ")))</f>
        <v/>
      </c>
    </row>
    <row r="38" spans="1:9" ht="18.75" customHeight="1" x14ac:dyDescent="0.25">
      <c r="A38" s="195"/>
      <c r="B38" s="82"/>
      <c r="C38" s="96"/>
      <c r="D38" s="207"/>
      <c r="E38" s="209" t="str">
        <f t="shared" si="2"/>
        <v/>
      </c>
      <c r="F38" s="209" t="str">
        <f>IF(ISBLANK(A38),"",IF(ISERROR(VLOOKUP(A38,'Cadastro-Estoque'!A:G,1,FALSE)),"Produto não cadastrado",VLOOKUP(A38,'Cadastro-Estoque'!A:G,4,FALSE)))</f>
        <v/>
      </c>
      <c r="G38" s="209" t="str">
        <f>IF(ISBLANK(A38),"",IF(ISERROR(VLOOKUP(A38,'Cadastro-Estoque'!A:G,1,FALSE)),"Produto não cadastrado",VLOOKUP(A38,'Cadastro-Estoque'!A:G,2,FALSE)))</f>
        <v/>
      </c>
      <c r="H38" s="209" t="str">
        <f>IF(ISERROR(VLOOKUP(A38,'Cadastro-Estoque'!A:G,1,FALSE)),"",VLOOKUP(A38,'Cadastro-Estoque'!A:G,3,FALSE))</f>
        <v/>
      </c>
      <c r="I38" s="209" t="str">
        <f>IF(A38="","",INDEX(Boletim!F41:F156,IFERROR(MATCH(Saidas!A38,'Cadastro-Estoque'!A41:A155,0)," ")))</f>
        <v/>
      </c>
    </row>
    <row r="39" spans="1:9" ht="18.75" customHeight="1" x14ac:dyDescent="0.25">
      <c r="A39" s="195"/>
      <c r="B39" s="82"/>
      <c r="C39" s="96"/>
      <c r="D39" s="207"/>
      <c r="E39" s="209" t="str">
        <f t="shared" si="2"/>
        <v/>
      </c>
      <c r="F39" s="209" t="str">
        <f>IF(ISBLANK(A39),"",IF(ISERROR(VLOOKUP(A39,'Cadastro-Estoque'!A:G,1,FALSE)),"Produto não cadastrado",VLOOKUP(A39,'Cadastro-Estoque'!A:G,4,FALSE)))</f>
        <v/>
      </c>
      <c r="G39" s="209" t="str">
        <f>IF(ISBLANK(A39),"",IF(ISERROR(VLOOKUP(A39,'Cadastro-Estoque'!A:G,1,FALSE)),"Produto não cadastrado",VLOOKUP(A39,'Cadastro-Estoque'!A:G,2,FALSE)))</f>
        <v/>
      </c>
      <c r="H39" s="209" t="str">
        <f>IF(ISERROR(VLOOKUP(A39,'Cadastro-Estoque'!A:G,1,FALSE)),"",VLOOKUP(A39,'Cadastro-Estoque'!A:G,3,FALSE))</f>
        <v/>
      </c>
      <c r="I39" s="209" t="str">
        <f>IF(A39="","",INDEX(Boletim!F42:F157,IFERROR(MATCH(Saidas!A39,'Cadastro-Estoque'!A42:A156,0)," ")))</f>
        <v/>
      </c>
    </row>
    <row r="40" spans="1:9" ht="18.75" customHeight="1" x14ac:dyDescent="0.25">
      <c r="A40" s="195"/>
      <c r="B40" s="82"/>
      <c r="C40" s="96"/>
      <c r="D40" s="207"/>
      <c r="E40" s="209" t="str">
        <f t="shared" si="2"/>
        <v/>
      </c>
      <c r="F40" s="209" t="str">
        <f>IF(ISBLANK(A40),"",IF(ISERROR(VLOOKUP(A40,'Cadastro-Estoque'!A:G,1,FALSE)),"Produto não cadastrado",VLOOKUP(A40,'Cadastro-Estoque'!A:G,4,FALSE)))</f>
        <v/>
      </c>
      <c r="G40" s="209" t="str">
        <f>IF(ISBLANK(A40),"",IF(ISERROR(VLOOKUP(A40,'Cadastro-Estoque'!A:G,1,FALSE)),"Produto não cadastrado",VLOOKUP(A40,'Cadastro-Estoque'!A:G,2,FALSE)))</f>
        <v/>
      </c>
      <c r="H40" s="209" t="str">
        <f>IF(ISERROR(VLOOKUP(A40,'Cadastro-Estoque'!A:G,1,FALSE)),"",VLOOKUP(A40,'Cadastro-Estoque'!A:G,3,FALSE))</f>
        <v/>
      </c>
      <c r="I40" s="209" t="str">
        <f>IF(A40="","",INDEX(Boletim!F43:F158,IFERROR(MATCH(Saidas!A40,'Cadastro-Estoque'!A43:A157,0)," ")))</f>
        <v/>
      </c>
    </row>
    <row r="41" spans="1:9" ht="18.75" customHeight="1" x14ac:dyDescent="0.25">
      <c r="A41" s="195"/>
      <c r="B41" s="82"/>
      <c r="C41" s="96"/>
      <c r="D41" s="207"/>
      <c r="E41" s="209" t="str">
        <f t="shared" si="2"/>
        <v/>
      </c>
      <c r="F41" s="209" t="str">
        <f>IF(ISBLANK(A41),"",IF(ISERROR(VLOOKUP(A41,'Cadastro-Estoque'!A:G,1,FALSE)),"Produto não cadastrado",VLOOKUP(A41,'Cadastro-Estoque'!A:G,4,FALSE)))</f>
        <v/>
      </c>
      <c r="G41" s="209" t="str">
        <f>IF(ISBLANK(A41),"",IF(ISERROR(VLOOKUP(A41,'Cadastro-Estoque'!A:G,1,FALSE)),"Produto não cadastrado",VLOOKUP(A41,'Cadastro-Estoque'!A:G,2,FALSE)))</f>
        <v/>
      </c>
      <c r="H41" s="209" t="str">
        <f>IF(ISERROR(VLOOKUP(A41,'Cadastro-Estoque'!A:G,1,FALSE)),"",VLOOKUP(A41,'Cadastro-Estoque'!A:G,3,FALSE))</f>
        <v/>
      </c>
      <c r="I41" s="209" t="str">
        <f>IF(A41="","",INDEX(Boletim!F44:F159,IFERROR(MATCH(Saidas!A41,'Cadastro-Estoque'!A44:A158,0)," ")))</f>
        <v/>
      </c>
    </row>
    <row r="42" spans="1:9" ht="18.75" customHeight="1" x14ac:dyDescent="0.25">
      <c r="A42" s="195"/>
      <c r="B42" s="82"/>
      <c r="C42" s="96"/>
      <c r="D42" s="207"/>
      <c r="E42" s="209" t="str">
        <f t="shared" si="2"/>
        <v/>
      </c>
      <c r="F42" s="209" t="str">
        <f>IF(ISBLANK(A42),"",IF(ISERROR(VLOOKUP(A42,'Cadastro-Estoque'!A:G,1,FALSE)),"Produto não cadastrado",VLOOKUP(A42,'Cadastro-Estoque'!A:G,4,FALSE)))</f>
        <v/>
      </c>
      <c r="G42" s="209" t="str">
        <f>IF(ISBLANK(A42),"",IF(ISERROR(VLOOKUP(A42,'Cadastro-Estoque'!A:G,1,FALSE)),"Produto não cadastrado",VLOOKUP(A42,'Cadastro-Estoque'!A:G,2,FALSE)))</f>
        <v/>
      </c>
      <c r="H42" s="209" t="str">
        <f>IF(ISERROR(VLOOKUP(A42,'Cadastro-Estoque'!A:G,1,FALSE)),"",VLOOKUP(A42,'Cadastro-Estoque'!A:G,3,FALSE))</f>
        <v/>
      </c>
      <c r="I42" s="209" t="str">
        <f>IF(A42="","",INDEX(Boletim!F45:F160,IFERROR(MATCH(Saidas!A42,'Cadastro-Estoque'!A45:A159,0)," ")))</f>
        <v/>
      </c>
    </row>
    <row r="43" spans="1:9" ht="18.75" customHeight="1" x14ac:dyDescent="0.25">
      <c r="A43" s="195"/>
      <c r="B43" s="82"/>
      <c r="C43" s="96"/>
      <c r="D43" s="207"/>
      <c r="E43" s="209" t="str">
        <f t="shared" si="2"/>
        <v/>
      </c>
      <c r="F43" s="209" t="str">
        <f>IF(ISBLANK(A43),"",IF(ISERROR(VLOOKUP(A43,'Cadastro-Estoque'!A:G,1,FALSE)),"Produto não cadastrado",VLOOKUP(A43,'Cadastro-Estoque'!A:G,4,FALSE)))</f>
        <v/>
      </c>
      <c r="G43" s="209" t="str">
        <f>IF(ISBLANK(A43),"",IF(ISERROR(VLOOKUP(A43,'Cadastro-Estoque'!A:G,1,FALSE)),"Produto não cadastrado",VLOOKUP(A43,'Cadastro-Estoque'!A:G,2,FALSE)))</f>
        <v/>
      </c>
      <c r="H43" s="209" t="str">
        <f>IF(ISERROR(VLOOKUP(A43,'Cadastro-Estoque'!A:G,1,FALSE)),"",VLOOKUP(A43,'Cadastro-Estoque'!A:G,3,FALSE))</f>
        <v/>
      </c>
      <c r="I43" s="209" t="str">
        <f>IF(A43="","",INDEX(Boletim!F46:F161,IFERROR(MATCH(Saidas!A43,'Cadastro-Estoque'!A46:A160,0)," ")))</f>
        <v/>
      </c>
    </row>
    <row r="44" spans="1:9" ht="18.75" customHeight="1" x14ac:dyDescent="0.25">
      <c r="A44" s="195"/>
      <c r="B44" s="82"/>
      <c r="C44" s="96"/>
      <c r="D44" s="207"/>
      <c r="E44" s="209" t="str">
        <f t="shared" si="2"/>
        <v/>
      </c>
      <c r="F44" s="209" t="str">
        <f>IF(ISBLANK(A44),"",IF(ISERROR(VLOOKUP(A44,'Cadastro-Estoque'!A:G,1,FALSE)),"Produto não cadastrado",VLOOKUP(A44,'Cadastro-Estoque'!A:G,4,FALSE)))</f>
        <v/>
      </c>
      <c r="G44" s="209" t="str">
        <f>IF(ISBLANK(A44),"",IF(ISERROR(VLOOKUP(A44,'Cadastro-Estoque'!A:G,1,FALSE)),"Produto não cadastrado",VLOOKUP(A44,'Cadastro-Estoque'!A:G,2,FALSE)))</f>
        <v/>
      </c>
      <c r="H44" s="209" t="str">
        <f>IF(ISERROR(VLOOKUP(A44,'Cadastro-Estoque'!A:G,1,FALSE)),"",VLOOKUP(A44,'Cadastro-Estoque'!A:G,3,FALSE))</f>
        <v/>
      </c>
      <c r="I44" s="209" t="str">
        <f>IF(A44="","",INDEX(Boletim!F47:F162,IFERROR(MATCH(Saidas!A44,'Cadastro-Estoque'!A47:A161,0)," ")))</f>
        <v/>
      </c>
    </row>
    <row r="45" spans="1:9" ht="18.75" customHeight="1" x14ac:dyDescent="0.25">
      <c r="A45" s="195"/>
      <c r="B45" s="82"/>
      <c r="C45" s="96"/>
      <c r="D45" s="207"/>
      <c r="E45" s="209" t="str">
        <f t="shared" si="2"/>
        <v/>
      </c>
      <c r="F45" s="209" t="str">
        <f>IF(ISBLANK(A45),"",IF(ISERROR(VLOOKUP(A45,'Cadastro-Estoque'!A:G,1,FALSE)),"Produto não cadastrado",VLOOKUP(A45,'Cadastro-Estoque'!A:G,4,FALSE)))</f>
        <v/>
      </c>
      <c r="G45" s="209" t="str">
        <f>IF(ISBLANK(A45),"",IF(ISERROR(VLOOKUP(A45,'Cadastro-Estoque'!A:G,1,FALSE)),"Produto não cadastrado",VLOOKUP(A45,'Cadastro-Estoque'!A:G,2,FALSE)))</f>
        <v/>
      </c>
      <c r="H45" s="209" t="str">
        <f>IF(ISERROR(VLOOKUP(A45,'Cadastro-Estoque'!A:G,1,FALSE)),"",VLOOKUP(A45,'Cadastro-Estoque'!A:G,3,FALSE))</f>
        <v/>
      </c>
      <c r="I45" s="209" t="str">
        <f>IF(A45="","",INDEX(Boletim!F50:F163,IFERROR(MATCH(Saidas!A45,'Cadastro-Estoque'!A50:A162,0)," ")))</f>
        <v/>
      </c>
    </row>
    <row r="46" spans="1:9" ht="18.75" customHeight="1" x14ac:dyDescent="0.25">
      <c r="A46" s="195"/>
      <c r="B46" s="82"/>
      <c r="C46" s="96"/>
      <c r="D46" s="207"/>
      <c r="E46" s="209" t="str">
        <f t="shared" si="2"/>
        <v/>
      </c>
      <c r="F46" s="209" t="str">
        <f>IF(ISBLANK(A46),"",IF(ISERROR(VLOOKUP(A46,'Cadastro-Estoque'!A:G,1,FALSE)),"Produto não cadastrado",VLOOKUP(A46,'Cadastro-Estoque'!A:G,4,FALSE)))</f>
        <v/>
      </c>
      <c r="G46" s="209" t="str">
        <f>IF(ISBLANK(A46),"",IF(ISERROR(VLOOKUP(A46,'Cadastro-Estoque'!A:G,1,FALSE)),"Produto não cadastrado",VLOOKUP(A46,'Cadastro-Estoque'!A:G,2,FALSE)))</f>
        <v/>
      </c>
      <c r="H46" s="209" t="str">
        <f>IF(ISERROR(VLOOKUP(A46,'Cadastro-Estoque'!A:G,1,FALSE)),"",VLOOKUP(A46,'Cadastro-Estoque'!A:G,3,FALSE))</f>
        <v/>
      </c>
      <c r="I46" s="209" t="str">
        <f>IF(A46="","",INDEX(Boletim!F51:F164,IFERROR(MATCH(Saidas!A46,'Cadastro-Estoque'!A51:A163,0)," ")))</f>
        <v/>
      </c>
    </row>
    <row r="47" spans="1:9" ht="18.75" customHeight="1" x14ac:dyDescent="0.25">
      <c r="A47" s="195"/>
      <c r="B47" s="82"/>
      <c r="C47" s="96"/>
      <c r="D47" s="207"/>
      <c r="E47" s="209" t="str">
        <f t="shared" si="2"/>
        <v/>
      </c>
      <c r="F47" s="209" t="str">
        <f>IF(ISBLANK(A47),"",IF(ISERROR(VLOOKUP(A47,'Cadastro-Estoque'!A:G,1,FALSE)),"Produto não cadastrado",VLOOKUP(A47,'Cadastro-Estoque'!A:G,4,FALSE)))</f>
        <v/>
      </c>
      <c r="G47" s="209" t="str">
        <f>IF(ISBLANK(A47),"",IF(ISERROR(VLOOKUP(A47,'Cadastro-Estoque'!A:G,1,FALSE)),"Produto não cadastrado",VLOOKUP(A47,'Cadastro-Estoque'!A:G,2,FALSE)))</f>
        <v/>
      </c>
      <c r="H47" s="209" t="str">
        <f>IF(ISERROR(VLOOKUP(A47,'Cadastro-Estoque'!A:G,1,FALSE)),"",VLOOKUP(A47,'Cadastro-Estoque'!A:G,3,FALSE))</f>
        <v/>
      </c>
      <c r="I47" s="209" t="str">
        <f>IF(A47="","",INDEX(Boletim!F52:F165,IFERROR(MATCH(Saidas!A47,'Cadastro-Estoque'!A52:A164,0)," ")))</f>
        <v/>
      </c>
    </row>
    <row r="48" spans="1:9" ht="18.75" customHeight="1" x14ac:dyDescent="0.25">
      <c r="A48" s="195"/>
      <c r="B48" s="82"/>
      <c r="C48" s="96"/>
      <c r="D48" s="207"/>
      <c r="E48" s="209" t="str">
        <f t="shared" si="2"/>
        <v/>
      </c>
      <c r="F48" s="209" t="str">
        <f>IF(ISBLANK(A48),"",IF(ISERROR(VLOOKUP(A48,'Cadastro-Estoque'!A:G,1,FALSE)),"Produto não cadastrado",VLOOKUP(A48,'Cadastro-Estoque'!A:G,4,FALSE)))</f>
        <v/>
      </c>
      <c r="G48" s="209" t="str">
        <f>IF(ISBLANK(A48),"",IF(ISERROR(VLOOKUP(A48,'Cadastro-Estoque'!A:G,1,FALSE)),"Produto não cadastrado",VLOOKUP(A48,'Cadastro-Estoque'!A:G,2,FALSE)))</f>
        <v/>
      </c>
      <c r="H48" s="209" t="str">
        <f>IF(ISERROR(VLOOKUP(A48,'Cadastro-Estoque'!A:G,1,FALSE)),"",VLOOKUP(A48,'Cadastro-Estoque'!A:G,3,FALSE))</f>
        <v/>
      </c>
      <c r="I48" s="209" t="str">
        <f>IF(A48="","",INDEX(Boletim!F53:F166,IFERROR(MATCH(Saidas!A48,'Cadastro-Estoque'!A53:A165,0)," ")))</f>
        <v/>
      </c>
    </row>
    <row r="49" spans="1:9" ht="18.75" customHeight="1" x14ac:dyDescent="0.25">
      <c r="A49" s="195"/>
      <c r="B49" s="82"/>
      <c r="C49" s="96"/>
      <c r="D49" s="207"/>
      <c r="E49" s="209" t="str">
        <f t="shared" si="2"/>
        <v/>
      </c>
      <c r="F49" s="209" t="str">
        <f>IF(ISBLANK(A49),"",IF(ISERROR(VLOOKUP(A49,'Cadastro-Estoque'!A:G,1,FALSE)),"Produto não cadastrado",VLOOKUP(A49,'Cadastro-Estoque'!A:G,4,FALSE)))</f>
        <v/>
      </c>
      <c r="G49" s="209" t="str">
        <f>IF(ISBLANK(A49),"",IF(ISERROR(VLOOKUP(A49,'Cadastro-Estoque'!A:G,1,FALSE)),"Produto não cadastrado",VLOOKUP(A49,'Cadastro-Estoque'!A:G,2,FALSE)))</f>
        <v/>
      </c>
      <c r="H49" s="209" t="str">
        <f>IF(ISERROR(VLOOKUP(A49,'Cadastro-Estoque'!A:G,1,FALSE)),"",VLOOKUP(A49,'Cadastro-Estoque'!A:G,3,FALSE))</f>
        <v/>
      </c>
      <c r="I49" s="209" t="str">
        <f>IF(A49="","",INDEX(Boletim!F54:F167,IFERROR(MATCH(Saidas!A49,'Cadastro-Estoque'!A54:A166,0)," ")))</f>
        <v/>
      </c>
    </row>
    <row r="50" spans="1:9" ht="18.75" customHeight="1" x14ac:dyDescent="0.25">
      <c r="A50" s="195"/>
      <c r="B50" s="82"/>
      <c r="C50" s="96"/>
      <c r="D50" s="207"/>
      <c r="E50" s="209" t="str">
        <f t="shared" si="2"/>
        <v/>
      </c>
      <c r="F50" s="209" t="str">
        <f>IF(ISBLANK(A50),"",IF(ISERROR(VLOOKUP(A50,'Cadastro-Estoque'!A:G,1,FALSE)),"Produto não cadastrado",VLOOKUP(A50,'Cadastro-Estoque'!A:G,4,FALSE)))</f>
        <v/>
      </c>
      <c r="G50" s="209" t="str">
        <f>IF(ISBLANK(A50),"",IF(ISERROR(VLOOKUP(A50,'Cadastro-Estoque'!A:G,1,FALSE)),"Produto não cadastrado",VLOOKUP(A50,'Cadastro-Estoque'!A:G,2,FALSE)))</f>
        <v/>
      </c>
      <c r="H50" s="209" t="str">
        <f>IF(ISERROR(VLOOKUP(A50,'Cadastro-Estoque'!A:G,1,FALSE)),"",VLOOKUP(A50,'Cadastro-Estoque'!A:G,3,FALSE))</f>
        <v/>
      </c>
      <c r="I50" s="209" t="str">
        <f>IF(A50="","",INDEX(Boletim!F55:F168,IFERROR(MATCH(Saidas!A50,'Cadastro-Estoque'!A55:A167,0)," ")))</f>
        <v/>
      </c>
    </row>
    <row r="51" spans="1:9" ht="18.75" customHeight="1" x14ac:dyDescent="0.25">
      <c r="A51" s="195"/>
      <c r="B51" s="82"/>
      <c r="C51" s="96"/>
      <c r="D51" s="207"/>
      <c r="E51" s="209" t="str">
        <f t="shared" si="2"/>
        <v/>
      </c>
      <c r="F51" s="209" t="str">
        <f>IF(ISBLANK(A51),"",IF(ISERROR(VLOOKUP(A51,'Cadastro-Estoque'!A:G,1,FALSE)),"Produto não cadastrado",VLOOKUP(A51,'Cadastro-Estoque'!A:G,4,FALSE)))</f>
        <v/>
      </c>
      <c r="G51" s="209" t="str">
        <f>IF(ISBLANK(A51),"",IF(ISERROR(VLOOKUP(A51,'Cadastro-Estoque'!A:G,1,FALSE)),"Produto não cadastrado",VLOOKUP(A51,'Cadastro-Estoque'!A:G,2,FALSE)))</f>
        <v/>
      </c>
      <c r="H51" s="209" t="str">
        <f>IF(ISERROR(VLOOKUP(A51,'Cadastro-Estoque'!A:G,1,FALSE)),"",VLOOKUP(A51,'Cadastro-Estoque'!A:G,3,FALSE))</f>
        <v/>
      </c>
      <c r="I51" s="209" t="str">
        <f>IF(A51="","",INDEX(Boletim!F56:F169,IFERROR(MATCH(Saidas!A51,'Cadastro-Estoque'!A56:A168,0)," ")))</f>
        <v/>
      </c>
    </row>
    <row r="52" spans="1:9" ht="18.75" customHeight="1" x14ac:dyDescent="0.25">
      <c r="A52" s="195"/>
      <c r="B52" s="82"/>
      <c r="C52" s="96"/>
      <c r="D52" s="207"/>
      <c r="E52" s="209" t="str">
        <f t="shared" si="2"/>
        <v/>
      </c>
      <c r="F52" s="209" t="str">
        <f>IF(ISBLANK(A52),"",IF(ISERROR(VLOOKUP(A52,'Cadastro-Estoque'!A:G,1,FALSE)),"Produto não cadastrado",VLOOKUP(A52,'Cadastro-Estoque'!A:G,4,FALSE)))</f>
        <v/>
      </c>
      <c r="G52" s="209" t="str">
        <f>IF(ISBLANK(A52),"",IF(ISERROR(VLOOKUP(A52,'Cadastro-Estoque'!A:G,1,FALSE)),"Produto não cadastrado",VLOOKUP(A52,'Cadastro-Estoque'!A:G,2,FALSE)))</f>
        <v/>
      </c>
      <c r="H52" s="209" t="str">
        <f>IF(ISERROR(VLOOKUP(A52,'Cadastro-Estoque'!A:G,1,FALSE)),"",VLOOKUP(A52,'Cadastro-Estoque'!A:G,3,FALSE))</f>
        <v/>
      </c>
      <c r="I52" s="209" t="str">
        <f>IF(A52="","",INDEX(Boletim!F57:F170,IFERROR(MATCH(Saidas!A52,'Cadastro-Estoque'!A57:A169,0)," ")))</f>
        <v/>
      </c>
    </row>
    <row r="53" spans="1:9" ht="18.75" customHeight="1" x14ac:dyDescent="0.25">
      <c r="A53" s="195"/>
      <c r="B53" s="82"/>
      <c r="C53" s="96"/>
      <c r="D53" s="207"/>
      <c r="E53" s="209" t="str">
        <f t="shared" si="2"/>
        <v/>
      </c>
      <c r="F53" s="209" t="str">
        <f>IF(ISBLANK(A53),"",IF(ISERROR(VLOOKUP(A53,'Cadastro-Estoque'!A:G,1,FALSE)),"Produto não cadastrado",VLOOKUP(A53,'Cadastro-Estoque'!A:G,4,FALSE)))</f>
        <v/>
      </c>
      <c r="G53" s="209" t="str">
        <f>IF(ISBLANK(A53),"",IF(ISERROR(VLOOKUP(A53,'Cadastro-Estoque'!A:G,1,FALSE)),"Produto não cadastrado",VLOOKUP(A53,'Cadastro-Estoque'!A:G,2,FALSE)))</f>
        <v/>
      </c>
      <c r="H53" s="209" t="str">
        <f>IF(ISERROR(VLOOKUP(A53,'Cadastro-Estoque'!A:G,1,FALSE)),"",VLOOKUP(A53,'Cadastro-Estoque'!A:G,3,FALSE))</f>
        <v/>
      </c>
      <c r="I53" s="209" t="str">
        <f>IF(A53="","",INDEX(Boletim!F58:F171,IFERROR(MATCH(Saidas!A53,'Cadastro-Estoque'!A58:A170,0)," ")))</f>
        <v/>
      </c>
    </row>
    <row r="54" spans="1:9" ht="18.75" customHeight="1" x14ac:dyDescent="0.25">
      <c r="A54" s="195"/>
      <c r="B54" s="82"/>
      <c r="C54" s="96"/>
      <c r="D54" s="207"/>
      <c r="E54" s="209" t="str">
        <f t="shared" si="2"/>
        <v/>
      </c>
      <c r="F54" s="209" t="str">
        <f>IF(ISBLANK(A54),"",IF(ISERROR(VLOOKUP(A54,'Cadastro-Estoque'!A:G,1,FALSE)),"Produto não cadastrado",VLOOKUP(A54,'Cadastro-Estoque'!A:G,4,FALSE)))</f>
        <v/>
      </c>
      <c r="G54" s="209" t="str">
        <f>IF(ISBLANK(A54),"",IF(ISERROR(VLOOKUP(A54,'Cadastro-Estoque'!A:G,1,FALSE)),"Produto não cadastrado",VLOOKUP(A54,'Cadastro-Estoque'!A:G,2,FALSE)))</f>
        <v/>
      </c>
      <c r="H54" s="209" t="str">
        <f>IF(ISERROR(VLOOKUP(A54,'Cadastro-Estoque'!A:G,1,FALSE)),"",VLOOKUP(A54,'Cadastro-Estoque'!A:G,3,FALSE))</f>
        <v/>
      </c>
      <c r="I54" s="209" t="str">
        <f>IF(A54="","",INDEX(Boletim!F59:F172,IFERROR(MATCH(Saidas!A54,'Cadastro-Estoque'!A59:A171,0)," ")))</f>
        <v/>
      </c>
    </row>
    <row r="55" spans="1:9" ht="18.75" customHeight="1" x14ac:dyDescent="0.25">
      <c r="A55" s="195"/>
      <c r="B55" s="82"/>
      <c r="C55" s="96"/>
      <c r="D55" s="207"/>
      <c r="E55" s="209" t="str">
        <f t="shared" si="2"/>
        <v/>
      </c>
      <c r="F55" s="209" t="str">
        <f>IF(ISBLANK(A55),"",IF(ISERROR(VLOOKUP(A55,'Cadastro-Estoque'!A:G,1,FALSE)),"Produto não cadastrado",VLOOKUP(A55,'Cadastro-Estoque'!A:G,4,FALSE)))</f>
        <v/>
      </c>
      <c r="G55" s="209" t="str">
        <f>IF(ISBLANK(A55),"",IF(ISERROR(VLOOKUP(A55,'Cadastro-Estoque'!A:G,1,FALSE)),"Produto não cadastrado",VLOOKUP(A55,'Cadastro-Estoque'!A:G,2,FALSE)))</f>
        <v/>
      </c>
      <c r="H55" s="209" t="str">
        <f>IF(ISERROR(VLOOKUP(A55,'Cadastro-Estoque'!A:G,1,FALSE)),"",VLOOKUP(A55,'Cadastro-Estoque'!A:G,3,FALSE))</f>
        <v/>
      </c>
      <c r="I55" s="209" t="str">
        <f>IF(A55="","",INDEX(Boletim!F60:F173,IFERROR(MATCH(Saidas!A55,'Cadastro-Estoque'!A60:A172,0)," ")))</f>
        <v/>
      </c>
    </row>
    <row r="56" spans="1:9" ht="18.75" customHeight="1" x14ac:dyDescent="0.25">
      <c r="A56" s="195"/>
      <c r="B56" s="82"/>
      <c r="C56" s="96"/>
      <c r="D56" s="207"/>
      <c r="E56" s="209" t="str">
        <f t="shared" si="2"/>
        <v/>
      </c>
      <c r="F56" s="209" t="str">
        <f>IF(ISBLANK(A56),"",IF(ISERROR(VLOOKUP(A56,'Cadastro-Estoque'!A:G,1,FALSE)),"Produto não cadastrado",VLOOKUP(A56,'Cadastro-Estoque'!A:G,4,FALSE)))</f>
        <v/>
      </c>
      <c r="G56" s="209" t="str">
        <f>IF(ISBLANK(A56),"",IF(ISERROR(VLOOKUP(A56,'Cadastro-Estoque'!A:G,1,FALSE)),"Produto não cadastrado",VLOOKUP(A56,'Cadastro-Estoque'!A:G,2,FALSE)))</f>
        <v/>
      </c>
      <c r="H56" s="209" t="str">
        <f>IF(ISERROR(VLOOKUP(A56,'Cadastro-Estoque'!A:G,1,FALSE)),"",VLOOKUP(A56,'Cadastro-Estoque'!A:G,3,FALSE))</f>
        <v/>
      </c>
      <c r="I56" s="209" t="str">
        <f>IF(A56="","",INDEX(Boletim!F61:F174,IFERROR(MATCH(Saidas!A56,'Cadastro-Estoque'!A61:A173,0)," ")))</f>
        <v/>
      </c>
    </row>
    <row r="57" spans="1:9" ht="18.75" customHeight="1" x14ac:dyDescent="0.25">
      <c r="A57" s="195"/>
      <c r="B57" s="82"/>
      <c r="C57" s="96"/>
      <c r="D57" s="207"/>
      <c r="E57" s="209" t="str">
        <f t="shared" si="2"/>
        <v/>
      </c>
      <c r="F57" s="209" t="str">
        <f>IF(ISBLANK(A57),"",IF(ISERROR(VLOOKUP(A57,'Cadastro-Estoque'!A:G,1,FALSE)),"Produto não cadastrado",VLOOKUP(A57,'Cadastro-Estoque'!A:G,4,FALSE)))</f>
        <v/>
      </c>
      <c r="G57" s="209" t="str">
        <f>IF(ISBLANK(A57),"",IF(ISERROR(VLOOKUP(A57,'Cadastro-Estoque'!A:G,1,FALSE)),"Produto não cadastrado",VLOOKUP(A57,'Cadastro-Estoque'!A:G,2,FALSE)))</f>
        <v/>
      </c>
      <c r="H57" s="209" t="str">
        <f>IF(ISERROR(VLOOKUP(A57,'Cadastro-Estoque'!A:G,1,FALSE)),"",VLOOKUP(A57,'Cadastro-Estoque'!A:G,3,FALSE))</f>
        <v/>
      </c>
      <c r="I57" s="209" t="str">
        <f>IF(A57="","",INDEX(Boletim!F62:F175,IFERROR(MATCH(Saidas!A57,'Cadastro-Estoque'!A62:A174,0)," ")))</f>
        <v/>
      </c>
    </row>
    <row r="58" spans="1:9" ht="18.75" customHeight="1" x14ac:dyDescent="0.25">
      <c r="A58" s="195"/>
      <c r="B58" s="82"/>
      <c r="C58" s="96"/>
      <c r="D58" s="207"/>
      <c r="E58" s="209" t="str">
        <f t="shared" si="2"/>
        <v/>
      </c>
      <c r="F58" s="209" t="str">
        <f>IF(ISBLANK(A58),"",IF(ISERROR(VLOOKUP(A58,'Cadastro-Estoque'!A:G,1,FALSE)),"Produto não cadastrado",VLOOKUP(A58,'Cadastro-Estoque'!A:G,4,FALSE)))</f>
        <v/>
      </c>
      <c r="G58" s="209" t="str">
        <f>IF(ISBLANK(A58),"",IF(ISERROR(VLOOKUP(A58,'Cadastro-Estoque'!A:G,1,FALSE)),"Produto não cadastrado",VLOOKUP(A58,'Cadastro-Estoque'!A:G,2,FALSE)))</f>
        <v/>
      </c>
      <c r="H58" s="209" t="str">
        <f>IF(ISERROR(VLOOKUP(A58,'Cadastro-Estoque'!A:G,1,FALSE)),"",VLOOKUP(A58,'Cadastro-Estoque'!A:G,3,FALSE))</f>
        <v/>
      </c>
      <c r="I58" s="209" t="str">
        <f>IF(A58="","",INDEX(Boletim!F63:F176,IFERROR(MATCH(Saidas!A58,'Cadastro-Estoque'!A63:A175,0)," ")))</f>
        <v/>
      </c>
    </row>
    <row r="59" spans="1:9" ht="18.75" customHeight="1" x14ac:dyDescent="0.25">
      <c r="A59" s="195"/>
      <c r="B59" s="82"/>
      <c r="C59" s="96"/>
      <c r="D59" s="207"/>
      <c r="E59" s="209" t="str">
        <f t="shared" si="2"/>
        <v/>
      </c>
      <c r="F59" s="209" t="str">
        <f>IF(ISBLANK(A59),"",IF(ISERROR(VLOOKUP(A59,'Cadastro-Estoque'!A:G,1,FALSE)),"Produto não cadastrado",VLOOKUP(A59,'Cadastro-Estoque'!A:G,4,FALSE)))</f>
        <v/>
      </c>
      <c r="G59" s="209" t="str">
        <f>IF(ISBLANK(A59),"",IF(ISERROR(VLOOKUP(A59,'Cadastro-Estoque'!A:G,1,FALSE)),"Produto não cadastrado",VLOOKUP(A59,'Cadastro-Estoque'!A:G,2,FALSE)))</f>
        <v/>
      </c>
      <c r="H59" s="209" t="str">
        <f>IF(ISERROR(VLOOKUP(A59,'Cadastro-Estoque'!A:G,1,FALSE)),"",VLOOKUP(A59,'Cadastro-Estoque'!A:G,3,FALSE))</f>
        <v/>
      </c>
      <c r="I59" s="209" t="str">
        <f>IF(A59="","",INDEX(Boletim!F64:F177,IFERROR(MATCH(Saidas!A59,'Cadastro-Estoque'!A64:A176,0)," ")))</f>
        <v/>
      </c>
    </row>
    <row r="60" spans="1:9" ht="18.75" customHeight="1" x14ac:dyDescent="0.25">
      <c r="A60" s="195"/>
      <c r="B60" s="82"/>
      <c r="C60" s="96"/>
      <c r="D60" s="207"/>
      <c r="E60" s="209" t="str">
        <f t="shared" si="2"/>
        <v/>
      </c>
      <c r="F60" s="209" t="str">
        <f>IF(ISBLANK(A60),"",IF(ISERROR(VLOOKUP(A60,'Cadastro-Estoque'!A:G,1,FALSE)),"Produto não cadastrado",VLOOKUP(A60,'Cadastro-Estoque'!A:G,4,FALSE)))</f>
        <v/>
      </c>
      <c r="G60" s="209" t="str">
        <f>IF(ISBLANK(A60),"",IF(ISERROR(VLOOKUP(A60,'Cadastro-Estoque'!A:G,1,FALSE)),"Produto não cadastrado",VLOOKUP(A60,'Cadastro-Estoque'!A:G,2,FALSE)))</f>
        <v/>
      </c>
      <c r="H60" s="209" t="str">
        <f>IF(ISERROR(VLOOKUP(A60,'Cadastro-Estoque'!A:G,1,FALSE)),"",VLOOKUP(A60,'Cadastro-Estoque'!A:G,3,FALSE))</f>
        <v/>
      </c>
      <c r="I60" s="209" t="str">
        <f>IF(A60="","",INDEX(Boletim!F65:F178,IFERROR(MATCH(Saidas!A60,'Cadastro-Estoque'!A65:A177,0)," ")))</f>
        <v/>
      </c>
    </row>
    <row r="61" spans="1:9" ht="18.75" customHeight="1" x14ac:dyDescent="0.25">
      <c r="A61" s="195"/>
      <c r="B61" s="82"/>
      <c r="C61" s="96"/>
      <c r="D61" s="207"/>
      <c r="E61" s="209" t="str">
        <f t="shared" si="2"/>
        <v/>
      </c>
      <c r="F61" s="209" t="str">
        <f>IF(ISBLANK(A61),"",IF(ISERROR(VLOOKUP(A61,'Cadastro-Estoque'!A:G,1,FALSE)),"Produto não cadastrado",VLOOKUP(A61,'Cadastro-Estoque'!A:G,4,FALSE)))</f>
        <v/>
      </c>
      <c r="G61" s="209" t="str">
        <f>IF(ISBLANK(A61),"",IF(ISERROR(VLOOKUP(A61,'Cadastro-Estoque'!A:G,1,FALSE)),"Produto não cadastrado",VLOOKUP(A61,'Cadastro-Estoque'!A:G,2,FALSE)))</f>
        <v/>
      </c>
      <c r="H61" s="209" t="str">
        <f>IF(ISERROR(VLOOKUP(A61,'Cadastro-Estoque'!A:G,1,FALSE)),"",VLOOKUP(A61,'Cadastro-Estoque'!A:G,3,FALSE))</f>
        <v/>
      </c>
      <c r="I61" s="209" t="str">
        <f>IF(A61="","",INDEX(Boletim!F66:F179,IFERROR(MATCH(Saidas!A61,'Cadastro-Estoque'!A66:A178,0)," ")))</f>
        <v/>
      </c>
    </row>
    <row r="62" spans="1:9" ht="18.75" customHeight="1" x14ac:dyDescent="0.25">
      <c r="A62" s="195"/>
      <c r="B62" s="82"/>
      <c r="C62" s="96"/>
      <c r="D62" s="207"/>
      <c r="E62" s="209" t="str">
        <f t="shared" si="2"/>
        <v/>
      </c>
      <c r="F62" s="209" t="str">
        <f>IF(ISBLANK(A62),"",IF(ISERROR(VLOOKUP(A62,'Cadastro-Estoque'!A:G,1,FALSE)),"Produto não cadastrado",VLOOKUP(A62,'Cadastro-Estoque'!A:G,4,FALSE)))</f>
        <v/>
      </c>
      <c r="G62" s="209" t="str">
        <f>IF(ISBLANK(A62),"",IF(ISERROR(VLOOKUP(A62,'Cadastro-Estoque'!A:G,1,FALSE)),"Produto não cadastrado",VLOOKUP(A62,'Cadastro-Estoque'!A:G,2,FALSE)))</f>
        <v/>
      </c>
      <c r="H62" s="209" t="str">
        <f>IF(ISERROR(VLOOKUP(A62,'Cadastro-Estoque'!A:G,1,FALSE)),"",VLOOKUP(A62,'Cadastro-Estoque'!A:G,3,FALSE))</f>
        <v/>
      </c>
      <c r="I62" s="209" t="str">
        <f>IF(A62="","",INDEX(Boletim!F67:F180,IFERROR(MATCH(Saidas!A62,'Cadastro-Estoque'!A67:A179,0)," ")))</f>
        <v/>
      </c>
    </row>
    <row r="63" spans="1:9" ht="18.75" customHeight="1" x14ac:dyDescent="0.25">
      <c r="A63" s="195"/>
      <c r="B63" s="82"/>
      <c r="C63" s="96"/>
      <c r="D63" s="207"/>
      <c r="E63" s="209" t="str">
        <f t="shared" si="2"/>
        <v/>
      </c>
      <c r="F63" s="209" t="str">
        <f>IF(ISBLANK(A63),"",IF(ISERROR(VLOOKUP(A63,'Cadastro-Estoque'!A:G,1,FALSE)),"Produto não cadastrado",VLOOKUP(A63,'Cadastro-Estoque'!A:G,4,FALSE)))</f>
        <v/>
      </c>
      <c r="G63" s="209" t="str">
        <f>IF(ISBLANK(A63),"",IF(ISERROR(VLOOKUP(A63,'Cadastro-Estoque'!A:G,1,FALSE)),"Produto não cadastrado",VLOOKUP(A63,'Cadastro-Estoque'!A:G,2,FALSE)))</f>
        <v/>
      </c>
      <c r="H63" s="209" t="str">
        <f>IF(ISERROR(VLOOKUP(A63,'Cadastro-Estoque'!A:G,1,FALSE)),"",VLOOKUP(A63,'Cadastro-Estoque'!A:G,3,FALSE))</f>
        <v/>
      </c>
      <c r="I63" s="209" t="str">
        <f>IF(A63="","",INDEX(Boletim!F68:F181,IFERROR(MATCH(Saidas!A63,'Cadastro-Estoque'!A68:A180,0)," ")))</f>
        <v/>
      </c>
    </row>
    <row r="64" spans="1:9" ht="18.75" customHeight="1" x14ac:dyDescent="0.25">
      <c r="A64" s="195"/>
      <c r="B64" s="82"/>
      <c r="C64" s="96"/>
      <c r="D64" s="207"/>
      <c r="E64" s="209" t="str">
        <f t="shared" si="2"/>
        <v/>
      </c>
      <c r="F64" s="209" t="str">
        <f>IF(ISBLANK(A64),"",IF(ISERROR(VLOOKUP(A64,'Cadastro-Estoque'!A:G,1,FALSE)),"Produto não cadastrado",VLOOKUP(A64,'Cadastro-Estoque'!A:G,4,FALSE)))</f>
        <v/>
      </c>
      <c r="G64" s="209" t="str">
        <f>IF(ISBLANK(A64),"",IF(ISERROR(VLOOKUP(A64,'Cadastro-Estoque'!A:G,1,FALSE)),"Produto não cadastrado",VLOOKUP(A64,'Cadastro-Estoque'!A:G,2,FALSE)))</f>
        <v/>
      </c>
      <c r="H64" s="209" t="str">
        <f>IF(ISERROR(VLOOKUP(A64,'Cadastro-Estoque'!A:G,1,FALSE)),"",VLOOKUP(A64,'Cadastro-Estoque'!A:G,3,FALSE))</f>
        <v/>
      </c>
      <c r="I64" s="209" t="str">
        <f>IF(A64="","",INDEX(Boletim!F69:F182,IFERROR(MATCH(Saidas!A64,'Cadastro-Estoque'!A69:A181,0)," ")))</f>
        <v/>
      </c>
    </row>
    <row r="65" spans="1:9" ht="18.75" customHeight="1" x14ac:dyDescent="0.25">
      <c r="A65" s="195"/>
      <c r="B65" s="82"/>
      <c r="C65" s="96"/>
      <c r="D65" s="207"/>
      <c r="E65" s="209" t="str">
        <f t="shared" si="2"/>
        <v/>
      </c>
      <c r="F65" s="209" t="str">
        <f>IF(ISBLANK(A65),"",IF(ISERROR(VLOOKUP(A65,'Cadastro-Estoque'!A:G,1,FALSE)),"Produto não cadastrado",VLOOKUP(A65,'Cadastro-Estoque'!A:G,4,FALSE)))</f>
        <v/>
      </c>
      <c r="G65" s="209" t="str">
        <f>IF(ISBLANK(A65),"",IF(ISERROR(VLOOKUP(A65,'Cadastro-Estoque'!A:G,1,FALSE)),"Produto não cadastrado",VLOOKUP(A65,'Cadastro-Estoque'!A:G,2,FALSE)))</f>
        <v/>
      </c>
      <c r="H65" s="209" t="str">
        <f>IF(ISERROR(VLOOKUP(A65,'Cadastro-Estoque'!A:G,1,FALSE)),"",VLOOKUP(A65,'Cadastro-Estoque'!A:G,3,FALSE))</f>
        <v/>
      </c>
      <c r="I65" s="209" t="str">
        <f>IF(A65="","",INDEX(Boletim!F70:F183,IFERROR(MATCH(Saidas!A65,'Cadastro-Estoque'!A70:A182,0)," ")))</f>
        <v/>
      </c>
    </row>
    <row r="66" spans="1:9" ht="18.75" customHeight="1" x14ac:dyDescent="0.25">
      <c r="A66" s="195"/>
      <c r="B66" s="82"/>
      <c r="C66" s="96"/>
      <c r="D66" s="207"/>
      <c r="E66" s="209" t="str">
        <f t="shared" si="2"/>
        <v/>
      </c>
      <c r="F66" s="209" t="str">
        <f>IF(ISBLANK(A66),"",IF(ISERROR(VLOOKUP(A66,'Cadastro-Estoque'!A:G,1,FALSE)),"Produto não cadastrado",VLOOKUP(A66,'Cadastro-Estoque'!A:G,4,FALSE)))</f>
        <v/>
      </c>
      <c r="G66" s="209" t="str">
        <f>IF(ISBLANK(A66),"",IF(ISERROR(VLOOKUP(A66,'Cadastro-Estoque'!A:G,1,FALSE)),"Produto não cadastrado",VLOOKUP(A66,'Cadastro-Estoque'!A:G,2,FALSE)))</f>
        <v/>
      </c>
      <c r="H66" s="209" t="str">
        <f>IF(ISERROR(VLOOKUP(A66,'Cadastro-Estoque'!A:G,1,FALSE)),"",VLOOKUP(A66,'Cadastro-Estoque'!A:G,3,FALSE))</f>
        <v/>
      </c>
      <c r="I66" s="209" t="str">
        <f>IF(A66="","",INDEX(Boletim!F71:F184,IFERROR(MATCH(Saidas!A66,'Cadastro-Estoque'!A71:A183,0)," ")))</f>
        <v/>
      </c>
    </row>
    <row r="67" spans="1:9" ht="18.75" customHeight="1" x14ac:dyDescent="0.25">
      <c r="A67" s="195"/>
      <c r="B67" s="82"/>
      <c r="C67" s="96"/>
      <c r="D67" s="207"/>
      <c r="E67" s="209" t="str">
        <f t="shared" si="2"/>
        <v/>
      </c>
      <c r="F67" s="209" t="str">
        <f>IF(ISBLANK(A67),"",IF(ISERROR(VLOOKUP(A67,'Cadastro-Estoque'!A:G,1,FALSE)),"Produto não cadastrado",VLOOKUP(A67,'Cadastro-Estoque'!A:G,4,FALSE)))</f>
        <v/>
      </c>
      <c r="G67" s="209" t="str">
        <f>IF(ISBLANK(A67),"",IF(ISERROR(VLOOKUP(A67,'Cadastro-Estoque'!A:G,1,FALSE)),"Produto não cadastrado",VLOOKUP(A67,'Cadastro-Estoque'!A:G,2,FALSE)))</f>
        <v/>
      </c>
      <c r="H67" s="209" t="str">
        <f>IF(ISERROR(VLOOKUP(A67,'Cadastro-Estoque'!A:G,1,FALSE)),"",VLOOKUP(A67,'Cadastro-Estoque'!A:G,3,FALSE))</f>
        <v/>
      </c>
      <c r="I67" s="209" t="str">
        <f>IF(A67="","",INDEX(Boletim!F72:F185,IFERROR(MATCH(Saidas!A67,'Cadastro-Estoque'!A72:A184,0)," ")))</f>
        <v/>
      </c>
    </row>
    <row r="68" spans="1:9" ht="18.75" customHeight="1" x14ac:dyDescent="0.25">
      <c r="A68" s="195"/>
      <c r="B68" s="82"/>
      <c r="C68" s="96"/>
      <c r="D68" s="207"/>
      <c r="E68" s="209" t="str">
        <f t="shared" si="2"/>
        <v/>
      </c>
      <c r="F68" s="209" t="str">
        <f>IF(ISBLANK(A68),"",IF(ISERROR(VLOOKUP(A68,'Cadastro-Estoque'!A:G,1,FALSE)),"Produto não cadastrado",VLOOKUP(A68,'Cadastro-Estoque'!A:G,4,FALSE)))</f>
        <v/>
      </c>
      <c r="G68" s="209" t="str">
        <f>IF(ISBLANK(A68),"",IF(ISERROR(VLOOKUP(A68,'Cadastro-Estoque'!A:G,1,FALSE)),"Produto não cadastrado",VLOOKUP(A68,'Cadastro-Estoque'!A:G,2,FALSE)))</f>
        <v/>
      </c>
      <c r="H68" s="209" t="str">
        <f>IF(ISERROR(VLOOKUP(A68,'Cadastro-Estoque'!A:G,1,FALSE)),"",VLOOKUP(A68,'Cadastro-Estoque'!A:G,3,FALSE))</f>
        <v/>
      </c>
      <c r="I68" s="209" t="str">
        <f>IF(A68="","",INDEX(Boletim!F73:F186,IFERROR(MATCH(Saidas!A68,'Cadastro-Estoque'!A73:A185,0)," ")))</f>
        <v/>
      </c>
    </row>
    <row r="69" spans="1:9" ht="18.75" customHeight="1" x14ac:dyDescent="0.25">
      <c r="A69" s="195"/>
      <c r="B69" s="82"/>
      <c r="C69" s="96"/>
      <c r="D69" s="207"/>
      <c r="E69" s="209" t="str">
        <f t="shared" si="2"/>
        <v/>
      </c>
      <c r="F69" s="209" t="str">
        <f>IF(ISBLANK(A69),"",IF(ISERROR(VLOOKUP(A69,'Cadastro-Estoque'!A:G,1,FALSE)),"Produto não cadastrado",VLOOKUP(A69,'Cadastro-Estoque'!A:G,4,FALSE)))</f>
        <v/>
      </c>
      <c r="G69" s="209" t="str">
        <f>IF(ISBLANK(A69),"",IF(ISERROR(VLOOKUP(A69,'Cadastro-Estoque'!A:G,1,FALSE)),"Produto não cadastrado",VLOOKUP(A69,'Cadastro-Estoque'!A:G,2,FALSE)))</f>
        <v/>
      </c>
      <c r="H69" s="209" t="str">
        <f>IF(ISERROR(VLOOKUP(A69,'Cadastro-Estoque'!A:G,1,FALSE)),"",VLOOKUP(A69,'Cadastro-Estoque'!A:G,3,FALSE))</f>
        <v/>
      </c>
      <c r="I69" s="209" t="str">
        <f>IF(A69="","",INDEX(Boletim!F74:F187,IFERROR(MATCH(Saidas!A69,'Cadastro-Estoque'!A74:A186,0)," ")))</f>
        <v/>
      </c>
    </row>
    <row r="70" spans="1:9" ht="18.75" customHeight="1" x14ac:dyDescent="0.25">
      <c r="A70" s="195"/>
      <c r="B70" s="82"/>
      <c r="C70" s="96"/>
      <c r="D70" s="207"/>
      <c r="E70" s="209" t="str">
        <f t="shared" si="2"/>
        <v/>
      </c>
      <c r="F70" s="209" t="str">
        <f>IF(ISBLANK(A70),"",IF(ISERROR(VLOOKUP(A70,'Cadastro-Estoque'!A:G,1,FALSE)),"Produto não cadastrado",VLOOKUP(A70,'Cadastro-Estoque'!A:G,4,FALSE)))</f>
        <v/>
      </c>
      <c r="G70" s="209" t="str">
        <f>IF(ISBLANK(A70),"",IF(ISERROR(VLOOKUP(A70,'Cadastro-Estoque'!A:G,1,FALSE)),"Produto não cadastrado",VLOOKUP(A70,'Cadastro-Estoque'!A:G,2,FALSE)))</f>
        <v/>
      </c>
      <c r="H70" s="209" t="str">
        <f>IF(ISERROR(VLOOKUP(A70,'Cadastro-Estoque'!A:G,1,FALSE)),"",VLOOKUP(A70,'Cadastro-Estoque'!A:G,3,FALSE))</f>
        <v/>
      </c>
      <c r="I70" s="209" t="str">
        <f>IF(A70="","",INDEX(Boletim!F75:F188,IFERROR(MATCH(Saidas!A70,'Cadastro-Estoque'!A75:A187,0)," ")))</f>
        <v/>
      </c>
    </row>
    <row r="71" spans="1:9" ht="18.75" customHeight="1" x14ac:dyDescent="0.25">
      <c r="A71" s="195"/>
      <c r="B71" s="82"/>
      <c r="C71" s="96"/>
      <c r="D71" s="207"/>
      <c r="E71" s="209" t="str">
        <f t="shared" si="2"/>
        <v/>
      </c>
      <c r="F71" s="209" t="str">
        <f>IF(ISBLANK(A71),"",IF(ISERROR(VLOOKUP(A71,'Cadastro-Estoque'!A:G,1,FALSE)),"Produto não cadastrado",VLOOKUP(A71,'Cadastro-Estoque'!A:G,4,FALSE)))</f>
        <v/>
      </c>
      <c r="G71" s="209" t="str">
        <f>IF(ISBLANK(A71),"",IF(ISERROR(VLOOKUP(A71,'Cadastro-Estoque'!A:G,1,FALSE)),"Produto não cadastrado",VLOOKUP(A71,'Cadastro-Estoque'!A:G,2,FALSE)))</f>
        <v/>
      </c>
      <c r="H71" s="209" t="str">
        <f>IF(ISERROR(VLOOKUP(A71,'Cadastro-Estoque'!A:G,1,FALSE)),"",VLOOKUP(A71,'Cadastro-Estoque'!A:G,3,FALSE))</f>
        <v/>
      </c>
      <c r="I71" s="209" t="str">
        <f>IF(A71="","",INDEX(Boletim!F76:F189,IFERROR(MATCH(Saidas!A71,'Cadastro-Estoque'!A76:A188,0)," ")))</f>
        <v/>
      </c>
    </row>
    <row r="72" spans="1:9" ht="18.75" customHeight="1" x14ac:dyDescent="0.25">
      <c r="A72" s="195"/>
      <c r="B72" s="82"/>
      <c r="C72" s="96"/>
      <c r="D72" s="207"/>
      <c r="E72" s="209" t="str">
        <f t="shared" si="2"/>
        <v/>
      </c>
      <c r="F72" s="209" t="str">
        <f>IF(ISBLANK(A72),"",IF(ISERROR(VLOOKUP(A72,'Cadastro-Estoque'!A:G,1,FALSE)),"Produto não cadastrado",VLOOKUP(A72,'Cadastro-Estoque'!A:G,4,FALSE)))</f>
        <v/>
      </c>
      <c r="G72" s="209" t="str">
        <f>IF(ISBLANK(A72),"",IF(ISERROR(VLOOKUP(A72,'Cadastro-Estoque'!A:G,1,FALSE)),"Produto não cadastrado",VLOOKUP(A72,'Cadastro-Estoque'!A:G,2,FALSE)))</f>
        <v/>
      </c>
      <c r="H72" s="209" t="str">
        <f>IF(ISERROR(VLOOKUP(A72,'Cadastro-Estoque'!A:G,1,FALSE)),"",VLOOKUP(A72,'Cadastro-Estoque'!A:G,3,FALSE))</f>
        <v/>
      </c>
      <c r="I72" s="209" t="str">
        <f>IF(A72="","",INDEX(Boletim!F77:F190,IFERROR(MATCH(Saidas!A72,'Cadastro-Estoque'!A77:A189,0)," ")))</f>
        <v/>
      </c>
    </row>
    <row r="73" spans="1:9" ht="18.75" customHeight="1" x14ac:dyDescent="0.25">
      <c r="A73" s="195"/>
      <c r="B73" s="82"/>
      <c r="C73" s="96"/>
      <c r="D73" s="207"/>
      <c r="E73" s="209" t="str">
        <f t="shared" si="2"/>
        <v/>
      </c>
      <c r="F73" s="209" t="str">
        <f>IF(ISBLANK(A73),"",IF(ISERROR(VLOOKUP(A73,'Cadastro-Estoque'!A:G,1,FALSE)),"Produto não cadastrado",VLOOKUP(A73,'Cadastro-Estoque'!A:G,4,FALSE)))</f>
        <v/>
      </c>
      <c r="G73" s="209" t="str">
        <f>IF(ISBLANK(A73),"",IF(ISERROR(VLOOKUP(A73,'Cadastro-Estoque'!A:G,1,FALSE)),"Produto não cadastrado",VLOOKUP(A73,'Cadastro-Estoque'!A:G,2,FALSE)))</f>
        <v/>
      </c>
      <c r="H73" s="209" t="str">
        <f>IF(ISERROR(VLOOKUP(A73,'Cadastro-Estoque'!A:G,1,FALSE)),"",VLOOKUP(A73,'Cadastro-Estoque'!A:G,3,FALSE))</f>
        <v/>
      </c>
      <c r="I73" s="209" t="str">
        <f>IF(A73="","",INDEX(Boletim!F78:F191,IFERROR(MATCH(Saidas!A73,'Cadastro-Estoque'!A78:A190,0)," ")))</f>
        <v/>
      </c>
    </row>
    <row r="74" spans="1:9" ht="18.75" customHeight="1" x14ac:dyDescent="0.25">
      <c r="A74" s="195"/>
      <c r="B74" s="82"/>
      <c r="C74" s="96"/>
      <c r="D74" s="207"/>
      <c r="E74" s="209" t="str">
        <f t="shared" si="2"/>
        <v/>
      </c>
      <c r="F74" s="209" t="str">
        <f>IF(ISBLANK(A74),"",IF(ISERROR(VLOOKUP(A74,'Cadastro-Estoque'!A:G,1,FALSE)),"Produto não cadastrado",VLOOKUP(A74,'Cadastro-Estoque'!A:G,4,FALSE)))</f>
        <v/>
      </c>
      <c r="G74" s="209" t="str">
        <f>IF(ISBLANK(A74),"",IF(ISERROR(VLOOKUP(A74,'Cadastro-Estoque'!A:G,1,FALSE)),"Produto não cadastrado",VLOOKUP(A74,'Cadastro-Estoque'!A:G,2,FALSE)))</f>
        <v/>
      </c>
      <c r="H74" s="209" t="str">
        <f>IF(ISERROR(VLOOKUP(A74,'Cadastro-Estoque'!A:G,1,FALSE)),"",VLOOKUP(A74,'Cadastro-Estoque'!A:G,3,FALSE))</f>
        <v/>
      </c>
      <c r="I74" s="209" t="str">
        <f>IF(A74="","",INDEX(Boletim!F79:F192,IFERROR(MATCH(Saidas!A74,'Cadastro-Estoque'!A79:A191,0)," ")))</f>
        <v/>
      </c>
    </row>
    <row r="75" spans="1:9" ht="18.75" customHeight="1" x14ac:dyDescent="0.25">
      <c r="A75" s="195"/>
      <c r="B75" s="82"/>
      <c r="C75" s="96"/>
      <c r="D75" s="207"/>
      <c r="E75" s="209" t="str">
        <f t="shared" si="2"/>
        <v/>
      </c>
      <c r="F75" s="209" t="str">
        <f>IF(ISBLANK(A75),"",IF(ISERROR(VLOOKUP(A75,'Cadastro-Estoque'!A:G,1,FALSE)),"Produto não cadastrado",VLOOKUP(A75,'Cadastro-Estoque'!A:G,4,FALSE)))</f>
        <v/>
      </c>
      <c r="G75" s="209" t="str">
        <f>IF(ISBLANK(A75),"",IF(ISERROR(VLOOKUP(A75,'Cadastro-Estoque'!A:G,1,FALSE)),"Produto não cadastrado",VLOOKUP(A75,'Cadastro-Estoque'!A:G,2,FALSE)))</f>
        <v/>
      </c>
      <c r="H75" s="209" t="str">
        <f>IF(ISERROR(VLOOKUP(A75,'Cadastro-Estoque'!A:G,1,FALSE)),"",VLOOKUP(A75,'Cadastro-Estoque'!A:G,3,FALSE))</f>
        <v/>
      </c>
      <c r="I75" s="209" t="str">
        <f>IF(A75="","",INDEX(Boletim!F80:F193,IFERROR(MATCH(Saidas!A75,'Cadastro-Estoque'!A80:A192,0)," ")))</f>
        <v/>
      </c>
    </row>
    <row r="76" spans="1:9" ht="18.75" customHeight="1" x14ac:dyDescent="0.25">
      <c r="A76" s="195"/>
      <c r="B76" s="82"/>
      <c r="C76" s="96"/>
      <c r="D76" s="207"/>
      <c r="E76" s="209" t="str">
        <f t="shared" si="2"/>
        <v/>
      </c>
      <c r="F76" s="209" t="str">
        <f>IF(ISBLANK(A76),"",IF(ISERROR(VLOOKUP(A76,'Cadastro-Estoque'!A:G,1,FALSE)),"Produto não cadastrado",VLOOKUP(A76,'Cadastro-Estoque'!A:G,4,FALSE)))</f>
        <v/>
      </c>
      <c r="G76" s="209" t="str">
        <f>IF(ISBLANK(A76),"",IF(ISERROR(VLOOKUP(A76,'Cadastro-Estoque'!A:G,1,FALSE)),"Produto não cadastrado",VLOOKUP(A76,'Cadastro-Estoque'!A:G,2,FALSE)))</f>
        <v/>
      </c>
      <c r="H76" s="209" t="str">
        <f>IF(ISERROR(VLOOKUP(A76,'Cadastro-Estoque'!A:G,1,FALSE)),"",VLOOKUP(A76,'Cadastro-Estoque'!A:G,3,FALSE))</f>
        <v/>
      </c>
      <c r="I76" s="209" t="str">
        <f>IF(A76="","",INDEX(Boletim!F81:F194,IFERROR(MATCH(Saidas!A76,'Cadastro-Estoque'!A81:A193,0)," ")))</f>
        <v/>
      </c>
    </row>
    <row r="77" spans="1:9" ht="18.75" customHeight="1" x14ac:dyDescent="0.25">
      <c r="A77" s="195"/>
      <c r="B77" s="82"/>
      <c r="C77" s="96"/>
      <c r="D77" s="207"/>
      <c r="E77" s="209" t="str">
        <f t="shared" si="2"/>
        <v/>
      </c>
      <c r="F77" s="209" t="str">
        <f>IF(ISBLANK(A77),"",IF(ISERROR(VLOOKUP(A77,'Cadastro-Estoque'!A:G,1,FALSE)),"Produto não cadastrado",VLOOKUP(A77,'Cadastro-Estoque'!A:G,4,FALSE)))</f>
        <v/>
      </c>
      <c r="G77" s="209" t="str">
        <f>IF(ISBLANK(A77),"",IF(ISERROR(VLOOKUP(A77,'Cadastro-Estoque'!A:G,1,FALSE)),"Produto não cadastrado",VLOOKUP(A77,'Cadastro-Estoque'!A:G,2,FALSE)))</f>
        <v/>
      </c>
      <c r="H77" s="209" t="str">
        <f>IF(ISERROR(VLOOKUP(A77,'Cadastro-Estoque'!A:G,1,FALSE)),"",VLOOKUP(A77,'Cadastro-Estoque'!A:G,3,FALSE))</f>
        <v/>
      </c>
      <c r="I77" s="209" t="str">
        <f>IF(A77="","",INDEX(Boletim!F82:F195,IFERROR(MATCH(Saidas!A77,'Cadastro-Estoque'!A82:A194,0)," ")))</f>
        <v/>
      </c>
    </row>
    <row r="78" spans="1:9" ht="18.75" customHeight="1" x14ac:dyDescent="0.25">
      <c r="A78" s="195"/>
      <c r="B78" s="82"/>
      <c r="C78" s="96"/>
      <c r="D78" s="207"/>
      <c r="E78" s="209" t="str">
        <f t="shared" si="2"/>
        <v/>
      </c>
      <c r="F78" s="209" t="str">
        <f>IF(ISBLANK(A78),"",IF(ISERROR(VLOOKUP(A78,'Cadastro-Estoque'!A:G,1,FALSE)),"Produto não cadastrado",VLOOKUP(A78,'Cadastro-Estoque'!A:G,4,FALSE)))</f>
        <v/>
      </c>
      <c r="G78" s="209" t="str">
        <f>IF(ISBLANK(A78),"",IF(ISERROR(VLOOKUP(A78,'Cadastro-Estoque'!A:G,1,FALSE)),"Produto não cadastrado",VLOOKUP(A78,'Cadastro-Estoque'!A:G,2,FALSE)))</f>
        <v/>
      </c>
      <c r="H78" s="209" t="str">
        <f>IF(ISERROR(VLOOKUP(A78,'Cadastro-Estoque'!A:G,1,FALSE)),"",VLOOKUP(A78,'Cadastro-Estoque'!A:G,3,FALSE))</f>
        <v/>
      </c>
      <c r="I78" s="209" t="str">
        <f>IF(A78="","",INDEX(Boletim!F83:F196,IFERROR(MATCH(Saidas!A78,'Cadastro-Estoque'!A83:A195,0)," ")))</f>
        <v/>
      </c>
    </row>
    <row r="79" spans="1:9" ht="18.75" customHeight="1" x14ac:dyDescent="0.25">
      <c r="A79" s="195"/>
      <c r="B79" s="82"/>
      <c r="C79" s="96"/>
      <c r="D79" s="207"/>
      <c r="E79" s="209" t="str">
        <f t="shared" si="2"/>
        <v/>
      </c>
      <c r="F79" s="209" t="str">
        <f>IF(ISBLANK(A79),"",IF(ISERROR(VLOOKUP(A79,'Cadastro-Estoque'!A:G,1,FALSE)),"Produto não cadastrado",VLOOKUP(A79,'Cadastro-Estoque'!A:G,4,FALSE)))</f>
        <v/>
      </c>
      <c r="G79" s="209" t="str">
        <f>IF(ISBLANK(A79),"",IF(ISERROR(VLOOKUP(A79,'Cadastro-Estoque'!A:G,1,FALSE)),"Produto não cadastrado",VLOOKUP(A79,'Cadastro-Estoque'!A:G,2,FALSE)))</f>
        <v/>
      </c>
      <c r="H79" s="209" t="str">
        <f>IF(ISERROR(VLOOKUP(A79,'Cadastro-Estoque'!A:G,1,FALSE)),"",VLOOKUP(A79,'Cadastro-Estoque'!A:G,3,FALSE))</f>
        <v/>
      </c>
      <c r="I79" s="209" t="str">
        <f>IF(A79="","",INDEX(Boletim!F84:F197,IFERROR(MATCH(Saidas!A79,'Cadastro-Estoque'!A84:A196,0)," ")))</f>
        <v/>
      </c>
    </row>
    <row r="80" spans="1:9" ht="18.75" customHeight="1" x14ac:dyDescent="0.25">
      <c r="A80" s="195"/>
      <c r="B80" s="82"/>
      <c r="C80" s="96"/>
      <c r="D80" s="207"/>
      <c r="E80" s="209" t="str">
        <f t="shared" si="2"/>
        <v/>
      </c>
      <c r="F80" s="209" t="str">
        <f>IF(ISBLANK(A80),"",IF(ISERROR(VLOOKUP(A80,'Cadastro-Estoque'!A:G,1,FALSE)),"Produto não cadastrado",VLOOKUP(A80,'Cadastro-Estoque'!A:G,4,FALSE)))</f>
        <v/>
      </c>
      <c r="G80" s="209" t="str">
        <f>IF(ISBLANK(A80),"",IF(ISERROR(VLOOKUP(A80,'Cadastro-Estoque'!A:G,1,FALSE)),"Produto não cadastrado",VLOOKUP(A80,'Cadastro-Estoque'!A:G,2,FALSE)))</f>
        <v/>
      </c>
      <c r="H80" s="209" t="str">
        <f>IF(ISERROR(VLOOKUP(A80,'Cadastro-Estoque'!A:G,1,FALSE)),"",VLOOKUP(A80,'Cadastro-Estoque'!A:G,3,FALSE))</f>
        <v/>
      </c>
      <c r="I80" s="209" t="str">
        <f>IF(A80="","",INDEX(Boletim!F85:F198,IFERROR(MATCH(Saidas!A80,'Cadastro-Estoque'!A85:A197,0)," ")))</f>
        <v/>
      </c>
    </row>
    <row r="81" spans="1:9" ht="18.75" customHeight="1" x14ac:dyDescent="0.25">
      <c r="A81" s="195"/>
      <c r="B81" s="82"/>
      <c r="C81" s="96"/>
      <c r="D81" s="207"/>
      <c r="E81" s="209" t="str">
        <f t="shared" si="2"/>
        <v/>
      </c>
      <c r="F81" s="209" t="str">
        <f>IF(ISBLANK(A81),"",IF(ISERROR(VLOOKUP(A81,'Cadastro-Estoque'!A:G,1,FALSE)),"Produto não cadastrado",VLOOKUP(A81,'Cadastro-Estoque'!A:G,4,FALSE)))</f>
        <v/>
      </c>
      <c r="G81" s="209" t="str">
        <f>IF(ISBLANK(A81),"",IF(ISERROR(VLOOKUP(A81,'Cadastro-Estoque'!A:G,1,FALSE)),"Produto não cadastrado",VLOOKUP(A81,'Cadastro-Estoque'!A:G,2,FALSE)))</f>
        <v/>
      </c>
      <c r="H81" s="209" t="str">
        <f>IF(ISERROR(VLOOKUP(A81,'Cadastro-Estoque'!A:G,1,FALSE)),"",VLOOKUP(A81,'Cadastro-Estoque'!A:G,3,FALSE))</f>
        <v/>
      </c>
      <c r="I81" s="209" t="str">
        <f>IF(A81="","",INDEX(Boletim!F86:F199,IFERROR(MATCH(Saidas!A81,'Cadastro-Estoque'!A86:A198,0)," ")))</f>
        <v/>
      </c>
    </row>
    <row r="82" spans="1:9" ht="18.75" customHeight="1" x14ac:dyDescent="0.25">
      <c r="A82" s="195"/>
      <c r="B82" s="82"/>
      <c r="C82" s="96"/>
      <c r="D82" s="207"/>
      <c r="E82" s="209" t="str">
        <f t="shared" si="2"/>
        <v/>
      </c>
      <c r="F82" s="209" t="str">
        <f>IF(ISBLANK(A82),"",IF(ISERROR(VLOOKUP(A82,'Cadastro-Estoque'!A:G,1,FALSE)),"Produto não cadastrado",VLOOKUP(A82,'Cadastro-Estoque'!A:G,4,FALSE)))</f>
        <v/>
      </c>
      <c r="G82" s="209" t="str">
        <f>IF(ISBLANK(A82),"",IF(ISERROR(VLOOKUP(A82,'Cadastro-Estoque'!A:G,1,FALSE)),"Produto não cadastrado",VLOOKUP(A82,'Cadastro-Estoque'!A:G,2,FALSE)))</f>
        <v/>
      </c>
      <c r="H82" s="209" t="str">
        <f>IF(ISERROR(VLOOKUP(A82,'Cadastro-Estoque'!A:G,1,FALSE)),"",VLOOKUP(A82,'Cadastro-Estoque'!A:G,3,FALSE))</f>
        <v/>
      </c>
      <c r="I82" s="209" t="str">
        <f>IF(A82="","",INDEX(Boletim!F87:F200,IFERROR(MATCH(Saidas!A82,'Cadastro-Estoque'!A87:A199,0)," ")))</f>
        <v/>
      </c>
    </row>
    <row r="83" spans="1:9" ht="18.75" customHeight="1" x14ac:dyDescent="0.25">
      <c r="A83" s="195"/>
      <c r="B83" s="82"/>
      <c r="C83" s="96"/>
      <c r="D83" s="207"/>
      <c r="E83" s="209" t="str">
        <f t="shared" ref="E83:E146" si="3">IF(ISBLANK(A83),"",C83*D83)</f>
        <v/>
      </c>
      <c r="F83" s="209" t="str">
        <f>IF(ISBLANK(A83),"",IF(ISERROR(VLOOKUP(A83,'Cadastro-Estoque'!A:G,1,FALSE)),"Produto não cadastrado",VLOOKUP(A83,'Cadastro-Estoque'!A:G,4,FALSE)))</f>
        <v/>
      </c>
      <c r="G83" s="209" t="str">
        <f>IF(ISBLANK(A83),"",IF(ISERROR(VLOOKUP(A83,'Cadastro-Estoque'!A:G,1,FALSE)),"Produto não cadastrado",VLOOKUP(A83,'Cadastro-Estoque'!A:G,2,FALSE)))</f>
        <v/>
      </c>
      <c r="H83" s="209" t="str">
        <f>IF(ISERROR(VLOOKUP(A83,'Cadastro-Estoque'!A:G,1,FALSE)),"",VLOOKUP(A83,'Cadastro-Estoque'!A:G,3,FALSE))</f>
        <v/>
      </c>
      <c r="I83" s="209" t="str">
        <f>IF(A83="","",INDEX(Boletim!F88:F201,IFERROR(MATCH(Saidas!A83,'Cadastro-Estoque'!A88:A200,0)," ")))</f>
        <v/>
      </c>
    </row>
    <row r="84" spans="1:9" ht="18.75" customHeight="1" x14ac:dyDescent="0.25">
      <c r="A84" s="195"/>
      <c r="B84" s="82"/>
      <c r="C84" s="96"/>
      <c r="D84" s="207"/>
      <c r="E84" s="209" t="str">
        <f t="shared" si="3"/>
        <v/>
      </c>
      <c r="F84" s="209" t="str">
        <f>IF(ISBLANK(A84),"",IF(ISERROR(VLOOKUP(A84,'Cadastro-Estoque'!A:G,1,FALSE)),"Produto não cadastrado",VLOOKUP(A84,'Cadastro-Estoque'!A:G,4,FALSE)))</f>
        <v/>
      </c>
      <c r="G84" s="209" t="str">
        <f>IF(ISBLANK(A84),"",IF(ISERROR(VLOOKUP(A84,'Cadastro-Estoque'!A:G,1,FALSE)),"Produto não cadastrado",VLOOKUP(A84,'Cadastro-Estoque'!A:G,2,FALSE)))</f>
        <v/>
      </c>
      <c r="H84" s="209" t="str">
        <f>IF(ISERROR(VLOOKUP(A84,'Cadastro-Estoque'!A:G,1,FALSE)),"",VLOOKUP(A84,'Cadastro-Estoque'!A:G,3,FALSE))</f>
        <v/>
      </c>
      <c r="I84" s="209" t="str">
        <f>IF(A84="","",INDEX(Boletim!F89:F202,IFERROR(MATCH(Saidas!A84,'Cadastro-Estoque'!A89:A201,0)," ")))</f>
        <v/>
      </c>
    </row>
    <row r="85" spans="1:9" ht="18.75" customHeight="1" x14ac:dyDescent="0.25">
      <c r="A85" s="195"/>
      <c r="B85" s="82"/>
      <c r="C85" s="96"/>
      <c r="D85" s="207"/>
      <c r="E85" s="209" t="str">
        <f t="shared" si="3"/>
        <v/>
      </c>
      <c r="F85" s="209" t="str">
        <f>IF(ISBLANK(A85),"",IF(ISERROR(VLOOKUP(A85,'Cadastro-Estoque'!A:G,1,FALSE)),"Produto não cadastrado",VLOOKUP(A85,'Cadastro-Estoque'!A:G,4,FALSE)))</f>
        <v/>
      </c>
      <c r="G85" s="209" t="str">
        <f>IF(ISBLANK(A85),"",IF(ISERROR(VLOOKUP(A85,'Cadastro-Estoque'!A:G,1,FALSE)),"Produto não cadastrado",VLOOKUP(A85,'Cadastro-Estoque'!A:G,2,FALSE)))</f>
        <v/>
      </c>
      <c r="H85" s="209" t="str">
        <f>IF(ISERROR(VLOOKUP(A85,'Cadastro-Estoque'!A:G,1,FALSE)),"",VLOOKUP(A85,'Cadastro-Estoque'!A:G,3,FALSE))</f>
        <v/>
      </c>
      <c r="I85" s="209" t="str">
        <f>IF(A85="","",INDEX(Boletim!F90:F203,IFERROR(MATCH(Saidas!A85,'Cadastro-Estoque'!A90:A202,0)," ")))</f>
        <v/>
      </c>
    </row>
    <row r="86" spans="1:9" ht="18.75" customHeight="1" x14ac:dyDescent="0.25">
      <c r="A86" s="195"/>
      <c r="B86" s="82"/>
      <c r="C86" s="96"/>
      <c r="D86" s="207"/>
      <c r="E86" s="209" t="str">
        <f t="shared" si="3"/>
        <v/>
      </c>
      <c r="F86" s="209" t="str">
        <f>IF(ISBLANK(A86),"",IF(ISERROR(VLOOKUP(A86,'Cadastro-Estoque'!A:G,1,FALSE)),"Produto não cadastrado",VLOOKUP(A86,'Cadastro-Estoque'!A:G,4,FALSE)))</f>
        <v/>
      </c>
      <c r="G86" s="209" t="str">
        <f>IF(ISBLANK(A86),"",IF(ISERROR(VLOOKUP(A86,'Cadastro-Estoque'!A:G,1,FALSE)),"Produto não cadastrado",VLOOKUP(A86,'Cadastro-Estoque'!A:G,2,FALSE)))</f>
        <v/>
      </c>
      <c r="H86" s="209" t="str">
        <f>IF(ISERROR(VLOOKUP(A86,'Cadastro-Estoque'!A:G,1,FALSE)),"",VLOOKUP(A86,'Cadastro-Estoque'!A:G,3,FALSE))</f>
        <v/>
      </c>
      <c r="I86" s="209" t="str">
        <f>IF(A86="","",INDEX(Boletim!F91:F204,IFERROR(MATCH(Saidas!A86,'Cadastro-Estoque'!A91:A203,0)," ")))</f>
        <v/>
      </c>
    </row>
    <row r="87" spans="1:9" ht="18.75" customHeight="1" x14ac:dyDescent="0.25">
      <c r="A87" s="195"/>
      <c r="B87" s="82"/>
      <c r="C87" s="96"/>
      <c r="D87" s="207"/>
      <c r="E87" s="209" t="str">
        <f t="shared" si="3"/>
        <v/>
      </c>
      <c r="F87" s="209" t="str">
        <f>IF(ISBLANK(A87),"",IF(ISERROR(VLOOKUP(A87,'Cadastro-Estoque'!A:G,1,FALSE)),"Produto não cadastrado",VLOOKUP(A87,'Cadastro-Estoque'!A:G,4,FALSE)))</f>
        <v/>
      </c>
      <c r="G87" s="209" t="str">
        <f>IF(ISBLANK(A87),"",IF(ISERROR(VLOOKUP(A87,'Cadastro-Estoque'!A:G,1,FALSE)),"Produto não cadastrado",VLOOKUP(A87,'Cadastro-Estoque'!A:G,2,FALSE)))</f>
        <v/>
      </c>
      <c r="H87" s="209" t="str">
        <f>IF(ISERROR(VLOOKUP(A87,'Cadastro-Estoque'!A:G,1,FALSE)),"",VLOOKUP(A87,'Cadastro-Estoque'!A:G,3,FALSE))</f>
        <v/>
      </c>
      <c r="I87" s="209" t="str">
        <f>IF(A87="","",INDEX(Boletim!F92:F205,IFERROR(MATCH(Saidas!A87,'Cadastro-Estoque'!A92:A204,0)," ")))</f>
        <v/>
      </c>
    </row>
    <row r="88" spans="1:9" ht="18.75" customHeight="1" x14ac:dyDescent="0.25">
      <c r="A88" s="195"/>
      <c r="B88" s="82"/>
      <c r="C88" s="96"/>
      <c r="D88" s="207"/>
      <c r="E88" s="209" t="str">
        <f t="shared" si="3"/>
        <v/>
      </c>
      <c r="F88" s="209" t="str">
        <f>IF(ISBLANK(A88),"",IF(ISERROR(VLOOKUP(A88,'Cadastro-Estoque'!A:G,1,FALSE)),"Produto não cadastrado",VLOOKUP(A88,'Cadastro-Estoque'!A:G,4,FALSE)))</f>
        <v/>
      </c>
      <c r="G88" s="209" t="str">
        <f>IF(ISBLANK(A88),"",IF(ISERROR(VLOOKUP(A88,'Cadastro-Estoque'!A:G,1,FALSE)),"Produto não cadastrado",VLOOKUP(A88,'Cadastro-Estoque'!A:G,2,FALSE)))</f>
        <v/>
      </c>
      <c r="H88" s="209" t="str">
        <f>IF(ISERROR(VLOOKUP(A88,'Cadastro-Estoque'!A:G,1,FALSE)),"",VLOOKUP(A88,'Cadastro-Estoque'!A:G,3,FALSE))</f>
        <v/>
      </c>
      <c r="I88" s="209" t="str">
        <f>IF(A88="","",INDEX(Boletim!F93:F206,IFERROR(MATCH(Saidas!A88,'Cadastro-Estoque'!A93:A205,0)," ")))</f>
        <v/>
      </c>
    </row>
    <row r="89" spans="1:9" ht="18.75" customHeight="1" x14ac:dyDescent="0.25">
      <c r="A89" s="195"/>
      <c r="B89" s="82"/>
      <c r="C89" s="96"/>
      <c r="D89" s="207"/>
      <c r="E89" s="209" t="str">
        <f t="shared" si="3"/>
        <v/>
      </c>
      <c r="F89" s="209" t="str">
        <f>IF(ISBLANK(A89),"",IF(ISERROR(VLOOKUP(A89,'Cadastro-Estoque'!A:G,1,FALSE)),"Produto não cadastrado",VLOOKUP(A89,'Cadastro-Estoque'!A:G,4,FALSE)))</f>
        <v/>
      </c>
      <c r="G89" s="209" t="str">
        <f>IF(ISBLANK(A89),"",IF(ISERROR(VLOOKUP(A89,'Cadastro-Estoque'!A:G,1,FALSE)),"Produto não cadastrado",VLOOKUP(A89,'Cadastro-Estoque'!A:G,2,FALSE)))</f>
        <v/>
      </c>
      <c r="H89" s="209" t="str">
        <f>IF(ISERROR(VLOOKUP(A89,'Cadastro-Estoque'!A:G,1,FALSE)),"",VLOOKUP(A89,'Cadastro-Estoque'!A:G,3,FALSE))</f>
        <v/>
      </c>
      <c r="I89" s="209" t="str">
        <f>IF(A89="","",INDEX(Boletim!F94:F207,IFERROR(MATCH(Saidas!A89,'Cadastro-Estoque'!A94:A206,0)," ")))</f>
        <v/>
      </c>
    </row>
    <row r="90" spans="1:9" ht="18.75" customHeight="1" x14ac:dyDescent="0.25">
      <c r="A90" s="195"/>
      <c r="B90" s="82"/>
      <c r="C90" s="96"/>
      <c r="D90" s="207"/>
      <c r="E90" s="209" t="str">
        <f t="shared" si="3"/>
        <v/>
      </c>
      <c r="F90" s="209" t="str">
        <f>IF(ISBLANK(A90),"",IF(ISERROR(VLOOKUP(A90,'Cadastro-Estoque'!A:G,1,FALSE)),"Produto não cadastrado",VLOOKUP(A90,'Cadastro-Estoque'!A:G,4,FALSE)))</f>
        <v/>
      </c>
      <c r="G90" s="209" t="str">
        <f>IF(ISBLANK(A90),"",IF(ISERROR(VLOOKUP(A90,'Cadastro-Estoque'!A:G,1,FALSE)),"Produto não cadastrado",VLOOKUP(A90,'Cadastro-Estoque'!A:G,2,FALSE)))</f>
        <v/>
      </c>
      <c r="H90" s="209" t="str">
        <f>IF(ISERROR(VLOOKUP(A90,'Cadastro-Estoque'!A:G,1,FALSE)),"",VLOOKUP(A90,'Cadastro-Estoque'!A:G,3,FALSE))</f>
        <v/>
      </c>
      <c r="I90" s="209" t="str">
        <f>IF(A90="","",INDEX(Boletim!F95:F208,IFERROR(MATCH(Saidas!A90,'Cadastro-Estoque'!A95:A207,0)," ")))</f>
        <v/>
      </c>
    </row>
    <row r="91" spans="1:9" ht="18.75" customHeight="1" x14ac:dyDescent="0.25">
      <c r="A91" s="195"/>
      <c r="B91" s="82"/>
      <c r="C91" s="96"/>
      <c r="D91" s="207"/>
      <c r="E91" s="209" t="str">
        <f t="shared" si="3"/>
        <v/>
      </c>
      <c r="F91" s="209" t="str">
        <f>IF(ISBLANK(A91),"",IF(ISERROR(VLOOKUP(A91,'Cadastro-Estoque'!A:G,1,FALSE)),"Produto não cadastrado",VLOOKUP(A91,'Cadastro-Estoque'!A:G,4,FALSE)))</f>
        <v/>
      </c>
      <c r="G91" s="209" t="str">
        <f>IF(ISBLANK(A91),"",IF(ISERROR(VLOOKUP(A91,'Cadastro-Estoque'!A:G,1,FALSE)),"Produto não cadastrado",VLOOKUP(A91,'Cadastro-Estoque'!A:G,2,FALSE)))</f>
        <v/>
      </c>
      <c r="H91" s="209" t="str">
        <f>IF(ISERROR(VLOOKUP(A91,'Cadastro-Estoque'!A:G,1,FALSE)),"",VLOOKUP(A91,'Cadastro-Estoque'!A:G,3,FALSE))</f>
        <v/>
      </c>
      <c r="I91" s="209" t="str">
        <f>IF(A91="","",INDEX(Boletim!F96:F209,IFERROR(MATCH(Saidas!A91,'Cadastro-Estoque'!A96:A208,0)," ")))</f>
        <v/>
      </c>
    </row>
    <row r="92" spans="1:9" ht="18.75" customHeight="1" x14ac:dyDescent="0.25">
      <c r="A92" s="195"/>
      <c r="B92" s="82"/>
      <c r="C92" s="96"/>
      <c r="D92" s="207"/>
      <c r="E92" s="209" t="str">
        <f t="shared" si="3"/>
        <v/>
      </c>
      <c r="F92" s="209" t="str">
        <f>IF(ISBLANK(A92),"",IF(ISERROR(VLOOKUP(A92,'Cadastro-Estoque'!A:G,1,FALSE)),"Produto não cadastrado",VLOOKUP(A92,'Cadastro-Estoque'!A:G,4,FALSE)))</f>
        <v/>
      </c>
      <c r="G92" s="209" t="str">
        <f>IF(ISBLANK(A92),"",IF(ISERROR(VLOOKUP(A92,'Cadastro-Estoque'!A:G,1,FALSE)),"Produto não cadastrado",VLOOKUP(A92,'Cadastro-Estoque'!A:G,2,FALSE)))</f>
        <v/>
      </c>
      <c r="H92" s="209" t="str">
        <f>IF(ISERROR(VLOOKUP(A92,'Cadastro-Estoque'!A:G,1,FALSE)),"",VLOOKUP(A92,'Cadastro-Estoque'!A:G,3,FALSE))</f>
        <v/>
      </c>
      <c r="I92" s="209" t="str">
        <f>IF(A92="","",INDEX(Boletim!F97:F210,IFERROR(MATCH(Saidas!A92,'Cadastro-Estoque'!A97:A209,0)," ")))</f>
        <v/>
      </c>
    </row>
    <row r="93" spans="1:9" ht="18.75" customHeight="1" x14ac:dyDescent="0.25">
      <c r="A93" s="195"/>
      <c r="B93" s="82"/>
      <c r="C93" s="96"/>
      <c r="D93" s="207"/>
      <c r="E93" s="209" t="str">
        <f t="shared" si="3"/>
        <v/>
      </c>
      <c r="F93" s="209" t="str">
        <f>IF(ISBLANK(A93),"",IF(ISERROR(VLOOKUP(A93,'Cadastro-Estoque'!A:G,1,FALSE)),"Produto não cadastrado",VLOOKUP(A93,'Cadastro-Estoque'!A:G,4,FALSE)))</f>
        <v/>
      </c>
      <c r="G93" s="209" t="str">
        <f>IF(ISBLANK(A93),"",IF(ISERROR(VLOOKUP(A93,'Cadastro-Estoque'!A:G,1,FALSE)),"Produto não cadastrado",VLOOKUP(A93,'Cadastro-Estoque'!A:G,2,FALSE)))</f>
        <v/>
      </c>
      <c r="H93" s="209" t="str">
        <f>IF(ISERROR(VLOOKUP(A93,'Cadastro-Estoque'!A:G,1,FALSE)),"",VLOOKUP(A93,'Cadastro-Estoque'!A:G,3,FALSE))</f>
        <v/>
      </c>
      <c r="I93" s="209" t="str">
        <f>IF(A93="","",INDEX(Boletim!F98:F211,IFERROR(MATCH(Saidas!A93,'Cadastro-Estoque'!A98:A210,0)," ")))</f>
        <v/>
      </c>
    </row>
    <row r="94" spans="1:9" ht="18.75" customHeight="1" x14ac:dyDescent="0.25">
      <c r="A94" s="195"/>
      <c r="B94" s="82"/>
      <c r="C94" s="96"/>
      <c r="D94" s="207"/>
      <c r="E94" s="209" t="str">
        <f t="shared" si="3"/>
        <v/>
      </c>
      <c r="F94" s="209" t="str">
        <f>IF(ISBLANK(A94),"",IF(ISERROR(VLOOKUP(A94,'Cadastro-Estoque'!A:G,1,FALSE)),"Produto não cadastrado",VLOOKUP(A94,'Cadastro-Estoque'!A:G,4,FALSE)))</f>
        <v/>
      </c>
      <c r="G94" s="209" t="str">
        <f>IF(ISBLANK(A94),"",IF(ISERROR(VLOOKUP(A94,'Cadastro-Estoque'!A:G,1,FALSE)),"Produto não cadastrado",VLOOKUP(A94,'Cadastro-Estoque'!A:G,2,FALSE)))</f>
        <v/>
      </c>
      <c r="H94" s="209" t="str">
        <f>IF(ISERROR(VLOOKUP(A94,'Cadastro-Estoque'!A:G,1,FALSE)),"",VLOOKUP(A94,'Cadastro-Estoque'!A:G,3,FALSE))</f>
        <v/>
      </c>
      <c r="I94" s="209" t="str">
        <f>IF(A94="","",INDEX(Boletim!F99:F212,IFERROR(MATCH(Saidas!A94,'Cadastro-Estoque'!A99:A211,0)," ")))</f>
        <v/>
      </c>
    </row>
    <row r="95" spans="1:9" ht="18.75" customHeight="1" x14ac:dyDescent="0.25">
      <c r="A95" s="195"/>
      <c r="B95" s="82"/>
      <c r="C95" s="96"/>
      <c r="D95" s="207"/>
      <c r="E95" s="209" t="str">
        <f t="shared" si="3"/>
        <v/>
      </c>
      <c r="F95" s="209" t="str">
        <f>IF(ISBLANK(A95),"",IF(ISERROR(VLOOKUP(A95,'Cadastro-Estoque'!A:G,1,FALSE)),"Produto não cadastrado",VLOOKUP(A95,'Cadastro-Estoque'!A:G,4,FALSE)))</f>
        <v/>
      </c>
      <c r="G95" s="209" t="str">
        <f>IF(ISBLANK(A95),"",IF(ISERROR(VLOOKUP(A95,'Cadastro-Estoque'!A:G,1,FALSE)),"Produto não cadastrado",VLOOKUP(A95,'Cadastro-Estoque'!A:G,2,FALSE)))</f>
        <v/>
      </c>
      <c r="H95" s="209" t="str">
        <f>IF(ISERROR(VLOOKUP(A95,'Cadastro-Estoque'!A:G,1,FALSE)),"",VLOOKUP(A95,'Cadastro-Estoque'!A:G,3,FALSE))</f>
        <v/>
      </c>
      <c r="I95" s="209" t="str">
        <f>IF(A95="","",INDEX(Boletim!F100:F213,IFERROR(MATCH(Saidas!A95,'Cadastro-Estoque'!A100:A212,0)," ")))</f>
        <v/>
      </c>
    </row>
    <row r="96" spans="1:9" ht="18.75" customHeight="1" x14ac:dyDescent="0.25">
      <c r="A96" s="195"/>
      <c r="B96" s="82"/>
      <c r="C96" s="96"/>
      <c r="D96" s="207"/>
      <c r="E96" s="209" t="str">
        <f t="shared" si="3"/>
        <v/>
      </c>
      <c r="F96" s="209" t="str">
        <f>IF(ISBLANK(A96),"",IF(ISERROR(VLOOKUP(A96,'Cadastro-Estoque'!A:G,1,FALSE)),"Produto não cadastrado",VLOOKUP(A96,'Cadastro-Estoque'!A:G,4,FALSE)))</f>
        <v/>
      </c>
      <c r="G96" s="209" t="str">
        <f>IF(ISBLANK(A96),"",IF(ISERROR(VLOOKUP(A96,'Cadastro-Estoque'!A:G,1,FALSE)),"Produto não cadastrado",VLOOKUP(A96,'Cadastro-Estoque'!A:G,2,FALSE)))</f>
        <v/>
      </c>
      <c r="H96" s="209" t="str">
        <f>IF(ISERROR(VLOOKUP(A96,'Cadastro-Estoque'!A:G,1,FALSE)),"",VLOOKUP(A96,'Cadastro-Estoque'!A:G,3,FALSE))</f>
        <v/>
      </c>
      <c r="I96" s="209" t="str">
        <f>IF(A96="","",INDEX(Boletim!F101:F214,IFERROR(MATCH(Saidas!A96,'Cadastro-Estoque'!A101:A213,0)," ")))</f>
        <v/>
      </c>
    </row>
    <row r="97" spans="1:9" ht="18.75" customHeight="1" x14ac:dyDescent="0.25">
      <c r="A97" s="195"/>
      <c r="B97" s="82"/>
      <c r="C97" s="96"/>
      <c r="D97" s="207"/>
      <c r="E97" s="209" t="str">
        <f t="shared" si="3"/>
        <v/>
      </c>
      <c r="F97" s="209" t="str">
        <f>IF(ISBLANK(A97),"",IF(ISERROR(VLOOKUP(A97,'Cadastro-Estoque'!A:G,1,FALSE)),"Produto não cadastrado",VLOOKUP(A97,'Cadastro-Estoque'!A:G,4,FALSE)))</f>
        <v/>
      </c>
      <c r="G97" s="209" t="str">
        <f>IF(ISBLANK(A97),"",IF(ISERROR(VLOOKUP(A97,'Cadastro-Estoque'!A:G,1,FALSE)),"Produto não cadastrado",VLOOKUP(A97,'Cadastro-Estoque'!A:G,2,FALSE)))</f>
        <v/>
      </c>
      <c r="H97" s="209" t="str">
        <f>IF(ISERROR(VLOOKUP(A97,'Cadastro-Estoque'!A:G,1,FALSE)),"",VLOOKUP(A97,'Cadastro-Estoque'!A:G,3,FALSE))</f>
        <v/>
      </c>
      <c r="I97" s="209" t="str">
        <f>IF(A97="","",INDEX(Boletim!F102:F215,IFERROR(MATCH(Saidas!A97,'Cadastro-Estoque'!A102:A214,0)," ")))</f>
        <v/>
      </c>
    </row>
    <row r="98" spans="1:9" ht="18.75" customHeight="1" x14ac:dyDescent="0.25">
      <c r="A98" s="195"/>
      <c r="B98" s="82"/>
      <c r="C98" s="96"/>
      <c r="D98" s="207"/>
      <c r="E98" s="209" t="str">
        <f t="shared" si="3"/>
        <v/>
      </c>
      <c r="F98" s="209" t="str">
        <f>IF(ISBLANK(A98),"",IF(ISERROR(VLOOKUP(A98,'Cadastro-Estoque'!A:G,1,FALSE)),"Produto não cadastrado",VLOOKUP(A98,'Cadastro-Estoque'!A:G,4,FALSE)))</f>
        <v/>
      </c>
      <c r="G98" s="209" t="str">
        <f>IF(ISBLANK(A98),"",IF(ISERROR(VLOOKUP(A98,'Cadastro-Estoque'!A:G,1,FALSE)),"Produto não cadastrado",VLOOKUP(A98,'Cadastro-Estoque'!A:G,2,FALSE)))</f>
        <v/>
      </c>
      <c r="H98" s="209" t="str">
        <f>IF(ISERROR(VLOOKUP(A98,'Cadastro-Estoque'!A:G,1,FALSE)),"",VLOOKUP(A98,'Cadastro-Estoque'!A:G,3,FALSE))</f>
        <v/>
      </c>
      <c r="I98" s="209" t="str">
        <f>IF(A98="","",INDEX(Boletim!F103:F216,IFERROR(MATCH(Saidas!A98,'Cadastro-Estoque'!A103:A215,0)," ")))</f>
        <v/>
      </c>
    </row>
    <row r="99" spans="1:9" ht="18.75" customHeight="1" x14ac:dyDescent="0.25">
      <c r="A99" s="195"/>
      <c r="B99" s="82"/>
      <c r="C99" s="96"/>
      <c r="D99" s="207"/>
      <c r="E99" s="209" t="str">
        <f t="shared" si="3"/>
        <v/>
      </c>
      <c r="F99" s="209" t="str">
        <f>IF(ISBLANK(A99),"",IF(ISERROR(VLOOKUP(A99,'Cadastro-Estoque'!A:G,1,FALSE)),"Produto não cadastrado",VLOOKUP(A99,'Cadastro-Estoque'!A:G,4,FALSE)))</f>
        <v/>
      </c>
      <c r="G99" s="209" t="str">
        <f>IF(ISBLANK(A99),"",IF(ISERROR(VLOOKUP(A99,'Cadastro-Estoque'!A:G,1,FALSE)),"Produto não cadastrado",VLOOKUP(A99,'Cadastro-Estoque'!A:G,2,FALSE)))</f>
        <v/>
      </c>
      <c r="H99" s="209" t="str">
        <f>IF(ISERROR(VLOOKUP(A99,'Cadastro-Estoque'!A:G,1,FALSE)),"",VLOOKUP(A99,'Cadastro-Estoque'!A:G,3,FALSE))</f>
        <v/>
      </c>
      <c r="I99" s="209" t="str">
        <f>IF(A99="","",INDEX(Boletim!F104:F217,IFERROR(MATCH(Saidas!A99,'Cadastro-Estoque'!A104:A216,0)," ")))</f>
        <v/>
      </c>
    </row>
    <row r="100" spans="1:9" ht="18.75" customHeight="1" x14ac:dyDescent="0.25">
      <c r="A100" s="195"/>
      <c r="B100" s="82"/>
      <c r="C100" s="96"/>
      <c r="D100" s="207"/>
      <c r="E100" s="209" t="str">
        <f t="shared" si="3"/>
        <v/>
      </c>
      <c r="F100" s="209" t="str">
        <f>IF(ISBLANK(A100),"",IF(ISERROR(VLOOKUP(A100,'Cadastro-Estoque'!A:G,1,FALSE)),"Produto não cadastrado",VLOOKUP(A100,'Cadastro-Estoque'!A:G,4,FALSE)))</f>
        <v/>
      </c>
      <c r="G100" s="209" t="str">
        <f>IF(ISBLANK(A100),"",IF(ISERROR(VLOOKUP(A100,'Cadastro-Estoque'!A:G,1,FALSE)),"Produto não cadastrado",VLOOKUP(A100,'Cadastro-Estoque'!A:G,2,FALSE)))</f>
        <v/>
      </c>
      <c r="H100" s="209" t="str">
        <f>IF(ISERROR(VLOOKUP(A100,'Cadastro-Estoque'!A:G,1,FALSE)),"",VLOOKUP(A100,'Cadastro-Estoque'!A:G,3,FALSE))</f>
        <v/>
      </c>
      <c r="I100" s="209" t="str">
        <f>IF(A100="","",INDEX(Boletim!F105:F218,IFERROR(MATCH(Saidas!A100,'Cadastro-Estoque'!A105:A217,0)," ")))</f>
        <v/>
      </c>
    </row>
    <row r="101" spans="1:9" ht="18.75" customHeight="1" x14ac:dyDescent="0.25">
      <c r="D101" s="207"/>
      <c r="E101" s="209" t="str">
        <f t="shared" si="3"/>
        <v/>
      </c>
      <c r="F101" s="209" t="str">
        <f>IF(ISBLANK(A101),"",IF(ISERROR(VLOOKUP(A101,'Cadastro-Estoque'!A:G,1,FALSE)),"Produto não cadastrado",VLOOKUP(A101,'Cadastro-Estoque'!A:G,4,FALSE)))</f>
        <v/>
      </c>
      <c r="G101" s="209" t="str">
        <f>IF(ISBLANK(A101),"",IF(ISERROR(VLOOKUP(A101,'Cadastro-Estoque'!A:G,1,FALSE)),"Produto não cadastrado",VLOOKUP(A101,'Cadastro-Estoque'!A:G,2,FALSE)))</f>
        <v/>
      </c>
      <c r="H101" s="209" t="str">
        <f>IF(ISERROR(VLOOKUP(A101,'Cadastro-Estoque'!A:G,1,FALSE)),"",VLOOKUP(A101,'Cadastro-Estoque'!A:G,3,FALSE))</f>
        <v/>
      </c>
      <c r="I101" s="209" t="str">
        <f>IF(A101="","",INDEX(Boletim!F106:F219,IFERROR(MATCH(Saidas!A101,'Cadastro-Estoque'!A106:A218,0)," ")))</f>
        <v/>
      </c>
    </row>
    <row r="102" spans="1:9" ht="18.75" customHeight="1" x14ac:dyDescent="0.25">
      <c r="D102" s="207"/>
      <c r="E102" s="209" t="str">
        <f t="shared" si="3"/>
        <v/>
      </c>
      <c r="F102" s="209" t="str">
        <f>IF(ISBLANK(A102),"",IF(ISERROR(VLOOKUP(A102,'Cadastro-Estoque'!A:G,1,FALSE)),"Produto não cadastrado",VLOOKUP(A102,'Cadastro-Estoque'!A:G,4,FALSE)))</f>
        <v/>
      </c>
      <c r="G102" s="209" t="str">
        <f>IF(ISBLANK(A102),"",IF(ISERROR(VLOOKUP(A102,'Cadastro-Estoque'!A:G,1,FALSE)),"Produto não cadastrado",VLOOKUP(A102,'Cadastro-Estoque'!A:G,2,FALSE)))</f>
        <v/>
      </c>
      <c r="H102" s="209" t="str">
        <f>IF(ISERROR(VLOOKUP(A102,'Cadastro-Estoque'!A:G,1,FALSE)),"",VLOOKUP(A102,'Cadastro-Estoque'!A:G,3,FALSE))</f>
        <v/>
      </c>
      <c r="I102" s="209" t="str">
        <f>IF(A102="","",INDEX(Boletim!F107:F220,IFERROR(MATCH(Saidas!A102,'Cadastro-Estoque'!A107:A219,0)," ")))</f>
        <v/>
      </c>
    </row>
    <row r="103" spans="1:9" ht="18.75" customHeight="1" x14ac:dyDescent="0.25">
      <c r="D103" s="207"/>
      <c r="E103" s="209" t="str">
        <f t="shared" si="3"/>
        <v/>
      </c>
      <c r="F103" s="209" t="str">
        <f>IF(ISBLANK(A103),"",IF(ISERROR(VLOOKUP(A103,'Cadastro-Estoque'!A:G,1,FALSE)),"Produto não cadastrado",VLOOKUP(A103,'Cadastro-Estoque'!A:G,4,FALSE)))</f>
        <v/>
      </c>
      <c r="G103" s="209" t="str">
        <f>IF(ISBLANK(A103),"",IF(ISERROR(VLOOKUP(A103,'Cadastro-Estoque'!A:G,1,FALSE)),"Produto não cadastrado",VLOOKUP(A103,'Cadastro-Estoque'!A:G,2,FALSE)))</f>
        <v/>
      </c>
      <c r="H103" s="209" t="str">
        <f>IF(ISERROR(VLOOKUP(A103,'Cadastro-Estoque'!A:G,1,FALSE)),"",VLOOKUP(A103,'Cadastro-Estoque'!A:G,3,FALSE))</f>
        <v/>
      </c>
      <c r="I103" s="209" t="str">
        <f>IF(A103="","",INDEX(Boletim!F108:F221,IFERROR(MATCH(Saidas!A103,'Cadastro-Estoque'!A108:A220,0)," ")))</f>
        <v/>
      </c>
    </row>
    <row r="104" spans="1:9" ht="18.75" customHeight="1" x14ac:dyDescent="0.25">
      <c r="D104" s="207"/>
      <c r="E104" s="209" t="str">
        <f t="shared" si="3"/>
        <v/>
      </c>
      <c r="F104" s="209" t="str">
        <f>IF(ISBLANK(A104),"",IF(ISERROR(VLOOKUP(A104,'Cadastro-Estoque'!A:G,1,FALSE)),"Produto não cadastrado",VLOOKUP(A104,'Cadastro-Estoque'!A:G,4,FALSE)))</f>
        <v/>
      </c>
      <c r="G104" s="209" t="str">
        <f>IF(ISBLANK(A104),"",IF(ISERROR(VLOOKUP(A104,'Cadastro-Estoque'!A:G,1,FALSE)),"Produto não cadastrado",VLOOKUP(A104,'Cadastro-Estoque'!A:G,2,FALSE)))</f>
        <v/>
      </c>
      <c r="H104" s="209" t="str">
        <f>IF(ISERROR(VLOOKUP(A104,'Cadastro-Estoque'!A:G,1,FALSE)),"",VLOOKUP(A104,'Cadastro-Estoque'!A:G,3,FALSE))</f>
        <v/>
      </c>
      <c r="I104" s="209" t="str">
        <f>IF(A104="","",INDEX(Boletim!F109:F222,IFERROR(MATCH(Saidas!A104,'Cadastro-Estoque'!A109:A221,0)," ")))</f>
        <v/>
      </c>
    </row>
    <row r="105" spans="1:9" ht="18.75" customHeight="1" x14ac:dyDescent="0.25">
      <c r="D105" s="207"/>
      <c r="E105" s="209" t="str">
        <f t="shared" si="3"/>
        <v/>
      </c>
      <c r="F105" s="209" t="str">
        <f>IF(ISBLANK(A105),"",IF(ISERROR(VLOOKUP(A105,'Cadastro-Estoque'!A:G,1,FALSE)),"Produto não cadastrado",VLOOKUP(A105,'Cadastro-Estoque'!A:G,4,FALSE)))</f>
        <v/>
      </c>
      <c r="G105" s="209" t="str">
        <f>IF(ISBLANK(A105),"",IF(ISERROR(VLOOKUP(A105,'Cadastro-Estoque'!A:G,1,FALSE)),"Produto não cadastrado",VLOOKUP(A105,'Cadastro-Estoque'!A:G,2,FALSE)))</f>
        <v/>
      </c>
      <c r="H105" s="209" t="str">
        <f>IF(ISERROR(VLOOKUP(A105,'Cadastro-Estoque'!A:G,1,FALSE)),"",VLOOKUP(A105,'Cadastro-Estoque'!A:G,3,FALSE))</f>
        <v/>
      </c>
      <c r="I105" s="209" t="str">
        <f>IF(A105="","",INDEX(Boletim!F110:F223,IFERROR(MATCH(Saidas!A105,'Cadastro-Estoque'!A110:A222,0)," ")))</f>
        <v/>
      </c>
    </row>
    <row r="106" spans="1:9" ht="18.75" customHeight="1" x14ac:dyDescent="0.25">
      <c r="D106" s="207"/>
      <c r="E106" s="209" t="str">
        <f t="shared" si="3"/>
        <v/>
      </c>
      <c r="F106" s="209" t="str">
        <f>IF(ISBLANK(A106),"",IF(ISERROR(VLOOKUP(A106,'Cadastro-Estoque'!A:G,1,FALSE)),"Produto não cadastrado",VLOOKUP(A106,'Cadastro-Estoque'!A:G,4,FALSE)))</f>
        <v/>
      </c>
      <c r="G106" s="209" t="str">
        <f>IF(ISBLANK(A106),"",IF(ISERROR(VLOOKUP(A106,'Cadastro-Estoque'!A:G,1,FALSE)),"Produto não cadastrado",VLOOKUP(A106,'Cadastro-Estoque'!A:G,2,FALSE)))</f>
        <v/>
      </c>
      <c r="H106" s="209" t="str">
        <f>IF(ISERROR(VLOOKUP(A106,'Cadastro-Estoque'!A:G,1,FALSE)),"",VLOOKUP(A106,'Cadastro-Estoque'!A:G,3,FALSE))</f>
        <v/>
      </c>
      <c r="I106" s="209" t="str">
        <f>IF(A106="","",INDEX(Boletim!F111:F224,IFERROR(MATCH(Saidas!A106,'Cadastro-Estoque'!A111:A223,0)," ")))</f>
        <v/>
      </c>
    </row>
    <row r="107" spans="1:9" ht="18.75" customHeight="1" x14ac:dyDescent="0.25">
      <c r="D107" s="207"/>
      <c r="E107" s="209" t="str">
        <f t="shared" si="3"/>
        <v/>
      </c>
      <c r="F107" s="209" t="str">
        <f>IF(ISBLANK(A107),"",IF(ISERROR(VLOOKUP(A107,'Cadastro-Estoque'!A:G,1,FALSE)),"Produto não cadastrado",VLOOKUP(A107,'Cadastro-Estoque'!A:G,4,FALSE)))</f>
        <v/>
      </c>
      <c r="G107" s="209" t="str">
        <f>IF(ISBLANK(A107),"",IF(ISERROR(VLOOKUP(A107,'Cadastro-Estoque'!A:G,1,FALSE)),"Produto não cadastrado",VLOOKUP(A107,'Cadastro-Estoque'!A:G,2,FALSE)))</f>
        <v/>
      </c>
      <c r="H107" s="209" t="str">
        <f>IF(ISERROR(VLOOKUP(A107,'Cadastro-Estoque'!A:G,1,FALSE)),"",VLOOKUP(A107,'Cadastro-Estoque'!A:G,3,FALSE))</f>
        <v/>
      </c>
      <c r="I107" s="209" t="str">
        <f>IF(A107="","",INDEX(Boletim!F112:F225,IFERROR(MATCH(Saidas!A107,'Cadastro-Estoque'!A112:A224,0)," ")))</f>
        <v/>
      </c>
    </row>
    <row r="108" spans="1:9" ht="18.75" customHeight="1" x14ac:dyDescent="0.25">
      <c r="D108" s="207"/>
      <c r="E108" s="209" t="str">
        <f t="shared" si="3"/>
        <v/>
      </c>
      <c r="F108" s="209" t="str">
        <f>IF(ISBLANK(A108),"",IF(ISERROR(VLOOKUP(A108,'Cadastro-Estoque'!A:G,1,FALSE)),"Produto não cadastrado",VLOOKUP(A108,'Cadastro-Estoque'!A:G,4,FALSE)))</f>
        <v/>
      </c>
      <c r="G108" s="209" t="str">
        <f>IF(ISBLANK(A108),"",IF(ISERROR(VLOOKUP(A108,'Cadastro-Estoque'!A:G,1,FALSE)),"Produto não cadastrado",VLOOKUP(A108,'Cadastro-Estoque'!A:G,2,FALSE)))</f>
        <v/>
      </c>
      <c r="H108" s="209" t="str">
        <f>IF(ISERROR(VLOOKUP(A108,'Cadastro-Estoque'!A:G,1,FALSE)),"",VLOOKUP(A108,'Cadastro-Estoque'!A:G,3,FALSE))</f>
        <v/>
      </c>
      <c r="I108" s="209" t="str">
        <f>IF(A108="","",INDEX(Boletim!F114:F226,IFERROR(MATCH(Saidas!A108,'Cadastro-Estoque'!A114:A225,0)," ")))</f>
        <v/>
      </c>
    </row>
    <row r="109" spans="1:9" ht="18.75" customHeight="1" x14ac:dyDescent="0.25">
      <c r="D109" s="207"/>
      <c r="E109" s="209" t="str">
        <f t="shared" si="3"/>
        <v/>
      </c>
      <c r="F109" s="209" t="str">
        <f>IF(ISBLANK(A109),"",IF(ISERROR(VLOOKUP(A109,'Cadastro-Estoque'!A:G,1,FALSE)),"Produto não cadastrado",VLOOKUP(A109,'Cadastro-Estoque'!A:G,4,FALSE)))</f>
        <v/>
      </c>
      <c r="G109" s="209" t="str">
        <f>IF(ISBLANK(A109),"",IF(ISERROR(VLOOKUP(A109,'Cadastro-Estoque'!A:G,1,FALSE)),"Produto não cadastrado",VLOOKUP(A109,'Cadastro-Estoque'!A:G,2,FALSE)))</f>
        <v/>
      </c>
      <c r="H109" s="209" t="str">
        <f>IF(ISERROR(VLOOKUP(A109,'Cadastro-Estoque'!A:G,1,FALSE)),"",VLOOKUP(A109,'Cadastro-Estoque'!A:G,3,FALSE))</f>
        <v/>
      </c>
      <c r="I109" s="209" t="str">
        <f>IF(A109="","",INDEX(Boletim!F115:F227,IFERROR(MATCH(Saidas!A109,'Cadastro-Estoque'!A115:A226,0)," ")))</f>
        <v/>
      </c>
    </row>
    <row r="110" spans="1:9" ht="18.75" customHeight="1" x14ac:dyDescent="0.25">
      <c r="D110" s="207"/>
      <c r="E110" s="209" t="str">
        <f t="shared" si="3"/>
        <v/>
      </c>
      <c r="F110" s="209" t="str">
        <f>IF(ISBLANK(A110),"",IF(ISERROR(VLOOKUP(A110,'Cadastro-Estoque'!A:G,1,FALSE)),"Produto não cadastrado",VLOOKUP(A110,'Cadastro-Estoque'!A:G,4,FALSE)))</f>
        <v/>
      </c>
      <c r="G110" s="209" t="str">
        <f>IF(ISBLANK(A110),"",IF(ISERROR(VLOOKUP(A110,'Cadastro-Estoque'!A:G,1,FALSE)),"Produto não cadastrado",VLOOKUP(A110,'Cadastro-Estoque'!A:G,2,FALSE)))</f>
        <v/>
      </c>
      <c r="H110" s="209" t="str">
        <f>IF(ISERROR(VLOOKUP(A110,'Cadastro-Estoque'!A:G,1,FALSE)),"",VLOOKUP(A110,'Cadastro-Estoque'!A:G,3,FALSE))</f>
        <v/>
      </c>
      <c r="I110" s="209" t="str">
        <f>IF(A110="","",INDEX(Boletim!F116:F228,IFERROR(MATCH(Saidas!A110,'Cadastro-Estoque'!A116:A227,0)," ")))</f>
        <v/>
      </c>
    </row>
    <row r="111" spans="1:9" ht="18.75" customHeight="1" x14ac:dyDescent="0.25">
      <c r="D111" s="207"/>
      <c r="E111" s="209" t="str">
        <f t="shared" si="3"/>
        <v/>
      </c>
      <c r="F111" s="209" t="str">
        <f>IF(ISBLANK(A111),"",IF(ISERROR(VLOOKUP(A111,'Cadastro-Estoque'!A:G,1,FALSE)),"Produto não cadastrado",VLOOKUP(A111,'Cadastro-Estoque'!A:G,4,FALSE)))</f>
        <v/>
      </c>
      <c r="G111" s="209" t="str">
        <f>IF(ISBLANK(A111),"",IF(ISERROR(VLOOKUP(A111,'Cadastro-Estoque'!A:G,1,FALSE)),"Produto não cadastrado",VLOOKUP(A111,'Cadastro-Estoque'!A:G,2,FALSE)))</f>
        <v/>
      </c>
      <c r="H111" s="209" t="str">
        <f>IF(ISERROR(VLOOKUP(A111,'Cadastro-Estoque'!A:G,1,FALSE)),"",VLOOKUP(A111,'Cadastro-Estoque'!A:G,3,FALSE))</f>
        <v/>
      </c>
      <c r="I111" s="209" t="str">
        <f>IF(A111="","",INDEX(Boletim!F118:F229,IFERROR(MATCH(Saidas!A111,'Cadastro-Estoque'!A118:A228,0)," ")))</f>
        <v/>
      </c>
    </row>
    <row r="112" spans="1:9" ht="18.75" customHeight="1" x14ac:dyDescent="0.25">
      <c r="D112" s="207"/>
      <c r="E112" s="209" t="str">
        <f t="shared" si="3"/>
        <v/>
      </c>
      <c r="F112" s="209" t="str">
        <f>IF(ISBLANK(A112),"",IF(ISERROR(VLOOKUP(A112,'Cadastro-Estoque'!A:G,1,FALSE)),"Produto não cadastrado",VLOOKUP(A112,'Cadastro-Estoque'!A:G,4,FALSE)))</f>
        <v/>
      </c>
      <c r="G112" s="209" t="str">
        <f>IF(ISBLANK(A112),"",IF(ISERROR(VLOOKUP(A112,'Cadastro-Estoque'!A:G,1,FALSE)),"Produto não cadastrado",VLOOKUP(A112,'Cadastro-Estoque'!A:G,2,FALSE)))</f>
        <v/>
      </c>
      <c r="H112" s="209" t="str">
        <f>IF(ISERROR(VLOOKUP(A112,'Cadastro-Estoque'!A:G,1,FALSE)),"",VLOOKUP(A112,'Cadastro-Estoque'!A:G,3,FALSE))</f>
        <v/>
      </c>
      <c r="I112" s="209" t="str">
        <f>IF(A112="","",INDEX(Boletim!F119:F230,IFERROR(MATCH(Saidas!A112,'Cadastro-Estoque'!A119:A229,0)," ")))</f>
        <v/>
      </c>
    </row>
    <row r="113" spans="4:9" ht="18.75" customHeight="1" x14ac:dyDescent="0.25">
      <c r="D113" s="207"/>
      <c r="E113" s="209" t="str">
        <f t="shared" si="3"/>
        <v/>
      </c>
      <c r="F113" s="209" t="str">
        <f>IF(ISBLANK(A113),"",IF(ISERROR(VLOOKUP(A113,'Cadastro-Estoque'!A:G,1,FALSE)),"Produto não cadastrado",VLOOKUP(A113,'Cadastro-Estoque'!A:G,4,FALSE)))</f>
        <v/>
      </c>
      <c r="G113" s="209" t="str">
        <f>IF(ISBLANK(A113),"",IF(ISERROR(VLOOKUP(A113,'Cadastro-Estoque'!A:G,1,FALSE)),"Produto não cadastrado",VLOOKUP(A113,'Cadastro-Estoque'!A:G,2,FALSE)))</f>
        <v/>
      </c>
      <c r="H113" s="209" t="str">
        <f>IF(ISERROR(VLOOKUP(A113,'Cadastro-Estoque'!A:G,1,FALSE)),"",VLOOKUP(A113,'Cadastro-Estoque'!A:G,3,FALSE))</f>
        <v/>
      </c>
      <c r="I113" s="209" t="str">
        <f>IF(A113="","",INDEX(Boletim!F120:F231,IFERROR(MATCH(Saidas!A113,'Cadastro-Estoque'!A120:A230,0)," ")))</f>
        <v/>
      </c>
    </row>
    <row r="114" spans="4:9" ht="18.75" customHeight="1" x14ac:dyDescent="0.25">
      <c r="D114" s="207"/>
      <c r="E114" s="209" t="str">
        <f t="shared" si="3"/>
        <v/>
      </c>
      <c r="F114" s="209" t="str">
        <f>IF(ISBLANK(A114),"",IF(ISERROR(VLOOKUP(A114,'Cadastro-Estoque'!A:G,1,FALSE)),"Produto não cadastrado",VLOOKUP(A114,'Cadastro-Estoque'!A:G,4,FALSE)))</f>
        <v/>
      </c>
      <c r="G114" s="209" t="str">
        <f>IF(ISBLANK(A114),"",IF(ISERROR(VLOOKUP(A114,'Cadastro-Estoque'!A:G,1,FALSE)),"Produto não cadastrado",VLOOKUP(A114,'Cadastro-Estoque'!A:G,2,FALSE)))</f>
        <v/>
      </c>
      <c r="H114" s="209" t="str">
        <f>IF(ISERROR(VLOOKUP(A114,'Cadastro-Estoque'!A:G,1,FALSE)),"",VLOOKUP(A114,'Cadastro-Estoque'!A:G,3,FALSE))</f>
        <v/>
      </c>
      <c r="I114" s="209" t="str">
        <f>IF(A114="","",INDEX(Boletim!F121:F232,IFERROR(MATCH(Saidas!A114,'Cadastro-Estoque'!A121:A231,0)," ")))</f>
        <v/>
      </c>
    </row>
    <row r="115" spans="4:9" ht="18.75" customHeight="1" x14ac:dyDescent="0.25">
      <c r="D115" s="207"/>
      <c r="E115" s="209" t="str">
        <f t="shared" si="3"/>
        <v/>
      </c>
      <c r="F115" s="209" t="str">
        <f>IF(ISBLANK(A115),"",IF(ISERROR(VLOOKUP(A115,'Cadastro-Estoque'!A:G,1,FALSE)),"Produto não cadastrado",VLOOKUP(A115,'Cadastro-Estoque'!A:G,4,FALSE)))</f>
        <v/>
      </c>
      <c r="G115" s="209" t="str">
        <f>IF(ISBLANK(A115),"",IF(ISERROR(VLOOKUP(A115,'Cadastro-Estoque'!A:G,1,FALSE)),"Produto não cadastrado",VLOOKUP(A115,'Cadastro-Estoque'!A:G,2,FALSE)))</f>
        <v/>
      </c>
      <c r="H115" s="209" t="str">
        <f>IF(ISERROR(VLOOKUP(A115,'Cadastro-Estoque'!A:G,1,FALSE)),"",VLOOKUP(A115,'Cadastro-Estoque'!A:G,3,FALSE))</f>
        <v/>
      </c>
      <c r="I115" s="209" t="str">
        <f>IF(A115="","",INDEX(Boletim!F122:F233,IFERROR(MATCH(Saidas!A115,'Cadastro-Estoque'!A122:A232,0)," ")))</f>
        <v/>
      </c>
    </row>
    <row r="116" spans="4:9" ht="18.75" customHeight="1" x14ac:dyDescent="0.25">
      <c r="D116" s="207"/>
      <c r="E116" s="209" t="str">
        <f t="shared" si="3"/>
        <v/>
      </c>
      <c r="F116" s="209" t="str">
        <f>IF(ISBLANK(A116),"",IF(ISERROR(VLOOKUP(A116,'Cadastro-Estoque'!A:G,1,FALSE)),"Produto não cadastrado",VLOOKUP(A116,'Cadastro-Estoque'!A:G,4,FALSE)))</f>
        <v/>
      </c>
      <c r="G116" s="209" t="str">
        <f>IF(ISBLANK(A116),"",IF(ISERROR(VLOOKUP(A116,'Cadastro-Estoque'!A:G,1,FALSE)),"Produto não cadastrado",VLOOKUP(A116,'Cadastro-Estoque'!A:G,2,FALSE)))</f>
        <v/>
      </c>
      <c r="H116" s="209" t="str">
        <f>IF(ISERROR(VLOOKUP(A116,'Cadastro-Estoque'!A:G,1,FALSE)),"",VLOOKUP(A116,'Cadastro-Estoque'!A:G,3,FALSE))</f>
        <v/>
      </c>
      <c r="I116" s="209" t="str">
        <f>IF(A116="","",INDEX(Boletim!F123:F234,IFERROR(MATCH(Saidas!A116,'Cadastro-Estoque'!A123:A233,0)," ")))</f>
        <v/>
      </c>
    </row>
    <row r="117" spans="4:9" ht="18.75" customHeight="1" x14ac:dyDescent="0.25">
      <c r="D117" s="207"/>
      <c r="E117" s="209" t="str">
        <f t="shared" si="3"/>
        <v/>
      </c>
      <c r="F117" s="209" t="str">
        <f>IF(ISBLANK(A117),"",IF(ISERROR(VLOOKUP(A117,'Cadastro-Estoque'!A:G,1,FALSE)),"Produto não cadastrado",VLOOKUP(A117,'Cadastro-Estoque'!A:G,4,FALSE)))</f>
        <v/>
      </c>
      <c r="G117" s="209" t="str">
        <f>IF(ISBLANK(A117),"",IF(ISERROR(VLOOKUP(A117,'Cadastro-Estoque'!A:G,1,FALSE)),"Produto não cadastrado",VLOOKUP(A117,'Cadastro-Estoque'!A:G,2,FALSE)))</f>
        <v/>
      </c>
      <c r="H117" s="209" t="str">
        <f>IF(ISERROR(VLOOKUP(A117,'Cadastro-Estoque'!A:G,1,FALSE)),"",VLOOKUP(A117,'Cadastro-Estoque'!A:G,3,FALSE))</f>
        <v/>
      </c>
      <c r="I117" s="209" t="str">
        <f>IF(A117="","",INDEX(Boletim!F124:F235,IFERROR(MATCH(Saidas!A117,'Cadastro-Estoque'!A124:A234,0)," ")))</f>
        <v/>
      </c>
    </row>
    <row r="118" spans="4:9" ht="18.75" customHeight="1" x14ac:dyDescent="0.25">
      <c r="D118" s="207"/>
      <c r="E118" s="209" t="str">
        <f t="shared" si="3"/>
        <v/>
      </c>
      <c r="F118" s="209" t="str">
        <f>IF(ISBLANK(A118),"",IF(ISERROR(VLOOKUP(A118,'Cadastro-Estoque'!A:G,1,FALSE)),"Produto não cadastrado",VLOOKUP(A118,'Cadastro-Estoque'!A:G,4,FALSE)))</f>
        <v/>
      </c>
      <c r="G118" s="209" t="str">
        <f>IF(ISBLANK(A118),"",IF(ISERROR(VLOOKUP(A118,'Cadastro-Estoque'!A:G,1,FALSE)),"Produto não cadastrado",VLOOKUP(A118,'Cadastro-Estoque'!A:G,2,FALSE)))</f>
        <v/>
      </c>
      <c r="H118" s="209" t="str">
        <f>IF(ISERROR(VLOOKUP(A118,'Cadastro-Estoque'!A:G,1,FALSE)),"",VLOOKUP(A118,'Cadastro-Estoque'!A:G,3,FALSE))</f>
        <v/>
      </c>
      <c r="I118" s="209" t="str">
        <f>IF(A118="","",INDEX(Boletim!F125:F236,IFERROR(MATCH(Saidas!A118,'Cadastro-Estoque'!A125:A235,0)," ")))</f>
        <v/>
      </c>
    </row>
    <row r="119" spans="4:9" ht="18.75" customHeight="1" x14ac:dyDescent="0.25">
      <c r="D119" s="207"/>
      <c r="E119" s="209" t="str">
        <f t="shared" si="3"/>
        <v/>
      </c>
      <c r="F119" s="209" t="str">
        <f>IF(ISBLANK(A119),"",IF(ISERROR(VLOOKUP(A119,'Cadastro-Estoque'!A:G,1,FALSE)),"Produto não cadastrado",VLOOKUP(A119,'Cadastro-Estoque'!A:G,4,FALSE)))</f>
        <v/>
      </c>
      <c r="G119" s="209" t="str">
        <f>IF(ISBLANK(A119),"",IF(ISERROR(VLOOKUP(A119,'Cadastro-Estoque'!A:G,1,FALSE)),"Produto não cadastrado",VLOOKUP(A119,'Cadastro-Estoque'!A:G,2,FALSE)))</f>
        <v/>
      </c>
      <c r="H119" s="209" t="str">
        <f>IF(ISERROR(VLOOKUP(A119,'Cadastro-Estoque'!A:G,1,FALSE)),"",VLOOKUP(A119,'Cadastro-Estoque'!A:G,3,FALSE))</f>
        <v/>
      </c>
      <c r="I119" s="209" t="str">
        <f>IF(A119="","",INDEX(Boletim!F127:F237,IFERROR(MATCH(Saidas!A119,'Cadastro-Estoque'!A127:A236,0)," ")))</f>
        <v/>
      </c>
    </row>
    <row r="120" spans="4:9" ht="18.75" customHeight="1" x14ac:dyDescent="0.25">
      <c r="D120" s="207"/>
      <c r="E120" s="209" t="str">
        <f t="shared" si="3"/>
        <v/>
      </c>
      <c r="F120" s="209" t="str">
        <f>IF(ISBLANK(A120),"",IF(ISERROR(VLOOKUP(A120,'Cadastro-Estoque'!A:G,1,FALSE)),"Produto não cadastrado",VLOOKUP(A120,'Cadastro-Estoque'!A:G,4,FALSE)))</f>
        <v/>
      </c>
      <c r="G120" s="209" t="str">
        <f>IF(ISBLANK(A120),"",IF(ISERROR(VLOOKUP(A120,'Cadastro-Estoque'!A:G,1,FALSE)),"Produto não cadastrado",VLOOKUP(A120,'Cadastro-Estoque'!A:G,2,FALSE)))</f>
        <v/>
      </c>
      <c r="H120" s="209" t="str">
        <f>IF(ISERROR(VLOOKUP(A120,'Cadastro-Estoque'!A:G,1,FALSE)),"",VLOOKUP(A120,'Cadastro-Estoque'!A:G,3,FALSE))</f>
        <v/>
      </c>
      <c r="I120" s="209" t="str">
        <f>IF(A120="","",INDEX(Boletim!F128:F238,IFERROR(MATCH(Saidas!A120,'Cadastro-Estoque'!A128:A237,0)," ")))</f>
        <v/>
      </c>
    </row>
    <row r="121" spans="4:9" ht="18.75" customHeight="1" x14ac:dyDescent="0.25">
      <c r="D121" s="207"/>
      <c r="E121" s="209" t="str">
        <f t="shared" si="3"/>
        <v/>
      </c>
      <c r="F121" s="209" t="str">
        <f>IF(ISBLANK(A121),"",IF(ISERROR(VLOOKUP(A121,'Cadastro-Estoque'!A:G,1,FALSE)),"Produto não cadastrado",VLOOKUP(A121,'Cadastro-Estoque'!A:G,4,FALSE)))</f>
        <v/>
      </c>
      <c r="G121" s="209" t="str">
        <f>IF(ISBLANK(A121),"",IF(ISERROR(VLOOKUP(A121,'Cadastro-Estoque'!A:G,1,FALSE)),"Produto não cadastrado",VLOOKUP(A121,'Cadastro-Estoque'!A:G,2,FALSE)))</f>
        <v/>
      </c>
      <c r="H121" s="209" t="str">
        <f>IF(ISERROR(VLOOKUP(A121,'Cadastro-Estoque'!A:G,1,FALSE)),"",VLOOKUP(A121,'Cadastro-Estoque'!A:G,3,FALSE))</f>
        <v/>
      </c>
      <c r="I121" s="209" t="str">
        <f>IF(A121="","",INDEX(Boletim!F130:F239,IFERROR(MATCH(Saidas!A121,'Cadastro-Estoque'!A129:A238,0)," ")))</f>
        <v/>
      </c>
    </row>
    <row r="122" spans="4:9" ht="18.75" customHeight="1" x14ac:dyDescent="0.25">
      <c r="D122" s="207"/>
      <c r="E122" s="209" t="str">
        <f t="shared" si="3"/>
        <v/>
      </c>
      <c r="F122" s="209" t="str">
        <f>IF(ISBLANK(A122),"",IF(ISERROR(VLOOKUP(A122,'Cadastro-Estoque'!A:G,1,FALSE)),"Produto não cadastrado",VLOOKUP(A122,'Cadastro-Estoque'!A:G,4,FALSE)))</f>
        <v/>
      </c>
      <c r="G122" s="209" t="str">
        <f>IF(ISBLANK(A122),"",IF(ISERROR(VLOOKUP(A122,'Cadastro-Estoque'!A:G,1,FALSE)),"Produto não cadastrado",VLOOKUP(A122,'Cadastro-Estoque'!A:G,2,FALSE)))</f>
        <v/>
      </c>
      <c r="H122" s="209" t="str">
        <f>IF(ISERROR(VLOOKUP(A122,'Cadastro-Estoque'!A:G,1,FALSE)),"",VLOOKUP(A122,'Cadastro-Estoque'!A:G,3,FALSE))</f>
        <v/>
      </c>
      <c r="I122" s="209" t="str">
        <f>IF(A122="","",INDEX(Boletim!F131:F240,IFERROR(MATCH(Saidas!A122,'Cadastro-Estoque'!A130:A239,0)," ")))</f>
        <v/>
      </c>
    </row>
    <row r="123" spans="4:9" ht="18.75" customHeight="1" x14ac:dyDescent="0.25">
      <c r="D123" s="207"/>
      <c r="E123" s="209" t="str">
        <f t="shared" si="3"/>
        <v/>
      </c>
      <c r="F123" s="209" t="str">
        <f>IF(ISBLANK(A123),"",IF(ISERROR(VLOOKUP(A123,'Cadastro-Estoque'!A:G,1,FALSE)),"Produto não cadastrado",VLOOKUP(A123,'Cadastro-Estoque'!A:G,4,FALSE)))</f>
        <v/>
      </c>
      <c r="G123" s="209" t="str">
        <f>IF(ISBLANK(A123),"",IF(ISERROR(VLOOKUP(A123,'Cadastro-Estoque'!A:G,1,FALSE)),"Produto não cadastrado",VLOOKUP(A123,'Cadastro-Estoque'!A:G,2,FALSE)))</f>
        <v/>
      </c>
      <c r="H123" s="209" t="str">
        <f>IF(ISERROR(VLOOKUP(A123,'Cadastro-Estoque'!A:G,1,FALSE)),"",VLOOKUP(A123,'Cadastro-Estoque'!A:G,3,FALSE))</f>
        <v/>
      </c>
      <c r="I123" s="209" t="str">
        <f>IF(A123="","",INDEX(Boletim!F132:F241,IFERROR(MATCH(Saidas!A123,'Cadastro-Estoque'!A131:A240,0)," ")))</f>
        <v/>
      </c>
    </row>
    <row r="124" spans="4:9" ht="18.75" customHeight="1" x14ac:dyDescent="0.25">
      <c r="D124" s="207"/>
      <c r="E124" s="209" t="str">
        <f t="shared" si="3"/>
        <v/>
      </c>
      <c r="F124" s="209" t="str">
        <f>IF(ISBLANK(A124),"",IF(ISERROR(VLOOKUP(A124,'Cadastro-Estoque'!A:G,1,FALSE)),"Produto não cadastrado",VLOOKUP(A124,'Cadastro-Estoque'!A:G,4,FALSE)))</f>
        <v/>
      </c>
      <c r="G124" s="209" t="str">
        <f>IF(ISBLANK(A124),"",IF(ISERROR(VLOOKUP(A124,'Cadastro-Estoque'!A:G,1,FALSE)),"Produto não cadastrado",VLOOKUP(A124,'Cadastro-Estoque'!A:G,2,FALSE)))</f>
        <v/>
      </c>
      <c r="H124" s="209" t="str">
        <f>IF(ISERROR(VLOOKUP(A124,'Cadastro-Estoque'!A:G,1,FALSE)),"",VLOOKUP(A124,'Cadastro-Estoque'!A:G,3,FALSE))</f>
        <v/>
      </c>
      <c r="I124" s="209" t="str">
        <f>IF(A124="","",INDEX(Boletim!F133:F242,IFERROR(MATCH(Saidas!A124,'Cadastro-Estoque'!A132:A241,0)," ")))</f>
        <v/>
      </c>
    </row>
    <row r="125" spans="4:9" ht="18.75" customHeight="1" x14ac:dyDescent="0.25">
      <c r="D125" s="207"/>
      <c r="E125" s="209" t="str">
        <f t="shared" si="3"/>
        <v/>
      </c>
      <c r="F125" s="209" t="str">
        <f>IF(ISBLANK(A125),"",IF(ISERROR(VLOOKUP(A125,'Cadastro-Estoque'!A:G,1,FALSE)),"Produto não cadastrado",VLOOKUP(A125,'Cadastro-Estoque'!A:G,4,FALSE)))</f>
        <v/>
      </c>
      <c r="G125" s="209" t="str">
        <f>IF(ISBLANK(A125),"",IF(ISERROR(VLOOKUP(A125,'Cadastro-Estoque'!A:G,1,FALSE)),"Produto não cadastrado",VLOOKUP(A125,'Cadastro-Estoque'!A:G,2,FALSE)))</f>
        <v/>
      </c>
      <c r="H125" s="209" t="str">
        <f>IF(ISERROR(VLOOKUP(A125,'Cadastro-Estoque'!A:G,1,FALSE)),"",VLOOKUP(A125,'Cadastro-Estoque'!A:G,3,FALSE))</f>
        <v/>
      </c>
      <c r="I125" s="209" t="str">
        <f>IF(A125="","",INDEX(Boletim!F134:F243,IFERROR(MATCH(Saidas!A125,'Cadastro-Estoque'!A133:A242,0)," ")))</f>
        <v/>
      </c>
    </row>
    <row r="126" spans="4:9" ht="18.75" customHeight="1" x14ac:dyDescent="0.25">
      <c r="D126" s="207"/>
      <c r="E126" s="209" t="str">
        <f t="shared" si="3"/>
        <v/>
      </c>
      <c r="F126" s="209" t="str">
        <f>IF(ISBLANK(A126),"",IF(ISERROR(VLOOKUP(A126,'Cadastro-Estoque'!A:G,1,FALSE)),"Produto não cadastrado",VLOOKUP(A126,'Cadastro-Estoque'!A:G,4,FALSE)))</f>
        <v/>
      </c>
      <c r="G126" s="209" t="str">
        <f>IF(ISBLANK(A126),"",IF(ISERROR(VLOOKUP(A126,'Cadastro-Estoque'!A:G,1,FALSE)),"Produto não cadastrado",VLOOKUP(A126,'Cadastro-Estoque'!A:G,2,FALSE)))</f>
        <v/>
      </c>
      <c r="H126" s="209" t="str">
        <f>IF(ISERROR(VLOOKUP(A126,'Cadastro-Estoque'!A:G,1,FALSE)),"",VLOOKUP(A126,'Cadastro-Estoque'!A:G,3,FALSE))</f>
        <v/>
      </c>
      <c r="I126" s="209" t="str">
        <f>IF(A126="","",INDEX(Boletim!F135:F244,IFERROR(MATCH(Saidas!A126,'Cadastro-Estoque'!A134:A243,0)," ")))</f>
        <v/>
      </c>
    </row>
    <row r="127" spans="4:9" ht="18.75" customHeight="1" x14ac:dyDescent="0.25">
      <c r="D127" s="207"/>
      <c r="E127" s="209" t="str">
        <f t="shared" si="3"/>
        <v/>
      </c>
      <c r="F127" s="209" t="str">
        <f>IF(ISBLANK(A127),"",IF(ISERROR(VLOOKUP(A127,'Cadastro-Estoque'!A:G,1,FALSE)),"Produto não cadastrado",VLOOKUP(A127,'Cadastro-Estoque'!A:G,4,FALSE)))</f>
        <v/>
      </c>
      <c r="G127" s="209" t="str">
        <f>IF(ISBLANK(A127),"",IF(ISERROR(VLOOKUP(A127,'Cadastro-Estoque'!A:G,1,FALSE)),"Produto não cadastrado",VLOOKUP(A127,'Cadastro-Estoque'!A:G,2,FALSE)))</f>
        <v/>
      </c>
      <c r="H127" s="209" t="str">
        <f>IF(ISERROR(VLOOKUP(A127,'Cadastro-Estoque'!A:G,1,FALSE)),"",VLOOKUP(A127,'Cadastro-Estoque'!A:G,3,FALSE))</f>
        <v/>
      </c>
      <c r="I127" s="209" t="str">
        <f>IF(A127="","",INDEX(Boletim!F136:F245,IFERROR(MATCH(Saidas!A127,'Cadastro-Estoque'!A135:A244,0)," ")))</f>
        <v/>
      </c>
    </row>
    <row r="128" spans="4:9" ht="18.75" customHeight="1" x14ac:dyDescent="0.25">
      <c r="D128" s="207"/>
      <c r="E128" s="209" t="str">
        <f t="shared" si="3"/>
        <v/>
      </c>
      <c r="F128" s="209" t="str">
        <f>IF(ISBLANK(A128),"",IF(ISERROR(VLOOKUP(A128,'Cadastro-Estoque'!A:G,1,FALSE)),"Produto não cadastrado",VLOOKUP(A128,'Cadastro-Estoque'!A:G,4,FALSE)))</f>
        <v/>
      </c>
      <c r="G128" s="209" t="str">
        <f>IF(ISBLANK(A128),"",IF(ISERROR(VLOOKUP(A128,'Cadastro-Estoque'!A:G,1,FALSE)),"Produto não cadastrado",VLOOKUP(A128,'Cadastro-Estoque'!A:G,2,FALSE)))</f>
        <v/>
      </c>
      <c r="H128" s="209" t="str">
        <f>IF(ISERROR(VLOOKUP(A128,'Cadastro-Estoque'!A:G,1,FALSE)),"",VLOOKUP(A128,'Cadastro-Estoque'!A:G,3,FALSE))</f>
        <v/>
      </c>
      <c r="I128" s="209" t="str">
        <f>IF(A128="","",INDEX(Boletim!F137:F246,IFERROR(MATCH(Saidas!A128,'Cadastro-Estoque'!A136:A245,0)," ")))</f>
        <v/>
      </c>
    </row>
    <row r="129" spans="4:9" ht="18.75" customHeight="1" x14ac:dyDescent="0.25">
      <c r="D129" s="207"/>
      <c r="E129" s="209" t="str">
        <f t="shared" si="3"/>
        <v/>
      </c>
      <c r="F129" s="209" t="str">
        <f>IF(ISBLANK(A129),"",IF(ISERROR(VLOOKUP(A129,'Cadastro-Estoque'!A:G,1,FALSE)),"Produto não cadastrado",VLOOKUP(A129,'Cadastro-Estoque'!A:G,4,FALSE)))</f>
        <v/>
      </c>
      <c r="G129" s="209" t="str">
        <f>IF(ISBLANK(A129),"",IF(ISERROR(VLOOKUP(A129,'Cadastro-Estoque'!A:G,1,FALSE)),"Produto não cadastrado",VLOOKUP(A129,'Cadastro-Estoque'!A:G,2,FALSE)))</f>
        <v/>
      </c>
      <c r="H129" s="209" t="str">
        <f>IF(ISERROR(VLOOKUP(A129,'Cadastro-Estoque'!A:G,1,FALSE)),"",VLOOKUP(A129,'Cadastro-Estoque'!A:G,3,FALSE))</f>
        <v/>
      </c>
      <c r="I129" s="209" t="str">
        <f>IF(A129="","",INDEX(Boletim!F138:F247,IFERROR(MATCH(Saidas!A129,'Cadastro-Estoque'!A137:A246,0)," ")))</f>
        <v/>
      </c>
    </row>
    <row r="130" spans="4:9" ht="18.75" customHeight="1" x14ac:dyDescent="0.25">
      <c r="D130" s="207"/>
      <c r="E130" s="209" t="str">
        <f t="shared" si="3"/>
        <v/>
      </c>
      <c r="F130" s="209" t="str">
        <f>IF(ISBLANK(A130),"",IF(ISERROR(VLOOKUP(A130,'Cadastro-Estoque'!A:G,1,FALSE)),"Produto não cadastrado",VLOOKUP(A130,'Cadastro-Estoque'!A:G,4,FALSE)))</f>
        <v/>
      </c>
      <c r="G130" s="209" t="str">
        <f>IF(ISBLANK(A130),"",IF(ISERROR(VLOOKUP(A130,'Cadastro-Estoque'!A:G,1,FALSE)),"Produto não cadastrado",VLOOKUP(A130,'Cadastro-Estoque'!A:G,2,FALSE)))</f>
        <v/>
      </c>
      <c r="H130" s="209" t="str">
        <f>IF(ISERROR(VLOOKUP(A130,'Cadastro-Estoque'!A:G,1,FALSE)),"",VLOOKUP(A130,'Cadastro-Estoque'!A:G,3,FALSE))</f>
        <v/>
      </c>
      <c r="I130" s="209" t="str">
        <f>IF(A130="","",INDEX(Boletim!F139:F248,IFERROR(MATCH(Saidas!A130,'Cadastro-Estoque'!A138:A247,0)," ")))</f>
        <v/>
      </c>
    </row>
    <row r="131" spans="4:9" ht="18.75" customHeight="1" x14ac:dyDescent="0.25">
      <c r="D131" s="207"/>
      <c r="E131" s="209" t="str">
        <f t="shared" si="3"/>
        <v/>
      </c>
      <c r="F131" s="209" t="str">
        <f>IF(ISBLANK(A131),"",IF(ISERROR(VLOOKUP(A131,'Cadastro-Estoque'!A:G,1,FALSE)),"Produto não cadastrado",VLOOKUP(A131,'Cadastro-Estoque'!A:G,4,FALSE)))</f>
        <v/>
      </c>
      <c r="G131" s="209" t="str">
        <f>IF(ISBLANK(A131),"",IF(ISERROR(VLOOKUP(A131,'Cadastro-Estoque'!A:G,1,FALSE)),"Produto não cadastrado",VLOOKUP(A131,'Cadastro-Estoque'!A:G,2,FALSE)))</f>
        <v/>
      </c>
      <c r="H131" s="209" t="str">
        <f>IF(ISERROR(VLOOKUP(A131,'Cadastro-Estoque'!A:G,1,FALSE)),"",VLOOKUP(A131,'Cadastro-Estoque'!A:G,3,FALSE))</f>
        <v/>
      </c>
      <c r="I131" s="209" t="str">
        <f>IF(A131="","",INDEX(Boletim!F140:F249,IFERROR(MATCH(Saidas!A131,'Cadastro-Estoque'!A139:A248,0)," ")))</f>
        <v/>
      </c>
    </row>
    <row r="132" spans="4:9" ht="18.75" customHeight="1" x14ac:dyDescent="0.25">
      <c r="D132" s="207"/>
      <c r="E132" s="209" t="str">
        <f t="shared" si="3"/>
        <v/>
      </c>
      <c r="F132" s="209" t="str">
        <f>IF(ISBLANK(A132),"",IF(ISERROR(VLOOKUP(A132,'Cadastro-Estoque'!A:G,1,FALSE)),"Produto não cadastrado",VLOOKUP(A132,'Cadastro-Estoque'!A:G,4,FALSE)))</f>
        <v/>
      </c>
      <c r="G132" s="209" t="str">
        <f>IF(ISBLANK(A132),"",IF(ISERROR(VLOOKUP(A132,'Cadastro-Estoque'!A:G,1,FALSE)),"Produto não cadastrado",VLOOKUP(A132,'Cadastro-Estoque'!A:G,2,FALSE)))</f>
        <v/>
      </c>
      <c r="H132" s="209" t="str">
        <f>IF(ISERROR(VLOOKUP(A132,'Cadastro-Estoque'!A:G,1,FALSE)),"",VLOOKUP(A132,'Cadastro-Estoque'!A:G,3,FALSE))</f>
        <v/>
      </c>
      <c r="I132" s="209" t="str">
        <f>IF(A132="","",INDEX(Boletim!F141:F250,IFERROR(MATCH(Saidas!A132,'Cadastro-Estoque'!A140:A249,0)," ")))</f>
        <v/>
      </c>
    </row>
    <row r="133" spans="4:9" ht="18.75" customHeight="1" x14ac:dyDescent="0.25">
      <c r="D133" s="207"/>
      <c r="E133" s="209" t="str">
        <f t="shared" si="3"/>
        <v/>
      </c>
      <c r="F133" s="209" t="str">
        <f>IF(ISBLANK(A133),"",IF(ISERROR(VLOOKUP(A133,'Cadastro-Estoque'!A:G,1,FALSE)),"Produto não cadastrado",VLOOKUP(A133,'Cadastro-Estoque'!A:G,4,FALSE)))</f>
        <v/>
      </c>
      <c r="G133" s="209" t="str">
        <f>IF(ISBLANK(A133),"",IF(ISERROR(VLOOKUP(A133,'Cadastro-Estoque'!A:G,1,FALSE)),"Produto não cadastrado",VLOOKUP(A133,'Cadastro-Estoque'!A:G,2,FALSE)))</f>
        <v/>
      </c>
      <c r="H133" s="209" t="str">
        <f>IF(ISERROR(VLOOKUP(A133,'Cadastro-Estoque'!A:G,1,FALSE)),"",VLOOKUP(A133,'Cadastro-Estoque'!A:G,3,FALSE))</f>
        <v/>
      </c>
      <c r="I133" s="209" t="str">
        <f>IF(A133="","",INDEX(Boletim!F142:F251,IFERROR(MATCH(Saidas!A133,'Cadastro-Estoque'!A141:A250,0)," ")))</f>
        <v/>
      </c>
    </row>
    <row r="134" spans="4:9" ht="18.75" customHeight="1" x14ac:dyDescent="0.25">
      <c r="D134" s="207"/>
      <c r="E134" s="209" t="str">
        <f t="shared" si="3"/>
        <v/>
      </c>
      <c r="F134" s="209" t="str">
        <f>IF(ISBLANK(A134),"",IF(ISERROR(VLOOKUP(A134,'Cadastro-Estoque'!A:G,1,FALSE)),"Produto não cadastrado",VLOOKUP(A134,'Cadastro-Estoque'!A:G,4,FALSE)))</f>
        <v/>
      </c>
      <c r="G134" s="209" t="str">
        <f>IF(ISBLANK(A134),"",IF(ISERROR(VLOOKUP(A134,'Cadastro-Estoque'!A:G,1,FALSE)),"Produto não cadastrado",VLOOKUP(A134,'Cadastro-Estoque'!A:G,2,FALSE)))</f>
        <v/>
      </c>
      <c r="H134" s="209" t="str">
        <f>IF(ISERROR(VLOOKUP(A134,'Cadastro-Estoque'!A:G,1,FALSE)),"",VLOOKUP(A134,'Cadastro-Estoque'!A:G,3,FALSE))</f>
        <v/>
      </c>
      <c r="I134" s="209" t="str">
        <f>IF(A134="","",INDEX(Boletim!F143:F252,IFERROR(MATCH(Saidas!A134,'Cadastro-Estoque'!A142:A251,0)," ")))</f>
        <v/>
      </c>
    </row>
    <row r="135" spans="4:9" ht="18.75" customHeight="1" x14ac:dyDescent="0.25">
      <c r="D135" s="207"/>
      <c r="E135" s="209" t="str">
        <f t="shared" si="3"/>
        <v/>
      </c>
      <c r="F135" s="209" t="str">
        <f>IF(ISBLANK(A135),"",IF(ISERROR(VLOOKUP(A135,'Cadastro-Estoque'!A:G,1,FALSE)),"Produto não cadastrado",VLOOKUP(A135,'Cadastro-Estoque'!A:G,4,FALSE)))</f>
        <v/>
      </c>
      <c r="G135" s="209" t="str">
        <f>IF(ISBLANK(A135),"",IF(ISERROR(VLOOKUP(A135,'Cadastro-Estoque'!A:G,1,FALSE)),"Produto não cadastrado",VLOOKUP(A135,'Cadastro-Estoque'!A:G,2,FALSE)))</f>
        <v/>
      </c>
      <c r="H135" s="209" t="str">
        <f>IF(ISERROR(VLOOKUP(A135,'Cadastro-Estoque'!A:G,1,FALSE)),"",VLOOKUP(A135,'Cadastro-Estoque'!A:G,3,FALSE))</f>
        <v/>
      </c>
      <c r="I135" s="209" t="str">
        <f>IF(A135="","",INDEX(Boletim!F144:F253,IFERROR(MATCH(Saidas!A135,'Cadastro-Estoque'!A143:A252,0)," ")))</f>
        <v/>
      </c>
    </row>
    <row r="136" spans="4:9" ht="18.75" customHeight="1" x14ac:dyDescent="0.25">
      <c r="D136" s="207"/>
      <c r="E136" s="209" t="str">
        <f t="shared" si="3"/>
        <v/>
      </c>
      <c r="F136" s="209" t="str">
        <f>IF(ISBLANK(A136),"",IF(ISERROR(VLOOKUP(A136,'Cadastro-Estoque'!A:G,1,FALSE)),"Produto não cadastrado",VLOOKUP(A136,'Cadastro-Estoque'!A:G,4,FALSE)))</f>
        <v/>
      </c>
      <c r="G136" s="209" t="str">
        <f>IF(ISBLANK(A136),"",IF(ISERROR(VLOOKUP(A136,'Cadastro-Estoque'!A:G,1,FALSE)),"Produto não cadastrado",VLOOKUP(A136,'Cadastro-Estoque'!A:G,2,FALSE)))</f>
        <v/>
      </c>
      <c r="H136" s="209" t="str">
        <f>IF(ISERROR(VLOOKUP(A136,'Cadastro-Estoque'!A:G,1,FALSE)),"",VLOOKUP(A136,'Cadastro-Estoque'!A:G,3,FALSE))</f>
        <v/>
      </c>
      <c r="I136" s="209" t="str">
        <f>IF(A136="","",INDEX(Boletim!F145:F254,IFERROR(MATCH(Saidas!A136,'Cadastro-Estoque'!A144:A253,0)," ")))</f>
        <v/>
      </c>
    </row>
    <row r="137" spans="4:9" ht="18.75" customHeight="1" x14ac:dyDescent="0.25">
      <c r="D137" s="207"/>
      <c r="E137" s="209" t="str">
        <f t="shared" si="3"/>
        <v/>
      </c>
      <c r="F137" s="209" t="str">
        <f>IF(ISBLANK(A137),"",IF(ISERROR(VLOOKUP(A137,'Cadastro-Estoque'!A:G,1,FALSE)),"Produto não cadastrado",VLOOKUP(A137,'Cadastro-Estoque'!A:G,4,FALSE)))</f>
        <v/>
      </c>
      <c r="G137" s="209" t="str">
        <f>IF(ISBLANK(A137),"",IF(ISERROR(VLOOKUP(A137,'Cadastro-Estoque'!A:G,1,FALSE)),"Produto não cadastrado",VLOOKUP(A137,'Cadastro-Estoque'!A:G,2,FALSE)))</f>
        <v/>
      </c>
      <c r="H137" s="209" t="str">
        <f>IF(ISERROR(VLOOKUP(A137,'Cadastro-Estoque'!A:G,1,FALSE)),"",VLOOKUP(A137,'Cadastro-Estoque'!A:G,3,FALSE))</f>
        <v/>
      </c>
      <c r="I137" s="209" t="str">
        <f>IF(A137="","",INDEX(Boletim!F146:F255,IFERROR(MATCH(Saidas!A137,'Cadastro-Estoque'!A145:A254,0)," ")))</f>
        <v/>
      </c>
    </row>
    <row r="138" spans="4:9" ht="18.75" customHeight="1" x14ac:dyDescent="0.25">
      <c r="D138" s="207"/>
      <c r="E138" s="209" t="str">
        <f t="shared" si="3"/>
        <v/>
      </c>
      <c r="F138" s="209" t="str">
        <f>IF(ISBLANK(A138),"",IF(ISERROR(VLOOKUP(A138,'Cadastro-Estoque'!A:G,1,FALSE)),"Produto não cadastrado",VLOOKUP(A138,'Cadastro-Estoque'!A:G,4,FALSE)))</f>
        <v/>
      </c>
      <c r="G138" s="209" t="str">
        <f>IF(ISBLANK(A138),"",IF(ISERROR(VLOOKUP(A138,'Cadastro-Estoque'!A:G,1,FALSE)),"Produto não cadastrado",VLOOKUP(A138,'Cadastro-Estoque'!A:G,2,FALSE)))</f>
        <v/>
      </c>
      <c r="H138" s="209" t="str">
        <f>IF(ISERROR(VLOOKUP(A138,'Cadastro-Estoque'!A:G,1,FALSE)),"",VLOOKUP(A138,'Cadastro-Estoque'!A:G,3,FALSE))</f>
        <v/>
      </c>
      <c r="I138" s="209" t="str">
        <f>IF(A138="","",INDEX(Boletim!F147:F256,IFERROR(MATCH(Saidas!A138,'Cadastro-Estoque'!A146:A255,0)," ")))</f>
        <v/>
      </c>
    </row>
    <row r="139" spans="4:9" ht="18.75" customHeight="1" x14ac:dyDescent="0.25">
      <c r="D139" s="207"/>
      <c r="E139" s="209" t="str">
        <f t="shared" si="3"/>
        <v/>
      </c>
      <c r="F139" s="209" t="str">
        <f>IF(ISBLANK(A139),"",IF(ISERROR(VLOOKUP(A139,'Cadastro-Estoque'!A:G,1,FALSE)),"Produto não cadastrado",VLOOKUP(A139,'Cadastro-Estoque'!A:G,4,FALSE)))</f>
        <v/>
      </c>
      <c r="G139" s="209" t="str">
        <f>IF(ISBLANK(A139),"",IF(ISERROR(VLOOKUP(A139,'Cadastro-Estoque'!A:G,1,FALSE)),"Produto não cadastrado",VLOOKUP(A139,'Cadastro-Estoque'!A:G,2,FALSE)))</f>
        <v/>
      </c>
      <c r="H139" s="209" t="str">
        <f>IF(ISERROR(VLOOKUP(A139,'Cadastro-Estoque'!A:G,1,FALSE)),"",VLOOKUP(A139,'Cadastro-Estoque'!A:G,3,FALSE))</f>
        <v/>
      </c>
      <c r="I139" s="209" t="str">
        <f>IF(A139="","",INDEX(Boletim!F148:F257,IFERROR(MATCH(Saidas!A139,'Cadastro-Estoque'!A147:A256,0)," ")))</f>
        <v/>
      </c>
    </row>
    <row r="140" spans="4:9" ht="18.75" customHeight="1" x14ac:dyDescent="0.25">
      <c r="D140" s="207"/>
      <c r="E140" s="209" t="str">
        <f t="shared" si="3"/>
        <v/>
      </c>
      <c r="F140" s="209" t="str">
        <f>IF(ISBLANK(A140),"",IF(ISERROR(VLOOKUP(A140,'Cadastro-Estoque'!A:G,1,FALSE)),"Produto não cadastrado",VLOOKUP(A140,'Cadastro-Estoque'!A:G,4,FALSE)))</f>
        <v/>
      </c>
      <c r="G140" s="209" t="str">
        <f>IF(ISBLANK(A140),"",IF(ISERROR(VLOOKUP(A140,'Cadastro-Estoque'!A:G,1,FALSE)),"Produto não cadastrado",VLOOKUP(A140,'Cadastro-Estoque'!A:G,2,FALSE)))</f>
        <v/>
      </c>
      <c r="H140" s="209" t="str">
        <f>IF(ISERROR(VLOOKUP(A140,'Cadastro-Estoque'!A:G,1,FALSE)),"",VLOOKUP(A140,'Cadastro-Estoque'!A:G,3,FALSE))</f>
        <v/>
      </c>
      <c r="I140" s="209" t="str">
        <f>IF(A140="","",INDEX(Boletim!F149:F258,IFERROR(MATCH(Saidas!A140,'Cadastro-Estoque'!A148:A257,0)," ")))</f>
        <v/>
      </c>
    </row>
    <row r="141" spans="4:9" ht="18.75" customHeight="1" x14ac:dyDescent="0.25">
      <c r="D141" s="207"/>
      <c r="E141" s="209" t="str">
        <f t="shared" si="3"/>
        <v/>
      </c>
      <c r="F141" s="209" t="str">
        <f>IF(ISBLANK(A141),"",IF(ISERROR(VLOOKUP(A141,'Cadastro-Estoque'!A:G,1,FALSE)),"Produto não cadastrado",VLOOKUP(A141,'Cadastro-Estoque'!A:G,4,FALSE)))</f>
        <v/>
      </c>
      <c r="G141" s="209" t="str">
        <f>IF(ISBLANK(A141),"",IF(ISERROR(VLOOKUP(A141,'Cadastro-Estoque'!A:G,1,FALSE)),"Produto não cadastrado",VLOOKUP(A141,'Cadastro-Estoque'!A:G,2,FALSE)))</f>
        <v/>
      </c>
      <c r="H141" s="209" t="str">
        <f>IF(ISERROR(VLOOKUP(A141,'Cadastro-Estoque'!A:G,1,FALSE)),"",VLOOKUP(A141,'Cadastro-Estoque'!A:G,3,FALSE))</f>
        <v/>
      </c>
      <c r="I141" s="209" t="str">
        <f>IF(A141="","",INDEX(Boletim!F150:F259,IFERROR(MATCH(Saidas!A141,'Cadastro-Estoque'!A149:A258,0)," ")))</f>
        <v/>
      </c>
    </row>
    <row r="142" spans="4:9" ht="18.75" customHeight="1" x14ac:dyDescent="0.25">
      <c r="D142" s="207"/>
      <c r="E142" s="209" t="str">
        <f t="shared" si="3"/>
        <v/>
      </c>
      <c r="F142" s="209" t="str">
        <f>IF(ISBLANK(A142),"",IF(ISERROR(VLOOKUP(A142,'Cadastro-Estoque'!A:G,1,FALSE)),"Produto não cadastrado",VLOOKUP(A142,'Cadastro-Estoque'!A:G,4,FALSE)))</f>
        <v/>
      </c>
      <c r="G142" s="209" t="str">
        <f>IF(ISBLANK(A142),"",IF(ISERROR(VLOOKUP(A142,'Cadastro-Estoque'!A:G,1,FALSE)),"Produto não cadastrado",VLOOKUP(A142,'Cadastro-Estoque'!A:G,2,FALSE)))</f>
        <v/>
      </c>
      <c r="H142" s="209" t="str">
        <f>IF(ISERROR(VLOOKUP(A142,'Cadastro-Estoque'!A:G,1,FALSE)),"",VLOOKUP(A142,'Cadastro-Estoque'!A:G,3,FALSE))</f>
        <v/>
      </c>
      <c r="I142" s="209" t="str">
        <f>IF(A142="","",INDEX(Boletim!F151:F260,IFERROR(MATCH(Saidas!A142,'Cadastro-Estoque'!A150:A259,0)," ")))</f>
        <v/>
      </c>
    </row>
    <row r="143" spans="4:9" ht="18.75" customHeight="1" x14ac:dyDescent="0.25">
      <c r="D143" s="207"/>
      <c r="E143" s="209" t="str">
        <f t="shared" si="3"/>
        <v/>
      </c>
      <c r="F143" s="209" t="str">
        <f>IF(ISBLANK(A143),"",IF(ISERROR(VLOOKUP(A143,'Cadastro-Estoque'!A:G,1,FALSE)),"Produto não cadastrado",VLOOKUP(A143,'Cadastro-Estoque'!A:G,4,FALSE)))</f>
        <v/>
      </c>
      <c r="G143" s="209" t="str">
        <f>IF(ISBLANK(A143),"",IF(ISERROR(VLOOKUP(A143,'Cadastro-Estoque'!A:G,1,FALSE)),"Produto não cadastrado",VLOOKUP(A143,'Cadastro-Estoque'!A:G,2,FALSE)))</f>
        <v/>
      </c>
      <c r="H143" s="209" t="str">
        <f>IF(ISERROR(VLOOKUP(A143,'Cadastro-Estoque'!A:G,1,FALSE)),"",VLOOKUP(A143,'Cadastro-Estoque'!A:G,3,FALSE))</f>
        <v/>
      </c>
      <c r="I143" s="209" t="str">
        <f>IF(A143="","",INDEX(Boletim!F152:F261,IFERROR(MATCH(Saidas!A143,'Cadastro-Estoque'!A151:A260,0)," ")))</f>
        <v/>
      </c>
    </row>
    <row r="144" spans="4:9" ht="18.75" customHeight="1" x14ac:dyDescent="0.25">
      <c r="D144" s="207"/>
      <c r="E144" s="209" t="str">
        <f t="shared" si="3"/>
        <v/>
      </c>
      <c r="F144" s="209" t="str">
        <f>IF(ISBLANK(A144),"",IF(ISERROR(VLOOKUP(A144,'Cadastro-Estoque'!A:G,1,FALSE)),"Produto não cadastrado",VLOOKUP(A144,'Cadastro-Estoque'!A:G,4,FALSE)))</f>
        <v/>
      </c>
      <c r="G144" s="209" t="str">
        <f>IF(ISBLANK(A144),"",IF(ISERROR(VLOOKUP(A144,'Cadastro-Estoque'!A:G,1,FALSE)),"Produto não cadastrado",VLOOKUP(A144,'Cadastro-Estoque'!A:G,2,FALSE)))</f>
        <v/>
      </c>
      <c r="H144" s="209" t="str">
        <f>IF(ISERROR(VLOOKUP(A144,'Cadastro-Estoque'!A:G,1,FALSE)),"",VLOOKUP(A144,'Cadastro-Estoque'!A:G,3,FALSE))</f>
        <v/>
      </c>
      <c r="I144" s="209" t="str">
        <f>IF(A144="","",INDEX(Boletim!F153:F262,IFERROR(MATCH(Saidas!A144,'Cadastro-Estoque'!A152:A261,0)," ")))</f>
        <v/>
      </c>
    </row>
    <row r="145" spans="4:9" ht="18.75" customHeight="1" x14ac:dyDescent="0.25">
      <c r="D145" s="207"/>
      <c r="E145" s="209" t="str">
        <f t="shared" si="3"/>
        <v/>
      </c>
      <c r="F145" s="209" t="str">
        <f>IF(ISBLANK(A145),"",IF(ISERROR(VLOOKUP(A145,'Cadastro-Estoque'!A:G,1,FALSE)),"Produto não cadastrado",VLOOKUP(A145,'Cadastro-Estoque'!A:G,4,FALSE)))</f>
        <v/>
      </c>
      <c r="G145" s="209" t="str">
        <f>IF(ISBLANK(A145),"",IF(ISERROR(VLOOKUP(A145,'Cadastro-Estoque'!A:G,1,FALSE)),"Produto não cadastrado",VLOOKUP(A145,'Cadastro-Estoque'!A:G,2,FALSE)))</f>
        <v/>
      </c>
      <c r="H145" s="209" t="str">
        <f>IF(ISERROR(VLOOKUP(A145,'Cadastro-Estoque'!A:G,1,FALSE)),"",VLOOKUP(A145,'Cadastro-Estoque'!A:G,3,FALSE))</f>
        <v/>
      </c>
      <c r="I145" s="209" t="str">
        <f>IF(A145="","",INDEX(Boletim!F154:F263,IFERROR(MATCH(Saidas!A145,'Cadastro-Estoque'!A153:A262,0)," ")))</f>
        <v/>
      </c>
    </row>
    <row r="146" spans="4:9" ht="18.75" customHeight="1" x14ac:dyDescent="0.25">
      <c r="D146" s="207"/>
      <c r="E146" s="209" t="str">
        <f t="shared" si="3"/>
        <v/>
      </c>
      <c r="F146" s="209" t="str">
        <f>IF(ISBLANK(A146),"",IF(ISERROR(VLOOKUP(A146,'Cadastro-Estoque'!A:G,1,FALSE)),"Produto não cadastrado",VLOOKUP(A146,'Cadastro-Estoque'!A:G,4,FALSE)))</f>
        <v/>
      </c>
      <c r="G146" s="209" t="str">
        <f>IF(ISBLANK(A146),"",IF(ISERROR(VLOOKUP(A146,'Cadastro-Estoque'!A:G,1,FALSE)),"Produto não cadastrado",VLOOKUP(A146,'Cadastro-Estoque'!A:G,2,FALSE)))</f>
        <v/>
      </c>
      <c r="H146" s="209" t="str">
        <f>IF(ISERROR(VLOOKUP(A146,'Cadastro-Estoque'!A:G,1,FALSE)),"",VLOOKUP(A146,'Cadastro-Estoque'!A:G,3,FALSE))</f>
        <v/>
      </c>
      <c r="I146" s="209" t="str">
        <f>IF(A146="","",INDEX(Boletim!F155:F264,IFERROR(MATCH(Saidas!A146,'Cadastro-Estoque'!A154:A263,0)," ")))</f>
        <v/>
      </c>
    </row>
    <row r="147" spans="4:9" ht="18.75" customHeight="1" x14ac:dyDescent="0.25">
      <c r="D147" s="207"/>
      <c r="E147" s="209" t="str">
        <f t="shared" ref="E147:E210" si="4">IF(ISBLANK(A147),"",C147*D147)</f>
        <v/>
      </c>
      <c r="F147" s="209" t="str">
        <f>IF(ISBLANK(A147),"",IF(ISERROR(VLOOKUP(A147,'Cadastro-Estoque'!A:G,1,FALSE)),"Produto não cadastrado",VLOOKUP(A147,'Cadastro-Estoque'!A:G,4,FALSE)))</f>
        <v/>
      </c>
      <c r="G147" s="209" t="str">
        <f>IF(ISBLANK(A147),"",IF(ISERROR(VLOOKUP(A147,'Cadastro-Estoque'!A:G,1,FALSE)),"Produto não cadastrado",VLOOKUP(A147,'Cadastro-Estoque'!A:G,2,FALSE)))</f>
        <v/>
      </c>
      <c r="H147" s="209" t="str">
        <f>IF(ISERROR(VLOOKUP(A147,'Cadastro-Estoque'!A:G,1,FALSE)),"",VLOOKUP(A147,'Cadastro-Estoque'!A:G,3,FALSE))</f>
        <v/>
      </c>
      <c r="I147" s="209" t="str">
        <f>IF(A147="","",INDEX(Boletim!F156:F265,IFERROR(MATCH(Saidas!A147,'Cadastro-Estoque'!A155:A264,0)," ")))</f>
        <v/>
      </c>
    </row>
    <row r="148" spans="4:9" ht="18.75" customHeight="1" x14ac:dyDescent="0.25">
      <c r="D148" s="207"/>
      <c r="E148" s="209" t="str">
        <f t="shared" si="4"/>
        <v/>
      </c>
      <c r="F148" s="209" t="str">
        <f>IF(ISBLANK(A148),"",IF(ISERROR(VLOOKUP(A148,'Cadastro-Estoque'!A:G,1,FALSE)),"Produto não cadastrado",VLOOKUP(A148,'Cadastro-Estoque'!A:G,4,FALSE)))</f>
        <v/>
      </c>
      <c r="G148" s="209" t="str">
        <f>IF(ISBLANK(A148),"",IF(ISERROR(VLOOKUP(A148,'Cadastro-Estoque'!A:G,1,FALSE)),"Produto não cadastrado",VLOOKUP(A148,'Cadastro-Estoque'!A:G,2,FALSE)))</f>
        <v/>
      </c>
      <c r="H148" s="209" t="str">
        <f>IF(ISERROR(VLOOKUP(A148,'Cadastro-Estoque'!A:G,1,FALSE)),"",VLOOKUP(A148,'Cadastro-Estoque'!A:G,3,FALSE))</f>
        <v/>
      </c>
      <c r="I148" s="209" t="str">
        <f>IF(A148="","",INDEX(Boletim!F157:F266,IFERROR(MATCH(Saidas!A148,'Cadastro-Estoque'!A156:A265,0)," ")))</f>
        <v/>
      </c>
    </row>
    <row r="149" spans="4:9" ht="18.75" customHeight="1" x14ac:dyDescent="0.25">
      <c r="D149" s="207"/>
      <c r="E149" s="209" t="str">
        <f t="shared" si="4"/>
        <v/>
      </c>
      <c r="F149" s="209" t="str">
        <f>IF(ISBLANK(A149),"",IF(ISERROR(VLOOKUP(A149,'Cadastro-Estoque'!A:G,1,FALSE)),"Produto não cadastrado",VLOOKUP(A149,'Cadastro-Estoque'!A:G,4,FALSE)))</f>
        <v/>
      </c>
      <c r="G149" s="209" t="str">
        <f>IF(ISBLANK(A149),"",IF(ISERROR(VLOOKUP(A149,'Cadastro-Estoque'!A:G,1,FALSE)),"Produto não cadastrado",VLOOKUP(A149,'Cadastro-Estoque'!A:G,2,FALSE)))</f>
        <v/>
      </c>
      <c r="H149" s="209" t="str">
        <f>IF(ISERROR(VLOOKUP(A149,'Cadastro-Estoque'!A:G,1,FALSE)),"",VLOOKUP(A149,'Cadastro-Estoque'!A:G,3,FALSE))</f>
        <v/>
      </c>
      <c r="I149" s="209" t="str">
        <f>IF(A149="","",INDEX(Boletim!F158:F267,IFERROR(MATCH(Saidas!A149,'Cadastro-Estoque'!A157:A266,0)," ")))</f>
        <v/>
      </c>
    </row>
    <row r="150" spans="4:9" ht="18.75" customHeight="1" x14ac:dyDescent="0.25">
      <c r="D150" s="207"/>
      <c r="E150" s="209" t="str">
        <f t="shared" si="4"/>
        <v/>
      </c>
      <c r="F150" s="209" t="str">
        <f>IF(ISBLANK(A150),"",IF(ISERROR(VLOOKUP(A150,'Cadastro-Estoque'!A:G,1,FALSE)),"Produto não cadastrado",VLOOKUP(A150,'Cadastro-Estoque'!A:G,4,FALSE)))</f>
        <v/>
      </c>
      <c r="G150" s="209" t="str">
        <f>IF(ISBLANK(A150),"",IF(ISERROR(VLOOKUP(A150,'Cadastro-Estoque'!A:G,1,FALSE)),"Produto não cadastrado",VLOOKUP(A150,'Cadastro-Estoque'!A:G,2,FALSE)))</f>
        <v/>
      </c>
      <c r="H150" s="209" t="str">
        <f>IF(ISERROR(VLOOKUP(A150,'Cadastro-Estoque'!A:G,1,FALSE)),"",VLOOKUP(A150,'Cadastro-Estoque'!A:G,3,FALSE))</f>
        <v/>
      </c>
      <c r="I150" s="209" t="str">
        <f>IF(A150="","",INDEX(Boletim!F159:F268,IFERROR(MATCH(Saidas!A150,'Cadastro-Estoque'!A158:A267,0)," ")))</f>
        <v/>
      </c>
    </row>
    <row r="151" spans="4:9" ht="18.75" customHeight="1" x14ac:dyDescent="0.25">
      <c r="D151" s="207"/>
      <c r="E151" s="209" t="str">
        <f t="shared" si="4"/>
        <v/>
      </c>
      <c r="F151" s="209" t="str">
        <f>IF(ISBLANK(A151),"",IF(ISERROR(VLOOKUP(A151,'Cadastro-Estoque'!A:G,1,FALSE)),"Produto não cadastrado",VLOOKUP(A151,'Cadastro-Estoque'!A:G,4,FALSE)))</f>
        <v/>
      </c>
      <c r="G151" s="209" t="str">
        <f>IF(ISBLANK(A151),"",IF(ISERROR(VLOOKUP(A151,'Cadastro-Estoque'!A:G,1,FALSE)),"Produto não cadastrado",VLOOKUP(A151,'Cadastro-Estoque'!A:G,2,FALSE)))</f>
        <v/>
      </c>
      <c r="H151" s="209" t="str">
        <f>IF(ISERROR(VLOOKUP(A151,'Cadastro-Estoque'!A:G,1,FALSE)),"",VLOOKUP(A151,'Cadastro-Estoque'!A:G,3,FALSE))</f>
        <v/>
      </c>
      <c r="I151" s="209" t="str">
        <f>IF(A151="","",INDEX(Boletim!F160:F269,IFERROR(MATCH(Saidas!A151,'Cadastro-Estoque'!A159:A268,0)," ")))</f>
        <v/>
      </c>
    </row>
    <row r="152" spans="4:9" ht="18.75" customHeight="1" x14ac:dyDescent="0.25">
      <c r="D152" s="207"/>
      <c r="E152" s="209" t="str">
        <f t="shared" si="4"/>
        <v/>
      </c>
      <c r="F152" s="209" t="str">
        <f>IF(ISBLANK(A152),"",IF(ISERROR(VLOOKUP(A152,'Cadastro-Estoque'!A:G,1,FALSE)),"Produto não cadastrado",VLOOKUP(A152,'Cadastro-Estoque'!A:G,4,FALSE)))</f>
        <v/>
      </c>
      <c r="G152" s="209" t="str">
        <f>IF(ISBLANK(A152),"",IF(ISERROR(VLOOKUP(A152,'Cadastro-Estoque'!A:G,1,FALSE)),"Produto não cadastrado",VLOOKUP(A152,'Cadastro-Estoque'!A:G,2,FALSE)))</f>
        <v/>
      </c>
      <c r="H152" s="209" t="str">
        <f>IF(ISERROR(VLOOKUP(A152,'Cadastro-Estoque'!A:G,1,FALSE)),"",VLOOKUP(A152,'Cadastro-Estoque'!A:G,3,FALSE))</f>
        <v/>
      </c>
      <c r="I152" s="209" t="str">
        <f>IF(A152="","",INDEX(Boletim!F161:F270,IFERROR(MATCH(Saidas!A152,'Cadastro-Estoque'!A160:A269,0)," ")))</f>
        <v/>
      </c>
    </row>
    <row r="153" spans="4:9" ht="18.75" customHeight="1" x14ac:dyDescent="0.25">
      <c r="D153" s="207"/>
      <c r="E153" s="209" t="str">
        <f t="shared" si="4"/>
        <v/>
      </c>
      <c r="F153" s="209" t="str">
        <f>IF(ISBLANK(A153),"",IF(ISERROR(VLOOKUP(A153,'Cadastro-Estoque'!A:G,1,FALSE)),"Produto não cadastrado",VLOOKUP(A153,'Cadastro-Estoque'!A:G,4,FALSE)))</f>
        <v/>
      </c>
      <c r="G153" s="209" t="str">
        <f>IF(ISBLANK(A153),"",IF(ISERROR(VLOOKUP(A153,'Cadastro-Estoque'!A:G,1,FALSE)),"Produto não cadastrado",VLOOKUP(A153,'Cadastro-Estoque'!A:G,2,FALSE)))</f>
        <v/>
      </c>
      <c r="H153" s="209" t="str">
        <f>IF(ISERROR(VLOOKUP(A153,'Cadastro-Estoque'!A:G,1,FALSE)),"",VLOOKUP(A153,'Cadastro-Estoque'!A:G,3,FALSE))</f>
        <v/>
      </c>
      <c r="I153" s="209" t="str">
        <f>IF(A153="","",INDEX(Boletim!F162:F271,IFERROR(MATCH(Saidas!A153,'Cadastro-Estoque'!A161:A270,0)," ")))</f>
        <v/>
      </c>
    </row>
    <row r="154" spans="4:9" ht="18.75" customHeight="1" x14ac:dyDescent="0.25">
      <c r="D154" s="207"/>
      <c r="E154" s="209" t="str">
        <f t="shared" si="4"/>
        <v/>
      </c>
      <c r="F154" s="209" t="str">
        <f>IF(ISBLANK(A154),"",IF(ISERROR(VLOOKUP(A154,'Cadastro-Estoque'!A:G,1,FALSE)),"Produto não cadastrado",VLOOKUP(A154,'Cadastro-Estoque'!A:G,4,FALSE)))</f>
        <v/>
      </c>
      <c r="G154" s="209" t="str">
        <f>IF(ISBLANK(A154),"",IF(ISERROR(VLOOKUP(A154,'Cadastro-Estoque'!A:G,1,FALSE)),"Produto não cadastrado",VLOOKUP(A154,'Cadastro-Estoque'!A:G,2,FALSE)))</f>
        <v/>
      </c>
      <c r="H154" s="209" t="str">
        <f>IF(ISERROR(VLOOKUP(A154,'Cadastro-Estoque'!A:G,1,FALSE)),"",VLOOKUP(A154,'Cadastro-Estoque'!A:G,3,FALSE))</f>
        <v/>
      </c>
      <c r="I154" s="209" t="str">
        <f>IF(A154="","",INDEX(Boletim!F163:F272,IFERROR(MATCH(Saidas!A154,'Cadastro-Estoque'!A162:A271,0)," ")))</f>
        <v/>
      </c>
    </row>
    <row r="155" spans="4:9" ht="18.75" customHeight="1" x14ac:dyDescent="0.25">
      <c r="D155" s="207"/>
      <c r="E155" s="209" t="str">
        <f t="shared" si="4"/>
        <v/>
      </c>
      <c r="F155" s="209" t="str">
        <f>IF(ISBLANK(A155),"",IF(ISERROR(VLOOKUP(A155,'Cadastro-Estoque'!A:G,1,FALSE)),"Produto não cadastrado",VLOOKUP(A155,'Cadastro-Estoque'!A:G,4,FALSE)))</f>
        <v/>
      </c>
      <c r="G155" s="209" t="str">
        <f>IF(ISBLANK(A155),"",IF(ISERROR(VLOOKUP(A155,'Cadastro-Estoque'!A:G,1,FALSE)),"Produto não cadastrado",VLOOKUP(A155,'Cadastro-Estoque'!A:G,2,FALSE)))</f>
        <v/>
      </c>
      <c r="H155" s="209" t="str">
        <f>IF(ISERROR(VLOOKUP(A155,'Cadastro-Estoque'!A:G,1,FALSE)),"",VLOOKUP(A155,'Cadastro-Estoque'!A:G,3,FALSE))</f>
        <v/>
      </c>
      <c r="I155" s="209" t="str">
        <f>IF(A155="","",INDEX(Boletim!F164:F273,IFERROR(MATCH(Saidas!A155,'Cadastro-Estoque'!A163:A272,0)," ")))</f>
        <v/>
      </c>
    </row>
    <row r="156" spans="4:9" ht="18.75" customHeight="1" x14ac:dyDescent="0.25">
      <c r="D156" s="207"/>
      <c r="E156" s="209" t="str">
        <f t="shared" si="4"/>
        <v/>
      </c>
      <c r="F156" s="209" t="str">
        <f>IF(ISBLANK(A156),"",IF(ISERROR(VLOOKUP(A156,'Cadastro-Estoque'!A:G,1,FALSE)),"Produto não cadastrado",VLOOKUP(A156,'Cadastro-Estoque'!A:G,4,FALSE)))</f>
        <v/>
      </c>
      <c r="G156" s="209" t="str">
        <f>IF(ISBLANK(A156),"",IF(ISERROR(VLOOKUP(A156,'Cadastro-Estoque'!A:G,1,FALSE)),"Produto não cadastrado",VLOOKUP(A156,'Cadastro-Estoque'!A:G,2,FALSE)))</f>
        <v/>
      </c>
      <c r="H156" s="209" t="str">
        <f>IF(ISERROR(VLOOKUP(A156,'Cadastro-Estoque'!A:G,1,FALSE)),"",VLOOKUP(A156,'Cadastro-Estoque'!A:G,3,FALSE))</f>
        <v/>
      </c>
      <c r="I156" s="209" t="str">
        <f>IF(A156="","",INDEX(Boletim!F165:F274,IFERROR(MATCH(Saidas!A156,'Cadastro-Estoque'!A164:A273,0)," ")))</f>
        <v/>
      </c>
    </row>
    <row r="157" spans="4:9" ht="18.75" customHeight="1" x14ac:dyDescent="0.25">
      <c r="D157" s="207"/>
      <c r="E157" s="209" t="str">
        <f t="shared" si="4"/>
        <v/>
      </c>
      <c r="F157" s="209" t="str">
        <f>IF(ISBLANK(A157),"",IF(ISERROR(VLOOKUP(A157,'Cadastro-Estoque'!A:G,1,FALSE)),"Produto não cadastrado",VLOOKUP(A157,'Cadastro-Estoque'!A:G,4,FALSE)))</f>
        <v/>
      </c>
      <c r="G157" s="209" t="str">
        <f>IF(ISBLANK(A157),"",IF(ISERROR(VLOOKUP(A157,'Cadastro-Estoque'!A:G,1,FALSE)),"Produto não cadastrado",VLOOKUP(A157,'Cadastro-Estoque'!A:G,2,FALSE)))</f>
        <v/>
      </c>
      <c r="H157" s="209" t="str">
        <f>IF(ISERROR(VLOOKUP(A157,'Cadastro-Estoque'!A:G,1,FALSE)),"",VLOOKUP(A157,'Cadastro-Estoque'!A:G,3,FALSE))</f>
        <v/>
      </c>
      <c r="I157" s="209" t="str">
        <f>IF(A157="","",INDEX(Boletim!F166:F275,IFERROR(MATCH(Saidas!A157,'Cadastro-Estoque'!A165:A274,0)," ")))</f>
        <v/>
      </c>
    </row>
    <row r="158" spans="4:9" ht="18.75" customHeight="1" x14ac:dyDescent="0.25">
      <c r="D158" s="207"/>
      <c r="E158" s="209" t="str">
        <f t="shared" si="4"/>
        <v/>
      </c>
      <c r="F158" s="209" t="str">
        <f>IF(ISBLANK(A158),"",IF(ISERROR(VLOOKUP(A158,'Cadastro-Estoque'!A:G,1,FALSE)),"Produto não cadastrado",VLOOKUP(A158,'Cadastro-Estoque'!A:G,4,FALSE)))</f>
        <v/>
      </c>
      <c r="G158" s="209" t="str">
        <f>IF(ISBLANK(A158),"",IF(ISERROR(VLOOKUP(A158,'Cadastro-Estoque'!A:G,1,FALSE)),"Produto não cadastrado",VLOOKUP(A158,'Cadastro-Estoque'!A:G,2,FALSE)))</f>
        <v/>
      </c>
      <c r="H158" s="209" t="str">
        <f>IF(ISERROR(VLOOKUP(A158,'Cadastro-Estoque'!A:G,1,FALSE)),"",VLOOKUP(A158,'Cadastro-Estoque'!A:G,3,FALSE))</f>
        <v/>
      </c>
      <c r="I158" s="209" t="str">
        <f>IF(A158="","",INDEX(Boletim!F167:F276,IFERROR(MATCH(Saidas!A158,'Cadastro-Estoque'!A166:A275,0)," ")))</f>
        <v/>
      </c>
    </row>
    <row r="159" spans="4:9" ht="18.75" customHeight="1" x14ac:dyDescent="0.25">
      <c r="D159" s="207"/>
      <c r="E159" s="209" t="str">
        <f t="shared" si="4"/>
        <v/>
      </c>
      <c r="F159" s="209" t="str">
        <f>IF(ISBLANK(A159),"",IF(ISERROR(VLOOKUP(A159,'Cadastro-Estoque'!A:G,1,FALSE)),"Produto não cadastrado",VLOOKUP(A159,'Cadastro-Estoque'!A:G,4,FALSE)))</f>
        <v/>
      </c>
      <c r="G159" s="209" t="str">
        <f>IF(ISBLANK(A159),"",IF(ISERROR(VLOOKUP(A159,'Cadastro-Estoque'!A:G,1,FALSE)),"Produto não cadastrado",VLOOKUP(A159,'Cadastro-Estoque'!A:G,2,FALSE)))</f>
        <v/>
      </c>
      <c r="H159" s="209" t="str">
        <f>IF(ISERROR(VLOOKUP(A159,'Cadastro-Estoque'!A:G,1,FALSE)),"",VLOOKUP(A159,'Cadastro-Estoque'!A:G,3,FALSE))</f>
        <v/>
      </c>
      <c r="I159" s="209" t="str">
        <f>IF(A159="","",INDEX(Boletim!F168:F277,IFERROR(MATCH(Saidas!A159,'Cadastro-Estoque'!A167:A276,0)," ")))</f>
        <v/>
      </c>
    </row>
    <row r="160" spans="4:9" ht="18.75" customHeight="1" x14ac:dyDescent="0.25">
      <c r="D160" s="207"/>
      <c r="E160" s="209" t="str">
        <f t="shared" si="4"/>
        <v/>
      </c>
      <c r="F160" s="209" t="str">
        <f>IF(ISBLANK(A160),"",IF(ISERROR(VLOOKUP(A160,'Cadastro-Estoque'!A:G,1,FALSE)),"Produto não cadastrado",VLOOKUP(A160,'Cadastro-Estoque'!A:G,4,FALSE)))</f>
        <v/>
      </c>
      <c r="G160" s="209" t="str">
        <f>IF(ISBLANK(A160),"",IF(ISERROR(VLOOKUP(A160,'Cadastro-Estoque'!A:G,1,FALSE)),"Produto não cadastrado",VLOOKUP(A160,'Cadastro-Estoque'!A:G,2,FALSE)))</f>
        <v/>
      </c>
      <c r="H160" s="209" t="str">
        <f>IF(ISERROR(VLOOKUP(A160,'Cadastro-Estoque'!A:G,1,FALSE)),"",VLOOKUP(A160,'Cadastro-Estoque'!A:G,3,FALSE))</f>
        <v/>
      </c>
      <c r="I160" s="209" t="str">
        <f>IF(A160="","",INDEX(Boletim!F169:F278,IFERROR(MATCH(Saidas!A160,'Cadastro-Estoque'!A168:A277,0)," ")))</f>
        <v/>
      </c>
    </row>
    <row r="161" spans="4:9" ht="18.75" customHeight="1" x14ac:dyDescent="0.25">
      <c r="D161" s="207"/>
      <c r="E161" s="209" t="str">
        <f t="shared" si="4"/>
        <v/>
      </c>
      <c r="F161" s="209" t="str">
        <f>IF(ISBLANK(A161),"",IF(ISERROR(VLOOKUP(A161,'Cadastro-Estoque'!A:G,1,FALSE)),"Produto não cadastrado",VLOOKUP(A161,'Cadastro-Estoque'!A:G,4,FALSE)))</f>
        <v/>
      </c>
      <c r="G161" s="209" t="str">
        <f>IF(ISBLANK(A161),"",IF(ISERROR(VLOOKUP(A161,'Cadastro-Estoque'!A:G,1,FALSE)),"Produto não cadastrado",VLOOKUP(A161,'Cadastro-Estoque'!A:G,2,FALSE)))</f>
        <v/>
      </c>
      <c r="H161" s="209" t="str">
        <f>IF(ISERROR(VLOOKUP(A161,'Cadastro-Estoque'!A:G,1,FALSE)),"",VLOOKUP(A161,'Cadastro-Estoque'!A:G,3,FALSE))</f>
        <v/>
      </c>
      <c r="I161" s="209" t="str">
        <f>IF(A161="","",INDEX(Boletim!F170:F279,IFERROR(MATCH(Saidas!A161,'Cadastro-Estoque'!A169:A278,0)," ")))</f>
        <v/>
      </c>
    </row>
    <row r="162" spans="4:9" ht="18.75" customHeight="1" x14ac:dyDescent="0.25">
      <c r="D162" s="207"/>
      <c r="E162" s="209" t="str">
        <f t="shared" si="4"/>
        <v/>
      </c>
      <c r="F162" s="209" t="str">
        <f>IF(ISBLANK(A162),"",IF(ISERROR(VLOOKUP(A162,'Cadastro-Estoque'!A:G,1,FALSE)),"Produto não cadastrado",VLOOKUP(A162,'Cadastro-Estoque'!A:G,4,FALSE)))</f>
        <v/>
      </c>
      <c r="G162" s="209" t="str">
        <f>IF(ISBLANK(A162),"",IF(ISERROR(VLOOKUP(A162,'Cadastro-Estoque'!A:G,1,FALSE)),"Produto não cadastrado",VLOOKUP(A162,'Cadastro-Estoque'!A:G,2,FALSE)))</f>
        <v/>
      </c>
      <c r="H162" s="209" t="str">
        <f>IF(ISERROR(VLOOKUP(A162,'Cadastro-Estoque'!A:G,1,FALSE)),"",VLOOKUP(A162,'Cadastro-Estoque'!A:G,3,FALSE))</f>
        <v/>
      </c>
      <c r="I162" s="209" t="str">
        <f>IF(A162="","",INDEX(Boletim!F171:F280,IFERROR(MATCH(Saidas!A162,'Cadastro-Estoque'!A170:A279,0)," ")))</f>
        <v/>
      </c>
    </row>
    <row r="163" spans="4:9" ht="18.75" customHeight="1" x14ac:dyDescent="0.25">
      <c r="D163" s="207"/>
      <c r="E163" s="209" t="str">
        <f t="shared" si="4"/>
        <v/>
      </c>
      <c r="F163" s="209" t="str">
        <f>IF(ISBLANK(A163),"",IF(ISERROR(VLOOKUP(A163,'Cadastro-Estoque'!A:G,1,FALSE)),"Produto não cadastrado",VLOOKUP(A163,'Cadastro-Estoque'!A:G,4,FALSE)))</f>
        <v/>
      </c>
      <c r="G163" s="209" t="str">
        <f>IF(ISBLANK(A163),"",IF(ISERROR(VLOOKUP(A163,'Cadastro-Estoque'!A:G,1,FALSE)),"Produto não cadastrado",VLOOKUP(A163,'Cadastro-Estoque'!A:G,2,FALSE)))</f>
        <v/>
      </c>
      <c r="H163" s="209" t="str">
        <f>IF(ISERROR(VLOOKUP(A163,'Cadastro-Estoque'!A:G,1,FALSE)),"",VLOOKUP(A163,'Cadastro-Estoque'!A:G,3,FALSE))</f>
        <v/>
      </c>
      <c r="I163" s="209" t="str">
        <f>IF(A163="","",INDEX(Boletim!F172:F281,IFERROR(MATCH(Saidas!A163,'Cadastro-Estoque'!A171:A280,0)," ")))</f>
        <v/>
      </c>
    </row>
    <row r="164" spans="4:9" ht="18.75" customHeight="1" x14ac:dyDescent="0.25">
      <c r="D164" s="207"/>
      <c r="E164" s="209" t="str">
        <f t="shared" si="4"/>
        <v/>
      </c>
      <c r="F164" s="209" t="str">
        <f>IF(ISBLANK(A164),"",IF(ISERROR(VLOOKUP(A164,'Cadastro-Estoque'!A:G,1,FALSE)),"Produto não cadastrado",VLOOKUP(A164,'Cadastro-Estoque'!A:G,4,FALSE)))</f>
        <v/>
      </c>
      <c r="G164" s="209" t="str">
        <f>IF(ISBLANK(A164),"",IF(ISERROR(VLOOKUP(A164,'Cadastro-Estoque'!A:G,1,FALSE)),"Produto não cadastrado",VLOOKUP(A164,'Cadastro-Estoque'!A:G,2,FALSE)))</f>
        <v/>
      </c>
      <c r="H164" s="209" t="str">
        <f>IF(ISERROR(VLOOKUP(A164,'Cadastro-Estoque'!A:G,1,FALSE)),"",VLOOKUP(A164,'Cadastro-Estoque'!A:G,3,FALSE))</f>
        <v/>
      </c>
      <c r="I164" s="209" t="str">
        <f>IF(A164="","",INDEX(Boletim!F173:F282,IFERROR(MATCH(Saidas!A164,'Cadastro-Estoque'!A172:A281,0)," ")))</f>
        <v/>
      </c>
    </row>
    <row r="165" spans="4:9" ht="18.75" customHeight="1" x14ac:dyDescent="0.25">
      <c r="D165" s="207"/>
      <c r="E165" s="209" t="str">
        <f t="shared" si="4"/>
        <v/>
      </c>
      <c r="F165" s="209" t="str">
        <f>IF(ISBLANK(A165),"",IF(ISERROR(VLOOKUP(A165,'Cadastro-Estoque'!A:G,1,FALSE)),"Produto não cadastrado",VLOOKUP(A165,'Cadastro-Estoque'!A:G,4,FALSE)))</f>
        <v/>
      </c>
      <c r="G165" s="209" t="str">
        <f>IF(ISBLANK(A165),"",IF(ISERROR(VLOOKUP(A165,'Cadastro-Estoque'!A:G,1,FALSE)),"Produto não cadastrado",VLOOKUP(A165,'Cadastro-Estoque'!A:G,2,FALSE)))</f>
        <v/>
      </c>
      <c r="H165" s="209" t="str">
        <f>IF(ISERROR(VLOOKUP(A165,'Cadastro-Estoque'!A:G,1,FALSE)),"",VLOOKUP(A165,'Cadastro-Estoque'!A:G,3,FALSE))</f>
        <v/>
      </c>
      <c r="I165" s="209" t="str">
        <f>IF(A165="","",INDEX(Boletim!F174:F283,IFERROR(MATCH(Saidas!A165,'Cadastro-Estoque'!A173:A282,0)," ")))</f>
        <v/>
      </c>
    </row>
    <row r="166" spans="4:9" ht="18.75" customHeight="1" x14ac:dyDescent="0.25">
      <c r="D166" s="207"/>
      <c r="E166" s="209" t="str">
        <f t="shared" si="4"/>
        <v/>
      </c>
      <c r="F166" s="209" t="str">
        <f>IF(ISBLANK(A166),"",IF(ISERROR(VLOOKUP(A166,'Cadastro-Estoque'!A:G,1,FALSE)),"Produto não cadastrado",VLOOKUP(A166,'Cadastro-Estoque'!A:G,4,FALSE)))</f>
        <v/>
      </c>
      <c r="G166" s="209" t="str">
        <f>IF(ISBLANK(A166),"",IF(ISERROR(VLOOKUP(A166,'Cadastro-Estoque'!A:G,1,FALSE)),"Produto não cadastrado",VLOOKUP(A166,'Cadastro-Estoque'!A:G,2,FALSE)))</f>
        <v/>
      </c>
      <c r="H166" s="209" t="str">
        <f>IF(ISERROR(VLOOKUP(A166,'Cadastro-Estoque'!A:G,1,FALSE)),"",VLOOKUP(A166,'Cadastro-Estoque'!A:G,3,FALSE))</f>
        <v/>
      </c>
      <c r="I166" s="209" t="str">
        <f>IF(A166="","",INDEX(Boletim!F175:F284,IFERROR(MATCH(Saidas!A166,'Cadastro-Estoque'!A174:A283,0)," ")))</f>
        <v/>
      </c>
    </row>
    <row r="167" spans="4:9" ht="18.75" customHeight="1" x14ac:dyDescent="0.25">
      <c r="D167" s="207"/>
      <c r="E167" s="209" t="str">
        <f t="shared" si="4"/>
        <v/>
      </c>
      <c r="F167" s="209" t="str">
        <f>IF(ISBLANK(A167),"",IF(ISERROR(VLOOKUP(A167,'Cadastro-Estoque'!A:G,1,FALSE)),"Produto não cadastrado",VLOOKUP(A167,'Cadastro-Estoque'!A:G,4,FALSE)))</f>
        <v/>
      </c>
      <c r="G167" s="209" t="str">
        <f>IF(ISBLANK(A167),"",IF(ISERROR(VLOOKUP(A167,'Cadastro-Estoque'!A:G,1,FALSE)),"Produto não cadastrado",VLOOKUP(A167,'Cadastro-Estoque'!A:G,2,FALSE)))</f>
        <v/>
      </c>
      <c r="H167" s="209" t="str">
        <f>IF(ISERROR(VLOOKUP(A167,'Cadastro-Estoque'!A:G,1,FALSE)),"",VLOOKUP(A167,'Cadastro-Estoque'!A:G,3,FALSE))</f>
        <v/>
      </c>
      <c r="I167" s="209" t="str">
        <f>IF(A167="","",INDEX(Boletim!F176:F285,IFERROR(MATCH(Saidas!A167,'Cadastro-Estoque'!A175:A284,0)," ")))</f>
        <v/>
      </c>
    </row>
    <row r="168" spans="4:9" ht="18.75" customHeight="1" x14ac:dyDescent="0.25">
      <c r="D168" s="207"/>
      <c r="E168" s="209" t="str">
        <f t="shared" si="4"/>
        <v/>
      </c>
      <c r="F168" s="209" t="str">
        <f>IF(ISBLANK(A168),"",IF(ISERROR(VLOOKUP(A168,'Cadastro-Estoque'!A:G,1,FALSE)),"Produto não cadastrado",VLOOKUP(A168,'Cadastro-Estoque'!A:G,4,FALSE)))</f>
        <v/>
      </c>
      <c r="G168" s="209" t="str">
        <f>IF(ISBLANK(A168),"",IF(ISERROR(VLOOKUP(A168,'Cadastro-Estoque'!A:G,1,FALSE)),"Produto não cadastrado",VLOOKUP(A168,'Cadastro-Estoque'!A:G,2,FALSE)))</f>
        <v/>
      </c>
      <c r="H168" s="209" t="str">
        <f>IF(ISERROR(VLOOKUP(A168,'Cadastro-Estoque'!A:G,1,FALSE)),"",VLOOKUP(A168,'Cadastro-Estoque'!A:G,3,FALSE))</f>
        <v/>
      </c>
      <c r="I168" s="209" t="str">
        <f>IF(A168="","",INDEX(Boletim!F177:F286,IFERROR(MATCH(Saidas!A168,'Cadastro-Estoque'!A176:A285,0)," ")))</f>
        <v/>
      </c>
    </row>
    <row r="169" spans="4:9" ht="18.75" customHeight="1" x14ac:dyDescent="0.25">
      <c r="D169" s="207"/>
      <c r="E169" s="209" t="str">
        <f t="shared" si="4"/>
        <v/>
      </c>
      <c r="F169" s="209" t="str">
        <f>IF(ISBLANK(A169),"",IF(ISERROR(VLOOKUP(A169,'Cadastro-Estoque'!A:G,1,FALSE)),"Produto não cadastrado",VLOOKUP(A169,'Cadastro-Estoque'!A:G,4,FALSE)))</f>
        <v/>
      </c>
      <c r="G169" s="209" t="str">
        <f>IF(ISBLANK(A169),"",IF(ISERROR(VLOOKUP(A169,'Cadastro-Estoque'!A:G,1,FALSE)),"Produto não cadastrado",VLOOKUP(A169,'Cadastro-Estoque'!A:G,2,FALSE)))</f>
        <v/>
      </c>
      <c r="H169" s="209" t="str">
        <f>IF(ISERROR(VLOOKUP(A169,'Cadastro-Estoque'!A:G,1,FALSE)),"",VLOOKUP(A169,'Cadastro-Estoque'!A:G,3,FALSE))</f>
        <v/>
      </c>
      <c r="I169" s="209" t="str">
        <f>IF(A169="","",INDEX(Boletim!F178:F287,IFERROR(MATCH(Saidas!A169,'Cadastro-Estoque'!A177:A286,0)," ")))</f>
        <v/>
      </c>
    </row>
    <row r="170" spans="4:9" ht="18.75" customHeight="1" x14ac:dyDescent="0.25">
      <c r="D170" s="207"/>
      <c r="E170" s="209" t="str">
        <f t="shared" si="4"/>
        <v/>
      </c>
      <c r="F170" s="209" t="str">
        <f>IF(ISBLANK(A170),"",IF(ISERROR(VLOOKUP(A170,'Cadastro-Estoque'!A:G,1,FALSE)),"Produto não cadastrado",VLOOKUP(A170,'Cadastro-Estoque'!A:G,4,FALSE)))</f>
        <v/>
      </c>
      <c r="G170" s="209" t="str">
        <f>IF(ISBLANK(A170),"",IF(ISERROR(VLOOKUP(A170,'Cadastro-Estoque'!A:G,1,FALSE)),"Produto não cadastrado",VLOOKUP(A170,'Cadastro-Estoque'!A:G,2,FALSE)))</f>
        <v/>
      </c>
      <c r="H170" s="209" t="str">
        <f>IF(ISERROR(VLOOKUP(A170,'Cadastro-Estoque'!A:G,1,FALSE)),"",VLOOKUP(A170,'Cadastro-Estoque'!A:G,3,FALSE))</f>
        <v/>
      </c>
      <c r="I170" s="209" t="str">
        <f>IF(A170="","",INDEX(Boletim!F179:F288,IFERROR(MATCH(Saidas!A170,'Cadastro-Estoque'!A178:A287,0)," ")))</f>
        <v/>
      </c>
    </row>
    <row r="171" spans="4:9" ht="18.75" customHeight="1" x14ac:dyDescent="0.25">
      <c r="D171" s="207"/>
      <c r="E171" s="209" t="str">
        <f t="shared" si="4"/>
        <v/>
      </c>
      <c r="F171" s="209" t="str">
        <f>IF(ISBLANK(A171),"",IF(ISERROR(VLOOKUP(A171,'Cadastro-Estoque'!A:G,1,FALSE)),"Produto não cadastrado",VLOOKUP(A171,'Cadastro-Estoque'!A:G,4,FALSE)))</f>
        <v/>
      </c>
      <c r="G171" s="209" t="str">
        <f>IF(ISBLANK(A171),"",IF(ISERROR(VLOOKUP(A171,'Cadastro-Estoque'!A:G,1,FALSE)),"Produto não cadastrado",VLOOKUP(A171,'Cadastro-Estoque'!A:G,2,FALSE)))</f>
        <v/>
      </c>
      <c r="H171" s="209" t="str">
        <f>IF(ISERROR(VLOOKUP(A171,'Cadastro-Estoque'!A:G,1,FALSE)),"",VLOOKUP(A171,'Cadastro-Estoque'!A:G,3,FALSE))</f>
        <v/>
      </c>
      <c r="I171" s="209" t="str">
        <f>IF(A171="","",INDEX(Boletim!F180:F289,IFERROR(MATCH(Saidas!A171,'Cadastro-Estoque'!A179:A288,0)," ")))</f>
        <v/>
      </c>
    </row>
    <row r="172" spans="4:9" ht="18.75" customHeight="1" x14ac:dyDescent="0.25">
      <c r="D172" s="207"/>
      <c r="E172" s="209" t="str">
        <f t="shared" si="4"/>
        <v/>
      </c>
      <c r="F172" s="209" t="str">
        <f>IF(ISBLANK(A172),"",IF(ISERROR(VLOOKUP(A172,'Cadastro-Estoque'!A:G,1,FALSE)),"Produto não cadastrado",VLOOKUP(A172,'Cadastro-Estoque'!A:G,4,FALSE)))</f>
        <v/>
      </c>
      <c r="G172" s="209" t="str">
        <f>IF(ISBLANK(A172),"",IF(ISERROR(VLOOKUP(A172,'Cadastro-Estoque'!A:G,1,FALSE)),"Produto não cadastrado",VLOOKUP(A172,'Cadastro-Estoque'!A:G,2,FALSE)))</f>
        <v/>
      </c>
      <c r="H172" s="209" t="str">
        <f>IF(ISERROR(VLOOKUP(A172,'Cadastro-Estoque'!A:G,1,FALSE)),"",VLOOKUP(A172,'Cadastro-Estoque'!A:G,3,FALSE))</f>
        <v/>
      </c>
      <c r="I172" s="209" t="str">
        <f>IF(A172="","",INDEX(Boletim!F181:F290,IFERROR(MATCH(Saidas!A172,'Cadastro-Estoque'!A180:A289,0)," ")))</f>
        <v/>
      </c>
    </row>
    <row r="173" spans="4:9" ht="18.75" customHeight="1" x14ac:dyDescent="0.25">
      <c r="D173" s="207"/>
      <c r="E173" s="209" t="str">
        <f t="shared" si="4"/>
        <v/>
      </c>
      <c r="F173" s="209" t="str">
        <f>IF(ISBLANK(A173),"",IF(ISERROR(VLOOKUP(A173,'Cadastro-Estoque'!A:G,1,FALSE)),"Produto não cadastrado",VLOOKUP(A173,'Cadastro-Estoque'!A:G,4,FALSE)))</f>
        <v/>
      </c>
      <c r="G173" s="209" t="str">
        <f>IF(ISBLANK(A173),"",IF(ISERROR(VLOOKUP(A173,'Cadastro-Estoque'!A:G,1,FALSE)),"Produto não cadastrado",VLOOKUP(A173,'Cadastro-Estoque'!A:G,2,FALSE)))</f>
        <v/>
      </c>
      <c r="H173" s="209" t="str">
        <f>IF(ISERROR(VLOOKUP(A173,'Cadastro-Estoque'!A:G,1,FALSE)),"",VLOOKUP(A173,'Cadastro-Estoque'!A:G,3,FALSE))</f>
        <v/>
      </c>
      <c r="I173" s="209" t="str">
        <f>IF(A173="","",INDEX(Boletim!F182:F291,IFERROR(MATCH(Saidas!A173,'Cadastro-Estoque'!A181:A290,0)," ")))</f>
        <v/>
      </c>
    </row>
    <row r="174" spans="4:9" ht="18.75" customHeight="1" x14ac:dyDescent="0.25">
      <c r="D174" s="207"/>
      <c r="E174" s="209" t="str">
        <f t="shared" si="4"/>
        <v/>
      </c>
      <c r="F174" s="209" t="str">
        <f>IF(ISBLANK(A174),"",IF(ISERROR(VLOOKUP(A174,'Cadastro-Estoque'!A:G,1,FALSE)),"Produto não cadastrado",VLOOKUP(A174,'Cadastro-Estoque'!A:G,4,FALSE)))</f>
        <v/>
      </c>
      <c r="G174" s="209" t="str">
        <f>IF(ISBLANK(A174),"",IF(ISERROR(VLOOKUP(A174,'Cadastro-Estoque'!A:G,1,FALSE)),"Produto não cadastrado",VLOOKUP(A174,'Cadastro-Estoque'!A:G,2,FALSE)))</f>
        <v/>
      </c>
      <c r="H174" s="209" t="str">
        <f>IF(ISERROR(VLOOKUP(A174,'Cadastro-Estoque'!A:G,1,FALSE)),"",VLOOKUP(A174,'Cadastro-Estoque'!A:G,3,FALSE))</f>
        <v/>
      </c>
      <c r="I174" s="209" t="str">
        <f>IF(A174="","",INDEX(Boletim!F183:F292,IFERROR(MATCH(Saidas!A174,'Cadastro-Estoque'!A182:A291,0)," ")))</f>
        <v/>
      </c>
    </row>
    <row r="175" spans="4:9" ht="18.75" customHeight="1" x14ac:dyDescent="0.25">
      <c r="D175" s="207"/>
      <c r="E175" s="209" t="str">
        <f t="shared" si="4"/>
        <v/>
      </c>
      <c r="F175" s="209" t="str">
        <f>IF(ISBLANK(A175),"",IF(ISERROR(VLOOKUP(A175,'Cadastro-Estoque'!A:G,1,FALSE)),"Produto não cadastrado",VLOOKUP(A175,'Cadastro-Estoque'!A:G,4,FALSE)))</f>
        <v/>
      </c>
      <c r="G175" s="209" t="str">
        <f>IF(ISBLANK(A175),"",IF(ISERROR(VLOOKUP(A175,'Cadastro-Estoque'!A:G,1,FALSE)),"Produto não cadastrado",VLOOKUP(A175,'Cadastro-Estoque'!A:G,2,FALSE)))</f>
        <v/>
      </c>
      <c r="H175" s="209" t="str">
        <f>IF(ISERROR(VLOOKUP(A175,'Cadastro-Estoque'!A:G,1,FALSE)),"",VLOOKUP(A175,'Cadastro-Estoque'!A:G,3,FALSE))</f>
        <v/>
      </c>
      <c r="I175" s="209" t="str">
        <f>IF(A175="","",INDEX(Boletim!F184:F293,IFERROR(MATCH(Saidas!A175,'Cadastro-Estoque'!A183:A292,0)," ")))</f>
        <v/>
      </c>
    </row>
    <row r="176" spans="4:9" ht="18.75" customHeight="1" x14ac:dyDescent="0.25">
      <c r="D176" s="207"/>
      <c r="E176" s="209" t="str">
        <f t="shared" si="4"/>
        <v/>
      </c>
      <c r="F176" s="209" t="str">
        <f>IF(ISBLANK(A176),"",IF(ISERROR(VLOOKUP(A176,'Cadastro-Estoque'!A:G,1,FALSE)),"Produto não cadastrado",VLOOKUP(A176,'Cadastro-Estoque'!A:G,4,FALSE)))</f>
        <v/>
      </c>
      <c r="G176" s="209" t="str">
        <f>IF(ISBLANK(A176),"",IF(ISERROR(VLOOKUP(A176,'Cadastro-Estoque'!A:G,1,FALSE)),"Produto não cadastrado",VLOOKUP(A176,'Cadastro-Estoque'!A:G,2,FALSE)))</f>
        <v/>
      </c>
      <c r="H176" s="209" t="str">
        <f>IF(ISERROR(VLOOKUP(A176,'Cadastro-Estoque'!A:G,1,FALSE)),"",VLOOKUP(A176,'Cadastro-Estoque'!A:G,3,FALSE))</f>
        <v/>
      </c>
      <c r="I176" s="209" t="str">
        <f>IF(A176="","",INDEX(Boletim!F185:F294,IFERROR(MATCH(Saidas!A176,'Cadastro-Estoque'!A184:A293,0)," ")))</f>
        <v/>
      </c>
    </row>
    <row r="177" spans="4:9" ht="18.75" customHeight="1" x14ac:dyDescent="0.25">
      <c r="D177" s="207"/>
      <c r="E177" s="209" t="str">
        <f t="shared" si="4"/>
        <v/>
      </c>
      <c r="F177" s="209" t="str">
        <f>IF(ISBLANK(A177),"",IF(ISERROR(VLOOKUP(A177,'Cadastro-Estoque'!A:G,1,FALSE)),"Produto não cadastrado",VLOOKUP(A177,'Cadastro-Estoque'!A:G,4,FALSE)))</f>
        <v/>
      </c>
      <c r="G177" s="209" t="str">
        <f>IF(ISBLANK(A177),"",IF(ISERROR(VLOOKUP(A177,'Cadastro-Estoque'!A:G,1,FALSE)),"Produto não cadastrado",VLOOKUP(A177,'Cadastro-Estoque'!A:G,2,FALSE)))</f>
        <v/>
      </c>
      <c r="H177" s="209" t="str">
        <f>IF(ISERROR(VLOOKUP(A177,'Cadastro-Estoque'!A:G,1,FALSE)),"",VLOOKUP(A177,'Cadastro-Estoque'!A:G,3,FALSE))</f>
        <v/>
      </c>
      <c r="I177" s="209" t="str">
        <f>IF(A177="","",INDEX(Boletim!F186:F295,IFERROR(MATCH(Saidas!A177,'Cadastro-Estoque'!A185:A294,0)," ")))</f>
        <v/>
      </c>
    </row>
    <row r="178" spans="4:9" ht="18.75" customHeight="1" x14ac:dyDescent="0.25">
      <c r="D178" s="207"/>
      <c r="E178" s="209" t="str">
        <f t="shared" si="4"/>
        <v/>
      </c>
      <c r="F178" s="209" t="str">
        <f>IF(ISBLANK(A178),"",IF(ISERROR(VLOOKUP(A178,'Cadastro-Estoque'!A:G,1,FALSE)),"Produto não cadastrado",VLOOKUP(A178,'Cadastro-Estoque'!A:G,4,FALSE)))</f>
        <v/>
      </c>
      <c r="G178" s="209" t="str">
        <f>IF(ISBLANK(A178),"",IF(ISERROR(VLOOKUP(A178,'Cadastro-Estoque'!A:G,1,FALSE)),"Produto não cadastrado",VLOOKUP(A178,'Cadastro-Estoque'!A:G,2,FALSE)))</f>
        <v/>
      </c>
      <c r="H178" s="209" t="str">
        <f>IF(ISERROR(VLOOKUP(A178,'Cadastro-Estoque'!A:G,1,FALSE)),"",VLOOKUP(A178,'Cadastro-Estoque'!A:G,3,FALSE))</f>
        <v/>
      </c>
      <c r="I178" s="209" t="str">
        <f>IF(A178="","",INDEX(Boletim!F187:F296,IFERROR(MATCH(Saidas!A178,'Cadastro-Estoque'!A186:A295,0)," ")))</f>
        <v/>
      </c>
    </row>
    <row r="179" spans="4:9" ht="18.75" customHeight="1" x14ac:dyDescent="0.25">
      <c r="D179" s="207"/>
      <c r="E179" s="209" t="str">
        <f t="shared" si="4"/>
        <v/>
      </c>
      <c r="F179" s="209" t="str">
        <f>IF(ISBLANK(A179),"",IF(ISERROR(VLOOKUP(A179,'Cadastro-Estoque'!A:G,1,FALSE)),"Produto não cadastrado",VLOOKUP(A179,'Cadastro-Estoque'!A:G,4,FALSE)))</f>
        <v/>
      </c>
      <c r="G179" s="209" t="str">
        <f>IF(ISBLANK(A179),"",IF(ISERROR(VLOOKUP(A179,'Cadastro-Estoque'!A:G,1,FALSE)),"Produto não cadastrado",VLOOKUP(A179,'Cadastro-Estoque'!A:G,2,FALSE)))</f>
        <v/>
      </c>
      <c r="H179" s="209" t="str">
        <f>IF(ISERROR(VLOOKUP(A179,'Cadastro-Estoque'!A:G,1,FALSE)),"",VLOOKUP(A179,'Cadastro-Estoque'!A:G,3,FALSE))</f>
        <v/>
      </c>
      <c r="I179" s="209" t="str">
        <f>IF(A179="","",INDEX(Boletim!F188:F297,IFERROR(MATCH(Saidas!A179,'Cadastro-Estoque'!A187:A296,0)," ")))</f>
        <v/>
      </c>
    </row>
    <row r="180" spans="4:9" ht="18.75" customHeight="1" x14ac:dyDescent="0.25">
      <c r="D180" s="207"/>
      <c r="E180" s="209" t="str">
        <f t="shared" si="4"/>
        <v/>
      </c>
      <c r="F180" s="209" t="str">
        <f>IF(ISBLANK(A180),"",IF(ISERROR(VLOOKUP(A180,'Cadastro-Estoque'!A:G,1,FALSE)),"Produto não cadastrado",VLOOKUP(A180,'Cadastro-Estoque'!A:G,4,FALSE)))</f>
        <v/>
      </c>
      <c r="G180" s="209" t="str">
        <f>IF(ISBLANK(A180),"",IF(ISERROR(VLOOKUP(A180,'Cadastro-Estoque'!A:G,1,FALSE)),"Produto não cadastrado",VLOOKUP(A180,'Cadastro-Estoque'!A:G,2,FALSE)))</f>
        <v/>
      </c>
      <c r="H180" s="209" t="str">
        <f>IF(ISERROR(VLOOKUP(A180,'Cadastro-Estoque'!A:G,1,FALSE)),"",VLOOKUP(A180,'Cadastro-Estoque'!A:G,3,FALSE))</f>
        <v/>
      </c>
      <c r="I180" s="209" t="str">
        <f>IF(A180="","",INDEX(Boletim!F189:F298,IFERROR(MATCH(Saidas!A180,'Cadastro-Estoque'!A188:A297,0)," ")))</f>
        <v/>
      </c>
    </row>
    <row r="181" spans="4:9" ht="18.75" customHeight="1" x14ac:dyDescent="0.25">
      <c r="D181" s="207"/>
      <c r="E181" s="209" t="str">
        <f t="shared" si="4"/>
        <v/>
      </c>
      <c r="F181" s="209" t="str">
        <f>IF(ISBLANK(A181),"",IF(ISERROR(VLOOKUP(A181,'Cadastro-Estoque'!A:G,1,FALSE)),"Produto não cadastrado",VLOOKUP(A181,'Cadastro-Estoque'!A:G,4,FALSE)))</f>
        <v/>
      </c>
      <c r="G181" s="209" t="str">
        <f>IF(ISBLANK(A181),"",IF(ISERROR(VLOOKUP(A181,'Cadastro-Estoque'!A:G,1,FALSE)),"Produto não cadastrado",VLOOKUP(A181,'Cadastro-Estoque'!A:G,2,FALSE)))</f>
        <v/>
      </c>
      <c r="H181" s="209" t="str">
        <f>IF(ISERROR(VLOOKUP(A181,'Cadastro-Estoque'!A:G,1,FALSE)),"",VLOOKUP(A181,'Cadastro-Estoque'!A:G,3,FALSE))</f>
        <v/>
      </c>
      <c r="I181" s="209" t="str">
        <f>IF(A181="","",INDEX(Boletim!F190:F299,IFERROR(MATCH(Saidas!A181,'Cadastro-Estoque'!A189:A298,0)," ")))</f>
        <v/>
      </c>
    </row>
    <row r="182" spans="4:9" ht="18.75" customHeight="1" x14ac:dyDescent="0.25">
      <c r="D182" s="207"/>
      <c r="E182" s="209" t="str">
        <f t="shared" si="4"/>
        <v/>
      </c>
      <c r="F182" s="209" t="str">
        <f>IF(ISBLANK(A182),"",IF(ISERROR(VLOOKUP(A182,'Cadastro-Estoque'!A:G,1,FALSE)),"Produto não cadastrado",VLOOKUP(A182,'Cadastro-Estoque'!A:G,4,FALSE)))</f>
        <v/>
      </c>
      <c r="G182" s="209" t="str">
        <f>IF(ISBLANK(A182),"",IF(ISERROR(VLOOKUP(A182,'Cadastro-Estoque'!A:G,1,FALSE)),"Produto não cadastrado",VLOOKUP(A182,'Cadastro-Estoque'!A:G,2,FALSE)))</f>
        <v/>
      </c>
      <c r="H182" s="209" t="str">
        <f>IF(ISERROR(VLOOKUP(A182,'Cadastro-Estoque'!A:G,1,FALSE)),"",VLOOKUP(A182,'Cadastro-Estoque'!A:G,3,FALSE))</f>
        <v/>
      </c>
      <c r="I182" s="209" t="str">
        <f>IF(A182="","",INDEX(Boletim!F191:F300,IFERROR(MATCH(Saidas!A182,'Cadastro-Estoque'!A190:A299,0)," ")))</f>
        <v/>
      </c>
    </row>
    <row r="183" spans="4:9" ht="18.75" customHeight="1" x14ac:dyDescent="0.25">
      <c r="D183" s="207"/>
      <c r="E183" s="209" t="str">
        <f t="shared" si="4"/>
        <v/>
      </c>
      <c r="F183" s="209" t="str">
        <f>IF(ISBLANK(A183),"",IF(ISERROR(VLOOKUP(A183,'Cadastro-Estoque'!A:G,1,FALSE)),"Produto não cadastrado",VLOOKUP(A183,'Cadastro-Estoque'!A:G,4,FALSE)))</f>
        <v/>
      </c>
      <c r="G183" s="209" t="str">
        <f>IF(ISBLANK(A183),"",IF(ISERROR(VLOOKUP(A183,'Cadastro-Estoque'!A:G,1,FALSE)),"Produto não cadastrado",VLOOKUP(A183,'Cadastro-Estoque'!A:G,2,FALSE)))</f>
        <v/>
      </c>
      <c r="H183" s="209" t="str">
        <f>IF(ISERROR(VLOOKUP(A183,'Cadastro-Estoque'!A:G,1,FALSE)),"",VLOOKUP(A183,'Cadastro-Estoque'!A:G,3,FALSE))</f>
        <v/>
      </c>
      <c r="I183" s="209" t="str">
        <f>IF(A183="","",INDEX(Boletim!F192:F301,IFERROR(MATCH(Saidas!A183,'Cadastro-Estoque'!A191:A300,0)," ")))</f>
        <v/>
      </c>
    </row>
    <row r="184" spans="4:9" ht="18.75" customHeight="1" x14ac:dyDescent="0.25">
      <c r="D184" s="207"/>
      <c r="E184" s="209" t="str">
        <f t="shared" si="4"/>
        <v/>
      </c>
      <c r="F184" s="209" t="str">
        <f>IF(ISBLANK(A184),"",IF(ISERROR(VLOOKUP(A184,'Cadastro-Estoque'!A:G,1,FALSE)),"Produto não cadastrado",VLOOKUP(A184,'Cadastro-Estoque'!A:G,4,FALSE)))</f>
        <v/>
      </c>
      <c r="G184" s="209" t="str">
        <f>IF(ISBLANK(A184),"",IF(ISERROR(VLOOKUP(A184,'Cadastro-Estoque'!A:G,1,FALSE)),"Produto não cadastrado",VLOOKUP(A184,'Cadastro-Estoque'!A:G,2,FALSE)))</f>
        <v/>
      </c>
      <c r="H184" s="209" t="str">
        <f>IF(ISERROR(VLOOKUP(A184,'Cadastro-Estoque'!A:G,1,FALSE)),"",VLOOKUP(A184,'Cadastro-Estoque'!A:G,3,FALSE))</f>
        <v/>
      </c>
      <c r="I184" s="209" t="str">
        <f>IF(A184="","",INDEX(Boletim!F193:F302,IFERROR(MATCH(Saidas!A184,'Cadastro-Estoque'!A192:A301,0)," ")))</f>
        <v/>
      </c>
    </row>
    <row r="185" spans="4:9" ht="18.75" customHeight="1" x14ac:dyDescent="0.25">
      <c r="D185" s="207"/>
      <c r="E185" s="209" t="str">
        <f t="shared" si="4"/>
        <v/>
      </c>
      <c r="F185" s="209" t="str">
        <f>IF(ISBLANK(A185),"",IF(ISERROR(VLOOKUP(A185,'Cadastro-Estoque'!A:G,1,FALSE)),"Produto não cadastrado",VLOOKUP(A185,'Cadastro-Estoque'!A:G,4,FALSE)))</f>
        <v/>
      </c>
      <c r="G185" s="209" t="str">
        <f>IF(ISBLANK(A185),"",IF(ISERROR(VLOOKUP(A185,'Cadastro-Estoque'!A:G,1,FALSE)),"Produto não cadastrado",VLOOKUP(A185,'Cadastro-Estoque'!A:G,2,FALSE)))</f>
        <v/>
      </c>
      <c r="H185" s="209" t="str">
        <f>IF(ISERROR(VLOOKUP(A185,'Cadastro-Estoque'!A:G,1,FALSE)),"",VLOOKUP(A185,'Cadastro-Estoque'!A:G,3,FALSE))</f>
        <v/>
      </c>
      <c r="I185" s="209" t="str">
        <f>IF(A185="","",INDEX(Boletim!F194:F303,IFERROR(MATCH(Saidas!A185,'Cadastro-Estoque'!A193:A302,0)," ")))</f>
        <v/>
      </c>
    </row>
    <row r="186" spans="4:9" ht="18.75" customHeight="1" x14ac:dyDescent="0.25">
      <c r="D186" s="207"/>
      <c r="E186" s="209" t="str">
        <f t="shared" si="4"/>
        <v/>
      </c>
      <c r="F186" s="209" t="str">
        <f>IF(ISBLANK(A186),"",IF(ISERROR(VLOOKUP(A186,'Cadastro-Estoque'!A:G,1,FALSE)),"Produto não cadastrado",VLOOKUP(A186,'Cadastro-Estoque'!A:G,4,FALSE)))</f>
        <v/>
      </c>
      <c r="G186" s="209" t="str">
        <f>IF(ISBLANK(A186),"",IF(ISERROR(VLOOKUP(A186,'Cadastro-Estoque'!A:G,1,FALSE)),"Produto não cadastrado",VLOOKUP(A186,'Cadastro-Estoque'!A:G,2,FALSE)))</f>
        <v/>
      </c>
      <c r="H186" s="209" t="str">
        <f>IF(ISERROR(VLOOKUP(A186,'Cadastro-Estoque'!A:G,1,FALSE)),"",VLOOKUP(A186,'Cadastro-Estoque'!A:G,3,FALSE))</f>
        <v/>
      </c>
      <c r="I186" s="209" t="str">
        <f>IF(A186="","",INDEX(Boletim!F195:F304,IFERROR(MATCH(Saidas!A186,'Cadastro-Estoque'!A194:A303,0)," ")))</f>
        <v/>
      </c>
    </row>
    <row r="187" spans="4:9" ht="18.75" customHeight="1" x14ac:dyDescent="0.25">
      <c r="D187" s="207"/>
      <c r="E187" s="209" t="str">
        <f t="shared" si="4"/>
        <v/>
      </c>
      <c r="F187" s="209" t="str">
        <f>IF(ISBLANK(A187),"",IF(ISERROR(VLOOKUP(A187,'Cadastro-Estoque'!A:G,1,FALSE)),"Produto não cadastrado",VLOOKUP(A187,'Cadastro-Estoque'!A:G,4,FALSE)))</f>
        <v/>
      </c>
      <c r="G187" s="209" t="str">
        <f>IF(ISBLANK(A187),"",IF(ISERROR(VLOOKUP(A187,'Cadastro-Estoque'!A:G,1,FALSE)),"Produto não cadastrado",VLOOKUP(A187,'Cadastro-Estoque'!A:G,2,FALSE)))</f>
        <v/>
      </c>
      <c r="H187" s="209" t="str">
        <f>IF(ISERROR(VLOOKUP(A187,'Cadastro-Estoque'!A:G,1,FALSE)),"",VLOOKUP(A187,'Cadastro-Estoque'!A:G,3,FALSE))</f>
        <v/>
      </c>
      <c r="I187" s="209" t="str">
        <f>IF(A187="","",INDEX(Boletim!F196:F305,IFERROR(MATCH(Saidas!A187,'Cadastro-Estoque'!A195:A304,0)," ")))</f>
        <v/>
      </c>
    </row>
    <row r="188" spans="4:9" ht="18.75" customHeight="1" x14ac:dyDescent="0.25">
      <c r="D188" s="207"/>
      <c r="E188" s="209" t="str">
        <f t="shared" si="4"/>
        <v/>
      </c>
      <c r="F188" s="209" t="str">
        <f>IF(ISBLANK(A188),"",IF(ISERROR(VLOOKUP(A188,'Cadastro-Estoque'!A:G,1,FALSE)),"Produto não cadastrado",VLOOKUP(A188,'Cadastro-Estoque'!A:G,4,FALSE)))</f>
        <v/>
      </c>
      <c r="G188" s="209" t="str">
        <f>IF(ISBLANK(A188),"",IF(ISERROR(VLOOKUP(A188,'Cadastro-Estoque'!A:G,1,FALSE)),"Produto não cadastrado",VLOOKUP(A188,'Cadastro-Estoque'!A:G,2,FALSE)))</f>
        <v/>
      </c>
      <c r="H188" s="209" t="str">
        <f>IF(ISERROR(VLOOKUP(A188,'Cadastro-Estoque'!A:G,1,FALSE)),"",VLOOKUP(A188,'Cadastro-Estoque'!A:G,3,FALSE))</f>
        <v/>
      </c>
      <c r="I188" s="209" t="str">
        <f>IF(A188="","",INDEX(Boletim!F197:F306,IFERROR(MATCH(Saidas!A188,'Cadastro-Estoque'!A196:A305,0)," ")))</f>
        <v/>
      </c>
    </row>
    <row r="189" spans="4:9" ht="18.75" customHeight="1" x14ac:dyDescent="0.25">
      <c r="D189" s="207"/>
      <c r="E189" s="209" t="str">
        <f t="shared" si="4"/>
        <v/>
      </c>
      <c r="F189" s="209" t="str">
        <f>IF(ISBLANK(A189),"",IF(ISERROR(VLOOKUP(A189,'Cadastro-Estoque'!A:G,1,FALSE)),"Produto não cadastrado",VLOOKUP(A189,'Cadastro-Estoque'!A:G,4,FALSE)))</f>
        <v/>
      </c>
      <c r="G189" s="209" t="str">
        <f>IF(ISBLANK(A189),"",IF(ISERROR(VLOOKUP(A189,'Cadastro-Estoque'!A:G,1,FALSE)),"Produto não cadastrado",VLOOKUP(A189,'Cadastro-Estoque'!A:G,2,FALSE)))</f>
        <v/>
      </c>
      <c r="H189" s="209" t="str">
        <f>IF(ISERROR(VLOOKUP(A189,'Cadastro-Estoque'!A:G,1,FALSE)),"",VLOOKUP(A189,'Cadastro-Estoque'!A:G,3,FALSE))</f>
        <v/>
      </c>
      <c r="I189" s="209" t="str">
        <f>IF(A189="","",INDEX(Boletim!F198:F307,IFERROR(MATCH(Saidas!A189,'Cadastro-Estoque'!A197:A306,0)," ")))</f>
        <v/>
      </c>
    </row>
    <row r="190" spans="4:9" ht="18.75" customHeight="1" x14ac:dyDescent="0.25">
      <c r="D190" s="207"/>
      <c r="E190" s="209" t="str">
        <f t="shared" si="4"/>
        <v/>
      </c>
      <c r="F190" s="209" t="str">
        <f>IF(ISBLANK(A190),"",IF(ISERROR(VLOOKUP(A190,'Cadastro-Estoque'!A:G,1,FALSE)),"Produto não cadastrado",VLOOKUP(A190,'Cadastro-Estoque'!A:G,4,FALSE)))</f>
        <v/>
      </c>
      <c r="G190" s="209" t="str">
        <f>IF(ISBLANK(A190),"",IF(ISERROR(VLOOKUP(A190,'Cadastro-Estoque'!A:G,1,FALSE)),"Produto não cadastrado",VLOOKUP(A190,'Cadastro-Estoque'!A:G,2,FALSE)))</f>
        <v/>
      </c>
      <c r="H190" s="209" t="str">
        <f>IF(ISERROR(VLOOKUP(A190,'Cadastro-Estoque'!A:G,1,FALSE)),"",VLOOKUP(A190,'Cadastro-Estoque'!A:G,3,FALSE))</f>
        <v/>
      </c>
      <c r="I190" s="209" t="str">
        <f>IF(A190="","",INDEX(Boletim!F199:F308,IFERROR(MATCH(Saidas!A190,'Cadastro-Estoque'!A198:A307,0)," ")))</f>
        <v/>
      </c>
    </row>
    <row r="191" spans="4:9" ht="18.75" customHeight="1" x14ac:dyDescent="0.25">
      <c r="D191" s="207"/>
      <c r="E191" s="209" t="str">
        <f t="shared" si="4"/>
        <v/>
      </c>
      <c r="F191" s="209" t="str">
        <f>IF(ISBLANK(A191),"",IF(ISERROR(VLOOKUP(A191,'Cadastro-Estoque'!A:G,1,FALSE)),"Produto não cadastrado",VLOOKUP(A191,'Cadastro-Estoque'!A:G,4,FALSE)))</f>
        <v/>
      </c>
      <c r="G191" s="209" t="str">
        <f>IF(ISBLANK(A191),"",IF(ISERROR(VLOOKUP(A191,'Cadastro-Estoque'!A:G,1,FALSE)),"Produto não cadastrado",VLOOKUP(A191,'Cadastro-Estoque'!A:G,2,FALSE)))</f>
        <v/>
      </c>
      <c r="H191" s="209" t="str">
        <f>IF(ISERROR(VLOOKUP(A191,'Cadastro-Estoque'!A:G,1,FALSE)),"",VLOOKUP(A191,'Cadastro-Estoque'!A:G,3,FALSE))</f>
        <v/>
      </c>
      <c r="I191" s="209" t="str">
        <f>IF(A191="","",INDEX(Boletim!F200:F309,IFERROR(MATCH(Saidas!A191,'Cadastro-Estoque'!A199:A308,0)," ")))</f>
        <v/>
      </c>
    </row>
    <row r="192" spans="4:9" ht="18.75" customHeight="1" x14ac:dyDescent="0.25">
      <c r="D192" s="207"/>
      <c r="E192" s="209" t="str">
        <f t="shared" si="4"/>
        <v/>
      </c>
      <c r="F192" s="209" t="str">
        <f>IF(ISBLANK(A192),"",IF(ISERROR(VLOOKUP(A192,'Cadastro-Estoque'!A:G,1,FALSE)),"Produto não cadastrado",VLOOKUP(A192,'Cadastro-Estoque'!A:G,4,FALSE)))</f>
        <v/>
      </c>
      <c r="G192" s="209" t="str">
        <f>IF(ISBLANK(A192),"",IF(ISERROR(VLOOKUP(A192,'Cadastro-Estoque'!A:G,1,FALSE)),"Produto não cadastrado",VLOOKUP(A192,'Cadastro-Estoque'!A:G,2,FALSE)))</f>
        <v/>
      </c>
      <c r="H192" s="209" t="str">
        <f>IF(ISERROR(VLOOKUP(A192,'Cadastro-Estoque'!A:G,1,FALSE)),"",VLOOKUP(A192,'Cadastro-Estoque'!A:G,3,FALSE))</f>
        <v/>
      </c>
      <c r="I192" s="209" t="str">
        <f>IF(A192="","",INDEX(Boletim!F201:F310,IFERROR(MATCH(Saidas!A192,'Cadastro-Estoque'!A200:A309,0)," ")))</f>
        <v/>
      </c>
    </row>
    <row r="193" spans="4:9" ht="18.75" customHeight="1" x14ac:dyDescent="0.25">
      <c r="D193" s="207"/>
      <c r="E193" s="209" t="str">
        <f t="shared" si="4"/>
        <v/>
      </c>
      <c r="F193" s="209" t="str">
        <f>IF(ISBLANK(A193),"",IF(ISERROR(VLOOKUP(A193,'Cadastro-Estoque'!A:G,1,FALSE)),"Produto não cadastrado",VLOOKUP(A193,'Cadastro-Estoque'!A:G,4,FALSE)))</f>
        <v/>
      </c>
      <c r="G193" s="209" t="str">
        <f>IF(ISBLANK(A193),"",IF(ISERROR(VLOOKUP(A193,'Cadastro-Estoque'!A:G,1,FALSE)),"Produto não cadastrado",VLOOKUP(A193,'Cadastro-Estoque'!A:G,2,FALSE)))</f>
        <v/>
      </c>
      <c r="H193" s="209" t="str">
        <f>IF(ISERROR(VLOOKUP(A193,'Cadastro-Estoque'!A:G,1,FALSE)),"",VLOOKUP(A193,'Cadastro-Estoque'!A:G,3,FALSE))</f>
        <v/>
      </c>
      <c r="I193" s="209" t="str">
        <f>IF(A193="","",INDEX(Boletim!F202:F311,IFERROR(MATCH(Saidas!A193,'Cadastro-Estoque'!A201:A310,0)," ")))</f>
        <v/>
      </c>
    </row>
    <row r="194" spans="4:9" ht="18.75" customHeight="1" x14ac:dyDescent="0.25">
      <c r="D194" s="207"/>
      <c r="E194" s="209" t="str">
        <f t="shared" si="4"/>
        <v/>
      </c>
      <c r="F194" s="209" t="str">
        <f>IF(ISBLANK(A194),"",IF(ISERROR(VLOOKUP(A194,'Cadastro-Estoque'!A:G,1,FALSE)),"Produto não cadastrado",VLOOKUP(A194,'Cadastro-Estoque'!A:G,4,FALSE)))</f>
        <v/>
      </c>
      <c r="G194" s="209" t="str">
        <f>IF(ISBLANK(A194),"",IF(ISERROR(VLOOKUP(A194,'Cadastro-Estoque'!A:G,1,FALSE)),"Produto não cadastrado",VLOOKUP(A194,'Cadastro-Estoque'!A:G,2,FALSE)))</f>
        <v/>
      </c>
      <c r="H194" s="209" t="str">
        <f>IF(ISERROR(VLOOKUP(A194,'Cadastro-Estoque'!A:G,1,FALSE)),"",VLOOKUP(A194,'Cadastro-Estoque'!A:G,3,FALSE))</f>
        <v/>
      </c>
      <c r="I194" s="209" t="str">
        <f>IF(A194="","",INDEX(Boletim!F203:F312,IFERROR(MATCH(Saidas!A194,'Cadastro-Estoque'!A202:A311,0)," ")))</f>
        <v/>
      </c>
    </row>
    <row r="195" spans="4:9" ht="18.75" customHeight="1" x14ac:dyDescent="0.25">
      <c r="D195" s="207"/>
      <c r="E195" s="209" t="str">
        <f t="shared" si="4"/>
        <v/>
      </c>
      <c r="F195" s="209" t="str">
        <f>IF(ISBLANK(A195),"",IF(ISERROR(VLOOKUP(A195,'Cadastro-Estoque'!A:G,1,FALSE)),"Produto não cadastrado",VLOOKUP(A195,'Cadastro-Estoque'!A:G,4,FALSE)))</f>
        <v/>
      </c>
      <c r="G195" s="209" t="str">
        <f>IF(ISBLANK(A195),"",IF(ISERROR(VLOOKUP(A195,'Cadastro-Estoque'!A:G,1,FALSE)),"Produto não cadastrado",VLOOKUP(A195,'Cadastro-Estoque'!A:G,2,FALSE)))</f>
        <v/>
      </c>
      <c r="H195" s="209" t="str">
        <f>IF(ISERROR(VLOOKUP(A195,'Cadastro-Estoque'!A:G,1,FALSE)),"",VLOOKUP(A195,'Cadastro-Estoque'!A:G,3,FALSE))</f>
        <v/>
      </c>
      <c r="I195" s="209" t="str">
        <f>IF(A195="","",INDEX(Boletim!F204:F313,IFERROR(MATCH(Saidas!A195,'Cadastro-Estoque'!A203:A312,0)," ")))</f>
        <v/>
      </c>
    </row>
    <row r="196" spans="4:9" ht="18.75" customHeight="1" x14ac:dyDescent="0.25">
      <c r="D196" s="207"/>
      <c r="E196" s="209" t="str">
        <f t="shared" si="4"/>
        <v/>
      </c>
      <c r="F196" s="209" t="str">
        <f>IF(ISBLANK(A196),"",IF(ISERROR(VLOOKUP(A196,'Cadastro-Estoque'!A:G,1,FALSE)),"Produto não cadastrado",VLOOKUP(A196,'Cadastro-Estoque'!A:G,4,FALSE)))</f>
        <v/>
      </c>
      <c r="G196" s="209" t="str">
        <f>IF(ISBLANK(A196),"",IF(ISERROR(VLOOKUP(A196,'Cadastro-Estoque'!A:G,1,FALSE)),"Produto não cadastrado",VLOOKUP(A196,'Cadastro-Estoque'!A:G,2,FALSE)))</f>
        <v/>
      </c>
      <c r="H196" s="209" t="str">
        <f>IF(ISERROR(VLOOKUP(A196,'Cadastro-Estoque'!A:G,1,FALSE)),"",VLOOKUP(A196,'Cadastro-Estoque'!A:G,3,FALSE))</f>
        <v/>
      </c>
      <c r="I196" s="209" t="str">
        <f>IF(A196="","",INDEX(Boletim!F205:F314,IFERROR(MATCH(Saidas!A196,'Cadastro-Estoque'!A204:A313,0)," ")))</f>
        <v/>
      </c>
    </row>
    <row r="197" spans="4:9" ht="18.75" customHeight="1" x14ac:dyDescent="0.25">
      <c r="D197" s="207"/>
      <c r="E197" s="209" t="str">
        <f t="shared" si="4"/>
        <v/>
      </c>
      <c r="F197" s="209" t="str">
        <f>IF(ISBLANK(A197),"",IF(ISERROR(VLOOKUP(A197,'Cadastro-Estoque'!A:G,1,FALSE)),"Produto não cadastrado",VLOOKUP(A197,'Cadastro-Estoque'!A:G,4,FALSE)))</f>
        <v/>
      </c>
      <c r="G197" s="209" t="str">
        <f>IF(ISBLANK(A197),"",IF(ISERROR(VLOOKUP(A197,'Cadastro-Estoque'!A:G,1,FALSE)),"Produto não cadastrado",VLOOKUP(A197,'Cadastro-Estoque'!A:G,2,FALSE)))</f>
        <v/>
      </c>
      <c r="H197" s="209" t="str">
        <f>IF(ISERROR(VLOOKUP(A197,'Cadastro-Estoque'!A:G,1,FALSE)),"",VLOOKUP(A197,'Cadastro-Estoque'!A:G,3,FALSE))</f>
        <v/>
      </c>
      <c r="I197" s="209" t="str">
        <f>IF(A197="","",INDEX(Boletim!F206:F315,IFERROR(MATCH(Saidas!A197,'Cadastro-Estoque'!A205:A314,0)," ")))</f>
        <v/>
      </c>
    </row>
    <row r="198" spans="4:9" ht="18.75" customHeight="1" x14ac:dyDescent="0.25">
      <c r="D198" s="207"/>
      <c r="E198" s="209" t="str">
        <f t="shared" si="4"/>
        <v/>
      </c>
      <c r="F198" s="209" t="str">
        <f>IF(ISBLANK(A198),"",IF(ISERROR(VLOOKUP(A198,'Cadastro-Estoque'!A:G,1,FALSE)),"Produto não cadastrado",VLOOKUP(A198,'Cadastro-Estoque'!A:G,4,FALSE)))</f>
        <v/>
      </c>
      <c r="G198" s="209" t="str">
        <f>IF(ISBLANK(A198),"",IF(ISERROR(VLOOKUP(A198,'Cadastro-Estoque'!A:G,1,FALSE)),"Produto não cadastrado",VLOOKUP(A198,'Cadastro-Estoque'!A:G,2,FALSE)))</f>
        <v/>
      </c>
      <c r="H198" s="209" t="str">
        <f>IF(ISERROR(VLOOKUP(A198,'Cadastro-Estoque'!A:G,1,FALSE)),"",VLOOKUP(A198,'Cadastro-Estoque'!A:G,3,FALSE))</f>
        <v/>
      </c>
      <c r="I198" s="209" t="str">
        <f>IF(A198="","",INDEX(Boletim!F207:F316,IFERROR(MATCH(Saidas!A198,'Cadastro-Estoque'!A206:A315,0)," ")))</f>
        <v/>
      </c>
    </row>
    <row r="199" spans="4:9" ht="18.75" customHeight="1" x14ac:dyDescent="0.25">
      <c r="D199" s="207"/>
      <c r="E199" s="209" t="str">
        <f t="shared" si="4"/>
        <v/>
      </c>
      <c r="F199" s="209" t="str">
        <f>IF(ISBLANK(A199),"",IF(ISERROR(VLOOKUP(A199,'Cadastro-Estoque'!A:G,1,FALSE)),"Produto não cadastrado",VLOOKUP(A199,'Cadastro-Estoque'!A:G,4,FALSE)))</f>
        <v/>
      </c>
      <c r="G199" s="209" t="str">
        <f>IF(ISBLANK(A199),"",IF(ISERROR(VLOOKUP(A199,'Cadastro-Estoque'!A:G,1,FALSE)),"Produto não cadastrado",VLOOKUP(A199,'Cadastro-Estoque'!A:G,2,FALSE)))</f>
        <v/>
      </c>
      <c r="H199" s="209" t="str">
        <f>IF(ISERROR(VLOOKUP(A199,'Cadastro-Estoque'!A:G,1,FALSE)),"",VLOOKUP(A199,'Cadastro-Estoque'!A:G,3,FALSE))</f>
        <v/>
      </c>
      <c r="I199" s="209" t="str">
        <f>IF(A199="","",INDEX(Boletim!F208:F317,IFERROR(MATCH(Saidas!A199,'Cadastro-Estoque'!A207:A316,0)," ")))</f>
        <v/>
      </c>
    </row>
    <row r="200" spans="4:9" ht="18.75" customHeight="1" x14ac:dyDescent="0.25">
      <c r="D200" s="207"/>
      <c r="E200" s="209" t="str">
        <f t="shared" si="4"/>
        <v/>
      </c>
      <c r="F200" s="209" t="str">
        <f>IF(ISBLANK(A200),"",IF(ISERROR(VLOOKUP(A200,'Cadastro-Estoque'!A:G,1,FALSE)),"Produto não cadastrado",VLOOKUP(A200,'Cadastro-Estoque'!A:G,4,FALSE)))</f>
        <v/>
      </c>
      <c r="G200" s="209" t="str">
        <f>IF(ISBLANK(A200),"",IF(ISERROR(VLOOKUP(A200,'Cadastro-Estoque'!A:G,1,FALSE)),"Produto não cadastrado",VLOOKUP(A200,'Cadastro-Estoque'!A:G,2,FALSE)))</f>
        <v/>
      </c>
      <c r="H200" s="209" t="str">
        <f>IF(ISERROR(VLOOKUP(A200,'Cadastro-Estoque'!A:G,1,FALSE)),"",VLOOKUP(A200,'Cadastro-Estoque'!A:G,3,FALSE))</f>
        <v/>
      </c>
      <c r="I200" s="209" t="str">
        <f>IF(A200="","",INDEX(Boletim!F209:F318,IFERROR(MATCH(Saidas!A200,'Cadastro-Estoque'!A208:A317,0)," ")))</f>
        <v/>
      </c>
    </row>
    <row r="201" spans="4:9" ht="18.75" customHeight="1" x14ac:dyDescent="0.25">
      <c r="D201" s="207"/>
      <c r="E201" s="209" t="str">
        <f t="shared" si="4"/>
        <v/>
      </c>
      <c r="F201" s="209" t="str">
        <f>IF(ISBLANK(A201),"",IF(ISERROR(VLOOKUP(A201,'Cadastro-Estoque'!A:G,1,FALSE)),"Produto não cadastrado",VLOOKUP(A201,'Cadastro-Estoque'!A:G,4,FALSE)))</f>
        <v/>
      </c>
      <c r="G201" s="209" t="str">
        <f>IF(ISBLANK(A201),"",IF(ISERROR(VLOOKUP(A201,'Cadastro-Estoque'!A:G,1,FALSE)),"Produto não cadastrado",VLOOKUP(A201,'Cadastro-Estoque'!A:G,2,FALSE)))</f>
        <v/>
      </c>
      <c r="H201" s="209" t="str">
        <f>IF(ISERROR(VLOOKUP(A201,'Cadastro-Estoque'!A:G,1,FALSE)),"",VLOOKUP(A201,'Cadastro-Estoque'!A:G,3,FALSE))</f>
        <v/>
      </c>
      <c r="I201" s="209" t="str">
        <f>IF(A201="","",INDEX(Boletim!F210:F319,IFERROR(MATCH(Saidas!A201,'Cadastro-Estoque'!A209:A318,0)," ")))</f>
        <v/>
      </c>
    </row>
    <row r="202" spans="4:9" ht="18.75" customHeight="1" x14ac:dyDescent="0.25">
      <c r="D202" s="207"/>
      <c r="E202" s="209" t="str">
        <f t="shared" si="4"/>
        <v/>
      </c>
      <c r="F202" s="209" t="str">
        <f>IF(ISBLANK(A202),"",IF(ISERROR(VLOOKUP(A202,'Cadastro-Estoque'!A:G,1,FALSE)),"Produto não cadastrado",VLOOKUP(A202,'Cadastro-Estoque'!A:G,4,FALSE)))</f>
        <v/>
      </c>
      <c r="G202" s="209" t="str">
        <f>IF(ISBLANK(A202),"",IF(ISERROR(VLOOKUP(A202,'Cadastro-Estoque'!A:G,1,FALSE)),"Produto não cadastrado",VLOOKUP(A202,'Cadastro-Estoque'!A:G,2,FALSE)))</f>
        <v/>
      </c>
      <c r="H202" s="209" t="str">
        <f>IF(ISERROR(VLOOKUP(A202,'Cadastro-Estoque'!A:G,1,FALSE)),"",VLOOKUP(A202,'Cadastro-Estoque'!A:G,3,FALSE))</f>
        <v/>
      </c>
      <c r="I202" s="209" t="str">
        <f>IF(A202="","",INDEX(Boletim!F211:F320,IFERROR(MATCH(Saidas!A202,'Cadastro-Estoque'!A210:A319,0)," ")))</f>
        <v/>
      </c>
    </row>
    <row r="203" spans="4:9" ht="18.75" customHeight="1" x14ac:dyDescent="0.25">
      <c r="D203" s="207"/>
      <c r="E203" s="209" t="str">
        <f t="shared" si="4"/>
        <v/>
      </c>
      <c r="F203" s="209" t="str">
        <f>IF(ISBLANK(A203),"",IF(ISERROR(VLOOKUP(A203,'Cadastro-Estoque'!A:G,1,FALSE)),"Produto não cadastrado",VLOOKUP(A203,'Cadastro-Estoque'!A:G,4,FALSE)))</f>
        <v/>
      </c>
      <c r="G203" s="209" t="str">
        <f>IF(ISBLANK(A203),"",IF(ISERROR(VLOOKUP(A203,'Cadastro-Estoque'!A:G,1,FALSE)),"Produto não cadastrado",VLOOKUP(A203,'Cadastro-Estoque'!A:G,2,FALSE)))</f>
        <v/>
      </c>
      <c r="H203" s="209" t="str">
        <f>IF(ISERROR(VLOOKUP(A203,'Cadastro-Estoque'!A:G,1,FALSE)),"",VLOOKUP(A203,'Cadastro-Estoque'!A:G,3,FALSE))</f>
        <v/>
      </c>
      <c r="I203" s="209" t="str">
        <f>IF(A203="","",INDEX(Boletim!F212:F321,IFERROR(MATCH(Saidas!A203,'Cadastro-Estoque'!A211:A320,0)," ")))</f>
        <v/>
      </c>
    </row>
    <row r="204" spans="4:9" ht="18.75" customHeight="1" x14ac:dyDescent="0.25">
      <c r="D204" s="207"/>
      <c r="E204" s="209" t="str">
        <f t="shared" si="4"/>
        <v/>
      </c>
      <c r="F204" s="209" t="str">
        <f>IF(ISBLANK(A204),"",IF(ISERROR(VLOOKUP(A204,'Cadastro-Estoque'!A:G,1,FALSE)),"Produto não cadastrado",VLOOKUP(A204,'Cadastro-Estoque'!A:G,4,FALSE)))</f>
        <v/>
      </c>
      <c r="G204" s="209" t="str">
        <f>IF(ISBLANK(A204),"",IF(ISERROR(VLOOKUP(A204,'Cadastro-Estoque'!A:G,1,FALSE)),"Produto não cadastrado",VLOOKUP(A204,'Cadastro-Estoque'!A:G,2,FALSE)))</f>
        <v/>
      </c>
      <c r="H204" s="209" t="str">
        <f>IF(ISERROR(VLOOKUP(A204,'Cadastro-Estoque'!A:G,1,FALSE)),"",VLOOKUP(A204,'Cadastro-Estoque'!A:G,3,FALSE))</f>
        <v/>
      </c>
      <c r="I204" s="209" t="str">
        <f>IF(A204="","",INDEX(Boletim!F213:F322,IFERROR(MATCH(Saidas!A204,'Cadastro-Estoque'!A212:A321,0)," ")))</f>
        <v/>
      </c>
    </row>
    <row r="205" spans="4:9" ht="18.75" customHeight="1" x14ac:dyDescent="0.25">
      <c r="D205" s="207"/>
      <c r="E205" s="209" t="str">
        <f t="shared" si="4"/>
        <v/>
      </c>
      <c r="F205" s="209" t="str">
        <f>IF(ISBLANK(A205),"",IF(ISERROR(VLOOKUP(A205,'Cadastro-Estoque'!A:G,1,FALSE)),"Produto não cadastrado",VLOOKUP(A205,'Cadastro-Estoque'!A:G,4,FALSE)))</f>
        <v/>
      </c>
      <c r="G205" s="209" t="str">
        <f>IF(ISBLANK(A205),"",IF(ISERROR(VLOOKUP(A205,'Cadastro-Estoque'!A:G,1,FALSE)),"Produto não cadastrado",VLOOKUP(A205,'Cadastro-Estoque'!A:G,2,FALSE)))</f>
        <v/>
      </c>
      <c r="H205" s="209" t="str">
        <f>IF(ISERROR(VLOOKUP(A205,'Cadastro-Estoque'!A:G,1,FALSE)),"",VLOOKUP(A205,'Cadastro-Estoque'!A:G,3,FALSE))</f>
        <v/>
      </c>
      <c r="I205" s="209" t="str">
        <f>IF(A205="","",INDEX(Boletim!F214:F323,IFERROR(MATCH(Saidas!A205,'Cadastro-Estoque'!A213:A322,0)," ")))</f>
        <v/>
      </c>
    </row>
    <row r="206" spans="4:9" ht="18.75" customHeight="1" x14ac:dyDescent="0.25">
      <c r="D206" s="207"/>
      <c r="E206" s="209" t="str">
        <f t="shared" si="4"/>
        <v/>
      </c>
      <c r="F206" s="209" t="str">
        <f>IF(ISBLANK(A206),"",IF(ISERROR(VLOOKUP(A206,'Cadastro-Estoque'!A:G,1,FALSE)),"Produto não cadastrado",VLOOKUP(A206,'Cadastro-Estoque'!A:G,4,FALSE)))</f>
        <v/>
      </c>
      <c r="G206" s="209" t="str">
        <f>IF(ISBLANK(A206),"",IF(ISERROR(VLOOKUP(A206,'Cadastro-Estoque'!A:G,1,FALSE)),"Produto não cadastrado",VLOOKUP(A206,'Cadastro-Estoque'!A:G,2,FALSE)))</f>
        <v/>
      </c>
      <c r="H206" s="209" t="str">
        <f>IF(ISERROR(VLOOKUP(A206,'Cadastro-Estoque'!A:G,1,FALSE)),"",VLOOKUP(A206,'Cadastro-Estoque'!A:G,3,FALSE))</f>
        <v/>
      </c>
      <c r="I206" s="209" t="str">
        <f>IF(A206="","",INDEX(Boletim!F215:F324,IFERROR(MATCH(Saidas!A206,'Cadastro-Estoque'!A214:A323,0)," ")))</f>
        <v/>
      </c>
    </row>
    <row r="207" spans="4:9" ht="18.75" customHeight="1" x14ac:dyDescent="0.25">
      <c r="D207" s="207"/>
      <c r="E207" s="209" t="str">
        <f t="shared" si="4"/>
        <v/>
      </c>
      <c r="F207" s="209" t="str">
        <f>IF(ISBLANK(A207),"",IF(ISERROR(VLOOKUP(A207,'Cadastro-Estoque'!A:G,1,FALSE)),"Produto não cadastrado",VLOOKUP(A207,'Cadastro-Estoque'!A:G,4,FALSE)))</f>
        <v/>
      </c>
      <c r="G207" s="209" t="str">
        <f>IF(ISBLANK(A207),"",IF(ISERROR(VLOOKUP(A207,'Cadastro-Estoque'!A:G,1,FALSE)),"Produto não cadastrado",VLOOKUP(A207,'Cadastro-Estoque'!A:G,2,FALSE)))</f>
        <v/>
      </c>
      <c r="H207" s="209" t="str">
        <f>IF(ISERROR(VLOOKUP(A207,'Cadastro-Estoque'!A:G,1,FALSE)),"",VLOOKUP(A207,'Cadastro-Estoque'!A:G,3,FALSE))</f>
        <v/>
      </c>
      <c r="I207" s="209" t="str">
        <f>IF(A207="","",INDEX(Boletim!F216:F325,IFERROR(MATCH(Saidas!A207,'Cadastro-Estoque'!A215:A324,0)," ")))</f>
        <v/>
      </c>
    </row>
    <row r="208" spans="4:9" ht="18.75" customHeight="1" x14ac:dyDescent="0.25">
      <c r="D208" s="207"/>
      <c r="E208" s="209" t="str">
        <f t="shared" si="4"/>
        <v/>
      </c>
      <c r="F208" s="209" t="str">
        <f>IF(ISBLANK(A208),"",IF(ISERROR(VLOOKUP(A208,'Cadastro-Estoque'!A:G,1,FALSE)),"Produto não cadastrado",VLOOKUP(A208,'Cadastro-Estoque'!A:G,4,FALSE)))</f>
        <v/>
      </c>
      <c r="G208" s="209" t="str">
        <f>IF(ISBLANK(A208),"",IF(ISERROR(VLOOKUP(A208,'Cadastro-Estoque'!A:G,1,FALSE)),"Produto não cadastrado",VLOOKUP(A208,'Cadastro-Estoque'!A:G,2,FALSE)))</f>
        <v/>
      </c>
      <c r="H208" s="209" t="str">
        <f>IF(ISERROR(VLOOKUP(A208,'Cadastro-Estoque'!A:G,1,FALSE)),"",VLOOKUP(A208,'Cadastro-Estoque'!A:G,3,FALSE))</f>
        <v/>
      </c>
      <c r="I208" s="209" t="str">
        <f>IF(A208="","",INDEX(Boletim!F217:F326,IFERROR(MATCH(Saidas!A208,'Cadastro-Estoque'!A216:A325,0)," ")))</f>
        <v/>
      </c>
    </row>
    <row r="209" spans="4:9" ht="18.75" customHeight="1" x14ac:dyDescent="0.25">
      <c r="D209" s="207"/>
      <c r="E209" s="209" t="str">
        <f t="shared" si="4"/>
        <v/>
      </c>
      <c r="F209" s="209" t="str">
        <f>IF(ISBLANK(A209),"",IF(ISERROR(VLOOKUP(A209,'Cadastro-Estoque'!A:G,1,FALSE)),"Produto não cadastrado",VLOOKUP(A209,'Cadastro-Estoque'!A:G,4,FALSE)))</f>
        <v/>
      </c>
      <c r="G209" s="209" t="str">
        <f>IF(ISBLANK(A209),"",IF(ISERROR(VLOOKUP(A209,'Cadastro-Estoque'!A:G,1,FALSE)),"Produto não cadastrado",VLOOKUP(A209,'Cadastro-Estoque'!A:G,2,FALSE)))</f>
        <v/>
      </c>
      <c r="H209" s="209" t="str">
        <f>IF(ISERROR(VLOOKUP(A209,'Cadastro-Estoque'!A:G,1,FALSE)),"",VLOOKUP(A209,'Cadastro-Estoque'!A:G,3,FALSE))</f>
        <v/>
      </c>
      <c r="I209" s="209" t="str">
        <f>IF(A209="","",INDEX(Boletim!F218:F327,IFERROR(MATCH(Saidas!A209,'Cadastro-Estoque'!A217:A326,0)," ")))</f>
        <v/>
      </c>
    </row>
    <row r="210" spans="4:9" ht="18.75" customHeight="1" x14ac:dyDescent="0.25">
      <c r="D210" s="207"/>
      <c r="E210" s="209" t="str">
        <f t="shared" si="4"/>
        <v/>
      </c>
      <c r="F210" s="209" t="str">
        <f>IF(ISBLANK(A210),"",IF(ISERROR(VLOOKUP(A210,'Cadastro-Estoque'!A:G,1,FALSE)),"Produto não cadastrado",VLOOKUP(A210,'Cadastro-Estoque'!A:G,4,FALSE)))</f>
        <v/>
      </c>
      <c r="G210" s="209" t="str">
        <f>IF(ISBLANK(A210),"",IF(ISERROR(VLOOKUP(A210,'Cadastro-Estoque'!A:G,1,FALSE)),"Produto não cadastrado",VLOOKUP(A210,'Cadastro-Estoque'!A:G,2,FALSE)))</f>
        <v/>
      </c>
      <c r="H210" s="209" t="str">
        <f>IF(ISERROR(VLOOKUP(A210,'Cadastro-Estoque'!A:G,1,FALSE)),"",VLOOKUP(A210,'Cadastro-Estoque'!A:G,3,FALSE))</f>
        <v/>
      </c>
      <c r="I210" s="209" t="str">
        <f>IF(A210="","",INDEX(Boletim!F219:F328,IFERROR(MATCH(Saidas!A210,'Cadastro-Estoque'!A218:A327,0)," ")))</f>
        <v/>
      </c>
    </row>
    <row r="211" spans="4:9" ht="18.75" customHeight="1" x14ac:dyDescent="0.25">
      <c r="D211" s="207"/>
      <c r="E211" s="209" t="str">
        <f t="shared" ref="E211:E274" si="5">IF(ISBLANK(A211),"",C211*D211)</f>
        <v/>
      </c>
      <c r="F211" s="209" t="str">
        <f>IF(ISBLANK(A211),"",IF(ISERROR(VLOOKUP(A211,'Cadastro-Estoque'!A:G,1,FALSE)),"Produto não cadastrado",VLOOKUP(A211,'Cadastro-Estoque'!A:G,4,FALSE)))</f>
        <v/>
      </c>
      <c r="G211" s="209" t="str">
        <f>IF(ISBLANK(A211),"",IF(ISERROR(VLOOKUP(A211,'Cadastro-Estoque'!A:G,1,FALSE)),"Produto não cadastrado",VLOOKUP(A211,'Cadastro-Estoque'!A:G,2,FALSE)))</f>
        <v/>
      </c>
      <c r="H211" s="209" t="str">
        <f>IF(ISERROR(VLOOKUP(A211,'Cadastro-Estoque'!A:G,1,FALSE)),"",VLOOKUP(A211,'Cadastro-Estoque'!A:G,3,FALSE))</f>
        <v/>
      </c>
      <c r="I211" s="209" t="str">
        <f>IF(A211="","",INDEX(Boletim!F220:F329,IFERROR(MATCH(Saidas!A211,'Cadastro-Estoque'!A219:A328,0)," ")))</f>
        <v/>
      </c>
    </row>
    <row r="212" spans="4:9" ht="18.75" customHeight="1" x14ac:dyDescent="0.25">
      <c r="D212" s="207"/>
      <c r="E212" s="209" t="str">
        <f t="shared" si="5"/>
        <v/>
      </c>
      <c r="F212" s="209" t="str">
        <f>IF(ISBLANK(A212),"",IF(ISERROR(VLOOKUP(A212,'Cadastro-Estoque'!A:G,1,FALSE)),"Produto não cadastrado",VLOOKUP(A212,'Cadastro-Estoque'!A:G,4,FALSE)))</f>
        <v/>
      </c>
      <c r="G212" s="209" t="str">
        <f>IF(ISBLANK(A212),"",IF(ISERROR(VLOOKUP(A212,'Cadastro-Estoque'!A:G,1,FALSE)),"Produto não cadastrado",VLOOKUP(A212,'Cadastro-Estoque'!A:G,2,FALSE)))</f>
        <v/>
      </c>
      <c r="H212" s="209" t="str">
        <f>IF(ISERROR(VLOOKUP(A212,'Cadastro-Estoque'!A:G,1,FALSE)),"",VLOOKUP(A212,'Cadastro-Estoque'!A:G,3,FALSE))</f>
        <v/>
      </c>
      <c r="I212" s="209" t="str">
        <f>IF(A212="","",INDEX(Boletim!F221:F330,IFERROR(MATCH(Saidas!A212,'Cadastro-Estoque'!A220:A329,0)," ")))</f>
        <v/>
      </c>
    </row>
    <row r="213" spans="4:9" ht="18.75" customHeight="1" x14ac:dyDescent="0.25">
      <c r="D213" s="207"/>
      <c r="E213" s="209" t="str">
        <f t="shared" si="5"/>
        <v/>
      </c>
      <c r="F213" s="209" t="str">
        <f>IF(ISBLANK(A213),"",IF(ISERROR(VLOOKUP(A213,'Cadastro-Estoque'!A:G,1,FALSE)),"Produto não cadastrado",VLOOKUP(A213,'Cadastro-Estoque'!A:G,4,FALSE)))</f>
        <v/>
      </c>
      <c r="G213" s="209" t="str">
        <f>IF(ISBLANK(A213),"",IF(ISERROR(VLOOKUP(A213,'Cadastro-Estoque'!A:G,1,FALSE)),"Produto não cadastrado",VLOOKUP(A213,'Cadastro-Estoque'!A:G,2,FALSE)))</f>
        <v/>
      </c>
      <c r="H213" s="209" t="str">
        <f>IF(ISERROR(VLOOKUP(A213,'Cadastro-Estoque'!A:G,1,FALSE)),"",VLOOKUP(A213,'Cadastro-Estoque'!A:G,3,FALSE))</f>
        <v/>
      </c>
      <c r="I213" s="209" t="str">
        <f>IF(A213="","",INDEX(Boletim!F222:F331,IFERROR(MATCH(Saidas!A213,'Cadastro-Estoque'!A221:A330,0)," ")))</f>
        <v/>
      </c>
    </row>
    <row r="214" spans="4:9" ht="18.75" customHeight="1" x14ac:dyDescent="0.25">
      <c r="D214" s="207"/>
      <c r="E214" s="209" t="str">
        <f t="shared" si="5"/>
        <v/>
      </c>
      <c r="F214" s="209" t="str">
        <f>IF(ISBLANK(A214),"",IF(ISERROR(VLOOKUP(A214,'Cadastro-Estoque'!A:G,1,FALSE)),"Produto não cadastrado",VLOOKUP(A214,'Cadastro-Estoque'!A:G,4,FALSE)))</f>
        <v/>
      </c>
      <c r="G214" s="209" t="str">
        <f>IF(ISBLANK(A214),"",IF(ISERROR(VLOOKUP(A214,'Cadastro-Estoque'!A:G,1,FALSE)),"Produto não cadastrado",VLOOKUP(A214,'Cadastro-Estoque'!A:G,2,FALSE)))</f>
        <v/>
      </c>
      <c r="H214" s="209" t="str">
        <f>IF(ISERROR(VLOOKUP(A214,'Cadastro-Estoque'!A:G,1,FALSE)),"",VLOOKUP(A214,'Cadastro-Estoque'!A:G,3,FALSE))</f>
        <v/>
      </c>
      <c r="I214" s="209" t="str">
        <f>IF(A214="","",INDEX(Boletim!F223:F332,IFERROR(MATCH(Saidas!A214,'Cadastro-Estoque'!A222:A331,0)," ")))</f>
        <v/>
      </c>
    </row>
    <row r="215" spans="4:9" ht="18.75" customHeight="1" x14ac:dyDescent="0.25">
      <c r="D215" s="207"/>
      <c r="E215" s="209" t="str">
        <f t="shared" si="5"/>
        <v/>
      </c>
      <c r="F215" s="209" t="str">
        <f>IF(ISBLANK(A215),"",IF(ISERROR(VLOOKUP(A215,'Cadastro-Estoque'!A:G,1,FALSE)),"Produto não cadastrado",VLOOKUP(A215,'Cadastro-Estoque'!A:G,4,FALSE)))</f>
        <v/>
      </c>
      <c r="G215" s="209" t="str">
        <f>IF(ISBLANK(A215),"",IF(ISERROR(VLOOKUP(A215,'Cadastro-Estoque'!A:G,1,FALSE)),"Produto não cadastrado",VLOOKUP(A215,'Cadastro-Estoque'!A:G,2,FALSE)))</f>
        <v/>
      </c>
      <c r="H215" s="209" t="str">
        <f>IF(ISERROR(VLOOKUP(A215,'Cadastro-Estoque'!A:G,1,FALSE)),"",VLOOKUP(A215,'Cadastro-Estoque'!A:G,3,FALSE))</f>
        <v/>
      </c>
      <c r="I215" s="209" t="str">
        <f>IF(A215="","",INDEX(Boletim!F224:F333,IFERROR(MATCH(Saidas!A215,'Cadastro-Estoque'!A223:A332,0)," ")))</f>
        <v/>
      </c>
    </row>
    <row r="216" spans="4:9" ht="18.75" customHeight="1" x14ac:dyDescent="0.25">
      <c r="D216" s="207"/>
      <c r="E216" s="209" t="str">
        <f t="shared" si="5"/>
        <v/>
      </c>
      <c r="F216" s="209" t="str">
        <f>IF(ISBLANK(A216),"",IF(ISERROR(VLOOKUP(A216,'Cadastro-Estoque'!A:G,1,FALSE)),"Produto não cadastrado",VLOOKUP(A216,'Cadastro-Estoque'!A:G,4,FALSE)))</f>
        <v/>
      </c>
      <c r="G216" s="209" t="str">
        <f>IF(ISBLANK(A216),"",IF(ISERROR(VLOOKUP(A216,'Cadastro-Estoque'!A:G,1,FALSE)),"Produto não cadastrado",VLOOKUP(A216,'Cadastro-Estoque'!A:G,2,FALSE)))</f>
        <v/>
      </c>
      <c r="H216" s="209" t="str">
        <f>IF(ISERROR(VLOOKUP(A216,'Cadastro-Estoque'!A:G,1,FALSE)),"",VLOOKUP(A216,'Cadastro-Estoque'!A:G,3,FALSE))</f>
        <v/>
      </c>
      <c r="I216" s="209" t="str">
        <f>IF(A216="","",INDEX(Boletim!F225:F334,IFERROR(MATCH(Saidas!A216,'Cadastro-Estoque'!A224:A333,0)," ")))</f>
        <v/>
      </c>
    </row>
    <row r="217" spans="4:9" ht="18.75" customHeight="1" x14ac:dyDescent="0.25">
      <c r="D217" s="207"/>
      <c r="E217" s="209" t="str">
        <f t="shared" si="5"/>
        <v/>
      </c>
      <c r="F217" s="209" t="str">
        <f>IF(ISBLANK(A217),"",IF(ISERROR(VLOOKUP(A217,'Cadastro-Estoque'!A:G,1,FALSE)),"Produto não cadastrado",VLOOKUP(A217,'Cadastro-Estoque'!A:G,4,FALSE)))</f>
        <v/>
      </c>
      <c r="G217" s="209" t="str">
        <f>IF(ISBLANK(A217),"",IF(ISERROR(VLOOKUP(A217,'Cadastro-Estoque'!A:G,1,FALSE)),"Produto não cadastrado",VLOOKUP(A217,'Cadastro-Estoque'!A:G,2,FALSE)))</f>
        <v/>
      </c>
      <c r="H217" s="209" t="str">
        <f>IF(ISERROR(VLOOKUP(A217,'Cadastro-Estoque'!A:G,1,FALSE)),"",VLOOKUP(A217,'Cadastro-Estoque'!A:G,3,FALSE))</f>
        <v/>
      </c>
      <c r="I217" s="209" t="str">
        <f>IF(A217="","",INDEX(Boletim!F226:F335,IFERROR(MATCH(Saidas!A217,'Cadastro-Estoque'!A225:A334,0)," ")))</f>
        <v/>
      </c>
    </row>
    <row r="218" spans="4:9" ht="18.75" customHeight="1" x14ac:dyDescent="0.25">
      <c r="D218" s="207"/>
      <c r="E218" s="209" t="str">
        <f t="shared" si="5"/>
        <v/>
      </c>
      <c r="F218" s="209" t="str">
        <f>IF(ISBLANK(A218),"",IF(ISERROR(VLOOKUP(A218,'Cadastro-Estoque'!A:G,1,FALSE)),"Produto não cadastrado",VLOOKUP(A218,'Cadastro-Estoque'!A:G,4,FALSE)))</f>
        <v/>
      </c>
      <c r="G218" s="209" t="str">
        <f>IF(ISBLANK(A218),"",IF(ISERROR(VLOOKUP(A218,'Cadastro-Estoque'!A:G,1,FALSE)),"Produto não cadastrado",VLOOKUP(A218,'Cadastro-Estoque'!A:G,2,FALSE)))</f>
        <v/>
      </c>
      <c r="H218" s="209" t="str">
        <f>IF(ISERROR(VLOOKUP(A218,'Cadastro-Estoque'!A:G,1,FALSE)),"",VLOOKUP(A218,'Cadastro-Estoque'!A:G,3,FALSE))</f>
        <v/>
      </c>
      <c r="I218" s="209" t="str">
        <f>IF(A218="","",INDEX(Boletim!F227:F336,IFERROR(MATCH(Saidas!A218,'Cadastro-Estoque'!A226:A335,0)," ")))</f>
        <v/>
      </c>
    </row>
    <row r="219" spans="4:9" ht="18.75" customHeight="1" x14ac:dyDescent="0.25">
      <c r="D219" s="207"/>
      <c r="E219" s="209" t="str">
        <f t="shared" si="5"/>
        <v/>
      </c>
      <c r="F219" s="209" t="str">
        <f>IF(ISBLANK(A219),"",IF(ISERROR(VLOOKUP(A219,'Cadastro-Estoque'!A:G,1,FALSE)),"Produto não cadastrado",VLOOKUP(A219,'Cadastro-Estoque'!A:G,4,FALSE)))</f>
        <v/>
      </c>
      <c r="G219" s="209" t="str">
        <f>IF(ISBLANK(A219),"",IF(ISERROR(VLOOKUP(A219,'Cadastro-Estoque'!A:G,1,FALSE)),"Produto não cadastrado",VLOOKUP(A219,'Cadastro-Estoque'!A:G,2,FALSE)))</f>
        <v/>
      </c>
      <c r="H219" s="209" t="str">
        <f>IF(ISERROR(VLOOKUP(A219,'Cadastro-Estoque'!A:G,1,FALSE)),"",VLOOKUP(A219,'Cadastro-Estoque'!A:G,3,FALSE))</f>
        <v/>
      </c>
      <c r="I219" s="209" t="str">
        <f>IF(A219="","",INDEX(Boletim!F228:F337,IFERROR(MATCH(Saidas!A219,'Cadastro-Estoque'!A227:A336,0)," ")))</f>
        <v/>
      </c>
    </row>
    <row r="220" spans="4:9" ht="18.75" customHeight="1" x14ac:dyDescent="0.25">
      <c r="D220" s="207"/>
      <c r="E220" s="209" t="str">
        <f t="shared" si="5"/>
        <v/>
      </c>
      <c r="F220" s="209" t="str">
        <f>IF(ISBLANK(A220),"",IF(ISERROR(VLOOKUP(A220,'Cadastro-Estoque'!A:G,1,FALSE)),"Produto não cadastrado",VLOOKUP(A220,'Cadastro-Estoque'!A:G,4,FALSE)))</f>
        <v/>
      </c>
      <c r="G220" s="209" t="str">
        <f>IF(ISBLANK(A220),"",IF(ISERROR(VLOOKUP(A220,'Cadastro-Estoque'!A:G,1,FALSE)),"Produto não cadastrado",VLOOKUP(A220,'Cadastro-Estoque'!A:G,2,FALSE)))</f>
        <v/>
      </c>
      <c r="H220" s="209" t="str">
        <f>IF(ISERROR(VLOOKUP(A220,'Cadastro-Estoque'!A:G,1,FALSE)),"",VLOOKUP(A220,'Cadastro-Estoque'!A:G,3,FALSE))</f>
        <v/>
      </c>
      <c r="I220" s="209" t="str">
        <f>IF(A220="","",INDEX(Boletim!F229:F338,IFERROR(MATCH(Saidas!A220,'Cadastro-Estoque'!A228:A337,0)," ")))</f>
        <v/>
      </c>
    </row>
    <row r="221" spans="4:9" ht="18.75" customHeight="1" x14ac:dyDescent="0.25">
      <c r="D221" s="207"/>
      <c r="E221" s="209" t="str">
        <f t="shared" si="5"/>
        <v/>
      </c>
      <c r="F221" s="209" t="str">
        <f>IF(ISBLANK(A221),"",IF(ISERROR(VLOOKUP(A221,'Cadastro-Estoque'!A:G,1,FALSE)),"Produto não cadastrado",VLOOKUP(A221,'Cadastro-Estoque'!A:G,4,FALSE)))</f>
        <v/>
      </c>
      <c r="G221" s="209" t="str">
        <f>IF(ISBLANK(A221),"",IF(ISERROR(VLOOKUP(A221,'Cadastro-Estoque'!A:G,1,FALSE)),"Produto não cadastrado",VLOOKUP(A221,'Cadastro-Estoque'!A:G,2,FALSE)))</f>
        <v/>
      </c>
      <c r="H221" s="209" t="str">
        <f>IF(ISERROR(VLOOKUP(A221,'Cadastro-Estoque'!A:G,1,FALSE)),"",VLOOKUP(A221,'Cadastro-Estoque'!A:G,3,FALSE))</f>
        <v/>
      </c>
      <c r="I221" s="209" t="str">
        <f>IF(A221="","",INDEX(Boletim!F230:F339,IFERROR(MATCH(Saidas!A221,'Cadastro-Estoque'!A229:A338,0)," ")))</f>
        <v/>
      </c>
    </row>
    <row r="222" spans="4:9" ht="18.75" customHeight="1" x14ac:dyDescent="0.25">
      <c r="D222" s="207"/>
      <c r="E222" s="209" t="str">
        <f t="shared" si="5"/>
        <v/>
      </c>
      <c r="F222" s="209" t="str">
        <f>IF(ISBLANK(A222),"",IF(ISERROR(VLOOKUP(A222,'Cadastro-Estoque'!A:G,1,FALSE)),"Produto não cadastrado",VLOOKUP(A222,'Cadastro-Estoque'!A:G,4,FALSE)))</f>
        <v/>
      </c>
      <c r="G222" s="209" t="str">
        <f>IF(ISBLANK(A222),"",IF(ISERROR(VLOOKUP(A222,'Cadastro-Estoque'!A:G,1,FALSE)),"Produto não cadastrado",VLOOKUP(A222,'Cadastro-Estoque'!A:G,2,FALSE)))</f>
        <v/>
      </c>
      <c r="H222" s="209" t="str">
        <f>IF(ISERROR(VLOOKUP(A222,'Cadastro-Estoque'!A:G,1,FALSE)),"",VLOOKUP(A222,'Cadastro-Estoque'!A:G,3,FALSE))</f>
        <v/>
      </c>
      <c r="I222" s="209" t="str">
        <f>IF(A222="","",INDEX(Boletim!F231:F340,IFERROR(MATCH(Saidas!A222,'Cadastro-Estoque'!A230:A339,0)," ")))</f>
        <v/>
      </c>
    </row>
    <row r="223" spans="4:9" ht="18.75" customHeight="1" x14ac:dyDescent="0.25">
      <c r="D223" s="207"/>
      <c r="E223" s="209" t="str">
        <f t="shared" si="5"/>
        <v/>
      </c>
      <c r="F223" s="209" t="str">
        <f>IF(ISBLANK(A223),"",IF(ISERROR(VLOOKUP(A223,'Cadastro-Estoque'!A:G,1,FALSE)),"Produto não cadastrado",VLOOKUP(A223,'Cadastro-Estoque'!A:G,4,FALSE)))</f>
        <v/>
      </c>
      <c r="G223" s="209" t="str">
        <f>IF(ISBLANK(A223),"",IF(ISERROR(VLOOKUP(A223,'Cadastro-Estoque'!A:G,1,FALSE)),"Produto não cadastrado",VLOOKUP(A223,'Cadastro-Estoque'!A:G,2,FALSE)))</f>
        <v/>
      </c>
      <c r="H223" s="209" t="str">
        <f>IF(ISERROR(VLOOKUP(A223,'Cadastro-Estoque'!A:G,1,FALSE)),"",VLOOKUP(A223,'Cadastro-Estoque'!A:G,3,FALSE))</f>
        <v/>
      </c>
      <c r="I223" s="209" t="str">
        <f>IF(A223="","",INDEX(Boletim!F232:F341,IFERROR(MATCH(Saidas!A223,'Cadastro-Estoque'!A231:A340,0)," ")))</f>
        <v/>
      </c>
    </row>
    <row r="224" spans="4:9" ht="18.75" customHeight="1" x14ac:dyDescent="0.25">
      <c r="D224" s="207"/>
      <c r="E224" s="209" t="str">
        <f t="shared" si="5"/>
        <v/>
      </c>
      <c r="F224" s="209" t="str">
        <f>IF(ISBLANK(A224),"",IF(ISERROR(VLOOKUP(A224,'Cadastro-Estoque'!A:G,1,FALSE)),"Produto não cadastrado",VLOOKUP(A224,'Cadastro-Estoque'!A:G,4,FALSE)))</f>
        <v/>
      </c>
      <c r="G224" s="209" t="str">
        <f>IF(ISBLANK(A224),"",IF(ISERROR(VLOOKUP(A224,'Cadastro-Estoque'!A:G,1,FALSE)),"Produto não cadastrado",VLOOKUP(A224,'Cadastro-Estoque'!A:G,2,FALSE)))</f>
        <v/>
      </c>
      <c r="H224" s="209" t="str">
        <f>IF(ISERROR(VLOOKUP(A224,'Cadastro-Estoque'!A:G,1,FALSE)),"",VLOOKUP(A224,'Cadastro-Estoque'!A:G,3,FALSE))</f>
        <v/>
      </c>
      <c r="I224" s="209" t="str">
        <f>IF(A224="","",INDEX(Boletim!F233:F342,IFERROR(MATCH(Saidas!A224,'Cadastro-Estoque'!A232:A341,0)," ")))</f>
        <v/>
      </c>
    </row>
    <row r="225" spans="4:9" ht="18.75" customHeight="1" x14ac:dyDescent="0.25">
      <c r="D225" s="207"/>
      <c r="E225" s="209" t="str">
        <f t="shared" si="5"/>
        <v/>
      </c>
      <c r="F225" s="209" t="str">
        <f>IF(ISBLANK(A225),"",IF(ISERROR(VLOOKUP(A225,'Cadastro-Estoque'!A:G,1,FALSE)),"Produto não cadastrado",VLOOKUP(A225,'Cadastro-Estoque'!A:G,4,FALSE)))</f>
        <v/>
      </c>
      <c r="G225" s="209" t="str">
        <f>IF(ISBLANK(A225),"",IF(ISERROR(VLOOKUP(A225,'Cadastro-Estoque'!A:G,1,FALSE)),"Produto não cadastrado",VLOOKUP(A225,'Cadastro-Estoque'!A:G,2,FALSE)))</f>
        <v/>
      </c>
      <c r="H225" s="209" t="str">
        <f>IF(ISERROR(VLOOKUP(A225,'Cadastro-Estoque'!A:G,1,FALSE)),"",VLOOKUP(A225,'Cadastro-Estoque'!A:G,3,FALSE))</f>
        <v/>
      </c>
      <c r="I225" s="209" t="str">
        <f>IF(A225="","",INDEX(Boletim!F234:F343,IFERROR(MATCH(Saidas!A225,'Cadastro-Estoque'!A233:A342,0)," ")))</f>
        <v/>
      </c>
    </row>
    <row r="226" spans="4:9" ht="18.75" customHeight="1" x14ac:dyDescent="0.25">
      <c r="D226" s="207"/>
      <c r="E226" s="209" t="str">
        <f t="shared" si="5"/>
        <v/>
      </c>
      <c r="F226" s="209" t="str">
        <f>IF(ISBLANK(A226),"",IF(ISERROR(VLOOKUP(A226,'Cadastro-Estoque'!A:G,1,FALSE)),"Produto não cadastrado",VLOOKUP(A226,'Cadastro-Estoque'!A:G,4,FALSE)))</f>
        <v/>
      </c>
      <c r="G226" s="209" t="str">
        <f>IF(ISBLANK(A226),"",IF(ISERROR(VLOOKUP(A226,'Cadastro-Estoque'!A:G,1,FALSE)),"Produto não cadastrado",VLOOKUP(A226,'Cadastro-Estoque'!A:G,2,FALSE)))</f>
        <v/>
      </c>
      <c r="H226" s="209" t="str">
        <f>IF(ISERROR(VLOOKUP(A226,'Cadastro-Estoque'!A:G,1,FALSE)),"",VLOOKUP(A226,'Cadastro-Estoque'!A:G,3,FALSE))</f>
        <v/>
      </c>
      <c r="I226" s="209" t="str">
        <f>IF(A226="","",INDEX(Boletim!F235:F344,IFERROR(MATCH(Saidas!A226,'Cadastro-Estoque'!A234:A343,0)," ")))</f>
        <v/>
      </c>
    </row>
    <row r="227" spans="4:9" ht="18.75" customHeight="1" x14ac:dyDescent="0.25">
      <c r="D227" s="207"/>
      <c r="E227" s="209" t="str">
        <f t="shared" si="5"/>
        <v/>
      </c>
      <c r="F227" s="209" t="str">
        <f>IF(ISBLANK(A227),"",IF(ISERROR(VLOOKUP(A227,'Cadastro-Estoque'!A:G,1,FALSE)),"Produto não cadastrado",VLOOKUP(A227,'Cadastro-Estoque'!A:G,4,FALSE)))</f>
        <v/>
      </c>
      <c r="G227" s="209" t="str">
        <f>IF(ISBLANK(A227),"",IF(ISERROR(VLOOKUP(A227,'Cadastro-Estoque'!A:G,1,FALSE)),"Produto não cadastrado",VLOOKUP(A227,'Cadastro-Estoque'!A:G,2,FALSE)))</f>
        <v/>
      </c>
      <c r="H227" s="209" t="str">
        <f>IF(ISERROR(VLOOKUP(A227,'Cadastro-Estoque'!A:G,1,FALSE)),"",VLOOKUP(A227,'Cadastro-Estoque'!A:G,3,FALSE))</f>
        <v/>
      </c>
      <c r="I227" s="209" t="str">
        <f>IF(A227="","",INDEX(Boletim!F236:F345,IFERROR(MATCH(Saidas!A227,'Cadastro-Estoque'!A235:A344,0)," ")))</f>
        <v/>
      </c>
    </row>
    <row r="228" spans="4:9" ht="18.75" customHeight="1" x14ac:dyDescent="0.25">
      <c r="D228" s="207"/>
      <c r="E228" s="209" t="str">
        <f t="shared" si="5"/>
        <v/>
      </c>
      <c r="F228" s="209" t="str">
        <f>IF(ISBLANK(A228),"",IF(ISERROR(VLOOKUP(A228,'Cadastro-Estoque'!A:G,1,FALSE)),"Produto não cadastrado",VLOOKUP(A228,'Cadastro-Estoque'!A:G,4,FALSE)))</f>
        <v/>
      </c>
      <c r="G228" s="209" t="str">
        <f>IF(ISBLANK(A228),"",IF(ISERROR(VLOOKUP(A228,'Cadastro-Estoque'!A:G,1,FALSE)),"Produto não cadastrado",VLOOKUP(A228,'Cadastro-Estoque'!A:G,2,FALSE)))</f>
        <v/>
      </c>
      <c r="H228" s="209" t="str">
        <f>IF(ISERROR(VLOOKUP(A228,'Cadastro-Estoque'!A:G,1,FALSE)),"",VLOOKUP(A228,'Cadastro-Estoque'!A:G,3,FALSE))</f>
        <v/>
      </c>
      <c r="I228" s="209" t="str">
        <f>IF(A228="","",INDEX(Boletim!F237:F346,IFERROR(MATCH(Saidas!A228,'Cadastro-Estoque'!A236:A345,0)," ")))</f>
        <v/>
      </c>
    </row>
    <row r="229" spans="4:9" ht="18.75" customHeight="1" x14ac:dyDescent="0.25">
      <c r="D229" s="207"/>
      <c r="E229" s="209" t="str">
        <f t="shared" si="5"/>
        <v/>
      </c>
      <c r="F229" s="209" t="str">
        <f>IF(ISBLANK(A229),"",IF(ISERROR(VLOOKUP(A229,'Cadastro-Estoque'!A:G,1,FALSE)),"Produto não cadastrado",VLOOKUP(A229,'Cadastro-Estoque'!A:G,4,FALSE)))</f>
        <v/>
      </c>
      <c r="G229" s="209" t="str">
        <f>IF(ISBLANK(A229),"",IF(ISERROR(VLOOKUP(A229,'Cadastro-Estoque'!A:G,1,FALSE)),"Produto não cadastrado",VLOOKUP(A229,'Cadastro-Estoque'!A:G,2,FALSE)))</f>
        <v/>
      </c>
      <c r="H229" s="209" t="str">
        <f>IF(ISERROR(VLOOKUP(A229,'Cadastro-Estoque'!A:G,1,FALSE)),"",VLOOKUP(A229,'Cadastro-Estoque'!A:G,3,FALSE))</f>
        <v/>
      </c>
      <c r="I229" s="209" t="str">
        <f>IF(A229="","",INDEX(Boletim!F238:F347,IFERROR(MATCH(Saidas!A229,'Cadastro-Estoque'!A237:A346,0)," ")))</f>
        <v/>
      </c>
    </row>
    <row r="230" spans="4:9" ht="18.75" customHeight="1" x14ac:dyDescent="0.25">
      <c r="D230" s="207"/>
      <c r="E230" s="209" t="str">
        <f t="shared" si="5"/>
        <v/>
      </c>
      <c r="F230" s="209" t="str">
        <f>IF(ISBLANK(A230),"",IF(ISERROR(VLOOKUP(A230,'Cadastro-Estoque'!A:G,1,FALSE)),"Produto não cadastrado",VLOOKUP(A230,'Cadastro-Estoque'!A:G,4,FALSE)))</f>
        <v/>
      </c>
      <c r="G230" s="209" t="str">
        <f>IF(ISBLANK(A230),"",IF(ISERROR(VLOOKUP(A230,'Cadastro-Estoque'!A:G,1,FALSE)),"Produto não cadastrado",VLOOKUP(A230,'Cadastro-Estoque'!A:G,2,FALSE)))</f>
        <v/>
      </c>
      <c r="H230" s="209" t="str">
        <f>IF(ISERROR(VLOOKUP(A230,'Cadastro-Estoque'!A:G,1,FALSE)),"",VLOOKUP(A230,'Cadastro-Estoque'!A:G,3,FALSE))</f>
        <v/>
      </c>
      <c r="I230" s="209" t="str">
        <f>IF(A230="","",INDEX(Boletim!F239:F348,IFERROR(MATCH(Saidas!A230,'Cadastro-Estoque'!A238:A347,0)," ")))</f>
        <v/>
      </c>
    </row>
    <row r="231" spans="4:9" ht="18.75" customHeight="1" x14ac:dyDescent="0.25">
      <c r="D231" s="207"/>
      <c r="E231" s="209" t="str">
        <f t="shared" si="5"/>
        <v/>
      </c>
      <c r="F231" s="209" t="str">
        <f>IF(ISBLANK(A231),"",IF(ISERROR(VLOOKUP(A231,'Cadastro-Estoque'!A:G,1,FALSE)),"Produto não cadastrado",VLOOKUP(A231,'Cadastro-Estoque'!A:G,4,FALSE)))</f>
        <v/>
      </c>
      <c r="G231" s="209" t="str">
        <f>IF(ISBLANK(A231),"",IF(ISERROR(VLOOKUP(A231,'Cadastro-Estoque'!A:G,1,FALSE)),"Produto não cadastrado",VLOOKUP(A231,'Cadastro-Estoque'!A:G,2,FALSE)))</f>
        <v/>
      </c>
      <c r="H231" s="209" t="str">
        <f>IF(ISERROR(VLOOKUP(A231,'Cadastro-Estoque'!A:G,1,FALSE)),"",VLOOKUP(A231,'Cadastro-Estoque'!A:G,3,FALSE))</f>
        <v/>
      </c>
      <c r="I231" s="209" t="str">
        <f>IF(A231="","",INDEX(Boletim!F240:F349,IFERROR(MATCH(Saidas!A231,'Cadastro-Estoque'!A239:A348,0)," ")))</f>
        <v/>
      </c>
    </row>
    <row r="232" spans="4:9" ht="18.75" customHeight="1" x14ac:dyDescent="0.25">
      <c r="D232" s="207"/>
      <c r="E232" s="209" t="str">
        <f t="shared" si="5"/>
        <v/>
      </c>
      <c r="F232" s="209" t="str">
        <f>IF(ISBLANK(A232),"",IF(ISERROR(VLOOKUP(A232,'Cadastro-Estoque'!A:G,1,FALSE)),"Produto não cadastrado",VLOOKUP(A232,'Cadastro-Estoque'!A:G,4,FALSE)))</f>
        <v/>
      </c>
      <c r="G232" s="209" t="str">
        <f>IF(ISBLANK(A232),"",IF(ISERROR(VLOOKUP(A232,'Cadastro-Estoque'!A:G,1,FALSE)),"Produto não cadastrado",VLOOKUP(A232,'Cadastro-Estoque'!A:G,2,FALSE)))</f>
        <v/>
      </c>
      <c r="H232" s="209" t="str">
        <f>IF(ISERROR(VLOOKUP(A232,'Cadastro-Estoque'!A:G,1,FALSE)),"",VLOOKUP(A232,'Cadastro-Estoque'!A:G,3,FALSE))</f>
        <v/>
      </c>
      <c r="I232" s="209" t="str">
        <f>IF(A232="","",INDEX(Boletim!F241:F350,IFERROR(MATCH(Saidas!A232,'Cadastro-Estoque'!A240:A349,0)," ")))</f>
        <v/>
      </c>
    </row>
    <row r="233" spans="4:9" ht="18.75" customHeight="1" x14ac:dyDescent="0.25">
      <c r="D233" s="207"/>
      <c r="E233" s="209" t="str">
        <f t="shared" si="5"/>
        <v/>
      </c>
      <c r="F233" s="209" t="str">
        <f>IF(ISBLANK(A233),"",IF(ISERROR(VLOOKUP(A233,'Cadastro-Estoque'!A:G,1,FALSE)),"Produto não cadastrado",VLOOKUP(A233,'Cadastro-Estoque'!A:G,4,FALSE)))</f>
        <v/>
      </c>
      <c r="G233" s="209" t="str">
        <f>IF(ISBLANK(A233),"",IF(ISERROR(VLOOKUP(A233,'Cadastro-Estoque'!A:G,1,FALSE)),"Produto não cadastrado",VLOOKUP(A233,'Cadastro-Estoque'!A:G,2,FALSE)))</f>
        <v/>
      </c>
      <c r="H233" s="209" t="str">
        <f>IF(ISERROR(VLOOKUP(A233,'Cadastro-Estoque'!A:G,1,FALSE)),"",VLOOKUP(A233,'Cadastro-Estoque'!A:G,3,FALSE))</f>
        <v/>
      </c>
      <c r="I233" s="209" t="str">
        <f>IF(A233="","",INDEX(Boletim!F242:F351,IFERROR(MATCH(Saidas!A233,'Cadastro-Estoque'!A241:A350,0)," ")))</f>
        <v/>
      </c>
    </row>
    <row r="234" spans="4:9" ht="18.75" customHeight="1" x14ac:dyDescent="0.25">
      <c r="D234" s="207"/>
      <c r="E234" s="209" t="str">
        <f t="shared" si="5"/>
        <v/>
      </c>
      <c r="F234" s="209" t="str">
        <f>IF(ISBLANK(A234),"",IF(ISERROR(VLOOKUP(A234,'Cadastro-Estoque'!A:G,1,FALSE)),"Produto não cadastrado",VLOOKUP(A234,'Cadastro-Estoque'!A:G,4,FALSE)))</f>
        <v/>
      </c>
      <c r="G234" s="209" t="str">
        <f>IF(ISBLANK(A234),"",IF(ISERROR(VLOOKUP(A234,'Cadastro-Estoque'!A:G,1,FALSE)),"Produto não cadastrado",VLOOKUP(A234,'Cadastro-Estoque'!A:G,2,FALSE)))</f>
        <v/>
      </c>
      <c r="H234" s="209" t="str">
        <f>IF(ISERROR(VLOOKUP(A234,'Cadastro-Estoque'!A:G,1,FALSE)),"",VLOOKUP(A234,'Cadastro-Estoque'!A:G,3,FALSE))</f>
        <v/>
      </c>
      <c r="I234" s="209" t="str">
        <f>IF(A234="","",INDEX(Boletim!F243:F352,IFERROR(MATCH(Saidas!A234,'Cadastro-Estoque'!A242:A351,0)," ")))</f>
        <v/>
      </c>
    </row>
    <row r="235" spans="4:9" ht="18.75" customHeight="1" x14ac:dyDescent="0.25">
      <c r="D235" s="207"/>
      <c r="E235" s="209" t="str">
        <f t="shared" si="5"/>
        <v/>
      </c>
      <c r="F235" s="209" t="str">
        <f>IF(ISBLANK(A235),"",IF(ISERROR(VLOOKUP(A235,'Cadastro-Estoque'!A:G,1,FALSE)),"Produto não cadastrado",VLOOKUP(A235,'Cadastro-Estoque'!A:G,4,FALSE)))</f>
        <v/>
      </c>
      <c r="G235" s="209" t="str">
        <f>IF(ISBLANK(A235),"",IF(ISERROR(VLOOKUP(A235,'Cadastro-Estoque'!A:G,1,FALSE)),"Produto não cadastrado",VLOOKUP(A235,'Cadastro-Estoque'!A:G,2,FALSE)))</f>
        <v/>
      </c>
      <c r="H235" s="209" t="str">
        <f>IF(ISERROR(VLOOKUP(A235,'Cadastro-Estoque'!A:G,1,FALSE)),"",VLOOKUP(A235,'Cadastro-Estoque'!A:G,3,FALSE))</f>
        <v/>
      </c>
      <c r="I235" s="209" t="str">
        <f>IF(A235="","",INDEX(Boletim!F244:F353,IFERROR(MATCH(Saidas!A235,'Cadastro-Estoque'!A243:A352,0)," ")))</f>
        <v/>
      </c>
    </row>
    <row r="236" spans="4:9" ht="18.75" customHeight="1" x14ac:dyDescent="0.25">
      <c r="D236" s="207"/>
      <c r="E236" s="209" t="str">
        <f t="shared" si="5"/>
        <v/>
      </c>
      <c r="F236" s="209" t="str">
        <f>IF(ISBLANK(A236),"",IF(ISERROR(VLOOKUP(A236,'Cadastro-Estoque'!A:G,1,FALSE)),"Produto não cadastrado",VLOOKUP(A236,'Cadastro-Estoque'!A:G,4,FALSE)))</f>
        <v/>
      </c>
      <c r="G236" s="209" t="str">
        <f>IF(ISBLANK(A236),"",IF(ISERROR(VLOOKUP(A236,'Cadastro-Estoque'!A:G,1,FALSE)),"Produto não cadastrado",VLOOKUP(A236,'Cadastro-Estoque'!A:G,2,FALSE)))</f>
        <v/>
      </c>
      <c r="H236" s="209" t="str">
        <f>IF(ISERROR(VLOOKUP(A236,'Cadastro-Estoque'!A:G,1,FALSE)),"",VLOOKUP(A236,'Cadastro-Estoque'!A:G,3,FALSE))</f>
        <v/>
      </c>
      <c r="I236" s="209" t="str">
        <f>IF(A236="","",INDEX(Boletim!F245:F354,IFERROR(MATCH(Saidas!A236,'Cadastro-Estoque'!A244:A353,0)," ")))</f>
        <v/>
      </c>
    </row>
    <row r="237" spans="4:9" ht="18.75" customHeight="1" x14ac:dyDescent="0.25">
      <c r="D237" s="207"/>
      <c r="E237" s="209" t="str">
        <f t="shared" si="5"/>
        <v/>
      </c>
      <c r="F237" s="209" t="str">
        <f>IF(ISBLANK(A237),"",IF(ISERROR(VLOOKUP(A237,'Cadastro-Estoque'!A:G,1,FALSE)),"Produto não cadastrado",VLOOKUP(A237,'Cadastro-Estoque'!A:G,4,FALSE)))</f>
        <v/>
      </c>
      <c r="G237" s="209" t="str">
        <f>IF(ISBLANK(A237),"",IF(ISERROR(VLOOKUP(A237,'Cadastro-Estoque'!A:G,1,FALSE)),"Produto não cadastrado",VLOOKUP(A237,'Cadastro-Estoque'!A:G,2,FALSE)))</f>
        <v/>
      </c>
      <c r="H237" s="209" t="str">
        <f>IF(ISERROR(VLOOKUP(A237,'Cadastro-Estoque'!A:G,1,FALSE)),"",VLOOKUP(A237,'Cadastro-Estoque'!A:G,3,FALSE))</f>
        <v/>
      </c>
      <c r="I237" s="209" t="str">
        <f>IF(A237="","",INDEX(Boletim!F246:F355,IFERROR(MATCH(Saidas!A237,'Cadastro-Estoque'!A245:A354,0)," ")))</f>
        <v/>
      </c>
    </row>
    <row r="238" spans="4:9" ht="18.75" customHeight="1" x14ac:dyDescent="0.25">
      <c r="D238" s="207"/>
      <c r="E238" s="209" t="str">
        <f t="shared" si="5"/>
        <v/>
      </c>
      <c r="F238" s="209" t="str">
        <f>IF(ISBLANK(A238),"",IF(ISERROR(VLOOKUP(A238,'Cadastro-Estoque'!A:G,1,FALSE)),"Produto não cadastrado",VLOOKUP(A238,'Cadastro-Estoque'!A:G,4,FALSE)))</f>
        <v/>
      </c>
      <c r="G238" s="209" t="str">
        <f>IF(ISBLANK(A238),"",IF(ISERROR(VLOOKUP(A238,'Cadastro-Estoque'!A:G,1,FALSE)),"Produto não cadastrado",VLOOKUP(A238,'Cadastro-Estoque'!A:G,2,FALSE)))</f>
        <v/>
      </c>
      <c r="H238" s="209" t="str">
        <f>IF(ISERROR(VLOOKUP(A238,'Cadastro-Estoque'!A:G,1,FALSE)),"",VLOOKUP(A238,'Cadastro-Estoque'!A:G,3,FALSE))</f>
        <v/>
      </c>
      <c r="I238" s="209" t="str">
        <f>IF(A238="","",INDEX(Boletim!F247:F356,IFERROR(MATCH(Saidas!A238,'Cadastro-Estoque'!A246:A355,0)," ")))</f>
        <v/>
      </c>
    </row>
    <row r="239" spans="4:9" ht="18.75" customHeight="1" x14ac:dyDescent="0.25">
      <c r="D239" s="207"/>
      <c r="E239" s="209" t="str">
        <f t="shared" si="5"/>
        <v/>
      </c>
      <c r="F239" s="209" t="str">
        <f>IF(ISBLANK(A239),"",IF(ISERROR(VLOOKUP(A239,'Cadastro-Estoque'!A:G,1,FALSE)),"Produto não cadastrado",VLOOKUP(A239,'Cadastro-Estoque'!A:G,4,FALSE)))</f>
        <v/>
      </c>
      <c r="G239" s="209" t="str">
        <f>IF(ISBLANK(A239),"",IF(ISERROR(VLOOKUP(A239,'Cadastro-Estoque'!A:G,1,FALSE)),"Produto não cadastrado",VLOOKUP(A239,'Cadastro-Estoque'!A:G,2,FALSE)))</f>
        <v/>
      </c>
      <c r="H239" s="209" t="str">
        <f>IF(ISERROR(VLOOKUP(A239,'Cadastro-Estoque'!A:G,1,FALSE)),"",VLOOKUP(A239,'Cadastro-Estoque'!A:G,3,FALSE))</f>
        <v/>
      </c>
      <c r="I239" s="209" t="str">
        <f>IF(A239="","",INDEX(Boletim!F248:F357,IFERROR(MATCH(Saidas!A239,'Cadastro-Estoque'!A247:A356,0)," ")))</f>
        <v/>
      </c>
    </row>
    <row r="240" spans="4:9" ht="18.75" customHeight="1" x14ac:dyDescent="0.25">
      <c r="D240" s="207"/>
      <c r="E240" s="209" t="str">
        <f t="shared" si="5"/>
        <v/>
      </c>
      <c r="F240" s="209" t="str">
        <f>IF(ISBLANK(A240),"",IF(ISERROR(VLOOKUP(A240,'Cadastro-Estoque'!A:G,1,FALSE)),"Produto não cadastrado",VLOOKUP(A240,'Cadastro-Estoque'!A:G,4,FALSE)))</f>
        <v/>
      </c>
      <c r="G240" s="209" t="str">
        <f>IF(ISBLANK(A240),"",IF(ISERROR(VLOOKUP(A240,'Cadastro-Estoque'!A:G,1,FALSE)),"Produto não cadastrado",VLOOKUP(A240,'Cadastro-Estoque'!A:G,2,FALSE)))</f>
        <v/>
      </c>
      <c r="H240" s="209" t="str">
        <f>IF(ISERROR(VLOOKUP(A240,'Cadastro-Estoque'!A:G,1,FALSE)),"",VLOOKUP(A240,'Cadastro-Estoque'!A:G,3,FALSE))</f>
        <v/>
      </c>
      <c r="I240" s="209" t="str">
        <f>IF(A240="","",INDEX(Boletim!F249:F358,IFERROR(MATCH(Saidas!A240,'Cadastro-Estoque'!A248:A357,0)," ")))</f>
        <v/>
      </c>
    </row>
    <row r="241" spans="4:9" ht="18.75" customHeight="1" x14ac:dyDescent="0.25">
      <c r="D241" s="207"/>
      <c r="E241" s="209" t="str">
        <f t="shared" si="5"/>
        <v/>
      </c>
      <c r="F241" s="209" t="str">
        <f>IF(ISBLANK(A241),"",IF(ISERROR(VLOOKUP(A241,'Cadastro-Estoque'!A:G,1,FALSE)),"Produto não cadastrado",VLOOKUP(A241,'Cadastro-Estoque'!A:G,4,FALSE)))</f>
        <v/>
      </c>
      <c r="G241" s="209" t="str">
        <f>IF(ISBLANK(A241),"",IF(ISERROR(VLOOKUP(A241,'Cadastro-Estoque'!A:G,1,FALSE)),"Produto não cadastrado",VLOOKUP(A241,'Cadastro-Estoque'!A:G,2,FALSE)))</f>
        <v/>
      </c>
      <c r="H241" s="209" t="str">
        <f>IF(ISERROR(VLOOKUP(A241,'Cadastro-Estoque'!A:G,1,FALSE)),"",VLOOKUP(A241,'Cadastro-Estoque'!A:G,3,FALSE))</f>
        <v/>
      </c>
      <c r="I241" s="209" t="str">
        <f>IF(A241="","",INDEX(Boletim!F250:F359,IFERROR(MATCH(Saidas!A241,'Cadastro-Estoque'!A249:A358,0)," ")))</f>
        <v/>
      </c>
    </row>
    <row r="242" spans="4:9" ht="18.75" customHeight="1" x14ac:dyDescent="0.25">
      <c r="D242" s="207"/>
      <c r="E242" s="209" t="str">
        <f t="shared" si="5"/>
        <v/>
      </c>
      <c r="F242" s="209" t="str">
        <f>IF(ISBLANK(A242),"",IF(ISERROR(VLOOKUP(A242,'Cadastro-Estoque'!A:G,1,FALSE)),"Produto não cadastrado",VLOOKUP(A242,'Cadastro-Estoque'!A:G,4,FALSE)))</f>
        <v/>
      </c>
      <c r="G242" s="209" t="str">
        <f>IF(ISBLANK(A242),"",IF(ISERROR(VLOOKUP(A242,'Cadastro-Estoque'!A:G,1,FALSE)),"Produto não cadastrado",VLOOKUP(A242,'Cadastro-Estoque'!A:G,2,FALSE)))</f>
        <v/>
      </c>
      <c r="H242" s="209" t="str">
        <f>IF(ISERROR(VLOOKUP(A242,'Cadastro-Estoque'!A:G,1,FALSE)),"",VLOOKUP(A242,'Cadastro-Estoque'!A:G,3,FALSE))</f>
        <v/>
      </c>
      <c r="I242" s="209" t="str">
        <f>IF(A242="","",INDEX(Boletim!F251:F360,IFERROR(MATCH(Saidas!A242,'Cadastro-Estoque'!A250:A359,0)," ")))</f>
        <v/>
      </c>
    </row>
    <row r="243" spans="4:9" ht="18.75" customHeight="1" x14ac:dyDescent="0.25">
      <c r="D243" s="207"/>
      <c r="E243" s="209" t="str">
        <f t="shared" si="5"/>
        <v/>
      </c>
      <c r="F243" s="209" t="str">
        <f>IF(ISBLANK(A243),"",IF(ISERROR(VLOOKUP(A243,'Cadastro-Estoque'!A:G,1,FALSE)),"Produto não cadastrado",VLOOKUP(A243,'Cadastro-Estoque'!A:G,4,FALSE)))</f>
        <v/>
      </c>
      <c r="G243" s="209" t="str">
        <f>IF(ISBLANK(A243),"",IF(ISERROR(VLOOKUP(A243,'Cadastro-Estoque'!A:G,1,FALSE)),"Produto não cadastrado",VLOOKUP(A243,'Cadastro-Estoque'!A:G,2,FALSE)))</f>
        <v/>
      </c>
      <c r="H243" s="209" t="str">
        <f>IF(ISERROR(VLOOKUP(A243,'Cadastro-Estoque'!A:G,1,FALSE)),"",VLOOKUP(A243,'Cadastro-Estoque'!A:G,3,FALSE))</f>
        <v/>
      </c>
      <c r="I243" s="209" t="str">
        <f>IF(A243="","",INDEX(Boletim!F252:F361,IFERROR(MATCH(Saidas!A243,'Cadastro-Estoque'!A251:A360,0)," ")))</f>
        <v/>
      </c>
    </row>
    <row r="244" spans="4:9" ht="18.75" customHeight="1" x14ac:dyDescent="0.25">
      <c r="D244" s="207"/>
      <c r="E244" s="209" t="str">
        <f t="shared" si="5"/>
        <v/>
      </c>
      <c r="F244" s="209" t="str">
        <f>IF(ISBLANK(A244),"",IF(ISERROR(VLOOKUP(A244,'Cadastro-Estoque'!A:G,1,FALSE)),"Produto não cadastrado",VLOOKUP(A244,'Cadastro-Estoque'!A:G,4,FALSE)))</f>
        <v/>
      </c>
      <c r="G244" s="209" t="str">
        <f>IF(ISBLANK(A244),"",IF(ISERROR(VLOOKUP(A244,'Cadastro-Estoque'!A:G,1,FALSE)),"Produto não cadastrado",VLOOKUP(A244,'Cadastro-Estoque'!A:G,2,FALSE)))</f>
        <v/>
      </c>
      <c r="H244" s="209" t="str">
        <f>IF(ISERROR(VLOOKUP(A244,'Cadastro-Estoque'!A:G,1,FALSE)),"",VLOOKUP(A244,'Cadastro-Estoque'!A:G,3,FALSE))</f>
        <v/>
      </c>
      <c r="I244" s="209" t="str">
        <f>IF(A244="","",INDEX(Boletim!F253:F362,IFERROR(MATCH(Saidas!A244,'Cadastro-Estoque'!A252:A361,0)," ")))</f>
        <v/>
      </c>
    </row>
    <row r="245" spans="4:9" ht="18.75" customHeight="1" x14ac:dyDescent="0.25">
      <c r="D245" s="207"/>
      <c r="E245" s="209" t="str">
        <f t="shared" si="5"/>
        <v/>
      </c>
      <c r="F245" s="209" t="str">
        <f>IF(ISBLANK(A245),"",IF(ISERROR(VLOOKUP(A245,'Cadastro-Estoque'!A:G,1,FALSE)),"Produto não cadastrado",VLOOKUP(A245,'Cadastro-Estoque'!A:G,4,FALSE)))</f>
        <v/>
      </c>
      <c r="G245" s="209" t="str">
        <f>IF(ISBLANK(A245),"",IF(ISERROR(VLOOKUP(A245,'Cadastro-Estoque'!A:G,1,FALSE)),"Produto não cadastrado",VLOOKUP(A245,'Cadastro-Estoque'!A:G,2,FALSE)))</f>
        <v/>
      </c>
      <c r="H245" s="209" t="str">
        <f>IF(ISERROR(VLOOKUP(A245,'Cadastro-Estoque'!A:G,1,FALSE)),"",VLOOKUP(A245,'Cadastro-Estoque'!A:G,3,FALSE))</f>
        <v/>
      </c>
      <c r="I245" s="209" t="str">
        <f>IF(A245="","",INDEX(Boletim!F254:F363,IFERROR(MATCH(Saidas!A245,'Cadastro-Estoque'!A253:A362,0)," ")))</f>
        <v/>
      </c>
    </row>
    <row r="246" spans="4:9" ht="18.75" customHeight="1" x14ac:dyDescent="0.25">
      <c r="D246" s="207"/>
      <c r="E246" s="209" t="str">
        <f t="shared" si="5"/>
        <v/>
      </c>
      <c r="F246" s="209" t="str">
        <f>IF(ISBLANK(A246),"",IF(ISERROR(VLOOKUP(A246,'Cadastro-Estoque'!A:G,1,FALSE)),"Produto não cadastrado",VLOOKUP(A246,'Cadastro-Estoque'!A:G,4,FALSE)))</f>
        <v/>
      </c>
      <c r="G246" s="209" t="str">
        <f>IF(ISBLANK(A246),"",IF(ISERROR(VLOOKUP(A246,'Cadastro-Estoque'!A:G,1,FALSE)),"Produto não cadastrado",VLOOKUP(A246,'Cadastro-Estoque'!A:G,2,FALSE)))</f>
        <v/>
      </c>
      <c r="H246" s="209" t="str">
        <f>IF(ISERROR(VLOOKUP(A246,'Cadastro-Estoque'!A:G,1,FALSE)),"",VLOOKUP(A246,'Cadastro-Estoque'!A:G,3,FALSE))</f>
        <v/>
      </c>
      <c r="I246" s="209" t="str">
        <f>IF(A246="","",INDEX(Boletim!F255:F364,IFERROR(MATCH(Saidas!A246,'Cadastro-Estoque'!A254:A363,0)," ")))</f>
        <v/>
      </c>
    </row>
    <row r="247" spans="4:9" ht="18.75" customHeight="1" x14ac:dyDescent="0.25">
      <c r="D247" s="207"/>
      <c r="E247" s="209" t="str">
        <f t="shared" si="5"/>
        <v/>
      </c>
      <c r="F247" s="209" t="str">
        <f>IF(ISBLANK(A247),"",IF(ISERROR(VLOOKUP(A247,'Cadastro-Estoque'!A:G,1,FALSE)),"Produto não cadastrado",VLOOKUP(A247,'Cadastro-Estoque'!A:G,4,FALSE)))</f>
        <v/>
      </c>
      <c r="G247" s="209" t="str">
        <f>IF(ISBLANK(A247),"",IF(ISERROR(VLOOKUP(A247,'Cadastro-Estoque'!A:G,1,FALSE)),"Produto não cadastrado",VLOOKUP(A247,'Cadastro-Estoque'!A:G,2,FALSE)))</f>
        <v/>
      </c>
      <c r="H247" s="209" t="str">
        <f>IF(ISERROR(VLOOKUP(A247,'Cadastro-Estoque'!A:G,1,FALSE)),"",VLOOKUP(A247,'Cadastro-Estoque'!A:G,3,FALSE))</f>
        <v/>
      </c>
      <c r="I247" s="209" t="str">
        <f>IF(A247="","",INDEX(Boletim!F256:F365,IFERROR(MATCH(Saidas!A247,'Cadastro-Estoque'!A255:A364,0)," ")))</f>
        <v/>
      </c>
    </row>
    <row r="248" spans="4:9" ht="18.75" customHeight="1" x14ac:dyDescent="0.25">
      <c r="D248" s="207"/>
      <c r="E248" s="209" t="str">
        <f t="shared" si="5"/>
        <v/>
      </c>
      <c r="F248" s="209" t="str">
        <f>IF(ISBLANK(A248),"",IF(ISERROR(VLOOKUP(A248,'Cadastro-Estoque'!A:G,1,FALSE)),"Produto não cadastrado",VLOOKUP(A248,'Cadastro-Estoque'!A:G,4,FALSE)))</f>
        <v/>
      </c>
      <c r="G248" s="209" t="str">
        <f>IF(ISBLANK(A248),"",IF(ISERROR(VLOOKUP(A248,'Cadastro-Estoque'!A:G,1,FALSE)),"Produto não cadastrado",VLOOKUP(A248,'Cadastro-Estoque'!A:G,2,FALSE)))</f>
        <v/>
      </c>
      <c r="H248" s="209" t="str">
        <f>IF(ISERROR(VLOOKUP(A248,'Cadastro-Estoque'!A:G,1,FALSE)),"",VLOOKUP(A248,'Cadastro-Estoque'!A:G,3,FALSE))</f>
        <v/>
      </c>
      <c r="I248" s="209" t="str">
        <f>IF(A248="","",INDEX(Boletim!F257:F366,IFERROR(MATCH(Saidas!A248,'Cadastro-Estoque'!A256:A365,0)," ")))</f>
        <v/>
      </c>
    </row>
    <row r="249" spans="4:9" ht="18.75" customHeight="1" x14ac:dyDescent="0.25">
      <c r="D249" s="207"/>
      <c r="E249" s="209" t="str">
        <f t="shared" si="5"/>
        <v/>
      </c>
      <c r="F249" s="209" t="str">
        <f>IF(ISBLANK(A249),"",IF(ISERROR(VLOOKUP(A249,'Cadastro-Estoque'!A:G,1,FALSE)),"Produto não cadastrado",VLOOKUP(A249,'Cadastro-Estoque'!A:G,4,FALSE)))</f>
        <v/>
      </c>
      <c r="G249" s="209" t="str">
        <f>IF(ISBLANK(A249),"",IF(ISERROR(VLOOKUP(A249,'Cadastro-Estoque'!A:G,1,FALSE)),"Produto não cadastrado",VLOOKUP(A249,'Cadastro-Estoque'!A:G,2,FALSE)))</f>
        <v/>
      </c>
      <c r="H249" s="209" t="str">
        <f>IF(ISERROR(VLOOKUP(A249,'Cadastro-Estoque'!A:G,1,FALSE)),"",VLOOKUP(A249,'Cadastro-Estoque'!A:G,3,FALSE))</f>
        <v/>
      </c>
      <c r="I249" s="209" t="str">
        <f>IF(A249="","",INDEX(Boletim!F258:F367,IFERROR(MATCH(Saidas!A249,'Cadastro-Estoque'!A257:A366,0)," ")))</f>
        <v/>
      </c>
    </row>
    <row r="250" spans="4:9" ht="18.75" customHeight="1" x14ac:dyDescent="0.25">
      <c r="D250" s="207"/>
      <c r="E250" s="209" t="str">
        <f t="shared" si="5"/>
        <v/>
      </c>
      <c r="F250" s="209" t="str">
        <f>IF(ISBLANK(A250),"",IF(ISERROR(VLOOKUP(A250,'Cadastro-Estoque'!A:G,1,FALSE)),"Produto não cadastrado",VLOOKUP(A250,'Cadastro-Estoque'!A:G,4,FALSE)))</f>
        <v/>
      </c>
      <c r="G250" s="209" t="str">
        <f>IF(ISBLANK(A250),"",IF(ISERROR(VLOOKUP(A250,'Cadastro-Estoque'!A:G,1,FALSE)),"Produto não cadastrado",VLOOKUP(A250,'Cadastro-Estoque'!A:G,2,FALSE)))</f>
        <v/>
      </c>
      <c r="H250" s="209" t="str">
        <f>IF(ISERROR(VLOOKUP(A250,'Cadastro-Estoque'!A:G,1,FALSE)),"",VLOOKUP(A250,'Cadastro-Estoque'!A:G,3,FALSE))</f>
        <v/>
      </c>
      <c r="I250" s="209" t="str">
        <f>IF(A250="","",INDEX(Boletim!F259:F368,IFERROR(MATCH(Saidas!A250,'Cadastro-Estoque'!A258:A367,0)," ")))</f>
        <v/>
      </c>
    </row>
    <row r="251" spans="4:9" ht="18.75" customHeight="1" x14ac:dyDescent="0.25">
      <c r="D251" s="207"/>
      <c r="E251" s="209" t="str">
        <f t="shared" si="5"/>
        <v/>
      </c>
      <c r="F251" s="209" t="str">
        <f>IF(ISBLANK(A251),"",IF(ISERROR(VLOOKUP(A251,'Cadastro-Estoque'!A:G,1,FALSE)),"Produto não cadastrado",VLOOKUP(A251,'Cadastro-Estoque'!A:G,4,FALSE)))</f>
        <v/>
      </c>
      <c r="G251" s="209" t="str">
        <f>IF(ISBLANK(A251),"",IF(ISERROR(VLOOKUP(A251,'Cadastro-Estoque'!A:G,1,FALSE)),"Produto não cadastrado",VLOOKUP(A251,'Cadastro-Estoque'!A:G,2,FALSE)))</f>
        <v/>
      </c>
      <c r="H251" s="209" t="str">
        <f>IF(ISERROR(VLOOKUP(A251,'Cadastro-Estoque'!A:G,1,FALSE)),"",VLOOKUP(A251,'Cadastro-Estoque'!A:G,3,FALSE))</f>
        <v/>
      </c>
      <c r="I251" s="209" t="str">
        <f>IF(A251="","",INDEX(Boletim!F260:F369,IFERROR(MATCH(Saidas!A251,'Cadastro-Estoque'!A259:A368,0)," ")))</f>
        <v/>
      </c>
    </row>
    <row r="252" spans="4:9" ht="18.75" customHeight="1" x14ac:dyDescent="0.25">
      <c r="D252" s="207"/>
      <c r="E252" s="209" t="str">
        <f t="shared" si="5"/>
        <v/>
      </c>
      <c r="F252" s="209" t="str">
        <f>IF(ISBLANK(A252),"",IF(ISERROR(VLOOKUP(A252,'Cadastro-Estoque'!A:G,1,FALSE)),"Produto não cadastrado",VLOOKUP(A252,'Cadastro-Estoque'!A:G,4,FALSE)))</f>
        <v/>
      </c>
      <c r="G252" s="209" t="str">
        <f>IF(ISBLANK(A252),"",IF(ISERROR(VLOOKUP(A252,'Cadastro-Estoque'!A:G,1,FALSE)),"Produto não cadastrado",VLOOKUP(A252,'Cadastro-Estoque'!A:G,2,FALSE)))</f>
        <v/>
      </c>
      <c r="H252" s="209" t="str">
        <f>IF(ISERROR(VLOOKUP(A252,'Cadastro-Estoque'!A:G,1,FALSE)),"",VLOOKUP(A252,'Cadastro-Estoque'!A:G,3,FALSE))</f>
        <v/>
      </c>
      <c r="I252" s="209" t="str">
        <f>IF(A252="","",INDEX(Boletim!F261:F370,IFERROR(MATCH(Saidas!A252,'Cadastro-Estoque'!A260:A369,0)," ")))</f>
        <v/>
      </c>
    </row>
    <row r="253" spans="4:9" ht="18.75" customHeight="1" x14ac:dyDescent="0.25">
      <c r="D253" s="207"/>
      <c r="E253" s="209" t="str">
        <f t="shared" si="5"/>
        <v/>
      </c>
      <c r="F253" s="209" t="str">
        <f>IF(ISBLANK(A253),"",IF(ISERROR(VLOOKUP(A253,'Cadastro-Estoque'!A:G,1,FALSE)),"Produto não cadastrado",VLOOKUP(A253,'Cadastro-Estoque'!A:G,4,FALSE)))</f>
        <v/>
      </c>
      <c r="G253" s="209" t="str">
        <f>IF(ISBLANK(A253),"",IF(ISERROR(VLOOKUP(A253,'Cadastro-Estoque'!A:G,1,FALSE)),"Produto não cadastrado",VLOOKUP(A253,'Cadastro-Estoque'!A:G,2,FALSE)))</f>
        <v/>
      </c>
      <c r="H253" s="209" t="str">
        <f>IF(ISERROR(VLOOKUP(A253,'Cadastro-Estoque'!A:G,1,FALSE)),"",VLOOKUP(A253,'Cadastro-Estoque'!A:G,3,FALSE))</f>
        <v/>
      </c>
      <c r="I253" s="209" t="str">
        <f>IF(A253="","",INDEX(Boletim!F262:F371,IFERROR(MATCH(Saidas!A253,'Cadastro-Estoque'!A261:A370,0)," ")))</f>
        <v/>
      </c>
    </row>
    <row r="254" spans="4:9" ht="18.75" customHeight="1" x14ac:dyDescent="0.25">
      <c r="D254" s="207"/>
      <c r="E254" s="209" t="str">
        <f t="shared" si="5"/>
        <v/>
      </c>
      <c r="F254" s="209" t="str">
        <f>IF(ISBLANK(A254),"",IF(ISERROR(VLOOKUP(A254,'Cadastro-Estoque'!A:G,1,FALSE)),"Produto não cadastrado",VLOOKUP(A254,'Cadastro-Estoque'!A:G,4,FALSE)))</f>
        <v/>
      </c>
      <c r="G254" s="209" t="str">
        <f>IF(ISBLANK(A254),"",IF(ISERROR(VLOOKUP(A254,'Cadastro-Estoque'!A:G,1,FALSE)),"Produto não cadastrado",VLOOKUP(A254,'Cadastro-Estoque'!A:G,2,FALSE)))</f>
        <v/>
      </c>
      <c r="H254" s="209" t="str">
        <f>IF(ISERROR(VLOOKUP(A254,'Cadastro-Estoque'!A:G,1,FALSE)),"",VLOOKUP(A254,'Cadastro-Estoque'!A:G,3,FALSE))</f>
        <v/>
      </c>
      <c r="I254" s="209" t="str">
        <f>IF(A254="","",INDEX(Boletim!F263:F372,IFERROR(MATCH(Saidas!A254,'Cadastro-Estoque'!A262:A371,0)," ")))</f>
        <v/>
      </c>
    </row>
    <row r="255" spans="4:9" ht="18.75" customHeight="1" x14ac:dyDescent="0.25">
      <c r="D255" s="207"/>
      <c r="E255" s="209" t="str">
        <f t="shared" si="5"/>
        <v/>
      </c>
      <c r="F255" s="209" t="str">
        <f>IF(ISBLANK(A255),"",IF(ISERROR(VLOOKUP(A255,'Cadastro-Estoque'!A:G,1,FALSE)),"Produto não cadastrado",VLOOKUP(A255,'Cadastro-Estoque'!A:G,4,FALSE)))</f>
        <v/>
      </c>
      <c r="G255" s="209" t="str">
        <f>IF(ISBLANK(A255),"",IF(ISERROR(VLOOKUP(A255,'Cadastro-Estoque'!A:G,1,FALSE)),"Produto não cadastrado",VLOOKUP(A255,'Cadastro-Estoque'!A:G,2,FALSE)))</f>
        <v/>
      </c>
      <c r="H255" s="209" t="str">
        <f>IF(ISERROR(VLOOKUP(A255,'Cadastro-Estoque'!A:G,1,FALSE)),"",VLOOKUP(A255,'Cadastro-Estoque'!A:G,3,FALSE))</f>
        <v/>
      </c>
      <c r="I255" s="209" t="str">
        <f>IF(A255="","",INDEX(Boletim!F264:F373,IFERROR(MATCH(Saidas!A255,'Cadastro-Estoque'!A263:A372,0)," ")))</f>
        <v/>
      </c>
    </row>
    <row r="256" spans="4:9" ht="18.75" customHeight="1" x14ac:dyDescent="0.25">
      <c r="D256" s="207"/>
      <c r="E256" s="209" t="str">
        <f t="shared" si="5"/>
        <v/>
      </c>
      <c r="F256" s="209" t="str">
        <f>IF(ISBLANK(A256),"",IF(ISERROR(VLOOKUP(A256,'Cadastro-Estoque'!A:G,1,FALSE)),"Produto não cadastrado",VLOOKUP(A256,'Cadastro-Estoque'!A:G,4,FALSE)))</f>
        <v/>
      </c>
      <c r="G256" s="209" t="str">
        <f>IF(ISBLANK(A256),"",IF(ISERROR(VLOOKUP(A256,'Cadastro-Estoque'!A:G,1,FALSE)),"Produto não cadastrado",VLOOKUP(A256,'Cadastro-Estoque'!A:G,2,FALSE)))</f>
        <v/>
      </c>
      <c r="H256" s="209" t="str">
        <f>IF(ISERROR(VLOOKUP(A256,'Cadastro-Estoque'!A:G,1,FALSE)),"",VLOOKUP(A256,'Cadastro-Estoque'!A:G,3,FALSE))</f>
        <v/>
      </c>
      <c r="I256" s="209" t="str">
        <f>IF(A256="","",INDEX(Boletim!F265:F374,IFERROR(MATCH(Saidas!A256,'Cadastro-Estoque'!A264:A373,0)," ")))</f>
        <v/>
      </c>
    </row>
    <row r="257" spans="4:9" ht="18.75" customHeight="1" x14ac:dyDescent="0.25">
      <c r="D257" s="207"/>
      <c r="E257" s="209" t="str">
        <f t="shared" si="5"/>
        <v/>
      </c>
      <c r="F257" s="209" t="str">
        <f>IF(ISBLANK(A257),"",IF(ISERROR(VLOOKUP(A257,'Cadastro-Estoque'!A:G,1,FALSE)),"Produto não cadastrado",VLOOKUP(A257,'Cadastro-Estoque'!A:G,4,FALSE)))</f>
        <v/>
      </c>
      <c r="G257" s="209" t="str">
        <f>IF(ISBLANK(A257),"",IF(ISERROR(VLOOKUP(A257,'Cadastro-Estoque'!A:G,1,FALSE)),"Produto não cadastrado",VLOOKUP(A257,'Cadastro-Estoque'!A:G,2,FALSE)))</f>
        <v/>
      </c>
      <c r="H257" s="209" t="str">
        <f>IF(ISERROR(VLOOKUP(A257,'Cadastro-Estoque'!A:G,1,FALSE)),"",VLOOKUP(A257,'Cadastro-Estoque'!A:G,3,FALSE))</f>
        <v/>
      </c>
      <c r="I257" s="209" t="str">
        <f>IF(A257="","",INDEX(Boletim!F266:F375,IFERROR(MATCH(Saidas!A257,'Cadastro-Estoque'!A265:A374,0)," ")))</f>
        <v/>
      </c>
    </row>
    <row r="258" spans="4:9" ht="18.75" customHeight="1" x14ac:dyDescent="0.25">
      <c r="D258" s="207"/>
      <c r="E258" s="209" t="str">
        <f t="shared" si="5"/>
        <v/>
      </c>
      <c r="F258" s="209" t="str">
        <f>IF(ISBLANK(A258),"",IF(ISERROR(VLOOKUP(A258,'Cadastro-Estoque'!A:G,1,FALSE)),"Produto não cadastrado",VLOOKUP(A258,'Cadastro-Estoque'!A:G,4,FALSE)))</f>
        <v/>
      </c>
      <c r="G258" s="209" t="str">
        <f>IF(ISBLANK(A258),"",IF(ISERROR(VLOOKUP(A258,'Cadastro-Estoque'!A:G,1,FALSE)),"Produto não cadastrado",VLOOKUP(A258,'Cadastro-Estoque'!A:G,2,FALSE)))</f>
        <v/>
      </c>
      <c r="H258" s="209" t="str">
        <f>IF(ISERROR(VLOOKUP(A258,'Cadastro-Estoque'!A:G,1,FALSE)),"",VLOOKUP(A258,'Cadastro-Estoque'!A:G,3,FALSE))</f>
        <v/>
      </c>
      <c r="I258" s="209" t="str">
        <f>IF(A258="","",INDEX(Boletim!F267:F376,IFERROR(MATCH(Saidas!A258,'Cadastro-Estoque'!A266:A375,0)," ")))</f>
        <v/>
      </c>
    </row>
    <row r="259" spans="4:9" ht="18.75" customHeight="1" x14ac:dyDescent="0.25">
      <c r="D259" s="207"/>
      <c r="E259" s="209" t="str">
        <f t="shared" si="5"/>
        <v/>
      </c>
      <c r="F259" s="209" t="str">
        <f>IF(ISBLANK(A259),"",IF(ISERROR(VLOOKUP(A259,'Cadastro-Estoque'!A:G,1,FALSE)),"Produto não cadastrado",VLOOKUP(A259,'Cadastro-Estoque'!A:G,4,FALSE)))</f>
        <v/>
      </c>
      <c r="G259" s="209" t="str">
        <f>IF(ISBLANK(A259),"",IF(ISERROR(VLOOKUP(A259,'Cadastro-Estoque'!A:G,1,FALSE)),"Produto não cadastrado",VLOOKUP(A259,'Cadastro-Estoque'!A:G,2,FALSE)))</f>
        <v/>
      </c>
      <c r="H259" s="209" t="str">
        <f>IF(ISERROR(VLOOKUP(A259,'Cadastro-Estoque'!A:G,1,FALSE)),"",VLOOKUP(A259,'Cadastro-Estoque'!A:G,3,FALSE))</f>
        <v/>
      </c>
      <c r="I259" s="209" t="str">
        <f>IF(A259="","",INDEX(Boletim!F268:F377,IFERROR(MATCH(Saidas!A259,'Cadastro-Estoque'!A267:A376,0)," ")))</f>
        <v/>
      </c>
    </row>
    <row r="260" spans="4:9" ht="18.75" customHeight="1" x14ac:dyDescent="0.25">
      <c r="D260" s="207"/>
      <c r="E260" s="209" t="str">
        <f t="shared" si="5"/>
        <v/>
      </c>
      <c r="F260" s="209" t="str">
        <f>IF(ISBLANK(A260),"",IF(ISERROR(VLOOKUP(A260,'Cadastro-Estoque'!A:G,1,FALSE)),"Produto não cadastrado",VLOOKUP(A260,'Cadastro-Estoque'!A:G,4,FALSE)))</f>
        <v/>
      </c>
      <c r="G260" s="209" t="str">
        <f>IF(ISBLANK(A260),"",IF(ISERROR(VLOOKUP(A260,'Cadastro-Estoque'!A:G,1,FALSE)),"Produto não cadastrado",VLOOKUP(A260,'Cadastro-Estoque'!A:G,2,FALSE)))</f>
        <v/>
      </c>
      <c r="H260" s="209" t="str">
        <f>IF(ISERROR(VLOOKUP(A260,'Cadastro-Estoque'!A:G,1,FALSE)),"",VLOOKUP(A260,'Cadastro-Estoque'!A:G,3,FALSE))</f>
        <v/>
      </c>
      <c r="I260" s="209" t="str">
        <f>IF(A260="","",INDEX(Boletim!F269:F378,IFERROR(MATCH(Saidas!A260,'Cadastro-Estoque'!A268:A377,0)," ")))</f>
        <v/>
      </c>
    </row>
    <row r="261" spans="4:9" ht="18.75" customHeight="1" x14ac:dyDescent="0.25">
      <c r="D261" s="207"/>
      <c r="E261" s="209" t="str">
        <f t="shared" si="5"/>
        <v/>
      </c>
      <c r="F261" s="209" t="str">
        <f>IF(ISBLANK(A261),"",IF(ISERROR(VLOOKUP(A261,'Cadastro-Estoque'!A:G,1,FALSE)),"Produto não cadastrado",VLOOKUP(A261,'Cadastro-Estoque'!A:G,4,FALSE)))</f>
        <v/>
      </c>
      <c r="G261" s="209" t="str">
        <f>IF(ISBLANK(A261),"",IF(ISERROR(VLOOKUP(A261,'Cadastro-Estoque'!A:G,1,FALSE)),"Produto não cadastrado",VLOOKUP(A261,'Cadastro-Estoque'!A:G,2,FALSE)))</f>
        <v/>
      </c>
      <c r="H261" s="209" t="str">
        <f>IF(ISERROR(VLOOKUP(A261,'Cadastro-Estoque'!A:G,1,FALSE)),"",VLOOKUP(A261,'Cadastro-Estoque'!A:G,3,FALSE))</f>
        <v/>
      </c>
      <c r="I261" s="209" t="str">
        <f>IF(A261="","",INDEX(Boletim!F270:F379,IFERROR(MATCH(Saidas!A261,'Cadastro-Estoque'!A269:A378,0)," ")))</f>
        <v/>
      </c>
    </row>
    <row r="262" spans="4:9" ht="18.75" customHeight="1" x14ac:dyDescent="0.25">
      <c r="D262" s="207"/>
      <c r="E262" s="209" t="str">
        <f t="shared" si="5"/>
        <v/>
      </c>
      <c r="F262" s="209" t="str">
        <f>IF(ISBLANK(A262),"",IF(ISERROR(VLOOKUP(A262,'Cadastro-Estoque'!A:G,1,FALSE)),"Produto não cadastrado",VLOOKUP(A262,'Cadastro-Estoque'!A:G,4,FALSE)))</f>
        <v/>
      </c>
      <c r="G262" s="209" t="str">
        <f>IF(ISBLANK(A262),"",IF(ISERROR(VLOOKUP(A262,'Cadastro-Estoque'!A:G,1,FALSE)),"Produto não cadastrado",VLOOKUP(A262,'Cadastro-Estoque'!A:G,2,FALSE)))</f>
        <v/>
      </c>
      <c r="H262" s="209" t="str">
        <f>IF(ISERROR(VLOOKUP(A262,'Cadastro-Estoque'!A:G,1,FALSE)),"",VLOOKUP(A262,'Cadastro-Estoque'!A:G,3,FALSE))</f>
        <v/>
      </c>
      <c r="I262" s="209" t="str">
        <f>IF(A262="","",INDEX(Boletim!F271:F380,IFERROR(MATCH(Saidas!A262,'Cadastro-Estoque'!A270:A379,0)," ")))</f>
        <v/>
      </c>
    </row>
    <row r="263" spans="4:9" ht="18.75" customHeight="1" x14ac:dyDescent="0.25">
      <c r="D263" s="207"/>
      <c r="E263" s="209" t="str">
        <f t="shared" si="5"/>
        <v/>
      </c>
      <c r="F263" s="209" t="str">
        <f>IF(ISBLANK(A263),"",IF(ISERROR(VLOOKUP(A263,'Cadastro-Estoque'!A:G,1,FALSE)),"Produto não cadastrado",VLOOKUP(A263,'Cadastro-Estoque'!A:G,4,FALSE)))</f>
        <v/>
      </c>
      <c r="G263" s="209" t="str">
        <f>IF(ISBLANK(A263),"",IF(ISERROR(VLOOKUP(A263,'Cadastro-Estoque'!A:G,1,FALSE)),"Produto não cadastrado",VLOOKUP(A263,'Cadastro-Estoque'!A:G,2,FALSE)))</f>
        <v/>
      </c>
      <c r="H263" s="209" t="str">
        <f>IF(ISERROR(VLOOKUP(A263,'Cadastro-Estoque'!A:G,1,FALSE)),"",VLOOKUP(A263,'Cadastro-Estoque'!A:G,3,FALSE))</f>
        <v/>
      </c>
      <c r="I263" s="209" t="str">
        <f>IF(A263="","",INDEX(Boletim!F272:F381,IFERROR(MATCH(Saidas!A263,'Cadastro-Estoque'!A271:A380,0)," ")))</f>
        <v/>
      </c>
    </row>
    <row r="264" spans="4:9" ht="18.75" customHeight="1" x14ac:dyDescent="0.25">
      <c r="D264" s="207"/>
      <c r="E264" s="209" t="str">
        <f t="shared" si="5"/>
        <v/>
      </c>
      <c r="F264" s="209" t="str">
        <f>IF(ISBLANK(A264),"",IF(ISERROR(VLOOKUP(A264,'Cadastro-Estoque'!A:G,1,FALSE)),"Produto não cadastrado",VLOOKUP(A264,'Cadastro-Estoque'!A:G,4,FALSE)))</f>
        <v/>
      </c>
      <c r="G264" s="209" t="str">
        <f>IF(ISBLANK(A264),"",IF(ISERROR(VLOOKUP(A264,'Cadastro-Estoque'!A:G,1,FALSE)),"Produto não cadastrado",VLOOKUP(A264,'Cadastro-Estoque'!A:G,2,FALSE)))</f>
        <v/>
      </c>
      <c r="H264" s="209" t="str">
        <f>IF(ISERROR(VLOOKUP(A264,'Cadastro-Estoque'!A:G,1,FALSE)),"",VLOOKUP(A264,'Cadastro-Estoque'!A:G,3,FALSE))</f>
        <v/>
      </c>
      <c r="I264" s="209" t="str">
        <f>IF(A264="","",INDEX(Boletim!F273:F382,IFERROR(MATCH(Saidas!A264,'Cadastro-Estoque'!A272:A381,0)," ")))</f>
        <v/>
      </c>
    </row>
    <row r="265" spans="4:9" ht="18.75" customHeight="1" x14ac:dyDescent="0.25">
      <c r="D265" s="207"/>
      <c r="E265" s="209" t="str">
        <f t="shared" si="5"/>
        <v/>
      </c>
      <c r="F265" s="209" t="str">
        <f>IF(ISBLANK(A265),"",IF(ISERROR(VLOOKUP(A265,'Cadastro-Estoque'!A:G,1,FALSE)),"Produto não cadastrado",VLOOKUP(A265,'Cadastro-Estoque'!A:G,4,FALSE)))</f>
        <v/>
      </c>
      <c r="G265" s="209" t="str">
        <f>IF(ISBLANK(A265),"",IF(ISERROR(VLOOKUP(A265,'Cadastro-Estoque'!A:G,1,FALSE)),"Produto não cadastrado",VLOOKUP(A265,'Cadastro-Estoque'!A:G,2,FALSE)))</f>
        <v/>
      </c>
      <c r="H265" s="209" t="str">
        <f>IF(ISERROR(VLOOKUP(A265,'Cadastro-Estoque'!A:G,1,FALSE)),"",VLOOKUP(A265,'Cadastro-Estoque'!A:G,3,FALSE))</f>
        <v/>
      </c>
      <c r="I265" s="209" t="str">
        <f>IF(A265="","",INDEX(Boletim!F274:F383,IFERROR(MATCH(Saidas!A265,'Cadastro-Estoque'!A273:A382,0)," ")))</f>
        <v/>
      </c>
    </row>
    <row r="266" spans="4:9" ht="18.75" customHeight="1" x14ac:dyDescent="0.25">
      <c r="D266" s="207"/>
      <c r="E266" s="209" t="str">
        <f t="shared" si="5"/>
        <v/>
      </c>
      <c r="F266" s="209" t="str">
        <f>IF(ISBLANK(A266),"",IF(ISERROR(VLOOKUP(A266,'Cadastro-Estoque'!A:G,1,FALSE)),"Produto não cadastrado",VLOOKUP(A266,'Cadastro-Estoque'!A:G,4,FALSE)))</f>
        <v/>
      </c>
      <c r="G266" s="209" t="str">
        <f>IF(ISBLANK(A266),"",IF(ISERROR(VLOOKUP(A266,'Cadastro-Estoque'!A:G,1,FALSE)),"Produto não cadastrado",VLOOKUP(A266,'Cadastro-Estoque'!A:G,2,FALSE)))</f>
        <v/>
      </c>
      <c r="H266" s="209" t="str">
        <f>IF(ISERROR(VLOOKUP(A266,'Cadastro-Estoque'!A:G,1,FALSE)),"",VLOOKUP(A266,'Cadastro-Estoque'!A:G,3,FALSE))</f>
        <v/>
      </c>
      <c r="I266" s="209" t="str">
        <f>IF(A266="","",INDEX(Boletim!F275:F384,IFERROR(MATCH(Saidas!A266,'Cadastro-Estoque'!A274:A383,0)," ")))</f>
        <v/>
      </c>
    </row>
    <row r="267" spans="4:9" ht="18.75" customHeight="1" x14ac:dyDescent="0.25">
      <c r="D267" s="207"/>
      <c r="E267" s="209" t="str">
        <f t="shared" si="5"/>
        <v/>
      </c>
      <c r="F267" s="209" t="str">
        <f>IF(ISBLANK(A267),"",IF(ISERROR(VLOOKUP(A267,'Cadastro-Estoque'!A:G,1,FALSE)),"Produto não cadastrado",VLOOKUP(A267,'Cadastro-Estoque'!A:G,4,FALSE)))</f>
        <v/>
      </c>
      <c r="G267" s="209" t="str">
        <f>IF(ISBLANK(A267),"",IF(ISERROR(VLOOKUP(A267,'Cadastro-Estoque'!A:G,1,FALSE)),"Produto não cadastrado",VLOOKUP(A267,'Cadastro-Estoque'!A:G,2,FALSE)))</f>
        <v/>
      </c>
      <c r="H267" s="209" t="str">
        <f>IF(ISERROR(VLOOKUP(A267,'Cadastro-Estoque'!A:G,1,FALSE)),"",VLOOKUP(A267,'Cadastro-Estoque'!A:G,3,FALSE))</f>
        <v/>
      </c>
      <c r="I267" s="209" t="str">
        <f>IF(A267="","",INDEX(Boletim!F276:F385,IFERROR(MATCH(Saidas!A267,'Cadastro-Estoque'!A275:A384,0)," ")))</f>
        <v/>
      </c>
    </row>
    <row r="268" spans="4:9" ht="18.75" customHeight="1" x14ac:dyDescent="0.25">
      <c r="D268" s="207"/>
      <c r="E268" s="209" t="str">
        <f t="shared" si="5"/>
        <v/>
      </c>
      <c r="F268" s="209" t="str">
        <f>IF(ISBLANK(A268),"",IF(ISERROR(VLOOKUP(A268,'Cadastro-Estoque'!A:G,1,FALSE)),"Produto não cadastrado",VLOOKUP(A268,'Cadastro-Estoque'!A:G,4,FALSE)))</f>
        <v/>
      </c>
      <c r="G268" s="209" t="str">
        <f>IF(ISBLANK(A268),"",IF(ISERROR(VLOOKUP(A268,'Cadastro-Estoque'!A:G,1,FALSE)),"Produto não cadastrado",VLOOKUP(A268,'Cadastro-Estoque'!A:G,2,FALSE)))</f>
        <v/>
      </c>
      <c r="H268" s="209" t="str">
        <f>IF(ISERROR(VLOOKUP(A268,'Cadastro-Estoque'!A:G,1,FALSE)),"",VLOOKUP(A268,'Cadastro-Estoque'!A:G,3,FALSE))</f>
        <v/>
      </c>
      <c r="I268" s="209" t="str">
        <f>IF(A268="","",INDEX(Boletim!F277:F386,IFERROR(MATCH(Saidas!A268,'Cadastro-Estoque'!A276:A385,0)," ")))</f>
        <v/>
      </c>
    </row>
    <row r="269" spans="4:9" ht="18.75" customHeight="1" x14ac:dyDescent="0.25">
      <c r="D269" s="207"/>
      <c r="E269" s="209" t="str">
        <f t="shared" si="5"/>
        <v/>
      </c>
      <c r="F269" s="209" t="str">
        <f>IF(ISBLANK(A269),"",IF(ISERROR(VLOOKUP(A269,'Cadastro-Estoque'!A:G,1,FALSE)),"Produto não cadastrado",VLOOKUP(A269,'Cadastro-Estoque'!A:G,4,FALSE)))</f>
        <v/>
      </c>
      <c r="G269" s="209" t="str">
        <f>IF(ISBLANK(A269),"",IF(ISERROR(VLOOKUP(A269,'Cadastro-Estoque'!A:G,1,FALSE)),"Produto não cadastrado",VLOOKUP(A269,'Cadastro-Estoque'!A:G,2,FALSE)))</f>
        <v/>
      </c>
      <c r="H269" s="209" t="str">
        <f>IF(ISERROR(VLOOKUP(A269,'Cadastro-Estoque'!A:G,1,FALSE)),"",VLOOKUP(A269,'Cadastro-Estoque'!A:G,3,FALSE))</f>
        <v/>
      </c>
      <c r="I269" s="209" t="str">
        <f>IF(A269="","",INDEX(Boletim!F278:F387,IFERROR(MATCH(Saidas!A269,'Cadastro-Estoque'!A277:A386,0)," ")))</f>
        <v/>
      </c>
    </row>
    <row r="270" spans="4:9" ht="18.75" customHeight="1" x14ac:dyDescent="0.25">
      <c r="D270" s="207"/>
      <c r="E270" s="209" t="str">
        <f t="shared" si="5"/>
        <v/>
      </c>
      <c r="F270" s="209" t="str">
        <f>IF(ISBLANK(A270),"",IF(ISERROR(VLOOKUP(A270,'Cadastro-Estoque'!A:G,1,FALSE)),"Produto não cadastrado",VLOOKUP(A270,'Cadastro-Estoque'!A:G,4,FALSE)))</f>
        <v/>
      </c>
      <c r="G270" s="209" t="str">
        <f>IF(ISBLANK(A270),"",IF(ISERROR(VLOOKUP(A270,'Cadastro-Estoque'!A:G,1,FALSE)),"Produto não cadastrado",VLOOKUP(A270,'Cadastro-Estoque'!A:G,2,FALSE)))</f>
        <v/>
      </c>
      <c r="H270" s="209" t="str">
        <f>IF(ISERROR(VLOOKUP(A270,'Cadastro-Estoque'!A:G,1,FALSE)),"",VLOOKUP(A270,'Cadastro-Estoque'!A:G,3,FALSE))</f>
        <v/>
      </c>
      <c r="I270" s="209" t="str">
        <f>IF(A270="","",INDEX(Boletim!F279:F388,IFERROR(MATCH(Saidas!A270,'Cadastro-Estoque'!A278:A387,0)," ")))</f>
        <v/>
      </c>
    </row>
    <row r="271" spans="4:9" ht="18.75" customHeight="1" x14ac:dyDescent="0.25">
      <c r="D271" s="207"/>
      <c r="E271" s="209" t="str">
        <f t="shared" si="5"/>
        <v/>
      </c>
      <c r="F271" s="209" t="str">
        <f>IF(ISBLANK(A271),"",IF(ISERROR(VLOOKUP(A271,'Cadastro-Estoque'!A:G,1,FALSE)),"Produto não cadastrado",VLOOKUP(A271,'Cadastro-Estoque'!A:G,4,FALSE)))</f>
        <v/>
      </c>
      <c r="G271" s="209" t="str">
        <f>IF(ISBLANK(A271),"",IF(ISERROR(VLOOKUP(A271,'Cadastro-Estoque'!A:G,1,FALSE)),"Produto não cadastrado",VLOOKUP(A271,'Cadastro-Estoque'!A:G,2,FALSE)))</f>
        <v/>
      </c>
      <c r="H271" s="209" t="str">
        <f>IF(ISERROR(VLOOKUP(A271,'Cadastro-Estoque'!A:G,1,FALSE)),"",VLOOKUP(A271,'Cadastro-Estoque'!A:G,3,FALSE))</f>
        <v/>
      </c>
      <c r="I271" s="209" t="str">
        <f>IF(A271="","",INDEX(Boletim!F280:F389,IFERROR(MATCH(Saidas!A271,'Cadastro-Estoque'!A279:A388,0)," ")))</f>
        <v/>
      </c>
    </row>
    <row r="272" spans="4:9" ht="18.75" customHeight="1" x14ac:dyDescent="0.25">
      <c r="D272" s="207"/>
      <c r="E272" s="209" t="str">
        <f t="shared" si="5"/>
        <v/>
      </c>
      <c r="F272" s="209" t="str">
        <f>IF(ISBLANK(A272),"",IF(ISERROR(VLOOKUP(A272,'Cadastro-Estoque'!A:G,1,FALSE)),"Produto não cadastrado",VLOOKUP(A272,'Cadastro-Estoque'!A:G,4,FALSE)))</f>
        <v/>
      </c>
      <c r="G272" s="209" t="str">
        <f>IF(ISBLANK(A272),"",IF(ISERROR(VLOOKUP(A272,'Cadastro-Estoque'!A:G,1,FALSE)),"Produto não cadastrado",VLOOKUP(A272,'Cadastro-Estoque'!A:G,2,FALSE)))</f>
        <v/>
      </c>
      <c r="H272" s="209" t="str">
        <f>IF(ISERROR(VLOOKUP(A272,'Cadastro-Estoque'!A:G,1,FALSE)),"",VLOOKUP(A272,'Cadastro-Estoque'!A:G,3,FALSE))</f>
        <v/>
      </c>
      <c r="I272" s="209" t="str">
        <f>IF(A272="","",INDEX(Boletim!F281:F390,IFERROR(MATCH(Saidas!A272,'Cadastro-Estoque'!A280:A389,0)," ")))</f>
        <v/>
      </c>
    </row>
    <row r="273" spans="4:9" ht="18.75" customHeight="1" x14ac:dyDescent="0.25">
      <c r="D273" s="207"/>
      <c r="E273" s="209" t="str">
        <f t="shared" si="5"/>
        <v/>
      </c>
      <c r="F273" s="209" t="str">
        <f>IF(ISBLANK(A273),"",IF(ISERROR(VLOOKUP(A273,'Cadastro-Estoque'!A:G,1,FALSE)),"Produto não cadastrado",VLOOKUP(A273,'Cadastro-Estoque'!A:G,4,FALSE)))</f>
        <v/>
      </c>
      <c r="G273" s="209" t="str">
        <f>IF(ISBLANK(A273),"",IF(ISERROR(VLOOKUP(A273,'Cadastro-Estoque'!A:G,1,FALSE)),"Produto não cadastrado",VLOOKUP(A273,'Cadastro-Estoque'!A:G,2,FALSE)))</f>
        <v/>
      </c>
      <c r="H273" s="209" t="str">
        <f>IF(ISERROR(VLOOKUP(A273,'Cadastro-Estoque'!A:G,1,FALSE)),"",VLOOKUP(A273,'Cadastro-Estoque'!A:G,3,FALSE))</f>
        <v/>
      </c>
      <c r="I273" s="209" t="str">
        <f>IF(A273="","",INDEX(Boletim!F282:F391,IFERROR(MATCH(Saidas!A273,'Cadastro-Estoque'!A281:A390,0)," ")))</f>
        <v/>
      </c>
    </row>
    <row r="274" spans="4:9" ht="18.75" customHeight="1" x14ac:dyDescent="0.25">
      <c r="D274" s="207"/>
      <c r="E274" s="209" t="str">
        <f t="shared" si="5"/>
        <v/>
      </c>
      <c r="F274" s="209" t="str">
        <f>IF(ISBLANK(A274),"",IF(ISERROR(VLOOKUP(A274,'Cadastro-Estoque'!A:G,1,FALSE)),"Produto não cadastrado",VLOOKUP(A274,'Cadastro-Estoque'!A:G,4,FALSE)))</f>
        <v/>
      </c>
      <c r="G274" s="209" t="str">
        <f>IF(ISBLANK(A274),"",IF(ISERROR(VLOOKUP(A274,'Cadastro-Estoque'!A:G,1,FALSE)),"Produto não cadastrado",VLOOKUP(A274,'Cadastro-Estoque'!A:G,2,FALSE)))</f>
        <v/>
      </c>
      <c r="H274" s="209" t="str">
        <f>IF(ISERROR(VLOOKUP(A274,'Cadastro-Estoque'!A:G,1,FALSE)),"",VLOOKUP(A274,'Cadastro-Estoque'!A:G,3,FALSE))</f>
        <v/>
      </c>
      <c r="I274" s="209" t="str">
        <f>IF(A274="","",INDEX(Boletim!F283:F392,IFERROR(MATCH(Saidas!A274,'Cadastro-Estoque'!A282:A391,0)," ")))</f>
        <v/>
      </c>
    </row>
    <row r="275" spans="4:9" ht="18.75" customHeight="1" x14ac:dyDescent="0.25">
      <c r="D275" s="207"/>
      <c r="E275" s="209" t="str">
        <f t="shared" ref="E275:E338" si="6">IF(ISBLANK(A275),"",C275*D275)</f>
        <v/>
      </c>
      <c r="F275" s="209" t="str">
        <f>IF(ISBLANK(A275),"",IF(ISERROR(VLOOKUP(A275,'Cadastro-Estoque'!A:G,1,FALSE)),"Produto não cadastrado",VLOOKUP(A275,'Cadastro-Estoque'!A:G,4,FALSE)))</f>
        <v/>
      </c>
      <c r="G275" s="209" t="str">
        <f>IF(ISBLANK(A275),"",IF(ISERROR(VLOOKUP(A275,'Cadastro-Estoque'!A:G,1,FALSE)),"Produto não cadastrado",VLOOKUP(A275,'Cadastro-Estoque'!A:G,2,FALSE)))</f>
        <v/>
      </c>
      <c r="H275" s="209" t="str">
        <f>IF(ISERROR(VLOOKUP(A275,'Cadastro-Estoque'!A:G,1,FALSE)),"",VLOOKUP(A275,'Cadastro-Estoque'!A:G,3,FALSE))</f>
        <v/>
      </c>
      <c r="I275" s="209" t="str">
        <f>IF(A275="","",INDEX(Boletim!F284:F393,IFERROR(MATCH(Saidas!A275,'Cadastro-Estoque'!A283:A392,0)," ")))</f>
        <v/>
      </c>
    </row>
    <row r="276" spans="4:9" ht="18.75" customHeight="1" x14ac:dyDescent="0.25">
      <c r="D276" s="207"/>
      <c r="E276" s="209" t="str">
        <f t="shared" si="6"/>
        <v/>
      </c>
      <c r="F276" s="209" t="str">
        <f>IF(ISBLANK(A276),"",IF(ISERROR(VLOOKUP(A276,'Cadastro-Estoque'!A:G,1,FALSE)),"Produto não cadastrado",VLOOKUP(A276,'Cadastro-Estoque'!A:G,4,FALSE)))</f>
        <v/>
      </c>
      <c r="G276" s="209" t="str">
        <f>IF(ISBLANK(A276),"",IF(ISERROR(VLOOKUP(A276,'Cadastro-Estoque'!A:G,1,FALSE)),"Produto não cadastrado",VLOOKUP(A276,'Cadastro-Estoque'!A:G,2,FALSE)))</f>
        <v/>
      </c>
      <c r="H276" s="209" t="str">
        <f>IF(ISERROR(VLOOKUP(A276,'Cadastro-Estoque'!A:G,1,FALSE)),"",VLOOKUP(A276,'Cadastro-Estoque'!A:G,3,FALSE))</f>
        <v/>
      </c>
      <c r="I276" s="209" t="str">
        <f>IF(A276="","",INDEX(Boletim!F285:F394,IFERROR(MATCH(Saidas!A276,'Cadastro-Estoque'!A284:A393,0)," ")))</f>
        <v/>
      </c>
    </row>
    <row r="277" spans="4:9" ht="18.75" customHeight="1" x14ac:dyDescent="0.25">
      <c r="D277" s="207"/>
      <c r="E277" s="209" t="str">
        <f t="shared" si="6"/>
        <v/>
      </c>
      <c r="F277" s="209" t="str">
        <f>IF(ISBLANK(A277),"",IF(ISERROR(VLOOKUP(A277,'Cadastro-Estoque'!A:G,1,FALSE)),"Produto não cadastrado",VLOOKUP(A277,'Cadastro-Estoque'!A:G,4,FALSE)))</f>
        <v/>
      </c>
      <c r="G277" s="209" t="str">
        <f>IF(ISBLANK(A277),"",IF(ISERROR(VLOOKUP(A277,'Cadastro-Estoque'!A:G,1,FALSE)),"Produto não cadastrado",VLOOKUP(A277,'Cadastro-Estoque'!A:G,2,FALSE)))</f>
        <v/>
      </c>
      <c r="H277" s="209" t="str">
        <f>IF(ISERROR(VLOOKUP(A277,'Cadastro-Estoque'!A:G,1,FALSE)),"",VLOOKUP(A277,'Cadastro-Estoque'!A:G,3,FALSE))</f>
        <v/>
      </c>
      <c r="I277" s="209" t="str">
        <f>IF(A277="","",INDEX(Boletim!F286:F395,IFERROR(MATCH(Saidas!A277,'Cadastro-Estoque'!A285:A394,0)," ")))</f>
        <v/>
      </c>
    </row>
    <row r="278" spans="4:9" ht="18.75" customHeight="1" x14ac:dyDescent="0.25">
      <c r="D278" s="207"/>
      <c r="E278" s="209" t="str">
        <f t="shared" si="6"/>
        <v/>
      </c>
      <c r="F278" s="209" t="str">
        <f>IF(ISBLANK(A278),"",IF(ISERROR(VLOOKUP(A278,'Cadastro-Estoque'!A:G,1,FALSE)),"Produto não cadastrado",VLOOKUP(A278,'Cadastro-Estoque'!A:G,4,FALSE)))</f>
        <v/>
      </c>
      <c r="G278" s="209" t="str">
        <f>IF(ISBLANK(A278),"",IF(ISERROR(VLOOKUP(A278,'Cadastro-Estoque'!A:G,1,FALSE)),"Produto não cadastrado",VLOOKUP(A278,'Cadastro-Estoque'!A:G,2,FALSE)))</f>
        <v/>
      </c>
      <c r="H278" s="209" t="str">
        <f>IF(ISERROR(VLOOKUP(A278,'Cadastro-Estoque'!A:G,1,FALSE)),"",VLOOKUP(A278,'Cadastro-Estoque'!A:G,3,FALSE))</f>
        <v/>
      </c>
      <c r="I278" s="209" t="str">
        <f>IF(A278="","",INDEX(Boletim!F287:F396,IFERROR(MATCH(Saidas!A278,'Cadastro-Estoque'!A286:A395,0)," ")))</f>
        <v/>
      </c>
    </row>
    <row r="279" spans="4:9" ht="18.75" customHeight="1" x14ac:dyDescent="0.25">
      <c r="D279" s="207"/>
      <c r="E279" s="209" t="str">
        <f t="shared" si="6"/>
        <v/>
      </c>
      <c r="F279" s="209" t="str">
        <f>IF(ISBLANK(A279),"",IF(ISERROR(VLOOKUP(A279,'Cadastro-Estoque'!A:G,1,FALSE)),"Produto não cadastrado",VLOOKUP(A279,'Cadastro-Estoque'!A:G,4,FALSE)))</f>
        <v/>
      </c>
      <c r="G279" s="209" t="str">
        <f>IF(ISBLANK(A279),"",IF(ISERROR(VLOOKUP(A279,'Cadastro-Estoque'!A:G,1,FALSE)),"Produto não cadastrado",VLOOKUP(A279,'Cadastro-Estoque'!A:G,2,FALSE)))</f>
        <v/>
      </c>
      <c r="H279" s="209" t="str">
        <f>IF(ISERROR(VLOOKUP(A279,'Cadastro-Estoque'!A:G,1,FALSE)),"",VLOOKUP(A279,'Cadastro-Estoque'!A:G,3,FALSE))</f>
        <v/>
      </c>
      <c r="I279" s="209" t="str">
        <f>IF(A279="","",INDEX(Boletim!F288:F397,IFERROR(MATCH(Saidas!A279,'Cadastro-Estoque'!A287:A396,0)," ")))</f>
        <v/>
      </c>
    </row>
    <row r="280" spans="4:9" ht="18.75" customHeight="1" x14ac:dyDescent="0.25">
      <c r="D280" s="207"/>
      <c r="E280" s="209" t="str">
        <f t="shared" si="6"/>
        <v/>
      </c>
      <c r="F280" s="209" t="str">
        <f>IF(ISBLANK(A280),"",IF(ISERROR(VLOOKUP(A280,'Cadastro-Estoque'!A:G,1,FALSE)),"Produto não cadastrado",VLOOKUP(A280,'Cadastro-Estoque'!A:G,4,FALSE)))</f>
        <v/>
      </c>
      <c r="G280" s="209" t="str">
        <f>IF(ISBLANK(A280),"",IF(ISERROR(VLOOKUP(A280,'Cadastro-Estoque'!A:G,1,FALSE)),"Produto não cadastrado",VLOOKUP(A280,'Cadastro-Estoque'!A:G,2,FALSE)))</f>
        <v/>
      </c>
      <c r="H280" s="209" t="str">
        <f>IF(ISERROR(VLOOKUP(A280,'Cadastro-Estoque'!A:G,1,FALSE)),"",VLOOKUP(A280,'Cadastro-Estoque'!A:G,3,FALSE))</f>
        <v/>
      </c>
      <c r="I280" s="209" t="str">
        <f>IF(A280="","",INDEX(Boletim!F289:F398,IFERROR(MATCH(Saidas!A280,'Cadastro-Estoque'!A288:A397,0)," ")))</f>
        <v/>
      </c>
    </row>
    <row r="281" spans="4:9" ht="18.75" customHeight="1" x14ac:dyDescent="0.25">
      <c r="D281" s="207"/>
      <c r="E281" s="209" t="str">
        <f t="shared" si="6"/>
        <v/>
      </c>
      <c r="F281" s="209" t="str">
        <f>IF(ISBLANK(A281),"",IF(ISERROR(VLOOKUP(A281,'Cadastro-Estoque'!A:G,1,FALSE)),"Produto não cadastrado",VLOOKUP(A281,'Cadastro-Estoque'!A:G,4,FALSE)))</f>
        <v/>
      </c>
      <c r="G281" s="209" t="str">
        <f>IF(ISBLANK(A281),"",IF(ISERROR(VLOOKUP(A281,'Cadastro-Estoque'!A:G,1,FALSE)),"Produto não cadastrado",VLOOKUP(A281,'Cadastro-Estoque'!A:G,2,FALSE)))</f>
        <v/>
      </c>
      <c r="H281" s="209" t="str">
        <f>IF(ISERROR(VLOOKUP(A281,'Cadastro-Estoque'!A:G,1,FALSE)),"",VLOOKUP(A281,'Cadastro-Estoque'!A:G,3,FALSE))</f>
        <v/>
      </c>
      <c r="I281" s="209" t="str">
        <f>IF(A281="","",INDEX(Boletim!F290:F399,IFERROR(MATCH(Saidas!A281,'Cadastro-Estoque'!A289:A398,0)," ")))</f>
        <v/>
      </c>
    </row>
    <row r="282" spans="4:9" ht="18.75" customHeight="1" x14ac:dyDescent="0.25">
      <c r="D282" s="207"/>
      <c r="E282" s="209" t="str">
        <f t="shared" si="6"/>
        <v/>
      </c>
      <c r="F282" s="209" t="str">
        <f>IF(ISBLANK(A282),"",IF(ISERROR(VLOOKUP(A282,'Cadastro-Estoque'!A:G,1,FALSE)),"Produto não cadastrado",VLOOKUP(A282,'Cadastro-Estoque'!A:G,4,FALSE)))</f>
        <v/>
      </c>
      <c r="G282" s="209" t="str">
        <f>IF(ISBLANK(A282),"",IF(ISERROR(VLOOKUP(A282,'Cadastro-Estoque'!A:G,1,FALSE)),"Produto não cadastrado",VLOOKUP(A282,'Cadastro-Estoque'!A:G,2,FALSE)))</f>
        <v/>
      </c>
      <c r="H282" s="209" t="str">
        <f>IF(ISERROR(VLOOKUP(A282,'Cadastro-Estoque'!A:G,1,FALSE)),"",VLOOKUP(A282,'Cadastro-Estoque'!A:G,3,FALSE))</f>
        <v/>
      </c>
      <c r="I282" s="209" t="str">
        <f>IF(A282="","",INDEX(Boletim!F291:F400,IFERROR(MATCH(Saidas!A282,'Cadastro-Estoque'!A290:A399,0)," ")))</f>
        <v/>
      </c>
    </row>
    <row r="283" spans="4:9" ht="18.75" customHeight="1" x14ac:dyDescent="0.25">
      <c r="D283" s="207"/>
      <c r="E283" s="209" t="str">
        <f t="shared" si="6"/>
        <v/>
      </c>
      <c r="F283" s="209" t="str">
        <f>IF(ISBLANK(A283),"",IF(ISERROR(VLOOKUP(A283,'Cadastro-Estoque'!A:G,1,FALSE)),"Produto não cadastrado",VLOOKUP(A283,'Cadastro-Estoque'!A:G,4,FALSE)))</f>
        <v/>
      </c>
      <c r="G283" s="209" t="str">
        <f>IF(ISBLANK(A283),"",IF(ISERROR(VLOOKUP(A283,'Cadastro-Estoque'!A:G,1,FALSE)),"Produto não cadastrado",VLOOKUP(A283,'Cadastro-Estoque'!A:G,2,FALSE)))</f>
        <v/>
      </c>
      <c r="H283" s="209" t="str">
        <f>IF(ISERROR(VLOOKUP(A283,'Cadastro-Estoque'!A:G,1,FALSE)),"",VLOOKUP(A283,'Cadastro-Estoque'!A:G,3,FALSE))</f>
        <v/>
      </c>
      <c r="I283" s="209" t="str">
        <f>IF(A283="","",INDEX(Boletim!F292:F401,IFERROR(MATCH(Saidas!A283,'Cadastro-Estoque'!A291:A400,0)," ")))</f>
        <v/>
      </c>
    </row>
    <row r="284" spans="4:9" ht="18.75" customHeight="1" x14ac:dyDescent="0.25">
      <c r="D284" s="207"/>
      <c r="E284" s="209" t="str">
        <f t="shared" si="6"/>
        <v/>
      </c>
      <c r="F284" s="209" t="str">
        <f>IF(ISBLANK(A284),"",IF(ISERROR(VLOOKUP(A284,'Cadastro-Estoque'!A:G,1,FALSE)),"Produto não cadastrado",VLOOKUP(A284,'Cadastro-Estoque'!A:G,4,FALSE)))</f>
        <v/>
      </c>
      <c r="G284" s="209" t="str">
        <f>IF(ISBLANK(A284),"",IF(ISERROR(VLOOKUP(A284,'Cadastro-Estoque'!A:G,1,FALSE)),"Produto não cadastrado",VLOOKUP(A284,'Cadastro-Estoque'!A:G,2,FALSE)))</f>
        <v/>
      </c>
      <c r="H284" s="209" t="str">
        <f>IF(ISERROR(VLOOKUP(A284,'Cadastro-Estoque'!A:G,1,FALSE)),"",VLOOKUP(A284,'Cadastro-Estoque'!A:G,3,FALSE))</f>
        <v/>
      </c>
      <c r="I284" s="209" t="str">
        <f>IF(A284="","",INDEX(Boletim!F293:F402,IFERROR(MATCH(Saidas!A284,'Cadastro-Estoque'!A292:A401,0)," ")))</f>
        <v/>
      </c>
    </row>
    <row r="285" spans="4:9" ht="18.75" customHeight="1" x14ac:dyDescent="0.25">
      <c r="D285" s="207"/>
      <c r="E285" s="209" t="str">
        <f t="shared" si="6"/>
        <v/>
      </c>
      <c r="F285" s="209" t="str">
        <f>IF(ISBLANK(A285),"",IF(ISERROR(VLOOKUP(A285,'Cadastro-Estoque'!A:G,1,FALSE)),"Produto não cadastrado",VLOOKUP(A285,'Cadastro-Estoque'!A:G,4,FALSE)))</f>
        <v/>
      </c>
      <c r="G285" s="209" t="str">
        <f>IF(ISBLANK(A285),"",IF(ISERROR(VLOOKUP(A285,'Cadastro-Estoque'!A:G,1,FALSE)),"Produto não cadastrado",VLOOKUP(A285,'Cadastro-Estoque'!A:G,2,FALSE)))</f>
        <v/>
      </c>
      <c r="H285" s="209" t="str">
        <f>IF(ISERROR(VLOOKUP(A285,'Cadastro-Estoque'!A:G,1,FALSE)),"",VLOOKUP(A285,'Cadastro-Estoque'!A:G,3,FALSE))</f>
        <v/>
      </c>
      <c r="I285" s="209" t="str">
        <f>IF(A285="","",INDEX(Boletim!F294:F403,IFERROR(MATCH(Saidas!A285,'Cadastro-Estoque'!A293:A402,0)," ")))</f>
        <v/>
      </c>
    </row>
    <row r="286" spans="4:9" ht="18.75" customHeight="1" x14ac:dyDescent="0.25">
      <c r="D286" s="207"/>
      <c r="E286" s="209" t="str">
        <f t="shared" si="6"/>
        <v/>
      </c>
      <c r="F286" s="209" t="str">
        <f>IF(ISBLANK(A286),"",IF(ISERROR(VLOOKUP(A286,'Cadastro-Estoque'!A:G,1,FALSE)),"Produto não cadastrado",VLOOKUP(A286,'Cadastro-Estoque'!A:G,4,FALSE)))</f>
        <v/>
      </c>
      <c r="G286" s="209" t="str">
        <f>IF(ISBLANK(A286),"",IF(ISERROR(VLOOKUP(A286,'Cadastro-Estoque'!A:G,1,FALSE)),"Produto não cadastrado",VLOOKUP(A286,'Cadastro-Estoque'!A:G,2,FALSE)))</f>
        <v/>
      </c>
      <c r="H286" s="209" t="str">
        <f>IF(ISERROR(VLOOKUP(A286,'Cadastro-Estoque'!A:G,1,FALSE)),"",VLOOKUP(A286,'Cadastro-Estoque'!A:G,3,FALSE))</f>
        <v/>
      </c>
      <c r="I286" s="209" t="str">
        <f>IF(A286="","",INDEX(Boletim!F295:F404,IFERROR(MATCH(Saidas!A286,'Cadastro-Estoque'!A294:A403,0)," ")))</f>
        <v/>
      </c>
    </row>
    <row r="287" spans="4:9" ht="18.75" customHeight="1" x14ac:dyDescent="0.25">
      <c r="D287" s="207"/>
      <c r="E287" s="209" t="str">
        <f t="shared" si="6"/>
        <v/>
      </c>
      <c r="F287" s="209" t="str">
        <f>IF(ISBLANK(A287),"",IF(ISERROR(VLOOKUP(A287,'Cadastro-Estoque'!A:G,1,FALSE)),"Produto não cadastrado",VLOOKUP(A287,'Cadastro-Estoque'!A:G,4,FALSE)))</f>
        <v/>
      </c>
      <c r="G287" s="209" t="str">
        <f>IF(ISBLANK(A287),"",IF(ISERROR(VLOOKUP(A287,'Cadastro-Estoque'!A:G,1,FALSE)),"Produto não cadastrado",VLOOKUP(A287,'Cadastro-Estoque'!A:G,2,FALSE)))</f>
        <v/>
      </c>
      <c r="H287" s="209" t="str">
        <f>IF(ISERROR(VLOOKUP(A287,'Cadastro-Estoque'!A:G,1,FALSE)),"",VLOOKUP(A287,'Cadastro-Estoque'!A:G,3,FALSE))</f>
        <v/>
      </c>
      <c r="I287" s="209" t="str">
        <f>IF(A287="","",INDEX(Boletim!F296:F405,IFERROR(MATCH(Saidas!A287,'Cadastro-Estoque'!A295:A404,0)," ")))</f>
        <v/>
      </c>
    </row>
    <row r="288" spans="4:9" ht="18.75" customHeight="1" x14ac:dyDescent="0.25">
      <c r="D288" s="207"/>
      <c r="E288" s="209" t="str">
        <f t="shared" si="6"/>
        <v/>
      </c>
      <c r="F288" s="209" t="str">
        <f>IF(ISBLANK(A288),"",IF(ISERROR(VLOOKUP(A288,'Cadastro-Estoque'!A:G,1,FALSE)),"Produto não cadastrado",VLOOKUP(A288,'Cadastro-Estoque'!A:G,4,FALSE)))</f>
        <v/>
      </c>
      <c r="G288" s="209" t="str">
        <f>IF(ISBLANK(A288),"",IF(ISERROR(VLOOKUP(A288,'Cadastro-Estoque'!A:G,1,FALSE)),"Produto não cadastrado",VLOOKUP(A288,'Cadastro-Estoque'!A:G,2,FALSE)))</f>
        <v/>
      </c>
      <c r="H288" s="209" t="str">
        <f>IF(ISERROR(VLOOKUP(A288,'Cadastro-Estoque'!A:G,1,FALSE)),"",VLOOKUP(A288,'Cadastro-Estoque'!A:G,3,FALSE))</f>
        <v/>
      </c>
      <c r="I288" s="209" t="str">
        <f>IF(A288="","",INDEX(Boletim!F297:F406,IFERROR(MATCH(Saidas!A288,'Cadastro-Estoque'!A296:A405,0)," ")))</f>
        <v/>
      </c>
    </row>
    <row r="289" spans="4:9" ht="18.75" customHeight="1" x14ac:dyDescent="0.25">
      <c r="D289" s="207"/>
      <c r="E289" s="209" t="str">
        <f t="shared" si="6"/>
        <v/>
      </c>
      <c r="F289" s="209" t="str">
        <f>IF(ISBLANK(A289),"",IF(ISERROR(VLOOKUP(A289,'Cadastro-Estoque'!A:G,1,FALSE)),"Produto não cadastrado",VLOOKUP(A289,'Cadastro-Estoque'!A:G,4,FALSE)))</f>
        <v/>
      </c>
      <c r="G289" s="209" t="str">
        <f>IF(ISBLANK(A289),"",IF(ISERROR(VLOOKUP(A289,'Cadastro-Estoque'!A:G,1,FALSE)),"Produto não cadastrado",VLOOKUP(A289,'Cadastro-Estoque'!A:G,2,FALSE)))</f>
        <v/>
      </c>
      <c r="H289" s="209" t="str">
        <f>IF(ISERROR(VLOOKUP(A289,'Cadastro-Estoque'!A:G,1,FALSE)),"",VLOOKUP(A289,'Cadastro-Estoque'!A:G,3,FALSE))</f>
        <v/>
      </c>
      <c r="I289" s="209" t="str">
        <f>IF(A289="","",INDEX(Boletim!F298:F407,IFERROR(MATCH(Saidas!A289,'Cadastro-Estoque'!A297:A406,0)," ")))</f>
        <v/>
      </c>
    </row>
    <row r="290" spans="4:9" ht="18.75" customHeight="1" x14ac:dyDescent="0.25">
      <c r="D290" s="207"/>
      <c r="E290" s="209" t="str">
        <f t="shared" si="6"/>
        <v/>
      </c>
      <c r="F290" s="209" t="str">
        <f>IF(ISBLANK(A290),"",IF(ISERROR(VLOOKUP(A290,'Cadastro-Estoque'!A:G,1,FALSE)),"Produto não cadastrado",VLOOKUP(A290,'Cadastro-Estoque'!A:G,4,FALSE)))</f>
        <v/>
      </c>
      <c r="G290" s="209" t="str">
        <f>IF(ISBLANK(A290),"",IF(ISERROR(VLOOKUP(A290,'Cadastro-Estoque'!A:G,1,FALSE)),"Produto não cadastrado",VLOOKUP(A290,'Cadastro-Estoque'!A:G,2,FALSE)))</f>
        <v/>
      </c>
      <c r="H290" s="209" t="str">
        <f>IF(ISERROR(VLOOKUP(A290,'Cadastro-Estoque'!A:G,1,FALSE)),"",VLOOKUP(A290,'Cadastro-Estoque'!A:G,3,FALSE))</f>
        <v/>
      </c>
      <c r="I290" s="209" t="str">
        <f>IF(A290="","",INDEX(Boletim!F299:F408,IFERROR(MATCH(Saidas!A290,'Cadastro-Estoque'!A298:A407,0)," ")))</f>
        <v/>
      </c>
    </row>
    <row r="291" spans="4:9" ht="18.75" customHeight="1" x14ac:dyDescent="0.25">
      <c r="D291" s="207"/>
      <c r="E291" s="209" t="str">
        <f t="shared" si="6"/>
        <v/>
      </c>
      <c r="F291" s="209" t="str">
        <f>IF(ISBLANK(A291),"",IF(ISERROR(VLOOKUP(A291,'Cadastro-Estoque'!A:G,1,FALSE)),"Produto não cadastrado",VLOOKUP(A291,'Cadastro-Estoque'!A:G,4,FALSE)))</f>
        <v/>
      </c>
      <c r="G291" s="209" t="str">
        <f>IF(ISBLANK(A291),"",IF(ISERROR(VLOOKUP(A291,'Cadastro-Estoque'!A:G,1,FALSE)),"Produto não cadastrado",VLOOKUP(A291,'Cadastro-Estoque'!A:G,2,FALSE)))</f>
        <v/>
      </c>
      <c r="H291" s="209" t="str">
        <f>IF(ISERROR(VLOOKUP(A291,'Cadastro-Estoque'!A:G,1,FALSE)),"",VLOOKUP(A291,'Cadastro-Estoque'!A:G,3,FALSE))</f>
        <v/>
      </c>
      <c r="I291" s="209" t="str">
        <f>IF(A291="","",INDEX(Boletim!F300:F409,IFERROR(MATCH(Saidas!A291,'Cadastro-Estoque'!A299:A408,0)," ")))</f>
        <v/>
      </c>
    </row>
    <row r="292" spans="4:9" ht="18.75" customHeight="1" x14ac:dyDescent="0.25">
      <c r="D292" s="207"/>
      <c r="E292" s="209" t="str">
        <f t="shared" si="6"/>
        <v/>
      </c>
      <c r="F292" s="209" t="str">
        <f>IF(ISBLANK(A292),"",IF(ISERROR(VLOOKUP(A292,'Cadastro-Estoque'!A:G,1,FALSE)),"Produto não cadastrado",VLOOKUP(A292,'Cadastro-Estoque'!A:G,4,FALSE)))</f>
        <v/>
      </c>
      <c r="G292" s="209" t="str">
        <f>IF(ISBLANK(A292),"",IF(ISERROR(VLOOKUP(A292,'Cadastro-Estoque'!A:G,1,FALSE)),"Produto não cadastrado",VLOOKUP(A292,'Cadastro-Estoque'!A:G,2,FALSE)))</f>
        <v/>
      </c>
      <c r="H292" s="209" t="str">
        <f>IF(ISERROR(VLOOKUP(A292,'Cadastro-Estoque'!A:G,1,FALSE)),"",VLOOKUP(A292,'Cadastro-Estoque'!A:G,3,FALSE))</f>
        <v/>
      </c>
      <c r="I292" s="209" t="str">
        <f>IF(A292="","",INDEX(Boletim!F301:F410,IFERROR(MATCH(Saidas!A292,'Cadastro-Estoque'!A300:A409,0)," ")))</f>
        <v/>
      </c>
    </row>
    <row r="293" spans="4:9" ht="18.75" customHeight="1" x14ac:dyDescent="0.25">
      <c r="D293" s="207"/>
      <c r="E293" s="209" t="str">
        <f t="shared" si="6"/>
        <v/>
      </c>
      <c r="F293" s="209" t="str">
        <f>IF(ISBLANK(A293),"",IF(ISERROR(VLOOKUP(A293,'Cadastro-Estoque'!A:G,1,FALSE)),"Produto não cadastrado",VLOOKUP(A293,'Cadastro-Estoque'!A:G,4,FALSE)))</f>
        <v/>
      </c>
      <c r="G293" s="209" t="str">
        <f>IF(ISBLANK(A293),"",IF(ISERROR(VLOOKUP(A293,'Cadastro-Estoque'!A:G,1,FALSE)),"Produto não cadastrado",VLOOKUP(A293,'Cadastro-Estoque'!A:G,2,FALSE)))</f>
        <v/>
      </c>
      <c r="H293" s="209" t="str">
        <f>IF(ISERROR(VLOOKUP(A293,'Cadastro-Estoque'!A:G,1,FALSE)),"",VLOOKUP(A293,'Cadastro-Estoque'!A:G,3,FALSE))</f>
        <v/>
      </c>
      <c r="I293" s="209" t="str">
        <f>IF(A293="","",INDEX(Boletim!F302:F411,IFERROR(MATCH(Saidas!A293,'Cadastro-Estoque'!A301:A410,0)," ")))</f>
        <v/>
      </c>
    </row>
    <row r="294" spans="4:9" ht="18.75" customHeight="1" x14ac:dyDescent="0.25">
      <c r="D294" s="207"/>
      <c r="E294" s="209" t="str">
        <f t="shared" si="6"/>
        <v/>
      </c>
      <c r="F294" s="209" t="str">
        <f>IF(ISBLANK(A294),"",IF(ISERROR(VLOOKUP(A294,'Cadastro-Estoque'!A:G,1,FALSE)),"Produto não cadastrado",VLOOKUP(A294,'Cadastro-Estoque'!A:G,4,FALSE)))</f>
        <v/>
      </c>
      <c r="G294" s="209" t="str">
        <f>IF(ISBLANK(A294),"",IF(ISERROR(VLOOKUP(A294,'Cadastro-Estoque'!A:G,1,FALSE)),"Produto não cadastrado",VLOOKUP(A294,'Cadastro-Estoque'!A:G,2,FALSE)))</f>
        <v/>
      </c>
      <c r="H294" s="209" t="str">
        <f>IF(ISERROR(VLOOKUP(A294,'Cadastro-Estoque'!A:G,1,FALSE)),"",VLOOKUP(A294,'Cadastro-Estoque'!A:G,3,FALSE))</f>
        <v/>
      </c>
      <c r="I294" s="209" t="str">
        <f>IF(A294="","",INDEX(Boletim!F303:F412,IFERROR(MATCH(Saidas!A294,'Cadastro-Estoque'!A302:A411,0)," ")))</f>
        <v/>
      </c>
    </row>
    <row r="295" spans="4:9" ht="18.75" customHeight="1" x14ac:dyDescent="0.25">
      <c r="D295" s="207"/>
      <c r="E295" s="209" t="str">
        <f t="shared" si="6"/>
        <v/>
      </c>
      <c r="F295" s="209" t="str">
        <f>IF(ISBLANK(A295),"",IF(ISERROR(VLOOKUP(A295,'Cadastro-Estoque'!A:G,1,FALSE)),"Produto não cadastrado",VLOOKUP(A295,'Cadastro-Estoque'!A:G,4,FALSE)))</f>
        <v/>
      </c>
      <c r="G295" s="209" t="str">
        <f>IF(ISBLANK(A295),"",IF(ISERROR(VLOOKUP(A295,'Cadastro-Estoque'!A:G,1,FALSE)),"Produto não cadastrado",VLOOKUP(A295,'Cadastro-Estoque'!A:G,2,FALSE)))</f>
        <v/>
      </c>
      <c r="H295" s="209" t="str">
        <f>IF(ISERROR(VLOOKUP(A295,'Cadastro-Estoque'!A:G,1,FALSE)),"",VLOOKUP(A295,'Cadastro-Estoque'!A:G,3,FALSE))</f>
        <v/>
      </c>
      <c r="I295" s="209" t="str">
        <f>IF(A295="","",INDEX(Boletim!F304:F413,IFERROR(MATCH(Saidas!A295,'Cadastro-Estoque'!A303:A412,0)," ")))</f>
        <v/>
      </c>
    </row>
    <row r="296" spans="4:9" ht="18.75" customHeight="1" x14ac:dyDescent="0.25">
      <c r="D296" s="207"/>
      <c r="E296" s="209" t="str">
        <f t="shared" si="6"/>
        <v/>
      </c>
      <c r="F296" s="209" t="str">
        <f>IF(ISBLANK(A296),"",IF(ISERROR(VLOOKUP(A296,'Cadastro-Estoque'!A:G,1,FALSE)),"Produto não cadastrado",VLOOKUP(A296,'Cadastro-Estoque'!A:G,4,FALSE)))</f>
        <v/>
      </c>
      <c r="G296" s="209" t="str">
        <f>IF(ISBLANK(A296),"",IF(ISERROR(VLOOKUP(A296,'Cadastro-Estoque'!A:G,1,FALSE)),"Produto não cadastrado",VLOOKUP(A296,'Cadastro-Estoque'!A:G,2,FALSE)))</f>
        <v/>
      </c>
      <c r="H296" s="209" t="str">
        <f>IF(ISERROR(VLOOKUP(A296,'Cadastro-Estoque'!A:G,1,FALSE)),"",VLOOKUP(A296,'Cadastro-Estoque'!A:G,3,FALSE))</f>
        <v/>
      </c>
      <c r="I296" s="209" t="str">
        <f>IF(A296="","",INDEX(Boletim!F305:F414,IFERROR(MATCH(Saidas!A296,'Cadastro-Estoque'!A304:A413,0)," ")))</f>
        <v/>
      </c>
    </row>
    <row r="297" spans="4:9" ht="18.75" customHeight="1" x14ac:dyDescent="0.25">
      <c r="D297" s="207"/>
      <c r="E297" s="209" t="str">
        <f t="shared" si="6"/>
        <v/>
      </c>
      <c r="F297" s="209" t="str">
        <f>IF(ISBLANK(A297),"",IF(ISERROR(VLOOKUP(A297,'Cadastro-Estoque'!A:G,1,FALSE)),"Produto não cadastrado",VLOOKUP(A297,'Cadastro-Estoque'!A:G,4,FALSE)))</f>
        <v/>
      </c>
      <c r="G297" s="209" t="str">
        <f>IF(ISBLANK(A297),"",IF(ISERROR(VLOOKUP(A297,'Cadastro-Estoque'!A:G,1,FALSE)),"Produto não cadastrado",VLOOKUP(A297,'Cadastro-Estoque'!A:G,2,FALSE)))</f>
        <v/>
      </c>
      <c r="H297" s="209" t="str">
        <f>IF(ISERROR(VLOOKUP(A297,'Cadastro-Estoque'!A:G,1,FALSE)),"",VLOOKUP(A297,'Cadastro-Estoque'!A:G,3,FALSE))</f>
        <v/>
      </c>
      <c r="I297" s="209" t="str">
        <f>IF(A297="","",INDEX(Boletim!F306:F415,IFERROR(MATCH(Saidas!A297,'Cadastro-Estoque'!A305:A414,0)," ")))</f>
        <v/>
      </c>
    </row>
    <row r="298" spans="4:9" ht="18.75" customHeight="1" x14ac:dyDescent="0.25">
      <c r="D298" s="207"/>
      <c r="E298" s="209" t="str">
        <f t="shared" si="6"/>
        <v/>
      </c>
      <c r="F298" s="209" t="str">
        <f>IF(ISBLANK(A298),"",IF(ISERROR(VLOOKUP(A298,'Cadastro-Estoque'!A:G,1,FALSE)),"Produto não cadastrado",VLOOKUP(A298,'Cadastro-Estoque'!A:G,4,FALSE)))</f>
        <v/>
      </c>
      <c r="G298" s="209" t="str">
        <f>IF(ISBLANK(A298),"",IF(ISERROR(VLOOKUP(A298,'Cadastro-Estoque'!A:G,1,FALSE)),"Produto não cadastrado",VLOOKUP(A298,'Cadastro-Estoque'!A:G,2,FALSE)))</f>
        <v/>
      </c>
      <c r="H298" s="209" t="str">
        <f>IF(ISERROR(VLOOKUP(A298,'Cadastro-Estoque'!A:G,1,FALSE)),"",VLOOKUP(A298,'Cadastro-Estoque'!A:G,3,FALSE))</f>
        <v/>
      </c>
      <c r="I298" s="209" t="str">
        <f>IF(A298="","",INDEX(Boletim!F307:F416,IFERROR(MATCH(Saidas!A298,'Cadastro-Estoque'!A306:A415,0)," ")))</f>
        <v/>
      </c>
    </row>
    <row r="299" spans="4:9" ht="18.75" customHeight="1" x14ac:dyDescent="0.25">
      <c r="D299" s="207"/>
      <c r="E299" s="209" t="str">
        <f t="shared" si="6"/>
        <v/>
      </c>
      <c r="F299" s="209" t="str">
        <f>IF(ISBLANK(A299),"",IF(ISERROR(VLOOKUP(A299,'Cadastro-Estoque'!A:G,1,FALSE)),"Produto não cadastrado",VLOOKUP(A299,'Cadastro-Estoque'!A:G,4,FALSE)))</f>
        <v/>
      </c>
      <c r="G299" s="209" t="str">
        <f>IF(ISBLANK(A299),"",IF(ISERROR(VLOOKUP(A299,'Cadastro-Estoque'!A:G,1,FALSE)),"Produto não cadastrado",VLOOKUP(A299,'Cadastro-Estoque'!A:G,2,FALSE)))</f>
        <v/>
      </c>
      <c r="H299" s="209" t="str">
        <f>IF(ISERROR(VLOOKUP(A299,'Cadastro-Estoque'!A:G,1,FALSE)),"",VLOOKUP(A299,'Cadastro-Estoque'!A:G,3,FALSE))</f>
        <v/>
      </c>
      <c r="I299" s="209" t="str">
        <f>IF(A299="","",INDEX(Boletim!F308:F417,IFERROR(MATCH(Saidas!A299,'Cadastro-Estoque'!A307:A416,0)," ")))</f>
        <v/>
      </c>
    </row>
    <row r="300" spans="4:9" ht="18.75" customHeight="1" x14ac:dyDescent="0.25">
      <c r="D300" s="207"/>
      <c r="E300" s="209" t="str">
        <f t="shared" si="6"/>
        <v/>
      </c>
      <c r="F300" s="209" t="str">
        <f>IF(ISBLANK(A300),"",IF(ISERROR(VLOOKUP(A300,'Cadastro-Estoque'!A:G,1,FALSE)),"Produto não cadastrado",VLOOKUP(A300,'Cadastro-Estoque'!A:G,4,FALSE)))</f>
        <v/>
      </c>
      <c r="G300" s="209" t="str">
        <f>IF(ISBLANK(A300),"",IF(ISERROR(VLOOKUP(A300,'Cadastro-Estoque'!A:G,1,FALSE)),"Produto não cadastrado",VLOOKUP(A300,'Cadastro-Estoque'!A:G,2,FALSE)))</f>
        <v/>
      </c>
      <c r="H300" s="209" t="str">
        <f>IF(ISERROR(VLOOKUP(A300,'Cadastro-Estoque'!A:G,1,FALSE)),"",VLOOKUP(A300,'Cadastro-Estoque'!A:G,3,FALSE))</f>
        <v/>
      </c>
      <c r="I300" s="209" t="str">
        <f>IF(A300="","",INDEX(Boletim!F309:F418,IFERROR(MATCH(Saidas!A300,'Cadastro-Estoque'!A308:A417,0)," ")))</f>
        <v/>
      </c>
    </row>
    <row r="301" spans="4:9" ht="18.75" customHeight="1" x14ac:dyDescent="0.25">
      <c r="D301" s="207"/>
      <c r="E301" s="209" t="str">
        <f t="shared" si="6"/>
        <v/>
      </c>
      <c r="F301" s="209" t="str">
        <f>IF(ISBLANK(A301),"",IF(ISERROR(VLOOKUP(A301,'Cadastro-Estoque'!A:G,1,FALSE)),"Produto não cadastrado",VLOOKUP(A301,'Cadastro-Estoque'!A:G,4,FALSE)))</f>
        <v/>
      </c>
      <c r="G301" s="209" t="str">
        <f>IF(ISBLANK(A301),"",IF(ISERROR(VLOOKUP(A301,'Cadastro-Estoque'!A:G,1,FALSE)),"Produto não cadastrado",VLOOKUP(A301,'Cadastro-Estoque'!A:G,2,FALSE)))</f>
        <v/>
      </c>
      <c r="H301" s="209" t="str">
        <f>IF(ISERROR(VLOOKUP(A301,'Cadastro-Estoque'!A:G,1,FALSE)),"",VLOOKUP(A301,'Cadastro-Estoque'!A:G,3,FALSE))</f>
        <v/>
      </c>
      <c r="I301" s="209" t="str">
        <f>IF(A301="","",INDEX(Boletim!F310:F419,IFERROR(MATCH(Saidas!A301,'Cadastro-Estoque'!A309:A418,0)," ")))</f>
        <v/>
      </c>
    </row>
    <row r="302" spans="4:9" ht="18.75" customHeight="1" x14ac:dyDescent="0.25">
      <c r="D302" s="207"/>
      <c r="E302" s="209" t="str">
        <f t="shared" si="6"/>
        <v/>
      </c>
      <c r="F302" s="209" t="str">
        <f>IF(ISBLANK(A302),"",IF(ISERROR(VLOOKUP(A302,'Cadastro-Estoque'!A:G,1,FALSE)),"Produto não cadastrado",VLOOKUP(A302,'Cadastro-Estoque'!A:G,4,FALSE)))</f>
        <v/>
      </c>
      <c r="G302" s="209" t="str">
        <f>IF(ISBLANK(A302),"",IF(ISERROR(VLOOKUP(A302,'Cadastro-Estoque'!A:G,1,FALSE)),"Produto não cadastrado",VLOOKUP(A302,'Cadastro-Estoque'!A:G,2,FALSE)))</f>
        <v/>
      </c>
      <c r="H302" s="209" t="str">
        <f>IF(ISERROR(VLOOKUP(A302,'Cadastro-Estoque'!A:G,1,FALSE)),"",VLOOKUP(A302,'Cadastro-Estoque'!A:G,3,FALSE))</f>
        <v/>
      </c>
      <c r="I302" s="209" t="str">
        <f>IF(A302="","",INDEX(Boletim!F311:F420,IFERROR(MATCH(Saidas!A302,'Cadastro-Estoque'!A310:A419,0)," ")))</f>
        <v/>
      </c>
    </row>
    <row r="303" spans="4:9" ht="18.75" customHeight="1" x14ac:dyDescent="0.25">
      <c r="D303" s="207"/>
      <c r="E303" s="209" t="str">
        <f t="shared" si="6"/>
        <v/>
      </c>
      <c r="F303" s="209" t="str">
        <f>IF(ISBLANK(A303),"",IF(ISERROR(VLOOKUP(A303,'Cadastro-Estoque'!A:G,1,FALSE)),"Produto não cadastrado",VLOOKUP(A303,'Cadastro-Estoque'!A:G,4,FALSE)))</f>
        <v/>
      </c>
      <c r="G303" s="209" t="str">
        <f>IF(ISBLANK(A303),"",IF(ISERROR(VLOOKUP(A303,'Cadastro-Estoque'!A:G,1,FALSE)),"Produto não cadastrado",VLOOKUP(A303,'Cadastro-Estoque'!A:G,2,FALSE)))</f>
        <v/>
      </c>
      <c r="H303" s="209" t="str">
        <f>IF(ISERROR(VLOOKUP(A303,'Cadastro-Estoque'!A:G,1,FALSE)),"",VLOOKUP(A303,'Cadastro-Estoque'!A:G,3,FALSE))</f>
        <v/>
      </c>
      <c r="I303" s="209" t="str">
        <f>IF(A303="","",INDEX(Boletim!F312:F421,IFERROR(MATCH(Saidas!A303,'Cadastro-Estoque'!A311:A420,0)," ")))</f>
        <v/>
      </c>
    </row>
    <row r="304" spans="4:9" ht="18.75" customHeight="1" x14ac:dyDescent="0.25">
      <c r="D304" s="207"/>
      <c r="E304" s="209" t="str">
        <f t="shared" si="6"/>
        <v/>
      </c>
      <c r="F304" s="209" t="str">
        <f>IF(ISBLANK(A304),"",IF(ISERROR(VLOOKUP(A304,'Cadastro-Estoque'!A:G,1,FALSE)),"Produto não cadastrado",VLOOKUP(A304,'Cadastro-Estoque'!A:G,4,FALSE)))</f>
        <v/>
      </c>
      <c r="G304" s="209" t="str">
        <f>IF(ISBLANK(A304),"",IF(ISERROR(VLOOKUP(A304,'Cadastro-Estoque'!A:G,1,FALSE)),"Produto não cadastrado",VLOOKUP(A304,'Cadastro-Estoque'!A:G,2,FALSE)))</f>
        <v/>
      </c>
      <c r="H304" s="209" t="str">
        <f>IF(ISERROR(VLOOKUP(A304,'Cadastro-Estoque'!A:G,1,FALSE)),"",VLOOKUP(A304,'Cadastro-Estoque'!A:G,3,FALSE))</f>
        <v/>
      </c>
      <c r="I304" s="209" t="str">
        <f>IF(A304="","",INDEX(Boletim!F313:F422,IFERROR(MATCH(Saidas!A304,'Cadastro-Estoque'!A312:A421,0)," ")))</f>
        <v/>
      </c>
    </row>
    <row r="305" spans="4:9" ht="18.75" customHeight="1" x14ac:dyDescent="0.25">
      <c r="D305" s="207"/>
      <c r="E305" s="209" t="str">
        <f t="shared" si="6"/>
        <v/>
      </c>
      <c r="F305" s="209" t="str">
        <f>IF(ISBLANK(A305),"",IF(ISERROR(VLOOKUP(A305,'Cadastro-Estoque'!A:G,1,FALSE)),"Produto não cadastrado",VLOOKUP(A305,'Cadastro-Estoque'!A:G,4,FALSE)))</f>
        <v/>
      </c>
      <c r="G305" s="209" t="str">
        <f>IF(ISBLANK(A305),"",IF(ISERROR(VLOOKUP(A305,'Cadastro-Estoque'!A:G,1,FALSE)),"Produto não cadastrado",VLOOKUP(A305,'Cadastro-Estoque'!A:G,2,FALSE)))</f>
        <v/>
      </c>
      <c r="H305" s="209" t="str">
        <f>IF(ISERROR(VLOOKUP(A305,'Cadastro-Estoque'!A:G,1,FALSE)),"",VLOOKUP(A305,'Cadastro-Estoque'!A:G,3,FALSE))</f>
        <v/>
      </c>
      <c r="I305" s="209" t="str">
        <f>IF(A305="","",INDEX(Boletim!F314:F423,IFERROR(MATCH(Saidas!A305,'Cadastro-Estoque'!A313:A422,0)," ")))</f>
        <v/>
      </c>
    </row>
    <row r="306" spans="4:9" ht="18.75" customHeight="1" x14ac:dyDescent="0.25">
      <c r="D306" s="207"/>
      <c r="E306" s="209" t="str">
        <f t="shared" si="6"/>
        <v/>
      </c>
      <c r="F306" s="209" t="str">
        <f>IF(ISBLANK(A306),"",IF(ISERROR(VLOOKUP(A306,'Cadastro-Estoque'!A:G,1,FALSE)),"Produto não cadastrado",VLOOKUP(A306,'Cadastro-Estoque'!A:G,4,FALSE)))</f>
        <v/>
      </c>
      <c r="G306" s="209" t="str">
        <f>IF(ISBLANK(A306),"",IF(ISERROR(VLOOKUP(A306,'Cadastro-Estoque'!A:G,1,FALSE)),"Produto não cadastrado",VLOOKUP(A306,'Cadastro-Estoque'!A:G,2,FALSE)))</f>
        <v/>
      </c>
      <c r="H306" s="209" t="str">
        <f>IF(ISERROR(VLOOKUP(A306,'Cadastro-Estoque'!A:G,1,FALSE)),"",VLOOKUP(A306,'Cadastro-Estoque'!A:G,3,FALSE))</f>
        <v/>
      </c>
      <c r="I306" s="209" t="str">
        <f>IF(A306="","",INDEX(Boletim!F315:F424,IFERROR(MATCH(Saidas!A306,'Cadastro-Estoque'!A314:A423,0)," ")))</f>
        <v/>
      </c>
    </row>
    <row r="307" spans="4:9" ht="18.75" customHeight="1" x14ac:dyDescent="0.25">
      <c r="D307" s="207"/>
      <c r="E307" s="209" t="str">
        <f t="shared" si="6"/>
        <v/>
      </c>
      <c r="F307" s="209" t="str">
        <f>IF(ISBLANK(A307),"",IF(ISERROR(VLOOKUP(A307,'Cadastro-Estoque'!A:G,1,FALSE)),"Produto não cadastrado",VLOOKUP(A307,'Cadastro-Estoque'!A:G,4,FALSE)))</f>
        <v/>
      </c>
      <c r="G307" s="209" t="str">
        <f>IF(ISBLANK(A307),"",IF(ISERROR(VLOOKUP(A307,'Cadastro-Estoque'!A:G,1,FALSE)),"Produto não cadastrado",VLOOKUP(A307,'Cadastro-Estoque'!A:G,2,FALSE)))</f>
        <v/>
      </c>
      <c r="H307" s="209" t="str">
        <f>IF(ISERROR(VLOOKUP(A307,'Cadastro-Estoque'!A:G,1,FALSE)),"",VLOOKUP(A307,'Cadastro-Estoque'!A:G,3,FALSE))</f>
        <v/>
      </c>
      <c r="I307" s="209" t="str">
        <f>IF(A307="","",INDEX(Boletim!F316:F425,IFERROR(MATCH(Saidas!A307,'Cadastro-Estoque'!A315:A424,0)," ")))</f>
        <v/>
      </c>
    </row>
    <row r="308" spans="4:9" ht="18.75" customHeight="1" x14ac:dyDescent="0.25">
      <c r="D308" s="207"/>
      <c r="E308" s="209" t="str">
        <f t="shared" si="6"/>
        <v/>
      </c>
      <c r="F308" s="209" t="str">
        <f>IF(ISBLANK(A308),"",IF(ISERROR(VLOOKUP(A308,'Cadastro-Estoque'!A:G,1,FALSE)),"Produto não cadastrado",VLOOKUP(A308,'Cadastro-Estoque'!A:G,4,FALSE)))</f>
        <v/>
      </c>
      <c r="G308" s="209" t="str">
        <f>IF(ISBLANK(A308),"",IF(ISERROR(VLOOKUP(A308,'Cadastro-Estoque'!A:G,1,FALSE)),"Produto não cadastrado",VLOOKUP(A308,'Cadastro-Estoque'!A:G,2,FALSE)))</f>
        <v/>
      </c>
      <c r="H308" s="209" t="str">
        <f>IF(ISERROR(VLOOKUP(A308,'Cadastro-Estoque'!A:G,1,FALSE)),"",VLOOKUP(A308,'Cadastro-Estoque'!A:G,3,FALSE))</f>
        <v/>
      </c>
      <c r="I308" s="209" t="str">
        <f>IF(A308="","",INDEX(Boletim!F317:F426,IFERROR(MATCH(Saidas!A308,'Cadastro-Estoque'!A316:A425,0)," ")))</f>
        <v/>
      </c>
    </row>
    <row r="309" spans="4:9" ht="18.75" customHeight="1" x14ac:dyDescent="0.25">
      <c r="D309" s="207"/>
      <c r="E309" s="209" t="str">
        <f t="shared" si="6"/>
        <v/>
      </c>
      <c r="F309" s="209" t="str">
        <f>IF(ISBLANK(A309),"",IF(ISERROR(VLOOKUP(A309,'Cadastro-Estoque'!A:G,1,FALSE)),"Produto não cadastrado",VLOOKUP(A309,'Cadastro-Estoque'!A:G,4,FALSE)))</f>
        <v/>
      </c>
      <c r="G309" s="209" t="str">
        <f>IF(ISBLANK(A309),"",IF(ISERROR(VLOOKUP(A309,'Cadastro-Estoque'!A:G,1,FALSE)),"Produto não cadastrado",VLOOKUP(A309,'Cadastro-Estoque'!A:G,2,FALSE)))</f>
        <v/>
      </c>
      <c r="H309" s="209" t="str">
        <f>IF(ISERROR(VLOOKUP(A309,'Cadastro-Estoque'!A:G,1,FALSE)),"",VLOOKUP(A309,'Cadastro-Estoque'!A:G,3,FALSE))</f>
        <v/>
      </c>
      <c r="I309" s="209" t="str">
        <f>IF(A309="","",INDEX(Boletim!F318:F427,IFERROR(MATCH(Saidas!A309,'Cadastro-Estoque'!A317:A426,0)," ")))</f>
        <v/>
      </c>
    </row>
    <row r="310" spans="4:9" ht="18.75" customHeight="1" x14ac:dyDescent="0.25">
      <c r="D310" s="207"/>
      <c r="E310" s="209" t="str">
        <f t="shared" si="6"/>
        <v/>
      </c>
      <c r="F310" s="209" t="str">
        <f>IF(ISBLANK(A310),"",IF(ISERROR(VLOOKUP(A310,'Cadastro-Estoque'!A:G,1,FALSE)),"Produto não cadastrado",VLOOKUP(A310,'Cadastro-Estoque'!A:G,4,FALSE)))</f>
        <v/>
      </c>
      <c r="G310" s="209" t="str">
        <f>IF(ISBLANK(A310),"",IF(ISERROR(VLOOKUP(A310,'Cadastro-Estoque'!A:G,1,FALSE)),"Produto não cadastrado",VLOOKUP(A310,'Cadastro-Estoque'!A:G,2,FALSE)))</f>
        <v/>
      </c>
      <c r="H310" s="209" t="str">
        <f>IF(ISERROR(VLOOKUP(A310,'Cadastro-Estoque'!A:G,1,FALSE)),"",VLOOKUP(A310,'Cadastro-Estoque'!A:G,3,FALSE))</f>
        <v/>
      </c>
      <c r="I310" s="209" t="str">
        <f>IF(A310="","",INDEX(Boletim!F319:F428,IFERROR(MATCH(Saidas!A310,'Cadastro-Estoque'!A318:A427,0)," ")))</f>
        <v/>
      </c>
    </row>
    <row r="311" spans="4:9" ht="18.75" customHeight="1" x14ac:dyDescent="0.25">
      <c r="D311" s="207"/>
      <c r="E311" s="209" t="str">
        <f t="shared" si="6"/>
        <v/>
      </c>
      <c r="F311" s="209" t="str">
        <f>IF(ISBLANK(A311),"",IF(ISERROR(VLOOKUP(A311,'Cadastro-Estoque'!A:G,1,FALSE)),"Produto não cadastrado",VLOOKUP(A311,'Cadastro-Estoque'!A:G,4,FALSE)))</f>
        <v/>
      </c>
      <c r="G311" s="209" t="str">
        <f>IF(ISBLANK(A311),"",IF(ISERROR(VLOOKUP(A311,'Cadastro-Estoque'!A:G,1,FALSE)),"Produto não cadastrado",VLOOKUP(A311,'Cadastro-Estoque'!A:G,2,FALSE)))</f>
        <v/>
      </c>
      <c r="H311" s="209" t="str">
        <f>IF(ISERROR(VLOOKUP(A311,'Cadastro-Estoque'!A:G,1,FALSE)),"",VLOOKUP(A311,'Cadastro-Estoque'!A:G,3,FALSE))</f>
        <v/>
      </c>
      <c r="I311" s="209" t="str">
        <f>IF(A311="","",INDEX(Boletim!F320:F429,IFERROR(MATCH(Saidas!A311,'Cadastro-Estoque'!A319:A428,0)," ")))</f>
        <v/>
      </c>
    </row>
    <row r="312" spans="4:9" ht="18.75" customHeight="1" x14ac:dyDescent="0.25">
      <c r="D312" s="207"/>
      <c r="E312" s="209" t="str">
        <f t="shared" si="6"/>
        <v/>
      </c>
      <c r="F312" s="209" t="str">
        <f>IF(ISBLANK(A312),"",IF(ISERROR(VLOOKUP(A312,'Cadastro-Estoque'!A:G,1,FALSE)),"Produto não cadastrado",VLOOKUP(A312,'Cadastro-Estoque'!A:G,4,FALSE)))</f>
        <v/>
      </c>
      <c r="G312" s="209" t="str">
        <f>IF(ISBLANK(A312),"",IF(ISERROR(VLOOKUP(A312,'Cadastro-Estoque'!A:G,1,FALSE)),"Produto não cadastrado",VLOOKUP(A312,'Cadastro-Estoque'!A:G,2,FALSE)))</f>
        <v/>
      </c>
      <c r="H312" s="209" t="str">
        <f>IF(ISERROR(VLOOKUP(A312,'Cadastro-Estoque'!A:G,1,FALSE)),"",VLOOKUP(A312,'Cadastro-Estoque'!A:G,3,FALSE))</f>
        <v/>
      </c>
      <c r="I312" s="209" t="str">
        <f>IF(A312="","",INDEX(Boletim!F321:F430,IFERROR(MATCH(Saidas!A312,'Cadastro-Estoque'!A320:A429,0)," ")))</f>
        <v/>
      </c>
    </row>
    <row r="313" spans="4:9" ht="18.75" customHeight="1" x14ac:dyDescent="0.25">
      <c r="D313" s="207"/>
      <c r="E313" s="209" t="str">
        <f t="shared" si="6"/>
        <v/>
      </c>
      <c r="F313" s="209" t="str">
        <f>IF(ISBLANK(A313),"",IF(ISERROR(VLOOKUP(A313,'Cadastro-Estoque'!A:G,1,FALSE)),"Produto não cadastrado",VLOOKUP(A313,'Cadastro-Estoque'!A:G,4,FALSE)))</f>
        <v/>
      </c>
      <c r="G313" s="209" t="str">
        <f>IF(ISBLANK(A313),"",IF(ISERROR(VLOOKUP(A313,'Cadastro-Estoque'!A:G,1,FALSE)),"Produto não cadastrado",VLOOKUP(A313,'Cadastro-Estoque'!A:G,2,FALSE)))</f>
        <v/>
      </c>
      <c r="H313" s="209" t="str">
        <f>IF(ISERROR(VLOOKUP(A313,'Cadastro-Estoque'!A:G,1,FALSE)),"",VLOOKUP(A313,'Cadastro-Estoque'!A:G,3,FALSE))</f>
        <v/>
      </c>
      <c r="I313" s="209" t="str">
        <f>IF(A313="","",INDEX(Boletim!F322:F431,IFERROR(MATCH(Saidas!A313,'Cadastro-Estoque'!A321:A430,0)," ")))</f>
        <v/>
      </c>
    </row>
    <row r="314" spans="4:9" ht="18.75" customHeight="1" x14ac:dyDescent="0.25">
      <c r="D314" s="207"/>
      <c r="E314" s="209" t="str">
        <f t="shared" si="6"/>
        <v/>
      </c>
      <c r="F314" s="209" t="str">
        <f>IF(ISBLANK(A314),"",IF(ISERROR(VLOOKUP(A314,'Cadastro-Estoque'!A:G,1,FALSE)),"Produto não cadastrado",VLOOKUP(A314,'Cadastro-Estoque'!A:G,4,FALSE)))</f>
        <v/>
      </c>
      <c r="G314" s="209" t="str">
        <f>IF(ISBLANK(A314),"",IF(ISERROR(VLOOKUP(A314,'Cadastro-Estoque'!A:G,1,FALSE)),"Produto não cadastrado",VLOOKUP(A314,'Cadastro-Estoque'!A:G,2,FALSE)))</f>
        <v/>
      </c>
      <c r="H314" s="209" t="str">
        <f>IF(ISERROR(VLOOKUP(A314,'Cadastro-Estoque'!A:G,1,FALSE)),"",VLOOKUP(A314,'Cadastro-Estoque'!A:G,3,FALSE))</f>
        <v/>
      </c>
      <c r="I314" s="209" t="str">
        <f>IF(A314="","",INDEX(Boletim!F323:F432,IFERROR(MATCH(Saidas!A314,'Cadastro-Estoque'!A322:A431,0)," ")))</f>
        <v/>
      </c>
    </row>
    <row r="315" spans="4:9" ht="18.75" customHeight="1" x14ac:dyDescent="0.25">
      <c r="D315" s="207"/>
      <c r="E315" s="209" t="str">
        <f t="shared" si="6"/>
        <v/>
      </c>
      <c r="F315" s="209" t="str">
        <f>IF(ISBLANK(A315),"",IF(ISERROR(VLOOKUP(A315,'Cadastro-Estoque'!A:G,1,FALSE)),"Produto não cadastrado",VLOOKUP(A315,'Cadastro-Estoque'!A:G,4,FALSE)))</f>
        <v/>
      </c>
      <c r="G315" s="209" t="str">
        <f>IF(ISBLANK(A315),"",IF(ISERROR(VLOOKUP(A315,'Cadastro-Estoque'!A:G,1,FALSE)),"Produto não cadastrado",VLOOKUP(A315,'Cadastro-Estoque'!A:G,2,FALSE)))</f>
        <v/>
      </c>
      <c r="H315" s="209" t="str">
        <f>IF(ISERROR(VLOOKUP(A315,'Cadastro-Estoque'!A:G,1,FALSE)),"",VLOOKUP(A315,'Cadastro-Estoque'!A:G,3,FALSE))</f>
        <v/>
      </c>
      <c r="I315" s="209" t="str">
        <f>IF(A315="","",INDEX(Boletim!F324:F433,IFERROR(MATCH(Saidas!A315,'Cadastro-Estoque'!A323:A432,0)," ")))</f>
        <v/>
      </c>
    </row>
    <row r="316" spans="4:9" ht="18.75" customHeight="1" x14ac:dyDescent="0.25">
      <c r="D316" s="207"/>
      <c r="E316" s="209" t="str">
        <f t="shared" si="6"/>
        <v/>
      </c>
      <c r="F316" s="209" t="str">
        <f>IF(ISBLANK(A316),"",IF(ISERROR(VLOOKUP(A316,'Cadastro-Estoque'!A:G,1,FALSE)),"Produto não cadastrado",VLOOKUP(A316,'Cadastro-Estoque'!A:G,4,FALSE)))</f>
        <v/>
      </c>
      <c r="G316" s="209" t="str">
        <f>IF(ISBLANK(A316),"",IF(ISERROR(VLOOKUP(A316,'Cadastro-Estoque'!A:G,1,FALSE)),"Produto não cadastrado",VLOOKUP(A316,'Cadastro-Estoque'!A:G,2,FALSE)))</f>
        <v/>
      </c>
      <c r="H316" s="209" t="str">
        <f>IF(ISERROR(VLOOKUP(A316,'Cadastro-Estoque'!A:G,1,FALSE)),"",VLOOKUP(A316,'Cadastro-Estoque'!A:G,3,FALSE))</f>
        <v/>
      </c>
      <c r="I316" s="209" t="str">
        <f>IF(A316="","",INDEX(Boletim!F325:F434,IFERROR(MATCH(Saidas!A316,'Cadastro-Estoque'!A324:A433,0)," ")))</f>
        <v/>
      </c>
    </row>
    <row r="317" spans="4:9" ht="18.75" customHeight="1" x14ac:dyDescent="0.25">
      <c r="D317" s="207"/>
      <c r="E317" s="209" t="str">
        <f t="shared" si="6"/>
        <v/>
      </c>
      <c r="F317" s="209" t="str">
        <f>IF(ISBLANK(A317),"",IF(ISERROR(VLOOKUP(A317,'Cadastro-Estoque'!A:G,1,FALSE)),"Produto não cadastrado",VLOOKUP(A317,'Cadastro-Estoque'!A:G,4,FALSE)))</f>
        <v/>
      </c>
      <c r="G317" s="209" t="str">
        <f>IF(ISBLANK(A317),"",IF(ISERROR(VLOOKUP(A317,'Cadastro-Estoque'!A:G,1,FALSE)),"Produto não cadastrado",VLOOKUP(A317,'Cadastro-Estoque'!A:G,2,FALSE)))</f>
        <v/>
      </c>
      <c r="H317" s="209" t="str">
        <f>IF(ISERROR(VLOOKUP(A317,'Cadastro-Estoque'!A:G,1,FALSE)),"",VLOOKUP(A317,'Cadastro-Estoque'!A:G,3,FALSE))</f>
        <v/>
      </c>
      <c r="I317" s="209" t="str">
        <f>IF(A317="","",INDEX(Boletim!F326:F435,IFERROR(MATCH(Saidas!A317,'Cadastro-Estoque'!A325:A434,0)," ")))</f>
        <v/>
      </c>
    </row>
    <row r="318" spans="4:9" ht="18.75" customHeight="1" x14ac:dyDescent="0.25">
      <c r="D318" s="207"/>
      <c r="E318" s="209" t="str">
        <f t="shared" si="6"/>
        <v/>
      </c>
      <c r="F318" s="209" t="str">
        <f>IF(ISBLANK(A318),"",IF(ISERROR(VLOOKUP(A318,'Cadastro-Estoque'!A:G,1,FALSE)),"Produto não cadastrado",VLOOKUP(A318,'Cadastro-Estoque'!A:G,4,FALSE)))</f>
        <v/>
      </c>
      <c r="G318" s="209" t="str">
        <f>IF(ISBLANK(A318),"",IF(ISERROR(VLOOKUP(A318,'Cadastro-Estoque'!A:G,1,FALSE)),"Produto não cadastrado",VLOOKUP(A318,'Cadastro-Estoque'!A:G,2,FALSE)))</f>
        <v/>
      </c>
      <c r="H318" s="209" t="str">
        <f>IF(ISERROR(VLOOKUP(A318,'Cadastro-Estoque'!A:G,1,FALSE)),"",VLOOKUP(A318,'Cadastro-Estoque'!A:G,3,FALSE))</f>
        <v/>
      </c>
      <c r="I318" s="209" t="str">
        <f>IF(A318="","",INDEX(Boletim!F327:F436,IFERROR(MATCH(Saidas!A318,'Cadastro-Estoque'!A326:A435,0)," ")))</f>
        <v/>
      </c>
    </row>
    <row r="319" spans="4:9" ht="18.75" customHeight="1" x14ac:dyDescent="0.25">
      <c r="D319" s="207"/>
      <c r="E319" s="209" t="str">
        <f t="shared" si="6"/>
        <v/>
      </c>
      <c r="F319" s="209" t="str">
        <f>IF(ISBLANK(A319),"",IF(ISERROR(VLOOKUP(A319,'Cadastro-Estoque'!A:G,1,FALSE)),"Produto não cadastrado",VLOOKUP(A319,'Cadastro-Estoque'!A:G,4,FALSE)))</f>
        <v/>
      </c>
      <c r="G319" s="209" t="str">
        <f>IF(ISBLANK(A319),"",IF(ISERROR(VLOOKUP(A319,'Cadastro-Estoque'!A:G,1,FALSE)),"Produto não cadastrado",VLOOKUP(A319,'Cadastro-Estoque'!A:G,2,FALSE)))</f>
        <v/>
      </c>
      <c r="H319" s="209" t="str">
        <f>IF(ISERROR(VLOOKUP(A319,'Cadastro-Estoque'!A:G,1,FALSE)),"",VLOOKUP(A319,'Cadastro-Estoque'!A:G,3,FALSE))</f>
        <v/>
      </c>
      <c r="I319" s="209" t="str">
        <f>IF(A319="","",INDEX(Boletim!F328:F437,IFERROR(MATCH(Saidas!A319,'Cadastro-Estoque'!A327:A436,0)," ")))</f>
        <v/>
      </c>
    </row>
    <row r="320" spans="4:9" ht="18.75" customHeight="1" x14ac:dyDescent="0.25">
      <c r="D320" s="207"/>
      <c r="E320" s="209" t="str">
        <f t="shared" si="6"/>
        <v/>
      </c>
      <c r="F320" s="209" t="str">
        <f>IF(ISBLANK(A320),"",IF(ISERROR(VLOOKUP(A320,'Cadastro-Estoque'!A:G,1,FALSE)),"Produto não cadastrado",VLOOKUP(A320,'Cadastro-Estoque'!A:G,4,FALSE)))</f>
        <v/>
      </c>
      <c r="G320" s="209" t="str">
        <f>IF(ISBLANK(A320),"",IF(ISERROR(VLOOKUP(A320,'Cadastro-Estoque'!A:G,1,FALSE)),"Produto não cadastrado",VLOOKUP(A320,'Cadastro-Estoque'!A:G,2,FALSE)))</f>
        <v/>
      </c>
      <c r="H320" s="209" t="str">
        <f>IF(ISERROR(VLOOKUP(A320,'Cadastro-Estoque'!A:G,1,FALSE)),"",VLOOKUP(A320,'Cadastro-Estoque'!A:G,3,FALSE))</f>
        <v/>
      </c>
      <c r="I320" s="209" t="str">
        <f>IF(A320="","",INDEX(Boletim!F329:F438,IFERROR(MATCH(Saidas!A320,'Cadastro-Estoque'!A328:A437,0)," ")))</f>
        <v/>
      </c>
    </row>
    <row r="321" spans="4:9" ht="18.75" customHeight="1" x14ac:dyDescent="0.25">
      <c r="D321" s="207"/>
      <c r="E321" s="209" t="str">
        <f t="shared" si="6"/>
        <v/>
      </c>
      <c r="F321" s="209" t="str">
        <f>IF(ISBLANK(A321),"",IF(ISERROR(VLOOKUP(A321,'Cadastro-Estoque'!A:G,1,FALSE)),"Produto não cadastrado",VLOOKUP(A321,'Cadastro-Estoque'!A:G,4,FALSE)))</f>
        <v/>
      </c>
      <c r="G321" s="209" t="str">
        <f>IF(ISBLANK(A321),"",IF(ISERROR(VLOOKUP(A321,'Cadastro-Estoque'!A:G,1,FALSE)),"Produto não cadastrado",VLOOKUP(A321,'Cadastro-Estoque'!A:G,2,FALSE)))</f>
        <v/>
      </c>
      <c r="H321" s="209" t="str">
        <f>IF(ISERROR(VLOOKUP(A321,'Cadastro-Estoque'!A:G,1,FALSE)),"",VLOOKUP(A321,'Cadastro-Estoque'!A:G,3,FALSE))</f>
        <v/>
      </c>
      <c r="I321" s="209" t="str">
        <f>IF(A321="","",INDEX(Boletim!F330:F439,IFERROR(MATCH(Saidas!A321,'Cadastro-Estoque'!A329:A438,0)," ")))</f>
        <v/>
      </c>
    </row>
    <row r="322" spans="4:9" ht="18.75" customHeight="1" x14ac:dyDescent="0.25">
      <c r="D322" s="207"/>
      <c r="E322" s="209" t="str">
        <f t="shared" si="6"/>
        <v/>
      </c>
      <c r="F322" s="209" t="str">
        <f>IF(ISBLANK(A322),"",IF(ISERROR(VLOOKUP(A322,'Cadastro-Estoque'!A:G,1,FALSE)),"Produto não cadastrado",VLOOKUP(A322,'Cadastro-Estoque'!A:G,4,FALSE)))</f>
        <v/>
      </c>
      <c r="G322" s="209" t="str">
        <f>IF(ISBLANK(A322),"",IF(ISERROR(VLOOKUP(A322,'Cadastro-Estoque'!A:G,1,FALSE)),"Produto não cadastrado",VLOOKUP(A322,'Cadastro-Estoque'!A:G,2,FALSE)))</f>
        <v/>
      </c>
      <c r="H322" s="209" t="str">
        <f>IF(ISERROR(VLOOKUP(A322,'Cadastro-Estoque'!A:G,1,FALSE)),"",VLOOKUP(A322,'Cadastro-Estoque'!A:G,3,FALSE))</f>
        <v/>
      </c>
      <c r="I322" s="209" t="str">
        <f>IF(A322="","",INDEX(Boletim!F331:F440,IFERROR(MATCH(Saidas!A322,'Cadastro-Estoque'!A330:A439,0)," ")))</f>
        <v/>
      </c>
    </row>
    <row r="323" spans="4:9" ht="18.75" customHeight="1" x14ac:dyDescent="0.25">
      <c r="D323" s="207"/>
      <c r="E323" s="209" t="str">
        <f t="shared" si="6"/>
        <v/>
      </c>
      <c r="F323" s="209" t="str">
        <f>IF(ISBLANK(A323),"",IF(ISERROR(VLOOKUP(A323,'Cadastro-Estoque'!A:G,1,FALSE)),"Produto não cadastrado",VLOOKUP(A323,'Cadastro-Estoque'!A:G,4,FALSE)))</f>
        <v/>
      </c>
      <c r="G323" s="209" t="str">
        <f>IF(ISBLANK(A323),"",IF(ISERROR(VLOOKUP(A323,'Cadastro-Estoque'!A:G,1,FALSE)),"Produto não cadastrado",VLOOKUP(A323,'Cadastro-Estoque'!A:G,2,FALSE)))</f>
        <v/>
      </c>
      <c r="H323" s="209" t="str">
        <f>IF(ISERROR(VLOOKUP(A323,'Cadastro-Estoque'!A:G,1,FALSE)),"",VLOOKUP(A323,'Cadastro-Estoque'!A:G,3,FALSE))</f>
        <v/>
      </c>
      <c r="I323" s="209" t="str">
        <f>IF(A323="","",INDEX(Boletim!F332:F441,IFERROR(MATCH(Saidas!A323,'Cadastro-Estoque'!A331:A440,0)," ")))</f>
        <v/>
      </c>
    </row>
    <row r="324" spans="4:9" ht="18.75" customHeight="1" x14ac:dyDescent="0.25">
      <c r="D324" s="207"/>
      <c r="E324" s="209" t="str">
        <f t="shared" si="6"/>
        <v/>
      </c>
      <c r="F324" s="209" t="str">
        <f>IF(ISBLANK(A324),"",IF(ISERROR(VLOOKUP(A324,'Cadastro-Estoque'!A:G,1,FALSE)),"Produto não cadastrado",VLOOKUP(A324,'Cadastro-Estoque'!A:G,4,FALSE)))</f>
        <v/>
      </c>
      <c r="G324" s="209" t="str">
        <f>IF(ISBLANK(A324),"",IF(ISERROR(VLOOKUP(A324,'Cadastro-Estoque'!A:G,1,FALSE)),"Produto não cadastrado",VLOOKUP(A324,'Cadastro-Estoque'!A:G,2,FALSE)))</f>
        <v/>
      </c>
      <c r="H324" s="209" t="str">
        <f>IF(ISERROR(VLOOKUP(A324,'Cadastro-Estoque'!A:G,1,FALSE)),"",VLOOKUP(A324,'Cadastro-Estoque'!A:G,3,FALSE))</f>
        <v/>
      </c>
      <c r="I324" s="209" t="str">
        <f>IF(A324="","",INDEX(Boletim!F333:F442,IFERROR(MATCH(Saidas!A324,'Cadastro-Estoque'!A332:A441,0)," ")))</f>
        <v/>
      </c>
    </row>
    <row r="325" spans="4:9" ht="18.75" customHeight="1" x14ac:dyDescent="0.25">
      <c r="D325" s="207"/>
      <c r="E325" s="209" t="str">
        <f t="shared" si="6"/>
        <v/>
      </c>
      <c r="F325" s="209" t="str">
        <f>IF(ISBLANK(A325),"",IF(ISERROR(VLOOKUP(A325,'Cadastro-Estoque'!A:G,1,FALSE)),"Produto não cadastrado",VLOOKUP(A325,'Cadastro-Estoque'!A:G,4,FALSE)))</f>
        <v/>
      </c>
      <c r="G325" s="209" t="str">
        <f>IF(ISBLANK(A325),"",IF(ISERROR(VLOOKUP(A325,'Cadastro-Estoque'!A:G,1,FALSE)),"Produto não cadastrado",VLOOKUP(A325,'Cadastro-Estoque'!A:G,2,FALSE)))</f>
        <v/>
      </c>
      <c r="H325" s="209" t="str">
        <f>IF(ISERROR(VLOOKUP(A325,'Cadastro-Estoque'!A:G,1,FALSE)),"",VLOOKUP(A325,'Cadastro-Estoque'!A:G,3,FALSE))</f>
        <v/>
      </c>
      <c r="I325" s="209" t="str">
        <f>IF(A325="","",INDEX(Boletim!F334:F443,IFERROR(MATCH(Saidas!A325,'Cadastro-Estoque'!A333:A442,0)," ")))</f>
        <v/>
      </c>
    </row>
    <row r="326" spans="4:9" ht="18.75" customHeight="1" x14ac:dyDescent="0.25">
      <c r="D326" s="207"/>
      <c r="E326" s="209" t="str">
        <f t="shared" si="6"/>
        <v/>
      </c>
      <c r="F326" s="209" t="str">
        <f>IF(ISBLANK(A326),"",IF(ISERROR(VLOOKUP(A326,'Cadastro-Estoque'!A:G,1,FALSE)),"Produto não cadastrado",VLOOKUP(A326,'Cadastro-Estoque'!A:G,4,FALSE)))</f>
        <v/>
      </c>
      <c r="G326" s="209" t="str">
        <f>IF(ISBLANK(A326),"",IF(ISERROR(VLOOKUP(A326,'Cadastro-Estoque'!A:G,1,FALSE)),"Produto não cadastrado",VLOOKUP(A326,'Cadastro-Estoque'!A:G,2,FALSE)))</f>
        <v/>
      </c>
      <c r="H326" s="209" t="str">
        <f>IF(ISERROR(VLOOKUP(A326,'Cadastro-Estoque'!A:G,1,FALSE)),"",VLOOKUP(A326,'Cadastro-Estoque'!A:G,3,FALSE))</f>
        <v/>
      </c>
      <c r="I326" s="209" t="str">
        <f>IF(A326="","",INDEX(Boletim!F335:F444,IFERROR(MATCH(Saidas!A326,'Cadastro-Estoque'!A334:A443,0)," ")))</f>
        <v/>
      </c>
    </row>
    <row r="327" spans="4:9" ht="18.75" customHeight="1" x14ac:dyDescent="0.25">
      <c r="D327" s="207"/>
      <c r="E327" s="209" t="str">
        <f t="shared" si="6"/>
        <v/>
      </c>
      <c r="F327" s="209" t="str">
        <f>IF(ISBLANK(A327),"",IF(ISERROR(VLOOKUP(A327,'Cadastro-Estoque'!A:G,1,FALSE)),"Produto não cadastrado",VLOOKUP(A327,'Cadastro-Estoque'!A:G,4,FALSE)))</f>
        <v/>
      </c>
      <c r="G327" s="209" t="str">
        <f>IF(ISBLANK(A327),"",IF(ISERROR(VLOOKUP(A327,'Cadastro-Estoque'!A:G,1,FALSE)),"Produto não cadastrado",VLOOKUP(A327,'Cadastro-Estoque'!A:G,2,FALSE)))</f>
        <v/>
      </c>
      <c r="H327" s="209" t="str">
        <f>IF(ISERROR(VLOOKUP(A327,'Cadastro-Estoque'!A:G,1,FALSE)),"",VLOOKUP(A327,'Cadastro-Estoque'!A:G,3,FALSE))</f>
        <v/>
      </c>
      <c r="I327" s="209" t="str">
        <f>IF(A327="","",INDEX(Boletim!F336:F445,IFERROR(MATCH(Saidas!A327,'Cadastro-Estoque'!A335:A444,0)," ")))</f>
        <v/>
      </c>
    </row>
    <row r="328" spans="4:9" ht="18.75" customHeight="1" x14ac:dyDescent="0.25">
      <c r="D328" s="207"/>
      <c r="E328" s="209" t="str">
        <f t="shared" si="6"/>
        <v/>
      </c>
      <c r="F328" s="209" t="str">
        <f>IF(ISBLANK(A328),"",IF(ISERROR(VLOOKUP(A328,'Cadastro-Estoque'!A:G,1,FALSE)),"Produto não cadastrado",VLOOKUP(A328,'Cadastro-Estoque'!A:G,4,FALSE)))</f>
        <v/>
      </c>
      <c r="G328" s="209" t="str">
        <f>IF(ISBLANK(A328),"",IF(ISERROR(VLOOKUP(A328,'Cadastro-Estoque'!A:G,1,FALSE)),"Produto não cadastrado",VLOOKUP(A328,'Cadastro-Estoque'!A:G,2,FALSE)))</f>
        <v/>
      </c>
      <c r="H328" s="209" t="str">
        <f>IF(ISERROR(VLOOKUP(A328,'Cadastro-Estoque'!A:G,1,FALSE)),"",VLOOKUP(A328,'Cadastro-Estoque'!A:G,3,FALSE))</f>
        <v/>
      </c>
      <c r="I328" s="209" t="str">
        <f>IF(A328="","",INDEX(Boletim!F337:F446,IFERROR(MATCH(Saidas!A328,'Cadastro-Estoque'!A336:A445,0)," ")))</f>
        <v/>
      </c>
    </row>
    <row r="329" spans="4:9" ht="18.75" customHeight="1" x14ac:dyDescent="0.25">
      <c r="D329" s="207"/>
      <c r="E329" s="209" t="str">
        <f t="shared" si="6"/>
        <v/>
      </c>
      <c r="F329" s="209" t="str">
        <f>IF(ISBLANK(A329),"",IF(ISERROR(VLOOKUP(A329,'Cadastro-Estoque'!A:G,1,FALSE)),"Produto não cadastrado",VLOOKUP(A329,'Cadastro-Estoque'!A:G,4,FALSE)))</f>
        <v/>
      </c>
      <c r="G329" s="209" t="str">
        <f>IF(ISBLANK(A329),"",IF(ISERROR(VLOOKUP(A329,'Cadastro-Estoque'!A:G,1,FALSE)),"Produto não cadastrado",VLOOKUP(A329,'Cadastro-Estoque'!A:G,2,FALSE)))</f>
        <v/>
      </c>
      <c r="H329" s="209" t="str">
        <f>IF(ISERROR(VLOOKUP(A329,'Cadastro-Estoque'!A:G,1,FALSE)),"",VLOOKUP(A329,'Cadastro-Estoque'!A:G,3,FALSE))</f>
        <v/>
      </c>
      <c r="I329" s="209" t="str">
        <f>IF(A329="","",INDEX(Boletim!F338:F447,IFERROR(MATCH(Saidas!A329,'Cadastro-Estoque'!A337:A446,0)," ")))</f>
        <v/>
      </c>
    </row>
    <row r="330" spans="4:9" ht="18.75" customHeight="1" x14ac:dyDescent="0.25">
      <c r="D330" s="207"/>
      <c r="E330" s="209" t="str">
        <f t="shared" si="6"/>
        <v/>
      </c>
      <c r="F330" s="209" t="str">
        <f>IF(ISBLANK(A330),"",IF(ISERROR(VLOOKUP(A330,'Cadastro-Estoque'!A:G,1,FALSE)),"Produto não cadastrado",VLOOKUP(A330,'Cadastro-Estoque'!A:G,4,FALSE)))</f>
        <v/>
      </c>
      <c r="G330" s="209" t="str">
        <f>IF(ISBLANK(A330),"",IF(ISERROR(VLOOKUP(A330,'Cadastro-Estoque'!A:G,1,FALSE)),"Produto não cadastrado",VLOOKUP(A330,'Cadastro-Estoque'!A:G,2,FALSE)))</f>
        <v/>
      </c>
      <c r="H330" s="209" t="str">
        <f>IF(ISERROR(VLOOKUP(A330,'Cadastro-Estoque'!A:G,1,FALSE)),"",VLOOKUP(A330,'Cadastro-Estoque'!A:G,3,FALSE))</f>
        <v/>
      </c>
      <c r="I330" s="209" t="str">
        <f>IF(A330="","",INDEX(Boletim!F339:F448,IFERROR(MATCH(Saidas!A330,'Cadastro-Estoque'!A338:A447,0)," ")))</f>
        <v/>
      </c>
    </row>
    <row r="331" spans="4:9" ht="18.75" customHeight="1" x14ac:dyDescent="0.25">
      <c r="D331" s="207"/>
      <c r="E331" s="209" t="str">
        <f t="shared" si="6"/>
        <v/>
      </c>
      <c r="F331" s="209" t="str">
        <f>IF(ISBLANK(A331),"",IF(ISERROR(VLOOKUP(A331,'Cadastro-Estoque'!A:G,1,FALSE)),"Produto não cadastrado",VLOOKUP(A331,'Cadastro-Estoque'!A:G,4,FALSE)))</f>
        <v/>
      </c>
      <c r="G331" s="209" t="str">
        <f>IF(ISBLANK(A331),"",IF(ISERROR(VLOOKUP(A331,'Cadastro-Estoque'!A:G,1,FALSE)),"Produto não cadastrado",VLOOKUP(A331,'Cadastro-Estoque'!A:G,2,FALSE)))</f>
        <v/>
      </c>
      <c r="H331" s="209" t="str">
        <f>IF(ISERROR(VLOOKUP(A331,'Cadastro-Estoque'!A:G,1,FALSE)),"",VLOOKUP(A331,'Cadastro-Estoque'!A:G,3,FALSE))</f>
        <v/>
      </c>
      <c r="I331" s="209" t="str">
        <f>IF(A331="","",INDEX(Boletim!F340:F449,IFERROR(MATCH(Saidas!A331,'Cadastro-Estoque'!A339:A448,0)," ")))</f>
        <v/>
      </c>
    </row>
    <row r="332" spans="4:9" ht="18.75" customHeight="1" x14ac:dyDescent="0.25">
      <c r="D332" s="207"/>
      <c r="E332" s="209" t="str">
        <f t="shared" si="6"/>
        <v/>
      </c>
      <c r="F332" s="209" t="str">
        <f>IF(ISBLANK(A332),"",IF(ISERROR(VLOOKUP(A332,'Cadastro-Estoque'!A:G,1,FALSE)),"Produto não cadastrado",VLOOKUP(A332,'Cadastro-Estoque'!A:G,4,FALSE)))</f>
        <v/>
      </c>
      <c r="G332" s="209" t="str">
        <f>IF(ISBLANK(A332),"",IF(ISERROR(VLOOKUP(A332,'Cadastro-Estoque'!A:G,1,FALSE)),"Produto não cadastrado",VLOOKUP(A332,'Cadastro-Estoque'!A:G,2,FALSE)))</f>
        <v/>
      </c>
      <c r="H332" s="209" t="str">
        <f>IF(ISERROR(VLOOKUP(A332,'Cadastro-Estoque'!A:G,1,FALSE)),"",VLOOKUP(A332,'Cadastro-Estoque'!A:G,3,FALSE))</f>
        <v/>
      </c>
      <c r="I332" s="209" t="str">
        <f>IF(A332="","",INDEX(Boletim!F341:F450,IFERROR(MATCH(Saidas!A332,'Cadastro-Estoque'!A340:A449,0)," ")))</f>
        <v/>
      </c>
    </row>
    <row r="333" spans="4:9" ht="18.75" customHeight="1" x14ac:dyDescent="0.25">
      <c r="D333" s="207"/>
      <c r="E333" s="209" t="str">
        <f t="shared" si="6"/>
        <v/>
      </c>
      <c r="F333" s="209" t="str">
        <f>IF(ISBLANK(A333),"",IF(ISERROR(VLOOKUP(A333,'Cadastro-Estoque'!A:G,1,FALSE)),"Produto não cadastrado",VLOOKUP(A333,'Cadastro-Estoque'!A:G,4,FALSE)))</f>
        <v/>
      </c>
      <c r="G333" s="209" t="str">
        <f>IF(ISBLANK(A333),"",IF(ISERROR(VLOOKUP(A333,'Cadastro-Estoque'!A:G,1,FALSE)),"Produto não cadastrado",VLOOKUP(A333,'Cadastro-Estoque'!A:G,2,FALSE)))</f>
        <v/>
      </c>
      <c r="H333" s="209" t="str">
        <f>IF(ISERROR(VLOOKUP(A333,'Cadastro-Estoque'!A:G,1,FALSE)),"",VLOOKUP(A333,'Cadastro-Estoque'!A:G,3,FALSE))</f>
        <v/>
      </c>
      <c r="I333" s="209" t="str">
        <f>IF(A333="","",INDEX(Boletim!F342:F451,IFERROR(MATCH(Saidas!A333,'Cadastro-Estoque'!A341:A450,0)," ")))</f>
        <v/>
      </c>
    </row>
    <row r="334" spans="4:9" ht="18.75" customHeight="1" x14ac:dyDescent="0.25">
      <c r="D334" s="207"/>
      <c r="E334" s="209" t="str">
        <f t="shared" si="6"/>
        <v/>
      </c>
      <c r="F334" s="209" t="str">
        <f>IF(ISBLANK(A334),"",IF(ISERROR(VLOOKUP(A334,'Cadastro-Estoque'!A:G,1,FALSE)),"Produto não cadastrado",VLOOKUP(A334,'Cadastro-Estoque'!A:G,4,FALSE)))</f>
        <v/>
      </c>
      <c r="G334" s="209" t="str">
        <f>IF(ISBLANK(A334),"",IF(ISERROR(VLOOKUP(A334,'Cadastro-Estoque'!A:G,1,FALSE)),"Produto não cadastrado",VLOOKUP(A334,'Cadastro-Estoque'!A:G,2,FALSE)))</f>
        <v/>
      </c>
      <c r="H334" s="209" t="str">
        <f>IF(ISERROR(VLOOKUP(A334,'Cadastro-Estoque'!A:G,1,FALSE)),"",VLOOKUP(A334,'Cadastro-Estoque'!A:G,3,FALSE))</f>
        <v/>
      </c>
      <c r="I334" s="209" t="str">
        <f>IF(A334="","",INDEX(Boletim!F343:F452,IFERROR(MATCH(Saidas!A334,'Cadastro-Estoque'!A342:A451,0)," ")))</f>
        <v/>
      </c>
    </row>
    <row r="335" spans="4:9" ht="18.75" customHeight="1" x14ac:dyDescent="0.25">
      <c r="D335" s="207"/>
      <c r="E335" s="209" t="str">
        <f t="shared" si="6"/>
        <v/>
      </c>
      <c r="F335" s="209" t="str">
        <f>IF(ISBLANK(A335),"",IF(ISERROR(VLOOKUP(A335,'Cadastro-Estoque'!A:G,1,FALSE)),"Produto não cadastrado",VLOOKUP(A335,'Cadastro-Estoque'!A:G,4,FALSE)))</f>
        <v/>
      </c>
      <c r="G335" s="209" t="str">
        <f>IF(ISBLANK(A335),"",IF(ISERROR(VLOOKUP(A335,'Cadastro-Estoque'!A:G,1,FALSE)),"Produto não cadastrado",VLOOKUP(A335,'Cadastro-Estoque'!A:G,2,FALSE)))</f>
        <v/>
      </c>
      <c r="H335" s="209" t="str">
        <f>IF(ISERROR(VLOOKUP(A335,'Cadastro-Estoque'!A:G,1,FALSE)),"",VLOOKUP(A335,'Cadastro-Estoque'!A:G,3,FALSE))</f>
        <v/>
      </c>
      <c r="I335" s="209" t="str">
        <f>IF(A335="","",INDEX(Boletim!F344:F453,IFERROR(MATCH(Saidas!A335,'Cadastro-Estoque'!A343:A452,0)," ")))</f>
        <v/>
      </c>
    </row>
    <row r="336" spans="4:9" ht="18.75" customHeight="1" x14ac:dyDescent="0.25">
      <c r="D336" s="207"/>
      <c r="E336" s="209" t="str">
        <f t="shared" si="6"/>
        <v/>
      </c>
      <c r="F336" s="209" t="str">
        <f>IF(ISBLANK(A336),"",IF(ISERROR(VLOOKUP(A336,'Cadastro-Estoque'!A:G,1,FALSE)),"Produto não cadastrado",VLOOKUP(A336,'Cadastro-Estoque'!A:G,4,FALSE)))</f>
        <v/>
      </c>
      <c r="G336" s="209" t="str">
        <f>IF(ISBLANK(A336),"",IF(ISERROR(VLOOKUP(A336,'Cadastro-Estoque'!A:G,1,FALSE)),"Produto não cadastrado",VLOOKUP(A336,'Cadastro-Estoque'!A:G,2,FALSE)))</f>
        <v/>
      </c>
      <c r="H336" s="209" t="str">
        <f>IF(ISERROR(VLOOKUP(A336,'Cadastro-Estoque'!A:G,1,FALSE)),"",VLOOKUP(A336,'Cadastro-Estoque'!A:G,3,FALSE))</f>
        <v/>
      </c>
      <c r="I336" s="209" t="str">
        <f>IF(A336="","",INDEX(Boletim!F345:F454,IFERROR(MATCH(Saidas!A336,'Cadastro-Estoque'!A344:A453,0)," ")))</f>
        <v/>
      </c>
    </row>
    <row r="337" spans="4:9" ht="18.75" customHeight="1" x14ac:dyDescent="0.25">
      <c r="D337" s="207"/>
      <c r="E337" s="209" t="str">
        <f t="shared" si="6"/>
        <v/>
      </c>
      <c r="F337" s="209" t="str">
        <f>IF(ISBLANK(A337),"",IF(ISERROR(VLOOKUP(A337,'Cadastro-Estoque'!A:G,1,FALSE)),"Produto não cadastrado",VLOOKUP(A337,'Cadastro-Estoque'!A:G,4,FALSE)))</f>
        <v/>
      </c>
      <c r="G337" s="209" t="str">
        <f>IF(ISBLANK(A337),"",IF(ISERROR(VLOOKUP(A337,'Cadastro-Estoque'!A:G,1,FALSE)),"Produto não cadastrado",VLOOKUP(A337,'Cadastro-Estoque'!A:G,2,FALSE)))</f>
        <v/>
      </c>
      <c r="H337" s="209" t="str">
        <f>IF(ISERROR(VLOOKUP(A337,'Cadastro-Estoque'!A:G,1,FALSE)),"",VLOOKUP(A337,'Cadastro-Estoque'!A:G,3,FALSE))</f>
        <v/>
      </c>
      <c r="I337" s="209" t="str">
        <f>IF(A337="","",INDEX(Boletim!F346:F455,IFERROR(MATCH(Saidas!A337,'Cadastro-Estoque'!A345:A454,0)," ")))</f>
        <v/>
      </c>
    </row>
    <row r="338" spans="4:9" ht="18.75" customHeight="1" x14ac:dyDescent="0.25">
      <c r="D338" s="207"/>
      <c r="E338" s="209" t="str">
        <f t="shared" si="6"/>
        <v/>
      </c>
      <c r="F338" s="209" t="str">
        <f>IF(ISBLANK(A338),"",IF(ISERROR(VLOOKUP(A338,'Cadastro-Estoque'!A:G,1,FALSE)),"Produto não cadastrado",VLOOKUP(A338,'Cadastro-Estoque'!A:G,4,FALSE)))</f>
        <v/>
      </c>
      <c r="G338" s="209" t="str">
        <f>IF(ISBLANK(A338),"",IF(ISERROR(VLOOKUP(A338,'Cadastro-Estoque'!A:G,1,FALSE)),"Produto não cadastrado",VLOOKUP(A338,'Cadastro-Estoque'!A:G,2,FALSE)))</f>
        <v/>
      </c>
      <c r="H338" s="209" t="str">
        <f>IF(ISERROR(VLOOKUP(A338,'Cadastro-Estoque'!A:G,1,FALSE)),"",VLOOKUP(A338,'Cadastro-Estoque'!A:G,3,FALSE))</f>
        <v/>
      </c>
      <c r="I338" s="209" t="str">
        <f>IF(A338="","",INDEX(Boletim!F347:F456,IFERROR(MATCH(Saidas!A338,'Cadastro-Estoque'!A346:A455,0)," ")))</f>
        <v/>
      </c>
    </row>
    <row r="339" spans="4:9" ht="18.75" customHeight="1" x14ac:dyDescent="0.25">
      <c r="D339" s="207"/>
      <c r="E339" s="209" t="str">
        <f t="shared" ref="E339:E402" si="7">IF(ISBLANK(A339),"",C339*D339)</f>
        <v/>
      </c>
      <c r="F339" s="209" t="str">
        <f>IF(ISBLANK(A339),"",IF(ISERROR(VLOOKUP(A339,'Cadastro-Estoque'!A:G,1,FALSE)),"Produto não cadastrado",VLOOKUP(A339,'Cadastro-Estoque'!A:G,4,FALSE)))</f>
        <v/>
      </c>
      <c r="G339" s="209" t="str">
        <f>IF(ISBLANK(A339),"",IF(ISERROR(VLOOKUP(A339,'Cadastro-Estoque'!A:G,1,FALSE)),"Produto não cadastrado",VLOOKUP(A339,'Cadastro-Estoque'!A:G,2,FALSE)))</f>
        <v/>
      </c>
      <c r="H339" s="209" t="str">
        <f>IF(ISERROR(VLOOKUP(A339,'Cadastro-Estoque'!A:G,1,FALSE)),"",VLOOKUP(A339,'Cadastro-Estoque'!A:G,3,FALSE))</f>
        <v/>
      </c>
      <c r="I339" s="209" t="str">
        <f>IF(A339="","",INDEX(Boletim!F348:F457,IFERROR(MATCH(Saidas!A339,'Cadastro-Estoque'!A347:A456,0)," ")))</f>
        <v/>
      </c>
    </row>
    <row r="340" spans="4:9" ht="18.75" customHeight="1" x14ac:dyDescent="0.25">
      <c r="D340" s="207"/>
      <c r="E340" s="209" t="str">
        <f t="shared" si="7"/>
        <v/>
      </c>
      <c r="F340" s="209" t="str">
        <f>IF(ISBLANK(A340),"",IF(ISERROR(VLOOKUP(A340,'Cadastro-Estoque'!A:G,1,FALSE)),"Produto não cadastrado",VLOOKUP(A340,'Cadastro-Estoque'!A:G,4,FALSE)))</f>
        <v/>
      </c>
      <c r="G340" s="209" t="str">
        <f>IF(ISBLANK(A340),"",IF(ISERROR(VLOOKUP(A340,'Cadastro-Estoque'!A:G,1,FALSE)),"Produto não cadastrado",VLOOKUP(A340,'Cadastro-Estoque'!A:G,2,FALSE)))</f>
        <v/>
      </c>
      <c r="H340" s="209" t="str">
        <f>IF(ISERROR(VLOOKUP(A340,'Cadastro-Estoque'!A:G,1,FALSE)),"",VLOOKUP(A340,'Cadastro-Estoque'!A:G,3,FALSE))</f>
        <v/>
      </c>
      <c r="I340" s="209" t="str">
        <f>IF(A340="","",INDEX(Boletim!F349:F458,IFERROR(MATCH(Saidas!A340,'Cadastro-Estoque'!A348:A457,0)," ")))</f>
        <v/>
      </c>
    </row>
    <row r="341" spans="4:9" ht="18.75" customHeight="1" x14ac:dyDescent="0.25">
      <c r="D341" s="207"/>
      <c r="E341" s="209" t="str">
        <f t="shared" si="7"/>
        <v/>
      </c>
      <c r="F341" s="209" t="str">
        <f>IF(ISBLANK(A341),"",IF(ISERROR(VLOOKUP(A341,'Cadastro-Estoque'!A:G,1,FALSE)),"Produto não cadastrado",VLOOKUP(A341,'Cadastro-Estoque'!A:G,4,FALSE)))</f>
        <v/>
      </c>
      <c r="G341" s="209" t="str">
        <f>IF(ISBLANK(A341),"",IF(ISERROR(VLOOKUP(A341,'Cadastro-Estoque'!A:G,1,FALSE)),"Produto não cadastrado",VLOOKUP(A341,'Cadastro-Estoque'!A:G,2,FALSE)))</f>
        <v/>
      </c>
      <c r="H341" s="209" t="str">
        <f>IF(ISERROR(VLOOKUP(A341,'Cadastro-Estoque'!A:G,1,FALSE)),"",VLOOKUP(A341,'Cadastro-Estoque'!A:G,3,FALSE))</f>
        <v/>
      </c>
      <c r="I341" s="209" t="str">
        <f>IF(A341="","",INDEX(Boletim!F350:F459,IFERROR(MATCH(Saidas!A341,'Cadastro-Estoque'!A349:A458,0)," ")))</f>
        <v/>
      </c>
    </row>
    <row r="342" spans="4:9" ht="18.75" customHeight="1" x14ac:dyDescent="0.25">
      <c r="D342" s="207"/>
      <c r="E342" s="209" t="str">
        <f t="shared" si="7"/>
        <v/>
      </c>
      <c r="F342" s="209" t="str">
        <f>IF(ISBLANK(A342),"",IF(ISERROR(VLOOKUP(A342,'Cadastro-Estoque'!A:G,1,FALSE)),"Produto não cadastrado",VLOOKUP(A342,'Cadastro-Estoque'!A:G,4,FALSE)))</f>
        <v/>
      </c>
      <c r="G342" s="209" t="str">
        <f>IF(ISBLANK(A342),"",IF(ISERROR(VLOOKUP(A342,'Cadastro-Estoque'!A:G,1,FALSE)),"Produto não cadastrado",VLOOKUP(A342,'Cadastro-Estoque'!A:G,2,FALSE)))</f>
        <v/>
      </c>
      <c r="H342" s="209" t="str">
        <f>IF(ISERROR(VLOOKUP(A342,'Cadastro-Estoque'!A:G,1,FALSE)),"",VLOOKUP(A342,'Cadastro-Estoque'!A:G,3,FALSE))</f>
        <v/>
      </c>
      <c r="I342" s="209" t="str">
        <f>IF(A342="","",INDEX(Boletim!F351:F460,IFERROR(MATCH(Saidas!A342,'Cadastro-Estoque'!A350:A459,0)," ")))</f>
        <v/>
      </c>
    </row>
    <row r="343" spans="4:9" ht="18.75" customHeight="1" x14ac:dyDescent="0.25">
      <c r="D343" s="207"/>
      <c r="E343" s="209" t="str">
        <f t="shared" si="7"/>
        <v/>
      </c>
      <c r="F343" s="209" t="str">
        <f>IF(ISBLANK(A343),"",IF(ISERROR(VLOOKUP(A343,'Cadastro-Estoque'!A:G,1,FALSE)),"Produto não cadastrado",VLOOKUP(A343,'Cadastro-Estoque'!A:G,4,FALSE)))</f>
        <v/>
      </c>
      <c r="G343" s="209" t="str">
        <f>IF(ISBLANK(A343),"",IF(ISERROR(VLOOKUP(A343,'Cadastro-Estoque'!A:G,1,FALSE)),"Produto não cadastrado",VLOOKUP(A343,'Cadastro-Estoque'!A:G,2,FALSE)))</f>
        <v/>
      </c>
      <c r="H343" s="209" t="str">
        <f>IF(ISERROR(VLOOKUP(A343,'Cadastro-Estoque'!A:G,1,FALSE)),"",VLOOKUP(A343,'Cadastro-Estoque'!A:G,3,FALSE))</f>
        <v/>
      </c>
      <c r="I343" s="209" t="str">
        <f>IF(A343="","",INDEX(Boletim!F352:F461,IFERROR(MATCH(Saidas!A343,'Cadastro-Estoque'!A351:A460,0)," ")))</f>
        <v/>
      </c>
    </row>
    <row r="344" spans="4:9" ht="18.75" customHeight="1" x14ac:dyDescent="0.25">
      <c r="D344" s="207"/>
      <c r="E344" s="209" t="str">
        <f t="shared" si="7"/>
        <v/>
      </c>
      <c r="F344" s="209" t="str">
        <f>IF(ISBLANK(A344),"",IF(ISERROR(VLOOKUP(A344,'Cadastro-Estoque'!A:G,1,FALSE)),"Produto não cadastrado",VLOOKUP(A344,'Cadastro-Estoque'!A:G,4,FALSE)))</f>
        <v/>
      </c>
      <c r="G344" s="209" t="str">
        <f>IF(ISBLANK(A344),"",IF(ISERROR(VLOOKUP(A344,'Cadastro-Estoque'!A:G,1,FALSE)),"Produto não cadastrado",VLOOKUP(A344,'Cadastro-Estoque'!A:G,2,FALSE)))</f>
        <v/>
      </c>
      <c r="H344" s="209" t="str">
        <f>IF(ISERROR(VLOOKUP(A344,'Cadastro-Estoque'!A:G,1,FALSE)),"",VLOOKUP(A344,'Cadastro-Estoque'!A:G,3,FALSE))</f>
        <v/>
      </c>
      <c r="I344" s="209" t="str">
        <f>IF(A344="","",INDEX(Boletim!F353:F462,IFERROR(MATCH(Saidas!A344,'Cadastro-Estoque'!A352:A461,0)," ")))</f>
        <v/>
      </c>
    </row>
    <row r="345" spans="4:9" ht="18.75" customHeight="1" x14ac:dyDescent="0.25">
      <c r="D345" s="207"/>
      <c r="E345" s="209" t="str">
        <f t="shared" si="7"/>
        <v/>
      </c>
      <c r="F345" s="209" t="str">
        <f>IF(ISBLANK(A345),"",IF(ISERROR(VLOOKUP(A345,'Cadastro-Estoque'!A:G,1,FALSE)),"Produto não cadastrado",VLOOKUP(A345,'Cadastro-Estoque'!A:G,4,FALSE)))</f>
        <v/>
      </c>
      <c r="G345" s="209" t="str">
        <f>IF(ISBLANK(A345),"",IF(ISERROR(VLOOKUP(A345,'Cadastro-Estoque'!A:G,1,FALSE)),"Produto não cadastrado",VLOOKUP(A345,'Cadastro-Estoque'!A:G,2,FALSE)))</f>
        <v/>
      </c>
      <c r="H345" s="209" t="str">
        <f>IF(ISERROR(VLOOKUP(A345,'Cadastro-Estoque'!A:G,1,FALSE)),"",VLOOKUP(A345,'Cadastro-Estoque'!A:G,3,FALSE))</f>
        <v/>
      </c>
      <c r="I345" s="209" t="str">
        <f>IF(A345="","",INDEX(Boletim!F354:F463,IFERROR(MATCH(Saidas!A345,'Cadastro-Estoque'!A353:A462,0)," ")))</f>
        <v/>
      </c>
    </row>
    <row r="346" spans="4:9" ht="18.75" customHeight="1" x14ac:dyDescent="0.25">
      <c r="D346" s="207"/>
      <c r="E346" s="209" t="str">
        <f t="shared" si="7"/>
        <v/>
      </c>
      <c r="F346" s="209" t="str">
        <f>IF(ISBLANK(A346),"",IF(ISERROR(VLOOKUP(A346,'Cadastro-Estoque'!A:G,1,FALSE)),"Produto não cadastrado",VLOOKUP(A346,'Cadastro-Estoque'!A:G,4,FALSE)))</f>
        <v/>
      </c>
      <c r="G346" s="209" t="str">
        <f>IF(ISBLANK(A346),"",IF(ISERROR(VLOOKUP(A346,'Cadastro-Estoque'!A:G,1,FALSE)),"Produto não cadastrado",VLOOKUP(A346,'Cadastro-Estoque'!A:G,2,FALSE)))</f>
        <v/>
      </c>
      <c r="H346" s="209" t="str">
        <f>IF(ISERROR(VLOOKUP(A346,'Cadastro-Estoque'!A:G,1,FALSE)),"",VLOOKUP(A346,'Cadastro-Estoque'!A:G,3,FALSE))</f>
        <v/>
      </c>
      <c r="I346" s="209" t="str">
        <f>IF(A346="","",INDEX(Boletim!F355:F464,IFERROR(MATCH(Saidas!A346,'Cadastro-Estoque'!A354:A463,0)," ")))</f>
        <v/>
      </c>
    </row>
    <row r="347" spans="4:9" ht="18.75" customHeight="1" x14ac:dyDescent="0.25">
      <c r="D347" s="207"/>
      <c r="E347" s="209" t="str">
        <f t="shared" si="7"/>
        <v/>
      </c>
      <c r="F347" s="209" t="str">
        <f>IF(ISBLANK(A347),"",IF(ISERROR(VLOOKUP(A347,'Cadastro-Estoque'!A:G,1,FALSE)),"Produto não cadastrado",VLOOKUP(A347,'Cadastro-Estoque'!A:G,4,FALSE)))</f>
        <v/>
      </c>
      <c r="G347" s="209" t="str">
        <f>IF(ISBLANK(A347),"",IF(ISERROR(VLOOKUP(A347,'Cadastro-Estoque'!A:G,1,FALSE)),"Produto não cadastrado",VLOOKUP(A347,'Cadastro-Estoque'!A:G,2,FALSE)))</f>
        <v/>
      </c>
      <c r="H347" s="209" t="str">
        <f>IF(ISERROR(VLOOKUP(A347,'Cadastro-Estoque'!A:G,1,FALSE)),"",VLOOKUP(A347,'Cadastro-Estoque'!A:G,3,FALSE))</f>
        <v/>
      </c>
      <c r="I347" s="209" t="str">
        <f>IF(A347="","",INDEX(Boletim!F356:F465,IFERROR(MATCH(Saidas!A347,'Cadastro-Estoque'!A355:A464,0)," ")))</f>
        <v/>
      </c>
    </row>
    <row r="348" spans="4:9" ht="18.75" customHeight="1" x14ac:dyDescent="0.25">
      <c r="D348" s="207"/>
      <c r="E348" s="209" t="str">
        <f t="shared" si="7"/>
        <v/>
      </c>
      <c r="F348" s="209" t="str">
        <f>IF(ISBLANK(A348),"",IF(ISERROR(VLOOKUP(A348,'Cadastro-Estoque'!A:G,1,FALSE)),"Produto não cadastrado",VLOOKUP(A348,'Cadastro-Estoque'!A:G,4,FALSE)))</f>
        <v/>
      </c>
      <c r="G348" s="209" t="str">
        <f>IF(ISBLANK(A348),"",IF(ISERROR(VLOOKUP(A348,'Cadastro-Estoque'!A:G,1,FALSE)),"Produto não cadastrado",VLOOKUP(A348,'Cadastro-Estoque'!A:G,2,FALSE)))</f>
        <v/>
      </c>
      <c r="H348" s="209" t="str">
        <f>IF(ISERROR(VLOOKUP(A348,'Cadastro-Estoque'!A:G,1,FALSE)),"",VLOOKUP(A348,'Cadastro-Estoque'!A:G,3,FALSE))</f>
        <v/>
      </c>
      <c r="I348" s="209" t="str">
        <f>IF(A348="","",INDEX(Boletim!F357:F466,IFERROR(MATCH(Saidas!A348,'Cadastro-Estoque'!A356:A465,0)," ")))</f>
        <v/>
      </c>
    </row>
    <row r="349" spans="4:9" ht="18.75" customHeight="1" x14ac:dyDescent="0.25">
      <c r="D349" s="207"/>
      <c r="E349" s="209" t="str">
        <f t="shared" si="7"/>
        <v/>
      </c>
      <c r="F349" s="209" t="str">
        <f>IF(ISBLANK(A349),"",IF(ISERROR(VLOOKUP(A349,'Cadastro-Estoque'!A:G,1,FALSE)),"Produto não cadastrado",VLOOKUP(A349,'Cadastro-Estoque'!A:G,4,FALSE)))</f>
        <v/>
      </c>
      <c r="G349" s="209" t="str">
        <f>IF(ISBLANK(A349),"",IF(ISERROR(VLOOKUP(A349,'Cadastro-Estoque'!A:G,1,FALSE)),"Produto não cadastrado",VLOOKUP(A349,'Cadastro-Estoque'!A:G,2,FALSE)))</f>
        <v/>
      </c>
      <c r="H349" s="209" t="str">
        <f>IF(ISERROR(VLOOKUP(A349,'Cadastro-Estoque'!A:G,1,FALSE)),"",VLOOKUP(A349,'Cadastro-Estoque'!A:G,3,FALSE))</f>
        <v/>
      </c>
      <c r="I349" s="209" t="str">
        <f>IF(A349="","",INDEX(Boletim!F358:F467,IFERROR(MATCH(Saidas!A349,'Cadastro-Estoque'!A357:A466,0)," ")))</f>
        <v/>
      </c>
    </row>
    <row r="350" spans="4:9" ht="18.75" customHeight="1" x14ac:dyDescent="0.25">
      <c r="D350" s="207"/>
      <c r="E350" s="209" t="str">
        <f t="shared" si="7"/>
        <v/>
      </c>
      <c r="F350" s="209" t="str">
        <f>IF(ISBLANK(A350),"",IF(ISERROR(VLOOKUP(A350,'Cadastro-Estoque'!A:G,1,FALSE)),"Produto não cadastrado",VLOOKUP(A350,'Cadastro-Estoque'!A:G,4,FALSE)))</f>
        <v/>
      </c>
      <c r="G350" s="209" t="str">
        <f>IF(ISBLANK(A350),"",IF(ISERROR(VLOOKUP(A350,'Cadastro-Estoque'!A:G,1,FALSE)),"Produto não cadastrado",VLOOKUP(A350,'Cadastro-Estoque'!A:G,2,FALSE)))</f>
        <v/>
      </c>
      <c r="H350" s="209" t="str">
        <f>IF(ISERROR(VLOOKUP(A350,'Cadastro-Estoque'!A:G,1,FALSE)),"",VLOOKUP(A350,'Cadastro-Estoque'!A:G,3,FALSE))</f>
        <v/>
      </c>
      <c r="I350" s="209" t="str">
        <f>IF(A350="","",INDEX(Boletim!F359:F468,IFERROR(MATCH(Saidas!A350,'Cadastro-Estoque'!A358:A467,0)," ")))</f>
        <v/>
      </c>
    </row>
    <row r="351" spans="4:9" ht="18.75" customHeight="1" x14ac:dyDescent="0.25">
      <c r="D351" s="207"/>
      <c r="E351" s="209" t="str">
        <f t="shared" si="7"/>
        <v/>
      </c>
      <c r="F351" s="209" t="str">
        <f>IF(ISBLANK(A351),"",IF(ISERROR(VLOOKUP(A351,'Cadastro-Estoque'!A:G,1,FALSE)),"Produto não cadastrado",VLOOKUP(A351,'Cadastro-Estoque'!A:G,4,FALSE)))</f>
        <v/>
      </c>
      <c r="G351" s="209" t="str">
        <f>IF(ISBLANK(A351),"",IF(ISERROR(VLOOKUP(A351,'Cadastro-Estoque'!A:G,1,FALSE)),"Produto não cadastrado",VLOOKUP(A351,'Cadastro-Estoque'!A:G,2,FALSE)))</f>
        <v/>
      </c>
      <c r="H351" s="209" t="str">
        <f>IF(ISERROR(VLOOKUP(A351,'Cadastro-Estoque'!A:G,1,FALSE)),"",VLOOKUP(A351,'Cadastro-Estoque'!A:G,3,FALSE))</f>
        <v/>
      </c>
      <c r="I351" s="209" t="str">
        <f>IF(A351="","",INDEX(Boletim!F360:F469,IFERROR(MATCH(Saidas!A351,'Cadastro-Estoque'!A359:A468,0)," ")))</f>
        <v/>
      </c>
    </row>
    <row r="352" spans="4:9" ht="18.75" customHeight="1" x14ac:dyDescent="0.25">
      <c r="D352" s="207"/>
      <c r="E352" s="209" t="str">
        <f t="shared" si="7"/>
        <v/>
      </c>
      <c r="F352" s="209" t="str">
        <f>IF(ISBLANK(A352),"",IF(ISERROR(VLOOKUP(A352,'Cadastro-Estoque'!A:G,1,FALSE)),"Produto não cadastrado",VLOOKUP(A352,'Cadastro-Estoque'!A:G,4,FALSE)))</f>
        <v/>
      </c>
      <c r="G352" s="209" t="str">
        <f>IF(ISBLANK(A352),"",IF(ISERROR(VLOOKUP(A352,'Cadastro-Estoque'!A:G,1,FALSE)),"Produto não cadastrado",VLOOKUP(A352,'Cadastro-Estoque'!A:G,2,FALSE)))</f>
        <v/>
      </c>
      <c r="H352" s="209" t="str">
        <f>IF(ISERROR(VLOOKUP(A352,'Cadastro-Estoque'!A:G,1,FALSE)),"",VLOOKUP(A352,'Cadastro-Estoque'!A:G,3,FALSE))</f>
        <v/>
      </c>
      <c r="I352" s="209" t="str">
        <f>IF(A352="","",INDEX(Boletim!F361:F470,IFERROR(MATCH(Saidas!A352,'Cadastro-Estoque'!A360:A469,0)," ")))</f>
        <v/>
      </c>
    </row>
    <row r="353" spans="4:9" ht="18.75" customHeight="1" x14ac:dyDescent="0.25">
      <c r="D353" s="207"/>
      <c r="E353" s="209" t="str">
        <f t="shared" si="7"/>
        <v/>
      </c>
      <c r="F353" s="209" t="str">
        <f>IF(ISBLANK(A353),"",IF(ISERROR(VLOOKUP(A353,'Cadastro-Estoque'!A:G,1,FALSE)),"Produto não cadastrado",VLOOKUP(A353,'Cadastro-Estoque'!A:G,4,FALSE)))</f>
        <v/>
      </c>
      <c r="G353" s="209" t="str">
        <f>IF(ISBLANK(A353),"",IF(ISERROR(VLOOKUP(A353,'Cadastro-Estoque'!A:G,1,FALSE)),"Produto não cadastrado",VLOOKUP(A353,'Cadastro-Estoque'!A:G,2,FALSE)))</f>
        <v/>
      </c>
      <c r="H353" s="209" t="str">
        <f>IF(ISERROR(VLOOKUP(A353,'Cadastro-Estoque'!A:G,1,FALSE)),"",VLOOKUP(A353,'Cadastro-Estoque'!A:G,3,FALSE))</f>
        <v/>
      </c>
      <c r="I353" s="209" t="str">
        <f>IF(A353="","",INDEX(Boletim!F362:F471,IFERROR(MATCH(Saidas!A353,'Cadastro-Estoque'!A361:A470,0)," ")))</f>
        <v/>
      </c>
    </row>
    <row r="354" spans="4:9" ht="18.75" customHeight="1" x14ac:dyDescent="0.25">
      <c r="D354" s="207"/>
      <c r="E354" s="209" t="str">
        <f t="shared" si="7"/>
        <v/>
      </c>
      <c r="F354" s="209" t="str">
        <f>IF(ISBLANK(A354),"",IF(ISERROR(VLOOKUP(A354,'Cadastro-Estoque'!A:G,1,FALSE)),"Produto não cadastrado",VLOOKUP(A354,'Cadastro-Estoque'!A:G,4,FALSE)))</f>
        <v/>
      </c>
      <c r="G354" s="209" t="str">
        <f>IF(ISBLANK(A354),"",IF(ISERROR(VLOOKUP(A354,'Cadastro-Estoque'!A:G,1,FALSE)),"Produto não cadastrado",VLOOKUP(A354,'Cadastro-Estoque'!A:G,2,FALSE)))</f>
        <v/>
      </c>
      <c r="H354" s="209" t="str">
        <f>IF(ISERROR(VLOOKUP(A354,'Cadastro-Estoque'!A:G,1,FALSE)),"",VLOOKUP(A354,'Cadastro-Estoque'!A:G,3,FALSE))</f>
        <v/>
      </c>
      <c r="I354" s="209" t="str">
        <f>IF(A354="","",INDEX(Boletim!F363:F472,IFERROR(MATCH(Saidas!A354,'Cadastro-Estoque'!A362:A471,0)," ")))</f>
        <v/>
      </c>
    </row>
    <row r="355" spans="4:9" ht="18.75" customHeight="1" x14ac:dyDescent="0.25">
      <c r="D355" s="207"/>
      <c r="E355" s="209" t="str">
        <f t="shared" si="7"/>
        <v/>
      </c>
      <c r="F355" s="209" t="str">
        <f>IF(ISBLANK(A355),"",IF(ISERROR(VLOOKUP(A355,'Cadastro-Estoque'!A:G,1,FALSE)),"Produto não cadastrado",VLOOKUP(A355,'Cadastro-Estoque'!A:G,4,FALSE)))</f>
        <v/>
      </c>
      <c r="G355" s="209" t="str">
        <f>IF(ISBLANK(A355),"",IF(ISERROR(VLOOKUP(A355,'Cadastro-Estoque'!A:G,1,FALSE)),"Produto não cadastrado",VLOOKUP(A355,'Cadastro-Estoque'!A:G,2,FALSE)))</f>
        <v/>
      </c>
      <c r="H355" s="209" t="str">
        <f>IF(ISERROR(VLOOKUP(A355,'Cadastro-Estoque'!A:G,1,FALSE)),"",VLOOKUP(A355,'Cadastro-Estoque'!A:G,3,FALSE))</f>
        <v/>
      </c>
      <c r="I355" s="209" t="str">
        <f>IF(A355="","",INDEX(Boletim!F364:F473,IFERROR(MATCH(Saidas!A355,'Cadastro-Estoque'!A363:A472,0)," ")))</f>
        <v/>
      </c>
    </row>
    <row r="356" spans="4:9" ht="18.75" customHeight="1" x14ac:dyDescent="0.25">
      <c r="D356" s="207"/>
      <c r="E356" s="209" t="str">
        <f t="shared" si="7"/>
        <v/>
      </c>
      <c r="F356" s="209" t="str">
        <f>IF(ISBLANK(A356),"",IF(ISERROR(VLOOKUP(A356,'Cadastro-Estoque'!A:G,1,FALSE)),"Produto não cadastrado",VLOOKUP(A356,'Cadastro-Estoque'!A:G,4,FALSE)))</f>
        <v/>
      </c>
      <c r="G356" s="209" t="str">
        <f>IF(ISBLANK(A356),"",IF(ISERROR(VLOOKUP(A356,'Cadastro-Estoque'!A:G,1,FALSE)),"Produto não cadastrado",VLOOKUP(A356,'Cadastro-Estoque'!A:G,2,FALSE)))</f>
        <v/>
      </c>
      <c r="H356" s="209" t="str">
        <f>IF(ISERROR(VLOOKUP(A356,'Cadastro-Estoque'!A:G,1,FALSE)),"",VLOOKUP(A356,'Cadastro-Estoque'!A:G,3,FALSE))</f>
        <v/>
      </c>
      <c r="I356" s="209" t="str">
        <f>IF(A356="","",INDEX(Boletim!F365:F474,IFERROR(MATCH(Saidas!A356,'Cadastro-Estoque'!A364:A473,0)," ")))</f>
        <v/>
      </c>
    </row>
    <row r="357" spans="4:9" ht="18.75" customHeight="1" x14ac:dyDescent="0.25">
      <c r="D357" s="207"/>
      <c r="E357" s="209" t="str">
        <f t="shared" si="7"/>
        <v/>
      </c>
      <c r="F357" s="209" t="str">
        <f>IF(ISBLANK(A357),"",IF(ISERROR(VLOOKUP(A357,'Cadastro-Estoque'!A:G,1,FALSE)),"Produto não cadastrado",VLOOKUP(A357,'Cadastro-Estoque'!A:G,4,FALSE)))</f>
        <v/>
      </c>
      <c r="G357" s="209" t="str">
        <f>IF(ISBLANK(A357),"",IF(ISERROR(VLOOKUP(A357,'Cadastro-Estoque'!A:G,1,FALSE)),"Produto não cadastrado",VLOOKUP(A357,'Cadastro-Estoque'!A:G,2,FALSE)))</f>
        <v/>
      </c>
      <c r="H357" s="209" t="str">
        <f>IF(ISERROR(VLOOKUP(A357,'Cadastro-Estoque'!A:G,1,FALSE)),"",VLOOKUP(A357,'Cadastro-Estoque'!A:G,3,FALSE))</f>
        <v/>
      </c>
      <c r="I357" s="209" t="str">
        <f>IF(A357="","",INDEX(Boletim!F366:F475,IFERROR(MATCH(Saidas!A357,'Cadastro-Estoque'!A365:A474,0)," ")))</f>
        <v/>
      </c>
    </row>
    <row r="358" spans="4:9" ht="18.75" customHeight="1" x14ac:dyDescent="0.25">
      <c r="D358" s="207"/>
      <c r="E358" s="209" t="str">
        <f t="shared" si="7"/>
        <v/>
      </c>
      <c r="F358" s="209" t="str">
        <f>IF(ISBLANK(A358),"",IF(ISERROR(VLOOKUP(A358,'Cadastro-Estoque'!A:G,1,FALSE)),"Produto não cadastrado",VLOOKUP(A358,'Cadastro-Estoque'!A:G,4,FALSE)))</f>
        <v/>
      </c>
      <c r="G358" s="209" t="str">
        <f>IF(ISBLANK(A358),"",IF(ISERROR(VLOOKUP(A358,'Cadastro-Estoque'!A:G,1,FALSE)),"Produto não cadastrado",VLOOKUP(A358,'Cadastro-Estoque'!A:G,2,FALSE)))</f>
        <v/>
      </c>
      <c r="H358" s="209" t="str">
        <f>IF(ISERROR(VLOOKUP(A358,'Cadastro-Estoque'!A:G,1,FALSE)),"",VLOOKUP(A358,'Cadastro-Estoque'!A:G,3,FALSE))</f>
        <v/>
      </c>
      <c r="I358" s="209" t="str">
        <f>IF(A358="","",INDEX(Boletim!F367:F476,IFERROR(MATCH(Saidas!A358,'Cadastro-Estoque'!A366:A475,0)," ")))</f>
        <v/>
      </c>
    </row>
    <row r="359" spans="4:9" ht="18.75" customHeight="1" x14ac:dyDescent="0.25">
      <c r="D359" s="207"/>
      <c r="E359" s="209" t="str">
        <f t="shared" si="7"/>
        <v/>
      </c>
      <c r="F359" s="209" t="str">
        <f>IF(ISBLANK(A359),"",IF(ISERROR(VLOOKUP(A359,'Cadastro-Estoque'!A:G,1,FALSE)),"Produto não cadastrado",VLOOKUP(A359,'Cadastro-Estoque'!A:G,4,FALSE)))</f>
        <v/>
      </c>
      <c r="G359" s="209" t="str">
        <f>IF(ISBLANK(A359),"",IF(ISERROR(VLOOKUP(A359,'Cadastro-Estoque'!A:G,1,FALSE)),"Produto não cadastrado",VLOOKUP(A359,'Cadastro-Estoque'!A:G,2,FALSE)))</f>
        <v/>
      </c>
      <c r="H359" s="209" t="str">
        <f>IF(ISERROR(VLOOKUP(A359,'Cadastro-Estoque'!A:G,1,FALSE)),"",VLOOKUP(A359,'Cadastro-Estoque'!A:G,3,FALSE))</f>
        <v/>
      </c>
      <c r="I359" s="209" t="str">
        <f>IF(A359="","",INDEX(Boletim!F368:F477,IFERROR(MATCH(Saidas!A359,'Cadastro-Estoque'!A367:A476,0)," ")))</f>
        <v/>
      </c>
    </row>
    <row r="360" spans="4:9" ht="18.75" customHeight="1" x14ac:dyDescent="0.25">
      <c r="D360" s="207"/>
      <c r="E360" s="209" t="str">
        <f t="shared" si="7"/>
        <v/>
      </c>
      <c r="F360" s="209" t="str">
        <f>IF(ISBLANK(A360),"",IF(ISERROR(VLOOKUP(A360,'Cadastro-Estoque'!A:G,1,FALSE)),"Produto não cadastrado",VLOOKUP(A360,'Cadastro-Estoque'!A:G,4,FALSE)))</f>
        <v/>
      </c>
      <c r="G360" s="209" t="str">
        <f>IF(ISBLANK(A360),"",IF(ISERROR(VLOOKUP(A360,'Cadastro-Estoque'!A:G,1,FALSE)),"Produto não cadastrado",VLOOKUP(A360,'Cadastro-Estoque'!A:G,2,FALSE)))</f>
        <v/>
      </c>
      <c r="H360" s="209" t="str">
        <f>IF(ISERROR(VLOOKUP(A360,'Cadastro-Estoque'!A:G,1,FALSE)),"",VLOOKUP(A360,'Cadastro-Estoque'!A:G,3,FALSE))</f>
        <v/>
      </c>
      <c r="I360" s="209" t="str">
        <f>IF(A360="","",INDEX(Boletim!F369:F478,IFERROR(MATCH(Saidas!A360,'Cadastro-Estoque'!A368:A477,0)," ")))</f>
        <v/>
      </c>
    </row>
    <row r="361" spans="4:9" ht="18.75" customHeight="1" x14ac:dyDescent="0.25">
      <c r="D361" s="207"/>
      <c r="E361" s="209" t="str">
        <f t="shared" si="7"/>
        <v/>
      </c>
      <c r="F361" s="209" t="str">
        <f>IF(ISBLANK(A361),"",IF(ISERROR(VLOOKUP(A361,'Cadastro-Estoque'!A:G,1,FALSE)),"Produto não cadastrado",VLOOKUP(A361,'Cadastro-Estoque'!A:G,4,FALSE)))</f>
        <v/>
      </c>
      <c r="G361" s="209" t="str">
        <f>IF(ISBLANK(A361),"",IF(ISERROR(VLOOKUP(A361,'Cadastro-Estoque'!A:G,1,FALSE)),"Produto não cadastrado",VLOOKUP(A361,'Cadastro-Estoque'!A:G,2,FALSE)))</f>
        <v/>
      </c>
      <c r="H361" s="209" t="str">
        <f>IF(ISERROR(VLOOKUP(A361,'Cadastro-Estoque'!A:G,1,FALSE)),"",VLOOKUP(A361,'Cadastro-Estoque'!A:G,3,FALSE))</f>
        <v/>
      </c>
      <c r="I361" s="209" t="str">
        <f>IF(A361="","",INDEX(Boletim!F370:F479,IFERROR(MATCH(Saidas!A361,'Cadastro-Estoque'!A369:A478,0)," ")))</f>
        <v/>
      </c>
    </row>
    <row r="362" spans="4:9" ht="18.75" customHeight="1" x14ac:dyDescent="0.25">
      <c r="D362" s="207"/>
      <c r="E362" s="209" t="str">
        <f t="shared" si="7"/>
        <v/>
      </c>
      <c r="F362" s="209" t="str">
        <f>IF(ISBLANK(A362),"",IF(ISERROR(VLOOKUP(A362,'Cadastro-Estoque'!A:G,1,FALSE)),"Produto não cadastrado",VLOOKUP(A362,'Cadastro-Estoque'!A:G,4,FALSE)))</f>
        <v/>
      </c>
      <c r="G362" s="209" t="str">
        <f>IF(ISBLANK(A362),"",IF(ISERROR(VLOOKUP(A362,'Cadastro-Estoque'!A:G,1,FALSE)),"Produto não cadastrado",VLOOKUP(A362,'Cadastro-Estoque'!A:G,2,FALSE)))</f>
        <v/>
      </c>
      <c r="H362" s="209" t="str">
        <f>IF(ISERROR(VLOOKUP(A362,'Cadastro-Estoque'!A:G,1,FALSE)),"",VLOOKUP(A362,'Cadastro-Estoque'!A:G,3,FALSE))</f>
        <v/>
      </c>
      <c r="I362" s="209" t="str">
        <f>IF(A362="","",INDEX(Boletim!F371:F480,IFERROR(MATCH(Saidas!A362,'Cadastro-Estoque'!A370:A479,0)," ")))</f>
        <v/>
      </c>
    </row>
    <row r="363" spans="4:9" ht="18.75" customHeight="1" x14ac:dyDescent="0.25">
      <c r="D363" s="207"/>
      <c r="E363" s="209" t="str">
        <f t="shared" si="7"/>
        <v/>
      </c>
      <c r="F363" s="209" t="str">
        <f>IF(ISBLANK(A363),"",IF(ISERROR(VLOOKUP(A363,'Cadastro-Estoque'!A:G,1,FALSE)),"Produto não cadastrado",VLOOKUP(A363,'Cadastro-Estoque'!A:G,4,FALSE)))</f>
        <v/>
      </c>
      <c r="G363" s="209" t="str">
        <f>IF(ISBLANK(A363),"",IF(ISERROR(VLOOKUP(A363,'Cadastro-Estoque'!A:G,1,FALSE)),"Produto não cadastrado",VLOOKUP(A363,'Cadastro-Estoque'!A:G,2,FALSE)))</f>
        <v/>
      </c>
      <c r="H363" s="209" t="str">
        <f>IF(ISERROR(VLOOKUP(A363,'Cadastro-Estoque'!A:G,1,FALSE)),"",VLOOKUP(A363,'Cadastro-Estoque'!A:G,3,FALSE))</f>
        <v/>
      </c>
      <c r="I363" s="209" t="str">
        <f>IF(A363="","",INDEX(Boletim!F372:F481,IFERROR(MATCH(Saidas!A363,'Cadastro-Estoque'!A371:A480,0)," ")))</f>
        <v/>
      </c>
    </row>
    <row r="364" spans="4:9" ht="18.75" customHeight="1" x14ac:dyDescent="0.25">
      <c r="D364" s="207"/>
      <c r="E364" s="209" t="str">
        <f t="shared" si="7"/>
        <v/>
      </c>
      <c r="F364" s="209" t="str">
        <f>IF(ISBLANK(A364),"",IF(ISERROR(VLOOKUP(A364,'Cadastro-Estoque'!A:G,1,FALSE)),"Produto não cadastrado",VLOOKUP(A364,'Cadastro-Estoque'!A:G,4,FALSE)))</f>
        <v/>
      </c>
      <c r="G364" s="209" t="str">
        <f>IF(ISBLANK(A364),"",IF(ISERROR(VLOOKUP(A364,'Cadastro-Estoque'!A:G,1,FALSE)),"Produto não cadastrado",VLOOKUP(A364,'Cadastro-Estoque'!A:G,2,FALSE)))</f>
        <v/>
      </c>
      <c r="H364" s="209" t="str">
        <f>IF(ISERROR(VLOOKUP(A364,'Cadastro-Estoque'!A:G,1,FALSE)),"",VLOOKUP(A364,'Cadastro-Estoque'!A:G,3,FALSE))</f>
        <v/>
      </c>
      <c r="I364" s="209" t="str">
        <f>IF(A364="","",INDEX(Boletim!F373:F482,IFERROR(MATCH(Saidas!A364,'Cadastro-Estoque'!A372:A481,0)," ")))</f>
        <v/>
      </c>
    </row>
    <row r="365" spans="4:9" ht="18.75" customHeight="1" x14ac:dyDescent="0.25">
      <c r="D365" s="207"/>
      <c r="E365" s="209" t="str">
        <f t="shared" si="7"/>
        <v/>
      </c>
      <c r="F365" s="209" t="str">
        <f>IF(ISBLANK(A365),"",IF(ISERROR(VLOOKUP(A365,'Cadastro-Estoque'!A:G,1,FALSE)),"Produto não cadastrado",VLOOKUP(A365,'Cadastro-Estoque'!A:G,4,FALSE)))</f>
        <v/>
      </c>
      <c r="G365" s="209" t="str">
        <f>IF(ISBLANK(A365),"",IF(ISERROR(VLOOKUP(A365,'Cadastro-Estoque'!A:G,1,FALSE)),"Produto não cadastrado",VLOOKUP(A365,'Cadastro-Estoque'!A:G,2,FALSE)))</f>
        <v/>
      </c>
      <c r="H365" s="209" t="str">
        <f>IF(ISERROR(VLOOKUP(A365,'Cadastro-Estoque'!A:G,1,FALSE)),"",VLOOKUP(A365,'Cadastro-Estoque'!A:G,3,FALSE))</f>
        <v/>
      </c>
      <c r="I365" s="209" t="str">
        <f>IF(A365="","",INDEX(Boletim!F374:F483,IFERROR(MATCH(Saidas!A365,'Cadastro-Estoque'!A373:A482,0)," ")))</f>
        <v/>
      </c>
    </row>
    <row r="366" spans="4:9" ht="18.75" customHeight="1" x14ac:dyDescent="0.25">
      <c r="D366" s="207"/>
      <c r="E366" s="209" t="str">
        <f t="shared" si="7"/>
        <v/>
      </c>
      <c r="F366" s="209" t="str">
        <f>IF(ISBLANK(A366),"",IF(ISERROR(VLOOKUP(A366,'Cadastro-Estoque'!A:G,1,FALSE)),"Produto não cadastrado",VLOOKUP(A366,'Cadastro-Estoque'!A:G,4,FALSE)))</f>
        <v/>
      </c>
      <c r="G366" s="209" t="str">
        <f>IF(ISBLANK(A366),"",IF(ISERROR(VLOOKUP(A366,'Cadastro-Estoque'!A:G,1,FALSE)),"Produto não cadastrado",VLOOKUP(A366,'Cadastro-Estoque'!A:G,2,FALSE)))</f>
        <v/>
      </c>
      <c r="H366" s="209" t="str">
        <f>IF(ISERROR(VLOOKUP(A366,'Cadastro-Estoque'!A:G,1,FALSE)),"",VLOOKUP(A366,'Cadastro-Estoque'!A:G,3,FALSE))</f>
        <v/>
      </c>
      <c r="I366" s="209" t="str">
        <f>IF(A366="","",INDEX(Boletim!F375:F484,IFERROR(MATCH(Saidas!A366,'Cadastro-Estoque'!A374:A483,0)," ")))</f>
        <v/>
      </c>
    </row>
    <row r="367" spans="4:9" ht="18.75" customHeight="1" x14ac:dyDescent="0.25">
      <c r="D367" s="207"/>
      <c r="E367" s="209" t="str">
        <f t="shared" si="7"/>
        <v/>
      </c>
      <c r="F367" s="209" t="str">
        <f>IF(ISBLANK(A367),"",IF(ISERROR(VLOOKUP(A367,'Cadastro-Estoque'!A:G,1,FALSE)),"Produto não cadastrado",VLOOKUP(A367,'Cadastro-Estoque'!A:G,4,FALSE)))</f>
        <v/>
      </c>
      <c r="G367" s="209" t="str">
        <f>IF(ISBLANK(A367),"",IF(ISERROR(VLOOKUP(A367,'Cadastro-Estoque'!A:G,1,FALSE)),"Produto não cadastrado",VLOOKUP(A367,'Cadastro-Estoque'!A:G,2,FALSE)))</f>
        <v/>
      </c>
      <c r="H367" s="209" t="str">
        <f>IF(ISERROR(VLOOKUP(A367,'Cadastro-Estoque'!A:G,1,FALSE)),"",VLOOKUP(A367,'Cadastro-Estoque'!A:G,3,FALSE))</f>
        <v/>
      </c>
      <c r="I367" s="209" t="str">
        <f>IF(A367="","",INDEX(Boletim!F376:F485,IFERROR(MATCH(Saidas!A367,'Cadastro-Estoque'!A375:A484,0)," ")))</f>
        <v/>
      </c>
    </row>
    <row r="368" spans="4:9" ht="18.75" customHeight="1" x14ac:dyDescent="0.25">
      <c r="D368" s="207"/>
      <c r="E368" s="209" t="str">
        <f t="shared" si="7"/>
        <v/>
      </c>
      <c r="F368" s="209" t="str">
        <f>IF(ISBLANK(A368),"",IF(ISERROR(VLOOKUP(A368,'Cadastro-Estoque'!A:G,1,FALSE)),"Produto não cadastrado",VLOOKUP(A368,'Cadastro-Estoque'!A:G,4,FALSE)))</f>
        <v/>
      </c>
      <c r="G368" s="209" t="str">
        <f>IF(ISBLANK(A368),"",IF(ISERROR(VLOOKUP(A368,'Cadastro-Estoque'!A:G,1,FALSE)),"Produto não cadastrado",VLOOKUP(A368,'Cadastro-Estoque'!A:G,2,FALSE)))</f>
        <v/>
      </c>
      <c r="H368" s="209" t="str">
        <f>IF(ISERROR(VLOOKUP(A368,'Cadastro-Estoque'!A:G,1,FALSE)),"",VLOOKUP(A368,'Cadastro-Estoque'!A:G,3,FALSE))</f>
        <v/>
      </c>
      <c r="I368" s="209" t="str">
        <f>IF(A368="","",INDEX(Boletim!F377:F486,IFERROR(MATCH(Saidas!A368,'Cadastro-Estoque'!A376:A485,0)," ")))</f>
        <v/>
      </c>
    </row>
    <row r="369" spans="4:9" ht="18.75" customHeight="1" x14ac:dyDescent="0.25">
      <c r="D369" s="207"/>
      <c r="E369" s="209" t="str">
        <f t="shared" si="7"/>
        <v/>
      </c>
      <c r="F369" s="209" t="str">
        <f>IF(ISBLANK(A369),"",IF(ISERROR(VLOOKUP(A369,'Cadastro-Estoque'!A:G,1,FALSE)),"Produto não cadastrado",VLOOKUP(A369,'Cadastro-Estoque'!A:G,4,FALSE)))</f>
        <v/>
      </c>
      <c r="G369" s="209" t="str">
        <f>IF(ISBLANK(A369),"",IF(ISERROR(VLOOKUP(A369,'Cadastro-Estoque'!A:G,1,FALSE)),"Produto não cadastrado",VLOOKUP(A369,'Cadastro-Estoque'!A:G,2,FALSE)))</f>
        <v/>
      </c>
      <c r="H369" s="209" t="str">
        <f>IF(ISERROR(VLOOKUP(A369,'Cadastro-Estoque'!A:G,1,FALSE)),"",VLOOKUP(A369,'Cadastro-Estoque'!A:G,3,FALSE))</f>
        <v/>
      </c>
      <c r="I369" s="209" t="str">
        <f>IF(A369="","",INDEX(Boletim!F378:F487,IFERROR(MATCH(Saidas!A369,'Cadastro-Estoque'!A377:A486,0)," ")))</f>
        <v/>
      </c>
    </row>
    <row r="370" spans="4:9" ht="18.75" customHeight="1" x14ac:dyDescent="0.25">
      <c r="D370" s="207"/>
      <c r="E370" s="209" t="str">
        <f t="shared" si="7"/>
        <v/>
      </c>
      <c r="F370" s="209" t="str">
        <f>IF(ISBLANK(A370),"",IF(ISERROR(VLOOKUP(A370,'Cadastro-Estoque'!A:G,1,FALSE)),"Produto não cadastrado",VLOOKUP(A370,'Cadastro-Estoque'!A:G,4,FALSE)))</f>
        <v/>
      </c>
      <c r="G370" s="209" t="str">
        <f>IF(ISBLANK(A370),"",IF(ISERROR(VLOOKUP(A370,'Cadastro-Estoque'!A:G,1,FALSE)),"Produto não cadastrado",VLOOKUP(A370,'Cadastro-Estoque'!A:G,2,FALSE)))</f>
        <v/>
      </c>
      <c r="H370" s="209" t="str">
        <f>IF(ISERROR(VLOOKUP(A370,'Cadastro-Estoque'!A:G,1,FALSE)),"",VLOOKUP(A370,'Cadastro-Estoque'!A:G,3,FALSE))</f>
        <v/>
      </c>
      <c r="I370" s="209" t="str">
        <f>IF(A370="","",INDEX(Boletim!F379:F488,IFERROR(MATCH(Saidas!A370,'Cadastro-Estoque'!A378:A487,0)," ")))</f>
        <v/>
      </c>
    </row>
    <row r="371" spans="4:9" ht="18.75" customHeight="1" x14ac:dyDescent="0.25">
      <c r="D371" s="207"/>
      <c r="E371" s="209" t="str">
        <f t="shared" si="7"/>
        <v/>
      </c>
      <c r="F371" s="209" t="str">
        <f>IF(ISBLANK(A371),"",IF(ISERROR(VLOOKUP(A371,'Cadastro-Estoque'!A:G,1,FALSE)),"Produto não cadastrado",VLOOKUP(A371,'Cadastro-Estoque'!A:G,4,FALSE)))</f>
        <v/>
      </c>
      <c r="G371" s="209" t="str">
        <f>IF(ISBLANK(A371),"",IF(ISERROR(VLOOKUP(A371,'Cadastro-Estoque'!A:G,1,FALSE)),"Produto não cadastrado",VLOOKUP(A371,'Cadastro-Estoque'!A:G,2,FALSE)))</f>
        <v/>
      </c>
      <c r="H371" s="209" t="str">
        <f>IF(ISERROR(VLOOKUP(A371,'Cadastro-Estoque'!A:G,1,FALSE)),"",VLOOKUP(A371,'Cadastro-Estoque'!A:G,3,FALSE))</f>
        <v/>
      </c>
      <c r="I371" s="209" t="str">
        <f>IF(A371="","",INDEX(Boletim!F380:F489,IFERROR(MATCH(Saidas!A371,'Cadastro-Estoque'!A379:A488,0)," ")))</f>
        <v/>
      </c>
    </row>
    <row r="372" spans="4:9" ht="18.75" customHeight="1" x14ac:dyDescent="0.25">
      <c r="D372" s="207"/>
      <c r="E372" s="209" t="str">
        <f t="shared" si="7"/>
        <v/>
      </c>
      <c r="F372" s="209" t="str">
        <f>IF(ISBLANK(A372),"",IF(ISERROR(VLOOKUP(A372,'Cadastro-Estoque'!A:G,1,FALSE)),"Produto não cadastrado",VLOOKUP(A372,'Cadastro-Estoque'!A:G,4,FALSE)))</f>
        <v/>
      </c>
      <c r="G372" s="209" t="str">
        <f>IF(ISBLANK(A372),"",IF(ISERROR(VLOOKUP(A372,'Cadastro-Estoque'!A:G,1,FALSE)),"Produto não cadastrado",VLOOKUP(A372,'Cadastro-Estoque'!A:G,2,FALSE)))</f>
        <v/>
      </c>
      <c r="H372" s="209" t="str">
        <f>IF(ISERROR(VLOOKUP(A372,'Cadastro-Estoque'!A:G,1,FALSE)),"",VLOOKUP(A372,'Cadastro-Estoque'!A:G,3,FALSE))</f>
        <v/>
      </c>
      <c r="I372" s="209" t="str">
        <f>IF(A372="","",INDEX(Boletim!F381:F490,IFERROR(MATCH(Saidas!A372,'Cadastro-Estoque'!A380:A489,0)," ")))</f>
        <v/>
      </c>
    </row>
    <row r="373" spans="4:9" ht="18.75" customHeight="1" x14ac:dyDescent="0.25">
      <c r="D373" s="207"/>
      <c r="E373" s="209" t="str">
        <f t="shared" si="7"/>
        <v/>
      </c>
      <c r="F373" s="209" t="str">
        <f>IF(ISBLANK(A373),"",IF(ISERROR(VLOOKUP(A373,'Cadastro-Estoque'!A:G,1,FALSE)),"Produto não cadastrado",VLOOKUP(A373,'Cadastro-Estoque'!A:G,4,FALSE)))</f>
        <v/>
      </c>
      <c r="G373" s="209" t="str">
        <f>IF(ISBLANK(A373),"",IF(ISERROR(VLOOKUP(A373,'Cadastro-Estoque'!A:G,1,FALSE)),"Produto não cadastrado",VLOOKUP(A373,'Cadastro-Estoque'!A:G,2,FALSE)))</f>
        <v/>
      </c>
      <c r="H373" s="209" t="str">
        <f>IF(ISERROR(VLOOKUP(A373,'Cadastro-Estoque'!A:G,1,FALSE)),"",VLOOKUP(A373,'Cadastro-Estoque'!A:G,3,FALSE))</f>
        <v/>
      </c>
      <c r="I373" s="209" t="str">
        <f>IF(A373="","",INDEX(Boletim!F382:F491,IFERROR(MATCH(Saidas!A373,'Cadastro-Estoque'!A381:A490,0)," ")))</f>
        <v/>
      </c>
    </row>
    <row r="374" spans="4:9" ht="18.75" customHeight="1" x14ac:dyDescent="0.25">
      <c r="D374" s="207"/>
      <c r="E374" s="209" t="str">
        <f t="shared" si="7"/>
        <v/>
      </c>
      <c r="F374" s="209" t="str">
        <f>IF(ISBLANK(A374),"",IF(ISERROR(VLOOKUP(A374,'Cadastro-Estoque'!A:G,1,FALSE)),"Produto não cadastrado",VLOOKUP(A374,'Cadastro-Estoque'!A:G,4,FALSE)))</f>
        <v/>
      </c>
      <c r="G374" s="209" t="str">
        <f>IF(ISBLANK(A374),"",IF(ISERROR(VLOOKUP(A374,'Cadastro-Estoque'!A:G,1,FALSE)),"Produto não cadastrado",VLOOKUP(A374,'Cadastro-Estoque'!A:G,2,FALSE)))</f>
        <v/>
      </c>
      <c r="H374" s="209" t="str">
        <f>IF(ISERROR(VLOOKUP(A374,'Cadastro-Estoque'!A:G,1,FALSE)),"",VLOOKUP(A374,'Cadastro-Estoque'!A:G,3,FALSE))</f>
        <v/>
      </c>
      <c r="I374" s="209" t="str">
        <f>IF(A374="","",INDEX(Boletim!F383:F492,IFERROR(MATCH(Saidas!A374,'Cadastro-Estoque'!A382:A491,0)," ")))</f>
        <v/>
      </c>
    </row>
    <row r="375" spans="4:9" ht="18.75" customHeight="1" x14ac:dyDescent="0.25">
      <c r="D375" s="207"/>
      <c r="E375" s="209" t="str">
        <f t="shared" si="7"/>
        <v/>
      </c>
      <c r="F375" s="209" t="str">
        <f>IF(ISBLANK(A375),"",IF(ISERROR(VLOOKUP(A375,'Cadastro-Estoque'!A:G,1,FALSE)),"Produto não cadastrado",VLOOKUP(A375,'Cadastro-Estoque'!A:G,4,FALSE)))</f>
        <v/>
      </c>
      <c r="G375" s="209" t="str">
        <f>IF(ISBLANK(A375),"",IF(ISERROR(VLOOKUP(A375,'Cadastro-Estoque'!A:G,1,FALSE)),"Produto não cadastrado",VLOOKUP(A375,'Cadastro-Estoque'!A:G,2,FALSE)))</f>
        <v/>
      </c>
      <c r="H375" s="209" t="str">
        <f>IF(ISERROR(VLOOKUP(A375,'Cadastro-Estoque'!A:G,1,FALSE)),"",VLOOKUP(A375,'Cadastro-Estoque'!A:G,3,FALSE))</f>
        <v/>
      </c>
      <c r="I375" s="209" t="str">
        <f>IF(A375="","",INDEX(Boletim!F384:F493,IFERROR(MATCH(Saidas!A375,'Cadastro-Estoque'!A383:A492,0)," ")))</f>
        <v/>
      </c>
    </row>
    <row r="376" spans="4:9" ht="18.75" customHeight="1" x14ac:dyDescent="0.25">
      <c r="D376" s="207"/>
      <c r="E376" s="209" t="str">
        <f t="shared" si="7"/>
        <v/>
      </c>
      <c r="F376" s="209" t="str">
        <f>IF(ISBLANK(A376),"",IF(ISERROR(VLOOKUP(A376,'Cadastro-Estoque'!A:G,1,FALSE)),"Produto não cadastrado",VLOOKUP(A376,'Cadastro-Estoque'!A:G,4,FALSE)))</f>
        <v/>
      </c>
      <c r="G376" s="209" t="str">
        <f>IF(ISBLANK(A376),"",IF(ISERROR(VLOOKUP(A376,'Cadastro-Estoque'!A:G,1,FALSE)),"Produto não cadastrado",VLOOKUP(A376,'Cadastro-Estoque'!A:G,2,FALSE)))</f>
        <v/>
      </c>
      <c r="H376" s="209" t="str">
        <f>IF(ISERROR(VLOOKUP(A376,'Cadastro-Estoque'!A:G,1,FALSE)),"",VLOOKUP(A376,'Cadastro-Estoque'!A:G,3,FALSE))</f>
        <v/>
      </c>
      <c r="I376" s="209" t="str">
        <f>IF(A376="","",INDEX(Boletim!F385:F494,IFERROR(MATCH(Saidas!A376,'Cadastro-Estoque'!A384:A493,0)," ")))</f>
        <v/>
      </c>
    </row>
    <row r="377" spans="4:9" ht="18.75" customHeight="1" x14ac:dyDescent="0.25">
      <c r="D377" s="207"/>
      <c r="E377" s="209" t="str">
        <f t="shared" si="7"/>
        <v/>
      </c>
      <c r="F377" s="209" t="str">
        <f>IF(ISBLANK(A377),"",IF(ISERROR(VLOOKUP(A377,'Cadastro-Estoque'!A:G,1,FALSE)),"Produto não cadastrado",VLOOKUP(A377,'Cadastro-Estoque'!A:G,4,FALSE)))</f>
        <v/>
      </c>
      <c r="G377" s="209" t="str">
        <f>IF(ISBLANK(A377),"",IF(ISERROR(VLOOKUP(A377,'Cadastro-Estoque'!A:G,1,FALSE)),"Produto não cadastrado",VLOOKUP(A377,'Cadastro-Estoque'!A:G,2,FALSE)))</f>
        <v/>
      </c>
      <c r="H377" s="209" t="str">
        <f>IF(ISERROR(VLOOKUP(A377,'Cadastro-Estoque'!A:G,1,FALSE)),"",VLOOKUP(A377,'Cadastro-Estoque'!A:G,3,FALSE))</f>
        <v/>
      </c>
      <c r="I377" s="209" t="str">
        <f>IF(A377="","",INDEX(Boletim!F386:F495,IFERROR(MATCH(Saidas!A377,'Cadastro-Estoque'!A385:A494,0)," ")))</f>
        <v/>
      </c>
    </row>
    <row r="378" spans="4:9" ht="18.75" customHeight="1" x14ac:dyDescent="0.25">
      <c r="D378" s="207"/>
      <c r="E378" s="209" t="str">
        <f t="shared" si="7"/>
        <v/>
      </c>
      <c r="F378" s="209" t="str">
        <f>IF(ISBLANK(A378),"",IF(ISERROR(VLOOKUP(A378,'Cadastro-Estoque'!A:G,1,FALSE)),"Produto não cadastrado",VLOOKUP(A378,'Cadastro-Estoque'!A:G,4,FALSE)))</f>
        <v/>
      </c>
      <c r="G378" s="209" t="str">
        <f>IF(ISBLANK(A378),"",IF(ISERROR(VLOOKUP(A378,'Cadastro-Estoque'!A:G,1,FALSE)),"Produto não cadastrado",VLOOKUP(A378,'Cadastro-Estoque'!A:G,2,FALSE)))</f>
        <v/>
      </c>
      <c r="H378" s="209" t="str">
        <f>IF(ISERROR(VLOOKUP(A378,'Cadastro-Estoque'!A:G,1,FALSE)),"",VLOOKUP(A378,'Cadastro-Estoque'!A:G,3,FALSE))</f>
        <v/>
      </c>
      <c r="I378" s="209" t="str">
        <f>IF(A378="","",INDEX(Boletim!F387:F496,IFERROR(MATCH(Saidas!A378,'Cadastro-Estoque'!A386:A495,0)," ")))</f>
        <v/>
      </c>
    </row>
    <row r="379" spans="4:9" ht="18.75" customHeight="1" x14ac:dyDescent="0.25">
      <c r="D379" s="207"/>
      <c r="E379" s="209" t="str">
        <f t="shared" si="7"/>
        <v/>
      </c>
      <c r="F379" s="209" t="str">
        <f>IF(ISBLANK(A379),"",IF(ISERROR(VLOOKUP(A379,'Cadastro-Estoque'!A:G,1,FALSE)),"Produto não cadastrado",VLOOKUP(A379,'Cadastro-Estoque'!A:G,4,FALSE)))</f>
        <v/>
      </c>
      <c r="G379" s="209" t="str">
        <f>IF(ISBLANK(A379),"",IF(ISERROR(VLOOKUP(A379,'Cadastro-Estoque'!A:G,1,FALSE)),"Produto não cadastrado",VLOOKUP(A379,'Cadastro-Estoque'!A:G,2,FALSE)))</f>
        <v/>
      </c>
      <c r="H379" s="209" t="str">
        <f>IF(ISERROR(VLOOKUP(A379,'Cadastro-Estoque'!A:G,1,FALSE)),"",VLOOKUP(A379,'Cadastro-Estoque'!A:G,3,FALSE))</f>
        <v/>
      </c>
      <c r="I379" s="209" t="str">
        <f>IF(A379="","",INDEX(Boletim!F388:F497,IFERROR(MATCH(Saidas!A379,'Cadastro-Estoque'!A387:A496,0)," ")))</f>
        <v/>
      </c>
    </row>
    <row r="380" spans="4:9" ht="18.75" customHeight="1" x14ac:dyDescent="0.25">
      <c r="D380" s="207"/>
      <c r="E380" s="209" t="str">
        <f t="shared" si="7"/>
        <v/>
      </c>
      <c r="F380" s="209" t="str">
        <f>IF(ISBLANK(A380),"",IF(ISERROR(VLOOKUP(A380,'Cadastro-Estoque'!A:G,1,FALSE)),"Produto não cadastrado",VLOOKUP(A380,'Cadastro-Estoque'!A:G,4,FALSE)))</f>
        <v/>
      </c>
      <c r="G380" s="209" t="str">
        <f>IF(ISBLANK(A380),"",IF(ISERROR(VLOOKUP(A380,'Cadastro-Estoque'!A:G,1,FALSE)),"Produto não cadastrado",VLOOKUP(A380,'Cadastro-Estoque'!A:G,2,FALSE)))</f>
        <v/>
      </c>
      <c r="H380" s="209" t="str">
        <f>IF(ISERROR(VLOOKUP(A380,'Cadastro-Estoque'!A:G,1,FALSE)),"",VLOOKUP(A380,'Cadastro-Estoque'!A:G,3,FALSE))</f>
        <v/>
      </c>
      <c r="I380" s="209" t="str">
        <f>IF(A380="","",INDEX(Boletim!F389:F498,IFERROR(MATCH(Saidas!A380,'Cadastro-Estoque'!A388:A497,0)," ")))</f>
        <v/>
      </c>
    </row>
    <row r="381" spans="4:9" ht="18.75" customHeight="1" x14ac:dyDescent="0.25">
      <c r="D381" s="207"/>
      <c r="E381" s="209" t="str">
        <f t="shared" si="7"/>
        <v/>
      </c>
      <c r="F381" s="209" t="str">
        <f>IF(ISBLANK(A381),"",IF(ISERROR(VLOOKUP(A381,'Cadastro-Estoque'!A:G,1,FALSE)),"Produto não cadastrado",VLOOKUP(A381,'Cadastro-Estoque'!A:G,4,FALSE)))</f>
        <v/>
      </c>
      <c r="G381" s="209" t="str">
        <f>IF(ISBLANK(A381),"",IF(ISERROR(VLOOKUP(A381,'Cadastro-Estoque'!A:G,1,FALSE)),"Produto não cadastrado",VLOOKUP(A381,'Cadastro-Estoque'!A:G,2,FALSE)))</f>
        <v/>
      </c>
      <c r="H381" s="209" t="str">
        <f>IF(ISERROR(VLOOKUP(A381,'Cadastro-Estoque'!A:G,1,FALSE)),"",VLOOKUP(A381,'Cadastro-Estoque'!A:G,3,FALSE))</f>
        <v/>
      </c>
      <c r="I381" s="209" t="str">
        <f>IF(A381="","",INDEX(Boletim!F390:F499,IFERROR(MATCH(Saidas!A381,'Cadastro-Estoque'!A389:A498,0)," ")))</f>
        <v/>
      </c>
    </row>
    <row r="382" spans="4:9" ht="18.75" customHeight="1" x14ac:dyDescent="0.25">
      <c r="D382" s="207"/>
      <c r="E382" s="209" t="str">
        <f t="shared" si="7"/>
        <v/>
      </c>
      <c r="F382" s="209" t="str">
        <f>IF(ISBLANK(A382),"",IF(ISERROR(VLOOKUP(A382,'Cadastro-Estoque'!A:G,1,FALSE)),"Produto não cadastrado",VLOOKUP(A382,'Cadastro-Estoque'!A:G,4,FALSE)))</f>
        <v/>
      </c>
      <c r="G382" s="209" t="str">
        <f>IF(ISBLANK(A382),"",IF(ISERROR(VLOOKUP(A382,'Cadastro-Estoque'!A:G,1,FALSE)),"Produto não cadastrado",VLOOKUP(A382,'Cadastro-Estoque'!A:G,2,FALSE)))</f>
        <v/>
      </c>
      <c r="H382" s="209" t="str">
        <f>IF(ISERROR(VLOOKUP(A382,'Cadastro-Estoque'!A:G,1,FALSE)),"",VLOOKUP(A382,'Cadastro-Estoque'!A:G,3,FALSE))</f>
        <v/>
      </c>
      <c r="I382" s="209" t="str">
        <f>IF(A382="","",INDEX(Boletim!F391:F500,IFERROR(MATCH(Saidas!A382,'Cadastro-Estoque'!A390:A499,0)," ")))</f>
        <v/>
      </c>
    </row>
    <row r="383" spans="4:9" ht="18.75" customHeight="1" x14ac:dyDescent="0.25">
      <c r="D383" s="207"/>
      <c r="E383" s="209" t="str">
        <f t="shared" si="7"/>
        <v/>
      </c>
      <c r="F383" s="209" t="str">
        <f>IF(ISBLANK(A383),"",IF(ISERROR(VLOOKUP(A383,'Cadastro-Estoque'!A:G,1,FALSE)),"Produto não cadastrado",VLOOKUP(A383,'Cadastro-Estoque'!A:G,4,FALSE)))</f>
        <v/>
      </c>
      <c r="G383" s="209" t="str">
        <f>IF(ISBLANK(A383),"",IF(ISERROR(VLOOKUP(A383,'Cadastro-Estoque'!A:G,1,FALSE)),"Produto não cadastrado",VLOOKUP(A383,'Cadastro-Estoque'!A:G,2,FALSE)))</f>
        <v/>
      </c>
      <c r="H383" s="209" t="str">
        <f>IF(ISERROR(VLOOKUP(A383,'Cadastro-Estoque'!A:G,1,FALSE)),"",VLOOKUP(A383,'Cadastro-Estoque'!A:G,3,FALSE))</f>
        <v/>
      </c>
      <c r="I383" s="209" t="str">
        <f>IF(A383="","",INDEX(Boletim!F392:F501,IFERROR(MATCH(Saidas!A383,'Cadastro-Estoque'!A391:A500,0)," ")))</f>
        <v/>
      </c>
    </row>
    <row r="384" spans="4:9" ht="18.75" customHeight="1" x14ac:dyDescent="0.25">
      <c r="D384" s="207"/>
      <c r="E384" s="209" t="str">
        <f t="shared" si="7"/>
        <v/>
      </c>
      <c r="F384" s="209" t="str">
        <f>IF(ISBLANK(A384),"",IF(ISERROR(VLOOKUP(A384,'Cadastro-Estoque'!A:G,1,FALSE)),"Produto não cadastrado",VLOOKUP(A384,'Cadastro-Estoque'!A:G,4,FALSE)))</f>
        <v/>
      </c>
      <c r="G384" s="209" t="str">
        <f>IF(ISBLANK(A384),"",IF(ISERROR(VLOOKUP(A384,'Cadastro-Estoque'!A:G,1,FALSE)),"Produto não cadastrado",VLOOKUP(A384,'Cadastro-Estoque'!A:G,2,FALSE)))</f>
        <v/>
      </c>
      <c r="H384" s="209" t="str">
        <f>IF(ISERROR(VLOOKUP(A384,'Cadastro-Estoque'!A:G,1,FALSE)),"",VLOOKUP(A384,'Cadastro-Estoque'!A:G,3,FALSE))</f>
        <v/>
      </c>
      <c r="I384" s="209" t="str">
        <f>IF(A384="","",INDEX(Boletim!F393:F502,IFERROR(MATCH(Saidas!A384,'Cadastro-Estoque'!A392:A501,0)," ")))</f>
        <v/>
      </c>
    </row>
    <row r="385" spans="4:9" ht="18.75" customHeight="1" x14ac:dyDescent="0.25">
      <c r="D385" s="207"/>
      <c r="E385" s="209" t="str">
        <f t="shared" si="7"/>
        <v/>
      </c>
      <c r="F385" s="209" t="str">
        <f>IF(ISBLANK(A385),"",IF(ISERROR(VLOOKUP(A385,'Cadastro-Estoque'!A:G,1,FALSE)),"Produto não cadastrado",VLOOKUP(A385,'Cadastro-Estoque'!A:G,4,FALSE)))</f>
        <v/>
      </c>
      <c r="G385" s="209" t="str">
        <f>IF(ISBLANK(A385),"",IF(ISERROR(VLOOKUP(A385,'Cadastro-Estoque'!A:G,1,FALSE)),"Produto não cadastrado",VLOOKUP(A385,'Cadastro-Estoque'!A:G,2,FALSE)))</f>
        <v/>
      </c>
      <c r="H385" s="209" t="str">
        <f>IF(ISERROR(VLOOKUP(A385,'Cadastro-Estoque'!A:G,1,FALSE)),"",VLOOKUP(A385,'Cadastro-Estoque'!A:G,3,FALSE))</f>
        <v/>
      </c>
      <c r="I385" s="209" t="str">
        <f>IF(A385="","",INDEX(Boletim!F394:F503,IFERROR(MATCH(Saidas!A385,'Cadastro-Estoque'!A393:A502,0)," ")))</f>
        <v/>
      </c>
    </row>
    <row r="386" spans="4:9" ht="18.75" customHeight="1" x14ac:dyDescent="0.25">
      <c r="D386" s="207"/>
      <c r="E386" s="209" t="str">
        <f t="shared" si="7"/>
        <v/>
      </c>
      <c r="F386" s="209" t="str">
        <f>IF(ISBLANK(A386),"",IF(ISERROR(VLOOKUP(A386,'Cadastro-Estoque'!A:G,1,FALSE)),"Produto não cadastrado",VLOOKUP(A386,'Cadastro-Estoque'!A:G,4,FALSE)))</f>
        <v/>
      </c>
      <c r="G386" s="209" t="str">
        <f>IF(ISBLANK(A386),"",IF(ISERROR(VLOOKUP(A386,'Cadastro-Estoque'!A:G,1,FALSE)),"Produto não cadastrado",VLOOKUP(A386,'Cadastro-Estoque'!A:G,2,FALSE)))</f>
        <v/>
      </c>
      <c r="H386" s="209" t="str">
        <f>IF(ISERROR(VLOOKUP(A386,'Cadastro-Estoque'!A:G,1,FALSE)),"",VLOOKUP(A386,'Cadastro-Estoque'!A:G,3,FALSE))</f>
        <v/>
      </c>
      <c r="I386" s="209" t="str">
        <f>IF(A386="","",INDEX(Boletim!F395:F504,IFERROR(MATCH(Saidas!A386,'Cadastro-Estoque'!A394:A503,0)," ")))</f>
        <v/>
      </c>
    </row>
    <row r="387" spans="4:9" ht="18.75" customHeight="1" x14ac:dyDescent="0.25">
      <c r="D387" s="207"/>
      <c r="E387" s="209" t="str">
        <f t="shared" si="7"/>
        <v/>
      </c>
      <c r="F387" s="209" t="str">
        <f>IF(ISBLANK(A387),"",IF(ISERROR(VLOOKUP(A387,'Cadastro-Estoque'!A:G,1,FALSE)),"Produto não cadastrado",VLOOKUP(A387,'Cadastro-Estoque'!A:G,4,FALSE)))</f>
        <v/>
      </c>
      <c r="G387" s="209" t="str">
        <f>IF(ISBLANK(A387),"",IF(ISERROR(VLOOKUP(A387,'Cadastro-Estoque'!A:G,1,FALSE)),"Produto não cadastrado",VLOOKUP(A387,'Cadastro-Estoque'!A:G,2,FALSE)))</f>
        <v/>
      </c>
      <c r="H387" s="209" t="str">
        <f>IF(ISERROR(VLOOKUP(A387,'Cadastro-Estoque'!A:G,1,FALSE)),"",VLOOKUP(A387,'Cadastro-Estoque'!A:G,3,FALSE))</f>
        <v/>
      </c>
      <c r="I387" s="209" t="str">
        <f>IF(A387="","",INDEX(Boletim!F396:F505,IFERROR(MATCH(Saidas!A387,'Cadastro-Estoque'!A395:A504,0)," ")))</f>
        <v/>
      </c>
    </row>
    <row r="388" spans="4:9" ht="18.75" customHeight="1" x14ac:dyDescent="0.25">
      <c r="D388" s="207"/>
      <c r="E388" s="209" t="str">
        <f t="shared" si="7"/>
        <v/>
      </c>
      <c r="F388" s="209" t="str">
        <f>IF(ISBLANK(A388),"",IF(ISERROR(VLOOKUP(A388,'Cadastro-Estoque'!A:G,1,FALSE)),"Produto não cadastrado",VLOOKUP(A388,'Cadastro-Estoque'!A:G,4,FALSE)))</f>
        <v/>
      </c>
      <c r="G388" s="209" t="str">
        <f>IF(ISBLANK(A388),"",IF(ISERROR(VLOOKUP(A388,'Cadastro-Estoque'!A:G,1,FALSE)),"Produto não cadastrado",VLOOKUP(A388,'Cadastro-Estoque'!A:G,2,FALSE)))</f>
        <v/>
      </c>
      <c r="H388" s="209" t="str">
        <f>IF(ISERROR(VLOOKUP(A388,'Cadastro-Estoque'!A:G,1,FALSE)),"",VLOOKUP(A388,'Cadastro-Estoque'!A:G,3,FALSE))</f>
        <v/>
      </c>
      <c r="I388" s="209" t="str">
        <f>IF(A388="","",INDEX(Boletim!F397:F506,IFERROR(MATCH(Saidas!A388,'Cadastro-Estoque'!A396:A505,0)," ")))</f>
        <v/>
      </c>
    </row>
    <row r="389" spans="4:9" ht="18.75" customHeight="1" x14ac:dyDescent="0.25">
      <c r="D389" s="207"/>
      <c r="E389" s="209" t="str">
        <f t="shared" si="7"/>
        <v/>
      </c>
      <c r="F389" s="209" t="str">
        <f>IF(ISBLANK(A389),"",IF(ISERROR(VLOOKUP(A389,'Cadastro-Estoque'!A:G,1,FALSE)),"Produto não cadastrado",VLOOKUP(A389,'Cadastro-Estoque'!A:G,4,FALSE)))</f>
        <v/>
      </c>
      <c r="G389" s="209" t="str">
        <f>IF(ISBLANK(A389),"",IF(ISERROR(VLOOKUP(A389,'Cadastro-Estoque'!A:G,1,FALSE)),"Produto não cadastrado",VLOOKUP(A389,'Cadastro-Estoque'!A:G,2,FALSE)))</f>
        <v/>
      </c>
      <c r="H389" s="209" t="str">
        <f>IF(ISERROR(VLOOKUP(A389,'Cadastro-Estoque'!A:G,1,FALSE)),"",VLOOKUP(A389,'Cadastro-Estoque'!A:G,3,FALSE))</f>
        <v/>
      </c>
      <c r="I389" s="209" t="str">
        <f>IF(A389="","",INDEX(Boletim!F398:F507,IFERROR(MATCH(Saidas!A389,'Cadastro-Estoque'!A397:A506,0)," ")))</f>
        <v/>
      </c>
    </row>
    <row r="390" spans="4:9" ht="18.75" customHeight="1" x14ac:dyDescent="0.25">
      <c r="D390" s="207"/>
      <c r="E390" s="209" t="str">
        <f t="shared" si="7"/>
        <v/>
      </c>
      <c r="F390" s="209" t="str">
        <f>IF(ISBLANK(A390),"",IF(ISERROR(VLOOKUP(A390,'Cadastro-Estoque'!A:G,1,FALSE)),"Produto não cadastrado",VLOOKUP(A390,'Cadastro-Estoque'!A:G,4,FALSE)))</f>
        <v/>
      </c>
      <c r="G390" s="209" t="str">
        <f>IF(ISBLANK(A390),"",IF(ISERROR(VLOOKUP(A390,'Cadastro-Estoque'!A:G,1,FALSE)),"Produto não cadastrado",VLOOKUP(A390,'Cadastro-Estoque'!A:G,2,FALSE)))</f>
        <v/>
      </c>
      <c r="H390" s="209" t="str">
        <f>IF(ISERROR(VLOOKUP(A390,'Cadastro-Estoque'!A:G,1,FALSE)),"",VLOOKUP(A390,'Cadastro-Estoque'!A:G,3,FALSE))</f>
        <v/>
      </c>
      <c r="I390" s="209" t="str">
        <f>IF(A390="","",INDEX(Boletim!F399:F508,IFERROR(MATCH(Saidas!A390,'Cadastro-Estoque'!A398:A507,0)," ")))</f>
        <v/>
      </c>
    </row>
    <row r="391" spans="4:9" ht="18.75" customHeight="1" x14ac:dyDescent="0.25">
      <c r="D391" s="207"/>
      <c r="E391" s="209" t="str">
        <f t="shared" si="7"/>
        <v/>
      </c>
      <c r="F391" s="209" t="str">
        <f>IF(ISBLANK(A391),"",IF(ISERROR(VLOOKUP(A391,'Cadastro-Estoque'!A:G,1,FALSE)),"Produto não cadastrado",VLOOKUP(A391,'Cadastro-Estoque'!A:G,4,FALSE)))</f>
        <v/>
      </c>
      <c r="G391" s="209" t="str">
        <f>IF(ISBLANK(A391),"",IF(ISERROR(VLOOKUP(A391,'Cadastro-Estoque'!A:G,1,FALSE)),"Produto não cadastrado",VLOOKUP(A391,'Cadastro-Estoque'!A:G,2,FALSE)))</f>
        <v/>
      </c>
      <c r="H391" s="209" t="str">
        <f>IF(ISERROR(VLOOKUP(A391,'Cadastro-Estoque'!A:G,1,FALSE)),"",VLOOKUP(A391,'Cadastro-Estoque'!A:G,3,FALSE))</f>
        <v/>
      </c>
      <c r="I391" s="209" t="str">
        <f>IF(A391="","",INDEX(Boletim!F400:F509,IFERROR(MATCH(Saidas!A391,'Cadastro-Estoque'!A399:A508,0)," ")))</f>
        <v/>
      </c>
    </row>
    <row r="392" spans="4:9" ht="18.75" customHeight="1" x14ac:dyDescent="0.25">
      <c r="D392" s="207"/>
      <c r="E392" s="209" t="str">
        <f t="shared" si="7"/>
        <v/>
      </c>
      <c r="F392" s="209" t="str">
        <f>IF(ISBLANK(A392),"",IF(ISERROR(VLOOKUP(A392,'Cadastro-Estoque'!A:G,1,FALSE)),"Produto não cadastrado",VLOOKUP(A392,'Cadastro-Estoque'!A:G,4,FALSE)))</f>
        <v/>
      </c>
      <c r="G392" s="209" t="str">
        <f>IF(ISBLANK(A392),"",IF(ISERROR(VLOOKUP(A392,'Cadastro-Estoque'!A:G,1,FALSE)),"Produto não cadastrado",VLOOKUP(A392,'Cadastro-Estoque'!A:G,2,FALSE)))</f>
        <v/>
      </c>
      <c r="H392" s="209" t="str">
        <f>IF(ISERROR(VLOOKUP(A392,'Cadastro-Estoque'!A:G,1,FALSE)),"",VLOOKUP(A392,'Cadastro-Estoque'!A:G,3,FALSE))</f>
        <v/>
      </c>
      <c r="I392" s="209" t="str">
        <f>IF(A392="","",INDEX(Boletim!F401:F510,IFERROR(MATCH(Saidas!A392,'Cadastro-Estoque'!A400:A509,0)," ")))</f>
        <v/>
      </c>
    </row>
    <row r="393" spans="4:9" ht="18.75" customHeight="1" x14ac:dyDescent="0.25">
      <c r="D393" s="207"/>
      <c r="E393" s="209" t="str">
        <f t="shared" si="7"/>
        <v/>
      </c>
      <c r="F393" s="209" t="str">
        <f>IF(ISBLANK(A393),"",IF(ISERROR(VLOOKUP(A393,'Cadastro-Estoque'!A:G,1,FALSE)),"Produto não cadastrado",VLOOKUP(A393,'Cadastro-Estoque'!A:G,4,FALSE)))</f>
        <v/>
      </c>
      <c r="G393" s="209" t="str">
        <f>IF(ISBLANK(A393),"",IF(ISERROR(VLOOKUP(A393,'Cadastro-Estoque'!A:G,1,FALSE)),"Produto não cadastrado",VLOOKUP(A393,'Cadastro-Estoque'!A:G,2,FALSE)))</f>
        <v/>
      </c>
      <c r="H393" s="209" t="str">
        <f>IF(ISERROR(VLOOKUP(A393,'Cadastro-Estoque'!A:G,1,FALSE)),"",VLOOKUP(A393,'Cadastro-Estoque'!A:G,3,FALSE))</f>
        <v/>
      </c>
      <c r="I393" s="209" t="str">
        <f>IF(A393="","",INDEX(Boletim!F402:F511,IFERROR(MATCH(Saidas!A393,'Cadastro-Estoque'!A401:A510,0)," ")))</f>
        <v/>
      </c>
    </row>
    <row r="394" spans="4:9" ht="18.75" customHeight="1" x14ac:dyDescent="0.25">
      <c r="D394" s="207"/>
      <c r="E394" s="209" t="str">
        <f t="shared" si="7"/>
        <v/>
      </c>
      <c r="F394" s="209" t="str">
        <f>IF(ISBLANK(A394),"",IF(ISERROR(VLOOKUP(A394,'Cadastro-Estoque'!A:G,1,FALSE)),"Produto não cadastrado",VLOOKUP(A394,'Cadastro-Estoque'!A:G,4,FALSE)))</f>
        <v/>
      </c>
      <c r="G394" s="209" t="str">
        <f>IF(ISBLANK(A394),"",IF(ISERROR(VLOOKUP(A394,'Cadastro-Estoque'!A:G,1,FALSE)),"Produto não cadastrado",VLOOKUP(A394,'Cadastro-Estoque'!A:G,2,FALSE)))</f>
        <v/>
      </c>
      <c r="H394" s="209" t="str">
        <f>IF(ISERROR(VLOOKUP(A394,'Cadastro-Estoque'!A:G,1,FALSE)),"",VLOOKUP(A394,'Cadastro-Estoque'!A:G,3,FALSE))</f>
        <v/>
      </c>
      <c r="I394" s="209" t="str">
        <f>IF(A394="","",INDEX(Boletim!F403:F512,IFERROR(MATCH(Saidas!A394,'Cadastro-Estoque'!A402:A511,0)," ")))</f>
        <v/>
      </c>
    </row>
    <row r="395" spans="4:9" ht="18.75" customHeight="1" x14ac:dyDescent="0.25">
      <c r="D395" s="207"/>
      <c r="E395" s="209" t="str">
        <f t="shared" si="7"/>
        <v/>
      </c>
      <c r="F395" s="209" t="str">
        <f>IF(ISBLANK(A395),"",IF(ISERROR(VLOOKUP(A395,'Cadastro-Estoque'!A:G,1,FALSE)),"Produto não cadastrado",VLOOKUP(A395,'Cadastro-Estoque'!A:G,4,FALSE)))</f>
        <v/>
      </c>
      <c r="G395" s="209" t="str">
        <f>IF(ISBLANK(A395),"",IF(ISERROR(VLOOKUP(A395,'Cadastro-Estoque'!A:G,1,FALSE)),"Produto não cadastrado",VLOOKUP(A395,'Cadastro-Estoque'!A:G,2,FALSE)))</f>
        <v/>
      </c>
      <c r="H395" s="209" t="str">
        <f>IF(ISERROR(VLOOKUP(A395,'Cadastro-Estoque'!A:G,1,FALSE)),"",VLOOKUP(A395,'Cadastro-Estoque'!A:G,3,FALSE))</f>
        <v/>
      </c>
      <c r="I395" s="209" t="str">
        <f>IF(A395="","",INDEX(Boletim!F404:F513,IFERROR(MATCH(Saidas!A395,'Cadastro-Estoque'!A403:A512,0)," ")))</f>
        <v/>
      </c>
    </row>
    <row r="396" spans="4:9" ht="18.75" customHeight="1" x14ac:dyDescent="0.25">
      <c r="D396" s="207"/>
      <c r="E396" s="209" t="str">
        <f t="shared" si="7"/>
        <v/>
      </c>
      <c r="F396" s="209" t="str">
        <f>IF(ISBLANK(A396),"",IF(ISERROR(VLOOKUP(A396,'Cadastro-Estoque'!A:G,1,FALSE)),"Produto não cadastrado",VLOOKUP(A396,'Cadastro-Estoque'!A:G,4,FALSE)))</f>
        <v/>
      </c>
      <c r="G396" s="209" t="str">
        <f>IF(ISBLANK(A396),"",IF(ISERROR(VLOOKUP(A396,'Cadastro-Estoque'!A:G,1,FALSE)),"Produto não cadastrado",VLOOKUP(A396,'Cadastro-Estoque'!A:G,2,FALSE)))</f>
        <v/>
      </c>
      <c r="H396" s="209" t="str">
        <f>IF(ISERROR(VLOOKUP(A396,'Cadastro-Estoque'!A:G,1,FALSE)),"",VLOOKUP(A396,'Cadastro-Estoque'!A:G,3,FALSE))</f>
        <v/>
      </c>
      <c r="I396" s="209" t="str">
        <f>IF(A396="","",INDEX(Boletim!F405:F514,IFERROR(MATCH(Saidas!A396,'Cadastro-Estoque'!A404:A513,0)," ")))</f>
        <v/>
      </c>
    </row>
    <row r="397" spans="4:9" ht="18.75" customHeight="1" x14ac:dyDescent="0.25">
      <c r="D397" s="207"/>
      <c r="E397" s="209" t="str">
        <f t="shared" si="7"/>
        <v/>
      </c>
      <c r="F397" s="209" t="str">
        <f>IF(ISBLANK(A397),"",IF(ISERROR(VLOOKUP(A397,'Cadastro-Estoque'!A:G,1,FALSE)),"Produto não cadastrado",VLOOKUP(A397,'Cadastro-Estoque'!A:G,4,FALSE)))</f>
        <v/>
      </c>
      <c r="G397" s="209" t="str">
        <f>IF(ISBLANK(A397),"",IF(ISERROR(VLOOKUP(A397,'Cadastro-Estoque'!A:G,1,FALSE)),"Produto não cadastrado",VLOOKUP(A397,'Cadastro-Estoque'!A:G,2,FALSE)))</f>
        <v/>
      </c>
      <c r="H397" s="209" t="str">
        <f>IF(ISERROR(VLOOKUP(A397,'Cadastro-Estoque'!A:G,1,FALSE)),"",VLOOKUP(A397,'Cadastro-Estoque'!A:G,3,FALSE))</f>
        <v/>
      </c>
      <c r="I397" s="209" t="str">
        <f>IF(A397="","",INDEX(Boletim!F406:F515,IFERROR(MATCH(Saidas!A397,'Cadastro-Estoque'!A405:A514,0)," ")))</f>
        <v/>
      </c>
    </row>
    <row r="398" spans="4:9" ht="18.75" customHeight="1" x14ac:dyDescent="0.25">
      <c r="D398" s="207"/>
      <c r="E398" s="209" t="str">
        <f t="shared" si="7"/>
        <v/>
      </c>
      <c r="F398" s="209" t="str">
        <f>IF(ISBLANK(A398),"",IF(ISERROR(VLOOKUP(A398,'Cadastro-Estoque'!A:G,1,FALSE)),"Produto não cadastrado",VLOOKUP(A398,'Cadastro-Estoque'!A:G,4,FALSE)))</f>
        <v/>
      </c>
      <c r="G398" s="209" t="str">
        <f>IF(ISBLANK(A398),"",IF(ISERROR(VLOOKUP(A398,'Cadastro-Estoque'!A:G,1,FALSE)),"Produto não cadastrado",VLOOKUP(A398,'Cadastro-Estoque'!A:G,2,FALSE)))</f>
        <v/>
      </c>
      <c r="H398" s="209" t="str">
        <f>IF(ISERROR(VLOOKUP(A398,'Cadastro-Estoque'!A:G,1,FALSE)),"",VLOOKUP(A398,'Cadastro-Estoque'!A:G,3,FALSE))</f>
        <v/>
      </c>
      <c r="I398" s="209" t="str">
        <f>IF(A398="","",INDEX(Boletim!F407:F516,IFERROR(MATCH(Saidas!A398,'Cadastro-Estoque'!A406:A515,0)," ")))</f>
        <v/>
      </c>
    </row>
    <row r="399" spans="4:9" ht="18.75" customHeight="1" x14ac:dyDescent="0.25">
      <c r="D399" s="207"/>
      <c r="E399" s="209" t="str">
        <f t="shared" si="7"/>
        <v/>
      </c>
      <c r="F399" s="209" t="str">
        <f>IF(ISBLANK(A399),"",IF(ISERROR(VLOOKUP(A399,'Cadastro-Estoque'!A:G,1,FALSE)),"Produto não cadastrado",VLOOKUP(A399,'Cadastro-Estoque'!A:G,4,FALSE)))</f>
        <v/>
      </c>
      <c r="G399" s="209" t="str">
        <f>IF(ISBLANK(A399),"",IF(ISERROR(VLOOKUP(A399,'Cadastro-Estoque'!A:G,1,FALSE)),"Produto não cadastrado",VLOOKUP(A399,'Cadastro-Estoque'!A:G,2,FALSE)))</f>
        <v/>
      </c>
      <c r="H399" s="209" t="str">
        <f>IF(ISERROR(VLOOKUP(A399,'Cadastro-Estoque'!A:G,1,FALSE)),"",VLOOKUP(A399,'Cadastro-Estoque'!A:G,3,FALSE))</f>
        <v/>
      </c>
      <c r="I399" s="209" t="str">
        <f>IF(A399="","",INDEX(Boletim!F408:F517,IFERROR(MATCH(Saidas!A399,'Cadastro-Estoque'!A407:A516,0)," ")))</f>
        <v/>
      </c>
    </row>
    <row r="400" spans="4:9" ht="18.75" customHeight="1" x14ac:dyDescent="0.25">
      <c r="D400" s="207"/>
      <c r="E400" s="209" t="str">
        <f t="shared" si="7"/>
        <v/>
      </c>
      <c r="F400" s="209" t="str">
        <f>IF(ISBLANK(A400),"",IF(ISERROR(VLOOKUP(A400,'Cadastro-Estoque'!A:G,1,FALSE)),"Produto não cadastrado",VLOOKUP(A400,'Cadastro-Estoque'!A:G,4,FALSE)))</f>
        <v/>
      </c>
      <c r="G400" s="209" t="str">
        <f>IF(ISBLANK(A400),"",IF(ISERROR(VLOOKUP(A400,'Cadastro-Estoque'!A:G,1,FALSE)),"Produto não cadastrado",VLOOKUP(A400,'Cadastro-Estoque'!A:G,2,FALSE)))</f>
        <v/>
      </c>
      <c r="H400" s="209" t="str">
        <f>IF(ISERROR(VLOOKUP(A400,'Cadastro-Estoque'!A:G,1,FALSE)),"",VLOOKUP(A400,'Cadastro-Estoque'!A:G,3,FALSE))</f>
        <v/>
      </c>
      <c r="I400" s="209" t="str">
        <f>IF(A400="","",INDEX(Boletim!F409:F518,IFERROR(MATCH(Saidas!A400,'Cadastro-Estoque'!A408:A517,0)," ")))</f>
        <v/>
      </c>
    </row>
    <row r="401" spans="4:9" ht="18.75" customHeight="1" x14ac:dyDescent="0.25">
      <c r="D401" s="207"/>
      <c r="E401" s="209" t="str">
        <f t="shared" si="7"/>
        <v/>
      </c>
      <c r="F401" s="209" t="str">
        <f>IF(ISBLANK(A401),"",IF(ISERROR(VLOOKUP(A401,'Cadastro-Estoque'!A:G,1,FALSE)),"Produto não cadastrado",VLOOKUP(A401,'Cadastro-Estoque'!A:G,4,FALSE)))</f>
        <v/>
      </c>
      <c r="G401" s="209" t="str">
        <f>IF(ISBLANK(A401),"",IF(ISERROR(VLOOKUP(A401,'Cadastro-Estoque'!A:G,1,FALSE)),"Produto não cadastrado",VLOOKUP(A401,'Cadastro-Estoque'!A:G,2,FALSE)))</f>
        <v/>
      </c>
      <c r="H401" s="209" t="str">
        <f>IF(ISERROR(VLOOKUP(A401,'Cadastro-Estoque'!A:G,1,FALSE)),"",VLOOKUP(A401,'Cadastro-Estoque'!A:G,3,FALSE))</f>
        <v/>
      </c>
      <c r="I401" s="209" t="str">
        <f>IF(A401="","",INDEX(Boletim!F410:F519,IFERROR(MATCH(Saidas!A401,'Cadastro-Estoque'!A409:A518,0)," ")))</f>
        <v/>
      </c>
    </row>
    <row r="402" spans="4:9" ht="18.75" customHeight="1" x14ac:dyDescent="0.25">
      <c r="D402" s="207"/>
      <c r="E402" s="209" t="str">
        <f t="shared" si="7"/>
        <v/>
      </c>
      <c r="F402" s="209" t="str">
        <f>IF(ISBLANK(A402),"",IF(ISERROR(VLOOKUP(A402,'Cadastro-Estoque'!A:G,1,FALSE)),"Produto não cadastrado",VLOOKUP(A402,'Cadastro-Estoque'!A:G,4,FALSE)))</f>
        <v/>
      </c>
      <c r="G402" s="209" t="str">
        <f>IF(ISBLANK(A402),"",IF(ISERROR(VLOOKUP(A402,'Cadastro-Estoque'!A:G,1,FALSE)),"Produto não cadastrado",VLOOKUP(A402,'Cadastro-Estoque'!A:G,2,FALSE)))</f>
        <v/>
      </c>
      <c r="H402" s="209" t="str">
        <f>IF(ISERROR(VLOOKUP(A402,'Cadastro-Estoque'!A:G,1,FALSE)),"",VLOOKUP(A402,'Cadastro-Estoque'!A:G,3,FALSE))</f>
        <v/>
      </c>
      <c r="I402" s="209" t="str">
        <f>IF(A402="","",INDEX(Boletim!F411:F520,IFERROR(MATCH(Saidas!A402,'Cadastro-Estoque'!A410:A519,0)," ")))</f>
        <v/>
      </c>
    </row>
    <row r="403" spans="4:9" ht="18.75" customHeight="1" x14ac:dyDescent="0.25">
      <c r="D403" s="207"/>
      <c r="E403" s="209" t="str">
        <f t="shared" ref="E403:E466" si="8">IF(ISBLANK(A403),"",C403*D403)</f>
        <v/>
      </c>
      <c r="F403" s="209" t="str">
        <f>IF(ISBLANK(A403),"",IF(ISERROR(VLOOKUP(A403,'Cadastro-Estoque'!A:G,1,FALSE)),"Produto não cadastrado",VLOOKUP(A403,'Cadastro-Estoque'!A:G,4,FALSE)))</f>
        <v/>
      </c>
      <c r="G403" s="209" t="str">
        <f>IF(ISBLANK(A403),"",IF(ISERROR(VLOOKUP(A403,'Cadastro-Estoque'!A:G,1,FALSE)),"Produto não cadastrado",VLOOKUP(A403,'Cadastro-Estoque'!A:G,2,FALSE)))</f>
        <v/>
      </c>
      <c r="H403" s="209" t="str">
        <f>IF(ISERROR(VLOOKUP(A403,'Cadastro-Estoque'!A:G,1,FALSE)),"",VLOOKUP(A403,'Cadastro-Estoque'!A:G,3,FALSE))</f>
        <v/>
      </c>
      <c r="I403" s="209" t="str">
        <f>IF(A403="","",INDEX(Boletim!F412:F521,IFERROR(MATCH(Saidas!A403,'Cadastro-Estoque'!A411:A520,0)," ")))</f>
        <v/>
      </c>
    </row>
    <row r="404" spans="4:9" ht="18.75" customHeight="1" x14ac:dyDescent="0.25">
      <c r="D404" s="207"/>
      <c r="E404" s="209" t="str">
        <f t="shared" si="8"/>
        <v/>
      </c>
      <c r="F404" s="209" t="str">
        <f>IF(ISBLANK(A404),"",IF(ISERROR(VLOOKUP(A404,'Cadastro-Estoque'!A:G,1,FALSE)),"Produto não cadastrado",VLOOKUP(A404,'Cadastro-Estoque'!A:G,4,FALSE)))</f>
        <v/>
      </c>
      <c r="G404" s="209" t="str">
        <f>IF(ISBLANK(A404),"",IF(ISERROR(VLOOKUP(A404,'Cadastro-Estoque'!A:G,1,FALSE)),"Produto não cadastrado",VLOOKUP(A404,'Cadastro-Estoque'!A:G,2,FALSE)))</f>
        <v/>
      </c>
      <c r="H404" s="209" t="str">
        <f>IF(ISERROR(VLOOKUP(A404,'Cadastro-Estoque'!A:G,1,FALSE)),"",VLOOKUP(A404,'Cadastro-Estoque'!A:G,3,FALSE))</f>
        <v/>
      </c>
      <c r="I404" s="209" t="str">
        <f>IF(A404="","",INDEX(Boletim!F413:F522,IFERROR(MATCH(Saidas!A404,'Cadastro-Estoque'!A412:A521,0)," ")))</f>
        <v/>
      </c>
    </row>
    <row r="405" spans="4:9" ht="18.75" customHeight="1" x14ac:dyDescent="0.25">
      <c r="D405" s="207"/>
      <c r="E405" s="209" t="str">
        <f t="shared" si="8"/>
        <v/>
      </c>
      <c r="F405" s="209" t="str">
        <f>IF(ISBLANK(A405),"",IF(ISERROR(VLOOKUP(A405,'Cadastro-Estoque'!A:G,1,FALSE)),"Produto não cadastrado",VLOOKUP(A405,'Cadastro-Estoque'!A:G,4,FALSE)))</f>
        <v/>
      </c>
      <c r="G405" s="209" t="str">
        <f>IF(ISBLANK(A405),"",IF(ISERROR(VLOOKUP(A405,'Cadastro-Estoque'!A:G,1,FALSE)),"Produto não cadastrado",VLOOKUP(A405,'Cadastro-Estoque'!A:G,2,FALSE)))</f>
        <v/>
      </c>
      <c r="H405" s="209" t="str">
        <f>IF(ISERROR(VLOOKUP(A405,'Cadastro-Estoque'!A:G,1,FALSE)),"",VLOOKUP(A405,'Cadastro-Estoque'!A:G,3,FALSE))</f>
        <v/>
      </c>
      <c r="I405" s="209" t="str">
        <f>IF(A405="","",INDEX(Boletim!F414:F523,IFERROR(MATCH(Saidas!A405,'Cadastro-Estoque'!A413:A522,0)," ")))</f>
        <v/>
      </c>
    </row>
    <row r="406" spans="4:9" ht="18.75" customHeight="1" x14ac:dyDescent="0.25">
      <c r="D406" s="207"/>
      <c r="E406" s="209" t="str">
        <f t="shared" si="8"/>
        <v/>
      </c>
      <c r="F406" s="209" t="str">
        <f>IF(ISBLANK(A406),"",IF(ISERROR(VLOOKUP(A406,'Cadastro-Estoque'!A:G,1,FALSE)),"Produto não cadastrado",VLOOKUP(A406,'Cadastro-Estoque'!A:G,4,FALSE)))</f>
        <v/>
      </c>
      <c r="G406" s="209" t="str">
        <f>IF(ISBLANK(A406),"",IF(ISERROR(VLOOKUP(A406,'Cadastro-Estoque'!A:G,1,FALSE)),"Produto não cadastrado",VLOOKUP(A406,'Cadastro-Estoque'!A:G,2,FALSE)))</f>
        <v/>
      </c>
      <c r="H406" s="209" t="str">
        <f>IF(ISERROR(VLOOKUP(A406,'Cadastro-Estoque'!A:G,1,FALSE)),"",VLOOKUP(A406,'Cadastro-Estoque'!A:G,3,FALSE))</f>
        <v/>
      </c>
      <c r="I406" s="209" t="str">
        <f>IF(A406="","",INDEX(Boletim!F415:F524,IFERROR(MATCH(Saidas!A406,'Cadastro-Estoque'!A414:A523,0)," ")))</f>
        <v/>
      </c>
    </row>
    <row r="407" spans="4:9" ht="18.75" customHeight="1" x14ac:dyDescent="0.25">
      <c r="D407" s="207"/>
      <c r="E407" s="209" t="str">
        <f t="shared" si="8"/>
        <v/>
      </c>
      <c r="F407" s="209" t="str">
        <f>IF(ISBLANK(A407),"",IF(ISERROR(VLOOKUP(A407,'Cadastro-Estoque'!A:G,1,FALSE)),"Produto não cadastrado",VLOOKUP(A407,'Cadastro-Estoque'!A:G,4,FALSE)))</f>
        <v/>
      </c>
      <c r="G407" s="209" t="str">
        <f>IF(ISBLANK(A407),"",IF(ISERROR(VLOOKUP(A407,'Cadastro-Estoque'!A:G,1,FALSE)),"Produto não cadastrado",VLOOKUP(A407,'Cadastro-Estoque'!A:G,2,FALSE)))</f>
        <v/>
      </c>
      <c r="H407" s="209" t="str">
        <f>IF(ISERROR(VLOOKUP(A407,'Cadastro-Estoque'!A:G,1,FALSE)),"",VLOOKUP(A407,'Cadastro-Estoque'!A:G,3,FALSE))</f>
        <v/>
      </c>
      <c r="I407" s="209" t="str">
        <f>IF(A407="","",INDEX(Boletim!F416:F525,IFERROR(MATCH(Saidas!A407,'Cadastro-Estoque'!A415:A524,0)," ")))</f>
        <v/>
      </c>
    </row>
    <row r="408" spans="4:9" ht="18.75" customHeight="1" x14ac:dyDescent="0.25">
      <c r="D408" s="207"/>
      <c r="E408" s="209" t="str">
        <f t="shared" si="8"/>
        <v/>
      </c>
      <c r="F408" s="209" t="str">
        <f>IF(ISBLANK(A408),"",IF(ISERROR(VLOOKUP(A408,'Cadastro-Estoque'!A:G,1,FALSE)),"Produto não cadastrado",VLOOKUP(A408,'Cadastro-Estoque'!A:G,4,FALSE)))</f>
        <v/>
      </c>
      <c r="G408" s="209" t="str">
        <f>IF(ISBLANK(A408),"",IF(ISERROR(VLOOKUP(A408,'Cadastro-Estoque'!A:G,1,FALSE)),"Produto não cadastrado",VLOOKUP(A408,'Cadastro-Estoque'!A:G,2,FALSE)))</f>
        <v/>
      </c>
      <c r="H408" s="209" t="str">
        <f>IF(ISERROR(VLOOKUP(A408,'Cadastro-Estoque'!A:G,1,FALSE)),"",VLOOKUP(A408,'Cadastro-Estoque'!A:G,3,FALSE))</f>
        <v/>
      </c>
      <c r="I408" s="209" t="str">
        <f>IF(A408="","",INDEX(Boletim!F417:F526,IFERROR(MATCH(Saidas!A408,'Cadastro-Estoque'!A416:A525,0)," ")))</f>
        <v/>
      </c>
    </row>
    <row r="409" spans="4:9" ht="18.75" customHeight="1" x14ac:dyDescent="0.25">
      <c r="D409" s="207"/>
      <c r="E409" s="209" t="str">
        <f t="shared" si="8"/>
        <v/>
      </c>
      <c r="F409" s="209" t="str">
        <f>IF(ISBLANK(A409),"",IF(ISERROR(VLOOKUP(A409,'Cadastro-Estoque'!A:G,1,FALSE)),"Produto não cadastrado",VLOOKUP(A409,'Cadastro-Estoque'!A:G,4,FALSE)))</f>
        <v/>
      </c>
      <c r="G409" s="209" t="str">
        <f>IF(ISBLANK(A409),"",IF(ISERROR(VLOOKUP(A409,'Cadastro-Estoque'!A:G,1,FALSE)),"Produto não cadastrado",VLOOKUP(A409,'Cadastro-Estoque'!A:G,2,FALSE)))</f>
        <v/>
      </c>
      <c r="H409" s="209" t="str">
        <f>IF(ISERROR(VLOOKUP(A409,'Cadastro-Estoque'!A:G,1,FALSE)),"",VLOOKUP(A409,'Cadastro-Estoque'!A:G,3,FALSE))</f>
        <v/>
      </c>
      <c r="I409" s="209" t="str">
        <f>IF(A409="","",INDEX(Boletim!F418:F527,IFERROR(MATCH(Saidas!A409,'Cadastro-Estoque'!A417:A526,0)," ")))</f>
        <v/>
      </c>
    </row>
    <row r="410" spans="4:9" ht="18.75" customHeight="1" x14ac:dyDescent="0.25">
      <c r="D410" s="207"/>
      <c r="E410" s="209" t="str">
        <f t="shared" si="8"/>
        <v/>
      </c>
      <c r="F410" s="209" t="str">
        <f>IF(ISBLANK(A410),"",IF(ISERROR(VLOOKUP(A410,'Cadastro-Estoque'!A:G,1,FALSE)),"Produto não cadastrado",VLOOKUP(A410,'Cadastro-Estoque'!A:G,4,FALSE)))</f>
        <v/>
      </c>
      <c r="G410" s="209" t="str">
        <f>IF(ISBLANK(A410),"",IF(ISERROR(VLOOKUP(A410,'Cadastro-Estoque'!A:G,1,FALSE)),"Produto não cadastrado",VLOOKUP(A410,'Cadastro-Estoque'!A:G,2,FALSE)))</f>
        <v/>
      </c>
      <c r="H410" s="209" t="str">
        <f>IF(ISERROR(VLOOKUP(A410,'Cadastro-Estoque'!A:G,1,FALSE)),"",VLOOKUP(A410,'Cadastro-Estoque'!A:G,3,FALSE))</f>
        <v/>
      </c>
      <c r="I410" s="209" t="str">
        <f>IF(A410="","",INDEX(Boletim!F419:F528,IFERROR(MATCH(Saidas!A410,'Cadastro-Estoque'!A418:A527,0)," ")))</f>
        <v/>
      </c>
    </row>
    <row r="411" spans="4:9" ht="18.75" customHeight="1" x14ac:dyDescent="0.25">
      <c r="D411" s="207"/>
      <c r="E411" s="209" t="str">
        <f t="shared" si="8"/>
        <v/>
      </c>
      <c r="F411" s="209" t="str">
        <f>IF(ISBLANK(A411),"",IF(ISERROR(VLOOKUP(A411,'Cadastro-Estoque'!A:G,1,FALSE)),"Produto não cadastrado",VLOOKUP(A411,'Cadastro-Estoque'!A:G,4,FALSE)))</f>
        <v/>
      </c>
      <c r="G411" s="209" t="str">
        <f>IF(ISBLANK(A411),"",IF(ISERROR(VLOOKUP(A411,'Cadastro-Estoque'!A:G,1,FALSE)),"Produto não cadastrado",VLOOKUP(A411,'Cadastro-Estoque'!A:G,2,FALSE)))</f>
        <v/>
      </c>
      <c r="H411" s="209" t="str">
        <f>IF(ISERROR(VLOOKUP(A411,'Cadastro-Estoque'!A:G,1,FALSE)),"",VLOOKUP(A411,'Cadastro-Estoque'!A:G,3,FALSE))</f>
        <v/>
      </c>
      <c r="I411" s="209" t="str">
        <f>IF(A411="","",INDEX(Boletim!F420:F529,IFERROR(MATCH(Saidas!A411,'Cadastro-Estoque'!A419:A528,0)," ")))</f>
        <v/>
      </c>
    </row>
    <row r="412" spans="4:9" ht="18.75" customHeight="1" x14ac:dyDescent="0.25">
      <c r="D412" s="207"/>
      <c r="E412" s="209" t="str">
        <f t="shared" si="8"/>
        <v/>
      </c>
      <c r="F412" s="209" t="str">
        <f>IF(ISBLANK(A412),"",IF(ISERROR(VLOOKUP(A412,'Cadastro-Estoque'!A:G,1,FALSE)),"Produto não cadastrado",VLOOKUP(A412,'Cadastro-Estoque'!A:G,4,FALSE)))</f>
        <v/>
      </c>
      <c r="G412" s="209" t="str">
        <f>IF(ISBLANK(A412),"",IF(ISERROR(VLOOKUP(A412,'Cadastro-Estoque'!A:G,1,FALSE)),"Produto não cadastrado",VLOOKUP(A412,'Cadastro-Estoque'!A:G,2,FALSE)))</f>
        <v/>
      </c>
      <c r="H412" s="209" t="str">
        <f>IF(ISERROR(VLOOKUP(A412,'Cadastro-Estoque'!A:G,1,FALSE)),"",VLOOKUP(A412,'Cadastro-Estoque'!A:G,3,FALSE))</f>
        <v/>
      </c>
      <c r="I412" s="209" t="str">
        <f>IF(A412="","",INDEX(Boletim!F421:F530,IFERROR(MATCH(Saidas!A412,'Cadastro-Estoque'!A420:A529,0)," ")))</f>
        <v/>
      </c>
    </row>
    <row r="413" spans="4:9" ht="18.75" customHeight="1" x14ac:dyDescent="0.25">
      <c r="D413" s="207"/>
      <c r="E413" s="209" t="str">
        <f t="shared" si="8"/>
        <v/>
      </c>
      <c r="F413" s="209" t="str">
        <f>IF(ISBLANK(A413),"",IF(ISERROR(VLOOKUP(A413,'Cadastro-Estoque'!A:G,1,FALSE)),"Produto não cadastrado",VLOOKUP(A413,'Cadastro-Estoque'!A:G,4,FALSE)))</f>
        <v/>
      </c>
      <c r="G413" s="209" t="str">
        <f>IF(ISBLANK(A413),"",IF(ISERROR(VLOOKUP(A413,'Cadastro-Estoque'!A:G,1,FALSE)),"Produto não cadastrado",VLOOKUP(A413,'Cadastro-Estoque'!A:G,2,FALSE)))</f>
        <v/>
      </c>
      <c r="H413" s="209" t="str">
        <f>IF(ISERROR(VLOOKUP(A413,'Cadastro-Estoque'!A:G,1,FALSE)),"",VLOOKUP(A413,'Cadastro-Estoque'!A:G,3,FALSE))</f>
        <v/>
      </c>
      <c r="I413" s="209" t="str">
        <f>IF(A413="","",INDEX(Boletim!F422:F531,IFERROR(MATCH(Saidas!A413,'Cadastro-Estoque'!A421:A530,0)," ")))</f>
        <v/>
      </c>
    </row>
    <row r="414" spans="4:9" ht="18.75" customHeight="1" x14ac:dyDescent="0.25">
      <c r="D414" s="207"/>
      <c r="E414" s="209" t="str">
        <f t="shared" si="8"/>
        <v/>
      </c>
      <c r="F414" s="209" t="str">
        <f>IF(ISBLANK(A414),"",IF(ISERROR(VLOOKUP(A414,'Cadastro-Estoque'!A:G,1,FALSE)),"Produto não cadastrado",VLOOKUP(A414,'Cadastro-Estoque'!A:G,4,FALSE)))</f>
        <v/>
      </c>
      <c r="G414" s="209" t="str">
        <f>IF(ISBLANK(A414),"",IF(ISERROR(VLOOKUP(A414,'Cadastro-Estoque'!A:G,1,FALSE)),"Produto não cadastrado",VLOOKUP(A414,'Cadastro-Estoque'!A:G,2,FALSE)))</f>
        <v/>
      </c>
      <c r="H414" s="209" t="str">
        <f>IF(ISERROR(VLOOKUP(A414,'Cadastro-Estoque'!A:G,1,FALSE)),"",VLOOKUP(A414,'Cadastro-Estoque'!A:G,3,FALSE))</f>
        <v/>
      </c>
      <c r="I414" s="209" t="str">
        <f>IF(A414="","",INDEX(Boletim!F423:F532,IFERROR(MATCH(Saidas!A414,'Cadastro-Estoque'!A422:A531,0)," ")))</f>
        <v/>
      </c>
    </row>
    <row r="415" spans="4:9" ht="18.75" customHeight="1" x14ac:dyDescent="0.25">
      <c r="D415" s="207"/>
      <c r="E415" s="209" t="str">
        <f t="shared" si="8"/>
        <v/>
      </c>
      <c r="F415" s="209" t="str">
        <f>IF(ISBLANK(A415),"",IF(ISERROR(VLOOKUP(A415,'Cadastro-Estoque'!A:G,1,FALSE)),"Produto não cadastrado",VLOOKUP(A415,'Cadastro-Estoque'!A:G,4,FALSE)))</f>
        <v/>
      </c>
      <c r="G415" s="209" t="str">
        <f>IF(ISBLANK(A415),"",IF(ISERROR(VLOOKUP(A415,'Cadastro-Estoque'!A:G,1,FALSE)),"Produto não cadastrado",VLOOKUP(A415,'Cadastro-Estoque'!A:G,2,FALSE)))</f>
        <v/>
      </c>
      <c r="H415" s="209" t="str">
        <f>IF(ISERROR(VLOOKUP(A415,'Cadastro-Estoque'!A:G,1,FALSE)),"",VLOOKUP(A415,'Cadastro-Estoque'!A:G,3,FALSE))</f>
        <v/>
      </c>
      <c r="I415" s="209" t="str">
        <f>IF(A415="","",INDEX(Boletim!F424:F533,IFERROR(MATCH(Saidas!A415,'Cadastro-Estoque'!A423:A532,0)," ")))</f>
        <v/>
      </c>
    </row>
    <row r="416" spans="4:9" ht="18.75" customHeight="1" x14ac:dyDescent="0.25">
      <c r="D416" s="207"/>
      <c r="E416" s="209" t="str">
        <f t="shared" si="8"/>
        <v/>
      </c>
      <c r="F416" s="209" t="str">
        <f>IF(ISBLANK(A416),"",IF(ISERROR(VLOOKUP(A416,'Cadastro-Estoque'!A:G,1,FALSE)),"Produto não cadastrado",VLOOKUP(A416,'Cadastro-Estoque'!A:G,4,FALSE)))</f>
        <v/>
      </c>
      <c r="G416" s="209" t="str">
        <f>IF(ISBLANK(A416),"",IF(ISERROR(VLOOKUP(A416,'Cadastro-Estoque'!A:G,1,FALSE)),"Produto não cadastrado",VLOOKUP(A416,'Cadastro-Estoque'!A:G,2,FALSE)))</f>
        <v/>
      </c>
      <c r="H416" s="209" t="str">
        <f>IF(ISERROR(VLOOKUP(A416,'Cadastro-Estoque'!A:G,1,FALSE)),"",VLOOKUP(A416,'Cadastro-Estoque'!A:G,3,FALSE))</f>
        <v/>
      </c>
      <c r="I416" s="209" t="str">
        <f>IF(A416="","",INDEX(Boletim!F425:F534,IFERROR(MATCH(Saidas!A416,'Cadastro-Estoque'!A424:A533,0)," ")))</f>
        <v/>
      </c>
    </row>
    <row r="417" spans="4:9" ht="18.75" customHeight="1" x14ac:dyDescent="0.25">
      <c r="D417" s="207"/>
      <c r="E417" s="209" t="str">
        <f t="shared" si="8"/>
        <v/>
      </c>
      <c r="F417" s="209" t="str">
        <f>IF(ISBLANK(A417),"",IF(ISERROR(VLOOKUP(A417,'Cadastro-Estoque'!A:G,1,FALSE)),"Produto não cadastrado",VLOOKUP(A417,'Cadastro-Estoque'!A:G,4,FALSE)))</f>
        <v/>
      </c>
      <c r="G417" s="209" t="str">
        <f>IF(ISBLANK(A417),"",IF(ISERROR(VLOOKUP(A417,'Cadastro-Estoque'!A:G,1,FALSE)),"Produto não cadastrado",VLOOKUP(A417,'Cadastro-Estoque'!A:G,2,FALSE)))</f>
        <v/>
      </c>
      <c r="H417" s="209" t="str">
        <f>IF(ISERROR(VLOOKUP(A417,'Cadastro-Estoque'!A:G,1,FALSE)),"",VLOOKUP(A417,'Cadastro-Estoque'!A:G,3,FALSE))</f>
        <v/>
      </c>
      <c r="I417" s="209" t="str">
        <f>IF(A417="","",INDEX(Boletim!F426:F535,IFERROR(MATCH(Saidas!A417,'Cadastro-Estoque'!A425:A534,0)," ")))</f>
        <v/>
      </c>
    </row>
    <row r="418" spans="4:9" ht="18.75" customHeight="1" x14ac:dyDescent="0.25">
      <c r="D418" s="207"/>
      <c r="E418" s="209" t="str">
        <f t="shared" si="8"/>
        <v/>
      </c>
      <c r="F418" s="209" t="str">
        <f>IF(ISBLANK(A418),"",IF(ISERROR(VLOOKUP(A418,'Cadastro-Estoque'!A:G,1,FALSE)),"Produto não cadastrado",VLOOKUP(A418,'Cadastro-Estoque'!A:G,4,FALSE)))</f>
        <v/>
      </c>
      <c r="G418" s="209" t="str">
        <f>IF(ISBLANK(A418),"",IF(ISERROR(VLOOKUP(A418,'Cadastro-Estoque'!A:G,1,FALSE)),"Produto não cadastrado",VLOOKUP(A418,'Cadastro-Estoque'!A:G,2,FALSE)))</f>
        <v/>
      </c>
      <c r="H418" s="209" t="str">
        <f>IF(ISERROR(VLOOKUP(A418,'Cadastro-Estoque'!A:G,1,FALSE)),"",VLOOKUP(A418,'Cadastro-Estoque'!A:G,3,FALSE))</f>
        <v/>
      </c>
      <c r="I418" s="209" t="str">
        <f>IF(A418="","",INDEX(Boletim!F427:F536,IFERROR(MATCH(Saidas!A418,'Cadastro-Estoque'!A426:A535,0)," ")))</f>
        <v/>
      </c>
    </row>
    <row r="419" spans="4:9" ht="18.75" customHeight="1" x14ac:dyDescent="0.25">
      <c r="D419" s="207"/>
      <c r="E419" s="209" t="str">
        <f t="shared" si="8"/>
        <v/>
      </c>
      <c r="F419" s="209" t="str">
        <f>IF(ISBLANK(A419),"",IF(ISERROR(VLOOKUP(A419,'Cadastro-Estoque'!A:G,1,FALSE)),"Produto não cadastrado",VLOOKUP(A419,'Cadastro-Estoque'!A:G,4,FALSE)))</f>
        <v/>
      </c>
      <c r="G419" s="209" t="str">
        <f>IF(ISBLANK(A419),"",IF(ISERROR(VLOOKUP(A419,'Cadastro-Estoque'!A:G,1,FALSE)),"Produto não cadastrado",VLOOKUP(A419,'Cadastro-Estoque'!A:G,2,FALSE)))</f>
        <v/>
      </c>
      <c r="H419" s="209" t="str">
        <f>IF(ISERROR(VLOOKUP(A419,'Cadastro-Estoque'!A:G,1,FALSE)),"",VLOOKUP(A419,'Cadastro-Estoque'!A:G,3,FALSE))</f>
        <v/>
      </c>
      <c r="I419" s="209" t="str">
        <f>IF(A419="","",INDEX(Boletim!F428:F537,IFERROR(MATCH(Saidas!A419,'Cadastro-Estoque'!A427:A536,0)," ")))</f>
        <v/>
      </c>
    </row>
    <row r="420" spans="4:9" ht="18.75" customHeight="1" x14ac:dyDescent="0.25">
      <c r="D420" s="207"/>
      <c r="E420" s="209" t="str">
        <f t="shared" si="8"/>
        <v/>
      </c>
      <c r="F420" s="209" t="str">
        <f>IF(ISBLANK(A420),"",IF(ISERROR(VLOOKUP(A420,'Cadastro-Estoque'!A:G,1,FALSE)),"Produto não cadastrado",VLOOKUP(A420,'Cadastro-Estoque'!A:G,4,FALSE)))</f>
        <v/>
      </c>
      <c r="G420" s="209" t="str">
        <f>IF(ISBLANK(A420),"",IF(ISERROR(VLOOKUP(A420,'Cadastro-Estoque'!A:G,1,FALSE)),"Produto não cadastrado",VLOOKUP(A420,'Cadastro-Estoque'!A:G,2,FALSE)))</f>
        <v/>
      </c>
      <c r="H420" s="209" t="str">
        <f>IF(ISERROR(VLOOKUP(A420,'Cadastro-Estoque'!A:G,1,FALSE)),"",VLOOKUP(A420,'Cadastro-Estoque'!A:G,3,FALSE))</f>
        <v/>
      </c>
      <c r="I420" s="209" t="str">
        <f>IF(A420="","",INDEX(Boletim!F429:F538,IFERROR(MATCH(Saidas!A420,'Cadastro-Estoque'!A428:A537,0)," ")))</f>
        <v/>
      </c>
    </row>
    <row r="421" spans="4:9" ht="18.75" customHeight="1" x14ac:dyDescent="0.25">
      <c r="D421" s="207"/>
      <c r="E421" s="209" t="str">
        <f t="shared" si="8"/>
        <v/>
      </c>
      <c r="F421" s="209" t="str">
        <f>IF(ISBLANK(A421),"",IF(ISERROR(VLOOKUP(A421,'Cadastro-Estoque'!A:G,1,FALSE)),"Produto não cadastrado",VLOOKUP(A421,'Cadastro-Estoque'!A:G,4,FALSE)))</f>
        <v/>
      </c>
      <c r="G421" s="209" t="str">
        <f>IF(ISBLANK(A421),"",IF(ISERROR(VLOOKUP(A421,'Cadastro-Estoque'!A:G,1,FALSE)),"Produto não cadastrado",VLOOKUP(A421,'Cadastro-Estoque'!A:G,2,FALSE)))</f>
        <v/>
      </c>
      <c r="H421" s="209" t="str">
        <f>IF(ISERROR(VLOOKUP(A421,'Cadastro-Estoque'!A:G,1,FALSE)),"",VLOOKUP(A421,'Cadastro-Estoque'!A:G,3,FALSE))</f>
        <v/>
      </c>
      <c r="I421" s="209" t="str">
        <f>IF(A421="","",INDEX(Boletim!F430:F539,IFERROR(MATCH(Saidas!A421,'Cadastro-Estoque'!A429:A538,0)," ")))</f>
        <v/>
      </c>
    </row>
    <row r="422" spans="4:9" ht="18.75" customHeight="1" x14ac:dyDescent="0.25">
      <c r="D422" s="207"/>
      <c r="E422" s="209" t="str">
        <f t="shared" si="8"/>
        <v/>
      </c>
      <c r="F422" s="209" t="str">
        <f>IF(ISBLANK(A422),"",IF(ISERROR(VLOOKUP(A422,'Cadastro-Estoque'!A:G,1,FALSE)),"Produto não cadastrado",VLOOKUP(A422,'Cadastro-Estoque'!A:G,4,FALSE)))</f>
        <v/>
      </c>
      <c r="G422" s="209" t="str">
        <f>IF(ISBLANK(A422),"",IF(ISERROR(VLOOKUP(A422,'Cadastro-Estoque'!A:G,1,FALSE)),"Produto não cadastrado",VLOOKUP(A422,'Cadastro-Estoque'!A:G,2,FALSE)))</f>
        <v/>
      </c>
      <c r="H422" s="209" t="str">
        <f>IF(ISERROR(VLOOKUP(A422,'Cadastro-Estoque'!A:G,1,FALSE)),"",VLOOKUP(A422,'Cadastro-Estoque'!A:G,3,FALSE))</f>
        <v/>
      </c>
      <c r="I422" s="209" t="str">
        <f>IF(A422="","",INDEX(Boletim!F431:F540,IFERROR(MATCH(Saidas!A422,'Cadastro-Estoque'!A430:A539,0)," ")))</f>
        <v/>
      </c>
    </row>
    <row r="423" spans="4:9" ht="18.75" customHeight="1" x14ac:dyDescent="0.25">
      <c r="D423" s="207"/>
      <c r="E423" s="209" t="str">
        <f t="shared" si="8"/>
        <v/>
      </c>
      <c r="F423" s="209" t="str">
        <f>IF(ISBLANK(A423),"",IF(ISERROR(VLOOKUP(A423,'Cadastro-Estoque'!A:G,1,FALSE)),"Produto não cadastrado",VLOOKUP(A423,'Cadastro-Estoque'!A:G,4,FALSE)))</f>
        <v/>
      </c>
      <c r="G423" s="209" t="str">
        <f>IF(ISBLANK(A423),"",IF(ISERROR(VLOOKUP(A423,'Cadastro-Estoque'!A:G,1,FALSE)),"Produto não cadastrado",VLOOKUP(A423,'Cadastro-Estoque'!A:G,2,FALSE)))</f>
        <v/>
      </c>
      <c r="H423" s="209" t="str">
        <f>IF(ISERROR(VLOOKUP(A423,'Cadastro-Estoque'!A:G,1,FALSE)),"",VLOOKUP(A423,'Cadastro-Estoque'!A:G,3,FALSE))</f>
        <v/>
      </c>
      <c r="I423" s="209" t="str">
        <f>IF(A423="","",INDEX(Boletim!F432:F541,IFERROR(MATCH(Saidas!A423,'Cadastro-Estoque'!A431:A540,0)," ")))</f>
        <v/>
      </c>
    </row>
    <row r="424" spans="4:9" ht="18.75" customHeight="1" x14ac:dyDescent="0.25">
      <c r="D424" s="207"/>
      <c r="E424" s="209" t="str">
        <f t="shared" si="8"/>
        <v/>
      </c>
      <c r="F424" s="209" t="str">
        <f>IF(ISBLANK(A424),"",IF(ISERROR(VLOOKUP(A424,'Cadastro-Estoque'!A:G,1,FALSE)),"Produto não cadastrado",VLOOKUP(A424,'Cadastro-Estoque'!A:G,4,FALSE)))</f>
        <v/>
      </c>
      <c r="G424" s="209" t="str">
        <f>IF(ISBLANK(A424),"",IF(ISERROR(VLOOKUP(A424,'Cadastro-Estoque'!A:G,1,FALSE)),"Produto não cadastrado",VLOOKUP(A424,'Cadastro-Estoque'!A:G,2,FALSE)))</f>
        <v/>
      </c>
      <c r="H424" s="209" t="str">
        <f>IF(ISERROR(VLOOKUP(A424,'Cadastro-Estoque'!A:G,1,FALSE)),"",VLOOKUP(A424,'Cadastro-Estoque'!A:G,3,FALSE))</f>
        <v/>
      </c>
      <c r="I424" s="209" t="str">
        <f>IF(A424="","",INDEX(Boletim!F433:F542,IFERROR(MATCH(Saidas!A424,'Cadastro-Estoque'!A432:A541,0)," ")))</f>
        <v/>
      </c>
    </row>
    <row r="425" spans="4:9" ht="18.75" customHeight="1" x14ac:dyDescent="0.25">
      <c r="D425" s="207"/>
      <c r="E425" s="209" t="str">
        <f t="shared" si="8"/>
        <v/>
      </c>
      <c r="F425" s="209" t="str">
        <f>IF(ISBLANK(A425),"",IF(ISERROR(VLOOKUP(A425,'Cadastro-Estoque'!A:G,1,FALSE)),"Produto não cadastrado",VLOOKUP(A425,'Cadastro-Estoque'!A:G,4,FALSE)))</f>
        <v/>
      </c>
      <c r="G425" s="209" t="str">
        <f>IF(ISBLANK(A425),"",IF(ISERROR(VLOOKUP(A425,'Cadastro-Estoque'!A:G,1,FALSE)),"Produto não cadastrado",VLOOKUP(A425,'Cadastro-Estoque'!A:G,2,FALSE)))</f>
        <v/>
      </c>
      <c r="H425" s="209" t="str">
        <f>IF(ISERROR(VLOOKUP(A425,'Cadastro-Estoque'!A:G,1,FALSE)),"",VLOOKUP(A425,'Cadastro-Estoque'!A:G,3,FALSE))</f>
        <v/>
      </c>
      <c r="I425" s="209" t="str">
        <f>IF(A425="","",INDEX(Boletim!F434:F543,IFERROR(MATCH(Saidas!A425,'Cadastro-Estoque'!A433:A542,0)," ")))</f>
        <v/>
      </c>
    </row>
    <row r="426" spans="4:9" ht="18.75" customHeight="1" x14ac:dyDescent="0.25">
      <c r="D426" s="207"/>
      <c r="E426" s="209" t="str">
        <f t="shared" si="8"/>
        <v/>
      </c>
      <c r="F426" s="209" t="str">
        <f>IF(ISBLANK(A426),"",IF(ISERROR(VLOOKUP(A426,'Cadastro-Estoque'!A:G,1,FALSE)),"Produto não cadastrado",VLOOKUP(A426,'Cadastro-Estoque'!A:G,4,FALSE)))</f>
        <v/>
      </c>
      <c r="G426" s="209" t="str">
        <f>IF(ISBLANK(A426),"",IF(ISERROR(VLOOKUP(A426,'Cadastro-Estoque'!A:G,1,FALSE)),"Produto não cadastrado",VLOOKUP(A426,'Cadastro-Estoque'!A:G,2,FALSE)))</f>
        <v/>
      </c>
      <c r="H426" s="209" t="str">
        <f>IF(ISERROR(VLOOKUP(A426,'Cadastro-Estoque'!A:G,1,FALSE)),"",VLOOKUP(A426,'Cadastro-Estoque'!A:G,3,FALSE))</f>
        <v/>
      </c>
      <c r="I426" s="209" t="str">
        <f>IF(A426="","",INDEX(Boletim!F435:F544,IFERROR(MATCH(Saidas!A426,'Cadastro-Estoque'!A434:A543,0)," ")))</f>
        <v/>
      </c>
    </row>
    <row r="427" spans="4:9" ht="18.75" customHeight="1" x14ac:dyDescent="0.25">
      <c r="D427" s="207"/>
      <c r="E427" s="209" t="str">
        <f t="shared" si="8"/>
        <v/>
      </c>
      <c r="F427" s="209" t="str">
        <f>IF(ISBLANK(A427),"",IF(ISERROR(VLOOKUP(A427,'Cadastro-Estoque'!A:G,1,FALSE)),"Produto não cadastrado",VLOOKUP(A427,'Cadastro-Estoque'!A:G,4,FALSE)))</f>
        <v/>
      </c>
      <c r="G427" s="209" t="str">
        <f>IF(ISBLANK(A427),"",IF(ISERROR(VLOOKUP(A427,'Cadastro-Estoque'!A:G,1,FALSE)),"Produto não cadastrado",VLOOKUP(A427,'Cadastro-Estoque'!A:G,2,FALSE)))</f>
        <v/>
      </c>
      <c r="H427" s="209" t="str">
        <f>IF(ISERROR(VLOOKUP(A427,'Cadastro-Estoque'!A:G,1,FALSE)),"",VLOOKUP(A427,'Cadastro-Estoque'!A:G,3,FALSE))</f>
        <v/>
      </c>
      <c r="I427" s="209" t="str">
        <f>IF(A427="","",INDEX(Boletim!F436:F545,IFERROR(MATCH(Saidas!A427,'Cadastro-Estoque'!A435:A544,0)," ")))</f>
        <v/>
      </c>
    </row>
    <row r="428" spans="4:9" ht="18.75" customHeight="1" x14ac:dyDescent="0.25">
      <c r="D428" s="207"/>
      <c r="E428" s="209" t="str">
        <f t="shared" si="8"/>
        <v/>
      </c>
      <c r="F428" s="209" t="str">
        <f>IF(ISBLANK(A428),"",IF(ISERROR(VLOOKUP(A428,'Cadastro-Estoque'!A:G,1,FALSE)),"Produto não cadastrado",VLOOKUP(A428,'Cadastro-Estoque'!A:G,4,FALSE)))</f>
        <v/>
      </c>
      <c r="G428" s="209" t="str">
        <f>IF(ISBLANK(A428),"",IF(ISERROR(VLOOKUP(A428,'Cadastro-Estoque'!A:G,1,FALSE)),"Produto não cadastrado",VLOOKUP(A428,'Cadastro-Estoque'!A:G,2,FALSE)))</f>
        <v/>
      </c>
      <c r="H428" s="209" t="str">
        <f>IF(ISERROR(VLOOKUP(A428,'Cadastro-Estoque'!A:G,1,FALSE)),"",VLOOKUP(A428,'Cadastro-Estoque'!A:G,3,FALSE))</f>
        <v/>
      </c>
      <c r="I428" s="209" t="str">
        <f>IF(A428="","",INDEX(Boletim!F437:F546,IFERROR(MATCH(Saidas!A428,'Cadastro-Estoque'!A436:A545,0)," ")))</f>
        <v/>
      </c>
    </row>
    <row r="429" spans="4:9" ht="18.75" customHeight="1" x14ac:dyDescent="0.25">
      <c r="D429" s="207"/>
      <c r="E429" s="209" t="str">
        <f t="shared" si="8"/>
        <v/>
      </c>
      <c r="F429" s="209" t="str">
        <f>IF(ISBLANK(A429),"",IF(ISERROR(VLOOKUP(A429,'Cadastro-Estoque'!A:G,1,FALSE)),"Produto não cadastrado",VLOOKUP(A429,'Cadastro-Estoque'!A:G,4,FALSE)))</f>
        <v/>
      </c>
      <c r="G429" s="209" t="str">
        <f>IF(ISBLANK(A429),"",IF(ISERROR(VLOOKUP(A429,'Cadastro-Estoque'!A:G,1,FALSE)),"Produto não cadastrado",VLOOKUP(A429,'Cadastro-Estoque'!A:G,2,FALSE)))</f>
        <v/>
      </c>
      <c r="H429" s="209" t="str">
        <f>IF(ISERROR(VLOOKUP(A429,'Cadastro-Estoque'!A:G,1,FALSE)),"",VLOOKUP(A429,'Cadastro-Estoque'!A:G,3,FALSE))</f>
        <v/>
      </c>
      <c r="I429" s="209" t="str">
        <f>IF(A429="","",INDEX(Boletim!F438:F547,IFERROR(MATCH(Saidas!A429,'Cadastro-Estoque'!A437:A546,0)," ")))</f>
        <v/>
      </c>
    </row>
    <row r="430" spans="4:9" ht="18.75" customHeight="1" x14ac:dyDescent="0.25">
      <c r="D430" s="207"/>
      <c r="E430" s="209" t="str">
        <f t="shared" si="8"/>
        <v/>
      </c>
      <c r="F430" s="209" t="str">
        <f>IF(ISBLANK(A430),"",IF(ISERROR(VLOOKUP(A430,'Cadastro-Estoque'!A:G,1,FALSE)),"Produto não cadastrado",VLOOKUP(A430,'Cadastro-Estoque'!A:G,4,FALSE)))</f>
        <v/>
      </c>
      <c r="G430" s="209" t="str">
        <f>IF(ISBLANK(A430),"",IF(ISERROR(VLOOKUP(A430,'Cadastro-Estoque'!A:G,1,FALSE)),"Produto não cadastrado",VLOOKUP(A430,'Cadastro-Estoque'!A:G,2,FALSE)))</f>
        <v/>
      </c>
      <c r="H430" s="209" t="str">
        <f>IF(ISERROR(VLOOKUP(A430,'Cadastro-Estoque'!A:G,1,FALSE)),"",VLOOKUP(A430,'Cadastro-Estoque'!A:G,3,FALSE))</f>
        <v/>
      </c>
      <c r="I430" s="209" t="str">
        <f>IF(A430="","",INDEX(Boletim!F439:F548,IFERROR(MATCH(Saidas!A430,'Cadastro-Estoque'!A438:A547,0)," ")))</f>
        <v/>
      </c>
    </row>
    <row r="431" spans="4:9" ht="18.75" customHeight="1" x14ac:dyDescent="0.25">
      <c r="D431" s="207"/>
      <c r="E431" s="209" t="str">
        <f t="shared" si="8"/>
        <v/>
      </c>
      <c r="F431" s="209" t="str">
        <f>IF(ISBLANK(A431),"",IF(ISERROR(VLOOKUP(A431,'Cadastro-Estoque'!A:G,1,FALSE)),"Produto não cadastrado",VLOOKUP(A431,'Cadastro-Estoque'!A:G,4,FALSE)))</f>
        <v/>
      </c>
      <c r="G431" s="209" t="str">
        <f>IF(ISBLANK(A431),"",IF(ISERROR(VLOOKUP(A431,'Cadastro-Estoque'!A:G,1,FALSE)),"Produto não cadastrado",VLOOKUP(A431,'Cadastro-Estoque'!A:G,2,FALSE)))</f>
        <v/>
      </c>
      <c r="H431" s="209" t="str">
        <f>IF(ISERROR(VLOOKUP(A431,'Cadastro-Estoque'!A:G,1,FALSE)),"",VLOOKUP(A431,'Cadastro-Estoque'!A:G,3,FALSE))</f>
        <v/>
      </c>
      <c r="I431" s="209" t="str">
        <f>IF(A431="","",INDEX(Boletim!F440:F549,IFERROR(MATCH(Saidas!A431,'Cadastro-Estoque'!A439:A548,0)," ")))</f>
        <v/>
      </c>
    </row>
    <row r="432" spans="4:9" ht="18.75" customHeight="1" x14ac:dyDescent="0.25">
      <c r="D432" s="207"/>
      <c r="E432" s="209" t="str">
        <f t="shared" si="8"/>
        <v/>
      </c>
      <c r="F432" s="209" t="str">
        <f>IF(ISBLANK(A432),"",IF(ISERROR(VLOOKUP(A432,'Cadastro-Estoque'!A:G,1,FALSE)),"Produto não cadastrado",VLOOKUP(A432,'Cadastro-Estoque'!A:G,4,FALSE)))</f>
        <v/>
      </c>
      <c r="G432" s="209" t="str">
        <f>IF(ISBLANK(A432),"",IF(ISERROR(VLOOKUP(A432,'Cadastro-Estoque'!A:G,1,FALSE)),"Produto não cadastrado",VLOOKUP(A432,'Cadastro-Estoque'!A:G,2,FALSE)))</f>
        <v/>
      </c>
      <c r="H432" s="209" t="str">
        <f>IF(ISERROR(VLOOKUP(A432,'Cadastro-Estoque'!A:G,1,FALSE)),"",VLOOKUP(A432,'Cadastro-Estoque'!A:G,3,FALSE))</f>
        <v/>
      </c>
      <c r="I432" s="209" t="str">
        <f>IF(A432="","",INDEX(Boletim!F441:F550,IFERROR(MATCH(Saidas!A432,'Cadastro-Estoque'!A440:A549,0)," ")))</f>
        <v/>
      </c>
    </row>
    <row r="433" spans="4:9" ht="18.75" customHeight="1" x14ac:dyDescent="0.25">
      <c r="D433" s="207"/>
      <c r="E433" s="209" t="str">
        <f t="shared" si="8"/>
        <v/>
      </c>
      <c r="F433" s="209" t="str">
        <f>IF(ISBLANK(A433),"",IF(ISERROR(VLOOKUP(A433,'Cadastro-Estoque'!A:G,1,FALSE)),"Produto não cadastrado",VLOOKUP(A433,'Cadastro-Estoque'!A:G,4,FALSE)))</f>
        <v/>
      </c>
      <c r="G433" s="209" t="str">
        <f>IF(ISBLANK(A433),"",IF(ISERROR(VLOOKUP(A433,'Cadastro-Estoque'!A:G,1,FALSE)),"Produto não cadastrado",VLOOKUP(A433,'Cadastro-Estoque'!A:G,2,FALSE)))</f>
        <v/>
      </c>
      <c r="H433" s="209" t="str">
        <f>IF(ISERROR(VLOOKUP(A433,'Cadastro-Estoque'!A:G,1,FALSE)),"",VLOOKUP(A433,'Cadastro-Estoque'!A:G,3,FALSE))</f>
        <v/>
      </c>
      <c r="I433" s="209" t="str">
        <f>IF(A433="","",INDEX(Boletim!F442:F551,IFERROR(MATCH(Saidas!A433,'Cadastro-Estoque'!A441:A550,0)," ")))</f>
        <v/>
      </c>
    </row>
    <row r="434" spans="4:9" ht="18.75" customHeight="1" x14ac:dyDescent="0.25">
      <c r="D434" s="207"/>
      <c r="E434" s="209" t="str">
        <f t="shared" si="8"/>
        <v/>
      </c>
      <c r="F434" s="209" t="str">
        <f>IF(ISBLANK(A434),"",IF(ISERROR(VLOOKUP(A434,'Cadastro-Estoque'!A:G,1,FALSE)),"Produto não cadastrado",VLOOKUP(A434,'Cadastro-Estoque'!A:G,4,FALSE)))</f>
        <v/>
      </c>
      <c r="G434" s="209" t="str">
        <f>IF(ISBLANK(A434),"",IF(ISERROR(VLOOKUP(A434,'Cadastro-Estoque'!A:G,1,FALSE)),"Produto não cadastrado",VLOOKUP(A434,'Cadastro-Estoque'!A:G,2,FALSE)))</f>
        <v/>
      </c>
      <c r="H434" s="209" t="str">
        <f>IF(ISERROR(VLOOKUP(A434,'Cadastro-Estoque'!A:G,1,FALSE)),"",VLOOKUP(A434,'Cadastro-Estoque'!A:G,3,FALSE))</f>
        <v/>
      </c>
      <c r="I434" s="209" t="str">
        <f>IF(A434="","",INDEX(Boletim!F443:F552,IFERROR(MATCH(Saidas!A434,'Cadastro-Estoque'!A442:A551,0)," ")))</f>
        <v/>
      </c>
    </row>
    <row r="435" spans="4:9" ht="18.75" customHeight="1" x14ac:dyDescent="0.25">
      <c r="D435" s="207"/>
      <c r="E435" s="209" t="str">
        <f t="shared" si="8"/>
        <v/>
      </c>
      <c r="F435" s="209" t="str">
        <f>IF(ISBLANK(A435),"",IF(ISERROR(VLOOKUP(A435,'Cadastro-Estoque'!A:G,1,FALSE)),"Produto não cadastrado",VLOOKUP(A435,'Cadastro-Estoque'!A:G,4,FALSE)))</f>
        <v/>
      </c>
      <c r="G435" s="209" t="str">
        <f>IF(ISBLANK(A435),"",IF(ISERROR(VLOOKUP(A435,'Cadastro-Estoque'!A:G,1,FALSE)),"Produto não cadastrado",VLOOKUP(A435,'Cadastro-Estoque'!A:G,2,FALSE)))</f>
        <v/>
      </c>
      <c r="H435" s="209" t="str">
        <f>IF(ISERROR(VLOOKUP(A435,'Cadastro-Estoque'!A:G,1,FALSE)),"",VLOOKUP(A435,'Cadastro-Estoque'!A:G,3,FALSE))</f>
        <v/>
      </c>
      <c r="I435" s="209" t="str">
        <f>IF(A435="","",INDEX(Boletim!F444:F553,IFERROR(MATCH(Saidas!A435,'Cadastro-Estoque'!A443:A552,0)," ")))</f>
        <v/>
      </c>
    </row>
    <row r="436" spans="4:9" ht="18.75" customHeight="1" x14ac:dyDescent="0.25">
      <c r="D436" s="207"/>
      <c r="E436" s="209" t="str">
        <f t="shared" si="8"/>
        <v/>
      </c>
      <c r="F436" s="209" t="str">
        <f>IF(ISBLANK(A436),"",IF(ISERROR(VLOOKUP(A436,'Cadastro-Estoque'!A:G,1,FALSE)),"Produto não cadastrado",VLOOKUP(A436,'Cadastro-Estoque'!A:G,4,FALSE)))</f>
        <v/>
      </c>
      <c r="G436" s="209" t="str">
        <f>IF(ISBLANK(A436),"",IF(ISERROR(VLOOKUP(A436,'Cadastro-Estoque'!A:G,1,FALSE)),"Produto não cadastrado",VLOOKUP(A436,'Cadastro-Estoque'!A:G,2,FALSE)))</f>
        <v/>
      </c>
      <c r="H436" s="209" t="str">
        <f>IF(ISERROR(VLOOKUP(A436,'Cadastro-Estoque'!A:G,1,FALSE)),"",VLOOKUP(A436,'Cadastro-Estoque'!A:G,3,FALSE))</f>
        <v/>
      </c>
      <c r="I436" s="209" t="str">
        <f>IF(A436="","",INDEX(Boletim!F445:F554,IFERROR(MATCH(Saidas!A436,'Cadastro-Estoque'!A444:A553,0)," ")))</f>
        <v/>
      </c>
    </row>
    <row r="437" spans="4:9" ht="18.75" customHeight="1" x14ac:dyDescent="0.25">
      <c r="D437" s="207"/>
      <c r="E437" s="209" t="str">
        <f t="shared" si="8"/>
        <v/>
      </c>
      <c r="F437" s="209" t="str">
        <f>IF(ISBLANK(A437),"",IF(ISERROR(VLOOKUP(A437,'Cadastro-Estoque'!A:G,1,FALSE)),"Produto não cadastrado",VLOOKUP(A437,'Cadastro-Estoque'!A:G,4,FALSE)))</f>
        <v/>
      </c>
      <c r="G437" s="209" t="str">
        <f>IF(ISBLANK(A437),"",IF(ISERROR(VLOOKUP(A437,'Cadastro-Estoque'!A:G,1,FALSE)),"Produto não cadastrado",VLOOKUP(A437,'Cadastro-Estoque'!A:G,2,FALSE)))</f>
        <v/>
      </c>
      <c r="H437" s="209" t="str">
        <f>IF(ISERROR(VLOOKUP(A437,'Cadastro-Estoque'!A:G,1,FALSE)),"",VLOOKUP(A437,'Cadastro-Estoque'!A:G,3,FALSE))</f>
        <v/>
      </c>
      <c r="I437" s="209" t="str">
        <f>IF(A437="","",INDEX(Boletim!F446:F555,IFERROR(MATCH(Saidas!A437,'Cadastro-Estoque'!A445:A554,0)," ")))</f>
        <v/>
      </c>
    </row>
    <row r="438" spans="4:9" ht="18.75" customHeight="1" x14ac:dyDescent="0.25">
      <c r="D438" s="207"/>
      <c r="E438" s="209" t="str">
        <f t="shared" si="8"/>
        <v/>
      </c>
      <c r="F438" s="209" t="str">
        <f>IF(ISBLANK(A438),"",IF(ISERROR(VLOOKUP(A438,'Cadastro-Estoque'!A:G,1,FALSE)),"Produto não cadastrado",VLOOKUP(A438,'Cadastro-Estoque'!A:G,4,FALSE)))</f>
        <v/>
      </c>
      <c r="G438" s="209" t="str">
        <f>IF(ISBLANK(A438),"",IF(ISERROR(VLOOKUP(A438,'Cadastro-Estoque'!A:G,1,FALSE)),"Produto não cadastrado",VLOOKUP(A438,'Cadastro-Estoque'!A:G,2,FALSE)))</f>
        <v/>
      </c>
      <c r="H438" s="209" t="str">
        <f>IF(ISERROR(VLOOKUP(A438,'Cadastro-Estoque'!A:G,1,FALSE)),"",VLOOKUP(A438,'Cadastro-Estoque'!A:G,3,FALSE))</f>
        <v/>
      </c>
      <c r="I438" s="209" t="str">
        <f>IF(A438="","",INDEX(Boletim!F447:F556,IFERROR(MATCH(Saidas!A438,'Cadastro-Estoque'!A446:A555,0)," ")))</f>
        <v/>
      </c>
    </row>
    <row r="439" spans="4:9" ht="18.75" customHeight="1" x14ac:dyDescent="0.25">
      <c r="D439" s="207"/>
      <c r="E439" s="209" t="str">
        <f t="shared" si="8"/>
        <v/>
      </c>
      <c r="F439" s="209" t="str">
        <f>IF(ISBLANK(A439),"",IF(ISERROR(VLOOKUP(A439,'Cadastro-Estoque'!A:G,1,FALSE)),"Produto não cadastrado",VLOOKUP(A439,'Cadastro-Estoque'!A:G,4,FALSE)))</f>
        <v/>
      </c>
      <c r="G439" s="209" t="str">
        <f>IF(ISBLANK(A439),"",IF(ISERROR(VLOOKUP(A439,'Cadastro-Estoque'!A:G,1,FALSE)),"Produto não cadastrado",VLOOKUP(A439,'Cadastro-Estoque'!A:G,2,FALSE)))</f>
        <v/>
      </c>
      <c r="H439" s="209" t="str">
        <f>IF(ISERROR(VLOOKUP(A439,'Cadastro-Estoque'!A:G,1,FALSE)),"",VLOOKUP(A439,'Cadastro-Estoque'!A:G,3,FALSE))</f>
        <v/>
      </c>
      <c r="I439" s="209" t="str">
        <f>IF(A439="","",INDEX(Boletim!F448:F557,IFERROR(MATCH(Saidas!A439,'Cadastro-Estoque'!A447:A556,0)," ")))</f>
        <v/>
      </c>
    </row>
    <row r="440" spans="4:9" ht="18.75" customHeight="1" x14ac:dyDescent="0.25">
      <c r="D440" s="207"/>
      <c r="E440" s="209" t="str">
        <f t="shared" si="8"/>
        <v/>
      </c>
      <c r="F440" s="209" t="str">
        <f>IF(ISBLANK(A440),"",IF(ISERROR(VLOOKUP(A440,'Cadastro-Estoque'!A:G,1,FALSE)),"Produto não cadastrado",VLOOKUP(A440,'Cadastro-Estoque'!A:G,4,FALSE)))</f>
        <v/>
      </c>
      <c r="G440" s="209" t="str">
        <f>IF(ISBLANK(A440),"",IF(ISERROR(VLOOKUP(A440,'Cadastro-Estoque'!A:G,1,FALSE)),"Produto não cadastrado",VLOOKUP(A440,'Cadastro-Estoque'!A:G,2,FALSE)))</f>
        <v/>
      </c>
      <c r="H440" s="209" t="str">
        <f>IF(ISERROR(VLOOKUP(A440,'Cadastro-Estoque'!A:G,1,FALSE)),"",VLOOKUP(A440,'Cadastro-Estoque'!A:G,3,FALSE))</f>
        <v/>
      </c>
      <c r="I440" s="209" t="str">
        <f>IF(A440="","",INDEX(Boletim!F449:F558,IFERROR(MATCH(Saidas!A440,'Cadastro-Estoque'!A448:A557,0)," ")))</f>
        <v/>
      </c>
    </row>
    <row r="441" spans="4:9" ht="18.75" customHeight="1" x14ac:dyDescent="0.25">
      <c r="D441" s="207"/>
      <c r="E441" s="209" t="str">
        <f t="shared" si="8"/>
        <v/>
      </c>
      <c r="F441" s="209" t="str">
        <f>IF(ISBLANK(A441),"",IF(ISERROR(VLOOKUP(A441,'Cadastro-Estoque'!A:G,1,FALSE)),"Produto não cadastrado",VLOOKUP(A441,'Cadastro-Estoque'!A:G,4,FALSE)))</f>
        <v/>
      </c>
      <c r="G441" s="209" t="str">
        <f>IF(ISBLANK(A441),"",IF(ISERROR(VLOOKUP(A441,'Cadastro-Estoque'!A:G,1,FALSE)),"Produto não cadastrado",VLOOKUP(A441,'Cadastro-Estoque'!A:G,2,FALSE)))</f>
        <v/>
      </c>
      <c r="H441" s="209" t="str">
        <f>IF(ISERROR(VLOOKUP(A441,'Cadastro-Estoque'!A:G,1,FALSE)),"",VLOOKUP(A441,'Cadastro-Estoque'!A:G,3,FALSE))</f>
        <v/>
      </c>
      <c r="I441" s="209" t="str">
        <f>IF(A441="","",INDEX(Boletim!F450:F559,IFERROR(MATCH(Saidas!A441,'Cadastro-Estoque'!A449:A558,0)," ")))</f>
        <v/>
      </c>
    </row>
    <row r="442" spans="4:9" ht="18.75" customHeight="1" x14ac:dyDescent="0.25">
      <c r="D442" s="207"/>
      <c r="E442" s="209" t="str">
        <f t="shared" si="8"/>
        <v/>
      </c>
      <c r="F442" s="209" t="str">
        <f>IF(ISBLANK(A442),"",IF(ISERROR(VLOOKUP(A442,'Cadastro-Estoque'!A:G,1,FALSE)),"Produto não cadastrado",VLOOKUP(A442,'Cadastro-Estoque'!A:G,4,FALSE)))</f>
        <v/>
      </c>
      <c r="G442" s="209" t="str">
        <f>IF(ISBLANK(A442),"",IF(ISERROR(VLOOKUP(A442,'Cadastro-Estoque'!A:G,1,FALSE)),"Produto não cadastrado",VLOOKUP(A442,'Cadastro-Estoque'!A:G,2,FALSE)))</f>
        <v/>
      </c>
      <c r="H442" s="209" t="str">
        <f>IF(ISERROR(VLOOKUP(A442,'Cadastro-Estoque'!A:G,1,FALSE)),"",VLOOKUP(A442,'Cadastro-Estoque'!A:G,3,FALSE))</f>
        <v/>
      </c>
      <c r="I442" s="209" t="str">
        <f>IF(A442="","",INDEX(Boletim!F451:F560,IFERROR(MATCH(Saidas!A442,'Cadastro-Estoque'!A450:A559,0)," ")))</f>
        <v/>
      </c>
    </row>
    <row r="443" spans="4:9" ht="18.75" customHeight="1" x14ac:dyDescent="0.25">
      <c r="D443" s="207"/>
      <c r="E443" s="209" t="str">
        <f t="shared" si="8"/>
        <v/>
      </c>
      <c r="F443" s="209" t="str">
        <f>IF(ISBLANK(A443),"",IF(ISERROR(VLOOKUP(A443,'Cadastro-Estoque'!A:G,1,FALSE)),"Produto não cadastrado",VLOOKUP(A443,'Cadastro-Estoque'!A:G,4,FALSE)))</f>
        <v/>
      </c>
      <c r="G443" s="209" t="str">
        <f>IF(ISBLANK(A443),"",IF(ISERROR(VLOOKUP(A443,'Cadastro-Estoque'!A:G,1,FALSE)),"Produto não cadastrado",VLOOKUP(A443,'Cadastro-Estoque'!A:G,2,FALSE)))</f>
        <v/>
      </c>
      <c r="H443" s="209" t="str">
        <f>IF(ISERROR(VLOOKUP(A443,'Cadastro-Estoque'!A:G,1,FALSE)),"",VLOOKUP(A443,'Cadastro-Estoque'!A:G,3,FALSE))</f>
        <v/>
      </c>
      <c r="I443" s="209" t="str">
        <f>IF(A443="","",INDEX(Boletim!F452:F561,IFERROR(MATCH(Saidas!A443,'Cadastro-Estoque'!A451:A560,0)," ")))</f>
        <v/>
      </c>
    </row>
    <row r="444" spans="4:9" ht="18.75" customHeight="1" x14ac:dyDescent="0.25">
      <c r="D444" s="207"/>
      <c r="E444" s="209" t="str">
        <f t="shared" si="8"/>
        <v/>
      </c>
      <c r="F444" s="209" t="str">
        <f>IF(ISBLANK(A444),"",IF(ISERROR(VLOOKUP(A444,'Cadastro-Estoque'!A:G,1,FALSE)),"Produto não cadastrado",VLOOKUP(A444,'Cadastro-Estoque'!A:G,4,FALSE)))</f>
        <v/>
      </c>
      <c r="G444" s="209" t="str">
        <f>IF(ISBLANK(A444),"",IF(ISERROR(VLOOKUP(A444,'Cadastro-Estoque'!A:G,1,FALSE)),"Produto não cadastrado",VLOOKUP(A444,'Cadastro-Estoque'!A:G,2,FALSE)))</f>
        <v/>
      </c>
      <c r="H444" s="209" t="str">
        <f>IF(ISERROR(VLOOKUP(A444,'Cadastro-Estoque'!A:G,1,FALSE)),"",VLOOKUP(A444,'Cadastro-Estoque'!A:G,3,FALSE))</f>
        <v/>
      </c>
      <c r="I444" s="209" t="str">
        <f>IF(A444="","",INDEX(Boletim!F453:F562,IFERROR(MATCH(Saidas!A444,'Cadastro-Estoque'!A452:A561,0)," ")))</f>
        <v/>
      </c>
    </row>
    <row r="445" spans="4:9" ht="18.75" customHeight="1" x14ac:dyDescent="0.25">
      <c r="D445" s="207"/>
      <c r="E445" s="209" t="str">
        <f t="shared" si="8"/>
        <v/>
      </c>
      <c r="F445" s="209" t="str">
        <f>IF(ISBLANK(A445),"",IF(ISERROR(VLOOKUP(A445,'Cadastro-Estoque'!A:G,1,FALSE)),"Produto não cadastrado",VLOOKUP(A445,'Cadastro-Estoque'!A:G,4,FALSE)))</f>
        <v/>
      </c>
      <c r="G445" s="209" t="str">
        <f>IF(ISBLANK(A445),"",IF(ISERROR(VLOOKUP(A445,'Cadastro-Estoque'!A:G,1,FALSE)),"Produto não cadastrado",VLOOKUP(A445,'Cadastro-Estoque'!A:G,2,FALSE)))</f>
        <v/>
      </c>
      <c r="H445" s="209" t="str">
        <f>IF(ISERROR(VLOOKUP(A445,'Cadastro-Estoque'!A:G,1,FALSE)),"",VLOOKUP(A445,'Cadastro-Estoque'!A:G,3,FALSE))</f>
        <v/>
      </c>
      <c r="I445" s="209" t="str">
        <f>IF(A445="","",INDEX(Boletim!F454:F563,IFERROR(MATCH(Saidas!A445,'Cadastro-Estoque'!A453:A562,0)," ")))</f>
        <v/>
      </c>
    </row>
    <row r="446" spans="4:9" ht="18.75" customHeight="1" x14ac:dyDescent="0.25">
      <c r="D446" s="207"/>
      <c r="E446" s="209" t="str">
        <f t="shared" si="8"/>
        <v/>
      </c>
      <c r="F446" s="209" t="str">
        <f>IF(ISBLANK(A446),"",IF(ISERROR(VLOOKUP(A446,'Cadastro-Estoque'!A:G,1,FALSE)),"Produto não cadastrado",VLOOKUP(A446,'Cadastro-Estoque'!A:G,4,FALSE)))</f>
        <v/>
      </c>
      <c r="G446" s="209" t="str">
        <f>IF(ISBLANK(A446),"",IF(ISERROR(VLOOKUP(A446,'Cadastro-Estoque'!A:G,1,FALSE)),"Produto não cadastrado",VLOOKUP(A446,'Cadastro-Estoque'!A:G,2,FALSE)))</f>
        <v/>
      </c>
      <c r="H446" s="209" t="str">
        <f>IF(ISERROR(VLOOKUP(A446,'Cadastro-Estoque'!A:G,1,FALSE)),"",VLOOKUP(A446,'Cadastro-Estoque'!A:G,3,FALSE))</f>
        <v/>
      </c>
      <c r="I446" s="209" t="str">
        <f>IF(A446="","",INDEX(Boletim!F455:F564,IFERROR(MATCH(Saidas!A446,'Cadastro-Estoque'!A454:A563,0)," ")))</f>
        <v/>
      </c>
    </row>
    <row r="447" spans="4:9" ht="18.75" customHeight="1" x14ac:dyDescent="0.25">
      <c r="D447" s="207"/>
      <c r="E447" s="209" t="str">
        <f t="shared" si="8"/>
        <v/>
      </c>
      <c r="F447" s="209" t="str">
        <f>IF(ISBLANK(A447),"",IF(ISERROR(VLOOKUP(A447,'Cadastro-Estoque'!A:G,1,FALSE)),"Produto não cadastrado",VLOOKUP(A447,'Cadastro-Estoque'!A:G,4,FALSE)))</f>
        <v/>
      </c>
      <c r="G447" s="209" t="str">
        <f>IF(ISBLANK(A447),"",IF(ISERROR(VLOOKUP(A447,'Cadastro-Estoque'!A:G,1,FALSE)),"Produto não cadastrado",VLOOKUP(A447,'Cadastro-Estoque'!A:G,2,FALSE)))</f>
        <v/>
      </c>
      <c r="H447" s="209" t="str">
        <f>IF(ISERROR(VLOOKUP(A447,'Cadastro-Estoque'!A:G,1,FALSE)),"",VLOOKUP(A447,'Cadastro-Estoque'!A:G,3,FALSE))</f>
        <v/>
      </c>
      <c r="I447" s="209" t="str">
        <f>IF(A447="","",INDEX(Boletim!F456:F565,IFERROR(MATCH(Saidas!A447,'Cadastro-Estoque'!A455:A564,0)," ")))</f>
        <v/>
      </c>
    </row>
    <row r="448" spans="4:9" ht="18.75" customHeight="1" x14ac:dyDescent="0.25">
      <c r="D448" s="207"/>
      <c r="E448" s="209" t="str">
        <f t="shared" si="8"/>
        <v/>
      </c>
      <c r="F448" s="209" t="str">
        <f>IF(ISBLANK(A448),"",IF(ISERROR(VLOOKUP(A448,'Cadastro-Estoque'!A:G,1,FALSE)),"Produto não cadastrado",VLOOKUP(A448,'Cadastro-Estoque'!A:G,4,FALSE)))</f>
        <v/>
      </c>
      <c r="G448" s="209" t="str">
        <f>IF(ISBLANK(A448),"",IF(ISERROR(VLOOKUP(A448,'Cadastro-Estoque'!A:G,1,FALSE)),"Produto não cadastrado",VLOOKUP(A448,'Cadastro-Estoque'!A:G,2,FALSE)))</f>
        <v/>
      </c>
      <c r="H448" s="209" t="str">
        <f>IF(ISERROR(VLOOKUP(A448,'Cadastro-Estoque'!A:G,1,FALSE)),"",VLOOKUP(A448,'Cadastro-Estoque'!A:G,3,FALSE))</f>
        <v/>
      </c>
      <c r="I448" s="209" t="str">
        <f>IF(A448="","",INDEX(Boletim!F457:F566,IFERROR(MATCH(Saidas!A448,'Cadastro-Estoque'!A456:A565,0)," ")))</f>
        <v/>
      </c>
    </row>
    <row r="449" spans="4:9" ht="18.75" customHeight="1" x14ac:dyDescent="0.25">
      <c r="D449" s="207"/>
      <c r="E449" s="209" t="str">
        <f t="shared" si="8"/>
        <v/>
      </c>
      <c r="F449" s="209" t="str">
        <f>IF(ISBLANK(A449),"",IF(ISERROR(VLOOKUP(A449,'Cadastro-Estoque'!A:G,1,FALSE)),"Produto não cadastrado",VLOOKUP(A449,'Cadastro-Estoque'!A:G,4,FALSE)))</f>
        <v/>
      </c>
      <c r="G449" s="209" t="str">
        <f>IF(ISBLANK(A449),"",IF(ISERROR(VLOOKUP(A449,'Cadastro-Estoque'!A:G,1,FALSE)),"Produto não cadastrado",VLOOKUP(A449,'Cadastro-Estoque'!A:G,2,FALSE)))</f>
        <v/>
      </c>
      <c r="H449" s="209" t="str">
        <f>IF(ISERROR(VLOOKUP(A449,'Cadastro-Estoque'!A:G,1,FALSE)),"",VLOOKUP(A449,'Cadastro-Estoque'!A:G,3,FALSE))</f>
        <v/>
      </c>
      <c r="I449" s="209" t="str">
        <f>IF(A449="","",INDEX(Boletim!F458:F567,IFERROR(MATCH(Saidas!A449,'Cadastro-Estoque'!A457:A566,0)," ")))</f>
        <v/>
      </c>
    </row>
    <row r="450" spans="4:9" ht="18.75" customHeight="1" x14ac:dyDescent="0.25">
      <c r="D450" s="207"/>
      <c r="E450" s="209" t="str">
        <f t="shared" si="8"/>
        <v/>
      </c>
      <c r="F450" s="209" t="str">
        <f>IF(ISBLANK(A450),"",IF(ISERROR(VLOOKUP(A450,'Cadastro-Estoque'!A:G,1,FALSE)),"Produto não cadastrado",VLOOKUP(A450,'Cadastro-Estoque'!A:G,4,FALSE)))</f>
        <v/>
      </c>
      <c r="G450" s="209" t="str">
        <f>IF(ISBLANK(A450),"",IF(ISERROR(VLOOKUP(A450,'Cadastro-Estoque'!A:G,1,FALSE)),"Produto não cadastrado",VLOOKUP(A450,'Cadastro-Estoque'!A:G,2,FALSE)))</f>
        <v/>
      </c>
      <c r="H450" s="209" t="str">
        <f>IF(ISERROR(VLOOKUP(A450,'Cadastro-Estoque'!A:G,1,FALSE)),"",VLOOKUP(A450,'Cadastro-Estoque'!A:G,3,FALSE))</f>
        <v/>
      </c>
      <c r="I450" s="209" t="str">
        <f>IF(A450="","",INDEX(Boletim!F459:F568,IFERROR(MATCH(Saidas!A450,'Cadastro-Estoque'!A458:A567,0)," ")))</f>
        <v/>
      </c>
    </row>
    <row r="451" spans="4:9" ht="18.75" customHeight="1" x14ac:dyDescent="0.25">
      <c r="D451" s="207"/>
      <c r="E451" s="209" t="str">
        <f t="shared" si="8"/>
        <v/>
      </c>
      <c r="F451" s="209" t="str">
        <f>IF(ISBLANK(A451),"",IF(ISERROR(VLOOKUP(A451,'Cadastro-Estoque'!A:G,1,FALSE)),"Produto não cadastrado",VLOOKUP(A451,'Cadastro-Estoque'!A:G,4,FALSE)))</f>
        <v/>
      </c>
      <c r="G451" s="209" t="str">
        <f>IF(ISBLANK(A451),"",IF(ISERROR(VLOOKUP(A451,'Cadastro-Estoque'!A:G,1,FALSE)),"Produto não cadastrado",VLOOKUP(A451,'Cadastro-Estoque'!A:G,2,FALSE)))</f>
        <v/>
      </c>
      <c r="H451" s="209" t="str">
        <f>IF(ISERROR(VLOOKUP(A451,'Cadastro-Estoque'!A:G,1,FALSE)),"",VLOOKUP(A451,'Cadastro-Estoque'!A:G,3,FALSE))</f>
        <v/>
      </c>
      <c r="I451" s="209" t="str">
        <f>IF(A451="","",INDEX(Boletim!F460:F569,IFERROR(MATCH(Saidas!A451,'Cadastro-Estoque'!A459:A568,0)," ")))</f>
        <v/>
      </c>
    </row>
    <row r="452" spans="4:9" ht="18.75" customHeight="1" x14ac:dyDescent="0.25">
      <c r="D452" s="207"/>
      <c r="E452" s="209" t="str">
        <f t="shared" si="8"/>
        <v/>
      </c>
      <c r="F452" s="209" t="str">
        <f>IF(ISBLANK(A452),"",IF(ISERROR(VLOOKUP(A452,'Cadastro-Estoque'!A:G,1,FALSE)),"Produto não cadastrado",VLOOKUP(A452,'Cadastro-Estoque'!A:G,4,FALSE)))</f>
        <v/>
      </c>
      <c r="G452" s="209" t="str">
        <f>IF(ISBLANK(A452),"",IF(ISERROR(VLOOKUP(A452,'Cadastro-Estoque'!A:G,1,FALSE)),"Produto não cadastrado",VLOOKUP(A452,'Cadastro-Estoque'!A:G,2,FALSE)))</f>
        <v/>
      </c>
      <c r="H452" s="209" t="str">
        <f>IF(ISERROR(VLOOKUP(A452,'Cadastro-Estoque'!A:G,1,FALSE)),"",VLOOKUP(A452,'Cadastro-Estoque'!A:G,3,FALSE))</f>
        <v/>
      </c>
      <c r="I452" s="209" t="str">
        <f>IF(A452="","",INDEX(Boletim!F461:F570,IFERROR(MATCH(Saidas!A452,'Cadastro-Estoque'!A460:A569,0)," ")))</f>
        <v/>
      </c>
    </row>
    <row r="453" spans="4:9" ht="18.75" customHeight="1" x14ac:dyDescent="0.25">
      <c r="D453" s="207"/>
      <c r="E453" s="209" t="str">
        <f t="shared" si="8"/>
        <v/>
      </c>
      <c r="F453" s="209" t="str">
        <f>IF(ISBLANK(A453),"",IF(ISERROR(VLOOKUP(A453,'Cadastro-Estoque'!A:G,1,FALSE)),"Produto não cadastrado",VLOOKUP(A453,'Cadastro-Estoque'!A:G,4,FALSE)))</f>
        <v/>
      </c>
      <c r="G453" s="209" t="str">
        <f>IF(ISBLANK(A453),"",IF(ISERROR(VLOOKUP(A453,'Cadastro-Estoque'!A:G,1,FALSE)),"Produto não cadastrado",VLOOKUP(A453,'Cadastro-Estoque'!A:G,2,FALSE)))</f>
        <v/>
      </c>
      <c r="H453" s="209" t="str">
        <f>IF(ISERROR(VLOOKUP(A453,'Cadastro-Estoque'!A:G,1,FALSE)),"",VLOOKUP(A453,'Cadastro-Estoque'!A:G,3,FALSE))</f>
        <v/>
      </c>
      <c r="I453" s="209" t="str">
        <f>IF(A453="","",INDEX(Boletim!F462:F571,IFERROR(MATCH(Saidas!A453,'Cadastro-Estoque'!A461:A570,0)," ")))</f>
        <v/>
      </c>
    </row>
    <row r="454" spans="4:9" ht="18.75" customHeight="1" x14ac:dyDescent="0.25">
      <c r="D454" s="207"/>
      <c r="E454" s="209" t="str">
        <f t="shared" si="8"/>
        <v/>
      </c>
      <c r="F454" s="209" t="str">
        <f>IF(ISBLANK(A454),"",IF(ISERROR(VLOOKUP(A454,'Cadastro-Estoque'!A:G,1,FALSE)),"Produto não cadastrado",VLOOKUP(A454,'Cadastro-Estoque'!A:G,4,FALSE)))</f>
        <v/>
      </c>
      <c r="G454" s="209" t="str">
        <f>IF(ISBLANK(A454),"",IF(ISERROR(VLOOKUP(A454,'Cadastro-Estoque'!A:G,1,FALSE)),"Produto não cadastrado",VLOOKUP(A454,'Cadastro-Estoque'!A:G,2,FALSE)))</f>
        <v/>
      </c>
      <c r="H454" s="209" t="str">
        <f>IF(ISERROR(VLOOKUP(A454,'Cadastro-Estoque'!A:G,1,FALSE)),"",VLOOKUP(A454,'Cadastro-Estoque'!A:G,3,FALSE))</f>
        <v/>
      </c>
      <c r="I454" s="209" t="str">
        <f>IF(A454="","",INDEX(Boletim!F463:F572,IFERROR(MATCH(Saidas!A454,'Cadastro-Estoque'!A462:A571,0)," ")))</f>
        <v/>
      </c>
    </row>
    <row r="455" spans="4:9" ht="18.75" customHeight="1" x14ac:dyDescent="0.25">
      <c r="D455" s="207"/>
      <c r="E455" s="209" t="str">
        <f t="shared" si="8"/>
        <v/>
      </c>
      <c r="F455" s="209" t="str">
        <f>IF(ISBLANK(A455),"",IF(ISERROR(VLOOKUP(A455,'Cadastro-Estoque'!A:G,1,FALSE)),"Produto não cadastrado",VLOOKUP(A455,'Cadastro-Estoque'!A:G,4,FALSE)))</f>
        <v/>
      </c>
      <c r="G455" s="209" t="str">
        <f>IF(ISBLANK(A455),"",IF(ISERROR(VLOOKUP(A455,'Cadastro-Estoque'!A:G,1,FALSE)),"Produto não cadastrado",VLOOKUP(A455,'Cadastro-Estoque'!A:G,2,FALSE)))</f>
        <v/>
      </c>
      <c r="H455" s="209" t="str">
        <f>IF(ISERROR(VLOOKUP(A455,'Cadastro-Estoque'!A:G,1,FALSE)),"",VLOOKUP(A455,'Cadastro-Estoque'!A:G,3,FALSE))</f>
        <v/>
      </c>
      <c r="I455" s="209" t="str">
        <f>IF(A455="","",INDEX(Boletim!F464:F573,IFERROR(MATCH(Saidas!A455,'Cadastro-Estoque'!A463:A572,0)," ")))</f>
        <v/>
      </c>
    </row>
    <row r="456" spans="4:9" ht="18.75" customHeight="1" x14ac:dyDescent="0.25">
      <c r="D456" s="207"/>
      <c r="E456" s="209" t="str">
        <f t="shared" si="8"/>
        <v/>
      </c>
      <c r="F456" s="209" t="str">
        <f>IF(ISBLANK(A456),"",IF(ISERROR(VLOOKUP(A456,'Cadastro-Estoque'!A:G,1,FALSE)),"Produto não cadastrado",VLOOKUP(A456,'Cadastro-Estoque'!A:G,4,FALSE)))</f>
        <v/>
      </c>
      <c r="G456" s="209" t="str">
        <f>IF(ISBLANK(A456),"",IF(ISERROR(VLOOKUP(A456,'Cadastro-Estoque'!A:G,1,FALSE)),"Produto não cadastrado",VLOOKUP(A456,'Cadastro-Estoque'!A:G,2,FALSE)))</f>
        <v/>
      </c>
      <c r="H456" s="209" t="str">
        <f>IF(ISERROR(VLOOKUP(A456,'Cadastro-Estoque'!A:G,1,FALSE)),"",VLOOKUP(A456,'Cadastro-Estoque'!A:G,3,FALSE))</f>
        <v/>
      </c>
      <c r="I456" s="209" t="str">
        <f>IF(A456="","",INDEX(Boletim!F465:F574,IFERROR(MATCH(Saidas!A456,'Cadastro-Estoque'!A464:A573,0)," ")))</f>
        <v/>
      </c>
    </row>
    <row r="457" spans="4:9" ht="18.75" customHeight="1" x14ac:dyDescent="0.25">
      <c r="D457" s="207"/>
      <c r="E457" s="209" t="str">
        <f t="shared" si="8"/>
        <v/>
      </c>
      <c r="F457" s="209" t="str">
        <f>IF(ISBLANK(A457),"",IF(ISERROR(VLOOKUP(A457,'Cadastro-Estoque'!A:G,1,FALSE)),"Produto não cadastrado",VLOOKUP(A457,'Cadastro-Estoque'!A:G,4,FALSE)))</f>
        <v/>
      </c>
      <c r="G457" s="209" t="str">
        <f>IF(ISBLANK(A457),"",IF(ISERROR(VLOOKUP(A457,'Cadastro-Estoque'!A:G,1,FALSE)),"Produto não cadastrado",VLOOKUP(A457,'Cadastro-Estoque'!A:G,2,FALSE)))</f>
        <v/>
      </c>
      <c r="H457" s="209" t="str">
        <f>IF(ISERROR(VLOOKUP(A457,'Cadastro-Estoque'!A:G,1,FALSE)),"",VLOOKUP(A457,'Cadastro-Estoque'!A:G,3,FALSE))</f>
        <v/>
      </c>
      <c r="I457" s="209" t="str">
        <f>IF(A457="","",INDEX(Boletim!F466:F575,IFERROR(MATCH(Saidas!A457,'Cadastro-Estoque'!A465:A574,0)," ")))</f>
        <v/>
      </c>
    </row>
    <row r="458" spans="4:9" ht="18.75" customHeight="1" x14ac:dyDescent="0.25">
      <c r="D458" s="207"/>
      <c r="E458" s="209" t="str">
        <f t="shared" si="8"/>
        <v/>
      </c>
      <c r="F458" s="209" t="str">
        <f>IF(ISBLANK(A458),"",IF(ISERROR(VLOOKUP(A458,'Cadastro-Estoque'!A:G,1,FALSE)),"Produto não cadastrado",VLOOKUP(A458,'Cadastro-Estoque'!A:G,4,FALSE)))</f>
        <v/>
      </c>
      <c r="G458" s="209" t="str">
        <f>IF(ISBLANK(A458),"",IF(ISERROR(VLOOKUP(A458,'Cadastro-Estoque'!A:G,1,FALSE)),"Produto não cadastrado",VLOOKUP(A458,'Cadastro-Estoque'!A:G,2,FALSE)))</f>
        <v/>
      </c>
      <c r="H458" s="209" t="str">
        <f>IF(ISERROR(VLOOKUP(A458,'Cadastro-Estoque'!A:G,1,FALSE)),"",VLOOKUP(A458,'Cadastro-Estoque'!A:G,3,FALSE))</f>
        <v/>
      </c>
      <c r="I458" s="209" t="str">
        <f>IF(A458="","",INDEX(Boletim!F467:F576,IFERROR(MATCH(Saidas!A458,'Cadastro-Estoque'!A466:A575,0)," ")))</f>
        <v/>
      </c>
    </row>
    <row r="459" spans="4:9" ht="18.75" customHeight="1" x14ac:dyDescent="0.25">
      <c r="D459" s="207"/>
      <c r="E459" s="209" t="str">
        <f t="shared" si="8"/>
        <v/>
      </c>
      <c r="F459" s="209" t="str">
        <f>IF(ISBLANK(A459),"",IF(ISERROR(VLOOKUP(A459,'Cadastro-Estoque'!A:G,1,FALSE)),"Produto não cadastrado",VLOOKUP(A459,'Cadastro-Estoque'!A:G,4,FALSE)))</f>
        <v/>
      </c>
      <c r="G459" s="209" t="str">
        <f>IF(ISBLANK(A459),"",IF(ISERROR(VLOOKUP(A459,'Cadastro-Estoque'!A:G,1,FALSE)),"Produto não cadastrado",VLOOKUP(A459,'Cadastro-Estoque'!A:G,2,FALSE)))</f>
        <v/>
      </c>
      <c r="H459" s="209" t="str">
        <f>IF(ISERROR(VLOOKUP(A459,'Cadastro-Estoque'!A:G,1,FALSE)),"",VLOOKUP(A459,'Cadastro-Estoque'!A:G,3,FALSE))</f>
        <v/>
      </c>
      <c r="I459" s="209" t="str">
        <f>IF(A459="","",INDEX(Boletim!F468:F577,IFERROR(MATCH(Saidas!A459,'Cadastro-Estoque'!A467:A576,0)," ")))</f>
        <v/>
      </c>
    </row>
    <row r="460" spans="4:9" ht="18.75" customHeight="1" x14ac:dyDescent="0.25">
      <c r="D460" s="207"/>
      <c r="E460" s="209" t="str">
        <f t="shared" si="8"/>
        <v/>
      </c>
      <c r="F460" s="209" t="str">
        <f>IF(ISBLANK(A460),"",IF(ISERROR(VLOOKUP(A460,'Cadastro-Estoque'!A:G,1,FALSE)),"Produto não cadastrado",VLOOKUP(A460,'Cadastro-Estoque'!A:G,4,FALSE)))</f>
        <v/>
      </c>
      <c r="G460" s="209" t="str">
        <f>IF(ISBLANK(A460),"",IF(ISERROR(VLOOKUP(A460,'Cadastro-Estoque'!A:G,1,FALSE)),"Produto não cadastrado",VLOOKUP(A460,'Cadastro-Estoque'!A:G,2,FALSE)))</f>
        <v/>
      </c>
      <c r="H460" s="209" t="str">
        <f>IF(ISERROR(VLOOKUP(A460,'Cadastro-Estoque'!A:G,1,FALSE)),"",VLOOKUP(A460,'Cadastro-Estoque'!A:G,3,FALSE))</f>
        <v/>
      </c>
      <c r="I460" s="209" t="str">
        <f>IF(A460="","",INDEX(Boletim!F469:F578,IFERROR(MATCH(Saidas!A460,'Cadastro-Estoque'!A468:A577,0)," ")))</f>
        <v/>
      </c>
    </row>
    <row r="461" spans="4:9" ht="18.75" customHeight="1" x14ac:dyDescent="0.25">
      <c r="D461" s="207"/>
      <c r="E461" s="209" t="str">
        <f t="shared" si="8"/>
        <v/>
      </c>
      <c r="F461" s="209" t="str">
        <f>IF(ISBLANK(A461),"",IF(ISERROR(VLOOKUP(A461,'Cadastro-Estoque'!A:G,1,FALSE)),"Produto não cadastrado",VLOOKUP(A461,'Cadastro-Estoque'!A:G,4,FALSE)))</f>
        <v/>
      </c>
      <c r="G461" s="209" t="str">
        <f>IF(ISBLANK(A461),"",IF(ISERROR(VLOOKUP(A461,'Cadastro-Estoque'!A:G,1,FALSE)),"Produto não cadastrado",VLOOKUP(A461,'Cadastro-Estoque'!A:G,2,FALSE)))</f>
        <v/>
      </c>
      <c r="H461" s="209" t="str">
        <f>IF(ISERROR(VLOOKUP(A461,'Cadastro-Estoque'!A:G,1,FALSE)),"",VLOOKUP(A461,'Cadastro-Estoque'!A:G,3,FALSE))</f>
        <v/>
      </c>
      <c r="I461" s="209" t="str">
        <f>IF(A461="","",INDEX(Boletim!F470:F579,IFERROR(MATCH(Saidas!A461,'Cadastro-Estoque'!A469:A578,0)," ")))</f>
        <v/>
      </c>
    </row>
    <row r="462" spans="4:9" ht="18.75" customHeight="1" x14ac:dyDescent="0.25">
      <c r="D462" s="207"/>
      <c r="E462" s="209" t="str">
        <f t="shared" si="8"/>
        <v/>
      </c>
      <c r="F462" s="209" t="str">
        <f>IF(ISBLANK(A462),"",IF(ISERROR(VLOOKUP(A462,'Cadastro-Estoque'!A:G,1,FALSE)),"Produto não cadastrado",VLOOKUP(A462,'Cadastro-Estoque'!A:G,4,FALSE)))</f>
        <v/>
      </c>
      <c r="G462" s="209" t="str">
        <f>IF(ISBLANK(A462),"",IF(ISERROR(VLOOKUP(A462,'Cadastro-Estoque'!A:G,1,FALSE)),"Produto não cadastrado",VLOOKUP(A462,'Cadastro-Estoque'!A:G,2,FALSE)))</f>
        <v/>
      </c>
      <c r="H462" s="209" t="str">
        <f>IF(ISERROR(VLOOKUP(A462,'Cadastro-Estoque'!A:G,1,FALSE)),"",VLOOKUP(A462,'Cadastro-Estoque'!A:G,3,FALSE))</f>
        <v/>
      </c>
      <c r="I462" s="209" t="str">
        <f>IF(A462="","",INDEX(Boletim!F471:F580,IFERROR(MATCH(Saidas!A462,'Cadastro-Estoque'!A470:A579,0)," ")))</f>
        <v/>
      </c>
    </row>
    <row r="463" spans="4:9" ht="18.75" customHeight="1" x14ac:dyDescent="0.25">
      <c r="D463" s="207"/>
      <c r="E463" s="209" t="str">
        <f t="shared" si="8"/>
        <v/>
      </c>
      <c r="F463" s="209" t="str">
        <f>IF(ISBLANK(A463),"",IF(ISERROR(VLOOKUP(A463,'Cadastro-Estoque'!A:G,1,FALSE)),"Produto não cadastrado",VLOOKUP(A463,'Cadastro-Estoque'!A:G,4,FALSE)))</f>
        <v/>
      </c>
      <c r="G463" s="209" t="str">
        <f>IF(ISBLANK(A463),"",IF(ISERROR(VLOOKUP(A463,'Cadastro-Estoque'!A:G,1,FALSE)),"Produto não cadastrado",VLOOKUP(A463,'Cadastro-Estoque'!A:G,2,FALSE)))</f>
        <v/>
      </c>
      <c r="H463" s="209" t="str">
        <f>IF(ISERROR(VLOOKUP(A463,'Cadastro-Estoque'!A:G,1,FALSE)),"",VLOOKUP(A463,'Cadastro-Estoque'!A:G,3,FALSE))</f>
        <v/>
      </c>
      <c r="I463" s="209" t="str">
        <f>IF(A463="","",INDEX(Boletim!F472:F581,IFERROR(MATCH(Saidas!A463,'Cadastro-Estoque'!A471:A580,0)," ")))</f>
        <v/>
      </c>
    </row>
    <row r="464" spans="4:9" ht="18.75" customHeight="1" x14ac:dyDescent="0.25">
      <c r="D464" s="207"/>
      <c r="E464" s="209" t="str">
        <f t="shared" si="8"/>
        <v/>
      </c>
      <c r="F464" s="209" t="str">
        <f>IF(ISBLANK(A464),"",IF(ISERROR(VLOOKUP(A464,'Cadastro-Estoque'!A:G,1,FALSE)),"Produto não cadastrado",VLOOKUP(A464,'Cadastro-Estoque'!A:G,4,FALSE)))</f>
        <v/>
      </c>
      <c r="G464" s="209" t="str">
        <f>IF(ISBLANK(A464),"",IF(ISERROR(VLOOKUP(A464,'Cadastro-Estoque'!A:G,1,FALSE)),"Produto não cadastrado",VLOOKUP(A464,'Cadastro-Estoque'!A:G,2,FALSE)))</f>
        <v/>
      </c>
      <c r="H464" s="209" t="str">
        <f>IF(ISERROR(VLOOKUP(A464,'Cadastro-Estoque'!A:G,1,FALSE)),"",VLOOKUP(A464,'Cadastro-Estoque'!A:G,3,FALSE))</f>
        <v/>
      </c>
      <c r="I464" s="209" t="str">
        <f>IF(A464="","",INDEX(Boletim!F473:F582,IFERROR(MATCH(Saidas!A464,'Cadastro-Estoque'!A472:A581,0)," ")))</f>
        <v/>
      </c>
    </row>
    <row r="465" spans="4:9" ht="18.75" customHeight="1" x14ac:dyDescent="0.25">
      <c r="D465" s="207"/>
      <c r="E465" s="209" t="str">
        <f t="shared" si="8"/>
        <v/>
      </c>
      <c r="F465" s="209" t="str">
        <f>IF(ISBLANK(A465),"",IF(ISERROR(VLOOKUP(A465,'Cadastro-Estoque'!A:G,1,FALSE)),"Produto não cadastrado",VLOOKUP(A465,'Cadastro-Estoque'!A:G,4,FALSE)))</f>
        <v/>
      </c>
      <c r="G465" s="209" t="str">
        <f>IF(ISBLANK(A465),"",IF(ISERROR(VLOOKUP(A465,'Cadastro-Estoque'!A:G,1,FALSE)),"Produto não cadastrado",VLOOKUP(A465,'Cadastro-Estoque'!A:G,2,FALSE)))</f>
        <v/>
      </c>
      <c r="H465" s="209" t="str">
        <f>IF(ISERROR(VLOOKUP(A465,'Cadastro-Estoque'!A:G,1,FALSE)),"",VLOOKUP(A465,'Cadastro-Estoque'!A:G,3,FALSE))</f>
        <v/>
      </c>
      <c r="I465" s="209" t="str">
        <f>IF(A465="","",INDEX(Boletim!F474:F583,IFERROR(MATCH(Saidas!A465,'Cadastro-Estoque'!A473:A582,0)," ")))</f>
        <v/>
      </c>
    </row>
    <row r="466" spans="4:9" ht="18.75" customHeight="1" x14ac:dyDescent="0.25">
      <c r="D466" s="207"/>
      <c r="E466" s="209" t="str">
        <f t="shared" si="8"/>
        <v/>
      </c>
      <c r="F466" s="209" t="str">
        <f>IF(ISBLANK(A466),"",IF(ISERROR(VLOOKUP(A466,'Cadastro-Estoque'!A:G,1,FALSE)),"Produto não cadastrado",VLOOKUP(A466,'Cadastro-Estoque'!A:G,4,FALSE)))</f>
        <v/>
      </c>
      <c r="G466" s="209" t="str">
        <f>IF(ISBLANK(A466),"",IF(ISERROR(VLOOKUP(A466,'Cadastro-Estoque'!A:G,1,FALSE)),"Produto não cadastrado",VLOOKUP(A466,'Cadastro-Estoque'!A:G,2,FALSE)))</f>
        <v/>
      </c>
      <c r="H466" s="209" t="str">
        <f>IF(ISERROR(VLOOKUP(A466,'Cadastro-Estoque'!A:G,1,FALSE)),"",VLOOKUP(A466,'Cadastro-Estoque'!A:G,3,FALSE))</f>
        <v/>
      </c>
      <c r="I466" s="209" t="str">
        <f>IF(A466="","",INDEX(Boletim!F475:F584,IFERROR(MATCH(Saidas!A466,'Cadastro-Estoque'!A474:A583,0)," ")))</f>
        <v/>
      </c>
    </row>
    <row r="467" spans="4:9" ht="18.75" customHeight="1" x14ac:dyDescent="0.25">
      <c r="D467" s="207"/>
      <c r="E467" s="209" t="str">
        <f t="shared" ref="E467:E530" si="9">IF(ISBLANK(A467),"",C467*D467)</f>
        <v/>
      </c>
      <c r="F467" s="209" t="str">
        <f>IF(ISBLANK(A467),"",IF(ISERROR(VLOOKUP(A467,'Cadastro-Estoque'!A:G,1,FALSE)),"Produto não cadastrado",VLOOKUP(A467,'Cadastro-Estoque'!A:G,4,FALSE)))</f>
        <v/>
      </c>
      <c r="G467" s="209" t="str">
        <f>IF(ISBLANK(A467),"",IF(ISERROR(VLOOKUP(A467,'Cadastro-Estoque'!A:G,1,FALSE)),"Produto não cadastrado",VLOOKUP(A467,'Cadastro-Estoque'!A:G,2,FALSE)))</f>
        <v/>
      </c>
      <c r="H467" s="209" t="str">
        <f>IF(ISERROR(VLOOKUP(A467,'Cadastro-Estoque'!A:G,1,FALSE)),"",VLOOKUP(A467,'Cadastro-Estoque'!A:G,3,FALSE))</f>
        <v/>
      </c>
      <c r="I467" s="209" t="str">
        <f>IF(A467="","",INDEX(Boletim!F476:F585,IFERROR(MATCH(Saidas!A467,'Cadastro-Estoque'!A475:A584,0)," ")))</f>
        <v/>
      </c>
    </row>
    <row r="468" spans="4:9" ht="18.75" customHeight="1" x14ac:dyDescent="0.25">
      <c r="D468" s="207"/>
      <c r="E468" s="209" t="str">
        <f t="shared" si="9"/>
        <v/>
      </c>
      <c r="F468" s="209" t="str">
        <f>IF(ISBLANK(A468),"",IF(ISERROR(VLOOKUP(A468,'Cadastro-Estoque'!A:G,1,FALSE)),"Produto não cadastrado",VLOOKUP(A468,'Cadastro-Estoque'!A:G,4,FALSE)))</f>
        <v/>
      </c>
      <c r="G468" s="209" t="str">
        <f>IF(ISBLANK(A468),"",IF(ISERROR(VLOOKUP(A468,'Cadastro-Estoque'!A:G,1,FALSE)),"Produto não cadastrado",VLOOKUP(A468,'Cadastro-Estoque'!A:G,2,FALSE)))</f>
        <v/>
      </c>
      <c r="H468" s="209" t="str">
        <f>IF(ISERROR(VLOOKUP(A468,'Cadastro-Estoque'!A:G,1,FALSE)),"",VLOOKUP(A468,'Cadastro-Estoque'!A:G,3,FALSE))</f>
        <v/>
      </c>
      <c r="I468" s="209" t="str">
        <f>IF(A468="","",INDEX(Boletim!F477:F586,IFERROR(MATCH(Saidas!A468,'Cadastro-Estoque'!A476:A585,0)," ")))</f>
        <v/>
      </c>
    </row>
    <row r="469" spans="4:9" ht="18.75" customHeight="1" x14ac:dyDescent="0.25">
      <c r="D469" s="207"/>
      <c r="E469" s="209" t="str">
        <f t="shared" si="9"/>
        <v/>
      </c>
      <c r="F469" s="209" t="str">
        <f>IF(ISBLANK(A469),"",IF(ISERROR(VLOOKUP(A469,'Cadastro-Estoque'!A:G,1,FALSE)),"Produto não cadastrado",VLOOKUP(A469,'Cadastro-Estoque'!A:G,4,FALSE)))</f>
        <v/>
      </c>
      <c r="G469" s="209" t="str">
        <f>IF(ISBLANK(A469),"",IF(ISERROR(VLOOKUP(A469,'Cadastro-Estoque'!A:G,1,FALSE)),"Produto não cadastrado",VLOOKUP(A469,'Cadastro-Estoque'!A:G,2,FALSE)))</f>
        <v/>
      </c>
      <c r="H469" s="209" t="str">
        <f>IF(ISERROR(VLOOKUP(A469,'Cadastro-Estoque'!A:G,1,FALSE)),"",VLOOKUP(A469,'Cadastro-Estoque'!A:G,3,FALSE))</f>
        <v/>
      </c>
      <c r="I469" s="209" t="str">
        <f>IF(A469="","",INDEX(Boletim!F478:F587,IFERROR(MATCH(Saidas!A469,'Cadastro-Estoque'!A477:A586,0)," ")))</f>
        <v/>
      </c>
    </row>
    <row r="470" spans="4:9" ht="18.75" customHeight="1" x14ac:dyDescent="0.25">
      <c r="D470" s="207"/>
      <c r="E470" s="209" t="str">
        <f t="shared" si="9"/>
        <v/>
      </c>
      <c r="F470" s="209" t="str">
        <f>IF(ISBLANK(A470),"",IF(ISERROR(VLOOKUP(A470,'Cadastro-Estoque'!A:G,1,FALSE)),"Produto não cadastrado",VLOOKUP(A470,'Cadastro-Estoque'!A:G,4,FALSE)))</f>
        <v/>
      </c>
      <c r="G470" s="209" t="str">
        <f>IF(ISBLANK(A470),"",IF(ISERROR(VLOOKUP(A470,'Cadastro-Estoque'!A:G,1,FALSE)),"Produto não cadastrado",VLOOKUP(A470,'Cadastro-Estoque'!A:G,2,FALSE)))</f>
        <v/>
      </c>
      <c r="H470" s="209" t="str">
        <f>IF(ISERROR(VLOOKUP(A470,'Cadastro-Estoque'!A:G,1,FALSE)),"",VLOOKUP(A470,'Cadastro-Estoque'!A:G,3,FALSE))</f>
        <v/>
      </c>
      <c r="I470" s="209" t="str">
        <f>IF(A470="","",INDEX(Boletim!F479:F588,IFERROR(MATCH(Saidas!A470,'Cadastro-Estoque'!A478:A587,0)," ")))</f>
        <v/>
      </c>
    </row>
    <row r="471" spans="4:9" ht="18.75" customHeight="1" x14ac:dyDescent="0.25">
      <c r="D471" s="207"/>
      <c r="E471" s="209" t="str">
        <f t="shared" si="9"/>
        <v/>
      </c>
      <c r="F471" s="209" t="str">
        <f>IF(ISBLANK(A471),"",IF(ISERROR(VLOOKUP(A471,'Cadastro-Estoque'!A:G,1,FALSE)),"Produto não cadastrado",VLOOKUP(A471,'Cadastro-Estoque'!A:G,4,FALSE)))</f>
        <v/>
      </c>
      <c r="G471" s="209" t="str">
        <f>IF(ISBLANK(A471),"",IF(ISERROR(VLOOKUP(A471,'Cadastro-Estoque'!A:G,1,FALSE)),"Produto não cadastrado",VLOOKUP(A471,'Cadastro-Estoque'!A:G,2,FALSE)))</f>
        <v/>
      </c>
      <c r="H471" s="209" t="str">
        <f>IF(ISERROR(VLOOKUP(A471,'Cadastro-Estoque'!A:G,1,FALSE)),"",VLOOKUP(A471,'Cadastro-Estoque'!A:G,3,FALSE))</f>
        <v/>
      </c>
      <c r="I471" s="209" t="str">
        <f>IF(A471="","",INDEX(Boletim!F480:F589,IFERROR(MATCH(Saidas!A471,'Cadastro-Estoque'!A479:A588,0)," ")))</f>
        <v/>
      </c>
    </row>
    <row r="472" spans="4:9" ht="18.75" customHeight="1" x14ac:dyDescent="0.25">
      <c r="D472" s="207"/>
      <c r="E472" s="209" t="str">
        <f t="shared" si="9"/>
        <v/>
      </c>
      <c r="F472" s="209" t="str">
        <f>IF(ISBLANK(A472),"",IF(ISERROR(VLOOKUP(A472,'Cadastro-Estoque'!A:G,1,FALSE)),"Produto não cadastrado",VLOOKUP(A472,'Cadastro-Estoque'!A:G,4,FALSE)))</f>
        <v/>
      </c>
      <c r="G472" s="209" t="str">
        <f>IF(ISBLANK(A472),"",IF(ISERROR(VLOOKUP(A472,'Cadastro-Estoque'!A:G,1,FALSE)),"Produto não cadastrado",VLOOKUP(A472,'Cadastro-Estoque'!A:G,2,FALSE)))</f>
        <v/>
      </c>
      <c r="H472" s="209" t="str">
        <f>IF(ISERROR(VLOOKUP(A472,'Cadastro-Estoque'!A:G,1,FALSE)),"",VLOOKUP(A472,'Cadastro-Estoque'!A:G,3,FALSE))</f>
        <v/>
      </c>
      <c r="I472" s="209" t="str">
        <f>IF(A472="","",INDEX(Boletim!F481:F590,IFERROR(MATCH(Saidas!A472,'Cadastro-Estoque'!A480:A589,0)," ")))</f>
        <v/>
      </c>
    </row>
    <row r="473" spans="4:9" ht="18.75" customHeight="1" x14ac:dyDescent="0.25">
      <c r="D473" s="207"/>
      <c r="E473" s="209" t="str">
        <f t="shared" si="9"/>
        <v/>
      </c>
      <c r="F473" s="209" t="str">
        <f>IF(ISBLANK(A473),"",IF(ISERROR(VLOOKUP(A473,'Cadastro-Estoque'!A:G,1,FALSE)),"Produto não cadastrado",VLOOKUP(A473,'Cadastro-Estoque'!A:G,4,FALSE)))</f>
        <v/>
      </c>
      <c r="G473" s="209" t="str">
        <f>IF(ISBLANK(A473),"",IF(ISERROR(VLOOKUP(A473,'Cadastro-Estoque'!A:G,1,FALSE)),"Produto não cadastrado",VLOOKUP(A473,'Cadastro-Estoque'!A:G,2,FALSE)))</f>
        <v/>
      </c>
      <c r="H473" s="209" t="str">
        <f>IF(ISERROR(VLOOKUP(A473,'Cadastro-Estoque'!A:G,1,FALSE)),"",VLOOKUP(A473,'Cadastro-Estoque'!A:G,3,FALSE))</f>
        <v/>
      </c>
      <c r="I473" s="209" t="str">
        <f>IF(A473="","",INDEX(Boletim!F482:F591,IFERROR(MATCH(Saidas!A473,'Cadastro-Estoque'!A481:A590,0)," ")))</f>
        <v/>
      </c>
    </row>
    <row r="474" spans="4:9" ht="18.75" customHeight="1" x14ac:dyDescent="0.25">
      <c r="D474" s="207"/>
      <c r="E474" s="209" t="str">
        <f t="shared" si="9"/>
        <v/>
      </c>
      <c r="F474" s="209" t="str">
        <f>IF(ISBLANK(A474),"",IF(ISERROR(VLOOKUP(A474,'Cadastro-Estoque'!A:G,1,FALSE)),"Produto não cadastrado",VLOOKUP(A474,'Cadastro-Estoque'!A:G,4,FALSE)))</f>
        <v/>
      </c>
      <c r="G474" s="209" t="str">
        <f>IF(ISBLANK(A474),"",IF(ISERROR(VLOOKUP(A474,'Cadastro-Estoque'!A:G,1,FALSE)),"Produto não cadastrado",VLOOKUP(A474,'Cadastro-Estoque'!A:G,2,FALSE)))</f>
        <v/>
      </c>
      <c r="H474" s="209" t="str">
        <f>IF(ISERROR(VLOOKUP(A474,'Cadastro-Estoque'!A:G,1,FALSE)),"",VLOOKUP(A474,'Cadastro-Estoque'!A:G,3,FALSE))</f>
        <v/>
      </c>
      <c r="I474" s="209" t="str">
        <f>IF(A474="","",INDEX(Boletim!F483:F592,IFERROR(MATCH(Saidas!A474,'Cadastro-Estoque'!A482:A591,0)," ")))</f>
        <v/>
      </c>
    </row>
    <row r="475" spans="4:9" ht="18.75" customHeight="1" x14ac:dyDescent="0.25">
      <c r="D475" s="207"/>
      <c r="E475" s="209" t="str">
        <f t="shared" si="9"/>
        <v/>
      </c>
      <c r="F475" s="209" t="str">
        <f>IF(ISBLANK(A475),"",IF(ISERROR(VLOOKUP(A475,'Cadastro-Estoque'!A:G,1,FALSE)),"Produto não cadastrado",VLOOKUP(A475,'Cadastro-Estoque'!A:G,4,FALSE)))</f>
        <v/>
      </c>
      <c r="G475" s="209" t="str">
        <f>IF(ISBLANK(A475),"",IF(ISERROR(VLOOKUP(A475,'Cadastro-Estoque'!A:G,1,FALSE)),"Produto não cadastrado",VLOOKUP(A475,'Cadastro-Estoque'!A:G,2,FALSE)))</f>
        <v/>
      </c>
      <c r="H475" s="209" t="str">
        <f>IF(ISERROR(VLOOKUP(A475,'Cadastro-Estoque'!A:G,1,FALSE)),"",VLOOKUP(A475,'Cadastro-Estoque'!A:G,3,FALSE))</f>
        <v/>
      </c>
      <c r="I475" s="209" t="str">
        <f>IF(A475="","",INDEX(Boletim!F484:F593,IFERROR(MATCH(Saidas!A475,'Cadastro-Estoque'!A483:A592,0)," ")))</f>
        <v/>
      </c>
    </row>
    <row r="476" spans="4:9" ht="18.75" customHeight="1" x14ac:dyDescent="0.25">
      <c r="D476" s="207"/>
      <c r="E476" s="209" t="str">
        <f t="shared" si="9"/>
        <v/>
      </c>
      <c r="F476" s="209" t="str">
        <f>IF(ISBLANK(A476),"",IF(ISERROR(VLOOKUP(A476,'Cadastro-Estoque'!A:G,1,FALSE)),"Produto não cadastrado",VLOOKUP(A476,'Cadastro-Estoque'!A:G,4,FALSE)))</f>
        <v/>
      </c>
      <c r="G476" s="209" t="str">
        <f>IF(ISBLANK(A476),"",IF(ISERROR(VLOOKUP(A476,'Cadastro-Estoque'!A:G,1,FALSE)),"Produto não cadastrado",VLOOKUP(A476,'Cadastro-Estoque'!A:G,2,FALSE)))</f>
        <v/>
      </c>
      <c r="H476" s="209" t="str">
        <f>IF(ISERROR(VLOOKUP(A476,'Cadastro-Estoque'!A:G,1,FALSE)),"",VLOOKUP(A476,'Cadastro-Estoque'!A:G,3,FALSE))</f>
        <v/>
      </c>
      <c r="I476" s="209" t="str">
        <f>IF(A476="","",INDEX(Boletim!F485:F594,IFERROR(MATCH(Saidas!A476,'Cadastro-Estoque'!A484:A593,0)," ")))</f>
        <v/>
      </c>
    </row>
    <row r="477" spans="4:9" ht="18.75" customHeight="1" x14ac:dyDescent="0.25">
      <c r="D477" s="207"/>
      <c r="E477" s="209" t="str">
        <f t="shared" si="9"/>
        <v/>
      </c>
      <c r="F477" s="209" t="str">
        <f>IF(ISBLANK(A477),"",IF(ISERROR(VLOOKUP(A477,'Cadastro-Estoque'!A:G,1,FALSE)),"Produto não cadastrado",VLOOKUP(A477,'Cadastro-Estoque'!A:G,4,FALSE)))</f>
        <v/>
      </c>
      <c r="G477" s="209" t="str">
        <f>IF(ISBLANK(A477),"",IF(ISERROR(VLOOKUP(A477,'Cadastro-Estoque'!A:G,1,FALSE)),"Produto não cadastrado",VLOOKUP(A477,'Cadastro-Estoque'!A:G,2,FALSE)))</f>
        <v/>
      </c>
      <c r="H477" s="209" t="str">
        <f>IF(ISERROR(VLOOKUP(A477,'Cadastro-Estoque'!A:G,1,FALSE)),"",VLOOKUP(A477,'Cadastro-Estoque'!A:G,3,FALSE))</f>
        <v/>
      </c>
      <c r="I477" s="209" t="str">
        <f>IF(A477="","",INDEX(Boletim!F486:F595,IFERROR(MATCH(Saidas!A477,'Cadastro-Estoque'!A485:A594,0)," ")))</f>
        <v/>
      </c>
    </row>
    <row r="478" spans="4:9" ht="18.75" customHeight="1" x14ac:dyDescent="0.25">
      <c r="D478" s="207"/>
      <c r="E478" s="209" t="str">
        <f t="shared" si="9"/>
        <v/>
      </c>
      <c r="F478" s="209" t="str">
        <f>IF(ISBLANK(A478),"",IF(ISERROR(VLOOKUP(A478,'Cadastro-Estoque'!A:G,1,FALSE)),"Produto não cadastrado",VLOOKUP(A478,'Cadastro-Estoque'!A:G,4,FALSE)))</f>
        <v/>
      </c>
      <c r="G478" s="209" t="str">
        <f>IF(ISBLANK(A478),"",IF(ISERROR(VLOOKUP(A478,'Cadastro-Estoque'!A:G,1,FALSE)),"Produto não cadastrado",VLOOKUP(A478,'Cadastro-Estoque'!A:G,2,FALSE)))</f>
        <v/>
      </c>
      <c r="H478" s="209" t="str">
        <f>IF(ISERROR(VLOOKUP(A478,'Cadastro-Estoque'!A:G,1,FALSE)),"",VLOOKUP(A478,'Cadastro-Estoque'!A:G,3,FALSE))</f>
        <v/>
      </c>
      <c r="I478" s="209" t="str">
        <f>IF(A478="","",INDEX(Boletim!F487:F596,IFERROR(MATCH(Saidas!A478,'Cadastro-Estoque'!A486:A595,0)," ")))</f>
        <v/>
      </c>
    </row>
    <row r="479" spans="4:9" ht="18.75" customHeight="1" x14ac:dyDescent="0.25">
      <c r="D479" s="207"/>
      <c r="E479" s="209" t="str">
        <f t="shared" si="9"/>
        <v/>
      </c>
      <c r="F479" s="209" t="str">
        <f>IF(ISBLANK(A479),"",IF(ISERROR(VLOOKUP(A479,'Cadastro-Estoque'!A:G,1,FALSE)),"Produto não cadastrado",VLOOKUP(A479,'Cadastro-Estoque'!A:G,4,FALSE)))</f>
        <v/>
      </c>
      <c r="G479" s="209" t="str">
        <f>IF(ISBLANK(A479),"",IF(ISERROR(VLOOKUP(A479,'Cadastro-Estoque'!A:G,1,FALSE)),"Produto não cadastrado",VLOOKUP(A479,'Cadastro-Estoque'!A:G,2,FALSE)))</f>
        <v/>
      </c>
      <c r="H479" s="209" t="str">
        <f>IF(ISERROR(VLOOKUP(A479,'Cadastro-Estoque'!A:G,1,FALSE)),"",VLOOKUP(A479,'Cadastro-Estoque'!A:G,3,FALSE))</f>
        <v/>
      </c>
      <c r="I479" s="209" t="str">
        <f>IF(A479="","",INDEX(Boletim!F488:F597,IFERROR(MATCH(Saidas!A479,'Cadastro-Estoque'!A487:A596,0)," ")))</f>
        <v/>
      </c>
    </row>
    <row r="480" spans="4:9" ht="18.75" customHeight="1" x14ac:dyDescent="0.25">
      <c r="D480" s="207"/>
      <c r="E480" s="209" t="str">
        <f t="shared" si="9"/>
        <v/>
      </c>
      <c r="F480" s="209" t="str">
        <f>IF(ISBLANK(A480),"",IF(ISERROR(VLOOKUP(A480,'Cadastro-Estoque'!A:G,1,FALSE)),"Produto não cadastrado",VLOOKUP(A480,'Cadastro-Estoque'!A:G,4,FALSE)))</f>
        <v/>
      </c>
      <c r="G480" s="209" t="str">
        <f>IF(ISBLANK(A480),"",IF(ISERROR(VLOOKUP(A480,'Cadastro-Estoque'!A:G,1,FALSE)),"Produto não cadastrado",VLOOKUP(A480,'Cadastro-Estoque'!A:G,2,FALSE)))</f>
        <v/>
      </c>
      <c r="H480" s="209" t="str">
        <f>IF(ISERROR(VLOOKUP(A480,'Cadastro-Estoque'!A:G,1,FALSE)),"",VLOOKUP(A480,'Cadastro-Estoque'!A:G,3,FALSE))</f>
        <v/>
      </c>
      <c r="I480" s="209" t="str">
        <f>IF(A480="","",INDEX(Boletim!F489:F598,IFERROR(MATCH(Saidas!A480,'Cadastro-Estoque'!A488:A597,0)," ")))</f>
        <v/>
      </c>
    </row>
    <row r="481" spans="4:9" ht="18.75" customHeight="1" x14ac:dyDescent="0.25">
      <c r="D481" s="207"/>
      <c r="E481" s="209" t="str">
        <f t="shared" si="9"/>
        <v/>
      </c>
      <c r="F481" s="209" t="str">
        <f>IF(ISBLANK(A481),"",IF(ISERROR(VLOOKUP(A481,'Cadastro-Estoque'!A:G,1,FALSE)),"Produto não cadastrado",VLOOKUP(A481,'Cadastro-Estoque'!A:G,4,FALSE)))</f>
        <v/>
      </c>
      <c r="G481" s="209" t="str">
        <f>IF(ISBLANK(A481),"",IF(ISERROR(VLOOKUP(A481,'Cadastro-Estoque'!A:G,1,FALSE)),"Produto não cadastrado",VLOOKUP(A481,'Cadastro-Estoque'!A:G,2,FALSE)))</f>
        <v/>
      </c>
      <c r="H481" s="209" t="str">
        <f>IF(ISERROR(VLOOKUP(A481,'Cadastro-Estoque'!A:G,1,FALSE)),"",VLOOKUP(A481,'Cadastro-Estoque'!A:G,3,FALSE))</f>
        <v/>
      </c>
      <c r="I481" s="209" t="str">
        <f>IF(A481="","",INDEX(Boletim!F490:F599,IFERROR(MATCH(Saidas!A481,'Cadastro-Estoque'!A489:A598,0)," ")))</f>
        <v/>
      </c>
    </row>
    <row r="482" spans="4:9" ht="18.75" customHeight="1" x14ac:dyDescent="0.25">
      <c r="D482" s="207"/>
      <c r="E482" s="209" t="str">
        <f t="shared" si="9"/>
        <v/>
      </c>
      <c r="F482" s="209" t="str">
        <f>IF(ISBLANK(A482),"",IF(ISERROR(VLOOKUP(A482,'Cadastro-Estoque'!A:G,1,FALSE)),"Produto não cadastrado",VLOOKUP(A482,'Cadastro-Estoque'!A:G,4,FALSE)))</f>
        <v/>
      </c>
      <c r="G482" s="209" t="str">
        <f>IF(ISBLANK(A482),"",IF(ISERROR(VLOOKUP(A482,'Cadastro-Estoque'!A:G,1,FALSE)),"Produto não cadastrado",VLOOKUP(A482,'Cadastro-Estoque'!A:G,2,FALSE)))</f>
        <v/>
      </c>
      <c r="H482" s="209" t="str">
        <f>IF(ISERROR(VLOOKUP(A482,'Cadastro-Estoque'!A:G,1,FALSE)),"",VLOOKUP(A482,'Cadastro-Estoque'!A:G,3,FALSE))</f>
        <v/>
      </c>
      <c r="I482" s="209" t="str">
        <f>IF(A482="","",INDEX(Boletim!F491:F600,IFERROR(MATCH(Saidas!A482,'Cadastro-Estoque'!A490:A599,0)," ")))</f>
        <v/>
      </c>
    </row>
    <row r="483" spans="4:9" ht="18.75" customHeight="1" x14ac:dyDescent="0.25">
      <c r="D483" s="207"/>
      <c r="E483" s="209" t="str">
        <f t="shared" si="9"/>
        <v/>
      </c>
      <c r="F483" s="209" t="str">
        <f>IF(ISBLANK(A483),"",IF(ISERROR(VLOOKUP(A483,'Cadastro-Estoque'!A:G,1,FALSE)),"Produto não cadastrado",VLOOKUP(A483,'Cadastro-Estoque'!A:G,4,FALSE)))</f>
        <v/>
      </c>
      <c r="G483" s="209" t="str">
        <f>IF(ISBLANK(A483),"",IF(ISERROR(VLOOKUP(A483,'Cadastro-Estoque'!A:G,1,FALSE)),"Produto não cadastrado",VLOOKUP(A483,'Cadastro-Estoque'!A:G,2,FALSE)))</f>
        <v/>
      </c>
      <c r="H483" s="209" t="str">
        <f>IF(ISERROR(VLOOKUP(A483,'Cadastro-Estoque'!A:G,1,FALSE)),"",VLOOKUP(A483,'Cadastro-Estoque'!A:G,3,FALSE))</f>
        <v/>
      </c>
      <c r="I483" s="209" t="str">
        <f>IF(A483="","",INDEX(Boletim!F492:F601,IFERROR(MATCH(Saidas!A483,'Cadastro-Estoque'!A491:A600,0)," ")))</f>
        <v/>
      </c>
    </row>
    <row r="484" spans="4:9" ht="18.75" customHeight="1" x14ac:dyDescent="0.25">
      <c r="D484" s="207"/>
      <c r="E484" s="209" t="str">
        <f t="shared" si="9"/>
        <v/>
      </c>
      <c r="F484" s="209" t="str">
        <f>IF(ISBLANK(A484),"",IF(ISERROR(VLOOKUP(A484,'Cadastro-Estoque'!A:G,1,FALSE)),"Produto não cadastrado",VLOOKUP(A484,'Cadastro-Estoque'!A:G,4,FALSE)))</f>
        <v/>
      </c>
      <c r="G484" s="209" t="str">
        <f>IF(ISBLANK(A484),"",IF(ISERROR(VLOOKUP(A484,'Cadastro-Estoque'!A:G,1,FALSE)),"Produto não cadastrado",VLOOKUP(A484,'Cadastro-Estoque'!A:G,2,FALSE)))</f>
        <v/>
      </c>
      <c r="H484" s="209" t="str">
        <f>IF(ISERROR(VLOOKUP(A484,'Cadastro-Estoque'!A:G,1,FALSE)),"",VLOOKUP(A484,'Cadastro-Estoque'!A:G,3,FALSE))</f>
        <v/>
      </c>
      <c r="I484" s="209" t="str">
        <f>IF(A484="","",INDEX(Boletim!F493:F602,IFERROR(MATCH(Saidas!A484,'Cadastro-Estoque'!A492:A601,0)," ")))</f>
        <v/>
      </c>
    </row>
    <row r="485" spans="4:9" ht="18.75" customHeight="1" x14ac:dyDescent="0.25">
      <c r="D485" s="207"/>
      <c r="E485" s="209" t="str">
        <f t="shared" si="9"/>
        <v/>
      </c>
      <c r="F485" s="209" t="str">
        <f>IF(ISBLANK(A485),"",IF(ISERROR(VLOOKUP(A485,'Cadastro-Estoque'!A:G,1,FALSE)),"Produto não cadastrado",VLOOKUP(A485,'Cadastro-Estoque'!A:G,4,FALSE)))</f>
        <v/>
      </c>
      <c r="G485" s="209" t="str">
        <f>IF(ISBLANK(A485),"",IF(ISERROR(VLOOKUP(A485,'Cadastro-Estoque'!A:G,1,FALSE)),"Produto não cadastrado",VLOOKUP(A485,'Cadastro-Estoque'!A:G,2,FALSE)))</f>
        <v/>
      </c>
      <c r="H485" s="209" t="str">
        <f>IF(ISERROR(VLOOKUP(A485,'Cadastro-Estoque'!A:G,1,FALSE)),"",VLOOKUP(A485,'Cadastro-Estoque'!A:G,3,FALSE))</f>
        <v/>
      </c>
      <c r="I485" s="209" t="str">
        <f>IF(A485="","",INDEX(Boletim!F494:F603,IFERROR(MATCH(Saidas!A485,'Cadastro-Estoque'!A493:A602,0)," ")))</f>
        <v/>
      </c>
    </row>
    <row r="486" spans="4:9" ht="18.75" customHeight="1" x14ac:dyDescent="0.25">
      <c r="D486" s="207"/>
      <c r="E486" s="209" t="str">
        <f t="shared" si="9"/>
        <v/>
      </c>
      <c r="F486" s="209" t="str">
        <f>IF(ISBLANK(A486),"",IF(ISERROR(VLOOKUP(A486,'Cadastro-Estoque'!A:G,1,FALSE)),"Produto não cadastrado",VLOOKUP(A486,'Cadastro-Estoque'!A:G,4,FALSE)))</f>
        <v/>
      </c>
      <c r="G486" s="209" t="str">
        <f>IF(ISBLANK(A486),"",IF(ISERROR(VLOOKUP(A486,'Cadastro-Estoque'!A:G,1,FALSE)),"Produto não cadastrado",VLOOKUP(A486,'Cadastro-Estoque'!A:G,2,FALSE)))</f>
        <v/>
      </c>
      <c r="H486" s="209" t="str">
        <f>IF(ISERROR(VLOOKUP(A486,'Cadastro-Estoque'!A:G,1,FALSE)),"",VLOOKUP(A486,'Cadastro-Estoque'!A:G,3,FALSE))</f>
        <v/>
      </c>
      <c r="I486" s="209" t="str">
        <f>IF(A486="","",INDEX(Boletim!F495:F604,IFERROR(MATCH(Saidas!A486,'Cadastro-Estoque'!A494:A603,0)," ")))</f>
        <v/>
      </c>
    </row>
    <row r="487" spans="4:9" ht="18.75" customHeight="1" x14ac:dyDescent="0.25">
      <c r="D487" s="207"/>
      <c r="E487" s="209" t="str">
        <f t="shared" si="9"/>
        <v/>
      </c>
      <c r="F487" s="209" t="str">
        <f>IF(ISBLANK(A487),"",IF(ISERROR(VLOOKUP(A487,'Cadastro-Estoque'!A:G,1,FALSE)),"Produto não cadastrado",VLOOKUP(A487,'Cadastro-Estoque'!A:G,4,FALSE)))</f>
        <v/>
      </c>
      <c r="G487" s="209" t="str">
        <f>IF(ISBLANK(A487),"",IF(ISERROR(VLOOKUP(A487,'Cadastro-Estoque'!A:G,1,FALSE)),"Produto não cadastrado",VLOOKUP(A487,'Cadastro-Estoque'!A:G,2,FALSE)))</f>
        <v/>
      </c>
      <c r="H487" s="209" t="str">
        <f>IF(ISERROR(VLOOKUP(A487,'Cadastro-Estoque'!A:G,1,FALSE)),"",VLOOKUP(A487,'Cadastro-Estoque'!A:G,3,FALSE))</f>
        <v/>
      </c>
      <c r="I487" s="209" t="str">
        <f>IF(A487="","",INDEX(Boletim!F496:F605,IFERROR(MATCH(Saidas!A487,'Cadastro-Estoque'!A495:A604,0)," ")))</f>
        <v/>
      </c>
    </row>
    <row r="488" spans="4:9" ht="18.75" customHeight="1" x14ac:dyDescent="0.25">
      <c r="D488" s="207"/>
      <c r="E488" s="209" t="str">
        <f t="shared" si="9"/>
        <v/>
      </c>
      <c r="F488" s="209" t="str">
        <f>IF(ISBLANK(A488),"",IF(ISERROR(VLOOKUP(A488,'Cadastro-Estoque'!A:G,1,FALSE)),"Produto não cadastrado",VLOOKUP(A488,'Cadastro-Estoque'!A:G,4,FALSE)))</f>
        <v/>
      </c>
      <c r="G488" s="209" t="str">
        <f>IF(ISBLANK(A488),"",IF(ISERROR(VLOOKUP(A488,'Cadastro-Estoque'!A:G,1,FALSE)),"Produto não cadastrado",VLOOKUP(A488,'Cadastro-Estoque'!A:G,2,FALSE)))</f>
        <v/>
      </c>
      <c r="H488" s="209" t="str">
        <f>IF(ISERROR(VLOOKUP(A488,'Cadastro-Estoque'!A:G,1,FALSE)),"",VLOOKUP(A488,'Cadastro-Estoque'!A:G,3,FALSE))</f>
        <v/>
      </c>
      <c r="I488" s="209" t="str">
        <f>IF(A488="","",INDEX(Boletim!F497:F606,IFERROR(MATCH(Saidas!A488,'Cadastro-Estoque'!A496:A605,0)," ")))</f>
        <v/>
      </c>
    </row>
    <row r="489" spans="4:9" ht="18.75" customHeight="1" x14ac:dyDescent="0.25">
      <c r="D489" s="207"/>
      <c r="E489" s="209" t="str">
        <f t="shared" si="9"/>
        <v/>
      </c>
      <c r="F489" s="209" t="str">
        <f>IF(ISBLANK(A489),"",IF(ISERROR(VLOOKUP(A489,'Cadastro-Estoque'!A:G,1,FALSE)),"Produto não cadastrado",VLOOKUP(A489,'Cadastro-Estoque'!A:G,4,FALSE)))</f>
        <v/>
      </c>
      <c r="G489" s="209" t="str">
        <f>IF(ISBLANK(A489),"",IF(ISERROR(VLOOKUP(A489,'Cadastro-Estoque'!A:G,1,FALSE)),"Produto não cadastrado",VLOOKUP(A489,'Cadastro-Estoque'!A:G,2,FALSE)))</f>
        <v/>
      </c>
      <c r="H489" s="209" t="str">
        <f>IF(ISERROR(VLOOKUP(A489,'Cadastro-Estoque'!A:G,1,FALSE)),"",VLOOKUP(A489,'Cadastro-Estoque'!A:G,3,FALSE))</f>
        <v/>
      </c>
      <c r="I489" s="209" t="str">
        <f>IF(A489="","",INDEX(Boletim!F498:F607,IFERROR(MATCH(Saidas!A489,'Cadastro-Estoque'!A497:A606,0)," ")))</f>
        <v/>
      </c>
    </row>
    <row r="490" spans="4:9" ht="18.75" customHeight="1" x14ac:dyDescent="0.25">
      <c r="D490" s="207"/>
      <c r="E490" s="209" t="str">
        <f t="shared" si="9"/>
        <v/>
      </c>
      <c r="F490" s="209" t="str">
        <f>IF(ISBLANK(A490),"",IF(ISERROR(VLOOKUP(A490,'Cadastro-Estoque'!A:G,1,FALSE)),"Produto não cadastrado",VLOOKUP(A490,'Cadastro-Estoque'!A:G,4,FALSE)))</f>
        <v/>
      </c>
      <c r="G490" s="209" t="str">
        <f>IF(ISBLANK(A490),"",IF(ISERROR(VLOOKUP(A490,'Cadastro-Estoque'!A:G,1,FALSE)),"Produto não cadastrado",VLOOKUP(A490,'Cadastro-Estoque'!A:G,2,FALSE)))</f>
        <v/>
      </c>
      <c r="H490" s="209" t="str">
        <f>IF(ISERROR(VLOOKUP(A490,'Cadastro-Estoque'!A:G,1,FALSE)),"",VLOOKUP(A490,'Cadastro-Estoque'!A:G,3,FALSE))</f>
        <v/>
      </c>
      <c r="I490" s="209" t="str">
        <f>IF(A490="","",INDEX(Boletim!F499:F608,IFERROR(MATCH(Saidas!A490,'Cadastro-Estoque'!A498:A607,0)," ")))</f>
        <v/>
      </c>
    </row>
    <row r="491" spans="4:9" ht="18.75" customHeight="1" x14ac:dyDescent="0.25">
      <c r="D491" s="207"/>
      <c r="E491" s="209" t="str">
        <f t="shared" si="9"/>
        <v/>
      </c>
      <c r="F491" s="209" t="str">
        <f>IF(ISBLANK(A491),"",IF(ISERROR(VLOOKUP(A491,'Cadastro-Estoque'!A:G,1,FALSE)),"Produto não cadastrado",VLOOKUP(A491,'Cadastro-Estoque'!A:G,4,FALSE)))</f>
        <v/>
      </c>
      <c r="G491" s="209" t="str">
        <f>IF(ISBLANK(A491),"",IF(ISERROR(VLOOKUP(A491,'Cadastro-Estoque'!A:G,1,FALSE)),"Produto não cadastrado",VLOOKUP(A491,'Cadastro-Estoque'!A:G,2,FALSE)))</f>
        <v/>
      </c>
      <c r="H491" s="209" t="str">
        <f>IF(ISERROR(VLOOKUP(A491,'Cadastro-Estoque'!A:G,1,FALSE)),"",VLOOKUP(A491,'Cadastro-Estoque'!A:G,3,FALSE))</f>
        <v/>
      </c>
      <c r="I491" s="209" t="str">
        <f>IF(A491="","",INDEX(Boletim!F500:F609,IFERROR(MATCH(Saidas!A491,'Cadastro-Estoque'!A499:A608,0)," ")))</f>
        <v/>
      </c>
    </row>
    <row r="492" spans="4:9" ht="18.75" customHeight="1" x14ac:dyDescent="0.25">
      <c r="D492" s="207"/>
      <c r="E492" s="209" t="str">
        <f t="shared" si="9"/>
        <v/>
      </c>
      <c r="F492" s="209" t="str">
        <f>IF(ISBLANK(A492),"",IF(ISERROR(VLOOKUP(A492,'Cadastro-Estoque'!A:G,1,FALSE)),"Produto não cadastrado",VLOOKUP(A492,'Cadastro-Estoque'!A:G,4,FALSE)))</f>
        <v/>
      </c>
      <c r="G492" s="209" t="str">
        <f>IF(ISBLANK(A492),"",IF(ISERROR(VLOOKUP(A492,'Cadastro-Estoque'!A:G,1,FALSE)),"Produto não cadastrado",VLOOKUP(A492,'Cadastro-Estoque'!A:G,2,FALSE)))</f>
        <v/>
      </c>
      <c r="H492" s="209" t="str">
        <f>IF(ISERROR(VLOOKUP(A492,'Cadastro-Estoque'!A:G,1,FALSE)),"",VLOOKUP(A492,'Cadastro-Estoque'!A:G,3,FALSE))</f>
        <v/>
      </c>
      <c r="I492" s="209" t="str">
        <f>IF(A492="","",INDEX(Boletim!F501:F610,IFERROR(MATCH(Saidas!A492,'Cadastro-Estoque'!A500:A609,0)," ")))</f>
        <v/>
      </c>
    </row>
    <row r="493" spans="4:9" ht="18.75" customHeight="1" x14ac:dyDescent="0.25">
      <c r="D493" s="207"/>
      <c r="E493" s="209" t="str">
        <f t="shared" si="9"/>
        <v/>
      </c>
      <c r="F493" s="209" t="str">
        <f>IF(ISBLANK(A493),"",IF(ISERROR(VLOOKUP(A493,'Cadastro-Estoque'!A:G,1,FALSE)),"Produto não cadastrado",VLOOKUP(A493,'Cadastro-Estoque'!A:G,4,FALSE)))</f>
        <v/>
      </c>
      <c r="G493" s="209" t="str">
        <f>IF(ISBLANK(A493),"",IF(ISERROR(VLOOKUP(A493,'Cadastro-Estoque'!A:G,1,FALSE)),"Produto não cadastrado",VLOOKUP(A493,'Cadastro-Estoque'!A:G,2,FALSE)))</f>
        <v/>
      </c>
      <c r="H493" s="209" t="str">
        <f>IF(ISERROR(VLOOKUP(A493,'Cadastro-Estoque'!A:G,1,FALSE)),"",VLOOKUP(A493,'Cadastro-Estoque'!A:G,3,FALSE))</f>
        <v/>
      </c>
      <c r="I493" s="209" t="str">
        <f>IF(A493="","",INDEX(Boletim!F502:F611,IFERROR(MATCH(Saidas!A493,'Cadastro-Estoque'!A501:A610,0)," ")))</f>
        <v/>
      </c>
    </row>
    <row r="494" spans="4:9" ht="18.75" customHeight="1" x14ac:dyDescent="0.25">
      <c r="D494" s="207"/>
      <c r="E494" s="209" t="str">
        <f t="shared" si="9"/>
        <v/>
      </c>
      <c r="F494" s="209" t="str">
        <f>IF(ISBLANK(A494),"",IF(ISERROR(VLOOKUP(A494,'Cadastro-Estoque'!A:G,1,FALSE)),"Produto não cadastrado",VLOOKUP(A494,'Cadastro-Estoque'!A:G,4,FALSE)))</f>
        <v/>
      </c>
      <c r="G494" s="209" t="str">
        <f>IF(ISBLANK(A494),"",IF(ISERROR(VLOOKUP(A494,'Cadastro-Estoque'!A:G,1,FALSE)),"Produto não cadastrado",VLOOKUP(A494,'Cadastro-Estoque'!A:G,2,FALSE)))</f>
        <v/>
      </c>
      <c r="H494" s="209" t="str">
        <f>IF(ISERROR(VLOOKUP(A494,'Cadastro-Estoque'!A:G,1,FALSE)),"",VLOOKUP(A494,'Cadastro-Estoque'!A:G,3,FALSE))</f>
        <v/>
      </c>
      <c r="I494" s="209" t="str">
        <f>IF(A494="","",INDEX(Boletim!F503:F612,IFERROR(MATCH(Saidas!A494,'Cadastro-Estoque'!A502:A611,0)," ")))</f>
        <v/>
      </c>
    </row>
    <row r="495" spans="4:9" ht="18.75" customHeight="1" x14ac:dyDescent="0.25">
      <c r="D495" s="207"/>
      <c r="E495" s="209" t="str">
        <f t="shared" si="9"/>
        <v/>
      </c>
      <c r="F495" s="209" t="str">
        <f>IF(ISBLANK(A495),"",IF(ISERROR(VLOOKUP(A495,'Cadastro-Estoque'!A:G,1,FALSE)),"Produto não cadastrado",VLOOKUP(A495,'Cadastro-Estoque'!A:G,4,FALSE)))</f>
        <v/>
      </c>
      <c r="G495" s="209" t="str">
        <f>IF(ISBLANK(A495),"",IF(ISERROR(VLOOKUP(A495,'Cadastro-Estoque'!A:G,1,FALSE)),"Produto não cadastrado",VLOOKUP(A495,'Cadastro-Estoque'!A:G,2,FALSE)))</f>
        <v/>
      </c>
      <c r="H495" s="209" t="str">
        <f>IF(ISERROR(VLOOKUP(A495,'Cadastro-Estoque'!A:G,1,FALSE)),"",VLOOKUP(A495,'Cadastro-Estoque'!A:G,3,FALSE))</f>
        <v/>
      </c>
      <c r="I495" s="209" t="str">
        <f>IF(A495="","",INDEX(Boletim!F504:F613,IFERROR(MATCH(Saidas!A495,'Cadastro-Estoque'!A503:A612,0)," ")))</f>
        <v/>
      </c>
    </row>
    <row r="496" spans="4:9" ht="18.75" customHeight="1" x14ac:dyDescent="0.25">
      <c r="D496" s="207"/>
      <c r="E496" s="209" t="str">
        <f t="shared" si="9"/>
        <v/>
      </c>
      <c r="F496" s="209" t="str">
        <f>IF(ISBLANK(A496),"",IF(ISERROR(VLOOKUP(A496,'Cadastro-Estoque'!A:G,1,FALSE)),"Produto não cadastrado",VLOOKUP(A496,'Cadastro-Estoque'!A:G,4,FALSE)))</f>
        <v/>
      </c>
      <c r="G496" s="209" t="str">
        <f>IF(ISBLANK(A496),"",IF(ISERROR(VLOOKUP(A496,'Cadastro-Estoque'!A:G,1,FALSE)),"Produto não cadastrado",VLOOKUP(A496,'Cadastro-Estoque'!A:G,2,FALSE)))</f>
        <v/>
      </c>
      <c r="H496" s="209" t="str">
        <f>IF(ISERROR(VLOOKUP(A496,'Cadastro-Estoque'!A:G,1,FALSE)),"",VLOOKUP(A496,'Cadastro-Estoque'!A:G,3,FALSE))</f>
        <v/>
      </c>
      <c r="I496" s="209" t="str">
        <f>IF(A496="","",INDEX(Boletim!F505:F614,IFERROR(MATCH(Saidas!A496,'Cadastro-Estoque'!A504:A613,0)," ")))</f>
        <v/>
      </c>
    </row>
    <row r="497" spans="4:9" ht="18.75" customHeight="1" x14ac:dyDescent="0.25">
      <c r="D497" s="207"/>
      <c r="E497" s="209" t="str">
        <f t="shared" si="9"/>
        <v/>
      </c>
      <c r="F497" s="209" t="str">
        <f>IF(ISBLANK(A497),"",IF(ISERROR(VLOOKUP(A497,'Cadastro-Estoque'!A:G,1,FALSE)),"Produto não cadastrado",VLOOKUP(A497,'Cadastro-Estoque'!A:G,4,FALSE)))</f>
        <v/>
      </c>
      <c r="G497" s="209" t="str">
        <f>IF(ISBLANK(A497),"",IF(ISERROR(VLOOKUP(A497,'Cadastro-Estoque'!A:G,1,FALSE)),"Produto não cadastrado",VLOOKUP(A497,'Cadastro-Estoque'!A:G,2,FALSE)))</f>
        <v/>
      </c>
      <c r="H497" s="209" t="str">
        <f>IF(ISERROR(VLOOKUP(A497,'Cadastro-Estoque'!A:G,1,FALSE)),"",VLOOKUP(A497,'Cadastro-Estoque'!A:G,3,FALSE))</f>
        <v/>
      </c>
      <c r="I497" s="209" t="str">
        <f>IF(A497="","",INDEX(Boletim!F506:F615,IFERROR(MATCH(Saidas!A497,'Cadastro-Estoque'!A505:A614,0)," ")))</f>
        <v/>
      </c>
    </row>
    <row r="498" spans="4:9" ht="18.75" customHeight="1" x14ac:dyDescent="0.25">
      <c r="D498" s="207"/>
      <c r="E498" s="209" t="str">
        <f t="shared" si="9"/>
        <v/>
      </c>
      <c r="F498" s="209" t="str">
        <f>IF(ISBLANK(A498),"",IF(ISERROR(VLOOKUP(A498,'Cadastro-Estoque'!A:G,1,FALSE)),"Produto não cadastrado",VLOOKUP(A498,'Cadastro-Estoque'!A:G,4,FALSE)))</f>
        <v/>
      </c>
      <c r="G498" s="209" t="str">
        <f>IF(ISBLANK(A498),"",IF(ISERROR(VLOOKUP(A498,'Cadastro-Estoque'!A:G,1,FALSE)),"Produto não cadastrado",VLOOKUP(A498,'Cadastro-Estoque'!A:G,2,FALSE)))</f>
        <v/>
      </c>
      <c r="H498" s="209" t="str">
        <f>IF(ISERROR(VLOOKUP(A498,'Cadastro-Estoque'!A:G,1,FALSE)),"",VLOOKUP(A498,'Cadastro-Estoque'!A:G,3,FALSE))</f>
        <v/>
      </c>
      <c r="I498" s="209" t="str">
        <f>IF(A498="","",INDEX(Boletim!F507:F616,IFERROR(MATCH(Saidas!A498,'Cadastro-Estoque'!A506:A615,0)," ")))</f>
        <v/>
      </c>
    </row>
    <row r="499" spans="4:9" ht="18.75" customHeight="1" x14ac:dyDescent="0.25">
      <c r="D499" s="207"/>
      <c r="E499" s="209" t="str">
        <f t="shared" si="9"/>
        <v/>
      </c>
      <c r="F499" s="209" t="str">
        <f>IF(ISBLANK(A499),"",IF(ISERROR(VLOOKUP(A499,'Cadastro-Estoque'!A:G,1,FALSE)),"Produto não cadastrado",VLOOKUP(A499,'Cadastro-Estoque'!A:G,4,FALSE)))</f>
        <v/>
      </c>
      <c r="G499" s="209" t="str">
        <f>IF(ISBLANK(A499),"",IF(ISERROR(VLOOKUP(A499,'Cadastro-Estoque'!A:G,1,FALSE)),"Produto não cadastrado",VLOOKUP(A499,'Cadastro-Estoque'!A:G,2,FALSE)))</f>
        <v/>
      </c>
      <c r="H499" s="209" t="str">
        <f>IF(ISERROR(VLOOKUP(A499,'Cadastro-Estoque'!A:G,1,FALSE)),"",VLOOKUP(A499,'Cadastro-Estoque'!A:G,3,FALSE))</f>
        <v/>
      </c>
      <c r="I499" s="209" t="str">
        <f>IF(A499="","",INDEX(Boletim!F508:F617,IFERROR(MATCH(Saidas!A499,'Cadastro-Estoque'!A507:A616,0)," ")))</f>
        <v/>
      </c>
    </row>
    <row r="500" spans="4:9" ht="18.75" customHeight="1" x14ac:dyDescent="0.25">
      <c r="D500" s="207"/>
      <c r="E500" s="209" t="str">
        <f t="shared" si="9"/>
        <v/>
      </c>
      <c r="F500" s="209" t="str">
        <f>IF(ISBLANK(A500),"",IF(ISERROR(VLOOKUP(A500,'Cadastro-Estoque'!A:G,1,FALSE)),"Produto não cadastrado",VLOOKUP(A500,'Cadastro-Estoque'!A:G,4,FALSE)))</f>
        <v/>
      </c>
      <c r="G500" s="209" t="str">
        <f>IF(ISBLANK(A500),"",IF(ISERROR(VLOOKUP(A500,'Cadastro-Estoque'!A:G,1,FALSE)),"Produto não cadastrado",VLOOKUP(A500,'Cadastro-Estoque'!A:G,2,FALSE)))</f>
        <v/>
      </c>
      <c r="H500" s="209" t="str">
        <f>IF(ISERROR(VLOOKUP(A500,'Cadastro-Estoque'!A:G,1,FALSE)),"",VLOOKUP(A500,'Cadastro-Estoque'!A:G,3,FALSE))</f>
        <v/>
      </c>
      <c r="I500" s="209" t="str">
        <f>IF(A500="","",INDEX(Boletim!F509:F618,IFERROR(MATCH(Saidas!A500,'Cadastro-Estoque'!A508:A617,0)," ")))</f>
        <v/>
      </c>
    </row>
    <row r="501" spans="4:9" ht="18.75" customHeight="1" x14ac:dyDescent="0.25">
      <c r="D501" s="207"/>
      <c r="E501" s="209" t="str">
        <f t="shared" si="9"/>
        <v/>
      </c>
      <c r="F501" s="209" t="str">
        <f>IF(ISBLANK(A501),"",IF(ISERROR(VLOOKUP(A501,'Cadastro-Estoque'!A:G,1,FALSE)),"Produto não cadastrado",VLOOKUP(A501,'Cadastro-Estoque'!A:G,4,FALSE)))</f>
        <v/>
      </c>
      <c r="G501" s="209" t="str">
        <f>IF(ISBLANK(A501),"",IF(ISERROR(VLOOKUP(A501,'Cadastro-Estoque'!A:G,1,FALSE)),"Produto não cadastrado",VLOOKUP(A501,'Cadastro-Estoque'!A:G,2,FALSE)))</f>
        <v/>
      </c>
      <c r="H501" s="209" t="str">
        <f>IF(ISERROR(VLOOKUP(A501,'Cadastro-Estoque'!A:G,1,FALSE)),"",VLOOKUP(A501,'Cadastro-Estoque'!A:G,3,FALSE))</f>
        <v/>
      </c>
      <c r="I501" s="209" t="str">
        <f>IF(A501="","",INDEX(Boletim!F510:F619,IFERROR(MATCH(Saidas!A501,'Cadastro-Estoque'!A509:A618,0)," ")))</f>
        <v/>
      </c>
    </row>
    <row r="502" spans="4:9" ht="18.75" customHeight="1" x14ac:dyDescent="0.25">
      <c r="D502" s="207"/>
      <c r="E502" s="209" t="str">
        <f t="shared" si="9"/>
        <v/>
      </c>
      <c r="F502" s="209" t="str">
        <f>IF(ISBLANK(A502),"",IF(ISERROR(VLOOKUP(A502,'Cadastro-Estoque'!A:G,1,FALSE)),"Produto não cadastrado",VLOOKUP(A502,'Cadastro-Estoque'!A:G,4,FALSE)))</f>
        <v/>
      </c>
      <c r="G502" s="209" t="str">
        <f>IF(ISBLANK(A502),"",IF(ISERROR(VLOOKUP(A502,'Cadastro-Estoque'!A:G,1,FALSE)),"Produto não cadastrado",VLOOKUP(A502,'Cadastro-Estoque'!A:G,2,FALSE)))</f>
        <v/>
      </c>
      <c r="H502" s="209" t="str">
        <f>IF(ISERROR(VLOOKUP(A502,'Cadastro-Estoque'!A:G,1,FALSE)),"",VLOOKUP(A502,'Cadastro-Estoque'!A:G,3,FALSE))</f>
        <v/>
      </c>
      <c r="I502" s="209" t="str">
        <f>IF(A502="","",INDEX(Boletim!F511:F620,IFERROR(MATCH(Saidas!A502,'Cadastro-Estoque'!A510:A619,0)," ")))</f>
        <v/>
      </c>
    </row>
    <row r="503" spans="4:9" ht="18.75" customHeight="1" x14ac:dyDescent="0.25">
      <c r="D503" s="207"/>
      <c r="E503" s="209" t="str">
        <f t="shared" si="9"/>
        <v/>
      </c>
      <c r="F503" s="209" t="str">
        <f>IF(ISBLANK(A503),"",IF(ISERROR(VLOOKUP(A503,'Cadastro-Estoque'!A:G,1,FALSE)),"Produto não cadastrado",VLOOKUP(A503,'Cadastro-Estoque'!A:G,4,FALSE)))</f>
        <v/>
      </c>
      <c r="G503" s="209" t="str">
        <f>IF(ISBLANK(A503),"",IF(ISERROR(VLOOKUP(A503,'Cadastro-Estoque'!A:G,1,FALSE)),"Produto não cadastrado",VLOOKUP(A503,'Cadastro-Estoque'!A:G,2,FALSE)))</f>
        <v/>
      </c>
      <c r="H503" s="209" t="str">
        <f>IF(ISERROR(VLOOKUP(A503,'Cadastro-Estoque'!A:G,1,FALSE)),"",VLOOKUP(A503,'Cadastro-Estoque'!A:G,3,FALSE))</f>
        <v/>
      </c>
      <c r="I503" s="209" t="str">
        <f>IF(A503="","",INDEX(Boletim!F512:F621,IFERROR(MATCH(Saidas!A503,'Cadastro-Estoque'!A511:A620,0)," ")))</f>
        <v/>
      </c>
    </row>
    <row r="504" spans="4:9" ht="18.75" customHeight="1" x14ac:dyDescent="0.25">
      <c r="D504" s="207"/>
      <c r="E504" s="209" t="str">
        <f t="shared" si="9"/>
        <v/>
      </c>
      <c r="F504" s="209" t="str">
        <f>IF(ISBLANK(A504),"",IF(ISERROR(VLOOKUP(A504,'Cadastro-Estoque'!A:G,1,FALSE)),"Produto não cadastrado",VLOOKUP(A504,'Cadastro-Estoque'!A:G,4,FALSE)))</f>
        <v/>
      </c>
      <c r="G504" s="209" t="str">
        <f>IF(ISBLANK(A504),"",IF(ISERROR(VLOOKUP(A504,'Cadastro-Estoque'!A:G,1,FALSE)),"Produto não cadastrado",VLOOKUP(A504,'Cadastro-Estoque'!A:G,2,FALSE)))</f>
        <v/>
      </c>
      <c r="H504" s="209" t="str">
        <f>IF(ISERROR(VLOOKUP(A504,'Cadastro-Estoque'!A:G,1,FALSE)),"",VLOOKUP(A504,'Cadastro-Estoque'!A:G,3,FALSE))</f>
        <v/>
      </c>
      <c r="I504" s="209" t="str">
        <f>IF(A504="","",INDEX(Boletim!F513:F622,IFERROR(MATCH(Saidas!A504,'Cadastro-Estoque'!A512:A621,0)," ")))</f>
        <v/>
      </c>
    </row>
    <row r="505" spans="4:9" ht="18.75" customHeight="1" x14ac:dyDescent="0.25">
      <c r="D505" s="207"/>
      <c r="E505" s="209" t="str">
        <f t="shared" si="9"/>
        <v/>
      </c>
      <c r="F505" s="209" t="str">
        <f>IF(ISBLANK(A505),"",IF(ISERROR(VLOOKUP(A505,'Cadastro-Estoque'!A:G,1,FALSE)),"Produto não cadastrado",VLOOKUP(A505,'Cadastro-Estoque'!A:G,4,FALSE)))</f>
        <v/>
      </c>
      <c r="G505" s="209" t="str">
        <f>IF(ISBLANK(A505),"",IF(ISERROR(VLOOKUP(A505,'Cadastro-Estoque'!A:G,1,FALSE)),"Produto não cadastrado",VLOOKUP(A505,'Cadastro-Estoque'!A:G,2,FALSE)))</f>
        <v/>
      </c>
      <c r="H505" s="209" t="str">
        <f>IF(ISERROR(VLOOKUP(A505,'Cadastro-Estoque'!A:G,1,FALSE)),"",VLOOKUP(A505,'Cadastro-Estoque'!A:G,3,FALSE))</f>
        <v/>
      </c>
      <c r="I505" s="209" t="str">
        <f>IF(A505="","",INDEX(Boletim!F514:F623,IFERROR(MATCH(Saidas!A505,'Cadastro-Estoque'!A513:A622,0)," ")))</f>
        <v/>
      </c>
    </row>
    <row r="506" spans="4:9" ht="18.75" customHeight="1" x14ac:dyDescent="0.25">
      <c r="D506" s="207"/>
      <c r="E506" s="209" t="str">
        <f t="shared" si="9"/>
        <v/>
      </c>
      <c r="F506" s="209" t="str">
        <f>IF(ISBLANK(A506),"",IF(ISERROR(VLOOKUP(A506,'Cadastro-Estoque'!A:G,1,FALSE)),"Produto não cadastrado",VLOOKUP(A506,'Cadastro-Estoque'!A:G,4,FALSE)))</f>
        <v/>
      </c>
      <c r="G506" s="209" t="str">
        <f>IF(ISBLANK(A506),"",IF(ISERROR(VLOOKUP(A506,'Cadastro-Estoque'!A:G,1,FALSE)),"Produto não cadastrado",VLOOKUP(A506,'Cadastro-Estoque'!A:G,2,FALSE)))</f>
        <v/>
      </c>
      <c r="H506" s="209" t="str">
        <f>IF(ISERROR(VLOOKUP(A506,'Cadastro-Estoque'!A:G,1,FALSE)),"",VLOOKUP(A506,'Cadastro-Estoque'!A:G,3,FALSE))</f>
        <v/>
      </c>
      <c r="I506" s="209" t="str">
        <f>IF(A506="","",INDEX(Boletim!F515:F624,IFERROR(MATCH(Saidas!A506,'Cadastro-Estoque'!A514:A623,0)," ")))</f>
        <v/>
      </c>
    </row>
    <row r="507" spans="4:9" ht="18.75" customHeight="1" x14ac:dyDescent="0.25">
      <c r="D507" s="207"/>
      <c r="E507" s="209" t="str">
        <f t="shared" si="9"/>
        <v/>
      </c>
      <c r="F507" s="209" t="str">
        <f>IF(ISBLANK(A507),"",IF(ISERROR(VLOOKUP(A507,'Cadastro-Estoque'!A:G,1,FALSE)),"Produto não cadastrado",VLOOKUP(A507,'Cadastro-Estoque'!A:G,4,FALSE)))</f>
        <v/>
      </c>
      <c r="G507" s="209" t="str">
        <f>IF(ISBLANK(A507),"",IF(ISERROR(VLOOKUP(A507,'Cadastro-Estoque'!A:G,1,FALSE)),"Produto não cadastrado",VLOOKUP(A507,'Cadastro-Estoque'!A:G,2,FALSE)))</f>
        <v/>
      </c>
      <c r="H507" s="209" t="str">
        <f>IF(ISERROR(VLOOKUP(A507,'Cadastro-Estoque'!A:G,1,FALSE)),"",VLOOKUP(A507,'Cadastro-Estoque'!A:G,3,FALSE))</f>
        <v/>
      </c>
      <c r="I507" s="209" t="str">
        <f>IF(A507="","",INDEX(Boletim!F516:F625,IFERROR(MATCH(Saidas!A507,'Cadastro-Estoque'!A515:A624,0)," ")))</f>
        <v/>
      </c>
    </row>
    <row r="508" spans="4:9" ht="18.75" customHeight="1" x14ac:dyDescent="0.25">
      <c r="D508" s="207"/>
      <c r="E508" s="209" t="str">
        <f t="shared" si="9"/>
        <v/>
      </c>
      <c r="F508" s="209" t="str">
        <f>IF(ISBLANK(A508),"",IF(ISERROR(VLOOKUP(A508,'Cadastro-Estoque'!A:G,1,FALSE)),"Produto não cadastrado",VLOOKUP(A508,'Cadastro-Estoque'!A:G,4,FALSE)))</f>
        <v/>
      </c>
      <c r="G508" s="209" t="str">
        <f>IF(ISBLANK(A508),"",IF(ISERROR(VLOOKUP(A508,'Cadastro-Estoque'!A:G,1,FALSE)),"Produto não cadastrado",VLOOKUP(A508,'Cadastro-Estoque'!A:G,2,FALSE)))</f>
        <v/>
      </c>
      <c r="H508" s="209" t="str">
        <f>IF(ISERROR(VLOOKUP(A508,'Cadastro-Estoque'!A:G,1,FALSE)),"",VLOOKUP(A508,'Cadastro-Estoque'!A:G,3,FALSE))</f>
        <v/>
      </c>
      <c r="I508" s="209" t="str">
        <f>IF(A508="","",INDEX(Boletim!F517:F626,IFERROR(MATCH(Saidas!A508,'Cadastro-Estoque'!A516:A625,0)," ")))</f>
        <v/>
      </c>
    </row>
    <row r="509" spans="4:9" ht="18.75" customHeight="1" x14ac:dyDescent="0.25">
      <c r="D509" s="207"/>
      <c r="E509" s="209" t="str">
        <f t="shared" si="9"/>
        <v/>
      </c>
      <c r="F509" s="209" t="str">
        <f>IF(ISBLANK(A509),"",IF(ISERROR(VLOOKUP(A509,'Cadastro-Estoque'!A:G,1,FALSE)),"Produto não cadastrado",VLOOKUP(A509,'Cadastro-Estoque'!A:G,4,FALSE)))</f>
        <v/>
      </c>
      <c r="G509" s="209" t="str">
        <f>IF(ISBLANK(A509),"",IF(ISERROR(VLOOKUP(A509,'Cadastro-Estoque'!A:G,1,FALSE)),"Produto não cadastrado",VLOOKUP(A509,'Cadastro-Estoque'!A:G,2,FALSE)))</f>
        <v/>
      </c>
      <c r="H509" s="209" t="str">
        <f>IF(ISERROR(VLOOKUP(A509,'Cadastro-Estoque'!A:G,1,FALSE)),"",VLOOKUP(A509,'Cadastro-Estoque'!A:G,3,FALSE))</f>
        <v/>
      </c>
      <c r="I509" s="209" t="str">
        <f>IF(A509="","",INDEX(Boletim!F518:F627,IFERROR(MATCH(Saidas!A509,'Cadastro-Estoque'!A517:A626,0)," ")))</f>
        <v/>
      </c>
    </row>
    <row r="510" spans="4:9" ht="18.75" customHeight="1" x14ac:dyDescent="0.25">
      <c r="D510" s="207"/>
      <c r="E510" s="209" t="str">
        <f t="shared" si="9"/>
        <v/>
      </c>
      <c r="F510" s="209" t="str">
        <f>IF(ISBLANK(A510),"",IF(ISERROR(VLOOKUP(A510,'Cadastro-Estoque'!A:G,1,FALSE)),"Produto não cadastrado",VLOOKUP(A510,'Cadastro-Estoque'!A:G,4,FALSE)))</f>
        <v/>
      </c>
      <c r="G510" s="209" t="str">
        <f>IF(ISBLANK(A510),"",IF(ISERROR(VLOOKUP(A510,'Cadastro-Estoque'!A:G,1,FALSE)),"Produto não cadastrado",VLOOKUP(A510,'Cadastro-Estoque'!A:G,2,FALSE)))</f>
        <v/>
      </c>
      <c r="H510" s="209" t="str">
        <f>IF(ISERROR(VLOOKUP(A510,'Cadastro-Estoque'!A:G,1,FALSE)),"",VLOOKUP(A510,'Cadastro-Estoque'!A:G,3,FALSE))</f>
        <v/>
      </c>
      <c r="I510" s="209" t="str">
        <f>IF(A510="","",INDEX(Boletim!F519:F628,IFERROR(MATCH(Saidas!A510,'Cadastro-Estoque'!A518:A627,0)," ")))</f>
        <v/>
      </c>
    </row>
    <row r="511" spans="4:9" ht="18.75" customHeight="1" x14ac:dyDescent="0.25">
      <c r="D511" s="207"/>
      <c r="E511" s="209" t="str">
        <f t="shared" si="9"/>
        <v/>
      </c>
      <c r="F511" s="209" t="str">
        <f>IF(ISBLANK(A511),"",IF(ISERROR(VLOOKUP(A511,'Cadastro-Estoque'!A:G,1,FALSE)),"Produto não cadastrado",VLOOKUP(A511,'Cadastro-Estoque'!A:G,4,FALSE)))</f>
        <v/>
      </c>
      <c r="G511" s="209" t="str">
        <f>IF(ISBLANK(A511),"",IF(ISERROR(VLOOKUP(A511,'Cadastro-Estoque'!A:G,1,FALSE)),"Produto não cadastrado",VLOOKUP(A511,'Cadastro-Estoque'!A:G,2,FALSE)))</f>
        <v/>
      </c>
      <c r="H511" s="209" t="str">
        <f>IF(ISERROR(VLOOKUP(A511,'Cadastro-Estoque'!A:G,1,FALSE)),"",VLOOKUP(A511,'Cadastro-Estoque'!A:G,3,FALSE))</f>
        <v/>
      </c>
      <c r="I511" s="209" t="str">
        <f>IF(A511="","",INDEX(Boletim!F520:F629,IFERROR(MATCH(Saidas!A511,'Cadastro-Estoque'!A519:A628,0)," ")))</f>
        <v/>
      </c>
    </row>
    <row r="512" spans="4:9" ht="18.75" customHeight="1" x14ac:dyDescent="0.25">
      <c r="D512" s="207"/>
      <c r="E512" s="209" t="str">
        <f t="shared" si="9"/>
        <v/>
      </c>
      <c r="F512" s="209" t="str">
        <f>IF(ISBLANK(A512),"",IF(ISERROR(VLOOKUP(A512,'Cadastro-Estoque'!A:G,1,FALSE)),"Produto não cadastrado",VLOOKUP(A512,'Cadastro-Estoque'!A:G,4,FALSE)))</f>
        <v/>
      </c>
      <c r="G512" s="209" t="str">
        <f>IF(ISBLANK(A512),"",IF(ISERROR(VLOOKUP(A512,'Cadastro-Estoque'!A:G,1,FALSE)),"Produto não cadastrado",VLOOKUP(A512,'Cadastro-Estoque'!A:G,2,FALSE)))</f>
        <v/>
      </c>
      <c r="H512" s="209" t="str">
        <f>IF(ISERROR(VLOOKUP(A512,'Cadastro-Estoque'!A:G,1,FALSE)),"",VLOOKUP(A512,'Cadastro-Estoque'!A:G,3,FALSE))</f>
        <v/>
      </c>
      <c r="I512" s="209" t="str">
        <f>IF(A512="","",INDEX(Boletim!F521:F630,IFERROR(MATCH(Saidas!A512,'Cadastro-Estoque'!A520:A629,0)," ")))</f>
        <v/>
      </c>
    </row>
    <row r="513" spans="4:9" ht="18.75" customHeight="1" x14ac:dyDescent="0.25">
      <c r="D513" s="207"/>
      <c r="E513" s="209" t="str">
        <f t="shared" si="9"/>
        <v/>
      </c>
      <c r="F513" s="209" t="str">
        <f>IF(ISBLANK(A513),"",IF(ISERROR(VLOOKUP(A513,'Cadastro-Estoque'!A:G,1,FALSE)),"Produto não cadastrado",VLOOKUP(A513,'Cadastro-Estoque'!A:G,4,FALSE)))</f>
        <v/>
      </c>
      <c r="G513" s="209" t="str">
        <f>IF(ISBLANK(A513),"",IF(ISERROR(VLOOKUP(A513,'Cadastro-Estoque'!A:G,1,FALSE)),"Produto não cadastrado",VLOOKUP(A513,'Cadastro-Estoque'!A:G,2,FALSE)))</f>
        <v/>
      </c>
      <c r="H513" s="209" t="str">
        <f>IF(ISERROR(VLOOKUP(A513,'Cadastro-Estoque'!A:G,1,FALSE)),"",VLOOKUP(A513,'Cadastro-Estoque'!A:G,3,FALSE))</f>
        <v/>
      </c>
      <c r="I513" s="209" t="str">
        <f>IF(A513="","",INDEX(Boletim!F522:F631,IFERROR(MATCH(Saidas!A513,'Cadastro-Estoque'!A521:A630,0)," ")))</f>
        <v/>
      </c>
    </row>
    <row r="514" spans="4:9" ht="18.75" customHeight="1" x14ac:dyDescent="0.25">
      <c r="D514" s="207"/>
      <c r="E514" s="209" t="str">
        <f t="shared" si="9"/>
        <v/>
      </c>
      <c r="F514" s="209" t="str">
        <f>IF(ISBLANK(A514),"",IF(ISERROR(VLOOKUP(A514,'Cadastro-Estoque'!A:G,1,FALSE)),"Produto não cadastrado",VLOOKUP(A514,'Cadastro-Estoque'!A:G,4,FALSE)))</f>
        <v/>
      </c>
      <c r="G514" s="209" t="str">
        <f>IF(ISBLANK(A514),"",IF(ISERROR(VLOOKUP(A514,'Cadastro-Estoque'!A:G,1,FALSE)),"Produto não cadastrado",VLOOKUP(A514,'Cadastro-Estoque'!A:G,2,FALSE)))</f>
        <v/>
      </c>
      <c r="H514" s="209" t="str">
        <f>IF(ISERROR(VLOOKUP(A514,'Cadastro-Estoque'!A:G,1,FALSE)),"",VLOOKUP(A514,'Cadastro-Estoque'!A:G,3,FALSE))</f>
        <v/>
      </c>
      <c r="I514" s="209" t="str">
        <f>IF(A514="","",INDEX(Boletim!F523:F632,IFERROR(MATCH(Saidas!A514,'Cadastro-Estoque'!A522:A631,0)," ")))</f>
        <v/>
      </c>
    </row>
    <row r="515" spans="4:9" ht="18.75" customHeight="1" x14ac:dyDescent="0.25">
      <c r="D515" s="207"/>
      <c r="E515" s="209" t="str">
        <f t="shared" si="9"/>
        <v/>
      </c>
      <c r="F515" s="209" t="str">
        <f>IF(ISBLANK(A515),"",IF(ISERROR(VLOOKUP(A515,'Cadastro-Estoque'!A:G,1,FALSE)),"Produto não cadastrado",VLOOKUP(A515,'Cadastro-Estoque'!A:G,4,FALSE)))</f>
        <v/>
      </c>
      <c r="G515" s="209" t="str">
        <f>IF(ISBLANK(A515),"",IF(ISERROR(VLOOKUP(A515,'Cadastro-Estoque'!A:G,1,FALSE)),"Produto não cadastrado",VLOOKUP(A515,'Cadastro-Estoque'!A:G,2,FALSE)))</f>
        <v/>
      </c>
      <c r="H515" s="209" t="str">
        <f>IF(ISERROR(VLOOKUP(A515,'Cadastro-Estoque'!A:G,1,FALSE)),"",VLOOKUP(A515,'Cadastro-Estoque'!A:G,3,FALSE))</f>
        <v/>
      </c>
      <c r="I515" s="209" t="str">
        <f>IF(A515="","",INDEX(Boletim!F524:F633,IFERROR(MATCH(Saidas!A515,'Cadastro-Estoque'!A523:A632,0)," ")))</f>
        <v/>
      </c>
    </row>
    <row r="516" spans="4:9" ht="18.75" customHeight="1" x14ac:dyDescent="0.25">
      <c r="D516" s="207"/>
      <c r="E516" s="209" t="str">
        <f t="shared" si="9"/>
        <v/>
      </c>
      <c r="F516" s="209" t="str">
        <f>IF(ISBLANK(A516),"",IF(ISERROR(VLOOKUP(A516,'Cadastro-Estoque'!A:G,1,FALSE)),"Produto não cadastrado",VLOOKUP(A516,'Cadastro-Estoque'!A:G,4,FALSE)))</f>
        <v/>
      </c>
      <c r="G516" s="209" t="str">
        <f>IF(ISBLANK(A516),"",IF(ISERROR(VLOOKUP(A516,'Cadastro-Estoque'!A:G,1,FALSE)),"Produto não cadastrado",VLOOKUP(A516,'Cadastro-Estoque'!A:G,2,FALSE)))</f>
        <v/>
      </c>
      <c r="H516" s="209" t="str">
        <f>IF(ISERROR(VLOOKUP(A516,'Cadastro-Estoque'!A:G,1,FALSE)),"",VLOOKUP(A516,'Cadastro-Estoque'!A:G,3,FALSE))</f>
        <v/>
      </c>
      <c r="I516" s="209" t="str">
        <f>IF(A516="","",INDEX(Boletim!F525:F634,IFERROR(MATCH(Saidas!A516,'Cadastro-Estoque'!A524:A633,0)," ")))</f>
        <v/>
      </c>
    </row>
    <row r="517" spans="4:9" ht="18.75" customHeight="1" x14ac:dyDescent="0.25">
      <c r="D517" s="207"/>
      <c r="E517" s="209" t="str">
        <f t="shared" si="9"/>
        <v/>
      </c>
      <c r="F517" s="209" t="str">
        <f>IF(ISBLANK(A517),"",IF(ISERROR(VLOOKUP(A517,'Cadastro-Estoque'!A:G,1,FALSE)),"Produto não cadastrado",VLOOKUP(A517,'Cadastro-Estoque'!A:G,4,FALSE)))</f>
        <v/>
      </c>
      <c r="G517" s="209" t="str">
        <f>IF(ISBLANK(A517),"",IF(ISERROR(VLOOKUP(A517,'Cadastro-Estoque'!A:G,1,FALSE)),"Produto não cadastrado",VLOOKUP(A517,'Cadastro-Estoque'!A:G,2,FALSE)))</f>
        <v/>
      </c>
      <c r="H517" s="209" t="str">
        <f>IF(ISERROR(VLOOKUP(A517,'Cadastro-Estoque'!A:G,1,FALSE)),"",VLOOKUP(A517,'Cadastro-Estoque'!A:G,3,FALSE))</f>
        <v/>
      </c>
      <c r="I517" s="209" t="str">
        <f>IF(A517="","",INDEX(Boletim!F526:F635,IFERROR(MATCH(Saidas!A517,'Cadastro-Estoque'!A525:A634,0)," ")))</f>
        <v/>
      </c>
    </row>
    <row r="518" spans="4:9" ht="18.75" customHeight="1" x14ac:dyDescent="0.25">
      <c r="D518" s="207"/>
      <c r="E518" s="209" t="str">
        <f t="shared" si="9"/>
        <v/>
      </c>
      <c r="F518" s="209" t="str">
        <f>IF(ISBLANK(A518),"",IF(ISERROR(VLOOKUP(A518,'Cadastro-Estoque'!A:G,1,FALSE)),"Produto não cadastrado",VLOOKUP(A518,'Cadastro-Estoque'!A:G,4,FALSE)))</f>
        <v/>
      </c>
      <c r="G518" s="209" t="str">
        <f>IF(ISBLANK(A518),"",IF(ISERROR(VLOOKUP(A518,'Cadastro-Estoque'!A:G,1,FALSE)),"Produto não cadastrado",VLOOKUP(A518,'Cadastro-Estoque'!A:G,2,FALSE)))</f>
        <v/>
      </c>
      <c r="H518" s="209" t="str">
        <f>IF(ISERROR(VLOOKUP(A518,'Cadastro-Estoque'!A:G,1,FALSE)),"",VLOOKUP(A518,'Cadastro-Estoque'!A:G,3,FALSE))</f>
        <v/>
      </c>
      <c r="I518" s="209" t="str">
        <f>IF(A518="","",INDEX(Boletim!F527:F636,IFERROR(MATCH(Saidas!A518,'Cadastro-Estoque'!A526:A635,0)," ")))</f>
        <v/>
      </c>
    </row>
    <row r="519" spans="4:9" ht="18.75" customHeight="1" x14ac:dyDescent="0.25">
      <c r="D519" s="207"/>
      <c r="E519" s="209" t="str">
        <f t="shared" si="9"/>
        <v/>
      </c>
      <c r="F519" s="209" t="str">
        <f>IF(ISBLANK(A519),"",IF(ISERROR(VLOOKUP(A519,'Cadastro-Estoque'!A:G,1,FALSE)),"Produto não cadastrado",VLOOKUP(A519,'Cadastro-Estoque'!A:G,4,FALSE)))</f>
        <v/>
      </c>
      <c r="G519" s="209" t="str">
        <f>IF(ISBLANK(A519),"",IF(ISERROR(VLOOKUP(A519,'Cadastro-Estoque'!A:G,1,FALSE)),"Produto não cadastrado",VLOOKUP(A519,'Cadastro-Estoque'!A:G,2,FALSE)))</f>
        <v/>
      </c>
      <c r="H519" s="209" t="str">
        <f>IF(ISERROR(VLOOKUP(A519,'Cadastro-Estoque'!A:G,1,FALSE)),"",VLOOKUP(A519,'Cadastro-Estoque'!A:G,3,FALSE))</f>
        <v/>
      </c>
      <c r="I519" s="209" t="str">
        <f>IF(A519="","",INDEX(Boletim!F528:F637,IFERROR(MATCH(Saidas!A519,'Cadastro-Estoque'!A527:A636,0)," ")))</f>
        <v/>
      </c>
    </row>
    <row r="520" spans="4:9" ht="18.75" customHeight="1" x14ac:dyDescent="0.25">
      <c r="D520" s="207"/>
      <c r="E520" s="209" t="str">
        <f t="shared" si="9"/>
        <v/>
      </c>
      <c r="F520" s="209" t="str">
        <f>IF(ISBLANK(A520),"",IF(ISERROR(VLOOKUP(A520,'Cadastro-Estoque'!A:G,1,FALSE)),"Produto não cadastrado",VLOOKUP(A520,'Cadastro-Estoque'!A:G,4,FALSE)))</f>
        <v/>
      </c>
      <c r="G520" s="209" t="str">
        <f>IF(ISBLANK(A520),"",IF(ISERROR(VLOOKUP(A520,'Cadastro-Estoque'!A:G,1,FALSE)),"Produto não cadastrado",VLOOKUP(A520,'Cadastro-Estoque'!A:G,2,FALSE)))</f>
        <v/>
      </c>
      <c r="H520" s="209" t="str">
        <f>IF(ISERROR(VLOOKUP(A520,'Cadastro-Estoque'!A:G,1,FALSE)),"",VLOOKUP(A520,'Cadastro-Estoque'!A:G,3,FALSE))</f>
        <v/>
      </c>
      <c r="I520" s="209" t="str">
        <f>IF(A520="","",INDEX(Boletim!F529:F638,IFERROR(MATCH(Saidas!A520,'Cadastro-Estoque'!A528:A637,0)," ")))</f>
        <v/>
      </c>
    </row>
    <row r="521" spans="4:9" ht="18.75" customHeight="1" x14ac:dyDescent="0.25">
      <c r="D521" s="207"/>
      <c r="E521" s="209" t="str">
        <f t="shared" si="9"/>
        <v/>
      </c>
      <c r="F521" s="209" t="str">
        <f>IF(ISBLANK(A521),"",IF(ISERROR(VLOOKUP(A521,'Cadastro-Estoque'!A:G,1,FALSE)),"Produto não cadastrado",VLOOKUP(A521,'Cadastro-Estoque'!A:G,4,FALSE)))</f>
        <v/>
      </c>
      <c r="G521" s="209" t="str">
        <f>IF(ISBLANK(A521),"",IF(ISERROR(VLOOKUP(A521,'Cadastro-Estoque'!A:G,1,FALSE)),"Produto não cadastrado",VLOOKUP(A521,'Cadastro-Estoque'!A:G,2,FALSE)))</f>
        <v/>
      </c>
      <c r="H521" s="209" t="str">
        <f>IF(ISERROR(VLOOKUP(A521,'Cadastro-Estoque'!A:G,1,FALSE)),"",VLOOKUP(A521,'Cadastro-Estoque'!A:G,3,FALSE))</f>
        <v/>
      </c>
      <c r="I521" s="209" t="str">
        <f>IF(A521="","",INDEX(Boletim!F530:F639,IFERROR(MATCH(Saidas!A521,'Cadastro-Estoque'!A529:A638,0)," ")))</f>
        <v/>
      </c>
    </row>
    <row r="522" spans="4:9" ht="18.75" customHeight="1" x14ac:dyDescent="0.25">
      <c r="D522" s="207"/>
      <c r="E522" s="209" t="str">
        <f t="shared" si="9"/>
        <v/>
      </c>
      <c r="F522" s="209" t="str">
        <f>IF(ISBLANK(A522),"",IF(ISERROR(VLOOKUP(A522,'Cadastro-Estoque'!A:G,1,FALSE)),"Produto não cadastrado",VLOOKUP(A522,'Cadastro-Estoque'!A:G,4,FALSE)))</f>
        <v/>
      </c>
      <c r="G522" s="209" t="str">
        <f>IF(ISBLANK(A522),"",IF(ISERROR(VLOOKUP(A522,'Cadastro-Estoque'!A:G,1,FALSE)),"Produto não cadastrado",VLOOKUP(A522,'Cadastro-Estoque'!A:G,2,FALSE)))</f>
        <v/>
      </c>
      <c r="H522" s="209" t="str">
        <f>IF(ISERROR(VLOOKUP(A522,'Cadastro-Estoque'!A:G,1,FALSE)),"",VLOOKUP(A522,'Cadastro-Estoque'!A:G,3,FALSE))</f>
        <v/>
      </c>
      <c r="I522" s="209" t="str">
        <f>IF(A522="","",INDEX(Boletim!F531:F640,IFERROR(MATCH(Saidas!A522,'Cadastro-Estoque'!A530:A639,0)," ")))</f>
        <v/>
      </c>
    </row>
    <row r="523" spans="4:9" ht="18.75" customHeight="1" x14ac:dyDescent="0.25">
      <c r="D523" s="207"/>
      <c r="E523" s="209" t="str">
        <f t="shared" si="9"/>
        <v/>
      </c>
      <c r="F523" s="209" t="str">
        <f>IF(ISBLANK(A523),"",IF(ISERROR(VLOOKUP(A523,'Cadastro-Estoque'!A:G,1,FALSE)),"Produto não cadastrado",VLOOKUP(A523,'Cadastro-Estoque'!A:G,4,FALSE)))</f>
        <v/>
      </c>
      <c r="G523" s="209" t="str">
        <f>IF(ISBLANK(A523),"",IF(ISERROR(VLOOKUP(A523,'Cadastro-Estoque'!A:G,1,FALSE)),"Produto não cadastrado",VLOOKUP(A523,'Cadastro-Estoque'!A:G,2,FALSE)))</f>
        <v/>
      </c>
      <c r="H523" s="209" t="str">
        <f>IF(ISERROR(VLOOKUP(A523,'Cadastro-Estoque'!A:G,1,FALSE)),"",VLOOKUP(A523,'Cadastro-Estoque'!A:G,3,FALSE))</f>
        <v/>
      </c>
      <c r="I523" s="209" t="str">
        <f>IF(A523="","",INDEX(Boletim!F532:F641,IFERROR(MATCH(Saidas!A523,'Cadastro-Estoque'!A531:A640,0)," ")))</f>
        <v/>
      </c>
    </row>
    <row r="524" spans="4:9" ht="18.75" customHeight="1" x14ac:dyDescent="0.25">
      <c r="D524" s="207"/>
      <c r="E524" s="209" t="str">
        <f t="shared" si="9"/>
        <v/>
      </c>
      <c r="F524" s="209" t="str">
        <f>IF(ISBLANK(A524),"",IF(ISERROR(VLOOKUP(A524,'Cadastro-Estoque'!A:G,1,FALSE)),"Produto não cadastrado",VLOOKUP(A524,'Cadastro-Estoque'!A:G,4,FALSE)))</f>
        <v/>
      </c>
      <c r="G524" s="209" t="str">
        <f>IF(ISBLANK(A524),"",IF(ISERROR(VLOOKUP(A524,'Cadastro-Estoque'!A:G,1,FALSE)),"Produto não cadastrado",VLOOKUP(A524,'Cadastro-Estoque'!A:G,2,FALSE)))</f>
        <v/>
      </c>
      <c r="H524" s="209" t="str">
        <f>IF(ISERROR(VLOOKUP(A524,'Cadastro-Estoque'!A:G,1,FALSE)),"",VLOOKUP(A524,'Cadastro-Estoque'!A:G,3,FALSE))</f>
        <v/>
      </c>
      <c r="I524" s="209" t="str">
        <f>IF(A524="","",INDEX(Boletim!F533:F642,IFERROR(MATCH(Saidas!A524,'Cadastro-Estoque'!A532:A641,0)," ")))</f>
        <v/>
      </c>
    </row>
    <row r="525" spans="4:9" ht="18.75" customHeight="1" x14ac:dyDescent="0.25">
      <c r="D525" s="207"/>
      <c r="E525" s="209" t="str">
        <f t="shared" si="9"/>
        <v/>
      </c>
      <c r="F525" s="209" t="str">
        <f>IF(ISBLANK(A525),"",IF(ISERROR(VLOOKUP(A525,'Cadastro-Estoque'!A:G,1,FALSE)),"Produto não cadastrado",VLOOKUP(A525,'Cadastro-Estoque'!A:G,4,FALSE)))</f>
        <v/>
      </c>
      <c r="G525" s="209" t="str">
        <f>IF(ISBLANK(A525),"",IF(ISERROR(VLOOKUP(A525,'Cadastro-Estoque'!A:G,1,FALSE)),"Produto não cadastrado",VLOOKUP(A525,'Cadastro-Estoque'!A:G,2,FALSE)))</f>
        <v/>
      </c>
      <c r="H525" s="209" t="str">
        <f>IF(ISERROR(VLOOKUP(A525,'Cadastro-Estoque'!A:G,1,FALSE)),"",VLOOKUP(A525,'Cadastro-Estoque'!A:G,3,FALSE))</f>
        <v/>
      </c>
      <c r="I525" s="209" t="str">
        <f>IF(A525="","",INDEX(Boletim!F534:F643,IFERROR(MATCH(Saidas!A525,'Cadastro-Estoque'!A533:A642,0)," ")))</f>
        <v/>
      </c>
    </row>
    <row r="526" spans="4:9" ht="18.75" customHeight="1" x14ac:dyDescent="0.25">
      <c r="D526" s="207"/>
      <c r="E526" s="209" t="str">
        <f t="shared" si="9"/>
        <v/>
      </c>
      <c r="F526" s="209" t="str">
        <f>IF(ISBLANK(A526),"",IF(ISERROR(VLOOKUP(A526,'Cadastro-Estoque'!A:G,1,FALSE)),"Produto não cadastrado",VLOOKUP(A526,'Cadastro-Estoque'!A:G,4,FALSE)))</f>
        <v/>
      </c>
      <c r="G526" s="209" t="str">
        <f>IF(ISBLANK(A526),"",IF(ISERROR(VLOOKUP(A526,'Cadastro-Estoque'!A:G,1,FALSE)),"Produto não cadastrado",VLOOKUP(A526,'Cadastro-Estoque'!A:G,2,FALSE)))</f>
        <v/>
      </c>
      <c r="H526" s="209" t="str">
        <f>IF(ISERROR(VLOOKUP(A526,'Cadastro-Estoque'!A:G,1,FALSE)),"",VLOOKUP(A526,'Cadastro-Estoque'!A:G,3,FALSE))</f>
        <v/>
      </c>
      <c r="I526" s="209" t="str">
        <f>IF(A526="","",INDEX(Boletim!F535:F644,IFERROR(MATCH(Saidas!A526,'Cadastro-Estoque'!A534:A643,0)," ")))</f>
        <v/>
      </c>
    </row>
    <row r="527" spans="4:9" ht="18.75" customHeight="1" x14ac:dyDescent="0.25">
      <c r="D527" s="207"/>
      <c r="E527" s="209" t="str">
        <f t="shared" si="9"/>
        <v/>
      </c>
      <c r="F527" s="209" t="str">
        <f>IF(ISBLANK(A527),"",IF(ISERROR(VLOOKUP(A527,'Cadastro-Estoque'!A:G,1,FALSE)),"Produto não cadastrado",VLOOKUP(A527,'Cadastro-Estoque'!A:G,4,FALSE)))</f>
        <v/>
      </c>
      <c r="G527" s="209" t="str">
        <f>IF(ISBLANK(A527),"",IF(ISERROR(VLOOKUP(A527,'Cadastro-Estoque'!A:G,1,FALSE)),"Produto não cadastrado",VLOOKUP(A527,'Cadastro-Estoque'!A:G,2,FALSE)))</f>
        <v/>
      </c>
      <c r="H527" s="209" t="str">
        <f>IF(ISERROR(VLOOKUP(A527,'Cadastro-Estoque'!A:G,1,FALSE)),"",VLOOKUP(A527,'Cadastro-Estoque'!A:G,3,FALSE))</f>
        <v/>
      </c>
      <c r="I527" s="209" t="str">
        <f>IF(A527="","",INDEX(Boletim!F536:F645,IFERROR(MATCH(Saidas!A527,'Cadastro-Estoque'!A535:A644,0)," ")))</f>
        <v/>
      </c>
    </row>
    <row r="528" spans="4:9" ht="18.75" customHeight="1" x14ac:dyDescent="0.25">
      <c r="D528" s="207"/>
      <c r="E528" s="209" t="str">
        <f t="shared" si="9"/>
        <v/>
      </c>
      <c r="F528" s="209" t="str">
        <f>IF(ISBLANK(A528),"",IF(ISERROR(VLOOKUP(A528,'Cadastro-Estoque'!A:G,1,FALSE)),"Produto não cadastrado",VLOOKUP(A528,'Cadastro-Estoque'!A:G,4,FALSE)))</f>
        <v/>
      </c>
      <c r="G528" s="209" t="str">
        <f>IF(ISBLANK(A528),"",IF(ISERROR(VLOOKUP(A528,'Cadastro-Estoque'!A:G,1,FALSE)),"Produto não cadastrado",VLOOKUP(A528,'Cadastro-Estoque'!A:G,2,FALSE)))</f>
        <v/>
      </c>
      <c r="H528" s="209" t="str">
        <f>IF(ISERROR(VLOOKUP(A528,'Cadastro-Estoque'!A:G,1,FALSE)),"",VLOOKUP(A528,'Cadastro-Estoque'!A:G,3,FALSE))</f>
        <v/>
      </c>
      <c r="I528" s="209" t="str">
        <f>IF(A528="","",INDEX(Boletim!F537:F646,IFERROR(MATCH(Saidas!A528,'Cadastro-Estoque'!A536:A645,0)," ")))</f>
        <v/>
      </c>
    </row>
    <row r="529" spans="4:9" ht="18.75" customHeight="1" x14ac:dyDescent="0.25">
      <c r="D529" s="207"/>
      <c r="E529" s="209" t="str">
        <f t="shared" si="9"/>
        <v/>
      </c>
      <c r="F529" s="209" t="str">
        <f>IF(ISBLANK(A529),"",IF(ISERROR(VLOOKUP(A529,'Cadastro-Estoque'!A:G,1,FALSE)),"Produto não cadastrado",VLOOKUP(A529,'Cadastro-Estoque'!A:G,4,FALSE)))</f>
        <v/>
      </c>
      <c r="G529" s="209" t="str">
        <f>IF(ISBLANK(A529),"",IF(ISERROR(VLOOKUP(A529,'Cadastro-Estoque'!A:G,1,FALSE)),"Produto não cadastrado",VLOOKUP(A529,'Cadastro-Estoque'!A:G,2,FALSE)))</f>
        <v/>
      </c>
      <c r="H529" s="209" t="str">
        <f>IF(ISERROR(VLOOKUP(A529,'Cadastro-Estoque'!A:G,1,FALSE)),"",VLOOKUP(A529,'Cadastro-Estoque'!A:G,3,FALSE))</f>
        <v/>
      </c>
      <c r="I529" s="209" t="str">
        <f>IF(A529="","",INDEX(Boletim!F538:F647,IFERROR(MATCH(Saidas!A529,'Cadastro-Estoque'!A537:A646,0)," ")))</f>
        <v/>
      </c>
    </row>
    <row r="530" spans="4:9" ht="18.75" customHeight="1" x14ac:dyDescent="0.25">
      <c r="D530" s="207"/>
      <c r="E530" s="209" t="str">
        <f t="shared" si="9"/>
        <v/>
      </c>
      <c r="F530" s="209" t="str">
        <f>IF(ISBLANK(A530),"",IF(ISERROR(VLOOKUP(A530,'Cadastro-Estoque'!A:G,1,FALSE)),"Produto não cadastrado",VLOOKUP(A530,'Cadastro-Estoque'!A:G,4,FALSE)))</f>
        <v/>
      </c>
      <c r="G530" s="209" t="str">
        <f>IF(ISBLANK(A530),"",IF(ISERROR(VLOOKUP(A530,'Cadastro-Estoque'!A:G,1,FALSE)),"Produto não cadastrado",VLOOKUP(A530,'Cadastro-Estoque'!A:G,2,FALSE)))</f>
        <v/>
      </c>
      <c r="H530" s="209" t="str">
        <f>IF(ISERROR(VLOOKUP(A530,'Cadastro-Estoque'!A:G,1,FALSE)),"",VLOOKUP(A530,'Cadastro-Estoque'!A:G,3,FALSE))</f>
        <v/>
      </c>
      <c r="I530" s="209" t="str">
        <f>IF(A530="","",INDEX(Boletim!F539:F648,IFERROR(MATCH(Saidas!A530,'Cadastro-Estoque'!A538:A647,0)," ")))</f>
        <v/>
      </c>
    </row>
    <row r="531" spans="4:9" ht="18.75" customHeight="1" x14ac:dyDescent="0.25">
      <c r="D531" s="207"/>
      <c r="E531" s="209" t="str">
        <f t="shared" ref="E531:E594" si="10">IF(ISBLANK(A531),"",C531*D531)</f>
        <v/>
      </c>
      <c r="F531" s="209" t="str">
        <f>IF(ISBLANK(A531),"",IF(ISERROR(VLOOKUP(A531,'Cadastro-Estoque'!A:G,1,FALSE)),"Produto não cadastrado",VLOOKUP(A531,'Cadastro-Estoque'!A:G,4,FALSE)))</f>
        <v/>
      </c>
      <c r="G531" s="209" t="str">
        <f>IF(ISBLANK(A531),"",IF(ISERROR(VLOOKUP(A531,'Cadastro-Estoque'!A:G,1,FALSE)),"Produto não cadastrado",VLOOKUP(A531,'Cadastro-Estoque'!A:G,2,FALSE)))</f>
        <v/>
      </c>
      <c r="H531" s="209" t="str">
        <f>IF(ISERROR(VLOOKUP(A531,'Cadastro-Estoque'!A:G,1,FALSE)),"",VLOOKUP(A531,'Cadastro-Estoque'!A:G,3,FALSE))</f>
        <v/>
      </c>
      <c r="I531" s="209" t="str">
        <f>IF(A531="","",INDEX(Boletim!F540:F649,IFERROR(MATCH(Saidas!A531,'Cadastro-Estoque'!A539:A648,0)," ")))</f>
        <v/>
      </c>
    </row>
    <row r="532" spans="4:9" ht="18.75" customHeight="1" x14ac:dyDescent="0.25">
      <c r="D532" s="207"/>
      <c r="E532" s="209" t="str">
        <f t="shared" si="10"/>
        <v/>
      </c>
      <c r="F532" s="209" t="str">
        <f>IF(ISBLANK(A532),"",IF(ISERROR(VLOOKUP(A532,'Cadastro-Estoque'!A:G,1,FALSE)),"Produto não cadastrado",VLOOKUP(A532,'Cadastro-Estoque'!A:G,4,FALSE)))</f>
        <v/>
      </c>
      <c r="G532" s="209" t="str">
        <f>IF(ISBLANK(A532),"",IF(ISERROR(VLOOKUP(A532,'Cadastro-Estoque'!A:G,1,FALSE)),"Produto não cadastrado",VLOOKUP(A532,'Cadastro-Estoque'!A:G,2,FALSE)))</f>
        <v/>
      </c>
      <c r="H532" s="209" t="str">
        <f>IF(ISERROR(VLOOKUP(A532,'Cadastro-Estoque'!A:G,1,FALSE)),"",VLOOKUP(A532,'Cadastro-Estoque'!A:G,3,FALSE))</f>
        <v/>
      </c>
      <c r="I532" s="209" t="str">
        <f>IF(A532="","",INDEX(Boletim!F541:F650,IFERROR(MATCH(Saidas!A532,'Cadastro-Estoque'!A540:A649,0)," ")))</f>
        <v/>
      </c>
    </row>
    <row r="533" spans="4:9" ht="18.75" customHeight="1" x14ac:dyDescent="0.25">
      <c r="D533" s="207"/>
      <c r="E533" s="209" t="str">
        <f t="shared" si="10"/>
        <v/>
      </c>
      <c r="F533" s="209" t="str">
        <f>IF(ISBLANK(A533),"",IF(ISERROR(VLOOKUP(A533,'Cadastro-Estoque'!A:G,1,FALSE)),"Produto não cadastrado",VLOOKUP(A533,'Cadastro-Estoque'!A:G,4,FALSE)))</f>
        <v/>
      </c>
      <c r="G533" s="209" t="str">
        <f>IF(ISBLANK(A533),"",IF(ISERROR(VLOOKUP(A533,'Cadastro-Estoque'!A:G,1,FALSE)),"Produto não cadastrado",VLOOKUP(A533,'Cadastro-Estoque'!A:G,2,FALSE)))</f>
        <v/>
      </c>
      <c r="H533" s="209" t="str">
        <f>IF(ISERROR(VLOOKUP(A533,'Cadastro-Estoque'!A:G,1,FALSE)),"",VLOOKUP(A533,'Cadastro-Estoque'!A:G,3,FALSE))</f>
        <v/>
      </c>
      <c r="I533" s="209" t="str">
        <f>IF(A533="","",INDEX(Boletim!F542:F651,IFERROR(MATCH(Saidas!A533,'Cadastro-Estoque'!A541:A650,0)," ")))</f>
        <v/>
      </c>
    </row>
    <row r="534" spans="4:9" ht="18.75" customHeight="1" x14ac:dyDescent="0.25">
      <c r="D534" s="207"/>
      <c r="E534" s="209" t="str">
        <f t="shared" si="10"/>
        <v/>
      </c>
      <c r="F534" s="209" t="str">
        <f>IF(ISBLANK(A534),"",IF(ISERROR(VLOOKUP(A534,'Cadastro-Estoque'!A:G,1,FALSE)),"Produto não cadastrado",VLOOKUP(A534,'Cadastro-Estoque'!A:G,4,FALSE)))</f>
        <v/>
      </c>
      <c r="G534" s="209" t="str">
        <f>IF(ISBLANK(A534),"",IF(ISERROR(VLOOKUP(A534,'Cadastro-Estoque'!A:G,1,FALSE)),"Produto não cadastrado",VLOOKUP(A534,'Cadastro-Estoque'!A:G,2,FALSE)))</f>
        <v/>
      </c>
      <c r="H534" s="209" t="str">
        <f>IF(ISERROR(VLOOKUP(A534,'Cadastro-Estoque'!A:G,1,FALSE)),"",VLOOKUP(A534,'Cadastro-Estoque'!A:G,3,FALSE))</f>
        <v/>
      </c>
      <c r="I534" s="209" t="str">
        <f>IF(A534="","",INDEX(Boletim!F543:F652,IFERROR(MATCH(Saidas!A534,'Cadastro-Estoque'!A542:A651,0)," ")))</f>
        <v/>
      </c>
    </row>
    <row r="535" spans="4:9" ht="18.75" customHeight="1" x14ac:dyDescent="0.25">
      <c r="D535" s="207"/>
      <c r="E535" s="209" t="str">
        <f t="shared" si="10"/>
        <v/>
      </c>
      <c r="F535" s="209" t="str">
        <f>IF(ISBLANK(A535),"",IF(ISERROR(VLOOKUP(A535,'Cadastro-Estoque'!A:G,1,FALSE)),"Produto não cadastrado",VLOOKUP(A535,'Cadastro-Estoque'!A:G,4,FALSE)))</f>
        <v/>
      </c>
      <c r="G535" s="209" t="str">
        <f>IF(ISBLANK(A535),"",IF(ISERROR(VLOOKUP(A535,'Cadastro-Estoque'!A:G,1,FALSE)),"Produto não cadastrado",VLOOKUP(A535,'Cadastro-Estoque'!A:G,2,FALSE)))</f>
        <v/>
      </c>
      <c r="H535" s="209" t="str">
        <f>IF(ISERROR(VLOOKUP(A535,'Cadastro-Estoque'!A:G,1,FALSE)),"",VLOOKUP(A535,'Cadastro-Estoque'!A:G,3,FALSE))</f>
        <v/>
      </c>
      <c r="I535" s="209" t="str">
        <f>IF(A535="","",INDEX(Boletim!F544:F653,IFERROR(MATCH(Saidas!A535,'Cadastro-Estoque'!A543:A652,0)," ")))</f>
        <v/>
      </c>
    </row>
    <row r="536" spans="4:9" ht="18.75" customHeight="1" x14ac:dyDescent="0.25">
      <c r="D536" s="207"/>
      <c r="E536" s="209" t="str">
        <f t="shared" si="10"/>
        <v/>
      </c>
      <c r="F536" s="209" t="str">
        <f>IF(ISBLANK(A536),"",IF(ISERROR(VLOOKUP(A536,'Cadastro-Estoque'!A:G,1,FALSE)),"Produto não cadastrado",VLOOKUP(A536,'Cadastro-Estoque'!A:G,4,FALSE)))</f>
        <v/>
      </c>
      <c r="G536" s="209" t="str">
        <f>IF(ISBLANK(A536),"",IF(ISERROR(VLOOKUP(A536,'Cadastro-Estoque'!A:G,1,FALSE)),"Produto não cadastrado",VLOOKUP(A536,'Cadastro-Estoque'!A:G,2,FALSE)))</f>
        <v/>
      </c>
      <c r="H536" s="209" t="str">
        <f>IF(ISERROR(VLOOKUP(A536,'Cadastro-Estoque'!A:G,1,FALSE)),"",VLOOKUP(A536,'Cadastro-Estoque'!A:G,3,FALSE))</f>
        <v/>
      </c>
      <c r="I536" s="209" t="str">
        <f>IF(A536="","",INDEX(Boletim!F545:F654,IFERROR(MATCH(Saidas!A536,'Cadastro-Estoque'!A544:A653,0)," ")))</f>
        <v/>
      </c>
    </row>
    <row r="537" spans="4:9" ht="18.75" customHeight="1" x14ac:dyDescent="0.25">
      <c r="D537" s="207"/>
      <c r="E537" s="209" t="str">
        <f t="shared" si="10"/>
        <v/>
      </c>
      <c r="F537" s="209" t="str">
        <f>IF(ISBLANK(A537),"",IF(ISERROR(VLOOKUP(A537,'Cadastro-Estoque'!A:G,1,FALSE)),"Produto não cadastrado",VLOOKUP(A537,'Cadastro-Estoque'!A:G,4,FALSE)))</f>
        <v/>
      </c>
      <c r="G537" s="209" t="str">
        <f>IF(ISBLANK(A537),"",IF(ISERROR(VLOOKUP(A537,'Cadastro-Estoque'!A:G,1,FALSE)),"Produto não cadastrado",VLOOKUP(A537,'Cadastro-Estoque'!A:G,2,FALSE)))</f>
        <v/>
      </c>
      <c r="H537" s="209" t="str">
        <f>IF(ISERROR(VLOOKUP(A537,'Cadastro-Estoque'!A:G,1,FALSE)),"",VLOOKUP(A537,'Cadastro-Estoque'!A:G,3,FALSE))</f>
        <v/>
      </c>
      <c r="I537" s="209" t="str">
        <f>IF(A537="","",INDEX(Boletim!F546:F655,IFERROR(MATCH(Saidas!A537,'Cadastro-Estoque'!A545:A654,0)," ")))</f>
        <v/>
      </c>
    </row>
    <row r="538" spans="4:9" ht="18.75" customHeight="1" x14ac:dyDescent="0.25">
      <c r="D538" s="207"/>
      <c r="E538" s="209" t="str">
        <f t="shared" si="10"/>
        <v/>
      </c>
      <c r="F538" s="209" t="str">
        <f>IF(ISBLANK(A538),"",IF(ISERROR(VLOOKUP(A538,'Cadastro-Estoque'!A:G,1,FALSE)),"Produto não cadastrado",VLOOKUP(A538,'Cadastro-Estoque'!A:G,4,FALSE)))</f>
        <v/>
      </c>
      <c r="G538" s="209" t="str">
        <f>IF(ISBLANK(A538),"",IF(ISERROR(VLOOKUP(A538,'Cadastro-Estoque'!A:G,1,FALSE)),"Produto não cadastrado",VLOOKUP(A538,'Cadastro-Estoque'!A:G,2,FALSE)))</f>
        <v/>
      </c>
      <c r="H538" s="209" t="str">
        <f>IF(ISERROR(VLOOKUP(A538,'Cadastro-Estoque'!A:G,1,FALSE)),"",VLOOKUP(A538,'Cadastro-Estoque'!A:G,3,FALSE))</f>
        <v/>
      </c>
      <c r="I538" s="209" t="str">
        <f>IF(A538="","",INDEX(Boletim!F547:F656,IFERROR(MATCH(Saidas!A538,'Cadastro-Estoque'!A546:A655,0)," ")))</f>
        <v/>
      </c>
    </row>
    <row r="539" spans="4:9" ht="18.75" customHeight="1" x14ac:dyDescent="0.25">
      <c r="D539" s="207"/>
      <c r="E539" s="209" t="str">
        <f t="shared" si="10"/>
        <v/>
      </c>
      <c r="F539" s="209" t="str">
        <f>IF(ISBLANK(A539),"",IF(ISERROR(VLOOKUP(A539,'Cadastro-Estoque'!A:G,1,FALSE)),"Produto não cadastrado",VLOOKUP(A539,'Cadastro-Estoque'!A:G,4,FALSE)))</f>
        <v/>
      </c>
      <c r="G539" s="209" t="str">
        <f>IF(ISBLANK(A539),"",IF(ISERROR(VLOOKUP(A539,'Cadastro-Estoque'!A:G,1,FALSE)),"Produto não cadastrado",VLOOKUP(A539,'Cadastro-Estoque'!A:G,2,FALSE)))</f>
        <v/>
      </c>
      <c r="H539" s="209" t="str">
        <f>IF(ISERROR(VLOOKUP(A539,'Cadastro-Estoque'!A:G,1,FALSE)),"",VLOOKUP(A539,'Cadastro-Estoque'!A:G,3,FALSE))</f>
        <v/>
      </c>
      <c r="I539" s="209" t="str">
        <f>IF(A539="","",INDEX(Boletim!F548:F657,IFERROR(MATCH(Saidas!A539,'Cadastro-Estoque'!A547:A656,0)," ")))</f>
        <v/>
      </c>
    </row>
    <row r="540" spans="4:9" ht="18.75" customHeight="1" x14ac:dyDescent="0.25">
      <c r="D540" s="207"/>
      <c r="E540" s="209" t="str">
        <f t="shared" si="10"/>
        <v/>
      </c>
      <c r="F540" s="209" t="str">
        <f>IF(ISBLANK(A540),"",IF(ISERROR(VLOOKUP(A540,'Cadastro-Estoque'!A:G,1,FALSE)),"Produto não cadastrado",VLOOKUP(A540,'Cadastro-Estoque'!A:G,4,FALSE)))</f>
        <v/>
      </c>
      <c r="G540" s="209" t="str">
        <f>IF(ISBLANK(A540),"",IF(ISERROR(VLOOKUP(A540,'Cadastro-Estoque'!A:G,1,FALSE)),"Produto não cadastrado",VLOOKUP(A540,'Cadastro-Estoque'!A:G,2,FALSE)))</f>
        <v/>
      </c>
      <c r="H540" s="209" t="str">
        <f>IF(ISERROR(VLOOKUP(A540,'Cadastro-Estoque'!A:G,1,FALSE)),"",VLOOKUP(A540,'Cadastro-Estoque'!A:G,3,FALSE))</f>
        <v/>
      </c>
      <c r="I540" s="209" t="str">
        <f>IF(A540="","",INDEX(Boletim!F549:F658,IFERROR(MATCH(Saidas!A540,'Cadastro-Estoque'!A548:A657,0)," ")))</f>
        <v/>
      </c>
    </row>
    <row r="541" spans="4:9" ht="18.75" customHeight="1" x14ac:dyDescent="0.25">
      <c r="D541" s="207"/>
      <c r="E541" s="209" t="str">
        <f t="shared" si="10"/>
        <v/>
      </c>
      <c r="F541" s="209" t="str">
        <f>IF(ISBLANK(A541),"",IF(ISERROR(VLOOKUP(A541,'Cadastro-Estoque'!A:G,1,FALSE)),"Produto não cadastrado",VLOOKUP(A541,'Cadastro-Estoque'!A:G,4,FALSE)))</f>
        <v/>
      </c>
      <c r="G541" s="209" t="str">
        <f>IF(ISBLANK(A541),"",IF(ISERROR(VLOOKUP(A541,'Cadastro-Estoque'!A:G,1,FALSE)),"Produto não cadastrado",VLOOKUP(A541,'Cadastro-Estoque'!A:G,2,FALSE)))</f>
        <v/>
      </c>
      <c r="H541" s="209" t="str">
        <f>IF(ISERROR(VLOOKUP(A541,'Cadastro-Estoque'!A:G,1,FALSE)),"",VLOOKUP(A541,'Cadastro-Estoque'!A:G,3,FALSE))</f>
        <v/>
      </c>
      <c r="I541" s="209" t="str">
        <f>IF(A541="","",INDEX(Boletim!F550:F659,IFERROR(MATCH(Saidas!A541,'Cadastro-Estoque'!A549:A658,0)," ")))</f>
        <v/>
      </c>
    </row>
    <row r="542" spans="4:9" ht="18.75" customHeight="1" x14ac:dyDescent="0.25">
      <c r="D542" s="207"/>
      <c r="E542" s="209" t="str">
        <f t="shared" si="10"/>
        <v/>
      </c>
      <c r="F542" s="209" t="str">
        <f>IF(ISBLANK(A542),"",IF(ISERROR(VLOOKUP(A542,'Cadastro-Estoque'!A:G,1,FALSE)),"Produto não cadastrado",VLOOKUP(A542,'Cadastro-Estoque'!A:G,4,FALSE)))</f>
        <v/>
      </c>
      <c r="G542" s="209" t="str">
        <f>IF(ISBLANK(A542),"",IF(ISERROR(VLOOKUP(A542,'Cadastro-Estoque'!A:G,1,FALSE)),"Produto não cadastrado",VLOOKUP(A542,'Cadastro-Estoque'!A:G,2,FALSE)))</f>
        <v/>
      </c>
      <c r="H542" s="209" t="str">
        <f>IF(ISERROR(VLOOKUP(A542,'Cadastro-Estoque'!A:G,1,FALSE)),"",VLOOKUP(A542,'Cadastro-Estoque'!A:G,3,FALSE))</f>
        <v/>
      </c>
      <c r="I542" s="209" t="str">
        <f>IF(A542="","",INDEX(Boletim!F551:F660,IFERROR(MATCH(Saidas!A542,'Cadastro-Estoque'!A550:A659,0)," ")))</f>
        <v/>
      </c>
    </row>
    <row r="543" spans="4:9" ht="18.75" customHeight="1" x14ac:dyDescent="0.25">
      <c r="D543" s="207"/>
      <c r="E543" s="209" t="str">
        <f t="shared" si="10"/>
        <v/>
      </c>
      <c r="F543" s="209" t="str">
        <f>IF(ISBLANK(A543),"",IF(ISERROR(VLOOKUP(A543,'Cadastro-Estoque'!A:G,1,FALSE)),"Produto não cadastrado",VLOOKUP(A543,'Cadastro-Estoque'!A:G,4,FALSE)))</f>
        <v/>
      </c>
      <c r="G543" s="209" t="str">
        <f>IF(ISBLANK(A543),"",IF(ISERROR(VLOOKUP(A543,'Cadastro-Estoque'!A:G,1,FALSE)),"Produto não cadastrado",VLOOKUP(A543,'Cadastro-Estoque'!A:G,2,FALSE)))</f>
        <v/>
      </c>
      <c r="H543" s="209" t="str">
        <f>IF(ISERROR(VLOOKUP(A543,'Cadastro-Estoque'!A:G,1,FALSE)),"",VLOOKUP(A543,'Cadastro-Estoque'!A:G,3,FALSE))</f>
        <v/>
      </c>
      <c r="I543" s="209" t="str">
        <f>IF(A543="","",INDEX(Boletim!F552:F661,IFERROR(MATCH(Saidas!A543,'Cadastro-Estoque'!A551:A660,0)," ")))</f>
        <v/>
      </c>
    </row>
    <row r="544" spans="4:9" ht="18.75" customHeight="1" x14ac:dyDescent="0.25">
      <c r="D544" s="207"/>
      <c r="E544" s="209" t="str">
        <f t="shared" si="10"/>
        <v/>
      </c>
      <c r="F544" s="209" t="str">
        <f>IF(ISBLANK(A544),"",IF(ISERROR(VLOOKUP(A544,'Cadastro-Estoque'!A:G,1,FALSE)),"Produto não cadastrado",VLOOKUP(A544,'Cadastro-Estoque'!A:G,4,FALSE)))</f>
        <v/>
      </c>
      <c r="G544" s="209" t="str">
        <f>IF(ISBLANK(A544),"",IF(ISERROR(VLOOKUP(A544,'Cadastro-Estoque'!A:G,1,FALSE)),"Produto não cadastrado",VLOOKUP(A544,'Cadastro-Estoque'!A:G,2,FALSE)))</f>
        <v/>
      </c>
      <c r="H544" s="209" t="str">
        <f>IF(ISERROR(VLOOKUP(A544,'Cadastro-Estoque'!A:G,1,FALSE)),"",VLOOKUP(A544,'Cadastro-Estoque'!A:G,3,FALSE))</f>
        <v/>
      </c>
      <c r="I544" s="209" t="str">
        <f>IF(A544="","",INDEX(Boletim!F553:F662,IFERROR(MATCH(Saidas!A544,'Cadastro-Estoque'!A552:A661,0)," ")))</f>
        <v/>
      </c>
    </row>
    <row r="545" spans="4:9" ht="18.75" customHeight="1" x14ac:dyDescent="0.25">
      <c r="D545" s="207"/>
      <c r="E545" s="209" t="str">
        <f t="shared" si="10"/>
        <v/>
      </c>
      <c r="F545" s="209" t="str">
        <f>IF(ISBLANK(A545),"",IF(ISERROR(VLOOKUP(A545,'Cadastro-Estoque'!A:G,1,FALSE)),"Produto não cadastrado",VLOOKUP(A545,'Cadastro-Estoque'!A:G,4,FALSE)))</f>
        <v/>
      </c>
      <c r="G545" s="209" t="str">
        <f>IF(ISBLANK(A545),"",IF(ISERROR(VLOOKUP(A545,'Cadastro-Estoque'!A:G,1,FALSE)),"Produto não cadastrado",VLOOKUP(A545,'Cadastro-Estoque'!A:G,2,FALSE)))</f>
        <v/>
      </c>
      <c r="H545" s="209" t="str">
        <f>IF(ISERROR(VLOOKUP(A545,'Cadastro-Estoque'!A:G,1,FALSE)),"",VLOOKUP(A545,'Cadastro-Estoque'!A:G,3,FALSE))</f>
        <v/>
      </c>
      <c r="I545" s="209" t="str">
        <f>IF(A545="","",INDEX(Boletim!F554:F663,IFERROR(MATCH(Saidas!A545,'Cadastro-Estoque'!A553:A662,0)," ")))</f>
        <v/>
      </c>
    </row>
    <row r="546" spans="4:9" ht="18.75" customHeight="1" x14ac:dyDescent="0.25">
      <c r="D546" s="207"/>
      <c r="E546" s="209" t="str">
        <f t="shared" si="10"/>
        <v/>
      </c>
      <c r="F546" s="209" t="str">
        <f>IF(ISBLANK(A546),"",IF(ISERROR(VLOOKUP(A546,'Cadastro-Estoque'!A:G,1,FALSE)),"Produto não cadastrado",VLOOKUP(A546,'Cadastro-Estoque'!A:G,4,FALSE)))</f>
        <v/>
      </c>
      <c r="G546" s="209" t="str">
        <f>IF(ISBLANK(A546),"",IF(ISERROR(VLOOKUP(A546,'Cadastro-Estoque'!A:G,1,FALSE)),"Produto não cadastrado",VLOOKUP(A546,'Cadastro-Estoque'!A:G,2,FALSE)))</f>
        <v/>
      </c>
      <c r="H546" s="209" t="str">
        <f>IF(ISERROR(VLOOKUP(A546,'Cadastro-Estoque'!A:G,1,FALSE)),"",VLOOKUP(A546,'Cadastro-Estoque'!A:G,3,FALSE))</f>
        <v/>
      </c>
      <c r="I546" s="209" t="str">
        <f>IF(A546="","",INDEX(Boletim!F555:F664,IFERROR(MATCH(Saidas!A546,'Cadastro-Estoque'!A554:A663,0)," ")))</f>
        <v/>
      </c>
    </row>
    <row r="547" spans="4:9" ht="18.75" customHeight="1" x14ac:dyDescent="0.25">
      <c r="D547" s="207"/>
      <c r="E547" s="209" t="str">
        <f t="shared" si="10"/>
        <v/>
      </c>
      <c r="F547" s="209" t="str">
        <f>IF(ISBLANK(A547),"",IF(ISERROR(VLOOKUP(A547,'Cadastro-Estoque'!A:G,1,FALSE)),"Produto não cadastrado",VLOOKUP(A547,'Cadastro-Estoque'!A:G,4,FALSE)))</f>
        <v/>
      </c>
      <c r="G547" s="209" t="str">
        <f>IF(ISBLANK(A547),"",IF(ISERROR(VLOOKUP(A547,'Cadastro-Estoque'!A:G,1,FALSE)),"Produto não cadastrado",VLOOKUP(A547,'Cadastro-Estoque'!A:G,2,FALSE)))</f>
        <v/>
      </c>
      <c r="H547" s="209" t="str">
        <f>IF(ISERROR(VLOOKUP(A547,'Cadastro-Estoque'!A:G,1,FALSE)),"",VLOOKUP(A547,'Cadastro-Estoque'!A:G,3,FALSE))</f>
        <v/>
      </c>
      <c r="I547" s="209" t="str">
        <f>IF(A547="","",INDEX(Boletim!F556:F665,IFERROR(MATCH(Saidas!A547,'Cadastro-Estoque'!A555:A664,0)," ")))</f>
        <v/>
      </c>
    </row>
    <row r="548" spans="4:9" ht="18.75" customHeight="1" x14ac:dyDescent="0.25">
      <c r="D548" s="207"/>
      <c r="E548" s="209" t="str">
        <f t="shared" si="10"/>
        <v/>
      </c>
      <c r="F548" s="209" t="str">
        <f>IF(ISBLANK(A548),"",IF(ISERROR(VLOOKUP(A548,'Cadastro-Estoque'!A:G,1,FALSE)),"Produto não cadastrado",VLOOKUP(A548,'Cadastro-Estoque'!A:G,4,FALSE)))</f>
        <v/>
      </c>
      <c r="G548" s="209" t="str">
        <f>IF(ISBLANK(A548),"",IF(ISERROR(VLOOKUP(A548,'Cadastro-Estoque'!A:G,1,FALSE)),"Produto não cadastrado",VLOOKUP(A548,'Cadastro-Estoque'!A:G,2,FALSE)))</f>
        <v/>
      </c>
      <c r="H548" s="209" t="str">
        <f>IF(ISERROR(VLOOKUP(A548,'Cadastro-Estoque'!A:G,1,FALSE)),"",VLOOKUP(A548,'Cadastro-Estoque'!A:G,3,FALSE))</f>
        <v/>
      </c>
      <c r="I548" s="209" t="str">
        <f>IF(A548="","",INDEX(Boletim!F557:F666,IFERROR(MATCH(Saidas!A548,'Cadastro-Estoque'!A556:A665,0)," ")))</f>
        <v/>
      </c>
    </row>
    <row r="549" spans="4:9" ht="18.75" customHeight="1" x14ac:dyDescent="0.25">
      <c r="D549" s="207"/>
      <c r="E549" s="209" t="str">
        <f t="shared" si="10"/>
        <v/>
      </c>
      <c r="F549" s="209" t="str">
        <f>IF(ISBLANK(A549),"",IF(ISERROR(VLOOKUP(A549,'Cadastro-Estoque'!A:G,1,FALSE)),"Produto não cadastrado",VLOOKUP(A549,'Cadastro-Estoque'!A:G,4,FALSE)))</f>
        <v/>
      </c>
      <c r="G549" s="209" t="str">
        <f>IF(ISBLANK(A549),"",IF(ISERROR(VLOOKUP(A549,'Cadastro-Estoque'!A:G,1,FALSE)),"Produto não cadastrado",VLOOKUP(A549,'Cadastro-Estoque'!A:G,2,FALSE)))</f>
        <v/>
      </c>
      <c r="H549" s="209" t="str">
        <f>IF(ISERROR(VLOOKUP(A549,'Cadastro-Estoque'!A:G,1,FALSE)),"",VLOOKUP(A549,'Cadastro-Estoque'!A:G,3,FALSE))</f>
        <v/>
      </c>
      <c r="I549" s="209" t="str">
        <f>IF(A549="","",INDEX(Boletim!F558:F667,IFERROR(MATCH(Saidas!A549,'Cadastro-Estoque'!A557:A666,0)," ")))</f>
        <v/>
      </c>
    </row>
    <row r="550" spans="4:9" ht="18.75" customHeight="1" x14ac:dyDescent="0.25">
      <c r="D550" s="207"/>
      <c r="E550" s="209" t="str">
        <f t="shared" si="10"/>
        <v/>
      </c>
      <c r="F550" s="209" t="str">
        <f>IF(ISBLANK(A550),"",IF(ISERROR(VLOOKUP(A550,'Cadastro-Estoque'!A:G,1,FALSE)),"Produto não cadastrado",VLOOKUP(A550,'Cadastro-Estoque'!A:G,4,FALSE)))</f>
        <v/>
      </c>
      <c r="G550" s="209" t="str">
        <f>IF(ISBLANK(A550),"",IF(ISERROR(VLOOKUP(A550,'Cadastro-Estoque'!A:G,1,FALSE)),"Produto não cadastrado",VLOOKUP(A550,'Cadastro-Estoque'!A:G,2,FALSE)))</f>
        <v/>
      </c>
      <c r="H550" s="209" t="str">
        <f>IF(ISERROR(VLOOKUP(A550,'Cadastro-Estoque'!A:G,1,FALSE)),"",VLOOKUP(A550,'Cadastro-Estoque'!A:G,3,FALSE))</f>
        <v/>
      </c>
      <c r="I550" s="209" t="str">
        <f>IF(A550="","",INDEX(Boletim!F559:F668,IFERROR(MATCH(Saidas!A550,'Cadastro-Estoque'!A558:A667,0)," ")))</f>
        <v/>
      </c>
    </row>
    <row r="551" spans="4:9" ht="18.75" customHeight="1" x14ac:dyDescent="0.25">
      <c r="D551" s="207"/>
      <c r="E551" s="209" t="str">
        <f t="shared" si="10"/>
        <v/>
      </c>
      <c r="F551" s="209" t="str">
        <f>IF(ISBLANK(A551),"",IF(ISERROR(VLOOKUP(A551,'Cadastro-Estoque'!A:G,1,FALSE)),"Produto não cadastrado",VLOOKUP(A551,'Cadastro-Estoque'!A:G,4,FALSE)))</f>
        <v/>
      </c>
      <c r="G551" s="209" t="str">
        <f>IF(ISBLANK(A551),"",IF(ISERROR(VLOOKUP(A551,'Cadastro-Estoque'!A:G,1,FALSE)),"Produto não cadastrado",VLOOKUP(A551,'Cadastro-Estoque'!A:G,2,FALSE)))</f>
        <v/>
      </c>
      <c r="H551" s="209" t="str">
        <f>IF(ISERROR(VLOOKUP(A551,'Cadastro-Estoque'!A:G,1,FALSE)),"",VLOOKUP(A551,'Cadastro-Estoque'!A:G,3,FALSE))</f>
        <v/>
      </c>
      <c r="I551" s="209" t="str">
        <f>IF(A551="","",INDEX(Boletim!F560:F669,IFERROR(MATCH(Saidas!A551,'Cadastro-Estoque'!A559:A668,0)," ")))</f>
        <v/>
      </c>
    </row>
    <row r="552" spans="4:9" ht="18.75" customHeight="1" x14ac:dyDescent="0.25">
      <c r="D552" s="207"/>
      <c r="E552" s="209" t="str">
        <f t="shared" si="10"/>
        <v/>
      </c>
      <c r="F552" s="209" t="str">
        <f>IF(ISBLANK(A552),"",IF(ISERROR(VLOOKUP(A552,'Cadastro-Estoque'!A:G,1,FALSE)),"Produto não cadastrado",VLOOKUP(A552,'Cadastro-Estoque'!A:G,4,FALSE)))</f>
        <v/>
      </c>
      <c r="G552" s="209" t="str">
        <f>IF(ISBLANK(A552),"",IF(ISERROR(VLOOKUP(A552,'Cadastro-Estoque'!A:G,1,FALSE)),"Produto não cadastrado",VLOOKUP(A552,'Cadastro-Estoque'!A:G,2,FALSE)))</f>
        <v/>
      </c>
      <c r="H552" s="209" t="str">
        <f>IF(ISERROR(VLOOKUP(A552,'Cadastro-Estoque'!A:G,1,FALSE)),"",VLOOKUP(A552,'Cadastro-Estoque'!A:G,3,FALSE))</f>
        <v/>
      </c>
      <c r="I552" s="209" t="str">
        <f>IF(A552="","",INDEX(Boletim!F561:F670,IFERROR(MATCH(Saidas!A552,'Cadastro-Estoque'!A560:A669,0)," ")))</f>
        <v/>
      </c>
    </row>
    <row r="553" spans="4:9" ht="18.75" customHeight="1" x14ac:dyDescent="0.25">
      <c r="D553" s="207"/>
      <c r="E553" s="209" t="str">
        <f t="shared" si="10"/>
        <v/>
      </c>
      <c r="F553" s="209" t="str">
        <f>IF(ISBLANK(A553),"",IF(ISERROR(VLOOKUP(A553,'Cadastro-Estoque'!A:G,1,FALSE)),"Produto não cadastrado",VLOOKUP(A553,'Cadastro-Estoque'!A:G,4,FALSE)))</f>
        <v/>
      </c>
      <c r="G553" s="209" t="str">
        <f>IF(ISBLANK(A553),"",IF(ISERROR(VLOOKUP(A553,'Cadastro-Estoque'!A:G,1,FALSE)),"Produto não cadastrado",VLOOKUP(A553,'Cadastro-Estoque'!A:G,2,FALSE)))</f>
        <v/>
      </c>
      <c r="H553" s="209" t="str">
        <f>IF(ISERROR(VLOOKUP(A553,'Cadastro-Estoque'!A:G,1,FALSE)),"",VLOOKUP(A553,'Cadastro-Estoque'!A:G,3,FALSE))</f>
        <v/>
      </c>
      <c r="I553" s="209" t="str">
        <f>IF(A553="","",INDEX(Boletim!F562:F671,IFERROR(MATCH(Saidas!A553,'Cadastro-Estoque'!A561:A670,0)," ")))</f>
        <v/>
      </c>
    </row>
    <row r="554" spans="4:9" ht="18.75" customHeight="1" x14ac:dyDescent="0.25">
      <c r="D554" s="207"/>
      <c r="E554" s="209" t="str">
        <f t="shared" si="10"/>
        <v/>
      </c>
      <c r="F554" s="209" t="str">
        <f>IF(ISBLANK(A554),"",IF(ISERROR(VLOOKUP(A554,'Cadastro-Estoque'!A:G,1,FALSE)),"Produto não cadastrado",VLOOKUP(A554,'Cadastro-Estoque'!A:G,4,FALSE)))</f>
        <v/>
      </c>
      <c r="G554" s="209" t="str">
        <f>IF(ISBLANK(A554),"",IF(ISERROR(VLOOKUP(A554,'Cadastro-Estoque'!A:G,1,FALSE)),"Produto não cadastrado",VLOOKUP(A554,'Cadastro-Estoque'!A:G,2,FALSE)))</f>
        <v/>
      </c>
      <c r="H554" s="209" t="str">
        <f>IF(ISERROR(VLOOKUP(A554,'Cadastro-Estoque'!A:G,1,FALSE)),"",VLOOKUP(A554,'Cadastro-Estoque'!A:G,3,FALSE))</f>
        <v/>
      </c>
      <c r="I554" s="209" t="str">
        <f>IF(A554="","",INDEX(Boletim!F563:F672,IFERROR(MATCH(Saidas!A554,'Cadastro-Estoque'!A562:A671,0)," ")))</f>
        <v/>
      </c>
    </row>
    <row r="555" spans="4:9" ht="18.75" customHeight="1" x14ac:dyDescent="0.25">
      <c r="D555" s="207"/>
      <c r="E555" s="209" t="str">
        <f t="shared" si="10"/>
        <v/>
      </c>
      <c r="F555" s="209" t="str">
        <f>IF(ISBLANK(A555),"",IF(ISERROR(VLOOKUP(A555,'Cadastro-Estoque'!A:G,1,FALSE)),"Produto não cadastrado",VLOOKUP(A555,'Cadastro-Estoque'!A:G,4,FALSE)))</f>
        <v/>
      </c>
      <c r="G555" s="209" t="str">
        <f>IF(ISBLANK(A555),"",IF(ISERROR(VLOOKUP(A555,'Cadastro-Estoque'!A:G,1,FALSE)),"Produto não cadastrado",VLOOKUP(A555,'Cadastro-Estoque'!A:G,2,FALSE)))</f>
        <v/>
      </c>
      <c r="H555" s="209" t="str">
        <f>IF(ISERROR(VLOOKUP(A555,'Cadastro-Estoque'!A:G,1,FALSE)),"",VLOOKUP(A555,'Cadastro-Estoque'!A:G,3,FALSE))</f>
        <v/>
      </c>
      <c r="I555" s="209" t="str">
        <f>IF(A555="","",INDEX(Boletim!F564:F673,IFERROR(MATCH(Saidas!A555,'Cadastro-Estoque'!A563:A672,0)," ")))</f>
        <v/>
      </c>
    </row>
    <row r="556" spans="4:9" ht="18.75" customHeight="1" x14ac:dyDescent="0.25">
      <c r="D556" s="207"/>
      <c r="E556" s="209" t="str">
        <f t="shared" si="10"/>
        <v/>
      </c>
      <c r="F556" s="209" t="str">
        <f>IF(ISBLANK(A556),"",IF(ISERROR(VLOOKUP(A556,'Cadastro-Estoque'!A:G,1,FALSE)),"Produto não cadastrado",VLOOKUP(A556,'Cadastro-Estoque'!A:G,4,FALSE)))</f>
        <v/>
      </c>
      <c r="G556" s="209" t="str">
        <f>IF(ISBLANK(A556),"",IF(ISERROR(VLOOKUP(A556,'Cadastro-Estoque'!A:G,1,FALSE)),"Produto não cadastrado",VLOOKUP(A556,'Cadastro-Estoque'!A:G,2,FALSE)))</f>
        <v/>
      </c>
      <c r="H556" s="209" t="str">
        <f>IF(ISERROR(VLOOKUP(A556,'Cadastro-Estoque'!A:G,1,FALSE)),"",VLOOKUP(A556,'Cadastro-Estoque'!A:G,3,FALSE))</f>
        <v/>
      </c>
      <c r="I556" s="209" t="str">
        <f>IF(A556="","",INDEX(Boletim!F565:F674,IFERROR(MATCH(Saidas!A556,'Cadastro-Estoque'!A564:A673,0)," ")))</f>
        <v/>
      </c>
    </row>
    <row r="557" spans="4:9" ht="18.75" customHeight="1" x14ac:dyDescent="0.25">
      <c r="D557" s="207"/>
      <c r="E557" s="209" t="str">
        <f t="shared" si="10"/>
        <v/>
      </c>
      <c r="F557" s="209" t="str">
        <f>IF(ISBLANK(A557),"",IF(ISERROR(VLOOKUP(A557,'Cadastro-Estoque'!A:G,1,FALSE)),"Produto não cadastrado",VLOOKUP(A557,'Cadastro-Estoque'!A:G,4,FALSE)))</f>
        <v/>
      </c>
      <c r="G557" s="209" t="str">
        <f>IF(ISBLANK(A557),"",IF(ISERROR(VLOOKUP(A557,'Cadastro-Estoque'!A:G,1,FALSE)),"Produto não cadastrado",VLOOKUP(A557,'Cadastro-Estoque'!A:G,2,FALSE)))</f>
        <v/>
      </c>
      <c r="H557" s="209" t="str">
        <f>IF(ISERROR(VLOOKUP(A557,'Cadastro-Estoque'!A:G,1,FALSE)),"",VLOOKUP(A557,'Cadastro-Estoque'!A:G,3,FALSE))</f>
        <v/>
      </c>
      <c r="I557" s="209" t="str">
        <f>IF(A557="","",INDEX(Boletim!F566:F675,IFERROR(MATCH(Saidas!A557,'Cadastro-Estoque'!A565:A674,0)," ")))</f>
        <v/>
      </c>
    </row>
    <row r="558" spans="4:9" ht="18.75" customHeight="1" x14ac:dyDescent="0.25">
      <c r="D558" s="207"/>
      <c r="E558" s="209" t="str">
        <f t="shared" si="10"/>
        <v/>
      </c>
      <c r="F558" s="209" t="str">
        <f>IF(ISBLANK(A558),"",IF(ISERROR(VLOOKUP(A558,'Cadastro-Estoque'!A:G,1,FALSE)),"Produto não cadastrado",VLOOKUP(A558,'Cadastro-Estoque'!A:G,4,FALSE)))</f>
        <v/>
      </c>
      <c r="G558" s="209" t="str">
        <f>IF(ISBLANK(A558),"",IF(ISERROR(VLOOKUP(A558,'Cadastro-Estoque'!A:G,1,FALSE)),"Produto não cadastrado",VLOOKUP(A558,'Cadastro-Estoque'!A:G,2,FALSE)))</f>
        <v/>
      </c>
      <c r="H558" s="209" t="str">
        <f>IF(ISERROR(VLOOKUP(A558,'Cadastro-Estoque'!A:G,1,FALSE)),"",VLOOKUP(A558,'Cadastro-Estoque'!A:G,3,FALSE))</f>
        <v/>
      </c>
      <c r="I558" s="209" t="str">
        <f>IF(A558="","",INDEX(Boletim!F567:F676,IFERROR(MATCH(Saidas!A558,'Cadastro-Estoque'!A566:A675,0)," ")))</f>
        <v/>
      </c>
    </row>
    <row r="559" spans="4:9" ht="18.75" customHeight="1" x14ac:dyDescent="0.25">
      <c r="D559" s="207"/>
      <c r="E559" s="209" t="str">
        <f t="shared" si="10"/>
        <v/>
      </c>
      <c r="F559" s="209" t="str">
        <f>IF(ISBLANK(A559),"",IF(ISERROR(VLOOKUP(A559,'Cadastro-Estoque'!A:G,1,FALSE)),"Produto não cadastrado",VLOOKUP(A559,'Cadastro-Estoque'!A:G,4,FALSE)))</f>
        <v/>
      </c>
      <c r="G559" s="209" t="str">
        <f>IF(ISBLANK(A559),"",IF(ISERROR(VLOOKUP(A559,'Cadastro-Estoque'!A:G,1,FALSE)),"Produto não cadastrado",VLOOKUP(A559,'Cadastro-Estoque'!A:G,2,FALSE)))</f>
        <v/>
      </c>
      <c r="H559" s="209" t="str">
        <f>IF(ISERROR(VLOOKUP(A559,'Cadastro-Estoque'!A:G,1,FALSE)),"",VLOOKUP(A559,'Cadastro-Estoque'!A:G,3,FALSE))</f>
        <v/>
      </c>
      <c r="I559" s="209" t="str">
        <f>IF(A559="","",INDEX(Boletim!F568:F677,IFERROR(MATCH(Saidas!A559,'Cadastro-Estoque'!A567:A676,0)," ")))</f>
        <v/>
      </c>
    </row>
    <row r="560" spans="4:9" ht="18.75" customHeight="1" x14ac:dyDescent="0.25">
      <c r="D560" s="207"/>
      <c r="E560" s="209" t="str">
        <f t="shared" si="10"/>
        <v/>
      </c>
      <c r="F560" s="209" t="str">
        <f>IF(ISBLANK(A560),"",IF(ISERROR(VLOOKUP(A560,'Cadastro-Estoque'!A:G,1,FALSE)),"Produto não cadastrado",VLOOKUP(A560,'Cadastro-Estoque'!A:G,4,FALSE)))</f>
        <v/>
      </c>
      <c r="G560" s="209" t="str">
        <f>IF(ISBLANK(A560),"",IF(ISERROR(VLOOKUP(A560,'Cadastro-Estoque'!A:G,1,FALSE)),"Produto não cadastrado",VLOOKUP(A560,'Cadastro-Estoque'!A:G,2,FALSE)))</f>
        <v/>
      </c>
      <c r="H560" s="209" t="str">
        <f>IF(ISERROR(VLOOKUP(A560,'Cadastro-Estoque'!A:G,1,FALSE)),"",VLOOKUP(A560,'Cadastro-Estoque'!A:G,3,FALSE))</f>
        <v/>
      </c>
      <c r="I560" s="209" t="str">
        <f>IF(A560="","",INDEX(Boletim!F569:F678,IFERROR(MATCH(Saidas!A560,'Cadastro-Estoque'!A568:A677,0)," ")))</f>
        <v/>
      </c>
    </row>
    <row r="561" spans="4:9" ht="18.75" customHeight="1" x14ac:dyDescent="0.25">
      <c r="D561" s="207"/>
      <c r="E561" s="209" t="str">
        <f t="shared" si="10"/>
        <v/>
      </c>
      <c r="F561" s="209" t="str">
        <f>IF(ISBLANK(A561),"",IF(ISERROR(VLOOKUP(A561,'Cadastro-Estoque'!A:G,1,FALSE)),"Produto não cadastrado",VLOOKUP(A561,'Cadastro-Estoque'!A:G,4,FALSE)))</f>
        <v/>
      </c>
      <c r="G561" s="209" t="str">
        <f>IF(ISBLANK(A561),"",IF(ISERROR(VLOOKUP(A561,'Cadastro-Estoque'!A:G,1,FALSE)),"Produto não cadastrado",VLOOKUP(A561,'Cadastro-Estoque'!A:G,2,FALSE)))</f>
        <v/>
      </c>
      <c r="H561" s="209" t="str">
        <f>IF(ISERROR(VLOOKUP(A561,'Cadastro-Estoque'!A:G,1,FALSE)),"",VLOOKUP(A561,'Cadastro-Estoque'!A:G,3,FALSE))</f>
        <v/>
      </c>
      <c r="I561" s="209" t="str">
        <f>IF(A561="","",INDEX(Boletim!F570:F679,IFERROR(MATCH(Saidas!A561,'Cadastro-Estoque'!A569:A678,0)," ")))</f>
        <v/>
      </c>
    </row>
    <row r="562" spans="4:9" ht="18.75" customHeight="1" x14ac:dyDescent="0.25">
      <c r="D562" s="207"/>
      <c r="E562" s="209" t="str">
        <f t="shared" si="10"/>
        <v/>
      </c>
      <c r="F562" s="209" t="str">
        <f>IF(ISBLANK(A562),"",IF(ISERROR(VLOOKUP(A562,'Cadastro-Estoque'!A:G,1,FALSE)),"Produto não cadastrado",VLOOKUP(A562,'Cadastro-Estoque'!A:G,4,FALSE)))</f>
        <v/>
      </c>
      <c r="G562" s="209" t="str">
        <f>IF(ISBLANK(A562),"",IF(ISERROR(VLOOKUP(A562,'Cadastro-Estoque'!A:G,1,FALSE)),"Produto não cadastrado",VLOOKUP(A562,'Cadastro-Estoque'!A:G,2,FALSE)))</f>
        <v/>
      </c>
      <c r="H562" s="209" t="str">
        <f>IF(ISERROR(VLOOKUP(A562,'Cadastro-Estoque'!A:G,1,FALSE)),"",VLOOKUP(A562,'Cadastro-Estoque'!A:G,3,FALSE))</f>
        <v/>
      </c>
      <c r="I562" s="209" t="str">
        <f>IF(A562="","",INDEX(Boletim!F571:F680,IFERROR(MATCH(Saidas!A562,'Cadastro-Estoque'!A570:A679,0)," ")))</f>
        <v/>
      </c>
    </row>
    <row r="563" spans="4:9" ht="18.75" customHeight="1" x14ac:dyDescent="0.25">
      <c r="D563" s="207"/>
      <c r="E563" s="209" t="str">
        <f t="shared" si="10"/>
        <v/>
      </c>
      <c r="F563" s="209" t="str">
        <f>IF(ISBLANK(A563),"",IF(ISERROR(VLOOKUP(A563,'Cadastro-Estoque'!A:G,1,FALSE)),"Produto não cadastrado",VLOOKUP(A563,'Cadastro-Estoque'!A:G,4,FALSE)))</f>
        <v/>
      </c>
      <c r="G563" s="209" t="str">
        <f>IF(ISBLANK(A563),"",IF(ISERROR(VLOOKUP(A563,'Cadastro-Estoque'!A:G,1,FALSE)),"Produto não cadastrado",VLOOKUP(A563,'Cadastro-Estoque'!A:G,2,FALSE)))</f>
        <v/>
      </c>
      <c r="H563" s="209" t="str">
        <f>IF(ISERROR(VLOOKUP(A563,'Cadastro-Estoque'!A:G,1,FALSE)),"",VLOOKUP(A563,'Cadastro-Estoque'!A:G,3,FALSE))</f>
        <v/>
      </c>
      <c r="I563" s="209" t="str">
        <f>IF(A563="","",INDEX(Boletim!F572:F681,IFERROR(MATCH(Saidas!A563,'Cadastro-Estoque'!A571:A680,0)," ")))</f>
        <v/>
      </c>
    </row>
    <row r="564" spans="4:9" ht="18.75" customHeight="1" x14ac:dyDescent="0.25">
      <c r="D564" s="207"/>
      <c r="E564" s="209" t="str">
        <f t="shared" si="10"/>
        <v/>
      </c>
      <c r="F564" s="209" t="str">
        <f>IF(ISBLANK(A564),"",IF(ISERROR(VLOOKUP(A564,'Cadastro-Estoque'!A:G,1,FALSE)),"Produto não cadastrado",VLOOKUP(A564,'Cadastro-Estoque'!A:G,4,FALSE)))</f>
        <v/>
      </c>
      <c r="G564" s="209" t="str">
        <f>IF(ISBLANK(A564),"",IF(ISERROR(VLOOKUP(A564,'Cadastro-Estoque'!A:G,1,FALSE)),"Produto não cadastrado",VLOOKUP(A564,'Cadastro-Estoque'!A:G,2,FALSE)))</f>
        <v/>
      </c>
      <c r="H564" s="209" t="str">
        <f>IF(ISERROR(VLOOKUP(A564,'Cadastro-Estoque'!A:G,1,FALSE)),"",VLOOKUP(A564,'Cadastro-Estoque'!A:G,3,FALSE))</f>
        <v/>
      </c>
      <c r="I564" s="209" t="str">
        <f>IF(A564="","",INDEX(Boletim!F573:F682,IFERROR(MATCH(Saidas!A564,'Cadastro-Estoque'!A572:A681,0)," ")))</f>
        <v/>
      </c>
    </row>
    <row r="565" spans="4:9" ht="18.75" customHeight="1" x14ac:dyDescent="0.25">
      <c r="D565" s="207"/>
      <c r="E565" s="209" t="str">
        <f t="shared" si="10"/>
        <v/>
      </c>
      <c r="F565" s="209" t="str">
        <f>IF(ISBLANK(A565),"",IF(ISERROR(VLOOKUP(A565,'Cadastro-Estoque'!A:G,1,FALSE)),"Produto não cadastrado",VLOOKUP(A565,'Cadastro-Estoque'!A:G,4,FALSE)))</f>
        <v/>
      </c>
      <c r="G565" s="209" t="str">
        <f>IF(ISBLANK(A565),"",IF(ISERROR(VLOOKUP(A565,'Cadastro-Estoque'!A:G,1,FALSE)),"Produto não cadastrado",VLOOKUP(A565,'Cadastro-Estoque'!A:G,2,FALSE)))</f>
        <v/>
      </c>
      <c r="H565" s="209" t="str">
        <f>IF(ISERROR(VLOOKUP(A565,'Cadastro-Estoque'!A:G,1,FALSE)),"",VLOOKUP(A565,'Cadastro-Estoque'!A:G,3,FALSE))</f>
        <v/>
      </c>
      <c r="I565" s="209" t="str">
        <f>IF(A565="","",INDEX(Boletim!F574:F683,IFERROR(MATCH(Saidas!A565,'Cadastro-Estoque'!A573:A682,0)," ")))</f>
        <v/>
      </c>
    </row>
    <row r="566" spans="4:9" ht="18.75" customHeight="1" x14ac:dyDescent="0.25">
      <c r="D566" s="207"/>
      <c r="E566" s="209" t="str">
        <f t="shared" si="10"/>
        <v/>
      </c>
      <c r="F566" s="209" t="str">
        <f>IF(ISBLANK(A566),"",IF(ISERROR(VLOOKUP(A566,'Cadastro-Estoque'!A:G,1,FALSE)),"Produto não cadastrado",VLOOKUP(A566,'Cadastro-Estoque'!A:G,4,FALSE)))</f>
        <v/>
      </c>
      <c r="G566" s="209" t="str">
        <f>IF(ISBLANK(A566),"",IF(ISERROR(VLOOKUP(A566,'Cadastro-Estoque'!A:G,1,FALSE)),"Produto não cadastrado",VLOOKUP(A566,'Cadastro-Estoque'!A:G,2,FALSE)))</f>
        <v/>
      </c>
      <c r="H566" s="209" t="str">
        <f>IF(ISERROR(VLOOKUP(A566,'Cadastro-Estoque'!A:G,1,FALSE)),"",VLOOKUP(A566,'Cadastro-Estoque'!A:G,3,FALSE))</f>
        <v/>
      </c>
      <c r="I566" s="209" t="str">
        <f>IF(A566="","",INDEX(Boletim!F575:F684,IFERROR(MATCH(Saidas!A566,'Cadastro-Estoque'!A574:A683,0)," ")))</f>
        <v/>
      </c>
    </row>
    <row r="567" spans="4:9" ht="18.75" customHeight="1" x14ac:dyDescent="0.25">
      <c r="D567" s="207"/>
      <c r="E567" s="209" t="str">
        <f t="shared" si="10"/>
        <v/>
      </c>
      <c r="F567" s="209" t="str">
        <f>IF(ISBLANK(A567),"",IF(ISERROR(VLOOKUP(A567,'Cadastro-Estoque'!A:G,1,FALSE)),"Produto não cadastrado",VLOOKUP(A567,'Cadastro-Estoque'!A:G,4,FALSE)))</f>
        <v/>
      </c>
      <c r="G567" s="209" t="str">
        <f>IF(ISBLANK(A567),"",IF(ISERROR(VLOOKUP(A567,'Cadastro-Estoque'!A:G,1,FALSE)),"Produto não cadastrado",VLOOKUP(A567,'Cadastro-Estoque'!A:G,2,FALSE)))</f>
        <v/>
      </c>
      <c r="H567" s="209" t="str">
        <f>IF(ISERROR(VLOOKUP(A567,'Cadastro-Estoque'!A:G,1,FALSE)),"",VLOOKUP(A567,'Cadastro-Estoque'!A:G,3,FALSE))</f>
        <v/>
      </c>
      <c r="I567" s="209" t="str">
        <f>IF(A567="","",INDEX(Boletim!F576:F685,IFERROR(MATCH(Saidas!A567,'Cadastro-Estoque'!A575:A684,0)," ")))</f>
        <v/>
      </c>
    </row>
    <row r="568" spans="4:9" ht="18.75" customHeight="1" x14ac:dyDescent="0.25">
      <c r="D568" s="207"/>
      <c r="E568" s="209" t="str">
        <f t="shared" si="10"/>
        <v/>
      </c>
      <c r="F568" s="209" t="str">
        <f>IF(ISBLANK(A568),"",IF(ISERROR(VLOOKUP(A568,'Cadastro-Estoque'!A:G,1,FALSE)),"Produto não cadastrado",VLOOKUP(A568,'Cadastro-Estoque'!A:G,4,FALSE)))</f>
        <v/>
      </c>
      <c r="G568" s="209" t="str">
        <f>IF(ISBLANK(A568),"",IF(ISERROR(VLOOKUP(A568,'Cadastro-Estoque'!A:G,1,FALSE)),"Produto não cadastrado",VLOOKUP(A568,'Cadastro-Estoque'!A:G,2,FALSE)))</f>
        <v/>
      </c>
      <c r="H568" s="209" t="str">
        <f>IF(ISERROR(VLOOKUP(A568,'Cadastro-Estoque'!A:G,1,FALSE)),"",VLOOKUP(A568,'Cadastro-Estoque'!A:G,3,FALSE))</f>
        <v/>
      </c>
      <c r="I568" s="209" t="str">
        <f>IF(A568="","",INDEX(Boletim!F577:F686,IFERROR(MATCH(Saidas!A568,'Cadastro-Estoque'!A576:A685,0)," ")))</f>
        <v/>
      </c>
    </row>
    <row r="569" spans="4:9" ht="18.75" customHeight="1" x14ac:dyDescent="0.25">
      <c r="D569" s="207"/>
      <c r="E569" s="209" t="str">
        <f t="shared" si="10"/>
        <v/>
      </c>
      <c r="F569" s="209" t="str">
        <f>IF(ISBLANK(A569),"",IF(ISERROR(VLOOKUP(A569,'Cadastro-Estoque'!A:G,1,FALSE)),"Produto não cadastrado",VLOOKUP(A569,'Cadastro-Estoque'!A:G,4,FALSE)))</f>
        <v/>
      </c>
      <c r="G569" s="209" t="str">
        <f>IF(ISBLANK(A569),"",IF(ISERROR(VLOOKUP(A569,'Cadastro-Estoque'!A:G,1,FALSE)),"Produto não cadastrado",VLOOKUP(A569,'Cadastro-Estoque'!A:G,2,FALSE)))</f>
        <v/>
      </c>
      <c r="H569" s="209" t="str">
        <f>IF(ISERROR(VLOOKUP(A569,'Cadastro-Estoque'!A:G,1,FALSE)),"",VLOOKUP(A569,'Cadastro-Estoque'!A:G,3,FALSE))</f>
        <v/>
      </c>
      <c r="I569" s="209" t="str">
        <f>IF(A569="","",INDEX(Boletim!F578:F687,IFERROR(MATCH(Saidas!A569,'Cadastro-Estoque'!A577:A686,0)," ")))</f>
        <v/>
      </c>
    </row>
    <row r="570" spans="4:9" ht="18.75" customHeight="1" x14ac:dyDescent="0.25">
      <c r="D570" s="207"/>
      <c r="E570" s="209" t="str">
        <f t="shared" si="10"/>
        <v/>
      </c>
      <c r="F570" s="209" t="str">
        <f>IF(ISBLANK(A570),"",IF(ISERROR(VLOOKUP(A570,'Cadastro-Estoque'!A:G,1,FALSE)),"Produto não cadastrado",VLOOKUP(A570,'Cadastro-Estoque'!A:G,4,FALSE)))</f>
        <v/>
      </c>
      <c r="G570" s="209" t="str">
        <f>IF(ISBLANK(A570),"",IF(ISERROR(VLOOKUP(A570,'Cadastro-Estoque'!A:G,1,FALSE)),"Produto não cadastrado",VLOOKUP(A570,'Cadastro-Estoque'!A:G,2,FALSE)))</f>
        <v/>
      </c>
      <c r="H570" s="209" t="str">
        <f>IF(ISERROR(VLOOKUP(A570,'Cadastro-Estoque'!A:G,1,FALSE)),"",VLOOKUP(A570,'Cadastro-Estoque'!A:G,3,FALSE))</f>
        <v/>
      </c>
      <c r="I570" s="209" t="str">
        <f>IF(A570="","",INDEX(Boletim!F579:F688,IFERROR(MATCH(Saidas!A570,'Cadastro-Estoque'!A578:A687,0)," ")))</f>
        <v/>
      </c>
    </row>
    <row r="571" spans="4:9" ht="18.75" customHeight="1" x14ac:dyDescent="0.25">
      <c r="D571" s="207"/>
      <c r="E571" s="209" t="str">
        <f t="shared" si="10"/>
        <v/>
      </c>
      <c r="F571" s="209" t="str">
        <f>IF(ISBLANK(A571),"",IF(ISERROR(VLOOKUP(A571,'Cadastro-Estoque'!A:G,1,FALSE)),"Produto não cadastrado",VLOOKUP(A571,'Cadastro-Estoque'!A:G,4,FALSE)))</f>
        <v/>
      </c>
      <c r="G571" s="209" t="str">
        <f>IF(ISBLANK(A571),"",IF(ISERROR(VLOOKUP(A571,'Cadastro-Estoque'!A:G,1,FALSE)),"Produto não cadastrado",VLOOKUP(A571,'Cadastro-Estoque'!A:G,2,FALSE)))</f>
        <v/>
      </c>
      <c r="H571" s="209" t="str">
        <f>IF(ISERROR(VLOOKUP(A571,'Cadastro-Estoque'!A:G,1,FALSE)),"",VLOOKUP(A571,'Cadastro-Estoque'!A:G,3,FALSE))</f>
        <v/>
      </c>
      <c r="I571" s="209" t="str">
        <f>IF(A571="","",INDEX(Boletim!F580:F689,IFERROR(MATCH(Saidas!A571,'Cadastro-Estoque'!A579:A688,0)," ")))</f>
        <v/>
      </c>
    </row>
    <row r="572" spans="4:9" ht="18.75" customHeight="1" x14ac:dyDescent="0.25">
      <c r="D572" s="207"/>
      <c r="E572" s="209" t="str">
        <f t="shared" si="10"/>
        <v/>
      </c>
      <c r="F572" s="209" t="str">
        <f>IF(ISBLANK(A572),"",IF(ISERROR(VLOOKUP(A572,'Cadastro-Estoque'!A:G,1,FALSE)),"Produto não cadastrado",VLOOKUP(A572,'Cadastro-Estoque'!A:G,4,FALSE)))</f>
        <v/>
      </c>
      <c r="G572" s="209" t="str">
        <f>IF(ISBLANK(A572),"",IF(ISERROR(VLOOKUP(A572,'Cadastro-Estoque'!A:G,1,FALSE)),"Produto não cadastrado",VLOOKUP(A572,'Cadastro-Estoque'!A:G,2,FALSE)))</f>
        <v/>
      </c>
      <c r="H572" s="209" t="str">
        <f>IF(ISERROR(VLOOKUP(A572,'Cadastro-Estoque'!A:G,1,FALSE)),"",VLOOKUP(A572,'Cadastro-Estoque'!A:G,3,FALSE))</f>
        <v/>
      </c>
      <c r="I572" s="209" t="str">
        <f>IF(A572="","",INDEX(Boletim!F581:F690,IFERROR(MATCH(Saidas!A572,'Cadastro-Estoque'!A580:A689,0)," ")))</f>
        <v/>
      </c>
    </row>
    <row r="573" spans="4:9" ht="18.75" customHeight="1" x14ac:dyDescent="0.25">
      <c r="D573" s="207"/>
      <c r="E573" s="209" t="str">
        <f t="shared" si="10"/>
        <v/>
      </c>
      <c r="F573" s="209" t="str">
        <f>IF(ISBLANK(A573),"",IF(ISERROR(VLOOKUP(A573,'Cadastro-Estoque'!A:G,1,FALSE)),"Produto não cadastrado",VLOOKUP(A573,'Cadastro-Estoque'!A:G,4,FALSE)))</f>
        <v/>
      </c>
      <c r="G573" s="209" t="str">
        <f>IF(ISBLANK(A573),"",IF(ISERROR(VLOOKUP(A573,'Cadastro-Estoque'!A:G,1,FALSE)),"Produto não cadastrado",VLOOKUP(A573,'Cadastro-Estoque'!A:G,2,FALSE)))</f>
        <v/>
      </c>
      <c r="H573" s="209" t="str">
        <f>IF(ISERROR(VLOOKUP(A573,'Cadastro-Estoque'!A:G,1,FALSE)),"",VLOOKUP(A573,'Cadastro-Estoque'!A:G,3,FALSE))</f>
        <v/>
      </c>
      <c r="I573" s="209" t="str">
        <f>IF(A573="","",INDEX(Boletim!F582:F691,IFERROR(MATCH(Saidas!A573,'Cadastro-Estoque'!A581:A690,0)," ")))</f>
        <v/>
      </c>
    </row>
    <row r="574" spans="4:9" ht="18.75" customHeight="1" x14ac:dyDescent="0.25">
      <c r="D574" s="207"/>
      <c r="E574" s="209" t="str">
        <f t="shared" si="10"/>
        <v/>
      </c>
      <c r="F574" s="209" t="str">
        <f>IF(ISBLANK(A574),"",IF(ISERROR(VLOOKUP(A574,'Cadastro-Estoque'!A:G,1,FALSE)),"Produto não cadastrado",VLOOKUP(A574,'Cadastro-Estoque'!A:G,4,FALSE)))</f>
        <v/>
      </c>
      <c r="G574" s="209" t="str">
        <f>IF(ISBLANK(A574),"",IF(ISERROR(VLOOKUP(A574,'Cadastro-Estoque'!A:G,1,FALSE)),"Produto não cadastrado",VLOOKUP(A574,'Cadastro-Estoque'!A:G,2,FALSE)))</f>
        <v/>
      </c>
      <c r="H574" s="209" t="str">
        <f>IF(ISERROR(VLOOKUP(A574,'Cadastro-Estoque'!A:G,1,FALSE)),"",VLOOKUP(A574,'Cadastro-Estoque'!A:G,3,FALSE))</f>
        <v/>
      </c>
      <c r="I574" s="209" t="str">
        <f>IF(A574="","",INDEX(Boletim!F583:F692,IFERROR(MATCH(Saidas!A574,'Cadastro-Estoque'!A582:A691,0)," ")))</f>
        <v/>
      </c>
    </row>
    <row r="575" spans="4:9" ht="18.75" customHeight="1" x14ac:dyDescent="0.25">
      <c r="D575" s="207"/>
      <c r="E575" s="209" t="str">
        <f t="shared" si="10"/>
        <v/>
      </c>
      <c r="F575" s="209" t="str">
        <f>IF(ISBLANK(A575),"",IF(ISERROR(VLOOKUP(A575,'Cadastro-Estoque'!A:G,1,FALSE)),"Produto não cadastrado",VLOOKUP(A575,'Cadastro-Estoque'!A:G,4,FALSE)))</f>
        <v/>
      </c>
      <c r="G575" s="209" t="str">
        <f>IF(ISBLANK(A575),"",IF(ISERROR(VLOOKUP(A575,'Cadastro-Estoque'!A:G,1,FALSE)),"Produto não cadastrado",VLOOKUP(A575,'Cadastro-Estoque'!A:G,2,FALSE)))</f>
        <v/>
      </c>
      <c r="H575" s="209" t="str">
        <f>IF(ISERROR(VLOOKUP(A575,'Cadastro-Estoque'!A:G,1,FALSE)),"",VLOOKUP(A575,'Cadastro-Estoque'!A:G,3,FALSE))</f>
        <v/>
      </c>
      <c r="I575" s="209" t="str">
        <f>IF(A575="","",INDEX(Boletim!F584:F693,IFERROR(MATCH(Saidas!A575,'Cadastro-Estoque'!A583:A692,0)," ")))</f>
        <v/>
      </c>
    </row>
    <row r="576" spans="4:9" ht="18.75" customHeight="1" x14ac:dyDescent="0.25">
      <c r="D576" s="207"/>
      <c r="E576" s="209" t="str">
        <f t="shared" si="10"/>
        <v/>
      </c>
      <c r="F576" s="209" t="str">
        <f>IF(ISBLANK(A576),"",IF(ISERROR(VLOOKUP(A576,'Cadastro-Estoque'!A:G,1,FALSE)),"Produto não cadastrado",VLOOKUP(A576,'Cadastro-Estoque'!A:G,4,FALSE)))</f>
        <v/>
      </c>
      <c r="G576" s="209" t="str">
        <f>IF(ISBLANK(A576),"",IF(ISERROR(VLOOKUP(A576,'Cadastro-Estoque'!A:G,1,FALSE)),"Produto não cadastrado",VLOOKUP(A576,'Cadastro-Estoque'!A:G,2,FALSE)))</f>
        <v/>
      </c>
      <c r="H576" s="209" t="str">
        <f>IF(ISERROR(VLOOKUP(A576,'Cadastro-Estoque'!A:G,1,FALSE)),"",VLOOKUP(A576,'Cadastro-Estoque'!A:G,3,FALSE))</f>
        <v/>
      </c>
      <c r="I576" s="209" t="str">
        <f>IF(A576="","",INDEX(Boletim!F585:F694,IFERROR(MATCH(Saidas!A576,'Cadastro-Estoque'!A584:A693,0)," ")))</f>
        <v/>
      </c>
    </row>
    <row r="577" spans="4:9" ht="18.75" customHeight="1" x14ac:dyDescent="0.25">
      <c r="D577" s="207"/>
      <c r="E577" s="209" t="str">
        <f t="shared" si="10"/>
        <v/>
      </c>
      <c r="F577" s="209" t="str">
        <f>IF(ISBLANK(A577),"",IF(ISERROR(VLOOKUP(A577,'Cadastro-Estoque'!A:G,1,FALSE)),"Produto não cadastrado",VLOOKUP(A577,'Cadastro-Estoque'!A:G,4,FALSE)))</f>
        <v/>
      </c>
      <c r="G577" s="209" t="str">
        <f>IF(ISBLANK(A577),"",IF(ISERROR(VLOOKUP(A577,'Cadastro-Estoque'!A:G,1,FALSE)),"Produto não cadastrado",VLOOKUP(A577,'Cadastro-Estoque'!A:G,2,FALSE)))</f>
        <v/>
      </c>
      <c r="H577" s="209" t="str">
        <f>IF(ISERROR(VLOOKUP(A577,'Cadastro-Estoque'!A:G,1,FALSE)),"",VLOOKUP(A577,'Cadastro-Estoque'!A:G,3,FALSE))</f>
        <v/>
      </c>
      <c r="I577" s="209" t="str">
        <f>IF(A577="","",INDEX(Boletim!F586:F695,IFERROR(MATCH(Saidas!A577,'Cadastro-Estoque'!A585:A694,0)," ")))</f>
        <v/>
      </c>
    </row>
    <row r="578" spans="4:9" ht="18.75" customHeight="1" x14ac:dyDescent="0.25">
      <c r="D578" s="207"/>
      <c r="E578" s="209" t="str">
        <f t="shared" si="10"/>
        <v/>
      </c>
      <c r="F578" s="209" t="str">
        <f>IF(ISBLANK(A578),"",IF(ISERROR(VLOOKUP(A578,'Cadastro-Estoque'!A:G,1,FALSE)),"Produto não cadastrado",VLOOKUP(A578,'Cadastro-Estoque'!A:G,4,FALSE)))</f>
        <v/>
      </c>
      <c r="G578" s="209" t="str">
        <f>IF(ISBLANK(A578),"",IF(ISERROR(VLOOKUP(A578,'Cadastro-Estoque'!A:G,1,FALSE)),"Produto não cadastrado",VLOOKUP(A578,'Cadastro-Estoque'!A:G,2,FALSE)))</f>
        <v/>
      </c>
      <c r="H578" s="209" t="str">
        <f>IF(ISERROR(VLOOKUP(A578,'Cadastro-Estoque'!A:G,1,FALSE)),"",VLOOKUP(A578,'Cadastro-Estoque'!A:G,3,FALSE))</f>
        <v/>
      </c>
      <c r="I578" s="209" t="str">
        <f>IF(A578="","",INDEX(Boletim!F587:F696,IFERROR(MATCH(Saidas!A578,'Cadastro-Estoque'!A586:A695,0)," ")))</f>
        <v/>
      </c>
    </row>
    <row r="579" spans="4:9" ht="18.75" customHeight="1" x14ac:dyDescent="0.25">
      <c r="D579" s="207"/>
      <c r="E579" s="209" t="str">
        <f t="shared" si="10"/>
        <v/>
      </c>
      <c r="F579" s="209" t="str">
        <f>IF(ISBLANK(A579),"",IF(ISERROR(VLOOKUP(A579,'Cadastro-Estoque'!A:G,1,FALSE)),"Produto não cadastrado",VLOOKUP(A579,'Cadastro-Estoque'!A:G,4,FALSE)))</f>
        <v/>
      </c>
      <c r="G579" s="209" t="str">
        <f>IF(ISBLANK(A579),"",IF(ISERROR(VLOOKUP(A579,'Cadastro-Estoque'!A:G,1,FALSE)),"Produto não cadastrado",VLOOKUP(A579,'Cadastro-Estoque'!A:G,2,FALSE)))</f>
        <v/>
      </c>
      <c r="H579" s="209" t="str">
        <f>IF(ISERROR(VLOOKUP(A579,'Cadastro-Estoque'!A:G,1,FALSE)),"",VLOOKUP(A579,'Cadastro-Estoque'!A:G,3,FALSE))</f>
        <v/>
      </c>
      <c r="I579" s="209" t="str">
        <f>IF(A579="","",INDEX(Boletim!F588:F697,IFERROR(MATCH(Saidas!A579,'Cadastro-Estoque'!A587:A696,0)," ")))</f>
        <v/>
      </c>
    </row>
    <row r="580" spans="4:9" ht="18.75" customHeight="1" x14ac:dyDescent="0.25">
      <c r="D580" s="207"/>
      <c r="E580" s="209" t="str">
        <f t="shared" si="10"/>
        <v/>
      </c>
      <c r="F580" s="209" t="str">
        <f>IF(ISBLANK(A580),"",IF(ISERROR(VLOOKUP(A580,'Cadastro-Estoque'!A:G,1,FALSE)),"Produto não cadastrado",VLOOKUP(A580,'Cadastro-Estoque'!A:G,4,FALSE)))</f>
        <v/>
      </c>
      <c r="G580" s="209" t="str">
        <f>IF(ISBLANK(A580),"",IF(ISERROR(VLOOKUP(A580,'Cadastro-Estoque'!A:G,1,FALSE)),"Produto não cadastrado",VLOOKUP(A580,'Cadastro-Estoque'!A:G,2,FALSE)))</f>
        <v/>
      </c>
      <c r="H580" s="209" t="str">
        <f>IF(ISERROR(VLOOKUP(A580,'Cadastro-Estoque'!A:G,1,FALSE)),"",VLOOKUP(A580,'Cadastro-Estoque'!A:G,3,FALSE))</f>
        <v/>
      </c>
      <c r="I580" s="209" t="str">
        <f>IF(A580="","",INDEX(Boletim!F589:F698,IFERROR(MATCH(Saidas!A580,'Cadastro-Estoque'!A588:A697,0)," ")))</f>
        <v/>
      </c>
    </row>
    <row r="581" spans="4:9" ht="18.75" customHeight="1" x14ac:dyDescent="0.25">
      <c r="D581" s="207"/>
      <c r="E581" s="209" t="str">
        <f t="shared" si="10"/>
        <v/>
      </c>
      <c r="F581" s="209" t="str">
        <f>IF(ISBLANK(A581),"",IF(ISERROR(VLOOKUP(A581,'Cadastro-Estoque'!A:G,1,FALSE)),"Produto não cadastrado",VLOOKUP(A581,'Cadastro-Estoque'!A:G,4,FALSE)))</f>
        <v/>
      </c>
      <c r="G581" s="209" t="str">
        <f>IF(ISBLANK(A581),"",IF(ISERROR(VLOOKUP(A581,'Cadastro-Estoque'!A:G,1,FALSE)),"Produto não cadastrado",VLOOKUP(A581,'Cadastro-Estoque'!A:G,2,FALSE)))</f>
        <v/>
      </c>
      <c r="H581" s="209" t="str">
        <f>IF(ISERROR(VLOOKUP(A581,'Cadastro-Estoque'!A:G,1,FALSE)),"",VLOOKUP(A581,'Cadastro-Estoque'!A:G,3,FALSE))</f>
        <v/>
      </c>
      <c r="I581" s="209" t="str">
        <f>IF(A581="","",INDEX(Boletim!F590:F699,IFERROR(MATCH(Saidas!A581,'Cadastro-Estoque'!A589:A698,0)," ")))</f>
        <v/>
      </c>
    </row>
    <row r="582" spans="4:9" ht="18.75" customHeight="1" x14ac:dyDescent="0.25">
      <c r="D582" s="207"/>
      <c r="E582" s="209" t="str">
        <f t="shared" si="10"/>
        <v/>
      </c>
      <c r="F582" s="209" t="str">
        <f>IF(ISBLANK(A582),"",IF(ISERROR(VLOOKUP(A582,'Cadastro-Estoque'!A:G,1,FALSE)),"Produto não cadastrado",VLOOKUP(A582,'Cadastro-Estoque'!A:G,4,FALSE)))</f>
        <v/>
      </c>
      <c r="G582" s="209" t="str">
        <f>IF(ISBLANK(A582),"",IF(ISERROR(VLOOKUP(A582,'Cadastro-Estoque'!A:G,1,FALSE)),"Produto não cadastrado",VLOOKUP(A582,'Cadastro-Estoque'!A:G,2,FALSE)))</f>
        <v/>
      </c>
      <c r="H582" s="209" t="str">
        <f>IF(ISERROR(VLOOKUP(A582,'Cadastro-Estoque'!A:G,1,FALSE)),"",VLOOKUP(A582,'Cadastro-Estoque'!A:G,3,FALSE))</f>
        <v/>
      </c>
      <c r="I582" s="209" t="str">
        <f>IF(A582="","",INDEX(Boletim!F591:F700,IFERROR(MATCH(Saidas!A582,'Cadastro-Estoque'!A590:A699,0)," ")))</f>
        <v/>
      </c>
    </row>
    <row r="583" spans="4:9" ht="18.75" customHeight="1" x14ac:dyDescent="0.25">
      <c r="D583" s="207"/>
      <c r="E583" s="209" t="str">
        <f t="shared" si="10"/>
        <v/>
      </c>
      <c r="F583" s="209" t="str">
        <f>IF(ISBLANK(A583),"",IF(ISERROR(VLOOKUP(A583,'Cadastro-Estoque'!A:G,1,FALSE)),"Produto não cadastrado",VLOOKUP(A583,'Cadastro-Estoque'!A:G,4,FALSE)))</f>
        <v/>
      </c>
      <c r="G583" s="209" t="str">
        <f>IF(ISBLANK(A583),"",IF(ISERROR(VLOOKUP(A583,'Cadastro-Estoque'!A:G,1,FALSE)),"Produto não cadastrado",VLOOKUP(A583,'Cadastro-Estoque'!A:G,2,FALSE)))</f>
        <v/>
      </c>
      <c r="H583" s="209" t="str">
        <f>IF(ISERROR(VLOOKUP(A583,'Cadastro-Estoque'!A:G,1,FALSE)),"",VLOOKUP(A583,'Cadastro-Estoque'!A:G,3,FALSE))</f>
        <v/>
      </c>
      <c r="I583" s="209" t="str">
        <f>IF(A583="","",INDEX(Boletim!F592:F701,IFERROR(MATCH(Saidas!A583,'Cadastro-Estoque'!A591:A700,0)," ")))</f>
        <v/>
      </c>
    </row>
    <row r="584" spans="4:9" ht="18.75" customHeight="1" x14ac:dyDescent="0.25">
      <c r="D584" s="207"/>
      <c r="E584" s="209" t="str">
        <f t="shared" si="10"/>
        <v/>
      </c>
      <c r="F584" s="209" t="str">
        <f>IF(ISBLANK(A584),"",IF(ISERROR(VLOOKUP(A584,'Cadastro-Estoque'!A:G,1,FALSE)),"Produto não cadastrado",VLOOKUP(A584,'Cadastro-Estoque'!A:G,4,FALSE)))</f>
        <v/>
      </c>
      <c r="G584" s="209" t="str">
        <f>IF(ISBLANK(A584),"",IF(ISERROR(VLOOKUP(A584,'Cadastro-Estoque'!A:G,1,FALSE)),"Produto não cadastrado",VLOOKUP(A584,'Cadastro-Estoque'!A:G,2,FALSE)))</f>
        <v/>
      </c>
      <c r="H584" s="209" t="str">
        <f>IF(ISERROR(VLOOKUP(A584,'Cadastro-Estoque'!A:G,1,FALSE)),"",VLOOKUP(A584,'Cadastro-Estoque'!A:G,3,FALSE))</f>
        <v/>
      </c>
      <c r="I584" s="209" t="str">
        <f>IF(A584="","",INDEX(Boletim!F593:F702,IFERROR(MATCH(Saidas!A584,'Cadastro-Estoque'!A592:A701,0)," ")))</f>
        <v/>
      </c>
    </row>
    <row r="585" spans="4:9" ht="18.75" customHeight="1" x14ac:dyDescent="0.25">
      <c r="D585" s="207"/>
      <c r="E585" s="209" t="str">
        <f t="shared" si="10"/>
        <v/>
      </c>
      <c r="F585" s="209" t="str">
        <f>IF(ISBLANK(A585),"",IF(ISERROR(VLOOKUP(A585,'Cadastro-Estoque'!A:G,1,FALSE)),"Produto não cadastrado",VLOOKUP(A585,'Cadastro-Estoque'!A:G,4,FALSE)))</f>
        <v/>
      </c>
      <c r="G585" s="209" t="str">
        <f>IF(ISBLANK(A585),"",IF(ISERROR(VLOOKUP(A585,'Cadastro-Estoque'!A:G,1,FALSE)),"Produto não cadastrado",VLOOKUP(A585,'Cadastro-Estoque'!A:G,2,FALSE)))</f>
        <v/>
      </c>
      <c r="H585" s="209" t="str">
        <f>IF(ISERROR(VLOOKUP(A585,'Cadastro-Estoque'!A:G,1,FALSE)),"",VLOOKUP(A585,'Cadastro-Estoque'!A:G,3,FALSE))</f>
        <v/>
      </c>
      <c r="I585" s="209" t="str">
        <f>IF(A585="","",INDEX(Boletim!F594:F703,IFERROR(MATCH(Saidas!A585,'Cadastro-Estoque'!A593:A702,0)," ")))</f>
        <v/>
      </c>
    </row>
    <row r="586" spans="4:9" ht="18.75" customHeight="1" x14ac:dyDescent="0.25">
      <c r="D586" s="207"/>
      <c r="E586" s="209" t="str">
        <f t="shared" si="10"/>
        <v/>
      </c>
      <c r="F586" s="209" t="str">
        <f>IF(ISBLANK(A586),"",IF(ISERROR(VLOOKUP(A586,'Cadastro-Estoque'!A:G,1,FALSE)),"Produto não cadastrado",VLOOKUP(A586,'Cadastro-Estoque'!A:G,4,FALSE)))</f>
        <v/>
      </c>
      <c r="G586" s="209" t="str">
        <f>IF(ISBLANK(A586),"",IF(ISERROR(VLOOKUP(A586,'Cadastro-Estoque'!A:G,1,FALSE)),"Produto não cadastrado",VLOOKUP(A586,'Cadastro-Estoque'!A:G,2,FALSE)))</f>
        <v/>
      </c>
      <c r="H586" s="209" t="str">
        <f>IF(ISERROR(VLOOKUP(A586,'Cadastro-Estoque'!A:G,1,FALSE)),"",VLOOKUP(A586,'Cadastro-Estoque'!A:G,3,FALSE))</f>
        <v/>
      </c>
      <c r="I586" s="209" t="str">
        <f>IF(A586="","",INDEX(Boletim!F595:F704,IFERROR(MATCH(Saidas!A586,'Cadastro-Estoque'!A594:A703,0)," ")))</f>
        <v/>
      </c>
    </row>
    <row r="587" spans="4:9" ht="18.75" customHeight="1" x14ac:dyDescent="0.25">
      <c r="D587" s="207"/>
      <c r="E587" s="209" t="str">
        <f t="shared" si="10"/>
        <v/>
      </c>
      <c r="F587" s="209" t="str">
        <f>IF(ISBLANK(A587),"",IF(ISERROR(VLOOKUP(A587,'Cadastro-Estoque'!A:G,1,FALSE)),"Produto não cadastrado",VLOOKUP(A587,'Cadastro-Estoque'!A:G,4,FALSE)))</f>
        <v/>
      </c>
      <c r="G587" s="209" t="str">
        <f>IF(ISBLANK(A587),"",IF(ISERROR(VLOOKUP(A587,'Cadastro-Estoque'!A:G,1,FALSE)),"Produto não cadastrado",VLOOKUP(A587,'Cadastro-Estoque'!A:G,2,FALSE)))</f>
        <v/>
      </c>
      <c r="H587" s="209" t="str">
        <f>IF(ISERROR(VLOOKUP(A587,'Cadastro-Estoque'!A:G,1,FALSE)),"",VLOOKUP(A587,'Cadastro-Estoque'!A:G,3,FALSE))</f>
        <v/>
      </c>
      <c r="I587" s="209" t="str">
        <f>IF(A587="","",INDEX(Boletim!F596:F705,IFERROR(MATCH(Saidas!A587,'Cadastro-Estoque'!A595:A704,0)," ")))</f>
        <v/>
      </c>
    </row>
    <row r="588" spans="4:9" ht="18.75" customHeight="1" x14ac:dyDescent="0.25">
      <c r="D588" s="207"/>
      <c r="E588" s="209" t="str">
        <f t="shared" si="10"/>
        <v/>
      </c>
      <c r="F588" s="209" t="str">
        <f>IF(ISBLANK(A588),"",IF(ISERROR(VLOOKUP(A588,'Cadastro-Estoque'!A:G,1,FALSE)),"Produto não cadastrado",VLOOKUP(A588,'Cadastro-Estoque'!A:G,4,FALSE)))</f>
        <v/>
      </c>
      <c r="G588" s="209" t="str">
        <f>IF(ISBLANK(A588),"",IF(ISERROR(VLOOKUP(A588,'Cadastro-Estoque'!A:G,1,FALSE)),"Produto não cadastrado",VLOOKUP(A588,'Cadastro-Estoque'!A:G,2,FALSE)))</f>
        <v/>
      </c>
      <c r="H588" s="209" t="str">
        <f>IF(ISERROR(VLOOKUP(A588,'Cadastro-Estoque'!A:G,1,FALSE)),"",VLOOKUP(A588,'Cadastro-Estoque'!A:G,3,FALSE))</f>
        <v/>
      </c>
      <c r="I588" s="209" t="str">
        <f>IF(A588="","",INDEX(Boletim!F597:F706,IFERROR(MATCH(Saidas!A588,'Cadastro-Estoque'!A596:A705,0)," ")))</f>
        <v/>
      </c>
    </row>
    <row r="589" spans="4:9" ht="18.75" customHeight="1" x14ac:dyDescent="0.25">
      <c r="D589" s="207"/>
      <c r="E589" s="209" t="str">
        <f t="shared" si="10"/>
        <v/>
      </c>
      <c r="F589" s="209" t="str">
        <f>IF(ISBLANK(A589),"",IF(ISERROR(VLOOKUP(A589,'Cadastro-Estoque'!A:G,1,FALSE)),"Produto não cadastrado",VLOOKUP(A589,'Cadastro-Estoque'!A:G,4,FALSE)))</f>
        <v/>
      </c>
      <c r="G589" s="209" t="str">
        <f>IF(ISBLANK(A589),"",IF(ISERROR(VLOOKUP(A589,'Cadastro-Estoque'!A:G,1,FALSE)),"Produto não cadastrado",VLOOKUP(A589,'Cadastro-Estoque'!A:G,2,FALSE)))</f>
        <v/>
      </c>
      <c r="H589" s="209" t="str">
        <f>IF(ISERROR(VLOOKUP(A589,'Cadastro-Estoque'!A:G,1,FALSE)),"",VLOOKUP(A589,'Cadastro-Estoque'!A:G,3,FALSE))</f>
        <v/>
      </c>
      <c r="I589" s="209" t="str">
        <f>IF(A589="","",INDEX(Boletim!F598:F707,IFERROR(MATCH(Saidas!A589,'Cadastro-Estoque'!A597:A706,0)," ")))</f>
        <v/>
      </c>
    </row>
    <row r="590" spans="4:9" ht="18.75" customHeight="1" x14ac:dyDescent="0.25">
      <c r="D590" s="207"/>
      <c r="E590" s="209" t="str">
        <f t="shared" si="10"/>
        <v/>
      </c>
      <c r="F590" s="209" t="str">
        <f>IF(ISBLANK(A590),"",IF(ISERROR(VLOOKUP(A590,'Cadastro-Estoque'!A:G,1,FALSE)),"Produto não cadastrado",VLOOKUP(A590,'Cadastro-Estoque'!A:G,4,FALSE)))</f>
        <v/>
      </c>
      <c r="G590" s="209" t="str">
        <f>IF(ISBLANK(A590),"",IF(ISERROR(VLOOKUP(A590,'Cadastro-Estoque'!A:G,1,FALSE)),"Produto não cadastrado",VLOOKUP(A590,'Cadastro-Estoque'!A:G,2,FALSE)))</f>
        <v/>
      </c>
      <c r="H590" s="209" t="str">
        <f>IF(ISERROR(VLOOKUP(A590,'Cadastro-Estoque'!A:G,1,FALSE)),"",VLOOKUP(A590,'Cadastro-Estoque'!A:G,3,FALSE))</f>
        <v/>
      </c>
      <c r="I590" s="209" t="str">
        <f>IF(A590="","",INDEX(Boletim!F599:F708,IFERROR(MATCH(Saidas!A590,'Cadastro-Estoque'!A598:A707,0)," ")))</f>
        <v/>
      </c>
    </row>
    <row r="591" spans="4:9" ht="18.75" customHeight="1" x14ac:dyDescent="0.25">
      <c r="D591" s="207"/>
      <c r="E591" s="209" t="str">
        <f t="shared" si="10"/>
        <v/>
      </c>
      <c r="F591" s="209" t="str">
        <f>IF(ISBLANK(A591),"",IF(ISERROR(VLOOKUP(A591,'Cadastro-Estoque'!A:G,1,FALSE)),"Produto não cadastrado",VLOOKUP(A591,'Cadastro-Estoque'!A:G,4,FALSE)))</f>
        <v/>
      </c>
      <c r="G591" s="209" t="str">
        <f>IF(ISBLANK(A591),"",IF(ISERROR(VLOOKUP(A591,'Cadastro-Estoque'!A:G,1,FALSE)),"Produto não cadastrado",VLOOKUP(A591,'Cadastro-Estoque'!A:G,2,FALSE)))</f>
        <v/>
      </c>
      <c r="H591" s="209" t="str">
        <f>IF(ISERROR(VLOOKUP(A591,'Cadastro-Estoque'!A:G,1,FALSE)),"",VLOOKUP(A591,'Cadastro-Estoque'!A:G,3,FALSE))</f>
        <v/>
      </c>
      <c r="I591" s="209" t="str">
        <f>IF(A591="","",INDEX(Boletim!F600:F709,IFERROR(MATCH(Saidas!A591,'Cadastro-Estoque'!A599:A708,0)," ")))</f>
        <v/>
      </c>
    </row>
    <row r="592" spans="4:9" ht="18.75" customHeight="1" x14ac:dyDescent="0.25">
      <c r="D592" s="207"/>
      <c r="E592" s="209" t="str">
        <f t="shared" si="10"/>
        <v/>
      </c>
      <c r="F592" s="209" t="str">
        <f>IF(ISBLANK(A592),"",IF(ISERROR(VLOOKUP(A592,'Cadastro-Estoque'!A:G,1,FALSE)),"Produto não cadastrado",VLOOKUP(A592,'Cadastro-Estoque'!A:G,4,FALSE)))</f>
        <v/>
      </c>
      <c r="G592" s="209" t="str">
        <f>IF(ISBLANK(A592),"",IF(ISERROR(VLOOKUP(A592,'Cadastro-Estoque'!A:G,1,FALSE)),"Produto não cadastrado",VLOOKUP(A592,'Cadastro-Estoque'!A:G,2,FALSE)))</f>
        <v/>
      </c>
      <c r="H592" s="209" t="str">
        <f>IF(ISERROR(VLOOKUP(A592,'Cadastro-Estoque'!A:G,1,FALSE)),"",VLOOKUP(A592,'Cadastro-Estoque'!A:G,3,FALSE))</f>
        <v/>
      </c>
      <c r="I592" s="209" t="str">
        <f>IF(A592="","",INDEX(Boletim!F601:F710,IFERROR(MATCH(Saidas!A592,'Cadastro-Estoque'!A600:A709,0)," ")))</f>
        <v/>
      </c>
    </row>
    <row r="593" spans="4:9" ht="18.75" customHeight="1" x14ac:dyDescent="0.25">
      <c r="D593" s="207"/>
      <c r="E593" s="209" t="str">
        <f t="shared" si="10"/>
        <v/>
      </c>
      <c r="F593" s="209" t="str">
        <f>IF(ISBLANK(A593),"",IF(ISERROR(VLOOKUP(A593,'Cadastro-Estoque'!A:G,1,FALSE)),"Produto não cadastrado",VLOOKUP(A593,'Cadastro-Estoque'!A:G,4,FALSE)))</f>
        <v/>
      </c>
      <c r="G593" s="209" t="str">
        <f>IF(ISBLANK(A593),"",IF(ISERROR(VLOOKUP(A593,'Cadastro-Estoque'!A:G,1,FALSE)),"Produto não cadastrado",VLOOKUP(A593,'Cadastro-Estoque'!A:G,2,FALSE)))</f>
        <v/>
      </c>
      <c r="H593" s="209" t="str">
        <f>IF(ISERROR(VLOOKUP(A593,'Cadastro-Estoque'!A:G,1,FALSE)),"",VLOOKUP(A593,'Cadastro-Estoque'!A:G,3,FALSE))</f>
        <v/>
      </c>
      <c r="I593" s="209" t="str">
        <f>IF(A593="","",INDEX(Boletim!F602:F711,IFERROR(MATCH(Saidas!A593,'Cadastro-Estoque'!A601:A710,0)," ")))</f>
        <v/>
      </c>
    </row>
    <row r="594" spans="4:9" ht="18.75" customHeight="1" x14ac:dyDescent="0.25">
      <c r="D594" s="207"/>
      <c r="E594" s="209" t="str">
        <f t="shared" si="10"/>
        <v/>
      </c>
      <c r="F594" s="209" t="str">
        <f>IF(ISBLANK(A594),"",IF(ISERROR(VLOOKUP(A594,'Cadastro-Estoque'!A:G,1,FALSE)),"Produto não cadastrado",VLOOKUP(A594,'Cadastro-Estoque'!A:G,4,FALSE)))</f>
        <v/>
      </c>
      <c r="G594" s="209" t="str">
        <f>IF(ISBLANK(A594),"",IF(ISERROR(VLOOKUP(A594,'Cadastro-Estoque'!A:G,1,FALSE)),"Produto não cadastrado",VLOOKUP(A594,'Cadastro-Estoque'!A:G,2,FALSE)))</f>
        <v/>
      </c>
      <c r="H594" s="209" t="str">
        <f>IF(ISERROR(VLOOKUP(A594,'Cadastro-Estoque'!A:G,1,FALSE)),"",VLOOKUP(A594,'Cadastro-Estoque'!A:G,3,FALSE))</f>
        <v/>
      </c>
      <c r="I594" s="209" t="str">
        <f>IF(A594="","",INDEX(Boletim!F603:F712,IFERROR(MATCH(Saidas!A594,'Cadastro-Estoque'!A602:A711,0)," ")))</f>
        <v/>
      </c>
    </row>
    <row r="595" spans="4:9" ht="18.75" customHeight="1" x14ac:dyDescent="0.25">
      <c r="D595" s="207"/>
      <c r="E595" s="209" t="str">
        <f t="shared" ref="E595:E658" si="11">IF(ISBLANK(A595),"",C595*D595)</f>
        <v/>
      </c>
      <c r="F595" s="209" t="str">
        <f>IF(ISBLANK(A595),"",IF(ISERROR(VLOOKUP(A595,'Cadastro-Estoque'!A:G,1,FALSE)),"Produto não cadastrado",VLOOKUP(A595,'Cadastro-Estoque'!A:G,4,FALSE)))</f>
        <v/>
      </c>
      <c r="G595" s="209" t="str">
        <f>IF(ISBLANK(A595),"",IF(ISERROR(VLOOKUP(A595,'Cadastro-Estoque'!A:G,1,FALSE)),"Produto não cadastrado",VLOOKUP(A595,'Cadastro-Estoque'!A:G,2,FALSE)))</f>
        <v/>
      </c>
      <c r="H595" s="209" t="str">
        <f>IF(ISERROR(VLOOKUP(A595,'Cadastro-Estoque'!A:G,1,FALSE)),"",VLOOKUP(A595,'Cadastro-Estoque'!A:G,3,FALSE))</f>
        <v/>
      </c>
      <c r="I595" s="209" t="str">
        <f>IF(A595="","",INDEX(Boletim!F604:F713,IFERROR(MATCH(Saidas!A595,'Cadastro-Estoque'!A603:A712,0)," ")))</f>
        <v/>
      </c>
    </row>
    <row r="596" spans="4:9" ht="18.75" customHeight="1" x14ac:dyDescent="0.25">
      <c r="D596" s="207"/>
      <c r="E596" s="209" t="str">
        <f t="shared" si="11"/>
        <v/>
      </c>
      <c r="F596" s="209" t="str">
        <f>IF(ISBLANK(A596),"",IF(ISERROR(VLOOKUP(A596,'Cadastro-Estoque'!A:G,1,FALSE)),"Produto não cadastrado",VLOOKUP(A596,'Cadastro-Estoque'!A:G,4,FALSE)))</f>
        <v/>
      </c>
      <c r="G596" s="209" t="str">
        <f>IF(ISBLANK(A596),"",IF(ISERROR(VLOOKUP(A596,'Cadastro-Estoque'!A:G,1,FALSE)),"Produto não cadastrado",VLOOKUP(A596,'Cadastro-Estoque'!A:G,2,FALSE)))</f>
        <v/>
      </c>
      <c r="H596" s="209" t="str">
        <f>IF(ISERROR(VLOOKUP(A596,'Cadastro-Estoque'!A:G,1,FALSE)),"",VLOOKUP(A596,'Cadastro-Estoque'!A:G,3,FALSE))</f>
        <v/>
      </c>
      <c r="I596" s="209" t="str">
        <f>IF(A596="","",INDEX(Boletim!F605:F714,IFERROR(MATCH(Saidas!A596,'Cadastro-Estoque'!A604:A713,0)," ")))</f>
        <v/>
      </c>
    </row>
    <row r="597" spans="4:9" ht="18.75" customHeight="1" x14ac:dyDescent="0.25">
      <c r="D597" s="207"/>
      <c r="E597" s="209" t="str">
        <f t="shared" si="11"/>
        <v/>
      </c>
      <c r="F597" s="209" t="str">
        <f>IF(ISBLANK(A597),"",IF(ISERROR(VLOOKUP(A597,'Cadastro-Estoque'!A:G,1,FALSE)),"Produto não cadastrado",VLOOKUP(A597,'Cadastro-Estoque'!A:G,4,FALSE)))</f>
        <v/>
      </c>
      <c r="G597" s="209" t="str">
        <f>IF(ISBLANK(A597),"",IF(ISERROR(VLOOKUP(A597,'Cadastro-Estoque'!A:G,1,FALSE)),"Produto não cadastrado",VLOOKUP(A597,'Cadastro-Estoque'!A:G,2,FALSE)))</f>
        <v/>
      </c>
      <c r="H597" s="209" t="str">
        <f>IF(ISERROR(VLOOKUP(A597,'Cadastro-Estoque'!A:G,1,FALSE)),"",VLOOKUP(A597,'Cadastro-Estoque'!A:G,3,FALSE))</f>
        <v/>
      </c>
      <c r="I597" s="209" t="str">
        <f>IF(A597="","",INDEX(Boletim!F606:F715,IFERROR(MATCH(Saidas!A597,'Cadastro-Estoque'!A605:A714,0)," ")))</f>
        <v/>
      </c>
    </row>
    <row r="598" spans="4:9" ht="18.75" customHeight="1" x14ac:dyDescent="0.25">
      <c r="D598" s="207"/>
      <c r="E598" s="209" t="str">
        <f t="shared" si="11"/>
        <v/>
      </c>
      <c r="F598" s="209" t="str">
        <f>IF(ISBLANK(A598),"",IF(ISERROR(VLOOKUP(A598,'Cadastro-Estoque'!A:G,1,FALSE)),"Produto não cadastrado",VLOOKUP(A598,'Cadastro-Estoque'!A:G,4,FALSE)))</f>
        <v/>
      </c>
      <c r="G598" s="209" t="str">
        <f>IF(ISBLANK(A598),"",IF(ISERROR(VLOOKUP(A598,'Cadastro-Estoque'!A:G,1,FALSE)),"Produto não cadastrado",VLOOKUP(A598,'Cadastro-Estoque'!A:G,2,FALSE)))</f>
        <v/>
      </c>
      <c r="H598" s="209" t="str">
        <f>IF(ISERROR(VLOOKUP(A598,'Cadastro-Estoque'!A:G,1,FALSE)),"",VLOOKUP(A598,'Cadastro-Estoque'!A:G,3,FALSE))</f>
        <v/>
      </c>
      <c r="I598" s="209" t="str">
        <f>IF(A598="","",INDEX(Boletim!F607:F716,IFERROR(MATCH(Saidas!A598,'Cadastro-Estoque'!A606:A715,0)," ")))</f>
        <v/>
      </c>
    </row>
    <row r="599" spans="4:9" ht="18.75" customHeight="1" x14ac:dyDescent="0.25">
      <c r="D599" s="207"/>
      <c r="E599" s="209" t="str">
        <f t="shared" si="11"/>
        <v/>
      </c>
      <c r="F599" s="209" t="str">
        <f>IF(ISBLANK(A599),"",IF(ISERROR(VLOOKUP(A599,'Cadastro-Estoque'!A:G,1,FALSE)),"Produto não cadastrado",VLOOKUP(A599,'Cadastro-Estoque'!A:G,4,FALSE)))</f>
        <v/>
      </c>
      <c r="G599" s="209" t="str">
        <f>IF(ISBLANK(A599),"",IF(ISERROR(VLOOKUP(A599,'Cadastro-Estoque'!A:G,1,FALSE)),"Produto não cadastrado",VLOOKUP(A599,'Cadastro-Estoque'!A:G,2,FALSE)))</f>
        <v/>
      </c>
      <c r="H599" s="209" t="str">
        <f>IF(ISERROR(VLOOKUP(A599,'Cadastro-Estoque'!A:G,1,FALSE)),"",VLOOKUP(A599,'Cadastro-Estoque'!A:G,3,FALSE))</f>
        <v/>
      </c>
      <c r="I599" s="209" t="str">
        <f>IF(A599="","",INDEX(Boletim!F608:F717,IFERROR(MATCH(Saidas!A599,'Cadastro-Estoque'!A607:A716,0)," ")))</f>
        <v/>
      </c>
    </row>
    <row r="600" spans="4:9" ht="18.75" customHeight="1" x14ac:dyDescent="0.25">
      <c r="D600" s="207"/>
      <c r="E600" s="209" t="str">
        <f t="shared" si="11"/>
        <v/>
      </c>
      <c r="F600" s="209" t="str">
        <f>IF(ISBLANK(A600),"",IF(ISERROR(VLOOKUP(A600,'Cadastro-Estoque'!A:G,1,FALSE)),"Produto não cadastrado",VLOOKUP(A600,'Cadastro-Estoque'!A:G,4,FALSE)))</f>
        <v/>
      </c>
      <c r="G600" s="209" t="str">
        <f>IF(ISBLANK(A600),"",IF(ISERROR(VLOOKUP(A600,'Cadastro-Estoque'!A:G,1,FALSE)),"Produto não cadastrado",VLOOKUP(A600,'Cadastro-Estoque'!A:G,2,FALSE)))</f>
        <v/>
      </c>
      <c r="H600" s="209" t="str">
        <f>IF(ISERROR(VLOOKUP(A600,'Cadastro-Estoque'!A:G,1,FALSE)),"",VLOOKUP(A600,'Cadastro-Estoque'!A:G,3,FALSE))</f>
        <v/>
      </c>
      <c r="I600" s="209" t="str">
        <f>IF(A600="","",INDEX(Boletim!F609:F718,IFERROR(MATCH(Saidas!A600,'Cadastro-Estoque'!A608:A717,0)," ")))</f>
        <v/>
      </c>
    </row>
    <row r="601" spans="4:9" ht="18.75" customHeight="1" x14ac:dyDescent="0.25">
      <c r="D601" s="207"/>
      <c r="E601" s="209" t="str">
        <f t="shared" si="11"/>
        <v/>
      </c>
      <c r="F601" s="209" t="str">
        <f>IF(ISBLANK(A601),"",IF(ISERROR(VLOOKUP(A601,'Cadastro-Estoque'!A:G,1,FALSE)),"Produto não cadastrado",VLOOKUP(A601,'Cadastro-Estoque'!A:G,4,FALSE)))</f>
        <v/>
      </c>
      <c r="G601" s="209" t="str">
        <f>IF(ISBLANK(A601),"",IF(ISERROR(VLOOKUP(A601,'Cadastro-Estoque'!A:G,1,FALSE)),"Produto não cadastrado",VLOOKUP(A601,'Cadastro-Estoque'!A:G,2,FALSE)))</f>
        <v/>
      </c>
      <c r="H601" s="209" t="str">
        <f>IF(ISERROR(VLOOKUP(A601,'Cadastro-Estoque'!A:G,1,FALSE)),"",VLOOKUP(A601,'Cadastro-Estoque'!A:G,3,FALSE))</f>
        <v/>
      </c>
      <c r="I601" s="209" t="str">
        <f>IF(A601="","",INDEX(Boletim!F610:F719,IFERROR(MATCH(Saidas!A601,'Cadastro-Estoque'!A609:A718,0)," ")))</f>
        <v/>
      </c>
    </row>
    <row r="602" spans="4:9" ht="18.75" customHeight="1" x14ac:dyDescent="0.25">
      <c r="D602" s="207"/>
      <c r="E602" s="209" t="str">
        <f t="shared" si="11"/>
        <v/>
      </c>
      <c r="F602" s="209" t="str">
        <f>IF(ISBLANK(A602),"",IF(ISERROR(VLOOKUP(A602,'Cadastro-Estoque'!A:G,1,FALSE)),"Produto não cadastrado",VLOOKUP(A602,'Cadastro-Estoque'!A:G,4,FALSE)))</f>
        <v/>
      </c>
      <c r="G602" s="209" t="str">
        <f>IF(ISBLANK(A602),"",IF(ISERROR(VLOOKUP(A602,'Cadastro-Estoque'!A:G,1,FALSE)),"Produto não cadastrado",VLOOKUP(A602,'Cadastro-Estoque'!A:G,2,FALSE)))</f>
        <v/>
      </c>
      <c r="H602" s="209" t="str">
        <f>IF(ISERROR(VLOOKUP(A602,'Cadastro-Estoque'!A:G,1,FALSE)),"",VLOOKUP(A602,'Cadastro-Estoque'!A:G,3,FALSE))</f>
        <v/>
      </c>
      <c r="I602" s="209" t="str">
        <f>IF(A602="","",INDEX(Boletim!F611:F720,IFERROR(MATCH(Saidas!A602,'Cadastro-Estoque'!A610:A719,0)," ")))</f>
        <v/>
      </c>
    </row>
    <row r="603" spans="4:9" ht="18.75" customHeight="1" x14ac:dyDescent="0.25">
      <c r="D603" s="207"/>
      <c r="E603" s="209" t="str">
        <f t="shared" si="11"/>
        <v/>
      </c>
      <c r="F603" s="209" t="str">
        <f>IF(ISBLANK(A603),"",IF(ISERROR(VLOOKUP(A603,'Cadastro-Estoque'!A:G,1,FALSE)),"Produto não cadastrado",VLOOKUP(A603,'Cadastro-Estoque'!A:G,4,FALSE)))</f>
        <v/>
      </c>
      <c r="G603" s="209" t="str">
        <f>IF(ISBLANK(A603),"",IF(ISERROR(VLOOKUP(A603,'Cadastro-Estoque'!A:G,1,FALSE)),"Produto não cadastrado",VLOOKUP(A603,'Cadastro-Estoque'!A:G,2,FALSE)))</f>
        <v/>
      </c>
      <c r="H603" s="209" t="str">
        <f>IF(ISERROR(VLOOKUP(A603,'Cadastro-Estoque'!A:G,1,FALSE)),"",VLOOKUP(A603,'Cadastro-Estoque'!A:G,3,FALSE))</f>
        <v/>
      </c>
      <c r="I603" s="209" t="str">
        <f>IF(A603="","",INDEX(Boletim!F612:F721,IFERROR(MATCH(Saidas!A603,'Cadastro-Estoque'!A611:A720,0)," ")))</f>
        <v/>
      </c>
    </row>
    <row r="604" spans="4:9" ht="18.75" customHeight="1" x14ac:dyDescent="0.25">
      <c r="D604" s="207"/>
      <c r="E604" s="209" t="str">
        <f t="shared" si="11"/>
        <v/>
      </c>
      <c r="F604" s="209" t="str">
        <f>IF(ISBLANK(A604),"",IF(ISERROR(VLOOKUP(A604,'Cadastro-Estoque'!A:G,1,FALSE)),"Produto não cadastrado",VLOOKUP(A604,'Cadastro-Estoque'!A:G,4,FALSE)))</f>
        <v/>
      </c>
      <c r="G604" s="209" t="str">
        <f>IF(ISBLANK(A604),"",IF(ISERROR(VLOOKUP(A604,'Cadastro-Estoque'!A:G,1,FALSE)),"Produto não cadastrado",VLOOKUP(A604,'Cadastro-Estoque'!A:G,2,FALSE)))</f>
        <v/>
      </c>
      <c r="H604" s="209" t="str">
        <f>IF(ISERROR(VLOOKUP(A604,'Cadastro-Estoque'!A:G,1,FALSE)),"",VLOOKUP(A604,'Cadastro-Estoque'!A:G,3,FALSE))</f>
        <v/>
      </c>
      <c r="I604" s="209" t="str">
        <f>IF(A604="","",INDEX(Boletim!F613:F722,IFERROR(MATCH(Saidas!A604,'Cadastro-Estoque'!A612:A721,0)," ")))</f>
        <v/>
      </c>
    </row>
    <row r="605" spans="4:9" ht="18.75" customHeight="1" x14ac:dyDescent="0.25">
      <c r="D605" s="207"/>
      <c r="E605" s="209" t="str">
        <f t="shared" si="11"/>
        <v/>
      </c>
      <c r="F605" s="209" t="str">
        <f>IF(ISBLANK(A605),"",IF(ISERROR(VLOOKUP(A605,'Cadastro-Estoque'!A:G,1,FALSE)),"Produto não cadastrado",VLOOKUP(A605,'Cadastro-Estoque'!A:G,4,FALSE)))</f>
        <v/>
      </c>
      <c r="G605" s="209" t="str">
        <f>IF(ISBLANK(A605),"",IF(ISERROR(VLOOKUP(A605,'Cadastro-Estoque'!A:G,1,FALSE)),"Produto não cadastrado",VLOOKUP(A605,'Cadastro-Estoque'!A:G,2,FALSE)))</f>
        <v/>
      </c>
      <c r="H605" s="209" t="str">
        <f>IF(ISERROR(VLOOKUP(A605,'Cadastro-Estoque'!A:G,1,FALSE)),"",VLOOKUP(A605,'Cadastro-Estoque'!A:G,3,FALSE))</f>
        <v/>
      </c>
      <c r="I605" s="209" t="str">
        <f>IF(A605="","",INDEX(Boletim!F614:F723,IFERROR(MATCH(Saidas!A605,'Cadastro-Estoque'!A613:A722,0)," ")))</f>
        <v/>
      </c>
    </row>
    <row r="606" spans="4:9" ht="18.75" customHeight="1" x14ac:dyDescent="0.25">
      <c r="D606" s="207"/>
      <c r="E606" s="209" t="str">
        <f t="shared" si="11"/>
        <v/>
      </c>
      <c r="F606" s="209" t="str">
        <f>IF(ISBLANK(A606),"",IF(ISERROR(VLOOKUP(A606,'Cadastro-Estoque'!A:G,1,FALSE)),"Produto não cadastrado",VLOOKUP(A606,'Cadastro-Estoque'!A:G,4,FALSE)))</f>
        <v/>
      </c>
      <c r="G606" s="209" t="str">
        <f>IF(ISBLANK(A606),"",IF(ISERROR(VLOOKUP(A606,'Cadastro-Estoque'!A:G,1,FALSE)),"Produto não cadastrado",VLOOKUP(A606,'Cadastro-Estoque'!A:G,2,FALSE)))</f>
        <v/>
      </c>
      <c r="H606" s="209" t="str">
        <f>IF(ISERROR(VLOOKUP(A606,'Cadastro-Estoque'!A:G,1,FALSE)),"",VLOOKUP(A606,'Cadastro-Estoque'!A:G,3,FALSE))</f>
        <v/>
      </c>
      <c r="I606" s="209" t="str">
        <f>IF(A606="","",INDEX(Boletim!F615:F724,IFERROR(MATCH(Saidas!A606,'Cadastro-Estoque'!A614:A723,0)," ")))</f>
        <v/>
      </c>
    </row>
    <row r="607" spans="4:9" ht="18.75" customHeight="1" x14ac:dyDescent="0.25">
      <c r="D607" s="207"/>
      <c r="E607" s="209" t="str">
        <f t="shared" si="11"/>
        <v/>
      </c>
      <c r="F607" s="209" t="str">
        <f>IF(ISBLANK(A607),"",IF(ISERROR(VLOOKUP(A607,'Cadastro-Estoque'!A:G,1,FALSE)),"Produto não cadastrado",VLOOKUP(A607,'Cadastro-Estoque'!A:G,4,FALSE)))</f>
        <v/>
      </c>
      <c r="G607" s="209" t="str">
        <f>IF(ISBLANK(A607),"",IF(ISERROR(VLOOKUP(A607,'Cadastro-Estoque'!A:G,1,FALSE)),"Produto não cadastrado",VLOOKUP(A607,'Cadastro-Estoque'!A:G,2,FALSE)))</f>
        <v/>
      </c>
      <c r="H607" s="209" t="str">
        <f>IF(ISERROR(VLOOKUP(A607,'Cadastro-Estoque'!A:G,1,FALSE)),"",VLOOKUP(A607,'Cadastro-Estoque'!A:G,3,FALSE))</f>
        <v/>
      </c>
      <c r="I607" s="209" t="str">
        <f>IF(A607="","",INDEX(Boletim!F616:F725,IFERROR(MATCH(Saidas!A607,'Cadastro-Estoque'!A615:A724,0)," ")))</f>
        <v/>
      </c>
    </row>
    <row r="608" spans="4:9" ht="18.75" customHeight="1" x14ac:dyDescent="0.25">
      <c r="D608" s="207"/>
      <c r="E608" s="209" t="str">
        <f t="shared" si="11"/>
        <v/>
      </c>
      <c r="F608" s="209" t="str">
        <f>IF(ISBLANK(A608),"",IF(ISERROR(VLOOKUP(A608,'Cadastro-Estoque'!A:G,1,FALSE)),"Produto não cadastrado",VLOOKUP(A608,'Cadastro-Estoque'!A:G,4,FALSE)))</f>
        <v/>
      </c>
      <c r="G608" s="209" t="str">
        <f>IF(ISBLANK(A608),"",IF(ISERROR(VLOOKUP(A608,'Cadastro-Estoque'!A:G,1,FALSE)),"Produto não cadastrado",VLOOKUP(A608,'Cadastro-Estoque'!A:G,2,FALSE)))</f>
        <v/>
      </c>
      <c r="H608" s="209" t="str">
        <f>IF(ISERROR(VLOOKUP(A608,'Cadastro-Estoque'!A:G,1,FALSE)),"",VLOOKUP(A608,'Cadastro-Estoque'!A:G,3,FALSE))</f>
        <v/>
      </c>
      <c r="I608" s="209" t="str">
        <f>IF(A608="","",INDEX(Boletim!F617:F726,IFERROR(MATCH(Saidas!A608,'Cadastro-Estoque'!A616:A725,0)," ")))</f>
        <v/>
      </c>
    </row>
    <row r="609" spans="4:9" ht="18.75" customHeight="1" x14ac:dyDescent="0.25">
      <c r="D609" s="207"/>
      <c r="E609" s="209" t="str">
        <f t="shared" si="11"/>
        <v/>
      </c>
      <c r="F609" s="209" t="str">
        <f>IF(ISBLANK(A609),"",IF(ISERROR(VLOOKUP(A609,'Cadastro-Estoque'!A:G,1,FALSE)),"Produto não cadastrado",VLOOKUP(A609,'Cadastro-Estoque'!A:G,4,FALSE)))</f>
        <v/>
      </c>
      <c r="G609" s="209" t="str">
        <f>IF(ISBLANK(A609),"",IF(ISERROR(VLOOKUP(A609,'Cadastro-Estoque'!A:G,1,FALSE)),"Produto não cadastrado",VLOOKUP(A609,'Cadastro-Estoque'!A:G,2,FALSE)))</f>
        <v/>
      </c>
      <c r="H609" s="209" t="str">
        <f>IF(ISERROR(VLOOKUP(A609,'Cadastro-Estoque'!A:G,1,FALSE)),"",VLOOKUP(A609,'Cadastro-Estoque'!A:G,3,FALSE))</f>
        <v/>
      </c>
      <c r="I609" s="209" t="str">
        <f>IF(A609="","",INDEX(Boletim!F618:F727,IFERROR(MATCH(Saidas!A609,'Cadastro-Estoque'!A617:A726,0)," ")))</f>
        <v/>
      </c>
    </row>
    <row r="610" spans="4:9" ht="18.75" customHeight="1" x14ac:dyDescent="0.25">
      <c r="D610" s="207"/>
      <c r="E610" s="209" t="str">
        <f t="shared" si="11"/>
        <v/>
      </c>
      <c r="F610" s="209" t="str">
        <f>IF(ISBLANK(A610),"",IF(ISERROR(VLOOKUP(A610,'Cadastro-Estoque'!A:G,1,FALSE)),"Produto não cadastrado",VLOOKUP(A610,'Cadastro-Estoque'!A:G,4,FALSE)))</f>
        <v/>
      </c>
      <c r="G610" s="209" t="str">
        <f>IF(ISBLANK(A610),"",IF(ISERROR(VLOOKUP(A610,'Cadastro-Estoque'!A:G,1,FALSE)),"Produto não cadastrado",VLOOKUP(A610,'Cadastro-Estoque'!A:G,2,FALSE)))</f>
        <v/>
      </c>
      <c r="H610" s="209" t="str">
        <f>IF(ISERROR(VLOOKUP(A610,'Cadastro-Estoque'!A:G,1,FALSE)),"",VLOOKUP(A610,'Cadastro-Estoque'!A:G,3,FALSE))</f>
        <v/>
      </c>
      <c r="I610" s="209" t="str">
        <f>IF(A610="","",INDEX(Boletim!F619:F728,IFERROR(MATCH(Saidas!A610,'Cadastro-Estoque'!A618:A727,0)," ")))</f>
        <v/>
      </c>
    </row>
    <row r="611" spans="4:9" ht="18.75" customHeight="1" x14ac:dyDescent="0.25">
      <c r="D611" s="207"/>
      <c r="E611" s="209" t="str">
        <f t="shared" si="11"/>
        <v/>
      </c>
      <c r="F611" s="209" t="str">
        <f>IF(ISBLANK(A611),"",IF(ISERROR(VLOOKUP(A611,'Cadastro-Estoque'!A:G,1,FALSE)),"Produto não cadastrado",VLOOKUP(A611,'Cadastro-Estoque'!A:G,4,FALSE)))</f>
        <v/>
      </c>
      <c r="G611" s="209" t="str">
        <f>IF(ISBLANK(A611),"",IF(ISERROR(VLOOKUP(A611,'Cadastro-Estoque'!A:G,1,FALSE)),"Produto não cadastrado",VLOOKUP(A611,'Cadastro-Estoque'!A:G,2,FALSE)))</f>
        <v/>
      </c>
      <c r="H611" s="209" t="str">
        <f>IF(ISERROR(VLOOKUP(A611,'Cadastro-Estoque'!A:G,1,FALSE)),"",VLOOKUP(A611,'Cadastro-Estoque'!A:G,3,FALSE))</f>
        <v/>
      </c>
      <c r="I611" s="209" t="str">
        <f>IF(A611="","",INDEX(Boletim!F620:F729,IFERROR(MATCH(Saidas!A611,'Cadastro-Estoque'!A619:A728,0)," ")))</f>
        <v/>
      </c>
    </row>
    <row r="612" spans="4:9" ht="18.75" customHeight="1" x14ac:dyDescent="0.25">
      <c r="D612" s="207"/>
      <c r="E612" s="209" t="str">
        <f t="shared" si="11"/>
        <v/>
      </c>
      <c r="F612" s="209" t="str">
        <f>IF(ISBLANK(A612),"",IF(ISERROR(VLOOKUP(A612,'Cadastro-Estoque'!A:G,1,FALSE)),"Produto não cadastrado",VLOOKUP(A612,'Cadastro-Estoque'!A:G,4,FALSE)))</f>
        <v/>
      </c>
      <c r="G612" s="209" t="str">
        <f>IF(ISBLANK(A612),"",IF(ISERROR(VLOOKUP(A612,'Cadastro-Estoque'!A:G,1,FALSE)),"Produto não cadastrado",VLOOKUP(A612,'Cadastro-Estoque'!A:G,2,FALSE)))</f>
        <v/>
      </c>
      <c r="H612" s="209" t="str">
        <f>IF(ISERROR(VLOOKUP(A612,'Cadastro-Estoque'!A:G,1,FALSE)),"",VLOOKUP(A612,'Cadastro-Estoque'!A:G,3,FALSE))</f>
        <v/>
      </c>
      <c r="I612" s="209" t="str">
        <f>IF(A612="","",INDEX(Boletim!F621:F730,IFERROR(MATCH(Saidas!A612,'Cadastro-Estoque'!A620:A729,0)," ")))</f>
        <v/>
      </c>
    </row>
    <row r="613" spans="4:9" ht="18.75" customHeight="1" x14ac:dyDescent="0.25">
      <c r="D613" s="207"/>
      <c r="E613" s="209" t="str">
        <f t="shared" si="11"/>
        <v/>
      </c>
      <c r="F613" s="209" t="str">
        <f>IF(ISBLANK(A613),"",IF(ISERROR(VLOOKUP(A613,'Cadastro-Estoque'!A:G,1,FALSE)),"Produto não cadastrado",VLOOKUP(A613,'Cadastro-Estoque'!A:G,4,FALSE)))</f>
        <v/>
      </c>
      <c r="G613" s="209" t="str">
        <f>IF(ISBLANK(A613),"",IF(ISERROR(VLOOKUP(A613,'Cadastro-Estoque'!A:G,1,FALSE)),"Produto não cadastrado",VLOOKUP(A613,'Cadastro-Estoque'!A:G,2,FALSE)))</f>
        <v/>
      </c>
      <c r="H613" s="209" t="str">
        <f>IF(ISERROR(VLOOKUP(A613,'Cadastro-Estoque'!A:G,1,FALSE)),"",VLOOKUP(A613,'Cadastro-Estoque'!A:G,3,FALSE))</f>
        <v/>
      </c>
      <c r="I613" s="209" t="str">
        <f>IF(A613="","",INDEX(Boletim!F622:F731,IFERROR(MATCH(Saidas!A613,'Cadastro-Estoque'!A621:A730,0)," ")))</f>
        <v/>
      </c>
    </row>
    <row r="614" spans="4:9" ht="18.75" customHeight="1" x14ac:dyDescent="0.25">
      <c r="D614" s="207"/>
      <c r="E614" s="209" t="str">
        <f t="shared" si="11"/>
        <v/>
      </c>
      <c r="F614" s="209" t="str">
        <f>IF(ISBLANK(A614),"",IF(ISERROR(VLOOKUP(A614,'Cadastro-Estoque'!A:G,1,FALSE)),"Produto não cadastrado",VLOOKUP(A614,'Cadastro-Estoque'!A:G,4,FALSE)))</f>
        <v/>
      </c>
      <c r="G614" s="209" t="str">
        <f>IF(ISBLANK(A614),"",IF(ISERROR(VLOOKUP(A614,'Cadastro-Estoque'!A:G,1,FALSE)),"Produto não cadastrado",VLOOKUP(A614,'Cadastro-Estoque'!A:G,2,FALSE)))</f>
        <v/>
      </c>
      <c r="H614" s="209" t="str">
        <f>IF(ISERROR(VLOOKUP(A614,'Cadastro-Estoque'!A:G,1,FALSE)),"",VLOOKUP(A614,'Cadastro-Estoque'!A:G,3,FALSE))</f>
        <v/>
      </c>
      <c r="I614" s="209" t="str">
        <f>IF(A614="","",INDEX(Boletim!F623:F732,IFERROR(MATCH(Saidas!A614,'Cadastro-Estoque'!A622:A731,0)," ")))</f>
        <v/>
      </c>
    </row>
    <row r="615" spans="4:9" ht="18.75" customHeight="1" x14ac:dyDescent="0.25">
      <c r="D615" s="207"/>
      <c r="E615" s="209" t="str">
        <f t="shared" si="11"/>
        <v/>
      </c>
      <c r="F615" s="209" t="str">
        <f>IF(ISBLANK(A615),"",IF(ISERROR(VLOOKUP(A615,'Cadastro-Estoque'!A:G,1,FALSE)),"Produto não cadastrado",VLOOKUP(A615,'Cadastro-Estoque'!A:G,4,FALSE)))</f>
        <v/>
      </c>
      <c r="G615" s="209" t="str">
        <f>IF(ISBLANK(A615),"",IF(ISERROR(VLOOKUP(A615,'Cadastro-Estoque'!A:G,1,FALSE)),"Produto não cadastrado",VLOOKUP(A615,'Cadastro-Estoque'!A:G,2,FALSE)))</f>
        <v/>
      </c>
      <c r="H615" s="209" t="str">
        <f>IF(ISERROR(VLOOKUP(A615,'Cadastro-Estoque'!A:G,1,FALSE)),"",VLOOKUP(A615,'Cadastro-Estoque'!A:G,3,FALSE))</f>
        <v/>
      </c>
      <c r="I615" s="209" t="str">
        <f>IF(A615="","",INDEX(Boletim!F624:F733,IFERROR(MATCH(Saidas!A615,'Cadastro-Estoque'!A623:A732,0)," ")))</f>
        <v/>
      </c>
    </row>
    <row r="616" spans="4:9" ht="18.75" customHeight="1" x14ac:dyDescent="0.25">
      <c r="D616" s="207"/>
      <c r="E616" s="209" t="str">
        <f t="shared" si="11"/>
        <v/>
      </c>
      <c r="F616" s="209" t="str">
        <f>IF(ISBLANK(A616),"",IF(ISERROR(VLOOKUP(A616,'Cadastro-Estoque'!A:G,1,FALSE)),"Produto não cadastrado",VLOOKUP(A616,'Cadastro-Estoque'!A:G,4,FALSE)))</f>
        <v/>
      </c>
      <c r="G616" s="209" t="str">
        <f>IF(ISBLANK(A616),"",IF(ISERROR(VLOOKUP(A616,'Cadastro-Estoque'!A:G,1,FALSE)),"Produto não cadastrado",VLOOKUP(A616,'Cadastro-Estoque'!A:G,2,FALSE)))</f>
        <v/>
      </c>
      <c r="H616" s="209" t="str">
        <f>IF(ISERROR(VLOOKUP(A616,'Cadastro-Estoque'!A:G,1,FALSE)),"",VLOOKUP(A616,'Cadastro-Estoque'!A:G,3,FALSE))</f>
        <v/>
      </c>
      <c r="I616" s="209" t="str">
        <f>IF(A616="","",INDEX(Boletim!F625:F734,IFERROR(MATCH(Saidas!A616,'Cadastro-Estoque'!A624:A733,0)," ")))</f>
        <v/>
      </c>
    </row>
    <row r="617" spans="4:9" ht="18.75" customHeight="1" x14ac:dyDescent="0.25">
      <c r="D617" s="207"/>
      <c r="E617" s="209" t="str">
        <f t="shared" si="11"/>
        <v/>
      </c>
      <c r="F617" s="209" t="str">
        <f>IF(ISBLANK(A617),"",IF(ISERROR(VLOOKUP(A617,'Cadastro-Estoque'!A:G,1,FALSE)),"Produto não cadastrado",VLOOKUP(A617,'Cadastro-Estoque'!A:G,4,FALSE)))</f>
        <v/>
      </c>
      <c r="G617" s="209" t="str">
        <f>IF(ISBLANK(A617),"",IF(ISERROR(VLOOKUP(A617,'Cadastro-Estoque'!A:G,1,FALSE)),"Produto não cadastrado",VLOOKUP(A617,'Cadastro-Estoque'!A:G,2,FALSE)))</f>
        <v/>
      </c>
      <c r="H617" s="209" t="str">
        <f>IF(ISERROR(VLOOKUP(A617,'Cadastro-Estoque'!A:G,1,FALSE)),"",VLOOKUP(A617,'Cadastro-Estoque'!A:G,3,FALSE))</f>
        <v/>
      </c>
      <c r="I617" s="209" t="str">
        <f>IF(A617="","",INDEX(Boletim!F626:F735,IFERROR(MATCH(Saidas!A617,'Cadastro-Estoque'!A625:A734,0)," ")))</f>
        <v/>
      </c>
    </row>
    <row r="618" spans="4:9" ht="18.75" customHeight="1" x14ac:dyDescent="0.25">
      <c r="D618" s="207"/>
      <c r="E618" s="209" t="str">
        <f t="shared" si="11"/>
        <v/>
      </c>
      <c r="F618" s="209" t="str">
        <f>IF(ISBLANK(A618),"",IF(ISERROR(VLOOKUP(A618,'Cadastro-Estoque'!A:G,1,FALSE)),"Produto não cadastrado",VLOOKUP(A618,'Cadastro-Estoque'!A:G,4,FALSE)))</f>
        <v/>
      </c>
      <c r="G618" s="209" t="str">
        <f>IF(ISBLANK(A618),"",IF(ISERROR(VLOOKUP(A618,'Cadastro-Estoque'!A:G,1,FALSE)),"Produto não cadastrado",VLOOKUP(A618,'Cadastro-Estoque'!A:G,2,FALSE)))</f>
        <v/>
      </c>
      <c r="H618" s="209" t="str">
        <f>IF(ISERROR(VLOOKUP(A618,'Cadastro-Estoque'!A:G,1,FALSE)),"",VLOOKUP(A618,'Cadastro-Estoque'!A:G,3,FALSE))</f>
        <v/>
      </c>
      <c r="I618" s="209" t="str">
        <f>IF(A618="","",INDEX(Boletim!F627:F736,IFERROR(MATCH(Saidas!A618,'Cadastro-Estoque'!A626:A735,0)," ")))</f>
        <v/>
      </c>
    </row>
    <row r="619" spans="4:9" ht="18.75" customHeight="1" x14ac:dyDescent="0.25">
      <c r="D619" s="207"/>
      <c r="E619" s="209" t="str">
        <f t="shared" si="11"/>
        <v/>
      </c>
      <c r="F619" s="209" t="str">
        <f>IF(ISBLANK(A619),"",IF(ISERROR(VLOOKUP(A619,'Cadastro-Estoque'!A:G,1,FALSE)),"Produto não cadastrado",VLOOKUP(A619,'Cadastro-Estoque'!A:G,4,FALSE)))</f>
        <v/>
      </c>
      <c r="G619" s="209" t="str">
        <f>IF(ISBLANK(A619),"",IF(ISERROR(VLOOKUP(A619,'Cadastro-Estoque'!A:G,1,FALSE)),"Produto não cadastrado",VLOOKUP(A619,'Cadastro-Estoque'!A:G,2,FALSE)))</f>
        <v/>
      </c>
      <c r="H619" s="209" t="str">
        <f>IF(ISERROR(VLOOKUP(A619,'Cadastro-Estoque'!A:G,1,FALSE)),"",VLOOKUP(A619,'Cadastro-Estoque'!A:G,3,FALSE))</f>
        <v/>
      </c>
      <c r="I619" s="209" t="str">
        <f>IF(A619="","",INDEX(Boletim!F628:F737,IFERROR(MATCH(Saidas!A619,'Cadastro-Estoque'!A627:A736,0)," ")))</f>
        <v/>
      </c>
    </row>
    <row r="620" spans="4:9" ht="18.75" customHeight="1" x14ac:dyDescent="0.25">
      <c r="D620" s="207"/>
      <c r="E620" s="209" t="str">
        <f t="shared" si="11"/>
        <v/>
      </c>
      <c r="F620" s="209" t="str">
        <f>IF(ISBLANK(A620),"",IF(ISERROR(VLOOKUP(A620,'Cadastro-Estoque'!A:G,1,FALSE)),"Produto não cadastrado",VLOOKUP(A620,'Cadastro-Estoque'!A:G,4,FALSE)))</f>
        <v/>
      </c>
      <c r="G620" s="209" t="str">
        <f>IF(ISBLANK(A620),"",IF(ISERROR(VLOOKUP(A620,'Cadastro-Estoque'!A:G,1,FALSE)),"Produto não cadastrado",VLOOKUP(A620,'Cadastro-Estoque'!A:G,2,FALSE)))</f>
        <v/>
      </c>
      <c r="H620" s="209" t="str">
        <f>IF(ISERROR(VLOOKUP(A620,'Cadastro-Estoque'!A:G,1,FALSE)),"",VLOOKUP(A620,'Cadastro-Estoque'!A:G,3,FALSE))</f>
        <v/>
      </c>
      <c r="I620" s="209" t="str">
        <f>IF(A620="","",INDEX(Boletim!F629:F738,IFERROR(MATCH(Saidas!A620,'Cadastro-Estoque'!A628:A737,0)," ")))</f>
        <v/>
      </c>
    </row>
    <row r="621" spans="4:9" ht="18.75" customHeight="1" x14ac:dyDescent="0.25">
      <c r="D621" s="207"/>
      <c r="E621" s="209" t="str">
        <f t="shared" si="11"/>
        <v/>
      </c>
      <c r="F621" s="209" t="str">
        <f>IF(ISBLANK(A621),"",IF(ISERROR(VLOOKUP(A621,'Cadastro-Estoque'!A:G,1,FALSE)),"Produto não cadastrado",VLOOKUP(A621,'Cadastro-Estoque'!A:G,4,FALSE)))</f>
        <v/>
      </c>
      <c r="G621" s="209" t="str">
        <f>IF(ISBLANK(A621),"",IF(ISERROR(VLOOKUP(A621,'Cadastro-Estoque'!A:G,1,FALSE)),"Produto não cadastrado",VLOOKUP(A621,'Cadastro-Estoque'!A:G,2,FALSE)))</f>
        <v/>
      </c>
      <c r="H621" s="209" t="str">
        <f>IF(ISERROR(VLOOKUP(A621,'Cadastro-Estoque'!A:G,1,FALSE)),"",VLOOKUP(A621,'Cadastro-Estoque'!A:G,3,FALSE))</f>
        <v/>
      </c>
      <c r="I621" s="209" t="str">
        <f>IF(A621="","",INDEX(Boletim!F630:F739,IFERROR(MATCH(Saidas!A621,'Cadastro-Estoque'!A629:A738,0)," ")))</f>
        <v/>
      </c>
    </row>
    <row r="622" spans="4:9" ht="18.75" customHeight="1" x14ac:dyDescent="0.25">
      <c r="D622" s="207"/>
      <c r="E622" s="209" t="str">
        <f t="shared" si="11"/>
        <v/>
      </c>
      <c r="F622" s="209" t="str">
        <f>IF(ISBLANK(A622),"",IF(ISERROR(VLOOKUP(A622,'Cadastro-Estoque'!A:G,1,FALSE)),"Produto não cadastrado",VLOOKUP(A622,'Cadastro-Estoque'!A:G,4,FALSE)))</f>
        <v/>
      </c>
      <c r="G622" s="209" t="str">
        <f>IF(ISBLANK(A622),"",IF(ISERROR(VLOOKUP(A622,'Cadastro-Estoque'!A:G,1,FALSE)),"Produto não cadastrado",VLOOKUP(A622,'Cadastro-Estoque'!A:G,2,FALSE)))</f>
        <v/>
      </c>
      <c r="H622" s="209" t="str">
        <f>IF(ISERROR(VLOOKUP(A622,'Cadastro-Estoque'!A:G,1,FALSE)),"",VLOOKUP(A622,'Cadastro-Estoque'!A:G,3,FALSE))</f>
        <v/>
      </c>
      <c r="I622" s="209" t="str">
        <f>IF(A622="","",INDEX(Boletim!F631:F740,IFERROR(MATCH(Saidas!A622,'Cadastro-Estoque'!A630:A739,0)," ")))</f>
        <v/>
      </c>
    </row>
    <row r="623" spans="4:9" ht="18.75" customHeight="1" x14ac:dyDescent="0.25">
      <c r="D623" s="207"/>
      <c r="E623" s="209" t="str">
        <f t="shared" si="11"/>
        <v/>
      </c>
      <c r="F623" s="209" t="str">
        <f>IF(ISBLANK(A623),"",IF(ISERROR(VLOOKUP(A623,'Cadastro-Estoque'!A:G,1,FALSE)),"Produto não cadastrado",VLOOKUP(A623,'Cadastro-Estoque'!A:G,4,FALSE)))</f>
        <v/>
      </c>
      <c r="G623" s="209" t="str">
        <f>IF(ISBLANK(A623),"",IF(ISERROR(VLOOKUP(A623,'Cadastro-Estoque'!A:G,1,FALSE)),"Produto não cadastrado",VLOOKUP(A623,'Cadastro-Estoque'!A:G,2,FALSE)))</f>
        <v/>
      </c>
      <c r="H623" s="209" t="str">
        <f>IF(ISERROR(VLOOKUP(A623,'Cadastro-Estoque'!A:G,1,FALSE)),"",VLOOKUP(A623,'Cadastro-Estoque'!A:G,3,FALSE))</f>
        <v/>
      </c>
      <c r="I623" s="209" t="str">
        <f>IF(A623="","",INDEX(Boletim!F632:F741,IFERROR(MATCH(Saidas!A623,'Cadastro-Estoque'!A631:A740,0)," ")))</f>
        <v/>
      </c>
    </row>
    <row r="624" spans="4:9" ht="18.75" customHeight="1" x14ac:dyDescent="0.25">
      <c r="D624" s="207"/>
      <c r="E624" s="209" t="str">
        <f t="shared" si="11"/>
        <v/>
      </c>
      <c r="F624" s="209" t="str">
        <f>IF(ISBLANK(A624),"",IF(ISERROR(VLOOKUP(A624,'Cadastro-Estoque'!A:G,1,FALSE)),"Produto não cadastrado",VLOOKUP(A624,'Cadastro-Estoque'!A:G,4,FALSE)))</f>
        <v/>
      </c>
      <c r="G624" s="209" t="str">
        <f>IF(ISBLANK(A624),"",IF(ISERROR(VLOOKUP(A624,'Cadastro-Estoque'!A:G,1,FALSE)),"Produto não cadastrado",VLOOKUP(A624,'Cadastro-Estoque'!A:G,2,FALSE)))</f>
        <v/>
      </c>
      <c r="H624" s="209" t="str">
        <f>IF(ISERROR(VLOOKUP(A624,'Cadastro-Estoque'!A:G,1,FALSE)),"",VLOOKUP(A624,'Cadastro-Estoque'!A:G,3,FALSE))</f>
        <v/>
      </c>
      <c r="I624" s="209" t="str">
        <f>IF(A624="","",INDEX(Boletim!F633:F742,IFERROR(MATCH(Saidas!A624,'Cadastro-Estoque'!A632:A741,0)," ")))</f>
        <v/>
      </c>
    </row>
    <row r="625" spans="4:9" ht="18.75" customHeight="1" x14ac:dyDescent="0.25">
      <c r="D625" s="207"/>
      <c r="E625" s="209" t="str">
        <f t="shared" si="11"/>
        <v/>
      </c>
      <c r="F625" s="209" t="str">
        <f>IF(ISBLANK(A625),"",IF(ISERROR(VLOOKUP(A625,'Cadastro-Estoque'!A:G,1,FALSE)),"Produto não cadastrado",VLOOKUP(A625,'Cadastro-Estoque'!A:G,4,FALSE)))</f>
        <v/>
      </c>
      <c r="G625" s="209" t="str">
        <f>IF(ISBLANK(A625),"",IF(ISERROR(VLOOKUP(A625,'Cadastro-Estoque'!A:G,1,FALSE)),"Produto não cadastrado",VLOOKUP(A625,'Cadastro-Estoque'!A:G,2,FALSE)))</f>
        <v/>
      </c>
      <c r="H625" s="209" t="str">
        <f>IF(ISERROR(VLOOKUP(A625,'Cadastro-Estoque'!A:G,1,FALSE)),"",VLOOKUP(A625,'Cadastro-Estoque'!A:G,3,FALSE))</f>
        <v/>
      </c>
      <c r="I625" s="209" t="str">
        <f>IF(A625="","",INDEX(Boletim!F634:F743,IFERROR(MATCH(Saidas!A625,'Cadastro-Estoque'!A633:A742,0)," ")))</f>
        <v/>
      </c>
    </row>
    <row r="626" spans="4:9" ht="18.75" customHeight="1" x14ac:dyDescent="0.25">
      <c r="D626" s="207"/>
      <c r="E626" s="209" t="str">
        <f t="shared" si="11"/>
        <v/>
      </c>
      <c r="F626" s="209" t="str">
        <f>IF(ISBLANK(A626),"",IF(ISERROR(VLOOKUP(A626,'Cadastro-Estoque'!A:G,1,FALSE)),"Produto não cadastrado",VLOOKUP(A626,'Cadastro-Estoque'!A:G,4,FALSE)))</f>
        <v/>
      </c>
      <c r="G626" s="209" t="str">
        <f>IF(ISBLANK(A626),"",IF(ISERROR(VLOOKUP(A626,'Cadastro-Estoque'!A:G,1,FALSE)),"Produto não cadastrado",VLOOKUP(A626,'Cadastro-Estoque'!A:G,2,FALSE)))</f>
        <v/>
      </c>
      <c r="H626" s="209" t="str">
        <f>IF(ISERROR(VLOOKUP(A626,'Cadastro-Estoque'!A:G,1,FALSE)),"",VLOOKUP(A626,'Cadastro-Estoque'!A:G,3,FALSE))</f>
        <v/>
      </c>
      <c r="I626" s="209" t="str">
        <f>IF(A626="","",INDEX(Boletim!F635:F744,IFERROR(MATCH(Saidas!A626,'Cadastro-Estoque'!A634:A743,0)," ")))</f>
        <v/>
      </c>
    </row>
    <row r="627" spans="4:9" ht="18.75" customHeight="1" x14ac:dyDescent="0.25">
      <c r="D627" s="207"/>
      <c r="E627" s="209" t="str">
        <f t="shared" si="11"/>
        <v/>
      </c>
      <c r="F627" s="209" t="str">
        <f>IF(ISBLANK(A627),"",IF(ISERROR(VLOOKUP(A627,'Cadastro-Estoque'!A:G,1,FALSE)),"Produto não cadastrado",VLOOKUP(A627,'Cadastro-Estoque'!A:G,4,FALSE)))</f>
        <v/>
      </c>
      <c r="G627" s="209" t="str">
        <f>IF(ISBLANK(A627),"",IF(ISERROR(VLOOKUP(A627,'Cadastro-Estoque'!A:G,1,FALSE)),"Produto não cadastrado",VLOOKUP(A627,'Cadastro-Estoque'!A:G,2,FALSE)))</f>
        <v/>
      </c>
      <c r="H627" s="209" t="str">
        <f>IF(ISERROR(VLOOKUP(A627,'Cadastro-Estoque'!A:G,1,FALSE)),"",VLOOKUP(A627,'Cadastro-Estoque'!A:G,3,FALSE))</f>
        <v/>
      </c>
      <c r="I627" s="209" t="str">
        <f>IF(A627="","",INDEX(Boletim!F636:F745,IFERROR(MATCH(Saidas!A627,'Cadastro-Estoque'!A635:A744,0)," ")))</f>
        <v/>
      </c>
    </row>
    <row r="628" spans="4:9" ht="18.75" customHeight="1" x14ac:dyDescent="0.25">
      <c r="D628" s="207"/>
      <c r="E628" s="209" t="str">
        <f t="shared" si="11"/>
        <v/>
      </c>
      <c r="F628" s="209" t="str">
        <f>IF(ISBLANK(A628),"",IF(ISERROR(VLOOKUP(A628,'Cadastro-Estoque'!A:G,1,FALSE)),"Produto não cadastrado",VLOOKUP(A628,'Cadastro-Estoque'!A:G,4,FALSE)))</f>
        <v/>
      </c>
      <c r="G628" s="209" t="str">
        <f>IF(ISBLANK(A628),"",IF(ISERROR(VLOOKUP(A628,'Cadastro-Estoque'!A:G,1,FALSE)),"Produto não cadastrado",VLOOKUP(A628,'Cadastro-Estoque'!A:G,2,FALSE)))</f>
        <v/>
      </c>
      <c r="H628" s="209" t="str">
        <f>IF(ISERROR(VLOOKUP(A628,'Cadastro-Estoque'!A:G,1,FALSE)),"",VLOOKUP(A628,'Cadastro-Estoque'!A:G,3,FALSE))</f>
        <v/>
      </c>
      <c r="I628" s="209" t="str">
        <f>IF(A628="","",INDEX(Boletim!F637:F746,IFERROR(MATCH(Saidas!A628,'Cadastro-Estoque'!A636:A745,0)," ")))</f>
        <v/>
      </c>
    </row>
    <row r="629" spans="4:9" ht="18.75" customHeight="1" x14ac:dyDescent="0.25">
      <c r="D629" s="207"/>
      <c r="E629" s="209" t="str">
        <f t="shared" si="11"/>
        <v/>
      </c>
      <c r="F629" s="209" t="str">
        <f>IF(ISBLANK(A629),"",IF(ISERROR(VLOOKUP(A629,'Cadastro-Estoque'!A:G,1,FALSE)),"Produto não cadastrado",VLOOKUP(A629,'Cadastro-Estoque'!A:G,4,FALSE)))</f>
        <v/>
      </c>
      <c r="G629" s="209" t="str">
        <f>IF(ISBLANK(A629),"",IF(ISERROR(VLOOKUP(A629,'Cadastro-Estoque'!A:G,1,FALSE)),"Produto não cadastrado",VLOOKUP(A629,'Cadastro-Estoque'!A:G,2,FALSE)))</f>
        <v/>
      </c>
      <c r="H629" s="209" t="str">
        <f>IF(ISERROR(VLOOKUP(A629,'Cadastro-Estoque'!A:G,1,FALSE)),"",VLOOKUP(A629,'Cadastro-Estoque'!A:G,3,FALSE))</f>
        <v/>
      </c>
      <c r="I629" s="209" t="str">
        <f>IF(A629="","",INDEX(Boletim!F638:F747,IFERROR(MATCH(Saidas!A629,'Cadastro-Estoque'!A637:A746,0)," ")))</f>
        <v/>
      </c>
    </row>
    <row r="630" spans="4:9" ht="18.75" customHeight="1" x14ac:dyDescent="0.25">
      <c r="D630" s="207"/>
      <c r="E630" s="209" t="str">
        <f t="shared" si="11"/>
        <v/>
      </c>
      <c r="F630" s="209" t="str">
        <f>IF(ISBLANK(A630),"",IF(ISERROR(VLOOKUP(A630,'Cadastro-Estoque'!A:G,1,FALSE)),"Produto não cadastrado",VLOOKUP(A630,'Cadastro-Estoque'!A:G,4,FALSE)))</f>
        <v/>
      </c>
      <c r="G630" s="209" t="str">
        <f>IF(ISBLANK(A630),"",IF(ISERROR(VLOOKUP(A630,'Cadastro-Estoque'!A:G,1,FALSE)),"Produto não cadastrado",VLOOKUP(A630,'Cadastro-Estoque'!A:G,2,FALSE)))</f>
        <v/>
      </c>
      <c r="H630" s="209" t="str">
        <f>IF(ISERROR(VLOOKUP(A630,'Cadastro-Estoque'!A:G,1,FALSE)),"",VLOOKUP(A630,'Cadastro-Estoque'!A:G,3,FALSE))</f>
        <v/>
      </c>
      <c r="I630" s="209" t="str">
        <f>IF(A630="","",INDEX(Boletim!F639:F748,IFERROR(MATCH(Saidas!A630,'Cadastro-Estoque'!A638:A747,0)," ")))</f>
        <v/>
      </c>
    </row>
    <row r="631" spans="4:9" ht="18.75" customHeight="1" x14ac:dyDescent="0.25">
      <c r="D631" s="207"/>
      <c r="E631" s="209" t="str">
        <f t="shared" si="11"/>
        <v/>
      </c>
      <c r="F631" s="209" t="str">
        <f>IF(ISBLANK(A631),"",IF(ISERROR(VLOOKUP(A631,'Cadastro-Estoque'!A:G,1,FALSE)),"Produto não cadastrado",VLOOKUP(A631,'Cadastro-Estoque'!A:G,4,FALSE)))</f>
        <v/>
      </c>
      <c r="G631" s="209" t="str">
        <f>IF(ISBLANK(A631),"",IF(ISERROR(VLOOKUP(A631,'Cadastro-Estoque'!A:G,1,FALSE)),"Produto não cadastrado",VLOOKUP(A631,'Cadastro-Estoque'!A:G,2,FALSE)))</f>
        <v/>
      </c>
      <c r="H631" s="209" t="str">
        <f>IF(ISERROR(VLOOKUP(A631,'Cadastro-Estoque'!A:G,1,FALSE)),"",VLOOKUP(A631,'Cadastro-Estoque'!A:G,3,FALSE))</f>
        <v/>
      </c>
      <c r="I631" s="209" t="str">
        <f>IF(A631="","",INDEX(Boletim!F640:F749,IFERROR(MATCH(Saidas!A631,'Cadastro-Estoque'!A639:A748,0)," ")))</f>
        <v/>
      </c>
    </row>
    <row r="632" spans="4:9" ht="18.75" customHeight="1" x14ac:dyDescent="0.25">
      <c r="D632" s="207"/>
      <c r="E632" s="209" t="str">
        <f t="shared" si="11"/>
        <v/>
      </c>
      <c r="F632" s="209" t="str">
        <f>IF(ISBLANK(A632),"",IF(ISERROR(VLOOKUP(A632,'Cadastro-Estoque'!A:G,1,FALSE)),"Produto não cadastrado",VLOOKUP(A632,'Cadastro-Estoque'!A:G,4,FALSE)))</f>
        <v/>
      </c>
      <c r="G632" s="209" t="str">
        <f>IF(ISBLANK(A632),"",IF(ISERROR(VLOOKUP(A632,'Cadastro-Estoque'!A:G,1,FALSE)),"Produto não cadastrado",VLOOKUP(A632,'Cadastro-Estoque'!A:G,2,FALSE)))</f>
        <v/>
      </c>
      <c r="H632" s="209" t="str">
        <f>IF(ISERROR(VLOOKUP(A632,'Cadastro-Estoque'!A:G,1,FALSE)),"",VLOOKUP(A632,'Cadastro-Estoque'!A:G,3,FALSE))</f>
        <v/>
      </c>
      <c r="I632" s="209" t="str">
        <f>IF(A632="","",INDEX(Boletim!F641:F750,IFERROR(MATCH(Saidas!A632,'Cadastro-Estoque'!A640:A749,0)," ")))</f>
        <v/>
      </c>
    </row>
    <row r="633" spans="4:9" ht="18.75" customHeight="1" x14ac:dyDescent="0.25">
      <c r="D633" s="207"/>
      <c r="E633" s="209" t="str">
        <f t="shared" si="11"/>
        <v/>
      </c>
      <c r="F633" s="209" t="str">
        <f>IF(ISBLANK(A633),"",IF(ISERROR(VLOOKUP(A633,'Cadastro-Estoque'!A:G,1,FALSE)),"Produto não cadastrado",VLOOKUP(A633,'Cadastro-Estoque'!A:G,4,FALSE)))</f>
        <v/>
      </c>
      <c r="G633" s="209" t="str">
        <f>IF(ISBLANK(A633),"",IF(ISERROR(VLOOKUP(A633,'Cadastro-Estoque'!A:G,1,FALSE)),"Produto não cadastrado",VLOOKUP(A633,'Cadastro-Estoque'!A:G,2,FALSE)))</f>
        <v/>
      </c>
      <c r="H633" s="209" t="str">
        <f>IF(ISERROR(VLOOKUP(A633,'Cadastro-Estoque'!A:G,1,FALSE)),"",VLOOKUP(A633,'Cadastro-Estoque'!A:G,3,FALSE))</f>
        <v/>
      </c>
      <c r="I633" s="209" t="str">
        <f>IF(A633="","",INDEX(Boletim!F642:F751,IFERROR(MATCH(Saidas!A633,'Cadastro-Estoque'!A641:A750,0)," ")))</f>
        <v/>
      </c>
    </row>
    <row r="634" spans="4:9" ht="18.75" customHeight="1" x14ac:dyDescent="0.25">
      <c r="D634" s="207"/>
      <c r="E634" s="209" t="str">
        <f t="shared" si="11"/>
        <v/>
      </c>
      <c r="F634" s="209" t="str">
        <f>IF(ISBLANK(A634),"",IF(ISERROR(VLOOKUP(A634,'Cadastro-Estoque'!A:G,1,FALSE)),"Produto não cadastrado",VLOOKUP(A634,'Cadastro-Estoque'!A:G,4,FALSE)))</f>
        <v/>
      </c>
      <c r="G634" s="209" t="str">
        <f>IF(ISBLANK(A634),"",IF(ISERROR(VLOOKUP(A634,'Cadastro-Estoque'!A:G,1,FALSE)),"Produto não cadastrado",VLOOKUP(A634,'Cadastro-Estoque'!A:G,2,FALSE)))</f>
        <v/>
      </c>
      <c r="H634" s="209" t="str">
        <f>IF(ISERROR(VLOOKUP(A634,'Cadastro-Estoque'!A:G,1,FALSE)),"",VLOOKUP(A634,'Cadastro-Estoque'!A:G,3,FALSE))</f>
        <v/>
      </c>
      <c r="I634" s="209" t="str">
        <f>IF(A634="","",INDEX(Boletim!F643:F752,IFERROR(MATCH(Saidas!A634,'Cadastro-Estoque'!A642:A751,0)," ")))</f>
        <v/>
      </c>
    </row>
    <row r="635" spans="4:9" ht="18.75" customHeight="1" x14ac:dyDescent="0.25">
      <c r="D635" s="207"/>
      <c r="E635" s="209" t="str">
        <f t="shared" si="11"/>
        <v/>
      </c>
      <c r="F635" s="209" t="str">
        <f>IF(ISBLANK(A635),"",IF(ISERROR(VLOOKUP(A635,'Cadastro-Estoque'!A:G,1,FALSE)),"Produto não cadastrado",VLOOKUP(A635,'Cadastro-Estoque'!A:G,4,FALSE)))</f>
        <v/>
      </c>
      <c r="G635" s="209" t="str">
        <f>IF(ISBLANK(A635),"",IF(ISERROR(VLOOKUP(A635,'Cadastro-Estoque'!A:G,1,FALSE)),"Produto não cadastrado",VLOOKUP(A635,'Cadastro-Estoque'!A:G,2,FALSE)))</f>
        <v/>
      </c>
      <c r="H635" s="209" t="str">
        <f>IF(ISERROR(VLOOKUP(A635,'Cadastro-Estoque'!A:G,1,FALSE)),"",VLOOKUP(A635,'Cadastro-Estoque'!A:G,3,FALSE))</f>
        <v/>
      </c>
      <c r="I635" s="209" t="str">
        <f>IF(A635="","",INDEX(Boletim!F644:F753,IFERROR(MATCH(Saidas!A635,'Cadastro-Estoque'!A643:A752,0)," ")))</f>
        <v/>
      </c>
    </row>
    <row r="636" spans="4:9" ht="18.75" customHeight="1" x14ac:dyDescent="0.25">
      <c r="D636" s="207"/>
      <c r="E636" s="209" t="str">
        <f t="shared" si="11"/>
        <v/>
      </c>
      <c r="F636" s="209" t="str">
        <f>IF(ISBLANK(A636),"",IF(ISERROR(VLOOKUP(A636,'Cadastro-Estoque'!A:G,1,FALSE)),"Produto não cadastrado",VLOOKUP(A636,'Cadastro-Estoque'!A:G,4,FALSE)))</f>
        <v/>
      </c>
      <c r="G636" s="209" t="str">
        <f>IF(ISBLANK(A636),"",IF(ISERROR(VLOOKUP(A636,'Cadastro-Estoque'!A:G,1,FALSE)),"Produto não cadastrado",VLOOKUP(A636,'Cadastro-Estoque'!A:G,2,FALSE)))</f>
        <v/>
      </c>
      <c r="H636" s="209" t="str">
        <f>IF(ISERROR(VLOOKUP(A636,'Cadastro-Estoque'!A:G,1,FALSE)),"",VLOOKUP(A636,'Cadastro-Estoque'!A:G,3,FALSE))</f>
        <v/>
      </c>
      <c r="I636" s="209" t="str">
        <f>IF(A636="","",INDEX(Boletim!F645:F754,IFERROR(MATCH(Saidas!A636,'Cadastro-Estoque'!A644:A753,0)," ")))</f>
        <v/>
      </c>
    </row>
    <row r="637" spans="4:9" ht="18.75" customHeight="1" x14ac:dyDescent="0.25">
      <c r="D637" s="207"/>
      <c r="E637" s="209" t="str">
        <f t="shared" si="11"/>
        <v/>
      </c>
      <c r="F637" s="209" t="str">
        <f>IF(ISBLANK(A637),"",IF(ISERROR(VLOOKUP(A637,'Cadastro-Estoque'!A:G,1,FALSE)),"Produto não cadastrado",VLOOKUP(A637,'Cadastro-Estoque'!A:G,4,FALSE)))</f>
        <v/>
      </c>
      <c r="G637" s="209" t="str">
        <f>IF(ISBLANK(A637),"",IF(ISERROR(VLOOKUP(A637,'Cadastro-Estoque'!A:G,1,FALSE)),"Produto não cadastrado",VLOOKUP(A637,'Cadastro-Estoque'!A:G,2,FALSE)))</f>
        <v/>
      </c>
      <c r="H637" s="209" t="str">
        <f>IF(ISERROR(VLOOKUP(A637,'Cadastro-Estoque'!A:G,1,FALSE)),"",VLOOKUP(A637,'Cadastro-Estoque'!A:G,3,FALSE))</f>
        <v/>
      </c>
      <c r="I637" s="209" t="str">
        <f>IF(A637="","",INDEX(Boletim!F646:F755,IFERROR(MATCH(Saidas!A637,'Cadastro-Estoque'!A645:A754,0)," ")))</f>
        <v/>
      </c>
    </row>
    <row r="638" spans="4:9" ht="18.75" customHeight="1" x14ac:dyDescent="0.25">
      <c r="D638" s="207"/>
      <c r="E638" s="209" t="str">
        <f t="shared" si="11"/>
        <v/>
      </c>
      <c r="F638" s="209" t="str">
        <f>IF(ISBLANK(A638),"",IF(ISERROR(VLOOKUP(A638,'Cadastro-Estoque'!A:G,1,FALSE)),"Produto não cadastrado",VLOOKUP(A638,'Cadastro-Estoque'!A:G,4,FALSE)))</f>
        <v/>
      </c>
      <c r="G638" s="209" t="str">
        <f>IF(ISBLANK(A638),"",IF(ISERROR(VLOOKUP(A638,'Cadastro-Estoque'!A:G,1,FALSE)),"Produto não cadastrado",VLOOKUP(A638,'Cadastro-Estoque'!A:G,2,FALSE)))</f>
        <v/>
      </c>
      <c r="H638" s="209" t="str">
        <f>IF(ISERROR(VLOOKUP(A638,'Cadastro-Estoque'!A:G,1,FALSE)),"",VLOOKUP(A638,'Cadastro-Estoque'!A:G,3,FALSE))</f>
        <v/>
      </c>
      <c r="I638" s="209" t="str">
        <f>IF(A638="","",INDEX(Boletim!F647:F756,IFERROR(MATCH(Saidas!A638,'Cadastro-Estoque'!A646:A755,0)," ")))</f>
        <v/>
      </c>
    </row>
    <row r="639" spans="4:9" ht="18.75" customHeight="1" x14ac:dyDescent="0.25">
      <c r="D639" s="207"/>
      <c r="E639" s="209" t="str">
        <f t="shared" si="11"/>
        <v/>
      </c>
      <c r="F639" s="209" t="str">
        <f>IF(ISBLANK(A639),"",IF(ISERROR(VLOOKUP(A639,'Cadastro-Estoque'!A:G,1,FALSE)),"Produto não cadastrado",VLOOKUP(A639,'Cadastro-Estoque'!A:G,4,FALSE)))</f>
        <v/>
      </c>
      <c r="G639" s="209" t="str">
        <f>IF(ISBLANK(A639),"",IF(ISERROR(VLOOKUP(A639,'Cadastro-Estoque'!A:G,1,FALSE)),"Produto não cadastrado",VLOOKUP(A639,'Cadastro-Estoque'!A:G,2,FALSE)))</f>
        <v/>
      </c>
      <c r="H639" s="209" t="str">
        <f>IF(ISERROR(VLOOKUP(A639,'Cadastro-Estoque'!A:G,1,FALSE)),"",VLOOKUP(A639,'Cadastro-Estoque'!A:G,3,FALSE))</f>
        <v/>
      </c>
      <c r="I639" s="209" t="str">
        <f>IF(A639="","",INDEX(Boletim!F648:F757,IFERROR(MATCH(Saidas!A639,'Cadastro-Estoque'!A647:A756,0)," ")))</f>
        <v/>
      </c>
    </row>
    <row r="640" spans="4:9" ht="18.75" customHeight="1" x14ac:dyDescent="0.25">
      <c r="D640" s="207"/>
      <c r="E640" s="209" t="str">
        <f t="shared" si="11"/>
        <v/>
      </c>
      <c r="F640" s="209" t="str">
        <f>IF(ISBLANK(A640),"",IF(ISERROR(VLOOKUP(A640,'Cadastro-Estoque'!A:G,1,FALSE)),"Produto não cadastrado",VLOOKUP(A640,'Cadastro-Estoque'!A:G,4,FALSE)))</f>
        <v/>
      </c>
      <c r="G640" s="209" t="str">
        <f>IF(ISBLANK(A640),"",IF(ISERROR(VLOOKUP(A640,'Cadastro-Estoque'!A:G,1,FALSE)),"Produto não cadastrado",VLOOKUP(A640,'Cadastro-Estoque'!A:G,2,FALSE)))</f>
        <v/>
      </c>
      <c r="H640" s="209" t="str">
        <f>IF(ISERROR(VLOOKUP(A640,'Cadastro-Estoque'!A:G,1,FALSE)),"",VLOOKUP(A640,'Cadastro-Estoque'!A:G,3,FALSE))</f>
        <v/>
      </c>
      <c r="I640" s="209" t="str">
        <f>IF(A640="","",INDEX(Boletim!F649:F758,IFERROR(MATCH(Saidas!A640,'Cadastro-Estoque'!A648:A757,0)," ")))</f>
        <v/>
      </c>
    </row>
    <row r="641" spans="4:9" ht="18.75" customHeight="1" x14ac:dyDescent="0.25">
      <c r="D641" s="207"/>
      <c r="E641" s="209" t="str">
        <f t="shared" si="11"/>
        <v/>
      </c>
      <c r="F641" s="209" t="str">
        <f>IF(ISBLANK(A641),"",IF(ISERROR(VLOOKUP(A641,'Cadastro-Estoque'!A:G,1,FALSE)),"Produto não cadastrado",VLOOKUP(A641,'Cadastro-Estoque'!A:G,4,FALSE)))</f>
        <v/>
      </c>
      <c r="G641" s="209" t="str">
        <f>IF(ISBLANK(A641),"",IF(ISERROR(VLOOKUP(A641,'Cadastro-Estoque'!A:G,1,FALSE)),"Produto não cadastrado",VLOOKUP(A641,'Cadastro-Estoque'!A:G,2,FALSE)))</f>
        <v/>
      </c>
      <c r="H641" s="209" t="str">
        <f>IF(ISERROR(VLOOKUP(A641,'Cadastro-Estoque'!A:G,1,FALSE)),"",VLOOKUP(A641,'Cadastro-Estoque'!A:G,3,FALSE))</f>
        <v/>
      </c>
      <c r="I641" s="209" t="str">
        <f>IF(A641="","",INDEX(Boletim!F650:F759,IFERROR(MATCH(Saidas!A641,'Cadastro-Estoque'!A649:A758,0)," ")))</f>
        <v/>
      </c>
    </row>
    <row r="642" spans="4:9" ht="18.75" customHeight="1" x14ac:dyDescent="0.25">
      <c r="D642" s="207"/>
      <c r="E642" s="209" t="str">
        <f t="shared" si="11"/>
        <v/>
      </c>
      <c r="F642" s="209" t="str">
        <f>IF(ISBLANK(A642),"",IF(ISERROR(VLOOKUP(A642,'Cadastro-Estoque'!A:G,1,FALSE)),"Produto não cadastrado",VLOOKUP(A642,'Cadastro-Estoque'!A:G,4,FALSE)))</f>
        <v/>
      </c>
      <c r="G642" s="209" t="str">
        <f>IF(ISBLANK(A642),"",IF(ISERROR(VLOOKUP(A642,'Cadastro-Estoque'!A:G,1,FALSE)),"Produto não cadastrado",VLOOKUP(A642,'Cadastro-Estoque'!A:G,2,FALSE)))</f>
        <v/>
      </c>
      <c r="H642" s="209" t="str">
        <f>IF(ISERROR(VLOOKUP(A642,'Cadastro-Estoque'!A:G,1,FALSE)),"",VLOOKUP(A642,'Cadastro-Estoque'!A:G,3,FALSE))</f>
        <v/>
      </c>
      <c r="I642" s="209" t="str">
        <f>IF(A642="","",INDEX(Boletim!F651:F760,IFERROR(MATCH(Saidas!A642,'Cadastro-Estoque'!A650:A759,0)," ")))</f>
        <v/>
      </c>
    </row>
    <row r="643" spans="4:9" ht="18.75" customHeight="1" x14ac:dyDescent="0.25">
      <c r="D643" s="207"/>
      <c r="E643" s="209" t="str">
        <f t="shared" si="11"/>
        <v/>
      </c>
      <c r="F643" s="209" t="str">
        <f>IF(ISBLANK(A643),"",IF(ISERROR(VLOOKUP(A643,'Cadastro-Estoque'!A:G,1,FALSE)),"Produto não cadastrado",VLOOKUP(A643,'Cadastro-Estoque'!A:G,4,FALSE)))</f>
        <v/>
      </c>
      <c r="G643" s="209" t="str">
        <f>IF(ISBLANK(A643),"",IF(ISERROR(VLOOKUP(A643,'Cadastro-Estoque'!A:G,1,FALSE)),"Produto não cadastrado",VLOOKUP(A643,'Cadastro-Estoque'!A:G,2,FALSE)))</f>
        <v/>
      </c>
      <c r="H643" s="209" t="str">
        <f>IF(ISERROR(VLOOKUP(A643,'Cadastro-Estoque'!A:G,1,FALSE)),"",VLOOKUP(A643,'Cadastro-Estoque'!A:G,3,FALSE))</f>
        <v/>
      </c>
      <c r="I643" s="209" t="str">
        <f>IF(A643="","",INDEX(Boletim!F652:F761,IFERROR(MATCH(Saidas!A643,'Cadastro-Estoque'!A651:A760,0)," ")))</f>
        <v/>
      </c>
    </row>
    <row r="644" spans="4:9" ht="18.75" customHeight="1" x14ac:dyDescent="0.25">
      <c r="D644" s="207"/>
      <c r="E644" s="209" t="str">
        <f t="shared" si="11"/>
        <v/>
      </c>
      <c r="F644" s="209" t="str">
        <f>IF(ISBLANK(A644),"",IF(ISERROR(VLOOKUP(A644,'Cadastro-Estoque'!A:G,1,FALSE)),"Produto não cadastrado",VLOOKUP(A644,'Cadastro-Estoque'!A:G,4,FALSE)))</f>
        <v/>
      </c>
      <c r="G644" s="209" t="str">
        <f>IF(ISBLANK(A644),"",IF(ISERROR(VLOOKUP(A644,'Cadastro-Estoque'!A:G,1,FALSE)),"Produto não cadastrado",VLOOKUP(A644,'Cadastro-Estoque'!A:G,2,FALSE)))</f>
        <v/>
      </c>
      <c r="H644" s="209" t="str">
        <f>IF(ISERROR(VLOOKUP(A644,'Cadastro-Estoque'!A:G,1,FALSE)),"",VLOOKUP(A644,'Cadastro-Estoque'!A:G,3,FALSE))</f>
        <v/>
      </c>
      <c r="I644" s="209" t="str">
        <f>IF(A644="","",INDEX(Boletim!F653:F762,IFERROR(MATCH(Saidas!A644,'Cadastro-Estoque'!A652:A761,0)," ")))</f>
        <v/>
      </c>
    </row>
    <row r="645" spans="4:9" ht="18.75" customHeight="1" x14ac:dyDescent="0.25">
      <c r="D645" s="207"/>
      <c r="E645" s="209" t="str">
        <f t="shared" si="11"/>
        <v/>
      </c>
      <c r="F645" s="209" t="str">
        <f>IF(ISBLANK(A645),"",IF(ISERROR(VLOOKUP(A645,'Cadastro-Estoque'!A:G,1,FALSE)),"Produto não cadastrado",VLOOKUP(A645,'Cadastro-Estoque'!A:G,4,FALSE)))</f>
        <v/>
      </c>
      <c r="G645" s="209" t="str">
        <f>IF(ISBLANK(A645),"",IF(ISERROR(VLOOKUP(A645,'Cadastro-Estoque'!A:G,1,FALSE)),"Produto não cadastrado",VLOOKUP(A645,'Cadastro-Estoque'!A:G,2,FALSE)))</f>
        <v/>
      </c>
      <c r="H645" s="209" t="str">
        <f>IF(ISERROR(VLOOKUP(A645,'Cadastro-Estoque'!A:G,1,FALSE)),"",VLOOKUP(A645,'Cadastro-Estoque'!A:G,3,FALSE))</f>
        <v/>
      </c>
      <c r="I645" s="209" t="str">
        <f>IF(A645="","",INDEX(Boletim!F654:F763,IFERROR(MATCH(Saidas!A645,'Cadastro-Estoque'!A653:A762,0)," ")))</f>
        <v/>
      </c>
    </row>
    <row r="646" spans="4:9" ht="18.75" customHeight="1" x14ac:dyDescent="0.25">
      <c r="D646" s="207"/>
      <c r="E646" s="209" t="str">
        <f t="shared" si="11"/>
        <v/>
      </c>
      <c r="F646" s="209" t="str">
        <f>IF(ISBLANK(A646),"",IF(ISERROR(VLOOKUP(A646,'Cadastro-Estoque'!A:G,1,FALSE)),"Produto não cadastrado",VLOOKUP(A646,'Cadastro-Estoque'!A:G,4,FALSE)))</f>
        <v/>
      </c>
      <c r="G646" s="209" t="str">
        <f>IF(ISBLANK(A646),"",IF(ISERROR(VLOOKUP(A646,'Cadastro-Estoque'!A:G,1,FALSE)),"Produto não cadastrado",VLOOKUP(A646,'Cadastro-Estoque'!A:G,2,FALSE)))</f>
        <v/>
      </c>
      <c r="H646" s="209" t="str">
        <f>IF(ISERROR(VLOOKUP(A646,'Cadastro-Estoque'!A:G,1,FALSE)),"",VLOOKUP(A646,'Cadastro-Estoque'!A:G,3,FALSE))</f>
        <v/>
      </c>
      <c r="I646" s="209" t="str">
        <f>IF(A646="","",INDEX(Boletim!F655:F764,IFERROR(MATCH(Saidas!A646,'Cadastro-Estoque'!A654:A763,0)," ")))</f>
        <v/>
      </c>
    </row>
    <row r="647" spans="4:9" ht="18.75" customHeight="1" x14ac:dyDescent="0.25">
      <c r="D647" s="207"/>
      <c r="E647" s="209" t="str">
        <f t="shared" si="11"/>
        <v/>
      </c>
      <c r="F647" s="209" t="str">
        <f>IF(ISBLANK(A647),"",IF(ISERROR(VLOOKUP(A647,'Cadastro-Estoque'!A:G,1,FALSE)),"Produto não cadastrado",VLOOKUP(A647,'Cadastro-Estoque'!A:G,4,FALSE)))</f>
        <v/>
      </c>
      <c r="G647" s="209" t="str">
        <f>IF(ISBLANK(A647),"",IF(ISERROR(VLOOKUP(A647,'Cadastro-Estoque'!A:G,1,FALSE)),"Produto não cadastrado",VLOOKUP(A647,'Cadastro-Estoque'!A:G,2,FALSE)))</f>
        <v/>
      </c>
      <c r="H647" s="209" t="str">
        <f>IF(ISERROR(VLOOKUP(A647,'Cadastro-Estoque'!A:G,1,FALSE)),"",VLOOKUP(A647,'Cadastro-Estoque'!A:G,3,FALSE))</f>
        <v/>
      </c>
      <c r="I647" s="209" t="str">
        <f>IF(A647="","",INDEX(Boletim!F656:F765,IFERROR(MATCH(Saidas!A647,'Cadastro-Estoque'!A655:A764,0)," ")))</f>
        <v/>
      </c>
    </row>
    <row r="648" spans="4:9" ht="18.75" customHeight="1" x14ac:dyDescent="0.25">
      <c r="D648" s="207"/>
      <c r="E648" s="209" t="str">
        <f t="shared" si="11"/>
        <v/>
      </c>
      <c r="F648" s="209" t="str">
        <f>IF(ISBLANK(A648),"",IF(ISERROR(VLOOKUP(A648,'Cadastro-Estoque'!A:G,1,FALSE)),"Produto não cadastrado",VLOOKUP(A648,'Cadastro-Estoque'!A:G,4,FALSE)))</f>
        <v/>
      </c>
      <c r="G648" s="209" t="str">
        <f>IF(ISBLANK(A648),"",IF(ISERROR(VLOOKUP(A648,'Cadastro-Estoque'!A:G,1,FALSE)),"Produto não cadastrado",VLOOKUP(A648,'Cadastro-Estoque'!A:G,2,FALSE)))</f>
        <v/>
      </c>
      <c r="H648" s="209" t="str">
        <f>IF(ISERROR(VLOOKUP(A648,'Cadastro-Estoque'!A:G,1,FALSE)),"",VLOOKUP(A648,'Cadastro-Estoque'!A:G,3,FALSE))</f>
        <v/>
      </c>
      <c r="I648" s="209" t="str">
        <f>IF(A648="","",INDEX(Boletim!F657:F766,IFERROR(MATCH(Saidas!A648,'Cadastro-Estoque'!A656:A765,0)," ")))</f>
        <v/>
      </c>
    </row>
    <row r="649" spans="4:9" ht="18.75" customHeight="1" x14ac:dyDescent="0.25">
      <c r="D649" s="207"/>
      <c r="E649" s="209" t="str">
        <f t="shared" si="11"/>
        <v/>
      </c>
      <c r="F649" s="209" t="str">
        <f>IF(ISBLANK(A649),"",IF(ISERROR(VLOOKUP(A649,'Cadastro-Estoque'!A:G,1,FALSE)),"Produto não cadastrado",VLOOKUP(A649,'Cadastro-Estoque'!A:G,4,FALSE)))</f>
        <v/>
      </c>
      <c r="G649" s="209" t="str">
        <f>IF(ISBLANK(A649),"",IF(ISERROR(VLOOKUP(A649,'Cadastro-Estoque'!A:G,1,FALSE)),"Produto não cadastrado",VLOOKUP(A649,'Cadastro-Estoque'!A:G,2,FALSE)))</f>
        <v/>
      </c>
      <c r="H649" s="209" t="str">
        <f>IF(ISERROR(VLOOKUP(A649,'Cadastro-Estoque'!A:G,1,FALSE)),"",VLOOKUP(A649,'Cadastro-Estoque'!A:G,3,FALSE))</f>
        <v/>
      </c>
      <c r="I649" s="209" t="str">
        <f>IF(A649="","",INDEX(Boletim!F658:F767,IFERROR(MATCH(Saidas!A649,'Cadastro-Estoque'!A657:A766,0)," ")))</f>
        <v/>
      </c>
    </row>
    <row r="650" spans="4:9" ht="18.75" customHeight="1" x14ac:dyDescent="0.25">
      <c r="D650" s="207"/>
      <c r="E650" s="209" t="str">
        <f t="shared" si="11"/>
        <v/>
      </c>
      <c r="F650" s="209" t="str">
        <f>IF(ISBLANK(A650),"",IF(ISERROR(VLOOKUP(A650,'Cadastro-Estoque'!A:G,1,FALSE)),"Produto não cadastrado",VLOOKUP(A650,'Cadastro-Estoque'!A:G,4,FALSE)))</f>
        <v/>
      </c>
      <c r="G650" s="209" t="str">
        <f>IF(ISBLANK(A650),"",IF(ISERROR(VLOOKUP(A650,'Cadastro-Estoque'!A:G,1,FALSE)),"Produto não cadastrado",VLOOKUP(A650,'Cadastro-Estoque'!A:G,2,FALSE)))</f>
        <v/>
      </c>
      <c r="H650" s="209" t="str">
        <f>IF(ISERROR(VLOOKUP(A650,'Cadastro-Estoque'!A:G,1,FALSE)),"",VLOOKUP(A650,'Cadastro-Estoque'!A:G,3,FALSE))</f>
        <v/>
      </c>
      <c r="I650" s="209" t="str">
        <f>IF(A650="","",INDEX(Boletim!F659:F768,IFERROR(MATCH(Saidas!A650,'Cadastro-Estoque'!A658:A767,0)," ")))</f>
        <v/>
      </c>
    </row>
    <row r="651" spans="4:9" ht="18.75" customHeight="1" x14ac:dyDescent="0.25">
      <c r="D651" s="207"/>
      <c r="E651" s="209" t="str">
        <f t="shared" si="11"/>
        <v/>
      </c>
      <c r="F651" s="209" t="str">
        <f>IF(ISBLANK(A651),"",IF(ISERROR(VLOOKUP(A651,'Cadastro-Estoque'!A:G,1,FALSE)),"Produto não cadastrado",VLOOKUP(A651,'Cadastro-Estoque'!A:G,4,FALSE)))</f>
        <v/>
      </c>
      <c r="G651" s="209" t="str">
        <f>IF(ISBLANK(A651),"",IF(ISERROR(VLOOKUP(A651,'Cadastro-Estoque'!A:G,1,FALSE)),"Produto não cadastrado",VLOOKUP(A651,'Cadastro-Estoque'!A:G,2,FALSE)))</f>
        <v/>
      </c>
      <c r="H651" s="209" t="str">
        <f>IF(ISERROR(VLOOKUP(A651,'Cadastro-Estoque'!A:G,1,FALSE)),"",VLOOKUP(A651,'Cadastro-Estoque'!A:G,3,FALSE))</f>
        <v/>
      </c>
      <c r="I651" s="209" t="str">
        <f>IF(A651="","",INDEX(Boletim!F660:F769,IFERROR(MATCH(Saidas!A651,'Cadastro-Estoque'!A659:A768,0)," ")))</f>
        <v/>
      </c>
    </row>
    <row r="652" spans="4:9" ht="18.75" customHeight="1" x14ac:dyDescent="0.25">
      <c r="D652" s="207"/>
      <c r="E652" s="209" t="str">
        <f t="shared" si="11"/>
        <v/>
      </c>
      <c r="F652" s="209" t="str">
        <f>IF(ISBLANK(A652),"",IF(ISERROR(VLOOKUP(A652,'Cadastro-Estoque'!A:G,1,FALSE)),"Produto não cadastrado",VLOOKUP(A652,'Cadastro-Estoque'!A:G,4,FALSE)))</f>
        <v/>
      </c>
      <c r="G652" s="209" t="str">
        <f>IF(ISBLANK(A652),"",IF(ISERROR(VLOOKUP(A652,'Cadastro-Estoque'!A:G,1,FALSE)),"Produto não cadastrado",VLOOKUP(A652,'Cadastro-Estoque'!A:G,2,FALSE)))</f>
        <v/>
      </c>
      <c r="H652" s="209" t="str">
        <f>IF(ISERROR(VLOOKUP(A652,'Cadastro-Estoque'!A:G,1,FALSE)),"",VLOOKUP(A652,'Cadastro-Estoque'!A:G,3,FALSE))</f>
        <v/>
      </c>
      <c r="I652" s="209" t="str">
        <f>IF(A652="","",INDEX(Boletim!F661:F770,IFERROR(MATCH(Saidas!A652,'Cadastro-Estoque'!A660:A769,0)," ")))</f>
        <v/>
      </c>
    </row>
    <row r="653" spans="4:9" ht="18.75" customHeight="1" x14ac:dyDescent="0.25">
      <c r="D653" s="207"/>
      <c r="E653" s="209" t="str">
        <f t="shared" si="11"/>
        <v/>
      </c>
      <c r="F653" s="209" t="str">
        <f>IF(ISBLANK(A653),"",IF(ISERROR(VLOOKUP(A653,'Cadastro-Estoque'!A:G,1,FALSE)),"Produto não cadastrado",VLOOKUP(A653,'Cadastro-Estoque'!A:G,4,FALSE)))</f>
        <v/>
      </c>
      <c r="G653" s="209" t="str">
        <f>IF(ISBLANK(A653),"",IF(ISERROR(VLOOKUP(A653,'Cadastro-Estoque'!A:G,1,FALSE)),"Produto não cadastrado",VLOOKUP(A653,'Cadastro-Estoque'!A:G,2,FALSE)))</f>
        <v/>
      </c>
      <c r="H653" s="209" t="str">
        <f>IF(ISERROR(VLOOKUP(A653,'Cadastro-Estoque'!A:G,1,FALSE)),"",VLOOKUP(A653,'Cadastro-Estoque'!A:G,3,FALSE))</f>
        <v/>
      </c>
      <c r="I653" s="209" t="str">
        <f>IF(A653="","",INDEX(Boletim!F662:F771,IFERROR(MATCH(Saidas!A653,'Cadastro-Estoque'!A661:A770,0)," ")))</f>
        <v/>
      </c>
    </row>
    <row r="654" spans="4:9" ht="18.75" customHeight="1" x14ac:dyDescent="0.25">
      <c r="D654" s="207"/>
      <c r="E654" s="209" t="str">
        <f t="shared" si="11"/>
        <v/>
      </c>
      <c r="F654" s="209" t="str">
        <f>IF(ISBLANK(A654),"",IF(ISERROR(VLOOKUP(A654,'Cadastro-Estoque'!A:G,1,FALSE)),"Produto não cadastrado",VLOOKUP(A654,'Cadastro-Estoque'!A:G,4,FALSE)))</f>
        <v/>
      </c>
      <c r="G654" s="209" t="str">
        <f>IF(ISBLANK(A654),"",IF(ISERROR(VLOOKUP(A654,'Cadastro-Estoque'!A:G,1,FALSE)),"Produto não cadastrado",VLOOKUP(A654,'Cadastro-Estoque'!A:G,2,FALSE)))</f>
        <v/>
      </c>
      <c r="H654" s="209" t="str">
        <f>IF(ISERROR(VLOOKUP(A654,'Cadastro-Estoque'!A:G,1,FALSE)),"",VLOOKUP(A654,'Cadastro-Estoque'!A:G,3,FALSE))</f>
        <v/>
      </c>
      <c r="I654" s="209" t="str">
        <f>IF(A654="","",INDEX(Boletim!F663:F772,IFERROR(MATCH(Saidas!A654,'Cadastro-Estoque'!A662:A771,0)," ")))</f>
        <v/>
      </c>
    </row>
    <row r="655" spans="4:9" ht="18.75" customHeight="1" x14ac:dyDescent="0.25">
      <c r="D655" s="207"/>
      <c r="E655" s="209" t="str">
        <f t="shared" si="11"/>
        <v/>
      </c>
      <c r="F655" s="209" t="str">
        <f>IF(ISBLANK(A655),"",IF(ISERROR(VLOOKUP(A655,'Cadastro-Estoque'!A:G,1,FALSE)),"Produto não cadastrado",VLOOKUP(A655,'Cadastro-Estoque'!A:G,4,FALSE)))</f>
        <v/>
      </c>
      <c r="G655" s="209" t="str">
        <f>IF(ISBLANK(A655),"",IF(ISERROR(VLOOKUP(A655,'Cadastro-Estoque'!A:G,1,FALSE)),"Produto não cadastrado",VLOOKUP(A655,'Cadastro-Estoque'!A:G,2,FALSE)))</f>
        <v/>
      </c>
      <c r="H655" s="209" t="str">
        <f>IF(ISERROR(VLOOKUP(A655,'Cadastro-Estoque'!A:G,1,FALSE)),"",VLOOKUP(A655,'Cadastro-Estoque'!A:G,3,FALSE))</f>
        <v/>
      </c>
      <c r="I655" s="209" t="str">
        <f>IF(A655="","",INDEX(Boletim!F664:F773,IFERROR(MATCH(Saidas!A655,'Cadastro-Estoque'!A663:A772,0)," ")))</f>
        <v/>
      </c>
    </row>
    <row r="656" spans="4:9" ht="18.75" customHeight="1" x14ac:dyDescent="0.25">
      <c r="D656" s="207"/>
      <c r="E656" s="209" t="str">
        <f t="shared" si="11"/>
        <v/>
      </c>
      <c r="F656" s="209" t="str">
        <f>IF(ISBLANK(A656),"",IF(ISERROR(VLOOKUP(A656,'Cadastro-Estoque'!A:G,1,FALSE)),"Produto não cadastrado",VLOOKUP(A656,'Cadastro-Estoque'!A:G,4,FALSE)))</f>
        <v/>
      </c>
      <c r="G656" s="209" t="str">
        <f>IF(ISBLANK(A656),"",IF(ISERROR(VLOOKUP(A656,'Cadastro-Estoque'!A:G,1,FALSE)),"Produto não cadastrado",VLOOKUP(A656,'Cadastro-Estoque'!A:G,2,FALSE)))</f>
        <v/>
      </c>
      <c r="H656" s="209" t="str">
        <f>IF(ISERROR(VLOOKUP(A656,'Cadastro-Estoque'!A:G,1,FALSE)),"",VLOOKUP(A656,'Cadastro-Estoque'!A:G,3,FALSE))</f>
        <v/>
      </c>
      <c r="I656" s="209" t="str">
        <f>IF(A656="","",INDEX(Boletim!F665:F774,IFERROR(MATCH(Saidas!A656,'Cadastro-Estoque'!A664:A773,0)," ")))</f>
        <v/>
      </c>
    </row>
    <row r="657" spans="4:9" ht="18.75" customHeight="1" x14ac:dyDescent="0.25">
      <c r="D657" s="207"/>
      <c r="E657" s="209" t="str">
        <f t="shared" si="11"/>
        <v/>
      </c>
      <c r="F657" s="209" t="str">
        <f>IF(ISBLANK(A657),"",IF(ISERROR(VLOOKUP(A657,'Cadastro-Estoque'!A:G,1,FALSE)),"Produto não cadastrado",VLOOKUP(A657,'Cadastro-Estoque'!A:G,4,FALSE)))</f>
        <v/>
      </c>
      <c r="G657" s="209" t="str">
        <f>IF(ISBLANK(A657),"",IF(ISERROR(VLOOKUP(A657,'Cadastro-Estoque'!A:G,1,FALSE)),"Produto não cadastrado",VLOOKUP(A657,'Cadastro-Estoque'!A:G,2,FALSE)))</f>
        <v/>
      </c>
      <c r="H657" s="209" t="str">
        <f>IF(ISERROR(VLOOKUP(A657,'Cadastro-Estoque'!A:G,1,FALSE)),"",VLOOKUP(A657,'Cadastro-Estoque'!A:G,3,FALSE))</f>
        <v/>
      </c>
      <c r="I657" s="209" t="str">
        <f>IF(A657="","",INDEX(Boletim!F666:F775,IFERROR(MATCH(Saidas!A657,'Cadastro-Estoque'!A665:A774,0)," ")))</f>
        <v/>
      </c>
    </row>
    <row r="658" spans="4:9" ht="18.75" customHeight="1" x14ac:dyDescent="0.25">
      <c r="D658" s="207"/>
      <c r="E658" s="209" t="str">
        <f t="shared" si="11"/>
        <v/>
      </c>
      <c r="F658" s="209" t="str">
        <f>IF(ISBLANK(A658),"",IF(ISERROR(VLOOKUP(A658,'Cadastro-Estoque'!A:G,1,FALSE)),"Produto não cadastrado",VLOOKUP(A658,'Cadastro-Estoque'!A:G,4,FALSE)))</f>
        <v/>
      </c>
      <c r="G658" s="209" t="str">
        <f>IF(ISBLANK(A658),"",IF(ISERROR(VLOOKUP(A658,'Cadastro-Estoque'!A:G,1,FALSE)),"Produto não cadastrado",VLOOKUP(A658,'Cadastro-Estoque'!A:G,2,FALSE)))</f>
        <v/>
      </c>
      <c r="H658" s="209" t="str">
        <f>IF(ISERROR(VLOOKUP(A658,'Cadastro-Estoque'!A:G,1,FALSE)),"",VLOOKUP(A658,'Cadastro-Estoque'!A:G,3,FALSE))</f>
        <v/>
      </c>
      <c r="I658" s="209" t="str">
        <f>IF(A658="","",INDEX(Boletim!F667:F776,IFERROR(MATCH(Saidas!A658,'Cadastro-Estoque'!A666:A775,0)," ")))</f>
        <v/>
      </c>
    </row>
    <row r="659" spans="4:9" ht="18.75" customHeight="1" x14ac:dyDescent="0.25">
      <c r="D659" s="207"/>
      <c r="E659" s="209" t="str">
        <f t="shared" ref="E659:E685" si="12">IF(ISBLANK(A659),"",C659*D659)</f>
        <v/>
      </c>
      <c r="F659" s="209" t="str">
        <f>IF(ISBLANK(A659),"",IF(ISERROR(VLOOKUP(A659,'Cadastro-Estoque'!A:G,1,FALSE)),"Produto não cadastrado",VLOOKUP(A659,'Cadastro-Estoque'!A:G,4,FALSE)))</f>
        <v/>
      </c>
      <c r="G659" s="209" t="str">
        <f>IF(ISBLANK(A659),"",IF(ISERROR(VLOOKUP(A659,'Cadastro-Estoque'!A:G,1,FALSE)),"Produto não cadastrado",VLOOKUP(A659,'Cadastro-Estoque'!A:G,2,FALSE)))</f>
        <v/>
      </c>
      <c r="H659" s="209" t="str">
        <f>IF(ISERROR(VLOOKUP(A659,'Cadastro-Estoque'!A:G,1,FALSE)),"",VLOOKUP(A659,'Cadastro-Estoque'!A:G,3,FALSE))</f>
        <v/>
      </c>
      <c r="I659" s="209" t="str">
        <f>IF(A659="","",INDEX(Boletim!F668:F777,IFERROR(MATCH(Saidas!A659,'Cadastro-Estoque'!A667:A776,0)," ")))</f>
        <v/>
      </c>
    </row>
    <row r="660" spans="4:9" ht="18.75" customHeight="1" x14ac:dyDescent="0.25">
      <c r="D660" s="207"/>
      <c r="E660" s="209" t="str">
        <f t="shared" si="12"/>
        <v/>
      </c>
      <c r="F660" s="209" t="str">
        <f>IF(ISBLANK(A660),"",IF(ISERROR(VLOOKUP(A660,'Cadastro-Estoque'!A:G,1,FALSE)),"Produto não cadastrado",VLOOKUP(A660,'Cadastro-Estoque'!A:G,4,FALSE)))</f>
        <v/>
      </c>
      <c r="G660" s="209" t="str">
        <f>IF(ISBLANK(A660),"",IF(ISERROR(VLOOKUP(A660,'Cadastro-Estoque'!A:G,1,FALSE)),"Produto não cadastrado",VLOOKUP(A660,'Cadastro-Estoque'!A:G,2,FALSE)))</f>
        <v/>
      </c>
      <c r="H660" s="209" t="str">
        <f>IF(ISERROR(VLOOKUP(A660,'Cadastro-Estoque'!A:G,1,FALSE)),"",VLOOKUP(A660,'Cadastro-Estoque'!A:G,3,FALSE))</f>
        <v/>
      </c>
      <c r="I660" s="209" t="str">
        <f>IF(A660="","",INDEX(Boletim!F669:F778,IFERROR(MATCH(Saidas!A660,'Cadastro-Estoque'!A668:A777,0)," ")))</f>
        <v/>
      </c>
    </row>
    <row r="661" spans="4:9" ht="18.75" customHeight="1" x14ac:dyDescent="0.25">
      <c r="D661" s="207"/>
      <c r="E661" s="209" t="str">
        <f t="shared" si="12"/>
        <v/>
      </c>
      <c r="F661" s="209" t="str">
        <f>IF(ISBLANK(A661),"",IF(ISERROR(VLOOKUP(A661,'Cadastro-Estoque'!A:G,1,FALSE)),"Produto não cadastrado",VLOOKUP(A661,'Cadastro-Estoque'!A:G,4,FALSE)))</f>
        <v/>
      </c>
      <c r="G661" s="209" t="str">
        <f>IF(ISBLANK(A661),"",IF(ISERROR(VLOOKUP(A661,'Cadastro-Estoque'!A:G,1,FALSE)),"Produto não cadastrado",VLOOKUP(A661,'Cadastro-Estoque'!A:G,2,FALSE)))</f>
        <v/>
      </c>
      <c r="H661" s="209" t="str">
        <f>IF(ISERROR(VLOOKUP(A661,'Cadastro-Estoque'!A:G,1,FALSE)),"",VLOOKUP(A661,'Cadastro-Estoque'!A:G,3,FALSE))</f>
        <v/>
      </c>
      <c r="I661" s="209" t="str">
        <f>IF(A661="","",INDEX(Boletim!F670:F779,IFERROR(MATCH(Saidas!A661,'Cadastro-Estoque'!A669:A778,0)," ")))</f>
        <v/>
      </c>
    </row>
    <row r="662" spans="4:9" ht="18.75" customHeight="1" x14ac:dyDescent="0.25">
      <c r="D662" s="207"/>
      <c r="E662" s="209" t="str">
        <f t="shared" si="12"/>
        <v/>
      </c>
      <c r="F662" s="209" t="str">
        <f>IF(ISBLANK(A662),"",IF(ISERROR(VLOOKUP(A662,'Cadastro-Estoque'!A:G,1,FALSE)),"Produto não cadastrado",VLOOKUP(A662,'Cadastro-Estoque'!A:G,4,FALSE)))</f>
        <v/>
      </c>
      <c r="G662" s="209" t="str">
        <f>IF(ISBLANK(A662),"",IF(ISERROR(VLOOKUP(A662,'Cadastro-Estoque'!A:G,1,FALSE)),"Produto não cadastrado",VLOOKUP(A662,'Cadastro-Estoque'!A:G,2,FALSE)))</f>
        <v/>
      </c>
      <c r="H662" s="209" t="str">
        <f>IF(ISERROR(VLOOKUP(A662,'Cadastro-Estoque'!A:G,1,FALSE)),"",VLOOKUP(A662,'Cadastro-Estoque'!A:G,3,FALSE))</f>
        <v/>
      </c>
      <c r="I662" s="209" t="str">
        <f>IF(A662="","",INDEX(Boletim!F671:F780,IFERROR(MATCH(Saidas!A662,'Cadastro-Estoque'!A670:A779,0)," ")))</f>
        <v/>
      </c>
    </row>
    <row r="663" spans="4:9" ht="18.75" customHeight="1" x14ac:dyDescent="0.25">
      <c r="D663" s="207"/>
      <c r="E663" s="209" t="str">
        <f t="shared" si="12"/>
        <v/>
      </c>
      <c r="F663" s="209" t="str">
        <f>IF(ISBLANK(A663),"",IF(ISERROR(VLOOKUP(A663,'Cadastro-Estoque'!A:G,1,FALSE)),"Produto não cadastrado",VLOOKUP(A663,'Cadastro-Estoque'!A:G,4,FALSE)))</f>
        <v/>
      </c>
      <c r="G663" s="209" t="str">
        <f>IF(ISBLANK(A663),"",IF(ISERROR(VLOOKUP(A663,'Cadastro-Estoque'!A:G,1,FALSE)),"Produto não cadastrado",VLOOKUP(A663,'Cadastro-Estoque'!A:G,2,FALSE)))</f>
        <v/>
      </c>
      <c r="H663" s="209" t="str">
        <f>IF(ISERROR(VLOOKUP(A663,'Cadastro-Estoque'!A:G,1,FALSE)),"",VLOOKUP(A663,'Cadastro-Estoque'!A:G,3,FALSE))</f>
        <v/>
      </c>
      <c r="I663" s="209" t="str">
        <f>IF(A663="","",INDEX(Boletim!F672:F781,IFERROR(MATCH(Saidas!A663,'Cadastro-Estoque'!A671:A780,0)," ")))</f>
        <v/>
      </c>
    </row>
    <row r="664" spans="4:9" ht="18.75" customHeight="1" x14ac:dyDescent="0.25">
      <c r="D664" s="207"/>
      <c r="E664" s="209" t="str">
        <f t="shared" si="12"/>
        <v/>
      </c>
      <c r="F664" s="209" t="str">
        <f>IF(ISBLANK(A664),"",IF(ISERROR(VLOOKUP(A664,'Cadastro-Estoque'!A:G,1,FALSE)),"Produto não cadastrado",VLOOKUP(A664,'Cadastro-Estoque'!A:G,4,FALSE)))</f>
        <v/>
      </c>
      <c r="G664" s="209" t="str">
        <f>IF(ISBLANK(A664),"",IF(ISERROR(VLOOKUP(A664,'Cadastro-Estoque'!A:G,1,FALSE)),"Produto não cadastrado",VLOOKUP(A664,'Cadastro-Estoque'!A:G,2,FALSE)))</f>
        <v/>
      </c>
      <c r="H664" s="209" t="str">
        <f>IF(ISERROR(VLOOKUP(A664,'Cadastro-Estoque'!A:G,1,FALSE)),"",VLOOKUP(A664,'Cadastro-Estoque'!A:G,3,FALSE))</f>
        <v/>
      </c>
      <c r="I664" s="209" t="str">
        <f>IF(A664="","",INDEX(Boletim!F673:F782,IFERROR(MATCH(Saidas!A664,'Cadastro-Estoque'!A672:A781,0)," ")))</f>
        <v/>
      </c>
    </row>
    <row r="665" spans="4:9" ht="18.75" customHeight="1" x14ac:dyDescent="0.25">
      <c r="D665" s="207"/>
      <c r="E665" s="209" t="str">
        <f t="shared" si="12"/>
        <v/>
      </c>
      <c r="F665" s="209" t="str">
        <f>IF(ISBLANK(A665),"",IF(ISERROR(VLOOKUP(A665,'Cadastro-Estoque'!A:G,1,FALSE)),"Produto não cadastrado",VLOOKUP(A665,'Cadastro-Estoque'!A:G,4,FALSE)))</f>
        <v/>
      </c>
      <c r="G665" s="209" t="str">
        <f>IF(ISBLANK(A665),"",IF(ISERROR(VLOOKUP(A665,'Cadastro-Estoque'!A:G,1,FALSE)),"Produto não cadastrado",VLOOKUP(A665,'Cadastro-Estoque'!A:G,2,FALSE)))</f>
        <v/>
      </c>
      <c r="H665" s="209" t="str">
        <f>IF(ISERROR(VLOOKUP(A665,'Cadastro-Estoque'!A:G,1,FALSE)),"",VLOOKUP(A665,'Cadastro-Estoque'!A:G,3,FALSE))</f>
        <v/>
      </c>
      <c r="I665" s="209" t="str">
        <f>IF(A665="","",INDEX(Boletim!F674:F783,IFERROR(MATCH(Saidas!A665,'Cadastro-Estoque'!A673:A782,0)," ")))</f>
        <v/>
      </c>
    </row>
    <row r="666" spans="4:9" ht="18.75" customHeight="1" x14ac:dyDescent="0.25">
      <c r="D666" s="207"/>
      <c r="E666" s="209" t="str">
        <f t="shared" si="12"/>
        <v/>
      </c>
      <c r="F666" s="209" t="str">
        <f>IF(ISBLANK(A666),"",IF(ISERROR(VLOOKUP(A666,'Cadastro-Estoque'!A:G,1,FALSE)),"Produto não cadastrado",VLOOKUP(A666,'Cadastro-Estoque'!A:G,4,FALSE)))</f>
        <v/>
      </c>
      <c r="G666" s="209" t="str">
        <f>IF(ISBLANK(A666),"",IF(ISERROR(VLOOKUP(A666,'Cadastro-Estoque'!A:G,1,FALSE)),"Produto não cadastrado",VLOOKUP(A666,'Cadastro-Estoque'!A:G,2,FALSE)))</f>
        <v/>
      </c>
      <c r="H666" s="209" t="str">
        <f>IF(ISERROR(VLOOKUP(A666,'Cadastro-Estoque'!A:G,1,FALSE)),"",VLOOKUP(A666,'Cadastro-Estoque'!A:G,3,FALSE))</f>
        <v/>
      </c>
      <c r="I666" s="209" t="str">
        <f>IF(A666="","",INDEX(Boletim!F675:F784,IFERROR(MATCH(Saidas!A666,'Cadastro-Estoque'!A674:A783,0)," ")))</f>
        <v/>
      </c>
    </row>
    <row r="667" spans="4:9" ht="18.75" customHeight="1" x14ac:dyDescent="0.25">
      <c r="D667" s="207"/>
      <c r="E667" s="209" t="str">
        <f t="shared" si="12"/>
        <v/>
      </c>
      <c r="F667" s="209" t="str">
        <f>IF(ISBLANK(A667),"",IF(ISERROR(VLOOKUP(A667,'Cadastro-Estoque'!A:G,1,FALSE)),"Produto não cadastrado",VLOOKUP(A667,'Cadastro-Estoque'!A:G,4,FALSE)))</f>
        <v/>
      </c>
      <c r="G667" s="209" t="str">
        <f>IF(ISBLANK(A667),"",IF(ISERROR(VLOOKUP(A667,'Cadastro-Estoque'!A:G,1,FALSE)),"Produto não cadastrado",VLOOKUP(A667,'Cadastro-Estoque'!A:G,2,FALSE)))</f>
        <v/>
      </c>
      <c r="H667" s="209" t="str">
        <f>IF(ISERROR(VLOOKUP(A667,'Cadastro-Estoque'!A:G,1,FALSE)),"",VLOOKUP(A667,'Cadastro-Estoque'!A:G,3,FALSE))</f>
        <v/>
      </c>
      <c r="I667" s="209" t="str">
        <f>IF(A667="","",INDEX(Boletim!F676:F785,IFERROR(MATCH(Saidas!A667,'Cadastro-Estoque'!A675:A784,0)," ")))</f>
        <v/>
      </c>
    </row>
    <row r="668" spans="4:9" ht="18.75" customHeight="1" x14ac:dyDescent="0.25">
      <c r="D668" s="207"/>
      <c r="E668" s="209" t="str">
        <f t="shared" si="12"/>
        <v/>
      </c>
      <c r="F668" s="209" t="str">
        <f>IF(ISBLANK(A668),"",IF(ISERROR(VLOOKUP(A668,'Cadastro-Estoque'!A:G,1,FALSE)),"Produto não cadastrado",VLOOKUP(A668,'Cadastro-Estoque'!A:G,4,FALSE)))</f>
        <v/>
      </c>
      <c r="G668" s="209" t="str">
        <f>IF(ISBLANK(A668),"",IF(ISERROR(VLOOKUP(A668,'Cadastro-Estoque'!A:G,1,FALSE)),"Produto não cadastrado",VLOOKUP(A668,'Cadastro-Estoque'!A:G,2,FALSE)))</f>
        <v/>
      </c>
      <c r="H668" s="209" t="str">
        <f>IF(ISERROR(VLOOKUP(A668,'Cadastro-Estoque'!A:G,1,FALSE)),"",VLOOKUP(A668,'Cadastro-Estoque'!A:G,3,FALSE))</f>
        <v/>
      </c>
      <c r="I668" s="209" t="str">
        <f>IF(A668="","",INDEX(Boletim!F677:F786,IFERROR(MATCH(Saidas!A668,'Cadastro-Estoque'!A676:A785,0)," ")))</f>
        <v/>
      </c>
    </row>
    <row r="669" spans="4:9" ht="18.75" customHeight="1" x14ac:dyDescent="0.25">
      <c r="D669" s="207"/>
      <c r="E669" s="209" t="str">
        <f t="shared" si="12"/>
        <v/>
      </c>
      <c r="F669" s="209" t="str">
        <f>IF(ISBLANK(A669),"",IF(ISERROR(VLOOKUP(A669,'Cadastro-Estoque'!A:G,1,FALSE)),"Produto não cadastrado",VLOOKUP(A669,'Cadastro-Estoque'!A:G,4,FALSE)))</f>
        <v/>
      </c>
      <c r="G669" s="209" t="str">
        <f>IF(ISBLANK(A669),"",IF(ISERROR(VLOOKUP(A669,'Cadastro-Estoque'!A:G,1,FALSE)),"Produto não cadastrado",VLOOKUP(A669,'Cadastro-Estoque'!A:G,2,FALSE)))</f>
        <v/>
      </c>
      <c r="H669" s="209" t="str">
        <f>IF(ISERROR(VLOOKUP(A669,'Cadastro-Estoque'!A:G,1,FALSE)),"",VLOOKUP(A669,'Cadastro-Estoque'!A:G,3,FALSE))</f>
        <v/>
      </c>
      <c r="I669" s="209" t="str">
        <f>IF(A669="","",INDEX(Boletim!F678:F787,IFERROR(MATCH(Saidas!A669,'Cadastro-Estoque'!A677:A786,0)," ")))</f>
        <v/>
      </c>
    </row>
    <row r="670" spans="4:9" ht="18.75" customHeight="1" x14ac:dyDescent="0.25">
      <c r="D670" s="207"/>
      <c r="E670" s="209" t="str">
        <f t="shared" si="12"/>
        <v/>
      </c>
      <c r="F670" s="209" t="str">
        <f>IF(ISBLANK(A670),"",IF(ISERROR(VLOOKUP(A670,'Cadastro-Estoque'!A:G,1,FALSE)),"Produto não cadastrado",VLOOKUP(A670,'Cadastro-Estoque'!A:G,4,FALSE)))</f>
        <v/>
      </c>
      <c r="G670" s="209" t="str">
        <f>IF(ISBLANK(A670),"",IF(ISERROR(VLOOKUP(A670,'Cadastro-Estoque'!A:G,1,FALSE)),"Produto não cadastrado",VLOOKUP(A670,'Cadastro-Estoque'!A:G,2,FALSE)))</f>
        <v/>
      </c>
      <c r="H670" s="209" t="str">
        <f>IF(ISERROR(VLOOKUP(A670,'Cadastro-Estoque'!A:G,1,FALSE)),"",VLOOKUP(A670,'Cadastro-Estoque'!A:G,3,FALSE))</f>
        <v/>
      </c>
      <c r="I670" s="209" t="str">
        <f>IF(A670="","",INDEX(Boletim!F679:F788,IFERROR(MATCH(Saidas!A670,'Cadastro-Estoque'!A678:A787,0)," ")))</f>
        <v/>
      </c>
    </row>
    <row r="671" spans="4:9" ht="18.75" customHeight="1" x14ac:dyDescent="0.25">
      <c r="D671" s="207"/>
      <c r="E671" s="209" t="str">
        <f t="shared" si="12"/>
        <v/>
      </c>
      <c r="F671" s="209" t="str">
        <f>IF(ISBLANK(A671),"",IF(ISERROR(VLOOKUP(A671,'Cadastro-Estoque'!A:G,1,FALSE)),"Produto não cadastrado",VLOOKUP(A671,'Cadastro-Estoque'!A:G,4,FALSE)))</f>
        <v/>
      </c>
      <c r="G671" s="209" t="str">
        <f>IF(ISBLANK(A671),"",IF(ISERROR(VLOOKUP(A671,'Cadastro-Estoque'!A:G,1,FALSE)),"Produto não cadastrado",VLOOKUP(A671,'Cadastro-Estoque'!A:G,2,FALSE)))</f>
        <v/>
      </c>
      <c r="H671" s="209" t="str">
        <f>IF(ISERROR(VLOOKUP(A671,'Cadastro-Estoque'!A:G,1,FALSE)),"",VLOOKUP(A671,'Cadastro-Estoque'!A:G,3,FALSE))</f>
        <v/>
      </c>
      <c r="I671" s="209" t="str">
        <f>IF(A671="","",INDEX(Boletim!F680:F789,IFERROR(MATCH(Saidas!A671,'Cadastro-Estoque'!A679:A788,0)," ")))</f>
        <v/>
      </c>
    </row>
    <row r="672" spans="4:9" ht="18.75" customHeight="1" x14ac:dyDescent="0.25">
      <c r="D672" s="207"/>
      <c r="E672" s="209" t="str">
        <f t="shared" si="12"/>
        <v/>
      </c>
      <c r="F672" s="209" t="str">
        <f>IF(ISBLANK(A672),"",IF(ISERROR(VLOOKUP(A672,'Cadastro-Estoque'!A:G,1,FALSE)),"Produto não cadastrado",VLOOKUP(A672,'Cadastro-Estoque'!A:G,4,FALSE)))</f>
        <v/>
      </c>
      <c r="G672" s="209" t="str">
        <f>IF(ISBLANK(A672),"",IF(ISERROR(VLOOKUP(A672,'Cadastro-Estoque'!A:G,1,FALSE)),"Produto não cadastrado",VLOOKUP(A672,'Cadastro-Estoque'!A:G,2,FALSE)))</f>
        <v/>
      </c>
      <c r="H672" s="209" t="str">
        <f>IF(ISERROR(VLOOKUP(A672,'Cadastro-Estoque'!A:G,1,FALSE)),"",VLOOKUP(A672,'Cadastro-Estoque'!A:G,3,FALSE))</f>
        <v/>
      </c>
      <c r="I672" s="209" t="str">
        <f>IF(A672="","",INDEX(Boletim!F681:F790,IFERROR(MATCH(Saidas!A672,'Cadastro-Estoque'!A680:A789,0)," ")))</f>
        <v/>
      </c>
    </row>
    <row r="673" spans="4:9" ht="18.75" customHeight="1" x14ac:dyDescent="0.25">
      <c r="D673" s="207"/>
      <c r="E673" s="209" t="str">
        <f t="shared" si="12"/>
        <v/>
      </c>
      <c r="F673" s="209" t="str">
        <f>IF(ISBLANK(A673),"",IF(ISERROR(VLOOKUP(A673,'Cadastro-Estoque'!A:G,1,FALSE)),"Produto não cadastrado",VLOOKUP(A673,'Cadastro-Estoque'!A:G,4,FALSE)))</f>
        <v/>
      </c>
      <c r="G673" s="209" t="str">
        <f>IF(ISBLANK(A673),"",IF(ISERROR(VLOOKUP(A673,'Cadastro-Estoque'!A:G,1,FALSE)),"Produto não cadastrado",VLOOKUP(A673,'Cadastro-Estoque'!A:G,2,FALSE)))</f>
        <v/>
      </c>
      <c r="H673" s="209" t="str">
        <f>IF(ISERROR(VLOOKUP(A673,'Cadastro-Estoque'!A:G,1,FALSE)),"",VLOOKUP(A673,'Cadastro-Estoque'!A:G,3,FALSE))</f>
        <v/>
      </c>
      <c r="I673" s="209" t="str">
        <f>IF(A673="","",INDEX(Boletim!F682:F791,IFERROR(MATCH(Saidas!A673,'Cadastro-Estoque'!A681:A790,0)," ")))</f>
        <v/>
      </c>
    </row>
    <row r="674" spans="4:9" ht="18.75" customHeight="1" x14ac:dyDescent="0.25">
      <c r="D674" s="207"/>
      <c r="E674" s="209" t="str">
        <f t="shared" si="12"/>
        <v/>
      </c>
      <c r="F674" s="209" t="str">
        <f>IF(ISBLANK(A674),"",IF(ISERROR(VLOOKUP(A674,'Cadastro-Estoque'!A:G,1,FALSE)),"Produto não cadastrado",VLOOKUP(A674,'Cadastro-Estoque'!A:G,4,FALSE)))</f>
        <v/>
      </c>
      <c r="G674" s="209" t="str">
        <f>IF(ISBLANK(A674),"",IF(ISERROR(VLOOKUP(A674,'Cadastro-Estoque'!A:G,1,FALSE)),"Produto não cadastrado",VLOOKUP(A674,'Cadastro-Estoque'!A:G,2,FALSE)))</f>
        <v/>
      </c>
      <c r="H674" s="209" t="str">
        <f>IF(ISERROR(VLOOKUP(A674,'Cadastro-Estoque'!A:G,1,FALSE)),"",VLOOKUP(A674,'Cadastro-Estoque'!A:G,3,FALSE))</f>
        <v/>
      </c>
      <c r="I674" s="209" t="str">
        <f>IF(A674="","",INDEX(Boletim!F683:F792,IFERROR(MATCH(Saidas!A674,'Cadastro-Estoque'!A682:A791,0)," ")))</f>
        <v/>
      </c>
    </row>
    <row r="675" spans="4:9" ht="18.75" customHeight="1" x14ac:dyDescent="0.25">
      <c r="D675" s="207"/>
      <c r="E675" s="209" t="str">
        <f t="shared" si="12"/>
        <v/>
      </c>
      <c r="F675" s="209" t="str">
        <f>IF(ISBLANK(A675),"",IF(ISERROR(VLOOKUP(A675,'Cadastro-Estoque'!A:G,1,FALSE)),"Produto não cadastrado",VLOOKUP(A675,'Cadastro-Estoque'!A:G,4,FALSE)))</f>
        <v/>
      </c>
      <c r="G675" s="209" t="str">
        <f>IF(ISBLANK(A675),"",IF(ISERROR(VLOOKUP(A675,'Cadastro-Estoque'!A:G,1,FALSE)),"Produto não cadastrado",VLOOKUP(A675,'Cadastro-Estoque'!A:G,2,FALSE)))</f>
        <v/>
      </c>
      <c r="H675" s="209" t="str">
        <f>IF(ISERROR(VLOOKUP(A675,'Cadastro-Estoque'!A:G,1,FALSE)),"",VLOOKUP(A675,'Cadastro-Estoque'!A:G,3,FALSE))</f>
        <v/>
      </c>
      <c r="I675" s="209" t="str">
        <f>IF(A675="","",INDEX(Boletim!F684:F793,IFERROR(MATCH(Saidas!A675,'Cadastro-Estoque'!A683:A792,0)," ")))</f>
        <v/>
      </c>
    </row>
    <row r="676" spans="4:9" ht="18.75" customHeight="1" x14ac:dyDescent="0.25">
      <c r="D676" s="207"/>
      <c r="E676" s="209" t="str">
        <f t="shared" si="12"/>
        <v/>
      </c>
      <c r="F676" s="209" t="str">
        <f>IF(ISBLANK(A676),"",IF(ISERROR(VLOOKUP(A676,'Cadastro-Estoque'!A:G,1,FALSE)),"Produto não cadastrado",VLOOKUP(A676,'Cadastro-Estoque'!A:G,4,FALSE)))</f>
        <v/>
      </c>
      <c r="G676" s="209" t="str">
        <f>IF(ISBLANK(A676),"",IF(ISERROR(VLOOKUP(A676,'Cadastro-Estoque'!A:G,1,FALSE)),"Produto não cadastrado",VLOOKUP(A676,'Cadastro-Estoque'!A:G,2,FALSE)))</f>
        <v/>
      </c>
      <c r="H676" s="209" t="str">
        <f>IF(ISERROR(VLOOKUP(A676,'Cadastro-Estoque'!A:G,1,FALSE)),"",VLOOKUP(A676,'Cadastro-Estoque'!A:G,3,FALSE))</f>
        <v/>
      </c>
      <c r="I676" s="209" t="str">
        <f>IF(A676="","",INDEX(Boletim!F685:F794,IFERROR(MATCH(Saidas!A676,'Cadastro-Estoque'!A684:A793,0)," ")))</f>
        <v/>
      </c>
    </row>
    <row r="677" spans="4:9" ht="18.75" customHeight="1" x14ac:dyDescent="0.25">
      <c r="D677" s="207"/>
      <c r="E677" s="209" t="str">
        <f t="shared" si="12"/>
        <v/>
      </c>
      <c r="F677" s="209" t="str">
        <f>IF(ISBLANK(A677),"",IF(ISERROR(VLOOKUP(A677,'Cadastro-Estoque'!A:G,1,FALSE)),"Produto não cadastrado",VLOOKUP(A677,'Cadastro-Estoque'!A:G,4,FALSE)))</f>
        <v/>
      </c>
      <c r="G677" s="209" t="str">
        <f>IF(ISBLANK(A677),"",IF(ISERROR(VLOOKUP(A677,'Cadastro-Estoque'!A:G,1,FALSE)),"Produto não cadastrado",VLOOKUP(A677,'Cadastro-Estoque'!A:G,2,FALSE)))</f>
        <v/>
      </c>
      <c r="H677" s="209" t="str">
        <f>IF(ISERROR(VLOOKUP(A677,'Cadastro-Estoque'!A:G,1,FALSE)),"",VLOOKUP(A677,'Cadastro-Estoque'!A:G,3,FALSE))</f>
        <v/>
      </c>
      <c r="I677" s="209" t="str">
        <f>IF(A677="","",INDEX(Boletim!F686:F795,IFERROR(MATCH(Saidas!A677,'Cadastro-Estoque'!A685:A794,0)," ")))</f>
        <v/>
      </c>
    </row>
    <row r="678" spans="4:9" ht="18.75" customHeight="1" x14ac:dyDescent="0.25">
      <c r="D678" s="207"/>
      <c r="E678" s="209" t="str">
        <f t="shared" si="12"/>
        <v/>
      </c>
      <c r="F678" s="209" t="str">
        <f>IF(ISBLANK(A678),"",IF(ISERROR(VLOOKUP(A678,'Cadastro-Estoque'!A:G,1,FALSE)),"Produto não cadastrado",VLOOKUP(A678,'Cadastro-Estoque'!A:G,4,FALSE)))</f>
        <v/>
      </c>
      <c r="G678" s="209" t="str">
        <f>IF(ISBLANK(A678),"",IF(ISERROR(VLOOKUP(A678,'Cadastro-Estoque'!A:G,1,FALSE)),"Produto não cadastrado",VLOOKUP(A678,'Cadastro-Estoque'!A:G,2,FALSE)))</f>
        <v/>
      </c>
      <c r="H678" s="209" t="str">
        <f>IF(ISERROR(VLOOKUP(A678,'Cadastro-Estoque'!A:G,1,FALSE)),"",VLOOKUP(A678,'Cadastro-Estoque'!A:G,3,FALSE))</f>
        <v/>
      </c>
      <c r="I678" s="209" t="str">
        <f>IF(A678="","",INDEX(Boletim!F687:F796,IFERROR(MATCH(Saidas!A678,'Cadastro-Estoque'!A686:A795,0)," ")))</f>
        <v/>
      </c>
    </row>
    <row r="679" spans="4:9" ht="18.75" customHeight="1" x14ac:dyDescent="0.25">
      <c r="D679" s="207"/>
      <c r="E679" s="209" t="str">
        <f t="shared" si="12"/>
        <v/>
      </c>
      <c r="F679" s="209" t="str">
        <f>IF(ISBLANK(A679),"",IF(ISERROR(VLOOKUP(A679,'Cadastro-Estoque'!A:G,1,FALSE)),"Produto não cadastrado",VLOOKUP(A679,'Cadastro-Estoque'!A:G,4,FALSE)))</f>
        <v/>
      </c>
      <c r="G679" s="209" t="str">
        <f>IF(ISBLANK(A679),"",IF(ISERROR(VLOOKUP(A679,'Cadastro-Estoque'!A:G,1,FALSE)),"Produto não cadastrado",VLOOKUP(A679,'Cadastro-Estoque'!A:G,2,FALSE)))</f>
        <v/>
      </c>
      <c r="H679" s="209" t="str">
        <f>IF(ISERROR(VLOOKUP(A679,'Cadastro-Estoque'!A:G,1,FALSE)),"",VLOOKUP(A679,'Cadastro-Estoque'!A:G,3,FALSE))</f>
        <v/>
      </c>
      <c r="I679" s="209" t="str">
        <f>IF(A679="","",INDEX(Boletim!F688:F797,IFERROR(MATCH(Saidas!A679,'Cadastro-Estoque'!A687:A796,0)," ")))</f>
        <v/>
      </c>
    </row>
    <row r="680" spans="4:9" ht="18.75" customHeight="1" x14ac:dyDescent="0.25">
      <c r="D680" s="207"/>
      <c r="E680" s="209" t="str">
        <f t="shared" si="12"/>
        <v/>
      </c>
      <c r="F680" s="209" t="str">
        <f>IF(ISBLANK(A680),"",IF(ISERROR(VLOOKUP(A680,'Cadastro-Estoque'!A:G,1,FALSE)),"Produto não cadastrado",VLOOKUP(A680,'Cadastro-Estoque'!A:G,4,FALSE)))</f>
        <v/>
      </c>
      <c r="G680" s="209" t="str">
        <f>IF(ISBLANK(A680),"",IF(ISERROR(VLOOKUP(A680,'Cadastro-Estoque'!A:G,1,FALSE)),"Produto não cadastrado",VLOOKUP(A680,'Cadastro-Estoque'!A:G,2,FALSE)))</f>
        <v/>
      </c>
      <c r="H680" s="209" t="str">
        <f>IF(ISERROR(VLOOKUP(A680,'Cadastro-Estoque'!A:G,1,FALSE)),"",VLOOKUP(A680,'Cadastro-Estoque'!A:G,3,FALSE))</f>
        <v/>
      </c>
      <c r="I680" s="209" t="str">
        <f>IF(A680="","",INDEX(Boletim!F689:F798,IFERROR(MATCH(Saidas!A680,'Cadastro-Estoque'!A688:A797,0)," ")))</f>
        <v/>
      </c>
    </row>
    <row r="681" spans="4:9" ht="18.75" customHeight="1" x14ac:dyDescent="0.25">
      <c r="D681" s="207"/>
      <c r="E681" s="209" t="str">
        <f t="shared" si="12"/>
        <v/>
      </c>
      <c r="F681" s="209" t="str">
        <f>IF(ISBLANK(A681),"",IF(ISERROR(VLOOKUP(A681,'Cadastro-Estoque'!A:G,1,FALSE)),"Produto não cadastrado",VLOOKUP(A681,'Cadastro-Estoque'!A:G,4,FALSE)))</f>
        <v/>
      </c>
      <c r="G681" s="209" t="str">
        <f>IF(ISBLANK(A681),"",IF(ISERROR(VLOOKUP(A681,'Cadastro-Estoque'!A:G,1,FALSE)),"Produto não cadastrado",VLOOKUP(A681,'Cadastro-Estoque'!A:G,2,FALSE)))</f>
        <v/>
      </c>
      <c r="H681" s="209" t="str">
        <f>IF(ISERROR(VLOOKUP(A681,'Cadastro-Estoque'!A:G,1,FALSE)),"",VLOOKUP(A681,'Cadastro-Estoque'!A:G,3,FALSE))</f>
        <v/>
      </c>
      <c r="I681" s="209" t="str">
        <f>IF(A681="","",INDEX(Boletim!F690:F799,IFERROR(MATCH(Saidas!A681,'Cadastro-Estoque'!A689:A798,0)," ")))</f>
        <v/>
      </c>
    </row>
    <row r="682" spans="4:9" ht="18.75" customHeight="1" x14ac:dyDescent="0.25">
      <c r="D682" s="207"/>
      <c r="E682" s="209" t="str">
        <f t="shared" si="12"/>
        <v/>
      </c>
      <c r="F682" s="209" t="str">
        <f>IF(ISBLANK(A682),"",IF(ISERROR(VLOOKUP(A682,'Cadastro-Estoque'!A:G,1,FALSE)),"Produto não cadastrado",VLOOKUP(A682,'Cadastro-Estoque'!A:G,4,FALSE)))</f>
        <v/>
      </c>
      <c r="G682" s="209" t="str">
        <f>IF(ISBLANK(A682),"",IF(ISERROR(VLOOKUP(A682,'Cadastro-Estoque'!A:G,1,FALSE)),"Produto não cadastrado",VLOOKUP(A682,'Cadastro-Estoque'!A:G,2,FALSE)))</f>
        <v/>
      </c>
      <c r="H682" s="209" t="str">
        <f>IF(ISERROR(VLOOKUP(A682,'Cadastro-Estoque'!A:G,1,FALSE)),"",VLOOKUP(A682,'Cadastro-Estoque'!A:G,3,FALSE))</f>
        <v/>
      </c>
      <c r="I682" s="209" t="str">
        <f>IF(A682="","",INDEX(Boletim!F691:F800,IFERROR(MATCH(Saidas!A682,'Cadastro-Estoque'!A690:A799,0)," ")))</f>
        <v/>
      </c>
    </row>
    <row r="683" spans="4:9" ht="18.75" customHeight="1" x14ac:dyDescent="0.25">
      <c r="D683" s="207"/>
      <c r="E683" s="209" t="str">
        <f t="shared" si="12"/>
        <v/>
      </c>
      <c r="F683" s="209" t="str">
        <f>IF(ISBLANK(A683),"",IF(ISERROR(VLOOKUP(A683,'Cadastro-Estoque'!A:G,1,FALSE)),"Produto não cadastrado",VLOOKUP(A683,'Cadastro-Estoque'!A:G,4,FALSE)))</f>
        <v/>
      </c>
      <c r="G683" s="209" t="str">
        <f>IF(ISBLANK(A683),"",IF(ISERROR(VLOOKUP(A683,'Cadastro-Estoque'!A:G,1,FALSE)),"Produto não cadastrado",VLOOKUP(A683,'Cadastro-Estoque'!A:G,2,FALSE)))</f>
        <v/>
      </c>
      <c r="H683" s="209" t="str">
        <f>IF(ISERROR(VLOOKUP(A683,'Cadastro-Estoque'!A:G,1,FALSE)),"",VLOOKUP(A683,'Cadastro-Estoque'!A:G,3,FALSE))</f>
        <v/>
      </c>
      <c r="I683" s="209" t="str">
        <f>IF(A683="","",INDEX(Boletim!F692:F801,IFERROR(MATCH(Saidas!A683,'Cadastro-Estoque'!A691:A800,0)," ")))</f>
        <v/>
      </c>
    </row>
    <row r="684" spans="4:9" ht="18.75" customHeight="1" x14ac:dyDescent="0.25">
      <c r="D684" s="207"/>
      <c r="E684" s="209" t="str">
        <f t="shared" si="12"/>
        <v/>
      </c>
      <c r="F684" s="209" t="str">
        <f>IF(ISBLANK(A684),"",IF(ISERROR(VLOOKUP(A684,'Cadastro-Estoque'!A:G,1,FALSE)),"Produto não cadastrado",VLOOKUP(A684,'Cadastro-Estoque'!A:G,4,FALSE)))</f>
        <v/>
      </c>
      <c r="G684" s="209" t="str">
        <f>IF(ISBLANK(A684),"",IF(ISERROR(VLOOKUP(A684,'Cadastro-Estoque'!A:G,1,FALSE)),"Produto não cadastrado",VLOOKUP(A684,'Cadastro-Estoque'!A:G,2,FALSE)))</f>
        <v/>
      </c>
      <c r="H684" s="209" t="str">
        <f>IF(ISERROR(VLOOKUP(A684,'Cadastro-Estoque'!A:G,1,FALSE)),"",VLOOKUP(A684,'Cadastro-Estoque'!A:G,3,FALSE))</f>
        <v/>
      </c>
      <c r="I684" s="209" t="str">
        <f>IF(A684="","",INDEX(Boletim!F693:F802,IFERROR(MATCH(Saidas!A684,'Cadastro-Estoque'!A692:A801,0)," ")))</f>
        <v/>
      </c>
    </row>
    <row r="685" spans="4:9" ht="18.75" customHeight="1" x14ac:dyDescent="0.25">
      <c r="D685" s="207"/>
      <c r="E685" s="209" t="str">
        <f t="shared" si="12"/>
        <v/>
      </c>
      <c r="F685" s="209" t="str">
        <f>IF(ISBLANK(A685),"",IF(ISERROR(VLOOKUP(A685,'Cadastro-Estoque'!A:G,1,FALSE)),"Produto não cadastrado",VLOOKUP(A685,'Cadastro-Estoque'!A:G,4,FALSE)))</f>
        <v/>
      </c>
      <c r="G685" s="209" t="str">
        <f>IF(ISBLANK(A685),"",IF(ISERROR(VLOOKUP(A685,'Cadastro-Estoque'!A:G,1,FALSE)),"Produto não cadastrado",VLOOKUP(A685,'Cadastro-Estoque'!A:G,2,FALSE)))</f>
        <v/>
      </c>
      <c r="H685" s="209" t="str">
        <f>IF(ISERROR(VLOOKUP(A685,'Cadastro-Estoque'!A:G,1,FALSE)),"",VLOOKUP(A685,'Cadastro-Estoque'!A:G,3,FALSE))</f>
        <v/>
      </c>
      <c r="I685" s="209" t="str">
        <f>IF(A685="","",INDEX(Boletim!F694:F803,IFERROR(MATCH(Saidas!A685,'Cadastro-Estoque'!A693:A802,0)," ")))</f>
        <v/>
      </c>
    </row>
    <row r="686" spans="4:9" ht="18.75" customHeight="1" x14ac:dyDescent="0.25">
      <c r="E686" s="2" t="str">
        <f t="shared" ref="E686:E707" si="13">IF(ISBLANK(A686),"",C686*D686)</f>
        <v/>
      </c>
      <c r="F686" s="2" t="str">
        <f>IF(ISBLANK(A686),"",IF(ISERROR(VLOOKUP(A686,'Cadastro-Estoque'!A:G,1,FALSE)),"Produto não cadastrado",VLOOKUP(A686,'Cadastro-Estoque'!A:G,4,FALSE)))</f>
        <v/>
      </c>
      <c r="G686" s="2" t="str">
        <f>IF(ISBLANK(A686),"",IF(ISERROR(VLOOKUP(A686,'Cadastro-Estoque'!A:G,1,FALSE)),"Produto não cadastrado",VLOOKUP(A686,'Cadastro-Estoque'!A:G,2,FALSE)))</f>
        <v/>
      </c>
      <c r="H686" s="2" t="str">
        <f>IF(ISERROR(VLOOKUP(A686,'Cadastro-Estoque'!A:G,1,FALSE)),"",VLOOKUP(A686,'Cadastro-Estoque'!A:G,3,FALSE))</f>
        <v/>
      </c>
      <c r="I686" s="209" t="str">
        <f>IF(A686="","",INDEX(Boletim!F695:F804,IFERROR(MATCH(Saidas!A686,'Cadastro-Estoque'!A694:A803,0)," ")))</f>
        <v/>
      </c>
    </row>
    <row r="687" spans="4:9" ht="18.75" customHeight="1" x14ac:dyDescent="0.25">
      <c r="E687" s="2" t="str">
        <f t="shared" si="13"/>
        <v/>
      </c>
      <c r="F687" s="2" t="str">
        <f>IF(ISBLANK(A687),"",IF(ISERROR(VLOOKUP(A687,'Cadastro-Estoque'!A:G,1,FALSE)),"Produto não cadastrado",VLOOKUP(A687,'Cadastro-Estoque'!A:G,4,FALSE)))</f>
        <v/>
      </c>
      <c r="G687" s="2" t="str">
        <f>IF(ISBLANK(A687),"",IF(ISERROR(VLOOKUP(A687,'Cadastro-Estoque'!A:G,1,FALSE)),"Produto não cadastrado",VLOOKUP(A687,'Cadastro-Estoque'!A:G,2,FALSE)))</f>
        <v/>
      </c>
      <c r="H687" s="2" t="str">
        <f>IF(ISERROR(VLOOKUP(A687,'Cadastro-Estoque'!A:G,1,FALSE)),"",VLOOKUP(A687,'Cadastro-Estoque'!A:G,3,FALSE))</f>
        <v/>
      </c>
      <c r="I687" s="209" t="str">
        <f>IF(A687="","",INDEX(Boletim!F696:F805,IFERROR(MATCH(Saidas!A687,'Cadastro-Estoque'!A695:A804,0)," ")))</f>
        <v/>
      </c>
    </row>
    <row r="688" spans="4:9" ht="18.75" customHeight="1" x14ac:dyDescent="0.25">
      <c r="E688" s="2" t="str">
        <f t="shared" si="13"/>
        <v/>
      </c>
      <c r="F688" s="2" t="str">
        <f>IF(ISBLANK(A688),"",IF(ISERROR(VLOOKUP(A688,'Cadastro-Estoque'!A:G,1,FALSE)),"Produto não cadastrado",VLOOKUP(A688,'Cadastro-Estoque'!A:G,4,FALSE)))</f>
        <v/>
      </c>
      <c r="G688" s="2" t="str">
        <f>IF(ISBLANK(A688),"",IF(ISERROR(VLOOKUP(A688,'Cadastro-Estoque'!A:G,1,FALSE)),"Produto não cadastrado",VLOOKUP(A688,'Cadastro-Estoque'!A:G,2,FALSE)))</f>
        <v/>
      </c>
      <c r="H688" s="2" t="str">
        <f>IF(ISERROR(VLOOKUP(A688,'Cadastro-Estoque'!A:G,1,FALSE)),"",VLOOKUP(A688,'Cadastro-Estoque'!A:G,3,FALSE))</f>
        <v/>
      </c>
      <c r="I688" s="209" t="str">
        <f>IF(A688="","",INDEX(Boletim!F697:F806,IFERROR(MATCH(Saidas!A688,'Cadastro-Estoque'!A696:A805,0)," ")))</f>
        <v/>
      </c>
    </row>
    <row r="689" spans="5:9" ht="18.75" customHeight="1" x14ac:dyDescent="0.25">
      <c r="E689" s="2" t="str">
        <f t="shared" si="13"/>
        <v/>
      </c>
      <c r="F689" s="2" t="str">
        <f>IF(ISBLANK(A689),"",IF(ISERROR(VLOOKUP(A689,'Cadastro-Estoque'!A:G,1,FALSE)),"Produto não cadastrado",VLOOKUP(A689,'Cadastro-Estoque'!A:G,4,FALSE)))</f>
        <v/>
      </c>
      <c r="G689" s="2" t="str">
        <f>IF(ISBLANK(A689),"",IF(ISERROR(VLOOKUP(A689,'Cadastro-Estoque'!A:G,1,FALSE)),"Produto não cadastrado",VLOOKUP(A689,'Cadastro-Estoque'!A:G,2,FALSE)))</f>
        <v/>
      </c>
      <c r="H689" s="2" t="str">
        <f>IF(ISERROR(VLOOKUP(A689,'Cadastro-Estoque'!A:G,1,FALSE)),"",VLOOKUP(A689,'Cadastro-Estoque'!A:G,3,FALSE))</f>
        <v/>
      </c>
      <c r="I689" s="209" t="str">
        <f>IF(A689="","",INDEX(Boletim!F698:F807,IFERROR(MATCH(Saidas!A689,'Cadastro-Estoque'!A697:A806,0)," ")))</f>
        <v/>
      </c>
    </row>
    <row r="690" spans="5:9" ht="18.75" customHeight="1" x14ac:dyDescent="0.25">
      <c r="E690" s="2" t="str">
        <f t="shared" si="13"/>
        <v/>
      </c>
      <c r="F690" s="2" t="str">
        <f>IF(ISBLANK(A690),"",IF(ISERROR(VLOOKUP(A690,'Cadastro-Estoque'!A:G,1,FALSE)),"Produto não cadastrado",VLOOKUP(A690,'Cadastro-Estoque'!A:G,4,FALSE)))</f>
        <v/>
      </c>
      <c r="G690" s="2" t="str">
        <f>IF(ISBLANK(A690),"",IF(ISERROR(VLOOKUP(A690,'Cadastro-Estoque'!A:G,1,FALSE)),"Produto não cadastrado",VLOOKUP(A690,'Cadastro-Estoque'!A:G,2,FALSE)))</f>
        <v/>
      </c>
      <c r="H690" s="2" t="str">
        <f>IF(ISERROR(VLOOKUP(A690,'Cadastro-Estoque'!A:G,1,FALSE)),"",VLOOKUP(A690,'Cadastro-Estoque'!A:G,3,FALSE))</f>
        <v/>
      </c>
      <c r="I690" s="209" t="str">
        <f>IF(A690="","",INDEX(Boletim!F699:F808,IFERROR(MATCH(Saidas!A690,'Cadastro-Estoque'!A698:A807,0)," ")))</f>
        <v/>
      </c>
    </row>
    <row r="691" spans="5:9" ht="18.75" customHeight="1" x14ac:dyDescent="0.25">
      <c r="E691" s="2" t="str">
        <f t="shared" si="13"/>
        <v/>
      </c>
      <c r="F691" s="2" t="str">
        <f>IF(ISBLANK(A691),"",IF(ISERROR(VLOOKUP(A691,'Cadastro-Estoque'!A:G,1,FALSE)),"Produto não cadastrado",VLOOKUP(A691,'Cadastro-Estoque'!A:G,4,FALSE)))</f>
        <v/>
      </c>
      <c r="G691" s="2" t="str">
        <f>IF(ISBLANK(A691),"",IF(ISERROR(VLOOKUP(A691,'Cadastro-Estoque'!A:G,1,FALSE)),"Produto não cadastrado",VLOOKUP(A691,'Cadastro-Estoque'!A:G,2,FALSE)))</f>
        <v/>
      </c>
      <c r="H691" s="2" t="str">
        <f>IF(ISERROR(VLOOKUP(A691,'Cadastro-Estoque'!A:G,1,FALSE)),"",VLOOKUP(A691,'Cadastro-Estoque'!A:G,3,FALSE))</f>
        <v/>
      </c>
      <c r="I691" s="209" t="str">
        <f>IF(A691="","",INDEX(Boletim!F700:F809,IFERROR(MATCH(Saidas!A691,'Cadastro-Estoque'!A699:A808,0)," ")))</f>
        <v/>
      </c>
    </row>
    <row r="692" spans="5:9" ht="18.75" customHeight="1" x14ac:dyDescent="0.25">
      <c r="E692" s="2" t="str">
        <f t="shared" si="13"/>
        <v/>
      </c>
      <c r="F692" s="2" t="str">
        <f>IF(ISBLANK(A692),"",IF(ISERROR(VLOOKUP(A692,'Cadastro-Estoque'!A:G,1,FALSE)),"Produto não cadastrado",VLOOKUP(A692,'Cadastro-Estoque'!A:G,4,FALSE)))</f>
        <v/>
      </c>
      <c r="G692" s="2" t="str">
        <f>IF(ISBLANK(A692),"",IF(ISERROR(VLOOKUP(A692,'Cadastro-Estoque'!A:G,1,FALSE)),"Produto não cadastrado",VLOOKUP(A692,'Cadastro-Estoque'!A:G,2,FALSE)))</f>
        <v/>
      </c>
      <c r="H692" s="2" t="str">
        <f>IF(ISERROR(VLOOKUP(A692,'Cadastro-Estoque'!A:G,1,FALSE)),"",VLOOKUP(A692,'Cadastro-Estoque'!A:G,3,FALSE))</f>
        <v/>
      </c>
      <c r="I692" s="209" t="str">
        <f>IF(A692="","",INDEX(Boletim!F701:F810,IFERROR(MATCH(Saidas!A692,'Cadastro-Estoque'!A700:A809,0)," ")))</f>
        <v/>
      </c>
    </row>
    <row r="693" spans="5:9" ht="18.75" customHeight="1" x14ac:dyDescent="0.25">
      <c r="E693" s="2" t="str">
        <f t="shared" si="13"/>
        <v/>
      </c>
      <c r="F693" s="2" t="str">
        <f>IF(ISBLANK(A693),"",IF(ISERROR(VLOOKUP(A693,'Cadastro-Estoque'!A:G,1,FALSE)),"Produto não cadastrado",VLOOKUP(A693,'Cadastro-Estoque'!A:G,4,FALSE)))</f>
        <v/>
      </c>
      <c r="G693" s="2" t="str">
        <f>IF(ISBLANK(A693),"",IF(ISERROR(VLOOKUP(A693,'Cadastro-Estoque'!A:G,1,FALSE)),"Produto não cadastrado",VLOOKUP(A693,'Cadastro-Estoque'!A:G,2,FALSE)))</f>
        <v/>
      </c>
      <c r="H693" s="2" t="str">
        <f>IF(ISERROR(VLOOKUP(A693,'Cadastro-Estoque'!A:G,1,FALSE)),"",VLOOKUP(A693,'Cadastro-Estoque'!A:G,3,FALSE))</f>
        <v/>
      </c>
      <c r="I693" s="209" t="str">
        <f>IF(A693="","",INDEX(Boletim!F702:F811,IFERROR(MATCH(Saidas!A693,'Cadastro-Estoque'!A701:A810,0)," ")))</f>
        <v/>
      </c>
    </row>
    <row r="694" spans="5:9" ht="18.75" customHeight="1" x14ac:dyDescent="0.25">
      <c r="E694" s="2" t="str">
        <f t="shared" si="13"/>
        <v/>
      </c>
      <c r="F694" s="2" t="str">
        <f>IF(ISBLANK(A694),"",IF(ISERROR(VLOOKUP(A694,'Cadastro-Estoque'!A:G,1,FALSE)),"Produto não cadastrado",VLOOKUP(A694,'Cadastro-Estoque'!A:G,4,FALSE)))</f>
        <v/>
      </c>
      <c r="G694" s="2" t="str">
        <f>IF(ISBLANK(A694),"",IF(ISERROR(VLOOKUP(A694,'Cadastro-Estoque'!A:G,1,FALSE)),"Produto não cadastrado",VLOOKUP(A694,'Cadastro-Estoque'!A:G,2,FALSE)))</f>
        <v/>
      </c>
      <c r="H694" s="2" t="str">
        <f>IF(ISERROR(VLOOKUP(A694,'Cadastro-Estoque'!A:G,1,FALSE)),"",VLOOKUP(A694,'Cadastro-Estoque'!A:G,3,FALSE))</f>
        <v/>
      </c>
      <c r="I694" s="209" t="str">
        <f>IF(A694="","",INDEX(Boletim!F703:F812,IFERROR(MATCH(Saidas!A694,'Cadastro-Estoque'!A702:A811,0)," ")))</f>
        <v/>
      </c>
    </row>
    <row r="695" spans="5:9" ht="18.75" customHeight="1" x14ac:dyDescent="0.25">
      <c r="E695" s="2" t="str">
        <f t="shared" si="13"/>
        <v/>
      </c>
      <c r="F695" s="2" t="str">
        <f>IF(ISBLANK(A695),"",IF(ISERROR(VLOOKUP(A695,'Cadastro-Estoque'!A:G,1,FALSE)),"Produto não cadastrado",VLOOKUP(A695,'Cadastro-Estoque'!A:G,4,FALSE)))</f>
        <v/>
      </c>
      <c r="G695" s="2" t="str">
        <f>IF(ISBLANK(A695),"",IF(ISERROR(VLOOKUP(A695,'Cadastro-Estoque'!A:G,1,FALSE)),"Produto não cadastrado",VLOOKUP(A695,'Cadastro-Estoque'!A:G,2,FALSE)))</f>
        <v/>
      </c>
      <c r="H695" s="2" t="str">
        <f>IF(ISERROR(VLOOKUP(A695,'Cadastro-Estoque'!A:G,1,FALSE)),"",VLOOKUP(A695,'Cadastro-Estoque'!A:G,3,FALSE))</f>
        <v/>
      </c>
      <c r="I695" s="209" t="str">
        <f>IF(A695="","",INDEX(Boletim!F704:F813,IFERROR(MATCH(Saidas!A695,'Cadastro-Estoque'!A703:A812,0)," ")))</f>
        <v/>
      </c>
    </row>
    <row r="696" spans="5:9" ht="18.75" customHeight="1" x14ac:dyDescent="0.25">
      <c r="E696" s="2" t="str">
        <f t="shared" si="13"/>
        <v/>
      </c>
      <c r="F696" s="2" t="str">
        <f>IF(ISBLANK(A696),"",IF(ISERROR(VLOOKUP(A696,'Cadastro-Estoque'!A:G,1,FALSE)),"Produto não cadastrado",VLOOKUP(A696,'Cadastro-Estoque'!A:G,4,FALSE)))</f>
        <v/>
      </c>
      <c r="G696" s="2" t="str">
        <f>IF(ISBLANK(A696),"",IF(ISERROR(VLOOKUP(A696,'Cadastro-Estoque'!A:G,1,FALSE)),"Produto não cadastrado",VLOOKUP(A696,'Cadastro-Estoque'!A:G,2,FALSE)))</f>
        <v/>
      </c>
      <c r="H696" s="2" t="str">
        <f>IF(ISERROR(VLOOKUP(A696,'Cadastro-Estoque'!A:G,1,FALSE)),"",VLOOKUP(A696,'Cadastro-Estoque'!A:G,3,FALSE))</f>
        <v/>
      </c>
      <c r="I696" s="209" t="str">
        <f>IF(A696="","",INDEX(Boletim!F705:F814,IFERROR(MATCH(Saidas!A696,'Cadastro-Estoque'!A704:A813,0)," ")))</f>
        <v/>
      </c>
    </row>
    <row r="697" spans="5:9" ht="18.75" customHeight="1" x14ac:dyDescent="0.25">
      <c r="E697" s="2" t="str">
        <f t="shared" si="13"/>
        <v/>
      </c>
      <c r="F697" s="2" t="str">
        <f>IF(ISBLANK(A697),"",IF(ISERROR(VLOOKUP(A697,'Cadastro-Estoque'!A:G,1,FALSE)),"Produto não cadastrado",VLOOKUP(A697,'Cadastro-Estoque'!A:G,4,FALSE)))</f>
        <v/>
      </c>
      <c r="G697" s="2" t="str">
        <f>IF(ISBLANK(A697),"",IF(ISERROR(VLOOKUP(A697,'Cadastro-Estoque'!A:G,1,FALSE)),"Produto não cadastrado",VLOOKUP(A697,'Cadastro-Estoque'!A:G,2,FALSE)))</f>
        <v/>
      </c>
      <c r="H697" s="2" t="str">
        <f>IF(ISERROR(VLOOKUP(A697,'Cadastro-Estoque'!A:G,1,FALSE)),"",VLOOKUP(A697,'Cadastro-Estoque'!A:G,3,FALSE))</f>
        <v/>
      </c>
      <c r="I697" s="209" t="str">
        <f>IF(A697="","",INDEX(Boletim!F706:F815,IFERROR(MATCH(Saidas!A697,'Cadastro-Estoque'!A705:A814,0)," ")))</f>
        <v/>
      </c>
    </row>
    <row r="698" spans="5:9" ht="18.75" customHeight="1" x14ac:dyDescent="0.25">
      <c r="E698" s="2" t="str">
        <f t="shared" si="13"/>
        <v/>
      </c>
      <c r="F698" s="2" t="str">
        <f>IF(ISBLANK(A698),"",IF(ISERROR(VLOOKUP(A698,'Cadastro-Estoque'!A:G,1,FALSE)),"Produto não cadastrado",VLOOKUP(A698,'Cadastro-Estoque'!A:G,4,FALSE)))</f>
        <v/>
      </c>
      <c r="G698" s="2" t="str">
        <f>IF(ISBLANK(A698),"",IF(ISERROR(VLOOKUP(A698,'Cadastro-Estoque'!A:G,1,FALSE)),"Produto não cadastrado",VLOOKUP(A698,'Cadastro-Estoque'!A:G,2,FALSE)))</f>
        <v/>
      </c>
      <c r="H698" s="2" t="str">
        <f>IF(ISERROR(VLOOKUP(A698,'Cadastro-Estoque'!A:G,1,FALSE)),"",VLOOKUP(A698,'Cadastro-Estoque'!A:G,3,FALSE))</f>
        <v/>
      </c>
      <c r="I698" s="209" t="str">
        <f>IF(A698="","",INDEX(Boletim!F707:F816,IFERROR(MATCH(Saidas!A698,'Cadastro-Estoque'!A706:A815,0)," ")))</f>
        <v/>
      </c>
    </row>
    <row r="699" spans="5:9" ht="18.75" customHeight="1" x14ac:dyDescent="0.25">
      <c r="E699" s="2" t="str">
        <f t="shared" si="13"/>
        <v/>
      </c>
      <c r="F699" s="2" t="str">
        <f>IF(ISBLANK(A699),"",IF(ISERROR(VLOOKUP(A699,'Cadastro-Estoque'!A:G,1,FALSE)),"Produto não cadastrado",VLOOKUP(A699,'Cadastro-Estoque'!A:G,4,FALSE)))</f>
        <v/>
      </c>
      <c r="G699" s="2" t="str">
        <f>IF(ISBLANK(A699),"",IF(ISERROR(VLOOKUP(A699,'Cadastro-Estoque'!A:G,1,FALSE)),"Produto não cadastrado",VLOOKUP(A699,'Cadastro-Estoque'!A:G,2,FALSE)))</f>
        <v/>
      </c>
      <c r="H699" s="2" t="str">
        <f>IF(ISERROR(VLOOKUP(A699,'Cadastro-Estoque'!A:G,1,FALSE)),"",VLOOKUP(A699,'Cadastro-Estoque'!A:G,3,FALSE))</f>
        <v/>
      </c>
      <c r="I699" s="209" t="str">
        <f>IF(A699="","",INDEX(Boletim!F708:F817,IFERROR(MATCH(Saidas!A699,'Cadastro-Estoque'!A707:A816,0)," ")))</f>
        <v/>
      </c>
    </row>
    <row r="700" spans="5:9" ht="18.75" customHeight="1" x14ac:dyDescent="0.25">
      <c r="E700" s="2" t="str">
        <f t="shared" si="13"/>
        <v/>
      </c>
      <c r="F700" s="2" t="str">
        <f>IF(ISBLANK(A700),"",IF(ISERROR(VLOOKUP(A700,'Cadastro-Estoque'!A:G,1,FALSE)),"Produto não cadastrado",VLOOKUP(A700,'Cadastro-Estoque'!A:G,4,FALSE)))</f>
        <v/>
      </c>
      <c r="G700" s="2" t="str">
        <f>IF(ISBLANK(A700),"",IF(ISERROR(VLOOKUP(A700,'Cadastro-Estoque'!A:G,1,FALSE)),"Produto não cadastrado",VLOOKUP(A700,'Cadastro-Estoque'!A:G,2,FALSE)))</f>
        <v/>
      </c>
      <c r="H700" s="2" t="str">
        <f>IF(ISERROR(VLOOKUP(A700,'Cadastro-Estoque'!A:G,1,FALSE)),"",VLOOKUP(A700,'Cadastro-Estoque'!A:G,3,FALSE))</f>
        <v/>
      </c>
      <c r="I700" s="209" t="str">
        <f>IF(A700="","",INDEX(Boletim!F709:F818,IFERROR(MATCH(Saidas!A700,'Cadastro-Estoque'!A708:A817,0)," ")))</f>
        <v/>
      </c>
    </row>
    <row r="701" spans="5:9" ht="18.75" customHeight="1" x14ac:dyDescent="0.25">
      <c r="E701" s="2" t="str">
        <f t="shared" si="13"/>
        <v/>
      </c>
      <c r="F701" s="2" t="str">
        <f>IF(ISBLANK(A701),"",IF(ISERROR(VLOOKUP(A701,'Cadastro-Estoque'!A:G,1,FALSE)),"Produto não cadastrado",VLOOKUP(A701,'Cadastro-Estoque'!A:G,4,FALSE)))</f>
        <v/>
      </c>
      <c r="G701" s="2" t="str">
        <f>IF(ISBLANK(A701),"",IF(ISERROR(VLOOKUP(A701,'Cadastro-Estoque'!A:G,1,FALSE)),"Produto não cadastrado",VLOOKUP(A701,'Cadastro-Estoque'!A:G,2,FALSE)))</f>
        <v/>
      </c>
      <c r="H701" s="2" t="str">
        <f>IF(ISERROR(VLOOKUP(A701,'Cadastro-Estoque'!A:G,1,FALSE)),"",VLOOKUP(A701,'Cadastro-Estoque'!A:G,3,FALSE))</f>
        <v/>
      </c>
      <c r="I701" s="209" t="str">
        <f>IF(A701="","",INDEX(Boletim!F710:F819,IFERROR(MATCH(Saidas!A701,'Cadastro-Estoque'!A709:A818,0)," ")))</f>
        <v/>
      </c>
    </row>
    <row r="702" spans="5:9" ht="18.75" customHeight="1" x14ac:dyDescent="0.25">
      <c r="E702" s="2" t="str">
        <f t="shared" si="13"/>
        <v/>
      </c>
      <c r="F702" s="2" t="str">
        <f>IF(ISBLANK(A702),"",IF(ISERROR(VLOOKUP(A702,'Cadastro-Estoque'!A:G,1,FALSE)),"Produto não cadastrado",VLOOKUP(A702,'Cadastro-Estoque'!A:G,4,FALSE)))</f>
        <v/>
      </c>
      <c r="G702" s="2" t="str">
        <f>IF(ISBLANK(A702),"",IF(ISERROR(VLOOKUP(A702,'Cadastro-Estoque'!A:G,1,FALSE)),"Produto não cadastrado",VLOOKUP(A702,'Cadastro-Estoque'!A:G,2,FALSE)))</f>
        <v/>
      </c>
      <c r="H702" s="2" t="str">
        <f>IF(ISERROR(VLOOKUP(A702,'Cadastro-Estoque'!A:G,1,FALSE)),"",VLOOKUP(A702,'Cadastro-Estoque'!A:G,3,FALSE))</f>
        <v/>
      </c>
      <c r="I702" s="209" t="str">
        <f>IF(A702="","",INDEX(Boletim!F711:F820,IFERROR(MATCH(Saidas!A702,'Cadastro-Estoque'!A710:A819,0)," ")))</f>
        <v/>
      </c>
    </row>
    <row r="703" spans="5:9" ht="18.75" customHeight="1" x14ac:dyDescent="0.25">
      <c r="E703" s="2" t="str">
        <f t="shared" si="13"/>
        <v/>
      </c>
      <c r="F703" s="2" t="str">
        <f>IF(ISBLANK(A703),"",IF(ISERROR(VLOOKUP(A703,'Cadastro-Estoque'!A:G,1,FALSE)),"Produto não cadastrado",VLOOKUP(A703,'Cadastro-Estoque'!A:G,4,FALSE)))</f>
        <v/>
      </c>
      <c r="G703" s="2" t="str">
        <f>IF(ISBLANK(A703),"",IF(ISERROR(VLOOKUP(A703,'Cadastro-Estoque'!A:G,1,FALSE)),"Produto não cadastrado",VLOOKUP(A703,'Cadastro-Estoque'!A:G,2,FALSE)))</f>
        <v/>
      </c>
      <c r="H703" s="2" t="str">
        <f>IF(ISERROR(VLOOKUP(A703,'Cadastro-Estoque'!A:G,1,FALSE)),"",VLOOKUP(A703,'Cadastro-Estoque'!A:G,3,FALSE))</f>
        <v/>
      </c>
      <c r="I703" s="209" t="str">
        <f>IF(A703="","",INDEX(Boletim!F712:F821,IFERROR(MATCH(Saidas!A703,'Cadastro-Estoque'!A711:A820,0)," ")))</f>
        <v/>
      </c>
    </row>
    <row r="704" spans="5:9" ht="18.75" customHeight="1" x14ac:dyDescent="0.25">
      <c r="E704" s="2" t="str">
        <f t="shared" si="13"/>
        <v/>
      </c>
      <c r="F704" s="2" t="str">
        <f>IF(ISBLANK(A704),"",IF(ISERROR(VLOOKUP(A704,'Cadastro-Estoque'!A:G,1,FALSE)),"Produto não cadastrado",VLOOKUP(A704,'Cadastro-Estoque'!A:G,4,FALSE)))</f>
        <v/>
      </c>
      <c r="G704" s="2" t="str">
        <f>IF(ISBLANK(A704),"",IF(ISERROR(VLOOKUP(A704,'Cadastro-Estoque'!A:G,1,FALSE)),"Produto não cadastrado",VLOOKUP(A704,'Cadastro-Estoque'!A:G,2,FALSE)))</f>
        <v/>
      </c>
      <c r="H704" s="2" t="str">
        <f>IF(ISERROR(VLOOKUP(A704,'Cadastro-Estoque'!A:G,1,FALSE)),"",VLOOKUP(A704,'Cadastro-Estoque'!A:G,3,FALSE))</f>
        <v/>
      </c>
      <c r="I704" s="209" t="str">
        <f>IF(A704="","",INDEX(Boletim!F713:F822,IFERROR(MATCH(Saidas!A704,'Cadastro-Estoque'!A712:A821,0)," ")))</f>
        <v/>
      </c>
    </row>
    <row r="705" spans="5:9" ht="18.75" customHeight="1" x14ac:dyDescent="0.25">
      <c r="E705" s="2" t="str">
        <f t="shared" si="13"/>
        <v/>
      </c>
      <c r="F705" s="2" t="str">
        <f>IF(ISBLANK(A705),"",IF(ISERROR(VLOOKUP(A705,'Cadastro-Estoque'!A:G,1,FALSE)),"Produto não cadastrado",VLOOKUP(A705,'Cadastro-Estoque'!A:G,4,FALSE)))</f>
        <v/>
      </c>
      <c r="G705" s="2" t="str">
        <f>IF(ISBLANK(A705),"",IF(ISERROR(VLOOKUP(A705,'Cadastro-Estoque'!A:G,1,FALSE)),"Produto não cadastrado",VLOOKUP(A705,'Cadastro-Estoque'!A:G,2,FALSE)))</f>
        <v/>
      </c>
      <c r="H705" s="2" t="str">
        <f>IF(ISERROR(VLOOKUP(A705,'Cadastro-Estoque'!A:G,1,FALSE)),"",VLOOKUP(A705,'Cadastro-Estoque'!A:G,3,FALSE))</f>
        <v/>
      </c>
      <c r="I705" s="209" t="str">
        <f>IF(A705="","",INDEX(Boletim!F714:F823,IFERROR(MATCH(Saidas!A705,'Cadastro-Estoque'!A713:A822,0)," ")))</f>
        <v/>
      </c>
    </row>
    <row r="706" spans="5:9" ht="18.75" customHeight="1" x14ac:dyDescent="0.25">
      <c r="E706" s="2" t="str">
        <f t="shared" si="13"/>
        <v/>
      </c>
      <c r="F706" s="2" t="str">
        <f>IF(ISBLANK(A706),"",IF(ISERROR(VLOOKUP(A706,'Cadastro-Estoque'!A:G,1,FALSE)),"Produto não cadastrado",VLOOKUP(A706,'Cadastro-Estoque'!A:G,4,FALSE)))</f>
        <v/>
      </c>
      <c r="G706" s="2" t="str">
        <f>IF(ISBLANK(A706),"",IF(ISERROR(VLOOKUP(A706,'Cadastro-Estoque'!A:G,1,FALSE)),"Produto não cadastrado",VLOOKUP(A706,'Cadastro-Estoque'!A:G,2,FALSE)))</f>
        <v/>
      </c>
      <c r="H706" s="2" t="str">
        <f>IF(ISERROR(VLOOKUP(A706,'Cadastro-Estoque'!A:G,1,FALSE)),"",VLOOKUP(A706,'Cadastro-Estoque'!A:G,3,FALSE))</f>
        <v/>
      </c>
      <c r="I706" s="209" t="str">
        <f>IF(A706="","",INDEX(Boletim!F715:F824,IFERROR(MATCH(Saidas!A706,'Cadastro-Estoque'!A714:A823,0)," ")))</f>
        <v/>
      </c>
    </row>
    <row r="707" spans="5:9" ht="18.75" customHeight="1" x14ac:dyDescent="0.25">
      <c r="E707" s="2" t="str">
        <f t="shared" si="13"/>
        <v/>
      </c>
      <c r="F707" s="2" t="str">
        <f>IF(ISBLANK(A707),"",IF(ISERROR(VLOOKUP(A707,'Cadastro-Estoque'!A:G,1,FALSE)),"Produto não cadastrado",VLOOKUP(A707,'Cadastro-Estoque'!A:G,4,FALSE)))</f>
        <v/>
      </c>
      <c r="G707" s="2" t="str">
        <f>IF(ISBLANK(A707),"",IF(ISERROR(VLOOKUP(A707,'Cadastro-Estoque'!A:G,1,FALSE)),"Produto não cadastrado",VLOOKUP(A707,'Cadastro-Estoque'!A:G,2,FALSE)))</f>
        <v/>
      </c>
      <c r="H707" s="2" t="str">
        <f>IF(ISERROR(VLOOKUP(A707,'Cadastro-Estoque'!A:G,1,FALSE)),"",VLOOKUP(A707,'Cadastro-Estoque'!A:G,3,FALSE))</f>
        <v/>
      </c>
      <c r="I707" s="209" t="str">
        <f>IF(A707="","",INDEX(Boletim!F716:F825,IFERROR(MATCH(Saidas!A707,'Cadastro-Estoque'!A715:A824,0)," ")))</f>
        <v/>
      </c>
    </row>
    <row r="708" spans="5:9" ht="18.75" customHeight="1" x14ac:dyDescent="0.25">
      <c r="E708" s="2" t="str">
        <f t="shared" ref="E708:E771" si="14">IF(ISBLANK(A708),"",C708*D708)</f>
        <v/>
      </c>
      <c r="F708" s="2" t="str">
        <f>IF(ISBLANK(A708),"",IF(ISERROR(VLOOKUP(A708,'Cadastro-Estoque'!A:G,1,FALSE)),"Produto não cadastrado",VLOOKUP(A708,'Cadastro-Estoque'!A:G,4,FALSE)))</f>
        <v/>
      </c>
      <c r="G708" s="2" t="str">
        <f>IF(ISBLANK(A708),"",IF(ISERROR(VLOOKUP(A708,'Cadastro-Estoque'!A:G,1,FALSE)),"Produto não cadastrado",VLOOKUP(A708,'Cadastro-Estoque'!A:G,2,FALSE)))</f>
        <v/>
      </c>
      <c r="H708" s="2" t="str">
        <f>IF(ISERROR(VLOOKUP(A708,'Cadastro-Estoque'!A:G,1,FALSE)),"",VLOOKUP(A708,'Cadastro-Estoque'!A:G,3,FALSE))</f>
        <v/>
      </c>
      <c r="I708" s="209" t="str">
        <f>IF(A708="","",INDEX(Boletim!F717:F826,IFERROR(MATCH(Saidas!A708,'Cadastro-Estoque'!A716:A825,0)," ")))</f>
        <v/>
      </c>
    </row>
    <row r="709" spans="5:9" ht="18.75" customHeight="1" x14ac:dyDescent="0.25">
      <c r="E709" s="2" t="str">
        <f t="shared" si="14"/>
        <v/>
      </c>
      <c r="F709" s="2" t="str">
        <f>IF(ISBLANK(A709),"",IF(ISERROR(VLOOKUP(A709,'Cadastro-Estoque'!A:G,1,FALSE)),"Produto não cadastrado",VLOOKUP(A709,'Cadastro-Estoque'!A:G,4,FALSE)))</f>
        <v/>
      </c>
      <c r="G709" s="2" t="str">
        <f>IF(ISBLANK(A709),"",IF(ISERROR(VLOOKUP(A709,'Cadastro-Estoque'!A:G,1,FALSE)),"Produto não cadastrado",VLOOKUP(A709,'Cadastro-Estoque'!A:G,2,FALSE)))</f>
        <v/>
      </c>
      <c r="H709" s="2" t="str">
        <f>IF(ISERROR(VLOOKUP(A709,'Cadastro-Estoque'!A:G,1,FALSE)),"",VLOOKUP(A709,'Cadastro-Estoque'!A:G,3,FALSE))</f>
        <v/>
      </c>
      <c r="I709" s="209" t="str">
        <f>IF(A709="","",INDEX(Boletim!F718:F827,IFERROR(MATCH(Saidas!A709,'Cadastro-Estoque'!A717:A826,0)," ")))</f>
        <v/>
      </c>
    </row>
    <row r="710" spans="5:9" ht="18.75" customHeight="1" x14ac:dyDescent="0.25">
      <c r="E710" s="2" t="str">
        <f t="shared" si="14"/>
        <v/>
      </c>
      <c r="F710" s="2" t="str">
        <f>IF(ISBLANK(A710),"",IF(ISERROR(VLOOKUP(A710,'Cadastro-Estoque'!A:G,1,FALSE)),"Produto não cadastrado",VLOOKUP(A710,'Cadastro-Estoque'!A:G,4,FALSE)))</f>
        <v/>
      </c>
      <c r="G710" s="2" t="str">
        <f>IF(ISBLANK(A710),"",IF(ISERROR(VLOOKUP(A710,'Cadastro-Estoque'!A:G,1,FALSE)),"Produto não cadastrado",VLOOKUP(A710,'Cadastro-Estoque'!A:G,2,FALSE)))</f>
        <v/>
      </c>
      <c r="H710" s="2" t="str">
        <f>IF(ISERROR(VLOOKUP(A710,'Cadastro-Estoque'!A:G,1,FALSE)),"",VLOOKUP(A710,'Cadastro-Estoque'!A:G,3,FALSE))</f>
        <v/>
      </c>
      <c r="I710" s="209" t="str">
        <f>IF(A710="","",INDEX(Boletim!F719:F828,IFERROR(MATCH(Saidas!A710,'Cadastro-Estoque'!A718:A827,0)," ")))</f>
        <v/>
      </c>
    </row>
    <row r="711" spans="5:9" ht="18.75" customHeight="1" x14ac:dyDescent="0.25">
      <c r="E711" s="2" t="str">
        <f t="shared" si="14"/>
        <v/>
      </c>
      <c r="F711" s="2" t="str">
        <f>IF(ISBLANK(A711),"",IF(ISERROR(VLOOKUP(A711,'Cadastro-Estoque'!A:G,1,FALSE)),"Produto não cadastrado",VLOOKUP(A711,'Cadastro-Estoque'!A:G,4,FALSE)))</f>
        <v/>
      </c>
      <c r="G711" s="2" t="str">
        <f>IF(ISBLANK(A711),"",IF(ISERROR(VLOOKUP(A711,'Cadastro-Estoque'!A:G,1,FALSE)),"Produto não cadastrado",VLOOKUP(A711,'Cadastro-Estoque'!A:G,2,FALSE)))</f>
        <v/>
      </c>
      <c r="H711" s="2" t="str">
        <f>IF(ISERROR(VLOOKUP(A711,'Cadastro-Estoque'!A:G,1,FALSE)),"",VLOOKUP(A711,'Cadastro-Estoque'!A:G,3,FALSE))</f>
        <v/>
      </c>
      <c r="I711" s="209" t="str">
        <f>IF(A711="","",INDEX(Boletim!F720:F829,IFERROR(MATCH(Saidas!A711,'Cadastro-Estoque'!A719:A828,0)," ")))</f>
        <v/>
      </c>
    </row>
    <row r="712" spans="5:9" ht="18.75" customHeight="1" x14ac:dyDescent="0.25">
      <c r="E712" s="2" t="str">
        <f t="shared" si="14"/>
        <v/>
      </c>
      <c r="F712" s="2" t="str">
        <f>IF(ISBLANK(A712),"",IF(ISERROR(VLOOKUP(A712,'Cadastro-Estoque'!A:G,1,FALSE)),"Produto não cadastrado",VLOOKUP(A712,'Cadastro-Estoque'!A:G,4,FALSE)))</f>
        <v/>
      </c>
      <c r="G712" s="2" t="str">
        <f>IF(ISBLANK(A712),"",IF(ISERROR(VLOOKUP(A712,'Cadastro-Estoque'!A:G,1,FALSE)),"Produto não cadastrado",VLOOKUP(A712,'Cadastro-Estoque'!A:G,2,FALSE)))</f>
        <v/>
      </c>
      <c r="H712" s="2" t="str">
        <f>IF(ISERROR(VLOOKUP(A712,'Cadastro-Estoque'!A:G,1,FALSE)),"",VLOOKUP(A712,'Cadastro-Estoque'!A:G,3,FALSE))</f>
        <v/>
      </c>
      <c r="I712" s="209" t="str">
        <f>IF(A712="","",INDEX(Boletim!F721:F830,IFERROR(MATCH(Saidas!A712,'Cadastro-Estoque'!A720:A829,0)," ")))</f>
        <v/>
      </c>
    </row>
    <row r="713" spans="5:9" ht="18.75" customHeight="1" x14ac:dyDescent="0.25">
      <c r="E713" s="2" t="str">
        <f t="shared" si="14"/>
        <v/>
      </c>
      <c r="F713" s="2" t="str">
        <f>IF(ISBLANK(A713),"",IF(ISERROR(VLOOKUP(A713,'Cadastro-Estoque'!A:G,1,FALSE)),"Produto não cadastrado",VLOOKUP(A713,'Cadastro-Estoque'!A:G,4,FALSE)))</f>
        <v/>
      </c>
      <c r="G713" s="2" t="str">
        <f>IF(ISBLANK(A713),"",IF(ISERROR(VLOOKUP(A713,'Cadastro-Estoque'!A:G,1,FALSE)),"Produto não cadastrado",VLOOKUP(A713,'Cadastro-Estoque'!A:G,2,FALSE)))</f>
        <v/>
      </c>
      <c r="H713" s="2" t="str">
        <f>IF(ISERROR(VLOOKUP(A713,'Cadastro-Estoque'!A:G,1,FALSE)),"",VLOOKUP(A713,'Cadastro-Estoque'!A:G,3,FALSE))</f>
        <v/>
      </c>
      <c r="I713" s="209" t="str">
        <f>IF(A713="","",INDEX(Boletim!F722:F831,IFERROR(MATCH(Saidas!A713,'Cadastro-Estoque'!A721:A830,0)," ")))</f>
        <v/>
      </c>
    </row>
    <row r="714" spans="5:9" ht="18.75" customHeight="1" x14ac:dyDescent="0.25">
      <c r="E714" s="2" t="str">
        <f t="shared" si="14"/>
        <v/>
      </c>
      <c r="F714" s="2" t="str">
        <f>IF(ISBLANK(A714),"",IF(ISERROR(VLOOKUP(A714,'Cadastro-Estoque'!A:G,1,FALSE)),"Produto não cadastrado",VLOOKUP(A714,'Cadastro-Estoque'!A:G,4,FALSE)))</f>
        <v/>
      </c>
      <c r="G714" s="2" t="str">
        <f>IF(ISBLANK(A714),"",IF(ISERROR(VLOOKUP(A714,'Cadastro-Estoque'!A:G,1,FALSE)),"Produto não cadastrado",VLOOKUP(A714,'Cadastro-Estoque'!A:G,2,FALSE)))</f>
        <v/>
      </c>
      <c r="H714" s="2" t="str">
        <f>IF(ISERROR(VLOOKUP(A714,'Cadastro-Estoque'!A:G,1,FALSE)),"",VLOOKUP(A714,'Cadastro-Estoque'!A:G,3,FALSE))</f>
        <v/>
      </c>
      <c r="I714" s="209" t="str">
        <f>IF(A714="","",INDEX(Boletim!F723:F832,IFERROR(MATCH(Saidas!A714,'Cadastro-Estoque'!A722:A831,0)," ")))</f>
        <v/>
      </c>
    </row>
    <row r="715" spans="5:9" ht="18.75" customHeight="1" x14ac:dyDescent="0.25">
      <c r="E715" s="2" t="str">
        <f t="shared" si="14"/>
        <v/>
      </c>
      <c r="F715" s="2" t="str">
        <f>IF(ISBLANK(A715),"",IF(ISERROR(VLOOKUP(A715,'Cadastro-Estoque'!A:G,1,FALSE)),"Produto não cadastrado",VLOOKUP(A715,'Cadastro-Estoque'!A:G,4,FALSE)))</f>
        <v/>
      </c>
      <c r="G715" s="2" t="str">
        <f>IF(ISBLANK(A715),"",IF(ISERROR(VLOOKUP(A715,'Cadastro-Estoque'!A:G,1,FALSE)),"Produto não cadastrado",VLOOKUP(A715,'Cadastro-Estoque'!A:G,2,FALSE)))</f>
        <v/>
      </c>
      <c r="H715" s="2" t="str">
        <f>IF(ISERROR(VLOOKUP(A715,'Cadastro-Estoque'!A:G,1,FALSE)),"",VLOOKUP(A715,'Cadastro-Estoque'!A:G,3,FALSE))</f>
        <v/>
      </c>
      <c r="I715" s="209" t="str">
        <f>IF(A715="","",INDEX(Boletim!F724:F833,IFERROR(MATCH(Saidas!A715,'Cadastro-Estoque'!A723:A832,0)," ")))</f>
        <v/>
      </c>
    </row>
    <row r="716" spans="5:9" ht="18.75" customHeight="1" x14ac:dyDescent="0.25">
      <c r="E716" s="2" t="str">
        <f t="shared" si="14"/>
        <v/>
      </c>
      <c r="F716" s="2" t="str">
        <f>IF(ISBLANK(A716),"",IF(ISERROR(VLOOKUP(A716,'Cadastro-Estoque'!A:G,1,FALSE)),"Produto não cadastrado",VLOOKUP(A716,'Cadastro-Estoque'!A:G,4,FALSE)))</f>
        <v/>
      </c>
      <c r="G716" s="2" t="str">
        <f>IF(ISBLANK(A716),"",IF(ISERROR(VLOOKUP(A716,'Cadastro-Estoque'!A:G,1,FALSE)),"Produto não cadastrado",VLOOKUP(A716,'Cadastro-Estoque'!A:G,2,FALSE)))</f>
        <v/>
      </c>
      <c r="H716" s="2" t="str">
        <f>IF(ISERROR(VLOOKUP(A716,'Cadastro-Estoque'!A:G,1,FALSE)),"",VLOOKUP(A716,'Cadastro-Estoque'!A:G,3,FALSE))</f>
        <v/>
      </c>
      <c r="I716" s="209" t="str">
        <f>IF(A716="","",INDEX(Boletim!F725:F834,IFERROR(MATCH(Saidas!A716,'Cadastro-Estoque'!A724:A833,0)," ")))</f>
        <v/>
      </c>
    </row>
    <row r="717" spans="5:9" ht="18.75" customHeight="1" x14ac:dyDescent="0.25">
      <c r="E717" s="2" t="str">
        <f t="shared" si="14"/>
        <v/>
      </c>
      <c r="F717" s="2" t="str">
        <f>IF(ISBLANK(A717),"",IF(ISERROR(VLOOKUP(A717,'Cadastro-Estoque'!A:G,1,FALSE)),"Produto não cadastrado",VLOOKUP(A717,'Cadastro-Estoque'!A:G,4,FALSE)))</f>
        <v/>
      </c>
      <c r="G717" s="2" t="str">
        <f>IF(ISBLANK(A717),"",IF(ISERROR(VLOOKUP(A717,'Cadastro-Estoque'!A:G,1,FALSE)),"Produto não cadastrado",VLOOKUP(A717,'Cadastro-Estoque'!A:G,2,FALSE)))</f>
        <v/>
      </c>
      <c r="H717" s="2" t="str">
        <f>IF(ISERROR(VLOOKUP(A717,'Cadastro-Estoque'!A:G,1,FALSE)),"",VLOOKUP(A717,'Cadastro-Estoque'!A:G,3,FALSE))</f>
        <v/>
      </c>
      <c r="I717" s="209" t="str">
        <f>IF(A717="","",INDEX(Boletim!F726:F835,IFERROR(MATCH(Saidas!A717,'Cadastro-Estoque'!A725:A834,0)," ")))</f>
        <v/>
      </c>
    </row>
    <row r="718" spans="5:9" ht="18.75" customHeight="1" x14ac:dyDescent="0.25">
      <c r="E718" s="2" t="str">
        <f t="shared" si="14"/>
        <v/>
      </c>
      <c r="F718" s="2" t="str">
        <f>IF(ISBLANK(A718),"",IF(ISERROR(VLOOKUP(A718,'Cadastro-Estoque'!A:G,1,FALSE)),"Produto não cadastrado",VLOOKUP(A718,'Cadastro-Estoque'!A:G,4,FALSE)))</f>
        <v/>
      </c>
      <c r="G718" s="2" t="str">
        <f>IF(ISBLANK(A718),"",IF(ISERROR(VLOOKUP(A718,'Cadastro-Estoque'!A:G,1,FALSE)),"Produto não cadastrado",VLOOKUP(A718,'Cadastro-Estoque'!A:G,2,FALSE)))</f>
        <v/>
      </c>
      <c r="H718" s="2" t="str">
        <f>IF(ISERROR(VLOOKUP(A718,'Cadastro-Estoque'!A:G,1,FALSE)),"",VLOOKUP(A718,'Cadastro-Estoque'!A:G,3,FALSE))</f>
        <v/>
      </c>
      <c r="I718" s="209" t="str">
        <f>IF(A718="","",INDEX(Boletim!F727:F836,IFERROR(MATCH(Saidas!A718,'Cadastro-Estoque'!A726:A835,0)," ")))</f>
        <v/>
      </c>
    </row>
    <row r="719" spans="5:9" ht="18.75" customHeight="1" x14ac:dyDescent="0.25">
      <c r="E719" s="2" t="str">
        <f t="shared" si="14"/>
        <v/>
      </c>
      <c r="F719" s="2" t="str">
        <f>IF(ISBLANK(A719),"",IF(ISERROR(VLOOKUP(A719,'Cadastro-Estoque'!A:G,1,FALSE)),"Produto não cadastrado",VLOOKUP(A719,'Cadastro-Estoque'!A:G,4,FALSE)))</f>
        <v/>
      </c>
      <c r="G719" s="2" t="str">
        <f>IF(ISBLANK(A719),"",IF(ISERROR(VLOOKUP(A719,'Cadastro-Estoque'!A:G,1,FALSE)),"Produto não cadastrado",VLOOKUP(A719,'Cadastro-Estoque'!A:G,2,FALSE)))</f>
        <v/>
      </c>
      <c r="H719" s="2" t="str">
        <f>IF(ISERROR(VLOOKUP(A719,'Cadastro-Estoque'!A:G,1,FALSE)),"",VLOOKUP(A719,'Cadastro-Estoque'!A:G,3,FALSE))</f>
        <v/>
      </c>
      <c r="I719" s="209" t="str">
        <f>IF(A719="","",INDEX(Boletim!F728:F837,IFERROR(MATCH(Saidas!A719,'Cadastro-Estoque'!A727:A836,0)," ")))</f>
        <v/>
      </c>
    </row>
    <row r="720" spans="5:9" ht="18.75" customHeight="1" x14ac:dyDescent="0.25">
      <c r="E720" s="2" t="str">
        <f t="shared" si="14"/>
        <v/>
      </c>
      <c r="F720" s="2" t="str">
        <f>IF(ISBLANK(A720),"",IF(ISERROR(VLOOKUP(A720,'Cadastro-Estoque'!A:G,1,FALSE)),"Produto não cadastrado",VLOOKUP(A720,'Cadastro-Estoque'!A:G,4,FALSE)))</f>
        <v/>
      </c>
      <c r="G720" s="2" t="str">
        <f>IF(ISBLANK(A720),"",IF(ISERROR(VLOOKUP(A720,'Cadastro-Estoque'!A:G,1,FALSE)),"Produto não cadastrado",VLOOKUP(A720,'Cadastro-Estoque'!A:G,2,FALSE)))</f>
        <v/>
      </c>
      <c r="H720" s="2" t="str">
        <f>IF(ISERROR(VLOOKUP(A720,'Cadastro-Estoque'!A:G,1,FALSE)),"",VLOOKUP(A720,'Cadastro-Estoque'!A:G,3,FALSE))</f>
        <v/>
      </c>
      <c r="I720" s="209" t="str">
        <f>IF(A720="","",INDEX(Boletim!F729:F838,IFERROR(MATCH(Saidas!A720,'Cadastro-Estoque'!A728:A837,0)," ")))</f>
        <v/>
      </c>
    </row>
    <row r="721" spans="5:9" ht="18.75" customHeight="1" x14ac:dyDescent="0.25">
      <c r="E721" s="2" t="str">
        <f t="shared" si="14"/>
        <v/>
      </c>
      <c r="F721" s="2" t="str">
        <f>IF(ISBLANK(A721),"",IF(ISERROR(VLOOKUP(A721,'Cadastro-Estoque'!A:G,1,FALSE)),"Produto não cadastrado",VLOOKUP(A721,'Cadastro-Estoque'!A:G,4,FALSE)))</f>
        <v/>
      </c>
      <c r="G721" s="2" t="str">
        <f>IF(ISBLANK(A721),"",IF(ISERROR(VLOOKUP(A721,'Cadastro-Estoque'!A:G,1,FALSE)),"Produto não cadastrado",VLOOKUP(A721,'Cadastro-Estoque'!A:G,2,FALSE)))</f>
        <v/>
      </c>
      <c r="H721" s="2" t="str">
        <f>IF(ISERROR(VLOOKUP(A721,'Cadastro-Estoque'!A:G,1,FALSE)),"",VLOOKUP(A721,'Cadastro-Estoque'!A:G,3,FALSE))</f>
        <v/>
      </c>
      <c r="I721" s="209" t="str">
        <f>IF(A721="","",INDEX(Boletim!F730:F839,IFERROR(MATCH(Saidas!A721,'Cadastro-Estoque'!A729:A838,0)," ")))</f>
        <v/>
      </c>
    </row>
    <row r="722" spans="5:9" ht="18.75" customHeight="1" x14ac:dyDescent="0.25">
      <c r="E722" s="2" t="str">
        <f t="shared" si="14"/>
        <v/>
      </c>
      <c r="F722" s="2" t="str">
        <f>IF(ISBLANK(A722),"",IF(ISERROR(VLOOKUP(A722,'Cadastro-Estoque'!A:G,1,FALSE)),"Produto não cadastrado",VLOOKUP(A722,'Cadastro-Estoque'!A:G,4,FALSE)))</f>
        <v/>
      </c>
      <c r="G722" s="2" t="str">
        <f>IF(ISBLANK(A722),"",IF(ISERROR(VLOOKUP(A722,'Cadastro-Estoque'!A:G,1,FALSE)),"Produto não cadastrado",VLOOKUP(A722,'Cadastro-Estoque'!A:G,2,FALSE)))</f>
        <v/>
      </c>
      <c r="H722" s="2" t="str">
        <f>IF(ISERROR(VLOOKUP(A722,'Cadastro-Estoque'!A:G,1,FALSE)),"",VLOOKUP(A722,'Cadastro-Estoque'!A:G,3,FALSE))</f>
        <v/>
      </c>
      <c r="I722" s="209" t="str">
        <f>IF(A722="","",INDEX(Boletim!F731:F840,IFERROR(MATCH(Saidas!A722,'Cadastro-Estoque'!A730:A839,0)," ")))</f>
        <v/>
      </c>
    </row>
    <row r="723" spans="5:9" ht="18.75" customHeight="1" x14ac:dyDescent="0.25">
      <c r="E723" s="2" t="str">
        <f t="shared" si="14"/>
        <v/>
      </c>
      <c r="F723" s="2" t="str">
        <f>IF(ISBLANK(A723),"",IF(ISERROR(VLOOKUP(A723,'Cadastro-Estoque'!A:G,1,FALSE)),"Produto não cadastrado",VLOOKUP(A723,'Cadastro-Estoque'!A:G,4,FALSE)))</f>
        <v/>
      </c>
      <c r="G723" s="2" t="str">
        <f>IF(ISBLANK(A723),"",IF(ISERROR(VLOOKUP(A723,'Cadastro-Estoque'!A:G,1,FALSE)),"Produto não cadastrado",VLOOKUP(A723,'Cadastro-Estoque'!A:G,2,FALSE)))</f>
        <v/>
      </c>
      <c r="H723" s="2" t="str">
        <f>IF(ISERROR(VLOOKUP(A723,'Cadastro-Estoque'!A:G,1,FALSE)),"",VLOOKUP(A723,'Cadastro-Estoque'!A:G,3,FALSE))</f>
        <v/>
      </c>
      <c r="I723" s="209" t="str">
        <f>IF(A723="","",INDEX(Boletim!F732:F841,IFERROR(MATCH(Saidas!A723,'Cadastro-Estoque'!A731:A840,0)," ")))</f>
        <v/>
      </c>
    </row>
    <row r="724" spans="5:9" ht="18.75" customHeight="1" x14ac:dyDescent="0.25">
      <c r="E724" s="2" t="str">
        <f t="shared" si="14"/>
        <v/>
      </c>
      <c r="F724" s="2" t="str">
        <f>IF(ISBLANK(A724),"",IF(ISERROR(VLOOKUP(A724,'Cadastro-Estoque'!A:G,1,FALSE)),"Produto não cadastrado",VLOOKUP(A724,'Cadastro-Estoque'!A:G,4,FALSE)))</f>
        <v/>
      </c>
      <c r="G724" s="2" t="str">
        <f>IF(ISBLANK(A724),"",IF(ISERROR(VLOOKUP(A724,'Cadastro-Estoque'!A:G,1,FALSE)),"Produto não cadastrado",VLOOKUP(A724,'Cadastro-Estoque'!A:G,2,FALSE)))</f>
        <v/>
      </c>
      <c r="H724" s="2" t="str">
        <f>IF(ISERROR(VLOOKUP(A724,'Cadastro-Estoque'!A:G,1,FALSE)),"",VLOOKUP(A724,'Cadastro-Estoque'!A:G,3,FALSE))</f>
        <v/>
      </c>
      <c r="I724" s="209" t="str">
        <f>IF(A724="","",INDEX(Boletim!F733:F842,IFERROR(MATCH(Saidas!A724,'Cadastro-Estoque'!A732:A841,0)," ")))</f>
        <v/>
      </c>
    </row>
    <row r="725" spans="5:9" ht="18.75" customHeight="1" x14ac:dyDescent="0.25">
      <c r="E725" s="2" t="str">
        <f t="shared" si="14"/>
        <v/>
      </c>
      <c r="F725" s="2" t="str">
        <f>IF(ISBLANK(A725),"",IF(ISERROR(VLOOKUP(A725,'Cadastro-Estoque'!A:G,1,FALSE)),"Produto não cadastrado",VLOOKUP(A725,'Cadastro-Estoque'!A:G,4,FALSE)))</f>
        <v/>
      </c>
      <c r="G725" s="2" t="str">
        <f>IF(ISBLANK(A725),"",IF(ISERROR(VLOOKUP(A725,'Cadastro-Estoque'!A:G,1,FALSE)),"Produto não cadastrado",VLOOKUP(A725,'Cadastro-Estoque'!A:G,2,FALSE)))</f>
        <v/>
      </c>
      <c r="H725" s="2" t="str">
        <f>IF(ISERROR(VLOOKUP(A725,'Cadastro-Estoque'!A:G,1,FALSE)),"",VLOOKUP(A725,'Cadastro-Estoque'!A:G,3,FALSE))</f>
        <v/>
      </c>
      <c r="I725" s="209" t="str">
        <f>IF(A725="","",INDEX(Boletim!F734:F843,IFERROR(MATCH(Saidas!A725,'Cadastro-Estoque'!A733:A842,0)," ")))</f>
        <v/>
      </c>
    </row>
    <row r="726" spans="5:9" ht="18.75" customHeight="1" x14ac:dyDescent="0.25">
      <c r="E726" s="2" t="str">
        <f t="shared" si="14"/>
        <v/>
      </c>
      <c r="F726" s="2" t="str">
        <f>IF(ISBLANK(A726),"",IF(ISERROR(VLOOKUP(A726,'Cadastro-Estoque'!A:G,1,FALSE)),"Produto não cadastrado",VLOOKUP(A726,'Cadastro-Estoque'!A:G,4,FALSE)))</f>
        <v/>
      </c>
      <c r="G726" s="2" t="str">
        <f>IF(ISBLANK(A726),"",IF(ISERROR(VLOOKUP(A726,'Cadastro-Estoque'!A:G,1,FALSE)),"Produto não cadastrado",VLOOKUP(A726,'Cadastro-Estoque'!A:G,2,FALSE)))</f>
        <v/>
      </c>
      <c r="H726" s="2" t="str">
        <f>IF(ISERROR(VLOOKUP(A726,'Cadastro-Estoque'!A:G,1,FALSE)),"",VLOOKUP(A726,'Cadastro-Estoque'!A:G,3,FALSE))</f>
        <v/>
      </c>
      <c r="I726" s="209" t="str">
        <f>IF(A726="","",INDEX(Boletim!F735:F844,IFERROR(MATCH(Saidas!A726,'Cadastro-Estoque'!A734:A843,0)," ")))</f>
        <v/>
      </c>
    </row>
    <row r="727" spans="5:9" ht="18.75" customHeight="1" x14ac:dyDescent="0.25">
      <c r="E727" s="2" t="str">
        <f t="shared" si="14"/>
        <v/>
      </c>
      <c r="F727" s="2" t="str">
        <f>IF(ISBLANK(A727),"",IF(ISERROR(VLOOKUP(A727,'Cadastro-Estoque'!A:G,1,FALSE)),"Produto não cadastrado",VLOOKUP(A727,'Cadastro-Estoque'!A:G,4,FALSE)))</f>
        <v/>
      </c>
      <c r="G727" s="2" t="str">
        <f>IF(ISBLANK(A727),"",IF(ISERROR(VLOOKUP(A727,'Cadastro-Estoque'!A:G,1,FALSE)),"Produto não cadastrado",VLOOKUP(A727,'Cadastro-Estoque'!A:G,2,FALSE)))</f>
        <v/>
      </c>
      <c r="H727" s="2" t="str">
        <f>IF(ISERROR(VLOOKUP(A727,'Cadastro-Estoque'!A:G,1,FALSE)),"",VLOOKUP(A727,'Cadastro-Estoque'!A:G,3,FALSE))</f>
        <v/>
      </c>
      <c r="I727" s="209" t="str">
        <f>IF(A727="","",INDEX(Boletim!F736:F845,IFERROR(MATCH(Saidas!A727,'Cadastro-Estoque'!A735:A844,0)," ")))</f>
        <v/>
      </c>
    </row>
    <row r="728" spans="5:9" ht="18.75" customHeight="1" x14ac:dyDescent="0.25">
      <c r="E728" s="2" t="str">
        <f t="shared" si="14"/>
        <v/>
      </c>
      <c r="F728" s="2" t="str">
        <f>IF(ISBLANK(A728),"",IF(ISERROR(VLOOKUP(A728,'Cadastro-Estoque'!A:G,1,FALSE)),"Produto não cadastrado",VLOOKUP(A728,'Cadastro-Estoque'!A:G,4,FALSE)))</f>
        <v/>
      </c>
      <c r="G728" s="2" t="str">
        <f>IF(ISBLANK(A728),"",IF(ISERROR(VLOOKUP(A728,'Cadastro-Estoque'!A:G,1,FALSE)),"Produto não cadastrado",VLOOKUP(A728,'Cadastro-Estoque'!A:G,2,FALSE)))</f>
        <v/>
      </c>
      <c r="H728" s="2" t="str">
        <f>IF(ISERROR(VLOOKUP(A728,'Cadastro-Estoque'!A:G,1,FALSE)),"",VLOOKUP(A728,'Cadastro-Estoque'!A:G,3,FALSE))</f>
        <v/>
      </c>
      <c r="I728" s="209" t="str">
        <f>IF(A728="","",INDEX(Boletim!F737:F846,IFERROR(MATCH(Saidas!A728,'Cadastro-Estoque'!A736:A845,0)," ")))</f>
        <v/>
      </c>
    </row>
    <row r="729" spans="5:9" ht="18.75" customHeight="1" x14ac:dyDescent="0.25">
      <c r="E729" s="2" t="str">
        <f t="shared" si="14"/>
        <v/>
      </c>
      <c r="F729" s="2" t="str">
        <f>IF(ISBLANK(A729),"",IF(ISERROR(VLOOKUP(A729,'Cadastro-Estoque'!A:G,1,FALSE)),"Produto não cadastrado",VLOOKUP(A729,'Cadastro-Estoque'!A:G,4,FALSE)))</f>
        <v/>
      </c>
      <c r="G729" s="2" t="str">
        <f>IF(ISBLANK(A729),"",IF(ISERROR(VLOOKUP(A729,'Cadastro-Estoque'!A:G,1,FALSE)),"Produto não cadastrado",VLOOKUP(A729,'Cadastro-Estoque'!A:G,2,FALSE)))</f>
        <v/>
      </c>
      <c r="H729" s="2" t="str">
        <f>IF(ISERROR(VLOOKUP(A729,'Cadastro-Estoque'!A:G,1,FALSE)),"",VLOOKUP(A729,'Cadastro-Estoque'!A:G,3,FALSE))</f>
        <v/>
      </c>
      <c r="I729" s="209" t="str">
        <f>IF(A729="","",INDEX(Boletim!F738:F847,IFERROR(MATCH(Saidas!A729,'Cadastro-Estoque'!A737:A846,0)," ")))</f>
        <v/>
      </c>
    </row>
    <row r="730" spans="5:9" ht="18.75" customHeight="1" x14ac:dyDescent="0.25">
      <c r="E730" s="2" t="str">
        <f t="shared" si="14"/>
        <v/>
      </c>
      <c r="F730" s="2" t="str">
        <f>IF(ISBLANK(A730),"",IF(ISERROR(VLOOKUP(A730,'Cadastro-Estoque'!A:G,1,FALSE)),"Produto não cadastrado",VLOOKUP(A730,'Cadastro-Estoque'!A:G,4,FALSE)))</f>
        <v/>
      </c>
      <c r="G730" s="2" t="str">
        <f>IF(ISBLANK(A730),"",IF(ISERROR(VLOOKUP(A730,'Cadastro-Estoque'!A:G,1,FALSE)),"Produto não cadastrado",VLOOKUP(A730,'Cadastro-Estoque'!A:G,2,FALSE)))</f>
        <v/>
      </c>
      <c r="H730" s="2" t="str">
        <f>IF(ISERROR(VLOOKUP(A730,'Cadastro-Estoque'!A:G,1,FALSE)),"",VLOOKUP(A730,'Cadastro-Estoque'!A:G,3,FALSE))</f>
        <v/>
      </c>
      <c r="I730" s="209" t="str">
        <f>IF(A730="","",INDEX(Boletim!F739:F848,IFERROR(MATCH(Saidas!A730,'Cadastro-Estoque'!A738:A847,0)," ")))</f>
        <v/>
      </c>
    </row>
    <row r="731" spans="5:9" ht="18.75" customHeight="1" x14ac:dyDescent="0.25">
      <c r="E731" s="2" t="str">
        <f t="shared" si="14"/>
        <v/>
      </c>
      <c r="F731" s="2" t="str">
        <f>IF(ISBLANK(A731),"",IF(ISERROR(VLOOKUP(A731,'Cadastro-Estoque'!A:G,1,FALSE)),"Produto não cadastrado",VLOOKUP(A731,'Cadastro-Estoque'!A:G,4,FALSE)))</f>
        <v/>
      </c>
      <c r="G731" s="2" t="str">
        <f>IF(ISBLANK(A731),"",IF(ISERROR(VLOOKUP(A731,'Cadastro-Estoque'!A:G,1,FALSE)),"Produto não cadastrado",VLOOKUP(A731,'Cadastro-Estoque'!A:G,2,FALSE)))</f>
        <v/>
      </c>
      <c r="H731" s="2" t="str">
        <f>IF(ISERROR(VLOOKUP(A731,'Cadastro-Estoque'!A:G,1,FALSE)),"",VLOOKUP(A731,'Cadastro-Estoque'!A:G,3,FALSE))</f>
        <v/>
      </c>
      <c r="I731" s="209" t="str">
        <f>IF(A731="","",INDEX(Boletim!F740:F849,IFERROR(MATCH(Saidas!A731,'Cadastro-Estoque'!A739:A848,0)," ")))</f>
        <v/>
      </c>
    </row>
    <row r="732" spans="5:9" ht="18.75" customHeight="1" x14ac:dyDescent="0.25">
      <c r="E732" s="2" t="str">
        <f t="shared" si="14"/>
        <v/>
      </c>
      <c r="F732" s="2" t="str">
        <f>IF(ISBLANK(A732),"",IF(ISERROR(VLOOKUP(A732,'Cadastro-Estoque'!A:G,1,FALSE)),"Produto não cadastrado",VLOOKUP(A732,'Cadastro-Estoque'!A:G,4,FALSE)))</f>
        <v/>
      </c>
      <c r="G732" s="2" t="str">
        <f>IF(ISBLANK(A732),"",IF(ISERROR(VLOOKUP(A732,'Cadastro-Estoque'!A:G,1,FALSE)),"Produto não cadastrado",VLOOKUP(A732,'Cadastro-Estoque'!A:G,2,FALSE)))</f>
        <v/>
      </c>
      <c r="H732" s="2" t="str">
        <f>IF(ISERROR(VLOOKUP(A732,'Cadastro-Estoque'!A:G,1,FALSE)),"",VLOOKUP(A732,'Cadastro-Estoque'!A:G,3,FALSE))</f>
        <v/>
      </c>
      <c r="I732" s="209" t="str">
        <f>IF(A732="","",INDEX(Boletim!F741:F850,IFERROR(MATCH(Saidas!A732,'Cadastro-Estoque'!A740:A849,0)," ")))</f>
        <v/>
      </c>
    </row>
    <row r="733" spans="5:9" ht="18.75" customHeight="1" x14ac:dyDescent="0.25">
      <c r="E733" s="2" t="str">
        <f t="shared" si="14"/>
        <v/>
      </c>
      <c r="F733" s="2" t="str">
        <f>IF(ISBLANK(A733),"",IF(ISERROR(VLOOKUP(A733,'Cadastro-Estoque'!A:G,1,FALSE)),"Produto não cadastrado",VLOOKUP(A733,'Cadastro-Estoque'!A:G,4,FALSE)))</f>
        <v/>
      </c>
      <c r="G733" s="2" t="str">
        <f>IF(ISBLANK(A733),"",IF(ISERROR(VLOOKUP(A733,'Cadastro-Estoque'!A:G,1,FALSE)),"Produto não cadastrado",VLOOKUP(A733,'Cadastro-Estoque'!A:G,2,FALSE)))</f>
        <v/>
      </c>
      <c r="H733" s="2" t="str">
        <f>IF(ISERROR(VLOOKUP(A733,'Cadastro-Estoque'!A:G,1,FALSE)),"",VLOOKUP(A733,'Cadastro-Estoque'!A:G,3,FALSE))</f>
        <v/>
      </c>
      <c r="I733" s="209" t="str">
        <f>IF(A733="","",INDEX(Boletim!F742:F851,IFERROR(MATCH(Saidas!A733,'Cadastro-Estoque'!A741:A850,0)," ")))</f>
        <v/>
      </c>
    </row>
    <row r="734" spans="5:9" ht="18.75" customHeight="1" x14ac:dyDescent="0.25">
      <c r="E734" s="2" t="str">
        <f t="shared" si="14"/>
        <v/>
      </c>
      <c r="F734" s="2" t="str">
        <f>IF(ISBLANK(A734),"",IF(ISERROR(VLOOKUP(A734,'Cadastro-Estoque'!A:G,1,FALSE)),"Produto não cadastrado",VLOOKUP(A734,'Cadastro-Estoque'!A:G,4,FALSE)))</f>
        <v/>
      </c>
      <c r="G734" s="2" t="str">
        <f>IF(ISBLANK(A734),"",IF(ISERROR(VLOOKUP(A734,'Cadastro-Estoque'!A:G,1,FALSE)),"Produto não cadastrado",VLOOKUP(A734,'Cadastro-Estoque'!A:G,2,FALSE)))</f>
        <v/>
      </c>
      <c r="H734" s="2" t="str">
        <f>IF(ISERROR(VLOOKUP(A734,'Cadastro-Estoque'!A:G,1,FALSE)),"",VLOOKUP(A734,'Cadastro-Estoque'!A:G,3,FALSE))</f>
        <v/>
      </c>
      <c r="I734" s="209" t="str">
        <f>IF(A734="","",INDEX(Boletim!F743:F852,IFERROR(MATCH(Saidas!A734,'Cadastro-Estoque'!A742:A851,0)," ")))</f>
        <v/>
      </c>
    </row>
    <row r="735" spans="5:9" ht="18.75" customHeight="1" x14ac:dyDescent="0.25">
      <c r="E735" s="2" t="str">
        <f t="shared" si="14"/>
        <v/>
      </c>
      <c r="F735" s="2" t="str">
        <f>IF(ISBLANK(A735),"",IF(ISERROR(VLOOKUP(A735,'Cadastro-Estoque'!A:G,1,FALSE)),"Produto não cadastrado",VLOOKUP(A735,'Cadastro-Estoque'!A:G,4,FALSE)))</f>
        <v/>
      </c>
      <c r="G735" s="2" t="str">
        <f>IF(ISBLANK(A735),"",IF(ISERROR(VLOOKUP(A735,'Cadastro-Estoque'!A:G,1,FALSE)),"Produto não cadastrado",VLOOKUP(A735,'Cadastro-Estoque'!A:G,2,FALSE)))</f>
        <v/>
      </c>
      <c r="H735" s="2" t="str">
        <f>IF(ISERROR(VLOOKUP(A735,'Cadastro-Estoque'!A:G,1,FALSE)),"",VLOOKUP(A735,'Cadastro-Estoque'!A:G,3,FALSE))</f>
        <v/>
      </c>
      <c r="I735" s="209" t="str">
        <f>IF(A735="","",INDEX(Boletim!F744:F853,IFERROR(MATCH(Saidas!A735,'Cadastro-Estoque'!A743:A852,0)," ")))</f>
        <v/>
      </c>
    </row>
    <row r="736" spans="5:9" ht="18.75" customHeight="1" x14ac:dyDescent="0.25">
      <c r="E736" s="2" t="str">
        <f t="shared" si="14"/>
        <v/>
      </c>
      <c r="F736" s="2" t="str">
        <f>IF(ISBLANK(A736),"",IF(ISERROR(VLOOKUP(A736,'Cadastro-Estoque'!A:G,1,FALSE)),"Produto não cadastrado",VLOOKUP(A736,'Cadastro-Estoque'!A:G,4,FALSE)))</f>
        <v/>
      </c>
      <c r="G736" s="2" t="str">
        <f>IF(ISBLANK(A736),"",IF(ISERROR(VLOOKUP(A736,'Cadastro-Estoque'!A:G,1,FALSE)),"Produto não cadastrado",VLOOKUP(A736,'Cadastro-Estoque'!A:G,2,FALSE)))</f>
        <v/>
      </c>
      <c r="H736" s="2" t="str">
        <f>IF(ISERROR(VLOOKUP(A736,'Cadastro-Estoque'!A:G,1,FALSE)),"",VLOOKUP(A736,'Cadastro-Estoque'!A:G,3,FALSE))</f>
        <v/>
      </c>
      <c r="I736" s="209" t="str">
        <f>IF(A736="","",INDEX(Boletim!F745:F854,IFERROR(MATCH(Saidas!A736,'Cadastro-Estoque'!A744:A853,0)," ")))</f>
        <v/>
      </c>
    </row>
    <row r="737" spans="5:9" ht="18.75" customHeight="1" x14ac:dyDescent="0.25">
      <c r="E737" s="2" t="str">
        <f t="shared" si="14"/>
        <v/>
      </c>
      <c r="F737" s="2" t="str">
        <f>IF(ISBLANK(A737),"",IF(ISERROR(VLOOKUP(A737,'Cadastro-Estoque'!A:G,1,FALSE)),"Produto não cadastrado",VLOOKUP(A737,'Cadastro-Estoque'!A:G,4,FALSE)))</f>
        <v/>
      </c>
      <c r="G737" s="2" t="str">
        <f>IF(ISBLANK(A737),"",IF(ISERROR(VLOOKUP(A737,'Cadastro-Estoque'!A:G,1,FALSE)),"Produto não cadastrado",VLOOKUP(A737,'Cadastro-Estoque'!A:G,2,FALSE)))</f>
        <v/>
      </c>
      <c r="H737" s="2" t="str">
        <f>IF(ISERROR(VLOOKUP(A737,'Cadastro-Estoque'!A:G,1,FALSE)),"",VLOOKUP(A737,'Cadastro-Estoque'!A:G,3,FALSE))</f>
        <v/>
      </c>
      <c r="I737" s="209" t="str">
        <f>IF(A737="","",INDEX(Boletim!F746:F855,IFERROR(MATCH(Saidas!A737,'Cadastro-Estoque'!A745:A854,0)," ")))</f>
        <v/>
      </c>
    </row>
    <row r="738" spans="5:9" ht="18.75" customHeight="1" x14ac:dyDescent="0.25">
      <c r="E738" s="2" t="str">
        <f t="shared" si="14"/>
        <v/>
      </c>
      <c r="F738" s="2" t="str">
        <f>IF(ISBLANK(A738),"",IF(ISERROR(VLOOKUP(A738,'Cadastro-Estoque'!A:G,1,FALSE)),"Produto não cadastrado",VLOOKUP(A738,'Cadastro-Estoque'!A:G,4,FALSE)))</f>
        <v/>
      </c>
      <c r="G738" s="2" t="str">
        <f>IF(ISBLANK(A738),"",IF(ISERROR(VLOOKUP(A738,'Cadastro-Estoque'!A:G,1,FALSE)),"Produto não cadastrado",VLOOKUP(A738,'Cadastro-Estoque'!A:G,2,FALSE)))</f>
        <v/>
      </c>
      <c r="H738" s="2" t="str">
        <f>IF(ISERROR(VLOOKUP(A738,'Cadastro-Estoque'!A:G,1,FALSE)),"",VLOOKUP(A738,'Cadastro-Estoque'!A:G,3,FALSE))</f>
        <v/>
      </c>
      <c r="I738" s="209" t="str">
        <f>IF(A738="","",INDEX(Boletim!F747:F856,IFERROR(MATCH(Saidas!A738,'Cadastro-Estoque'!A746:A855,0)," ")))</f>
        <v/>
      </c>
    </row>
    <row r="739" spans="5:9" ht="18.75" customHeight="1" x14ac:dyDescent="0.25">
      <c r="E739" s="2" t="str">
        <f t="shared" si="14"/>
        <v/>
      </c>
      <c r="F739" s="2" t="str">
        <f>IF(ISBLANK(A739),"",IF(ISERROR(VLOOKUP(A739,'Cadastro-Estoque'!A:G,1,FALSE)),"Produto não cadastrado",VLOOKUP(A739,'Cadastro-Estoque'!A:G,4,FALSE)))</f>
        <v/>
      </c>
      <c r="G739" s="2" t="str">
        <f>IF(ISBLANK(A739),"",IF(ISERROR(VLOOKUP(A739,'Cadastro-Estoque'!A:G,1,FALSE)),"Produto não cadastrado",VLOOKUP(A739,'Cadastro-Estoque'!A:G,2,FALSE)))</f>
        <v/>
      </c>
      <c r="H739" s="2" t="str">
        <f>IF(ISERROR(VLOOKUP(A739,'Cadastro-Estoque'!A:G,1,FALSE)),"",VLOOKUP(A739,'Cadastro-Estoque'!A:G,3,FALSE))</f>
        <v/>
      </c>
      <c r="I739" s="209" t="str">
        <f>IF(A739="","",INDEX(Boletim!F748:F857,IFERROR(MATCH(Saidas!A739,'Cadastro-Estoque'!A747:A856,0)," ")))</f>
        <v/>
      </c>
    </row>
    <row r="740" spans="5:9" ht="18.75" customHeight="1" x14ac:dyDescent="0.25">
      <c r="E740" s="2" t="str">
        <f t="shared" si="14"/>
        <v/>
      </c>
      <c r="F740" s="2" t="str">
        <f>IF(ISBLANK(A740),"",IF(ISERROR(VLOOKUP(A740,'Cadastro-Estoque'!A:G,1,FALSE)),"Produto não cadastrado",VLOOKUP(A740,'Cadastro-Estoque'!A:G,4,FALSE)))</f>
        <v/>
      </c>
      <c r="G740" s="2" t="str">
        <f>IF(ISBLANK(A740),"",IF(ISERROR(VLOOKUP(A740,'Cadastro-Estoque'!A:G,1,FALSE)),"Produto não cadastrado",VLOOKUP(A740,'Cadastro-Estoque'!A:G,2,FALSE)))</f>
        <v/>
      </c>
      <c r="H740" s="2" t="str">
        <f>IF(ISERROR(VLOOKUP(A740,'Cadastro-Estoque'!A:G,1,FALSE)),"",VLOOKUP(A740,'Cadastro-Estoque'!A:G,3,FALSE))</f>
        <v/>
      </c>
      <c r="I740" s="209" t="str">
        <f>IF(A740="","",INDEX(Boletim!F749:F858,IFERROR(MATCH(Saidas!A740,'Cadastro-Estoque'!A748:A857,0)," ")))</f>
        <v/>
      </c>
    </row>
    <row r="741" spans="5:9" ht="18.75" customHeight="1" x14ac:dyDescent="0.25">
      <c r="E741" s="2" t="str">
        <f t="shared" si="14"/>
        <v/>
      </c>
      <c r="F741" s="2" t="str">
        <f>IF(ISBLANK(A741),"",IF(ISERROR(VLOOKUP(A741,'Cadastro-Estoque'!A:G,1,FALSE)),"Produto não cadastrado",VLOOKUP(A741,'Cadastro-Estoque'!A:G,4,FALSE)))</f>
        <v/>
      </c>
      <c r="G741" s="2" t="str">
        <f>IF(ISBLANK(A741),"",IF(ISERROR(VLOOKUP(A741,'Cadastro-Estoque'!A:G,1,FALSE)),"Produto não cadastrado",VLOOKUP(A741,'Cadastro-Estoque'!A:G,2,FALSE)))</f>
        <v/>
      </c>
      <c r="H741" s="2" t="str">
        <f>IF(ISERROR(VLOOKUP(A741,'Cadastro-Estoque'!A:G,1,FALSE)),"",VLOOKUP(A741,'Cadastro-Estoque'!A:G,3,FALSE))</f>
        <v/>
      </c>
      <c r="I741" s="209" t="str">
        <f>IF(A741="","",INDEX(Boletim!F750:F859,IFERROR(MATCH(Saidas!A741,'Cadastro-Estoque'!A749:A858,0)," ")))</f>
        <v/>
      </c>
    </row>
    <row r="742" spans="5:9" ht="18.75" customHeight="1" x14ac:dyDescent="0.25">
      <c r="E742" s="2" t="str">
        <f t="shared" si="14"/>
        <v/>
      </c>
      <c r="F742" s="2" t="str">
        <f>IF(ISBLANK(A742),"",IF(ISERROR(VLOOKUP(A742,'Cadastro-Estoque'!A:G,1,FALSE)),"Produto não cadastrado",VLOOKUP(A742,'Cadastro-Estoque'!A:G,4,FALSE)))</f>
        <v/>
      </c>
      <c r="G742" s="2" t="str">
        <f>IF(ISBLANK(A742),"",IF(ISERROR(VLOOKUP(A742,'Cadastro-Estoque'!A:G,1,FALSE)),"Produto não cadastrado",VLOOKUP(A742,'Cadastro-Estoque'!A:G,2,FALSE)))</f>
        <v/>
      </c>
      <c r="H742" s="2" t="str">
        <f>IF(ISERROR(VLOOKUP(A742,'Cadastro-Estoque'!A:G,1,FALSE)),"",VLOOKUP(A742,'Cadastro-Estoque'!A:G,3,FALSE))</f>
        <v/>
      </c>
      <c r="I742" s="209" t="str">
        <f>IF(A742="","",INDEX(Boletim!F751:F860,IFERROR(MATCH(Saidas!A742,'Cadastro-Estoque'!A750:A859,0)," ")))</f>
        <v/>
      </c>
    </row>
    <row r="743" spans="5:9" ht="18.75" customHeight="1" x14ac:dyDescent="0.25">
      <c r="E743" s="2" t="str">
        <f t="shared" si="14"/>
        <v/>
      </c>
      <c r="F743" s="2" t="str">
        <f>IF(ISBLANK(A743),"",IF(ISERROR(VLOOKUP(A743,'Cadastro-Estoque'!A:G,1,FALSE)),"Produto não cadastrado",VLOOKUP(A743,'Cadastro-Estoque'!A:G,4,FALSE)))</f>
        <v/>
      </c>
      <c r="G743" s="2" t="str">
        <f>IF(ISBLANK(A743),"",IF(ISERROR(VLOOKUP(A743,'Cadastro-Estoque'!A:G,1,FALSE)),"Produto não cadastrado",VLOOKUP(A743,'Cadastro-Estoque'!A:G,2,FALSE)))</f>
        <v/>
      </c>
      <c r="H743" s="2" t="str">
        <f>IF(ISERROR(VLOOKUP(A743,'Cadastro-Estoque'!A:G,1,FALSE)),"",VLOOKUP(A743,'Cadastro-Estoque'!A:G,3,FALSE))</f>
        <v/>
      </c>
      <c r="I743" s="209" t="str">
        <f>IF(A743="","",INDEX(Boletim!F752:F861,IFERROR(MATCH(Saidas!A743,'Cadastro-Estoque'!A751:A860,0)," ")))</f>
        <v/>
      </c>
    </row>
    <row r="744" spans="5:9" ht="18.75" customHeight="1" x14ac:dyDescent="0.25">
      <c r="E744" s="2" t="str">
        <f t="shared" si="14"/>
        <v/>
      </c>
      <c r="F744" s="2" t="str">
        <f>IF(ISBLANK(A744),"",IF(ISERROR(VLOOKUP(A744,'Cadastro-Estoque'!A:G,1,FALSE)),"Produto não cadastrado",VLOOKUP(A744,'Cadastro-Estoque'!A:G,4,FALSE)))</f>
        <v/>
      </c>
      <c r="G744" s="2" t="str">
        <f>IF(ISBLANK(A744),"",IF(ISERROR(VLOOKUP(A744,'Cadastro-Estoque'!A:G,1,FALSE)),"Produto não cadastrado",VLOOKUP(A744,'Cadastro-Estoque'!A:G,2,FALSE)))</f>
        <v/>
      </c>
      <c r="H744" s="2" t="str">
        <f>IF(ISERROR(VLOOKUP(A744,'Cadastro-Estoque'!A:G,1,FALSE)),"",VLOOKUP(A744,'Cadastro-Estoque'!A:G,3,FALSE))</f>
        <v/>
      </c>
      <c r="I744" s="209" t="str">
        <f>IF(A744="","",INDEX(Boletim!F753:F862,IFERROR(MATCH(Saidas!A744,'Cadastro-Estoque'!A752:A861,0)," ")))</f>
        <v/>
      </c>
    </row>
    <row r="745" spans="5:9" ht="18.75" customHeight="1" x14ac:dyDescent="0.25">
      <c r="E745" s="2" t="str">
        <f t="shared" si="14"/>
        <v/>
      </c>
      <c r="F745" s="2" t="str">
        <f>IF(ISBLANK(A745),"",IF(ISERROR(VLOOKUP(A745,'Cadastro-Estoque'!A:G,1,FALSE)),"Produto não cadastrado",VLOOKUP(A745,'Cadastro-Estoque'!A:G,4,FALSE)))</f>
        <v/>
      </c>
      <c r="G745" s="2" t="str">
        <f>IF(ISBLANK(A745),"",IF(ISERROR(VLOOKUP(A745,'Cadastro-Estoque'!A:G,1,FALSE)),"Produto não cadastrado",VLOOKUP(A745,'Cadastro-Estoque'!A:G,2,FALSE)))</f>
        <v/>
      </c>
      <c r="H745" s="2" t="str">
        <f>IF(ISERROR(VLOOKUP(A745,'Cadastro-Estoque'!A:G,1,FALSE)),"",VLOOKUP(A745,'Cadastro-Estoque'!A:G,3,FALSE))</f>
        <v/>
      </c>
      <c r="I745" s="209" t="str">
        <f>IF(A745="","",INDEX(Boletim!F754:F863,IFERROR(MATCH(Saidas!A745,'Cadastro-Estoque'!A753:A862,0)," ")))</f>
        <v/>
      </c>
    </row>
    <row r="746" spans="5:9" ht="18.75" customHeight="1" x14ac:dyDescent="0.25">
      <c r="E746" s="2" t="str">
        <f t="shared" si="14"/>
        <v/>
      </c>
      <c r="F746" s="2" t="str">
        <f>IF(ISBLANK(A746),"",IF(ISERROR(VLOOKUP(A746,'Cadastro-Estoque'!A:G,1,FALSE)),"Produto não cadastrado",VLOOKUP(A746,'Cadastro-Estoque'!A:G,4,FALSE)))</f>
        <v/>
      </c>
      <c r="G746" s="2" t="str">
        <f>IF(ISBLANK(A746),"",IF(ISERROR(VLOOKUP(A746,'Cadastro-Estoque'!A:G,1,FALSE)),"Produto não cadastrado",VLOOKUP(A746,'Cadastro-Estoque'!A:G,2,FALSE)))</f>
        <v/>
      </c>
      <c r="H746" s="2" t="str">
        <f>IF(ISERROR(VLOOKUP(A746,'Cadastro-Estoque'!A:G,1,FALSE)),"",VLOOKUP(A746,'Cadastro-Estoque'!A:G,3,FALSE))</f>
        <v/>
      </c>
      <c r="I746" s="209" t="str">
        <f>IF(A746="","",INDEX(Boletim!F755:F864,IFERROR(MATCH(Saidas!A746,'Cadastro-Estoque'!A754:A863,0)," ")))</f>
        <v/>
      </c>
    </row>
    <row r="747" spans="5:9" ht="18.75" customHeight="1" x14ac:dyDescent="0.25">
      <c r="E747" s="2" t="str">
        <f t="shared" si="14"/>
        <v/>
      </c>
      <c r="F747" s="2" t="str">
        <f>IF(ISBLANK(A747),"",IF(ISERROR(VLOOKUP(A747,'Cadastro-Estoque'!A:G,1,FALSE)),"Produto não cadastrado",VLOOKUP(A747,'Cadastro-Estoque'!A:G,4,FALSE)))</f>
        <v/>
      </c>
      <c r="G747" s="2" t="str">
        <f>IF(ISBLANK(A747),"",IF(ISERROR(VLOOKUP(A747,'Cadastro-Estoque'!A:G,1,FALSE)),"Produto não cadastrado",VLOOKUP(A747,'Cadastro-Estoque'!A:G,2,FALSE)))</f>
        <v/>
      </c>
      <c r="H747" s="2" t="str">
        <f>IF(ISERROR(VLOOKUP(A747,'Cadastro-Estoque'!A:G,1,FALSE)),"",VLOOKUP(A747,'Cadastro-Estoque'!A:G,3,FALSE))</f>
        <v/>
      </c>
      <c r="I747" s="209" t="str">
        <f>IF(A747="","",INDEX(Boletim!F756:F865,IFERROR(MATCH(Saidas!A747,'Cadastro-Estoque'!A755:A864,0)," ")))</f>
        <v/>
      </c>
    </row>
    <row r="748" spans="5:9" ht="18.75" customHeight="1" x14ac:dyDescent="0.25">
      <c r="E748" s="2" t="str">
        <f t="shared" si="14"/>
        <v/>
      </c>
      <c r="F748" s="2" t="str">
        <f>IF(ISBLANK(A748),"",IF(ISERROR(VLOOKUP(A748,'Cadastro-Estoque'!A:G,1,FALSE)),"Produto não cadastrado",VLOOKUP(A748,'Cadastro-Estoque'!A:G,4,FALSE)))</f>
        <v/>
      </c>
      <c r="G748" s="2" t="str">
        <f>IF(ISBLANK(A748),"",IF(ISERROR(VLOOKUP(A748,'Cadastro-Estoque'!A:G,1,FALSE)),"Produto não cadastrado",VLOOKUP(A748,'Cadastro-Estoque'!A:G,2,FALSE)))</f>
        <v/>
      </c>
      <c r="H748" s="2" t="str">
        <f>IF(ISERROR(VLOOKUP(A748,'Cadastro-Estoque'!A:G,1,FALSE)),"",VLOOKUP(A748,'Cadastro-Estoque'!A:G,3,FALSE))</f>
        <v/>
      </c>
      <c r="I748" s="209" t="str">
        <f>IF(A748="","",INDEX(Boletim!F757:F866,IFERROR(MATCH(Saidas!A748,'Cadastro-Estoque'!A756:A865,0)," ")))</f>
        <v/>
      </c>
    </row>
    <row r="749" spans="5:9" ht="18.75" customHeight="1" x14ac:dyDescent="0.25">
      <c r="E749" s="2" t="str">
        <f t="shared" si="14"/>
        <v/>
      </c>
      <c r="F749" s="2" t="str">
        <f>IF(ISBLANK(A749),"",IF(ISERROR(VLOOKUP(A749,'Cadastro-Estoque'!A:G,1,FALSE)),"Produto não cadastrado",VLOOKUP(A749,'Cadastro-Estoque'!A:G,4,FALSE)))</f>
        <v/>
      </c>
      <c r="G749" s="2" t="str">
        <f>IF(ISBLANK(A749),"",IF(ISERROR(VLOOKUP(A749,'Cadastro-Estoque'!A:G,1,FALSE)),"Produto não cadastrado",VLOOKUP(A749,'Cadastro-Estoque'!A:G,2,FALSE)))</f>
        <v/>
      </c>
      <c r="H749" s="2" t="str">
        <f>IF(ISERROR(VLOOKUP(A749,'Cadastro-Estoque'!A:G,1,FALSE)),"",VLOOKUP(A749,'Cadastro-Estoque'!A:G,3,FALSE))</f>
        <v/>
      </c>
      <c r="I749" s="209" t="str">
        <f>IF(A749="","",INDEX(Boletim!F758:F867,IFERROR(MATCH(Saidas!A749,'Cadastro-Estoque'!A757:A866,0)," ")))</f>
        <v/>
      </c>
    </row>
    <row r="750" spans="5:9" ht="18.75" customHeight="1" x14ac:dyDescent="0.25">
      <c r="E750" s="2" t="str">
        <f t="shared" si="14"/>
        <v/>
      </c>
      <c r="F750" s="2" t="str">
        <f>IF(ISBLANK(A750),"",IF(ISERROR(VLOOKUP(A750,'Cadastro-Estoque'!A:G,1,FALSE)),"Produto não cadastrado",VLOOKUP(A750,'Cadastro-Estoque'!A:G,4,FALSE)))</f>
        <v/>
      </c>
      <c r="G750" s="2" t="str">
        <f>IF(ISBLANK(A750),"",IF(ISERROR(VLOOKUP(A750,'Cadastro-Estoque'!A:G,1,FALSE)),"Produto não cadastrado",VLOOKUP(A750,'Cadastro-Estoque'!A:G,2,FALSE)))</f>
        <v/>
      </c>
      <c r="H750" s="2" t="str">
        <f>IF(ISERROR(VLOOKUP(A750,'Cadastro-Estoque'!A:G,1,FALSE)),"",VLOOKUP(A750,'Cadastro-Estoque'!A:G,3,FALSE))</f>
        <v/>
      </c>
      <c r="I750" s="209" t="str">
        <f>IF(A750="","",INDEX(Boletim!F759:F868,IFERROR(MATCH(Saidas!A750,'Cadastro-Estoque'!A758:A867,0)," ")))</f>
        <v/>
      </c>
    </row>
    <row r="751" spans="5:9" ht="18.75" customHeight="1" x14ac:dyDescent="0.25">
      <c r="E751" s="2" t="str">
        <f t="shared" si="14"/>
        <v/>
      </c>
      <c r="F751" s="2" t="str">
        <f>IF(ISBLANK(A751),"",IF(ISERROR(VLOOKUP(A751,'Cadastro-Estoque'!A:G,1,FALSE)),"Produto não cadastrado",VLOOKUP(A751,'Cadastro-Estoque'!A:G,4,FALSE)))</f>
        <v/>
      </c>
      <c r="G751" s="2" t="str">
        <f>IF(ISBLANK(A751),"",IF(ISERROR(VLOOKUP(A751,'Cadastro-Estoque'!A:G,1,FALSE)),"Produto não cadastrado",VLOOKUP(A751,'Cadastro-Estoque'!A:G,2,FALSE)))</f>
        <v/>
      </c>
      <c r="H751" s="2" t="str">
        <f>IF(ISERROR(VLOOKUP(A751,'Cadastro-Estoque'!A:G,1,FALSE)),"",VLOOKUP(A751,'Cadastro-Estoque'!A:G,3,FALSE))</f>
        <v/>
      </c>
      <c r="I751" s="209" t="str">
        <f>IF(A751="","",INDEX(Boletim!F760:F869,IFERROR(MATCH(Saidas!A751,'Cadastro-Estoque'!A759:A868,0)," ")))</f>
        <v/>
      </c>
    </row>
    <row r="752" spans="5:9" ht="18.75" customHeight="1" x14ac:dyDescent="0.25">
      <c r="E752" s="2" t="str">
        <f t="shared" si="14"/>
        <v/>
      </c>
      <c r="F752" s="2" t="str">
        <f>IF(ISBLANK(A752),"",IF(ISERROR(VLOOKUP(A752,'Cadastro-Estoque'!A:G,1,FALSE)),"Produto não cadastrado",VLOOKUP(A752,'Cadastro-Estoque'!A:G,4,FALSE)))</f>
        <v/>
      </c>
      <c r="G752" s="2" t="str">
        <f>IF(ISBLANK(A752),"",IF(ISERROR(VLOOKUP(A752,'Cadastro-Estoque'!A:G,1,FALSE)),"Produto não cadastrado",VLOOKUP(A752,'Cadastro-Estoque'!A:G,2,FALSE)))</f>
        <v/>
      </c>
      <c r="H752" s="2" t="str">
        <f>IF(ISERROR(VLOOKUP(A752,'Cadastro-Estoque'!A:G,1,FALSE)),"",VLOOKUP(A752,'Cadastro-Estoque'!A:G,3,FALSE))</f>
        <v/>
      </c>
      <c r="I752" s="209" t="str">
        <f>IF(A752="","",INDEX(Boletim!F761:F870,IFERROR(MATCH(Saidas!A752,'Cadastro-Estoque'!A760:A869,0)," ")))</f>
        <v/>
      </c>
    </row>
    <row r="753" spans="5:9" ht="18.75" customHeight="1" x14ac:dyDescent="0.25">
      <c r="E753" s="2" t="str">
        <f t="shared" si="14"/>
        <v/>
      </c>
      <c r="F753" s="2" t="str">
        <f>IF(ISBLANK(A753),"",IF(ISERROR(VLOOKUP(A753,'Cadastro-Estoque'!A:G,1,FALSE)),"Produto não cadastrado",VLOOKUP(A753,'Cadastro-Estoque'!A:G,4,FALSE)))</f>
        <v/>
      </c>
      <c r="G753" s="2" t="str">
        <f>IF(ISBLANK(A753),"",IF(ISERROR(VLOOKUP(A753,'Cadastro-Estoque'!A:G,1,FALSE)),"Produto não cadastrado",VLOOKUP(A753,'Cadastro-Estoque'!A:G,2,FALSE)))</f>
        <v/>
      </c>
      <c r="H753" s="2" t="str">
        <f>IF(ISERROR(VLOOKUP(A753,'Cadastro-Estoque'!A:G,1,FALSE)),"",VLOOKUP(A753,'Cadastro-Estoque'!A:G,3,FALSE))</f>
        <v/>
      </c>
      <c r="I753" s="209" t="str">
        <f>IF(A753="","",INDEX(Boletim!F762:F871,IFERROR(MATCH(Saidas!A753,'Cadastro-Estoque'!A761:A870,0)," ")))</f>
        <v/>
      </c>
    </row>
    <row r="754" spans="5:9" ht="18.75" customHeight="1" x14ac:dyDescent="0.25">
      <c r="E754" s="2" t="str">
        <f t="shared" si="14"/>
        <v/>
      </c>
      <c r="F754" s="2" t="str">
        <f>IF(ISBLANK(A754),"",IF(ISERROR(VLOOKUP(A754,'Cadastro-Estoque'!A:G,1,FALSE)),"Produto não cadastrado",VLOOKUP(A754,'Cadastro-Estoque'!A:G,4,FALSE)))</f>
        <v/>
      </c>
      <c r="G754" s="2" t="str">
        <f>IF(ISBLANK(A754),"",IF(ISERROR(VLOOKUP(A754,'Cadastro-Estoque'!A:G,1,FALSE)),"Produto não cadastrado",VLOOKUP(A754,'Cadastro-Estoque'!A:G,2,FALSE)))</f>
        <v/>
      </c>
      <c r="H754" s="2" t="str">
        <f>IF(ISERROR(VLOOKUP(A754,'Cadastro-Estoque'!A:G,1,FALSE)),"",VLOOKUP(A754,'Cadastro-Estoque'!A:G,3,FALSE))</f>
        <v/>
      </c>
      <c r="I754" s="209" t="str">
        <f>IF(A754="","",INDEX(Boletim!F763:F872,IFERROR(MATCH(Saidas!A754,'Cadastro-Estoque'!A762:A871,0)," ")))</f>
        <v/>
      </c>
    </row>
    <row r="755" spans="5:9" ht="18.75" customHeight="1" x14ac:dyDescent="0.25">
      <c r="E755" s="2" t="str">
        <f t="shared" si="14"/>
        <v/>
      </c>
      <c r="F755" s="2" t="str">
        <f>IF(ISBLANK(A755),"",IF(ISERROR(VLOOKUP(A755,'Cadastro-Estoque'!A:G,1,FALSE)),"Produto não cadastrado",VLOOKUP(A755,'Cadastro-Estoque'!A:G,4,FALSE)))</f>
        <v/>
      </c>
      <c r="G755" s="2" t="str">
        <f>IF(ISBLANK(A755),"",IF(ISERROR(VLOOKUP(A755,'Cadastro-Estoque'!A:G,1,FALSE)),"Produto não cadastrado",VLOOKUP(A755,'Cadastro-Estoque'!A:G,2,FALSE)))</f>
        <v/>
      </c>
      <c r="H755" s="2" t="str">
        <f>IF(ISERROR(VLOOKUP(A755,'Cadastro-Estoque'!A:G,1,FALSE)),"",VLOOKUP(A755,'Cadastro-Estoque'!A:G,3,FALSE))</f>
        <v/>
      </c>
      <c r="I755" s="209" t="str">
        <f>IF(A755="","",INDEX(Boletim!F764:F873,IFERROR(MATCH(Saidas!A755,'Cadastro-Estoque'!A763:A872,0)," ")))</f>
        <v/>
      </c>
    </row>
    <row r="756" spans="5:9" ht="18.75" customHeight="1" x14ac:dyDescent="0.25">
      <c r="E756" s="2" t="str">
        <f t="shared" si="14"/>
        <v/>
      </c>
      <c r="F756" s="2" t="str">
        <f>IF(ISBLANK(A756),"",IF(ISERROR(VLOOKUP(A756,'Cadastro-Estoque'!A:G,1,FALSE)),"Produto não cadastrado",VLOOKUP(A756,'Cadastro-Estoque'!A:G,4,FALSE)))</f>
        <v/>
      </c>
      <c r="G756" s="2" t="str">
        <f>IF(ISBLANK(A756),"",IF(ISERROR(VLOOKUP(A756,'Cadastro-Estoque'!A:G,1,FALSE)),"Produto não cadastrado",VLOOKUP(A756,'Cadastro-Estoque'!A:G,2,FALSE)))</f>
        <v/>
      </c>
      <c r="H756" s="2" t="str">
        <f>IF(ISERROR(VLOOKUP(A756,'Cadastro-Estoque'!A:G,1,FALSE)),"",VLOOKUP(A756,'Cadastro-Estoque'!A:G,3,FALSE))</f>
        <v/>
      </c>
      <c r="I756" s="209" t="str">
        <f>IF(A756="","",INDEX(Boletim!F765:F874,IFERROR(MATCH(Saidas!A756,'Cadastro-Estoque'!A764:A873,0)," ")))</f>
        <v/>
      </c>
    </row>
    <row r="757" spans="5:9" ht="18.75" customHeight="1" x14ac:dyDescent="0.25">
      <c r="E757" s="2" t="str">
        <f t="shared" si="14"/>
        <v/>
      </c>
      <c r="F757" s="2" t="str">
        <f>IF(ISBLANK(A757),"",IF(ISERROR(VLOOKUP(A757,'Cadastro-Estoque'!A:G,1,FALSE)),"Produto não cadastrado",VLOOKUP(A757,'Cadastro-Estoque'!A:G,4,FALSE)))</f>
        <v/>
      </c>
      <c r="G757" s="2" t="str">
        <f>IF(ISBLANK(A757),"",IF(ISERROR(VLOOKUP(A757,'Cadastro-Estoque'!A:G,1,FALSE)),"Produto não cadastrado",VLOOKUP(A757,'Cadastro-Estoque'!A:G,2,FALSE)))</f>
        <v/>
      </c>
      <c r="H757" s="2" t="str">
        <f>IF(ISERROR(VLOOKUP(A757,'Cadastro-Estoque'!A:G,1,FALSE)),"",VLOOKUP(A757,'Cadastro-Estoque'!A:G,3,FALSE))</f>
        <v/>
      </c>
      <c r="I757" s="209" t="str">
        <f>IF(A757="","",INDEX(Boletim!F766:F875,IFERROR(MATCH(Saidas!A757,'Cadastro-Estoque'!A765:A874,0)," ")))</f>
        <v/>
      </c>
    </row>
    <row r="758" spans="5:9" ht="18.75" customHeight="1" x14ac:dyDescent="0.25">
      <c r="E758" s="2" t="str">
        <f t="shared" si="14"/>
        <v/>
      </c>
      <c r="F758" s="2" t="str">
        <f>IF(ISBLANK(A758),"",IF(ISERROR(VLOOKUP(A758,'Cadastro-Estoque'!A:G,1,FALSE)),"Produto não cadastrado",VLOOKUP(A758,'Cadastro-Estoque'!A:G,4,FALSE)))</f>
        <v/>
      </c>
      <c r="G758" s="2" t="str">
        <f>IF(ISBLANK(A758),"",IF(ISERROR(VLOOKUP(A758,'Cadastro-Estoque'!A:G,1,FALSE)),"Produto não cadastrado",VLOOKUP(A758,'Cadastro-Estoque'!A:G,2,FALSE)))</f>
        <v/>
      </c>
      <c r="H758" s="2" t="str">
        <f>IF(ISERROR(VLOOKUP(A758,'Cadastro-Estoque'!A:G,1,FALSE)),"",VLOOKUP(A758,'Cadastro-Estoque'!A:G,3,FALSE))</f>
        <v/>
      </c>
      <c r="I758" s="209" t="str">
        <f>IF(A758="","",INDEX(Boletim!F767:F876,IFERROR(MATCH(Saidas!A758,'Cadastro-Estoque'!A766:A875,0)," ")))</f>
        <v/>
      </c>
    </row>
    <row r="759" spans="5:9" ht="18.75" customHeight="1" x14ac:dyDescent="0.25">
      <c r="E759" s="2" t="str">
        <f t="shared" si="14"/>
        <v/>
      </c>
      <c r="F759" s="2" t="str">
        <f>IF(ISBLANK(A759),"",IF(ISERROR(VLOOKUP(A759,'Cadastro-Estoque'!A:G,1,FALSE)),"Produto não cadastrado",VLOOKUP(A759,'Cadastro-Estoque'!A:G,4,FALSE)))</f>
        <v/>
      </c>
      <c r="G759" s="2" t="str">
        <f>IF(ISBLANK(A759),"",IF(ISERROR(VLOOKUP(A759,'Cadastro-Estoque'!A:G,1,FALSE)),"Produto não cadastrado",VLOOKUP(A759,'Cadastro-Estoque'!A:G,2,FALSE)))</f>
        <v/>
      </c>
      <c r="H759" s="2" t="str">
        <f>IF(ISERROR(VLOOKUP(A759,'Cadastro-Estoque'!A:G,1,FALSE)),"",VLOOKUP(A759,'Cadastro-Estoque'!A:G,3,FALSE))</f>
        <v/>
      </c>
      <c r="I759" s="209" t="str">
        <f>IF(A759="","",INDEX(Boletim!F768:F877,IFERROR(MATCH(Saidas!A759,'Cadastro-Estoque'!A767:A876,0)," ")))</f>
        <v/>
      </c>
    </row>
    <row r="760" spans="5:9" ht="18.75" customHeight="1" x14ac:dyDescent="0.25">
      <c r="E760" s="2" t="str">
        <f t="shared" si="14"/>
        <v/>
      </c>
      <c r="F760" s="2" t="str">
        <f>IF(ISBLANK(A760),"",IF(ISERROR(VLOOKUP(A760,'Cadastro-Estoque'!A:G,1,FALSE)),"Produto não cadastrado",VLOOKUP(A760,'Cadastro-Estoque'!A:G,4,FALSE)))</f>
        <v/>
      </c>
      <c r="G760" s="2" t="str">
        <f>IF(ISBLANK(A760),"",IF(ISERROR(VLOOKUP(A760,'Cadastro-Estoque'!A:G,1,FALSE)),"Produto não cadastrado",VLOOKUP(A760,'Cadastro-Estoque'!A:G,2,FALSE)))</f>
        <v/>
      </c>
      <c r="H760" s="2" t="str">
        <f>IF(ISERROR(VLOOKUP(A760,'Cadastro-Estoque'!A:G,1,FALSE)),"",VLOOKUP(A760,'Cadastro-Estoque'!A:G,3,FALSE))</f>
        <v/>
      </c>
      <c r="I760" s="209" t="str">
        <f>IF(A760="","",INDEX(Boletim!F769:F878,IFERROR(MATCH(Saidas!A760,'Cadastro-Estoque'!A768:A877,0)," ")))</f>
        <v/>
      </c>
    </row>
    <row r="761" spans="5:9" ht="18.75" customHeight="1" x14ac:dyDescent="0.25">
      <c r="E761" s="2" t="str">
        <f t="shared" si="14"/>
        <v/>
      </c>
      <c r="F761" s="2" t="str">
        <f>IF(ISBLANK(A761),"",IF(ISERROR(VLOOKUP(A761,'Cadastro-Estoque'!A:G,1,FALSE)),"Produto não cadastrado",VLOOKUP(A761,'Cadastro-Estoque'!A:G,4,FALSE)))</f>
        <v/>
      </c>
      <c r="G761" s="2" t="str">
        <f>IF(ISBLANK(A761),"",IF(ISERROR(VLOOKUP(A761,'Cadastro-Estoque'!A:G,1,FALSE)),"Produto não cadastrado",VLOOKUP(A761,'Cadastro-Estoque'!A:G,2,FALSE)))</f>
        <v/>
      </c>
      <c r="H761" s="2" t="str">
        <f>IF(ISERROR(VLOOKUP(A761,'Cadastro-Estoque'!A:G,1,FALSE)),"",VLOOKUP(A761,'Cadastro-Estoque'!A:G,3,FALSE))</f>
        <v/>
      </c>
      <c r="I761" s="209" t="str">
        <f>IF(A761="","",INDEX(Boletim!F770:F879,IFERROR(MATCH(Saidas!A761,'Cadastro-Estoque'!A769:A878,0)," ")))</f>
        <v/>
      </c>
    </row>
    <row r="762" spans="5:9" ht="18.75" customHeight="1" x14ac:dyDescent="0.25">
      <c r="E762" s="2" t="str">
        <f t="shared" si="14"/>
        <v/>
      </c>
      <c r="F762" s="2" t="str">
        <f>IF(ISBLANK(A762),"",IF(ISERROR(VLOOKUP(A762,'Cadastro-Estoque'!A:G,1,FALSE)),"Produto não cadastrado",VLOOKUP(A762,'Cadastro-Estoque'!A:G,4,FALSE)))</f>
        <v/>
      </c>
      <c r="G762" s="2" t="str">
        <f>IF(ISBLANK(A762),"",IF(ISERROR(VLOOKUP(A762,'Cadastro-Estoque'!A:G,1,FALSE)),"Produto não cadastrado",VLOOKUP(A762,'Cadastro-Estoque'!A:G,2,FALSE)))</f>
        <v/>
      </c>
      <c r="H762" s="2" t="str">
        <f>IF(ISERROR(VLOOKUP(A762,'Cadastro-Estoque'!A:G,1,FALSE)),"",VLOOKUP(A762,'Cadastro-Estoque'!A:G,3,FALSE))</f>
        <v/>
      </c>
      <c r="I762" s="209" t="str">
        <f>IF(A762="","",INDEX(Boletim!F771:F880,IFERROR(MATCH(Saidas!A762,'Cadastro-Estoque'!A770:A879,0)," ")))</f>
        <v/>
      </c>
    </row>
    <row r="763" spans="5:9" ht="18.75" customHeight="1" x14ac:dyDescent="0.25">
      <c r="E763" s="2" t="str">
        <f t="shared" si="14"/>
        <v/>
      </c>
      <c r="F763" s="2" t="str">
        <f>IF(ISBLANK(A763),"",IF(ISERROR(VLOOKUP(A763,'Cadastro-Estoque'!A:G,1,FALSE)),"Produto não cadastrado",VLOOKUP(A763,'Cadastro-Estoque'!A:G,4,FALSE)))</f>
        <v/>
      </c>
      <c r="G763" s="2" t="str">
        <f>IF(ISBLANK(A763),"",IF(ISERROR(VLOOKUP(A763,'Cadastro-Estoque'!A:G,1,FALSE)),"Produto não cadastrado",VLOOKUP(A763,'Cadastro-Estoque'!A:G,2,FALSE)))</f>
        <v/>
      </c>
      <c r="H763" s="2" t="str">
        <f>IF(ISERROR(VLOOKUP(A763,'Cadastro-Estoque'!A:G,1,FALSE)),"",VLOOKUP(A763,'Cadastro-Estoque'!A:G,3,FALSE))</f>
        <v/>
      </c>
      <c r="I763" s="209" t="str">
        <f>IF(A763="","",INDEX(Boletim!F772:F881,IFERROR(MATCH(Saidas!A763,'Cadastro-Estoque'!A771:A880,0)," ")))</f>
        <v/>
      </c>
    </row>
    <row r="764" spans="5:9" ht="18.75" customHeight="1" x14ac:dyDescent="0.25">
      <c r="E764" s="2" t="str">
        <f t="shared" si="14"/>
        <v/>
      </c>
      <c r="F764" s="2" t="str">
        <f>IF(ISBLANK(A764),"",IF(ISERROR(VLOOKUP(A764,'Cadastro-Estoque'!A:G,1,FALSE)),"Produto não cadastrado",VLOOKUP(A764,'Cadastro-Estoque'!A:G,4,FALSE)))</f>
        <v/>
      </c>
      <c r="G764" s="2" t="str">
        <f>IF(ISBLANK(A764),"",IF(ISERROR(VLOOKUP(A764,'Cadastro-Estoque'!A:G,1,FALSE)),"Produto não cadastrado",VLOOKUP(A764,'Cadastro-Estoque'!A:G,2,FALSE)))</f>
        <v/>
      </c>
      <c r="H764" s="2" t="str">
        <f>IF(ISERROR(VLOOKUP(A764,'Cadastro-Estoque'!A:G,1,FALSE)),"",VLOOKUP(A764,'Cadastro-Estoque'!A:G,3,FALSE))</f>
        <v/>
      </c>
      <c r="I764" s="209" t="str">
        <f>IF(A764="","",INDEX(Boletim!F773:F882,IFERROR(MATCH(Saidas!A764,'Cadastro-Estoque'!A772:A881,0)," ")))</f>
        <v/>
      </c>
    </row>
    <row r="765" spans="5:9" ht="18.75" customHeight="1" x14ac:dyDescent="0.25">
      <c r="E765" s="2" t="str">
        <f t="shared" si="14"/>
        <v/>
      </c>
      <c r="F765" s="2" t="str">
        <f>IF(ISBLANK(A765),"",IF(ISERROR(VLOOKUP(A765,'Cadastro-Estoque'!A:G,1,FALSE)),"Produto não cadastrado",VLOOKUP(A765,'Cadastro-Estoque'!A:G,4,FALSE)))</f>
        <v/>
      </c>
      <c r="G765" s="2" t="str">
        <f>IF(ISBLANK(A765),"",IF(ISERROR(VLOOKUP(A765,'Cadastro-Estoque'!A:G,1,FALSE)),"Produto não cadastrado",VLOOKUP(A765,'Cadastro-Estoque'!A:G,2,FALSE)))</f>
        <v/>
      </c>
      <c r="H765" s="2" t="str">
        <f>IF(ISERROR(VLOOKUP(A765,'Cadastro-Estoque'!A:G,1,FALSE)),"",VLOOKUP(A765,'Cadastro-Estoque'!A:G,3,FALSE))</f>
        <v/>
      </c>
      <c r="I765" s="209" t="str">
        <f>IF(A765="","",INDEX(Boletim!F774:F883,IFERROR(MATCH(Saidas!A765,'Cadastro-Estoque'!A773:A882,0)," ")))</f>
        <v/>
      </c>
    </row>
    <row r="766" spans="5:9" ht="18.75" customHeight="1" x14ac:dyDescent="0.25">
      <c r="E766" s="2" t="str">
        <f t="shared" si="14"/>
        <v/>
      </c>
      <c r="F766" s="2" t="str">
        <f>IF(ISBLANK(A766),"",IF(ISERROR(VLOOKUP(A766,'Cadastro-Estoque'!A:G,1,FALSE)),"Produto não cadastrado",VLOOKUP(A766,'Cadastro-Estoque'!A:G,4,FALSE)))</f>
        <v/>
      </c>
      <c r="G766" s="2" t="str">
        <f>IF(ISBLANK(A766),"",IF(ISERROR(VLOOKUP(A766,'Cadastro-Estoque'!A:G,1,FALSE)),"Produto não cadastrado",VLOOKUP(A766,'Cadastro-Estoque'!A:G,2,FALSE)))</f>
        <v/>
      </c>
      <c r="H766" s="2" t="str">
        <f>IF(ISERROR(VLOOKUP(A766,'Cadastro-Estoque'!A:G,1,FALSE)),"",VLOOKUP(A766,'Cadastro-Estoque'!A:G,3,FALSE))</f>
        <v/>
      </c>
      <c r="I766" s="209" t="str">
        <f>IF(A766="","",INDEX(Boletim!F775:F884,IFERROR(MATCH(Saidas!A766,'Cadastro-Estoque'!A774:A883,0)," ")))</f>
        <v/>
      </c>
    </row>
    <row r="767" spans="5:9" ht="18.75" customHeight="1" x14ac:dyDescent="0.25">
      <c r="E767" s="2" t="str">
        <f t="shared" si="14"/>
        <v/>
      </c>
      <c r="F767" s="2" t="str">
        <f>IF(ISBLANK(A767),"",IF(ISERROR(VLOOKUP(A767,'Cadastro-Estoque'!A:G,1,FALSE)),"Produto não cadastrado",VLOOKUP(A767,'Cadastro-Estoque'!A:G,4,FALSE)))</f>
        <v/>
      </c>
      <c r="G767" s="2" t="str">
        <f>IF(ISBLANK(A767),"",IF(ISERROR(VLOOKUP(A767,'Cadastro-Estoque'!A:G,1,FALSE)),"Produto não cadastrado",VLOOKUP(A767,'Cadastro-Estoque'!A:G,2,FALSE)))</f>
        <v/>
      </c>
      <c r="H767" s="2" t="str">
        <f>IF(ISERROR(VLOOKUP(A767,'Cadastro-Estoque'!A:G,1,FALSE)),"",VLOOKUP(A767,'Cadastro-Estoque'!A:G,3,FALSE))</f>
        <v/>
      </c>
      <c r="I767" s="209" t="str">
        <f>IF(A767="","",INDEX(Boletim!F776:F885,IFERROR(MATCH(Saidas!A767,'Cadastro-Estoque'!A775:A884,0)," ")))</f>
        <v/>
      </c>
    </row>
    <row r="768" spans="5:9" ht="18.75" customHeight="1" x14ac:dyDescent="0.25">
      <c r="E768" s="2" t="str">
        <f t="shared" si="14"/>
        <v/>
      </c>
      <c r="F768" s="2" t="str">
        <f>IF(ISBLANK(A768),"",IF(ISERROR(VLOOKUP(A768,'Cadastro-Estoque'!A:G,1,FALSE)),"Produto não cadastrado",VLOOKUP(A768,'Cadastro-Estoque'!A:G,4,FALSE)))</f>
        <v/>
      </c>
      <c r="G768" s="2" t="str">
        <f>IF(ISBLANK(A768),"",IF(ISERROR(VLOOKUP(A768,'Cadastro-Estoque'!A:G,1,FALSE)),"Produto não cadastrado",VLOOKUP(A768,'Cadastro-Estoque'!A:G,2,FALSE)))</f>
        <v/>
      </c>
      <c r="H768" s="2" t="str">
        <f>IF(ISERROR(VLOOKUP(A768,'Cadastro-Estoque'!A:G,1,FALSE)),"",VLOOKUP(A768,'Cadastro-Estoque'!A:G,3,FALSE))</f>
        <v/>
      </c>
      <c r="I768" s="209" t="str">
        <f>IF(A768="","",INDEX(Boletim!F777:F886,IFERROR(MATCH(Saidas!A768,'Cadastro-Estoque'!A776:A885,0)," ")))</f>
        <v/>
      </c>
    </row>
    <row r="769" spans="5:9" ht="18.75" customHeight="1" x14ac:dyDescent="0.25">
      <c r="E769" s="2" t="str">
        <f t="shared" si="14"/>
        <v/>
      </c>
      <c r="F769" s="2" t="str">
        <f>IF(ISBLANK(A769),"",IF(ISERROR(VLOOKUP(A769,'Cadastro-Estoque'!A:G,1,FALSE)),"Produto não cadastrado",VLOOKUP(A769,'Cadastro-Estoque'!A:G,4,FALSE)))</f>
        <v/>
      </c>
      <c r="G769" s="2" t="str">
        <f>IF(ISBLANK(A769),"",IF(ISERROR(VLOOKUP(A769,'Cadastro-Estoque'!A:G,1,FALSE)),"Produto não cadastrado",VLOOKUP(A769,'Cadastro-Estoque'!A:G,2,FALSE)))</f>
        <v/>
      </c>
      <c r="H769" s="2" t="str">
        <f>IF(ISERROR(VLOOKUP(A769,'Cadastro-Estoque'!A:G,1,FALSE)),"",VLOOKUP(A769,'Cadastro-Estoque'!A:G,3,FALSE))</f>
        <v/>
      </c>
      <c r="I769" s="209" t="str">
        <f>IF(A769="","",INDEX(Boletim!F778:F887,IFERROR(MATCH(Saidas!A769,'Cadastro-Estoque'!A777:A886,0)," ")))</f>
        <v/>
      </c>
    </row>
    <row r="770" spans="5:9" ht="18.75" customHeight="1" x14ac:dyDescent="0.25">
      <c r="E770" s="2" t="str">
        <f t="shared" si="14"/>
        <v/>
      </c>
      <c r="F770" s="2" t="str">
        <f>IF(ISBLANK(A770),"",IF(ISERROR(VLOOKUP(A770,'Cadastro-Estoque'!A:G,1,FALSE)),"Produto não cadastrado",VLOOKUP(A770,'Cadastro-Estoque'!A:G,4,FALSE)))</f>
        <v/>
      </c>
      <c r="G770" s="2" t="str">
        <f>IF(ISBLANK(A770),"",IF(ISERROR(VLOOKUP(A770,'Cadastro-Estoque'!A:G,1,FALSE)),"Produto não cadastrado",VLOOKUP(A770,'Cadastro-Estoque'!A:G,2,FALSE)))</f>
        <v/>
      </c>
      <c r="H770" s="2" t="str">
        <f>IF(ISERROR(VLOOKUP(A770,'Cadastro-Estoque'!A:G,1,FALSE)),"",VLOOKUP(A770,'Cadastro-Estoque'!A:G,3,FALSE))</f>
        <v/>
      </c>
      <c r="I770" s="209" t="str">
        <f>IF(A770="","",INDEX(Boletim!F779:F888,IFERROR(MATCH(Saidas!A770,'Cadastro-Estoque'!A778:A887,0)," ")))</f>
        <v/>
      </c>
    </row>
    <row r="771" spans="5:9" ht="18.75" customHeight="1" x14ac:dyDescent="0.25">
      <c r="E771" s="2" t="str">
        <f t="shared" si="14"/>
        <v/>
      </c>
      <c r="F771" s="2" t="str">
        <f>IF(ISBLANK(A771),"",IF(ISERROR(VLOOKUP(A771,'Cadastro-Estoque'!A:G,1,FALSE)),"Produto não cadastrado",VLOOKUP(A771,'Cadastro-Estoque'!A:G,4,FALSE)))</f>
        <v/>
      </c>
      <c r="G771" s="2" t="str">
        <f>IF(ISBLANK(A771),"",IF(ISERROR(VLOOKUP(A771,'Cadastro-Estoque'!A:G,1,FALSE)),"Produto não cadastrado",VLOOKUP(A771,'Cadastro-Estoque'!A:G,2,FALSE)))</f>
        <v/>
      </c>
      <c r="H771" s="2" t="str">
        <f>IF(ISERROR(VLOOKUP(A771,'Cadastro-Estoque'!A:G,1,FALSE)),"",VLOOKUP(A771,'Cadastro-Estoque'!A:G,3,FALSE))</f>
        <v/>
      </c>
      <c r="I771" s="209" t="str">
        <f>IF(A771="","",INDEX(Boletim!F780:F889,IFERROR(MATCH(Saidas!A771,'Cadastro-Estoque'!A779:A888,0)," ")))</f>
        <v/>
      </c>
    </row>
    <row r="772" spans="5:9" ht="18.75" customHeight="1" x14ac:dyDescent="0.25">
      <c r="E772" s="2" t="str">
        <f t="shared" ref="E772:E835" si="15">IF(ISBLANK(A772),"",C772*D772)</f>
        <v/>
      </c>
      <c r="F772" s="2" t="str">
        <f>IF(ISBLANK(A772),"",IF(ISERROR(VLOOKUP(A772,'Cadastro-Estoque'!A:G,1,FALSE)),"Produto não cadastrado",VLOOKUP(A772,'Cadastro-Estoque'!A:G,4,FALSE)))</f>
        <v/>
      </c>
      <c r="G772" s="2" t="str">
        <f>IF(ISBLANK(A772),"",IF(ISERROR(VLOOKUP(A772,'Cadastro-Estoque'!A:G,1,FALSE)),"Produto não cadastrado",VLOOKUP(A772,'Cadastro-Estoque'!A:G,2,FALSE)))</f>
        <v/>
      </c>
      <c r="H772" s="2" t="str">
        <f>IF(ISERROR(VLOOKUP(A772,'Cadastro-Estoque'!A:G,1,FALSE)),"",VLOOKUP(A772,'Cadastro-Estoque'!A:G,3,FALSE))</f>
        <v/>
      </c>
      <c r="I772" s="209" t="str">
        <f>IF(A772="","",INDEX(Boletim!F781:F890,IFERROR(MATCH(Saidas!A772,'Cadastro-Estoque'!A780:A889,0)," ")))</f>
        <v/>
      </c>
    </row>
    <row r="773" spans="5:9" ht="18.75" customHeight="1" x14ac:dyDescent="0.25">
      <c r="E773" s="2" t="str">
        <f t="shared" si="15"/>
        <v/>
      </c>
      <c r="F773" s="2" t="str">
        <f>IF(ISBLANK(A773),"",IF(ISERROR(VLOOKUP(A773,'Cadastro-Estoque'!A:G,1,FALSE)),"Produto não cadastrado",VLOOKUP(A773,'Cadastro-Estoque'!A:G,4,FALSE)))</f>
        <v/>
      </c>
      <c r="G773" s="2" t="str">
        <f>IF(ISBLANK(A773),"",IF(ISERROR(VLOOKUP(A773,'Cadastro-Estoque'!A:G,1,FALSE)),"Produto não cadastrado",VLOOKUP(A773,'Cadastro-Estoque'!A:G,2,FALSE)))</f>
        <v/>
      </c>
      <c r="H773" s="2" t="str">
        <f>IF(ISERROR(VLOOKUP(A773,'Cadastro-Estoque'!A:G,1,FALSE)),"",VLOOKUP(A773,'Cadastro-Estoque'!A:G,3,FALSE))</f>
        <v/>
      </c>
      <c r="I773" s="209" t="str">
        <f>IF(A773="","",INDEX(Boletim!F782:F891,IFERROR(MATCH(Saidas!A773,'Cadastro-Estoque'!A781:A890,0)," ")))</f>
        <v/>
      </c>
    </row>
    <row r="774" spans="5:9" ht="18.75" customHeight="1" x14ac:dyDescent="0.25">
      <c r="E774" s="2" t="str">
        <f t="shared" si="15"/>
        <v/>
      </c>
      <c r="F774" s="2" t="str">
        <f>IF(ISBLANK(A774),"",IF(ISERROR(VLOOKUP(A774,'Cadastro-Estoque'!A:G,1,FALSE)),"Produto não cadastrado",VLOOKUP(A774,'Cadastro-Estoque'!A:G,4,FALSE)))</f>
        <v/>
      </c>
      <c r="G774" s="2" t="str">
        <f>IF(ISBLANK(A774),"",IF(ISERROR(VLOOKUP(A774,'Cadastro-Estoque'!A:G,1,FALSE)),"Produto não cadastrado",VLOOKUP(A774,'Cadastro-Estoque'!A:G,2,FALSE)))</f>
        <v/>
      </c>
      <c r="H774" s="2" t="str">
        <f>IF(ISERROR(VLOOKUP(A774,'Cadastro-Estoque'!A:G,1,FALSE)),"",VLOOKUP(A774,'Cadastro-Estoque'!A:G,3,FALSE))</f>
        <v/>
      </c>
      <c r="I774" s="209" t="str">
        <f>IF(A774="","",INDEX(Boletim!F783:F892,IFERROR(MATCH(Saidas!A774,'Cadastro-Estoque'!A782:A891,0)," ")))</f>
        <v/>
      </c>
    </row>
    <row r="775" spans="5:9" ht="18.75" customHeight="1" x14ac:dyDescent="0.25">
      <c r="E775" s="2" t="str">
        <f t="shared" si="15"/>
        <v/>
      </c>
      <c r="F775" s="2" t="str">
        <f>IF(ISBLANK(A775),"",IF(ISERROR(VLOOKUP(A775,'Cadastro-Estoque'!A:G,1,FALSE)),"Produto não cadastrado",VLOOKUP(A775,'Cadastro-Estoque'!A:G,4,FALSE)))</f>
        <v/>
      </c>
      <c r="G775" s="2" t="str">
        <f>IF(ISBLANK(A775),"",IF(ISERROR(VLOOKUP(A775,'Cadastro-Estoque'!A:G,1,FALSE)),"Produto não cadastrado",VLOOKUP(A775,'Cadastro-Estoque'!A:G,2,FALSE)))</f>
        <v/>
      </c>
      <c r="H775" s="2" t="str">
        <f>IF(ISERROR(VLOOKUP(A775,'Cadastro-Estoque'!A:G,1,FALSE)),"",VLOOKUP(A775,'Cadastro-Estoque'!A:G,3,FALSE))</f>
        <v/>
      </c>
      <c r="I775" s="209" t="str">
        <f>IF(A775="","",INDEX(Boletim!F784:F893,IFERROR(MATCH(Saidas!A775,'Cadastro-Estoque'!A783:A892,0)," ")))</f>
        <v/>
      </c>
    </row>
    <row r="776" spans="5:9" ht="18.75" customHeight="1" x14ac:dyDescent="0.25">
      <c r="E776" s="2" t="str">
        <f t="shared" si="15"/>
        <v/>
      </c>
      <c r="F776" s="2" t="str">
        <f>IF(ISBLANK(A776),"",IF(ISERROR(VLOOKUP(A776,'Cadastro-Estoque'!A:G,1,FALSE)),"Produto não cadastrado",VLOOKUP(A776,'Cadastro-Estoque'!A:G,4,FALSE)))</f>
        <v/>
      </c>
      <c r="G776" s="2" t="str">
        <f>IF(ISBLANK(A776),"",IF(ISERROR(VLOOKUP(A776,'Cadastro-Estoque'!A:G,1,FALSE)),"Produto não cadastrado",VLOOKUP(A776,'Cadastro-Estoque'!A:G,2,FALSE)))</f>
        <v/>
      </c>
      <c r="H776" s="2" t="str">
        <f>IF(ISERROR(VLOOKUP(A776,'Cadastro-Estoque'!A:G,1,FALSE)),"",VLOOKUP(A776,'Cadastro-Estoque'!A:G,3,FALSE))</f>
        <v/>
      </c>
      <c r="I776" s="209" t="str">
        <f>IF(A776="","",INDEX(Boletim!F785:F894,IFERROR(MATCH(Saidas!A776,'Cadastro-Estoque'!A784:A893,0)," ")))</f>
        <v/>
      </c>
    </row>
    <row r="777" spans="5:9" ht="18.75" customHeight="1" x14ac:dyDescent="0.25">
      <c r="E777" s="2" t="str">
        <f t="shared" si="15"/>
        <v/>
      </c>
      <c r="F777" s="2" t="str">
        <f>IF(ISBLANK(A777),"",IF(ISERROR(VLOOKUP(A777,'Cadastro-Estoque'!A:G,1,FALSE)),"Produto não cadastrado",VLOOKUP(A777,'Cadastro-Estoque'!A:G,4,FALSE)))</f>
        <v/>
      </c>
      <c r="G777" s="2" t="str">
        <f>IF(ISBLANK(A777),"",IF(ISERROR(VLOOKUP(A777,'Cadastro-Estoque'!A:G,1,FALSE)),"Produto não cadastrado",VLOOKUP(A777,'Cadastro-Estoque'!A:G,2,FALSE)))</f>
        <v/>
      </c>
      <c r="H777" s="2" t="str">
        <f>IF(ISERROR(VLOOKUP(A777,'Cadastro-Estoque'!A:G,1,FALSE)),"",VLOOKUP(A777,'Cadastro-Estoque'!A:G,3,FALSE))</f>
        <v/>
      </c>
      <c r="I777" s="209" t="str">
        <f>IF(A777="","",INDEX(Boletim!F786:F895,IFERROR(MATCH(Saidas!A777,'Cadastro-Estoque'!A785:A894,0)," ")))</f>
        <v/>
      </c>
    </row>
    <row r="778" spans="5:9" ht="18.75" customHeight="1" x14ac:dyDescent="0.25">
      <c r="E778" s="2" t="str">
        <f t="shared" si="15"/>
        <v/>
      </c>
      <c r="F778" s="2" t="str">
        <f>IF(ISBLANK(A778),"",IF(ISERROR(VLOOKUP(A778,'Cadastro-Estoque'!A:G,1,FALSE)),"Produto não cadastrado",VLOOKUP(A778,'Cadastro-Estoque'!A:G,4,FALSE)))</f>
        <v/>
      </c>
      <c r="G778" s="2" t="str">
        <f>IF(ISBLANK(A778),"",IF(ISERROR(VLOOKUP(A778,'Cadastro-Estoque'!A:G,1,FALSE)),"Produto não cadastrado",VLOOKUP(A778,'Cadastro-Estoque'!A:G,2,FALSE)))</f>
        <v/>
      </c>
      <c r="H778" s="2" t="str">
        <f>IF(ISERROR(VLOOKUP(A778,'Cadastro-Estoque'!A:G,1,FALSE)),"",VLOOKUP(A778,'Cadastro-Estoque'!A:G,3,FALSE))</f>
        <v/>
      </c>
      <c r="I778" s="209" t="str">
        <f>IF(A778="","",INDEX(Boletim!F787:F896,IFERROR(MATCH(Saidas!A778,'Cadastro-Estoque'!A786:A895,0)," ")))</f>
        <v/>
      </c>
    </row>
    <row r="779" spans="5:9" ht="18.75" customHeight="1" x14ac:dyDescent="0.25">
      <c r="E779" s="2" t="str">
        <f t="shared" si="15"/>
        <v/>
      </c>
      <c r="F779" s="2" t="str">
        <f>IF(ISBLANK(A779),"",IF(ISERROR(VLOOKUP(A779,'Cadastro-Estoque'!A:G,1,FALSE)),"Produto não cadastrado",VLOOKUP(A779,'Cadastro-Estoque'!A:G,4,FALSE)))</f>
        <v/>
      </c>
      <c r="G779" s="2" t="str">
        <f>IF(ISBLANK(A779),"",IF(ISERROR(VLOOKUP(A779,'Cadastro-Estoque'!A:G,1,FALSE)),"Produto não cadastrado",VLOOKUP(A779,'Cadastro-Estoque'!A:G,2,FALSE)))</f>
        <v/>
      </c>
      <c r="H779" s="2" t="str">
        <f>IF(ISERROR(VLOOKUP(A779,'Cadastro-Estoque'!A:G,1,FALSE)),"",VLOOKUP(A779,'Cadastro-Estoque'!A:G,3,FALSE))</f>
        <v/>
      </c>
      <c r="I779" s="209" t="str">
        <f>IF(A779="","",INDEX(Boletim!F788:F897,IFERROR(MATCH(Saidas!A779,'Cadastro-Estoque'!A787:A896,0)," ")))</f>
        <v/>
      </c>
    </row>
    <row r="780" spans="5:9" ht="18.75" customHeight="1" x14ac:dyDescent="0.25">
      <c r="E780" s="2" t="str">
        <f t="shared" si="15"/>
        <v/>
      </c>
      <c r="F780" s="2" t="str">
        <f>IF(ISBLANK(A780),"",IF(ISERROR(VLOOKUP(A780,'Cadastro-Estoque'!A:G,1,FALSE)),"Produto não cadastrado",VLOOKUP(A780,'Cadastro-Estoque'!A:G,4,FALSE)))</f>
        <v/>
      </c>
      <c r="G780" s="2" t="str">
        <f>IF(ISBLANK(A780),"",IF(ISERROR(VLOOKUP(A780,'Cadastro-Estoque'!A:G,1,FALSE)),"Produto não cadastrado",VLOOKUP(A780,'Cadastro-Estoque'!A:G,2,FALSE)))</f>
        <v/>
      </c>
      <c r="H780" s="2" t="str">
        <f>IF(ISERROR(VLOOKUP(A780,'Cadastro-Estoque'!A:G,1,FALSE)),"",VLOOKUP(A780,'Cadastro-Estoque'!A:G,3,FALSE))</f>
        <v/>
      </c>
      <c r="I780" s="209" t="str">
        <f>IF(A780="","",INDEX(Boletim!F789:F898,IFERROR(MATCH(Saidas!A780,'Cadastro-Estoque'!A788:A897,0)," ")))</f>
        <v/>
      </c>
    </row>
    <row r="781" spans="5:9" ht="18.75" customHeight="1" x14ac:dyDescent="0.25">
      <c r="E781" s="2" t="str">
        <f t="shared" si="15"/>
        <v/>
      </c>
      <c r="F781" s="2" t="str">
        <f>IF(ISBLANK(A781),"",IF(ISERROR(VLOOKUP(A781,'Cadastro-Estoque'!A:G,1,FALSE)),"Produto não cadastrado",VLOOKUP(A781,'Cadastro-Estoque'!A:G,4,FALSE)))</f>
        <v/>
      </c>
      <c r="G781" s="2" t="str">
        <f>IF(ISBLANK(A781),"",IF(ISERROR(VLOOKUP(A781,'Cadastro-Estoque'!A:G,1,FALSE)),"Produto não cadastrado",VLOOKUP(A781,'Cadastro-Estoque'!A:G,2,FALSE)))</f>
        <v/>
      </c>
      <c r="H781" s="2" t="str">
        <f>IF(ISERROR(VLOOKUP(A781,'Cadastro-Estoque'!A:G,1,FALSE)),"",VLOOKUP(A781,'Cadastro-Estoque'!A:G,3,FALSE))</f>
        <v/>
      </c>
      <c r="I781" s="209" t="str">
        <f>IF(A781="","",INDEX(Boletim!F790:F899,IFERROR(MATCH(Saidas!A781,'Cadastro-Estoque'!A789:A898,0)," ")))</f>
        <v/>
      </c>
    </row>
    <row r="782" spans="5:9" ht="18.75" customHeight="1" x14ac:dyDescent="0.25">
      <c r="E782" s="2" t="str">
        <f t="shared" si="15"/>
        <v/>
      </c>
      <c r="F782" s="2" t="str">
        <f>IF(ISBLANK(A782),"",IF(ISERROR(VLOOKUP(A782,'Cadastro-Estoque'!A:G,1,FALSE)),"Produto não cadastrado",VLOOKUP(A782,'Cadastro-Estoque'!A:G,4,FALSE)))</f>
        <v/>
      </c>
      <c r="G782" s="2" t="str">
        <f>IF(ISBLANK(A782),"",IF(ISERROR(VLOOKUP(A782,'Cadastro-Estoque'!A:G,1,FALSE)),"Produto não cadastrado",VLOOKUP(A782,'Cadastro-Estoque'!A:G,2,FALSE)))</f>
        <v/>
      </c>
      <c r="H782" s="2" t="str">
        <f>IF(ISERROR(VLOOKUP(A782,'Cadastro-Estoque'!A:G,1,FALSE)),"",VLOOKUP(A782,'Cadastro-Estoque'!A:G,3,FALSE))</f>
        <v/>
      </c>
      <c r="I782" s="209" t="str">
        <f>IF(A782="","",INDEX(Boletim!F791:F900,IFERROR(MATCH(Saidas!A782,'Cadastro-Estoque'!A790:A899,0)," ")))</f>
        <v/>
      </c>
    </row>
    <row r="783" spans="5:9" ht="18.75" customHeight="1" x14ac:dyDescent="0.25">
      <c r="E783" s="2" t="str">
        <f t="shared" si="15"/>
        <v/>
      </c>
      <c r="F783" s="2" t="str">
        <f>IF(ISBLANK(A783),"",IF(ISERROR(VLOOKUP(A783,'Cadastro-Estoque'!A:G,1,FALSE)),"Produto não cadastrado",VLOOKUP(A783,'Cadastro-Estoque'!A:G,4,FALSE)))</f>
        <v/>
      </c>
      <c r="G783" s="2" t="str">
        <f>IF(ISBLANK(A783),"",IF(ISERROR(VLOOKUP(A783,'Cadastro-Estoque'!A:G,1,FALSE)),"Produto não cadastrado",VLOOKUP(A783,'Cadastro-Estoque'!A:G,2,FALSE)))</f>
        <v/>
      </c>
      <c r="H783" s="2" t="str">
        <f>IF(ISERROR(VLOOKUP(A783,'Cadastro-Estoque'!A:G,1,FALSE)),"",VLOOKUP(A783,'Cadastro-Estoque'!A:G,3,FALSE))</f>
        <v/>
      </c>
      <c r="I783" s="209" t="str">
        <f>IF(A783="","",INDEX(Boletim!F792:F901,IFERROR(MATCH(Saidas!A783,'Cadastro-Estoque'!A791:A900,0)," ")))</f>
        <v/>
      </c>
    </row>
    <row r="784" spans="5:9" ht="18.75" customHeight="1" x14ac:dyDescent="0.25">
      <c r="E784" s="2" t="str">
        <f t="shared" si="15"/>
        <v/>
      </c>
      <c r="F784" s="2" t="str">
        <f>IF(ISBLANK(A784),"",IF(ISERROR(VLOOKUP(A784,'Cadastro-Estoque'!A:G,1,FALSE)),"Produto não cadastrado",VLOOKUP(A784,'Cadastro-Estoque'!A:G,4,FALSE)))</f>
        <v/>
      </c>
      <c r="G784" s="2" t="str">
        <f>IF(ISBLANK(A784),"",IF(ISERROR(VLOOKUP(A784,'Cadastro-Estoque'!A:G,1,FALSE)),"Produto não cadastrado",VLOOKUP(A784,'Cadastro-Estoque'!A:G,2,FALSE)))</f>
        <v/>
      </c>
      <c r="H784" s="2" t="str">
        <f>IF(ISERROR(VLOOKUP(A784,'Cadastro-Estoque'!A:G,1,FALSE)),"",VLOOKUP(A784,'Cadastro-Estoque'!A:G,3,FALSE))</f>
        <v/>
      </c>
      <c r="I784" s="209" t="str">
        <f>IF(A784="","",INDEX(Boletim!F793:F902,IFERROR(MATCH(Saidas!A784,'Cadastro-Estoque'!A792:A901,0)," ")))</f>
        <v/>
      </c>
    </row>
    <row r="785" spans="5:9" ht="18.75" customHeight="1" x14ac:dyDescent="0.25">
      <c r="E785" s="2" t="str">
        <f t="shared" si="15"/>
        <v/>
      </c>
      <c r="F785" s="2" t="str">
        <f>IF(ISBLANK(A785),"",IF(ISERROR(VLOOKUP(A785,'Cadastro-Estoque'!A:G,1,FALSE)),"Produto não cadastrado",VLOOKUP(A785,'Cadastro-Estoque'!A:G,4,FALSE)))</f>
        <v/>
      </c>
      <c r="G785" s="2" t="str">
        <f>IF(ISBLANK(A785),"",IF(ISERROR(VLOOKUP(A785,'Cadastro-Estoque'!A:G,1,FALSE)),"Produto não cadastrado",VLOOKUP(A785,'Cadastro-Estoque'!A:G,2,FALSE)))</f>
        <v/>
      </c>
      <c r="H785" s="2" t="str">
        <f>IF(ISERROR(VLOOKUP(A785,'Cadastro-Estoque'!A:G,1,FALSE)),"",VLOOKUP(A785,'Cadastro-Estoque'!A:G,3,FALSE))</f>
        <v/>
      </c>
      <c r="I785" s="209" t="str">
        <f>IF(A785="","",INDEX(Boletim!F794:F903,IFERROR(MATCH(Saidas!A785,'Cadastro-Estoque'!A793:A902,0)," ")))</f>
        <v/>
      </c>
    </row>
    <row r="786" spans="5:9" ht="18.75" customHeight="1" x14ac:dyDescent="0.25">
      <c r="E786" s="2" t="str">
        <f t="shared" si="15"/>
        <v/>
      </c>
      <c r="F786" s="2" t="str">
        <f>IF(ISBLANK(A786),"",IF(ISERROR(VLOOKUP(A786,'Cadastro-Estoque'!A:G,1,FALSE)),"Produto não cadastrado",VLOOKUP(A786,'Cadastro-Estoque'!A:G,4,FALSE)))</f>
        <v/>
      </c>
      <c r="G786" s="2" t="str">
        <f>IF(ISBLANK(A786),"",IF(ISERROR(VLOOKUP(A786,'Cadastro-Estoque'!A:G,1,FALSE)),"Produto não cadastrado",VLOOKUP(A786,'Cadastro-Estoque'!A:G,2,FALSE)))</f>
        <v/>
      </c>
      <c r="H786" s="2" t="str">
        <f>IF(ISERROR(VLOOKUP(A786,'Cadastro-Estoque'!A:G,1,FALSE)),"",VLOOKUP(A786,'Cadastro-Estoque'!A:G,3,FALSE))</f>
        <v/>
      </c>
      <c r="I786" s="209" t="str">
        <f>IF(A786="","",INDEX(Boletim!F795:F904,IFERROR(MATCH(Saidas!A786,'Cadastro-Estoque'!A794:A903,0)," ")))</f>
        <v/>
      </c>
    </row>
    <row r="787" spans="5:9" ht="18.75" customHeight="1" x14ac:dyDescent="0.25">
      <c r="E787" s="2" t="str">
        <f t="shared" si="15"/>
        <v/>
      </c>
      <c r="F787" s="2" t="str">
        <f>IF(ISBLANK(A787),"",IF(ISERROR(VLOOKUP(A787,'Cadastro-Estoque'!A:G,1,FALSE)),"Produto não cadastrado",VLOOKUP(A787,'Cadastro-Estoque'!A:G,4,FALSE)))</f>
        <v/>
      </c>
      <c r="G787" s="2" t="str">
        <f>IF(ISBLANK(A787),"",IF(ISERROR(VLOOKUP(A787,'Cadastro-Estoque'!A:G,1,FALSE)),"Produto não cadastrado",VLOOKUP(A787,'Cadastro-Estoque'!A:G,2,FALSE)))</f>
        <v/>
      </c>
      <c r="H787" s="2" t="str">
        <f>IF(ISERROR(VLOOKUP(A787,'Cadastro-Estoque'!A:G,1,FALSE)),"",VLOOKUP(A787,'Cadastro-Estoque'!A:G,3,FALSE))</f>
        <v/>
      </c>
      <c r="I787" s="209" t="str">
        <f>IF(A787="","",INDEX(Boletim!F796:F905,IFERROR(MATCH(Saidas!A787,'Cadastro-Estoque'!A795:A904,0)," ")))</f>
        <v/>
      </c>
    </row>
    <row r="788" spans="5:9" ht="18.75" customHeight="1" x14ac:dyDescent="0.25">
      <c r="E788" s="2" t="str">
        <f t="shared" si="15"/>
        <v/>
      </c>
      <c r="F788" s="2" t="str">
        <f>IF(ISBLANK(A788),"",IF(ISERROR(VLOOKUP(A788,'Cadastro-Estoque'!A:G,1,FALSE)),"Produto não cadastrado",VLOOKUP(A788,'Cadastro-Estoque'!A:G,4,FALSE)))</f>
        <v/>
      </c>
      <c r="G788" s="2" t="str">
        <f>IF(ISBLANK(A788),"",IF(ISERROR(VLOOKUP(A788,'Cadastro-Estoque'!A:G,1,FALSE)),"Produto não cadastrado",VLOOKUP(A788,'Cadastro-Estoque'!A:G,2,FALSE)))</f>
        <v/>
      </c>
      <c r="H788" s="2" t="str">
        <f>IF(ISERROR(VLOOKUP(A788,'Cadastro-Estoque'!A:G,1,FALSE)),"",VLOOKUP(A788,'Cadastro-Estoque'!A:G,3,FALSE))</f>
        <v/>
      </c>
      <c r="I788" s="209" t="str">
        <f>IF(A788="","",INDEX(Boletim!F797:F906,IFERROR(MATCH(Saidas!A788,'Cadastro-Estoque'!A796:A905,0)," ")))</f>
        <v/>
      </c>
    </row>
    <row r="789" spans="5:9" ht="18.75" customHeight="1" x14ac:dyDescent="0.25">
      <c r="E789" s="2" t="str">
        <f t="shared" si="15"/>
        <v/>
      </c>
      <c r="F789" s="2" t="str">
        <f>IF(ISBLANK(A789),"",IF(ISERROR(VLOOKUP(A789,'Cadastro-Estoque'!A:G,1,FALSE)),"Produto não cadastrado",VLOOKUP(A789,'Cadastro-Estoque'!A:G,4,FALSE)))</f>
        <v/>
      </c>
      <c r="G789" s="2" t="str">
        <f>IF(ISBLANK(A789),"",IF(ISERROR(VLOOKUP(A789,'Cadastro-Estoque'!A:G,1,FALSE)),"Produto não cadastrado",VLOOKUP(A789,'Cadastro-Estoque'!A:G,2,FALSE)))</f>
        <v/>
      </c>
      <c r="H789" s="2" t="str">
        <f>IF(ISERROR(VLOOKUP(A789,'Cadastro-Estoque'!A:G,1,FALSE)),"",VLOOKUP(A789,'Cadastro-Estoque'!A:G,3,FALSE))</f>
        <v/>
      </c>
      <c r="I789" s="209" t="str">
        <f>IF(A789="","",INDEX(Boletim!F798:F907,IFERROR(MATCH(Saidas!A789,'Cadastro-Estoque'!A797:A906,0)," ")))</f>
        <v/>
      </c>
    </row>
    <row r="790" spans="5:9" ht="18.75" customHeight="1" x14ac:dyDescent="0.25">
      <c r="E790" s="2" t="str">
        <f t="shared" si="15"/>
        <v/>
      </c>
      <c r="F790" s="2" t="str">
        <f>IF(ISBLANK(A790),"",IF(ISERROR(VLOOKUP(A790,'Cadastro-Estoque'!A:G,1,FALSE)),"Produto não cadastrado",VLOOKUP(A790,'Cadastro-Estoque'!A:G,4,FALSE)))</f>
        <v/>
      </c>
      <c r="G790" s="2" t="str">
        <f>IF(ISBLANK(A790),"",IF(ISERROR(VLOOKUP(A790,'Cadastro-Estoque'!A:G,1,FALSE)),"Produto não cadastrado",VLOOKUP(A790,'Cadastro-Estoque'!A:G,2,FALSE)))</f>
        <v/>
      </c>
      <c r="H790" s="2" t="str">
        <f>IF(ISERROR(VLOOKUP(A790,'Cadastro-Estoque'!A:G,1,FALSE)),"",VLOOKUP(A790,'Cadastro-Estoque'!A:G,3,FALSE))</f>
        <v/>
      </c>
      <c r="I790" s="209" t="str">
        <f>IF(A790="","",INDEX(Boletim!F799:F908,IFERROR(MATCH(Saidas!A790,'Cadastro-Estoque'!A798:A907,0)," ")))</f>
        <v/>
      </c>
    </row>
    <row r="791" spans="5:9" ht="18.75" customHeight="1" x14ac:dyDescent="0.25">
      <c r="E791" s="2" t="str">
        <f t="shared" si="15"/>
        <v/>
      </c>
      <c r="F791" s="2" t="str">
        <f>IF(ISBLANK(A791),"",IF(ISERROR(VLOOKUP(A791,'Cadastro-Estoque'!A:G,1,FALSE)),"Produto não cadastrado",VLOOKUP(A791,'Cadastro-Estoque'!A:G,4,FALSE)))</f>
        <v/>
      </c>
      <c r="G791" s="2" t="str">
        <f>IF(ISBLANK(A791),"",IF(ISERROR(VLOOKUP(A791,'Cadastro-Estoque'!A:G,1,FALSE)),"Produto não cadastrado",VLOOKUP(A791,'Cadastro-Estoque'!A:G,2,FALSE)))</f>
        <v/>
      </c>
      <c r="H791" s="2" t="str">
        <f>IF(ISERROR(VLOOKUP(A791,'Cadastro-Estoque'!A:G,1,FALSE)),"",VLOOKUP(A791,'Cadastro-Estoque'!A:G,3,FALSE))</f>
        <v/>
      </c>
      <c r="I791" s="209" t="str">
        <f>IF(A791="","",INDEX(Boletim!F800:F909,IFERROR(MATCH(Saidas!A791,'Cadastro-Estoque'!A799:A908,0)," ")))</f>
        <v/>
      </c>
    </row>
    <row r="792" spans="5:9" ht="18.75" customHeight="1" x14ac:dyDescent="0.25">
      <c r="E792" s="2" t="str">
        <f t="shared" si="15"/>
        <v/>
      </c>
      <c r="F792" s="2" t="str">
        <f>IF(ISBLANK(A792),"",IF(ISERROR(VLOOKUP(A792,'Cadastro-Estoque'!A:G,1,FALSE)),"Produto não cadastrado",VLOOKUP(A792,'Cadastro-Estoque'!A:G,4,FALSE)))</f>
        <v/>
      </c>
      <c r="G792" s="2" t="str">
        <f>IF(ISBLANK(A792),"",IF(ISERROR(VLOOKUP(A792,'Cadastro-Estoque'!A:G,1,FALSE)),"Produto não cadastrado",VLOOKUP(A792,'Cadastro-Estoque'!A:G,2,FALSE)))</f>
        <v/>
      </c>
      <c r="H792" s="2" t="str">
        <f>IF(ISERROR(VLOOKUP(A792,'Cadastro-Estoque'!A:G,1,FALSE)),"",VLOOKUP(A792,'Cadastro-Estoque'!A:G,3,FALSE))</f>
        <v/>
      </c>
      <c r="I792" s="209" t="str">
        <f>IF(A792="","",INDEX(Boletim!F801:F910,IFERROR(MATCH(Saidas!A792,'Cadastro-Estoque'!A800:A909,0)," ")))</f>
        <v/>
      </c>
    </row>
    <row r="793" spans="5:9" ht="18.75" customHeight="1" x14ac:dyDescent="0.25">
      <c r="E793" s="2" t="str">
        <f t="shared" si="15"/>
        <v/>
      </c>
      <c r="F793" s="2" t="str">
        <f>IF(ISBLANK(A793),"",IF(ISERROR(VLOOKUP(A793,'Cadastro-Estoque'!A:G,1,FALSE)),"Produto não cadastrado",VLOOKUP(A793,'Cadastro-Estoque'!A:G,4,FALSE)))</f>
        <v/>
      </c>
      <c r="G793" s="2" t="str">
        <f>IF(ISBLANK(A793),"",IF(ISERROR(VLOOKUP(A793,'Cadastro-Estoque'!A:G,1,FALSE)),"Produto não cadastrado",VLOOKUP(A793,'Cadastro-Estoque'!A:G,2,FALSE)))</f>
        <v/>
      </c>
      <c r="H793" s="2" t="str">
        <f>IF(ISERROR(VLOOKUP(A793,'Cadastro-Estoque'!A:G,1,FALSE)),"",VLOOKUP(A793,'Cadastro-Estoque'!A:G,3,FALSE))</f>
        <v/>
      </c>
      <c r="I793" s="209" t="str">
        <f>IF(A793="","",INDEX(Boletim!F802:F911,IFERROR(MATCH(Saidas!A793,'Cadastro-Estoque'!A801:A910,0)," ")))</f>
        <v/>
      </c>
    </row>
    <row r="794" spans="5:9" ht="18.75" customHeight="1" x14ac:dyDescent="0.25">
      <c r="E794" s="2" t="str">
        <f t="shared" si="15"/>
        <v/>
      </c>
      <c r="F794" s="2" t="str">
        <f>IF(ISBLANK(A794),"",IF(ISERROR(VLOOKUP(A794,'Cadastro-Estoque'!A:G,1,FALSE)),"Produto não cadastrado",VLOOKUP(A794,'Cadastro-Estoque'!A:G,4,FALSE)))</f>
        <v/>
      </c>
      <c r="G794" s="2" t="str">
        <f>IF(ISBLANK(A794),"",IF(ISERROR(VLOOKUP(A794,'Cadastro-Estoque'!A:G,1,FALSE)),"Produto não cadastrado",VLOOKUP(A794,'Cadastro-Estoque'!A:G,2,FALSE)))</f>
        <v/>
      </c>
      <c r="H794" s="2" t="str">
        <f>IF(ISERROR(VLOOKUP(A794,'Cadastro-Estoque'!A:G,1,FALSE)),"",VLOOKUP(A794,'Cadastro-Estoque'!A:G,3,FALSE))</f>
        <v/>
      </c>
      <c r="I794" s="209" t="str">
        <f>IF(A794="","",INDEX(Boletim!F803:F912,IFERROR(MATCH(Saidas!A794,'Cadastro-Estoque'!A802:A911,0)," ")))</f>
        <v/>
      </c>
    </row>
    <row r="795" spans="5:9" ht="18.75" customHeight="1" x14ac:dyDescent="0.25">
      <c r="E795" s="2" t="str">
        <f t="shared" si="15"/>
        <v/>
      </c>
      <c r="F795" s="2" t="str">
        <f>IF(ISBLANK(A795),"",IF(ISERROR(VLOOKUP(A795,'Cadastro-Estoque'!A:G,1,FALSE)),"Produto não cadastrado",VLOOKUP(A795,'Cadastro-Estoque'!A:G,4,FALSE)))</f>
        <v/>
      </c>
      <c r="G795" s="2" t="str">
        <f>IF(ISBLANK(A795),"",IF(ISERROR(VLOOKUP(A795,'Cadastro-Estoque'!A:G,1,FALSE)),"Produto não cadastrado",VLOOKUP(A795,'Cadastro-Estoque'!A:G,2,FALSE)))</f>
        <v/>
      </c>
      <c r="H795" s="2" t="str">
        <f>IF(ISERROR(VLOOKUP(A795,'Cadastro-Estoque'!A:G,1,FALSE)),"",VLOOKUP(A795,'Cadastro-Estoque'!A:G,3,FALSE))</f>
        <v/>
      </c>
      <c r="I795" s="209" t="str">
        <f>IF(A795="","",INDEX(Boletim!F804:F913,IFERROR(MATCH(Saidas!A795,'Cadastro-Estoque'!A803:A912,0)," ")))</f>
        <v/>
      </c>
    </row>
    <row r="796" spans="5:9" ht="18.75" customHeight="1" x14ac:dyDescent="0.25">
      <c r="E796" s="2" t="str">
        <f t="shared" si="15"/>
        <v/>
      </c>
      <c r="F796" s="2" t="str">
        <f>IF(ISBLANK(A796),"",IF(ISERROR(VLOOKUP(A796,'Cadastro-Estoque'!A:G,1,FALSE)),"Produto não cadastrado",VLOOKUP(A796,'Cadastro-Estoque'!A:G,4,FALSE)))</f>
        <v/>
      </c>
      <c r="G796" s="2" t="str">
        <f>IF(ISBLANK(A796),"",IF(ISERROR(VLOOKUP(A796,'Cadastro-Estoque'!A:G,1,FALSE)),"Produto não cadastrado",VLOOKUP(A796,'Cadastro-Estoque'!A:G,2,FALSE)))</f>
        <v/>
      </c>
      <c r="H796" s="2" t="str">
        <f>IF(ISERROR(VLOOKUP(A796,'Cadastro-Estoque'!A:G,1,FALSE)),"",VLOOKUP(A796,'Cadastro-Estoque'!A:G,3,FALSE))</f>
        <v/>
      </c>
      <c r="I796" s="209" t="str">
        <f>IF(A796="","",INDEX(Boletim!F805:F914,IFERROR(MATCH(Saidas!A796,'Cadastro-Estoque'!A804:A913,0)," ")))</f>
        <v/>
      </c>
    </row>
    <row r="797" spans="5:9" ht="18.75" customHeight="1" x14ac:dyDescent="0.25">
      <c r="E797" s="2" t="str">
        <f t="shared" si="15"/>
        <v/>
      </c>
      <c r="F797" s="2" t="str">
        <f>IF(ISBLANK(A797),"",IF(ISERROR(VLOOKUP(A797,'Cadastro-Estoque'!A:G,1,FALSE)),"Produto não cadastrado",VLOOKUP(A797,'Cadastro-Estoque'!A:G,4,FALSE)))</f>
        <v/>
      </c>
      <c r="G797" s="2" t="str">
        <f>IF(ISBLANK(A797),"",IF(ISERROR(VLOOKUP(A797,'Cadastro-Estoque'!A:G,1,FALSE)),"Produto não cadastrado",VLOOKUP(A797,'Cadastro-Estoque'!A:G,2,FALSE)))</f>
        <v/>
      </c>
      <c r="H797" s="2" t="str">
        <f>IF(ISERROR(VLOOKUP(A797,'Cadastro-Estoque'!A:G,1,FALSE)),"",VLOOKUP(A797,'Cadastro-Estoque'!A:G,3,FALSE))</f>
        <v/>
      </c>
      <c r="I797" s="209" t="str">
        <f>IF(A797="","",INDEX(Boletim!F806:F915,IFERROR(MATCH(Saidas!A797,'Cadastro-Estoque'!A805:A914,0)," ")))</f>
        <v/>
      </c>
    </row>
    <row r="798" spans="5:9" ht="18.75" customHeight="1" x14ac:dyDescent="0.25">
      <c r="E798" s="2" t="str">
        <f t="shared" si="15"/>
        <v/>
      </c>
      <c r="F798" s="2" t="str">
        <f>IF(ISBLANK(A798),"",IF(ISERROR(VLOOKUP(A798,'Cadastro-Estoque'!A:G,1,FALSE)),"Produto não cadastrado",VLOOKUP(A798,'Cadastro-Estoque'!A:G,4,FALSE)))</f>
        <v/>
      </c>
      <c r="G798" s="2" t="str">
        <f>IF(ISBLANK(A798),"",IF(ISERROR(VLOOKUP(A798,'Cadastro-Estoque'!A:G,1,FALSE)),"Produto não cadastrado",VLOOKUP(A798,'Cadastro-Estoque'!A:G,2,FALSE)))</f>
        <v/>
      </c>
      <c r="H798" s="2" t="str">
        <f>IF(ISERROR(VLOOKUP(A798,'Cadastro-Estoque'!A:G,1,FALSE)),"",VLOOKUP(A798,'Cadastro-Estoque'!A:G,3,FALSE))</f>
        <v/>
      </c>
      <c r="I798" s="209" t="str">
        <f>IF(A798="","",INDEX(Boletim!F807:F916,IFERROR(MATCH(Saidas!A798,'Cadastro-Estoque'!A806:A915,0)," ")))</f>
        <v/>
      </c>
    </row>
    <row r="799" spans="5:9" ht="18.75" customHeight="1" x14ac:dyDescent="0.25">
      <c r="E799" s="2" t="str">
        <f t="shared" si="15"/>
        <v/>
      </c>
      <c r="F799" s="2" t="str">
        <f>IF(ISBLANK(A799),"",IF(ISERROR(VLOOKUP(A799,'Cadastro-Estoque'!A:G,1,FALSE)),"Produto não cadastrado",VLOOKUP(A799,'Cadastro-Estoque'!A:G,4,FALSE)))</f>
        <v/>
      </c>
      <c r="G799" s="2" t="str">
        <f>IF(ISBLANK(A799),"",IF(ISERROR(VLOOKUP(A799,'Cadastro-Estoque'!A:G,1,FALSE)),"Produto não cadastrado",VLOOKUP(A799,'Cadastro-Estoque'!A:G,2,FALSE)))</f>
        <v/>
      </c>
      <c r="H799" s="2" t="str">
        <f>IF(ISERROR(VLOOKUP(A799,'Cadastro-Estoque'!A:G,1,FALSE)),"",VLOOKUP(A799,'Cadastro-Estoque'!A:G,3,FALSE))</f>
        <v/>
      </c>
      <c r="I799" s="209" t="str">
        <f>IF(A799="","",INDEX(Boletim!F808:F917,IFERROR(MATCH(Saidas!A799,'Cadastro-Estoque'!A807:A916,0)," ")))</f>
        <v/>
      </c>
    </row>
    <row r="800" spans="5:9" ht="18.75" customHeight="1" x14ac:dyDescent="0.25">
      <c r="E800" s="2" t="str">
        <f t="shared" si="15"/>
        <v/>
      </c>
      <c r="F800" s="2" t="str">
        <f>IF(ISBLANK(A800),"",IF(ISERROR(VLOOKUP(A800,'Cadastro-Estoque'!A:G,1,FALSE)),"Produto não cadastrado",VLOOKUP(A800,'Cadastro-Estoque'!A:G,4,FALSE)))</f>
        <v/>
      </c>
      <c r="G800" s="2" t="str">
        <f>IF(ISBLANK(A800),"",IF(ISERROR(VLOOKUP(A800,'Cadastro-Estoque'!A:G,1,FALSE)),"Produto não cadastrado",VLOOKUP(A800,'Cadastro-Estoque'!A:G,2,FALSE)))</f>
        <v/>
      </c>
      <c r="H800" s="2" t="str">
        <f>IF(ISERROR(VLOOKUP(A800,'Cadastro-Estoque'!A:G,1,FALSE)),"",VLOOKUP(A800,'Cadastro-Estoque'!A:G,3,FALSE))</f>
        <v/>
      </c>
      <c r="I800" s="209" t="str">
        <f>IF(A800="","",INDEX(Boletim!F809:F918,IFERROR(MATCH(Saidas!A800,'Cadastro-Estoque'!A808:A917,0)," ")))</f>
        <v/>
      </c>
    </row>
    <row r="801" spans="5:9" ht="18.75" customHeight="1" x14ac:dyDescent="0.25">
      <c r="E801" s="2" t="str">
        <f t="shared" si="15"/>
        <v/>
      </c>
      <c r="F801" s="2" t="str">
        <f>IF(ISBLANK(A801),"",IF(ISERROR(VLOOKUP(A801,'Cadastro-Estoque'!A:G,1,FALSE)),"Produto não cadastrado",VLOOKUP(A801,'Cadastro-Estoque'!A:G,4,FALSE)))</f>
        <v/>
      </c>
      <c r="G801" s="2" t="str">
        <f>IF(ISBLANK(A801),"",IF(ISERROR(VLOOKUP(A801,'Cadastro-Estoque'!A:G,1,FALSE)),"Produto não cadastrado",VLOOKUP(A801,'Cadastro-Estoque'!A:G,2,FALSE)))</f>
        <v/>
      </c>
      <c r="H801" s="2" t="str">
        <f>IF(ISERROR(VLOOKUP(A801,'Cadastro-Estoque'!A:G,1,FALSE)),"",VLOOKUP(A801,'Cadastro-Estoque'!A:G,3,FALSE))</f>
        <v/>
      </c>
      <c r="I801" s="209" t="str">
        <f>IF(A801="","",INDEX(Boletim!F810:F919,IFERROR(MATCH(Saidas!A801,'Cadastro-Estoque'!A809:A918,0)," ")))</f>
        <v/>
      </c>
    </row>
    <row r="802" spans="5:9" ht="18.75" customHeight="1" x14ac:dyDescent="0.25">
      <c r="E802" s="2" t="str">
        <f t="shared" si="15"/>
        <v/>
      </c>
      <c r="F802" s="2" t="str">
        <f>IF(ISBLANK(A802),"",IF(ISERROR(VLOOKUP(A802,'Cadastro-Estoque'!A:G,1,FALSE)),"Produto não cadastrado",VLOOKUP(A802,'Cadastro-Estoque'!A:G,4,FALSE)))</f>
        <v/>
      </c>
      <c r="G802" s="2" t="str">
        <f>IF(ISBLANK(A802),"",IF(ISERROR(VLOOKUP(A802,'Cadastro-Estoque'!A:G,1,FALSE)),"Produto não cadastrado",VLOOKUP(A802,'Cadastro-Estoque'!A:G,2,FALSE)))</f>
        <v/>
      </c>
      <c r="H802" s="2" t="str">
        <f>IF(ISERROR(VLOOKUP(A802,'Cadastro-Estoque'!A:G,1,FALSE)),"",VLOOKUP(A802,'Cadastro-Estoque'!A:G,3,FALSE))</f>
        <v/>
      </c>
      <c r="I802" s="209" t="str">
        <f>IF(A802="","",INDEX(Boletim!F811:F920,IFERROR(MATCH(Saidas!A802,'Cadastro-Estoque'!A810:A919,0)," ")))</f>
        <v/>
      </c>
    </row>
    <row r="803" spans="5:9" ht="18.75" customHeight="1" x14ac:dyDescent="0.25">
      <c r="E803" s="2" t="str">
        <f t="shared" si="15"/>
        <v/>
      </c>
      <c r="F803" s="2" t="str">
        <f>IF(ISBLANK(A803),"",IF(ISERROR(VLOOKUP(A803,'Cadastro-Estoque'!A:G,1,FALSE)),"Produto não cadastrado",VLOOKUP(A803,'Cadastro-Estoque'!A:G,4,FALSE)))</f>
        <v/>
      </c>
      <c r="G803" s="2" t="str">
        <f>IF(ISBLANK(A803),"",IF(ISERROR(VLOOKUP(A803,'Cadastro-Estoque'!A:G,1,FALSE)),"Produto não cadastrado",VLOOKUP(A803,'Cadastro-Estoque'!A:G,2,FALSE)))</f>
        <v/>
      </c>
      <c r="H803" s="2" t="str">
        <f>IF(ISERROR(VLOOKUP(A803,'Cadastro-Estoque'!A:G,1,FALSE)),"",VLOOKUP(A803,'Cadastro-Estoque'!A:G,3,FALSE))</f>
        <v/>
      </c>
      <c r="I803" s="209" t="str">
        <f>IF(A803="","",INDEX(Boletim!F812:F921,IFERROR(MATCH(Saidas!A803,'Cadastro-Estoque'!A811:A920,0)," ")))</f>
        <v/>
      </c>
    </row>
    <row r="804" spans="5:9" ht="18.75" customHeight="1" x14ac:dyDescent="0.25">
      <c r="E804" s="2" t="str">
        <f t="shared" si="15"/>
        <v/>
      </c>
      <c r="F804" s="2" t="str">
        <f>IF(ISBLANK(A804),"",IF(ISERROR(VLOOKUP(A804,'Cadastro-Estoque'!A:G,1,FALSE)),"Produto não cadastrado",VLOOKUP(A804,'Cadastro-Estoque'!A:G,4,FALSE)))</f>
        <v/>
      </c>
      <c r="G804" s="2" t="str">
        <f>IF(ISBLANK(A804),"",IF(ISERROR(VLOOKUP(A804,'Cadastro-Estoque'!A:G,1,FALSE)),"Produto não cadastrado",VLOOKUP(A804,'Cadastro-Estoque'!A:G,2,FALSE)))</f>
        <v/>
      </c>
      <c r="H804" s="2" t="str">
        <f>IF(ISERROR(VLOOKUP(A804,'Cadastro-Estoque'!A:G,1,FALSE)),"",VLOOKUP(A804,'Cadastro-Estoque'!A:G,3,FALSE))</f>
        <v/>
      </c>
      <c r="I804" s="209" t="str">
        <f>IF(A804="","",INDEX(Boletim!F813:F922,IFERROR(MATCH(Saidas!A804,'Cadastro-Estoque'!A812:A921,0)," ")))</f>
        <v/>
      </c>
    </row>
    <row r="805" spans="5:9" ht="18.75" customHeight="1" x14ac:dyDescent="0.25">
      <c r="E805" s="2" t="str">
        <f t="shared" si="15"/>
        <v/>
      </c>
      <c r="F805" s="2" t="str">
        <f>IF(ISBLANK(A805),"",IF(ISERROR(VLOOKUP(A805,'Cadastro-Estoque'!A:G,1,FALSE)),"Produto não cadastrado",VLOOKUP(A805,'Cadastro-Estoque'!A:G,4,FALSE)))</f>
        <v/>
      </c>
      <c r="G805" s="2" t="str">
        <f>IF(ISBLANK(A805),"",IF(ISERROR(VLOOKUP(A805,'Cadastro-Estoque'!A:G,1,FALSE)),"Produto não cadastrado",VLOOKUP(A805,'Cadastro-Estoque'!A:G,2,FALSE)))</f>
        <v/>
      </c>
      <c r="H805" s="2" t="str">
        <f>IF(ISERROR(VLOOKUP(A805,'Cadastro-Estoque'!A:G,1,FALSE)),"",VLOOKUP(A805,'Cadastro-Estoque'!A:G,3,FALSE))</f>
        <v/>
      </c>
      <c r="I805" s="209" t="str">
        <f>IF(A805="","",INDEX(Boletim!F814:F923,IFERROR(MATCH(Saidas!A805,'Cadastro-Estoque'!A813:A922,0)," ")))</f>
        <v/>
      </c>
    </row>
    <row r="806" spans="5:9" ht="18.75" customHeight="1" x14ac:dyDescent="0.25">
      <c r="E806" s="2" t="str">
        <f t="shared" si="15"/>
        <v/>
      </c>
      <c r="F806" s="2" t="str">
        <f>IF(ISBLANK(A806),"",IF(ISERROR(VLOOKUP(A806,'Cadastro-Estoque'!A:G,1,FALSE)),"Produto não cadastrado",VLOOKUP(A806,'Cadastro-Estoque'!A:G,4,FALSE)))</f>
        <v/>
      </c>
      <c r="G806" s="2" t="str">
        <f>IF(ISBLANK(A806),"",IF(ISERROR(VLOOKUP(A806,'Cadastro-Estoque'!A:G,1,FALSE)),"Produto não cadastrado",VLOOKUP(A806,'Cadastro-Estoque'!A:G,2,FALSE)))</f>
        <v/>
      </c>
      <c r="H806" s="2" t="str">
        <f>IF(ISERROR(VLOOKUP(A806,'Cadastro-Estoque'!A:G,1,FALSE)),"",VLOOKUP(A806,'Cadastro-Estoque'!A:G,3,FALSE))</f>
        <v/>
      </c>
      <c r="I806" s="209" t="str">
        <f>IF(A806="","",INDEX(Boletim!F815:F924,IFERROR(MATCH(Saidas!A806,'Cadastro-Estoque'!A814:A923,0)," ")))</f>
        <v/>
      </c>
    </row>
    <row r="807" spans="5:9" ht="18.75" customHeight="1" x14ac:dyDescent="0.25">
      <c r="E807" s="2" t="str">
        <f t="shared" si="15"/>
        <v/>
      </c>
      <c r="F807" s="2" t="str">
        <f>IF(ISBLANK(A807),"",IF(ISERROR(VLOOKUP(A807,'Cadastro-Estoque'!A:G,1,FALSE)),"Produto não cadastrado",VLOOKUP(A807,'Cadastro-Estoque'!A:G,4,FALSE)))</f>
        <v/>
      </c>
      <c r="G807" s="2" t="str">
        <f>IF(ISBLANK(A807),"",IF(ISERROR(VLOOKUP(A807,'Cadastro-Estoque'!A:G,1,FALSE)),"Produto não cadastrado",VLOOKUP(A807,'Cadastro-Estoque'!A:G,2,FALSE)))</f>
        <v/>
      </c>
      <c r="H807" s="2" t="str">
        <f>IF(ISERROR(VLOOKUP(A807,'Cadastro-Estoque'!A:G,1,FALSE)),"",VLOOKUP(A807,'Cadastro-Estoque'!A:G,3,FALSE))</f>
        <v/>
      </c>
      <c r="I807" s="209" t="str">
        <f>IF(A807="","",INDEX(Boletim!F816:F925,IFERROR(MATCH(Saidas!A807,'Cadastro-Estoque'!A815:A924,0)," ")))</f>
        <v/>
      </c>
    </row>
    <row r="808" spans="5:9" ht="18.75" customHeight="1" x14ac:dyDescent="0.25">
      <c r="E808" s="2" t="str">
        <f t="shared" si="15"/>
        <v/>
      </c>
      <c r="F808" s="2" t="str">
        <f>IF(ISBLANK(A808),"",IF(ISERROR(VLOOKUP(A808,'Cadastro-Estoque'!A:G,1,FALSE)),"Produto não cadastrado",VLOOKUP(A808,'Cadastro-Estoque'!A:G,4,FALSE)))</f>
        <v/>
      </c>
      <c r="G808" s="2" t="str">
        <f>IF(ISBLANK(A808),"",IF(ISERROR(VLOOKUP(A808,'Cadastro-Estoque'!A:G,1,FALSE)),"Produto não cadastrado",VLOOKUP(A808,'Cadastro-Estoque'!A:G,2,FALSE)))</f>
        <v/>
      </c>
      <c r="H808" s="2" t="str">
        <f>IF(ISERROR(VLOOKUP(A808,'Cadastro-Estoque'!A:G,1,FALSE)),"",VLOOKUP(A808,'Cadastro-Estoque'!A:G,3,FALSE))</f>
        <v/>
      </c>
      <c r="I808" s="209" t="str">
        <f>IF(A808="","",INDEX(Boletim!F817:F926,IFERROR(MATCH(Saidas!A808,'Cadastro-Estoque'!A816:A925,0)," ")))</f>
        <v/>
      </c>
    </row>
    <row r="809" spans="5:9" ht="18.75" customHeight="1" x14ac:dyDescent="0.25">
      <c r="E809" s="2" t="str">
        <f t="shared" si="15"/>
        <v/>
      </c>
      <c r="F809" s="2" t="str">
        <f>IF(ISBLANK(A809),"",IF(ISERROR(VLOOKUP(A809,'Cadastro-Estoque'!A:G,1,FALSE)),"Produto não cadastrado",VLOOKUP(A809,'Cadastro-Estoque'!A:G,4,FALSE)))</f>
        <v/>
      </c>
      <c r="G809" s="2" t="str">
        <f>IF(ISBLANK(A809),"",IF(ISERROR(VLOOKUP(A809,'Cadastro-Estoque'!A:G,1,FALSE)),"Produto não cadastrado",VLOOKUP(A809,'Cadastro-Estoque'!A:G,2,FALSE)))</f>
        <v/>
      </c>
      <c r="H809" s="2" t="str">
        <f>IF(ISERROR(VLOOKUP(A809,'Cadastro-Estoque'!A:G,1,FALSE)),"",VLOOKUP(A809,'Cadastro-Estoque'!A:G,3,FALSE))</f>
        <v/>
      </c>
      <c r="I809" s="209" t="str">
        <f>IF(A809="","",INDEX(Boletim!F818:F927,IFERROR(MATCH(Saidas!A809,'Cadastro-Estoque'!A817:A926,0)," ")))</f>
        <v/>
      </c>
    </row>
    <row r="810" spans="5:9" ht="18.75" customHeight="1" x14ac:dyDescent="0.25">
      <c r="E810" s="2" t="str">
        <f t="shared" si="15"/>
        <v/>
      </c>
      <c r="F810" s="2" t="str">
        <f>IF(ISBLANK(A810),"",IF(ISERROR(VLOOKUP(A810,'Cadastro-Estoque'!A:G,1,FALSE)),"Produto não cadastrado",VLOOKUP(A810,'Cadastro-Estoque'!A:G,4,FALSE)))</f>
        <v/>
      </c>
      <c r="G810" s="2" t="str">
        <f>IF(ISBLANK(A810),"",IF(ISERROR(VLOOKUP(A810,'Cadastro-Estoque'!A:G,1,FALSE)),"Produto não cadastrado",VLOOKUP(A810,'Cadastro-Estoque'!A:G,2,FALSE)))</f>
        <v/>
      </c>
      <c r="H810" s="2" t="str">
        <f>IF(ISERROR(VLOOKUP(A810,'Cadastro-Estoque'!A:G,1,FALSE)),"",VLOOKUP(A810,'Cadastro-Estoque'!A:G,3,FALSE))</f>
        <v/>
      </c>
      <c r="I810" s="209" t="str">
        <f>IF(A810="","",INDEX(Boletim!F819:F928,IFERROR(MATCH(Saidas!A810,'Cadastro-Estoque'!A818:A927,0)," ")))</f>
        <v/>
      </c>
    </row>
    <row r="811" spans="5:9" ht="18.75" customHeight="1" x14ac:dyDescent="0.25">
      <c r="E811" s="2" t="str">
        <f t="shared" si="15"/>
        <v/>
      </c>
      <c r="F811" s="2" t="str">
        <f>IF(ISBLANK(A811),"",IF(ISERROR(VLOOKUP(A811,'Cadastro-Estoque'!A:G,1,FALSE)),"Produto não cadastrado",VLOOKUP(A811,'Cadastro-Estoque'!A:G,4,FALSE)))</f>
        <v/>
      </c>
      <c r="G811" s="2" t="str">
        <f>IF(ISBLANK(A811),"",IF(ISERROR(VLOOKUP(A811,'Cadastro-Estoque'!A:G,1,FALSE)),"Produto não cadastrado",VLOOKUP(A811,'Cadastro-Estoque'!A:G,2,FALSE)))</f>
        <v/>
      </c>
      <c r="H811" s="2" t="str">
        <f>IF(ISERROR(VLOOKUP(A811,'Cadastro-Estoque'!A:G,1,FALSE)),"",VLOOKUP(A811,'Cadastro-Estoque'!A:G,3,FALSE))</f>
        <v/>
      </c>
      <c r="I811" s="209" t="str">
        <f>IF(A811="","",INDEX(Boletim!F820:F929,IFERROR(MATCH(Saidas!A811,'Cadastro-Estoque'!A819:A928,0)," ")))</f>
        <v/>
      </c>
    </row>
    <row r="812" spans="5:9" ht="18.75" customHeight="1" x14ac:dyDescent="0.25">
      <c r="E812" s="2" t="str">
        <f t="shared" si="15"/>
        <v/>
      </c>
      <c r="F812" s="2" t="str">
        <f>IF(ISBLANK(A812),"",IF(ISERROR(VLOOKUP(A812,'Cadastro-Estoque'!A:G,1,FALSE)),"Produto não cadastrado",VLOOKUP(A812,'Cadastro-Estoque'!A:G,4,FALSE)))</f>
        <v/>
      </c>
      <c r="G812" s="2" t="str">
        <f>IF(ISBLANK(A812),"",IF(ISERROR(VLOOKUP(A812,'Cadastro-Estoque'!A:G,1,FALSE)),"Produto não cadastrado",VLOOKUP(A812,'Cadastro-Estoque'!A:G,2,FALSE)))</f>
        <v/>
      </c>
      <c r="H812" s="2" t="str">
        <f>IF(ISERROR(VLOOKUP(A812,'Cadastro-Estoque'!A:G,1,FALSE)),"",VLOOKUP(A812,'Cadastro-Estoque'!A:G,3,FALSE))</f>
        <v/>
      </c>
      <c r="I812" s="209" t="str">
        <f>IF(A812="","",INDEX(Boletim!F821:F930,IFERROR(MATCH(Saidas!A812,'Cadastro-Estoque'!A820:A929,0)," ")))</f>
        <v/>
      </c>
    </row>
    <row r="813" spans="5:9" ht="18.75" customHeight="1" x14ac:dyDescent="0.25">
      <c r="E813" s="2" t="str">
        <f t="shared" si="15"/>
        <v/>
      </c>
      <c r="F813" s="2" t="str">
        <f>IF(ISBLANK(A813),"",IF(ISERROR(VLOOKUP(A813,'Cadastro-Estoque'!A:G,1,FALSE)),"Produto não cadastrado",VLOOKUP(A813,'Cadastro-Estoque'!A:G,4,FALSE)))</f>
        <v/>
      </c>
      <c r="G813" s="2" t="str">
        <f>IF(ISBLANK(A813),"",IF(ISERROR(VLOOKUP(A813,'Cadastro-Estoque'!A:G,1,FALSE)),"Produto não cadastrado",VLOOKUP(A813,'Cadastro-Estoque'!A:G,2,FALSE)))</f>
        <v/>
      </c>
      <c r="H813" s="2" t="str">
        <f>IF(ISERROR(VLOOKUP(A813,'Cadastro-Estoque'!A:G,1,FALSE)),"",VLOOKUP(A813,'Cadastro-Estoque'!A:G,3,FALSE))</f>
        <v/>
      </c>
      <c r="I813" s="209" t="str">
        <f>IF(A813="","",INDEX(Boletim!F822:F931,IFERROR(MATCH(Saidas!A813,'Cadastro-Estoque'!A821:A930,0)," ")))</f>
        <v/>
      </c>
    </row>
    <row r="814" spans="5:9" ht="18.75" customHeight="1" x14ac:dyDescent="0.25">
      <c r="E814" s="2" t="str">
        <f t="shared" si="15"/>
        <v/>
      </c>
      <c r="F814" s="2" t="str">
        <f>IF(ISBLANK(A814),"",IF(ISERROR(VLOOKUP(A814,'Cadastro-Estoque'!A:G,1,FALSE)),"Produto não cadastrado",VLOOKUP(A814,'Cadastro-Estoque'!A:G,4,FALSE)))</f>
        <v/>
      </c>
      <c r="G814" s="2" t="str">
        <f>IF(ISBLANK(A814),"",IF(ISERROR(VLOOKUP(A814,'Cadastro-Estoque'!A:G,1,FALSE)),"Produto não cadastrado",VLOOKUP(A814,'Cadastro-Estoque'!A:G,2,FALSE)))</f>
        <v/>
      </c>
      <c r="H814" s="2" t="str">
        <f>IF(ISERROR(VLOOKUP(A814,'Cadastro-Estoque'!A:G,1,FALSE)),"",VLOOKUP(A814,'Cadastro-Estoque'!A:G,3,FALSE))</f>
        <v/>
      </c>
      <c r="I814" s="209" t="str">
        <f>IF(A814="","",INDEX(Boletim!F823:F932,IFERROR(MATCH(Saidas!A814,'Cadastro-Estoque'!A822:A931,0)," ")))</f>
        <v/>
      </c>
    </row>
    <row r="815" spans="5:9" ht="18.75" customHeight="1" x14ac:dyDescent="0.25">
      <c r="E815" s="2" t="str">
        <f t="shared" si="15"/>
        <v/>
      </c>
      <c r="F815" s="2" t="str">
        <f>IF(ISBLANK(A815),"",IF(ISERROR(VLOOKUP(A815,'Cadastro-Estoque'!A:G,1,FALSE)),"Produto não cadastrado",VLOOKUP(A815,'Cadastro-Estoque'!A:G,4,FALSE)))</f>
        <v/>
      </c>
      <c r="G815" s="2" t="str">
        <f>IF(ISBLANK(A815),"",IF(ISERROR(VLOOKUP(A815,'Cadastro-Estoque'!A:G,1,FALSE)),"Produto não cadastrado",VLOOKUP(A815,'Cadastro-Estoque'!A:G,2,FALSE)))</f>
        <v/>
      </c>
      <c r="H815" s="2" t="str">
        <f>IF(ISERROR(VLOOKUP(A815,'Cadastro-Estoque'!A:G,1,FALSE)),"",VLOOKUP(A815,'Cadastro-Estoque'!A:G,3,FALSE))</f>
        <v/>
      </c>
      <c r="I815" s="209" t="str">
        <f>IF(A815="","",INDEX(Boletim!F824:F933,IFERROR(MATCH(Saidas!A815,'Cadastro-Estoque'!A823:A932,0)," ")))</f>
        <v/>
      </c>
    </row>
    <row r="816" spans="5:9" ht="18.75" customHeight="1" x14ac:dyDescent="0.25">
      <c r="E816" s="2" t="str">
        <f t="shared" si="15"/>
        <v/>
      </c>
      <c r="F816" s="2" t="str">
        <f>IF(ISBLANK(A816),"",IF(ISERROR(VLOOKUP(A816,'Cadastro-Estoque'!A:G,1,FALSE)),"Produto não cadastrado",VLOOKUP(A816,'Cadastro-Estoque'!A:G,4,FALSE)))</f>
        <v/>
      </c>
      <c r="G816" s="2" t="str">
        <f>IF(ISBLANK(A816),"",IF(ISERROR(VLOOKUP(A816,'Cadastro-Estoque'!A:G,1,FALSE)),"Produto não cadastrado",VLOOKUP(A816,'Cadastro-Estoque'!A:G,2,FALSE)))</f>
        <v/>
      </c>
      <c r="H816" s="2" t="str">
        <f>IF(ISERROR(VLOOKUP(A816,'Cadastro-Estoque'!A:G,1,FALSE)),"",VLOOKUP(A816,'Cadastro-Estoque'!A:G,3,FALSE))</f>
        <v/>
      </c>
      <c r="I816" s="209" t="str">
        <f>IF(A816="","",INDEX(Boletim!F825:F934,IFERROR(MATCH(Saidas!A816,'Cadastro-Estoque'!A824:A933,0)," ")))</f>
        <v/>
      </c>
    </row>
    <row r="817" spans="5:9" ht="18.75" customHeight="1" x14ac:dyDescent="0.25">
      <c r="E817" s="2" t="str">
        <f t="shared" si="15"/>
        <v/>
      </c>
      <c r="F817" s="2" t="str">
        <f>IF(ISBLANK(A817),"",IF(ISERROR(VLOOKUP(A817,'Cadastro-Estoque'!A:G,1,FALSE)),"Produto não cadastrado",VLOOKUP(A817,'Cadastro-Estoque'!A:G,4,FALSE)))</f>
        <v/>
      </c>
      <c r="G817" s="2" t="str">
        <f>IF(ISBLANK(A817),"",IF(ISERROR(VLOOKUP(A817,'Cadastro-Estoque'!A:G,1,FALSE)),"Produto não cadastrado",VLOOKUP(A817,'Cadastro-Estoque'!A:G,2,FALSE)))</f>
        <v/>
      </c>
      <c r="H817" s="2" t="str">
        <f>IF(ISERROR(VLOOKUP(A817,'Cadastro-Estoque'!A:G,1,FALSE)),"",VLOOKUP(A817,'Cadastro-Estoque'!A:G,3,FALSE))</f>
        <v/>
      </c>
      <c r="I817" s="209" t="str">
        <f>IF(A817="","",INDEX(Boletim!F826:F935,IFERROR(MATCH(Saidas!A817,'Cadastro-Estoque'!A825:A934,0)," ")))</f>
        <v/>
      </c>
    </row>
    <row r="818" spans="5:9" ht="18.75" customHeight="1" x14ac:dyDescent="0.25">
      <c r="E818" s="2" t="str">
        <f t="shared" si="15"/>
        <v/>
      </c>
      <c r="F818" s="2" t="str">
        <f>IF(ISBLANK(A818),"",IF(ISERROR(VLOOKUP(A818,'Cadastro-Estoque'!A:G,1,FALSE)),"Produto não cadastrado",VLOOKUP(A818,'Cadastro-Estoque'!A:G,4,FALSE)))</f>
        <v/>
      </c>
      <c r="G818" s="2" t="str">
        <f>IF(ISBLANK(A818),"",IF(ISERROR(VLOOKUP(A818,'Cadastro-Estoque'!A:G,1,FALSE)),"Produto não cadastrado",VLOOKUP(A818,'Cadastro-Estoque'!A:G,2,FALSE)))</f>
        <v/>
      </c>
      <c r="H818" s="2" t="str">
        <f>IF(ISERROR(VLOOKUP(A818,'Cadastro-Estoque'!A:G,1,FALSE)),"",VLOOKUP(A818,'Cadastro-Estoque'!A:G,3,FALSE))</f>
        <v/>
      </c>
      <c r="I818" s="209" t="str">
        <f>IF(A818="","",INDEX(Boletim!F827:F936,IFERROR(MATCH(Saidas!A818,'Cadastro-Estoque'!A826:A935,0)," ")))</f>
        <v/>
      </c>
    </row>
    <row r="819" spans="5:9" ht="18.75" customHeight="1" x14ac:dyDescent="0.25">
      <c r="E819" s="2" t="str">
        <f t="shared" si="15"/>
        <v/>
      </c>
      <c r="F819" s="2" t="str">
        <f>IF(ISBLANK(A819),"",IF(ISERROR(VLOOKUP(A819,'Cadastro-Estoque'!A:G,1,FALSE)),"Produto não cadastrado",VLOOKUP(A819,'Cadastro-Estoque'!A:G,4,FALSE)))</f>
        <v/>
      </c>
      <c r="G819" s="2" t="str">
        <f>IF(ISBLANK(A819),"",IF(ISERROR(VLOOKUP(A819,'Cadastro-Estoque'!A:G,1,FALSE)),"Produto não cadastrado",VLOOKUP(A819,'Cadastro-Estoque'!A:G,2,FALSE)))</f>
        <v/>
      </c>
      <c r="H819" s="2" t="str">
        <f>IF(ISERROR(VLOOKUP(A819,'Cadastro-Estoque'!A:G,1,FALSE)),"",VLOOKUP(A819,'Cadastro-Estoque'!A:G,3,FALSE))</f>
        <v/>
      </c>
      <c r="I819" s="209" t="str">
        <f>IF(A819="","",INDEX(Boletim!F828:F937,IFERROR(MATCH(Saidas!A819,'Cadastro-Estoque'!A827:A936,0)," ")))</f>
        <v/>
      </c>
    </row>
    <row r="820" spans="5:9" ht="18.75" customHeight="1" x14ac:dyDescent="0.25">
      <c r="E820" s="2" t="str">
        <f t="shared" si="15"/>
        <v/>
      </c>
      <c r="F820" s="2" t="str">
        <f>IF(ISBLANK(A820),"",IF(ISERROR(VLOOKUP(A820,'Cadastro-Estoque'!A:G,1,FALSE)),"Produto não cadastrado",VLOOKUP(A820,'Cadastro-Estoque'!A:G,4,FALSE)))</f>
        <v/>
      </c>
      <c r="G820" s="2" t="str">
        <f>IF(ISBLANK(A820),"",IF(ISERROR(VLOOKUP(A820,'Cadastro-Estoque'!A:G,1,FALSE)),"Produto não cadastrado",VLOOKUP(A820,'Cadastro-Estoque'!A:G,2,FALSE)))</f>
        <v/>
      </c>
      <c r="H820" s="2" t="str">
        <f>IF(ISERROR(VLOOKUP(A820,'Cadastro-Estoque'!A:G,1,FALSE)),"",VLOOKUP(A820,'Cadastro-Estoque'!A:G,3,FALSE))</f>
        <v/>
      </c>
      <c r="I820" s="209" t="str">
        <f>IF(A820="","",INDEX(Boletim!F829:F938,IFERROR(MATCH(Saidas!A820,'Cadastro-Estoque'!A828:A937,0)," ")))</f>
        <v/>
      </c>
    </row>
    <row r="821" spans="5:9" ht="18.75" customHeight="1" x14ac:dyDescent="0.25">
      <c r="E821" s="2" t="str">
        <f t="shared" si="15"/>
        <v/>
      </c>
      <c r="F821" s="2" t="str">
        <f>IF(ISBLANK(A821),"",IF(ISERROR(VLOOKUP(A821,'Cadastro-Estoque'!A:G,1,FALSE)),"Produto não cadastrado",VLOOKUP(A821,'Cadastro-Estoque'!A:G,4,FALSE)))</f>
        <v/>
      </c>
      <c r="G821" s="2" t="str">
        <f>IF(ISBLANK(A821),"",IF(ISERROR(VLOOKUP(A821,'Cadastro-Estoque'!A:G,1,FALSE)),"Produto não cadastrado",VLOOKUP(A821,'Cadastro-Estoque'!A:G,2,FALSE)))</f>
        <v/>
      </c>
      <c r="H821" s="2" t="str">
        <f>IF(ISERROR(VLOOKUP(A821,'Cadastro-Estoque'!A:G,1,FALSE)),"",VLOOKUP(A821,'Cadastro-Estoque'!A:G,3,FALSE))</f>
        <v/>
      </c>
      <c r="I821" s="209" t="str">
        <f>IF(A821="","",INDEX(Boletim!F830:F939,IFERROR(MATCH(Saidas!A821,'Cadastro-Estoque'!A829:A938,0)," ")))</f>
        <v/>
      </c>
    </row>
    <row r="822" spans="5:9" ht="18.75" customHeight="1" x14ac:dyDescent="0.25">
      <c r="E822" s="2" t="str">
        <f t="shared" si="15"/>
        <v/>
      </c>
      <c r="F822" s="2" t="str">
        <f>IF(ISBLANK(A822),"",IF(ISERROR(VLOOKUP(A822,'Cadastro-Estoque'!A:G,1,FALSE)),"Produto não cadastrado",VLOOKUP(A822,'Cadastro-Estoque'!A:G,4,FALSE)))</f>
        <v/>
      </c>
      <c r="G822" s="2" t="str">
        <f>IF(ISBLANK(A822),"",IF(ISERROR(VLOOKUP(A822,'Cadastro-Estoque'!A:G,1,FALSE)),"Produto não cadastrado",VLOOKUP(A822,'Cadastro-Estoque'!A:G,2,FALSE)))</f>
        <v/>
      </c>
      <c r="H822" s="2" t="str">
        <f>IF(ISERROR(VLOOKUP(A822,'Cadastro-Estoque'!A:G,1,FALSE)),"",VLOOKUP(A822,'Cadastro-Estoque'!A:G,3,FALSE))</f>
        <v/>
      </c>
      <c r="I822" s="209" t="str">
        <f>IF(A822="","",INDEX(Boletim!F831:F940,IFERROR(MATCH(Saidas!A822,'Cadastro-Estoque'!A830:A939,0)," ")))</f>
        <v/>
      </c>
    </row>
    <row r="823" spans="5:9" ht="18.75" customHeight="1" x14ac:dyDescent="0.25">
      <c r="E823" s="2" t="str">
        <f t="shared" si="15"/>
        <v/>
      </c>
      <c r="F823" s="2" t="str">
        <f>IF(ISBLANK(A823),"",IF(ISERROR(VLOOKUP(A823,'Cadastro-Estoque'!A:G,1,FALSE)),"Produto não cadastrado",VLOOKUP(A823,'Cadastro-Estoque'!A:G,4,FALSE)))</f>
        <v/>
      </c>
      <c r="G823" s="2" t="str">
        <f>IF(ISBLANK(A823),"",IF(ISERROR(VLOOKUP(A823,'Cadastro-Estoque'!A:G,1,FALSE)),"Produto não cadastrado",VLOOKUP(A823,'Cadastro-Estoque'!A:G,2,FALSE)))</f>
        <v/>
      </c>
      <c r="H823" s="2" t="str">
        <f>IF(ISERROR(VLOOKUP(A823,'Cadastro-Estoque'!A:G,1,FALSE)),"",VLOOKUP(A823,'Cadastro-Estoque'!A:G,3,FALSE))</f>
        <v/>
      </c>
      <c r="I823" s="209" t="str">
        <f>IF(A823="","",INDEX(Boletim!F832:F941,IFERROR(MATCH(Saidas!A823,'Cadastro-Estoque'!A831:A940,0)," ")))</f>
        <v/>
      </c>
    </row>
    <row r="824" spans="5:9" ht="18.75" customHeight="1" x14ac:dyDescent="0.25">
      <c r="E824" s="2" t="str">
        <f t="shared" si="15"/>
        <v/>
      </c>
      <c r="F824" s="2" t="str">
        <f>IF(ISBLANK(A824),"",IF(ISERROR(VLOOKUP(A824,'Cadastro-Estoque'!A:G,1,FALSE)),"Produto não cadastrado",VLOOKUP(A824,'Cadastro-Estoque'!A:G,4,FALSE)))</f>
        <v/>
      </c>
      <c r="G824" s="2" t="str">
        <f>IF(ISBLANK(A824),"",IF(ISERROR(VLOOKUP(A824,'Cadastro-Estoque'!A:G,1,FALSE)),"Produto não cadastrado",VLOOKUP(A824,'Cadastro-Estoque'!A:G,2,FALSE)))</f>
        <v/>
      </c>
      <c r="H824" s="2" t="str">
        <f>IF(ISERROR(VLOOKUP(A824,'Cadastro-Estoque'!A:G,1,FALSE)),"",VLOOKUP(A824,'Cadastro-Estoque'!A:G,3,FALSE))</f>
        <v/>
      </c>
      <c r="I824" s="209" t="str">
        <f>IF(A824="","",INDEX(Boletim!F833:F942,IFERROR(MATCH(Saidas!A824,'Cadastro-Estoque'!A832:A941,0)," ")))</f>
        <v/>
      </c>
    </row>
    <row r="825" spans="5:9" ht="18.75" customHeight="1" x14ac:dyDescent="0.25">
      <c r="E825" s="2" t="str">
        <f t="shared" si="15"/>
        <v/>
      </c>
      <c r="F825" s="2" t="str">
        <f>IF(ISBLANK(A825),"",IF(ISERROR(VLOOKUP(A825,'Cadastro-Estoque'!A:G,1,FALSE)),"Produto não cadastrado",VLOOKUP(A825,'Cadastro-Estoque'!A:G,4,FALSE)))</f>
        <v/>
      </c>
      <c r="G825" s="2" t="str">
        <f>IF(ISBLANK(A825),"",IF(ISERROR(VLOOKUP(A825,'Cadastro-Estoque'!A:G,1,FALSE)),"Produto não cadastrado",VLOOKUP(A825,'Cadastro-Estoque'!A:G,2,FALSE)))</f>
        <v/>
      </c>
      <c r="H825" s="2" t="str">
        <f>IF(ISERROR(VLOOKUP(A825,'Cadastro-Estoque'!A:G,1,FALSE)),"",VLOOKUP(A825,'Cadastro-Estoque'!A:G,3,FALSE))</f>
        <v/>
      </c>
      <c r="I825" s="209" t="str">
        <f>IF(A825="","",INDEX(Boletim!F834:F943,IFERROR(MATCH(Saidas!A825,'Cadastro-Estoque'!A833:A942,0)," ")))</f>
        <v/>
      </c>
    </row>
    <row r="826" spans="5:9" ht="18.75" customHeight="1" x14ac:dyDescent="0.25">
      <c r="E826" s="2" t="str">
        <f t="shared" si="15"/>
        <v/>
      </c>
      <c r="F826" s="2" t="str">
        <f>IF(ISBLANK(A826),"",IF(ISERROR(VLOOKUP(A826,'Cadastro-Estoque'!A:G,1,FALSE)),"Produto não cadastrado",VLOOKUP(A826,'Cadastro-Estoque'!A:G,4,FALSE)))</f>
        <v/>
      </c>
      <c r="G826" s="2" t="str">
        <f>IF(ISBLANK(A826),"",IF(ISERROR(VLOOKUP(A826,'Cadastro-Estoque'!A:G,1,FALSE)),"Produto não cadastrado",VLOOKUP(A826,'Cadastro-Estoque'!A:G,2,FALSE)))</f>
        <v/>
      </c>
      <c r="H826" s="2" t="str">
        <f>IF(ISERROR(VLOOKUP(A826,'Cadastro-Estoque'!A:G,1,FALSE)),"",VLOOKUP(A826,'Cadastro-Estoque'!A:G,3,FALSE))</f>
        <v/>
      </c>
      <c r="I826" s="209" t="str">
        <f>IF(A826="","",INDEX(Boletim!F835:F944,IFERROR(MATCH(Saidas!A826,'Cadastro-Estoque'!A834:A943,0)," ")))</f>
        <v/>
      </c>
    </row>
    <row r="827" spans="5:9" ht="18.75" customHeight="1" x14ac:dyDescent="0.25">
      <c r="E827" s="2" t="str">
        <f t="shared" si="15"/>
        <v/>
      </c>
      <c r="F827" s="2" t="str">
        <f>IF(ISBLANK(A827),"",IF(ISERROR(VLOOKUP(A827,'Cadastro-Estoque'!A:G,1,FALSE)),"Produto não cadastrado",VLOOKUP(A827,'Cadastro-Estoque'!A:G,4,FALSE)))</f>
        <v/>
      </c>
      <c r="G827" s="2" t="str">
        <f>IF(ISBLANK(A827),"",IF(ISERROR(VLOOKUP(A827,'Cadastro-Estoque'!A:G,1,FALSE)),"Produto não cadastrado",VLOOKUP(A827,'Cadastro-Estoque'!A:G,2,FALSE)))</f>
        <v/>
      </c>
      <c r="H827" s="2" t="str">
        <f>IF(ISERROR(VLOOKUP(A827,'Cadastro-Estoque'!A:G,1,FALSE)),"",VLOOKUP(A827,'Cadastro-Estoque'!A:G,3,FALSE))</f>
        <v/>
      </c>
      <c r="I827" s="209" t="str">
        <f>IF(A827="","",INDEX(Boletim!F836:F945,IFERROR(MATCH(Saidas!A827,'Cadastro-Estoque'!A835:A944,0)," ")))</f>
        <v/>
      </c>
    </row>
    <row r="828" spans="5:9" ht="18.75" customHeight="1" x14ac:dyDescent="0.25">
      <c r="E828" s="2" t="str">
        <f t="shared" si="15"/>
        <v/>
      </c>
      <c r="F828" s="2" t="str">
        <f>IF(ISBLANK(A828),"",IF(ISERROR(VLOOKUP(A828,'Cadastro-Estoque'!A:G,1,FALSE)),"Produto não cadastrado",VLOOKUP(A828,'Cadastro-Estoque'!A:G,4,FALSE)))</f>
        <v/>
      </c>
      <c r="G828" s="2" t="str">
        <f>IF(ISBLANK(A828),"",IF(ISERROR(VLOOKUP(A828,'Cadastro-Estoque'!A:G,1,FALSE)),"Produto não cadastrado",VLOOKUP(A828,'Cadastro-Estoque'!A:G,2,FALSE)))</f>
        <v/>
      </c>
      <c r="H828" s="2" t="str">
        <f>IF(ISERROR(VLOOKUP(A828,'Cadastro-Estoque'!A:G,1,FALSE)),"",VLOOKUP(A828,'Cadastro-Estoque'!A:G,3,FALSE))</f>
        <v/>
      </c>
      <c r="I828" s="209" t="str">
        <f>IF(A828="","",INDEX(Boletim!F837:F946,IFERROR(MATCH(Saidas!A828,'Cadastro-Estoque'!A836:A945,0)," ")))</f>
        <v/>
      </c>
    </row>
    <row r="829" spans="5:9" ht="18.75" customHeight="1" x14ac:dyDescent="0.25">
      <c r="E829" s="2" t="str">
        <f t="shared" si="15"/>
        <v/>
      </c>
      <c r="F829" s="2" t="str">
        <f>IF(ISBLANK(A829),"",IF(ISERROR(VLOOKUP(A829,'Cadastro-Estoque'!A:G,1,FALSE)),"Produto não cadastrado",VLOOKUP(A829,'Cadastro-Estoque'!A:G,4,FALSE)))</f>
        <v/>
      </c>
      <c r="G829" s="2" t="str">
        <f>IF(ISBLANK(A829),"",IF(ISERROR(VLOOKUP(A829,'Cadastro-Estoque'!A:G,1,FALSE)),"Produto não cadastrado",VLOOKUP(A829,'Cadastro-Estoque'!A:G,2,FALSE)))</f>
        <v/>
      </c>
      <c r="H829" s="2" t="str">
        <f>IF(ISERROR(VLOOKUP(A829,'Cadastro-Estoque'!A:G,1,FALSE)),"",VLOOKUP(A829,'Cadastro-Estoque'!A:G,3,FALSE))</f>
        <v/>
      </c>
      <c r="I829" s="209" t="str">
        <f>IF(A829="","",INDEX(Boletim!F838:F947,IFERROR(MATCH(Saidas!A829,'Cadastro-Estoque'!A837:A946,0)," ")))</f>
        <v/>
      </c>
    </row>
    <row r="830" spans="5:9" ht="18.75" customHeight="1" x14ac:dyDescent="0.25">
      <c r="E830" s="2" t="str">
        <f t="shared" si="15"/>
        <v/>
      </c>
      <c r="F830" s="2" t="str">
        <f>IF(ISBLANK(A830),"",IF(ISERROR(VLOOKUP(A830,'Cadastro-Estoque'!A:G,1,FALSE)),"Produto não cadastrado",VLOOKUP(A830,'Cadastro-Estoque'!A:G,4,FALSE)))</f>
        <v/>
      </c>
      <c r="G830" s="2" t="str">
        <f>IF(ISBLANK(A830),"",IF(ISERROR(VLOOKUP(A830,'Cadastro-Estoque'!A:G,1,FALSE)),"Produto não cadastrado",VLOOKUP(A830,'Cadastro-Estoque'!A:G,2,FALSE)))</f>
        <v/>
      </c>
      <c r="H830" s="2" t="str">
        <f>IF(ISERROR(VLOOKUP(A830,'Cadastro-Estoque'!A:G,1,FALSE)),"",VLOOKUP(A830,'Cadastro-Estoque'!A:G,3,FALSE))</f>
        <v/>
      </c>
      <c r="I830" s="209" t="str">
        <f>IF(A830="","",INDEX(Boletim!F839:F948,IFERROR(MATCH(Saidas!A830,'Cadastro-Estoque'!A838:A947,0)," ")))</f>
        <v/>
      </c>
    </row>
    <row r="831" spans="5:9" ht="18.75" customHeight="1" x14ac:dyDescent="0.25">
      <c r="E831" s="2" t="str">
        <f t="shared" si="15"/>
        <v/>
      </c>
      <c r="F831" s="2" t="str">
        <f>IF(ISBLANK(A831),"",IF(ISERROR(VLOOKUP(A831,'Cadastro-Estoque'!A:G,1,FALSE)),"Produto não cadastrado",VLOOKUP(A831,'Cadastro-Estoque'!A:G,4,FALSE)))</f>
        <v/>
      </c>
      <c r="G831" s="2" t="str">
        <f>IF(ISBLANK(A831),"",IF(ISERROR(VLOOKUP(A831,'Cadastro-Estoque'!A:G,1,FALSE)),"Produto não cadastrado",VLOOKUP(A831,'Cadastro-Estoque'!A:G,2,FALSE)))</f>
        <v/>
      </c>
      <c r="H831" s="2" t="str">
        <f>IF(ISERROR(VLOOKUP(A831,'Cadastro-Estoque'!A:G,1,FALSE)),"",VLOOKUP(A831,'Cadastro-Estoque'!A:G,3,FALSE))</f>
        <v/>
      </c>
      <c r="I831" s="209" t="str">
        <f>IF(A831="","",INDEX(Boletim!F840:F949,IFERROR(MATCH(Saidas!A831,'Cadastro-Estoque'!A839:A948,0)," ")))</f>
        <v/>
      </c>
    </row>
    <row r="832" spans="5:9" ht="18.75" customHeight="1" x14ac:dyDescent="0.25">
      <c r="E832" s="2" t="str">
        <f t="shared" si="15"/>
        <v/>
      </c>
      <c r="F832" s="2" t="str">
        <f>IF(ISBLANK(A832),"",IF(ISERROR(VLOOKUP(A832,'Cadastro-Estoque'!A:G,1,FALSE)),"Produto não cadastrado",VLOOKUP(A832,'Cadastro-Estoque'!A:G,4,FALSE)))</f>
        <v/>
      </c>
      <c r="G832" s="2" t="str">
        <f>IF(ISBLANK(A832),"",IF(ISERROR(VLOOKUP(A832,'Cadastro-Estoque'!A:G,1,FALSE)),"Produto não cadastrado",VLOOKUP(A832,'Cadastro-Estoque'!A:G,2,FALSE)))</f>
        <v/>
      </c>
      <c r="H832" s="2" t="str">
        <f>IF(ISERROR(VLOOKUP(A832,'Cadastro-Estoque'!A:G,1,FALSE)),"",VLOOKUP(A832,'Cadastro-Estoque'!A:G,3,FALSE))</f>
        <v/>
      </c>
      <c r="I832" s="209" t="str">
        <f>IF(A832="","",INDEX(Boletim!F841:F950,IFERROR(MATCH(Saidas!A832,'Cadastro-Estoque'!A840:A949,0)," ")))</f>
        <v/>
      </c>
    </row>
    <row r="833" spans="5:9" ht="18.75" customHeight="1" x14ac:dyDescent="0.25">
      <c r="E833" s="2" t="str">
        <f t="shared" si="15"/>
        <v/>
      </c>
      <c r="F833" s="2" t="str">
        <f>IF(ISBLANK(A833),"",IF(ISERROR(VLOOKUP(A833,'Cadastro-Estoque'!A:G,1,FALSE)),"Produto não cadastrado",VLOOKUP(A833,'Cadastro-Estoque'!A:G,4,FALSE)))</f>
        <v/>
      </c>
      <c r="G833" s="2" t="str">
        <f>IF(ISBLANK(A833),"",IF(ISERROR(VLOOKUP(A833,'Cadastro-Estoque'!A:G,1,FALSE)),"Produto não cadastrado",VLOOKUP(A833,'Cadastro-Estoque'!A:G,2,FALSE)))</f>
        <v/>
      </c>
      <c r="H833" s="2" t="str">
        <f>IF(ISERROR(VLOOKUP(A833,'Cadastro-Estoque'!A:G,1,FALSE)),"",VLOOKUP(A833,'Cadastro-Estoque'!A:G,3,FALSE))</f>
        <v/>
      </c>
      <c r="I833" s="209" t="str">
        <f>IF(A833="","",INDEX(Boletim!F842:F951,IFERROR(MATCH(Saidas!A833,'Cadastro-Estoque'!A841:A950,0)," ")))</f>
        <v/>
      </c>
    </row>
    <row r="834" spans="5:9" ht="18.75" customHeight="1" x14ac:dyDescent="0.25">
      <c r="E834" s="2" t="str">
        <f t="shared" si="15"/>
        <v/>
      </c>
      <c r="F834" s="2" t="str">
        <f>IF(ISBLANK(A834),"",IF(ISERROR(VLOOKUP(A834,'Cadastro-Estoque'!A:G,1,FALSE)),"Produto não cadastrado",VLOOKUP(A834,'Cadastro-Estoque'!A:G,4,FALSE)))</f>
        <v/>
      </c>
      <c r="G834" s="2" t="str">
        <f>IF(ISBLANK(A834),"",IF(ISERROR(VLOOKUP(A834,'Cadastro-Estoque'!A:G,1,FALSE)),"Produto não cadastrado",VLOOKUP(A834,'Cadastro-Estoque'!A:G,2,FALSE)))</f>
        <v/>
      </c>
      <c r="H834" s="2" t="str">
        <f>IF(ISERROR(VLOOKUP(A834,'Cadastro-Estoque'!A:G,1,FALSE)),"",VLOOKUP(A834,'Cadastro-Estoque'!A:G,3,FALSE))</f>
        <v/>
      </c>
      <c r="I834" s="209" t="str">
        <f>IF(A834="","",INDEX(Boletim!F843:F952,IFERROR(MATCH(Saidas!A834,'Cadastro-Estoque'!A842:A951,0)," ")))</f>
        <v/>
      </c>
    </row>
    <row r="835" spans="5:9" ht="18.75" customHeight="1" x14ac:dyDescent="0.25">
      <c r="E835" s="2" t="str">
        <f t="shared" si="15"/>
        <v/>
      </c>
      <c r="F835" s="2" t="str">
        <f>IF(ISBLANK(A835),"",IF(ISERROR(VLOOKUP(A835,'Cadastro-Estoque'!A:G,1,FALSE)),"Produto não cadastrado",VLOOKUP(A835,'Cadastro-Estoque'!A:G,4,FALSE)))</f>
        <v/>
      </c>
      <c r="G835" s="2" t="str">
        <f>IF(ISBLANK(A835),"",IF(ISERROR(VLOOKUP(A835,'Cadastro-Estoque'!A:G,1,FALSE)),"Produto não cadastrado",VLOOKUP(A835,'Cadastro-Estoque'!A:G,2,FALSE)))</f>
        <v/>
      </c>
      <c r="H835" s="2" t="str">
        <f>IF(ISERROR(VLOOKUP(A835,'Cadastro-Estoque'!A:G,1,FALSE)),"",VLOOKUP(A835,'Cadastro-Estoque'!A:G,3,FALSE))</f>
        <v/>
      </c>
      <c r="I835" s="209" t="str">
        <f>IF(A835="","",INDEX(Boletim!F844:F953,IFERROR(MATCH(Saidas!A835,'Cadastro-Estoque'!A843:A952,0)," ")))</f>
        <v/>
      </c>
    </row>
    <row r="836" spans="5:9" ht="18.75" customHeight="1" x14ac:dyDescent="0.25">
      <c r="E836" s="2" t="str">
        <f t="shared" ref="E836:E899" si="16">IF(ISBLANK(A836),"",C836*D836)</f>
        <v/>
      </c>
      <c r="F836" s="2" t="str">
        <f>IF(ISBLANK(A836),"",IF(ISERROR(VLOOKUP(A836,'Cadastro-Estoque'!A:G,1,FALSE)),"Produto não cadastrado",VLOOKUP(A836,'Cadastro-Estoque'!A:G,4,FALSE)))</f>
        <v/>
      </c>
      <c r="G836" s="2" t="str">
        <f>IF(ISBLANK(A836),"",IF(ISERROR(VLOOKUP(A836,'Cadastro-Estoque'!A:G,1,FALSE)),"Produto não cadastrado",VLOOKUP(A836,'Cadastro-Estoque'!A:G,2,FALSE)))</f>
        <v/>
      </c>
      <c r="H836" s="2" t="str">
        <f>IF(ISERROR(VLOOKUP(A836,'Cadastro-Estoque'!A:G,1,FALSE)),"",VLOOKUP(A836,'Cadastro-Estoque'!A:G,3,FALSE))</f>
        <v/>
      </c>
      <c r="I836" s="209" t="str">
        <f>IF(A836="","",INDEX(Boletim!F845:F954,IFERROR(MATCH(Saidas!A836,'Cadastro-Estoque'!A844:A953,0)," ")))</f>
        <v/>
      </c>
    </row>
    <row r="837" spans="5:9" ht="18.75" customHeight="1" x14ac:dyDescent="0.25">
      <c r="E837" s="2" t="str">
        <f t="shared" si="16"/>
        <v/>
      </c>
      <c r="F837" s="2" t="str">
        <f>IF(ISBLANK(A837),"",IF(ISERROR(VLOOKUP(A837,'Cadastro-Estoque'!A:G,1,FALSE)),"Produto não cadastrado",VLOOKUP(A837,'Cadastro-Estoque'!A:G,4,FALSE)))</f>
        <v/>
      </c>
      <c r="G837" s="2" t="str">
        <f>IF(ISBLANK(A837),"",IF(ISERROR(VLOOKUP(A837,'Cadastro-Estoque'!A:G,1,FALSE)),"Produto não cadastrado",VLOOKUP(A837,'Cadastro-Estoque'!A:G,2,FALSE)))</f>
        <v/>
      </c>
      <c r="H837" s="2" t="str">
        <f>IF(ISERROR(VLOOKUP(A837,'Cadastro-Estoque'!A:G,1,FALSE)),"",VLOOKUP(A837,'Cadastro-Estoque'!A:G,3,FALSE))</f>
        <v/>
      </c>
      <c r="I837" s="209" t="str">
        <f>IF(A837="","",INDEX(Boletim!F846:F955,IFERROR(MATCH(Saidas!A837,'Cadastro-Estoque'!A845:A954,0)," ")))</f>
        <v/>
      </c>
    </row>
    <row r="838" spans="5:9" ht="18.75" customHeight="1" x14ac:dyDescent="0.25">
      <c r="E838" s="2" t="str">
        <f t="shared" si="16"/>
        <v/>
      </c>
      <c r="F838" s="2" t="str">
        <f>IF(ISBLANK(A838),"",IF(ISERROR(VLOOKUP(A838,'Cadastro-Estoque'!A:G,1,FALSE)),"Produto não cadastrado",VLOOKUP(A838,'Cadastro-Estoque'!A:G,4,FALSE)))</f>
        <v/>
      </c>
      <c r="G838" s="2" t="str">
        <f>IF(ISBLANK(A838),"",IF(ISERROR(VLOOKUP(A838,'Cadastro-Estoque'!A:G,1,FALSE)),"Produto não cadastrado",VLOOKUP(A838,'Cadastro-Estoque'!A:G,2,FALSE)))</f>
        <v/>
      </c>
      <c r="H838" s="2" t="str">
        <f>IF(ISERROR(VLOOKUP(A838,'Cadastro-Estoque'!A:G,1,FALSE)),"",VLOOKUP(A838,'Cadastro-Estoque'!A:G,3,FALSE))</f>
        <v/>
      </c>
      <c r="I838" s="209" t="str">
        <f>IF(A838="","",INDEX(Boletim!F847:F956,IFERROR(MATCH(Saidas!A838,'Cadastro-Estoque'!A846:A955,0)," ")))</f>
        <v/>
      </c>
    </row>
    <row r="839" spans="5:9" ht="18.75" customHeight="1" x14ac:dyDescent="0.25">
      <c r="E839" s="2" t="str">
        <f t="shared" si="16"/>
        <v/>
      </c>
      <c r="F839" s="2" t="str">
        <f>IF(ISBLANK(A839),"",IF(ISERROR(VLOOKUP(A839,'Cadastro-Estoque'!A:G,1,FALSE)),"Produto não cadastrado",VLOOKUP(A839,'Cadastro-Estoque'!A:G,4,FALSE)))</f>
        <v/>
      </c>
      <c r="G839" s="2" t="str">
        <f>IF(ISBLANK(A839),"",IF(ISERROR(VLOOKUP(A839,'Cadastro-Estoque'!A:G,1,FALSE)),"Produto não cadastrado",VLOOKUP(A839,'Cadastro-Estoque'!A:G,2,FALSE)))</f>
        <v/>
      </c>
      <c r="H839" s="2" t="str">
        <f>IF(ISERROR(VLOOKUP(A839,'Cadastro-Estoque'!A:G,1,FALSE)),"",VLOOKUP(A839,'Cadastro-Estoque'!A:G,3,FALSE))</f>
        <v/>
      </c>
      <c r="I839" s="209" t="str">
        <f>IF(A839="","",INDEX(Boletim!F848:F957,IFERROR(MATCH(Saidas!A839,'Cadastro-Estoque'!A847:A956,0)," ")))</f>
        <v/>
      </c>
    </row>
    <row r="840" spans="5:9" ht="18.75" customHeight="1" x14ac:dyDescent="0.25">
      <c r="E840" s="2" t="str">
        <f t="shared" si="16"/>
        <v/>
      </c>
      <c r="F840" s="2" t="str">
        <f>IF(ISBLANK(A840),"",IF(ISERROR(VLOOKUP(A840,'Cadastro-Estoque'!A:G,1,FALSE)),"Produto não cadastrado",VLOOKUP(A840,'Cadastro-Estoque'!A:G,4,FALSE)))</f>
        <v/>
      </c>
      <c r="G840" s="2" t="str">
        <f>IF(ISBLANK(A840),"",IF(ISERROR(VLOOKUP(A840,'Cadastro-Estoque'!A:G,1,FALSE)),"Produto não cadastrado",VLOOKUP(A840,'Cadastro-Estoque'!A:G,2,FALSE)))</f>
        <v/>
      </c>
      <c r="H840" s="2" t="str">
        <f>IF(ISERROR(VLOOKUP(A840,'Cadastro-Estoque'!A:G,1,FALSE)),"",VLOOKUP(A840,'Cadastro-Estoque'!A:G,3,FALSE))</f>
        <v/>
      </c>
      <c r="I840" s="209" t="str">
        <f>IF(A840="","",INDEX(Boletim!F849:F958,IFERROR(MATCH(Saidas!A840,'Cadastro-Estoque'!A848:A957,0)," ")))</f>
        <v/>
      </c>
    </row>
    <row r="841" spans="5:9" ht="18.75" customHeight="1" x14ac:dyDescent="0.25">
      <c r="E841" s="2" t="str">
        <f t="shared" si="16"/>
        <v/>
      </c>
      <c r="F841" s="2" t="str">
        <f>IF(ISBLANK(A841),"",IF(ISERROR(VLOOKUP(A841,'Cadastro-Estoque'!A:G,1,FALSE)),"Produto não cadastrado",VLOOKUP(A841,'Cadastro-Estoque'!A:G,4,FALSE)))</f>
        <v/>
      </c>
      <c r="G841" s="2" t="str">
        <f>IF(ISBLANK(A841),"",IF(ISERROR(VLOOKUP(A841,'Cadastro-Estoque'!A:G,1,FALSE)),"Produto não cadastrado",VLOOKUP(A841,'Cadastro-Estoque'!A:G,2,FALSE)))</f>
        <v/>
      </c>
      <c r="H841" s="2" t="str">
        <f>IF(ISERROR(VLOOKUP(A841,'Cadastro-Estoque'!A:G,1,FALSE)),"",VLOOKUP(A841,'Cadastro-Estoque'!A:G,3,FALSE))</f>
        <v/>
      </c>
      <c r="I841" s="209" t="str">
        <f>IF(A841="","",INDEX(Boletim!F850:F959,IFERROR(MATCH(Saidas!A841,'Cadastro-Estoque'!A849:A958,0)," ")))</f>
        <v/>
      </c>
    </row>
    <row r="842" spans="5:9" ht="18.75" customHeight="1" x14ac:dyDescent="0.25">
      <c r="E842" s="2" t="str">
        <f t="shared" si="16"/>
        <v/>
      </c>
      <c r="F842" s="2" t="str">
        <f>IF(ISBLANK(A842),"",IF(ISERROR(VLOOKUP(A842,'Cadastro-Estoque'!A:G,1,FALSE)),"Produto não cadastrado",VLOOKUP(A842,'Cadastro-Estoque'!A:G,4,FALSE)))</f>
        <v/>
      </c>
      <c r="G842" s="2" t="str">
        <f>IF(ISBLANK(A842),"",IF(ISERROR(VLOOKUP(A842,'Cadastro-Estoque'!A:G,1,FALSE)),"Produto não cadastrado",VLOOKUP(A842,'Cadastro-Estoque'!A:G,2,FALSE)))</f>
        <v/>
      </c>
      <c r="H842" s="2" t="str">
        <f>IF(ISERROR(VLOOKUP(A842,'Cadastro-Estoque'!A:G,1,FALSE)),"",VLOOKUP(A842,'Cadastro-Estoque'!A:G,3,FALSE))</f>
        <v/>
      </c>
      <c r="I842" s="209" t="str">
        <f>IF(A842="","",INDEX(Boletim!F851:F960,IFERROR(MATCH(Saidas!A842,'Cadastro-Estoque'!A850:A959,0)," ")))</f>
        <v/>
      </c>
    </row>
    <row r="843" spans="5:9" ht="18.75" customHeight="1" x14ac:dyDescent="0.25">
      <c r="E843" s="2" t="str">
        <f t="shared" si="16"/>
        <v/>
      </c>
      <c r="F843" s="2" t="str">
        <f>IF(ISBLANK(A843),"",IF(ISERROR(VLOOKUP(A843,'Cadastro-Estoque'!A:G,1,FALSE)),"Produto não cadastrado",VLOOKUP(A843,'Cadastro-Estoque'!A:G,4,FALSE)))</f>
        <v/>
      </c>
      <c r="G843" s="2" t="str">
        <f>IF(ISBLANK(A843),"",IF(ISERROR(VLOOKUP(A843,'Cadastro-Estoque'!A:G,1,FALSE)),"Produto não cadastrado",VLOOKUP(A843,'Cadastro-Estoque'!A:G,2,FALSE)))</f>
        <v/>
      </c>
      <c r="H843" s="2" t="str">
        <f>IF(ISERROR(VLOOKUP(A843,'Cadastro-Estoque'!A:G,1,FALSE)),"",VLOOKUP(A843,'Cadastro-Estoque'!A:G,3,FALSE))</f>
        <v/>
      </c>
      <c r="I843" s="209" t="str">
        <f>IF(A843="","",INDEX(Boletim!F852:F961,IFERROR(MATCH(Saidas!A843,'Cadastro-Estoque'!A851:A960,0)," ")))</f>
        <v/>
      </c>
    </row>
    <row r="844" spans="5:9" ht="18.75" customHeight="1" x14ac:dyDescent="0.25">
      <c r="E844" s="2" t="str">
        <f t="shared" si="16"/>
        <v/>
      </c>
      <c r="F844" s="2" t="str">
        <f>IF(ISBLANK(A844),"",IF(ISERROR(VLOOKUP(A844,'Cadastro-Estoque'!A:G,1,FALSE)),"Produto não cadastrado",VLOOKUP(A844,'Cadastro-Estoque'!A:G,4,FALSE)))</f>
        <v/>
      </c>
      <c r="G844" s="2" t="str">
        <f>IF(ISBLANK(A844),"",IF(ISERROR(VLOOKUP(A844,'Cadastro-Estoque'!A:G,1,FALSE)),"Produto não cadastrado",VLOOKUP(A844,'Cadastro-Estoque'!A:G,2,FALSE)))</f>
        <v/>
      </c>
      <c r="H844" s="2" t="str">
        <f>IF(ISERROR(VLOOKUP(A844,'Cadastro-Estoque'!A:G,1,FALSE)),"",VLOOKUP(A844,'Cadastro-Estoque'!A:G,3,FALSE))</f>
        <v/>
      </c>
      <c r="I844" s="209" t="str">
        <f>IF(A844="","",INDEX(Boletim!F853:F962,IFERROR(MATCH(Saidas!A844,'Cadastro-Estoque'!A852:A961,0)," ")))</f>
        <v/>
      </c>
    </row>
    <row r="845" spans="5:9" ht="18.75" customHeight="1" x14ac:dyDescent="0.25">
      <c r="E845" s="2" t="str">
        <f t="shared" si="16"/>
        <v/>
      </c>
      <c r="F845" s="2" t="str">
        <f>IF(ISBLANK(A845),"",IF(ISERROR(VLOOKUP(A845,'Cadastro-Estoque'!A:G,1,FALSE)),"Produto não cadastrado",VLOOKUP(A845,'Cadastro-Estoque'!A:G,4,FALSE)))</f>
        <v/>
      </c>
      <c r="G845" s="2" t="str">
        <f>IF(ISBLANK(A845),"",IF(ISERROR(VLOOKUP(A845,'Cadastro-Estoque'!A:G,1,FALSE)),"Produto não cadastrado",VLOOKUP(A845,'Cadastro-Estoque'!A:G,2,FALSE)))</f>
        <v/>
      </c>
      <c r="H845" s="2" t="str">
        <f>IF(ISERROR(VLOOKUP(A845,'Cadastro-Estoque'!A:G,1,FALSE)),"",VLOOKUP(A845,'Cadastro-Estoque'!A:G,3,FALSE))</f>
        <v/>
      </c>
      <c r="I845" s="209" t="str">
        <f>IF(A845="","",INDEX(Boletim!F854:F963,IFERROR(MATCH(Saidas!A845,'Cadastro-Estoque'!A853:A962,0)," ")))</f>
        <v/>
      </c>
    </row>
    <row r="846" spans="5:9" ht="18.75" customHeight="1" x14ac:dyDescent="0.25">
      <c r="E846" s="2" t="str">
        <f t="shared" si="16"/>
        <v/>
      </c>
      <c r="F846" s="2" t="str">
        <f>IF(ISBLANK(A846),"",IF(ISERROR(VLOOKUP(A846,'Cadastro-Estoque'!A:G,1,FALSE)),"Produto não cadastrado",VLOOKUP(A846,'Cadastro-Estoque'!A:G,4,FALSE)))</f>
        <v/>
      </c>
      <c r="G846" s="2" t="str">
        <f>IF(ISBLANK(A846),"",IF(ISERROR(VLOOKUP(A846,'Cadastro-Estoque'!A:G,1,FALSE)),"Produto não cadastrado",VLOOKUP(A846,'Cadastro-Estoque'!A:G,2,FALSE)))</f>
        <v/>
      </c>
      <c r="H846" s="2" t="str">
        <f>IF(ISERROR(VLOOKUP(A846,'Cadastro-Estoque'!A:G,1,FALSE)),"",VLOOKUP(A846,'Cadastro-Estoque'!A:G,3,FALSE))</f>
        <v/>
      </c>
      <c r="I846" s="209" t="str">
        <f>IF(A846="","",INDEX(Boletim!F855:F964,IFERROR(MATCH(Saidas!A846,'Cadastro-Estoque'!A854:A963,0)," ")))</f>
        <v/>
      </c>
    </row>
    <row r="847" spans="5:9" ht="18.75" customHeight="1" x14ac:dyDescent="0.25">
      <c r="E847" s="2" t="str">
        <f t="shared" si="16"/>
        <v/>
      </c>
      <c r="F847" s="2" t="str">
        <f>IF(ISBLANK(A847),"",IF(ISERROR(VLOOKUP(A847,'Cadastro-Estoque'!A:G,1,FALSE)),"Produto não cadastrado",VLOOKUP(A847,'Cadastro-Estoque'!A:G,4,FALSE)))</f>
        <v/>
      </c>
      <c r="G847" s="2" t="str">
        <f>IF(ISBLANK(A847),"",IF(ISERROR(VLOOKUP(A847,'Cadastro-Estoque'!A:G,1,FALSE)),"Produto não cadastrado",VLOOKUP(A847,'Cadastro-Estoque'!A:G,2,FALSE)))</f>
        <v/>
      </c>
      <c r="H847" s="2" t="str">
        <f>IF(ISERROR(VLOOKUP(A847,'Cadastro-Estoque'!A:G,1,FALSE)),"",VLOOKUP(A847,'Cadastro-Estoque'!A:G,3,FALSE))</f>
        <v/>
      </c>
      <c r="I847" s="209" t="str">
        <f>IF(A847="","",INDEX(Boletim!F856:F965,IFERROR(MATCH(Saidas!A847,'Cadastro-Estoque'!A855:A964,0)," ")))</f>
        <v/>
      </c>
    </row>
    <row r="848" spans="5:9" ht="18.75" customHeight="1" x14ac:dyDescent="0.25">
      <c r="E848" s="2" t="str">
        <f t="shared" si="16"/>
        <v/>
      </c>
      <c r="F848" s="2" t="str">
        <f>IF(ISBLANK(A848),"",IF(ISERROR(VLOOKUP(A848,'Cadastro-Estoque'!A:G,1,FALSE)),"Produto não cadastrado",VLOOKUP(A848,'Cadastro-Estoque'!A:G,4,FALSE)))</f>
        <v/>
      </c>
      <c r="G848" s="2" t="str">
        <f>IF(ISBLANK(A848),"",IF(ISERROR(VLOOKUP(A848,'Cadastro-Estoque'!A:G,1,FALSE)),"Produto não cadastrado",VLOOKUP(A848,'Cadastro-Estoque'!A:G,2,FALSE)))</f>
        <v/>
      </c>
      <c r="H848" s="2" t="str">
        <f>IF(ISERROR(VLOOKUP(A848,'Cadastro-Estoque'!A:G,1,FALSE)),"",VLOOKUP(A848,'Cadastro-Estoque'!A:G,3,FALSE))</f>
        <v/>
      </c>
      <c r="I848" s="209" t="str">
        <f>IF(A848="","",INDEX(Boletim!F857:F966,IFERROR(MATCH(Saidas!A848,'Cadastro-Estoque'!A856:A965,0)," ")))</f>
        <v/>
      </c>
    </row>
    <row r="849" spans="5:9" ht="18.75" customHeight="1" x14ac:dyDescent="0.25">
      <c r="E849" s="2" t="str">
        <f t="shared" si="16"/>
        <v/>
      </c>
      <c r="F849" s="2" t="str">
        <f>IF(ISBLANK(A849),"",IF(ISERROR(VLOOKUP(A849,'Cadastro-Estoque'!A:G,1,FALSE)),"Produto não cadastrado",VLOOKUP(A849,'Cadastro-Estoque'!A:G,4,FALSE)))</f>
        <v/>
      </c>
      <c r="G849" s="2" t="str">
        <f>IF(ISBLANK(A849),"",IF(ISERROR(VLOOKUP(A849,'Cadastro-Estoque'!A:G,1,FALSE)),"Produto não cadastrado",VLOOKUP(A849,'Cadastro-Estoque'!A:G,2,FALSE)))</f>
        <v/>
      </c>
      <c r="H849" s="2" t="str">
        <f>IF(ISERROR(VLOOKUP(A849,'Cadastro-Estoque'!A:G,1,FALSE)),"",VLOOKUP(A849,'Cadastro-Estoque'!A:G,3,FALSE))</f>
        <v/>
      </c>
      <c r="I849" s="209" t="str">
        <f>IF(A849="","",INDEX(Boletim!F858:F967,IFERROR(MATCH(Saidas!A849,'Cadastro-Estoque'!A857:A966,0)," ")))</f>
        <v/>
      </c>
    </row>
    <row r="850" spans="5:9" ht="18.75" customHeight="1" x14ac:dyDescent="0.25">
      <c r="E850" s="2" t="str">
        <f t="shared" si="16"/>
        <v/>
      </c>
      <c r="F850" s="2" t="str">
        <f>IF(ISBLANK(A850),"",IF(ISERROR(VLOOKUP(A850,'Cadastro-Estoque'!A:G,1,FALSE)),"Produto não cadastrado",VLOOKUP(A850,'Cadastro-Estoque'!A:G,4,FALSE)))</f>
        <v/>
      </c>
      <c r="G850" s="2" t="str">
        <f>IF(ISBLANK(A850),"",IF(ISERROR(VLOOKUP(A850,'Cadastro-Estoque'!A:G,1,FALSE)),"Produto não cadastrado",VLOOKUP(A850,'Cadastro-Estoque'!A:G,2,FALSE)))</f>
        <v/>
      </c>
      <c r="H850" s="2" t="str">
        <f>IF(ISERROR(VLOOKUP(A850,'Cadastro-Estoque'!A:G,1,FALSE)),"",VLOOKUP(A850,'Cadastro-Estoque'!A:G,3,FALSE))</f>
        <v/>
      </c>
      <c r="I850" s="209" t="str">
        <f>IF(A850="","",INDEX(Boletim!F859:F968,IFERROR(MATCH(Saidas!A850,'Cadastro-Estoque'!A858:A967,0)," ")))</f>
        <v/>
      </c>
    </row>
    <row r="851" spans="5:9" ht="18.75" customHeight="1" x14ac:dyDescent="0.25">
      <c r="E851" s="2" t="str">
        <f t="shared" si="16"/>
        <v/>
      </c>
      <c r="F851" s="2" t="str">
        <f>IF(ISBLANK(A851),"",IF(ISERROR(VLOOKUP(A851,'Cadastro-Estoque'!A:G,1,FALSE)),"Produto não cadastrado",VLOOKUP(A851,'Cadastro-Estoque'!A:G,4,FALSE)))</f>
        <v/>
      </c>
      <c r="G851" s="2" t="str">
        <f>IF(ISBLANK(A851),"",IF(ISERROR(VLOOKUP(A851,'Cadastro-Estoque'!A:G,1,FALSE)),"Produto não cadastrado",VLOOKUP(A851,'Cadastro-Estoque'!A:G,2,FALSE)))</f>
        <v/>
      </c>
      <c r="H851" s="2" t="str">
        <f>IF(ISERROR(VLOOKUP(A851,'Cadastro-Estoque'!A:G,1,FALSE)),"",VLOOKUP(A851,'Cadastro-Estoque'!A:G,3,FALSE))</f>
        <v/>
      </c>
      <c r="I851" s="209" t="str">
        <f>IF(A851="","",INDEX(Boletim!F860:F969,IFERROR(MATCH(Saidas!A851,'Cadastro-Estoque'!A859:A968,0)," ")))</f>
        <v/>
      </c>
    </row>
    <row r="852" spans="5:9" ht="18.75" customHeight="1" x14ac:dyDescent="0.25">
      <c r="E852" s="2" t="str">
        <f t="shared" si="16"/>
        <v/>
      </c>
      <c r="F852" s="2" t="str">
        <f>IF(ISBLANK(A852),"",IF(ISERROR(VLOOKUP(A852,'Cadastro-Estoque'!A:G,1,FALSE)),"Produto não cadastrado",VLOOKUP(A852,'Cadastro-Estoque'!A:G,4,FALSE)))</f>
        <v/>
      </c>
      <c r="G852" s="2" t="str">
        <f>IF(ISBLANK(A852),"",IF(ISERROR(VLOOKUP(A852,'Cadastro-Estoque'!A:G,1,FALSE)),"Produto não cadastrado",VLOOKUP(A852,'Cadastro-Estoque'!A:G,2,FALSE)))</f>
        <v/>
      </c>
      <c r="H852" s="2" t="str">
        <f>IF(ISERROR(VLOOKUP(A852,'Cadastro-Estoque'!A:G,1,FALSE)),"",VLOOKUP(A852,'Cadastro-Estoque'!A:G,3,FALSE))</f>
        <v/>
      </c>
      <c r="I852" s="209" t="str">
        <f>IF(A852="","",INDEX(Boletim!F861:F970,IFERROR(MATCH(Saidas!A852,'Cadastro-Estoque'!A860:A969,0)," ")))</f>
        <v/>
      </c>
    </row>
    <row r="853" spans="5:9" ht="18.75" customHeight="1" x14ac:dyDescent="0.25">
      <c r="E853" s="2" t="str">
        <f t="shared" si="16"/>
        <v/>
      </c>
      <c r="F853" s="2" t="str">
        <f>IF(ISBLANK(A853),"",IF(ISERROR(VLOOKUP(A853,'Cadastro-Estoque'!A:G,1,FALSE)),"Produto não cadastrado",VLOOKUP(A853,'Cadastro-Estoque'!A:G,4,FALSE)))</f>
        <v/>
      </c>
      <c r="G853" s="2" t="str">
        <f>IF(ISBLANK(A853),"",IF(ISERROR(VLOOKUP(A853,'Cadastro-Estoque'!A:G,1,FALSE)),"Produto não cadastrado",VLOOKUP(A853,'Cadastro-Estoque'!A:G,2,FALSE)))</f>
        <v/>
      </c>
      <c r="H853" s="2" t="str">
        <f>IF(ISERROR(VLOOKUP(A853,'Cadastro-Estoque'!A:G,1,FALSE)),"",VLOOKUP(A853,'Cadastro-Estoque'!A:G,3,FALSE))</f>
        <v/>
      </c>
      <c r="I853" s="209" t="str">
        <f>IF(A853="","",INDEX(Boletim!F862:F971,IFERROR(MATCH(Saidas!A853,'Cadastro-Estoque'!A861:A970,0)," ")))</f>
        <v/>
      </c>
    </row>
    <row r="854" spans="5:9" ht="18.75" customHeight="1" x14ac:dyDescent="0.25">
      <c r="E854" s="2" t="str">
        <f t="shared" si="16"/>
        <v/>
      </c>
      <c r="F854" s="2" t="str">
        <f>IF(ISBLANK(A854),"",IF(ISERROR(VLOOKUP(A854,'Cadastro-Estoque'!A:G,1,FALSE)),"Produto não cadastrado",VLOOKUP(A854,'Cadastro-Estoque'!A:G,4,FALSE)))</f>
        <v/>
      </c>
      <c r="G854" s="2" t="str">
        <f>IF(ISBLANK(A854),"",IF(ISERROR(VLOOKUP(A854,'Cadastro-Estoque'!A:G,1,FALSE)),"Produto não cadastrado",VLOOKUP(A854,'Cadastro-Estoque'!A:G,2,FALSE)))</f>
        <v/>
      </c>
      <c r="H854" s="2" t="str">
        <f>IF(ISERROR(VLOOKUP(A854,'Cadastro-Estoque'!A:G,1,FALSE)),"",VLOOKUP(A854,'Cadastro-Estoque'!A:G,3,FALSE))</f>
        <v/>
      </c>
      <c r="I854" s="209" t="str">
        <f>IF(A854="","",INDEX(Boletim!F863:F972,IFERROR(MATCH(Saidas!A854,'Cadastro-Estoque'!A862:A971,0)," ")))</f>
        <v/>
      </c>
    </row>
    <row r="855" spans="5:9" ht="18.75" customHeight="1" x14ac:dyDescent="0.25">
      <c r="E855" s="2" t="str">
        <f t="shared" si="16"/>
        <v/>
      </c>
      <c r="F855" s="2" t="str">
        <f>IF(ISBLANK(A855),"",IF(ISERROR(VLOOKUP(A855,'Cadastro-Estoque'!A:G,1,FALSE)),"Produto não cadastrado",VLOOKUP(A855,'Cadastro-Estoque'!A:G,4,FALSE)))</f>
        <v/>
      </c>
      <c r="G855" s="2" t="str">
        <f>IF(ISBLANK(A855),"",IF(ISERROR(VLOOKUP(A855,'Cadastro-Estoque'!A:G,1,FALSE)),"Produto não cadastrado",VLOOKUP(A855,'Cadastro-Estoque'!A:G,2,FALSE)))</f>
        <v/>
      </c>
      <c r="H855" s="2" t="str">
        <f>IF(ISERROR(VLOOKUP(A855,'Cadastro-Estoque'!A:G,1,FALSE)),"",VLOOKUP(A855,'Cadastro-Estoque'!A:G,3,FALSE))</f>
        <v/>
      </c>
      <c r="I855" s="209" t="str">
        <f>IF(A855="","",INDEX(Boletim!F864:F973,IFERROR(MATCH(Saidas!A855,'Cadastro-Estoque'!A863:A972,0)," ")))</f>
        <v/>
      </c>
    </row>
    <row r="856" spans="5:9" ht="18.75" customHeight="1" x14ac:dyDescent="0.25">
      <c r="E856" s="2" t="str">
        <f t="shared" si="16"/>
        <v/>
      </c>
      <c r="F856" s="2" t="str">
        <f>IF(ISBLANK(A856),"",IF(ISERROR(VLOOKUP(A856,'Cadastro-Estoque'!A:G,1,FALSE)),"Produto não cadastrado",VLOOKUP(A856,'Cadastro-Estoque'!A:G,4,FALSE)))</f>
        <v/>
      </c>
      <c r="G856" s="2" t="str">
        <f>IF(ISBLANK(A856),"",IF(ISERROR(VLOOKUP(A856,'Cadastro-Estoque'!A:G,1,FALSE)),"Produto não cadastrado",VLOOKUP(A856,'Cadastro-Estoque'!A:G,2,FALSE)))</f>
        <v/>
      </c>
      <c r="H856" s="2" t="str">
        <f>IF(ISERROR(VLOOKUP(A856,'Cadastro-Estoque'!A:G,1,FALSE)),"",VLOOKUP(A856,'Cadastro-Estoque'!A:G,3,FALSE))</f>
        <v/>
      </c>
      <c r="I856" s="209" t="str">
        <f>IF(A856="","",INDEX(Boletim!F865:F974,IFERROR(MATCH(Saidas!A856,'Cadastro-Estoque'!A864:A973,0)," ")))</f>
        <v/>
      </c>
    </row>
    <row r="857" spans="5:9" ht="18.75" customHeight="1" x14ac:dyDescent="0.25">
      <c r="E857" s="2" t="str">
        <f t="shared" si="16"/>
        <v/>
      </c>
      <c r="F857" s="2" t="str">
        <f>IF(ISBLANK(A857),"",IF(ISERROR(VLOOKUP(A857,'Cadastro-Estoque'!A:G,1,FALSE)),"Produto não cadastrado",VLOOKUP(A857,'Cadastro-Estoque'!A:G,4,FALSE)))</f>
        <v/>
      </c>
      <c r="G857" s="2" t="str">
        <f>IF(ISBLANK(A857),"",IF(ISERROR(VLOOKUP(A857,'Cadastro-Estoque'!A:G,1,FALSE)),"Produto não cadastrado",VLOOKUP(A857,'Cadastro-Estoque'!A:G,2,FALSE)))</f>
        <v/>
      </c>
      <c r="H857" s="2" t="str">
        <f>IF(ISERROR(VLOOKUP(A857,'Cadastro-Estoque'!A:G,1,FALSE)),"",VLOOKUP(A857,'Cadastro-Estoque'!A:G,3,FALSE))</f>
        <v/>
      </c>
      <c r="I857" s="209" t="str">
        <f>IF(A857="","",INDEX(Boletim!F866:F975,IFERROR(MATCH(Saidas!A857,'Cadastro-Estoque'!A865:A974,0)," ")))</f>
        <v/>
      </c>
    </row>
    <row r="858" spans="5:9" ht="18.75" customHeight="1" x14ac:dyDescent="0.25">
      <c r="E858" s="2" t="str">
        <f t="shared" si="16"/>
        <v/>
      </c>
      <c r="F858" s="2" t="str">
        <f>IF(ISBLANK(A858),"",IF(ISERROR(VLOOKUP(A858,'Cadastro-Estoque'!A:G,1,FALSE)),"Produto não cadastrado",VLOOKUP(A858,'Cadastro-Estoque'!A:G,4,FALSE)))</f>
        <v/>
      </c>
      <c r="G858" s="2" t="str">
        <f>IF(ISBLANK(A858),"",IF(ISERROR(VLOOKUP(A858,'Cadastro-Estoque'!A:G,1,FALSE)),"Produto não cadastrado",VLOOKUP(A858,'Cadastro-Estoque'!A:G,2,FALSE)))</f>
        <v/>
      </c>
      <c r="H858" s="2" t="str">
        <f>IF(ISERROR(VLOOKUP(A858,'Cadastro-Estoque'!A:G,1,FALSE)),"",VLOOKUP(A858,'Cadastro-Estoque'!A:G,3,FALSE))</f>
        <v/>
      </c>
      <c r="I858" s="209" t="str">
        <f>IF(A858="","",INDEX(Boletim!F867:F976,IFERROR(MATCH(Saidas!A858,'Cadastro-Estoque'!A866:A975,0)," ")))</f>
        <v/>
      </c>
    </row>
    <row r="859" spans="5:9" ht="18.75" customHeight="1" x14ac:dyDescent="0.25">
      <c r="E859" s="2" t="str">
        <f t="shared" si="16"/>
        <v/>
      </c>
      <c r="F859" s="2" t="str">
        <f>IF(ISBLANK(A859),"",IF(ISERROR(VLOOKUP(A859,'Cadastro-Estoque'!A:G,1,FALSE)),"Produto não cadastrado",VLOOKUP(A859,'Cadastro-Estoque'!A:G,4,FALSE)))</f>
        <v/>
      </c>
      <c r="G859" s="2" t="str">
        <f>IF(ISBLANK(A859),"",IF(ISERROR(VLOOKUP(A859,'Cadastro-Estoque'!A:G,1,FALSE)),"Produto não cadastrado",VLOOKUP(A859,'Cadastro-Estoque'!A:G,2,FALSE)))</f>
        <v/>
      </c>
      <c r="H859" s="2" t="str">
        <f>IF(ISERROR(VLOOKUP(A859,'Cadastro-Estoque'!A:G,1,FALSE)),"",VLOOKUP(A859,'Cadastro-Estoque'!A:G,3,FALSE))</f>
        <v/>
      </c>
      <c r="I859" s="209" t="str">
        <f>IF(A859="","",INDEX(Boletim!F868:F977,IFERROR(MATCH(Saidas!A859,'Cadastro-Estoque'!A867:A976,0)," ")))</f>
        <v/>
      </c>
    </row>
    <row r="860" spans="5:9" ht="18.75" customHeight="1" x14ac:dyDescent="0.25">
      <c r="E860" s="2" t="str">
        <f t="shared" si="16"/>
        <v/>
      </c>
      <c r="F860" s="2" t="str">
        <f>IF(ISBLANK(A860),"",IF(ISERROR(VLOOKUP(A860,'Cadastro-Estoque'!A:G,1,FALSE)),"Produto não cadastrado",VLOOKUP(A860,'Cadastro-Estoque'!A:G,4,FALSE)))</f>
        <v/>
      </c>
      <c r="G860" s="2" t="str">
        <f>IF(ISBLANK(A860),"",IF(ISERROR(VLOOKUP(A860,'Cadastro-Estoque'!A:G,1,FALSE)),"Produto não cadastrado",VLOOKUP(A860,'Cadastro-Estoque'!A:G,2,FALSE)))</f>
        <v/>
      </c>
      <c r="H860" s="2" t="str">
        <f>IF(ISERROR(VLOOKUP(A860,'Cadastro-Estoque'!A:G,1,FALSE)),"",VLOOKUP(A860,'Cadastro-Estoque'!A:G,3,FALSE))</f>
        <v/>
      </c>
      <c r="I860" s="209" t="str">
        <f>IF(A860="","",INDEX(Boletim!F869:F978,IFERROR(MATCH(Saidas!A860,'Cadastro-Estoque'!A868:A977,0)," ")))</f>
        <v/>
      </c>
    </row>
    <row r="861" spans="5:9" ht="18.75" customHeight="1" x14ac:dyDescent="0.25">
      <c r="E861" s="2" t="str">
        <f t="shared" si="16"/>
        <v/>
      </c>
      <c r="F861" s="2" t="str">
        <f>IF(ISBLANK(A861),"",IF(ISERROR(VLOOKUP(A861,'Cadastro-Estoque'!A:G,1,FALSE)),"Produto não cadastrado",VLOOKUP(A861,'Cadastro-Estoque'!A:G,4,FALSE)))</f>
        <v/>
      </c>
      <c r="G861" s="2" t="str">
        <f>IF(ISBLANK(A861),"",IF(ISERROR(VLOOKUP(A861,'Cadastro-Estoque'!A:G,1,FALSE)),"Produto não cadastrado",VLOOKUP(A861,'Cadastro-Estoque'!A:G,2,FALSE)))</f>
        <v/>
      </c>
      <c r="H861" s="2" t="str">
        <f>IF(ISERROR(VLOOKUP(A861,'Cadastro-Estoque'!A:G,1,FALSE)),"",VLOOKUP(A861,'Cadastro-Estoque'!A:G,3,FALSE))</f>
        <v/>
      </c>
      <c r="I861" s="209" t="str">
        <f>IF(A861="","",INDEX(Boletim!F870:F979,IFERROR(MATCH(Saidas!A861,'Cadastro-Estoque'!A869:A978,0)," ")))</f>
        <v/>
      </c>
    </row>
    <row r="862" spans="5:9" ht="18.75" customHeight="1" x14ac:dyDescent="0.25">
      <c r="E862" s="2" t="str">
        <f t="shared" si="16"/>
        <v/>
      </c>
      <c r="F862" s="2" t="str">
        <f>IF(ISBLANK(A862),"",IF(ISERROR(VLOOKUP(A862,'Cadastro-Estoque'!A:G,1,FALSE)),"Produto não cadastrado",VLOOKUP(A862,'Cadastro-Estoque'!A:G,4,FALSE)))</f>
        <v/>
      </c>
      <c r="G862" s="2" t="str">
        <f>IF(ISBLANK(A862),"",IF(ISERROR(VLOOKUP(A862,'Cadastro-Estoque'!A:G,1,FALSE)),"Produto não cadastrado",VLOOKUP(A862,'Cadastro-Estoque'!A:G,2,FALSE)))</f>
        <v/>
      </c>
      <c r="H862" s="2" t="str">
        <f>IF(ISERROR(VLOOKUP(A862,'Cadastro-Estoque'!A:G,1,FALSE)),"",VLOOKUP(A862,'Cadastro-Estoque'!A:G,3,FALSE))</f>
        <v/>
      </c>
      <c r="I862" s="209" t="str">
        <f>IF(A862="","",INDEX(Boletim!F871:F980,IFERROR(MATCH(Saidas!A862,'Cadastro-Estoque'!A870:A979,0)," ")))</f>
        <v/>
      </c>
    </row>
    <row r="863" spans="5:9" ht="18.75" customHeight="1" x14ac:dyDescent="0.25">
      <c r="E863" s="2" t="str">
        <f t="shared" si="16"/>
        <v/>
      </c>
      <c r="F863" s="2" t="str">
        <f>IF(ISBLANK(A863),"",IF(ISERROR(VLOOKUP(A863,'Cadastro-Estoque'!A:G,1,FALSE)),"Produto não cadastrado",VLOOKUP(A863,'Cadastro-Estoque'!A:G,4,FALSE)))</f>
        <v/>
      </c>
      <c r="G863" s="2" t="str">
        <f>IF(ISBLANK(A863),"",IF(ISERROR(VLOOKUP(A863,'Cadastro-Estoque'!A:G,1,FALSE)),"Produto não cadastrado",VLOOKUP(A863,'Cadastro-Estoque'!A:G,2,FALSE)))</f>
        <v/>
      </c>
      <c r="H863" s="2" t="str">
        <f>IF(ISERROR(VLOOKUP(A863,'Cadastro-Estoque'!A:G,1,FALSE)),"",VLOOKUP(A863,'Cadastro-Estoque'!A:G,3,FALSE))</f>
        <v/>
      </c>
      <c r="I863" s="209" t="str">
        <f>IF(A863="","",INDEX(Boletim!F872:F981,IFERROR(MATCH(Saidas!A863,'Cadastro-Estoque'!A871:A980,0)," ")))</f>
        <v/>
      </c>
    </row>
    <row r="864" spans="5:9" ht="18.75" customHeight="1" x14ac:dyDescent="0.25">
      <c r="E864" s="2" t="str">
        <f t="shared" si="16"/>
        <v/>
      </c>
      <c r="F864" s="2" t="str">
        <f>IF(ISBLANK(A864),"",IF(ISERROR(VLOOKUP(A864,'Cadastro-Estoque'!A:G,1,FALSE)),"Produto não cadastrado",VLOOKUP(A864,'Cadastro-Estoque'!A:G,4,FALSE)))</f>
        <v/>
      </c>
      <c r="G864" s="2" t="str">
        <f>IF(ISBLANK(A864),"",IF(ISERROR(VLOOKUP(A864,'Cadastro-Estoque'!A:G,1,FALSE)),"Produto não cadastrado",VLOOKUP(A864,'Cadastro-Estoque'!A:G,2,FALSE)))</f>
        <v/>
      </c>
      <c r="H864" s="2" t="str">
        <f>IF(ISERROR(VLOOKUP(A864,'Cadastro-Estoque'!A:G,1,FALSE)),"",VLOOKUP(A864,'Cadastro-Estoque'!A:G,3,FALSE))</f>
        <v/>
      </c>
      <c r="I864" s="209" t="str">
        <f>IF(A864="","",INDEX(Boletim!F873:F982,IFERROR(MATCH(Saidas!A864,'Cadastro-Estoque'!A872:A981,0)," ")))</f>
        <v/>
      </c>
    </row>
    <row r="865" spans="5:9" ht="18.75" customHeight="1" x14ac:dyDescent="0.25">
      <c r="E865" s="2" t="str">
        <f t="shared" si="16"/>
        <v/>
      </c>
      <c r="F865" s="2" t="str">
        <f>IF(ISBLANK(A865),"",IF(ISERROR(VLOOKUP(A865,'Cadastro-Estoque'!A:G,1,FALSE)),"Produto não cadastrado",VLOOKUP(A865,'Cadastro-Estoque'!A:G,4,FALSE)))</f>
        <v/>
      </c>
      <c r="G865" s="2" t="str">
        <f>IF(ISBLANK(A865),"",IF(ISERROR(VLOOKUP(A865,'Cadastro-Estoque'!A:G,1,FALSE)),"Produto não cadastrado",VLOOKUP(A865,'Cadastro-Estoque'!A:G,2,FALSE)))</f>
        <v/>
      </c>
      <c r="H865" s="2" t="str">
        <f>IF(ISERROR(VLOOKUP(A865,'Cadastro-Estoque'!A:G,1,FALSE)),"",VLOOKUP(A865,'Cadastro-Estoque'!A:G,3,FALSE))</f>
        <v/>
      </c>
      <c r="I865" s="209" t="str">
        <f>IF(A865="","",INDEX(Boletim!F874:F983,IFERROR(MATCH(Saidas!A865,'Cadastro-Estoque'!A873:A982,0)," ")))</f>
        <v/>
      </c>
    </row>
    <row r="866" spans="5:9" ht="18.75" customHeight="1" x14ac:dyDescent="0.25">
      <c r="E866" s="2" t="str">
        <f t="shared" si="16"/>
        <v/>
      </c>
      <c r="F866" s="2" t="str">
        <f>IF(ISBLANK(A866),"",IF(ISERROR(VLOOKUP(A866,'Cadastro-Estoque'!A:G,1,FALSE)),"Produto não cadastrado",VLOOKUP(A866,'Cadastro-Estoque'!A:G,4,FALSE)))</f>
        <v/>
      </c>
      <c r="G866" s="2" t="str">
        <f>IF(ISBLANK(A866),"",IF(ISERROR(VLOOKUP(A866,'Cadastro-Estoque'!A:G,1,FALSE)),"Produto não cadastrado",VLOOKUP(A866,'Cadastro-Estoque'!A:G,2,FALSE)))</f>
        <v/>
      </c>
      <c r="H866" s="2" t="str">
        <f>IF(ISERROR(VLOOKUP(A866,'Cadastro-Estoque'!A:G,1,FALSE)),"",VLOOKUP(A866,'Cadastro-Estoque'!A:G,3,FALSE))</f>
        <v/>
      </c>
      <c r="I866" s="209" t="str">
        <f>IF(A866="","",INDEX(Boletim!F875:F984,IFERROR(MATCH(Saidas!A866,'Cadastro-Estoque'!A874:A983,0)," ")))</f>
        <v/>
      </c>
    </row>
    <row r="867" spans="5:9" ht="18.75" customHeight="1" x14ac:dyDescent="0.25">
      <c r="E867" s="2" t="str">
        <f t="shared" si="16"/>
        <v/>
      </c>
      <c r="F867" s="2" t="str">
        <f>IF(ISBLANK(A867),"",IF(ISERROR(VLOOKUP(A867,'Cadastro-Estoque'!A:G,1,FALSE)),"Produto não cadastrado",VLOOKUP(A867,'Cadastro-Estoque'!A:G,4,FALSE)))</f>
        <v/>
      </c>
      <c r="G867" s="2" t="str">
        <f>IF(ISBLANK(A867),"",IF(ISERROR(VLOOKUP(A867,'Cadastro-Estoque'!A:G,1,FALSE)),"Produto não cadastrado",VLOOKUP(A867,'Cadastro-Estoque'!A:G,2,FALSE)))</f>
        <v/>
      </c>
      <c r="H867" s="2" t="str">
        <f>IF(ISERROR(VLOOKUP(A867,'Cadastro-Estoque'!A:G,1,FALSE)),"",VLOOKUP(A867,'Cadastro-Estoque'!A:G,3,FALSE))</f>
        <v/>
      </c>
      <c r="I867" s="209" t="str">
        <f>IF(A867="","",INDEX(Boletim!F876:F985,IFERROR(MATCH(Saidas!A867,'Cadastro-Estoque'!A875:A984,0)," ")))</f>
        <v/>
      </c>
    </row>
    <row r="868" spans="5:9" ht="18.75" customHeight="1" x14ac:dyDescent="0.25">
      <c r="E868" s="2" t="str">
        <f t="shared" si="16"/>
        <v/>
      </c>
      <c r="F868" s="2" t="str">
        <f>IF(ISBLANK(A868),"",IF(ISERROR(VLOOKUP(A868,'Cadastro-Estoque'!A:G,1,FALSE)),"Produto não cadastrado",VLOOKUP(A868,'Cadastro-Estoque'!A:G,4,FALSE)))</f>
        <v/>
      </c>
      <c r="G868" s="2" t="str">
        <f>IF(ISBLANK(A868),"",IF(ISERROR(VLOOKUP(A868,'Cadastro-Estoque'!A:G,1,FALSE)),"Produto não cadastrado",VLOOKUP(A868,'Cadastro-Estoque'!A:G,2,FALSE)))</f>
        <v/>
      </c>
      <c r="H868" s="2" t="str">
        <f>IF(ISERROR(VLOOKUP(A868,'Cadastro-Estoque'!A:G,1,FALSE)),"",VLOOKUP(A868,'Cadastro-Estoque'!A:G,3,FALSE))</f>
        <v/>
      </c>
      <c r="I868" s="209" t="str">
        <f>IF(A868="","",INDEX(Boletim!F877:F986,IFERROR(MATCH(Saidas!A868,'Cadastro-Estoque'!A876:A985,0)," ")))</f>
        <v/>
      </c>
    </row>
    <row r="869" spans="5:9" ht="18.75" customHeight="1" x14ac:dyDescent="0.25">
      <c r="E869" s="2" t="str">
        <f t="shared" si="16"/>
        <v/>
      </c>
      <c r="F869" s="2" t="str">
        <f>IF(ISBLANK(A869),"",IF(ISERROR(VLOOKUP(A869,'Cadastro-Estoque'!A:G,1,FALSE)),"Produto não cadastrado",VLOOKUP(A869,'Cadastro-Estoque'!A:G,4,FALSE)))</f>
        <v/>
      </c>
      <c r="G869" s="2" t="str">
        <f>IF(ISBLANK(A869),"",IF(ISERROR(VLOOKUP(A869,'Cadastro-Estoque'!A:G,1,FALSE)),"Produto não cadastrado",VLOOKUP(A869,'Cadastro-Estoque'!A:G,2,FALSE)))</f>
        <v/>
      </c>
      <c r="H869" s="2" t="str">
        <f>IF(ISERROR(VLOOKUP(A869,'Cadastro-Estoque'!A:G,1,FALSE)),"",VLOOKUP(A869,'Cadastro-Estoque'!A:G,3,FALSE))</f>
        <v/>
      </c>
      <c r="I869" s="209" t="str">
        <f>IF(A869="","",INDEX(Boletim!F878:F987,IFERROR(MATCH(Saidas!A869,'Cadastro-Estoque'!A877:A986,0)," ")))</f>
        <v/>
      </c>
    </row>
    <row r="870" spans="5:9" ht="18.75" customHeight="1" x14ac:dyDescent="0.25">
      <c r="E870" s="2" t="str">
        <f t="shared" si="16"/>
        <v/>
      </c>
      <c r="F870" s="2" t="str">
        <f>IF(ISBLANK(A870),"",IF(ISERROR(VLOOKUP(A870,'Cadastro-Estoque'!A:G,1,FALSE)),"Produto não cadastrado",VLOOKUP(A870,'Cadastro-Estoque'!A:G,4,FALSE)))</f>
        <v/>
      </c>
      <c r="G870" s="2" t="str">
        <f>IF(ISBLANK(A870),"",IF(ISERROR(VLOOKUP(A870,'Cadastro-Estoque'!A:G,1,FALSE)),"Produto não cadastrado",VLOOKUP(A870,'Cadastro-Estoque'!A:G,2,FALSE)))</f>
        <v/>
      </c>
      <c r="H870" s="2" t="str">
        <f>IF(ISERROR(VLOOKUP(A870,'Cadastro-Estoque'!A:G,1,FALSE)),"",VLOOKUP(A870,'Cadastro-Estoque'!A:G,3,FALSE))</f>
        <v/>
      </c>
      <c r="I870" s="209" t="str">
        <f>IF(A870="","",INDEX(Boletim!F879:F988,IFERROR(MATCH(Saidas!A870,'Cadastro-Estoque'!A878:A987,0)," ")))</f>
        <v/>
      </c>
    </row>
    <row r="871" spans="5:9" ht="18.75" customHeight="1" x14ac:dyDescent="0.25">
      <c r="E871" s="2" t="str">
        <f t="shared" si="16"/>
        <v/>
      </c>
      <c r="F871" s="2" t="str">
        <f>IF(ISBLANK(A871),"",IF(ISERROR(VLOOKUP(A871,'Cadastro-Estoque'!A:G,1,FALSE)),"Produto não cadastrado",VLOOKUP(A871,'Cadastro-Estoque'!A:G,4,FALSE)))</f>
        <v/>
      </c>
      <c r="G871" s="2" t="str">
        <f>IF(ISBLANK(A871),"",IF(ISERROR(VLOOKUP(A871,'Cadastro-Estoque'!A:G,1,FALSE)),"Produto não cadastrado",VLOOKUP(A871,'Cadastro-Estoque'!A:G,2,FALSE)))</f>
        <v/>
      </c>
      <c r="H871" s="2" t="str">
        <f>IF(ISERROR(VLOOKUP(A871,'Cadastro-Estoque'!A:G,1,FALSE)),"",VLOOKUP(A871,'Cadastro-Estoque'!A:G,3,FALSE))</f>
        <v/>
      </c>
      <c r="I871" s="209" t="str">
        <f>IF(A871="","",INDEX(Boletim!F880:F989,IFERROR(MATCH(Saidas!A871,'Cadastro-Estoque'!A879:A988,0)," ")))</f>
        <v/>
      </c>
    </row>
    <row r="872" spans="5:9" ht="18.75" customHeight="1" x14ac:dyDescent="0.25">
      <c r="E872" s="2" t="str">
        <f t="shared" si="16"/>
        <v/>
      </c>
      <c r="F872" s="2" t="str">
        <f>IF(ISBLANK(A872),"",IF(ISERROR(VLOOKUP(A872,'Cadastro-Estoque'!A:G,1,FALSE)),"Produto não cadastrado",VLOOKUP(A872,'Cadastro-Estoque'!A:G,4,FALSE)))</f>
        <v/>
      </c>
      <c r="G872" s="2" t="str">
        <f>IF(ISBLANK(A872),"",IF(ISERROR(VLOOKUP(A872,'Cadastro-Estoque'!A:G,1,FALSE)),"Produto não cadastrado",VLOOKUP(A872,'Cadastro-Estoque'!A:G,2,FALSE)))</f>
        <v/>
      </c>
      <c r="H872" s="2" t="str">
        <f>IF(ISERROR(VLOOKUP(A872,'Cadastro-Estoque'!A:G,1,FALSE)),"",VLOOKUP(A872,'Cadastro-Estoque'!A:G,3,FALSE))</f>
        <v/>
      </c>
      <c r="I872" s="209" t="str">
        <f>IF(A872="","",INDEX(Boletim!F881:F990,IFERROR(MATCH(Saidas!A872,'Cadastro-Estoque'!A880:A989,0)," ")))</f>
        <v/>
      </c>
    </row>
    <row r="873" spans="5:9" ht="18.75" customHeight="1" x14ac:dyDescent="0.25">
      <c r="E873" s="2" t="str">
        <f t="shared" si="16"/>
        <v/>
      </c>
      <c r="F873" s="2" t="str">
        <f>IF(ISBLANK(A873),"",IF(ISERROR(VLOOKUP(A873,'Cadastro-Estoque'!A:G,1,FALSE)),"Produto não cadastrado",VLOOKUP(A873,'Cadastro-Estoque'!A:G,4,FALSE)))</f>
        <v/>
      </c>
      <c r="G873" s="2" t="str">
        <f>IF(ISBLANK(A873),"",IF(ISERROR(VLOOKUP(A873,'Cadastro-Estoque'!A:G,1,FALSE)),"Produto não cadastrado",VLOOKUP(A873,'Cadastro-Estoque'!A:G,2,FALSE)))</f>
        <v/>
      </c>
      <c r="H873" s="2" t="str">
        <f>IF(ISERROR(VLOOKUP(A873,'Cadastro-Estoque'!A:G,1,FALSE)),"",VLOOKUP(A873,'Cadastro-Estoque'!A:G,3,FALSE))</f>
        <v/>
      </c>
      <c r="I873" s="209" t="str">
        <f>IF(A873="","",INDEX(Boletim!F882:F991,IFERROR(MATCH(Saidas!A873,'Cadastro-Estoque'!A881:A990,0)," ")))</f>
        <v/>
      </c>
    </row>
    <row r="874" spans="5:9" ht="18.75" customHeight="1" x14ac:dyDescent="0.25">
      <c r="E874" s="2" t="str">
        <f t="shared" si="16"/>
        <v/>
      </c>
      <c r="F874" s="2" t="str">
        <f>IF(ISBLANK(A874),"",IF(ISERROR(VLOOKUP(A874,'Cadastro-Estoque'!A:G,1,FALSE)),"Produto não cadastrado",VLOOKUP(A874,'Cadastro-Estoque'!A:G,4,FALSE)))</f>
        <v/>
      </c>
      <c r="G874" s="2" t="str">
        <f>IF(ISBLANK(A874),"",IF(ISERROR(VLOOKUP(A874,'Cadastro-Estoque'!A:G,1,FALSE)),"Produto não cadastrado",VLOOKUP(A874,'Cadastro-Estoque'!A:G,2,FALSE)))</f>
        <v/>
      </c>
      <c r="H874" s="2" t="str">
        <f>IF(ISERROR(VLOOKUP(A874,'Cadastro-Estoque'!A:G,1,FALSE)),"",VLOOKUP(A874,'Cadastro-Estoque'!A:G,3,FALSE))</f>
        <v/>
      </c>
      <c r="I874" s="209" t="str">
        <f>IF(A874="","",INDEX(Boletim!F883:F992,IFERROR(MATCH(Saidas!A874,'Cadastro-Estoque'!A882:A991,0)," ")))</f>
        <v/>
      </c>
    </row>
    <row r="875" spans="5:9" ht="18.75" customHeight="1" x14ac:dyDescent="0.25">
      <c r="E875" s="2" t="str">
        <f t="shared" si="16"/>
        <v/>
      </c>
      <c r="F875" s="2" t="str">
        <f>IF(ISBLANK(A875),"",IF(ISERROR(VLOOKUP(A875,'Cadastro-Estoque'!A:G,1,FALSE)),"Produto não cadastrado",VLOOKUP(A875,'Cadastro-Estoque'!A:G,4,FALSE)))</f>
        <v/>
      </c>
      <c r="G875" s="2" t="str">
        <f>IF(ISBLANK(A875),"",IF(ISERROR(VLOOKUP(A875,'Cadastro-Estoque'!A:G,1,FALSE)),"Produto não cadastrado",VLOOKUP(A875,'Cadastro-Estoque'!A:G,2,FALSE)))</f>
        <v/>
      </c>
      <c r="H875" s="2" t="str">
        <f>IF(ISERROR(VLOOKUP(A875,'Cadastro-Estoque'!A:G,1,FALSE)),"",VLOOKUP(A875,'Cadastro-Estoque'!A:G,3,FALSE))</f>
        <v/>
      </c>
      <c r="I875" s="209" t="str">
        <f>IF(A875="","",INDEX(Boletim!F884:F993,IFERROR(MATCH(Saidas!A875,'Cadastro-Estoque'!A883:A992,0)," ")))</f>
        <v/>
      </c>
    </row>
    <row r="876" spans="5:9" ht="18.75" customHeight="1" x14ac:dyDescent="0.25">
      <c r="E876" s="2" t="str">
        <f t="shared" si="16"/>
        <v/>
      </c>
      <c r="F876" s="2" t="str">
        <f>IF(ISBLANK(A876),"",IF(ISERROR(VLOOKUP(A876,'Cadastro-Estoque'!A:G,1,FALSE)),"Produto não cadastrado",VLOOKUP(A876,'Cadastro-Estoque'!A:G,4,FALSE)))</f>
        <v/>
      </c>
      <c r="G876" s="2" t="str">
        <f>IF(ISBLANK(A876),"",IF(ISERROR(VLOOKUP(A876,'Cadastro-Estoque'!A:G,1,FALSE)),"Produto não cadastrado",VLOOKUP(A876,'Cadastro-Estoque'!A:G,2,FALSE)))</f>
        <v/>
      </c>
      <c r="H876" s="2" t="str">
        <f>IF(ISERROR(VLOOKUP(A876,'Cadastro-Estoque'!A:G,1,FALSE)),"",VLOOKUP(A876,'Cadastro-Estoque'!A:G,3,FALSE))</f>
        <v/>
      </c>
      <c r="I876" s="209" t="str">
        <f>IF(A876="","",INDEX(Boletim!F885:F994,IFERROR(MATCH(Saidas!A876,'Cadastro-Estoque'!A884:A993,0)," ")))</f>
        <v/>
      </c>
    </row>
    <row r="877" spans="5:9" ht="18.75" customHeight="1" x14ac:dyDescent="0.25">
      <c r="E877" s="2" t="str">
        <f t="shared" si="16"/>
        <v/>
      </c>
      <c r="F877" s="2" t="str">
        <f>IF(ISBLANK(A877),"",IF(ISERROR(VLOOKUP(A877,'Cadastro-Estoque'!A:G,1,FALSE)),"Produto não cadastrado",VLOOKUP(A877,'Cadastro-Estoque'!A:G,4,FALSE)))</f>
        <v/>
      </c>
      <c r="G877" s="2" t="str">
        <f>IF(ISBLANK(A877),"",IF(ISERROR(VLOOKUP(A877,'Cadastro-Estoque'!A:G,1,FALSE)),"Produto não cadastrado",VLOOKUP(A877,'Cadastro-Estoque'!A:G,2,FALSE)))</f>
        <v/>
      </c>
      <c r="H877" s="2" t="str">
        <f>IF(ISERROR(VLOOKUP(A877,'Cadastro-Estoque'!A:G,1,FALSE)),"",VLOOKUP(A877,'Cadastro-Estoque'!A:G,3,FALSE))</f>
        <v/>
      </c>
      <c r="I877" s="209" t="str">
        <f>IF(A877="","",INDEX(Boletim!F886:F995,IFERROR(MATCH(Saidas!A877,'Cadastro-Estoque'!A885:A994,0)," ")))</f>
        <v/>
      </c>
    </row>
    <row r="878" spans="5:9" ht="18.75" customHeight="1" x14ac:dyDescent="0.25">
      <c r="E878" s="2" t="str">
        <f t="shared" si="16"/>
        <v/>
      </c>
      <c r="F878" s="2" t="str">
        <f>IF(ISBLANK(A878),"",IF(ISERROR(VLOOKUP(A878,'Cadastro-Estoque'!A:G,1,FALSE)),"Produto não cadastrado",VLOOKUP(A878,'Cadastro-Estoque'!A:G,4,FALSE)))</f>
        <v/>
      </c>
      <c r="G878" s="2" t="str">
        <f>IF(ISBLANK(A878),"",IF(ISERROR(VLOOKUP(A878,'Cadastro-Estoque'!A:G,1,FALSE)),"Produto não cadastrado",VLOOKUP(A878,'Cadastro-Estoque'!A:G,2,FALSE)))</f>
        <v/>
      </c>
      <c r="H878" s="2" t="str">
        <f>IF(ISERROR(VLOOKUP(A878,'Cadastro-Estoque'!A:G,1,FALSE)),"",VLOOKUP(A878,'Cadastro-Estoque'!A:G,3,FALSE))</f>
        <v/>
      </c>
      <c r="I878" s="209" t="str">
        <f>IF(A878="","",INDEX(Boletim!F887:F996,IFERROR(MATCH(Saidas!A878,'Cadastro-Estoque'!A886:A995,0)," ")))</f>
        <v/>
      </c>
    </row>
    <row r="879" spans="5:9" ht="18.75" customHeight="1" x14ac:dyDescent="0.25">
      <c r="E879" s="2" t="str">
        <f t="shared" si="16"/>
        <v/>
      </c>
      <c r="F879" s="2" t="str">
        <f>IF(ISBLANK(A879),"",IF(ISERROR(VLOOKUP(A879,'Cadastro-Estoque'!A:G,1,FALSE)),"Produto não cadastrado",VLOOKUP(A879,'Cadastro-Estoque'!A:G,4,FALSE)))</f>
        <v/>
      </c>
      <c r="G879" s="2" t="str">
        <f>IF(ISBLANK(A879),"",IF(ISERROR(VLOOKUP(A879,'Cadastro-Estoque'!A:G,1,FALSE)),"Produto não cadastrado",VLOOKUP(A879,'Cadastro-Estoque'!A:G,2,FALSE)))</f>
        <v/>
      </c>
      <c r="H879" s="2" t="str">
        <f>IF(ISERROR(VLOOKUP(A879,'Cadastro-Estoque'!A:G,1,FALSE)),"",VLOOKUP(A879,'Cadastro-Estoque'!A:G,3,FALSE))</f>
        <v/>
      </c>
      <c r="I879" s="209" t="str">
        <f>IF(A879="","",INDEX(Boletim!F888:F997,IFERROR(MATCH(Saidas!A879,'Cadastro-Estoque'!A887:A996,0)," ")))</f>
        <v/>
      </c>
    </row>
    <row r="880" spans="5:9" ht="18.75" customHeight="1" x14ac:dyDescent="0.25">
      <c r="E880" s="2" t="str">
        <f t="shared" si="16"/>
        <v/>
      </c>
      <c r="F880" s="2" t="str">
        <f>IF(ISBLANK(A880),"",IF(ISERROR(VLOOKUP(A880,'Cadastro-Estoque'!A:G,1,FALSE)),"Produto não cadastrado",VLOOKUP(A880,'Cadastro-Estoque'!A:G,4,FALSE)))</f>
        <v/>
      </c>
      <c r="G880" s="2" t="str">
        <f>IF(ISBLANK(A880),"",IF(ISERROR(VLOOKUP(A880,'Cadastro-Estoque'!A:G,1,FALSE)),"Produto não cadastrado",VLOOKUP(A880,'Cadastro-Estoque'!A:G,2,FALSE)))</f>
        <v/>
      </c>
      <c r="H880" s="2" t="str">
        <f>IF(ISERROR(VLOOKUP(A880,'Cadastro-Estoque'!A:G,1,FALSE)),"",VLOOKUP(A880,'Cadastro-Estoque'!A:G,3,FALSE))</f>
        <v/>
      </c>
      <c r="I880" s="209" t="str">
        <f>IF(A880="","",INDEX(Boletim!F889:F998,IFERROR(MATCH(Saidas!A880,'Cadastro-Estoque'!A888:A997,0)," ")))</f>
        <v/>
      </c>
    </row>
    <row r="881" spans="5:9" ht="18.75" customHeight="1" x14ac:dyDescent="0.25">
      <c r="E881" s="2" t="str">
        <f t="shared" si="16"/>
        <v/>
      </c>
      <c r="F881" s="2" t="str">
        <f>IF(ISBLANK(A881),"",IF(ISERROR(VLOOKUP(A881,'Cadastro-Estoque'!A:G,1,FALSE)),"Produto não cadastrado",VLOOKUP(A881,'Cadastro-Estoque'!A:G,4,FALSE)))</f>
        <v/>
      </c>
      <c r="G881" s="2" t="str">
        <f>IF(ISBLANK(A881),"",IF(ISERROR(VLOOKUP(A881,'Cadastro-Estoque'!A:G,1,FALSE)),"Produto não cadastrado",VLOOKUP(A881,'Cadastro-Estoque'!A:G,2,FALSE)))</f>
        <v/>
      </c>
      <c r="H881" s="2" t="str">
        <f>IF(ISERROR(VLOOKUP(A881,'Cadastro-Estoque'!A:G,1,FALSE)),"",VLOOKUP(A881,'Cadastro-Estoque'!A:G,3,FALSE))</f>
        <v/>
      </c>
      <c r="I881" s="209" t="str">
        <f>IF(A881="","",INDEX(Boletim!F890:F999,IFERROR(MATCH(Saidas!A881,'Cadastro-Estoque'!A889:A998,0)," ")))</f>
        <v/>
      </c>
    </row>
    <row r="882" spans="5:9" ht="18.75" customHeight="1" x14ac:dyDescent="0.25">
      <c r="E882" s="2" t="str">
        <f t="shared" si="16"/>
        <v/>
      </c>
      <c r="F882" s="2" t="str">
        <f>IF(ISBLANK(A882),"",IF(ISERROR(VLOOKUP(A882,'Cadastro-Estoque'!A:G,1,FALSE)),"Produto não cadastrado",VLOOKUP(A882,'Cadastro-Estoque'!A:G,4,FALSE)))</f>
        <v/>
      </c>
      <c r="G882" s="2" t="str">
        <f>IF(ISBLANK(A882),"",IF(ISERROR(VLOOKUP(A882,'Cadastro-Estoque'!A:G,1,FALSE)),"Produto não cadastrado",VLOOKUP(A882,'Cadastro-Estoque'!A:G,2,FALSE)))</f>
        <v/>
      </c>
      <c r="H882" s="2" t="str">
        <f>IF(ISERROR(VLOOKUP(A882,'Cadastro-Estoque'!A:G,1,FALSE)),"",VLOOKUP(A882,'Cadastro-Estoque'!A:G,3,FALSE))</f>
        <v/>
      </c>
      <c r="I882" s="209" t="str">
        <f>IF(A882="","",INDEX(Boletim!F891:F1000,IFERROR(MATCH(Saidas!A882,'Cadastro-Estoque'!A890:A999,0)," ")))</f>
        <v/>
      </c>
    </row>
    <row r="883" spans="5:9" ht="18.75" customHeight="1" x14ac:dyDescent="0.25">
      <c r="E883" s="2" t="str">
        <f t="shared" si="16"/>
        <v/>
      </c>
      <c r="F883" s="2" t="str">
        <f>IF(ISBLANK(A883),"",IF(ISERROR(VLOOKUP(A883,'Cadastro-Estoque'!A:G,1,FALSE)),"Produto não cadastrado",VLOOKUP(A883,'Cadastro-Estoque'!A:G,4,FALSE)))</f>
        <v/>
      </c>
      <c r="G883" s="2" t="str">
        <f>IF(ISBLANK(A883),"",IF(ISERROR(VLOOKUP(A883,'Cadastro-Estoque'!A:G,1,FALSE)),"Produto não cadastrado",VLOOKUP(A883,'Cadastro-Estoque'!A:G,2,FALSE)))</f>
        <v/>
      </c>
      <c r="H883" s="2" t="str">
        <f>IF(ISERROR(VLOOKUP(A883,'Cadastro-Estoque'!A:G,1,FALSE)),"",VLOOKUP(A883,'Cadastro-Estoque'!A:G,3,FALSE))</f>
        <v/>
      </c>
      <c r="I883" s="209" t="str">
        <f>IF(A883="","",INDEX(Boletim!F892:F1001,IFERROR(MATCH(Saidas!A883,'Cadastro-Estoque'!A891:A1000,0)," ")))</f>
        <v/>
      </c>
    </row>
    <row r="884" spans="5:9" ht="18.75" customHeight="1" x14ac:dyDescent="0.25">
      <c r="E884" s="2" t="str">
        <f t="shared" si="16"/>
        <v/>
      </c>
      <c r="F884" s="2" t="str">
        <f>IF(ISBLANK(A884),"",IF(ISERROR(VLOOKUP(A884,'Cadastro-Estoque'!A:G,1,FALSE)),"Produto não cadastrado",VLOOKUP(A884,'Cadastro-Estoque'!A:G,4,FALSE)))</f>
        <v/>
      </c>
      <c r="G884" s="2" t="str">
        <f>IF(ISBLANK(A884),"",IF(ISERROR(VLOOKUP(A884,'Cadastro-Estoque'!A:G,1,FALSE)),"Produto não cadastrado",VLOOKUP(A884,'Cadastro-Estoque'!A:G,2,FALSE)))</f>
        <v/>
      </c>
      <c r="H884" s="2" t="str">
        <f>IF(ISERROR(VLOOKUP(A884,'Cadastro-Estoque'!A:G,1,FALSE)),"",VLOOKUP(A884,'Cadastro-Estoque'!A:G,3,FALSE))</f>
        <v/>
      </c>
      <c r="I884" s="209" t="str">
        <f>IF(A884="","",INDEX(Boletim!F893:F1002,IFERROR(MATCH(Saidas!A884,'Cadastro-Estoque'!A892:A1001,0)," ")))</f>
        <v/>
      </c>
    </row>
    <row r="885" spans="5:9" ht="18.75" customHeight="1" x14ac:dyDescent="0.25">
      <c r="E885" s="2" t="str">
        <f t="shared" si="16"/>
        <v/>
      </c>
      <c r="F885" s="2" t="str">
        <f>IF(ISBLANK(A885),"",IF(ISERROR(VLOOKUP(A885,'Cadastro-Estoque'!A:G,1,FALSE)),"Produto não cadastrado",VLOOKUP(A885,'Cadastro-Estoque'!A:G,4,FALSE)))</f>
        <v/>
      </c>
      <c r="G885" s="2" t="str">
        <f>IF(ISBLANK(A885),"",IF(ISERROR(VLOOKUP(A885,'Cadastro-Estoque'!A:G,1,FALSE)),"Produto não cadastrado",VLOOKUP(A885,'Cadastro-Estoque'!A:G,2,FALSE)))</f>
        <v/>
      </c>
      <c r="H885" s="2" t="str">
        <f>IF(ISERROR(VLOOKUP(A885,'Cadastro-Estoque'!A:G,1,FALSE)),"",VLOOKUP(A885,'Cadastro-Estoque'!A:G,3,FALSE))</f>
        <v/>
      </c>
      <c r="I885" s="209" t="str">
        <f>IF(A885="","",INDEX(Boletim!F894:F1003,IFERROR(MATCH(Saidas!A885,'Cadastro-Estoque'!A893:A1002,0)," ")))</f>
        <v/>
      </c>
    </row>
    <row r="886" spans="5:9" ht="18.75" customHeight="1" x14ac:dyDescent="0.25">
      <c r="E886" s="2" t="str">
        <f t="shared" si="16"/>
        <v/>
      </c>
      <c r="F886" s="2" t="str">
        <f>IF(ISBLANK(A886),"",IF(ISERROR(VLOOKUP(A886,'Cadastro-Estoque'!A:G,1,FALSE)),"Produto não cadastrado",VLOOKUP(A886,'Cadastro-Estoque'!A:G,4,FALSE)))</f>
        <v/>
      </c>
      <c r="G886" s="2" t="str">
        <f>IF(ISBLANK(A886),"",IF(ISERROR(VLOOKUP(A886,'Cadastro-Estoque'!A:G,1,FALSE)),"Produto não cadastrado",VLOOKUP(A886,'Cadastro-Estoque'!A:G,2,FALSE)))</f>
        <v/>
      </c>
      <c r="H886" s="2" t="str">
        <f>IF(ISERROR(VLOOKUP(A886,'Cadastro-Estoque'!A:G,1,FALSE)),"",VLOOKUP(A886,'Cadastro-Estoque'!A:G,3,FALSE))</f>
        <v/>
      </c>
      <c r="I886" s="209" t="str">
        <f>IF(A886="","",INDEX(Boletim!F895:F1004,IFERROR(MATCH(Saidas!A886,'Cadastro-Estoque'!A894:A1003,0)," ")))</f>
        <v/>
      </c>
    </row>
    <row r="887" spans="5:9" ht="18.75" customHeight="1" x14ac:dyDescent="0.25">
      <c r="E887" s="2" t="str">
        <f t="shared" si="16"/>
        <v/>
      </c>
      <c r="F887" s="2" t="str">
        <f>IF(ISBLANK(A887),"",IF(ISERROR(VLOOKUP(A887,'Cadastro-Estoque'!A:G,1,FALSE)),"Produto não cadastrado",VLOOKUP(A887,'Cadastro-Estoque'!A:G,4,FALSE)))</f>
        <v/>
      </c>
      <c r="G887" s="2" t="str">
        <f>IF(ISBLANK(A887),"",IF(ISERROR(VLOOKUP(A887,'Cadastro-Estoque'!A:G,1,FALSE)),"Produto não cadastrado",VLOOKUP(A887,'Cadastro-Estoque'!A:G,2,FALSE)))</f>
        <v/>
      </c>
      <c r="H887" s="2" t="str">
        <f>IF(ISERROR(VLOOKUP(A887,'Cadastro-Estoque'!A:G,1,FALSE)),"",VLOOKUP(A887,'Cadastro-Estoque'!A:G,3,FALSE))</f>
        <v/>
      </c>
      <c r="I887" s="209" t="str">
        <f>IF(A887="","",INDEX(Boletim!F896:F1005,IFERROR(MATCH(Saidas!A887,'Cadastro-Estoque'!A895:A1004,0)," ")))</f>
        <v/>
      </c>
    </row>
    <row r="888" spans="5:9" ht="18.75" customHeight="1" x14ac:dyDescent="0.25">
      <c r="E888" s="2" t="str">
        <f t="shared" si="16"/>
        <v/>
      </c>
      <c r="F888" s="2" t="str">
        <f>IF(ISBLANK(A888),"",IF(ISERROR(VLOOKUP(A888,'Cadastro-Estoque'!A:G,1,FALSE)),"Produto não cadastrado",VLOOKUP(A888,'Cadastro-Estoque'!A:G,4,FALSE)))</f>
        <v/>
      </c>
      <c r="G888" s="2" t="str">
        <f>IF(ISBLANK(A888),"",IF(ISERROR(VLOOKUP(A888,'Cadastro-Estoque'!A:G,1,FALSE)),"Produto não cadastrado",VLOOKUP(A888,'Cadastro-Estoque'!A:G,2,FALSE)))</f>
        <v/>
      </c>
      <c r="H888" s="2" t="str">
        <f>IF(ISERROR(VLOOKUP(A888,'Cadastro-Estoque'!A:G,1,FALSE)),"",VLOOKUP(A888,'Cadastro-Estoque'!A:G,3,FALSE))</f>
        <v/>
      </c>
      <c r="I888" s="209" t="str">
        <f>IF(A888="","",INDEX(Boletim!F897:F1006,IFERROR(MATCH(Saidas!A888,'Cadastro-Estoque'!A896:A1005,0)," ")))</f>
        <v/>
      </c>
    </row>
    <row r="889" spans="5:9" ht="18.75" customHeight="1" x14ac:dyDescent="0.25">
      <c r="E889" s="2" t="str">
        <f t="shared" si="16"/>
        <v/>
      </c>
      <c r="F889" s="2" t="str">
        <f>IF(ISBLANK(A889),"",IF(ISERROR(VLOOKUP(A889,'Cadastro-Estoque'!A:G,1,FALSE)),"Produto não cadastrado",VLOOKUP(A889,'Cadastro-Estoque'!A:G,4,FALSE)))</f>
        <v/>
      </c>
      <c r="G889" s="2" t="str">
        <f>IF(ISBLANK(A889),"",IF(ISERROR(VLOOKUP(A889,'Cadastro-Estoque'!A:G,1,FALSE)),"Produto não cadastrado",VLOOKUP(A889,'Cadastro-Estoque'!A:G,2,FALSE)))</f>
        <v/>
      </c>
      <c r="H889" s="2" t="str">
        <f>IF(ISERROR(VLOOKUP(A889,'Cadastro-Estoque'!A:G,1,FALSE)),"",VLOOKUP(A889,'Cadastro-Estoque'!A:G,3,FALSE))</f>
        <v/>
      </c>
      <c r="I889" s="209" t="str">
        <f>IF(A889="","",INDEX(Boletim!F898:F1007,IFERROR(MATCH(Saidas!A889,'Cadastro-Estoque'!A897:A1006,0)," ")))</f>
        <v/>
      </c>
    </row>
    <row r="890" spans="5:9" ht="18.75" customHeight="1" x14ac:dyDescent="0.25">
      <c r="E890" s="2" t="str">
        <f t="shared" si="16"/>
        <v/>
      </c>
      <c r="F890" s="2" t="str">
        <f>IF(ISBLANK(A890),"",IF(ISERROR(VLOOKUP(A890,'Cadastro-Estoque'!A:G,1,FALSE)),"Produto não cadastrado",VLOOKUP(A890,'Cadastro-Estoque'!A:G,4,FALSE)))</f>
        <v/>
      </c>
      <c r="G890" s="2" t="str">
        <f>IF(ISBLANK(A890),"",IF(ISERROR(VLOOKUP(A890,'Cadastro-Estoque'!A:G,1,FALSE)),"Produto não cadastrado",VLOOKUP(A890,'Cadastro-Estoque'!A:G,2,FALSE)))</f>
        <v/>
      </c>
      <c r="H890" s="2" t="str">
        <f>IF(ISERROR(VLOOKUP(A890,'Cadastro-Estoque'!A:G,1,FALSE)),"",VLOOKUP(A890,'Cadastro-Estoque'!A:G,3,FALSE))</f>
        <v/>
      </c>
      <c r="I890" s="209" t="str">
        <f>IF(A890="","",INDEX(Boletim!F899:F1008,IFERROR(MATCH(Saidas!A890,'Cadastro-Estoque'!A898:A1007,0)," ")))</f>
        <v/>
      </c>
    </row>
    <row r="891" spans="5:9" ht="18.75" customHeight="1" x14ac:dyDescent="0.25">
      <c r="E891" s="2" t="str">
        <f t="shared" si="16"/>
        <v/>
      </c>
      <c r="F891" s="2" t="str">
        <f>IF(ISBLANK(A891),"",IF(ISERROR(VLOOKUP(A891,'Cadastro-Estoque'!A:G,1,FALSE)),"Produto não cadastrado",VLOOKUP(A891,'Cadastro-Estoque'!A:G,4,FALSE)))</f>
        <v/>
      </c>
      <c r="G891" s="2" t="str">
        <f>IF(ISBLANK(A891),"",IF(ISERROR(VLOOKUP(A891,'Cadastro-Estoque'!A:G,1,FALSE)),"Produto não cadastrado",VLOOKUP(A891,'Cadastro-Estoque'!A:G,2,FALSE)))</f>
        <v/>
      </c>
      <c r="H891" s="2" t="str">
        <f>IF(ISERROR(VLOOKUP(A891,'Cadastro-Estoque'!A:G,1,FALSE)),"",VLOOKUP(A891,'Cadastro-Estoque'!A:G,3,FALSE))</f>
        <v/>
      </c>
      <c r="I891" s="209" t="str">
        <f>IF(A891="","",INDEX(Boletim!F900:F1009,IFERROR(MATCH(Saidas!A891,'Cadastro-Estoque'!A899:A1008,0)," ")))</f>
        <v/>
      </c>
    </row>
    <row r="892" spans="5:9" ht="18.75" customHeight="1" x14ac:dyDescent="0.25">
      <c r="E892" s="2" t="str">
        <f t="shared" si="16"/>
        <v/>
      </c>
      <c r="F892" s="2" t="str">
        <f>IF(ISBLANK(A892),"",IF(ISERROR(VLOOKUP(A892,'Cadastro-Estoque'!A:G,1,FALSE)),"Produto não cadastrado",VLOOKUP(A892,'Cadastro-Estoque'!A:G,4,FALSE)))</f>
        <v/>
      </c>
      <c r="G892" s="2" t="str">
        <f>IF(ISBLANK(A892),"",IF(ISERROR(VLOOKUP(A892,'Cadastro-Estoque'!A:G,1,FALSE)),"Produto não cadastrado",VLOOKUP(A892,'Cadastro-Estoque'!A:G,2,FALSE)))</f>
        <v/>
      </c>
      <c r="H892" s="2" t="str">
        <f>IF(ISERROR(VLOOKUP(A892,'Cadastro-Estoque'!A:G,1,FALSE)),"",VLOOKUP(A892,'Cadastro-Estoque'!A:G,3,FALSE))</f>
        <v/>
      </c>
      <c r="I892" s="209" t="str">
        <f>IF(A892="","",INDEX(Boletim!F901:F1010,IFERROR(MATCH(Saidas!A892,'Cadastro-Estoque'!A900:A1009,0)," ")))</f>
        <v/>
      </c>
    </row>
    <row r="893" spans="5:9" ht="18.75" customHeight="1" x14ac:dyDescent="0.25">
      <c r="E893" s="2" t="str">
        <f t="shared" si="16"/>
        <v/>
      </c>
      <c r="F893" s="2" t="str">
        <f>IF(ISBLANK(A893),"",IF(ISERROR(VLOOKUP(A893,'Cadastro-Estoque'!A:G,1,FALSE)),"Produto não cadastrado",VLOOKUP(A893,'Cadastro-Estoque'!A:G,4,FALSE)))</f>
        <v/>
      </c>
      <c r="G893" s="2" t="str">
        <f>IF(ISBLANK(A893),"",IF(ISERROR(VLOOKUP(A893,'Cadastro-Estoque'!A:G,1,FALSE)),"Produto não cadastrado",VLOOKUP(A893,'Cadastro-Estoque'!A:G,2,FALSE)))</f>
        <v/>
      </c>
      <c r="H893" s="2" t="str">
        <f>IF(ISERROR(VLOOKUP(A893,'Cadastro-Estoque'!A:G,1,FALSE)),"",VLOOKUP(A893,'Cadastro-Estoque'!A:G,3,FALSE))</f>
        <v/>
      </c>
      <c r="I893" s="209" t="str">
        <f>IF(A893="","",INDEX(Boletim!F902:F1011,IFERROR(MATCH(Saidas!A893,'Cadastro-Estoque'!A901:A1010,0)," ")))</f>
        <v/>
      </c>
    </row>
    <row r="894" spans="5:9" ht="18.75" customHeight="1" x14ac:dyDescent="0.25">
      <c r="E894" s="2" t="str">
        <f t="shared" si="16"/>
        <v/>
      </c>
      <c r="F894" s="2" t="str">
        <f>IF(ISBLANK(A894),"",IF(ISERROR(VLOOKUP(A894,'Cadastro-Estoque'!A:G,1,FALSE)),"Produto não cadastrado",VLOOKUP(A894,'Cadastro-Estoque'!A:G,4,FALSE)))</f>
        <v/>
      </c>
      <c r="G894" s="2" t="str">
        <f>IF(ISBLANK(A894),"",IF(ISERROR(VLOOKUP(A894,'Cadastro-Estoque'!A:G,1,FALSE)),"Produto não cadastrado",VLOOKUP(A894,'Cadastro-Estoque'!A:G,2,FALSE)))</f>
        <v/>
      </c>
      <c r="H894" s="2" t="str">
        <f>IF(ISERROR(VLOOKUP(A894,'Cadastro-Estoque'!A:G,1,FALSE)),"",VLOOKUP(A894,'Cadastro-Estoque'!A:G,3,FALSE))</f>
        <v/>
      </c>
      <c r="I894" s="209" t="str">
        <f>IF(A894="","",INDEX(Boletim!F903:F1012,IFERROR(MATCH(Saidas!A894,'Cadastro-Estoque'!A902:A1011,0)," ")))</f>
        <v/>
      </c>
    </row>
    <row r="895" spans="5:9" ht="18.75" customHeight="1" x14ac:dyDescent="0.25">
      <c r="E895" s="2" t="str">
        <f t="shared" si="16"/>
        <v/>
      </c>
      <c r="F895" s="2" t="str">
        <f>IF(ISBLANK(A895),"",IF(ISERROR(VLOOKUP(A895,'Cadastro-Estoque'!A:G,1,FALSE)),"Produto não cadastrado",VLOOKUP(A895,'Cadastro-Estoque'!A:G,4,FALSE)))</f>
        <v/>
      </c>
      <c r="G895" s="2" t="str">
        <f>IF(ISBLANK(A895),"",IF(ISERROR(VLOOKUP(A895,'Cadastro-Estoque'!A:G,1,FALSE)),"Produto não cadastrado",VLOOKUP(A895,'Cadastro-Estoque'!A:G,2,FALSE)))</f>
        <v/>
      </c>
      <c r="H895" s="2" t="str">
        <f>IF(ISERROR(VLOOKUP(A895,'Cadastro-Estoque'!A:G,1,FALSE)),"",VLOOKUP(A895,'Cadastro-Estoque'!A:G,3,FALSE))</f>
        <v/>
      </c>
      <c r="I895" s="209" t="str">
        <f>IF(A895="","",INDEX(Boletim!F904:F1013,IFERROR(MATCH(Saidas!A895,'Cadastro-Estoque'!A903:A1012,0)," ")))</f>
        <v/>
      </c>
    </row>
    <row r="896" spans="5:9" ht="18.75" customHeight="1" x14ac:dyDescent="0.25">
      <c r="E896" s="2" t="str">
        <f t="shared" si="16"/>
        <v/>
      </c>
      <c r="F896" s="2" t="str">
        <f>IF(ISBLANK(A896),"",IF(ISERROR(VLOOKUP(A896,'Cadastro-Estoque'!A:G,1,FALSE)),"Produto não cadastrado",VLOOKUP(A896,'Cadastro-Estoque'!A:G,4,FALSE)))</f>
        <v/>
      </c>
      <c r="G896" s="2" t="str">
        <f>IF(ISBLANK(A896),"",IF(ISERROR(VLOOKUP(A896,'Cadastro-Estoque'!A:G,1,FALSE)),"Produto não cadastrado",VLOOKUP(A896,'Cadastro-Estoque'!A:G,2,FALSE)))</f>
        <v/>
      </c>
      <c r="H896" s="2" t="str">
        <f>IF(ISERROR(VLOOKUP(A896,'Cadastro-Estoque'!A:G,1,FALSE)),"",VLOOKUP(A896,'Cadastro-Estoque'!A:G,3,FALSE))</f>
        <v/>
      </c>
      <c r="I896" s="209" t="str">
        <f>IF(A896="","",INDEX(Boletim!F905:F1014,IFERROR(MATCH(Saidas!A896,'Cadastro-Estoque'!A904:A1013,0)," ")))</f>
        <v/>
      </c>
    </row>
    <row r="897" spans="5:9" ht="18.75" customHeight="1" x14ac:dyDescent="0.25">
      <c r="E897" s="2" t="str">
        <f t="shared" si="16"/>
        <v/>
      </c>
      <c r="F897" s="2" t="str">
        <f>IF(ISBLANK(A897),"",IF(ISERROR(VLOOKUP(A897,'Cadastro-Estoque'!A:G,1,FALSE)),"Produto não cadastrado",VLOOKUP(A897,'Cadastro-Estoque'!A:G,4,FALSE)))</f>
        <v/>
      </c>
      <c r="G897" s="2" t="str">
        <f>IF(ISBLANK(A897),"",IF(ISERROR(VLOOKUP(A897,'Cadastro-Estoque'!A:G,1,FALSE)),"Produto não cadastrado",VLOOKUP(A897,'Cadastro-Estoque'!A:G,2,FALSE)))</f>
        <v/>
      </c>
      <c r="H897" s="2" t="str">
        <f>IF(ISERROR(VLOOKUP(A897,'Cadastro-Estoque'!A:G,1,FALSE)),"",VLOOKUP(A897,'Cadastro-Estoque'!A:G,3,FALSE))</f>
        <v/>
      </c>
      <c r="I897" s="209" t="str">
        <f>IF(A897="","",INDEX(Boletim!F906:F1015,IFERROR(MATCH(Saidas!A897,'Cadastro-Estoque'!A905:A1014,0)," ")))</f>
        <v/>
      </c>
    </row>
    <row r="898" spans="5:9" ht="18.75" customHeight="1" x14ac:dyDescent="0.25">
      <c r="E898" s="2" t="str">
        <f t="shared" si="16"/>
        <v/>
      </c>
      <c r="F898" s="2" t="str">
        <f>IF(ISBLANK(A898),"",IF(ISERROR(VLOOKUP(A898,'Cadastro-Estoque'!A:G,1,FALSE)),"Produto não cadastrado",VLOOKUP(A898,'Cadastro-Estoque'!A:G,4,FALSE)))</f>
        <v/>
      </c>
      <c r="G898" s="2" t="str">
        <f>IF(ISBLANK(A898),"",IF(ISERROR(VLOOKUP(A898,'Cadastro-Estoque'!A:G,1,FALSE)),"Produto não cadastrado",VLOOKUP(A898,'Cadastro-Estoque'!A:G,2,FALSE)))</f>
        <v/>
      </c>
      <c r="H898" s="2" t="str">
        <f>IF(ISERROR(VLOOKUP(A898,'Cadastro-Estoque'!A:G,1,FALSE)),"",VLOOKUP(A898,'Cadastro-Estoque'!A:G,3,FALSE))</f>
        <v/>
      </c>
      <c r="I898" s="209" t="str">
        <f>IF(A898="","",INDEX(Boletim!F907:F1016,IFERROR(MATCH(Saidas!A898,'Cadastro-Estoque'!A906:A1015,0)," ")))</f>
        <v/>
      </c>
    </row>
    <row r="899" spans="5:9" ht="18.75" customHeight="1" x14ac:dyDescent="0.25">
      <c r="E899" s="2" t="str">
        <f t="shared" si="16"/>
        <v/>
      </c>
      <c r="F899" s="2" t="str">
        <f>IF(ISBLANK(A899),"",IF(ISERROR(VLOOKUP(A899,'Cadastro-Estoque'!A:G,1,FALSE)),"Produto não cadastrado",VLOOKUP(A899,'Cadastro-Estoque'!A:G,4,FALSE)))</f>
        <v/>
      </c>
      <c r="G899" s="2" t="str">
        <f>IF(ISBLANK(A899),"",IF(ISERROR(VLOOKUP(A899,'Cadastro-Estoque'!A:G,1,FALSE)),"Produto não cadastrado",VLOOKUP(A899,'Cadastro-Estoque'!A:G,2,FALSE)))</f>
        <v/>
      </c>
      <c r="H899" s="2" t="str">
        <f>IF(ISERROR(VLOOKUP(A899,'Cadastro-Estoque'!A:G,1,FALSE)),"",VLOOKUP(A899,'Cadastro-Estoque'!A:G,3,FALSE))</f>
        <v/>
      </c>
      <c r="I899" s="209" t="str">
        <f>IF(A899="","",INDEX(Boletim!F908:F1017,IFERROR(MATCH(Saidas!A899,'Cadastro-Estoque'!A907:A1016,0)," ")))</f>
        <v/>
      </c>
    </row>
    <row r="900" spans="5:9" ht="18.75" customHeight="1" x14ac:dyDescent="0.25">
      <c r="E900" s="2" t="str">
        <f t="shared" ref="E900:E963" si="17">IF(ISBLANK(A900),"",C900*D900)</f>
        <v/>
      </c>
      <c r="F900" s="2" t="str">
        <f>IF(ISBLANK(A900),"",IF(ISERROR(VLOOKUP(A900,'Cadastro-Estoque'!A:G,1,FALSE)),"Produto não cadastrado",VLOOKUP(A900,'Cadastro-Estoque'!A:G,4,FALSE)))</f>
        <v/>
      </c>
      <c r="G900" s="2" t="str">
        <f>IF(ISBLANK(A900),"",IF(ISERROR(VLOOKUP(A900,'Cadastro-Estoque'!A:G,1,FALSE)),"Produto não cadastrado",VLOOKUP(A900,'Cadastro-Estoque'!A:G,2,FALSE)))</f>
        <v/>
      </c>
      <c r="H900" s="2" t="str">
        <f>IF(ISERROR(VLOOKUP(A900,'Cadastro-Estoque'!A:G,1,FALSE)),"",VLOOKUP(A900,'Cadastro-Estoque'!A:G,3,FALSE))</f>
        <v/>
      </c>
      <c r="I900" s="209" t="str">
        <f>IF(A900="","",INDEX(Boletim!F909:F1018,IFERROR(MATCH(Saidas!A900,'Cadastro-Estoque'!A908:A1017,0)," ")))</f>
        <v/>
      </c>
    </row>
    <row r="901" spans="5:9" ht="18.75" customHeight="1" x14ac:dyDescent="0.25">
      <c r="E901" s="2" t="str">
        <f t="shared" si="17"/>
        <v/>
      </c>
      <c r="F901" s="2" t="str">
        <f>IF(ISBLANK(A901),"",IF(ISERROR(VLOOKUP(A901,'Cadastro-Estoque'!A:G,1,FALSE)),"Produto não cadastrado",VLOOKUP(A901,'Cadastro-Estoque'!A:G,4,FALSE)))</f>
        <v/>
      </c>
      <c r="G901" s="2" t="str">
        <f>IF(ISBLANK(A901),"",IF(ISERROR(VLOOKUP(A901,'Cadastro-Estoque'!A:G,1,FALSE)),"Produto não cadastrado",VLOOKUP(A901,'Cadastro-Estoque'!A:G,2,FALSE)))</f>
        <v/>
      </c>
      <c r="H901" s="2" t="str">
        <f>IF(ISERROR(VLOOKUP(A901,'Cadastro-Estoque'!A:G,1,FALSE)),"",VLOOKUP(A901,'Cadastro-Estoque'!A:G,3,FALSE))</f>
        <v/>
      </c>
      <c r="I901" s="209" t="str">
        <f>IF(A901="","",INDEX(Boletim!F910:F1019,IFERROR(MATCH(Saidas!A901,'Cadastro-Estoque'!A909:A1018,0)," ")))</f>
        <v/>
      </c>
    </row>
    <row r="902" spans="5:9" ht="18.75" customHeight="1" x14ac:dyDescent="0.25">
      <c r="E902" s="2" t="str">
        <f t="shared" si="17"/>
        <v/>
      </c>
      <c r="F902" s="2" t="str">
        <f>IF(ISBLANK(A902),"",IF(ISERROR(VLOOKUP(A902,'Cadastro-Estoque'!A:G,1,FALSE)),"Produto não cadastrado",VLOOKUP(A902,'Cadastro-Estoque'!A:G,4,FALSE)))</f>
        <v/>
      </c>
      <c r="G902" s="2" t="str">
        <f>IF(ISBLANK(A902),"",IF(ISERROR(VLOOKUP(A902,'Cadastro-Estoque'!A:G,1,FALSE)),"Produto não cadastrado",VLOOKUP(A902,'Cadastro-Estoque'!A:G,2,FALSE)))</f>
        <v/>
      </c>
      <c r="H902" s="2" t="str">
        <f>IF(ISERROR(VLOOKUP(A902,'Cadastro-Estoque'!A:G,1,FALSE)),"",VLOOKUP(A902,'Cadastro-Estoque'!A:G,3,FALSE))</f>
        <v/>
      </c>
      <c r="I902" s="209" t="str">
        <f>IF(A902="","",INDEX(Boletim!F911:F1020,IFERROR(MATCH(Saidas!A902,'Cadastro-Estoque'!A910:A1019,0)," ")))</f>
        <v/>
      </c>
    </row>
    <row r="903" spans="5:9" ht="18.75" customHeight="1" x14ac:dyDescent="0.25">
      <c r="E903" s="2" t="str">
        <f t="shared" si="17"/>
        <v/>
      </c>
      <c r="F903" s="2" t="str">
        <f>IF(ISBLANK(A903),"",IF(ISERROR(VLOOKUP(A903,'Cadastro-Estoque'!A:G,1,FALSE)),"Produto não cadastrado",VLOOKUP(A903,'Cadastro-Estoque'!A:G,4,FALSE)))</f>
        <v/>
      </c>
      <c r="G903" s="2" t="str">
        <f>IF(ISBLANK(A903),"",IF(ISERROR(VLOOKUP(A903,'Cadastro-Estoque'!A:G,1,FALSE)),"Produto não cadastrado",VLOOKUP(A903,'Cadastro-Estoque'!A:G,2,FALSE)))</f>
        <v/>
      </c>
      <c r="H903" s="2" t="str">
        <f>IF(ISERROR(VLOOKUP(A903,'Cadastro-Estoque'!A:G,1,FALSE)),"",VLOOKUP(A903,'Cadastro-Estoque'!A:G,3,FALSE))</f>
        <v/>
      </c>
      <c r="I903" s="209" t="str">
        <f>IF(A903="","",INDEX(Boletim!F912:F1021,IFERROR(MATCH(Saidas!A903,'Cadastro-Estoque'!A911:A1020,0)," ")))</f>
        <v/>
      </c>
    </row>
    <row r="904" spans="5:9" ht="18.75" customHeight="1" x14ac:dyDescent="0.25">
      <c r="E904" s="2" t="str">
        <f t="shared" si="17"/>
        <v/>
      </c>
      <c r="F904" s="2" t="str">
        <f>IF(ISBLANK(A904),"",IF(ISERROR(VLOOKUP(A904,'Cadastro-Estoque'!A:G,1,FALSE)),"Produto não cadastrado",VLOOKUP(A904,'Cadastro-Estoque'!A:G,4,FALSE)))</f>
        <v/>
      </c>
      <c r="G904" s="2" t="str">
        <f>IF(ISBLANK(A904),"",IF(ISERROR(VLOOKUP(A904,'Cadastro-Estoque'!A:G,1,FALSE)),"Produto não cadastrado",VLOOKUP(A904,'Cadastro-Estoque'!A:G,2,FALSE)))</f>
        <v/>
      </c>
      <c r="H904" s="2" t="str">
        <f>IF(ISERROR(VLOOKUP(A904,'Cadastro-Estoque'!A:G,1,FALSE)),"",VLOOKUP(A904,'Cadastro-Estoque'!A:G,3,FALSE))</f>
        <v/>
      </c>
      <c r="I904" s="209" t="str">
        <f>IF(A904="","",INDEX(Boletim!F913:F1022,IFERROR(MATCH(Saidas!A904,'Cadastro-Estoque'!A912:A1021,0)," ")))</f>
        <v/>
      </c>
    </row>
    <row r="905" spans="5:9" ht="18.75" customHeight="1" x14ac:dyDescent="0.25">
      <c r="E905" s="2" t="str">
        <f t="shared" si="17"/>
        <v/>
      </c>
      <c r="F905" s="2" t="str">
        <f>IF(ISBLANK(A905),"",IF(ISERROR(VLOOKUP(A905,'Cadastro-Estoque'!A:G,1,FALSE)),"Produto não cadastrado",VLOOKUP(A905,'Cadastro-Estoque'!A:G,4,FALSE)))</f>
        <v/>
      </c>
      <c r="G905" s="2" t="str">
        <f>IF(ISBLANK(A905),"",IF(ISERROR(VLOOKUP(A905,'Cadastro-Estoque'!A:G,1,FALSE)),"Produto não cadastrado",VLOOKUP(A905,'Cadastro-Estoque'!A:G,2,FALSE)))</f>
        <v/>
      </c>
      <c r="H905" s="2" t="str">
        <f>IF(ISERROR(VLOOKUP(A905,'Cadastro-Estoque'!A:G,1,FALSE)),"",VLOOKUP(A905,'Cadastro-Estoque'!A:G,3,FALSE))</f>
        <v/>
      </c>
      <c r="I905" s="209" t="str">
        <f>IF(A905="","",INDEX(Boletim!F914:F1023,IFERROR(MATCH(Saidas!A905,'Cadastro-Estoque'!A913:A1022,0)," ")))</f>
        <v/>
      </c>
    </row>
    <row r="906" spans="5:9" ht="18.75" customHeight="1" x14ac:dyDescent="0.25">
      <c r="E906" s="2" t="str">
        <f t="shared" si="17"/>
        <v/>
      </c>
      <c r="F906" s="2" t="str">
        <f>IF(ISBLANK(A906),"",IF(ISERROR(VLOOKUP(A906,'Cadastro-Estoque'!A:G,1,FALSE)),"Produto não cadastrado",VLOOKUP(A906,'Cadastro-Estoque'!A:G,4,FALSE)))</f>
        <v/>
      </c>
      <c r="G906" s="2" t="str">
        <f>IF(ISBLANK(A906),"",IF(ISERROR(VLOOKUP(A906,'Cadastro-Estoque'!A:G,1,FALSE)),"Produto não cadastrado",VLOOKUP(A906,'Cadastro-Estoque'!A:G,2,FALSE)))</f>
        <v/>
      </c>
      <c r="H906" s="2" t="str">
        <f>IF(ISERROR(VLOOKUP(A906,'Cadastro-Estoque'!A:G,1,FALSE)),"",VLOOKUP(A906,'Cadastro-Estoque'!A:G,3,FALSE))</f>
        <v/>
      </c>
      <c r="I906" s="209" t="str">
        <f>IF(A906="","",INDEX(Boletim!F915:F1024,IFERROR(MATCH(Saidas!A906,'Cadastro-Estoque'!A914:A1023,0)," ")))</f>
        <v/>
      </c>
    </row>
    <row r="907" spans="5:9" ht="18.75" customHeight="1" x14ac:dyDescent="0.25">
      <c r="E907" s="2" t="str">
        <f t="shared" si="17"/>
        <v/>
      </c>
      <c r="F907" s="2" t="str">
        <f>IF(ISBLANK(A907),"",IF(ISERROR(VLOOKUP(A907,'Cadastro-Estoque'!A:G,1,FALSE)),"Produto não cadastrado",VLOOKUP(A907,'Cadastro-Estoque'!A:G,4,FALSE)))</f>
        <v/>
      </c>
      <c r="G907" s="2" t="str">
        <f>IF(ISBLANK(A907),"",IF(ISERROR(VLOOKUP(A907,'Cadastro-Estoque'!A:G,1,FALSE)),"Produto não cadastrado",VLOOKUP(A907,'Cadastro-Estoque'!A:G,2,FALSE)))</f>
        <v/>
      </c>
      <c r="H907" s="2" t="str">
        <f>IF(ISERROR(VLOOKUP(A907,'Cadastro-Estoque'!A:G,1,FALSE)),"",VLOOKUP(A907,'Cadastro-Estoque'!A:G,3,FALSE))</f>
        <v/>
      </c>
      <c r="I907" s="209" t="str">
        <f>IF(A907="","",INDEX(Boletim!F916:F1025,IFERROR(MATCH(Saidas!A907,'Cadastro-Estoque'!A915:A1024,0)," ")))</f>
        <v/>
      </c>
    </row>
    <row r="908" spans="5:9" ht="18.75" customHeight="1" x14ac:dyDescent="0.25">
      <c r="E908" s="2" t="str">
        <f t="shared" si="17"/>
        <v/>
      </c>
      <c r="F908" s="2" t="str">
        <f>IF(ISBLANK(A908),"",IF(ISERROR(VLOOKUP(A908,'Cadastro-Estoque'!A:G,1,FALSE)),"Produto não cadastrado",VLOOKUP(A908,'Cadastro-Estoque'!A:G,4,FALSE)))</f>
        <v/>
      </c>
      <c r="G908" s="2" t="str">
        <f>IF(ISBLANK(A908),"",IF(ISERROR(VLOOKUP(A908,'Cadastro-Estoque'!A:G,1,FALSE)),"Produto não cadastrado",VLOOKUP(A908,'Cadastro-Estoque'!A:G,2,FALSE)))</f>
        <v/>
      </c>
      <c r="H908" s="2" t="str">
        <f>IF(ISERROR(VLOOKUP(A908,'Cadastro-Estoque'!A:G,1,FALSE)),"",VLOOKUP(A908,'Cadastro-Estoque'!A:G,3,FALSE))</f>
        <v/>
      </c>
      <c r="I908" s="209" t="str">
        <f>IF(A908="","",INDEX(Boletim!F917:F1026,IFERROR(MATCH(Saidas!A908,'Cadastro-Estoque'!A916:A1025,0)," ")))</f>
        <v/>
      </c>
    </row>
    <row r="909" spans="5:9" ht="18.75" customHeight="1" x14ac:dyDescent="0.25">
      <c r="E909" s="2" t="str">
        <f t="shared" si="17"/>
        <v/>
      </c>
      <c r="F909" s="2" t="str">
        <f>IF(ISBLANK(A909),"",IF(ISERROR(VLOOKUP(A909,'Cadastro-Estoque'!A:G,1,FALSE)),"Produto não cadastrado",VLOOKUP(A909,'Cadastro-Estoque'!A:G,4,FALSE)))</f>
        <v/>
      </c>
      <c r="G909" s="2" t="str">
        <f>IF(ISBLANK(A909),"",IF(ISERROR(VLOOKUP(A909,'Cadastro-Estoque'!A:G,1,FALSE)),"Produto não cadastrado",VLOOKUP(A909,'Cadastro-Estoque'!A:G,2,FALSE)))</f>
        <v/>
      </c>
      <c r="H909" s="2" t="str">
        <f>IF(ISERROR(VLOOKUP(A909,'Cadastro-Estoque'!A:G,1,FALSE)),"",VLOOKUP(A909,'Cadastro-Estoque'!A:G,3,FALSE))</f>
        <v/>
      </c>
      <c r="I909" s="209" t="str">
        <f>IF(A909="","",INDEX(Boletim!F918:F1027,IFERROR(MATCH(Saidas!A909,'Cadastro-Estoque'!A917:A1026,0)," ")))</f>
        <v/>
      </c>
    </row>
    <row r="910" spans="5:9" ht="18.75" customHeight="1" x14ac:dyDescent="0.25">
      <c r="E910" s="2" t="str">
        <f t="shared" si="17"/>
        <v/>
      </c>
      <c r="F910" s="2" t="str">
        <f>IF(ISBLANK(A910),"",IF(ISERROR(VLOOKUP(A910,'Cadastro-Estoque'!A:G,1,FALSE)),"Produto não cadastrado",VLOOKUP(A910,'Cadastro-Estoque'!A:G,4,FALSE)))</f>
        <v/>
      </c>
      <c r="G910" s="2" t="str">
        <f>IF(ISBLANK(A910),"",IF(ISERROR(VLOOKUP(A910,'Cadastro-Estoque'!A:G,1,FALSE)),"Produto não cadastrado",VLOOKUP(A910,'Cadastro-Estoque'!A:G,2,FALSE)))</f>
        <v/>
      </c>
      <c r="H910" s="2" t="str">
        <f>IF(ISERROR(VLOOKUP(A910,'Cadastro-Estoque'!A:G,1,FALSE)),"",VLOOKUP(A910,'Cadastro-Estoque'!A:G,3,FALSE))</f>
        <v/>
      </c>
      <c r="I910" s="209" t="str">
        <f>IF(A910="","",INDEX(Boletim!F919:F1028,IFERROR(MATCH(Saidas!A910,'Cadastro-Estoque'!A918:A1027,0)," ")))</f>
        <v/>
      </c>
    </row>
    <row r="911" spans="5:9" ht="18.75" customHeight="1" x14ac:dyDescent="0.25">
      <c r="E911" s="2" t="str">
        <f t="shared" si="17"/>
        <v/>
      </c>
      <c r="F911" s="2" t="str">
        <f>IF(ISBLANK(A911),"",IF(ISERROR(VLOOKUP(A911,'Cadastro-Estoque'!A:G,1,FALSE)),"Produto não cadastrado",VLOOKUP(A911,'Cadastro-Estoque'!A:G,4,FALSE)))</f>
        <v/>
      </c>
      <c r="G911" s="2" t="str">
        <f>IF(ISBLANK(A911),"",IF(ISERROR(VLOOKUP(A911,'Cadastro-Estoque'!A:G,1,FALSE)),"Produto não cadastrado",VLOOKUP(A911,'Cadastro-Estoque'!A:G,2,FALSE)))</f>
        <v/>
      </c>
      <c r="H911" s="2" t="str">
        <f>IF(ISERROR(VLOOKUP(A911,'Cadastro-Estoque'!A:G,1,FALSE)),"",VLOOKUP(A911,'Cadastro-Estoque'!A:G,3,FALSE))</f>
        <v/>
      </c>
      <c r="I911" s="209" t="str">
        <f>IF(A911="","",INDEX(Boletim!F920:F1029,IFERROR(MATCH(Saidas!A911,'Cadastro-Estoque'!A919:A1028,0)," ")))</f>
        <v/>
      </c>
    </row>
    <row r="912" spans="5:9" ht="18.75" customHeight="1" x14ac:dyDescent="0.25">
      <c r="E912" s="2" t="str">
        <f t="shared" si="17"/>
        <v/>
      </c>
      <c r="F912" s="2" t="str">
        <f>IF(ISBLANK(A912),"",IF(ISERROR(VLOOKUP(A912,'Cadastro-Estoque'!A:G,1,FALSE)),"Produto não cadastrado",VLOOKUP(A912,'Cadastro-Estoque'!A:G,4,FALSE)))</f>
        <v/>
      </c>
      <c r="G912" s="2" t="str">
        <f>IF(ISBLANK(A912),"",IF(ISERROR(VLOOKUP(A912,'Cadastro-Estoque'!A:G,1,FALSE)),"Produto não cadastrado",VLOOKUP(A912,'Cadastro-Estoque'!A:G,2,FALSE)))</f>
        <v/>
      </c>
      <c r="H912" s="2" t="str">
        <f>IF(ISERROR(VLOOKUP(A912,'Cadastro-Estoque'!A:G,1,FALSE)),"",VLOOKUP(A912,'Cadastro-Estoque'!A:G,3,FALSE))</f>
        <v/>
      </c>
      <c r="I912" s="209" t="str">
        <f>IF(A912="","",INDEX(Boletim!F921:F1030,IFERROR(MATCH(Saidas!A912,'Cadastro-Estoque'!A920:A1029,0)," ")))</f>
        <v/>
      </c>
    </row>
    <row r="913" spans="5:9" ht="18.75" customHeight="1" x14ac:dyDescent="0.25">
      <c r="E913" s="2" t="str">
        <f t="shared" si="17"/>
        <v/>
      </c>
      <c r="F913" s="2" t="str">
        <f>IF(ISBLANK(A913),"",IF(ISERROR(VLOOKUP(A913,'Cadastro-Estoque'!A:G,1,FALSE)),"Produto não cadastrado",VLOOKUP(A913,'Cadastro-Estoque'!A:G,4,FALSE)))</f>
        <v/>
      </c>
      <c r="G913" s="2" t="str">
        <f>IF(ISBLANK(A913),"",IF(ISERROR(VLOOKUP(A913,'Cadastro-Estoque'!A:G,1,FALSE)),"Produto não cadastrado",VLOOKUP(A913,'Cadastro-Estoque'!A:G,2,FALSE)))</f>
        <v/>
      </c>
      <c r="H913" s="2" t="str">
        <f>IF(ISERROR(VLOOKUP(A913,'Cadastro-Estoque'!A:G,1,FALSE)),"",VLOOKUP(A913,'Cadastro-Estoque'!A:G,3,FALSE))</f>
        <v/>
      </c>
      <c r="I913" s="209" t="str">
        <f>IF(A913="","",INDEX(Boletim!F922:F1031,IFERROR(MATCH(Saidas!A913,'Cadastro-Estoque'!A921:A1030,0)," ")))</f>
        <v/>
      </c>
    </row>
    <row r="914" spans="5:9" ht="18.75" customHeight="1" x14ac:dyDescent="0.25">
      <c r="E914" s="2" t="str">
        <f t="shared" si="17"/>
        <v/>
      </c>
      <c r="F914" s="2" t="str">
        <f>IF(ISBLANK(A914),"",IF(ISERROR(VLOOKUP(A914,'Cadastro-Estoque'!A:G,1,FALSE)),"Produto não cadastrado",VLOOKUP(A914,'Cadastro-Estoque'!A:G,4,FALSE)))</f>
        <v/>
      </c>
      <c r="G914" s="2" t="str">
        <f>IF(ISBLANK(A914),"",IF(ISERROR(VLOOKUP(A914,'Cadastro-Estoque'!A:G,1,FALSE)),"Produto não cadastrado",VLOOKUP(A914,'Cadastro-Estoque'!A:G,2,FALSE)))</f>
        <v/>
      </c>
      <c r="H914" s="2" t="str">
        <f>IF(ISERROR(VLOOKUP(A914,'Cadastro-Estoque'!A:G,1,FALSE)),"",VLOOKUP(A914,'Cadastro-Estoque'!A:G,3,FALSE))</f>
        <v/>
      </c>
      <c r="I914" s="209" t="str">
        <f>IF(A914="","",INDEX(Boletim!F923:F1032,IFERROR(MATCH(Saidas!A914,'Cadastro-Estoque'!A922:A1031,0)," ")))</f>
        <v/>
      </c>
    </row>
    <row r="915" spans="5:9" ht="18.75" customHeight="1" x14ac:dyDescent="0.25">
      <c r="E915" s="2" t="str">
        <f t="shared" si="17"/>
        <v/>
      </c>
      <c r="F915" s="2" t="str">
        <f>IF(ISBLANK(A915),"",IF(ISERROR(VLOOKUP(A915,'Cadastro-Estoque'!A:G,1,FALSE)),"Produto não cadastrado",VLOOKUP(A915,'Cadastro-Estoque'!A:G,4,FALSE)))</f>
        <v/>
      </c>
      <c r="G915" s="2" t="str">
        <f>IF(ISBLANK(A915),"",IF(ISERROR(VLOOKUP(A915,'Cadastro-Estoque'!A:G,1,FALSE)),"Produto não cadastrado",VLOOKUP(A915,'Cadastro-Estoque'!A:G,2,FALSE)))</f>
        <v/>
      </c>
      <c r="H915" s="2" t="str">
        <f>IF(ISERROR(VLOOKUP(A915,'Cadastro-Estoque'!A:G,1,FALSE)),"",VLOOKUP(A915,'Cadastro-Estoque'!A:G,3,FALSE))</f>
        <v/>
      </c>
      <c r="I915" s="209" t="str">
        <f>IF(A915="","",INDEX(Boletim!F924:F1033,IFERROR(MATCH(Saidas!A915,'Cadastro-Estoque'!A923:A1032,0)," ")))</f>
        <v/>
      </c>
    </row>
    <row r="916" spans="5:9" ht="18.75" customHeight="1" x14ac:dyDescent="0.25">
      <c r="E916" s="2" t="str">
        <f t="shared" si="17"/>
        <v/>
      </c>
      <c r="F916" s="2" t="str">
        <f>IF(ISBLANK(A916),"",IF(ISERROR(VLOOKUP(A916,'Cadastro-Estoque'!A:G,1,FALSE)),"Produto não cadastrado",VLOOKUP(A916,'Cadastro-Estoque'!A:G,4,FALSE)))</f>
        <v/>
      </c>
      <c r="G916" s="2" t="str">
        <f>IF(ISBLANK(A916),"",IF(ISERROR(VLOOKUP(A916,'Cadastro-Estoque'!A:G,1,FALSE)),"Produto não cadastrado",VLOOKUP(A916,'Cadastro-Estoque'!A:G,2,FALSE)))</f>
        <v/>
      </c>
      <c r="H916" s="2" t="str">
        <f>IF(ISERROR(VLOOKUP(A916,'Cadastro-Estoque'!A:G,1,FALSE)),"",VLOOKUP(A916,'Cadastro-Estoque'!A:G,3,FALSE))</f>
        <v/>
      </c>
      <c r="I916" s="209" t="str">
        <f>IF(A916="","",INDEX(Boletim!F925:F1034,IFERROR(MATCH(Saidas!A916,'Cadastro-Estoque'!A924:A1033,0)," ")))</f>
        <v/>
      </c>
    </row>
    <row r="917" spans="5:9" ht="18.75" customHeight="1" x14ac:dyDescent="0.25">
      <c r="E917" s="2" t="str">
        <f t="shared" si="17"/>
        <v/>
      </c>
      <c r="F917" s="2" t="str">
        <f>IF(ISBLANK(A917),"",IF(ISERROR(VLOOKUP(A917,'Cadastro-Estoque'!A:G,1,FALSE)),"Produto não cadastrado",VLOOKUP(A917,'Cadastro-Estoque'!A:G,4,FALSE)))</f>
        <v/>
      </c>
      <c r="G917" s="2" t="str">
        <f>IF(ISBLANK(A917),"",IF(ISERROR(VLOOKUP(A917,'Cadastro-Estoque'!A:G,1,FALSE)),"Produto não cadastrado",VLOOKUP(A917,'Cadastro-Estoque'!A:G,2,FALSE)))</f>
        <v/>
      </c>
      <c r="H917" s="2" t="str">
        <f>IF(ISERROR(VLOOKUP(A917,'Cadastro-Estoque'!A:G,1,FALSE)),"",VLOOKUP(A917,'Cadastro-Estoque'!A:G,3,FALSE))</f>
        <v/>
      </c>
      <c r="I917" s="209" t="str">
        <f>IF(A917="","",INDEX(Boletim!F926:F1035,IFERROR(MATCH(Saidas!A917,'Cadastro-Estoque'!A925:A1034,0)," ")))</f>
        <v/>
      </c>
    </row>
    <row r="918" spans="5:9" ht="18.75" customHeight="1" x14ac:dyDescent="0.25">
      <c r="E918" s="2" t="str">
        <f t="shared" si="17"/>
        <v/>
      </c>
      <c r="F918" s="2" t="str">
        <f>IF(ISBLANK(A918),"",IF(ISERROR(VLOOKUP(A918,'Cadastro-Estoque'!A:G,1,FALSE)),"Produto não cadastrado",VLOOKUP(A918,'Cadastro-Estoque'!A:G,4,FALSE)))</f>
        <v/>
      </c>
      <c r="G918" s="2" t="str">
        <f>IF(ISBLANK(A918),"",IF(ISERROR(VLOOKUP(A918,'Cadastro-Estoque'!A:G,1,FALSE)),"Produto não cadastrado",VLOOKUP(A918,'Cadastro-Estoque'!A:G,2,FALSE)))</f>
        <v/>
      </c>
      <c r="H918" s="2" t="str">
        <f>IF(ISERROR(VLOOKUP(A918,'Cadastro-Estoque'!A:G,1,FALSE)),"",VLOOKUP(A918,'Cadastro-Estoque'!A:G,3,FALSE))</f>
        <v/>
      </c>
      <c r="I918" s="209" t="str">
        <f>IF(A918="","",INDEX(Boletim!F927:F1036,IFERROR(MATCH(Saidas!A918,'Cadastro-Estoque'!A926:A1035,0)," ")))</f>
        <v/>
      </c>
    </row>
    <row r="919" spans="5:9" ht="18.75" customHeight="1" x14ac:dyDescent="0.25">
      <c r="E919" s="2" t="str">
        <f t="shared" si="17"/>
        <v/>
      </c>
      <c r="F919" s="2" t="str">
        <f>IF(ISBLANK(A919),"",IF(ISERROR(VLOOKUP(A919,'Cadastro-Estoque'!A:G,1,FALSE)),"Produto não cadastrado",VLOOKUP(A919,'Cadastro-Estoque'!A:G,4,FALSE)))</f>
        <v/>
      </c>
      <c r="G919" s="2" t="str">
        <f>IF(ISBLANK(A919),"",IF(ISERROR(VLOOKUP(A919,'Cadastro-Estoque'!A:G,1,FALSE)),"Produto não cadastrado",VLOOKUP(A919,'Cadastro-Estoque'!A:G,2,FALSE)))</f>
        <v/>
      </c>
      <c r="H919" s="2" t="str">
        <f>IF(ISERROR(VLOOKUP(A919,'Cadastro-Estoque'!A:G,1,FALSE)),"",VLOOKUP(A919,'Cadastro-Estoque'!A:G,3,FALSE))</f>
        <v/>
      </c>
      <c r="I919" s="209" t="str">
        <f>IF(A919="","",INDEX(Boletim!F928:F1037,IFERROR(MATCH(Saidas!A919,'Cadastro-Estoque'!A927:A1036,0)," ")))</f>
        <v/>
      </c>
    </row>
    <row r="920" spans="5:9" ht="18.75" customHeight="1" x14ac:dyDescent="0.25">
      <c r="E920" s="2" t="str">
        <f t="shared" si="17"/>
        <v/>
      </c>
      <c r="F920" s="2" t="str">
        <f>IF(ISBLANK(A920),"",IF(ISERROR(VLOOKUP(A920,'Cadastro-Estoque'!A:G,1,FALSE)),"Produto não cadastrado",VLOOKUP(A920,'Cadastro-Estoque'!A:G,4,FALSE)))</f>
        <v/>
      </c>
      <c r="G920" s="2" t="str">
        <f>IF(ISBLANK(A920),"",IF(ISERROR(VLOOKUP(A920,'Cadastro-Estoque'!A:G,1,FALSE)),"Produto não cadastrado",VLOOKUP(A920,'Cadastro-Estoque'!A:G,2,FALSE)))</f>
        <v/>
      </c>
      <c r="H920" s="2" t="str">
        <f>IF(ISERROR(VLOOKUP(A920,'Cadastro-Estoque'!A:G,1,FALSE)),"",VLOOKUP(A920,'Cadastro-Estoque'!A:G,3,FALSE))</f>
        <v/>
      </c>
      <c r="I920" s="209" t="str">
        <f>IF(A920="","",INDEX(Boletim!F929:F1038,IFERROR(MATCH(Saidas!A920,'Cadastro-Estoque'!A928:A1037,0)," ")))</f>
        <v/>
      </c>
    </row>
    <row r="921" spans="5:9" ht="18.75" customHeight="1" x14ac:dyDescent="0.25">
      <c r="E921" s="2" t="str">
        <f t="shared" si="17"/>
        <v/>
      </c>
      <c r="F921" s="2" t="str">
        <f>IF(ISBLANK(A921),"",IF(ISERROR(VLOOKUP(A921,'Cadastro-Estoque'!A:G,1,FALSE)),"Produto não cadastrado",VLOOKUP(A921,'Cadastro-Estoque'!A:G,4,FALSE)))</f>
        <v/>
      </c>
      <c r="G921" s="2" t="str">
        <f>IF(ISBLANK(A921),"",IF(ISERROR(VLOOKUP(A921,'Cadastro-Estoque'!A:G,1,FALSE)),"Produto não cadastrado",VLOOKUP(A921,'Cadastro-Estoque'!A:G,2,FALSE)))</f>
        <v/>
      </c>
      <c r="H921" s="2" t="str">
        <f>IF(ISERROR(VLOOKUP(A921,'Cadastro-Estoque'!A:G,1,FALSE)),"",VLOOKUP(A921,'Cadastro-Estoque'!A:G,3,FALSE))</f>
        <v/>
      </c>
      <c r="I921" s="209" t="str">
        <f>IF(A921="","",INDEX(Boletim!F930:F1039,IFERROR(MATCH(Saidas!A921,'Cadastro-Estoque'!A929:A1038,0)," ")))</f>
        <v/>
      </c>
    </row>
    <row r="922" spans="5:9" ht="18.75" customHeight="1" x14ac:dyDescent="0.25">
      <c r="E922" s="2" t="str">
        <f t="shared" si="17"/>
        <v/>
      </c>
      <c r="F922" s="2" t="str">
        <f>IF(ISBLANK(A922),"",IF(ISERROR(VLOOKUP(A922,'Cadastro-Estoque'!A:G,1,FALSE)),"Produto não cadastrado",VLOOKUP(A922,'Cadastro-Estoque'!A:G,4,FALSE)))</f>
        <v/>
      </c>
      <c r="G922" s="2" t="str">
        <f>IF(ISBLANK(A922),"",IF(ISERROR(VLOOKUP(A922,'Cadastro-Estoque'!A:G,1,FALSE)),"Produto não cadastrado",VLOOKUP(A922,'Cadastro-Estoque'!A:G,2,FALSE)))</f>
        <v/>
      </c>
      <c r="H922" s="2" t="str">
        <f>IF(ISERROR(VLOOKUP(A922,'Cadastro-Estoque'!A:G,1,FALSE)),"",VLOOKUP(A922,'Cadastro-Estoque'!A:G,3,FALSE))</f>
        <v/>
      </c>
      <c r="I922" s="209" t="str">
        <f>IF(A922="","",INDEX(Boletim!F931:F1040,IFERROR(MATCH(Saidas!A922,'Cadastro-Estoque'!A930:A1039,0)," ")))</f>
        <v/>
      </c>
    </row>
    <row r="923" spans="5:9" ht="18.75" customHeight="1" x14ac:dyDescent="0.25">
      <c r="E923" s="2" t="str">
        <f t="shared" si="17"/>
        <v/>
      </c>
      <c r="F923" s="2" t="str">
        <f>IF(ISBLANK(A923),"",IF(ISERROR(VLOOKUP(A923,'Cadastro-Estoque'!A:G,1,FALSE)),"Produto não cadastrado",VLOOKUP(A923,'Cadastro-Estoque'!A:G,4,FALSE)))</f>
        <v/>
      </c>
      <c r="G923" s="2" t="str">
        <f>IF(ISBLANK(A923),"",IF(ISERROR(VLOOKUP(A923,'Cadastro-Estoque'!A:G,1,FALSE)),"Produto não cadastrado",VLOOKUP(A923,'Cadastro-Estoque'!A:G,2,FALSE)))</f>
        <v/>
      </c>
      <c r="H923" s="2" t="str">
        <f>IF(ISERROR(VLOOKUP(A923,'Cadastro-Estoque'!A:G,1,FALSE)),"",VLOOKUP(A923,'Cadastro-Estoque'!A:G,3,FALSE))</f>
        <v/>
      </c>
      <c r="I923" s="209" t="str">
        <f>IF(A923="","",INDEX(Boletim!F932:F1041,IFERROR(MATCH(Saidas!A923,'Cadastro-Estoque'!A931:A1040,0)," ")))</f>
        <v/>
      </c>
    </row>
    <row r="924" spans="5:9" ht="18.75" customHeight="1" x14ac:dyDescent="0.25">
      <c r="E924" s="2" t="str">
        <f t="shared" si="17"/>
        <v/>
      </c>
      <c r="F924" s="2" t="str">
        <f>IF(ISBLANK(A924),"",IF(ISERROR(VLOOKUP(A924,'Cadastro-Estoque'!A:G,1,FALSE)),"Produto não cadastrado",VLOOKUP(A924,'Cadastro-Estoque'!A:G,4,FALSE)))</f>
        <v/>
      </c>
      <c r="G924" s="2" t="str">
        <f>IF(ISBLANK(A924),"",IF(ISERROR(VLOOKUP(A924,'Cadastro-Estoque'!A:G,1,FALSE)),"Produto não cadastrado",VLOOKUP(A924,'Cadastro-Estoque'!A:G,2,FALSE)))</f>
        <v/>
      </c>
      <c r="H924" s="2" t="str">
        <f>IF(ISERROR(VLOOKUP(A924,'Cadastro-Estoque'!A:G,1,FALSE)),"",VLOOKUP(A924,'Cadastro-Estoque'!A:G,3,FALSE))</f>
        <v/>
      </c>
      <c r="I924" s="209" t="str">
        <f>IF(A924="","",INDEX(Boletim!F933:F1042,IFERROR(MATCH(Saidas!A924,'Cadastro-Estoque'!A932:A1041,0)," ")))</f>
        <v/>
      </c>
    </row>
    <row r="925" spans="5:9" ht="18.75" customHeight="1" x14ac:dyDescent="0.25">
      <c r="E925" s="2" t="str">
        <f t="shared" si="17"/>
        <v/>
      </c>
      <c r="F925" s="2" t="str">
        <f>IF(ISBLANK(A925),"",IF(ISERROR(VLOOKUP(A925,'Cadastro-Estoque'!A:G,1,FALSE)),"Produto não cadastrado",VLOOKUP(A925,'Cadastro-Estoque'!A:G,4,FALSE)))</f>
        <v/>
      </c>
      <c r="G925" s="2" t="str">
        <f>IF(ISBLANK(A925),"",IF(ISERROR(VLOOKUP(A925,'Cadastro-Estoque'!A:G,1,FALSE)),"Produto não cadastrado",VLOOKUP(A925,'Cadastro-Estoque'!A:G,2,FALSE)))</f>
        <v/>
      </c>
      <c r="H925" s="2" t="str">
        <f>IF(ISERROR(VLOOKUP(A925,'Cadastro-Estoque'!A:G,1,FALSE)),"",VLOOKUP(A925,'Cadastro-Estoque'!A:G,3,FALSE))</f>
        <v/>
      </c>
      <c r="I925" s="209" t="str">
        <f>IF(A925="","",INDEX(Boletim!F934:F1043,IFERROR(MATCH(Saidas!A925,'Cadastro-Estoque'!A933:A1042,0)," ")))</f>
        <v/>
      </c>
    </row>
    <row r="926" spans="5:9" ht="18.75" customHeight="1" x14ac:dyDescent="0.25">
      <c r="E926" s="2" t="str">
        <f t="shared" si="17"/>
        <v/>
      </c>
      <c r="F926" s="2" t="str">
        <f>IF(ISBLANK(A926),"",IF(ISERROR(VLOOKUP(A926,'Cadastro-Estoque'!A:G,1,FALSE)),"Produto não cadastrado",VLOOKUP(A926,'Cadastro-Estoque'!A:G,4,FALSE)))</f>
        <v/>
      </c>
      <c r="G926" s="2" t="str">
        <f>IF(ISBLANK(A926),"",IF(ISERROR(VLOOKUP(A926,'Cadastro-Estoque'!A:G,1,FALSE)),"Produto não cadastrado",VLOOKUP(A926,'Cadastro-Estoque'!A:G,2,FALSE)))</f>
        <v/>
      </c>
      <c r="H926" s="2" t="str">
        <f>IF(ISERROR(VLOOKUP(A926,'Cadastro-Estoque'!A:G,1,FALSE)),"",VLOOKUP(A926,'Cadastro-Estoque'!A:G,3,FALSE))</f>
        <v/>
      </c>
      <c r="I926" s="209" t="str">
        <f>IF(A926="","",INDEX(Boletim!F935:F1044,IFERROR(MATCH(Saidas!A926,'Cadastro-Estoque'!A934:A1043,0)," ")))</f>
        <v/>
      </c>
    </row>
    <row r="927" spans="5:9" ht="18.75" customHeight="1" x14ac:dyDescent="0.25">
      <c r="E927" s="2" t="str">
        <f t="shared" si="17"/>
        <v/>
      </c>
      <c r="F927" s="2" t="str">
        <f>IF(ISBLANK(A927),"",IF(ISERROR(VLOOKUP(A927,'Cadastro-Estoque'!A:G,1,FALSE)),"Produto não cadastrado",VLOOKUP(A927,'Cadastro-Estoque'!A:G,4,FALSE)))</f>
        <v/>
      </c>
      <c r="G927" s="2" t="str">
        <f>IF(ISBLANK(A927),"",IF(ISERROR(VLOOKUP(A927,'Cadastro-Estoque'!A:G,1,FALSE)),"Produto não cadastrado",VLOOKUP(A927,'Cadastro-Estoque'!A:G,2,FALSE)))</f>
        <v/>
      </c>
      <c r="H927" s="2" t="str">
        <f>IF(ISERROR(VLOOKUP(A927,'Cadastro-Estoque'!A:G,1,FALSE)),"",VLOOKUP(A927,'Cadastro-Estoque'!A:G,3,FALSE))</f>
        <v/>
      </c>
      <c r="I927" s="209" t="str">
        <f>IF(A927="","",INDEX(Boletim!F936:F1045,IFERROR(MATCH(Saidas!A927,'Cadastro-Estoque'!A935:A1044,0)," ")))</f>
        <v/>
      </c>
    </row>
    <row r="928" spans="5:9" ht="18.75" customHeight="1" x14ac:dyDescent="0.25">
      <c r="E928" s="2" t="str">
        <f t="shared" si="17"/>
        <v/>
      </c>
      <c r="F928" s="2" t="str">
        <f>IF(ISBLANK(A928),"",IF(ISERROR(VLOOKUP(A928,'Cadastro-Estoque'!A:G,1,FALSE)),"Produto não cadastrado",VLOOKUP(A928,'Cadastro-Estoque'!A:G,4,FALSE)))</f>
        <v/>
      </c>
      <c r="G928" s="2" t="str">
        <f>IF(ISBLANK(A928),"",IF(ISERROR(VLOOKUP(A928,'Cadastro-Estoque'!A:G,1,FALSE)),"Produto não cadastrado",VLOOKUP(A928,'Cadastro-Estoque'!A:G,2,FALSE)))</f>
        <v/>
      </c>
      <c r="H928" s="2" t="str">
        <f>IF(ISERROR(VLOOKUP(A928,'Cadastro-Estoque'!A:G,1,FALSE)),"",VLOOKUP(A928,'Cadastro-Estoque'!A:G,3,FALSE))</f>
        <v/>
      </c>
      <c r="I928" s="209" t="str">
        <f>IF(A928="","",INDEX(Boletim!F937:F1046,IFERROR(MATCH(Saidas!A928,'Cadastro-Estoque'!A936:A1045,0)," ")))</f>
        <v/>
      </c>
    </row>
    <row r="929" spans="5:9" ht="18.75" customHeight="1" x14ac:dyDescent="0.25">
      <c r="E929" s="2" t="str">
        <f t="shared" si="17"/>
        <v/>
      </c>
      <c r="F929" s="2" t="str">
        <f>IF(ISBLANK(A929),"",IF(ISERROR(VLOOKUP(A929,'Cadastro-Estoque'!A:G,1,FALSE)),"Produto não cadastrado",VLOOKUP(A929,'Cadastro-Estoque'!A:G,4,FALSE)))</f>
        <v/>
      </c>
      <c r="G929" s="2" t="str">
        <f>IF(ISBLANK(A929),"",IF(ISERROR(VLOOKUP(A929,'Cadastro-Estoque'!A:G,1,FALSE)),"Produto não cadastrado",VLOOKUP(A929,'Cadastro-Estoque'!A:G,2,FALSE)))</f>
        <v/>
      </c>
      <c r="H929" s="2" t="str">
        <f>IF(ISERROR(VLOOKUP(A929,'Cadastro-Estoque'!A:G,1,FALSE)),"",VLOOKUP(A929,'Cadastro-Estoque'!A:G,3,FALSE))</f>
        <v/>
      </c>
      <c r="I929" s="209" t="str">
        <f>IF(A929="","",INDEX(Boletim!F938:F1047,IFERROR(MATCH(Saidas!A929,'Cadastro-Estoque'!A937:A1046,0)," ")))</f>
        <v/>
      </c>
    </row>
    <row r="930" spans="5:9" ht="18.75" customHeight="1" x14ac:dyDescent="0.25">
      <c r="E930" s="2" t="str">
        <f t="shared" si="17"/>
        <v/>
      </c>
      <c r="F930" s="2" t="str">
        <f>IF(ISBLANK(A930),"",IF(ISERROR(VLOOKUP(A930,'Cadastro-Estoque'!A:G,1,FALSE)),"Produto não cadastrado",VLOOKUP(A930,'Cadastro-Estoque'!A:G,4,FALSE)))</f>
        <v/>
      </c>
      <c r="G930" s="2" t="str">
        <f>IF(ISBLANK(A930),"",IF(ISERROR(VLOOKUP(A930,'Cadastro-Estoque'!A:G,1,FALSE)),"Produto não cadastrado",VLOOKUP(A930,'Cadastro-Estoque'!A:G,2,FALSE)))</f>
        <v/>
      </c>
      <c r="H930" s="2" t="str">
        <f>IF(ISERROR(VLOOKUP(A930,'Cadastro-Estoque'!A:G,1,FALSE)),"",VLOOKUP(A930,'Cadastro-Estoque'!A:G,3,FALSE))</f>
        <v/>
      </c>
      <c r="I930" s="209" t="str">
        <f>IF(A930="","",INDEX(Boletim!F939:F1048,IFERROR(MATCH(Saidas!A930,'Cadastro-Estoque'!A938:A1047,0)," ")))</f>
        <v/>
      </c>
    </row>
    <row r="931" spans="5:9" ht="18.75" customHeight="1" x14ac:dyDescent="0.25">
      <c r="E931" s="2" t="str">
        <f t="shared" si="17"/>
        <v/>
      </c>
      <c r="F931" s="2" t="str">
        <f>IF(ISBLANK(A931),"",IF(ISERROR(VLOOKUP(A931,'Cadastro-Estoque'!A:G,1,FALSE)),"Produto não cadastrado",VLOOKUP(A931,'Cadastro-Estoque'!A:G,4,FALSE)))</f>
        <v/>
      </c>
      <c r="G931" s="2" t="str">
        <f>IF(ISBLANK(A931),"",IF(ISERROR(VLOOKUP(A931,'Cadastro-Estoque'!A:G,1,FALSE)),"Produto não cadastrado",VLOOKUP(A931,'Cadastro-Estoque'!A:G,2,FALSE)))</f>
        <v/>
      </c>
      <c r="H931" s="2" t="str">
        <f>IF(ISERROR(VLOOKUP(A931,'Cadastro-Estoque'!A:G,1,FALSE)),"",VLOOKUP(A931,'Cadastro-Estoque'!A:G,3,FALSE))</f>
        <v/>
      </c>
      <c r="I931" s="209" t="str">
        <f>IF(A931="","",INDEX(Boletim!F940:F1049,IFERROR(MATCH(Saidas!A931,'Cadastro-Estoque'!A939:A1048,0)," ")))</f>
        <v/>
      </c>
    </row>
    <row r="932" spans="5:9" ht="18.75" customHeight="1" x14ac:dyDescent="0.25">
      <c r="E932" s="2" t="str">
        <f t="shared" si="17"/>
        <v/>
      </c>
      <c r="F932" s="2" t="str">
        <f>IF(ISBLANK(A932),"",IF(ISERROR(VLOOKUP(A932,'Cadastro-Estoque'!A:G,1,FALSE)),"Produto não cadastrado",VLOOKUP(A932,'Cadastro-Estoque'!A:G,4,FALSE)))</f>
        <v/>
      </c>
      <c r="G932" s="2" t="str">
        <f>IF(ISBLANK(A932),"",IF(ISERROR(VLOOKUP(A932,'Cadastro-Estoque'!A:G,1,FALSE)),"Produto não cadastrado",VLOOKUP(A932,'Cadastro-Estoque'!A:G,2,FALSE)))</f>
        <v/>
      </c>
      <c r="H932" s="2" t="str">
        <f>IF(ISERROR(VLOOKUP(A932,'Cadastro-Estoque'!A:G,1,FALSE)),"",VLOOKUP(A932,'Cadastro-Estoque'!A:G,3,FALSE))</f>
        <v/>
      </c>
      <c r="I932" s="209" t="str">
        <f>IF(A932="","",INDEX(Boletim!F941:F1050,IFERROR(MATCH(Saidas!A932,'Cadastro-Estoque'!A940:A1049,0)," ")))</f>
        <v/>
      </c>
    </row>
    <row r="933" spans="5:9" ht="18.75" customHeight="1" x14ac:dyDescent="0.25">
      <c r="E933" s="2" t="str">
        <f t="shared" si="17"/>
        <v/>
      </c>
      <c r="F933" s="2" t="str">
        <f>IF(ISBLANK(A933),"",IF(ISERROR(VLOOKUP(A933,'Cadastro-Estoque'!A:G,1,FALSE)),"Produto não cadastrado",VLOOKUP(A933,'Cadastro-Estoque'!A:G,4,FALSE)))</f>
        <v/>
      </c>
      <c r="G933" s="2" t="str">
        <f>IF(ISBLANK(A933),"",IF(ISERROR(VLOOKUP(A933,'Cadastro-Estoque'!A:G,1,FALSE)),"Produto não cadastrado",VLOOKUP(A933,'Cadastro-Estoque'!A:G,2,FALSE)))</f>
        <v/>
      </c>
      <c r="H933" s="2" t="str">
        <f>IF(ISERROR(VLOOKUP(A933,'Cadastro-Estoque'!A:G,1,FALSE)),"",VLOOKUP(A933,'Cadastro-Estoque'!A:G,3,FALSE))</f>
        <v/>
      </c>
      <c r="I933" s="209" t="str">
        <f>IF(A933="","",INDEX(Boletim!F942:F1051,IFERROR(MATCH(Saidas!A933,'Cadastro-Estoque'!A941:A1050,0)," ")))</f>
        <v/>
      </c>
    </row>
    <row r="934" spans="5:9" ht="18.75" customHeight="1" x14ac:dyDescent="0.25">
      <c r="E934" s="2" t="str">
        <f t="shared" si="17"/>
        <v/>
      </c>
      <c r="F934" s="2" t="str">
        <f>IF(ISBLANK(A934),"",IF(ISERROR(VLOOKUP(A934,'Cadastro-Estoque'!A:G,1,FALSE)),"Produto não cadastrado",VLOOKUP(A934,'Cadastro-Estoque'!A:G,4,FALSE)))</f>
        <v/>
      </c>
      <c r="G934" s="2" t="str">
        <f>IF(ISBLANK(A934),"",IF(ISERROR(VLOOKUP(A934,'Cadastro-Estoque'!A:G,1,FALSE)),"Produto não cadastrado",VLOOKUP(A934,'Cadastro-Estoque'!A:G,2,FALSE)))</f>
        <v/>
      </c>
      <c r="H934" s="2" t="str">
        <f>IF(ISERROR(VLOOKUP(A934,'Cadastro-Estoque'!A:G,1,FALSE)),"",VLOOKUP(A934,'Cadastro-Estoque'!A:G,3,FALSE))</f>
        <v/>
      </c>
      <c r="I934" s="209" t="str">
        <f>IF(A934="","",INDEX(Boletim!F943:F1052,IFERROR(MATCH(Saidas!A934,'Cadastro-Estoque'!A942:A1051,0)," ")))</f>
        <v/>
      </c>
    </row>
    <row r="935" spans="5:9" ht="18.75" customHeight="1" x14ac:dyDescent="0.25">
      <c r="E935" s="2" t="str">
        <f t="shared" si="17"/>
        <v/>
      </c>
      <c r="F935" s="2" t="str">
        <f>IF(ISBLANK(A935),"",IF(ISERROR(VLOOKUP(A935,'Cadastro-Estoque'!A:G,1,FALSE)),"Produto não cadastrado",VLOOKUP(A935,'Cadastro-Estoque'!A:G,4,FALSE)))</f>
        <v/>
      </c>
      <c r="G935" s="2" t="str">
        <f>IF(ISBLANK(A935),"",IF(ISERROR(VLOOKUP(A935,'Cadastro-Estoque'!A:G,1,FALSE)),"Produto não cadastrado",VLOOKUP(A935,'Cadastro-Estoque'!A:G,2,FALSE)))</f>
        <v/>
      </c>
      <c r="H935" s="2" t="str">
        <f>IF(ISERROR(VLOOKUP(A935,'Cadastro-Estoque'!A:G,1,FALSE)),"",VLOOKUP(A935,'Cadastro-Estoque'!A:G,3,FALSE))</f>
        <v/>
      </c>
      <c r="I935" s="209" t="str">
        <f>IF(A935="","",INDEX(Boletim!F944:F1053,IFERROR(MATCH(Saidas!A935,'Cadastro-Estoque'!A943:A1052,0)," ")))</f>
        <v/>
      </c>
    </row>
    <row r="936" spans="5:9" ht="18.75" customHeight="1" x14ac:dyDescent="0.25">
      <c r="E936" s="2" t="str">
        <f t="shared" si="17"/>
        <v/>
      </c>
      <c r="F936" s="2" t="str">
        <f>IF(ISBLANK(A936),"",IF(ISERROR(VLOOKUP(A936,'Cadastro-Estoque'!A:G,1,FALSE)),"Produto não cadastrado",VLOOKUP(A936,'Cadastro-Estoque'!A:G,4,FALSE)))</f>
        <v/>
      </c>
      <c r="G936" s="2" t="str">
        <f>IF(ISBLANK(A936),"",IF(ISERROR(VLOOKUP(A936,'Cadastro-Estoque'!A:G,1,FALSE)),"Produto não cadastrado",VLOOKUP(A936,'Cadastro-Estoque'!A:G,2,FALSE)))</f>
        <v/>
      </c>
      <c r="H936" s="2" t="str">
        <f>IF(ISERROR(VLOOKUP(A936,'Cadastro-Estoque'!A:G,1,FALSE)),"",VLOOKUP(A936,'Cadastro-Estoque'!A:G,3,FALSE))</f>
        <v/>
      </c>
      <c r="I936" s="209" t="str">
        <f>IF(A936="","",INDEX(Boletim!F945:F1054,IFERROR(MATCH(Saidas!A936,'Cadastro-Estoque'!A944:A1053,0)," ")))</f>
        <v/>
      </c>
    </row>
    <row r="937" spans="5:9" ht="18.75" customHeight="1" x14ac:dyDescent="0.25">
      <c r="E937" s="2" t="str">
        <f t="shared" si="17"/>
        <v/>
      </c>
      <c r="F937" s="2" t="str">
        <f>IF(ISBLANK(A937),"",IF(ISERROR(VLOOKUP(A937,'Cadastro-Estoque'!A:G,1,FALSE)),"Produto não cadastrado",VLOOKUP(A937,'Cadastro-Estoque'!A:G,4,FALSE)))</f>
        <v/>
      </c>
      <c r="G937" s="2" t="str">
        <f>IF(ISBLANK(A937),"",IF(ISERROR(VLOOKUP(A937,'Cadastro-Estoque'!A:G,1,FALSE)),"Produto não cadastrado",VLOOKUP(A937,'Cadastro-Estoque'!A:G,2,FALSE)))</f>
        <v/>
      </c>
      <c r="H937" s="2" t="str">
        <f>IF(ISERROR(VLOOKUP(A937,'Cadastro-Estoque'!A:G,1,FALSE)),"",VLOOKUP(A937,'Cadastro-Estoque'!A:G,3,FALSE))</f>
        <v/>
      </c>
      <c r="I937" s="209" t="str">
        <f>IF(A937="","",INDEX(Boletim!F946:F1055,IFERROR(MATCH(Saidas!A937,'Cadastro-Estoque'!A945:A1054,0)," ")))</f>
        <v/>
      </c>
    </row>
    <row r="938" spans="5:9" ht="18.75" customHeight="1" x14ac:dyDescent="0.25">
      <c r="E938" s="2" t="str">
        <f t="shared" si="17"/>
        <v/>
      </c>
      <c r="F938" s="2" t="str">
        <f>IF(ISBLANK(A938),"",IF(ISERROR(VLOOKUP(A938,'Cadastro-Estoque'!A:G,1,FALSE)),"Produto não cadastrado",VLOOKUP(A938,'Cadastro-Estoque'!A:G,4,FALSE)))</f>
        <v/>
      </c>
      <c r="G938" s="2" t="str">
        <f>IF(ISBLANK(A938),"",IF(ISERROR(VLOOKUP(A938,'Cadastro-Estoque'!A:G,1,FALSE)),"Produto não cadastrado",VLOOKUP(A938,'Cadastro-Estoque'!A:G,2,FALSE)))</f>
        <v/>
      </c>
      <c r="H938" s="2" t="str">
        <f>IF(ISERROR(VLOOKUP(A938,'Cadastro-Estoque'!A:G,1,FALSE)),"",VLOOKUP(A938,'Cadastro-Estoque'!A:G,3,FALSE))</f>
        <v/>
      </c>
      <c r="I938" s="209" t="str">
        <f>IF(A938="","",INDEX(Boletim!F947:F1056,IFERROR(MATCH(Saidas!A938,'Cadastro-Estoque'!A946:A1055,0)," ")))</f>
        <v/>
      </c>
    </row>
    <row r="939" spans="5:9" ht="18.75" customHeight="1" x14ac:dyDescent="0.25">
      <c r="E939" s="2" t="str">
        <f t="shared" si="17"/>
        <v/>
      </c>
      <c r="F939" s="2" t="str">
        <f>IF(ISBLANK(A939),"",IF(ISERROR(VLOOKUP(A939,'Cadastro-Estoque'!A:G,1,FALSE)),"Produto não cadastrado",VLOOKUP(A939,'Cadastro-Estoque'!A:G,4,FALSE)))</f>
        <v/>
      </c>
      <c r="G939" s="2" t="str">
        <f>IF(ISBLANK(A939),"",IF(ISERROR(VLOOKUP(A939,'Cadastro-Estoque'!A:G,1,FALSE)),"Produto não cadastrado",VLOOKUP(A939,'Cadastro-Estoque'!A:G,2,FALSE)))</f>
        <v/>
      </c>
      <c r="H939" s="2" t="str">
        <f>IF(ISERROR(VLOOKUP(A939,'Cadastro-Estoque'!A:G,1,FALSE)),"",VLOOKUP(A939,'Cadastro-Estoque'!A:G,3,FALSE))</f>
        <v/>
      </c>
      <c r="I939" s="209" t="str">
        <f>IF(A939="","",INDEX(Boletim!F948:F1057,IFERROR(MATCH(Saidas!A939,'Cadastro-Estoque'!A947:A1056,0)," ")))</f>
        <v/>
      </c>
    </row>
    <row r="940" spans="5:9" ht="18.75" customHeight="1" x14ac:dyDescent="0.25">
      <c r="E940" s="2" t="str">
        <f t="shared" si="17"/>
        <v/>
      </c>
      <c r="F940" s="2" t="str">
        <f>IF(ISBLANK(A940),"",IF(ISERROR(VLOOKUP(A940,'Cadastro-Estoque'!A:G,1,FALSE)),"Produto não cadastrado",VLOOKUP(A940,'Cadastro-Estoque'!A:G,4,FALSE)))</f>
        <v/>
      </c>
      <c r="G940" s="2" t="str">
        <f>IF(ISBLANK(A940),"",IF(ISERROR(VLOOKUP(A940,'Cadastro-Estoque'!A:G,1,FALSE)),"Produto não cadastrado",VLOOKUP(A940,'Cadastro-Estoque'!A:G,2,FALSE)))</f>
        <v/>
      </c>
      <c r="H940" s="2" t="str">
        <f>IF(ISERROR(VLOOKUP(A940,'Cadastro-Estoque'!A:G,1,FALSE)),"",VLOOKUP(A940,'Cadastro-Estoque'!A:G,3,FALSE))</f>
        <v/>
      </c>
      <c r="I940" s="209" t="str">
        <f>IF(A940="","",INDEX(Boletim!F949:F1058,IFERROR(MATCH(Saidas!A940,'Cadastro-Estoque'!A948:A1057,0)," ")))</f>
        <v/>
      </c>
    </row>
    <row r="941" spans="5:9" ht="18.75" customHeight="1" x14ac:dyDescent="0.25">
      <c r="E941" s="2" t="str">
        <f t="shared" si="17"/>
        <v/>
      </c>
      <c r="F941" s="2" t="str">
        <f>IF(ISBLANK(A941),"",IF(ISERROR(VLOOKUP(A941,'Cadastro-Estoque'!A:G,1,FALSE)),"Produto não cadastrado",VLOOKUP(A941,'Cadastro-Estoque'!A:G,4,FALSE)))</f>
        <v/>
      </c>
      <c r="G941" s="2" t="str">
        <f>IF(ISBLANK(A941),"",IF(ISERROR(VLOOKUP(A941,'Cadastro-Estoque'!A:G,1,FALSE)),"Produto não cadastrado",VLOOKUP(A941,'Cadastro-Estoque'!A:G,2,FALSE)))</f>
        <v/>
      </c>
      <c r="H941" s="2" t="str">
        <f>IF(ISERROR(VLOOKUP(A941,'Cadastro-Estoque'!A:G,1,FALSE)),"",VLOOKUP(A941,'Cadastro-Estoque'!A:G,3,FALSE))</f>
        <v/>
      </c>
      <c r="I941" s="209" t="str">
        <f>IF(A941="","",INDEX(Boletim!F950:F1059,IFERROR(MATCH(Saidas!A941,'Cadastro-Estoque'!A949:A1058,0)," ")))</f>
        <v/>
      </c>
    </row>
    <row r="942" spans="5:9" ht="18.75" customHeight="1" x14ac:dyDescent="0.25">
      <c r="E942" s="2" t="str">
        <f t="shared" si="17"/>
        <v/>
      </c>
      <c r="F942" s="2" t="str">
        <f>IF(ISBLANK(A942),"",IF(ISERROR(VLOOKUP(A942,'Cadastro-Estoque'!A:G,1,FALSE)),"Produto não cadastrado",VLOOKUP(A942,'Cadastro-Estoque'!A:G,4,FALSE)))</f>
        <v/>
      </c>
      <c r="G942" s="2" t="str">
        <f>IF(ISBLANK(A942),"",IF(ISERROR(VLOOKUP(A942,'Cadastro-Estoque'!A:G,1,FALSE)),"Produto não cadastrado",VLOOKUP(A942,'Cadastro-Estoque'!A:G,2,FALSE)))</f>
        <v/>
      </c>
      <c r="H942" s="2" t="str">
        <f>IF(ISERROR(VLOOKUP(A942,'Cadastro-Estoque'!A:G,1,FALSE)),"",VLOOKUP(A942,'Cadastro-Estoque'!A:G,3,FALSE))</f>
        <v/>
      </c>
      <c r="I942" s="209" t="str">
        <f>IF(A942="","",INDEX(Boletim!F951:F1060,IFERROR(MATCH(Saidas!A942,'Cadastro-Estoque'!A950:A1059,0)," ")))</f>
        <v/>
      </c>
    </row>
    <row r="943" spans="5:9" ht="18.75" customHeight="1" x14ac:dyDescent="0.25">
      <c r="E943" s="2" t="str">
        <f t="shared" si="17"/>
        <v/>
      </c>
      <c r="F943" s="2" t="str">
        <f>IF(ISBLANK(A943),"",IF(ISERROR(VLOOKUP(A943,'Cadastro-Estoque'!A:G,1,FALSE)),"Produto não cadastrado",VLOOKUP(A943,'Cadastro-Estoque'!A:G,4,FALSE)))</f>
        <v/>
      </c>
      <c r="G943" s="2" t="str">
        <f>IF(ISBLANK(A943),"",IF(ISERROR(VLOOKUP(A943,'Cadastro-Estoque'!A:G,1,FALSE)),"Produto não cadastrado",VLOOKUP(A943,'Cadastro-Estoque'!A:G,2,FALSE)))</f>
        <v/>
      </c>
      <c r="H943" s="2" t="str">
        <f>IF(ISERROR(VLOOKUP(A943,'Cadastro-Estoque'!A:G,1,FALSE)),"",VLOOKUP(A943,'Cadastro-Estoque'!A:G,3,FALSE))</f>
        <v/>
      </c>
      <c r="I943" s="209" t="str">
        <f>IF(A943="","",INDEX(Boletim!F952:F1061,IFERROR(MATCH(Saidas!A943,'Cadastro-Estoque'!A951:A1060,0)," ")))</f>
        <v/>
      </c>
    </row>
    <row r="944" spans="5:9" ht="18.75" customHeight="1" x14ac:dyDescent="0.25">
      <c r="E944" s="2" t="str">
        <f t="shared" si="17"/>
        <v/>
      </c>
      <c r="F944" s="2" t="str">
        <f>IF(ISBLANK(A944),"",IF(ISERROR(VLOOKUP(A944,'Cadastro-Estoque'!A:G,1,FALSE)),"Produto não cadastrado",VLOOKUP(A944,'Cadastro-Estoque'!A:G,4,FALSE)))</f>
        <v/>
      </c>
      <c r="G944" s="2" t="str">
        <f>IF(ISBLANK(A944),"",IF(ISERROR(VLOOKUP(A944,'Cadastro-Estoque'!A:G,1,FALSE)),"Produto não cadastrado",VLOOKUP(A944,'Cadastro-Estoque'!A:G,2,FALSE)))</f>
        <v/>
      </c>
      <c r="H944" s="2" t="str">
        <f>IF(ISERROR(VLOOKUP(A944,'Cadastro-Estoque'!A:G,1,FALSE)),"",VLOOKUP(A944,'Cadastro-Estoque'!A:G,3,FALSE))</f>
        <v/>
      </c>
      <c r="I944" s="209" t="str">
        <f>IF(A944="","",INDEX(Boletim!F953:F1062,IFERROR(MATCH(Saidas!A944,'Cadastro-Estoque'!A952:A1061,0)," ")))</f>
        <v/>
      </c>
    </row>
    <row r="945" spans="5:9" ht="18.75" customHeight="1" x14ac:dyDescent="0.25">
      <c r="E945" s="2" t="str">
        <f t="shared" si="17"/>
        <v/>
      </c>
      <c r="F945" s="2" t="str">
        <f>IF(ISBLANK(A945),"",IF(ISERROR(VLOOKUP(A945,'Cadastro-Estoque'!A:G,1,FALSE)),"Produto não cadastrado",VLOOKUP(A945,'Cadastro-Estoque'!A:G,4,FALSE)))</f>
        <v/>
      </c>
      <c r="G945" s="2" t="str">
        <f>IF(ISBLANK(A945),"",IF(ISERROR(VLOOKUP(A945,'Cadastro-Estoque'!A:G,1,FALSE)),"Produto não cadastrado",VLOOKUP(A945,'Cadastro-Estoque'!A:G,2,FALSE)))</f>
        <v/>
      </c>
      <c r="H945" s="2" t="str">
        <f>IF(ISERROR(VLOOKUP(A945,'Cadastro-Estoque'!A:G,1,FALSE)),"",VLOOKUP(A945,'Cadastro-Estoque'!A:G,3,FALSE))</f>
        <v/>
      </c>
      <c r="I945" s="209" t="str">
        <f>IF(A945="","",INDEX(Boletim!F954:F1063,IFERROR(MATCH(Saidas!A945,'Cadastro-Estoque'!A953:A1062,0)," ")))</f>
        <v/>
      </c>
    </row>
    <row r="946" spans="5:9" ht="18.75" customHeight="1" x14ac:dyDescent="0.25">
      <c r="E946" s="2" t="str">
        <f t="shared" si="17"/>
        <v/>
      </c>
      <c r="F946" s="2" t="str">
        <f>IF(ISBLANK(A946),"",IF(ISERROR(VLOOKUP(A946,'Cadastro-Estoque'!A:G,1,FALSE)),"Produto não cadastrado",VLOOKUP(A946,'Cadastro-Estoque'!A:G,4,FALSE)))</f>
        <v/>
      </c>
      <c r="G946" s="2" t="str">
        <f>IF(ISBLANK(A946),"",IF(ISERROR(VLOOKUP(A946,'Cadastro-Estoque'!A:G,1,FALSE)),"Produto não cadastrado",VLOOKUP(A946,'Cadastro-Estoque'!A:G,2,FALSE)))</f>
        <v/>
      </c>
      <c r="H946" s="2" t="str">
        <f>IF(ISERROR(VLOOKUP(A946,'Cadastro-Estoque'!A:G,1,FALSE)),"",VLOOKUP(A946,'Cadastro-Estoque'!A:G,3,FALSE))</f>
        <v/>
      </c>
      <c r="I946" s="209" t="str">
        <f>IF(A946="","",INDEX(Boletim!F955:F1064,IFERROR(MATCH(Saidas!A946,'Cadastro-Estoque'!A954:A1063,0)," ")))</f>
        <v/>
      </c>
    </row>
    <row r="947" spans="5:9" ht="18.75" customHeight="1" x14ac:dyDescent="0.25">
      <c r="E947" s="2" t="str">
        <f t="shared" si="17"/>
        <v/>
      </c>
      <c r="F947" s="2" t="str">
        <f>IF(ISBLANK(A947),"",IF(ISERROR(VLOOKUP(A947,'Cadastro-Estoque'!A:G,1,FALSE)),"Produto não cadastrado",VLOOKUP(A947,'Cadastro-Estoque'!A:G,4,FALSE)))</f>
        <v/>
      </c>
      <c r="G947" s="2" t="str">
        <f>IF(ISBLANK(A947),"",IF(ISERROR(VLOOKUP(A947,'Cadastro-Estoque'!A:G,1,FALSE)),"Produto não cadastrado",VLOOKUP(A947,'Cadastro-Estoque'!A:G,2,FALSE)))</f>
        <v/>
      </c>
      <c r="H947" s="2" t="str">
        <f>IF(ISERROR(VLOOKUP(A947,'Cadastro-Estoque'!A:G,1,FALSE)),"",VLOOKUP(A947,'Cadastro-Estoque'!A:G,3,FALSE))</f>
        <v/>
      </c>
      <c r="I947" s="209" t="str">
        <f>IF(A947="","",INDEX(Boletim!F956:F1065,IFERROR(MATCH(Saidas!A947,'Cadastro-Estoque'!A955:A1064,0)," ")))</f>
        <v/>
      </c>
    </row>
    <row r="948" spans="5:9" ht="18.75" customHeight="1" x14ac:dyDescent="0.25">
      <c r="E948" s="2" t="str">
        <f t="shared" si="17"/>
        <v/>
      </c>
      <c r="F948" s="2" t="str">
        <f>IF(ISBLANK(A948),"",IF(ISERROR(VLOOKUP(A948,'Cadastro-Estoque'!A:G,1,FALSE)),"Produto não cadastrado",VLOOKUP(A948,'Cadastro-Estoque'!A:G,4,FALSE)))</f>
        <v/>
      </c>
      <c r="G948" s="2" t="str">
        <f>IF(ISBLANK(A948),"",IF(ISERROR(VLOOKUP(A948,'Cadastro-Estoque'!A:G,1,FALSE)),"Produto não cadastrado",VLOOKUP(A948,'Cadastro-Estoque'!A:G,2,FALSE)))</f>
        <v/>
      </c>
      <c r="H948" s="2" t="str">
        <f>IF(ISERROR(VLOOKUP(A948,'Cadastro-Estoque'!A:G,1,FALSE)),"",VLOOKUP(A948,'Cadastro-Estoque'!A:G,3,FALSE))</f>
        <v/>
      </c>
      <c r="I948" s="209" t="str">
        <f>IF(A948="","",INDEX(Boletim!F957:F1066,IFERROR(MATCH(Saidas!A948,'Cadastro-Estoque'!A956:A1065,0)," ")))</f>
        <v/>
      </c>
    </row>
    <row r="949" spans="5:9" ht="18.75" customHeight="1" x14ac:dyDescent="0.25">
      <c r="E949" s="2" t="str">
        <f t="shared" si="17"/>
        <v/>
      </c>
      <c r="F949" s="2" t="str">
        <f>IF(ISBLANK(A949),"",IF(ISERROR(VLOOKUP(A949,'Cadastro-Estoque'!A:G,1,FALSE)),"Produto não cadastrado",VLOOKUP(A949,'Cadastro-Estoque'!A:G,4,FALSE)))</f>
        <v/>
      </c>
      <c r="G949" s="2" t="str">
        <f>IF(ISBLANK(A949),"",IF(ISERROR(VLOOKUP(A949,'Cadastro-Estoque'!A:G,1,FALSE)),"Produto não cadastrado",VLOOKUP(A949,'Cadastro-Estoque'!A:G,2,FALSE)))</f>
        <v/>
      </c>
      <c r="H949" s="2" t="str">
        <f>IF(ISERROR(VLOOKUP(A949,'Cadastro-Estoque'!A:G,1,FALSE)),"",VLOOKUP(A949,'Cadastro-Estoque'!A:G,3,FALSE))</f>
        <v/>
      </c>
      <c r="I949" s="209" t="str">
        <f>IF(A949="","",INDEX(Boletim!F958:F1067,IFERROR(MATCH(Saidas!A949,'Cadastro-Estoque'!A957:A1066,0)," ")))</f>
        <v/>
      </c>
    </row>
    <row r="950" spans="5:9" ht="18.75" customHeight="1" x14ac:dyDescent="0.25">
      <c r="E950" s="2" t="str">
        <f t="shared" si="17"/>
        <v/>
      </c>
      <c r="F950" s="2" t="str">
        <f>IF(ISBLANK(A950),"",IF(ISERROR(VLOOKUP(A950,'Cadastro-Estoque'!A:G,1,FALSE)),"Produto não cadastrado",VLOOKUP(A950,'Cadastro-Estoque'!A:G,4,FALSE)))</f>
        <v/>
      </c>
      <c r="G950" s="2" t="str">
        <f>IF(ISBLANK(A950),"",IF(ISERROR(VLOOKUP(A950,'Cadastro-Estoque'!A:G,1,FALSE)),"Produto não cadastrado",VLOOKUP(A950,'Cadastro-Estoque'!A:G,2,FALSE)))</f>
        <v/>
      </c>
      <c r="H950" s="2" t="str">
        <f>IF(ISERROR(VLOOKUP(A950,'Cadastro-Estoque'!A:G,1,FALSE)),"",VLOOKUP(A950,'Cadastro-Estoque'!A:G,3,FALSE))</f>
        <v/>
      </c>
      <c r="I950" s="209" t="str">
        <f>IF(A950="","",INDEX(Boletim!F959:F1068,IFERROR(MATCH(Saidas!A950,'Cadastro-Estoque'!A958:A1067,0)," ")))</f>
        <v/>
      </c>
    </row>
    <row r="951" spans="5:9" ht="18.75" customHeight="1" x14ac:dyDescent="0.25">
      <c r="E951" s="2" t="str">
        <f t="shared" si="17"/>
        <v/>
      </c>
      <c r="F951" s="2" t="str">
        <f>IF(ISBLANK(A951),"",IF(ISERROR(VLOOKUP(A951,'Cadastro-Estoque'!A:G,1,FALSE)),"Produto não cadastrado",VLOOKUP(A951,'Cadastro-Estoque'!A:G,4,FALSE)))</f>
        <v/>
      </c>
      <c r="G951" s="2" t="str">
        <f>IF(ISBLANK(A951),"",IF(ISERROR(VLOOKUP(A951,'Cadastro-Estoque'!A:G,1,FALSE)),"Produto não cadastrado",VLOOKUP(A951,'Cadastro-Estoque'!A:G,2,FALSE)))</f>
        <v/>
      </c>
      <c r="H951" s="2" t="str">
        <f>IF(ISERROR(VLOOKUP(A951,'Cadastro-Estoque'!A:G,1,FALSE)),"",VLOOKUP(A951,'Cadastro-Estoque'!A:G,3,FALSE))</f>
        <v/>
      </c>
      <c r="I951" s="209" t="str">
        <f>IF(A951="","",INDEX(Boletim!F960:F1069,IFERROR(MATCH(Saidas!A951,'Cadastro-Estoque'!A959:A1068,0)," ")))</f>
        <v/>
      </c>
    </row>
    <row r="952" spans="5:9" ht="18.75" customHeight="1" x14ac:dyDescent="0.25">
      <c r="E952" s="2" t="str">
        <f t="shared" si="17"/>
        <v/>
      </c>
      <c r="F952" s="2" t="str">
        <f>IF(ISBLANK(A952),"",IF(ISERROR(VLOOKUP(A952,'Cadastro-Estoque'!A:G,1,FALSE)),"Produto não cadastrado",VLOOKUP(A952,'Cadastro-Estoque'!A:G,4,FALSE)))</f>
        <v/>
      </c>
      <c r="G952" s="2" t="str">
        <f>IF(ISBLANK(A952),"",IF(ISERROR(VLOOKUP(A952,'Cadastro-Estoque'!A:G,1,FALSE)),"Produto não cadastrado",VLOOKUP(A952,'Cadastro-Estoque'!A:G,2,FALSE)))</f>
        <v/>
      </c>
      <c r="H952" s="2" t="str">
        <f>IF(ISERROR(VLOOKUP(A952,'Cadastro-Estoque'!A:G,1,FALSE)),"",VLOOKUP(A952,'Cadastro-Estoque'!A:G,3,FALSE))</f>
        <v/>
      </c>
      <c r="I952" s="209" t="str">
        <f>IF(A952="","",INDEX(Boletim!F961:F1070,IFERROR(MATCH(Saidas!A952,'Cadastro-Estoque'!A960:A1069,0)," ")))</f>
        <v/>
      </c>
    </row>
    <row r="953" spans="5:9" ht="18.75" customHeight="1" x14ac:dyDescent="0.25">
      <c r="E953" s="2" t="str">
        <f t="shared" si="17"/>
        <v/>
      </c>
      <c r="F953" s="2" t="str">
        <f>IF(ISBLANK(A953),"",IF(ISERROR(VLOOKUP(A953,'Cadastro-Estoque'!A:G,1,FALSE)),"Produto não cadastrado",VLOOKUP(A953,'Cadastro-Estoque'!A:G,4,FALSE)))</f>
        <v/>
      </c>
      <c r="G953" s="2" t="str">
        <f>IF(ISBLANK(A953),"",IF(ISERROR(VLOOKUP(A953,'Cadastro-Estoque'!A:G,1,FALSE)),"Produto não cadastrado",VLOOKUP(A953,'Cadastro-Estoque'!A:G,2,FALSE)))</f>
        <v/>
      </c>
      <c r="H953" s="2" t="str">
        <f>IF(ISERROR(VLOOKUP(A953,'Cadastro-Estoque'!A:G,1,FALSE)),"",VLOOKUP(A953,'Cadastro-Estoque'!A:G,3,FALSE))</f>
        <v/>
      </c>
      <c r="I953" s="209" t="str">
        <f>IF(A953="","",INDEX(Boletim!F962:F1071,IFERROR(MATCH(Saidas!A953,'Cadastro-Estoque'!A961:A1070,0)," ")))</f>
        <v/>
      </c>
    </row>
    <row r="954" spans="5:9" ht="18.75" customHeight="1" x14ac:dyDescent="0.25">
      <c r="E954" s="2" t="str">
        <f t="shared" si="17"/>
        <v/>
      </c>
      <c r="F954" s="2" t="str">
        <f>IF(ISBLANK(A954),"",IF(ISERROR(VLOOKUP(A954,'Cadastro-Estoque'!A:G,1,FALSE)),"Produto não cadastrado",VLOOKUP(A954,'Cadastro-Estoque'!A:G,4,FALSE)))</f>
        <v/>
      </c>
      <c r="G954" s="2" t="str">
        <f>IF(ISBLANK(A954),"",IF(ISERROR(VLOOKUP(A954,'Cadastro-Estoque'!A:G,1,FALSE)),"Produto não cadastrado",VLOOKUP(A954,'Cadastro-Estoque'!A:G,2,FALSE)))</f>
        <v/>
      </c>
      <c r="H954" s="2" t="str">
        <f>IF(ISERROR(VLOOKUP(A954,'Cadastro-Estoque'!A:G,1,FALSE)),"",VLOOKUP(A954,'Cadastro-Estoque'!A:G,3,FALSE))</f>
        <v/>
      </c>
      <c r="I954" s="209" t="str">
        <f>IF(A954="","",INDEX(Boletim!F963:F1072,IFERROR(MATCH(Saidas!A954,'Cadastro-Estoque'!A962:A1071,0)," ")))</f>
        <v/>
      </c>
    </row>
    <row r="955" spans="5:9" ht="18.75" customHeight="1" x14ac:dyDescent="0.25">
      <c r="E955" s="2" t="str">
        <f t="shared" si="17"/>
        <v/>
      </c>
      <c r="F955" s="2" t="str">
        <f>IF(ISBLANK(A955),"",IF(ISERROR(VLOOKUP(A955,'Cadastro-Estoque'!A:G,1,FALSE)),"Produto não cadastrado",VLOOKUP(A955,'Cadastro-Estoque'!A:G,4,FALSE)))</f>
        <v/>
      </c>
      <c r="G955" s="2" t="str">
        <f>IF(ISBLANK(A955),"",IF(ISERROR(VLOOKUP(A955,'Cadastro-Estoque'!A:G,1,FALSE)),"Produto não cadastrado",VLOOKUP(A955,'Cadastro-Estoque'!A:G,2,FALSE)))</f>
        <v/>
      </c>
      <c r="H955" s="2" t="str">
        <f>IF(ISERROR(VLOOKUP(A955,'Cadastro-Estoque'!A:G,1,FALSE)),"",VLOOKUP(A955,'Cadastro-Estoque'!A:G,3,FALSE))</f>
        <v/>
      </c>
      <c r="I955" s="209" t="str">
        <f>IF(A955="","",INDEX(Boletim!F964:F1073,IFERROR(MATCH(Saidas!A955,'Cadastro-Estoque'!A963:A1072,0)," ")))</f>
        <v/>
      </c>
    </row>
    <row r="956" spans="5:9" ht="18.75" customHeight="1" x14ac:dyDescent="0.25">
      <c r="E956" s="2" t="str">
        <f t="shared" si="17"/>
        <v/>
      </c>
      <c r="F956" s="2" t="str">
        <f>IF(ISBLANK(A956),"",IF(ISERROR(VLOOKUP(A956,'Cadastro-Estoque'!A:G,1,FALSE)),"Produto não cadastrado",VLOOKUP(A956,'Cadastro-Estoque'!A:G,4,FALSE)))</f>
        <v/>
      </c>
      <c r="G956" s="2" t="str">
        <f>IF(ISBLANK(A956),"",IF(ISERROR(VLOOKUP(A956,'Cadastro-Estoque'!A:G,1,FALSE)),"Produto não cadastrado",VLOOKUP(A956,'Cadastro-Estoque'!A:G,2,FALSE)))</f>
        <v/>
      </c>
      <c r="H956" s="2" t="str">
        <f>IF(ISERROR(VLOOKUP(A956,'Cadastro-Estoque'!A:G,1,FALSE)),"",VLOOKUP(A956,'Cadastro-Estoque'!A:G,3,FALSE))</f>
        <v/>
      </c>
      <c r="I956" s="209" t="str">
        <f>IF(A956="","",INDEX(Boletim!F965:F1074,IFERROR(MATCH(Saidas!A956,'Cadastro-Estoque'!A964:A1073,0)," ")))</f>
        <v/>
      </c>
    </row>
    <row r="957" spans="5:9" ht="18.75" customHeight="1" x14ac:dyDescent="0.25">
      <c r="E957" s="2" t="str">
        <f t="shared" si="17"/>
        <v/>
      </c>
      <c r="F957" s="2" t="str">
        <f>IF(ISBLANK(A957),"",IF(ISERROR(VLOOKUP(A957,'Cadastro-Estoque'!A:G,1,FALSE)),"Produto não cadastrado",VLOOKUP(A957,'Cadastro-Estoque'!A:G,4,FALSE)))</f>
        <v/>
      </c>
      <c r="G957" s="2" t="str">
        <f>IF(ISBLANK(A957),"",IF(ISERROR(VLOOKUP(A957,'Cadastro-Estoque'!A:G,1,FALSE)),"Produto não cadastrado",VLOOKUP(A957,'Cadastro-Estoque'!A:G,2,FALSE)))</f>
        <v/>
      </c>
      <c r="H957" s="2" t="str">
        <f>IF(ISERROR(VLOOKUP(A957,'Cadastro-Estoque'!A:G,1,FALSE)),"",VLOOKUP(A957,'Cadastro-Estoque'!A:G,3,FALSE))</f>
        <v/>
      </c>
      <c r="I957" s="209" t="str">
        <f>IF(A957="","",INDEX(Boletim!F966:F1075,IFERROR(MATCH(Saidas!A957,'Cadastro-Estoque'!A965:A1074,0)," ")))</f>
        <v/>
      </c>
    </row>
    <row r="958" spans="5:9" ht="18.75" customHeight="1" x14ac:dyDescent="0.25">
      <c r="E958" s="2" t="str">
        <f t="shared" si="17"/>
        <v/>
      </c>
      <c r="F958" s="2" t="str">
        <f>IF(ISBLANK(A958),"",IF(ISERROR(VLOOKUP(A958,'Cadastro-Estoque'!A:G,1,FALSE)),"Produto não cadastrado",VLOOKUP(A958,'Cadastro-Estoque'!A:G,4,FALSE)))</f>
        <v/>
      </c>
      <c r="G958" s="2" t="str">
        <f>IF(ISBLANK(A958),"",IF(ISERROR(VLOOKUP(A958,'Cadastro-Estoque'!A:G,1,FALSE)),"Produto não cadastrado",VLOOKUP(A958,'Cadastro-Estoque'!A:G,2,FALSE)))</f>
        <v/>
      </c>
      <c r="H958" s="2" t="str">
        <f>IF(ISERROR(VLOOKUP(A958,'Cadastro-Estoque'!A:G,1,FALSE)),"",VLOOKUP(A958,'Cadastro-Estoque'!A:G,3,FALSE))</f>
        <v/>
      </c>
      <c r="I958" s="209" t="str">
        <f>IF(A958="","",INDEX(Boletim!F967:F1076,IFERROR(MATCH(Saidas!A958,'Cadastro-Estoque'!A966:A1075,0)," ")))</f>
        <v/>
      </c>
    </row>
    <row r="959" spans="5:9" ht="18.75" customHeight="1" x14ac:dyDescent="0.25">
      <c r="E959" s="2" t="str">
        <f t="shared" si="17"/>
        <v/>
      </c>
      <c r="F959" s="2" t="str">
        <f>IF(ISBLANK(A959),"",IF(ISERROR(VLOOKUP(A959,'Cadastro-Estoque'!A:G,1,FALSE)),"Produto não cadastrado",VLOOKUP(A959,'Cadastro-Estoque'!A:G,4,FALSE)))</f>
        <v/>
      </c>
      <c r="G959" s="2" t="str">
        <f>IF(ISBLANK(A959),"",IF(ISERROR(VLOOKUP(A959,'Cadastro-Estoque'!A:G,1,FALSE)),"Produto não cadastrado",VLOOKUP(A959,'Cadastro-Estoque'!A:G,2,FALSE)))</f>
        <v/>
      </c>
      <c r="H959" s="2" t="str">
        <f>IF(ISERROR(VLOOKUP(A959,'Cadastro-Estoque'!A:G,1,FALSE)),"",VLOOKUP(A959,'Cadastro-Estoque'!A:G,3,FALSE))</f>
        <v/>
      </c>
      <c r="I959" s="209" t="str">
        <f>IF(A959="","",INDEX(Boletim!F968:F1077,IFERROR(MATCH(Saidas!A959,'Cadastro-Estoque'!A967:A1076,0)," ")))</f>
        <v/>
      </c>
    </row>
    <row r="960" spans="5:9" ht="18.75" customHeight="1" x14ac:dyDescent="0.25">
      <c r="E960" s="2" t="str">
        <f t="shared" si="17"/>
        <v/>
      </c>
      <c r="F960" s="2" t="str">
        <f>IF(ISBLANK(A960),"",IF(ISERROR(VLOOKUP(A960,'Cadastro-Estoque'!A:G,1,FALSE)),"Produto não cadastrado",VLOOKUP(A960,'Cadastro-Estoque'!A:G,4,FALSE)))</f>
        <v/>
      </c>
      <c r="G960" s="2" t="str">
        <f>IF(ISBLANK(A960),"",IF(ISERROR(VLOOKUP(A960,'Cadastro-Estoque'!A:G,1,FALSE)),"Produto não cadastrado",VLOOKUP(A960,'Cadastro-Estoque'!A:G,2,FALSE)))</f>
        <v/>
      </c>
      <c r="H960" s="2" t="str">
        <f>IF(ISERROR(VLOOKUP(A960,'Cadastro-Estoque'!A:G,1,FALSE)),"",VLOOKUP(A960,'Cadastro-Estoque'!A:G,3,FALSE))</f>
        <v/>
      </c>
      <c r="I960" s="209" t="str">
        <f>IF(A960="","",INDEX(Boletim!F969:F1078,IFERROR(MATCH(Saidas!A960,'Cadastro-Estoque'!A968:A1077,0)," ")))</f>
        <v/>
      </c>
    </row>
    <row r="961" spans="5:9" ht="18.75" customHeight="1" x14ac:dyDescent="0.25">
      <c r="E961" s="2" t="str">
        <f t="shared" si="17"/>
        <v/>
      </c>
      <c r="F961" s="2" t="str">
        <f>IF(ISBLANK(A961),"",IF(ISERROR(VLOOKUP(A961,'Cadastro-Estoque'!A:G,1,FALSE)),"Produto não cadastrado",VLOOKUP(A961,'Cadastro-Estoque'!A:G,4,FALSE)))</f>
        <v/>
      </c>
      <c r="G961" s="2" t="str">
        <f>IF(ISBLANK(A961),"",IF(ISERROR(VLOOKUP(A961,'Cadastro-Estoque'!A:G,1,FALSE)),"Produto não cadastrado",VLOOKUP(A961,'Cadastro-Estoque'!A:G,2,FALSE)))</f>
        <v/>
      </c>
      <c r="H961" s="2" t="str">
        <f>IF(ISERROR(VLOOKUP(A961,'Cadastro-Estoque'!A:G,1,FALSE)),"",VLOOKUP(A961,'Cadastro-Estoque'!A:G,3,FALSE))</f>
        <v/>
      </c>
      <c r="I961" s="209" t="str">
        <f>IF(A961="","",INDEX(Boletim!F970:F1079,IFERROR(MATCH(Saidas!A961,'Cadastro-Estoque'!A969:A1078,0)," ")))</f>
        <v/>
      </c>
    </row>
    <row r="962" spans="5:9" ht="18.75" customHeight="1" x14ac:dyDescent="0.25">
      <c r="E962" s="2" t="str">
        <f t="shared" si="17"/>
        <v/>
      </c>
      <c r="F962" s="2" t="str">
        <f>IF(ISBLANK(A962),"",IF(ISERROR(VLOOKUP(A962,'Cadastro-Estoque'!A:G,1,FALSE)),"Produto não cadastrado",VLOOKUP(A962,'Cadastro-Estoque'!A:G,4,FALSE)))</f>
        <v/>
      </c>
      <c r="G962" s="2" t="str">
        <f>IF(ISBLANK(A962),"",IF(ISERROR(VLOOKUP(A962,'Cadastro-Estoque'!A:G,1,FALSE)),"Produto não cadastrado",VLOOKUP(A962,'Cadastro-Estoque'!A:G,2,FALSE)))</f>
        <v/>
      </c>
      <c r="H962" s="2" t="str">
        <f>IF(ISERROR(VLOOKUP(A962,'Cadastro-Estoque'!A:G,1,FALSE)),"",VLOOKUP(A962,'Cadastro-Estoque'!A:G,3,FALSE))</f>
        <v/>
      </c>
      <c r="I962" s="209" t="str">
        <f>IF(A962="","",INDEX(Boletim!F971:F1080,IFERROR(MATCH(Saidas!A962,'Cadastro-Estoque'!A970:A1079,0)," ")))</f>
        <v/>
      </c>
    </row>
    <row r="963" spans="5:9" ht="18.75" customHeight="1" x14ac:dyDescent="0.25">
      <c r="E963" s="2" t="str">
        <f t="shared" si="17"/>
        <v/>
      </c>
      <c r="F963" s="2" t="str">
        <f>IF(ISBLANK(A963),"",IF(ISERROR(VLOOKUP(A963,'Cadastro-Estoque'!A:G,1,FALSE)),"Produto não cadastrado",VLOOKUP(A963,'Cadastro-Estoque'!A:G,4,FALSE)))</f>
        <v/>
      </c>
      <c r="G963" s="2" t="str">
        <f>IF(ISBLANK(A963),"",IF(ISERROR(VLOOKUP(A963,'Cadastro-Estoque'!A:G,1,FALSE)),"Produto não cadastrado",VLOOKUP(A963,'Cadastro-Estoque'!A:G,2,FALSE)))</f>
        <v/>
      </c>
      <c r="H963" s="2" t="str">
        <f>IF(ISERROR(VLOOKUP(A963,'Cadastro-Estoque'!A:G,1,FALSE)),"",VLOOKUP(A963,'Cadastro-Estoque'!A:G,3,FALSE))</f>
        <v/>
      </c>
      <c r="I963" s="209" t="str">
        <f>IF(A963="","",INDEX(Boletim!F972:F1081,IFERROR(MATCH(Saidas!A963,'Cadastro-Estoque'!A971:A1080,0)," ")))</f>
        <v/>
      </c>
    </row>
    <row r="964" spans="5:9" ht="18.75" customHeight="1" x14ac:dyDescent="0.25">
      <c r="E964" s="2" t="str">
        <f t="shared" ref="E964:E1027" si="18">IF(ISBLANK(A964),"",C964*D964)</f>
        <v/>
      </c>
      <c r="F964" s="2" t="str">
        <f>IF(ISBLANK(A964),"",IF(ISERROR(VLOOKUP(A964,'Cadastro-Estoque'!A:G,1,FALSE)),"Produto não cadastrado",VLOOKUP(A964,'Cadastro-Estoque'!A:G,4,FALSE)))</f>
        <v/>
      </c>
      <c r="G964" s="2" t="str">
        <f>IF(ISBLANK(A964),"",IF(ISERROR(VLOOKUP(A964,'Cadastro-Estoque'!A:G,1,FALSE)),"Produto não cadastrado",VLOOKUP(A964,'Cadastro-Estoque'!A:G,2,FALSE)))</f>
        <v/>
      </c>
      <c r="H964" s="2" t="str">
        <f>IF(ISERROR(VLOOKUP(A964,'Cadastro-Estoque'!A:G,1,FALSE)),"",VLOOKUP(A964,'Cadastro-Estoque'!A:G,3,FALSE))</f>
        <v/>
      </c>
      <c r="I964" s="209" t="str">
        <f>IF(A964="","",INDEX(Boletim!F973:F1082,IFERROR(MATCH(Saidas!A964,'Cadastro-Estoque'!A972:A1081,0)," ")))</f>
        <v/>
      </c>
    </row>
    <row r="965" spans="5:9" ht="18.75" customHeight="1" x14ac:dyDescent="0.25">
      <c r="E965" s="2" t="str">
        <f t="shared" si="18"/>
        <v/>
      </c>
      <c r="F965" s="2" t="str">
        <f>IF(ISBLANK(A965),"",IF(ISERROR(VLOOKUP(A965,'Cadastro-Estoque'!A:G,1,FALSE)),"Produto não cadastrado",VLOOKUP(A965,'Cadastro-Estoque'!A:G,4,FALSE)))</f>
        <v/>
      </c>
      <c r="G965" s="2" t="str">
        <f>IF(ISBLANK(A965),"",IF(ISERROR(VLOOKUP(A965,'Cadastro-Estoque'!A:G,1,FALSE)),"Produto não cadastrado",VLOOKUP(A965,'Cadastro-Estoque'!A:G,2,FALSE)))</f>
        <v/>
      </c>
      <c r="H965" s="2" t="str">
        <f>IF(ISERROR(VLOOKUP(A965,'Cadastro-Estoque'!A:G,1,FALSE)),"",VLOOKUP(A965,'Cadastro-Estoque'!A:G,3,FALSE))</f>
        <v/>
      </c>
      <c r="I965" s="209" t="str">
        <f>IF(A965="","",INDEX(Boletim!F974:F1083,IFERROR(MATCH(Saidas!A965,'Cadastro-Estoque'!A973:A1082,0)," ")))</f>
        <v/>
      </c>
    </row>
    <row r="966" spans="5:9" ht="18.75" customHeight="1" x14ac:dyDescent="0.25">
      <c r="E966" s="2" t="str">
        <f t="shared" si="18"/>
        <v/>
      </c>
      <c r="F966" s="2" t="str">
        <f>IF(ISBLANK(A966),"",IF(ISERROR(VLOOKUP(A966,'Cadastro-Estoque'!A:G,1,FALSE)),"Produto não cadastrado",VLOOKUP(A966,'Cadastro-Estoque'!A:G,4,FALSE)))</f>
        <v/>
      </c>
      <c r="G966" s="2" t="str">
        <f>IF(ISBLANK(A966),"",IF(ISERROR(VLOOKUP(A966,'Cadastro-Estoque'!A:G,1,FALSE)),"Produto não cadastrado",VLOOKUP(A966,'Cadastro-Estoque'!A:G,2,FALSE)))</f>
        <v/>
      </c>
      <c r="H966" s="2" t="str">
        <f>IF(ISERROR(VLOOKUP(A966,'Cadastro-Estoque'!A:G,1,FALSE)),"",VLOOKUP(A966,'Cadastro-Estoque'!A:G,3,FALSE))</f>
        <v/>
      </c>
      <c r="I966" s="209" t="str">
        <f>IF(A966="","",INDEX(Boletim!F975:F1084,IFERROR(MATCH(Saidas!A966,'Cadastro-Estoque'!A974:A1083,0)," ")))</f>
        <v/>
      </c>
    </row>
    <row r="967" spans="5:9" ht="18.75" customHeight="1" x14ac:dyDescent="0.25">
      <c r="E967" s="2" t="str">
        <f t="shared" si="18"/>
        <v/>
      </c>
      <c r="F967" s="2" t="str">
        <f>IF(ISBLANK(A967),"",IF(ISERROR(VLOOKUP(A967,'Cadastro-Estoque'!A:G,1,FALSE)),"Produto não cadastrado",VLOOKUP(A967,'Cadastro-Estoque'!A:G,4,FALSE)))</f>
        <v/>
      </c>
      <c r="G967" s="2" t="str">
        <f>IF(ISBLANK(A967),"",IF(ISERROR(VLOOKUP(A967,'Cadastro-Estoque'!A:G,1,FALSE)),"Produto não cadastrado",VLOOKUP(A967,'Cadastro-Estoque'!A:G,2,FALSE)))</f>
        <v/>
      </c>
      <c r="H967" s="2" t="str">
        <f>IF(ISERROR(VLOOKUP(A967,'Cadastro-Estoque'!A:G,1,FALSE)),"",VLOOKUP(A967,'Cadastro-Estoque'!A:G,3,FALSE))</f>
        <v/>
      </c>
      <c r="I967" s="209" t="str">
        <f>IF(A967="","",INDEX(Boletim!F976:F1085,IFERROR(MATCH(Saidas!A967,'Cadastro-Estoque'!A975:A1084,0)," ")))</f>
        <v/>
      </c>
    </row>
    <row r="968" spans="5:9" ht="18.75" customHeight="1" x14ac:dyDescent="0.25">
      <c r="E968" s="2" t="str">
        <f t="shared" si="18"/>
        <v/>
      </c>
      <c r="F968" s="2" t="str">
        <f>IF(ISBLANK(A968),"",IF(ISERROR(VLOOKUP(A968,'Cadastro-Estoque'!A:G,1,FALSE)),"Produto não cadastrado",VLOOKUP(A968,'Cadastro-Estoque'!A:G,4,FALSE)))</f>
        <v/>
      </c>
      <c r="G968" s="2" t="str">
        <f>IF(ISBLANK(A968),"",IF(ISERROR(VLOOKUP(A968,'Cadastro-Estoque'!A:G,1,FALSE)),"Produto não cadastrado",VLOOKUP(A968,'Cadastro-Estoque'!A:G,2,FALSE)))</f>
        <v/>
      </c>
      <c r="H968" s="2" t="str">
        <f>IF(ISERROR(VLOOKUP(A968,'Cadastro-Estoque'!A:G,1,FALSE)),"",VLOOKUP(A968,'Cadastro-Estoque'!A:G,3,FALSE))</f>
        <v/>
      </c>
      <c r="I968" s="209" t="str">
        <f>IF(A968="","",INDEX(Boletim!F977:F1086,IFERROR(MATCH(Saidas!A968,'Cadastro-Estoque'!A976:A1085,0)," ")))</f>
        <v/>
      </c>
    </row>
    <row r="969" spans="5:9" ht="18.75" customHeight="1" x14ac:dyDescent="0.25">
      <c r="E969" s="2" t="str">
        <f t="shared" si="18"/>
        <v/>
      </c>
      <c r="F969" s="2" t="str">
        <f>IF(ISBLANK(A969),"",IF(ISERROR(VLOOKUP(A969,'Cadastro-Estoque'!A:G,1,FALSE)),"Produto não cadastrado",VLOOKUP(A969,'Cadastro-Estoque'!A:G,4,FALSE)))</f>
        <v/>
      </c>
      <c r="G969" s="2" t="str">
        <f>IF(ISBLANK(A969),"",IF(ISERROR(VLOOKUP(A969,'Cadastro-Estoque'!A:G,1,FALSE)),"Produto não cadastrado",VLOOKUP(A969,'Cadastro-Estoque'!A:G,2,FALSE)))</f>
        <v/>
      </c>
      <c r="H969" s="2" t="str">
        <f>IF(ISERROR(VLOOKUP(A969,'Cadastro-Estoque'!A:G,1,FALSE)),"",VLOOKUP(A969,'Cadastro-Estoque'!A:G,3,FALSE))</f>
        <v/>
      </c>
      <c r="I969" s="209" t="str">
        <f>IF(A969="","",INDEX(Boletim!F978:F1087,IFERROR(MATCH(Saidas!A969,'Cadastro-Estoque'!A977:A1086,0)," ")))</f>
        <v/>
      </c>
    </row>
    <row r="970" spans="5:9" ht="18.75" customHeight="1" x14ac:dyDescent="0.25">
      <c r="E970" s="2" t="str">
        <f t="shared" si="18"/>
        <v/>
      </c>
      <c r="F970" s="2" t="str">
        <f>IF(ISBLANK(A970),"",IF(ISERROR(VLOOKUP(A970,'Cadastro-Estoque'!A:G,1,FALSE)),"Produto não cadastrado",VLOOKUP(A970,'Cadastro-Estoque'!A:G,4,FALSE)))</f>
        <v/>
      </c>
      <c r="G970" s="2" t="str">
        <f>IF(ISBLANK(A970),"",IF(ISERROR(VLOOKUP(A970,'Cadastro-Estoque'!A:G,1,FALSE)),"Produto não cadastrado",VLOOKUP(A970,'Cadastro-Estoque'!A:G,2,FALSE)))</f>
        <v/>
      </c>
      <c r="H970" s="2" t="str">
        <f>IF(ISERROR(VLOOKUP(A970,'Cadastro-Estoque'!A:G,1,FALSE)),"",VLOOKUP(A970,'Cadastro-Estoque'!A:G,3,FALSE))</f>
        <v/>
      </c>
      <c r="I970" s="209" t="str">
        <f>IF(A970="","",INDEX(Boletim!F979:F1088,IFERROR(MATCH(Saidas!A970,'Cadastro-Estoque'!A978:A1087,0)," ")))</f>
        <v/>
      </c>
    </row>
    <row r="971" spans="5:9" ht="18.75" customHeight="1" x14ac:dyDescent="0.25">
      <c r="E971" s="2" t="str">
        <f t="shared" si="18"/>
        <v/>
      </c>
      <c r="F971" s="2" t="str">
        <f>IF(ISBLANK(A971),"",IF(ISERROR(VLOOKUP(A971,'Cadastro-Estoque'!A:G,1,FALSE)),"Produto não cadastrado",VLOOKUP(A971,'Cadastro-Estoque'!A:G,4,FALSE)))</f>
        <v/>
      </c>
      <c r="G971" s="2" t="str">
        <f>IF(ISBLANK(A971),"",IF(ISERROR(VLOOKUP(A971,'Cadastro-Estoque'!A:G,1,FALSE)),"Produto não cadastrado",VLOOKUP(A971,'Cadastro-Estoque'!A:G,2,FALSE)))</f>
        <v/>
      </c>
      <c r="H971" s="2" t="str">
        <f>IF(ISERROR(VLOOKUP(A971,'Cadastro-Estoque'!A:G,1,FALSE)),"",VLOOKUP(A971,'Cadastro-Estoque'!A:G,3,FALSE))</f>
        <v/>
      </c>
      <c r="I971" s="209" t="str">
        <f>IF(A971="","",INDEX(Boletim!F980:F1089,IFERROR(MATCH(Saidas!A971,'Cadastro-Estoque'!A979:A1088,0)," ")))</f>
        <v/>
      </c>
    </row>
    <row r="972" spans="5:9" ht="18.75" customHeight="1" x14ac:dyDescent="0.25">
      <c r="E972" s="2" t="str">
        <f t="shared" si="18"/>
        <v/>
      </c>
      <c r="F972" s="2" t="str">
        <f>IF(ISBLANK(A972),"",IF(ISERROR(VLOOKUP(A972,'Cadastro-Estoque'!A:G,1,FALSE)),"Produto não cadastrado",VLOOKUP(A972,'Cadastro-Estoque'!A:G,4,FALSE)))</f>
        <v/>
      </c>
      <c r="G972" s="2" t="str">
        <f>IF(ISBLANK(A972),"",IF(ISERROR(VLOOKUP(A972,'Cadastro-Estoque'!A:G,1,FALSE)),"Produto não cadastrado",VLOOKUP(A972,'Cadastro-Estoque'!A:G,2,FALSE)))</f>
        <v/>
      </c>
      <c r="H972" s="2" t="str">
        <f>IF(ISERROR(VLOOKUP(A972,'Cadastro-Estoque'!A:G,1,FALSE)),"",VLOOKUP(A972,'Cadastro-Estoque'!A:G,3,FALSE))</f>
        <v/>
      </c>
      <c r="I972" s="209" t="str">
        <f>IF(A972="","",INDEX(Boletim!F981:F1090,IFERROR(MATCH(Saidas!A972,'Cadastro-Estoque'!A980:A1089,0)," ")))</f>
        <v/>
      </c>
    </row>
    <row r="973" spans="5:9" ht="18.75" customHeight="1" x14ac:dyDescent="0.25">
      <c r="E973" s="2" t="str">
        <f t="shared" si="18"/>
        <v/>
      </c>
      <c r="F973" s="2" t="str">
        <f>IF(ISBLANK(A973),"",IF(ISERROR(VLOOKUP(A973,'Cadastro-Estoque'!A:G,1,FALSE)),"Produto não cadastrado",VLOOKUP(A973,'Cadastro-Estoque'!A:G,4,FALSE)))</f>
        <v/>
      </c>
      <c r="G973" s="2" t="str">
        <f>IF(ISBLANK(A973),"",IF(ISERROR(VLOOKUP(A973,'Cadastro-Estoque'!A:G,1,FALSE)),"Produto não cadastrado",VLOOKUP(A973,'Cadastro-Estoque'!A:G,2,FALSE)))</f>
        <v/>
      </c>
      <c r="H973" s="2" t="str">
        <f>IF(ISERROR(VLOOKUP(A973,'Cadastro-Estoque'!A:G,1,FALSE)),"",VLOOKUP(A973,'Cadastro-Estoque'!A:G,3,FALSE))</f>
        <v/>
      </c>
      <c r="I973" s="209" t="str">
        <f>IF(A973="","",INDEX(Boletim!F982:F1091,IFERROR(MATCH(Saidas!A973,'Cadastro-Estoque'!A981:A1090,0)," ")))</f>
        <v/>
      </c>
    </row>
    <row r="974" spans="5:9" ht="18.75" customHeight="1" x14ac:dyDescent="0.25">
      <c r="E974" s="2" t="str">
        <f t="shared" si="18"/>
        <v/>
      </c>
      <c r="F974" s="2" t="str">
        <f>IF(ISBLANK(A974),"",IF(ISERROR(VLOOKUP(A974,'Cadastro-Estoque'!A:G,1,FALSE)),"Produto não cadastrado",VLOOKUP(A974,'Cadastro-Estoque'!A:G,4,FALSE)))</f>
        <v/>
      </c>
      <c r="G974" s="2" t="str">
        <f>IF(ISBLANK(A974),"",IF(ISERROR(VLOOKUP(A974,'Cadastro-Estoque'!A:G,1,FALSE)),"Produto não cadastrado",VLOOKUP(A974,'Cadastro-Estoque'!A:G,2,FALSE)))</f>
        <v/>
      </c>
      <c r="H974" s="2" t="str">
        <f>IF(ISERROR(VLOOKUP(A974,'Cadastro-Estoque'!A:G,1,FALSE)),"",VLOOKUP(A974,'Cadastro-Estoque'!A:G,3,FALSE))</f>
        <v/>
      </c>
      <c r="I974" s="209" t="str">
        <f>IF(A974="","",INDEX(Boletim!F983:F1092,IFERROR(MATCH(Saidas!A974,'Cadastro-Estoque'!A982:A1091,0)," ")))</f>
        <v/>
      </c>
    </row>
    <row r="975" spans="5:9" ht="18.75" customHeight="1" x14ac:dyDescent="0.25">
      <c r="E975" s="2" t="str">
        <f t="shared" si="18"/>
        <v/>
      </c>
      <c r="F975" s="2" t="str">
        <f>IF(ISBLANK(A975),"",IF(ISERROR(VLOOKUP(A975,'Cadastro-Estoque'!A:G,1,FALSE)),"Produto não cadastrado",VLOOKUP(A975,'Cadastro-Estoque'!A:G,4,FALSE)))</f>
        <v/>
      </c>
      <c r="G975" s="2" t="str">
        <f>IF(ISBLANK(A975),"",IF(ISERROR(VLOOKUP(A975,'Cadastro-Estoque'!A:G,1,FALSE)),"Produto não cadastrado",VLOOKUP(A975,'Cadastro-Estoque'!A:G,2,FALSE)))</f>
        <v/>
      </c>
      <c r="H975" s="2" t="str">
        <f>IF(ISERROR(VLOOKUP(A975,'Cadastro-Estoque'!A:G,1,FALSE)),"",VLOOKUP(A975,'Cadastro-Estoque'!A:G,3,FALSE))</f>
        <v/>
      </c>
      <c r="I975" s="209" t="str">
        <f>IF(A975="","",INDEX(Boletim!F984:F1093,IFERROR(MATCH(Saidas!A975,'Cadastro-Estoque'!A983:A1092,0)," ")))</f>
        <v/>
      </c>
    </row>
    <row r="976" spans="5:9" ht="18.75" customHeight="1" x14ac:dyDescent="0.25">
      <c r="E976" s="2" t="str">
        <f t="shared" si="18"/>
        <v/>
      </c>
      <c r="F976" s="2" t="str">
        <f>IF(ISBLANK(A976),"",IF(ISERROR(VLOOKUP(A976,'Cadastro-Estoque'!A:G,1,FALSE)),"Produto não cadastrado",VLOOKUP(A976,'Cadastro-Estoque'!A:G,4,FALSE)))</f>
        <v/>
      </c>
      <c r="G976" s="2" t="str">
        <f>IF(ISBLANK(A976),"",IF(ISERROR(VLOOKUP(A976,'Cadastro-Estoque'!A:G,1,FALSE)),"Produto não cadastrado",VLOOKUP(A976,'Cadastro-Estoque'!A:G,2,FALSE)))</f>
        <v/>
      </c>
      <c r="H976" s="2" t="str">
        <f>IF(ISERROR(VLOOKUP(A976,'Cadastro-Estoque'!A:G,1,FALSE)),"",VLOOKUP(A976,'Cadastro-Estoque'!A:G,3,FALSE))</f>
        <v/>
      </c>
      <c r="I976" s="209" t="str">
        <f>IF(A976="","",INDEX(Boletim!F985:F1094,IFERROR(MATCH(Saidas!A976,'Cadastro-Estoque'!A984:A1093,0)," ")))</f>
        <v/>
      </c>
    </row>
    <row r="977" spans="5:9" ht="18.75" customHeight="1" x14ac:dyDescent="0.25">
      <c r="E977" s="2" t="str">
        <f t="shared" si="18"/>
        <v/>
      </c>
      <c r="F977" s="2" t="str">
        <f>IF(ISBLANK(A977),"",IF(ISERROR(VLOOKUP(A977,'Cadastro-Estoque'!A:G,1,FALSE)),"Produto não cadastrado",VLOOKUP(A977,'Cadastro-Estoque'!A:G,4,FALSE)))</f>
        <v/>
      </c>
      <c r="G977" s="2" t="str">
        <f>IF(ISBLANK(A977),"",IF(ISERROR(VLOOKUP(A977,'Cadastro-Estoque'!A:G,1,FALSE)),"Produto não cadastrado",VLOOKUP(A977,'Cadastro-Estoque'!A:G,2,FALSE)))</f>
        <v/>
      </c>
      <c r="H977" s="2" t="str">
        <f>IF(ISERROR(VLOOKUP(A977,'Cadastro-Estoque'!A:G,1,FALSE)),"",VLOOKUP(A977,'Cadastro-Estoque'!A:G,3,FALSE))</f>
        <v/>
      </c>
      <c r="I977" s="209" t="str">
        <f>IF(A977="","",INDEX(Boletim!F986:F1095,IFERROR(MATCH(Saidas!A977,'Cadastro-Estoque'!A985:A1094,0)," ")))</f>
        <v/>
      </c>
    </row>
    <row r="978" spans="5:9" ht="18.75" customHeight="1" x14ac:dyDescent="0.25">
      <c r="E978" s="2" t="str">
        <f t="shared" si="18"/>
        <v/>
      </c>
      <c r="F978" s="2" t="str">
        <f>IF(ISBLANK(A978),"",IF(ISERROR(VLOOKUP(A978,'Cadastro-Estoque'!A:G,1,FALSE)),"Produto não cadastrado",VLOOKUP(A978,'Cadastro-Estoque'!A:G,4,FALSE)))</f>
        <v/>
      </c>
      <c r="G978" s="2" t="str">
        <f>IF(ISBLANK(A978),"",IF(ISERROR(VLOOKUP(A978,'Cadastro-Estoque'!A:G,1,FALSE)),"Produto não cadastrado",VLOOKUP(A978,'Cadastro-Estoque'!A:G,2,FALSE)))</f>
        <v/>
      </c>
      <c r="H978" s="2" t="str">
        <f>IF(ISERROR(VLOOKUP(A978,'Cadastro-Estoque'!A:G,1,FALSE)),"",VLOOKUP(A978,'Cadastro-Estoque'!A:G,3,FALSE))</f>
        <v/>
      </c>
      <c r="I978" s="209" t="str">
        <f>IF(A978="","",INDEX(Boletim!F987:F1096,IFERROR(MATCH(Saidas!A978,'Cadastro-Estoque'!A986:A1095,0)," ")))</f>
        <v/>
      </c>
    </row>
    <row r="979" spans="5:9" ht="18.75" customHeight="1" x14ac:dyDescent="0.25">
      <c r="E979" s="2" t="str">
        <f t="shared" si="18"/>
        <v/>
      </c>
      <c r="F979" s="2" t="str">
        <f>IF(ISBLANK(A979),"",IF(ISERROR(VLOOKUP(A979,'Cadastro-Estoque'!A:G,1,FALSE)),"Produto não cadastrado",VLOOKUP(A979,'Cadastro-Estoque'!A:G,4,FALSE)))</f>
        <v/>
      </c>
      <c r="G979" s="2" t="str">
        <f>IF(ISBLANK(A979),"",IF(ISERROR(VLOOKUP(A979,'Cadastro-Estoque'!A:G,1,FALSE)),"Produto não cadastrado",VLOOKUP(A979,'Cadastro-Estoque'!A:G,2,FALSE)))</f>
        <v/>
      </c>
      <c r="H979" s="2" t="str">
        <f>IF(ISERROR(VLOOKUP(A979,'Cadastro-Estoque'!A:G,1,FALSE)),"",VLOOKUP(A979,'Cadastro-Estoque'!A:G,3,FALSE))</f>
        <v/>
      </c>
      <c r="I979" s="209" t="str">
        <f>IF(A979="","",INDEX(Boletim!F988:F1097,IFERROR(MATCH(Saidas!A979,'Cadastro-Estoque'!A987:A1096,0)," ")))</f>
        <v/>
      </c>
    </row>
    <row r="980" spans="5:9" ht="18.75" customHeight="1" x14ac:dyDescent="0.25">
      <c r="E980" s="2" t="str">
        <f t="shared" si="18"/>
        <v/>
      </c>
      <c r="F980" s="2" t="str">
        <f>IF(ISBLANK(A980),"",IF(ISERROR(VLOOKUP(A980,'Cadastro-Estoque'!A:G,1,FALSE)),"Produto não cadastrado",VLOOKUP(A980,'Cadastro-Estoque'!A:G,4,FALSE)))</f>
        <v/>
      </c>
      <c r="G980" s="2" t="str">
        <f>IF(ISBLANK(A980),"",IF(ISERROR(VLOOKUP(A980,'Cadastro-Estoque'!A:G,1,FALSE)),"Produto não cadastrado",VLOOKUP(A980,'Cadastro-Estoque'!A:G,2,FALSE)))</f>
        <v/>
      </c>
      <c r="H980" s="2" t="str">
        <f>IF(ISERROR(VLOOKUP(A980,'Cadastro-Estoque'!A:G,1,FALSE)),"",VLOOKUP(A980,'Cadastro-Estoque'!A:G,3,FALSE))</f>
        <v/>
      </c>
      <c r="I980" s="209" t="str">
        <f>IF(A980="","",INDEX(Boletim!F989:F1098,IFERROR(MATCH(Saidas!A980,'Cadastro-Estoque'!A988:A1097,0)," ")))</f>
        <v/>
      </c>
    </row>
    <row r="981" spans="5:9" ht="18.75" customHeight="1" x14ac:dyDescent="0.25">
      <c r="E981" s="2" t="str">
        <f t="shared" si="18"/>
        <v/>
      </c>
      <c r="F981" s="2" t="str">
        <f>IF(ISBLANK(A981),"",IF(ISERROR(VLOOKUP(A981,'Cadastro-Estoque'!A:G,1,FALSE)),"Produto não cadastrado",VLOOKUP(A981,'Cadastro-Estoque'!A:G,4,FALSE)))</f>
        <v/>
      </c>
      <c r="G981" s="2" t="str">
        <f>IF(ISBLANK(A981),"",IF(ISERROR(VLOOKUP(A981,'Cadastro-Estoque'!A:G,1,FALSE)),"Produto não cadastrado",VLOOKUP(A981,'Cadastro-Estoque'!A:G,2,FALSE)))</f>
        <v/>
      </c>
      <c r="H981" s="2" t="str">
        <f>IF(ISERROR(VLOOKUP(A981,'Cadastro-Estoque'!A:G,1,FALSE)),"",VLOOKUP(A981,'Cadastro-Estoque'!A:G,3,FALSE))</f>
        <v/>
      </c>
      <c r="I981" s="209" t="str">
        <f>IF(A981="","",INDEX(Boletim!F990:F1099,IFERROR(MATCH(Saidas!A981,'Cadastro-Estoque'!A989:A1098,0)," ")))</f>
        <v/>
      </c>
    </row>
    <row r="982" spans="5:9" ht="18.75" customHeight="1" x14ac:dyDescent="0.25">
      <c r="E982" s="2" t="str">
        <f t="shared" si="18"/>
        <v/>
      </c>
      <c r="F982" s="2" t="str">
        <f>IF(ISBLANK(A982),"",IF(ISERROR(VLOOKUP(A982,'Cadastro-Estoque'!A:G,1,FALSE)),"Produto não cadastrado",VLOOKUP(A982,'Cadastro-Estoque'!A:G,4,FALSE)))</f>
        <v/>
      </c>
      <c r="G982" s="2" t="str">
        <f>IF(ISBLANK(A982),"",IF(ISERROR(VLOOKUP(A982,'Cadastro-Estoque'!A:G,1,FALSE)),"Produto não cadastrado",VLOOKUP(A982,'Cadastro-Estoque'!A:G,2,FALSE)))</f>
        <v/>
      </c>
      <c r="H982" s="2" t="str">
        <f>IF(ISERROR(VLOOKUP(A982,'Cadastro-Estoque'!A:G,1,FALSE)),"",VLOOKUP(A982,'Cadastro-Estoque'!A:G,3,FALSE))</f>
        <v/>
      </c>
      <c r="I982" s="209" t="str">
        <f>IF(A982="","",INDEX(Boletim!F991:F1100,IFERROR(MATCH(Saidas!A982,'Cadastro-Estoque'!A990:A1099,0)," ")))</f>
        <v/>
      </c>
    </row>
    <row r="983" spans="5:9" ht="18.75" customHeight="1" x14ac:dyDescent="0.25">
      <c r="E983" s="2" t="str">
        <f t="shared" si="18"/>
        <v/>
      </c>
      <c r="F983" s="2" t="str">
        <f>IF(ISBLANK(A983),"",IF(ISERROR(VLOOKUP(A983,'Cadastro-Estoque'!A:G,1,FALSE)),"Produto não cadastrado",VLOOKUP(A983,'Cadastro-Estoque'!A:G,4,FALSE)))</f>
        <v/>
      </c>
      <c r="G983" s="2" t="str">
        <f>IF(ISBLANK(A983),"",IF(ISERROR(VLOOKUP(A983,'Cadastro-Estoque'!A:G,1,FALSE)),"Produto não cadastrado",VLOOKUP(A983,'Cadastro-Estoque'!A:G,2,FALSE)))</f>
        <v/>
      </c>
      <c r="H983" s="2" t="str">
        <f>IF(ISERROR(VLOOKUP(A983,'Cadastro-Estoque'!A:G,1,FALSE)),"",VLOOKUP(A983,'Cadastro-Estoque'!A:G,3,FALSE))</f>
        <v/>
      </c>
      <c r="I983" s="209" t="str">
        <f>IF(A983="","",INDEX(Boletim!F992:F1101,IFERROR(MATCH(Saidas!A983,'Cadastro-Estoque'!A991:A1100,0)," ")))</f>
        <v/>
      </c>
    </row>
    <row r="984" spans="5:9" ht="18.75" customHeight="1" x14ac:dyDescent="0.25">
      <c r="E984" s="2" t="str">
        <f t="shared" si="18"/>
        <v/>
      </c>
      <c r="F984" s="2" t="str">
        <f>IF(ISBLANK(A984),"",IF(ISERROR(VLOOKUP(A984,'Cadastro-Estoque'!A:G,1,FALSE)),"Produto não cadastrado",VLOOKUP(A984,'Cadastro-Estoque'!A:G,4,FALSE)))</f>
        <v/>
      </c>
      <c r="G984" s="2" t="str">
        <f>IF(ISBLANK(A984),"",IF(ISERROR(VLOOKUP(A984,'Cadastro-Estoque'!A:G,1,FALSE)),"Produto não cadastrado",VLOOKUP(A984,'Cadastro-Estoque'!A:G,2,FALSE)))</f>
        <v/>
      </c>
      <c r="H984" s="2" t="str">
        <f>IF(ISERROR(VLOOKUP(A984,'Cadastro-Estoque'!A:G,1,FALSE)),"",VLOOKUP(A984,'Cadastro-Estoque'!A:G,3,FALSE))</f>
        <v/>
      </c>
      <c r="I984" s="209" t="str">
        <f>IF(A984="","",INDEX(Boletim!F993:F1102,IFERROR(MATCH(Saidas!A984,'Cadastro-Estoque'!A992:A1101,0)," ")))</f>
        <v/>
      </c>
    </row>
    <row r="985" spans="5:9" ht="18.75" customHeight="1" x14ac:dyDescent="0.25">
      <c r="E985" s="2" t="str">
        <f t="shared" si="18"/>
        <v/>
      </c>
      <c r="F985" s="2" t="str">
        <f>IF(ISBLANK(A985),"",IF(ISERROR(VLOOKUP(A985,'Cadastro-Estoque'!A:G,1,FALSE)),"Produto não cadastrado",VLOOKUP(A985,'Cadastro-Estoque'!A:G,4,FALSE)))</f>
        <v/>
      </c>
      <c r="G985" s="2" t="str">
        <f>IF(ISBLANK(A985),"",IF(ISERROR(VLOOKUP(A985,'Cadastro-Estoque'!A:G,1,FALSE)),"Produto não cadastrado",VLOOKUP(A985,'Cadastro-Estoque'!A:G,2,FALSE)))</f>
        <v/>
      </c>
      <c r="H985" s="2" t="str">
        <f>IF(ISERROR(VLOOKUP(A985,'Cadastro-Estoque'!A:G,1,FALSE)),"",VLOOKUP(A985,'Cadastro-Estoque'!A:G,3,FALSE))</f>
        <v/>
      </c>
      <c r="I985" s="209" t="str">
        <f>IF(A985="","",INDEX(Boletim!F994:F1103,IFERROR(MATCH(Saidas!A985,'Cadastro-Estoque'!A993:A1102,0)," ")))</f>
        <v/>
      </c>
    </row>
    <row r="986" spans="5:9" ht="18.75" customHeight="1" x14ac:dyDescent="0.25">
      <c r="E986" s="2" t="str">
        <f t="shared" si="18"/>
        <v/>
      </c>
      <c r="F986" s="2" t="str">
        <f>IF(ISBLANK(A986),"",IF(ISERROR(VLOOKUP(A986,'Cadastro-Estoque'!A:G,1,FALSE)),"Produto não cadastrado",VLOOKUP(A986,'Cadastro-Estoque'!A:G,4,FALSE)))</f>
        <v/>
      </c>
      <c r="G986" s="2" t="str">
        <f>IF(ISBLANK(A986),"",IF(ISERROR(VLOOKUP(A986,'Cadastro-Estoque'!A:G,1,FALSE)),"Produto não cadastrado",VLOOKUP(A986,'Cadastro-Estoque'!A:G,2,FALSE)))</f>
        <v/>
      </c>
      <c r="H986" s="2" t="str">
        <f>IF(ISERROR(VLOOKUP(A986,'Cadastro-Estoque'!A:G,1,FALSE)),"",VLOOKUP(A986,'Cadastro-Estoque'!A:G,3,FALSE))</f>
        <v/>
      </c>
      <c r="I986" s="209" t="str">
        <f>IF(A986="","",INDEX(Boletim!F995:F1104,IFERROR(MATCH(Saidas!A986,'Cadastro-Estoque'!A994:A1103,0)," ")))</f>
        <v/>
      </c>
    </row>
    <row r="987" spans="5:9" ht="18.75" customHeight="1" x14ac:dyDescent="0.25">
      <c r="E987" s="2" t="str">
        <f t="shared" si="18"/>
        <v/>
      </c>
      <c r="F987" s="2" t="str">
        <f>IF(ISBLANK(A987),"",IF(ISERROR(VLOOKUP(A987,'Cadastro-Estoque'!A:G,1,FALSE)),"Produto não cadastrado",VLOOKUP(A987,'Cadastro-Estoque'!A:G,4,FALSE)))</f>
        <v/>
      </c>
      <c r="G987" s="2" t="str">
        <f>IF(ISBLANK(A987),"",IF(ISERROR(VLOOKUP(A987,'Cadastro-Estoque'!A:G,1,FALSE)),"Produto não cadastrado",VLOOKUP(A987,'Cadastro-Estoque'!A:G,2,FALSE)))</f>
        <v/>
      </c>
      <c r="H987" s="2" t="str">
        <f>IF(ISERROR(VLOOKUP(A987,'Cadastro-Estoque'!A:G,1,FALSE)),"",VLOOKUP(A987,'Cadastro-Estoque'!A:G,3,FALSE))</f>
        <v/>
      </c>
      <c r="I987" s="209" t="str">
        <f>IF(A987="","",INDEX(Boletim!F996:F1105,IFERROR(MATCH(Saidas!A987,'Cadastro-Estoque'!A995:A1104,0)," ")))</f>
        <v/>
      </c>
    </row>
    <row r="988" spans="5:9" ht="18.75" customHeight="1" x14ac:dyDescent="0.25">
      <c r="E988" s="2" t="str">
        <f t="shared" si="18"/>
        <v/>
      </c>
      <c r="F988" s="2" t="str">
        <f>IF(ISBLANK(A988),"",IF(ISERROR(VLOOKUP(A988,'Cadastro-Estoque'!A:G,1,FALSE)),"Produto não cadastrado",VLOOKUP(A988,'Cadastro-Estoque'!A:G,4,FALSE)))</f>
        <v/>
      </c>
      <c r="G988" s="2" t="str">
        <f>IF(ISBLANK(A988),"",IF(ISERROR(VLOOKUP(A988,'Cadastro-Estoque'!A:G,1,FALSE)),"Produto não cadastrado",VLOOKUP(A988,'Cadastro-Estoque'!A:G,2,FALSE)))</f>
        <v/>
      </c>
      <c r="H988" s="2" t="str">
        <f>IF(ISERROR(VLOOKUP(A988,'Cadastro-Estoque'!A:G,1,FALSE)),"",VLOOKUP(A988,'Cadastro-Estoque'!A:G,3,FALSE))</f>
        <v/>
      </c>
      <c r="I988" s="209" t="str">
        <f>IF(A988="","",INDEX(Boletim!F997:F1106,IFERROR(MATCH(Saidas!A988,'Cadastro-Estoque'!A996:A1105,0)," ")))</f>
        <v/>
      </c>
    </row>
    <row r="989" spans="5:9" ht="18.75" customHeight="1" x14ac:dyDescent="0.25">
      <c r="E989" s="2" t="str">
        <f t="shared" si="18"/>
        <v/>
      </c>
      <c r="F989" s="2" t="str">
        <f>IF(ISBLANK(A989),"",IF(ISERROR(VLOOKUP(A989,'Cadastro-Estoque'!A:G,1,FALSE)),"Produto não cadastrado",VLOOKUP(A989,'Cadastro-Estoque'!A:G,4,FALSE)))</f>
        <v/>
      </c>
      <c r="G989" s="2" t="str">
        <f>IF(ISBLANK(A989),"",IF(ISERROR(VLOOKUP(A989,'Cadastro-Estoque'!A:G,1,FALSE)),"Produto não cadastrado",VLOOKUP(A989,'Cadastro-Estoque'!A:G,2,FALSE)))</f>
        <v/>
      </c>
      <c r="H989" s="2" t="str">
        <f>IF(ISERROR(VLOOKUP(A989,'Cadastro-Estoque'!A:G,1,FALSE)),"",VLOOKUP(A989,'Cadastro-Estoque'!A:G,3,FALSE))</f>
        <v/>
      </c>
      <c r="I989" s="209" t="str">
        <f>IF(A989="","",INDEX(Boletim!F998:F1107,IFERROR(MATCH(Saidas!A989,'Cadastro-Estoque'!A997:A1106,0)," ")))</f>
        <v/>
      </c>
    </row>
    <row r="990" spans="5:9" ht="18.75" customHeight="1" x14ac:dyDescent="0.25">
      <c r="E990" s="2" t="str">
        <f t="shared" si="18"/>
        <v/>
      </c>
      <c r="F990" s="2" t="str">
        <f>IF(ISBLANK(A990),"",IF(ISERROR(VLOOKUP(A990,'Cadastro-Estoque'!A:G,1,FALSE)),"Produto não cadastrado",VLOOKUP(A990,'Cadastro-Estoque'!A:G,4,FALSE)))</f>
        <v/>
      </c>
      <c r="G990" s="2" t="str">
        <f>IF(ISBLANK(A990),"",IF(ISERROR(VLOOKUP(A990,'Cadastro-Estoque'!A:G,1,FALSE)),"Produto não cadastrado",VLOOKUP(A990,'Cadastro-Estoque'!A:G,2,FALSE)))</f>
        <v/>
      </c>
      <c r="H990" s="2" t="str">
        <f>IF(ISERROR(VLOOKUP(A990,'Cadastro-Estoque'!A:G,1,FALSE)),"",VLOOKUP(A990,'Cadastro-Estoque'!A:G,3,FALSE))</f>
        <v/>
      </c>
      <c r="I990" s="209" t="str">
        <f>IF(A990="","",INDEX(Boletim!F999:F1108,IFERROR(MATCH(Saidas!A990,'Cadastro-Estoque'!A998:A1107,0)," ")))</f>
        <v/>
      </c>
    </row>
    <row r="991" spans="5:9" ht="18.75" customHeight="1" x14ac:dyDescent="0.25">
      <c r="E991" s="2" t="str">
        <f t="shared" si="18"/>
        <v/>
      </c>
      <c r="F991" s="2" t="str">
        <f>IF(ISBLANK(A991),"",IF(ISERROR(VLOOKUP(A991,'Cadastro-Estoque'!A:G,1,FALSE)),"Produto não cadastrado",VLOOKUP(A991,'Cadastro-Estoque'!A:G,4,FALSE)))</f>
        <v/>
      </c>
      <c r="G991" s="2" t="str">
        <f>IF(ISBLANK(A991),"",IF(ISERROR(VLOOKUP(A991,'Cadastro-Estoque'!A:G,1,FALSE)),"Produto não cadastrado",VLOOKUP(A991,'Cadastro-Estoque'!A:G,2,FALSE)))</f>
        <v/>
      </c>
      <c r="H991" s="2" t="str">
        <f>IF(ISERROR(VLOOKUP(A991,'Cadastro-Estoque'!A:G,1,FALSE)),"",VLOOKUP(A991,'Cadastro-Estoque'!A:G,3,FALSE))</f>
        <v/>
      </c>
      <c r="I991" s="209" t="str">
        <f>IF(A991="","",INDEX(Boletim!F1000:F1109,IFERROR(MATCH(Saidas!A991,'Cadastro-Estoque'!A999:A1108,0)," ")))</f>
        <v/>
      </c>
    </row>
    <row r="992" spans="5:9" ht="18.75" customHeight="1" x14ac:dyDescent="0.25">
      <c r="E992" s="2" t="str">
        <f t="shared" si="18"/>
        <v/>
      </c>
      <c r="F992" s="2" t="str">
        <f>IF(ISBLANK(A992),"",IF(ISERROR(VLOOKUP(A992,'Cadastro-Estoque'!A:G,1,FALSE)),"Produto não cadastrado",VLOOKUP(A992,'Cadastro-Estoque'!A:G,4,FALSE)))</f>
        <v/>
      </c>
      <c r="G992" s="2" t="str">
        <f>IF(ISBLANK(A992),"",IF(ISERROR(VLOOKUP(A992,'Cadastro-Estoque'!A:G,1,FALSE)),"Produto não cadastrado",VLOOKUP(A992,'Cadastro-Estoque'!A:G,2,FALSE)))</f>
        <v/>
      </c>
      <c r="H992" s="2" t="str">
        <f>IF(ISERROR(VLOOKUP(A992,'Cadastro-Estoque'!A:G,1,FALSE)),"",VLOOKUP(A992,'Cadastro-Estoque'!A:G,3,FALSE))</f>
        <v/>
      </c>
      <c r="I992" s="209" t="str">
        <f>IF(A992="","",INDEX(Boletim!F1001:F1110,IFERROR(MATCH(Saidas!A992,'Cadastro-Estoque'!A1000:A1109,0)," ")))</f>
        <v/>
      </c>
    </row>
    <row r="993" spans="5:9" ht="18.75" customHeight="1" x14ac:dyDescent="0.25">
      <c r="E993" s="2" t="str">
        <f t="shared" si="18"/>
        <v/>
      </c>
      <c r="F993" s="2" t="str">
        <f>IF(ISBLANK(A993),"",IF(ISERROR(VLOOKUP(A993,'Cadastro-Estoque'!A:G,1,FALSE)),"Produto não cadastrado",VLOOKUP(A993,'Cadastro-Estoque'!A:G,4,FALSE)))</f>
        <v/>
      </c>
      <c r="G993" s="2" t="str">
        <f>IF(ISBLANK(A993),"",IF(ISERROR(VLOOKUP(A993,'Cadastro-Estoque'!A:G,1,FALSE)),"Produto não cadastrado",VLOOKUP(A993,'Cadastro-Estoque'!A:G,2,FALSE)))</f>
        <v/>
      </c>
      <c r="H993" s="2" t="str">
        <f>IF(ISERROR(VLOOKUP(A993,'Cadastro-Estoque'!A:G,1,FALSE)),"",VLOOKUP(A993,'Cadastro-Estoque'!A:G,3,FALSE))</f>
        <v/>
      </c>
      <c r="I993" s="209" t="str">
        <f>IF(A993="","",INDEX(Boletim!F1002:F1111,IFERROR(MATCH(Saidas!A993,'Cadastro-Estoque'!A1001:A1110,0)," ")))</f>
        <v/>
      </c>
    </row>
    <row r="994" spans="5:9" ht="18.75" customHeight="1" x14ac:dyDescent="0.25">
      <c r="E994" s="2" t="str">
        <f t="shared" si="18"/>
        <v/>
      </c>
      <c r="F994" s="2" t="str">
        <f>IF(ISBLANK(A994),"",IF(ISERROR(VLOOKUP(A994,'Cadastro-Estoque'!A:G,1,FALSE)),"Produto não cadastrado",VLOOKUP(A994,'Cadastro-Estoque'!A:G,4,FALSE)))</f>
        <v/>
      </c>
      <c r="G994" s="2" t="str">
        <f>IF(ISBLANK(A994),"",IF(ISERROR(VLOOKUP(A994,'Cadastro-Estoque'!A:G,1,FALSE)),"Produto não cadastrado",VLOOKUP(A994,'Cadastro-Estoque'!A:G,2,FALSE)))</f>
        <v/>
      </c>
      <c r="H994" s="2" t="str">
        <f>IF(ISERROR(VLOOKUP(A994,'Cadastro-Estoque'!A:G,1,FALSE)),"",VLOOKUP(A994,'Cadastro-Estoque'!A:G,3,FALSE))</f>
        <v/>
      </c>
      <c r="I994" s="209" t="str">
        <f>IF(A994="","",INDEX(Boletim!F1003:F1112,IFERROR(MATCH(Saidas!A994,'Cadastro-Estoque'!A1002:A1111,0)," ")))</f>
        <v/>
      </c>
    </row>
    <row r="995" spans="5:9" ht="18.75" customHeight="1" x14ac:dyDescent="0.25">
      <c r="E995" s="2" t="str">
        <f t="shared" si="18"/>
        <v/>
      </c>
      <c r="F995" s="2" t="str">
        <f>IF(ISBLANK(A995),"",IF(ISERROR(VLOOKUP(A995,'Cadastro-Estoque'!A:G,1,FALSE)),"Produto não cadastrado",VLOOKUP(A995,'Cadastro-Estoque'!A:G,4,FALSE)))</f>
        <v/>
      </c>
      <c r="G995" s="2" t="str">
        <f>IF(ISBLANK(A995),"",IF(ISERROR(VLOOKUP(A995,'Cadastro-Estoque'!A:G,1,FALSE)),"Produto não cadastrado",VLOOKUP(A995,'Cadastro-Estoque'!A:G,2,FALSE)))</f>
        <v/>
      </c>
      <c r="H995" s="2" t="str">
        <f>IF(ISERROR(VLOOKUP(A995,'Cadastro-Estoque'!A:G,1,FALSE)),"",VLOOKUP(A995,'Cadastro-Estoque'!A:G,3,FALSE))</f>
        <v/>
      </c>
      <c r="I995" s="209" t="str">
        <f>IF(A995="","",INDEX(Boletim!F1004:F1113,IFERROR(MATCH(Saidas!A995,'Cadastro-Estoque'!A1003:A1112,0)," ")))</f>
        <v/>
      </c>
    </row>
    <row r="996" spans="5:9" ht="18.75" customHeight="1" x14ac:dyDescent="0.25">
      <c r="E996" s="2" t="str">
        <f t="shared" si="18"/>
        <v/>
      </c>
      <c r="F996" s="2" t="str">
        <f>IF(ISBLANK(A996),"",IF(ISERROR(VLOOKUP(A996,'Cadastro-Estoque'!A:G,1,FALSE)),"Produto não cadastrado",VLOOKUP(A996,'Cadastro-Estoque'!A:G,4,FALSE)))</f>
        <v/>
      </c>
      <c r="G996" s="2" t="str">
        <f>IF(ISBLANK(A996),"",IF(ISERROR(VLOOKUP(A996,'Cadastro-Estoque'!A:G,1,FALSE)),"Produto não cadastrado",VLOOKUP(A996,'Cadastro-Estoque'!A:G,2,FALSE)))</f>
        <v/>
      </c>
      <c r="H996" s="2" t="str">
        <f>IF(ISERROR(VLOOKUP(A996,'Cadastro-Estoque'!A:G,1,FALSE)),"",VLOOKUP(A996,'Cadastro-Estoque'!A:G,3,FALSE))</f>
        <v/>
      </c>
      <c r="I996" s="209" t="str">
        <f>IF(A996="","",INDEX(Boletim!F1005:F1114,IFERROR(MATCH(Saidas!A996,'Cadastro-Estoque'!A1004:A1113,0)," ")))</f>
        <v/>
      </c>
    </row>
    <row r="997" spans="5:9" ht="18.75" customHeight="1" x14ac:dyDescent="0.25">
      <c r="E997" s="2" t="str">
        <f t="shared" si="18"/>
        <v/>
      </c>
      <c r="F997" s="2" t="str">
        <f>IF(ISBLANK(A997),"",IF(ISERROR(VLOOKUP(A997,'Cadastro-Estoque'!A:G,1,FALSE)),"Produto não cadastrado",VLOOKUP(A997,'Cadastro-Estoque'!A:G,4,FALSE)))</f>
        <v/>
      </c>
      <c r="G997" s="2" t="str">
        <f>IF(ISBLANK(A997),"",IF(ISERROR(VLOOKUP(A997,'Cadastro-Estoque'!A:G,1,FALSE)),"Produto não cadastrado",VLOOKUP(A997,'Cadastro-Estoque'!A:G,2,FALSE)))</f>
        <v/>
      </c>
      <c r="H997" s="2" t="str">
        <f>IF(ISERROR(VLOOKUP(A997,'Cadastro-Estoque'!A:G,1,FALSE)),"",VLOOKUP(A997,'Cadastro-Estoque'!A:G,3,FALSE))</f>
        <v/>
      </c>
      <c r="I997" s="209" t="str">
        <f>IF(A997="","",INDEX(Boletim!F1006:F1115,IFERROR(MATCH(Saidas!A997,'Cadastro-Estoque'!A1005:A1114,0)," ")))</f>
        <v/>
      </c>
    </row>
    <row r="998" spans="5:9" ht="18.75" customHeight="1" x14ac:dyDescent="0.25">
      <c r="E998" s="2" t="str">
        <f t="shared" si="18"/>
        <v/>
      </c>
      <c r="F998" s="2" t="str">
        <f>IF(ISBLANK(A998),"",IF(ISERROR(VLOOKUP(A998,'Cadastro-Estoque'!A:G,1,FALSE)),"Produto não cadastrado",VLOOKUP(A998,'Cadastro-Estoque'!A:G,4,FALSE)))</f>
        <v/>
      </c>
      <c r="G998" s="2" t="str">
        <f>IF(ISBLANK(A998),"",IF(ISERROR(VLOOKUP(A998,'Cadastro-Estoque'!A:G,1,FALSE)),"Produto não cadastrado",VLOOKUP(A998,'Cadastro-Estoque'!A:G,2,FALSE)))</f>
        <v/>
      </c>
      <c r="H998" s="2" t="str">
        <f>IF(ISERROR(VLOOKUP(A998,'Cadastro-Estoque'!A:G,1,FALSE)),"",VLOOKUP(A998,'Cadastro-Estoque'!A:G,3,FALSE))</f>
        <v/>
      </c>
      <c r="I998" s="209" t="str">
        <f>IF(A998="","",INDEX(Boletim!F1007:F1116,IFERROR(MATCH(Saidas!A998,'Cadastro-Estoque'!A1006:A1115,0)," ")))</f>
        <v/>
      </c>
    </row>
    <row r="999" spans="5:9" ht="18.75" customHeight="1" x14ac:dyDescent="0.25">
      <c r="E999" s="2" t="str">
        <f t="shared" si="18"/>
        <v/>
      </c>
      <c r="F999" s="2" t="str">
        <f>IF(ISBLANK(A999),"",IF(ISERROR(VLOOKUP(A999,'Cadastro-Estoque'!A:G,1,FALSE)),"Produto não cadastrado",VLOOKUP(A999,'Cadastro-Estoque'!A:G,4,FALSE)))</f>
        <v/>
      </c>
      <c r="G999" s="2" t="str">
        <f>IF(ISBLANK(A999),"",IF(ISERROR(VLOOKUP(A999,'Cadastro-Estoque'!A:G,1,FALSE)),"Produto não cadastrado",VLOOKUP(A999,'Cadastro-Estoque'!A:G,2,FALSE)))</f>
        <v/>
      </c>
      <c r="H999" s="2" t="str">
        <f>IF(ISERROR(VLOOKUP(A999,'Cadastro-Estoque'!A:G,1,FALSE)),"",VLOOKUP(A999,'Cadastro-Estoque'!A:G,3,FALSE))</f>
        <v/>
      </c>
      <c r="I999" s="209" t="str">
        <f>IF(A999="","",INDEX(Boletim!F1008:F1117,IFERROR(MATCH(Saidas!A999,'Cadastro-Estoque'!A1007:A1116,0)," ")))</f>
        <v/>
      </c>
    </row>
    <row r="1000" spans="5:9" ht="18.75" customHeight="1" x14ac:dyDescent="0.25">
      <c r="E1000" s="2" t="str">
        <f t="shared" si="18"/>
        <v/>
      </c>
      <c r="F1000" s="2" t="str">
        <f>IF(ISBLANK(A1000),"",IF(ISERROR(VLOOKUP(A1000,'Cadastro-Estoque'!A:G,1,FALSE)),"Produto não cadastrado",VLOOKUP(A1000,'Cadastro-Estoque'!A:G,4,FALSE)))</f>
        <v/>
      </c>
      <c r="G1000" s="2" t="str">
        <f>IF(ISBLANK(A1000),"",IF(ISERROR(VLOOKUP(A1000,'Cadastro-Estoque'!A:G,1,FALSE)),"Produto não cadastrado",VLOOKUP(A1000,'Cadastro-Estoque'!A:G,2,FALSE)))</f>
        <v/>
      </c>
      <c r="H1000" s="2" t="str">
        <f>IF(ISERROR(VLOOKUP(A1000,'Cadastro-Estoque'!A:G,1,FALSE)),"",VLOOKUP(A1000,'Cadastro-Estoque'!A:G,3,FALSE))</f>
        <v/>
      </c>
      <c r="I1000" s="209" t="str">
        <f>IF(A1000="","",INDEX(Boletim!F1009:F1118,IFERROR(MATCH(Saidas!A1000,'Cadastro-Estoque'!A1008:A1117,0)," ")))</f>
        <v/>
      </c>
    </row>
    <row r="1001" spans="5:9" ht="18.75" customHeight="1" x14ac:dyDescent="0.25">
      <c r="E1001" s="2" t="str">
        <f t="shared" si="18"/>
        <v/>
      </c>
      <c r="F1001" s="2" t="str">
        <f>IF(ISBLANK(A1001),"",IF(ISERROR(VLOOKUP(A1001,'Cadastro-Estoque'!A:G,1,FALSE)),"Produto não cadastrado",VLOOKUP(A1001,'Cadastro-Estoque'!A:G,4,FALSE)))</f>
        <v/>
      </c>
      <c r="G1001" s="2" t="str">
        <f>IF(ISBLANK(A1001),"",IF(ISERROR(VLOOKUP(A1001,'Cadastro-Estoque'!A:G,1,FALSE)),"Produto não cadastrado",VLOOKUP(A1001,'Cadastro-Estoque'!A:G,2,FALSE)))</f>
        <v/>
      </c>
      <c r="H1001" s="2" t="str">
        <f>IF(ISERROR(VLOOKUP(A1001,'Cadastro-Estoque'!A:G,1,FALSE)),"",VLOOKUP(A1001,'Cadastro-Estoque'!A:G,3,FALSE))</f>
        <v/>
      </c>
      <c r="I1001" s="209" t="str">
        <f>IF(A1001="","",INDEX(Boletim!F1010:F1119,IFERROR(MATCH(Saidas!A1001,'Cadastro-Estoque'!A1009:A1118,0)," ")))</f>
        <v/>
      </c>
    </row>
    <row r="1002" spans="5:9" ht="18.75" customHeight="1" x14ac:dyDescent="0.25">
      <c r="E1002" s="2" t="str">
        <f t="shared" si="18"/>
        <v/>
      </c>
      <c r="F1002" s="2" t="str">
        <f>IF(ISBLANK(A1002),"",IF(ISERROR(VLOOKUP(A1002,'Cadastro-Estoque'!A:G,1,FALSE)),"Produto não cadastrado",VLOOKUP(A1002,'Cadastro-Estoque'!A:G,4,FALSE)))</f>
        <v/>
      </c>
      <c r="G1002" s="2" t="str">
        <f>IF(ISBLANK(A1002),"",IF(ISERROR(VLOOKUP(A1002,'Cadastro-Estoque'!A:G,1,FALSE)),"Produto não cadastrado",VLOOKUP(A1002,'Cadastro-Estoque'!A:G,2,FALSE)))</f>
        <v/>
      </c>
      <c r="H1002" s="2" t="str">
        <f>IF(ISERROR(VLOOKUP(A1002,'Cadastro-Estoque'!A:G,1,FALSE)),"",VLOOKUP(A1002,'Cadastro-Estoque'!A:G,3,FALSE))</f>
        <v/>
      </c>
      <c r="I1002" s="209" t="str">
        <f>IF(A1002="","",INDEX(Boletim!F1011:F1120,IFERROR(MATCH(Saidas!A1002,'Cadastro-Estoque'!A1010:A1119,0)," ")))</f>
        <v/>
      </c>
    </row>
    <row r="1003" spans="5:9" ht="18.75" customHeight="1" x14ac:dyDescent="0.25">
      <c r="E1003" s="2" t="str">
        <f t="shared" si="18"/>
        <v/>
      </c>
      <c r="F1003" s="2" t="str">
        <f>IF(ISBLANK(A1003),"",IF(ISERROR(VLOOKUP(A1003,'Cadastro-Estoque'!A:G,1,FALSE)),"Produto não cadastrado",VLOOKUP(A1003,'Cadastro-Estoque'!A:G,4,FALSE)))</f>
        <v/>
      </c>
      <c r="G1003" s="2" t="str">
        <f>IF(ISBLANK(A1003),"",IF(ISERROR(VLOOKUP(A1003,'Cadastro-Estoque'!A:G,1,FALSE)),"Produto não cadastrado",VLOOKUP(A1003,'Cadastro-Estoque'!A:G,2,FALSE)))</f>
        <v/>
      </c>
      <c r="H1003" s="2" t="str">
        <f>IF(ISERROR(VLOOKUP(A1003,'Cadastro-Estoque'!A:G,1,FALSE)),"",VLOOKUP(A1003,'Cadastro-Estoque'!A:G,3,FALSE))</f>
        <v/>
      </c>
      <c r="I1003" s="209" t="str">
        <f>IF(A1003="","",INDEX(Boletim!F1012:F1121,IFERROR(MATCH(Saidas!A1003,'Cadastro-Estoque'!A1011:A1120,0)," ")))</f>
        <v/>
      </c>
    </row>
    <row r="1004" spans="5:9" ht="18.75" customHeight="1" x14ac:dyDescent="0.25">
      <c r="E1004" s="2" t="str">
        <f t="shared" si="18"/>
        <v/>
      </c>
      <c r="F1004" s="2" t="str">
        <f>IF(ISBLANK(A1004),"",IF(ISERROR(VLOOKUP(A1004,'Cadastro-Estoque'!A:G,1,FALSE)),"Produto não cadastrado",VLOOKUP(A1004,'Cadastro-Estoque'!A:G,4,FALSE)))</f>
        <v/>
      </c>
      <c r="G1004" s="2" t="str">
        <f>IF(ISBLANK(A1004),"",IF(ISERROR(VLOOKUP(A1004,'Cadastro-Estoque'!A:G,1,FALSE)),"Produto não cadastrado",VLOOKUP(A1004,'Cadastro-Estoque'!A:G,2,FALSE)))</f>
        <v/>
      </c>
      <c r="H1004" s="2" t="str">
        <f>IF(ISERROR(VLOOKUP(A1004,'Cadastro-Estoque'!A:G,1,FALSE)),"",VLOOKUP(A1004,'Cadastro-Estoque'!A:G,3,FALSE))</f>
        <v/>
      </c>
      <c r="I1004" s="209" t="str">
        <f>IF(A1004="","",INDEX(Boletim!F1013:F1122,IFERROR(MATCH(Saidas!A1004,'Cadastro-Estoque'!A1012:A1121,0)," ")))</f>
        <v/>
      </c>
    </row>
    <row r="1005" spans="5:9" ht="18.75" customHeight="1" x14ac:dyDescent="0.25">
      <c r="E1005" s="2" t="str">
        <f t="shared" si="18"/>
        <v/>
      </c>
      <c r="F1005" s="2" t="str">
        <f>IF(ISBLANK(A1005),"",IF(ISERROR(VLOOKUP(A1005,'Cadastro-Estoque'!A:G,1,FALSE)),"Produto não cadastrado",VLOOKUP(A1005,'Cadastro-Estoque'!A:G,4,FALSE)))</f>
        <v/>
      </c>
      <c r="G1005" s="2" t="str">
        <f>IF(ISBLANK(A1005),"",IF(ISERROR(VLOOKUP(A1005,'Cadastro-Estoque'!A:G,1,FALSE)),"Produto não cadastrado",VLOOKUP(A1005,'Cadastro-Estoque'!A:G,2,FALSE)))</f>
        <v/>
      </c>
      <c r="H1005" s="2" t="str">
        <f>IF(ISERROR(VLOOKUP(A1005,'Cadastro-Estoque'!A:G,1,FALSE)),"",VLOOKUP(A1005,'Cadastro-Estoque'!A:G,3,FALSE))</f>
        <v/>
      </c>
      <c r="I1005" s="209" t="str">
        <f>IF(A1005="","",INDEX(Boletim!F1014:F1123,IFERROR(MATCH(Saidas!A1005,'Cadastro-Estoque'!A1013:A1122,0)," ")))</f>
        <v/>
      </c>
    </row>
    <row r="1006" spans="5:9" ht="18.75" customHeight="1" x14ac:dyDescent="0.25">
      <c r="E1006" s="2" t="str">
        <f t="shared" si="18"/>
        <v/>
      </c>
      <c r="F1006" s="2" t="str">
        <f>IF(ISBLANK(A1006),"",IF(ISERROR(VLOOKUP(A1006,'Cadastro-Estoque'!A:G,1,FALSE)),"Produto não cadastrado",VLOOKUP(A1006,'Cadastro-Estoque'!A:G,4,FALSE)))</f>
        <v/>
      </c>
      <c r="G1006" s="2" t="str">
        <f>IF(ISBLANK(A1006),"",IF(ISERROR(VLOOKUP(A1006,'Cadastro-Estoque'!A:G,1,FALSE)),"Produto não cadastrado",VLOOKUP(A1006,'Cadastro-Estoque'!A:G,2,FALSE)))</f>
        <v/>
      </c>
      <c r="H1006" s="2" t="str">
        <f>IF(ISERROR(VLOOKUP(A1006,'Cadastro-Estoque'!A:G,1,FALSE)),"",VLOOKUP(A1006,'Cadastro-Estoque'!A:G,3,FALSE))</f>
        <v/>
      </c>
      <c r="I1006" s="209" t="str">
        <f>IF(A1006="","",INDEX(Boletim!F1015:F1124,IFERROR(MATCH(Saidas!A1006,'Cadastro-Estoque'!A1014:A1123,0)," ")))</f>
        <v/>
      </c>
    </row>
    <row r="1007" spans="5:9" ht="18.75" customHeight="1" x14ac:dyDescent="0.25">
      <c r="E1007" s="2" t="str">
        <f t="shared" si="18"/>
        <v/>
      </c>
      <c r="F1007" s="2" t="str">
        <f>IF(ISBLANK(A1007),"",IF(ISERROR(VLOOKUP(A1007,'Cadastro-Estoque'!A:G,1,FALSE)),"Produto não cadastrado",VLOOKUP(A1007,'Cadastro-Estoque'!A:G,4,FALSE)))</f>
        <v/>
      </c>
      <c r="G1007" s="2" t="str">
        <f>IF(ISBLANK(A1007),"",IF(ISERROR(VLOOKUP(A1007,'Cadastro-Estoque'!A:G,1,FALSE)),"Produto não cadastrado",VLOOKUP(A1007,'Cadastro-Estoque'!A:G,2,FALSE)))</f>
        <v/>
      </c>
      <c r="H1007" s="2" t="str">
        <f>IF(ISERROR(VLOOKUP(A1007,'Cadastro-Estoque'!A:G,1,FALSE)),"",VLOOKUP(A1007,'Cadastro-Estoque'!A:G,3,FALSE))</f>
        <v/>
      </c>
      <c r="I1007" s="209" t="str">
        <f>IF(A1007="","",INDEX(Boletim!F1016:F1125,IFERROR(MATCH(Saidas!A1007,'Cadastro-Estoque'!A1015:A1124,0)," ")))</f>
        <v/>
      </c>
    </row>
    <row r="1008" spans="5:9" ht="18.75" customHeight="1" x14ac:dyDescent="0.25">
      <c r="E1008" s="2" t="str">
        <f t="shared" si="18"/>
        <v/>
      </c>
      <c r="F1008" s="2" t="str">
        <f>IF(ISBLANK(A1008),"",IF(ISERROR(VLOOKUP(A1008,'Cadastro-Estoque'!A:G,1,FALSE)),"Produto não cadastrado",VLOOKUP(A1008,'Cadastro-Estoque'!A:G,4,FALSE)))</f>
        <v/>
      </c>
      <c r="G1008" s="2" t="str">
        <f>IF(ISBLANK(A1008),"",IF(ISERROR(VLOOKUP(A1008,'Cadastro-Estoque'!A:G,1,FALSE)),"Produto não cadastrado",VLOOKUP(A1008,'Cadastro-Estoque'!A:G,2,FALSE)))</f>
        <v/>
      </c>
      <c r="H1008" s="2" t="str">
        <f>IF(ISERROR(VLOOKUP(A1008,'Cadastro-Estoque'!A:G,1,FALSE)),"",VLOOKUP(A1008,'Cadastro-Estoque'!A:G,3,FALSE))</f>
        <v/>
      </c>
      <c r="I1008" s="209" t="str">
        <f>IF(A1008="","",INDEX(Boletim!F1017:F1126,IFERROR(MATCH(Saidas!A1008,'Cadastro-Estoque'!A1016:A1125,0)," ")))</f>
        <v/>
      </c>
    </row>
    <row r="1009" spans="5:9" ht="18.75" customHeight="1" x14ac:dyDescent="0.25">
      <c r="E1009" s="2" t="str">
        <f t="shared" si="18"/>
        <v/>
      </c>
      <c r="F1009" s="2" t="str">
        <f>IF(ISBLANK(A1009),"",IF(ISERROR(VLOOKUP(A1009,'Cadastro-Estoque'!A:G,1,FALSE)),"Produto não cadastrado",VLOOKUP(A1009,'Cadastro-Estoque'!A:G,4,FALSE)))</f>
        <v/>
      </c>
      <c r="G1009" s="2" t="str">
        <f>IF(ISBLANK(A1009),"",IF(ISERROR(VLOOKUP(A1009,'Cadastro-Estoque'!A:G,1,FALSE)),"Produto não cadastrado",VLOOKUP(A1009,'Cadastro-Estoque'!A:G,2,FALSE)))</f>
        <v/>
      </c>
      <c r="H1009" s="2" t="str">
        <f>IF(ISERROR(VLOOKUP(A1009,'Cadastro-Estoque'!A:G,1,FALSE)),"",VLOOKUP(A1009,'Cadastro-Estoque'!A:G,3,FALSE))</f>
        <v/>
      </c>
      <c r="I1009" s="209" t="str">
        <f>IF(A1009="","",INDEX(Boletim!F1018:F1127,IFERROR(MATCH(Saidas!A1009,'Cadastro-Estoque'!A1017:A1126,0)," ")))</f>
        <v/>
      </c>
    </row>
    <row r="1010" spans="5:9" ht="18.75" customHeight="1" x14ac:dyDescent="0.25">
      <c r="E1010" s="2" t="str">
        <f t="shared" si="18"/>
        <v/>
      </c>
      <c r="F1010" s="2" t="str">
        <f>IF(ISBLANK(A1010),"",IF(ISERROR(VLOOKUP(A1010,'Cadastro-Estoque'!A:G,1,FALSE)),"Produto não cadastrado",VLOOKUP(A1010,'Cadastro-Estoque'!A:G,4,FALSE)))</f>
        <v/>
      </c>
      <c r="G1010" s="2" t="str">
        <f>IF(ISBLANK(A1010),"",IF(ISERROR(VLOOKUP(A1010,'Cadastro-Estoque'!A:G,1,FALSE)),"Produto não cadastrado",VLOOKUP(A1010,'Cadastro-Estoque'!A:G,2,FALSE)))</f>
        <v/>
      </c>
      <c r="H1010" s="2" t="str">
        <f>IF(ISERROR(VLOOKUP(A1010,'Cadastro-Estoque'!A:G,1,FALSE)),"",VLOOKUP(A1010,'Cadastro-Estoque'!A:G,3,FALSE))</f>
        <v/>
      </c>
      <c r="I1010" s="209" t="str">
        <f>IF(A1010="","",INDEX(Boletim!F1019:F1128,IFERROR(MATCH(Saidas!A1010,'Cadastro-Estoque'!A1018:A1127,0)," ")))</f>
        <v/>
      </c>
    </row>
    <row r="1011" spans="5:9" ht="18.75" customHeight="1" x14ac:dyDescent="0.25">
      <c r="E1011" s="2" t="str">
        <f t="shared" si="18"/>
        <v/>
      </c>
      <c r="F1011" s="2" t="str">
        <f>IF(ISBLANK(A1011),"",IF(ISERROR(VLOOKUP(A1011,'Cadastro-Estoque'!A:G,1,FALSE)),"Produto não cadastrado",VLOOKUP(A1011,'Cadastro-Estoque'!A:G,4,FALSE)))</f>
        <v/>
      </c>
      <c r="G1011" s="2" t="str">
        <f>IF(ISBLANK(A1011),"",IF(ISERROR(VLOOKUP(A1011,'Cadastro-Estoque'!A:G,1,FALSE)),"Produto não cadastrado",VLOOKUP(A1011,'Cadastro-Estoque'!A:G,2,FALSE)))</f>
        <v/>
      </c>
      <c r="H1011" s="2" t="str">
        <f>IF(ISERROR(VLOOKUP(A1011,'Cadastro-Estoque'!A:G,1,FALSE)),"",VLOOKUP(A1011,'Cadastro-Estoque'!A:G,3,FALSE))</f>
        <v/>
      </c>
      <c r="I1011" s="209" t="str">
        <f>IF(A1011="","",INDEX(Boletim!F1020:F1129,IFERROR(MATCH(Saidas!A1011,'Cadastro-Estoque'!A1019:A1128,0)," ")))</f>
        <v/>
      </c>
    </row>
    <row r="1012" spans="5:9" ht="18.75" customHeight="1" x14ac:dyDescent="0.25">
      <c r="E1012" s="2" t="str">
        <f t="shared" si="18"/>
        <v/>
      </c>
      <c r="F1012" s="2" t="str">
        <f>IF(ISBLANK(A1012),"",IF(ISERROR(VLOOKUP(A1012,'Cadastro-Estoque'!A:G,1,FALSE)),"Produto não cadastrado",VLOOKUP(A1012,'Cadastro-Estoque'!A:G,4,FALSE)))</f>
        <v/>
      </c>
      <c r="G1012" s="2" t="str">
        <f>IF(ISBLANK(A1012),"",IF(ISERROR(VLOOKUP(A1012,'Cadastro-Estoque'!A:G,1,FALSE)),"Produto não cadastrado",VLOOKUP(A1012,'Cadastro-Estoque'!A:G,2,FALSE)))</f>
        <v/>
      </c>
      <c r="H1012" s="2" t="str">
        <f>IF(ISERROR(VLOOKUP(A1012,'Cadastro-Estoque'!A:G,1,FALSE)),"",VLOOKUP(A1012,'Cadastro-Estoque'!A:G,3,FALSE))</f>
        <v/>
      </c>
      <c r="I1012" s="209" t="str">
        <f>IF(A1012="","",INDEX(Boletim!F1021:F1130,IFERROR(MATCH(Saidas!A1012,'Cadastro-Estoque'!A1020:A1129,0)," ")))</f>
        <v/>
      </c>
    </row>
    <row r="1013" spans="5:9" ht="18.75" customHeight="1" x14ac:dyDescent="0.25">
      <c r="E1013" s="2" t="str">
        <f t="shared" si="18"/>
        <v/>
      </c>
      <c r="F1013" s="2" t="str">
        <f>IF(ISBLANK(A1013),"",IF(ISERROR(VLOOKUP(A1013,'Cadastro-Estoque'!A:G,1,FALSE)),"Produto não cadastrado",VLOOKUP(A1013,'Cadastro-Estoque'!A:G,4,FALSE)))</f>
        <v/>
      </c>
      <c r="G1013" s="2" t="str">
        <f>IF(ISBLANK(A1013),"",IF(ISERROR(VLOOKUP(A1013,'Cadastro-Estoque'!A:G,1,FALSE)),"Produto não cadastrado",VLOOKUP(A1013,'Cadastro-Estoque'!A:G,2,FALSE)))</f>
        <v/>
      </c>
      <c r="H1013" s="2" t="str">
        <f>IF(ISERROR(VLOOKUP(A1013,'Cadastro-Estoque'!A:G,1,FALSE)),"",VLOOKUP(A1013,'Cadastro-Estoque'!A:G,3,FALSE))</f>
        <v/>
      </c>
      <c r="I1013" s="209" t="str">
        <f>IF(A1013="","",INDEX(Boletim!F1022:F1131,IFERROR(MATCH(Saidas!A1013,'Cadastro-Estoque'!A1021:A1130,0)," ")))</f>
        <v/>
      </c>
    </row>
    <row r="1014" spans="5:9" ht="18.75" customHeight="1" x14ac:dyDescent="0.25">
      <c r="E1014" s="2" t="str">
        <f t="shared" si="18"/>
        <v/>
      </c>
      <c r="F1014" s="2" t="str">
        <f>IF(ISBLANK(A1014),"",IF(ISERROR(VLOOKUP(A1014,'Cadastro-Estoque'!A:G,1,FALSE)),"Produto não cadastrado",VLOOKUP(A1014,'Cadastro-Estoque'!A:G,4,FALSE)))</f>
        <v/>
      </c>
      <c r="G1014" s="2" t="str">
        <f>IF(ISBLANK(A1014),"",IF(ISERROR(VLOOKUP(A1014,'Cadastro-Estoque'!A:G,1,FALSE)),"Produto não cadastrado",VLOOKUP(A1014,'Cadastro-Estoque'!A:G,2,FALSE)))</f>
        <v/>
      </c>
      <c r="H1014" s="2" t="str">
        <f>IF(ISERROR(VLOOKUP(A1014,'Cadastro-Estoque'!A:G,1,FALSE)),"",VLOOKUP(A1014,'Cadastro-Estoque'!A:G,3,FALSE))</f>
        <v/>
      </c>
      <c r="I1014" s="209" t="str">
        <f>IF(A1014="","",INDEX(Boletim!F1023:F1132,IFERROR(MATCH(Saidas!A1014,'Cadastro-Estoque'!A1022:A1131,0)," ")))</f>
        <v/>
      </c>
    </row>
    <row r="1015" spans="5:9" ht="18.75" customHeight="1" x14ac:dyDescent="0.25">
      <c r="E1015" s="2" t="str">
        <f t="shared" si="18"/>
        <v/>
      </c>
      <c r="F1015" s="2" t="str">
        <f>IF(ISBLANK(A1015),"",IF(ISERROR(VLOOKUP(A1015,'Cadastro-Estoque'!A:G,1,FALSE)),"Produto não cadastrado",VLOOKUP(A1015,'Cadastro-Estoque'!A:G,4,FALSE)))</f>
        <v/>
      </c>
      <c r="G1015" s="2" t="str">
        <f>IF(ISBLANK(A1015),"",IF(ISERROR(VLOOKUP(A1015,'Cadastro-Estoque'!A:G,1,FALSE)),"Produto não cadastrado",VLOOKUP(A1015,'Cadastro-Estoque'!A:G,2,FALSE)))</f>
        <v/>
      </c>
      <c r="H1015" s="2" t="str">
        <f>IF(ISERROR(VLOOKUP(A1015,'Cadastro-Estoque'!A:G,1,FALSE)),"",VLOOKUP(A1015,'Cadastro-Estoque'!A:G,3,FALSE))</f>
        <v/>
      </c>
      <c r="I1015" s="209" t="str">
        <f>IF(A1015="","",INDEX(Boletim!F1024:F1133,IFERROR(MATCH(Saidas!A1015,'Cadastro-Estoque'!A1023:A1132,0)," ")))</f>
        <v/>
      </c>
    </row>
    <row r="1016" spans="5:9" ht="18.75" customHeight="1" x14ac:dyDescent="0.25">
      <c r="E1016" s="2" t="str">
        <f t="shared" si="18"/>
        <v/>
      </c>
      <c r="F1016" s="2" t="str">
        <f>IF(ISBLANK(A1016),"",IF(ISERROR(VLOOKUP(A1016,'Cadastro-Estoque'!A:G,1,FALSE)),"Produto não cadastrado",VLOOKUP(A1016,'Cadastro-Estoque'!A:G,4,FALSE)))</f>
        <v/>
      </c>
      <c r="G1016" s="2" t="str">
        <f>IF(ISBLANK(A1016),"",IF(ISERROR(VLOOKUP(A1016,'Cadastro-Estoque'!A:G,1,FALSE)),"Produto não cadastrado",VLOOKUP(A1016,'Cadastro-Estoque'!A:G,2,FALSE)))</f>
        <v/>
      </c>
      <c r="H1016" s="2" t="str">
        <f>IF(ISERROR(VLOOKUP(A1016,'Cadastro-Estoque'!A:G,1,FALSE)),"",VLOOKUP(A1016,'Cadastro-Estoque'!A:G,3,FALSE))</f>
        <v/>
      </c>
      <c r="I1016" s="209" t="str">
        <f>IF(A1016="","",INDEX(Boletim!F1025:F1134,IFERROR(MATCH(Saidas!A1016,'Cadastro-Estoque'!A1024:A1133,0)," ")))</f>
        <v/>
      </c>
    </row>
    <row r="1017" spans="5:9" ht="18.75" customHeight="1" x14ac:dyDescent="0.25">
      <c r="E1017" s="2" t="str">
        <f t="shared" si="18"/>
        <v/>
      </c>
      <c r="F1017" s="2" t="str">
        <f>IF(ISBLANK(A1017),"",IF(ISERROR(VLOOKUP(A1017,'Cadastro-Estoque'!A:G,1,FALSE)),"Produto não cadastrado",VLOOKUP(A1017,'Cadastro-Estoque'!A:G,4,FALSE)))</f>
        <v/>
      </c>
      <c r="G1017" s="2" t="str">
        <f>IF(ISBLANK(A1017),"",IF(ISERROR(VLOOKUP(A1017,'Cadastro-Estoque'!A:G,1,FALSE)),"Produto não cadastrado",VLOOKUP(A1017,'Cadastro-Estoque'!A:G,2,FALSE)))</f>
        <v/>
      </c>
      <c r="H1017" s="2" t="str">
        <f>IF(ISERROR(VLOOKUP(A1017,'Cadastro-Estoque'!A:G,1,FALSE)),"",VLOOKUP(A1017,'Cadastro-Estoque'!A:G,3,FALSE))</f>
        <v/>
      </c>
      <c r="I1017" s="209" t="str">
        <f>IF(A1017="","",INDEX(Boletim!F1026:F1135,IFERROR(MATCH(Saidas!A1017,'Cadastro-Estoque'!A1025:A1134,0)," ")))</f>
        <v/>
      </c>
    </row>
    <row r="1018" spans="5:9" ht="18.75" customHeight="1" x14ac:dyDescent="0.25">
      <c r="E1018" s="2" t="str">
        <f t="shared" si="18"/>
        <v/>
      </c>
      <c r="F1018" s="2" t="str">
        <f>IF(ISBLANK(A1018),"",IF(ISERROR(VLOOKUP(A1018,'Cadastro-Estoque'!A:G,1,FALSE)),"Produto não cadastrado",VLOOKUP(A1018,'Cadastro-Estoque'!A:G,4,FALSE)))</f>
        <v/>
      </c>
      <c r="G1018" s="2" t="str">
        <f>IF(ISBLANK(A1018),"",IF(ISERROR(VLOOKUP(A1018,'Cadastro-Estoque'!A:G,1,FALSE)),"Produto não cadastrado",VLOOKUP(A1018,'Cadastro-Estoque'!A:G,2,FALSE)))</f>
        <v/>
      </c>
      <c r="H1018" s="2" t="str">
        <f>IF(ISERROR(VLOOKUP(A1018,'Cadastro-Estoque'!A:G,1,FALSE)),"",VLOOKUP(A1018,'Cadastro-Estoque'!A:G,3,FALSE))</f>
        <v/>
      </c>
      <c r="I1018" s="209" t="str">
        <f>IF(A1018="","",INDEX(Boletim!F1027:F1136,IFERROR(MATCH(Saidas!A1018,'Cadastro-Estoque'!A1026:A1135,0)," ")))</f>
        <v/>
      </c>
    </row>
    <row r="1019" spans="5:9" ht="18.75" customHeight="1" x14ac:dyDescent="0.25">
      <c r="E1019" s="2" t="str">
        <f t="shared" si="18"/>
        <v/>
      </c>
      <c r="F1019" s="2" t="str">
        <f>IF(ISBLANK(A1019),"",IF(ISERROR(VLOOKUP(A1019,'Cadastro-Estoque'!A:G,1,FALSE)),"Produto não cadastrado",VLOOKUP(A1019,'Cadastro-Estoque'!A:G,4,FALSE)))</f>
        <v/>
      </c>
      <c r="G1019" s="2" t="str">
        <f>IF(ISBLANK(A1019),"",IF(ISERROR(VLOOKUP(A1019,'Cadastro-Estoque'!A:G,1,FALSE)),"Produto não cadastrado",VLOOKUP(A1019,'Cadastro-Estoque'!A:G,2,FALSE)))</f>
        <v/>
      </c>
      <c r="H1019" s="2" t="str">
        <f>IF(ISERROR(VLOOKUP(A1019,'Cadastro-Estoque'!A:G,1,FALSE)),"",VLOOKUP(A1019,'Cadastro-Estoque'!A:G,3,FALSE))</f>
        <v/>
      </c>
      <c r="I1019" s="209" t="str">
        <f>IF(A1019="","",INDEX(Boletim!F1028:F1137,IFERROR(MATCH(Saidas!A1019,'Cadastro-Estoque'!A1027:A1136,0)," ")))</f>
        <v/>
      </c>
    </row>
    <row r="1020" spans="5:9" ht="18.75" customHeight="1" x14ac:dyDescent="0.25">
      <c r="E1020" s="2" t="str">
        <f t="shared" si="18"/>
        <v/>
      </c>
      <c r="F1020" s="2" t="str">
        <f>IF(ISBLANK(A1020),"",IF(ISERROR(VLOOKUP(A1020,'Cadastro-Estoque'!A:G,1,FALSE)),"Produto não cadastrado",VLOOKUP(A1020,'Cadastro-Estoque'!A:G,4,FALSE)))</f>
        <v/>
      </c>
      <c r="G1020" s="2" t="str">
        <f>IF(ISBLANK(A1020),"",IF(ISERROR(VLOOKUP(A1020,'Cadastro-Estoque'!A:G,1,FALSE)),"Produto não cadastrado",VLOOKUP(A1020,'Cadastro-Estoque'!A:G,2,FALSE)))</f>
        <v/>
      </c>
      <c r="H1020" s="2" t="str">
        <f>IF(ISERROR(VLOOKUP(A1020,'Cadastro-Estoque'!A:G,1,FALSE)),"",VLOOKUP(A1020,'Cadastro-Estoque'!A:G,3,FALSE))</f>
        <v/>
      </c>
      <c r="I1020" s="209" t="str">
        <f>IF(A1020="","",INDEX(Boletim!F1029:F1138,IFERROR(MATCH(Saidas!A1020,'Cadastro-Estoque'!A1028:A1137,0)," ")))</f>
        <v/>
      </c>
    </row>
    <row r="1021" spans="5:9" ht="18.75" customHeight="1" x14ac:dyDescent="0.25">
      <c r="E1021" s="2" t="str">
        <f t="shared" si="18"/>
        <v/>
      </c>
      <c r="F1021" s="2" t="str">
        <f>IF(ISBLANK(A1021),"",IF(ISERROR(VLOOKUP(A1021,'Cadastro-Estoque'!A:G,1,FALSE)),"Produto não cadastrado",VLOOKUP(A1021,'Cadastro-Estoque'!A:G,4,FALSE)))</f>
        <v/>
      </c>
      <c r="G1021" s="2" t="str">
        <f>IF(ISBLANK(A1021),"",IF(ISERROR(VLOOKUP(A1021,'Cadastro-Estoque'!A:G,1,FALSE)),"Produto não cadastrado",VLOOKUP(A1021,'Cadastro-Estoque'!A:G,2,FALSE)))</f>
        <v/>
      </c>
      <c r="H1021" s="2" t="str">
        <f>IF(ISERROR(VLOOKUP(A1021,'Cadastro-Estoque'!A:G,1,FALSE)),"",VLOOKUP(A1021,'Cadastro-Estoque'!A:G,3,FALSE))</f>
        <v/>
      </c>
      <c r="I1021" s="209" t="str">
        <f>IF(A1021="","",INDEX(Boletim!F1030:F1139,IFERROR(MATCH(Saidas!A1021,'Cadastro-Estoque'!A1029:A1138,0)," ")))</f>
        <v/>
      </c>
    </row>
    <row r="1022" spans="5:9" ht="18.75" customHeight="1" x14ac:dyDescent="0.25">
      <c r="E1022" s="2" t="str">
        <f t="shared" si="18"/>
        <v/>
      </c>
      <c r="F1022" s="2" t="str">
        <f>IF(ISBLANK(A1022),"",IF(ISERROR(VLOOKUP(A1022,'Cadastro-Estoque'!A:G,1,FALSE)),"Produto não cadastrado",VLOOKUP(A1022,'Cadastro-Estoque'!A:G,4,FALSE)))</f>
        <v/>
      </c>
      <c r="G1022" s="2" t="str">
        <f>IF(ISBLANK(A1022),"",IF(ISERROR(VLOOKUP(A1022,'Cadastro-Estoque'!A:G,1,FALSE)),"Produto não cadastrado",VLOOKUP(A1022,'Cadastro-Estoque'!A:G,2,FALSE)))</f>
        <v/>
      </c>
      <c r="H1022" s="2" t="str">
        <f>IF(ISERROR(VLOOKUP(A1022,'Cadastro-Estoque'!A:G,1,FALSE)),"",VLOOKUP(A1022,'Cadastro-Estoque'!A:G,3,FALSE))</f>
        <v/>
      </c>
      <c r="I1022" s="209" t="str">
        <f>IF(A1022="","",INDEX(Boletim!F1031:F1140,IFERROR(MATCH(Saidas!A1022,'Cadastro-Estoque'!A1030:A1139,0)," ")))</f>
        <v/>
      </c>
    </row>
    <row r="1023" spans="5:9" ht="18.75" customHeight="1" x14ac:dyDescent="0.25">
      <c r="E1023" s="2" t="str">
        <f t="shared" si="18"/>
        <v/>
      </c>
      <c r="F1023" s="2" t="str">
        <f>IF(ISBLANK(A1023),"",IF(ISERROR(VLOOKUP(A1023,'Cadastro-Estoque'!A:G,1,FALSE)),"Produto não cadastrado",VLOOKUP(A1023,'Cadastro-Estoque'!A:G,4,FALSE)))</f>
        <v/>
      </c>
      <c r="G1023" s="2" t="str">
        <f>IF(ISBLANK(A1023),"",IF(ISERROR(VLOOKUP(A1023,'Cadastro-Estoque'!A:G,1,FALSE)),"Produto não cadastrado",VLOOKUP(A1023,'Cadastro-Estoque'!A:G,2,FALSE)))</f>
        <v/>
      </c>
      <c r="H1023" s="2" t="str">
        <f>IF(ISERROR(VLOOKUP(A1023,'Cadastro-Estoque'!A:G,1,FALSE)),"",VLOOKUP(A1023,'Cadastro-Estoque'!A:G,3,FALSE))</f>
        <v/>
      </c>
      <c r="I1023" s="209" t="str">
        <f>IF(A1023="","",INDEX(Boletim!F1032:F1141,IFERROR(MATCH(Saidas!A1023,'Cadastro-Estoque'!A1031:A1140,0)," ")))</f>
        <v/>
      </c>
    </row>
    <row r="1024" spans="5:9" ht="18.75" customHeight="1" x14ac:dyDescent="0.25">
      <c r="E1024" s="2" t="str">
        <f t="shared" si="18"/>
        <v/>
      </c>
      <c r="F1024" s="2" t="str">
        <f>IF(ISBLANK(A1024),"",IF(ISERROR(VLOOKUP(A1024,'Cadastro-Estoque'!A:G,1,FALSE)),"Produto não cadastrado",VLOOKUP(A1024,'Cadastro-Estoque'!A:G,4,FALSE)))</f>
        <v/>
      </c>
      <c r="G1024" s="2" t="str">
        <f>IF(ISBLANK(A1024),"",IF(ISERROR(VLOOKUP(A1024,'Cadastro-Estoque'!A:G,1,FALSE)),"Produto não cadastrado",VLOOKUP(A1024,'Cadastro-Estoque'!A:G,2,FALSE)))</f>
        <v/>
      </c>
      <c r="H1024" s="2" t="str">
        <f>IF(ISERROR(VLOOKUP(A1024,'Cadastro-Estoque'!A:G,1,FALSE)),"",VLOOKUP(A1024,'Cadastro-Estoque'!A:G,3,FALSE))</f>
        <v/>
      </c>
      <c r="I1024" s="209" t="str">
        <f>IF(A1024="","",INDEX(Boletim!F1033:F1142,IFERROR(MATCH(Saidas!A1024,'Cadastro-Estoque'!A1032:A1141,0)," ")))</f>
        <v/>
      </c>
    </row>
    <row r="1025" spans="5:9" ht="18.75" customHeight="1" x14ac:dyDescent="0.25">
      <c r="E1025" s="2" t="str">
        <f t="shared" si="18"/>
        <v/>
      </c>
      <c r="F1025" s="2" t="str">
        <f>IF(ISBLANK(A1025),"",IF(ISERROR(VLOOKUP(A1025,'Cadastro-Estoque'!A:G,1,FALSE)),"Produto não cadastrado",VLOOKUP(A1025,'Cadastro-Estoque'!A:G,4,FALSE)))</f>
        <v/>
      </c>
      <c r="G1025" s="2" t="str">
        <f>IF(ISBLANK(A1025),"",IF(ISERROR(VLOOKUP(A1025,'Cadastro-Estoque'!A:G,1,FALSE)),"Produto não cadastrado",VLOOKUP(A1025,'Cadastro-Estoque'!A:G,2,FALSE)))</f>
        <v/>
      </c>
      <c r="H1025" s="2" t="str">
        <f>IF(ISERROR(VLOOKUP(A1025,'Cadastro-Estoque'!A:G,1,FALSE)),"",VLOOKUP(A1025,'Cadastro-Estoque'!A:G,3,FALSE))</f>
        <v/>
      </c>
      <c r="I1025" s="209" t="str">
        <f>IF(A1025="","",INDEX(Boletim!F1034:F1143,IFERROR(MATCH(Saidas!A1025,'Cadastro-Estoque'!A1033:A1142,0)," ")))</f>
        <v/>
      </c>
    </row>
    <row r="1026" spans="5:9" ht="18.75" customHeight="1" x14ac:dyDescent="0.25">
      <c r="E1026" s="2" t="str">
        <f t="shared" si="18"/>
        <v/>
      </c>
      <c r="F1026" s="2" t="str">
        <f>IF(ISBLANK(A1026),"",IF(ISERROR(VLOOKUP(A1026,'Cadastro-Estoque'!A:G,1,FALSE)),"Produto não cadastrado",VLOOKUP(A1026,'Cadastro-Estoque'!A:G,4,FALSE)))</f>
        <v/>
      </c>
      <c r="G1026" s="2" t="str">
        <f>IF(ISBLANK(A1026),"",IF(ISERROR(VLOOKUP(A1026,'Cadastro-Estoque'!A:G,1,FALSE)),"Produto não cadastrado",VLOOKUP(A1026,'Cadastro-Estoque'!A:G,2,FALSE)))</f>
        <v/>
      </c>
      <c r="H1026" s="2" t="str">
        <f>IF(ISERROR(VLOOKUP(A1026,'Cadastro-Estoque'!A:G,1,FALSE)),"",VLOOKUP(A1026,'Cadastro-Estoque'!A:G,3,FALSE))</f>
        <v/>
      </c>
      <c r="I1026" s="209" t="str">
        <f>IF(A1026="","",INDEX(Boletim!F1035:F1144,IFERROR(MATCH(Saidas!A1026,'Cadastro-Estoque'!A1034:A1143,0)," ")))</f>
        <v/>
      </c>
    </row>
    <row r="1027" spans="5:9" ht="18.75" customHeight="1" x14ac:dyDescent="0.25">
      <c r="E1027" s="2" t="str">
        <f t="shared" si="18"/>
        <v/>
      </c>
      <c r="F1027" s="2" t="str">
        <f>IF(ISBLANK(A1027),"",IF(ISERROR(VLOOKUP(A1027,'Cadastro-Estoque'!A:G,1,FALSE)),"Produto não cadastrado",VLOOKUP(A1027,'Cadastro-Estoque'!A:G,4,FALSE)))</f>
        <v/>
      </c>
      <c r="G1027" s="2" t="str">
        <f>IF(ISBLANK(A1027),"",IF(ISERROR(VLOOKUP(A1027,'Cadastro-Estoque'!A:G,1,FALSE)),"Produto não cadastrado",VLOOKUP(A1027,'Cadastro-Estoque'!A:G,2,FALSE)))</f>
        <v/>
      </c>
      <c r="H1027" s="2" t="str">
        <f>IF(ISERROR(VLOOKUP(A1027,'Cadastro-Estoque'!A:G,1,FALSE)),"",VLOOKUP(A1027,'Cadastro-Estoque'!A:G,3,FALSE))</f>
        <v/>
      </c>
      <c r="I1027" s="209" t="str">
        <f>IF(A1027="","",INDEX(Boletim!F1036:F1145,IFERROR(MATCH(Saidas!A1027,'Cadastro-Estoque'!A1035:A1144,0)," ")))</f>
        <v/>
      </c>
    </row>
    <row r="1028" spans="5:9" ht="18.75" customHeight="1" x14ac:dyDescent="0.25">
      <c r="E1028" s="2" t="str">
        <f t="shared" ref="E1028:E1091" si="19">IF(ISBLANK(A1028),"",C1028*D1028)</f>
        <v/>
      </c>
      <c r="F1028" s="2" t="str">
        <f>IF(ISBLANK(A1028),"",IF(ISERROR(VLOOKUP(A1028,'Cadastro-Estoque'!A:G,1,FALSE)),"Produto não cadastrado",VLOOKUP(A1028,'Cadastro-Estoque'!A:G,4,FALSE)))</f>
        <v/>
      </c>
      <c r="G1028" s="2" t="str">
        <f>IF(ISBLANK(A1028),"",IF(ISERROR(VLOOKUP(A1028,'Cadastro-Estoque'!A:G,1,FALSE)),"Produto não cadastrado",VLOOKUP(A1028,'Cadastro-Estoque'!A:G,2,FALSE)))</f>
        <v/>
      </c>
      <c r="H1028" s="2" t="str">
        <f>IF(ISERROR(VLOOKUP(A1028,'Cadastro-Estoque'!A:G,1,FALSE)),"",VLOOKUP(A1028,'Cadastro-Estoque'!A:G,3,FALSE))</f>
        <v/>
      </c>
      <c r="I1028" s="209" t="str">
        <f>IF(A1028="","",INDEX(Boletim!F1037:F1146,IFERROR(MATCH(Saidas!A1028,'Cadastro-Estoque'!A1036:A1145,0)," ")))</f>
        <v/>
      </c>
    </row>
    <row r="1029" spans="5:9" ht="18.75" customHeight="1" x14ac:dyDescent="0.25">
      <c r="E1029" s="2" t="str">
        <f t="shared" si="19"/>
        <v/>
      </c>
      <c r="F1029" s="2" t="str">
        <f>IF(ISBLANK(A1029),"",IF(ISERROR(VLOOKUP(A1029,'Cadastro-Estoque'!A:G,1,FALSE)),"Produto não cadastrado",VLOOKUP(A1029,'Cadastro-Estoque'!A:G,4,FALSE)))</f>
        <v/>
      </c>
      <c r="G1029" s="2" t="str">
        <f>IF(ISBLANK(A1029),"",IF(ISERROR(VLOOKUP(A1029,'Cadastro-Estoque'!A:G,1,FALSE)),"Produto não cadastrado",VLOOKUP(A1029,'Cadastro-Estoque'!A:G,2,FALSE)))</f>
        <v/>
      </c>
      <c r="H1029" s="2" t="str">
        <f>IF(ISERROR(VLOOKUP(A1029,'Cadastro-Estoque'!A:G,1,FALSE)),"",VLOOKUP(A1029,'Cadastro-Estoque'!A:G,3,FALSE))</f>
        <v/>
      </c>
      <c r="I1029" s="209" t="str">
        <f>IF(A1029="","",INDEX(Boletim!F1038:F1147,IFERROR(MATCH(Saidas!A1029,'Cadastro-Estoque'!A1037:A1146,0)," ")))</f>
        <v/>
      </c>
    </row>
    <row r="1030" spans="5:9" ht="18.75" customHeight="1" x14ac:dyDescent="0.25">
      <c r="E1030" s="2" t="str">
        <f t="shared" si="19"/>
        <v/>
      </c>
      <c r="F1030" s="2" t="str">
        <f>IF(ISBLANK(A1030),"",IF(ISERROR(VLOOKUP(A1030,'Cadastro-Estoque'!A:G,1,FALSE)),"Produto não cadastrado",VLOOKUP(A1030,'Cadastro-Estoque'!A:G,4,FALSE)))</f>
        <v/>
      </c>
      <c r="G1030" s="2" t="str">
        <f>IF(ISBLANK(A1030),"",IF(ISERROR(VLOOKUP(A1030,'Cadastro-Estoque'!A:G,1,FALSE)),"Produto não cadastrado",VLOOKUP(A1030,'Cadastro-Estoque'!A:G,2,FALSE)))</f>
        <v/>
      </c>
      <c r="H1030" s="2" t="str">
        <f>IF(ISERROR(VLOOKUP(A1030,'Cadastro-Estoque'!A:G,1,FALSE)),"",VLOOKUP(A1030,'Cadastro-Estoque'!A:G,3,FALSE))</f>
        <v/>
      </c>
      <c r="I1030" s="209" t="str">
        <f>IF(A1030="","",INDEX(Boletim!F1039:F1148,IFERROR(MATCH(Saidas!A1030,'Cadastro-Estoque'!A1038:A1147,0)," ")))</f>
        <v/>
      </c>
    </row>
    <row r="1031" spans="5:9" ht="18.75" customHeight="1" x14ac:dyDescent="0.25">
      <c r="E1031" s="2" t="str">
        <f t="shared" si="19"/>
        <v/>
      </c>
      <c r="F1031" s="2" t="str">
        <f>IF(ISBLANK(A1031),"",IF(ISERROR(VLOOKUP(A1031,'Cadastro-Estoque'!A:G,1,FALSE)),"Produto não cadastrado",VLOOKUP(A1031,'Cadastro-Estoque'!A:G,4,FALSE)))</f>
        <v/>
      </c>
      <c r="G1031" s="2" t="str">
        <f>IF(ISBLANK(A1031),"",IF(ISERROR(VLOOKUP(A1031,'Cadastro-Estoque'!A:G,1,FALSE)),"Produto não cadastrado",VLOOKUP(A1031,'Cadastro-Estoque'!A:G,2,FALSE)))</f>
        <v/>
      </c>
      <c r="H1031" s="2" t="str">
        <f>IF(ISERROR(VLOOKUP(A1031,'Cadastro-Estoque'!A:G,1,FALSE)),"",VLOOKUP(A1031,'Cadastro-Estoque'!A:G,3,FALSE))</f>
        <v/>
      </c>
      <c r="I1031" s="209" t="str">
        <f>IF(A1031="","",INDEX(Boletim!F1040:F1149,IFERROR(MATCH(Saidas!A1031,'Cadastro-Estoque'!A1039:A1148,0)," ")))</f>
        <v/>
      </c>
    </row>
    <row r="1032" spans="5:9" ht="18.75" customHeight="1" x14ac:dyDescent="0.25">
      <c r="E1032" s="2" t="str">
        <f t="shared" si="19"/>
        <v/>
      </c>
      <c r="F1032" s="2" t="str">
        <f>IF(ISBLANK(A1032),"",IF(ISERROR(VLOOKUP(A1032,'Cadastro-Estoque'!A:G,1,FALSE)),"Produto não cadastrado",VLOOKUP(A1032,'Cadastro-Estoque'!A:G,4,FALSE)))</f>
        <v/>
      </c>
      <c r="G1032" s="2" t="str">
        <f>IF(ISBLANK(A1032),"",IF(ISERROR(VLOOKUP(A1032,'Cadastro-Estoque'!A:G,1,FALSE)),"Produto não cadastrado",VLOOKUP(A1032,'Cadastro-Estoque'!A:G,2,FALSE)))</f>
        <v/>
      </c>
      <c r="H1032" s="2" t="str">
        <f>IF(ISERROR(VLOOKUP(A1032,'Cadastro-Estoque'!A:G,1,FALSE)),"",VLOOKUP(A1032,'Cadastro-Estoque'!A:G,3,FALSE))</f>
        <v/>
      </c>
      <c r="I1032" s="209" t="str">
        <f>IF(A1032="","",INDEX(Boletim!F1041:F1150,IFERROR(MATCH(Saidas!A1032,'Cadastro-Estoque'!A1040:A1149,0)," ")))</f>
        <v/>
      </c>
    </row>
    <row r="1033" spans="5:9" ht="18.75" customHeight="1" x14ac:dyDescent="0.25">
      <c r="E1033" s="2" t="str">
        <f t="shared" si="19"/>
        <v/>
      </c>
      <c r="F1033" s="2" t="str">
        <f>IF(ISBLANK(A1033),"",IF(ISERROR(VLOOKUP(A1033,'Cadastro-Estoque'!A:G,1,FALSE)),"Produto não cadastrado",VLOOKUP(A1033,'Cadastro-Estoque'!A:G,4,FALSE)))</f>
        <v/>
      </c>
      <c r="G1033" s="2" t="str">
        <f>IF(ISBLANK(A1033),"",IF(ISERROR(VLOOKUP(A1033,'Cadastro-Estoque'!A:G,1,FALSE)),"Produto não cadastrado",VLOOKUP(A1033,'Cadastro-Estoque'!A:G,2,FALSE)))</f>
        <v/>
      </c>
      <c r="H1033" s="2" t="str">
        <f>IF(ISERROR(VLOOKUP(A1033,'Cadastro-Estoque'!A:G,1,FALSE)),"",VLOOKUP(A1033,'Cadastro-Estoque'!A:G,3,FALSE))</f>
        <v/>
      </c>
      <c r="I1033" s="209" t="str">
        <f>IF(A1033="","",INDEX(Boletim!F1042:F1151,IFERROR(MATCH(Saidas!A1033,'Cadastro-Estoque'!A1041:A1150,0)," ")))</f>
        <v/>
      </c>
    </row>
    <row r="1034" spans="5:9" ht="18.75" customHeight="1" x14ac:dyDescent="0.25">
      <c r="E1034" s="2" t="str">
        <f t="shared" si="19"/>
        <v/>
      </c>
      <c r="F1034" s="2" t="str">
        <f>IF(ISBLANK(A1034),"",IF(ISERROR(VLOOKUP(A1034,'Cadastro-Estoque'!A:G,1,FALSE)),"Produto não cadastrado",VLOOKUP(A1034,'Cadastro-Estoque'!A:G,4,FALSE)))</f>
        <v/>
      </c>
      <c r="G1034" s="2" t="str">
        <f>IF(ISBLANK(A1034),"",IF(ISERROR(VLOOKUP(A1034,'Cadastro-Estoque'!A:G,1,FALSE)),"Produto não cadastrado",VLOOKUP(A1034,'Cadastro-Estoque'!A:G,2,FALSE)))</f>
        <v/>
      </c>
      <c r="H1034" s="2" t="str">
        <f>IF(ISERROR(VLOOKUP(A1034,'Cadastro-Estoque'!A:G,1,FALSE)),"",VLOOKUP(A1034,'Cadastro-Estoque'!A:G,3,FALSE))</f>
        <v/>
      </c>
      <c r="I1034" s="209" t="str">
        <f>IF(A1034="","",INDEX(Boletim!F1043:F1152,IFERROR(MATCH(Saidas!A1034,'Cadastro-Estoque'!A1042:A1151,0)," ")))</f>
        <v/>
      </c>
    </row>
    <row r="1035" spans="5:9" ht="18.75" customHeight="1" x14ac:dyDescent="0.25">
      <c r="E1035" s="2" t="str">
        <f t="shared" si="19"/>
        <v/>
      </c>
      <c r="F1035" s="2" t="str">
        <f>IF(ISBLANK(A1035),"",IF(ISERROR(VLOOKUP(A1035,'Cadastro-Estoque'!A:G,1,FALSE)),"Produto não cadastrado",VLOOKUP(A1035,'Cadastro-Estoque'!A:G,4,FALSE)))</f>
        <v/>
      </c>
      <c r="G1035" s="2" t="str">
        <f>IF(ISBLANK(A1035),"",IF(ISERROR(VLOOKUP(A1035,'Cadastro-Estoque'!A:G,1,FALSE)),"Produto não cadastrado",VLOOKUP(A1035,'Cadastro-Estoque'!A:G,2,FALSE)))</f>
        <v/>
      </c>
      <c r="H1035" s="2" t="str">
        <f>IF(ISERROR(VLOOKUP(A1035,'Cadastro-Estoque'!A:G,1,FALSE)),"",VLOOKUP(A1035,'Cadastro-Estoque'!A:G,3,FALSE))</f>
        <v/>
      </c>
      <c r="I1035" s="209" t="str">
        <f>IF(A1035="","",INDEX(Boletim!F1044:F1153,IFERROR(MATCH(Saidas!A1035,'Cadastro-Estoque'!A1043:A1152,0)," ")))</f>
        <v/>
      </c>
    </row>
    <row r="1036" spans="5:9" ht="18.75" customHeight="1" x14ac:dyDescent="0.25">
      <c r="E1036" s="2" t="str">
        <f t="shared" si="19"/>
        <v/>
      </c>
      <c r="F1036" s="2" t="str">
        <f>IF(ISBLANK(A1036),"",IF(ISERROR(VLOOKUP(A1036,'Cadastro-Estoque'!A:G,1,FALSE)),"Produto não cadastrado",VLOOKUP(A1036,'Cadastro-Estoque'!A:G,4,FALSE)))</f>
        <v/>
      </c>
      <c r="G1036" s="2" t="str">
        <f>IF(ISBLANK(A1036),"",IF(ISERROR(VLOOKUP(A1036,'Cadastro-Estoque'!A:G,1,FALSE)),"Produto não cadastrado",VLOOKUP(A1036,'Cadastro-Estoque'!A:G,2,FALSE)))</f>
        <v/>
      </c>
      <c r="H1036" s="2" t="str">
        <f>IF(ISERROR(VLOOKUP(A1036,'Cadastro-Estoque'!A:G,1,FALSE)),"",VLOOKUP(A1036,'Cadastro-Estoque'!A:G,3,FALSE))</f>
        <v/>
      </c>
      <c r="I1036" s="209" t="str">
        <f>IF(A1036="","",INDEX(Boletim!F1045:F1154,IFERROR(MATCH(Saidas!A1036,'Cadastro-Estoque'!A1044:A1153,0)," ")))</f>
        <v/>
      </c>
    </row>
    <row r="1037" spans="5:9" ht="18.75" customHeight="1" x14ac:dyDescent="0.25">
      <c r="E1037" s="2" t="str">
        <f t="shared" si="19"/>
        <v/>
      </c>
      <c r="F1037" s="2" t="str">
        <f>IF(ISBLANK(A1037),"",IF(ISERROR(VLOOKUP(A1037,'Cadastro-Estoque'!A:G,1,FALSE)),"Produto não cadastrado",VLOOKUP(A1037,'Cadastro-Estoque'!A:G,4,FALSE)))</f>
        <v/>
      </c>
      <c r="G1037" s="2" t="str">
        <f>IF(ISBLANK(A1037),"",IF(ISERROR(VLOOKUP(A1037,'Cadastro-Estoque'!A:G,1,FALSE)),"Produto não cadastrado",VLOOKUP(A1037,'Cadastro-Estoque'!A:G,2,FALSE)))</f>
        <v/>
      </c>
      <c r="H1037" s="2" t="str">
        <f>IF(ISERROR(VLOOKUP(A1037,'Cadastro-Estoque'!A:G,1,FALSE)),"",VLOOKUP(A1037,'Cadastro-Estoque'!A:G,3,FALSE))</f>
        <v/>
      </c>
      <c r="I1037" s="209" t="str">
        <f>IF(A1037="","",INDEX(Boletim!F1046:F1155,IFERROR(MATCH(Saidas!A1037,'Cadastro-Estoque'!A1045:A1154,0)," ")))</f>
        <v/>
      </c>
    </row>
    <row r="1038" spans="5:9" ht="18.75" customHeight="1" x14ac:dyDescent="0.25">
      <c r="E1038" s="2" t="str">
        <f t="shared" si="19"/>
        <v/>
      </c>
      <c r="F1038" s="2" t="str">
        <f>IF(ISBLANK(A1038),"",IF(ISERROR(VLOOKUP(A1038,'Cadastro-Estoque'!A:G,1,FALSE)),"Produto não cadastrado",VLOOKUP(A1038,'Cadastro-Estoque'!A:G,4,FALSE)))</f>
        <v/>
      </c>
      <c r="G1038" s="2" t="str">
        <f>IF(ISBLANK(A1038),"",IF(ISERROR(VLOOKUP(A1038,'Cadastro-Estoque'!A:G,1,FALSE)),"Produto não cadastrado",VLOOKUP(A1038,'Cadastro-Estoque'!A:G,2,FALSE)))</f>
        <v/>
      </c>
      <c r="H1038" s="2" t="str">
        <f>IF(ISERROR(VLOOKUP(A1038,'Cadastro-Estoque'!A:G,1,FALSE)),"",VLOOKUP(A1038,'Cadastro-Estoque'!A:G,3,FALSE))</f>
        <v/>
      </c>
      <c r="I1038" s="209" t="str">
        <f>IF(A1038="","",INDEX(Boletim!F1047:F1156,IFERROR(MATCH(Saidas!A1038,'Cadastro-Estoque'!A1046:A1155,0)," ")))</f>
        <v/>
      </c>
    </row>
    <row r="1039" spans="5:9" ht="18.75" customHeight="1" x14ac:dyDescent="0.25">
      <c r="E1039" s="2" t="str">
        <f t="shared" si="19"/>
        <v/>
      </c>
      <c r="F1039" s="2" t="str">
        <f>IF(ISBLANK(A1039),"",IF(ISERROR(VLOOKUP(A1039,'Cadastro-Estoque'!A:G,1,FALSE)),"Produto não cadastrado",VLOOKUP(A1039,'Cadastro-Estoque'!A:G,4,FALSE)))</f>
        <v/>
      </c>
      <c r="G1039" s="2" t="str">
        <f>IF(ISBLANK(A1039),"",IF(ISERROR(VLOOKUP(A1039,'Cadastro-Estoque'!A:G,1,FALSE)),"Produto não cadastrado",VLOOKUP(A1039,'Cadastro-Estoque'!A:G,2,FALSE)))</f>
        <v/>
      </c>
      <c r="H1039" s="2" t="str">
        <f>IF(ISERROR(VLOOKUP(A1039,'Cadastro-Estoque'!A:G,1,FALSE)),"",VLOOKUP(A1039,'Cadastro-Estoque'!A:G,3,FALSE))</f>
        <v/>
      </c>
      <c r="I1039" s="209" t="str">
        <f>IF(A1039="","",INDEX(Boletim!F1048:F1157,IFERROR(MATCH(Saidas!A1039,'Cadastro-Estoque'!A1047:A1156,0)," ")))</f>
        <v/>
      </c>
    </row>
    <row r="1040" spans="5:9" ht="18.75" customHeight="1" x14ac:dyDescent="0.25">
      <c r="E1040" s="2" t="str">
        <f t="shared" si="19"/>
        <v/>
      </c>
      <c r="F1040" s="2" t="str">
        <f>IF(ISBLANK(A1040),"",IF(ISERROR(VLOOKUP(A1040,'Cadastro-Estoque'!A:G,1,FALSE)),"Produto não cadastrado",VLOOKUP(A1040,'Cadastro-Estoque'!A:G,4,FALSE)))</f>
        <v/>
      </c>
      <c r="G1040" s="2" t="str">
        <f>IF(ISBLANK(A1040),"",IF(ISERROR(VLOOKUP(A1040,'Cadastro-Estoque'!A:G,1,FALSE)),"Produto não cadastrado",VLOOKUP(A1040,'Cadastro-Estoque'!A:G,2,FALSE)))</f>
        <v/>
      </c>
      <c r="H1040" s="2" t="str">
        <f>IF(ISERROR(VLOOKUP(A1040,'Cadastro-Estoque'!A:G,1,FALSE)),"",VLOOKUP(A1040,'Cadastro-Estoque'!A:G,3,FALSE))</f>
        <v/>
      </c>
      <c r="I1040" s="209" t="str">
        <f>IF(A1040="","",INDEX(Boletim!F1049:F1158,IFERROR(MATCH(Saidas!A1040,'Cadastro-Estoque'!A1048:A1157,0)," ")))</f>
        <v/>
      </c>
    </row>
    <row r="1041" spans="5:9" ht="18.75" customHeight="1" x14ac:dyDescent="0.25">
      <c r="E1041" s="2" t="str">
        <f t="shared" si="19"/>
        <v/>
      </c>
      <c r="F1041" s="2" t="str">
        <f>IF(ISBLANK(A1041),"",IF(ISERROR(VLOOKUP(A1041,'Cadastro-Estoque'!A:G,1,FALSE)),"Produto não cadastrado",VLOOKUP(A1041,'Cadastro-Estoque'!A:G,4,FALSE)))</f>
        <v/>
      </c>
      <c r="G1041" s="2" t="str">
        <f>IF(ISBLANK(A1041),"",IF(ISERROR(VLOOKUP(A1041,'Cadastro-Estoque'!A:G,1,FALSE)),"Produto não cadastrado",VLOOKUP(A1041,'Cadastro-Estoque'!A:G,2,FALSE)))</f>
        <v/>
      </c>
      <c r="H1041" s="2" t="str">
        <f>IF(ISERROR(VLOOKUP(A1041,'Cadastro-Estoque'!A:G,1,FALSE)),"",VLOOKUP(A1041,'Cadastro-Estoque'!A:G,3,FALSE))</f>
        <v/>
      </c>
      <c r="I1041" s="209" t="str">
        <f>IF(A1041="","",INDEX(Boletim!F1050:F1159,IFERROR(MATCH(Saidas!A1041,'Cadastro-Estoque'!A1049:A1158,0)," ")))</f>
        <v/>
      </c>
    </row>
    <row r="1042" spans="5:9" ht="18.75" customHeight="1" x14ac:dyDescent="0.25">
      <c r="E1042" s="2" t="str">
        <f t="shared" si="19"/>
        <v/>
      </c>
      <c r="F1042" s="2" t="str">
        <f>IF(ISBLANK(A1042),"",IF(ISERROR(VLOOKUP(A1042,'Cadastro-Estoque'!A:G,1,FALSE)),"Produto não cadastrado",VLOOKUP(A1042,'Cadastro-Estoque'!A:G,4,FALSE)))</f>
        <v/>
      </c>
      <c r="G1042" s="2" t="str">
        <f>IF(ISBLANK(A1042),"",IF(ISERROR(VLOOKUP(A1042,'Cadastro-Estoque'!A:G,1,FALSE)),"Produto não cadastrado",VLOOKUP(A1042,'Cadastro-Estoque'!A:G,2,FALSE)))</f>
        <v/>
      </c>
      <c r="H1042" s="2" t="str">
        <f>IF(ISERROR(VLOOKUP(A1042,'Cadastro-Estoque'!A:G,1,FALSE)),"",VLOOKUP(A1042,'Cadastro-Estoque'!A:G,3,FALSE))</f>
        <v/>
      </c>
      <c r="I1042" s="209" t="str">
        <f>IF(A1042="","",INDEX(Boletim!F1051:F1160,IFERROR(MATCH(Saidas!A1042,'Cadastro-Estoque'!A1050:A1159,0)," ")))</f>
        <v/>
      </c>
    </row>
    <row r="1043" spans="5:9" ht="18.75" customHeight="1" x14ac:dyDescent="0.25">
      <c r="E1043" s="2" t="str">
        <f t="shared" si="19"/>
        <v/>
      </c>
      <c r="F1043" s="2" t="str">
        <f>IF(ISBLANK(A1043),"",IF(ISERROR(VLOOKUP(A1043,'Cadastro-Estoque'!A:G,1,FALSE)),"Produto não cadastrado",VLOOKUP(A1043,'Cadastro-Estoque'!A:G,4,FALSE)))</f>
        <v/>
      </c>
      <c r="G1043" s="2" t="str">
        <f>IF(ISBLANK(A1043),"",IF(ISERROR(VLOOKUP(A1043,'Cadastro-Estoque'!A:G,1,FALSE)),"Produto não cadastrado",VLOOKUP(A1043,'Cadastro-Estoque'!A:G,2,FALSE)))</f>
        <v/>
      </c>
      <c r="H1043" s="2" t="str">
        <f>IF(ISERROR(VLOOKUP(A1043,'Cadastro-Estoque'!A:G,1,FALSE)),"",VLOOKUP(A1043,'Cadastro-Estoque'!A:G,3,FALSE))</f>
        <v/>
      </c>
      <c r="I1043" s="209" t="str">
        <f>IF(A1043="","",INDEX(Boletim!F1052:F1161,IFERROR(MATCH(Saidas!A1043,'Cadastro-Estoque'!A1051:A1160,0)," ")))</f>
        <v/>
      </c>
    </row>
    <row r="1044" spans="5:9" ht="18.75" customHeight="1" x14ac:dyDescent="0.25">
      <c r="E1044" s="2" t="str">
        <f t="shared" si="19"/>
        <v/>
      </c>
      <c r="F1044" s="2" t="str">
        <f>IF(ISBLANK(A1044),"",IF(ISERROR(VLOOKUP(A1044,'Cadastro-Estoque'!A:G,1,FALSE)),"Produto não cadastrado",VLOOKUP(A1044,'Cadastro-Estoque'!A:G,4,FALSE)))</f>
        <v/>
      </c>
      <c r="G1044" s="2" t="str">
        <f>IF(ISBLANK(A1044),"",IF(ISERROR(VLOOKUP(A1044,'Cadastro-Estoque'!A:G,1,FALSE)),"Produto não cadastrado",VLOOKUP(A1044,'Cadastro-Estoque'!A:G,2,FALSE)))</f>
        <v/>
      </c>
      <c r="H1044" s="2" t="str">
        <f>IF(ISERROR(VLOOKUP(A1044,'Cadastro-Estoque'!A:G,1,FALSE)),"",VLOOKUP(A1044,'Cadastro-Estoque'!A:G,3,FALSE))</f>
        <v/>
      </c>
      <c r="I1044" s="209" t="str">
        <f>IF(A1044="","",INDEX(Boletim!F1053:F1162,IFERROR(MATCH(Saidas!A1044,'Cadastro-Estoque'!A1052:A1161,0)," ")))</f>
        <v/>
      </c>
    </row>
    <row r="1045" spans="5:9" ht="18.75" customHeight="1" x14ac:dyDescent="0.25">
      <c r="E1045" s="2" t="str">
        <f t="shared" si="19"/>
        <v/>
      </c>
      <c r="F1045" s="2" t="str">
        <f>IF(ISBLANK(A1045),"",IF(ISERROR(VLOOKUP(A1045,'Cadastro-Estoque'!A:G,1,FALSE)),"Produto não cadastrado",VLOOKUP(A1045,'Cadastro-Estoque'!A:G,4,FALSE)))</f>
        <v/>
      </c>
      <c r="G1045" s="2" t="str">
        <f>IF(ISBLANK(A1045),"",IF(ISERROR(VLOOKUP(A1045,'Cadastro-Estoque'!A:G,1,FALSE)),"Produto não cadastrado",VLOOKUP(A1045,'Cadastro-Estoque'!A:G,2,FALSE)))</f>
        <v/>
      </c>
      <c r="H1045" s="2" t="str">
        <f>IF(ISERROR(VLOOKUP(A1045,'Cadastro-Estoque'!A:G,1,FALSE)),"",VLOOKUP(A1045,'Cadastro-Estoque'!A:G,3,FALSE))</f>
        <v/>
      </c>
      <c r="I1045" s="209" t="str">
        <f>IF(A1045="","",INDEX(Boletim!F1054:F1163,IFERROR(MATCH(Saidas!A1045,'Cadastro-Estoque'!A1053:A1162,0)," ")))</f>
        <v/>
      </c>
    </row>
    <row r="1046" spans="5:9" ht="18.75" customHeight="1" x14ac:dyDescent="0.25">
      <c r="E1046" s="2" t="str">
        <f t="shared" si="19"/>
        <v/>
      </c>
      <c r="F1046" s="2" t="str">
        <f>IF(ISBLANK(A1046),"",IF(ISERROR(VLOOKUP(A1046,'Cadastro-Estoque'!A:G,1,FALSE)),"Produto não cadastrado",VLOOKUP(A1046,'Cadastro-Estoque'!A:G,4,FALSE)))</f>
        <v/>
      </c>
      <c r="G1046" s="2" t="str">
        <f>IF(ISBLANK(A1046),"",IF(ISERROR(VLOOKUP(A1046,'Cadastro-Estoque'!A:G,1,FALSE)),"Produto não cadastrado",VLOOKUP(A1046,'Cadastro-Estoque'!A:G,2,FALSE)))</f>
        <v/>
      </c>
      <c r="H1046" s="2" t="str">
        <f>IF(ISERROR(VLOOKUP(A1046,'Cadastro-Estoque'!A:G,1,FALSE)),"",VLOOKUP(A1046,'Cadastro-Estoque'!A:G,3,FALSE))</f>
        <v/>
      </c>
      <c r="I1046" s="209" t="str">
        <f>IF(A1046="","",INDEX(Boletim!F1055:F1164,IFERROR(MATCH(Saidas!A1046,'Cadastro-Estoque'!A1054:A1163,0)," ")))</f>
        <v/>
      </c>
    </row>
    <row r="1047" spans="5:9" ht="18.75" customHeight="1" x14ac:dyDescent="0.25">
      <c r="E1047" s="2" t="str">
        <f t="shared" si="19"/>
        <v/>
      </c>
      <c r="F1047" s="2" t="str">
        <f>IF(ISBLANK(A1047),"",IF(ISERROR(VLOOKUP(A1047,'Cadastro-Estoque'!A:G,1,FALSE)),"Produto não cadastrado",VLOOKUP(A1047,'Cadastro-Estoque'!A:G,4,FALSE)))</f>
        <v/>
      </c>
      <c r="G1047" s="2" t="str">
        <f>IF(ISBLANK(A1047),"",IF(ISERROR(VLOOKUP(A1047,'Cadastro-Estoque'!A:G,1,FALSE)),"Produto não cadastrado",VLOOKUP(A1047,'Cadastro-Estoque'!A:G,2,FALSE)))</f>
        <v/>
      </c>
      <c r="H1047" s="2" t="str">
        <f>IF(ISERROR(VLOOKUP(A1047,'Cadastro-Estoque'!A:G,1,FALSE)),"",VLOOKUP(A1047,'Cadastro-Estoque'!A:G,3,FALSE))</f>
        <v/>
      </c>
      <c r="I1047" s="209" t="str">
        <f>IF(A1047="","",INDEX(Boletim!F1056:F1165,IFERROR(MATCH(Saidas!A1047,'Cadastro-Estoque'!A1055:A1164,0)," ")))</f>
        <v/>
      </c>
    </row>
    <row r="1048" spans="5:9" ht="18.75" customHeight="1" x14ac:dyDescent="0.25">
      <c r="E1048" s="2" t="str">
        <f t="shared" si="19"/>
        <v/>
      </c>
      <c r="F1048" s="2" t="str">
        <f>IF(ISBLANK(A1048),"",IF(ISERROR(VLOOKUP(A1048,'Cadastro-Estoque'!A:G,1,FALSE)),"Produto não cadastrado",VLOOKUP(A1048,'Cadastro-Estoque'!A:G,4,FALSE)))</f>
        <v/>
      </c>
      <c r="G1048" s="2" t="str">
        <f>IF(ISBLANK(A1048),"",IF(ISERROR(VLOOKUP(A1048,'Cadastro-Estoque'!A:G,1,FALSE)),"Produto não cadastrado",VLOOKUP(A1048,'Cadastro-Estoque'!A:G,2,FALSE)))</f>
        <v/>
      </c>
      <c r="H1048" s="2" t="str">
        <f>IF(ISERROR(VLOOKUP(A1048,'Cadastro-Estoque'!A:G,1,FALSE)),"",VLOOKUP(A1048,'Cadastro-Estoque'!A:G,3,FALSE))</f>
        <v/>
      </c>
      <c r="I1048" s="209" t="str">
        <f>IF(A1048="","",INDEX(Boletim!F1057:F1166,IFERROR(MATCH(Saidas!A1048,'Cadastro-Estoque'!A1056:A1165,0)," ")))</f>
        <v/>
      </c>
    </row>
    <row r="1049" spans="5:9" ht="18.75" customHeight="1" x14ac:dyDescent="0.25">
      <c r="E1049" s="2" t="str">
        <f t="shared" si="19"/>
        <v/>
      </c>
      <c r="F1049" s="2" t="str">
        <f>IF(ISBLANK(A1049),"",IF(ISERROR(VLOOKUP(A1049,'Cadastro-Estoque'!A:G,1,FALSE)),"Produto não cadastrado",VLOOKUP(A1049,'Cadastro-Estoque'!A:G,4,FALSE)))</f>
        <v/>
      </c>
      <c r="G1049" s="2" t="str">
        <f>IF(ISBLANK(A1049),"",IF(ISERROR(VLOOKUP(A1049,'Cadastro-Estoque'!A:G,1,FALSE)),"Produto não cadastrado",VLOOKUP(A1049,'Cadastro-Estoque'!A:G,2,FALSE)))</f>
        <v/>
      </c>
      <c r="H1049" s="2" t="str">
        <f>IF(ISERROR(VLOOKUP(A1049,'Cadastro-Estoque'!A:G,1,FALSE)),"",VLOOKUP(A1049,'Cadastro-Estoque'!A:G,3,FALSE))</f>
        <v/>
      </c>
      <c r="I1049" s="209" t="str">
        <f>IF(A1049="","",INDEX(Boletim!F1058:F1167,IFERROR(MATCH(Saidas!A1049,'Cadastro-Estoque'!A1057:A1166,0)," ")))</f>
        <v/>
      </c>
    </row>
    <row r="1050" spans="5:9" ht="18.75" customHeight="1" x14ac:dyDescent="0.25">
      <c r="E1050" s="2" t="str">
        <f t="shared" si="19"/>
        <v/>
      </c>
      <c r="F1050" s="2" t="str">
        <f>IF(ISBLANK(A1050),"",IF(ISERROR(VLOOKUP(A1050,'Cadastro-Estoque'!A:G,1,FALSE)),"Produto não cadastrado",VLOOKUP(A1050,'Cadastro-Estoque'!A:G,4,FALSE)))</f>
        <v/>
      </c>
      <c r="G1050" s="2" t="str">
        <f>IF(ISBLANK(A1050),"",IF(ISERROR(VLOOKUP(A1050,'Cadastro-Estoque'!A:G,1,FALSE)),"Produto não cadastrado",VLOOKUP(A1050,'Cadastro-Estoque'!A:G,2,FALSE)))</f>
        <v/>
      </c>
      <c r="H1050" s="2" t="str">
        <f>IF(ISERROR(VLOOKUP(A1050,'Cadastro-Estoque'!A:G,1,FALSE)),"",VLOOKUP(A1050,'Cadastro-Estoque'!A:G,3,FALSE))</f>
        <v/>
      </c>
      <c r="I1050" s="209" t="str">
        <f>IF(A1050="","",INDEX(Boletim!F1059:F1168,IFERROR(MATCH(Saidas!A1050,'Cadastro-Estoque'!A1058:A1167,0)," ")))</f>
        <v/>
      </c>
    </row>
    <row r="1051" spans="5:9" ht="18.75" customHeight="1" x14ac:dyDescent="0.25">
      <c r="E1051" s="2" t="str">
        <f t="shared" si="19"/>
        <v/>
      </c>
      <c r="F1051" s="2" t="str">
        <f>IF(ISBLANK(A1051),"",IF(ISERROR(VLOOKUP(A1051,'Cadastro-Estoque'!A:G,1,FALSE)),"Produto não cadastrado",VLOOKUP(A1051,'Cadastro-Estoque'!A:G,4,FALSE)))</f>
        <v/>
      </c>
      <c r="G1051" s="2" t="str">
        <f>IF(ISBLANK(A1051),"",IF(ISERROR(VLOOKUP(A1051,'Cadastro-Estoque'!A:G,1,FALSE)),"Produto não cadastrado",VLOOKUP(A1051,'Cadastro-Estoque'!A:G,2,FALSE)))</f>
        <v/>
      </c>
      <c r="H1051" s="2" t="str">
        <f>IF(ISERROR(VLOOKUP(A1051,'Cadastro-Estoque'!A:G,1,FALSE)),"",VLOOKUP(A1051,'Cadastro-Estoque'!A:G,3,FALSE))</f>
        <v/>
      </c>
      <c r="I1051" s="209" t="str">
        <f>IF(A1051="","",INDEX(Boletim!F1060:F1169,IFERROR(MATCH(Saidas!A1051,'Cadastro-Estoque'!A1059:A1168,0)," ")))</f>
        <v/>
      </c>
    </row>
    <row r="1052" spans="5:9" ht="18.75" customHeight="1" x14ac:dyDescent="0.25">
      <c r="E1052" s="2" t="str">
        <f t="shared" si="19"/>
        <v/>
      </c>
      <c r="F1052" s="2" t="str">
        <f>IF(ISBLANK(A1052),"",IF(ISERROR(VLOOKUP(A1052,'Cadastro-Estoque'!A:G,1,FALSE)),"Produto não cadastrado",VLOOKUP(A1052,'Cadastro-Estoque'!A:G,4,FALSE)))</f>
        <v/>
      </c>
      <c r="G1052" s="2" t="str">
        <f>IF(ISBLANK(A1052),"",IF(ISERROR(VLOOKUP(A1052,'Cadastro-Estoque'!A:G,1,FALSE)),"Produto não cadastrado",VLOOKUP(A1052,'Cadastro-Estoque'!A:G,2,FALSE)))</f>
        <v/>
      </c>
      <c r="H1052" s="2" t="str">
        <f>IF(ISERROR(VLOOKUP(A1052,'Cadastro-Estoque'!A:G,1,FALSE)),"",VLOOKUP(A1052,'Cadastro-Estoque'!A:G,3,FALSE))</f>
        <v/>
      </c>
      <c r="I1052" s="209" t="str">
        <f>IF(A1052="","",INDEX(Boletim!F1061:F1170,IFERROR(MATCH(Saidas!A1052,'Cadastro-Estoque'!A1060:A1169,0)," ")))</f>
        <v/>
      </c>
    </row>
    <row r="1053" spans="5:9" ht="18.75" customHeight="1" x14ac:dyDescent="0.25">
      <c r="E1053" s="2" t="str">
        <f t="shared" si="19"/>
        <v/>
      </c>
      <c r="F1053" s="2" t="str">
        <f>IF(ISBLANK(A1053),"",IF(ISERROR(VLOOKUP(A1053,'Cadastro-Estoque'!A:G,1,FALSE)),"Produto não cadastrado",VLOOKUP(A1053,'Cadastro-Estoque'!A:G,4,FALSE)))</f>
        <v/>
      </c>
      <c r="G1053" s="2" t="str">
        <f>IF(ISBLANK(A1053),"",IF(ISERROR(VLOOKUP(A1053,'Cadastro-Estoque'!A:G,1,FALSE)),"Produto não cadastrado",VLOOKUP(A1053,'Cadastro-Estoque'!A:G,2,FALSE)))</f>
        <v/>
      </c>
      <c r="H1053" s="2" t="str">
        <f>IF(ISERROR(VLOOKUP(A1053,'Cadastro-Estoque'!A:G,1,FALSE)),"",VLOOKUP(A1053,'Cadastro-Estoque'!A:G,3,FALSE))</f>
        <v/>
      </c>
      <c r="I1053" s="209" t="str">
        <f>IF(A1053="","",INDEX(Boletim!F1062:F1171,IFERROR(MATCH(Saidas!A1053,'Cadastro-Estoque'!A1061:A1170,0)," ")))</f>
        <v/>
      </c>
    </row>
    <row r="1054" spans="5:9" ht="18.75" customHeight="1" x14ac:dyDescent="0.25">
      <c r="E1054" s="2" t="str">
        <f t="shared" si="19"/>
        <v/>
      </c>
      <c r="F1054" s="2" t="str">
        <f>IF(ISBLANK(A1054),"",IF(ISERROR(VLOOKUP(A1054,'Cadastro-Estoque'!A:G,1,FALSE)),"Produto não cadastrado",VLOOKUP(A1054,'Cadastro-Estoque'!A:G,4,FALSE)))</f>
        <v/>
      </c>
      <c r="G1054" s="2" t="str">
        <f>IF(ISBLANK(A1054),"",IF(ISERROR(VLOOKUP(A1054,'Cadastro-Estoque'!A:G,1,FALSE)),"Produto não cadastrado",VLOOKUP(A1054,'Cadastro-Estoque'!A:G,2,FALSE)))</f>
        <v/>
      </c>
      <c r="H1054" s="2" t="str">
        <f>IF(ISERROR(VLOOKUP(A1054,'Cadastro-Estoque'!A:G,1,FALSE)),"",VLOOKUP(A1054,'Cadastro-Estoque'!A:G,3,FALSE))</f>
        <v/>
      </c>
      <c r="I1054" s="209" t="str">
        <f>IF(A1054="","",INDEX(Boletim!F1063:F1172,IFERROR(MATCH(Saidas!A1054,'Cadastro-Estoque'!A1062:A1171,0)," ")))</f>
        <v/>
      </c>
    </row>
    <row r="1055" spans="5:9" ht="18.75" customHeight="1" x14ac:dyDescent="0.25">
      <c r="E1055" s="2" t="str">
        <f t="shared" si="19"/>
        <v/>
      </c>
      <c r="F1055" s="2" t="str">
        <f>IF(ISBLANK(A1055),"",IF(ISERROR(VLOOKUP(A1055,'Cadastro-Estoque'!A:G,1,FALSE)),"Produto não cadastrado",VLOOKUP(A1055,'Cadastro-Estoque'!A:G,4,FALSE)))</f>
        <v/>
      </c>
      <c r="G1055" s="2" t="str">
        <f>IF(ISBLANK(A1055),"",IF(ISERROR(VLOOKUP(A1055,'Cadastro-Estoque'!A:G,1,FALSE)),"Produto não cadastrado",VLOOKUP(A1055,'Cadastro-Estoque'!A:G,2,FALSE)))</f>
        <v/>
      </c>
      <c r="H1055" s="2" t="str">
        <f>IF(ISERROR(VLOOKUP(A1055,'Cadastro-Estoque'!A:G,1,FALSE)),"",VLOOKUP(A1055,'Cadastro-Estoque'!A:G,3,FALSE))</f>
        <v/>
      </c>
      <c r="I1055" s="209" t="str">
        <f>IF(A1055="","",INDEX(Boletim!F1064:F1173,IFERROR(MATCH(Saidas!A1055,'Cadastro-Estoque'!A1063:A1172,0)," ")))</f>
        <v/>
      </c>
    </row>
    <row r="1056" spans="5:9" ht="18.75" customHeight="1" x14ac:dyDescent="0.25">
      <c r="E1056" s="2" t="str">
        <f t="shared" si="19"/>
        <v/>
      </c>
      <c r="F1056" s="2" t="str">
        <f>IF(ISBLANK(A1056),"",IF(ISERROR(VLOOKUP(A1056,'Cadastro-Estoque'!A:G,1,FALSE)),"Produto não cadastrado",VLOOKUP(A1056,'Cadastro-Estoque'!A:G,4,FALSE)))</f>
        <v/>
      </c>
      <c r="G1056" s="2" t="str">
        <f>IF(ISBLANK(A1056),"",IF(ISERROR(VLOOKUP(A1056,'Cadastro-Estoque'!A:G,1,FALSE)),"Produto não cadastrado",VLOOKUP(A1056,'Cadastro-Estoque'!A:G,2,FALSE)))</f>
        <v/>
      </c>
      <c r="H1056" s="2" t="str">
        <f>IF(ISERROR(VLOOKUP(A1056,'Cadastro-Estoque'!A:G,1,FALSE)),"",VLOOKUP(A1056,'Cadastro-Estoque'!A:G,3,FALSE))</f>
        <v/>
      </c>
      <c r="I1056" s="209" t="str">
        <f>IF(A1056="","",INDEX(Boletim!F1065:F1174,IFERROR(MATCH(Saidas!A1056,'Cadastro-Estoque'!A1064:A1173,0)," ")))</f>
        <v/>
      </c>
    </row>
    <row r="1057" spans="5:9" ht="18.75" customHeight="1" x14ac:dyDescent="0.25">
      <c r="E1057" s="2" t="str">
        <f t="shared" si="19"/>
        <v/>
      </c>
      <c r="F1057" s="2" t="str">
        <f>IF(ISBLANK(A1057),"",IF(ISERROR(VLOOKUP(A1057,'Cadastro-Estoque'!A:G,1,FALSE)),"Produto não cadastrado",VLOOKUP(A1057,'Cadastro-Estoque'!A:G,4,FALSE)))</f>
        <v/>
      </c>
      <c r="G1057" s="2" t="str">
        <f>IF(ISBLANK(A1057),"",IF(ISERROR(VLOOKUP(A1057,'Cadastro-Estoque'!A:G,1,FALSE)),"Produto não cadastrado",VLOOKUP(A1057,'Cadastro-Estoque'!A:G,2,FALSE)))</f>
        <v/>
      </c>
      <c r="H1057" s="2" t="str">
        <f>IF(ISERROR(VLOOKUP(A1057,'Cadastro-Estoque'!A:G,1,FALSE)),"",VLOOKUP(A1057,'Cadastro-Estoque'!A:G,3,FALSE))</f>
        <v/>
      </c>
      <c r="I1057" s="209" t="str">
        <f>IF(A1057="","",INDEX(Boletim!F1066:F1175,IFERROR(MATCH(Saidas!A1057,'Cadastro-Estoque'!A1065:A1174,0)," ")))</f>
        <v/>
      </c>
    </row>
    <row r="1058" spans="5:9" ht="18.75" customHeight="1" x14ac:dyDescent="0.25">
      <c r="E1058" s="2" t="str">
        <f t="shared" si="19"/>
        <v/>
      </c>
      <c r="F1058" s="2" t="str">
        <f>IF(ISBLANK(A1058),"",IF(ISERROR(VLOOKUP(A1058,'Cadastro-Estoque'!A:G,1,FALSE)),"Produto não cadastrado",VLOOKUP(A1058,'Cadastro-Estoque'!A:G,4,FALSE)))</f>
        <v/>
      </c>
      <c r="G1058" s="2" t="str">
        <f>IF(ISBLANK(A1058),"",IF(ISERROR(VLOOKUP(A1058,'Cadastro-Estoque'!A:G,1,FALSE)),"Produto não cadastrado",VLOOKUP(A1058,'Cadastro-Estoque'!A:G,2,FALSE)))</f>
        <v/>
      </c>
      <c r="H1058" s="2" t="str">
        <f>IF(ISERROR(VLOOKUP(A1058,'Cadastro-Estoque'!A:G,1,FALSE)),"",VLOOKUP(A1058,'Cadastro-Estoque'!A:G,3,FALSE))</f>
        <v/>
      </c>
      <c r="I1058" s="209" t="str">
        <f>IF(A1058="","",INDEX(Boletim!F1067:F1176,IFERROR(MATCH(Saidas!A1058,'Cadastro-Estoque'!A1066:A1175,0)," ")))</f>
        <v/>
      </c>
    </row>
    <row r="1059" spans="5:9" ht="18.75" customHeight="1" x14ac:dyDescent="0.25">
      <c r="E1059" s="2" t="str">
        <f t="shared" si="19"/>
        <v/>
      </c>
      <c r="F1059" s="2" t="str">
        <f>IF(ISBLANK(A1059),"",IF(ISERROR(VLOOKUP(A1059,'Cadastro-Estoque'!A:G,1,FALSE)),"Produto não cadastrado",VLOOKUP(A1059,'Cadastro-Estoque'!A:G,4,FALSE)))</f>
        <v/>
      </c>
      <c r="G1059" s="2" t="str">
        <f>IF(ISBLANK(A1059),"",IF(ISERROR(VLOOKUP(A1059,'Cadastro-Estoque'!A:G,1,FALSE)),"Produto não cadastrado",VLOOKUP(A1059,'Cadastro-Estoque'!A:G,2,FALSE)))</f>
        <v/>
      </c>
      <c r="H1059" s="2" t="str">
        <f>IF(ISERROR(VLOOKUP(A1059,'Cadastro-Estoque'!A:G,1,FALSE)),"",VLOOKUP(A1059,'Cadastro-Estoque'!A:G,3,FALSE))</f>
        <v/>
      </c>
      <c r="I1059" s="209" t="str">
        <f>IF(A1059="","",INDEX(Boletim!F1068:F1177,IFERROR(MATCH(Saidas!A1059,'Cadastro-Estoque'!A1067:A1176,0)," ")))</f>
        <v/>
      </c>
    </row>
    <row r="1060" spans="5:9" ht="18.75" customHeight="1" x14ac:dyDescent="0.25">
      <c r="E1060" s="2" t="str">
        <f t="shared" si="19"/>
        <v/>
      </c>
      <c r="F1060" s="2" t="str">
        <f>IF(ISBLANK(A1060),"",IF(ISERROR(VLOOKUP(A1060,'Cadastro-Estoque'!A:G,1,FALSE)),"Produto não cadastrado",VLOOKUP(A1060,'Cadastro-Estoque'!A:G,4,FALSE)))</f>
        <v/>
      </c>
      <c r="G1060" s="2" t="str">
        <f>IF(ISBLANK(A1060),"",IF(ISERROR(VLOOKUP(A1060,'Cadastro-Estoque'!A:G,1,FALSE)),"Produto não cadastrado",VLOOKUP(A1060,'Cadastro-Estoque'!A:G,2,FALSE)))</f>
        <v/>
      </c>
      <c r="H1060" s="2" t="str">
        <f>IF(ISERROR(VLOOKUP(A1060,'Cadastro-Estoque'!A:G,1,FALSE)),"",VLOOKUP(A1060,'Cadastro-Estoque'!A:G,3,FALSE))</f>
        <v/>
      </c>
      <c r="I1060" s="209" t="str">
        <f>IF(A1060="","",INDEX(Boletim!F1069:F1178,IFERROR(MATCH(Saidas!A1060,'Cadastro-Estoque'!A1068:A1177,0)," ")))</f>
        <v/>
      </c>
    </row>
    <row r="1061" spans="5:9" ht="18.75" customHeight="1" x14ac:dyDescent="0.25">
      <c r="E1061" s="2" t="str">
        <f t="shared" si="19"/>
        <v/>
      </c>
      <c r="F1061" s="2" t="str">
        <f>IF(ISBLANK(A1061),"",IF(ISERROR(VLOOKUP(A1061,'Cadastro-Estoque'!A:G,1,FALSE)),"Produto não cadastrado",VLOOKUP(A1061,'Cadastro-Estoque'!A:G,4,FALSE)))</f>
        <v/>
      </c>
      <c r="G1061" s="2" t="str">
        <f>IF(ISBLANK(A1061),"",IF(ISERROR(VLOOKUP(A1061,'Cadastro-Estoque'!A:G,1,FALSE)),"Produto não cadastrado",VLOOKUP(A1061,'Cadastro-Estoque'!A:G,2,FALSE)))</f>
        <v/>
      </c>
      <c r="H1061" s="2" t="str">
        <f>IF(ISERROR(VLOOKUP(A1061,'Cadastro-Estoque'!A:G,1,FALSE)),"",VLOOKUP(A1061,'Cadastro-Estoque'!A:G,3,FALSE))</f>
        <v/>
      </c>
      <c r="I1061" s="209" t="str">
        <f>IF(A1061="","",INDEX(Boletim!F1070:F1179,IFERROR(MATCH(Saidas!A1061,'Cadastro-Estoque'!A1069:A1178,0)," ")))</f>
        <v/>
      </c>
    </row>
    <row r="1062" spans="5:9" ht="18.75" customHeight="1" x14ac:dyDescent="0.25">
      <c r="E1062" s="2" t="str">
        <f t="shared" si="19"/>
        <v/>
      </c>
      <c r="F1062" s="2" t="str">
        <f>IF(ISBLANK(A1062),"",IF(ISERROR(VLOOKUP(A1062,'Cadastro-Estoque'!A:G,1,FALSE)),"Produto não cadastrado",VLOOKUP(A1062,'Cadastro-Estoque'!A:G,4,FALSE)))</f>
        <v/>
      </c>
      <c r="G1062" s="2" t="str">
        <f>IF(ISBLANK(A1062),"",IF(ISERROR(VLOOKUP(A1062,'Cadastro-Estoque'!A:G,1,FALSE)),"Produto não cadastrado",VLOOKUP(A1062,'Cadastro-Estoque'!A:G,2,FALSE)))</f>
        <v/>
      </c>
      <c r="H1062" s="2" t="str">
        <f>IF(ISERROR(VLOOKUP(A1062,'Cadastro-Estoque'!A:G,1,FALSE)),"",VLOOKUP(A1062,'Cadastro-Estoque'!A:G,3,FALSE))</f>
        <v/>
      </c>
      <c r="I1062" s="209" t="str">
        <f>IF(A1062="","",INDEX(Boletim!F1071:F1180,IFERROR(MATCH(Saidas!A1062,'Cadastro-Estoque'!A1070:A1179,0)," ")))</f>
        <v/>
      </c>
    </row>
    <row r="1063" spans="5:9" ht="18.75" customHeight="1" x14ac:dyDescent="0.25">
      <c r="E1063" s="2" t="str">
        <f t="shared" si="19"/>
        <v/>
      </c>
      <c r="F1063" s="2" t="str">
        <f>IF(ISBLANK(A1063),"",IF(ISERROR(VLOOKUP(A1063,'Cadastro-Estoque'!A:G,1,FALSE)),"Produto não cadastrado",VLOOKUP(A1063,'Cadastro-Estoque'!A:G,4,FALSE)))</f>
        <v/>
      </c>
      <c r="G1063" s="2" t="str">
        <f>IF(ISBLANK(A1063),"",IF(ISERROR(VLOOKUP(A1063,'Cadastro-Estoque'!A:G,1,FALSE)),"Produto não cadastrado",VLOOKUP(A1063,'Cadastro-Estoque'!A:G,2,FALSE)))</f>
        <v/>
      </c>
      <c r="H1063" s="2" t="str">
        <f>IF(ISERROR(VLOOKUP(A1063,'Cadastro-Estoque'!A:G,1,FALSE)),"",VLOOKUP(A1063,'Cadastro-Estoque'!A:G,3,FALSE))</f>
        <v/>
      </c>
      <c r="I1063" s="209" t="str">
        <f>IF(A1063="","",INDEX(Boletim!F1072:F1181,IFERROR(MATCH(Saidas!A1063,'Cadastro-Estoque'!A1071:A1180,0)," ")))</f>
        <v/>
      </c>
    </row>
    <row r="1064" spans="5:9" ht="18.75" customHeight="1" x14ac:dyDescent="0.25">
      <c r="E1064" s="2" t="str">
        <f t="shared" si="19"/>
        <v/>
      </c>
      <c r="F1064" s="2" t="str">
        <f>IF(ISBLANK(A1064),"",IF(ISERROR(VLOOKUP(A1064,'Cadastro-Estoque'!A:G,1,FALSE)),"Produto não cadastrado",VLOOKUP(A1064,'Cadastro-Estoque'!A:G,4,FALSE)))</f>
        <v/>
      </c>
      <c r="G1064" s="2" t="str">
        <f>IF(ISBLANK(A1064),"",IF(ISERROR(VLOOKUP(A1064,'Cadastro-Estoque'!A:G,1,FALSE)),"Produto não cadastrado",VLOOKUP(A1064,'Cadastro-Estoque'!A:G,2,FALSE)))</f>
        <v/>
      </c>
      <c r="H1064" s="2" t="str">
        <f>IF(ISERROR(VLOOKUP(A1064,'Cadastro-Estoque'!A:G,1,FALSE)),"",VLOOKUP(A1064,'Cadastro-Estoque'!A:G,3,FALSE))</f>
        <v/>
      </c>
      <c r="I1064" s="209" t="str">
        <f>IF(A1064="","",INDEX(Boletim!F1073:F1182,IFERROR(MATCH(Saidas!A1064,'Cadastro-Estoque'!A1072:A1181,0)," ")))</f>
        <v/>
      </c>
    </row>
    <row r="1065" spans="5:9" ht="18.75" customHeight="1" x14ac:dyDescent="0.25">
      <c r="E1065" s="2" t="str">
        <f t="shared" si="19"/>
        <v/>
      </c>
      <c r="F1065" s="2" t="str">
        <f>IF(ISBLANK(A1065),"",IF(ISERROR(VLOOKUP(A1065,'Cadastro-Estoque'!A:G,1,FALSE)),"Produto não cadastrado",VLOOKUP(A1065,'Cadastro-Estoque'!A:G,4,FALSE)))</f>
        <v/>
      </c>
      <c r="G1065" s="2" t="str">
        <f>IF(ISBLANK(A1065),"",IF(ISERROR(VLOOKUP(A1065,'Cadastro-Estoque'!A:G,1,FALSE)),"Produto não cadastrado",VLOOKUP(A1065,'Cadastro-Estoque'!A:G,2,FALSE)))</f>
        <v/>
      </c>
      <c r="H1065" s="2" t="str">
        <f>IF(ISERROR(VLOOKUP(A1065,'Cadastro-Estoque'!A:G,1,FALSE)),"",VLOOKUP(A1065,'Cadastro-Estoque'!A:G,3,FALSE))</f>
        <v/>
      </c>
      <c r="I1065" s="209" t="str">
        <f>IF(A1065="","",INDEX(Boletim!F1074:F1183,IFERROR(MATCH(Saidas!A1065,'Cadastro-Estoque'!A1073:A1182,0)," ")))</f>
        <v/>
      </c>
    </row>
    <row r="1066" spans="5:9" ht="18.75" customHeight="1" x14ac:dyDescent="0.25">
      <c r="E1066" s="2" t="str">
        <f t="shared" si="19"/>
        <v/>
      </c>
      <c r="F1066" s="2" t="str">
        <f>IF(ISBLANK(A1066),"",IF(ISERROR(VLOOKUP(A1066,'Cadastro-Estoque'!A:G,1,FALSE)),"Produto não cadastrado",VLOOKUP(A1066,'Cadastro-Estoque'!A:G,4,FALSE)))</f>
        <v/>
      </c>
      <c r="G1066" s="2" t="str">
        <f>IF(ISBLANK(A1066),"",IF(ISERROR(VLOOKUP(A1066,'Cadastro-Estoque'!A:G,1,FALSE)),"Produto não cadastrado",VLOOKUP(A1066,'Cadastro-Estoque'!A:G,2,FALSE)))</f>
        <v/>
      </c>
      <c r="H1066" s="2" t="str">
        <f>IF(ISERROR(VLOOKUP(A1066,'Cadastro-Estoque'!A:G,1,FALSE)),"",VLOOKUP(A1066,'Cadastro-Estoque'!A:G,3,FALSE))</f>
        <v/>
      </c>
      <c r="I1066" s="209" t="str">
        <f>IF(A1066="","",INDEX(Boletim!F1075:F1184,IFERROR(MATCH(Saidas!A1066,'Cadastro-Estoque'!A1074:A1183,0)," ")))</f>
        <v/>
      </c>
    </row>
    <row r="1067" spans="5:9" ht="18.75" customHeight="1" x14ac:dyDescent="0.25">
      <c r="E1067" s="2" t="str">
        <f t="shared" si="19"/>
        <v/>
      </c>
      <c r="F1067" s="2" t="str">
        <f>IF(ISBLANK(A1067),"",IF(ISERROR(VLOOKUP(A1067,'Cadastro-Estoque'!A:G,1,FALSE)),"Produto não cadastrado",VLOOKUP(A1067,'Cadastro-Estoque'!A:G,4,FALSE)))</f>
        <v/>
      </c>
      <c r="G1067" s="2" t="str">
        <f>IF(ISBLANK(A1067),"",IF(ISERROR(VLOOKUP(A1067,'Cadastro-Estoque'!A:G,1,FALSE)),"Produto não cadastrado",VLOOKUP(A1067,'Cadastro-Estoque'!A:G,2,FALSE)))</f>
        <v/>
      </c>
      <c r="H1067" s="2" t="str">
        <f>IF(ISERROR(VLOOKUP(A1067,'Cadastro-Estoque'!A:G,1,FALSE)),"",VLOOKUP(A1067,'Cadastro-Estoque'!A:G,3,FALSE))</f>
        <v/>
      </c>
      <c r="I1067" s="209" t="str">
        <f>IF(A1067="","",INDEX(Boletim!F1076:F1185,IFERROR(MATCH(Saidas!A1067,'Cadastro-Estoque'!A1075:A1184,0)," ")))</f>
        <v/>
      </c>
    </row>
    <row r="1068" spans="5:9" ht="18.75" customHeight="1" x14ac:dyDescent="0.25">
      <c r="E1068" s="2" t="str">
        <f t="shared" si="19"/>
        <v/>
      </c>
      <c r="F1068" s="2" t="str">
        <f>IF(ISBLANK(A1068),"",IF(ISERROR(VLOOKUP(A1068,'Cadastro-Estoque'!A:G,1,FALSE)),"Produto não cadastrado",VLOOKUP(A1068,'Cadastro-Estoque'!A:G,4,FALSE)))</f>
        <v/>
      </c>
      <c r="G1068" s="2" t="str">
        <f>IF(ISBLANK(A1068),"",IF(ISERROR(VLOOKUP(A1068,'Cadastro-Estoque'!A:G,1,FALSE)),"Produto não cadastrado",VLOOKUP(A1068,'Cadastro-Estoque'!A:G,2,FALSE)))</f>
        <v/>
      </c>
      <c r="H1068" s="2" t="str">
        <f>IF(ISERROR(VLOOKUP(A1068,'Cadastro-Estoque'!A:G,1,FALSE)),"",VLOOKUP(A1068,'Cadastro-Estoque'!A:G,3,FALSE))</f>
        <v/>
      </c>
      <c r="I1068" s="209" t="str">
        <f>IF(A1068="","",INDEX(Boletim!F1077:F1186,IFERROR(MATCH(Saidas!A1068,'Cadastro-Estoque'!A1076:A1185,0)," ")))</f>
        <v/>
      </c>
    </row>
    <row r="1069" spans="5:9" ht="18.75" customHeight="1" x14ac:dyDescent="0.25">
      <c r="E1069" s="2" t="str">
        <f t="shared" si="19"/>
        <v/>
      </c>
      <c r="F1069" s="2" t="str">
        <f>IF(ISBLANK(A1069),"",IF(ISERROR(VLOOKUP(A1069,'Cadastro-Estoque'!A:G,1,FALSE)),"Produto não cadastrado",VLOOKUP(A1069,'Cadastro-Estoque'!A:G,4,FALSE)))</f>
        <v/>
      </c>
      <c r="G1069" s="2" t="str">
        <f>IF(ISBLANK(A1069),"",IF(ISERROR(VLOOKUP(A1069,'Cadastro-Estoque'!A:G,1,FALSE)),"Produto não cadastrado",VLOOKUP(A1069,'Cadastro-Estoque'!A:G,2,FALSE)))</f>
        <v/>
      </c>
      <c r="H1069" s="2" t="str">
        <f>IF(ISERROR(VLOOKUP(A1069,'Cadastro-Estoque'!A:G,1,FALSE)),"",VLOOKUP(A1069,'Cadastro-Estoque'!A:G,3,FALSE))</f>
        <v/>
      </c>
      <c r="I1069" s="209" t="str">
        <f>IF(A1069="","",INDEX(Boletim!F1078:F1187,IFERROR(MATCH(Saidas!A1069,'Cadastro-Estoque'!A1077:A1186,0)," ")))</f>
        <v/>
      </c>
    </row>
    <row r="1070" spans="5:9" ht="18.75" customHeight="1" x14ac:dyDescent="0.25">
      <c r="E1070" s="2" t="str">
        <f t="shared" si="19"/>
        <v/>
      </c>
      <c r="F1070" s="2" t="str">
        <f>IF(ISBLANK(A1070),"",IF(ISERROR(VLOOKUP(A1070,'Cadastro-Estoque'!A:G,1,FALSE)),"Produto não cadastrado",VLOOKUP(A1070,'Cadastro-Estoque'!A:G,4,FALSE)))</f>
        <v/>
      </c>
      <c r="G1070" s="2" t="str">
        <f>IF(ISBLANK(A1070),"",IF(ISERROR(VLOOKUP(A1070,'Cadastro-Estoque'!A:G,1,FALSE)),"Produto não cadastrado",VLOOKUP(A1070,'Cadastro-Estoque'!A:G,2,FALSE)))</f>
        <v/>
      </c>
      <c r="H1070" s="2" t="str">
        <f>IF(ISERROR(VLOOKUP(A1070,'Cadastro-Estoque'!A:G,1,FALSE)),"",VLOOKUP(A1070,'Cadastro-Estoque'!A:G,3,FALSE))</f>
        <v/>
      </c>
      <c r="I1070" s="209" t="str">
        <f>IF(A1070="","",INDEX(Boletim!F1079:F1188,IFERROR(MATCH(Saidas!A1070,'Cadastro-Estoque'!A1078:A1187,0)," ")))</f>
        <v/>
      </c>
    </row>
    <row r="1071" spans="5:9" ht="18.75" customHeight="1" x14ac:dyDescent="0.25">
      <c r="E1071" s="2" t="str">
        <f t="shared" si="19"/>
        <v/>
      </c>
      <c r="F1071" s="2" t="str">
        <f>IF(ISBLANK(A1071),"",IF(ISERROR(VLOOKUP(A1071,'Cadastro-Estoque'!A:G,1,FALSE)),"Produto não cadastrado",VLOOKUP(A1071,'Cadastro-Estoque'!A:G,4,FALSE)))</f>
        <v/>
      </c>
      <c r="G1071" s="2" t="str">
        <f>IF(ISBLANK(A1071),"",IF(ISERROR(VLOOKUP(A1071,'Cadastro-Estoque'!A:G,1,FALSE)),"Produto não cadastrado",VLOOKUP(A1071,'Cadastro-Estoque'!A:G,2,FALSE)))</f>
        <v/>
      </c>
      <c r="H1071" s="2" t="str">
        <f>IF(ISERROR(VLOOKUP(A1071,'Cadastro-Estoque'!A:G,1,FALSE)),"",VLOOKUP(A1071,'Cadastro-Estoque'!A:G,3,FALSE))</f>
        <v/>
      </c>
      <c r="I1071" s="209" t="str">
        <f>IF(A1071="","",INDEX(Boletim!F1080:F1189,IFERROR(MATCH(Saidas!A1071,'Cadastro-Estoque'!A1079:A1188,0)," ")))</f>
        <v/>
      </c>
    </row>
    <row r="1072" spans="5:9" ht="18.75" customHeight="1" x14ac:dyDescent="0.25">
      <c r="E1072" s="2" t="str">
        <f t="shared" si="19"/>
        <v/>
      </c>
      <c r="F1072" s="2" t="str">
        <f>IF(ISBLANK(A1072),"",IF(ISERROR(VLOOKUP(A1072,'Cadastro-Estoque'!A:G,1,FALSE)),"Produto não cadastrado",VLOOKUP(A1072,'Cadastro-Estoque'!A:G,4,FALSE)))</f>
        <v/>
      </c>
      <c r="G1072" s="2" t="str">
        <f>IF(ISBLANK(A1072),"",IF(ISERROR(VLOOKUP(A1072,'Cadastro-Estoque'!A:G,1,FALSE)),"Produto não cadastrado",VLOOKUP(A1072,'Cadastro-Estoque'!A:G,2,FALSE)))</f>
        <v/>
      </c>
      <c r="H1072" s="2" t="str">
        <f>IF(ISERROR(VLOOKUP(A1072,'Cadastro-Estoque'!A:G,1,FALSE)),"",VLOOKUP(A1072,'Cadastro-Estoque'!A:G,3,FALSE))</f>
        <v/>
      </c>
      <c r="I1072" s="209" t="str">
        <f>IF(A1072="","",INDEX(Boletim!F1081:F1190,IFERROR(MATCH(Saidas!A1072,'Cadastro-Estoque'!A1080:A1189,0)," ")))</f>
        <v/>
      </c>
    </row>
    <row r="1073" spans="5:9" ht="18.75" customHeight="1" x14ac:dyDescent="0.25">
      <c r="E1073" s="2" t="str">
        <f t="shared" si="19"/>
        <v/>
      </c>
      <c r="F1073" s="2" t="str">
        <f>IF(ISBLANK(A1073),"",IF(ISERROR(VLOOKUP(A1073,'Cadastro-Estoque'!A:G,1,FALSE)),"Produto não cadastrado",VLOOKUP(A1073,'Cadastro-Estoque'!A:G,4,FALSE)))</f>
        <v/>
      </c>
      <c r="G1073" s="2" t="str">
        <f>IF(ISBLANK(A1073),"",IF(ISERROR(VLOOKUP(A1073,'Cadastro-Estoque'!A:G,1,FALSE)),"Produto não cadastrado",VLOOKUP(A1073,'Cadastro-Estoque'!A:G,2,FALSE)))</f>
        <v/>
      </c>
      <c r="H1073" s="2" t="str">
        <f>IF(ISERROR(VLOOKUP(A1073,'Cadastro-Estoque'!A:G,1,FALSE)),"",VLOOKUP(A1073,'Cadastro-Estoque'!A:G,3,FALSE))</f>
        <v/>
      </c>
      <c r="I1073" s="209" t="str">
        <f>IF(A1073="","",INDEX(Boletim!F1082:F1191,IFERROR(MATCH(Saidas!A1073,'Cadastro-Estoque'!A1081:A1190,0)," ")))</f>
        <v/>
      </c>
    </row>
    <row r="1074" spans="5:9" ht="18.75" customHeight="1" x14ac:dyDescent="0.25">
      <c r="E1074" s="2" t="str">
        <f t="shared" si="19"/>
        <v/>
      </c>
      <c r="F1074" s="2" t="str">
        <f>IF(ISBLANK(A1074),"",IF(ISERROR(VLOOKUP(A1074,'Cadastro-Estoque'!A:G,1,FALSE)),"Produto não cadastrado",VLOOKUP(A1074,'Cadastro-Estoque'!A:G,4,FALSE)))</f>
        <v/>
      </c>
      <c r="G1074" s="2" t="str">
        <f>IF(ISBLANK(A1074),"",IF(ISERROR(VLOOKUP(A1074,'Cadastro-Estoque'!A:G,1,FALSE)),"Produto não cadastrado",VLOOKUP(A1074,'Cadastro-Estoque'!A:G,2,FALSE)))</f>
        <v/>
      </c>
      <c r="H1074" s="2" t="str">
        <f>IF(ISERROR(VLOOKUP(A1074,'Cadastro-Estoque'!A:G,1,FALSE)),"",VLOOKUP(A1074,'Cadastro-Estoque'!A:G,3,FALSE))</f>
        <v/>
      </c>
      <c r="I1074" s="209" t="str">
        <f>IF(A1074="","",INDEX(Boletim!F1083:F1192,IFERROR(MATCH(Saidas!A1074,'Cadastro-Estoque'!A1082:A1191,0)," ")))</f>
        <v/>
      </c>
    </row>
    <row r="1075" spans="5:9" ht="18.75" customHeight="1" x14ac:dyDescent="0.25">
      <c r="E1075" s="2" t="str">
        <f t="shared" si="19"/>
        <v/>
      </c>
      <c r="F1075" s="2" t="str">
        <f>IF(ISBLANK(A1075),"",IF(ISERROR(VLOOKUP(A1075,'Cadastro-Estoque'!A:G,1,FALSE)),"Produto não cadastrado",VLOOKUP(A1075,'Cadastro-Estoque'!A:G,4,FALSE)))</f>
        <v/>
      </c>
      <c r="G1075" s="2" t="str">
        <f>IF(ISBLANK(A1075),"",IF(ISERROR(VLOOKUP(A1075,'Cadastro-Estoque'!A:G,1,FALSE)),"Produto não cadastrado",VLOOKUP(A1075,'Cadastro-Estoque'!A:G,2,FALSE)))</f>
        <v/>
      </c>
      <c r="H1075" s="2" t="str">
        <f>IF(ISERROR(VLOOKUP(A1075,'Cadastro-Estoque'!A:G,1,FALSE)),"",VLOOKUP(A1075,'Cadastro-Estoque'!A:G,3,FALSE))</f>
        <v/>
      </c>
      <c r="I1075" s="209" t="str">
        <f>IF(A1075="","",INDEX(Boletim!F1084:F1193,IFERROR(MATCH(Saidas!A1075,'Cadastro-Estoque'!A1083:A1192,0)," ")))</f>
        <v/>
      </c>
    </row>
    <row r="1076" spans="5:9" ht="18.75" customHeight="1" x14ac:dyDescent="0.25">
      <c r="E1076" s="2" t="str">
        <f t="shared" si="19"/>
        <v/>
      </c>
      <c r="F1076" s="2" t="str">
        <f>IF(ISBLANK(A1076),"",IF(ISERROR(VLOOKUP(A1076,'Cadastro-Estoque'!A:G,1,FALSE)),"Produto não cadastrado",VLOOKUP(A1076,'Cadastro-Estoque'!A:G,4,FALSE)))</f>
        <v/>
      </c>
      <c r="G1076" s="2" t="str">
        <f>IF(ISBLANK(A1076),"",IF(ISERROR(VLOOKUP(A1076,'Cadastro-Estoque'!A:G,1,FALSE)),"Produto não cadastrado",VLOOKUP(A1076,'Cadastro-Estoque'!A:G,2,FALSE)))</f>
        <v/>
      </c>
      <c r="H1076" s="2" t="str">
        <f>IF(ISERROR(VLOOKUP(A1076,'Cadastro-Estoque'!A:G,1,FALSE)),"",VLOOKUP(A1076,'Cadastro-Estoque'!A:G,3,FALSE))</f>
        <v/>
      </c>
      <c r="I1076" s="209" t="str">
        <f>IF(A1076="","",INDEX(Boletim!F1085:F1194,IFERROR(MATCH(Saidas!A1076,'Cadastro-Estoque'!A1084:A1193,0)," ")))</f>
        <v/>
      </c>
    </row>
    <row r="1077" spans="5:9" ht="18.75" customHeight="1" x14ac:dyDescent="0.25">
      <c r="E1077" s="2" t="str">
        <f t="shared" si="19"/>
        <v/>
      </c>
      <c r="F1077" s="2" t="str">
        <f>IF(ISBLANK(A1077),"",IF(ISERROR(VLOOKUP(A1077,'Cadastro-Estoque'!A:G,1,FALSE)),"Produto não cadastrado",VLOOKUP(A1077,'Cadastro-Estoque'!A:G,4,FALSE)))</f>
        <v/>
      </c>
      <c r="G1077" s="2" t="str">
        <f>IF(ISBLANK(A1077),"",IF(ISERROR(VLOOKUP(A1077,'Cadastro-Estoque'!A:G,1,FALSE)),"Produto não cadastrado",VLOOKUP(A1077,'Cadastro-Estoque'!A:G,2,FALSE)))</f>
        <v/>
      </c>
      <c r="H1077" s="2" t="str">
        <f>IF(ISERROR(VLOOKUP(A1077,'Cadastro-Estoque'!A:G,1,FALSE)),"",VLOOKUP(A1077,'Cadastro-Estoque'!A:G,3,FALSE))</f>
        <v/>
      </c>
      <c r="I1077" s="209" t="str">
        <f>IF(A1077="","",INDEX(Boletim!F1086:F1195,IFERROR(MATCH(Saidas!A1077,'Cadastro-Estoque'!A1085:A1194,0)," ")))</f>
        <v/>
      </c>
    </row>
    <row r="1078" spans="5:9" ht="18.75" customHeight="1" x14ac:dyDescent="0.25">
      <c r="E1078" s="2" t="str">
        <f t="shared" si="19"/>
        <v/>
      </c>
      <c r="F1078" s="2" t="str">
        <f>IF(ISBLANK(A1078),"",IF(ISERROR(VLOOKUP(A1078,'Cadastro-Estoque'!A:G,1,FALSE)),"Produto não cadastrado",VLOOKUP(A1078,'Cadastro-Estoque'!A:G,4,FALSE)))</f>
        <v/>
      </c>
      <c r="G1078" s="2" t="str">
        <f>IF(ISBLANK(A1078),"",IF(ISERROR(VLOOKUP(A1078,'Cadastro-Estoque'!A:G,1,FALSE)),"Produto não cadastrado",VLOOKUP(A1078,'Cadastro-Estoque'!A:G,2,FALSE)))</f>
        <v/>
      </c>
      <c r="H1078" s="2" t="str">
        <f>IF(ISERROR(VLOOKUP(A1078,'Cadastro-Estoque'!A:G,1,FALSE)),"",VLOOKUP(A1078,'Cadastro-Estoque'!A:G,3,FALSE))</f>
        <v/>
      </c>
      <c r="I1078" s="209" t="str">
        <f>IF(A1078="","",INDEX(Boletim!F1087:F1196,IFERROR(MATCH(Saidas!A1078,'Cadastro-Estoque'!A1086:A1195,0)," ")))</f>
        <v/>
      </c>
    </row>
    <row r="1079" spans="5:9" ht="18.75" customHeight="1" x14ac:dyDescent="0.25">
      <c r="E1079" s="2" t="str">
        <f t="shared" si="19"/>
        <v/>
      </c>
      <c r="F1079" s="2" t="str">
        <f>IF(ISBLANK(A1079),"",IF(ISERROR(VLOOKUP(A1079,'Cadastro-Estoque'!A:G,1,FALSE)),"Produto não cadastrado",VLOOKUP(A1079,'Cadastro-Estoque'!A:G,4,FALSE)))</f>
        <v/>
      </c>
      <c r="G1079" s="2" t="str">
        <f>IF(ISBLANK(A1079),"",IF(ISERROR(VLOOKUP(A1079,'Cadastro-Estoque'!A:G,1,FALSE)),"Produto não cadastrado",VLOOKUP(A1079,'Cadastro-Estoque'!A:G,2,FALSE)))</f>
        <v/>
      </c>
      <c r="H1079" s="2" t="str">
        <f>IF(ISERROR(VLOOKUP(A1079,'Cadastro-Estoque'!A:G,1,FALSE)),"",VLOOKUP(A1079,'Cadastro-Estoque'!A:G,3,FALSE))</f>
        <v/>
      </c>
      <c r="I1079" s="209" t="str">
        <f>IF(A1079="","",INDEX(Boletim!F1088:F1197,IFERROR(MATCH(Saidas!A1079,'Cadastro-Estoque'!A1087:A1196,0)," ")))</f>
        <v/>
      </c>
    </row>
    <row r="1080" spans="5:9" ht="18.75" customHeight="1" x14ac:dyDescent="0.25">
      <c r="E1080" s="2" t="str">
        <f t="shared" si="19"/>
        <v/>
      </c>
      <c r="F1080" s="2" t="str">
        <f>IF(ISBLANK(A1080),"",IF(ISERROR(VLOOKUP(A1080,'Cadastro-Estoque'!A:G,1,FALSE)),"Produto não cadastrado",VLOOKUP(A1080,'Cadastro-Estoque'!A:G,4,FALSE)))</f>
        <v/>
      </c>
      <c r="G1080" s="2" t="str">
        <f>IF(ISBLANK(A1080),"",IF(ISERROR(VLOOKUP(A1080,'Cadastro-Estoque'!A:G,1,FALSE)),"Produto não cadastrado",VLOOKUP(A1080,'Cadastro-Estoque'!A:G,2,FALSE)))</f>
        <v/>
      </c>
      <c r="H1080" s="2" t="str">
        <f>IF(ISERROR(VLOOKUP(A1080,'Cadastro-Estoque'!A:G,1,FALSE)),"",VLOOKUP(A1080,'Cadastro-Estoque'!A:G,3,FALSE))</f>
        <v/>
      </c>
      <c r="I1080" s="209" t="str">
        <f>IF(A1080="","",INDEX(Boletim!F1089:F1198,IFERROR(MATCH(Saidas!A1080,'Cadastro-Estoque'!A1088:A1197,0)," ")))</f>
        <v/>
      </c>
    </row>
    <row r="1081" spans="5:9" ht="18.75" customHeight="1" x14ac:dyDescent="0.25">
      <c r="E1081" s="2" t="str">
        <f t="shared" si="19"/>
        <v/>
      </c>
      <c r="F1081" s="2" t="str">
        <f>IF(ISBLANK(A1081),"",IF(ISERROR(VLOOKUP(A1081,'Cadastro-Estoque'!A:G,1,FALSE)),"Produto não cadastrado",VLOOKUP(A1081,'Cadastro-Estoque'!A:G,4,FALSE)))</f>
        <v/>
      </c>
      <c r="G1081" s="2" t="str">
        <f>IF(ISBLANK(A1081),"",IF(ISERROR(VLOOKUP(A1081,'Cadastro-Estoque'!A:G,1,FALSE)),"Produto não cadastrado",VLOOKUP(A1081,'Cadastro-Estoque'!A:G,2,FALSE)))</f>
        <v/>
      </c>
      <c r="H1081" s="2" t="str">
        <f>IF(ISERROR(VLOOKUP(A1081,'Cadastro-Estoque'!A:G,1,FALSE)),"",VLOOKUP(A1081,'Cadastro-Estoque'!A:G,3,FALSE))</f>
        <v/>
      </c>
      <c r="I1081" s="209" t="str">
        <f>IF(A1081="","",INDEX(Boletim!F1090:F1199,IFERROR(MATCH(Saidas!A1081,'Cadastro-Estoque'!A1089:A1198,0)," ")))</f>
        <v/>
      </c>
    </row>
    <row r="1082" spans="5:9" ht="18.75" customHeight="1" x14ac:dyDescent="0.25">
      <c r="E1082" s="2" t="str">
        <f t="shared" si="19"/>
        <v/>
      </c>
      <c r="F1082" s="2" t="str">
        <f>IF(ISBLANK(A1082),"",IF(ISERROR(VLOOKUP(A1082,'Cadastro-Estoque'!A:G,1,FALSE)),"Produto não cadastrado",VLOOKUP(A1082,'Cadastro-Estoque'!A:G,4,FALSE)))</f>
        <v/>
      </c>
      <c r="G1082" s="2" t="str">
        <f>IF(ISBLANK(A1082),"",IF(ISERROR(VLOOKUP(A1082,'Cadastro-Estoque'!A:G,1,FALSE)),"Produto não cadastrado",VLOOKUP(A1082,'Cadastro-Estoque'!A:G,2,FALSE)))</f>
        <v/>
      </c>
      <c r="H1082" s="2" t="str">
        <f>IF(ISERROR(VLOOKUP(A1082,'Cadastro-Estoque'!A:G,1,FALSE)),"",VLOOKUP(A1082,'Cadastro-Estoque'!A:G,3,FALSE))</f>
        <v/>
      </c>
      <c r="I1082" s="209" t="str">
        <f>IF(A1082="","",INDEX(Boletim!F1091:F1200,IFERROR(MATCH(Saidas!A1082,'Cadastro-Estoque'!A1090:A1199,0)," ")))</f>
        <v/>
      </c>
    </row>
    <row r="1083" spans="5:9" ht="18.75" customHeight="1" x14ac:dyDescent="0.25">
      <c r="E1083" s="2" t="str">
        <f t="shared" si="19"/>
        <v/>
      </c>
      <c r="F1083" s="2" t="str">
        <f>IF(ISBLANK(A1083),"",IF(ISERROR(VLOOKUP(A1083,'Cadastro-Estoque'!A:G,1,FALSE)),"Produto não cadastrado",VLOOKUP(A1083,'Cadastro-Estoque'!A:G,4,FALSE)))</f>
        <v/>
      </c>
      <c r="G1083" s="2" t="str">
        <f>IF(ISBLANK(A1083),"",IF(ISERROR(VLOOKUP(A1083,'Cadastro-Estoque'!A:G,1,FALSE)),"Produto não cadastrado",VLOOKUP(A1083,'Cadastro-Estoque'!A:G,2,FALSE)))</f>
        <v/>
      </c>
      <c r="H1083" s="2" t="str">
        <f>IF(ISERROR(VLOOKUP(A1083,'Cadastro-Estoque'!A:G,1,FALSE)),"",VLOOKUP(A1083,'Cadastro-Estoque'!A:G,3,FALSE))</f>
        <v/>
      </c>
      <c r="I1083" s="209" t="str">
        <f>IF(A1083="","",INDEX(Boletim!F1092:F1201,IFERROR(MATCH(Saidas!A1083,'Cadastro-Estoque'!A1091:A1200,0)," ")))</f>
        <v/>
      </c>
    </row>
    <row r="1084" spans="5:9" ht="18.75" customHeight="1" x14ac:dyDescent="0.25">
      <c r="E1084" s="2" t="str">
        <f t="shared" si="19"/>
        <v/>
      </c>
      <c r="F1084" s="2" t="str">
        <f>IF(ISBLANK(A1084),"",IF(ISERROR(VLOOKUP(A1084,'Cadastro-Estoque'!A:G,1,FALSE)),"Produto não cadastrado",VLOOKUP(A1084,'Cadastro-Estoque'!A:G,4,FALSE)))</f>
        <v/>
      </c>
      <c r="G1084" s="2" t="str">
        <f>IF(ISBLANK(A1084),"",IF(ISERROR(VLOOKUP(A1084,'Cadastro-Estoque'!A:G,1,FALSE)),"Produto não cadastrado",VLOOKUP(A1084,'Cadastro-Estoque'!A:G,2,FALSE)))</f>
        <v/>
      </c>
      <c r="H1084" s="2" t="str">
        <f>IF(ISERROR(VLOOKUP(A1084,'Cadastro-Estoque'!A:G,1,FALSE)),"",VLOOKUP(A1084,'Cadastro-Estoque'!A:G,3,FALSE))</f>
        <v/>
      </c>
      <c r="I1084" s="209" t="str">
        <f>IF(A1084="","",INDEX(Boletim!F1093:F1202,IFERROR(MATCH(Saidas!A1084,'Cadastro-Estoque'!A1092:A1201,0)," ")))</f>
        <v/>
      </c>
    </row>
    <row r="1085" spans="5:9" ht="18.75" customHeight="1" x14ac:dyDescent="0.25">
      <c r="E1085" s="2" t="str">
        <f t="shared" si="19"/>
        <v/>
      </c>
      <c r="F1085" s="2" t="str">
        <f>IF(ISBLANK(A1085),"",IF(ISERROR(VLOOKUP(A1085,'Cadastro-Estoque'!A:G,1,FALSE)),"Produto não cadastrado",VLOOKUP(A1085,'Cadastro-Estoque'!A:G,4,FALSE)))</f>
        <v/>
      </c>
      <c r="G1085" s="2" t="str">
        <f>IF(ISBLANK(A1085),"",IF(ISERROR(VLOOKUP(A1085,'Cadastro-Estoque'!A:G,1,FALSE)),"Produto não cadastrado",VLOOKUP(A1085,'Cadastro-Estoque'!A:G,2,FALSE)))</f>
        <v/>
      </c>
      <c r="H1085" s="2" t="str">
        <f>IF(ISERROR(VLOOKUP(A1085,'Cadastro-Estoque'!A:G,1,FALSE)),"",VLOOKUP(A1085,'Cadastro-Estoque'!A:G,3,FALSE))</f>
        <v/>
      </c>
      <c r="I1085" s="209" t="str">
        <f>IF(A1085="","",INDEX(Boletim!F1094:F1203,IFERROR(MATCH(Saidas!A1085,'Cadastro-Estoque'!A1093:A1202,0)," ")))</f>
        <v/>
      </c>
    </row>
    <row r="1086" spans="5:9" ht="18.75" customHeight="1" x14ac:dyDescent="0.25">
      <c r="E1086" s="2" t="str">
        <f t="shared" si="19"/>
        <v/>
      </c>
      <c r="F1086" s="2" t="str">
        <f>IF(ISBLANK(A1086),"",IF(ISERROR(VLOOKUP(A1086,'Cadastro-Estoque'!A:G,1,FALSE)),"Produto não cadastrado",VLOOKUP(A1086,'Cadastro-Estoque'!A:G,4,FALSE)))</f>
        <v/>
      </c>
      <c r="G1086" s="2" t="str">
        <f>IF(ISBLANK(A1086),"",IF(ISERROR(VLOOKUP(A1086,'Cadastro-Estoque'!A:G,1,FALSE)),"Produto não cadastrado",VLOOKUP(A1086,'Cadastro-Estoque'!A:G,2,FALSE)))</f>
        <v/>
      </c>
      <c r="H1086" s="2" t="str">
        <f>IF(ISERROR(VLOOKUP(A1086,'Cadastro-Estoque'!A:G,1,FALSE)),"",VLOOKUP(A1086,'Cadastro-Estoque'!A:G,3,FALSE))</f>
        <v/>
      </c>
      <c r="I1086" s="209" t="str">
        <f>IF(A1086="","",INDEX(Boletim!F1095:F1204,IFERROR(MATCH(Saidas!A1086,'Cadastro-Estoque'!A1094:A1203,0)," ")))</f>
        <v/>
      </c>
    </row>
    <row r="1087" spans="5:9" ht="18.75" customHeight="1" x14ac:dyDescent="0.25">
      <c r="E1087" s="2" t="str">
        <f t="shared" si="19"/>
        <v/>
      </c>
      <c r="F1087" s="2" t="str">
        <f>IF(ISBLANK(A1087),"",IF(ISERROR(VLOOKUP(A1087,'Cadastro-Estoque'!A:G,1,FALSE)),"Produto não cadastrado",VLOOKUP(A1087,'Cadastro-Estoque'!A:G,4,FALSE)))</f>
        <v/>
      </c>
      <c r="G1087" s="2" t="str">
        <f>IF(ISBLANK(A1087),"",IF(ISERROR(VLOOKUP(A1087,'Cadastro-Estoque'!A:G,1,FALSE)),"Produto não cadastrado",VLOOKUP(A1087,'Cadastro-Estoque'!A:G,2,FALSE)))</f>
        <v/>
      </c>
      <c r="H1087" s="2" t="str">
        <f>IF(ISERROR(VLOOKUP(A1087,'Cadastro-Estoque'!A:G,1,FALSE)),"",VLOOKUP(A1087,'Cadastro-Estoque'!A:G,3,FALSE))</f>
        <v/>
      </c>
      <c r="I1087" s="209" t="str">
        <f>IF(A1087="","",INDEX(Boletim!F1096:F1205,IFERROR(MATCH(Saidas!A1087,'Cadastro-Estoque'!A1095:A1204,0)," ")))</f>
        <v/>
      </c>
    </row>
    <row r="1088" spans="5:9" ht="18.75" customHeight="1" x14ac:dyDescent="0.25">
      <c r="E1088" s="2" t="str">
        <f t="shared" si="19"/>
        <v/>
      </c>
      <c r="F1088" s="2" t="str">
        <f>IF(ISBLANK(A1088),"",IF(ISERROR(VLOOKUP(A1088,'Cadastro-Estoque'!A:G,1,FALSE)),"Produto não cadastrado",VLOOKUP(A1088,'Cadastro-Estoque'!A:G,4,FALSE)))</f>
        <v/>
      </c>
      <c r="G1088" s="2" t="str">
        <f>IF(ISBLANK(A1088),"",IF(ISERROR(VLOOKUP(A1088,'Cadastro-Estoque'!A:G,1,FALSE)),"Produto não cadastrado",VLOOKUP(A1088,'Cadastro-Estoque'!A:G,2,FALSE)))</f>
        <v/>
      </c>
      <c r="H1088" s="2" t="str">
        <f>IF(ISERROR(VLOOKUP(A1088,'Cadastro-Estoque'!A:G,1,FALSE)),"",VLOOKUP(A1088,'Cadastro-Estoque'!A:G,3,FALSE))</f>
        <v/>
      </c>
      <c r="I1088" s="209" t="str">
        <f>IF(A1088="","",INDEX(Boletim!F1097:F1206,IFERROR(MATCH(Saidas!A1088,'Cadastro-Estoque'!A1096:A1205,0)," ")))</f>
        <v/>
      </c>
    </row>
    <row r="1089" spans="5:9" ht="18.75" customHeight="1" x14ac:dyDescent="0.25">
      <c r="E1089" s="2" t="str">
        <f t="shared" si="19"/>
        <v/>
      </c>
      <c r="F1089" s="2" t="str">
        <f>IF(ISBLANK(A1089),"",IF(ISERROR(VLOOKUP(A1089,'Cadastro-Estoque'!A:G,1,FALSE)),"Produto não cadastrado",VLOOKUP(A1089,'Cadastro-Estoque'!A:G,4,FALSE)))</f>
        <v/>
      </c>
      <c r="G1089" s="2" t="str">
        <f>IF(ISBLANK(A1089),"",IF(ISERROR(VLOOKUP(A1089,'Cadastro-Estoque'!A:G,1,FALSE)),"Produto não cadastrado",VLOOKUP(A1089,'Cadastro-Estoque'!A:G,2,FALSE)))</f>
        <v/>
      </c>
      <c r="H1089" s="2" t="str">
        <f>IF(ISERROR(VLOOKUP(A1089,'Cadastro-Estoque'!A:G,1,FALSE)),"",VLOOKUP(A1089,'Cadastro-Estoque'!A:G,3,FALSE))</f>
        <v/>
      </c>
      <c r="I1089" s="209" t="str">
        <f>IF(A1089="","",INDEX(Boletim!F1098:F1207,IFERROR(MATCH(Saidas!A1089,'Cadastro-Estoque'!A1097:A1206,0)," ")))</f>
        <v/>
      </c>
    </row>
    <row r="1090" spans="5:9" ht="18.75" customHeight="1" x14ac:dyDescent="0.25">
      <c r="E1090" s="2" t="str">
        <f t="shared" si="19"/>
        <v/>
      </c>
      <c r="F1090" s="2" t="str">
        <f>IF(ISBLANK(A1090),"",IF(ISERROR(VLOOKUP(A1090,'Cadastro-Estoque'!A:G,1,FALSE)),"Produto não cadastrado",VLOOKUP(A1090,'Cadastro-Estoque'!A:G,4,FALSE)))</f>
        <v/>
      </c>
      <c r="G1090" s="2" t="str">
        <f>IF(ISBLANK(A1090),"",IF(ISERROR(VLOOKUP(A1090,'Cadastro-Estoque'!A:G,1,FALSE)),"Produto não cadastrado",VLOOKUP(A1090,'Cadastro-Estoque'!A:G,2,FALSE)))</f>
        <v/>
      </c>
      <c r="H1090" s="2" t="str">
        <f>IF(ISERROR(VLOOKUP(A1090,'Cadastro-Estoque'!A:G,1,FALSE)),"",VLOOKUP(A1090,'Cadastro-Estoque'!A:G,3,FALSE))</f>
        <v/>
      </c>
      <c r="I1090" s="209" t="str">
        <f>IF(A1090="","",INDEX(Boletim!F1099:F1208,IFERROR(MATCH(Saidas!A1090,'Cadastro-Estoque'!A1098:A1207,0)," ")))</f>
        <v/>
      </c>
    </row>
    <row r="1091" spans="5:9" ht="18.75" customHeight="1" x14ac:dyDescent="0.25">
      <c r="E1091" s="2" t="str">
        <f t="shared" si="19"/>
        <v/>
      </c>
      <c r="F1091" s="2" t="str">
        <f>IF(ISBLANK(A1091),"",IF(ISERROR(VLOOKUP(A1091,'Cadastro-Estoque'!A:G,1,FALSE)),"Produto não cadastrado",VLOOKUP(A1091,'Cadastro-Estoque'!A:G,4,FALSE)))</f>
        <v/>
      </c>
      <c r="G1091" s="2" t="str">
        <f>IF(ISBLANK(A1091),"",IF(ISERROR(VLOOKUP(A1091,'Cadastro-Estoque'!A:G,1,FALSE)),"Produto não cadastrado",VLOOKUP(A1091,'Cadastro-Estoque'!A:G,2,FALSE)))</f>
        <v/>
      </c>
      <c r="H1091" s="2" t="str">
        <f>IF(ISERROR(VLOOKUP(A1091,'Cadastro-Estoque'!A:G,1,FALSE)),"",VLOOKUP(A1091,'Cadastro-Estoque'!A:G,3,FALSE))</f>
        <v/>
      </c>
      <c r="I1091" s="209" t="str">
        <f>IF(A1091="","",INDEX(Boletim!F1100:F1209,IFERROR(MATCH(Saidas!A1091,'Cadastro-Estoque'!A1099:A1208,0)," ")))</f>
        <v/>
      </c>
    </row>
    <row r="1092" spans="5:9" ht="18.75" customHeight="1" x14ac:dyDescent="0.25">
      <c r="E1092" s="2" t="str">
        <f t="shared" ref="E1092:E1155" si="20">IF(ISBLANK(A1092),"",C1092*D1092)</f>
        <v/>
      </c>
      <c r="F1092" s="2" t="str">
        <f>IF(ISBLANK(A1092),"",IF(ISERROR(VLOOKUP(A1092,'Cadastro-Estoque'!A:G,1,FALSE)),"Produto não cadastrado",VLOOKUP(A1092,'Cadastro-Estoque'!A:G,4,FALSE)))</f>
        <v/>
      </c>
      <c r="G1092" s="2" t="str">
        <f>IF(ISBLANK(A1092),"",IF(ISERROR(VLOOKUP(A1092,'Cadastro-Estoque'!A:G,1,FALSE)),"Produto não cadastrado",VLOOKUP(A1092,'Cadastro-Estoque'!A:G,2,FALSE)))</f>
        <v/>
      </c>
      <c r="H1092" s="2" t="str">
        <f>IF(ISERROR(VLOOKUP(A1092,'Cadastro-Estoque'!A:G,1,FALSE)),"",VLOOKUP(A1092,'Cadastro-Estoque'!A:G,3,FALSE))</f>
        <v/>
      </c>
      <c r="I1092" s="209" t="str">
        <f>IF(A1092="","",INDEX(Boletim!F1101:F1210,IFERROR(MATCH(Saidas!A1092,'Cadastro-Estoque'!A1100:A1209,0)," ")))</f>
        <v/>
      </c>
    </row>
    <row r="1093" spans="5:9" ht="18.75" customHeight="1" x14ac:dyDescent="0.25">
      <c r="E1093" s="2" t="str">
        <f t="shared" si="20"/>
        <v/>
      </c>
      <c r="F1093" s="2" t="str">
        <f>IF(ISBLANK(A1093),"",IF(ISERROR(VLOOKUP(A1093,'Cadastro-Estoque'!A:G,1,FALSE)),"Produto não cadastrado",VLOOKUP(A1093,'Cadastro-Estoque'!A:G,4,FALSE)))</f>
        <v/>
      </c>
      <c r="G1093" s="2" t="str">
        <f>IF(ISBLANK(A1093),"",IF(ISERROR(VLOOKUP(A1093,'Cadastro-Estoque'!A:G,1,FALSE)),"Produto não cadastrado",VLOOKUP(A1093,'Cadastro-Estoque'!A:G,2,FALSE)))</f>
        <v/>
      </c>
      <c r="H1093" s="2" t="str">
        <f>IF(ISERROR(VLOOKUP(A1093,'Cadastro-Estoque'!A:G,1,FALSE)),"",VLOOKUP(A1093,'Cadastro-Estoque'!A:G,3,FALSE))</f>
        <v/>
      </c>
      <c r="I1093" s="209" t="str">
        <f>IF(A1093="","",INDEX(Boletim!F1102:F1211,IFERROR(MATCH(Saidas!A1093,'Cadastro-Estoque'!A1101:A1210,0)," ")))</f>
        <v/>
      </c>
    </row>
    <row r="1094" spans="5:9" ht="18.75" customHeight="1" x14ac:dyDescent="0.25">
      <c r="E1094" s="2" t="str">
        <f t="shared" si="20"/>
        <v/>
      </c>
      <c r="F1094" s="2" t="str">
        <f>IF(ISBLANK(A1094),"",IF(ISERROR(VLOOKUP(A1094,'Cadastro-Estoque'!A:G,1,FALSE)),"Produto não cadastrado",VLOOKUP(A1094,'Cadastro-Estoque'!A:G,4,FALSE)))</f>
        <v/>
      </c>
      <c r="G1094" s="2" t="str">
        <f>IF(ISBLANK(A1094),"",IF(ISERROR(VLOOKUP(A1094,'Cadastro-Estoque'!A:G,1,FALSE)),"Produto não cadastrado",VLOOKUP(A1094,'Cadastro-Estoque'!A:G,2,FALSE)))</f>
        <v/>
      </c>
      <c r="H1094" s="2" t="str">
        <f>IF(ISERROR(VLOOKUP(A1094,'Cadastro-Estoque'!A:G,1,FALSE)),"",VLOOKUP(A1094,'Cadastro-Estoque'!A:G,3,FALSE))</f>
        <v/>
      </c>
      <c r="I1094" s="209" t="str">
        <f>IF(A1094="","",INDEX(Boletim!F1103:F1212,IFERROR(MATCH(Saidas!A1094,'Cadastro-Estoque'!A1102:A1211,0)," ")))</f>
        <v/>
      </c>
    </row>
    <row r="1095" spans="5:9" ht="18.75" customHeight="1" x14ac:dyDescent="0.25">
      <c r="E1095" s="2" t="str">
        <f t="shared" si="20"/>
        <v/>
      </c>
      <c r="F1095" s="2" t="str">
        <f>IF(ISBLANK(A1095),"",IF(ISERROR(VLOOKUP(A1095,'Cadastro-Estoque'!A:G,1,FALSE)),"Produto não cadastrado",VLOOKUP(A1095,'Cadastro-Estoque'!A:G,4,FALSE)))</f>
        <v/>
      </c>
      <c r="G1095" s="2" t="str">
        <f>IF(ISBLANK(A1095),"",IF(ISERROR(VLOOKUP(A1095,'Cadastro-Estoque'!A:G,1,FALSE)),"Produto não cadastrado",VLOOKUP(A1095,'Cadastro-Estoque'!A:G,2,FALSE)))</f>
        <v/>
      </c>
      <c r="H1095" s="2" t="str">
        <f>IF(ISERROR(VLOOKUP(A1095,'Cadastro-Estoque'!A:G,1,FALSE)),"",VLOOKUP(A1095,'Cadastro-Estoque'!A:G,3,FALSE))</f>
        <v/>
      </c>
      <c r="I1095" s="209" t="str">
        <f>IF(A1095="","",INDEX(Boletim!F1104:F1213,IFERROR(MATCH(Saidas!A1095,'Cadastro-Estoque'!A1103:A1212,0)," ")))</f>
        <v/>
      </c>
    </row>
    <row r="1096" spans="5:9" ht="18.75" customHeight="1" x14ac:dyDescent="0.25">
      <c r="E1096" s="2" t="str">
        <f t="shared" si="20"/>
        <v/>
      </c>
      <c r="F1096" s="2" t="str">
        <f>IF(ISBLANK(A1096),"",IF(ISERROR(VLOOKUP(A1096,'Cadastro-Estoque'!A:G,1,FALSE)),"Produto não cadastrado",VLOOKUP(A1096,'Cadastro-Estoque'!A:G,4,FALSE)))</f>
        <v/>
      </c>
      <c r="G1096" s="2" t="str">
        <f>IF(ISBLANK(A1096),"",IF(ISERROR(VLOOKUP(A1096,'Cadastro-Estoque'!A:G,1,FALSE)),"Produto não cadastrado",VLOOKUP(A1096,'Cadastro-Estoque'!A:G,2,FALSE)))</f>
        <v/>
      </c>
      <c r="H1096" s="2" t="str">
        <f>IF(ISERROR(VLOOKUP(A1096,'Cadastro-Estoque'!A:G,1,FALSE)),"",VLOOKUP(A1096,'Cadastro-Estoque'!A:G,3,FALSE))</f>
        <v/>
      </c>
      <c r="I1096" s="209" t="str">
        <f>IF(A1096="","",INDEX(Boletim!F1105:F1214,IFERROR(MATCH(Saidas!A1096,'Cadastro-Estoque'!A1104:A1213,0)," ")))</f>
        <v/>
      </c>
    </row>
    <row r="1097" spans="5:9" ht="18.75" customHeight="1" x14ac:dyDescent="0.25">
      <c r="E1097" s="2" t="str">
        <f t="shared" si="20"/>
        <v/>
      </c>
      <c r="F1097" s="2" t="str">
        <f>IF(ISBLANK(A1097),"",IF(ISERROR(VLOOKUP(A1097,'Cadastro-Estoque'!A:G,1,FALSE)),"Produto não cadastrado",VLOOKUP(A1097,'Cadastro-Estoque'!A:G,4,FALSE)))</f>
        <v/>
      </c>
      <c r="G1097" s="2" t="str">
        <f>IF(ISBLANK(A1097),"",IF(ISERROR(VLOOKUP(A1097,'Cadastro-Estoque'!A:G,1,FALSE)),"Produto não cadastrado",VLOOKUP(A1097,'Cadastro-Estoque'!A:G,2,FALSE)))</f>
        <v/>
      </c>
      <c r="H1097" s="2" t="str">
        <f>IF(ISERROR(VLOOKUP(A1097,'Cadastro-Estoque'!A:G,1,FALSE)),"",VLOOKUP(A1097,'Cadastro-Estoque'!A:G,3,FALSE))</f>
        <v/>
      </c>
      <c r="I1097" s="209" t="str">
        <f>IF(A1097="","",INDEX(Boletim!F1106:F1215,IFERROR(MATCH(Saidas!A1097,'Cadastro-Estoque'!A1105:A1214,0)," ")))</f>
        <v/>
      </c>
    </row>
    <row r="1098" spans="5:9" ht="18.75" customHeight="1" x14ac:dyDescent="0.25">
      <c r="E1098" s="2" t="str">
        <f t="shared" si="20"/>
        <v/>
      </c>
      <c r="F1098" s="2" t="str">
        <f>IF(ISBLANK(A1098),"",IF(ISERROR(VLOOKUP(A1098,'Cadastro-Estoque'!A:G,1,FALSE)),"Produto não cadastrado",VLOOKUP(A1098,'Cadastro-Estoque'!A:G,4,FALSE)))</f>
        <v/>
      </c>
      <c r="G1098" s="2" t="str">
        <f>IF(ISBLANK(A1098),"",IF(ISERROR(VLOOKUP(A1098,'Cadastro-Estoque'!A:G,1,FALSE)),"Produto não cadastrado",VLOOKUP(A1098,'Cadastro-Estoque'!A:G,2,FALSE)))</f>
        <v/>
      </c>
      <c r="H1098" s="2" t="str">
        <f>IF(ISERROR(VLOOKUP(A1098,'Cadastro-Estoque'!A:G,1,FALSE)),"",VLOOKUP(A1098,'Cadastro-Estoque'!A:G,3,FALSE))</f>
        <v/>
      </c>
      <c r="I1098" s="209" t="str">
        <f>IF(A1098="","",INDEX(Boletim!F1107:F1216,IFERROR(MATCH(Saidas!A1098,'Cadastro-Estoque'!A1106:A1215,0)," ")))</f>
        <v/>
      </c>
    </row>
    <row r="1099" spans="5:9" ht="18.75" customHeight="1" x14ac:dyDescent="0.25">
      <c r="E1099" s="2" t="str">
        <f t="shared" si="20"/>
        <v/>
      </c>
      <c r="F1099" s="2" t="str">
        <f>IF(ISBLANK(A1099),"",IF(ISERROR(VLOOKUP(A1099,'Cadastro-Estoque'!A:G,1,FALSE)),"Produto não cadastrado",VLOOKUP(A1099,'Cadastro-Estoque'!A:G,4,FALSE)))</f>
        <v/>
      </c>
      <c r="G1099" s="2" t="str">
        <f>IF(ISBLANK(A1099),"",IF(ISERROR(VLOOKUP(A1099,'Cadastro-Estoque'!A:G,1,FALSE)),"Produto não cadastrado",VLOOKUP(A1099,'Cadastro-Estoque'!A:G,2,FALSE)))</f>
        <v/>
      </c>
      <c r="H1099" s="2" t="str">
        <f>IF(ISERROR(VLOOKUP(A1099,'Cadastro-Estoque'!A:G,1,FALSE)),"",VLOOKUP(A1099,'Cadastro-Estoque'!A:G,3,FALSE))</f>
        <v/>
      </c>
      <c r="I1099" s="209" t="str">
        <f>IF(A1099="","",INDEX(Boletim!F1108:F1217,IFERROR(MATCH(Saidas!A1099,'Cadastro-Estoque'!A1107:A1216,0)," ")))</f>
        <v/>
      </c>
    </row>
    <row r="1100" spans="5:9" ht="18.75" customHeight="1" x14ac:dyDescent="0.25">
      <c r="E1100" s="2" t="str">
        <f t="shared" si="20"/>
        <v/>
      </c>
      <c r="F1100" s="2" t="str">
        <f>IF(ISBLANK(A1100),"",IF(ISERROR(VLOOKUP(A1100,'Cadastro-Estoque'!A:G,1,FALSE)),"Produto não cadastrado",VLOOKUP(A1100,'Cadastro-Estoque'!A:G,4,FALSE)))</f>
        <v/>
      </c>
      <c r="G1100" s="2" t="str">
        <f>IF(ISBLANK(A1100),"",IF(ISERROR(VLOOKUP(A1100,'Cadastro-Estoque'!A:G,1,FALSE)),"Produto não cadastrado",VLOOKUP(A1100,'Cadastro-Estoque'!A:G,2,FALSE)))</f>
        <v/>
      </c>
      <c r="H1100" s="2" t="str">
        <f>IF(ISERROR(VLOOKUP(A1100,'Cadastro-Estoque'!A:G,1,FALSE)),"",VLOOKUP(A1100,'Cadastro-Estoque'!A:G,3,FALSE))</f>
        <v/>
      </c>
      <c r="I1100" s="209" t="str">
        <f>IF(A1100="","",INDEX(Boletim!F1109:F1218,IFERROR(MATCH(Saidas!A1100,'Cadastro-Estoque'!A1108:A1217,0)," ")))</f>
        <v/>
      </c>
    </row>
    <row r="1101" spans="5:9" ht="18.75" customHeight="1" x14ac:dyDescent="0.25">
      <c r="E1101" s="2" t="str">
        <f t="shared" si="20"/>
        <v/>
      </c>
      <c r="F1101" s="2" t="str">
        <f>IF(ISBLANK(A1101),"",IF(ISERROR(VLOOKUP(A1101,'Cadastro-Estoque'!A:G,1,FALSE)),"Produto não cadastrado",VLOOKUP(A1101,'Cadastro-Estoque'!A:G,4,FALSE)))</f>
        <v/>
      </c>
      <c r="G1101" s="2" t="str">
        <f>IF(ISBLANK(A1101),"",IF(ISERROR(VLOOKUP(A1101,'Cadastro-Estoque'!A:G,1,FALSE)),"Produto não cadastrado",VLOOKUP(A1101,'Cadastro-Estoque'!A:G,2,FALSE)))</f>
        <v/>
      </c>
      <c r="H1101" s="2" t="str">
        <f>IF(ISERROR(VLOOKUP(A1101,'Cadastro-Estoque'!A:G,1,FALSE)),"",VLOOKUP(A1101,'Cadastro-Estoque'!A:G,3,FALSE))</f>
        <v/>
      </c>
      <c r="I1101" s="209" t="str">
        <f>IF(A1101="","",INDEX(Boletim!F1110:F1219,IFERROR(MATCH(Saidas!A1101,'Cadastro-Estoque'!A1109:A1218,0)," ")))</f>
        <v/>
      </c>
    </row>
    <row r="1102" spans="5:9" ht="18.75" customHeight="1" x14ac:dyDescent="0.25">
      <c r="E1102" s="2" t="str">
        <f t="shared" si="20"/>
        <v/>
      </c>
      <c r="F1102" s="2" t="str">
        <f>IF(ISBLANK(A1102),"",IF(ISERROR(VLOOKUP(A1102,'Cadastro-Estoque'!A:G,1,FALSE)),"Produto não cadastrado",VLOOKUP(A1102,'Cadastro-Estoque'!A:G,4,FALSE)))</f>
        <v/>
      </c>
      <c r="G1102" s="2" t="str">
        <f>IF(ISBLANK(A1102),"",IF(ISERROR(VLOOKUP(A1102,'Cadastro-Estoque'!A:G,1,FALSE)),"Produto não cadastrado",VLOOKUP(A1102,'Cadastro-Estoque'!A:G,2,FALSE)))</f>
        <v/>
      </c>
      <c r="H1102" s="2" t="str">
        <f>IF(ISERROR(VLOOKUP(A1102,'Cadastro-Estoque'!A:G,1,FALSE)),"",VLOOKUP(A1102,'Cadastro-Estoque'!A:G,3,FALSE))</f>
        <v/>
      </c>
      <c r="I1102" s="209" t="str">
        <f>IF(A1102="","",INDEX(Boletim!F1111:F1220,IFERROR(MATCH(Saidas!A1102,'Cadastro-Estoque'!A1110:A1219,0)," ")))</f>
        <v/>
      </c>
    </row>
    <row r="1103" spans="5:9" ht="18.75" customHeight="1" x14ac:dyDescent="0.25">
      <c r="E1103" s="2" t="str">
        <f t="shared" si="20"/>
        <v/>
      </c>
      <c r="F1103" s="2" t="str">
        <f>IF(ISBLANK(A1103),"",IF(ISERROR(VLOOKUP(A1103,'Cadastro-Estoque'!A:G,1,FALSE)),"Produto não cadastrado",VLOOKUP(A1103,'Cadastro-Estoque'!A:G,4,FALSE)))</f>
        <v/>
      </c>
      <c r="G1103" s="2" t="str">
        <f>IF(ISBLANK(A1103),"",IF(ISERROR(VLOOKUP(A1103,'Cadastro-Estoque'!A:G,1,FALSE)),"Produto não cadastrado",VLOOKUP(A1103,'Cadastro-Estoque'!A:G,2,FALSE)))</f>
        <v/>
      </c>
      <c r="H1103" s="2" t="str">
        <f>IF(ISERROR(VLOOKUP(A1103,'Cadastro-Estoque'!A:G,1,FALSE)),"",VLOOKUP(A1103,'Cadastro-Estoque'!A:G,3,FALSE))</f>
        <v/>
      </c>
      <c r="I1103" s="209" t="str">
        <f>IF(A1103="","",INDEX(Boletim!F1112:F1221,IFERROR(MATCH(Saidas!A1103,'Cadastro-Estoque'!A1111:A1220,0)," ")))</f>
        <v/>
      </c>
    </row>
    <row r="1104" spans="5:9" ht="18.75" customHeight="1" x14ac:dyDescent="0.25">
      <c r="E1104" s="2" t="str">
        <f t="shared" si="20"/>
        <v/>
      </c>
      <c r="F1104" s="2" t="str">
        <f>IF(ISBLANK(A1104),"",IF(ISERROR(VLOOKUP(A1104,'Cadastro-Estoque'!A:G,1,FALSE)),"Produto não cadastrado",VLOOKUP(A1104,'Cadastro-Estoque'!A:G,4,FALSE)))</f>
        <v/>
      </c>
      <c r="G1104" s="2" t="str">
        <f>IF(ISBLANK(A1104),"",IF(ISERROR(VLOOKUP(A1104,'Cadastro-Estoque'!A:G,1,FALSE)),"Produto não cadastrado",VLOOKUP(A1104,'Cadastro-Estoque'!A:G,2,FALSE)))</f>
        <v/>
      </c>
      <c r="H1104" s="2" t="str">
        <f>IF(ISERROR(VLOOKUP(A1104,'Cadastro-Estoque'!A:G,1,FALSE)),"",VLOOKUP(A1104,'Cadastro-Estoque'!A:G,3,FALSE))</f>
        <v/>
      </c>
      <c r="I1104" s="209" t="str">
        <f>IF(A1104="","",INDEX(Boletim!F1113:F1222,IFERROR(MATCH(Saidas!A1104,'Cadastro-Estoque'!A1112:A1221,0)," ")))</f>
        <v/>
      </c>
    </row>
    <row r="1105" spans="5:9" ht="18.75" customHeight="1" x14ac:dyDescent="0.25">
      <c r="E1105" s="2" t="str">
        <f t="shared" si="20"/>
        <v/>
      </c>
      <c r="F1105" s="2" t="str">
        <f>IF(ISBLANK(A1105),"",IF(ISERROR(VLOOKUP(A1105,'Cadastro-Estoque'!A:G,1,FALSE)),"Produto não cadastrado",VLOOKUP(A1105,'Cadastro-Estoque'!A:G,4,FALSE)))</f>
        <v/>
      </c>
      <c r="G1105" s="2" t="str">
        <f>IF(ISBLANK(A1105),"",IF(ISERROR(VLOOKUP(A1105,'Cadastro-Estoque'!A:G,1,FALSE)),"Produto não cadastrado",VLOOKUP(A1105,'Cadastro-Estoque'!A:G,2,FALSE)))</f>
        <v/>
      </c>
      <c r="H1105" s="2" t="str">
        <f>IF(ISERROR(VLOOKUP(A1105,'Cadastro-Estoque'!A:G,1,FALSE)),"",VLOOKUP(A1105,'Cadastro-Estoque'!A:G,3,FALSE))</f>
        <v/>
      </c>
      <c r="I1105" s="209" t="str">
        <f>IF(A1105="","",INDEX(Boletim!F1114:F1223,IFERROR(MATCH(Saidas!A1105,'Cadastro-Estoque'!A1113:A1222,0)," ")))</f>
        <v/>
      </c>
    </row>
    <row r="1106" spans="5:9" ht="18.75" customHeight="1" x14ac:dyDescent="0.25">
      <c r="E1106" s="2" t="str">
        <f t="shared" si="20"/>
        <v/>
      </c>
      <c r="F1106" s="2" t="str">
        <f>IF(ISBLANK(A1106),"",IF(ISERROR(VLOOKUP(A1106,'Cadastro-Estoque'!A:G,1,FALSE)),"Produto não cadastrado",VLOOKUP(A1106,'Cadastro-Estoque'!A:G,4,FALSE)))</f>
        <v/>
      </c>
      <c r="G1106" s="2" t="str">
        <f>IF(ISBLANK(A1106),"",IF(ISERROR(VLOOKUP(A1106,'Cadastro-Estoque'!A:G,1,FALSE)),"Produto não cadastrado",VLOOKUP(A1106,'Cadastro-Estoque'!A:G,2,FALSE)))</f>
        <v/>
      </c>
      <c r="H1106" s="2" t="str">
        <f>IF(ISERROR(VLOOKUP(A1106,'Cadastro-Estoque'!A:G,1,FALSE)),"",VLOOKUP(A1106,'Cadastro-Estoque'!A:G,3,FALSE))</f>
        <v/>
      </c>
      <c r="I1106" s="209" t="str">
        <f>IF(A1106="","",INDEX(Boletim!F1115:F1224,IFERROR(MATCH(Saidas!A1106,'Cadastro-Estoque'!A1114:A1223,0)," ")))</f>
        <v/>
      </c>
    </row>
    <row r="1107" spans="5:9" ht="18.75" customHeight="1" x14ac:dyDescent="0.25">
      <c r="E1107" s="2" t="str">
        <f t="shared" si="20"/>
        <v/>
      </c>
      <c r="F1107" s="2" t="str">
        <f>IF(ISBLANK(A1107),"",IF(ISERROR(VLOOKUP(A1107,'Cadastro-Estoque'!A:G,1,FALSE)),"Produto não cadastrado",VLOOKUP(A1107,'Cadastro-Estoque'!A:G,4,FALSE)))</f>
        <v/>
      </c>
      <c r="G1107" s="2" t="str">
        <f>IF(ISBLANK(A1107),"",IF(ISERROR(VLOOKUP(A1107,'Cadastro-Estoque'!A:G,1,FALSE)),"Produto não cadastrado",VLOOKUP(A1107,'Cadastro-Estoque'!A:G,2,FALSE)))</f>
        <v/>
      </c>
      <c r="H1107" s="2" t="str">
        <f>IF(ISERROR(VLOOKUP(A1107,'Cadastro-Estoque'!A:G,1,FALSE)),"",VLOOKUP(A1107,'Cadastro-Estoque'!A:G,3,FALSE))</f>
        <v/>
      </c>
      <c r="I1107" s="209" t="str">
        <f>IF(A1107="","",INDEX(Boletim!F1116:F1225,IFERROR(MATCH(Saidas!A1107,'Cadastro-Estoque'!A1115:A1224,0)," ")))</f>
        <v/>
      </c>
    </row>
    <row r="1108" spans="5:9" ht="18.75" customHeight="1" x14ac:dyDescent="0.25">
      <c r="E1108" s="2" t="str">
        <f t="shared" si="20"/>
        <v/>
      </c>
      <c r="F1108" s="2" t="str">
        <f>IF(ISBLANK(A1108),"",IF(ISERROR(VLOOKUP(A1108,'Cadastro-Estoque'!A:G,1,FALSE)),"Produto não cadastrado",VLOOKUP(A1108,'Cadastro-Estoque'!A:G,4,FALSE)))</f>
        <v/>
      </c>
      <c r="G1108" s="2" t="str">
        <f>IF(ISBLANK(A1108),"",IF(ISERROR(VLOOKUP(A1108,'Cadastro-Estoque'!A:G,1,FALSE)),"Produto não cadastrado",VLOOKUP(A1108,'Cadastro-Estoque'!A:G,2,FALSE)))</f>
        <v/>
      </c>
      <c r="H1108" s="2" t="str">
        <f>IF(ISERROR(VLOOKUP(A1108,'Cadastro-Estoque'!A:G,1,FALSE)),"",VLOOKUP(A1108,'Cadastro-Estoque'!A:G,3,FALSE))</f>
        <v/>
      </c>
      <c r="I1108" s="209" t="str">
        <f>IF(A1108="","",INDEX(Boletim!F1117:F1226,IFERROR(MATCH(Saidas!A1108,'Cadastro-Estoque'!A1116:A1225,0)," ")))</f>
        <v/>
      </c>
    </row>
    <row r="1109" spans="5:9" ht="18.75" customHeight="1" x14ac:dyDescent="0.25">
      <c r="E1109" s="2" t="str">
        <f t="shared" si="20"/>
        <v/>
      </c>
      <c r="F1109" s="2" t="str">
        <f>IF(ISBLANK(A1109),"",IF(ISERROR(VLOOKUP(A1109,'Cadastro-Estoque'!A:G,1,FALSE)),"Produto não cadastrado",VLOOKUP(A1109,'Cadastro-Estoque'!A:G,4,FALSE)))</f>
        <v/>
      </c>
      <c r="G1109" s="2" t="str">
        <f>IF(ISBLANK(A1109),"",IF(ISERROR(VLOOKUP(A1109,'Cadastro-Estoque'!A:G,1,FALSE)),"Produto não cadastrado",VLOOKUP(A1109,'Cadastro-Estoque'!A:G,2,FALSE)))</f>
        <v/>
      </c>
      <c r="H1109" s="2" t="str">
        <f>IF(ISERROR(VLOOKUP(A1109,'Cadastro-Estoque'!A:G,1,FALSE)),"",VLOOKUP(A1109,'Cadastro-Estoque'!A:G,3,FALSE))</f>
        <v/>
      </c>
      <c r="I1109" s="209" t="str">
        <f>IF(A1109="","",INDEX(Boletim!F1118:F1227,IFERROR(MATCH(Saidas!A1109,'Cadastro-Estoque'!A1117:A1226,0)," ")))</f>
        <v/>
      </c>
    </row>
    <row r="1110" spans="5:9" ht="18.75" customHeight="1" x14ac:dyDescent="0.25">
      <c r="E1110" s="2" t="str">
        <f t="shared" si="20"/>
        <v/>
      </c>
      <c r="F1110" s="2" t="str">
        <f>IF(ISBLANK(A1110),"",IF(ISERROR(VLOOKUP(A1110,'Cadastro-Estoque'!A:G,1,FALSE)),"Produto não cadastrado",VLOOKUP(A1110,'Cadastro-Estoque'!A:G,4,FALSE)))</f>
        <v/>
      </c>
      <c r="G1110" s="2" t="str">
        <f>IF(ISBLANK(A1110),"",IF(ISERROR(VLOOKUP(A1110,'Cadastro-Estoque'!A:G,1,FALSE)),"Produto não cadastrado",VLOOKUP(A1110,'Cadastro-Estoque'!A:G,2,FALSE)))</f>
        <v/>
      </c>
      <c r="H1110" s="2" t="str">
        <f>IF(ISERROR(VLOOKUP(A1110,'Cadastro-Estoque'!A:G,1,FALSE)),"",VLOOKUP(A1110,'Cadastro-Estoque'!A:G,3,FALSE))</f>
        <v/>
      </c>
      <c r="I1110" s="209" t="str">
        <f>IF(A1110="","",INDEX(Boletim!F1119:F1228,IFERROR(MATCH(Saidas!A1110,'Cadastro-Estoque'!A1118:A1227,0)," ")))</f>
        <v/>
      </c>
    </row>
    <row r="1111" spans="5:9" ht="18.75" customHeight="1" x14ac:dyDescent="0.25">
      <c r="E1111" s="2" t="str">
        <f t="shared" si="20"/>
        <v/>
      </c>
      <c r="F1111" s="2" t="str">
        <f>IF(ISBLANK(A1111),"",IF(ISERROR(VLOOKUP(A1111,'Cadastro-Estoque'!A:G,1,FALSE)),"Produto não cadastrado",VLOOKUP(A1111,'Cadastro-Estoque'!A:G,4,FALSE)))</f>
        <v/>
      </c>
      <c r="G1111" s="2" t="str">
        <f>IF(ISBLANK(A1111),"",IF(ISERROR(VLOOKUP(A1111,'Cadastro-Estoque'!A:G,1,FALSE)),"Produto não cadastrado",VLOOKUP(A1111,'Cadastro-Estoque'!A:G,2,FALSE)))</f>
        <v/>
      </c>
      <c r="H1111" s="2" t="str">
        <f>IF(ISERROR(VLOOKUP(A1111,'Cadastro-Estoque'!A:G,1,FALSE)),"",VLOOKUP(A1111,'Cadastro-Estoque'!A:G,3,FALSE))</f>
        <v/>
      </c>
      <c r="I1111" s="209" t="str">
        <f>IF(A1111="","",INDEX(Boletim!F1120:F1229,IFERROR(MATCH(Saidas!A1111,'Cadastro-Estoque'!A1119:A1228,0)," ")))</f>
        <v/>
      </c>
    </row>
    <row r="1112" spans="5:9" ht="18.75" customHeight="1" x14ac:dyDescent="0.25">
      <c r="E1112" s="2" t="str">
        <f t="shared" si="20"/>
        <v/>
      </c>
      <c r="F1112" s="2" t="str">
        <f>IF(ISBLANK(A1112),"",IF(ISERROR(VLOOKUP(A1112,'Cadastro-Estoque'!A:G,1,FALSE)),"Produto não cadastrado",VLOOKUP(A1112,'Cadastro-Estoque'!A:G,4,FALSE)))</f>
        <v/>
      </c>
      <c r="G1112" s="2" t="str">
        <f>IF(ISBLANK(A1112),"",IF(ISERROR(VLOOKUP(A1112,'Cadastro-Estoque'!A:G,1,FALSE)),"Produto não cadastrado",VLOOKUP(A1112,'Cadastro-Estoque'!A:G,2,FALSE)))</f>
        <v/>
      </c>
      <c r="H1112" s="2" t="str">
        <f>IF(ISERROR(VLOOKUP(A1112,'Cadastro-Estoque'!A:G,1,FALSE)),"",VLOOKUP(A1112,'Cadastro-Estoque'!A:G,3,FALSE))</f>
        <v/>
      </c>
      <c r="I1112" s="209" t="str">
        <f>IF(A1112="","",INDEX(Boletim!F1121:F1230,IFERROR(MATCH(Saidas!A1112,'Cadastro-Estoque'!A1120:A1229,0)," ")))</f>
        <v/>
      </c>
    </row>
    <row r="1113" spans="5:9" ht="18.75" customHeight="1" x14ac:dyDescent="0.25">
      <c r="E1113" s="2" t="str">
        <f t="shared" si="20"/>
        <v/>
      </c>
      <c r="F1113" s="2" t="str">
        <f>IF(ISBLANK(A1113),"",IF(ISERROR(VLOOKUP(A1113,'Cadastro-Estoque'!A:G,1,FALSE)),"Produto não cadastrado",VLOOKUP(A1113,'Cadastro-Estoque'!A:G,4,FALSE)))</f>
        <v/>
      </c>
      <c r="G1113" s="2" t="str">
        <f>IF(ISBLANK(A1113),"",IF(ISERROR(VLOOKUP(A1113,'Cadastro-Estoque'!A:G,1,FALSE)),"Produto não cadastrado",VLOOKUP(A1113,'Cadastro-Estoque'!A:G,2,FALSE)))</f>
        <v/>
      </c>
      <c r="H1113" s="2" t="str">
        <f>IF(ISERROR(VLOOKUP(A1113,'Cadastro-Estoque'!A:G,1,FALSE)),"",VLOOKUP(A1113,'Cadastro-Estoque'!A:G,3,FALSE))</f>
        <v/>
      </c>
      <c r="I1113" s="209" t="str">
        <f>IF(A1113="","",INDEX(Boletim!F1122:F1231,IFERROR(MATCH(Saidas!A1113,'Cadastro-Estoque'!A1121:A1230,0)," ")))</f>
        <v/>
      </c>
    </row>
    <row r="1114" spans="5:9" ht="18.75" customHeight="1" x14ac:dyDescent="0.25">
      <c r="E1114" s="2" t="str">
        <f t="shared" si="20"/>
        <v/>
      </c>
      <c r="F1114" s="2" t="str">
        <f>IF(ISBLANK(A1114),"",IF(ISERROR(VLOOKUP(A1114,'Cadastro-Estoque'!A:G,1,FALSE)),"Produto não cadastrado",VLOOKUP(A1114,'Cadastro-Estoque'!A:G,4,FALSE)))</f>
        <v/>
      </c>
      <c r="G1114" s="2" t="str">
        <f>IF(ISBLANK(A1114),"",IF(ISERROR(VLOOKUP(A1114,'Cadastro-Estoque'!A:G,1,FALSE)),"Produto não cadastrado",VLOOKUP(A1114,'Cadastro-Estoque'!A:G,2,FALSE)))</f>
        <v/>
      </c>
      <c r="H1114" s="2" t="str">
        <f>IF(ISERROR(VLOOKUP(A1114,'Cadastro-Estoque'!A:G,1,FALSE)),"",VLOOKUP(A1114,'Cadastro-Estoque'!A:G,3,FALSE))</f>
        <v/>
      </c>
      <c r="I1114" s="209" t="str">
        <f>IF(A1114="","",INDEX(Boletim!F1123:F1232,IFERROR(MATCH(Saidas!A1114,'Cadastro-Estoque'!A1122:A1231,0)," ")))</f>
        <v/>
      </c>
    </row>
    <row r="1115" spans="5:9" ht="18.75" customHeight="1" x14ac:dyDescent="0.25">
      <c r="E1115" s="2" t="str">
        <f t="shared" si="20"/>
        <v/>
      </c>
      <c r="F1115" s="2" t="str">
        <f>IF(ISBLANK(A1115),"",IF(ISERROR(VLOOKUP(A1115,'Cadastro-Estoque'!A:G,1,FALSE)),"Produto não cadastrado",VLOOKUP(A1115,'Cadastro-Estoque'!A:G,4,FALSE)))</f>
        <v/>
      </c>
      <c r="G1115" s="2" t="str">
        <f>IF(ISBLANK(A1115),"",IF(ISERROR(VLOOKUP(A1115,'Cadastro-Estoque'!A:G,1,FALSE)),"Produto não cadastrado",VLOOKUP(A1115,'Cadastro-Estoque'!A:G,2,FALSE)))</f>
        <v/>
      </c>
      <c r="H1115" s="2" t="str">
        <f>IF(ISERROR(VLOOKUP(A1115,'Cadastro-Estoque'!A:G,1,FALSE)),"",VLOOKUP(A1115,'Cadastro-Estoque'!A:G,3,FALSE))</f>
        <v/>
      </c>
      <c r="I1115" s="209" t="str">
        <f>IF(A1115="","",INDEX(Boletim!F1124:F1233,IFERROR(MATCH(Saidas!A1115,'Cadastro-Estoque'!A1123:A1232,0)," ")))</f>
        <v/>
      </c>
    </row>
    <row r="1116" spans="5:9" ht="18.75" customHeight="1" x14ac:dyDescent="0.25">
      <c r="E1116" s="2" t="str">
        <f t="shared" si="20"/>
        <v/>
      </c>
      <c r="F1116" s="2" t="str">
        <f>IF(ISBLANK(A1116),"",IF(ISERROR(VLOOKUP(A1116,'Cadastro-Estoque'!A:G,1,FALSE)),"Produto não cadastrado",VLOOKUP(A1116,'Cadastro-Estoque'!A:G,4,FALSE)))</f>
        <v/>
      </c>
      <c r="G1116" s="2" t="str">
        <f>IF(ISBLANK(A1116),"",IF(ISERROR(VLOOKUP(A1116,'Cadastro-Estoque'!A:G,1,FALSE)),"Produto não cadastrado",VLOOKUP(A1116,'Cadastro-Estoque'!A:G,2,FALSE)))</f>
        <v/>
      </c>
      <c r="H1116" s="2" t="str">
        <f>IF(ISERROR(VLOOKUP(A1116,'Cadastro-Estoque'!A:G,1,FALSE)),"",VLOOKUP(A1116,'Cadastro-Estoque'!A:G,3,FALSE))</f>
        <v/>
      </c>
      <c r="I1116" s="209" t="str">
        <f>IF(A1116="","",INDEX(Boletim!F1125:F1234,IFERROR(MATCH(Saidas!A1116,'Cadastro-Estoque'!A1124:A1233,0)," ")))</f>
        <v/>
      </c>
    </row>
    <row r="1117" spans="5:9" ht="18.75" customHeight="1" x14ac:dyDescent="0.25">
      <c r="E1117" s="2" t="str">
        <f t="shared" si="20"/>
        <v/>
      </c>
      <c r="F1117" s="2" t="str">
        <f>IF(ISBLANK(A1117),"",IF(ISERROR(VLOOKUP(A1117,'Cadastro-Estoque'!A:G,1,FALSE)),"Produto não cadastrado",VLOOKUP(A1117,'Cadastro-Estoque'!A:G,4,FALSE)))</f>
        <v/>
      </c>
      <c r="G1117" s="2" t="str">
        <f>IF(ISBLANK(A1117),"",IF(ISERROR(VLOOKUP(A1117,'Cadastro-Estoque'!A:G,1,FALSE)),"Produto não cadastrado",VLOOKUP(A1117,'Cadastro-Estoque'!A:G,2,FALSE)))</f>
        <v/>
      </c>
      <c r="H1117" s="2" t="str">
        <f>IF(ISERROR(VLOOKUP(A1117,'Cadastro-Estoque'!A:G,1,FALSE)),"",VLOOKUP(A1117,'Cadastro-Estoque'!A:G,3,FALSE))</f>
        <v/>
      </c>
      <c r="I1117" s="209" t="str">
        <f>IF(A1117="","",INDEX(Boletim!F1126:F1235,IFERROR(MATCH(Saidas!A1117,'Cadastro-Estoque'!A1125:A1234,0)," ")))</f>
        <v/>
      </c>
    </row>
    <row r="1118" spans="5:9" ht="18.75" customHeight="1" x14ac:dyDescent="0.25">
      <c r="E1118" s="2" t="str">
        <f t="shared" si="20"/>
        <v/>
      </c>
      <c r="F1118" s="2" t="str">
        <f>IF(ISBLANK(A1118),"",IF(ISERROR(VLOOKUP(A1118,'Cadastro-Estoque'!A:G,1,FALSE)),"Produto não cadastrado",VLOOKUP(A1118,'Cadastro-Estoque'!A:G,4,FALSE)))</f>
        <v/>
      </c>
      <c r="G1118" s="2" t="str">
        <f>IF(ISBLANK(A1118),"",IF(ISERROR(VLOOKUP(A1118,'Cadastro-Estoque'!A:G,1,FALSE)),"Produto não cadastrado",VLOOKUP(A1118,'Cadastro-Estoque'!A:G,2,FALSE)))</f>
        <v/>
      </c>
      <c r="H1118" s="2" t="str">
        <f>IF(ISERROR(VLOOKUP(A1118,'Cadastro-Estoque'!A:G,1,FALSE)),"",VLOOKUP(A1118,'Cadastro-Estoque'!A:G,3,FALSE))</f>
        <v/>
      </c>
      <c r="I1118" s="209" t="str">
        <f>IF(A1118="","",INDEX(Boletim!F1127:F1236,IFERROR(MATCH(Saidas!A1118,'Cadastro-Estoque'!A1126:A1235,0)," ")))</f>
        <v/>
      </c>
    </row>
    <row r="1119" spans="5:9" ht="18.75" customHeight="1" x14ac:dyDescent="0.25">
      <c r="E1119" s="2" t="str">
        <f t="shared" si="20"/>
        <v/>
      </c>
      <c r="F1119" s="2" t="str">
        <f>IF(ISBLANK(A1119),"",IF(ISERROR(VLOOKUP(A1119,'Cadastro-Estoque'!A:G,1,FALSE)),"Produto não cadastrado",VLOOKUP(A1119,'Cadastro-Estoque'!A:G,4,FALSE)))</f>
        <v/>
      </c>
      <c r="G1119" s="2" t="str">
        <f>IF(ISBLANK(A1119),"",IF(ISERROR(VLOOKUP(A1119,'Cadastro-Estoque'!A:G,1,FALSE)),"Produto não cadastrado",VLOOKUP(A1119,'Cadastro-Estoque'!A:G,2,FALSE)))</f>
        <v/>
      </c>
      <c r="H1119" s="2" t="str">
        <f>IF(ISERROR(VLOOKUP(A1119,'Cadastro-Estoque'!A:G,1,FALSE)),"",VLOOKUP(A1119,'Cadastro-Estoque'!A:G,3,FALSE))</f>
        <v/>
      </c>
      <c r="I1119" s="209" t="str">
        <f>IF(A1119="","",INDEX(Boletim!F1128:F1237,IFERROR(MATCH(Saidas!A1119,'Cadastro-Estoque'!A1127:A1236,0)," ")))</f>
        <v/>
      </c>
    </row>
    <row r="1120" spans="5:9" ht="18.75" customHeight="1" x14ac:dyDescent="0.25">
      <c r="E1120" s="2" t="str">
        <f t="shared" si="20"/>
        <v/>
      </c>
      <c r="F1120" s="2" t="str">
        <f>IF(ISBLANK(A1120),"",IF(ISERROR(VLOOKUP(A1120,'Cadastro-Estoque'!A:G,1,FALSE)),"Produto não cadastrado",VLOOKUP(A1120,'Cadastro-Estoque'!A:G,4,FALSE)))</f>
        <v/>
      </c>
      <c r="G1120" s="2" t="str">
        <f>IF(ISBLANK(A1120),"",IF(ISERROR(VLOOKUP(A1120,'Cadastro-Estoque'!A:G,1,FALSE)),"Produto não cadastrado",VLOOKUP(A1120,'Cadastro-Estoque'!A:G,2,FALSE)))</f>
        <v/>
      </c>
      <c r="H1120" s="2" t="str">
        <f>IF(ISERROR(VLOOKUP(A1120,'Cadastro-Estoque'!A:G,1,FALSE)),"",VLOOKUP(A1120,'Cadastro-Estoque'!A:G,3,FALSE))</f>
        <v/>
      </c>
      <c r="I1120" s="209" t="str">
        <f>IF(A1120="","",INDEX(Boletim!F1129:F1238,IFERROR(MATCH(Saidas!A1120,'Cadastro-Estoque'!A1128:A1237,0)," ")))</f>
        <v/>
      </c>
    </row>
    <row r="1121" spans="5:9" ht="18.75" customHeight="1" x14ac:dyDescent="0.25">
      <c r="E1121" s="2" t="str">
        <f t="shared" si="20"/>
        <v/>
      </c>
      <c r="F1121" s="2" t="str">
        <f>IF(ISBLANK(A1121),"",IF(ISERROR(VLOOKUP(A1121,'Cadastro-Estoque'!A:G,1,FALSE)),"Produto não cadastrado",VLOOKUP(A1121,'Cadastro-Estoque'!A:G,4,FALSE)))</f>
        <v/>
      </c>
      <c r="G1121" s="2" t="str">
        <f>IF(ISBLANK(A1121),"",IF(ISERROR(VLOOKUP(A1121,'Cadastro-Estoque'!A:G,1,FALSE)),"Produto não cadastrado",VLOOKUP(A1121,'Cadastro-Estoque'!A:G,2,FALSE)))</f>
        <v/>
      </c>
      <c r="H1121" s="2" t="str">
        <f>IF(ISERROR(VLOOKUP(A1121,'Cadastro-Estoque'!A:G,1,FALSE)),"",VLOOKUP(A1121,'Cadastro-Estoque'!A:G,3,FALSE))</f>
        <v/>
      </c>
      <c r="I1121" s="209" t="str">
        <f>IF(A1121="","",INDEX(Boletim!F1130:F1239,IFERROR(MATCH(Saidas!A1121,'Cadastro-Estoque'!A1129:A1238,0)," ")))</f>
        <v/>
      </c>
    </row>
    <row r="1122" spans="5:9" ht="18.75" customHeight="1" x14ac:dyDescent="0.25">
      <c r="E1122" s="2" t="str">
        <f t="shared" si="20"/>
        <v/>
      </c>
      <c r="F1122" s="2" t="str">
        <f>IF(ISBLANK(A1122),"",IF(ISERROR(VLOOKUP(A1122,'Cadastro-Estoque'!A:G,1,FALSE)),"Produto não cadastrado",VLOOKUP(A1122,'Cadastro-Estoque'!A:G,4,FALSE)))</f>
        <v/>
      </c>
      <c r="G1122" s="2" t="str">
        <f>IF(ISBLANK(A1122),"",IF(ISERROR(VLOOKUP(A1122,'Cadastro-Estoque'!A:G,1,FALSE)),"Produto não cadastrado",VLOOKUP(A1122,'Cadastro-Estoque'!A:G,2,FALSE)))</f>
        <v/>
      </c>
      <c r="H1122" s="2" t="str">
        <f>IF(ISERROR(VLOOKUP(A1122,'Cadastro-Estoque'!A:G,1,FALSE)),"",VLOOKUP(A1122,'Cadastro-Estoque'!A:G,3,FALSE))</f>
        <v/>
      </c>
      <c r="I1122" s="209" t="str">
        <f>IF(A1122="","",INDEX(Boletim!F1131:F1240,IFERROR(MATCH(Saidas!A1122,'Cadastro-Estoque'!A1130:A1239,0)," ")))</f>
        <v/>
      </c>
    </row>
    <row r="1123" spans="5:9" ht="18.75" customHeight="1" x14ac:dyDescent="0.25">
      <c r="E1123" s="2" t="str">
        <f t="shared" si="20"/>
        <v/>
      </c>
      <c r="F1123" s="2" t="str">
        <f>IF(ISBLANK(A1123),"",IF(ISERROR(VLOOKUP(A1123,'Cadastro-Estoque'!A:G,1,FALSE)),"Produto não cadastrado",VLOOKUP(A1123,'Cadastro-Estoque'!A:G,4,FALSE)))</f>
        <v/>
      </c>
      <c r="G1123" s="2" t="str">
        <f>IF(ISBLANK(A1123),"",IF(ISERROR(VLOOKUP(A1123,'Cadastro-Estoque'!A:G,1,FALSE)),"Produto não cadastrado",VLOOKUP(A1123,'Cadastro-Estoque'!A:G,2,FALSE)))</f>
        <v/>
      </c>
      <c r="H1123" s="2" t="str">
        <f>IF(ISERROR(VLOOKUP(A1123,'Cadastro-Estoque'!A:G,1,FALSE)),"",VLOOKUP(A1123,'Cadastro-Estoque'!A:G,3,FALSE))</f>
        <v/>
      </c>
      <c r="I1123" s="209" t="str">
        <f>IF(A1123="","",INDEX(Boletim!F1132:F1241,IFERROR(MATCH(Saidas!A1123,'Cadastro-Estoque'!A1131:A1240,0)," ")))</f>
        <v/>
      </c>
    </row>
    <row r="1124" spans="5:9" ht="18.75" customHeight="1" x14ac:dyDescent="0.25">
      <c r="E1124" s="2" t="str">
        <f t="shared" si="20"/>
        <v/>
      </c>
      <c r="F1124" s="2" t="str">
        <f>IF(ISBLANK(A1124),"",IF(ISERROR(VLOOKUP(A1124,'Cadastro-Estoque'!A:G,1,FALSE)),"Produto não cadastrado",VLOOKUP(A1124,'Cadastro-Estoque'!A:G,4,FALSE)))</f>
        <v/>
      </c>
      <c r="G1124" s="2" t="str">
        <f>IF(ISBLANK(A1124),"",IF(ISERROR(VLOOKUP(A1124,'Cadastro-Estoque'!A:G,1,FALSE)),"Produto não cadastrado",VLOOKUP(A1124,'Cadastro-Estoque'!A:G,2,FALSE)))</f>
        <v/>
      </c>
      <c r="H1124" s="2" t="str">
        <f>IF(ISERROR(VLOOKUP(A1124,'Cadastro-Estoque'!A:G,1,FALSE)),"",VLOOKUP(A1124,'Cadastro-Estoque'!A:G,3,FALSE))</f>
        <v/>
      </c>
      <c r="I1124" s="209" t="str">
        <f>IF(A1124="","",INDEX(Boletim!F1133:F1242,IFERROR(MATCH(Saidas!A1124,'Cadastro-Estoque'!A1132:A1241,0)," ")))</f>
        <v/>
      </c>
    </row>
    <row r="1125" spans="5:9" ht="18.75" customHeight="1" x14ac:dyDescent="0.25">
      <c r="E1125" s="2" t="str">
        <f t="shared" si="20"/>
        <v/>
      </c>
      <c r="F1125" s="2" t="str">
        <f>IF(ISBLANK(A1125),"",IF(ISERROR(VLOOKUP(A1125,'Cadastro-Estoque'!A:G,1,FALSE)),"Produto não cadastrado",VLOOKUP(A1125,'Cadastro-Estoque'!A:G,4,FALSE)))</f>
        <v/>
      </c>
      <c r="G1125" s="2" t="str">
        <f>IF(ISBLANK(A1125),"",IF(ISERROR(VLOOKUP(A1125,'Cadastro-Estoque'!A:G,1,FALSE)),"Produto não cadastrado",VLOOKUP(A1125,'Cadastro-Estoque'!A:G,2,FALSE)))</f>
        <v/>
      </c>
      <c r="H1125" s="2" t="str">
        <f>IF(ISERROR(VLOOKUP(A1125,'Cadastro-Estoque'!A:G,1,FALSE)),"",VLOOKUP(A1125,'Cadastro-Estoque'!A:G,3,FALSE))</f>
        <v/>
      </c>
      <c r="I1125" s="209" t="str">
        <f>IF(A1125="","",INDEX(Boletim!F1134:F1243,IFERROR(MATCH(Saidas!A1125,'Cadastro-Estoque'!A1133:A1242,0)," ")))</f>
        <v/>
      </c>
    </row>
    <row r="1126" spans="5:9" ht="18.75" customHeight="1" x14ac:dyDescent="0.25">
      <c r="E1126" s="2" t="str">
        <f t="shared" si="20"/>
        <v/>
      </c>
      <c r="F1126" s="2" t="str">
        <f>IF(ISBLANK(A1126),"",IF(ISERROR(VLOOKUP(A1126,'Cadastro-Estoque'!A:G,1,FALSE)),"Produto não cadastrado",VLOOKUP(A1126,'Cadastro-Estoque'!A:G,4,FALSE)))</f>
        <v/>
      </c>
      <c r="G1126" s="2" t="str">
        <f>IF(ISBLANK(A1126),"",IF(ISERROR(VLOOKUP(A1126,'Cadastro-Estoque'!A:G,1,FALSE)),"Produto não cadastrado",VLOOKUP(A1126,'Cadastro-Estoque'!A:G,2,FALSE)))</f>
        <v/>
      </c>
      <c r="H1126" s="2" t="str">
        <f>IF(ISERROR(VLOOKUP(A1126,'Cadastro-Estoque'!A:G,1,FALSE)),"",VLOOKUP(A1126,'Cadastro-Estoque'!A:G,3,FALSE))</f>
        <v/>
      </c>
      <c r="I1126" s="209" t="str">
        <f>IF(A1126="","",INDEX(Boletim!F1135:F1244,IFERROR(MATCH(Saidas!A1126,'Cadastro-Estoque'!A1134:A1243,0)," ")))</f>
        <v/>
      </c>
    </row>
    <row r="1127" spans="5:9" ht="18.75" customHeight="1" x14ac:dyDescent="0.25">
      <c r="E1127" s="2" t="str">
        <f t="shared" si="20"/>
        <v/>
      </c>
      <c r="F1127" s="2" t="str">
        <f>IF(ISBLANK(A1127),"",IF(ISERROR(VLOOKUP(A1127,'Cadastro-Estoque'!A:G,1,FALSE)),"Produto não cadastrado",VLOOKUP(A1127,'Cadastro-Estoque'!A:G,4,FALSE)))</f>
        <v/>
      </c>
      <c r="G1127" s="2" t="str">
        <f>IF(ISBLANK(A1127),"",IF(ISERROR(VLOOKUP(A1127,'Cadastro-Estoque'!A:G,1,FALSE)),"Produto não cadastrado",VLOOKUP(A1127,'Cadastro-Estoque'!A:G,2,FALSE)))</f>
        <v/>
      </c>
      <c r="H1127" s="2" t="str">
        <f>IF(ISERROR(VLOOKUP(A1127,'Cadastro-Estoque'!A:G,1,FALSE)),"",VLOOKUP(A1127,'Cadastro-Estoque'!A:G,3,FALSE))</f>
        <v/>
      </c>
      <c r="I1127" s="209" t="str">
        <f>IF(A1127="","",INDEX(Boletim!F1136:F1245,IFERROR(MATCH(Saidas!A1127,'Cadastro-Estoque'!A1135:A1244,0)," ")))</f>
        <v/>
      </c>
    </row>
    <row r="1128" spans="5:9" ht="18.75" customHeight="1" x14ac:dyDescent="0.25">
      <c r="E1128" s="2" t="str">
        <f t="shared" si="20"/>
        <v/>
      </c>
      <c r="F1128" s="2" t="str">
        <f>IF(ISBLANK(A1128),"",IF(ISERROR(VLOOKUP(A1128,'Cadastro-Estoque'!A:G,1,FALSE)),"Produto não cadastrado",VLOOKUP(A1128,'Cadastro-Estoque'!A:G,4,FALSE)))</f>
        <v/>
      </c>
      <c r="G1128" s="2" t="str">
        <f>IF(ISBLANK(A1128),"",IF(ISERROR(VLOOKUP(A1128,'Cadastro-Estoque'!A:G,1,FALSE)),"Produto não cadastrado",VLOOKUP(A1128,'Cadastro-Estoque'!A:G,2,FALSE)))</f>
        <v/>
      </c>
      <c r="H1128" s="2" t="str">
        <f>IF(ISERROR(VLOOKUP(A1128,'Cadastro-Estoque'!A:G,1,FALSE)),"",VLOOKUP(A1128,'Cadastro-Estoque'!A:G,3,FALSE))</f>
        <v/>
      </c>
      <c r="I1128" s="209" t="str">
        <f>IF(A1128="","",INDEX(Boletim!F1137:F1246,IFERROR(MATCH(Saidas!A1128,'Cadastro-Estoque'!A1136:A1245,0)," ")))</f>
        <v/>
      </c>
    </row>
    <row r="1129" spans="5:9" ht="18.75" customHeight="1" x14ac:dyDescent="0.25">
      <c r="E1129" s="2" t="str">
        <f t="shared" si="20"/>
        <v/>
      </c>
      <c r="F1129" s="2" t="str">
        <f>IF(ISBLANK(A1129),"",IF(ISERROR(VLOOKUP(A1129,'Cadastro-Estoque'!A:G,1,FALSE)),"Produto não cadastrado",VLOOKUP(A1129,'Cadastro-Estoque'!A:G,4,FALSE)))</f>
        <v/>
      </c>
      <c r="G1129" s="2" t="str">
        <f>IF(ISBLANK(A1129),"",IF(ISERROR(VLOOKUP(A1129,'Cadastro-Estoque'!A:G,1,FALSE)),"Produto não cadastrado",VLOOKUP(A1129,'Cadastro-Estoque'!A:G,2,FALSE)))</f>
        <v/>
      </c>
      <c r="H1129" s="2" t="str">
        <f>IF(ISERROR(VLOOKUP(A1129,'Cadastro-Estoque'!A:G,1,FALSE)),"",VLOOKUP(A1129,'Cadastro-Estoque'!A:G,3,FALSE))</f>
        <v/>
      </c>
      <c r="I1129" s="209" t="str">
        <f>IF(A1129="","",INDEX(Boletim!F1138:F1247,IFERROR(MATCH(Saidas!A1129,'Cadastro-Estoque'!A1137:A1246,0)," ")))</f>
        <v/>
      </c>
    </row>
    <row r="1130" spans="5:9" ht="18.75" customHeight="1" x14ac:dyDescent="0.25">
      <c r="E1130" s="2" t="str">
        <f t="shared" si="20"/>
        <v/>
      </c>
      <c r="F1130" s="2" t="str">
        <f>IF(ISBLANK(A1130),"",IF(ISERROR(VLOOKUP(A1130,'Cadastro-Estoque'!A:G,1,FALSE)),"Produto não cadastrado",VLOOKUP(A1130,'Cadastro-Estoque'!A:G,4,FALSE)))</f>
        <v/>
      </c>
      <c r="G1130" s="2" t="str">
        <f>IF(ISBLANK(A1130),"",IF(ISERROR(VLOOKUP(A1130,'Cadastro-Estoque'!A:G,1,FALSE)),"Produto não cadastrado",VLOOKUP(A1130,'Cadastro-Estoque'!A:G,2,FALSE)))</f>
        <v/>
      </c>
      <c r="H1130" s="2" t="str">
        <f>IF(ISERROR(VLOOKUP(A1130,'Cadastro-Estoque'!A:G,1,FALSE)),"",VLOOKUP(A1130,'Cadastro-Estoque'!A:G,3,FALSE))</f>
        <v/>
      </c>
      <c r="I1130" s="209" t="str">
        <f>IF(A1130="","",INDEX(Boletim!F1139:F1248,IFERROR(MATCH(Saidas!A1130,'Cadastro-Estoque'!A1138:A1247,0)," ")))</f>
        <v/>
      </c>
    </row>
    <row r="1131" spans="5:9" ht="18.75" customHeight="1" x14ac:dyDescent="0.25">
      <c r="E1131" s="2" t="str">
        <f t="shared" si="20"/>
        <v/>
      </c>
      <c r="F1131" s="2" t="str">
        <f>IF(ISBLANK(A1131),"",IF(ISERROR(VLOOKUP(A1131,'Cadastro-Estoque'!A:G,1,FALSE)),"Produto não cadastrado",VLOOKUP(A1131,'Cadastro-Estoque'!A:G,4,FALSE)))</f>
        <v/>
      </c>
      <c r="G1131" s="2" t="str">
        <f>IF(ISBLANK(A1131),"",IF(ISERROR(VLOOKUP(A1131,'Cadastro-Estoque'!A:G,1,FALSE)),"Produto não cadastrado",VLOOKUP(A1131,'Cadastro-Estoque'!A:G,2,FALSE)))</f>
        <v/>
      </c>
      <c r="H1131" s="2" t="str">
        <f>IF(ISERROR(VLOOKUP(A1131,'Cadastro-Estoque'!A:G,1,FALSE)),"",VLOOKUP(A1131,'Cadastro-Estoque'!A:G,3,FALSE))</f>
        <v/>
      </c>
      <c r="I1131" s="209" t="str">
        <f>IF(A1131="","",INDEX(Boletim!F1140:F1249,IFERROR(MATCH(Saidas!A1131,'Cadastro-Estoque'!A1139:A1248,0)," ")))</f>
        <v/>
      </c>
    </row>
    <row r="1132" spans="5:9" ht="18.75" customHeight="1" x14ac:dyDescent="0.25">
      <c r="E1132" s="2" t="str">
        <f t="shared" si="20"/>
        <v/>
      </c>
      <c r="F1132" s="2" t="str">
        <f>IF(ISBLANK(A1132),"",IF(ISERROR(VLOOKUP(A1132,'Cadastro-Estoque'!A:G,1,FALSE)),"Produto não cadastrado",VLOOKUP(A1132,'Cadastro-Estoque'!A:G,4,FALSE)))</f>
        <v/>
      </c>
      <c r="G1132" s="2" t="str">
        <f>IF(ISBLANK(A1132),"",IF(ISERROR(VLOOKUP(A1132,'Cadastro-Estoque'!A:G,1,FALSE)),"Produto não cadastrado",VLOOKUP(A1132,'Cadastro-Estoque'!A:G,2,FALSE)))</f>
        <v/>
      </c>
      <c r="H1132" s="2" t="str">
        <f>IF(ISERROR(VLOOKUP(A1132,'Cadastro-Estoque'!A:G,1,FALSE)),"",VLOOKUP(A1132,'Cadastro-Estoque'!A:G,3,FALSE))</f>
        <v/>
      </c>
      <c r="I1132" s="209" t="str">
        <f>IF(A1132="","",INDEX(Boletim!F1141:F1250,IFERROR(MATCH(Saidas!A1132,'Cadastro-Estoque'!A1140:A1249,0)," ")))</f>
        <v/>
      </c>
    </row>
    <row r="1133" spans="5:9" ht="18.75" customHeight="1" x14ac:dyDescent="0.25">
      <c r="E1133" s="2" t="str">
        <f t="shared" si="20"/>
        <v/>
      </c>
      <c r="F1133" s="2" t="str">
        <f>IF(ISBLANK(A1133),"",IF(ISERROR(VLOOKUP(A1133,'Cadastro-Estoque'!A:G,1,FALSE)),"Produto não cadastrado",VLOOKUP(A1133,'Cadastro-Estoque'!A:G,4,FALSE)))</f>
        <v/>
      </c>
      <c r="G1133" s="2" t="str">
        <f>IF(ISBLANK(A1133),"",IF(ISERROR(VLOOKUP(A1133,'Cadastro-Estoque'!A:G,1,FALSE)),"Produto não cadastrado",VLOOKUP(A1133,'Cadastro-Estoque'!A:G,2,FALSE)))</f>
        <v/>
      </c>
      <c r="H1133" s="2" t="str">
        <f>IF(ISERROR(VLOOKUP(A1133,'Cadastro-Estoque'!A:G,1,FALSE)),"",VLOOKUP(A1133,'Cadastro-Estoque'!A:G,3,FALSE))</f>
        <v/>
      </c>
      <c r="I1133" s="209" t="str">
        <f>IF(A1133="","",INDEX(Boletim!F1142:F1251,IFERROR(MATCH(Saidas!A1133,'Cadastro-Estoque'!A1141:A1250,0)," ")))</f>
        <v/>
      </c>
    </row>
    <row r="1134" spans="5:9" ht="18.75" customHeight="1" x14ac:dyDescent="0.25">
      <c r="E1134" s="2" t="str">
        <f t="shared" si="20"/>
        <v/>
      </c>
      <c r="F1134" s="2" t="str">
        <f>IF(ISBLANK(A1134),"",IF(ISERROR(VLOOKUP(A1134,'Cadastro-Estoque'!A:G,1,FALSE)),"Produto não cadastrado",VLOOKUP(A1134,'Cadastro-Estoque'!A:G,4,FALSE)))</f>
        <v/>
      </c>
      <c r="G1134" s="2" t="str">
        <f>IF(ISBLANK(A1134),"",IF(ISERROR(VLOOKUP(A1134,'Cadastro-Estoque'!A:G,1,FALSE)),"Produto não cadastrado",VLOOKUP(A1134,'Cadastro-Estoque'!A:G,2,FALSE)))</f>
        <v/>
      </c>
      <c r="H1134" s="2" t="str">
        <f>IF(ISERROR(VLOOKUP(A1134,'Cadastro-Estoque'!A:G,1,FALSE)),"",VLOOKUP(A1134,'Cadastro-Estoque'!A:G,3,FALSE))</f>
        <v/>
      </c>
      <c r="I1134" s="209" t="str">
        <f>IF(A1134="","",INDEX(Boletim!F1143:F1252,IFERROR(MATCH(Saidas!A1134,'Cadastro-Estoque'!A1142:A1251,0)," ")))</f>
        <v/>
      </c>
    </row>
    <row r="1135" spans="5:9" ht="18.75" customHeight="1" x14ac:dyDescent="0.25">
      <c r="E1135" s="2" t="str">
        <f t="shared" si="20"/>
        <v/>
      </c>
      <c r="F1135" s="2" t="str">
        <f>IF(ISBLANK(A1135),"",IF(ISERROR(VLOOKUP(A1135,'Cadastro-Estoque'!A:G,1,FALSE)),"Produto não cadastrado",VLOOKUP(A1135,'Cadastro-Estoque'!A:G,4,FALSE)))</f>
        <v/>
      </c>
      <c r="G1135" s="2" t="str">
        <f>IF(ISBLANK(A1135),"",IF(ISERROR(VLOOKUP(A1135,'Cadastro-Estoque'!A:G,1,FALSE)),"Produto não cadastrado",VLOOKUP(A1135,'Cadastro-Estoque'!A:G,2,FALSE)))</f>
        <v/>
      </c>
      <c r="H1135" s="2" t="str">
        <f>IF(ISERROR(VLOOKUP(A1135,'Cadastro-Estoque'!A:G,1,FALSE)),"",VLOOKUP(A1135,'Cadastro-Estoque'!A:G,3,FALSE))</f>
        <v/>
      </c>
      <c r="I1135" s="209" t="str">
        <f>IF(A1135="","",INDEX(Boletim!F1144:F1253,IFERROR(MATCH(Saidas!A1135,'Cadastro-Estoque'!A1143:A1252,0)," ")))</f>
        <v/>
      </c>
    </row>
    <row r="1136" spans="5:9" ht="18.75" customHeight="1" x14ac:dyDescent="0.25">
      <c r="E1136" s="2" t="str">
        <f t="shared" si="20"/>
        <v/>
      </c>
      <c r="F1136" s="2" t="str">
        <f>IF(ISBLANK(A1136),"",IF(ISERROR(VLOOKUP(A1136,'Cadastro-Estoque'!A:G,1,FALSE)),"Produto não cadastrado",VLOOKUP(A1136,'Cadastro-Estoque'!A:G,4,FALSE)))</f>
        <v/>
      </c>
      <c r="G1136" s="2" t="str">
        <f>IF(ISBLANK(A1136),"",IF(ISERROR(VLOOKUP(A1136,'Cadastro-Estoque'!A:G,1,FALSE)),"Produto não cadastrado",VLOOKUP(A1136,'Cadastro-Estoque'!A:G,2,FALSE)))</f>
        <v/>
      </c>
      <c r="H1136" s="2" t="str">
        <f>IF(ISERROR(VLOOKUP(A1136,'Cadastro-Estoque'!A:G,1,FALSE)),"",VLOOKUP(A1136,'Cadastro-Estoque'!A:G,3,FALSE))</f>
        <v/>
      </c>
      <c r="I1136" s="209" t="str">
        <f>IF(A1136="","",INDEX(Boletim!F1145:F1254,IFERROR(MATCH(Saidas!A1136,'Cadastro-Estoque'!A1144:A1253,0)," ")))</f>
        <v/>
      </c>
    </row>
    <row r="1137" spans="5:9" ht="18.75" customHeight="1" x14ac:dyDescent="0.25">
      <c r="E1137" s="2" t="str">
        <f t="shared" si="20"/>
        <v/>
      </c>
      <c r="F1137" s="2" t="str">
        <f>IF(ISBLANK(A1137),"",IF(ISERROR(VLOOKUP(A1137,'Cadastro-Estoque'!A:G,1,FALSE)),"Produto não cadastrado",VLOOKUP(A1137,'Cadastro-Estoque'!A:G,4,FALSE)))</f>
        <v/>
      </c>
      <c r="G1137" s="2" t="str">
        <f>IF(ISBLANK(A1137),"",IF(ISERROR(VLOOKUP(A1137,'Cadastro-Estoque'!A:G,1,FALSE)),"Produto não cadastrado",VLOOKUP(A1137,'Cadastro-Estoque'!A:G,2,FALSE)))</f>
        <v/>
      </c>
      <c r="H1137" s="2" t="str">
        <f>IF(ISERROR(VLOOKUP(A1137,'Cadastro-Estoque'!A:G,1,FALSE)),"",VLOOKUP(A1137,'Cadastro-Estoque'!A:G,3,FALSE))</f>
        <v/>
      </c>
      <c r="I1137" s="209" t="str">
        <f>IF(A1137="","",INDEX(Boletim!F1146:F1255,IFERROR(MATCH(Saidas!A1137,'Cadastro-Estoque'!A1145:A1254,0)," ")))</f>
        <v/>
      </c>
    </row>
    <row r="1138" spans="5:9" ht="18.75" customHeight="1" x14ac:dyDescent="0.25">
      <c r="E1138" s="2" t="str">
        <f t="shared" si="20"/>
        <v/>
      </c>
      <c r="F1138" s="2" t="str">
        <f>IF(ISBLANK(A1138),"",IF(ISERROR(VLOOKUP(A1138,'Cadastro-Estoque'!A:G,1,FALSE)),"Produto não cadastrado",VLOOKUP(A1138,'Cadastro-Estoque'!A:G,4,FALSE)))</f>
        <v/>
      </c>
      <c r="G1138" s="2" t="str">
        <f>IF(ISBLANK(A1138),"",IF(ISERROR(VLOOKUP(A1138,'Cadastro-Estoque'!A:G,1,FALSE)),"Produto não cadastrado",VLOOKUP(A1138,'Cadastro-Estoque'!A:G,2,FALSE)))</f>
        <v/>
      </c>
      <c r="H1138" s="2" t="str">
        <f>IF(ISERROR(VLOOKUP(A1138,'Cadastro-Estoque'!A:G,1,FALSE)),"",VLOOKUP(A1138,'Cadastro-Estoque'!A:G,3,FALSE))</f>
        <v/>
      </c>
      <c r="I1138" s="209" t="str">
        <f>IF(A1138="","",INDEX(Boletim!F1147:F1256,IFERROR(MATCH(Saidas!A1138,'Cadastro-Estoque'!A1146:A1255,0)," ")))</f>
        <v/>
      </c>
    </row>
    <row r="1139" spans="5:9" ht="18.75" customHeight="1" x14ac:dyDescent="0.25">
      <c r="E1139" s="2" t="str">
        <f t="shared" si="20"/>
        <v/>
      </c>
      <c r="F1139" s="2" t="str">
        <f>IF(ISBLANK(A1139),"",IF(ISERROR(VLOOKUP(A1139,'Cadastro-Estoque'!A:G,1,FALSE)),"Produto não cadastrado",VLOOKUP(A1139,'Cadastro-Estoque'!A:G,4,FALSE)))</f>
        <v/>
      </c>
      <c r="G1139" s="2" t="str">
        <f>IF(ISBLANK(A1139),"",IF(ISERROR(VLOOKUP(A1139,'Cadastro-Estoque'!A:G,1,FALSE)),"Produto não cadastrado",VLOOKUP(A1139,'Cadastro-Estoque'!A:G,2,FALSE)))</f>
        <v/>
      </c>
      <c r="H1139" s="2" t="str">
        <f>IF(ISERROR(VLOOKUP(A1139,'Cadastro-Estoque'!A:G,1,FALSE)),"",VLOOKUP(A1139,'Cadastro-Estoque'!A:G,3,FALSE))</f>
        <v/>
      </c>
      <c r="I1139" s="209" t="str">
        <f>IF(A1139="","",INDEX(Boletim!F1148:F1257,IFERROR(MATCH(Saidas!A1139,'Cadastro-Estoque'!A1147:A1256,0)," ")))</f>
        <v/>
      </c>
    </row>
    <row r="1140" spans="5:9" ht="18.75" customHeight="1" x14ac:dyDescent="0.25">
      <c r="E1140" s="2" t="str">
        <f t="shared" si="20"/>
        <v/>
      </c>
      <c r="F1140" s="2" t="str">
        <f>IF(ISBLANK(A1140),"",IF(ISERROR(VLOOKUP(A1140,'Cadastro-Estoque'!A:G,1,FALSE)),"Produto não cadastrado",VLOOKUP(A1140,'Cadastro-Estoque'!A:G,4,FALSE)))</f>
        <v/>
      </c>
      <c r="G1140" s="2" t="str">
        <f>IF(ISBLANK(A1140),"",IF(ISERROR(VLOOKUP(A1140,'Cadastro-Estoque'!A:G,1,FALSE)),"Produto não cadastrado",VLOOKUP(A1140,'Cadastro-Estoque'!A:G,2,FALSE)))</f>
        <v/>
      </c>
      <c r="H1140" s="2" t="str">
        <f>IF(ISERROR(VLOOKUP(A1140,'Cadastro-Estoque'!A:G,1,FALSE)),"",VLOOKUP(A1140,'Cadastro-Estoque'!A:G,3,FALSE))</f>
        <v/>
      </c>
      <c r="I1140" s="209" t="str">
        <f>IF(A1140="","",INDEX(Boletim!F1149:F1258,IFERROR(MATCH(Saidas!A1140,'Cadastro-Estoque'!A1148:A1257,0)," ")))</f>
        <v/>
      </c>
    </row>
    <row r="1141" spans="5:9" ht="18.75" customHeight="1" x14ac:dyDescent="0.25">
      <c r="E1141" s="2" t="str">
        <f t="shared" si="20"/>
        <v/>
      </c>
      <c r="F1141" s="2" t="str">
        <f>IF(ISBLANK(A1141),"",IF(ISERROR(VLOOKUP(A1141,'Cadastro-Estoque'!A:G,1,FALSE)),"Produto não cadastrado",VLOOKUP(A1141,'Cadastro-Estoque'!A:G,4,FALSE)))</f>
        <v/>
      </c>
      <c r="G1141" s="2" t="str">
        <f>IF(ISBLANK(A1141),"",IF(ISERROR(VLOOKUP(A1141,'Cadastro-Estoque'!A:G,1,FALSE)),"Produto não cadastrado",VLOOKUP(A1141,'Cadastro-Estoque'!A:G,2,FALSE)))</f>
        <v/>
      </c>
      <c r="H1141" s="2" t="str">
        <f>IF(ISERROR(VLOOKUP(A1141,'Cadastro-Estoque'!A:G,1,FALSE)),"",VLOOKUP(A1141,'Cadastro-Estoque'!A:G,3,FALSE))</f>
        <v/>
      </c>
      <c r="I1141" s="209" t="str">
        <f>IF(A1141="","",INDEX(Boletim!F1150:F1259,IFERROR(MATCH(Saidas!A1141,'Cadastro-Estoque'!A1149:A1258,0)," ")))</f>
        <v/>
      </c>
    </row>
    <row r="1142" spans="5:9" ht="18.75" customHeight="1" x14ac:dyDescent="0.25">
      <c r="E1142" s="2" t="str">
        <f t="shared" si="20"/>
        <v/>
      </c>
      <c r="F1142" s="2" t="str">
        <f>IF(ISBLANK(A1142),"",IF(ISERROR(VLOOKUP(A1142,'Cadastro-Estoque'!A:G,1,FALSE)),"Produto não cadastrado",VLOOKUP(A1142,'Cadastro-Estoque'!A:G,4,FALSE)))</f>
        <v/>
      </c>
      <c r="G1142" s="2" t="str">
        <f>IF(ISBLANK(A1142),"",IF(ISERROR(VLOOKUP(A1142,'Cadastro-Estoque'!A:G,1,FALSE)),"Produto não cadastrado",VLOOKUP(A1142,'Cadastro-Estoque'!A:G,2,FALSE)))</f>
        <v/>
      </c>
      <c r="H1142" s="2" t="str">
        <f>IF(ISERROR(VLOOKUP(A1142,'Cadastro-Estoque'!A:G,1,FALSE)),"",VLOOKUP(A1142,'Cadastro-Estoque'!A:G,3,FALSE))</f>
        <v/>
      </c>
      <c r="I1142" s="209" t="str">
        <f>IF(A1142="","",INDEX(Boletim!F1151:F1260,IFERROR(MATCH(Saidas!A1142,'Cadastro-Estoque'!A1150:A1259,0)," ")))</f>
        <v/>
      </c>
    </row>
    <row r="1143" spans="5:9" ht="18.75" customHeight="1" x14ac:dyDescent="0.25">
      <c r="E1143" s="2" t="str">
        <f t="shared" si="20"/>
        <v/>
      </c>
      <c r="F1143" s="2" t="str">
        <f>IF(ISBLANK(A1143),"",IF(ISERROR(VLOOKUP(A1143,'Cadastro-Estoque'!A:G,1,FALSE)),"Produto não cadastrado",VLOOKUP(A1143,'Cadastro-Estoque'!A:G,4,FALSE)))</f>
        <v/>
      </c>
      <c r="G1143" s="2" t="str">
        <f>IF(ISBLANK(A1143),"",IF(ISERROR(VLOOKUP(A1143,'Cadastro-Estoque'!A:G,1,FALSE)),"Produto não cadastrado",VLOOKUP(A1143,'Cadastro-Estoque'!A:G,2,FALSE)))</f>
        <v/>
      </c>
      <c r="H1143" s="2" t="str">
        <f>IF(ISERROR(VLOOKUP(A1143,'Cadastro-Estoque'!A:G,1,FALSE)),"",VLOOKUP(A1143,'Cadastro-Estoque'!A:G,3,FALSE))</f>
        <v/>
      </c>
      <c r="I1143" s="209" t="str">
        <f>IF(A1143="","",INDEX(Boletim!F1152:F1261,IFERROR(MATCH(Saidas!A1143,'Cadastro-Estoque'!A1151:A1260,0)," ")))</f>
        <v/>
      </c>
    </row>
    <row r="1144" spans="5:9" ht="18.75" customHeight="1" x14ac:dyDescent="0.25">
      <c r="E1144" s="2" t="str">
        <f t="shared" si="20"/>
        <v/>
      </c>
      <c r="F1144" s="2" t="str">
        <f>IF(ISBLANK(A1144),"",IF(ISERROR(VLOOKUP(A1144,'Cadastro-Estoque'!A:G,1,FALSE)),"Produto não cadastrado",VLOOKUP(A1144,'Cadastro-Estoque'!A:G,4,FALSE)))</f>
        <v/>
      </c>
      <c r="G1144" s="2" t="str">
        <f>IF(ISBLANK(A1144),"",IF(ISERROR(VLOOKUP(A1144,'Cadastro-Estoque'!A:G,1,FALSE)),"Produto não cadastrado",VLOOKUP(A1144,'Cadastro-Estoque'!A:G,2,FALSE)))</f>
        <v/>
      </c>
      <c r="H1144" s="2" t="str">
        <f>IF(ISERROR(VLOOKUP(A1144,'Cadastro-Estoque'!A:G,1,FALSE)),"",VLOOKUP(A1144,'Cadastro-Estoque'!A:G,3,FALSE))</f>
        <v/>
      </c>
      <c r="I1144" s="209" t="str">
        <f>IF(A1144="","",INDEX(Boletim!F1153:F1262,IFERROR(MATCH(Saidas!A1144,'Cadastro-Estoque'!A1152:A1261,0)," ")))</f>
        <v/>
      </c>
    </row>
    <row r="1145" spans="5:9" ht="18.75" customHeight="1" x14ac:dyDescent="0.25">
      <c r="E1145" s="2" t="str">
        <f t="shared" si="20"/>
        <v/>
      </c>
      <c r="F1145" s="2" t="str">
        <f>IF(ISBLANK(A1145),"",IF(ISERROR(VLOOKUP(A1145,'Cadastro-Estoque'!A:G,1,FALSE)),"Produto não cadastrado",VLOOKUP(A1145,'Cadastro-Estoque'!A:G,4,FALSE)))</f>
        <v/>
      </c>
      <c r="G1145" s="2" t="str">
        <f>IF(ISBLANK(A1145),"",IF(ISERROR(VLOOKUP(A1145,'Cadastro-Estoque'!A:G,1,FALSE)),"Produto não cadastrado",VLOOKUP(A1145,'Cadastro-Estoque'!A:G,2,FALSE)))</f>
        <v/>
      </c>
      <c r="H1145" s="2" t="str">
        <f>IF(ISERROR(VLOOKUP(A1145,'Cadastro-Estoque'!A:G,1,FALSE)),"",VLOOKUP(A1145,'Cadastro-Estoque'!A:G,3,FALSE))</f>
        <v/>
      </c>
      <c r="I1145" s="209" t="str">
        <f>IF(A1145="","",INDEX(Boletim!F1154:F1263,IFERROR(MATCH(Saidas!A1145,'Cadastro-Estoque'!A1153:A1262,0)," ")))</f>
        <v/>
      </c>
    </row>
    <row r="1146" spans="5:9" ht="18.75" customHeight="1" x14ac:dyDescent="0.25">
      <c r="E1146" s="2" t="str">
        <f t="shared" si="20"/>
        <v/>
      </c>
      <c r="F1146" s="2" t="str">
        <f>IF(ISBLANK(A1146),"",IF(ISERROR(VLOOKUP(A1146,'Cadastro-Estoque'!A:G,1,FALSE)),"Produto não cadastrado",VLOOKUP(A1146,'Cadastro-Estoque'!A:G,4,FALSE)))</f>
        <v/>
      </c>
      <c r="G1146" s="2" t="str">
        <f>IF(ISBLANK(A1146),"",IF(ISERROR(VLOOKUP(A1146,'Cadastro-Estoque'!A:G,1,FALSE)),"Produto não cadastrado",VLOOKUP(A1146,'Cadastro-Estoque'!A:G,2,FALSE)))</f>
        <v/>
      </c>
      <c r="H1146" s="2" t="str">
        <f>IF(ISERROR(VLOOKUP(A1146,'Cadastro-Estoque'!A:G,1,FALSE)),"",VLOOKUP(A1146,'Cadastro-Estoque'!A:G,3,FALSE))</f>
        <v/>
      </c>
      <c r="I1146" s="209" t="str">
        <f>IF(A1146="","",INDEX(Boletim!F1155:F1264,IFERROR(MATCH(Saidas!A1146,'Cadastro-Estoque'!A1154:A1263,0)," ")))</f>
        <v/>
      </c>
    </row>
    <row r="1147" spans="5:9" ht="18.75" customHeight="1" x14ac:dyDescent="0.25">
      <c r="E1147" s="2" t="str">
        <f t="shared" si="20"/>
        <v/>
      </c>
      <c r="F1147" s="2" t="str">
        <f>IF(ISBLANK(A1147),"",IF(ISERROR(VLOOKUP(A1147,'Cadastro-Estoque'!A:G,1,FALSE)),"Produto não cadastrado",VLOOKUP(A1147,'Cadastro-Estoque'!A:G,4,FALSE)))</f>
        <v/>
      </c>
      <c r="G1147" s="2" t="str">
        <f>IF(ISBLANK(A1147),"",IF(ISERROR(VLOOKUP(A1147,'Cadastro-Estoque'!A:G,1,FALSE)),"Produto não cadastrado",VLOOKUP(A1147,'Cadastro-Estoque'!A:G,2,FALSE)))</f>
        <v/>
      </c>
      <c r="H1147" s="2" t="str">
        <f>IF(ISERROR(VLOOKUP(A1147,'Cadastro-Estoque'!A:G,1,FALSE)),"",VLOOKUP(A1147,'Cadastro-Estoque'!A:G,3,FALSE))</f>
        <v/>
      </c>
      <c r="I1147" s="209" t="str">
        <f>IF(A1147="","",INDEX(Boletim!F1156:F1265,IFERROR(MATCH(Saidas!A1147,'Cadastro-Estoque'!A1155:A1264,0)," ")))</f>
        <v/>
      </c>
    </row>
    <row r="1148" spans="5:9" ht="18.75" customHeight="1" x14ac:dyDescent="0.25">
      <c r="E1148" s="2" t="str">
        <f t="shared" si="20"/>
        <v/>
      </c>
      <c r="F1148" s="2" t="str">
        <f>IF(ISBLANK(A1148),"",IF(ISERROR(VLOOKUP(A1148,'Cadastro-Estoque'!A:G,1,FALSE)),"Produto não cadastrado",VLOOKUP(A1148,'Cadastro-Estoque'!A:G,4,FALSE)))</f>
        <v/>
      </c>
      <c r="G1148" s="2" t="str">
        <f>IF(ISBLANK(A1148),"",IF(ISERROR(VLOOKUP(A1148,'Cadastro-Estoque'!A:G,1,FALSE)),"Produto não cadastrado",VLOOKUP(A1148,'Cadastro-Estoque'!A:G,2,FALSE)))</f>
        <v/>
      </c>
      <c r="H1148" s="2" t="str">
        <f>IF(ISERROR(VLOOKUP(A1148,'Cadastro-Estoque'!A:G,1,FALSE)),"",VLOOKUP(A1148,'Cadastro-Estoque'!A:G,3,FALSE))</f>
        <v/>
      </c>
      <c r="I1148" s="209" t="str">
        <f>IF(A1148="","",INDEX(Boletim!F1157:F1266,IFERROR(MATCH(Saidas!A1148,'Cadastro-Estoque'!A1156:A1265,0)," ")))</f>
        <v/>
      </c>
    </row>
    <row r="1149" spans="5:9" ht="18.75" customHeight="1" x14ac:dyDescent="0.25">
      <c r="E1149" s="2" t="str">
        <f t="shared" si="20"/>
        <v/>
      </c>
      <c r="F1149" s="2" t="str">
        <f>IF(ISBLANK(A1149),"",IF(ISERROR(VLOOKUP(A1149,'Cadastro-Estoque'!A:G,1,FALSE)),"Produto não cadastrado",VLOOKUP(A1149,'Cadastro-Estoque'!A:G,4,FALSE)))</f>
        <v/>
      </c>
      <c r="G1149" s="2" t="str">
        <f>IF(ISBLANK(A1149),"",IF(ISERROR(VLOOKUP(A1149,'Cadastro-Estoque'!A:G,1,FALSE)),"Produto não cadastrado",VLOOKUP(A1149,'Cadastro-Estoque'!A:G,2,FALSE)))</f>
        <v/>
      </c>
      <c r="H1149" s="2" t="str">
        <f>IF(ISERROR(VLOOKUP(A1149,'Cadastro-Estoque'!A:G,1,FALSE)),"",VLOOKUP(A1149,'Cadastro-Estoque'!A:G,3,FALSE))</f>
        <v/>
      </c>
      <c r="I1149" s="209" t="str">
        <f>IF(A1149="","",INDEX(Boletim!F1158:F1267,IFERROR(MATCH(Saidas!A1149,'Cadastro-Estoque'!A1157:A1266,0)," ")))</f>
        <v/>
      </c>
    </row>
    <row r="1150" spans="5:9" ht="18.75" customHeight="1" x14ac:dyDescent="0.25">
      <c r="E1150" s="2" t="str">
        <f t="shared" si="20"/>
        <v/>
      </c>
      <c r="F1150" s="2" t="str">
        <f>IF(ISBLANK(A1150),"",IF(ISERROR(VLOOKUP(A1150,'Cadastro-Estoque'!A:G,1,FALSE)),"Produto não cadastrado",VLOOKUP(A1150,'Cadastro-Estoque'!A:G,4,FALSE)))</f>
        <v/>
      </c>
      <c r="G1150" s="2" t="str">
        <f>IF(ISBLANK(A1150),"",IF(ISERROR(VLOOKUP(A1150,'Cadastro-Estoque'!A:G,1,FALSE)),"Produto não cadastrado",VLOOKUP(A1150,'Cadastro-Estoque'!A:G,2,FALSE)))</f>
        <v/>
      </c>
      <c r="H1150" s="2" t="str">
        <f>IF(ISERROR(VLOOKUP(A1150,'Cadastro-Estoque'!A:G,1,FALSE)),"",VLOOKUP(A1150,'Cadastro-Estoque'!A:G,3,FALSE))</f>
        <v/>
      </c>
      <c r="I1150" s="209" t="str">
        <f>IF(A1150="","",INDEX(Boletim!F1159:F1268,IFERROR(MATCH(Saidas!A1150,'Cadastro-Estoque'!A1158:A1267,0)," ")))</f>
        <v/>
      </c>
    </row>
    <row r="1151" spans="5:9" ht="18.75" customHeight="1" x14ac:dyDescent="0.25">
      <c r="E1151" s="2" t="str">
        <f t="shared" si="20"/>
        <v/>
      </c>
      <c r="F1151" s="2" t="str">
        <f>IF(ISBLANK(A1151),"",IF(ISERROR(VLOOKUP(A1151,'Cadastro-Estoque'!A:G,1,FALSE)),"Produto não cadastrado",VLOOKUP(A1151,'Cadastro-Estoque'!A:G,4,FALSE)))</f>
        <v/>
      </c>
      <c r="G1151" s="2" t="str">
        <f>IF(ISBLANK(A1151),"",IF(ISERROR(VLOOKUP(A1151,'Cadastro-Estoque'!A:G,1,FALSE)),"Produto não cadastrado",VLOOKUP(A1151,'Cadastro-Estoque'!A:G,2,FALSE)))</f>
        <v/>
      </c>
      <c r="H1151" s="2" t="str">
        <f>IF(ISERROR(VLOOKUP(A1151,'Cadastro-Estoque'!A:G,1,FALSE)),"",VLOOKUP(A1151,'Cadastro-Estoque'!A:G,3,FALSE))</f>
        <v/>
      </c>
      <c r="I1151" s="209" t="str">
        <f>IF(A1151="","",INDEX(Boletim!F1160:F1269,IFERROR(MATCH(Saidas!A1151,'Cadastro-Estoque'!A1159:A1268,0)," ")))</f>
        <v/>
      </c>
    </row>
    <row r="1152" spans="5:9" ht="18.75" customHeight="1" x14ac:dyDescent="0.25">
      <c r="E1152" s="2" t="str">
        <f t="shared" si="20"/>
        <v/>
      </c>
      <c r="F1152" s="2" t="str">
        <f>IF(ISBLANK(A1152),"",IF(ISERROR(VLOOKUP(A1152,'Cadastro-Estoque'!A:G,1,FALSE)),"Produto não cadastrado",VLOOKUP(A1152,'Cadastro-Estoque'!A:G,4,FALSE)))</f>
        <v/>
      </c>
      <c r="G1152" s="2" t="str">
        <f>IF(ISBLANK(A1152),"",IF(ISERROR(VLOOKUP(A1152,'Cadastro-Estoque'!A:G,1,FALSE)),"Produto não cadastrado",VLOOKUP(A1152,'Cadastro-Estoque'!A:G,2,FALSE)))</f>
        <v/>
      </c>
      <c r="H1152" s="2" t="str">
        <f>IF(ISERROR(VLOOKUP(A1152,'Cadastro-Estoque'!A:G,1,FALSE)),"",VLOOKUP(A1152,'Cadastro-Estoque'!A:G,3,FALSE))</f>
        <v/>
      </c>
      <c r="I1152" s="209" t="str">
        <f>IF(A1152="","",INDEX(Boletim!F1161:F1270,IFERROR(MATCH(Saidas!A1152,'Cadastro-Estoque'!A1160:A1269,0)," ")))</f>
        <v/>
      </c>
    </row>
    <row r="1153" spans="5:9" ht="18.75" customHeight="1" x14ac:dyDescent="0.25">
      <c r="E1153" s="2" t="str">
        <f t="shared" si="20"/>
        <v/>
      </c>
      <c r="F1153" s="2" t="str">
        <f>IF(ISBLANK(A1153),"",IF(ISERROR(VLOOKUP(A1153,'Cadastro-Estoque'!A:G,1,FALSE)),"Produto não cadastrado",VLOOKUP(A1153,'Cadastro-Estoque'!A:G,4,FALSE)))</f>
        <v/>
      </c>
      <c r="G1153" s="2" t="str">
        <f>IF(ISBLANK(A1153),"",IF(ISERROR(VLOOKUP(A1153,'Cadastro-Estoque'!A:G,1,FALSE)),"Produto não cadastrado",VLOOKUP(A1153,'Cadastro-Estoque'!A:G,2,FALSE)))</f>
        <v/>
      </c>
      <c r="H1153" s="2" t="str">
        <f>IF(ISERROR(VLOOKUP(A1153,'Cadastro-Estoque'!A:G,1,FALSE)),"",VLOOKUP(A1153,'Cadastro-Estoque'!A:G,3,FALSE))</f>
        <v/>
      </c>
      <c r="I1153" s="209" t="str">
        <f>IF(A1153="","",INDEX(Boletim!F1162:F1271,IFERROR(MATCH(Saidas!A1153,'Cadastro-Estoque'!A1161:A1270,0)," ")))</f>
        <v/>
      </c>
    </row>
    <row r="1154" spans="5:9" ht="18.75" customHeight="1" x14ac:dyDescent="0.25">
      <c r="E1154" s="2" t="str">
        <f t="shared" si="20"/>
        <v/>
      </c>
      <c r="F1154" s="2" t="str">
        <f>IF(ISBLANK(A1154),"",IF(ISERROR(VLOOKUP(A1154,'Cadastro-Estoque'!A:G,1,FALSE)),"Produto não cadastrado",VLOOKUP(A1154,'Cadastro-Estoque'!A:G,4,FALSE)))</f>
        <v/>
      </c>
      <c r="G1154" s="2" t="str">
        <f>IF(ISBLANK(A1154),"",IF(ISERROR(VLOOKUP(A1154,'Cadastro-Estoque'!A:G,1,FALSE)),"Produto não cadastrado",VLOOKUP(A1154,'Cadastro-Estoque'!A:G,2,FALSE)))</f>
        <v/>
      </c>
      <c r="H1154" s="2" t="str">
        <f>IF(ISERROR(VLOOKUP(A1154,'Cadastro-Estoque'!A:G,1,FALSE)),"",VLOOKUP(A1154,'Cadastro-Estoque'!A:G,3,FALSE))</f>
        <v/>
      </c>
      <c r="I1154" s="209" t="str">
        <f>IF(A1154="","",INDEX(Boletim!F1163:F1272,IFERROR(MATCH(Saidas!A1154,'Cadastro-Estoque'!A1162:A1271,0)," ")))</f>
        <v/>
      </c>
    </row>
    <row r="1155" spans="5:9" ht="18.75" customHeight="1" x14ac:dyDescent="0.25">
      <c r="E1155" s="2" t="str">
        <f t="shared" si="20"/>
        <v/>
      </c>
      <c r="F1155" s="2" t="str">
        <f>IF(ISBLANK(A1155),"",IF(ISERROR(VLOOKUP(A1155,'Cadastro-Estoque'!A:G,1,FALSE)),"Produto não cadastrado",VLOOKUP(A1155,'Cadastro-Estoque'!A:G,4,FALSE)))</f>
        <v/>
      </c>
      <c r="G1155" s="2" t="str">
        <f>IF(ISBLANK(A1155),"",IF(ISERROR(VLOOKUP(A1155,'Cadastro-Estoque'!A:G,1,FALSE)),"Produto não cadastrado",VLOOKUP(A1155,'Cadastro-Estoque'!A:G,2,FALSE)))</f>
        <v/>
      </c>
      <c r="H1155" s="2" t="str">
        <f>IF(ISERROR(VLOOKUP(A1155,'Cadastro-Estoque'!A:G,1,FALSE)),"",VLOOKUP(A1155,'Cadastro-Estoque'!A:G,3,FALSE))</f>
        <v/>
      </c>
      <c r="I1155" s="209" t="str">
        <f>IF(A1155="","",INDEX(Boletim!F1164:F1273,IFERROR(MATCH(Saidas!A1155,'Cadastro-Estoque'!A1163:A1272,0)," ")))</f>
        <v/>
      </c>
    </row>
    <row r="1156" spans="5:9" ht="18.75" customHeight="1" x14ac:dyDescent="0.25">
      <c r="E1156" s="2" t="str">
        <f t="shared" ref="E1156:E1219" si="21">IF(ISBLANK(A1156),"",C1156*D1156)</f>
        <v/>
      </c>
      <c r="F1156" s="2" t="str">
        <f>IF(ISBLANK(A1156),"",IF(ISERROR(VLOOKUP(A1156,'Cadastro-Estoque'!A:G,1,FALSE)),"Produto não cadastrado",VLOOKUP(A1156,'Cadastro-Estoque'!A:G,4,FALSE)))</f>
        <v/>
      </c>
      <c r="G1156" s="2" t="str">
        <f>IF(ISBLANK(A1156),"",IF(ISERROR(VLOOKUP(A1156,'Cadastro-Estoque'!A:G,1,FALSE)),"Produto não cadastrado",VLOOKUP(A1156,'Cadastro-Estoque'!A:G,2,FALSE)))</f>
        <v/>
      </c>
      <c r="H1156" s="2" t="str">
        <f>IF(ISERROR(VLOOKUP(A1156,'Cadastro-Estoque'!A:G,1,FALSE)),"",VLOOKUP(A1156,'Cadastro-Estoque'!A:G,3,FALSE))</f>
        <v/>
      </c>
      <c r="I1156" s="209" t="str">
        <f>IF(A1156="","",INDEX(Boletim!F1165:F1274,IFERROR(MATCH(Saidas!A1156,'Cadastro-Estoque'!A1164:A1273,0)," ")))</f>
        <v/>
      </c>
    </row>
    <row r="1157" spans="5:9" ht="18.75" customHeight="1" x14ac:dyDescent="0.25">
      <c r="E1157" s="2" t="str">
        <f t="shared" si="21"/>
        <v/>
      </c>
      <c r="F1157" s="2" t="str">
        <f>IF(ISBLANK(A1157),"",IF(ISERROR(VLOOKUP(A1157,'Cadastro-Estoque'!A:G,1,FALSE)),"Produto não cadastrado",VLOOKUP(A1157,'Cadastro-Estoque'!A:G,4,FALSE)))</f>
        <v/>
      </c>
      <c r="G1157" s="2" t="str">
        <f>IF(ISBLANK(A1157),"",IF(ISERROR(VLOOKUP(A1157,'Cadastro-Estoque'!A:G,1,FALSE)),"Produto não cadastrado",VLOOKUP(A1157,'Cadastro-Estoque'!A:G,2,FALSE)))</f>
        <v/>
      </c>
      <c r="H1157" s="2" t="str">
        <f>IF(ISERROR(VLOOKUP(A1157,'Cadastro-Estoque'!A:G,1,FALSE)),"",VLOOKUP(A1157,'Cadastro-Estoque'!A:G,3,FALSE))</f>
        <v/>
      </c>
      <c r="I1157" s="209" t="str">
        <f>IF(A1157="","",INDEX(Boletim!F1166:F1275,IFERROR(MATCH(Saidas!A1157,'Cadastro-Estoque'!A1165:A1274,0)," ")))</f>
        <v/>
      </c>
    </row>
    <row r="1158" spans="5:9" ht="18.75" customHeight="1" x14ac:dyDescent="0.25">
      <c r="E1158" s="2" t="str">
        <f t="shared" si="21"/>
        <v/>
      </c>
      <c r="F1158" s="2" t="str">
        <f>IF(ISBLANK(A1158),"",IF(ISERROR(VLOOKUP(A1158,'Cadastro-Estoque'!A:G,1,FALSE)),"Produto não cadastrado",VLOOKUP(A1158,'Cadastro-Estoque'!A:G,4,FALSE)))</f>
        <v/>
      </c>
      <c r="G1158" s="2" t="str">
        <f>IF(ISBLANK(A1158),"",IF(ISERROR(VLOOKUP(A1158,'Cadastro-Estoque'!A:G,1,FALSE)),"Produto não cadastrado",VLOOKUP(A1158,'Cadastro-Estoque'!A:G,2,FALSE)))</f>
        <v/>
      </c>
      <c r="H1158" s="2" t="str">
        <f>IF(ISERROR(VLOOKUP(A1158,'Cadastro-Estoque'!A:G,1,FALSE)),"",VLOOKUP(A1158,'Cadastro-Estoque'!A:G,3,FALSE))</f>
        <v/>
      </c>
      <c r="I1158" s="209" t="str">
        <f>IF(A1158="","",INDEX(Boletim!F1167:F1276,IFERROR(MATCH(Saidas!A1158,'Cadastro-Estoque'!A1166:A1275,0)," ")))</f>
        <v/>
      </c>
    </row>
    <row r="1159" spans="5:9" ht="18.75" customHeight="1" x14ac:dyDescent="0.25">
      <c r="E1159" s="2" t="str">
        <f t="shared" si="21"/>
        <v/>
      </c>
      <c r="F1159" s="2" t="str">
        <f>IF(ISBLANK(A1159),"",IF(ISERROR(VLOOKUP(A1159,'Cadastro-Estoque'!A:G,1,FALSE)),"Produto não cadastrado",VLOOKUP(A1159,'Cadastro-Estoque'!A:G,4,FALSE)))</f>
        <v/>
      </c>
      <c r="G1159" s="2" t="str">
        <f>IF(ISBLANK(A1159),"",IF(ISERROR(VLOOKUP(A1159,'Cadastro-Estoque'!A:G,1,FALSE)),"Produto não cadastrado",VLOOKUP(A1159,'Cadastro-Estoque'!A:G,2,FALSE)))</f>
        <v/>
      </c>
      <c r="H1159" s="2" t="str">
        <f>IF(ISERROR(VLOOKUP(A1159,'Cadastro-Estoque'!A:G,1,FALSE)),"",VLOOKUP(A1159,'Cadastro-Estoque'!A:G,3,FALSE))</f>
        <v/>
      </c>
      <c r="I1159" s="209" t="str">
        <f>IF(A1159="","",INDEX(Boletim!F1168:F1277,IFERROR(MATCH(Saidas!A1159,'Cadastro-Estoque'!A1167:A1276,0)," ")))</f>
        <v/>
      </c>
    </row>
    <row r="1160" spans="5:9" ht="18.75" customHeight="1" x14ac:dyDescent="0.25">
      <c r="E1160" s="2" t="str">
        <f t="shared" si="21"/>
        <v/>
      </c>
      <c r="F1160" s="2" t="str">
        <f>IF(ISBLANK(A1160),"",IF(ISERROR(VLOOKUP(A1160,'Cadastro-Estoque'!A:G,1,FALSE)),"Produto não cadastrado",VLOOKUP(A1160,'Cadastro-Estoque'!A:G,4,FALSE)))</f>
        <v/>
      </c>
      <c r="G1160" s="2" t="str">
        <f>IF(ISBLANK(A1160),"",IF(ISERROR(VLOOKUP(A1160,'Cadastro-Estoque'!A:G,1,FALSE)),"Produto não cadastrado",VLOOKUP(A1160,'Cadastro-Estoque'!A:G,2,FALSE)))</f>
        <v/>
      </c>
      <c r="H1160" s="2" t="str">
        <f>IF(ISERROR(VLOOKUP(A1160,'Cadastro-Estoque'!A:G,1,FALSE)),"",VLOOKUP(A1160,'Cadastro-Estoque'!A:G,3,FALSE))</f>
        <v/>
      </c>
      <c r="I1160" s="209" t="str">
        <f>IF(A1160="","",INDEX(Boletim!F1169:F1278,IFERROR(MATCH(Saidas!A1160,'Cadastro-Estoque'!A1168:A1277,0)," ")))</f>
        <v/>
      </c>
    </row>
    <row r="1161" spans="5:9" ht="18.75" customHeight="1" x14ac:dyDescent="0.25">
      <c r="E1161" s="2" t="str">
        <f t="shared" si="21"/>
        <v/>
      </c>
      <c r="F1161" s="2" t="str">
        <f>IF(ISBLANK(A1161),"",IF(ISERROR(VLOOKUP(A1161,'Cadastro-Estoque'!A:G,1,FALSE)),"Produto não cadastrado",VLOOKUP(A1161,'Cadastro-Estoque'!A:G,4,FALSE)))</f>
        <v/>
      </c>
      <c r="G1161" s="2" t="str">
        <f>IF(ISBLANK(A1161),"",IF(ISERROR(VLOOKUP(A1161,'Cadastro-Estoque'!A:G,1,FALSE)),"Produto não cadastrado",VLOOKUP(A1161,'Cadastro-Estoque'!A:G,2,FALSE)))</f>
        <v/>
      </c>
      <c r="H1161" s="2" t="str">
        <f>IF(ISERROR(VLOOKUP(A1161,'Cadastro-Estoque'!A:G,1,FALSE)),"",VLOOKUP(A1161,'Cadastro-Estoque'!A:G,3,FALSE))</f>
        <v/>
      </c>
      <c r="I1161" s="209" t="str">
        <f>IF(A1161="","",INDEX(Boletim!F1170:F1279,IFERROR(MATCH(Saidas!A1161,'Cadastro-Estoque'!A1169:A1278,0)," ")))</f>
        <v/>
      </c>
    </row>
    <row r="1162" spans="5:9" ht="18.75" customHeight="1" x14ac:dyDescent="0.25">
      <c r="E1162" s="2" t="str">
        <f t="shared" si="21"/>
        <v/>
      </c>
      <c r="F1162" s="2" t="str">
        <f>IF(ISBLANK(A1162),"",IF(ISERROR(VLOOKUP(A1162,'Cadastro-Estoque'!A:G,1,FALSE)),"Produto não cadastrado",VLOOKUP(A1162,'Cadastro-Estoque'!A:G,4,FALSE)))</f>
        <v/>
      </c>
      <c r="G1162" s="2" t="str">
        <f>IF(ISBLANK(A1162),"",IF(ISERROR(VLOOKUP(A1162,'Cadastro-Estoque'!A:G,1,FALSE)),"Produto não cadastrado",VLOOKUP(A1162,'Cadastro-Estoque'!A:G,2,FALSE)))</f>
        <v/>
      </c>
      <c r="H1162" s="2" t="str">
        <f>IF(ISERROR(VLOOKUP(A1162,'Cadastro-Estoque'!A:G,1,FALSE)),"",VLOOKUP(A1162,'Cadastro-Estoque'!A:G,3,FALSE))</f>
        <v/>
      </c>
      <c r="I1162" s="209" t="str">
        <f>IF(A1162="","",INDEX(Boletim!F1171:F1280,IFERROR(MATCH(Saidas!A1162,'Cadastro-Estoque'!A1170:A1279,0)," ")))</f>
        <v/>
      </c>
    </row>
    <row r="1163" spans="5:9" ht="18.75" customHeight="1" x14ac:dyDescent="0.25">
      <c r="E1163" s="2" t="str">
        <f t="shared" si="21"/>
        <v/>
      </c>
      <c r="F1163" s="2" t="str">
        <f>IF(ISBLANK(A1163),"",IF(ISERROR(VLOOKUP(A1163,'Cadastro-Estoque'!A:G,1,FALSE)),"Produto não cadastrado",VLOOKUP(A1163,'Cadastro-Estoque'!A:G,4,FALSE)))</f>
        <v/>
      </c>
      <c r="G1163" s="2" t="str">
        <f>IF(ISBLANK(A1163),"",IF(ISERROR(VLOOKUP(A1163,'Cadastro-Estoque'!A:G,1,FALSE)),"Produto não cadastrado",VLOOKUP(A1163,'Cadastro-Estoque'!A:G,2,FALSE)))</f>
        <v/>
      </c>
      <c r="H1163" s="2" t="str">
        <f>IF(ISERROR(VLOOKUP(A1163,'Cadastro-Estoque'!A:G,1,FALSE)),"",VLOOKUP(A1163,'Cadastro-Estoque'!A:G,3,FALSE))</f>
        <v/>
      </c>
      <c r="I1163" s="209" t="str">
        <f>IF(A1163="","",INDEX(Boletim!F1172:F1281,IFERROR(MATCH(Saidas!A1163,'Cadastro-Estoque'!A1171:A1280,0)," ")))</f>
        <v/>
      </c>
    </row>
    <row r="1164" spans="5:9" ht="18.75" customHeight="1" x14ac:dyDescent="0.25">
      <c r="E1164" s="2" t="str">
        <f t="shared" si="21"/>
        <v/>
      </c>
      <c r="F1164" s="2" t="str">
        <f>IF(ISBLANK(A1164),"",IF(ISERROR(VLOOKUP(A1164,'Cadastro-Estoque'!A:G,1,FALSE)),"Produto não cadastrado",VLOOKUP(A1164,'Cadastro-Estoque'!A:G,4,FALSE)))</f>
        <v/>
      </c>
      <c r="G1164" s="2" t="str">
        <f>IF(ISBLANK(A1164),"",IF(ISERROR(VLOOKUP(A1164,'Cadastro-Estoque'!A:G,1,FALSE)),"Produto não cadastrado",VLOOKUP(A1164,'Cadastro-Estoque'!A:G,2,FALSE)))</f>
        <v/>
      </c>
      <c r="H1164" s="2" t="str">
        <f>IF(ISERROR(VLOOKUP(A1164,'Cadastro-Estoque'!A:G,1,FALSE)),"",VLOOKUP(A1164,'Cadastro-Estoque'!A:G,3,FALSE))</f>
        <v/>
      </c>
      <c r="I1164" s="209" t="str">
        <f>IF(A1164="","",INDEX(Boletim!F1173:F1282,IFERROR(MATCH(Saidas!A1164,'Cadastro-Estoque'!A1172:A1281,0)," ")))</f>
        <v/>
      </c>
    </row>
    <row r="1165" spans="5:9" ht="18.75" customHeight="1" x14ac:dyDescent="0.25">
      <c r="E1165" s="2" t="str">
        <f t="shared" si="21"/>
        <v/>
      </c>
      <c r="F1165" s="2" t="str">
        <f>IF(ISBLANK(A1165),"",IF(ISERROR(VLOOKUP(A1165,'Cadastro-Estoque'!A:G,1,FALSE)),"Produto não cadastrado",VLOOKUP(A1165,'Cadastro-Estoque'!A:G,4,FALSE)))</f>
        <v/>
      </c>
      <c r="G1165" s="2" t="str">
        <f>IF(ISBLANK(A1165),"",IF(ISERROR(VLOOKUP(A1165,'Cadastro-Estoque'!A:G,1,FALSE)),"Produto não cadastrado",VLOOKUP(A1165,'Cadastro-Estoque'!A:G,2,FALSE)))</f>
        <v/>
      </c>
      <c r="H1165" s="2" t="str">
        <f>IF(ISERROR(VLOOKUP(A1165,'Cadastro-Estoque'!A:G,1,FALSE)),"",VLOOKUP(A1165,'Cadastro-Estoque'!A:G,3,FALSE))</f>
        <v/>
      </c>
      <c r="I1165" s="209" t="str">
        <f>IF(A1165="","",INDEX(Boletim!F1174:F1283,IFERROR(MATCH(Saidas!A1165,'Cadastro-Estoque'!A1173:A1282,0)," ")))</f>
        <v/>
      </c>
    </row>
    <row r="1166" spans="5:9" ht="18.75" customHeight="1" x14ac:dyDescent="0.25">
      <c r="E1166" s="2" t="str">
        <f t="shared" si="21"/>
        <v/>
      </c>
      <c r="F1166" s="2" t="str">
        <f>IF(ISBLANK(A1166),"",IF(ISERROR(VLOOKUP(A1166,'Cadastro-Estoque'!A:G,1,FALSE)),"Produto não cadastrado",VLOOKUP(A1166,'Cadastro-Estoque'!A:G,4,FALSE)))</f>
        <v/>
      </c>
      <c r="G1166" s="2" t="str">
        <f>IF(ISBLANK(A1166),"",IF(ISERROR(VLOOKUP(A1166,'Cadastro-Estoque'!A:G,1,FALSE)),"Produto não cadastrado",VLOOKUP(A1166,'Cadastro-Estoque'!A:G,2,FALSE)))</f>
        <v/>
      </c>
      <c r="H1166" s="2" t="str">
        <f>IF(ISERROR(VLOOKUP(A1166,'Cadastro-Estoque'!A:G,1,FALSE)),"",VLOOKUP(A1166,'Cadastro-Estoque'!A:G,3,FALSE))</f>
        <v/>
      </c>
      <c r="I1166" s="209" t="str">
        <f>IF(A1166="","",INDEX(Boletim!F1175:F1284,IFERROR(MATCH(Saidas!A1166,'Cadastro-Estoque'!A1174:A1283,0)," ")))</f>
        <v/>
      </c>
    </row>
    <row r="1167" spans="5:9" ht="18.75" customHeight="1" x14ac:dyDescent="0.25">
      <c r="E1167" s="2" t="str">
        <f t="shared" si="21"/>
        <v/>
      </c>
      <c r="F1167" s="2" t="str">
        <f>IF(ISBLANK(A1167),"",IF(ISERROR(VLOOKUP(A1167,'Cadastro-Estoque'!A:G,1,FALSE)),"Produto não cadastrado",VLOOKUP(A1167,'Cadastro-Estoque'!A:G,4,FALSE)))</f>
        <v/>
      </c>
      <c r="G1167" s="2" t="str">
        <f>IF(ISBLANK(A1167),"",IF(ISERROR(VLOOKUP(A1167,'Cadastro-Estoque'!A:G,1,FALSE)),"Produto não cadastrado",VLOOKUP(A1167,'Cadastro-Estoque'!A:G,2,FALSE)))</f>
        <v/>
      </c>
      <c r="H1167" s="2" t="str">
        <f>IF(ISERROR(VLOOKUP(A1167,'Cadastro-Estoque'!A:G,1,FALSE)),"",VLOOKUP(A1167,'Cadastro-Estoque'!A:G,3,FALSE))</f>
        <v/>
      </c>
      <c r="I1167" s="209" t="str">
        <f>IF(A1167="","",INDEX(Boletim!F1176:F1285,IFERROR(MATCH(Saidas!A1167,'Cadastro-Estoque'!A1175:A1284,0)," ")))</f>
        <v/>
      </c>
    </row>
    <row r="1168" spans="5:9" ht="18.75" customHeight="1" x14ac:dyDescent="0.25">
      <c r="E1168" s="2" t="str">
        <f t="shared" si="21"/>
        <v/>
      </c>
      <c r="F1168" s="2" t="str">
        <f>IF(ISBLANK(A1168),"",IF(ISERROR(VLOOKUP(A1168,'Cadastro-Estoque'!A:G,1,FALSE)),"Produto não cadastrado",VLOOKUP(A1168,'Cadastro-Estoque'!A:G,4,FALSE)))</f>
        <v/>
      </c>
      <c r="G1168" s="2" t="str">
        <f>IF(ISBLANK(A1168),"",IF(ISERROR(VLOOKUP(A1168,'Cadastro-Estoque'!A:G,1,FALSE)),"Produto não cadastrado",VLOOKUP(A1168,'Cadastro-Estoque'!A:G,2,FALSE)))</f>
        <v/>
      </c>
      <c r="H1168" s="2" t="str">
        <f>IF(ISERROR(VLOOKUP(A1168,'Cadastro-Estoque'!A:G,1,FALSE)),"",VLOOKUP(A1168,'Cadastro-Estoque'!A:G,3,FALSE))</f>
        <v/>
      </c>
      <c r="I1168" s="209" t="str">
        <f>IF(A1168="","",INDEX(Boletim!F1177:F1286,IFERROR(MATCH(Saidas!A1168,'Cadastro-Estoque'!A1176:A1285,0)," ")))</f>
        <v/>
      </c>
    </row>
    <row r="1169" spans="5:9" ht="18.75" customHeight="1" x14ac:dyDescent="0.25">
      <c r="E1169" s="2" t="str">
        <f t="shared" si="21"/>
        <v/>
      </c>
      <c r="F1169" s="2" t="str">
        <f>IF(ISBLANK(A1169),"",IF(ISERROR(VLOOKUP(A1169,'Cadastro-Estoque'!A:G,1,FALSE)),"Produto não cadastrado",VLOOKUP(A1169,'Cadastro-Estoque'!A:G,4,FALSE)))</f>
        <v/>
      </c>
      <c r="G1169" s="2" t="str">
        <f>IF(ISBLANK(A1169),"",IF(ISERROR(VLOOKUP(A1169,'Cadastro-Estoque'!A:G,1,FALSE)),"Produto não cadastrado",VLOOKUP(A1169,'Cadastro-Estoque'!A:G,2,FALSE)))</f>
        <v/>
      </c>
      <c r="H1169" s="2" t="str">
        <f>IF(ISERROR(VLOOKUP(A1169,'Cadastro-Estoque'!A:G,1,FALSE)),"",VLOOKUP(A1169,'Cadastro-Estoque'!A:G,3,FALSE))</f>
        <v/>
      </c>
      <c r="I1169" s="209" t="str">
        <f>IF(A1169="","",INDEX(Boletim!F1178:F1287,IFERROR(MATCH(Saidas!A1169,'Cadastro-Estoque'!A1177:A1286,0)," ")))</f>
        <v/>
      </c>
    </row>
    <row r="1170" spans="5:9" ht="18.75" customHeight="1" x14ac:dyDescent="0.25">
      <c r="E1170" s="2" t="str">
        <f t="shared" si="21"/>
        <v/>
      </c>
      <c r="F1170" s="2" t="str">
        <f>IF(ISBLANK(A1170),"",IF(ISERROR(VLOOKUP(A1170,'Cadastro-Estoque'!A:G,1,FALSE)),"Produto não cadastrado",VLOOKUP(A1170,'Cadastro-Estoque'!A:G,4,FALSE)))</f>
        <v/>
      </c>
      <c r="G1170" s="2" t="str">
        <f>IF(ISBLANK(A1170),"",IF(ISERROR(VLOOKUP(A1170,'Cadastro-Estoque'!A:G,1,FALSE)),"Produto não cadastrado",VLOOKUP(A1170,'Cadastro-Estoque'!A:G,2,FALSE)))</f>
        <v/>
      </c>
      <c r="H1170" s="2" t="str">
        <f>IF(ISERROR(VLOOKUP(A1170,'Cadastro-Estoque'!A:G,1,FALSE)),"",VLOOKUP(A1170,'Cadastro-Estoque'!A:G,3,FALSE))</f>
        <v/>
      </c>
      <c r="I1170" s="209" t="str">
        <f>IF(A1170="","",INDEX(Boletim!F1179:F1288,IFERROR(MATCH(Saidas!A1170,'Cadastro-Estoque'!A1178:A1287,0)," ")))</f>
        <v/>
      </c>
    </row>
    <row r="1171" spans="5:9" ht="18.75" customHeight="1" x14ac:dyDescent="0.25">
      <c r="E1171" s="2" t="str">
        <f t="shared" si="21"/>
        <v/>
      </c>
      <c r="F1171" s="2" t="str">
        <f>IF(ISBLANK(A1171),"",IF(ISERROR(VLOOKUP(A1171,'Cadastro-Estoque'!A:G,1,FALSE)),"Produto não cadastrado",VLOOKUP(A1171,'Cadastro-Estoque'!A:G,4,FALSE)))</f>
        <v/>
      </c>
      <c r="G1171" s="2" t="str">
        <f>IF(ISBLANK(A1171),"",IF(ISERROR(VLOOKUP(A1171,'Cadastro-Estoque'!A:G,1,FALSE)),"Produto não cadastrado",VLOOKUP(A1171,'Cadastro-Estoque'!A:G,2,FALSE)))</f>
        <v/>
      </c>
      <c r="H1171" s="2" t="str">
        <f>IF(ISERROR(VLOOKUP(A1171,'Cadastro-Estoque'!A:G,1,FALSE)),"",VLOOKUP(A1171,'Cadastro-Estoque'!A:G,3,FALSE))</f>
        <v/>
      </c>
      <c r="I1171" s="209" t="str">
        <f>IF(A1171="","",INDEX(Boletim!F1180:F1289,IFERROR(MATCH(Saidas!A1171,'Cadastro-Estoque'!A1179:A1288,0)," ")))</f>
        <v/>
      </c>
    </row>
    <row r="1172" spans="5:9" ht="18.75" customHeight="1" x14ac:dyDescent="0.25">
      <c r="E1172" s="2" t="str">
        <f t="shared" si="21"/>
        <v/>
      </c>
      <c r="F1172" s="2" t="str">
        <f>IF(ISBLANK(A1172),"",IF(ISERROR(VLOOKUP(A1172,'Cadastro-Estoque'!A:G,1,FALSE)),"Produto não cadastrado",VLOOKUP(A1172,'Cadastro-Estoque'!A:G,4,FALSE)))</f>
        <v/>
      </c>
      <c r="G1172" s="2" t="str">
        <f>IF(ISBLANK(A1172),"",IF(ISERROR(VLOOKUP(A1172,'Cadastro-Estoque'!A:G,1,FALSE)),"Produto não cadastrado",VLOOKUP(A1172,'Cadastro-Estoque'!A:G,2,FALSE)))</f>
        <v/>
      </c>
      <c r="H1172" s="2" t="str">
        <f>IF(ISERROR(VLOOKUP(A1172,'Cadastro-Estoque'!A:G,1,FALSE)),"",VLOOKUP(A1172,'Cadastro-Estoque'!A:G,3,FALSE))</f>
        <v/>
      </c>
      <c r="I1172" s="209" t="str">
        <f>IF(A1172="","",INDEX(Boletim!F1181:F1290,IFERROR(MATCH(Saidas!A1172,'Cadastro-Estoque'!A1180:A1289,0)," ")))</f>
        <v/>
      </c>
    </row>
    <row r="1173" spans="5:9" ht="18.75" customHeight="1" x14ac:dyDescent="0.25">
      <c r="E1173" s="2" t="str">
        <f t="shared" si="21"/>
        <v/>
      </c>
      <c r="F1173" s="2" t="str">
        <f>IF(ISBLANK(A1173),"",IF(ISERROR(VLOOKUP(A1173,'Cadastro-Estoque'!A:G,1,FALSE)),"Produto não cadastrado",VLOOKUP(A1173,'Cadastro-Estoque'!A:G,4,FALSE)))</f>
        <v/>
      </c>
      <c r="G1173" s="2" t="str">
        <f>IF(ISBLANK(A1173),"",IF(ISERROR(VLOOKUP(A1173,'Cadastro-Estoque'!A:G,1,FALSE)),"Produto não cadastrado",VLOOKUP(A1173,'Cadastro-Estoque'!A:G,2,FALSE)))</f>
        <v/>
      </c>
      <c r="H1173" s="2" t="str">
        <f>IF(ISERROR(VLOOKUP(A1173,'Cadastro-Estoque'!A:G,1,FALSE)),"",VLOOKUP(A1173,'Cadastro-Estoque'!A:G,3,FALSE))</f>
        <v/>
      </c>
      <c r="I1173" s="209" t="str">
        <f>IF(A1173="","",INDEX(Boletim!F1182:F1291,IFERROR(MATCH(Saidas!A1173,'Cadastro-Estoque'!A1181:A1290,0)," ")))</f>
        <v/>
      </c>
    </row>
    <row r="1174" spans="5:9" ht="18.75" customHeight="1" x14ac:dyDescent="0.25">
      <c r="E1174" s="2" t="str">
        <f t="shared" si="21"/>
        <v/>
      </c>
      <c r="F1174" s="2" t="str">
        <f>IF(ISBLANK(A1174),"",IF(ISERROR(VLOOKUP(A1174,'Cadastro-Estoque'!A:G,1,FALSE)),"Produto não cadastrado",VLOOKUP(A1174,'Cadastro-Estoque'!A:G,4,FALSE)))</f>
        <v/>
      </c>
      <c r="G1174" s="2" t="str">
        <f>IF(ISBLANK(A1174),"",IF(ISERROR(VLOOKUP(A1174,'Cadastro-Estoque'!A:G,1,FALSE)),"Produto não cadastrado",VLOOKUP(A1174,'Cadastro-Estoque'!A:G,2,FALSE)))</f>
        <v/>
      </c>
      <c r="H1174" s="2" t="str">
        <f>IF(ISERROR(VLOOKUP(A1174,'Cadastro-Estoque'!A:G,1,FALSE)),"",VLOOKUP(A1174,'Cadastro-Estoque'!A:G,3,FALSE))</f>
        <v/>
      </c>
      <c r="I1174" s="209" t="str">
        <f>IF(A1174="","",INDEX(Boletim!F1183:F1292,IFERROR(MATCH(Saidas!A1174,'Cadastro-Estoque'!A1182:A1291,0)," ")))</f>
        <v/>
      </c>
    </row>
    <row r="1175" spans="5:9" ht="18.75" customHeight="1" x14ac:dyDescent="0.25">
      <c r="E1175" s="2" t="str">
        <f t="shared" si="21"/>
        <v/>
      </c>
      <c r="F1175" s="2" t="str">
        <f>IF(ISBLANK(A1175),"",IF(ISERROR(VLOOKUP(A1175,'Cadastro-Estoque'!A:G,1,FALSE)),"Produto não cadastrado",VLOOKUP(A1175,'Cadastro-Estoque'!A:G,4,FALSE)))</f>
        <v/>
      </c>
      <c r="G1175" s="2" t="str">
        <f>IF(ISBLANK(A1175),"",IF(ISERROR(VLOOKUP(A1175,'Cadastro-Estoque'!A:G,1,FALSE)),"Produto não cadastrado",VLOOKUP(A1175,'Cadastro-Estoque'!A:G,2,FALSE)))</f>
        <v/>
      </c>
      <c r="H1175" s="2" t="str">
        <f>IF(ISERROR(VLOOKUP(A1175,'Cadastro-Estoque'!A:G,1,FALSE)),"",VLOOKUP(A1175,'Cadastro-Estoque'!A:G,3,FALSE))</f>
        <v/>
      </c>
      <c r="I1175" s="209" t="str">
        <f>IF(A1175="","",INDEX(Boletim!F1184:F1293,IFERROR(MATCH(Saidas!A1175,'Cadastro-Estoque'!A1183:A1292,0)," ")))</f>
        <v/>
      </c>
    </row>
    <row r="1176" spans="5:9" ht="18.75" customHeight="1" x14ac:dyDescent="0.25">
      <c r="E1176" s="2" t="str">
        <f t="shared" si="21"/>
        <v/>
      </c>
      <c r="F1176" s="2" t="str">
        <f>IF(ISBLANK(A1176),"",IF(ISERROR(VLOOKUP(A1176,'Cadastro-Estoque'!A:G,1,FALSE)),"Produto não cadastrado",VLOOKUP(A1176,'Cadastro-Estoque'!A:G,4,FALSE)))</f>
        <v/>
      </c>
      <c r="G1176" s="2" t="str">
        <f>IF(ISBLANK(A1176),"",IF(ISERROR(VLOOKUP(A1176,'Cadastro-Estoque'!A:G,1,FALSE)),"Produto não cadastrado",VLOOKUP(A1176,'Cadastro-Estoque'!A:G,2,FALSE)))</f>
        <v/>
      </c>
      <c r="H1176" s="2" t="str">
        <f>IF(ISERROR(VLOOKUP(A1176,'Cadastro-Estoque'!A:G,1,FALSE)),"",VLOOKUP(A1176,'Cadastro-Estoque'!A:G,3,FALSE))</f>
        <v/>
      </c>
      <c r="I1176" s="209" t="str">
        <f>IF(A1176="","",INDEX(Boletim!F1185:F1294,IFERROR(MATCH(Saidas!A1176,'Cadastro-Estoque'!A1184:A1293,0)," ")))</f>
        <v/>
      </c>
    </row>
    <row r="1177" spans="5:9" ht="18.75" customHeight="1" x14ac:dyDescent="0.25">
      <c r="E1177" s="2" t="str">
        <f t="shared" si="21"/>
        <v/>
      </c>
      <c r="F1177" s="2" t="str">
        <f>IF(ISBLANK(A1177),"",IF(ISERROR(VLOOKUP(A1177,'Cadastro-Estoque'!A:G,1,FALSE)),"Produto não cadastrado",VLOOKUP(A1177,'Cadastro-Estoque'!A:G,4,FALSE)))</f>
        <v/>
      </c>
      <c r="G1177" s="2" t="str">
        <f>IF(ISBLANK(A1177),"",IF(ISERROR(VLOOKUP(A1177,'Cadastro-Estoque'!A:G,1,FALSE)),"Produto não cadastrado",VLOOKUP(A1177,'Cadastro-Estoque'!A:G,2,FALSE)))</f>
        <v/>
      </c>
      <c r="H1177" s="2" t="str">
        <f>IF(ISERROR(VLOOKUP(A1177,'Cadastro-Estoque'!A:G,1,FALSE)),"",VLOOKUP(A1177,'Cadastro-Estoque'!A:G,3,FALSE))</f>
        <v/>
      </c>
      <c r="I1177" s="209" t="str">
        <f>IF(A1177="","",INDEX(Boletim!F1186:F1295,IFERROR(MATCH(Saidas!A1177,'Cadastro-Estoque'!A1185:A1294,0)," ")))</f>
        <v/>
      </c>
    </row>
    <row r="1178" spans="5:9" ht="18.75" customHeight="1" x14ac:dyDescent="0.25">
      <c r="E1178" s="2" t="str">
        <f t="shared" si="21"/>
        <v/>
      </c>
      <c r="F1178" s="2" t="str">
        <f>IF(ISBLANK(A1178),"",IF(ISERROR(VLOOKUP(A1178,'Cadastro-Estoque'!A:G,1,FALSE)),"Produto não cadastrado",VLOOKUP(A1178,'Cadastro-Estoque'!A:G,4,FALSE)))</f>
        <v/>
      </c>
      <c r="G1178" s="2" t="str">
        <f>IF(ISBLANK(A1178),"",IF(ISERROR(VLOOKUP(A1178,'Cadastro-Estoque'!A:G,1,FALSE)),"Produto não cadastrado",VLOOKUP(A1178,'Cadastro-Estoque'!A:G,2,FALSE)))</f>
        <v/>
      </c>
      <c r="H1178" s="2" t="str">
        <f>IF(ISERROR(VLOOKUP(A1178,'Cadastro-Estoque'!A:G,1,FALSE)),"",VLOOKUP(A1178,'Cadastro-Estoque'!A:G,3,FALSE))</f>
        <v/>
      </c>
      <c r="I1178" s="209" t="str">
        <f>IF(A1178="","",INDEX(Boletim!F1187:F1296,IFERROR(MATCH(Saidas!A1178,'Cadastro-Estoque'!A1186:A1295,0)," ")))</f>
        <v/>
      </c>
    </row>
    <row r="1179" spans="5:9" ht="18.75" customHeight="1" x14ac:dyDescent="0.25">
      <c r="E1179" s="2" t="str">
        <f t="shared" si="21"/>
        <v/>
      </c>
      <c r="F1179" s="2" t="str">
        <f>IF(ISBLANK(A1179),"",IF(ISERROR(VLOOKUP(A1179,'Cadastro-Estoque'!A:G,1,FALSE)),"Produto não cadastrado",VLOOKUP(A1179,'Cadastro-Estoque'!A:G,4,FALSE)))</f>
        <v/>
      </c>
      <c r="G1179" s="2" t="str">
        <f>IF(ISBLANK(A1179),"",IF(ISERROR(VLOOKUP(A1179,'Cadastro-Estoque'!A:G,1,FALSE)),"Produto não cadastrado",VLOOKUP(A1179,'Cadastro-Estoque'!A:G,2,FALSE)))</f>
        <v/>
      </c>
      <c r="H1179" s="2" t="str">
        <f>IF(ISERROR(VLOOKUP(A1179,'Cadastro-Estoque'!A:G,1,FALSE)),"",VLOOKUP(A1179,'Cadastro-Estoque'!A:G,3,FALSE))</f>
        <v/>
      </c>
      <c r="I1179" s="209" t="str">
        <f>IF(A1179="","",INDEX(Boletim!F1188:F1297,IFERROR(MATCH(Saidas!A1179,'Cadastro-Estoque'!A1187:A1296,0)," ")))</f>
        <v/>
      </c>
    </row>
    <row r="1180" spans="5:9" ht="18.75" customHeight="1" x14ac:dyDescent="0.25">
      <c r="E1180" s="2" t="str">
        <f t="shared" si="21"/>
        <v/>
      </c>
      <c r="F1180" s="2" t="str">
        <f>IF(ISBLANK(A1180),"",IF(ISERROR(VLOOKUP(A1180,'Cadastro-Estoque'!A:G,1,FALSE)),"Produto não cadastrado",VLOOKUP(A1180,'Cadastro-Estoque'!A:G,4,FALSE)))</f>
        <v/>
      </c>
      <c r="G1180" s="2" t="str">
        <f>IF(ISBLANK(A1180),"",IF(ISERROR(VLOOKUP(A1180,'Cadastro-Estoque'!A:G,1,FALSE)),"Produto não cadastrado",VLOOKUP(A1180,'Cadastro-Estoque'!A:G,2,FALSE)))</f>
        <v/>
      </c>
      <c r="H1180" s="2" t="str">
        <f>IF(ISERROR(VLOOKUP(A1180,'Cadastro-Estoque'!A:G,1,FALSE)),"",VLOOKUP(A1180,'Cadastro-Estoque'!A:G,3,FALSE))</f>
        <v/>
      </c>
      <c r="I1180" s="209" t="str">
        <f>IF(A1180="","",INDEX(Boletim!F1189:F1298,IFERROR(MATCH(Saidas!A1180,'Cadastro-Estoque'!A1188:A1297,0)," ")))</f>
        <v/>
      </c>
    </row>
    <row r="1181" spans="5:9" ht="18.75" customHeight="1" x14ac:dyDescent="0.25">
      <c r="E1181" s="2" t="str">
        <f t="shared" si="21"/>
        <v/>
      </c>
      <c r="F1181" s="2" t="str">
        <f>IF(ISBLANK(A1181),"",IF(ISERROR(VLOOKUP(A1181,'Cadastro-Estoque'!A:G,1,FALSE)),"Produto não cadastrado",VLOOKUP(A1181,'Cadastro-Estoque'!A:G,4,FALSE)))</f>
        <v/>
      </c>
      <c r="G1181" s="2" t="str">
        <f>IF(ISBLANK(A1181),"",IF(ISERROR(VLOOKUP(A1181,'Cadastro-Estoque'!A:G,1,FALSE)),"Produto não cadastrado",VLOOKUP(A1181,'Cadastro-Estoque'!A:G,2,FALSE)))</f>
        <v/>
      </c>
      <c r="H1181" s="2" t="str">
        <f>IF(ISERROR(VLOOKUP(A1181,'Cadastro-Estoque'!A:G,1,FALSE)),"",VLOOKUP(A1181,'Cadastro-Estoque'!A:G,3,FALSE))</f>
        <v/>
      </c>
      <c r="I1181" s="209" t="str">
        <f>IF(A1181="","",INDEX(Boletim!F1190:F1299,IFERROR(MATCH(Saidas!A1181,'Cadastro-Estoque'!A1189:A1298,0)," ")))</f>
        <v/>
      </c>
    </row>
    <row r="1182" spans="5:9" ht="18.75" customHeight="1" x14ac:dyDescent="0.25">
      <c r="E1182" s="2" t="str">
        <f t="shared" si="21"/>
        <v/>
      </c>
      <c r="F1182" s="2" t="str">
        <f>IF(ISBLANK(A1182),"",IF(ISERROR(VLOOKUP(A1182,'Cadastro-Estoque'!A:G,1,FALSE)),"Produto não cadastrado",VLOOKUP(A1182,'Cadastro-Estoque'!A:G,4,FALSE)))</f>
        <v/>
      </c>
      <c r="G1182" s="2" t="str">
        <f>IF(ISBLANK(A1182),"",IF(ISERROR(VLOOKUP(A1182,'Cadastro-Estoque'!A:G,1,FALSE)),"Produto não cadastrado",VLOOKUP(A1182,'Cadastro-Estoque'!A:G,2,FALSE)))</f>
        <v/>
      </c>
      <c r="H1182" s="2" t="str">
        <f>IF(ISERROR(VLOOKUP(A1182,'Cadastro-Estoque'!A:G,1,FALSE)),"",VLOOKUP(A1182,'Cadastro-Estoque'!A:G,3,FALSE))</f>
        <v/>
      </c>
      <c r="I1182" s="209" t="str">
        <f>IF(A1182="","",INDEX(Boletim!F1191:F1300,IFERROR(MATCH(Saidas!A1182,'Cadastro-Estoque'!A1190:A1299,0)," ")))</f>
        <v/>
      </c>
    </row>
    <row r="1183" spans="5:9" ht="18.75" customHeight="1" x14ac:dyDescent="0.25">
      <c r="E1183" s="2" t="str">
        <f t="shared" si="21"/>
        <v/>
      </c>
      <c r="F1183" s="2" t="str">
        <f>IF(ISBLANK(A1183),"",IF(ISERROR(VLOOKUP(A1183,'Cadastro-Estoque'!A:G,1,FALSE)),"Produto não cadastrado",VLOOKUP(A1183,'Cadastro-Estoque'!A:G,4,FALSE)))</f>
        <v/>
      </c>
      <c r="G1183" s="2" t="str">
        <f>IF(ISBLANK(A1183),"",IF(ISERROR(VLOOKUP(A1183,'Cadastro-Estoque'!A:G,1,FALSE)),"Produto não cadastrado",VLOOKUP(A1183,'Cadastro-Estoque'!A:G,2,FALSE)))</f>
        <v/>
      </c>
      <c r="H1183" s="2" t="str">
        <f>IF(ISERROR(VLOOKUP(A1183,'Cadastro-Estoque'!A:G,1,FALSE)),"",VLOOKUP(A1183,'Cadastro-Estoque'!A:G,3,FALSE))</f>
        <v/>
      </c>
      <c r="I1183" s="209" t="str">
        <f>IF(A1183="","",INDEX(Boletim!F1192:F1301,IFERROR(MATCH(Saidas!A1183,'Cadastro-Estoque'!A1191:A1300,0)," ")))</f>
        <v/>
      </c>
    </row>
    <row r="1184" spans="5:9" ht="18.75" customHeight="1" x14ac:dyDescent="0.25">
      <c r="E1184" s="2" t="str">
        <f t="shared" si="21"/>
        <v/>
      </c>
      <c r="F1184" s="2" t="str">
        <f>IF(ISBLANK(A1184),"",IF(ISERROR(VLOOKUP(A1184,'Cadastro-Estoque'!A:G,1,FALSE)),"Produto não cadastrado",VLOOKUP(A1184,'Cadastro-Estoque'!A:G,4,FALSE)))</f>
        <v/>
      </c>
      <c r="G1184" s="2" t="str">
        <f>IF(ISBLANK(A1184),"",IF(ISERROR(VLOOKUP(A1184,'Cadastro-Estoque'!A:G,1,FALSE)),"Produto não cadastrado",VLOOKUP(A1184,'Cadastro-Estoque'!A:G,2,FALSE)))</f>
        <v/>
      </c>
      <c r="H1184" s="2" t="str">
        <f>IF(ISERROR(VLOOKUP(A1184,'Cadastro-Estoque'!A:G,1,FALSE)),"",VLOOKUP(A1184,'Cadastro-Estoque'!A:G,3,FALSE))</f>
        <v/>
      </c>
      <c r="I1184" s="209" t="str">
        <f>IF(A1184="","",INDEX(Boletim!F1193:F1302,IFERROR(MATCH(Saidas!A1184,'Cadastro-Estoque'!A1192:A1301,0)," ")))</f>
        <v/>
      </c>
    </row>
    <row r="1185" spans="5:9" ht="18.75" customHeight="1" x14ac:dyDescent="0.25">
      <c r="E1185" s="2" t="str">
        <f t="shared" si="21"/>
        <v/>
      </c>
      <c r="F1185" s="2" t="str">
        <f>IF(ISBLANK(A1185),"",IF(ISERROR(VLOOKUP(A1185,'Cadastro-Estoque'!A:G,1,FALSE)),"Produto não cadastrado",VLOOKUP(A1185,'Cadastro-Estoque'!A:G,4,FALSE)))</f>
        <v/>
      </c>
      <c r="G1185" s="2" t="str">
        <f>IF(ISBLANK(A1185),"",IF(ISERROR(VLOOKUP(A1185,'Cadastro-Estoque'!A:G,1,FALSE)),"Produto não cadastrado",VLOOKUP(A1185,'Cadastro-Estoque'!A:G,2,FALSE)))</f>
        <v/>
      </c>
      <c r="H1185" s="2" t="str">
        <f>IF(ISERROR(VLOOKUP(A1185,'Cadastro-Estoque'!A:G,1,FALSE)),"",VLOOKUP(A1185,'Cadastro-Estoque'!A:G,3,FALSE))</f>
        <v/>
      </c>
      <c r="I1185" s="209" t="str">
        <f>IF(A1185="","",INDEX(Boletim!F1194:F1303,IFERROR(MATCH(Saidas!A1185,'Cadastro-Estoque'!A1193:A1302,0)," ")))</f>
        <v/>
      </c>
    </row>
    <row r="1186" spans="5:9" ht="18.75" customHeight="1" x14ac:dyDescent="0.25">
      <c r="E1186" s="2" t="str">
        <f t="shared" si="21"/>
        <v/>
      </c>
      <c r="F1186" s="2" t="str">
        <f>IF(ISBLANK(A1186),"",IF(ISERROR(VLOOKUP(A1186,'Cadastro-Estoque'!A:G,1,FALSE)),"Produto não cadastrado",VLOOKUP(A1186,'Cadastro-Estoque'!A:G,4,FALSE)))</f>
        <v/>
      </c>
      <c r="G1186" s="2" t="str">
        <f>IF(ISBLANK(A1186),"",IF(ISERROR(VLOOKUP(A1186,'Cadastro-Estoque'!A:G,1,FALSE)),"Produto não cadastrado",VLOOKUP(A1186,'Cadastro-Estoque'!A:G,2,FALSE)))</f>
        <v/>
      </c>
      <c r="H1186" s="2" t="str">
        <f>IF(ISERROR(VLOOKUP(A1186,'Cadastro-Estoque'!A:G,1,FALSE)),"",VLOOKUP(A1186,'Cadastro-Estoque'!A:G,3,FALSE))</f>
        <v/>
      </c>
      <c r="I1186" s="209" t="str">
        <f>IF(A1186="","",INDEX(Boletim!F1195:F1304,IFERROR(MATCH(Saidas!A1186,'Cadastro-Estoque'!A1194:A1303,0)," ")))</f>
        <v/>
      </c>
    </row>
    <row r="1187" spans="5:9" ht="18.75" customHeight="1" x14ac:dyDescent="0.25">
      <c r="E1187" s="2" t="str">
        <f t="shared" si="21"/>
        <v/>
      </c>
      <c r="F1187" s="2" t="str">
        <f>IF(ISBLANK(A1187),"",IF(ISERROR(VLOOKUP(A1187,'Cadastro-Estoque'!A:G,1,FALSE)),"Produto não cadastrado",VLOOKUP(A1187,'Cadastro-Estoque'!A:G,4,FALSE)))</f>
        <v/>
      </c>
      <c r="G1187" s="2" t="str">
        <f>IF(ISBLANK(A1187),"",IF(ISERROR(VLOOKUP(A1187,'Cadastro-Estoque'!A:G,1,FALSE)),"Produto não cadastrado",VLOOKUP(A1187,'Cadastro-Estoque'!A:G,2,FALSE)))</f>
        <v/>
      </c>
      <c r="H1187" s="2" t="str">
        <f>IF(ISERROR(VLOOKUP(A1187,'Cadastro-Estoque'!A:G,1,FALSE)),"",VLOOKUP(A1187,'Cadastro-Estoque'!A:G,3,FALSE))</f>
        <v/>
      </c>
      <c r="I1187" s="209" t="str">
        <f>IF(A1187="","",INDEX(Boletim!F1196:F1305,IFERROR(MATCH(Saidas!A1187,'Cadastro-Estoque'!A1195:A1304,0)," ")))</f>
        <v/>
      </c>
    </row>
    <row r="1188" spans="5:9" ht="18.75" customHeight="1" x14ac:dyDescent="0.25">
      <c r="E1188" s="2" t="str">
        <f t="shared" si="21"/>
        <v/>
      </c>
      <c r="F1188" s="2" t="str">
        <f>IF(ISBLANK(A1188),"",IF(ISERROR(VLOOKUP(A1188,'Cadastro-Estoque'!A:G,1,FALSE)),"Produto não cadastrado",VLOOKUP(A1188,'Cadastro-Estoque'!A:G,4,FALSE)))</f>
        <v/>
      </c>
      <c r="G1188" s="2" t="str">
        <f>IF(ISBLANK(A1188),"",IF(ISERROR(VLOOKUP(A1188,'Cadastro-Estoque'!A:G,1,FALSE)),"Produto não cadastrado",VLOOKUP(A1188,'Cadastro-Estoque'!A:G,2,FALSE)))</f>
        <v/>
      </c>
      <c r="H1188" s="2" t="str">
        <f>IF(ISERROR(VLOOKUP(A1188,'Cadastro-Estoque'!A:G,1,FALSE)),"",VLOOKUP(A1188,'Cadastro-Estoque'!A:G,3,FALSE))</f>
        <v/>
      </c>
      <c r="I1188" s="209" t="str">
        <f>IF(A1188="","",INDEX(Boletim!F1197:F1306,IFERROR(MATCH(Saidas!A1188,'Cadastro-Estoque'!A1196:A1305,0)," ")))</f>
        <v/>
      </c>
    </row>
    <row r="1189" spans="5:9" ht="18.75" customHeight="1" x14ac:dyDescent="0.25">
      <c r="E1189" s="2" t="str">
        <f t="shared" si="21"/>
        <v/>
      </c>
      <c r="F1189" s="2" t="str">
        <f>IF(ISBLANK(A1189),"",IF(ISERROR(VLOOKUP(A1189,'Cadastro-Estoque'!A:G,1,FALSE)),"Produto não cadastrado",VLOOKUP(A1189,'Cadastro-Estoque'!A:G,4,FALSE)))</f>
        <v/>
      </c>
      <c r="G1189" s="2" t="str">
        <f>IF(ISBLANK(A1189),"",IF(ISERROR(VLOOKUP(A1189,'Cadastro-Estoque'!A:G,1,FALSE)),"Produto não cadastrado",VLOOKUP(A1189,'Cadastro-Estoque'!A:G,2,FALSE)))</f>
        <v/>
      </c>
      <c r="H1189" s="2" t="str">
        <f>IF(ISERROR(VLOOKUP(A1189,'Cadastro-Estoque'!A:G,1,FALSE)),"",VLOOKUP(A1189,'Cadastro-Estoque'!A:G,3,FALSE))</f>
        <v/>
      </c>
      <c r="I1189" s="209" t="str">
        <f>IF(A1189="","",INDEX(Boletim!F1198:F1307,IFERROR(MATCH(Saidas!A1189,'Cadastro-Estoque'!A1197:A1306,0)," ")))</f>
        <v/>
      </c>
    </row>
    <row r="1190" spans="5:9" ht="18.75" customHeight="1" x14ac:dyDescent="0.25">
      <c r="E1190" s="2" t="str">
        <f t="shared" si="21"/>
        <v/>
      </c>
      <c r="F1190" s="2" t="str">
        <f>IF(ISBLANK(A1190),"",IF(ISERROR(VLOOKUP(A1190,'Cadastro-Estoque'!A:G,1,FALSE)),"Produto não cadastrado",VLOOKUP(A1190,'Cadastro-Estoque'!A:G,4,FALSE)))</f>
        <v/>
      </c>
      <c r="G1190" s="2" t="str">
        <f>IF(ISBLANK(A1190),"",IF(ISERROR(VLOOKUP(A1190,'Cadastro-Estoque'!A:G,1,FALSE)),"Produto não cadastrado",VLOOKUP(A1190,'Cadastro-Estoque'!A:G,2,FALSE)))</f>
        <v/>
      </c>
      <c r="H1190" s="2" t="str">
        <f>IF(ISERROR(VLOOKUP(A1190,'Cadastro-Estoque'!A:G,1,FALSE)),"",VLOOKUP(A1190,'Cadastro-Estoque'!A:G,3,FALSE))</f>
        <v/>
      </c>
      <c r="I1190" s="209" t="str">
        <f>IF(A1190="","",INDEX(Boletim!F1199:F1308,IFERROR(MATCH(Saidas!A1190,'Cadastro-Estoque'!A1198:A1307,0)," ")))</f>
        <v/>
      </c>
    </row>
    <row r="1191" spans="5:9" ht="18.75" customHeight="1" x14ac:dyDescent="0.25">
      <c r="E1191" s="2" t="str">
        <f t="shared" si="21"/>
        <v/>
      </c>
      <c r="F1191" s="2" t="str">
        <f>IF(ISBLANK(A1191),"",IF(ISERROR(VLOOKUP(A1191,'Cadastro-Estoque'!A:G,1,FALSE)),"Produto não cadastrado",VLOOKUP(A1191,'Cadastro-Estoque'!A:G,4,FALSE)))</f>
        <v/>
      </c>
      <c r="G1191" s="2" t="str">
        <f>IF(ISBLANK(A1191),"",IF(ISERROR(VLOOKUP(A1191,'Cadastro-Estoque'!A:G,1,FALSE)),"Produto não cadastrado",VLOOKUP(A1191,'Cadastro-Estoque'!A:G,2,FALSE)))</f>
        <v/>
      </c>
      <c r="H1191" s="2" t="str">
        <f>IF(ISERROR(VLOOKUP(A1191,'Cadastro-Estoque'!A:G,1,FALSE)),"",VLOOKUP(A1191,'Cadastro-Estoque'!A:G,3,FALSE))</f>
        <v/>
      </c>
      <c r="I1191" s="209" t="str">
        <f>IF(A1191="","",INDEX(Boletim!F1200:F1309,IFERROR(MATCH(Saidas!A1191,'Cadastro-Estoque'!A1199:A1308,0)," ")))</f>
        <v/>
      </c>
    </row>
    <row r="1192" spans="5:9" ht="18.75" customHeight="1" x14ac:dyDescent="0.25">
      <c r="E1192" s="2" t="str">
        <f t="shared" si="21"/>
        <v/>
      </c>
      <c r="F1192" s="2" t="str">
        <f>IF(ISBLANK(A1192),"",IF(ISERROR(VLOOKUP(A1192,'Cadastro-Estoque'!A:G,1,FALSE)),"Produto não cadastrado",VLOOKUP(A1192,'Cadastro-Estoque'!A:G,4,FALSE)))</f>
        <v/>
      </c>
      <c r="G1192" s="2" t="str">
        <f>IF(ISBLANK(A1192),"",IF(ISERROR(VLOOKUP(A1192,'Cadastro-Estoque'!A:G,1,FALSE)),"Produto não cadastrado",VLOOKUP(A1192,'Cadastro-Estoque'!A:G,2,FALSE)))</f>
        <v/>
      </c>
      <c r="H1192" s="2" t="str">
        <f>IF(ISERROR(VLOOKUP(A1192,'Cadastro-Estoque'!A:G,1,FALSE)),"",VLOOKUP(A1192,'Cadastro-Estoque'!A:G,3,FALSE))</f>
        <v/>
      </c>
      <c r="I1192" s="209" t="str">
        <f>IF(A1192="","",INDEX(Boletim!F1201:F1310,IFERROR(MATCH(Saidas!A1192,'Cadastro-Estoque'!A1200:A1309,0)," ")))</f>
        <v/>
      </c>
    </row>
    <row r="1193" spans="5:9" ht="18.75" customHeight="1" x14ac:dyDescent="0.25">
      <c r="E1193" s="2" t="str">
        <f t="shared" si="21"/>
        <v/>
      </c>
      <c r="F1193" s="2" t="str">
        <f>IF(ISBLANK(A1193),"",IF(ISERROR(VLOOKUP(A1193,'Cadastro-Estoque'!A:G,1,FALSE)),"Produto não cadastrado",VLOOKUP(A1193,'Cadastro-Estoque'!A:G,4,FALSE)))</f>
        <v/>
      </c>
      <c r="G1193" s="2" t="str">
        <f>IF(ISBLANK(A1193),"",IF(ISERROR(VLOOKUP(A1193,'Cadastro-Estoque'!A:G,1,FALSE)),"Produto não cadastrado",VLOOKUP(A1193,'Cadastro-Estoque'!A:G,2,FALSE)))</f>
        <v/>
      </c>
      <c r="H1193" s="2" t="str">
        <f>IF(ISERROR(VLOOKUP(A1193,'Cadastro-Estoque'!A:G,1,FALSE)),"",VLOOKUP(A1193,'Cadastro-Estoque'!A:G,3,FALSE))</f>
        <v/>
      </c>
      <c r="I1193" s="209" t="str">
        <f>IF(A1193="","",INDEX(Boletim!F1202:F1311,IFERROR(MATCH(Saidas!A1193,'Cadastro-Estoque'!A1201:A1310,0)," ")))</f>
        <v/>
      </c>
    </row>
    <row r="1194" spans="5:9" ht="18.75" customHeight="1" x14ac:dyDescent="0.25">
      <c r="E1194" s="2" t="str">
        <f t="shared" si="21"/>
        <v/>
      </c>
      <c r="F1194" s="2" t="str">
        <f>IF(ISBLANK(A1194),"",IF(ISERROR(VLOOKUP(A1194,'Cadastro-Estoque'!A:G,1,FALSE)),"Produto não cadastrado",VLOOKUP(A1194,'Cadastro-Estoque'!A:G,4,FALSE)))</f>
        <v/>
      </c>
      <c r="G1194" s="2" t="str">
        <f>IF(ISBLANK(A1194),"",IF(ISERROR(VLOOKUP(A1194,'Cadastro-Estoque'!A:G,1,FALSE)),"Produto não cadastrado",VLOOKUP(A1194,'Cadastro-Estoque'!A:G,2,FALSE)))</f>
        <v/>
      </c>
      <c r="H1194" s="2" t="str">
        <f>IF(ISERROR(VLOOKUP(A1194,'Cadastro-Estoque'!A:G,1,FALSE)),"",VLOOKUP(A1194,'Cadastro-Estoque'!A:G,3,FALSE))</f>
        <v/>
      </c>
      <c r="I1194" s="209" t="str">
        <f>IF(A1194="","",INDEX(Boletim!F1203:F1312,IFERROR(MATCH(Saidas!A1194,'Cadastro-Estoque'!A1202:A1311,0)," ")))</f>
        <v/>
      </c>
    </row>
    <row r="1195" spans="5:9" ht="18.75" customHeight="1" x14ac:dyDescent="0.25">
      <c r="E1195" s="2" t="str">
        <f t="shared" si="21"/>
        <v/>
      </c>
      <c r="F1195" s="2" t="str">
        <f>IF(ISBLANK(A1195),"",IF(ISERROR(VLOOKUP(A1195,'Cadastro-Estoque'!A:G,1,FALSE)),"Produto não cadastrado",VLOOKUP(A1195,'Cadastro-Estoque'!A:G,4,FALSE)))</f>
        <v/>
      </c>
      <c r="G1195" s="2" t="str">
        <f>IF(ISBLANK(A1195),"",IF(ISERROR(VLOOKUP(A1195,'Cadastro-Estoque'!A:G,1,FALSE)),"Produto não cadastrado",VLOOKUP(A1195,'Cadastro-Estoque'!A:G,2,FALSE)))</f>
        <v/>
      </c>
      <c r="H1195" s="2" t="str">
        <f>IF(ISERROR(VLOOKUP(A1195,'Cadastro-Estoque'!A:G,1,FALSE)),"",VLOOKUP(A1195,'Cadastro-Estoque'!A:G,3,FALSE))</f>
        <v/>
      </c>
      <c r="I1195" s="209" t="str">
        <f>IF(A1195="","",INDEX(Boletim!F1204:F1313,IFERROR(MATCH(Saidas!A1195,'Cadastro-Estoque'!A1203:A1312,0)," ")))</f>
        <v/>
      </c>
    </row>
    <row r="1196" spans="5:9" ht="18.75" customHeight="1" x14ac:dyDescent="0.25">
      <c r="E1196" s="2" t="str">
        <f t="shared" si="21"/>
        <v/>
      </c>
      <c r="F1196" s="2" t="str">
        <f>IF(ISBLANK(A1196),"",IF(ISERROR(VLOOKUP(A1196,'Cadastro-Estoque'!A:G,1,FALSE)),"Produto não cadastrado",VLOOKUP(A1196,'Cadastro-Estoque'!A:G,4,FALSE)))</f>
        <v/>
      </c>
      <c r="G1196" s="2" t="str">
        <f>IF(ISBLANK(A1196),"",IF(ISERROR(VLOOKUP(A1196,'Cadastro-Estoque'!A:G,1,FALSE)),"Produto não cadastrado",VLOOKUP(A1196,'Cadastro-Estoque'!A:G,2,FALSE)))</f>
        <v/>
      </c>
      <c r="H1196" s="2" t="str">
        <f>IF(ISERROR(VLOOKUP(A1196,'Cadastro-Estoque'!A:G,1,FALSE)),"",VLOOKUP(A1196,'Cadastro-Estoque'!A:G,3,FALSE))</f>
        <v/>
      </c>
      <c r="I1196" s="209" t="str">
        <f>IF(A1196="","",INDEX(Boletim!F1205:F1314,IFERROR(MATCH(Saidas!A1196,'Cadastro-Estoque'!A1204:A1313,0)," ")))</f>
        <v/>
      </c>
    </row>
    <row r="1197" spans="5:9" ht="18.75" customHeight="1" x14ac:dyDescent="0.25">
      <c r="E1197" s="2" t="str">
        <f t="shared" si="21"/>
        <v/>
      </c>
      <c r="F1197" s="2" t="str">
        <f>IF(ISBLANK(A1197),"",IF(ISERROR(VLOOKUP(A1197,'Cadastro-Estoque'!A:G,1,FALSE)),"Produto não cadastrado",VLOOKUP(A1197,'Cadastro-Estoque'!A:G,4,FALSE)))</f>
        <v/>
      </c>
      <c r="G1197" s="2" t="str">
        <f>IF(ISBLANK(A1197),"",IF(ISERROR(VLOOKUP(A1197,'Cadastro-Estoque'!A:G,1,FALSE)),"Produto não cadastrado",VLOOKUP(A1197,'Cadastro-Estoque'!A:G,2,FALSE)))</f>
        <v/>
      </c>
      <c r="H1197" s="2" t="str">
        <f>IF(ISERROR(VLOOKUP(A1197,'Cadastro-Estoque'!A:G,1,FALSE)),"",VLOOKUP(A1197,'Cadastro-Estoque'!A:G,3,FALSE))</f>
        <v/>
      </c>
      <c r="I1197" s="209" t="str">
        <f>IF(A1197="","",INDEX(Boletim!F1206:F1315,IFERROR(MATCH(Saidas!A1197,'Cadastro-Estoque'!A1205:A1314,0)," ")))</f>
        <v/>
      </c>
    </row>
    <row r="1198" spans="5:9" ht="18.75" customHeight="1" x14ac:dyDescent="0.25">
      <c r="E1198" s="2" t="str">
        <f t="shared" si="21"/>
        <v/>
      </c>
      <c r="F1198" s="2" t="str">
        <f>IF(ISBLANK(A1198),"",IF(ISERROR(VLOOKUP(A1198,'Cadastro-Estoque'!A:G,1,FALSE)),"Produto não cadastrado",VLOOKUP(A1198,'Cadastro-Estoque'!A:G,4,FALSE)))</f>
        <v/>
      </c>
      <c r="G1198" s="2" t="str">
        <f>IF(ISBLANK(A1198),"",IF(ISERROR(VLOOKUP(A1198,'Cadastro-Estoque'!A:G,1,FALSE)),"Produto não cadastrado",VLOOKUP(A1198,'Cadastro-Estoque'!A:G,2,FALSE)))</f>
        <v/>
      </c>
      <c r="H1198" s="2" t="str">
        <f>IF(ISERROR(VLOOKUP(A1198,'Cadastro-Estoque'!A:G,1,FALSE)),"",VLOOKUP(A1198,'Cadastro-Estoque'!A:G,3,FALSE))</f>
        <v/>
      </c>
      <c r="I1198" s="209" t="str">
        <f>IF(A1198="","",INDEX(Boletim!F1207:F1316,IFERROR(MATCH(Saidas!A1198,'Cadastro-Estoque'!A1206:A1315,0)," ")))</f>
        <v/>
      </c>
    </row>
    <row r="1199" spans="5:9" ht="18.75" customHeight="1" x14ac:dyDescent="0.25">
      <c r="E1199" s="2" t="str">
        <f t="shared" si="21"/>
        <v/>
      </c>
      <c r="F1199" s="2" t="str">
        <f>IF(ISBLANK(A1199),"",IF(ISERROR(VLOOKUP(A1199,'Cadastro-Estoque'!A:G,1,FALSE)),"Produto não cadastrado",VLOOKUP(A1199,'Cadastro-Estoque'!A:G,4,FALSE)))</f>
        <v/>
      </c>
      <c r="G1199" s="2" t="str">
        <f>IF(ISBLANK(A1199),"",IF(ISERROR(VLOOKUP(A1199,'Cadastro-Estoque'!A:G,1,FALSE)),"Produto não cadastrado",VLOOKUP(A1199,'Cadastro-Estoque'!A:G,2,FALSE)))</f>
        <v/>
      </c>
      <c r="H1199" s="2" t="str">
        <f>IF(ISERROR(VLOOKUP(A1199,'Cadastro-Estoque'!A:G,1,FALSE)),"",VLOOKUP(A1199,'Cadastro-Estoque'!A:G,3,FALSE))</f>
        <v/>
      </c>
      <c r="I1199" s="209" t="str">
        <f>IF(A1199="","",INDEX(Boletim!F1208:F1317,IFERROR(MATCH(Saidas!A1199,'Cadastro-Estoque'!A1207:A1316,0)," ")))</f>
        <v/>
      </c>
    </row>
    <row r="1200" spans="5:9" ht="18.75" customHeight="1" x14ac:dyDescent="0.25">
      <c r="E1200" s="2" t="str">
        <f t="shared" si="21"/>
        <v/>
      </c>
      <c r="F1200" s="2" t="str">
        <f>IF(ISBLANK(A1200),"",IF(ISERROR(VLOOKUP(A1200,'Cadastro-Estoque'!A:G,1,FALSE)),"Produto não cadastrado",VLOOKUP(A1200,'Cadastro-Estoque'!A:G,4,FALSE)))</f>
        <v/>
      </c>
      <c r="G1200" s="2" t="str">
        <f>IF(ISBLANK(A1200),"",IF(ISERROR(VLOOKUP(A1200,'Cadastro-Estoque'!A:G,1,FALSE)),"Produto não cadastrado",VLOOKUP(A1200,'Cadastro-Estoque'!A:G,2,FALSE)))</f>
        <v/>
      </c>
      <c r="H1200" s="2" t="str">
        <f>IF(ISERROR(VLOOKUP(A1200,'Cadastro-Estoque'!A:G,1,FALSE)),"",VLOOKUP(A1200,'Cadastro-Estoque'!A:G,3,FALSE))</f>
        <v/>
      </c>
      <c r="I1200" s="209" t="str">
        <f>IF(A1200="","",INDEX(Boletim!F1209:F1318,IFERROR(MATCH(Saidas!A1200,'Cadastro-Estoque'!A1208:A1317,0)," ")))</f>
        <v/>
      </c>
    </row>
    <row r="1201" spans="5:9" ht="18.75" customHeight="1" x14ac:dyDescent="0.25">
      <c r="E1201" s="2" t="str">
        <f t="shared" si="21"/>
        <v/>
      </c>
      <c r="F1201" s="2" t="str">
        <f>IF(ISBLANK(A1201),"",IF(ISERROR(VLOOKUP(A1201,'Cadastro-Estoque'!A:G,1,FALSE)),"Produto não cadastrado",VLOOKUP(A1201,'Cadastro-Estoque'!A:G,4,FALSE)))</f>
        <v/>
      </c>
      <c r="G1201" s="2" t="str">
        <f>IF(ISBLANK(A1201),"",IF(ISERROR(VLOOKUP(A1201,'Cadastro-Estoque'!A:G,1,FALSE)),"Produto não cadastrado",VLOOKUP(A1201,'Cadastro-Estoque'!A:G,2,FALSE)))</f>
        <v/>
      </c>
      <c r="H1201" s="2" t="str">
        <f>IF(ISERROR(VLOOKUP(A1201,'Cadastro-Estoque'!A:G,1,FALSE)),"",VLOOKUP(A1201,'Cadastro-Estoque'!A:G,3,FALSE))</f>
        <v/>
      </c>
      <c r="I1201" s="209" t="str">
        <f>IF(A1201="","",INDEX(Boletim!F1210:F1319,IFERROR(MATCH(Saidas!A1201,'Cadastro-Estoque'!A1209:A1318,0)," ")))</f>
        <v/>
      </c>
    </row>
    <row r="1202" spans="5:9" ht="18.75" customHeight="1" x14ac:dyDescent="0.25">
      <c r="E1202" s="2" t="str">
        <f t="shared" si="21"/>
        <v/>
      </c>
      <c r="F1202" s="2" t="str">
        <f>IF(ISBLANK(A1202),"",IF(ISERROR(VLOOKUP(A1202,'Cadastro-Estoque'!A:G,1,FALSE)),"Produto não cadastrado",VLOOKUP(A1202,'Cadastro-Estoque'!A:G,4,FALSE)))</f>
        <v/>
      </c>
      <c r="G1202" s="2" t="str">
        <f>IF(ISBLANK(A1202),"",IF(ISERROR(VLOOKUP(A1202,'Cadastro-Estoque'!A:G,1,FALSE)),"Produto não cadastrado",VLOOKUP(A1202,'Cadastro-Estoque'!A:G,2,FALSE)))</f>
        <v/>
      </c>
      <c r="H1202" s="2" t="str">
        <f>IF(ISERROR(VLOOKUP(A1202,'Cadastro-Estoque'!A:G,1,FALSE)),"",VLOOKUP(A1202,'Cadastro-Estoque'!A:G,3,FALSE))</f>
        <v/>
      </c>
      <c r="I1202" s="209" t="str">
        <f>IF(A1202="","",INDEX(Boletim!F1211:F1320,IFERROR(MATCH(Saidas!A1202,'Cadastro-Estoque'!A1210:A1319,0)," ")))</f>
        <v/>
      </c>
    </row>
    <row r="1203" spans="5:9" ht="18.75" customHeight="1" x14ac:dyDescent="0.25">
      <c r="E1203" s="2" t="str">
        <f t="shared" si="21"/>
        <v/>
      </c>
      <c r="F1203" s="2" t="str">
        <f>IF(ISBLANK(A1203),"",IF(ISERROR(VLOOKUP(A1203,'Cadastro-Estoque'!A:G,1,FALSE)),"Produto não cadastrado",VLOOKUP(A1203,'Cadastro-Estoque'!A:G,4,FALSE)))</f>
        <v/>
      </c>
      <c r="G1203" s="2" t="str">
        <f>IF(ISBLANK(A1203),"",IF(ISERROR(VLOOKUP(A1203,'Cadastro-Estoque'!A:G,1,FALSE)),"Produto não cadastrado",VLOOKUP(A1203,'Cadastro-Estoque'!A:G,2,FALSE)))</f>
        <v/>
      </c>
      <c r="H1203" s="2" t="str">
        <f>IF(ISERROR(VLOOKUP(A1203,'Cadastro-Estoque'!A:G,1,FALSE)),"",VLOOKUP(A1203,'Cadastro-Estoque'!A:G,3,FALSE))</f>
        <v/>
      </c>
      <c r="I1203" s="209" t="str">
        <f>IF(A1203="","",INDEX(Boletim!F1212:F1321,IFERROR(MATCH(Saidas!A1203,'Cadastro-Estoque'!A1211:A1320,0)," ")))</f>
        <v/>
      </c>
    </row>
    <row r="1204" spans="5:9" ht="18.75" customHeight="1" x14ac:dyDescent="0.25">
      <c r="E1204" s="2" t="str">
        <f t="shared" si="21"/>
        <v/>
      </c>
      <c r="F1204" s="2" t="str">
        <f>IF(ISBLANK(A1204),"",IF(ISERROR(VLOOKUP(A1204,'Cadastro-Estoque'!A:G,1,FALSE)),"Produto não cadastrado",VLOOKUP(A1204,'Cadastro-Estoque'!A:G,4,FALSE)))</f>
        <v/>
      </c>
      <c r="G1204" s="2" t="str">
        <f>IF(ISBLANK(A1204),"",IF(ISERROR(VLOOKUP(A1204,'Cadastro-Estoque'!A:G,1,FALSE)),"Produto não cadastrado",VLOOKUP(A1204,'Cadastro-Estoque'!A:G,2,FALSE)))</f>
        <v/>
      </c>
      <c r="H1204" s="2" t="str">
        <f>IF(ISERROR(VLOOKUP(A1204,'Cadastro-Estoque'!A:G,1,FALSE)),"",VLOOKUP(A1204,'Cadastro-Estoque'!A:G,3,FALSE))</f>
        <v/>
      </c>
      <c r="I1204" s="209" t="str">
        <f>IF(A1204="","",INDEX(Boletim!F1213:F1322,IFERROR(MATCH(Saidas!A1204,'Cadastro-Estoque'!A1212:A1321,0)," ")))</f>
        <v/>
      </c>
    </row>
    <row r="1205" spans="5:9" ht="18.75" customHeight="1" x14ac:dyDescent="0.25">
      <c r="E1205" s="2" t="str">
        <f t="shared" si="21"/>
        <v/>
      </c>
      <c r="F1205" s="2" t="str">
        <f>IF(ISBLANK(A1205),"",IF(ISERROR(VLOOKUP(A1205,'Cadastro-Estoque'!A:G,1,FALSE)),"Produto não cadastrado",VLOOKUP(A1205,'Cadastro-Estoque'!A:G,4,FALSE)))</f>
        <v/>
      </c>
      <c r="G1205" s="2" t="str">
        <f>IF(ISBLANK(A1205),"",IF(ISERROR(VLOOKUP(A1205,'Cadastro-Estoque'!A:G,1,FALSE)),"Produto não cadastrado",VLOOKUP(A1205,'Cadastro-Estoque'!A:G,2,FALSE)))</f>
        <v/>
      </c>
      <c r="H1205" s="2" t="str">
        <f>IF(ISERROR(VLOOKUP(A1205,'Cadastro-Estoque'!A:G,1,FALSE)),"",VLOOKUP(A1205,'Cadastro-Estoque'!A:G,3,FALSE))</f>
        <v/>
      </c>
      <c r="I1205" s="209" t="str">
        <f>IF(A1205="","",INDEX(Boletim!F1214:F1323,IFERROR(MATCH(Saidas!A1205,'Cadastro-Estoque'!A1213:A1322,0)," ")))</f>
        <v/>
      </c>
    </row>
    <row r="1206" spans="5:9" ht="18.75" customHeight="1" x14ac:dyDescent="0.25">
      <c r="E1206" s="2" t="str">
        <f t="shared" si="21"/>
        <v/>
      </c>
      <c r="F1206" s="2" t="str">
        <f>IF(ISBLANK(A1206),"",IF(ISERROR(VLOOKUP(A1206,'Cadastro-Estoque'!A:G,1,FALSE)),"Produto não cadastrado",VLOOKUP(A1206,'Cadastro-Estoque'!A:G,4,FALSE)))</f>
        <v/>
      </c>
      <c r="G1206" s="2" t="str">
        <f>IF(ISBLANK(A1206),"",IF(ISERROR(VLOOKUP(A1206,'Cadastro-Estoque'!A:G,1,FALSE)),"Produto não cadastrado",VLOOKUP(A1206,'Cadastro-Estoque'!A:G,2,FALSE)))</f>
        <v/>
      </c>
      <c r="H1206" s="2" t="str">
        <f>IF(ISERROR(VLOOKUP(A1206,'Cadastro-Estoque'!A:G,1,FALSE)),"",VLOOKUP(A1206,'Cadastro-Estoque'!A:G,3,FALSE))</f>
        <v/>
      </c>
      <c r="I1206" s="209" t="str">
        <f>IF(A1206="","",INDEX(Boletim!F1215:F1324,IFERROR(MATCH(Saidas!A1206,'Cadastro-Estoque'!A1214:A1323,0)," ")))</f>
        <v/>
      </c>
    </row>
    <row r="1207" spans="5:9" ht="18.75" customHeight="1" x14ac:dyDescent="0.25">
      <c r="E1207" s="2" t="str">
        <f t="shared" si="21"/>
        <v/>
      </c>
      <c r="F1207" s="2" t="str">
        <f>IF(ISBLANK(A1207),"",IF(ISERROR(VLOOKUP(A1207,'Cadastro-Estoque'!A:G,1,FALSE)),"Produto não cadastrado",VLOOKUP(A1207,'Cadastro-Estoque'!A:G,4,FALSE)))</f>
        <v/>
      </c>
      <c r="G1207" s="2" t="str">
        <f>IF(ISBLANK(A1207),"",IF(ISERROR(VLOOKUP(A1207,'Cadastro-Estoque'!A:G,1,FALSE)),"Produto não cadastrado",VLOOKUP(A1207,'Cadastro-Estoque'!A:G,2,FALSE)))</f>
        <v/>
      </c>
      <c r="H1207" s="2" t="str">
        <f>IF(ISERROR(VLOOKUP(A1207,'Cadastro-Estoque'!A:G,1,FALSE)),"",VLOOKUP(A1207,'Cadastro-Estoque'!A:G,3,FALSE))</f>
        <v/>
      </c>
      <c r="I1207" s="209" t="str">
        <f>IF(A1207="","",INDEX(Boletim!F1216:F1325,IFERROR(MATCH(Saidas!A1207,'Cadastro-Estoque'!A1215:A1324,0)," ")))</f>
        <v/>
      </c>
    </row>
    <row r="1208" spans="5:9" ht="18.75" customHeight="1" x14ac:dyDescent="0.25">
      <c r="E1208" s="2" t="str">
        <f t="shared" si="21"/>
        <v/>
      </c>
      <c r="F1208" s="2" t="str">
        <f>IF(ISBLANK(A1208),"",IF(ISERROR(VLOOKUP(A1208,'Cadastro-Estoque'!A:G,1,FALSE)),"Produto não cadastrado",VLOOKUP(A1208,'Cadastro-Estoque'!A:G,4,FALSE)))</f>
        <v/>
      </c>
      <c r="G1208" s="2" t="str">
        <f>IF(ISBLANK(A1208),"",IF(ISERROR(VLOOKUP(A1208,'Cadastro-Estoque'!A:G,1,FALSE)),"Produto não cadastrado",VLOOKUP(A1208,'Cadastro-Estoque'!A:G,2,FALSE)))</f>
        <v/>
      </c>
      <c r="H1208" s="2" t="str">
        <f>IF(ISERROR(VLOOKUP(A1208,'Cadastro-Estoque'!A:G,1,FALSE)),"",VLOOKUP(A1208,'Cadastro-Estoque'!A:G,3,FALSE))</f>
        <v/>
      </c>
      <c r="I1208" s="209" t="str">
        <f>IF(A1208="","",INDEX(Boletim!F1217:F1326,IFERROR(MATCH(Saidas!A1208,'Cadastro-Estoque'!A1216:A1325,0)," ")))</f>
        <v/>
      </c>
    </row>
    <row r="1209" spans="5:9" ht="18.75" customHeight="1" x14ac:dyDescent="0.25">
      <c r="E1209" s="2" t="str">
        <f t="shared" si="21"/>
        <v/>
      </c>
      <c r="F1209" s="2" t="str">
        <f>IF(ISBLANK(A1209),"",IF(ISERROR(VLOOKUP(A1209,'Cadastro-Estoque'!A:G,1,FALSE)),"Produto não cadastrado",VLOOKUP(A1209,'Cadastro-Estoque'!A:G,4,FALSE)))</f>
        <v/>
      </c>
      <c r="G1209" s="2" t="str">
        <f>IF(ISBLANK(A1209),"",IF(ISERROR(VLOOKUP(A1209,'Cadastro-Estoque'!A:G,1,FALSE)),"Produto não cadastrado",VLOOKUP(A1209,'Cadastro-Estoque'!A:G,2,FALSE)))</f>
        <v/>
      </c>
      <c r="H1209" s="2" t="str">
        <f>IF(ISERROR(VLOOKUP(A1209,'Cadastro-Estoque'!A:G,1,FALSE)),"",VLOOKUP(A1209,'Cadastro-Estoque'!A:G,3,FALSE))</f>
        <v/>
      </c>
      <c r="I1209" s="209" t="str">
        <f>IF(A1209="","",INDEX(Boletim!F1218:F1327,IFERROR(MATCH(Saidas!A1209,'Cadastro-Estoque'!A1217:A1326,0)," ")))</f>
        <v/>
      </c>
    </row>
    <row r="1210" spans="5:9" ht="18.75" customHeight="1" x14ac:dyDescent="0.25">
      <c r="E1210" s="2" t="str">
        <f t="shared" si="21"/>
        <v/>
      </c>
      <c r="F1210" s="2" t="str">
        <f>IF(ISBLANK(A1210),"",IF(ISERROR(VLOOKUP(A1210,'Cadastro-Estoque'!A:G,1,FALSE)),"Produto não cadastrado",VLOOKUP(A1210,'Cadastro-Estoque'!A:G,4,FALSE)))</f>
        <v/>
      </c>
      <c r="G1210" s="2" t="str">
        <f>IF(ISBLANK(A1210),"",IF(ISERROR(VLOOKUP(A1210,'Cadastro-Estoque'!A:G,1,FALSE)),"Produto não cadastrado",VLOOKUP(A1210,'Cadastro-Estoque'!A:G,2,FALSE)))</f>
        <v/>
      </c>
      <c r="H1210" s="2" t="str">
        <f>IF(ISERROR(VLOOKUP(A1210,'Cadastro-Estoque'!A:G,1,FALSE)),"",VLOOKUP(A1210,'Cadastro-Estoque'!A:G,3,FALSE))</f>
        <v/>
      </c>
      <c r="I1210" s="209" t="str">
        <f>IF(A1210="","",INDEX(Boletim!F1219:F1328,IFERROR(MATCH(Saidas!A1210,'Cadastro-Estoque'!A1218:A1327,0)," ")))</f>
        <v/>
      </c>
    </row>
    <row r="1211" spans="5:9" ht="18.75" customHeight="1" x14ac:dyDescent="0.25">
      <c r="E1211" s="2" t="str">
        <f t="shared" si="21"/>
        <v/>
      </c>
      <c r="F1211" s="2" t="str">
        <f>IF(ISBLANK(A1211),"",IF(ISERROR(VLOOKUP(A1211,'Cadastro-Estoque'!A:G,1,FALSE)),"Produto não cadastrado",VLOOKUP(A1211,'Cadastro-Estoque'!A:G,4,FALSE)))</f>
        <v/>
      </c>
      <c r="G1211" s="2" t="str">
        <f>IF(ISBLANK(A1211),"",IF(ISERROR(VLOOKUP(A1211,'Cadastro-Estoque'!A:G,1,FALSE)),"Produto não cadastrado",VLOOKUP(A1211,'Cadastro-Estoque'!A:G,2,FALSE)))</f>
        <v/>
      </c>
      <c r="H1211" s="2" t="str">
        <f>IF(ISERROR(VLOOKUP(A1211,'Cadastro-Estoque'!A:G,1,FALSE)),"",VLOOKUP(A1211,'Cadastro-Estoque'!A:G,3,FALSE))</f>
        <v/>
      </c>
      <c r="I1211" s="209" t="str">
        <f>IF(A1211="","",INDEX(Boletim!F1220:F1329,IFERROR(MATCH(Saidas!A1211,'Cadastro-Estoque'!A1219:A1328,0)," ")))</f>
        <v/>
      </c>
    </row>
    <row r="1212" spans="5:9" ht="18.75" customHeight="1" x14ac:dyDescent="0.25">
      <c r="E1212" s="2" t="str">
        <f t="shared" si="21"/>
        <v/>
      </c>
      <c r="F1212" s="2" t="str">
        <f>IF(ISBLANK(A1212),"",IF(ISERROR(VLOOKUP(A1212,'Cadastro-Estoque'!A:G,1,FALSE)),"Produto não cadastrado",VLOOKUP(A1212,'Cadastro-Estoque'!A:G,4,FALSE)))</f>
        <v/>
      </c>
      <c r="G1212" s="2" t="str">
        <f>IF(ISBLANK(A1212),"",IF(ISERROR(VLOOKUP(A1212,'Cadastro-Estoque'!A:G,1,FALSE)),"Produto não cadastrado",VLOOKUP(A1212,'Cadastro-Estoque'!A:G,2,FALSE)))</f>
        <v/>
      </c>
      <c r="H1212" s="2" t="str">
        <f>IF(ISERROR(VLOOKUP(A1212,'Cadastro-Estoque'!A:G,1,FALSE)),"",VLOOKUP(A1212,'Cadastro-Estoque'!A:G,3,FALSE))</f>
        <v/>
      </c>
      <c r="I1212" s="209" t="str">
        <f>IF(A1212="","",INDEX(Boletim!F1221:F1330,IFERROR(MATCH(Saidas!A1212,'Cadastro-Estoque'!A1220:A1329,0)," ")))</f>
        <v/>
      </c>
    </row>
    <row r="1213" spans="5:9" ht="18.75" customHeight="1" x14ac:dyDescent="0.25">
      <c r="E1213" s="2" t="str">
        <f t="shared" si="21"/>
        <v/>
      </c>
      <c r="F1213" s="2" t="str">
        <f>IF(ISBLANK(A1213),"",IF(ISERROR(VLOOKUP(A1213,'Cadastro-Estoque'!A:G,1,FALSE)),"Produto não cadastrado",VLOOKUP(A1213,'Cadastro-Estoque'!A:G,4,FALSE)))</f>
        <v/>
      </c>
      <c r="G1213" s="2" t="str">
        <f>IF(ISBLANK(A1213),"",IF(ISERROR(VLOOKUP(A1213,'Cadastro-Estoque'!A:G,1,FALSE)),"Produto não cadastrado",VLOOKUP(A1213,'Cadastro-Estoque'!A:G,2,FALSE)))</f>
        <v/>
      </c>
      <c r="H1213" s="2" t="str">
        <f>IF(ISERROR(VLOOKUP(A1213,'Cadastro-Estoque'!A:G,1,FALSE)),"",VLOOKUP(A1213,'Cadastro-Estoque'!A:G,3,FALSE))</f>
        <v/>
      </c>
      <c r="I1213" s="209" t="str">
        <f>IF(A1213="","",INDEX(Boletim!F1222:F1331,IFERROR(MATCH(Saidas!A1213,'Cadastro-Estoque'!A1221:A1330,0)," ")))</f>
        <v/>
      </c>
    </row>
    <row r="1214" spans="5:9" ht="18.75" customHeight="1" x14ac:dyDescent="0.25">
      <c r="E1214" s="2" t="str">
        <f t="shared" si="21"/>
        <v/>
      </c>
      <c r="F1214" s="2" t="str">
        <f>IF(ISBLANK(A1214),"",IF(ISERROR(VLOOKUP(A1214,'Cadastro-Estoque'!A:G,1,FALSE)),"Produto não cadastrado",VLOOKUP(A1214,'Cadastro-Estoque'!A:G,4,FALSE)))</f>
        <v/>
      </c>
      <c r="G1214" s="2" t="str">
        <f>IF(ISBLANK(A1214),"",IF(ISERROR(VLOOKUP(A1214,'Cadastro-Estoque'!A:G,1,FALSE)),"Produto não cadastrado",VLOOKUP(A1214,'Cadastro-Estoque'!A:G,2,FALSE)))</f>
        <v/>
      </c>
      <c r="H1214" s="2" t="str">
        <f>IF(ISERROR(VLOOKUP(A1214,'Cadastro-Estoque'!A:G,1,FALSE)),"",VLOOKUP(A1214,'Cadastro-Estoque'!A:G,3,FALSE))</f>
        <v/>
      </c>
      <c r="I1214" s="209" t="str">
        <f>IF(A1214="","",INDEX(Boletim!F1223:F1332,IFERROR(MATCH(Saidas!A1214,'Cadastro-Estoque'!A1222:A1331,0)," ")))</f>
        <v/>
      </c>
    </row>
    <row r="1215" spans="5:9" ht="18.75" customHeight="1" x14ac:dyDescent="0.25">
      <c r="E1215" s="2" t="str">
        <f t="shared" si="21"/>
        <v/>
      </c>
      <c r="F1215" s="2" t="str">
        <f>IF(ISBLANK(A1215),"",IF(ISERROR(VLOOKUP(A1215,'Cadastro-Estoque'!A:G,1,FALSE)),"Produto não cadastrado",VLOOKUP(A1215,'Cadastro-Estoque'!A:G,4,FALSE)))</f>
        <v/>
      </c>
      <c r="G1215" s="2" t="str">
        <f>IF(ISBLANK(A1215),"",IF(ISERROR(VLOOKUP(A1215,'Cadastro-Estoque'!A:G,1,FALSE)),"Produto não cadastrado",VLOOKUP(A1215,'Cadastro-Estoque'!A:G,2,FALSE)))</f>
        <v/>
      </c>
      <c r="H1215" s="2" t="str">
        <f>IF(ISERROR(VLOOKUP(A1215,'Cadastro-Estoque'!A:G,1,FALSE)),"",VLOOKUP(A1215,'Cadastro-Estoque'!A:G,3,FALSE))</f>
        <v/>
      </c>
      <c r="I1215" s="209" t="str">
        <f>IF(A1215="","",INDEX(Boletim!F1224:F1333,IFERROR(MATCH(Saidas!A1215,'Cadastro-Estoque'!A1223:A1332,0)," ")))</f>
        <v/>
      </c>
    </row>
    <row r="1216" spans="5:9" ht="18.75" customHeight="1" x14ac:dyDescent="0.25">
      <c r="E1216" s="2" t="str">
        <f t="shared" si="21"/>
        <v/>
      </c>
      <c r="F1216" s="2" t="str">
        <f>IF(ISBLANK(A1216),"",IF(ISERROR(VLOOKUP(A1216,'Cadastro-Estoque'!A:G,1,FALSE)),"Produto não cadastrado",VLOOKUP(A1216,'Cadastro-Estoque'!A:G,4,FALSE)))</f>
        <v/>
      </c>
      <c r="G1216" s="2" t="str">
        <f>IF(ISBLANK(A1216),"",IF(ISERROR(VLOOKUP(A1216,'Cadastro-Estoque'!A:G,1,FALSE)),"Produto não cadastrado",VLOOKUP(A1216,'Cadastro-Estoque'!A:G,2,FALSE)))</f>
        <v/>
      </c>
      <c r="H1216" s="2" t="str">
        <f>IF(ISERROR(VLOOKUP(A1216,'Cadastro-Estoque'!A:G,1,FALSE)),"",VLOOKUP(A1216,'Cadastro-Estoque'!A:G,3,FALSE))</f>
        <v/>
      </c>
      <c r="I1216" s="209" t="str">
        <f>IF(A1216="","",INDEX(Boletim!F1225:F1334,IFERROR(MATCH(Saidas!A1216,'Cadastro-Estoque'!A1224:A1333,0)," ")))</f>
        <v/>
      </c>
    </row>
    <row r="1217" spans="5:9" ht="18.75" customHeight="1" x14ac:dyDescent="0.25">
      <c r="E1217" s="2" t="str">
        <f t="shared" si="21"/>
        <v/>
      </c>
      <c r="F1217" s="2" t="str">
        <f>IF(ISBLANK(A1217),"",IF(ISERROR(VLOOKUP(A1217,'Cadastro-Estoque'!A:G,1,FALSE)),"Produto não cadastrado",VLOOKUP(A1217,'Cadastro-Estoque'!A:G,4,FALSE)))</f>
        <v/>
      </c>
      <c r="G1217" s="2" t="str">
        <f>IF(ISBLANK(A1217),"",IF(ISERROR(VLOOKUP(A1217,'Cadastro-Estoque'!A:G,1,FALSE)),"Produto não cadastrado",VLOOKUP(A1217,'Cadastro-Estoque'!A:G,2,FALSE)))</f>
        <v/>
      </c>
      <c r="H1217" s="2" t="str">
        <f>IF(ISERROR(VLOOKUP(A1217,'Cadastro-Estoque'!A:G,1,FALSE)),"",VLOOKUP(A1217,'Cadastro-Estoque'!A:G,3,FALSE))</f>
        <v/>
      </c>
      <c r="I1217" s="209" t="str">
        <f>IF(A1217="","",INDEX(Boletim!F1226:F1335,IFERROR(MATCH(Saidas!A1217,'Cadastro-Estoque'!A1225:A1334,0)," ")))</f>
        <v/>
      </c>
    </row>
    <row r="1218" spans="5:9" ht="18.75" customHeight="1" x14ac:dyDescent="0.25">
      <c r="E1218" s="2" t="str">
        <f t="shared" si="21"/>
        <v/>
      </c>
      <c r="F1218" s="2" t="str">
        <f>IF(ISBLANK(A1218),"",IF(ISERROR(VLOOKUP(A1218,'Cadastro-Estoque'!A:G,1,FALSE)),"Produto não cadastrado",VLOOKUP(A1218,'Cadastro-Estoque'!A:G,4,FALSE)))</f>
        <v/>
      </c>
      <c r="G1218" s="2" t="str">
        <f>IF(ISBLANK(A1218),"",IF(ISERROR(VLOOKUP(A1218,'Cadastro-Estoque'!A:G,1,FALSE)),"Produto não cadastrado",VLOOKUP(A1218,'Cadastro-Estoque'!A:G,2,FALSE)))</f>
        <v/>
      </c>
      <c r="H1218" s="2" t="str">
        <f>IF(ISERROR(VLOOKUP(A1218,'Cadastro-Estoque'!A:G,1,FALSE)),"",VLOOKUP(A1218,'Cadastro-Estoque'!A:G,3,FALSE))</f>
        <v/>
      </c>
      <c r="I1218" s="209" t="str">
        <f>IF(A1218="","",INDEX(Boletim!F1227:F1336,IFERROR(MATCH(Saidas!A1218,'Cadastro-Estoque'!A1226:A1335,0)," ")))</f>
        <v/>
      </c>
    </row>
    <row r="1219" spans="5:9" ht="18.75" customHeight="1" x14ac:dyDescent="0.25">
      <c r="E1219" s="2" t="str">
        <f t="shared" si="21"/>
        <v/>
      </c>
      <c r="F1219" s="2" t="str">
        <f>IF(ISBLANK(A1219),"",IF(ISERROR(VLOOKUP(A1219,'Cadastro-Estoque'!A:G,1,FALSE)),"Produto não cadastrado",VLOOKUP(A1219,'Cadastro-Estoque'!A:G,4,FALSE)))</f>
        <v/>
      </c>
      <c r="G1219" s="2" t="str">
        <f>IF(ISBLANK(A1219),"",IF(ISERROR(VLOOKUP(A1219,'Cadastro-Estoque'!A:G,1,FALSE)),"Produto não cadastrado",VLOOKUP(A1219,'Cadastro-Estoque'!A:G,2,FALSE)))</f>
        <v/>
      </c>
      <c r="H1219" s="2" t="str">
        <f>IF(ISERROR(VLOOKUP(A1219,'Cadastro-Estoque'!A:G,1,FALSE)),"",VLOOKUP(A1219,'Cadastro-Estoque'!A:G,3,FALSE))</f>
        <v/>
      </c>
      <c r="I1219" s="209" t="str">
        <f>IF(A1219="","",INDEX(Boletim!F1228:F1337,IFERROR(MATCH(Saidas!A1219,'Cadastro-Estoque'!A1227:A1336,0)," ")))</f>
        <v/>
      </c>
    </row>
    <row r="1220" spans="5:9" ht="18.75" customHeight="1" x14ac:dyDescent="0.25">
      <c r="E1220" s="2" t="str">
        <f t="shared" ref="E1220:E1283" si="22">IF(ISBLANK(A1220),"",C1220*D1220)</f>
        <v/>
      </c>
      <c r="F1220" s="2" t="str">
        <f>IF(ISBLANK(A1220),"",IF(ISERROR(VLOOKUP(A1220,'Cadastro-Estoque'!A:G,1,FALSE)),"Produto não cadastrado",VLOOKUP(A1220,'Cadastro-Estoque'!A:G,4,FALSE)))</f>
        <v/>
      </c>
      <c r="G1220" s="2" t="str">
        <f>IF(ISBLANK(A1220),"",IF(ISERROR(VLOOKUP(A1220,'Cadastro-Estoque'!A:G,1,FALSE)),"Produto não cadastrado",VLOOKUP(A1220,'Cadastro-Estoque'!A:G,2,FALSE)))</f>
        <v/>
      </c>
      <c r="H1220" s="2" t="str">
        <f>IF(ISERROR(VLOOKUP(A1220,'Cadastro-Estoque'!A:G,1,FALSE)),"",VLOOKUP(A1220,'Cadastro-Estoque'!A:G,3,FALSE))</f>
        <v/>
      </c>
      <c r="I1220" s="209" t="str">
        <f>IF(A1220="","",INDEX(Boletim!F1229:F1338,IFERROR(MATCH(Saidas!A1220,'Cadastro-Estoque'!A1228:A1337,0)," ")))</f>
        <v/>
      </c>
    </row>
    <row r="1221" spans="5:9" ht="18.75" customHeight="1" x14ac:dyDescent="0.25">
      <c r="E1221" s="2" t="str">
        <f t="shared" si="22"/>
        <v/>
      </c>
      <c r="F1221" s="2" t="str">
        <f>IF(ISBLANK(A1221),"",IF(ISERROR(VLOOKUP(A1221,'Cadastro-Estoque'!A:G,1,FALSE)),"Produto não cadastrado",VLOOKUP(A1221,'Cadastro-Estoque'!A:G,4,FALSE)))</f>
        <v/>
      </c>
      <c r="G1221" s="2" t="str">
        <f>IF(ISBLANK(A1221),"",IF(ISERROR(VLOOKUP(A1221,'Cadastro-Estoque'!A:G,1,FALSE)),"Produto não cadastrado",VLOOKUP(A1221,'Cadastro-Estoque'!A:G,2,FALSE)))</f>
        <v/>
      </c>
      <c r="H1221" s="2" t="str">
        <f>IF(ISERROR(VLOOKUP(A1221,'Cadastro-Estoque'!A:G,1,FALSE)),"",VLOOKUP(A1221,'Cadastro-Estoque'!A:G,3,FALSE))</f>
        <v/>
      </c>
      <c r="I1221" s="209" t="str">
        <f>IF(A1221="","",INDEX(Boletim!F1230:F1339,IFERROR(MATCH(Saidas!A1221,'Cadastro-Estoque'!A1229:A1338,0)," ")))</f>
        <v/>
      </c>
    </row>
    <row r="1222" spans="5:9" ht="18.75" customHeight="1" x14ac:dyDescent="0.25">
      <c r="E1222" s="2" t="str">
        <f t="shared" si="22"/>
        <v/>
      </c>
      <c r="F1222" s="2" t="str">
        <f>IF(ISBLANK(A1222),"",IF(ISERROR(VLOOKUP(A1222,'Cadastro-Estoque'!A:G,1,FALSE)),"Produto não cadastrado",VLOOKUP(A1222,'Cadastro-Estoque'!A:G,4,FALSE)))</f>
        <v/>
      </c>
      <c r="G1222" s="2" t="str">
        <f>IF(ISBLANK(A1222),"",IF(ISERROR(VLOOKUP(A1222,'Cadastro-Estoque'!A:G,1,FALSE)),"Produto não cadastrado",VLOOKUP(A1222,'Cadastro-Estoque'!A:G,2,FALSE)))</f>
        <v/>
      </c>
      <c r="H1222" s="2" t="str">
        <f>IF(ISERROR(VLOOKUP(A1222,'Cadastro-Estoque'!A:G,1,FALSE)),"",VLOOKUP(A1222,'Cadastro-Estoque'!A:G,3,FALSE))</f>
        <v/>
      </c>
      <c r="I1222" s="209" t="str">
        <f>IF(A1222="","",INDEX(Boletim!F1231:F1340,IFERROR(MATCH(Saidas!A1222,'Cadastro-Estoque'!A1230:A1339,0)," ")))</f>
        <v/>
      </c>
    </row>
    <row r="1223" spans="5:9" ht="18.75" customHeight="1" x14ac:dyDescent="0.25">
      <c r="E1223" s="2" t="str">
        <f t="shared" si="22"/>
        <v/>
      </c>
      <c r="F1223" s="2" t="str">
        <f>IF(ISBLANK(A1223),"",IF(ISERROR(VLOOKUP(A1223,'Cadastro-Estoque'!A:G,1,FALSE)),"Produto não cadastrado",VLOOKUP(A1223,'Cadastro-Estoque'!A:G,4,FALSE)))</f>
        <v/>
      </c>
      <c r="G1223" s="2" t="str">
        <f>IF(ISBLANK(A1223),"",IF(ISERROR(VLOOKUP(A1223,'Cadastro-Estoque'!A:G,1,FALSE)),"Produto não cadastrado",VLOOKUP(A1223,'Cadastro-Estoque'!A:G,2,FALSE)))</f>
        <v/>
      </c>
      <c r="H1223" s="2" t="str">
        <f>IF(ISERROR(VLOOKUP(A1223,'Cadastro-Estoque'!A:G,1,FALSE)),"",VLOOKUP(A1223,'Cadastro-Estoque'!A:G,3,FALSE))</f>
        <v/>
      </c>
      <c r="I1223" s="209" t="str">
        <f>IF(A1223="","",INDEX(Boletim!F1232:F1341,IFERROR(MATCH(Saidas!A1223,'Cadastro-Estoque'!A1231:A1340,0)," ")))</f>
        <v/>
      </c>
    </row>
    <row r="1224" spans="5:9" ht="18.75" customHeight="1" x14ac:dyDescent="0.25">
      <c r="E1224" s="2" t="str">
        <f t="shared" si="22"/>
        <v/>
      </c>
      <c r="F1224" s="2" t="str">
        <f>IF(ISBLANK(A1224),"",IF(ISERROR(VLOOKUP(A1224,'Cadastro-Estoque'!A:G,1,FALSE)),"Produto não cadastrado",VLOOKUP(A1224,'Cadastro-Estoque'!A:G,4,FALSE)))</f>
        <v/>
      </c>
      <c r="G1224" s="2" t="str">
        <f>IF(ISBLANK(A1224),"",IF(ISERROR(VLOOKUP(A1224,'Cadastro-Estoque'!A:G,1,FALSE)),"Produto não cadastrado",VLOOKUP(A1224,'Cadastro-Estoque'!A:G,2,FALSE)))</f>
        <v/>
      </c>
      <c r="H1224" s="2" t="str">
        <f>IF(ISERROR(VLOOKUP(A1224,'Cadastro-Estoque'!A:G,1,FALSE)),"",VLOOKUP(A1224,'Cadastro-Estoque'!A:G,3,FALSE))</f>
        <v/>
      </c>
      <c r="I1224" s="209" t="str">
        <f>IF(A1224="","",INDEX(Boletim!F1233:F1342,IFERROR(MATCH(Saidas!A1224,'Cadastro-Estoque'!A1232:A1341,0)," ")))</f>
        <v/>
      </c>
    </row>
    <row r="1225" spans="5:9" ht="18.75" customHeight="1" x14ac:dyDescent="0.25">
      <c r="E1225" s="2" t="str">
        <f t="shared" si="22"/>
        <v/>
      </c>
      <c r="F1225" s="2" t="str">
        <f>IF(ISBLANK(A1225),"",IF(ISERROR(VLOOKUP(A1225,'Cadastro-Estoque'!A:G,1,FALSE)),"Produto não cadastrado",VLOOKUP(A1225,'Cadastro-Estoque'!A:G,4,FALSE)))</f>
        <v/>
      </c>
      <c r="G1225" s="2" t="str">
        <f>IF(ISBLANK(A1225),"",IF(ISERROR(VLOOKUP(A1225,'Cadastro-Estoque'!A:G,1,FALSE)),"Produto não cadastrado",VLOOKUP(A1225,'Cadastro-Estoque'!A:G,2,FALSE)))</f>
        <v/>
      </c>
      <c r="H1225" s="2" t="str">
        <f>IF(ISERROR(VLOOKUP(A1225,'Cadastro-Estoque'!A:G,1,FALSE)),"",VLOOKUP(A1225,'Cadastro-Estoque'!A:G,3,FALSE))</f>
        <v/>
      </c>
      <c r="I1225" s="209" t="str">
        <f>IF(A1225="","",INDEX(Boletim!F1234:F1343,IFERROR(MATCH(Saidas!A1225,'Cadastro-Estoque'!A1233:A1342,0)," ")))</f>
        <v/>
      </c>
    </row>
    <row r="1226" spans="5:9" ht="18.75" customHeight="1" x14ac:dyDescent="0.25">
      <c r="E1226" s="2" t="str">
        <f t="shared" si="22"/>
        <v/>
      </c>
      <c r="F1226" s="2" t="str">
        <f>IF(ISBLANK(A1226),"",IF(ISERROR(VLOOKUP(A1226,'Cadastro-Estoque'!A:G,1,FALSE)),"Produto não cadastrado",VLOOKUP(A1226,'Cadastro-Estoque'!A:G,4,FALSE)))</f>
        <v/>
      </c>
      <c r="G1226" s="2" t="str">
        <f>IF(ISBLANK(A1226),"",IF(ISERROR(VLOOKUP(A1226,'Cadastro-Estoque'!A:G,1,FALSE)),"Produto não cadastrado",VLOOKUP(A1226,'Cadastro-Estoque'!A:G,2,FALSE)))</f>
        <v/>
      </c>
      <c r="H1226" s="2" t="str">
        <f>IF(ISERROR(VLOOKUP(A1226,'Cadastro-Estoque'!A:G,1,FALSE)),"",VLOOKUP(A1226,'Cadastro-Estoque'!A:G,3,FALSE))</f>
        <v/>
      </c>
      <c r="I1226" s="209" t="str">
        <f>IF(A1226="","",INDEX(Boletim!F1235:F1344,IFERROR(MATCH(Saidas!A1226,'Cadastro-Estoque'!A1234:A1343,0)," ")))</f>
        <v/>
      </c>
    </row>
    <row r="1227" spans="5:9" ht="18.75" customHeight="1" x14ac:dyDescent="0.25">
      <c r="E1227" s="2" t="str">
        <f t="shared" si="22"/>
        <v/>
      </c>
      <c r="F1227" s="2" t="str">
        <f>IF(ISBLANK(A1227),"",IF(ISERROR(VLOOKUP(A1227,'Cadastro-Estoque'!A:G,1,FALSE)),"Produto não cadastrado",VLOOKUP(A1227,'Cadastro-Estoque'!A:G,4,FALSE)))</f>
        <v/>
      </c>
      <c r="G1227" s="2" t="str">
        <f>IF(ISBLANK(A1227),"",IF(ISERROR(VLOOKUP(A1227,'Cadastro-Estoque'!A:G,1,FALSE)),"Produto não cadastrado",VLOOKUP(A1227,'Cadastro-Estoque'!A:G,2,FALSE)))</f>
        <v/>
      </c>
      <c r="H1227" s="2" t="str">
        <f>IF(ISERROR(VLOOKUP(A1227,'Cadastro-Estoque'!A:G,1,FALSE)),"",VLOOKUP(A1227,'Cadastro-Estoque'!A:G,3,FALSE))</f>
        <v/>
      </c>
      <c r="I1227" s="209" t="str">
        <f>IF(A1227="","",INDEX(Boletim!F1236:F1345,IFERROR(MATCH(Saidas!A1227,'Cadastro-Estoque'!A1235:A1344,0)," ")))</f>
        <v/>
      </c>
    </row>
    <row r="1228" spans="5:9" ht="18.75" customHeight="1" x14ac:dyDescent="0.25">
      <c r="E1228" s="2" t="str">
        <f t="shared" si="22"/>
        <v/>
      </c>
      <c r="F1228" s="2" t="str">
        <f>IF(ISBLANK(A1228),"",IF(ISERROR(VLOOKUP(A1228,'Cadastro-Estoque'!A:G,1,FALSE)),"Produto não cadastrado",VLOOKUP(A1228,'Cadastro-Estoque'!A:G,4,FALSE)))</f>
        <v/>
      </c>
      <c r="G1228" s="2" t="str">
        <f>IF(ISBLANK(A1228),"",IF(ISERROR(VLOOKUP(A1228,'Cadastro-Estoque'!A:G,1,FALSE)),"Produto não cadastrado",VLOOKUP(A1228,'Cadastro-Estoque'!A:G,2,FALSE)))</f>
        <v/>
      </c>
      <c r="H1228" s="2" t="str">
        <f>IF(ISERROR(VLOOKUP(A1228,'Cadastro-Estoque'!A:G,1,FALSE)),"",VLOOKUP(A1228,'Cadastro-Estoque'!A:G,3,FALSE))</f>
        <v/>
      </c>
      <c r="I1228" s="209" t="str">
        <f>IF(A1228="","",INDEX(Boletim!F1237:F1346,IFERROR(MATCH(Saidas!A1228,'Cadastro-Estoque'!A1236:A1345,0)," ")))</f>
        <v/>
      </c>
    </row>
    <row r="1229" spans="5:9" ht="18.75" customHeight="1" x14ac:dyDescent="0.25">
      <c r="E1229" s="2" t="str">
        <f t="shared" si="22"/>
        <v/>
      </c>
      <c r="F1229" s="2" t="str">
        <f>IF(ISBLANK(A1229),"",IF(ISERROR(VLOOKUP(A1229,'Cadastro-Estoque'!A:G,1,FALSE)),"Produto não cadastrado",VLOOKUP(A1229,'Cadastro-Estoque'!A:G,4,FALSE)))</f>
        <v/>
      </c>
      <c r="G1229" s="2" t="str">
        <f>IF(ISBLANK(A1229),"",IF(ISERROR(VLOOKUP(A1229,'Cadastro-Estoque'!A:G,1,FALSE)),"Produto não cadastrado",VLOOKUP(A1229,'Cadastro-Estoque'!A:G,2,FALSE)))</f>
        <v/>
      </c>
      <c r="H1229" s="2" t="str">
        <f>IF(ISERROR(VLOOKUP(A1229,'Cadastro-Estoque'!A:G,1,FALSE)),"",VLOOKUP(A1229,'Cadastro-Estoque'!A:G,3,FALSE))</f>
        <v/>
      </c>
      <c r="I1229" s="209" t="str">
        <f>IF(A1229="","",INDEX(Boletim!F1238:F1347,IFERROR(MATCH(Saidas!A1229,'Cadastro-Estoque'!A1237:A1346,0)," ")))</f>
        <v/>
      </c>
    </row>
    <row r="1230" spans="5:9" ht="18.75" customHeight="1" x14ac:dyDescent="0.25">
      <c r="E1230" s="2" t="str">
        <f t="shared" si="22"/>
        <v/>
      </c>
      <c r="F1230" s="2" t="str">
        <f>IF(ISBLANK(A1230),"",IF(ISERROR(VLOOKUP(A1230,'Cadastro-Estoque'!A:G,1,FALSE)),"Produto não cadastrado",VLOOKUP(A1230,'Cadastro-Estoque'!A:G,4,FALSE)))</f>
        <v/>
      </c>
      <c r="G1230" s="2" t="str">
        <f>IF(ISBLANK(A1230),"",IF(ISERROR(VLOOKUP(A1230,'Cadastro-Estoque'!A:G,1,FALSE)),"Produto não cadastrado",VLOOKUP(A1230,'Cadastro-Estoque'!A:G,2,FALSE)))</f>
        <v/>
      </c>
      <c r="H1230" s="2" t="str">
        <f>IF(ISERROR(VLOOKUP(A1230,'Cadastro-Estoque'!A:G,1,FALSE)),"",VLOOKUP(A1230,'Cadastro-Estoque'!A:G,3,FALSE))</f>
        <v/>
      </c>
      <c r="I1230" s="209" t="str">
        <f>IF(A1230="","",INDEX(Boletim!F1239:F1348,IFERROR(MATCH(Saidas!A1230,'Cadastro-Estoque'!A1238:A1347,0)," ")))</f>
        <v/>
      </c>
    </row>
    <row r="1231" spans="5:9" ht="18.75" customHeight="1" x14ac:dyDescent="0.25">
      <c r="E1231" s="2" t="str">
        <f t="shared" si="22"/>
        <v/>
      </c>
      <c r="F1231" s="2" t="str">
        <f>IF(ISBLANK(A1231),"",IF(ISERROR(VLOOKUP(A1231,'Cadastro-Estoque'!A:G,1,FALSE)),"Produto não cadastrado",VLOOKUP(A1231,'Cadastro-Estoque'!A:G,4,FALSE)))</f>
        <v/>
      </c>
      <c r="G1231" s="2" t="str">
        <f>IF(ISBLANK(A1231),"",IF(ISERROR(VLOOKUP(A1231,'Cadastro-Estoque'!A:G,1,FALSE)),"Produto não cadastrado",VLOOKUP(A1231,'Cadastro-Estoque'!A:G,2,FALSE)))</f>
        <v/>
      </c>
      <c r="H1231" s="2" t="str">
        <f>IF(ISERROR(VLOOKUP(A1231,'Cadastro-Estoque'!A:G,1,FALSE)),"",VLOOKUP(A1231,'Cadastro-Estoque'!A:G,3,FALSE))</f>
        <v/>
      </c>
      <c r="I1231" s="209" t="str">
        <f>IF(A1231="","",INDEX(Boletim!F1240:F1349,IFERROR(MATCH(Saidas!A1231,'Cadastro-Estoque'!A1239:A1348,0)," ")))</f>
        <v/>
      </c>
    </row>
    <row r="1232" spans="5:9" ht="18.75" customHeight="1" x14ac:dyDescent="0.25">
      <c r="E1232" s="2" t="str">
        <f t="shared" si="22"/>
        <v/>
      </c>
      <c r="F1232" s="2" t="str">
        <f>IF(ISBLANK(A1232),"",IF(ISERROR(VLOOKUP(A1232,'Cadastro-Estoque'!A:G,1,FALSE)),"Produto não cadastrado",VLOOKUP(A1232,'Cadastro-Estoque'!A:G,4,FALSE)))</f>
        <v/>
      </c>
      <c r="G1232" s="2" t="str">
        <f>IF(ISBLANK(A1232),"",IF(ISERROR(VLOOKUP(A1232,'Cadastro-Estoque'!A:G,1,FALSE)),"Produto não cadastrado",VLOOKUP(A1232,'Cadastro-Estoque'!A:G,2,FALSE)))</f>
        <v/>
      </c>
      <c r="H1232" s="2" t="str">
        <f>IF(ISERROR(VLOOKUP(A1232,'Cadastro-Estoque'!A:G,1,FALSE)),"",VLOOKUP(A1232,'Cadastro-Estoque'!A:G,3,FALSE))</f>
        <v/>
      </c>
      <c r="I1232" s="209" t="str">
        <f>IF(A1232="","",INDEX(Boletim!F1241:F1350,IFERROR(MATCH(Saidas!A1232,'Cadastro-Estoque'!A1240:A1349,0)," ")))</f>
        <v/>
      </c>
    </row>
    <row r="1233" spans="5:9" ht="18.75" customHeight="1" x14ac:dyDescent="0.25">
      <c r="E1233" s="2" t="str">
        <f t="shared" si="22"/>
        <v/>
      </c>
      <c r="F1233" s="2" t="str">
        <f>IF(ISBLANK(A1233),"",IF(ISERROR(VLOOKUP(A1233,'Cadastro-Estoque'!A:G,1,FALSE)),"Produto não cadastrado",VLOOKUP(A1233,'Cadastro-Estoque'!A:G,4,FALSE)))</f>
        <v/>
      </c>
      <c r="G1233" s="2" t="str">
        <f>IF(ISBLANK(A1233),"",IF(ISERROR(VLOOKUP(A1233,'Cadastro-Estoque'!A:G,1,FALSE)),"Produto não cadastrado",VLOOKUP(A1233,'Cadastro-Estoque'!A:G,2,FALSE)))</f>
        <v/>
      </c>
      <c r="H1233" s="2" t="str">
        <f>IF(ISERROR(VLOOKUP(A1233,'Cadastro-Estoque'!A:G,1,FALSE)),"",VLOOKUP(A1233,'Cadastro-Estoque'!A:G,3,FALSE))</f>
        <v/>
      </c>
      <c r="I1233" s="209" t="str">
        <f>IF(A1233="","",INDEX(Boletim!F1242:F1351,IFERROR(MATCH(Saidas!A1233,'Cadastro-Estoque'!A1241:A1350,0)," ")))</f>
        <v/>
      </c>
    </row>
    <row r="1234" spans="5:9" ht="18.75" customHeight="1" x14ac:dyDescent="0.25">
      <c r="E1234" s="2" t="str">
        <f t="shared" si="22"/>
        <v/>
      </c>
      <c r="F1234" s="2" t="str">
        <f>IF(ISBLANK(A1234),"",IF(ISERROR(VLOOKUP(A1234,'Cadastro-Estoque'!A:G,1,FALSE)),"Produto não cadastrado",VLOOKUP(A1234,'Cadastro-Estoque'!A:G,4,FALSE)))</f>
        <v/>
      </c>
      <c r="G1234" s="2" t="str">
        <f>IF(ISBLANK(A1234),"",IF(ISERROR(VLOOKUP(A1234,'Cadastro-Estoque'!A:G,1,FALSE)),"Produto não cadastrado",VLOOKUP(A1234,'Cadastro-Estoque'!A:G,2,FALSE)))</f>
        <v/>
      </c>
      <c r="H1234" s="2" t="str">
        <f>IF(ISERROR(VLOOKUP(A1234,'Cadastro-Estoque'!A:G,1,FALSE)),"",VLOOKUP(A1234,'Cadastro-Estoque'!A:G,3,FALSE))</f>
        <v/>
      </c>
      <c r="I1234" s="209" t="str">
        <f>IF(A1234="","",INDEX(Boletim!F1243:F1352,IFERROR(MATCH(Saidas!A1234,'Cadastro-Estoque'!A1242:A1351,0)," ")))</f>
        <v/>
      </c>
    </row>
    <row r="1235" spans="5:9" ht="18.75" customHeight="1" x14ac:dyDescent="0.25">
      <c r="E1235" s="2" t="str">
        <f t="shared" si="22"/>
        <v/>
      </c>
      <c r="F1235" s="2" t="str">
        <f>IF(ISBLANK(A1235),"",IF(ISERROR(VLOOKUP(A1235,'Cadastro-Estoque'!A:G,1,FALSE)),"Produto não cadastrado",VLOOKUP(A1235,'Cadastro-Estoque'!A:G,4,FALSE)))</f>
        <v/>
      </c>
      <c r="G1235" s="2" t="str">
        <f>IF(ISBLANK(A1235),"",IF(ISERROR(VLOOKUP(A1235,'Cadastro-Estoque'!A:G,1,FALSE)),"Produto não cadastrado",VLOOKUP(A1235,'Cadastro-Estoque'!A:G,2,FALSE)))</f>
        <v/>
      </c>
      <c r="H1235" s="2" t="str">
        <f>IF(ISERROR(VLOOKUP(A1235,'Cadastro-Estoque'!A:G,1,FALSE)),"",VLOOKUP(A1235,'Cadastro-Estoque'!A:G,3,FALSE))</f>
        <v/>
      </c>
      <c r="I1235" s="209" t="str">
        <f>IF(A1235="","",INDEX(Boletim!F1244:F1353,IFERROR(MATCH(Saidas!A1235,'Cadastro-Estoque'!A1243:A1352,0)," ")))</f>
        <v/>
      </c>
    </row>
    <row r="1236" spans="5:9" ht="18.75" customHeight="1" x14ac:dyDescent="0.25">
      <c r="E1236" s="2" t="str">
        <f t="shared" si="22"/>
        <v/>
      </c>
      <c r="F1236" s="2" t="str">
        <f>IF(ISBLANK(A1236),"",IF(ISERROR(VLOOKUP(A1236,'Cadastro-Estoque'!A:G,1,FALSE)),"Produto não cadastrado",VLOOKUP(A1236,'Cadastro-Estoque'!A:G,4,FALSE)))</f>
        <v/>
      </c>
      <c r="G1236" s="2" t="str">
        <f>IF(ISBLANK(A1236),"",IF(ISERROR(VLOOKUP(A1236,'Cadastro-Estoque'!A:G,1,FALSE)),"Produto não cadastrado",VLOOKUP(A1236,'Cadastro-Estoque'!A:G,2,FALSE)))</f>
        <v/>
      </c>
      <c r="H1236" s="2" t="str">
        <f>IF(ISERROR(VLOOKUP(A1236,'Cadastro-Estoque'!A:G,1,FALSE)),"",VLOOKUP(A1236,'Cadastro-Estoque'!A:G,3,FALSE))</f>
        <v/>
      </c>
      <c r="I1236" s="209" t="str">
        <f>IF(A1236="","",INDEX(Boletim!F1245:F1354,IFERROR(MATCH(Saidas!A1236,'Cadastro-Estoque'!A1244:A1353,0)," ")))</f>
        <v/>
      </c>
    </row>
    <row r="1237" spans="5:9" ht="18.75" customHeight="1" x14ac:dyDescent="0.25">
      <c r="E1237" s="2" t="str">
        <f t="shared" si="22"/>
        <v/>
      </c>
      <c r="F1237" s="2" t="str">
        <f>IF(ISBLANK(A1237),"",IF(ISERROR(VLOOKUP(A1237,'Cadastro-Estoque'!A:G,1,FALSE)),"Produto não cadastrado",VLOOKUP(A1237,'Cadastro-Estoque'!A:G,4,FALSE)))</f>
        <v/>
      </c>
      <c r="G1237" s="2" t="str">
        <f>IF(ISBLANK(A1237),"",IF(ISERROR(VLOOKUP(A1237,'Cadastro-Estoque'!A:G,1,FALSE)),"Produto não cadastrado",VLOOKUP(A1237,'Cadastro-Estoque'!A:G,2,FALSE)))</f>
        <v/>
      </c>
      <c r="H1237" s="2" t="str">
        <f>IF(ISERROR(VLOOKUP(A1237,'Cadastro-Estoque'!A:G,1,FALSE)),"",VLOOKUP(A1237,'Cadastro-Estoque'!A:G,3,FALSE))</f>
        <v/>
      </c>
      <c r="I1237" s="209" t="str">
        <f>IF(A1237="","",INDEX(Boletim!F1246:F1355,IFERROR(MATCH(Saidas!A1237,'Cadastro-Estoque'!A1245:A1354,0)," ")))</f>
        <v/>
      </c>
    </row>
    <row r="1238" spans="5:9" ht="18.75" customHeight="1" x14ac:dyDescent="0.25">
      <c r="E1238" s="2" t="str">
        <f t="shared" si="22"/>
        <v/>
      </c>
      <c r="F1238" s="2" t="str">
        <f>IF(ISBLANK(A1238),"",IF(ISERROR(VLOOKUP(A1238,'Cadastro-Estoque'!A:G,1,FALSE)),"Produto não cadastrado",VLOOKUP(A1238,'Cadastro-Estoque'!A:G,4,FALSE)))</f>
        <v/>
      </c>
      <c r="G1238" s="2" t="str">
        <f>IF(ISBLANK(A1238),"",IF(ISERROR(VLOOKUP(A1238,'Cadastro-Estoque'!A:G,1,FALSE)),"Produto não cadastrado",VLOOKUP(A1238,'Cadastro-Estoque'!A:G,2,FALSE)))</f>
        <v/>
      </c>
      <c r="H1238" s="2" t="str">
        <f>IF(ISERROR(VLOOKUP(A1238,'Cadastro-Estoque'!A:G,1,FALSE)),"",VLOOKUP(A1238,'Cadastro-Estoque'!A:G,3,FALSE))</f>
        <v/>
      </c>
      <c r="I1238" s="209" t="str">
        <f>IF(A1238="","",INDEX(Boletim!F1247:F1356,IFERROR(MATCH(Saidas!A1238,'Cadastro-Estoque'!A1246:A1355,0)," ")))</f>
        <v/>
      </c>
    </row>
    <row r="1239" spans="5:9" ht="18.75" customHeight="1" x14ac:dyDescent="0.25">
      <c r="E1239" s="2" t="str">
        <f t="shared" si="22"/>
        <v/>
      </c>
      <c r="F1239" s="2" t="str">
        <f>IF(ISBLANK(A1239),"",IF(ISERROR(VLOOKUP(A1239,'Cadastro-Estoque'!A:G,1,FALSE)),"Produto não cadastrado",VLOOKUP(A1239,'Cadastro-Estoque'!A:G,4,FALSE)))</f>
        <v/>
      </c>
      <c r="G1239" s="2" t="str">
        <f>IF(ISBLANK(A1239),"",IF(ISERROR(VLOOKUP(A1239,'Cadastro-Estoque'!A:G,1,FALSE)),"Produto não cadastrado",VLOOKUP(A1239,'Cadastro-Estoque'!A:G,2,FALSE)))</f>
        <v/>
      </c>
      <c r="H1239" s="2" t="str">
        <f>IF(ISERROR(VLOOKUP(A1239,'Cadastro-Estoque'!A:G,1,FALSE)),"",VLOOKUP(A1239,'Cadastro-Estoque'!A:G,3,FALSE))</f>
        <v/>
      </c>
      <c r="I1239" s="209" t="str">
        <f>IF(A1239="","",INDEX(Boletim!F1248:F1357,IFERROR(MATCH(Saidas!A1239,'Cadastro-Estoque'!A1247:A1356,0)," ")))</f>
        <v/>
      </c>
    </row>
    <row r="1240" spans="5:9" ht="18.75" customHeight="1" x14ac:dyDescent="0.25">
      <c r="E1240" s="2" t="str">
        <f t="shared" si="22"/>
        <v/>
      </c>
      <c r="F1240" s="2" t="str">
        <f>IF(ISBLANK(A1240),"",IF(ISERROR(VLOOKUP(A1240,'Cadastro-Estoque'!A:G,1,FALSE)),"Produto não cadastrado",VLOOKUP(A1240,'Cadastro-Estoque'!A:G,4,FALSE)))</f>
        <v/>
      </c>
      <c r="G1240" s="2" t="str">
        <f>IF(ISBLANK(A1240),"",IF(ISERROR(VLOOKUP(A1240,'Cadastro-Estoque'!A:G,1,FALSE)),"Produto não cadastrado",VLOOKUP(A1240,'Cadastro-Estoque'!A:G,2,FALSE)))</f>
        <v/>
      </c>
      <c r="H1240" s="2" t="str">
        <f>IF(ISERROR(VLOOKUP(A1240,'Cadastro-Estoque'!A:G,1,FALSE)),"",VLOOKUP(A1240,'Cadastro-Estoque'!A:G,3,FALSE))</f>
        <v/>
      </c>
      <c r="I1240" s="209" t="str">
        <f>IF(A1240="","",INDEX(Boletim!F1249:F1358,IFERROR(MATCH(Saidas!A1240,'Cadastro-Estoque'!A1248:A1357,0)," ")))</f>
        <v/>
      </c>
    </row>
    <row r="1241" spans="5:9" ht="18.75" customHeight="1" x14ac:dyDescent="0.25">
      <c r="E1241" s="2" t="str">
        <f t="shared" si="22"/>
        <v/>
      </c>
      <c r="F1241" s="2" t="str">
        <f>IF(ISBLANK(A1241),"",IF(ISERROR(VLOOKUP(A1241,'Cadastro-Estoque'!A:G,1,FALSE)),"Produto não cadastrado",VLOOKUP(A1241,'Cadastro-Estoque'!A:G,4,FALSE)))</f>
        <v/>
      </c>
      <c r="G1241" s="2" t="str">
        <f>IF(ISBLANK(A1241),"",IF(ISERROR(VLOOKUP(A1241,'Cadastro-Estoque'!A:G,1,FALSE)),"Produto não cadastrado",VLOOKUP(A1241,'Cadastro-Estoque'!A:G,2,FALSE)))</f>
        <v/>
      </c>
      <c r="H1241" s="2" t="str">
        <f>IF(ISERROR(VLOOKUP(A1241,'Cadastro-Estoque'!A:G,1,FALSE)),"",VLOOKUP(A1241,'Cadastro-Estoque'!A:G,3,FALSE))</f>
        <v/>
      </c>
      <c r="I1241" s="209" t="str">
        <f>IF(A1241="","",INDEX(Boletim!F1250:F1359,IFERROR(MATCH(Saidas!A1241,'Cadastro-Estoque'!A1249:A1358,0)," ")))</f>
        <v/>
      </c>
    </row>
    <row r="1242" spans="5:9" ht="18.75" customHeight="1" x14ac:dyDescent="0.25">
      <c r="E1242" s="2" t="str">
        <f t="shared" si="22"/>
        <v/>
      </c>
      <c r="F1242" s="2" t="str">
        <f>IF(ISBLANK(A1242),"",IF(ISERROR(VLOOKUP(A1242,'Cadastro-Estoque'!A:G,1,FALSE)),"Produto não cadastrado",VLOOKUP(A1242,'Cadastro-Estoque'!A:G,4,FALSE)))</f>
        <v/>
      </c>
      <c r="G1242" s="2" t="str">
        <f>IF(ISBLANK(A1242),"",IF(ISERROR(VLOOKUP(A1242,'Cadastro-Estoque'!A:G,1,FALSE)),"Produto não cadastrado",VLOOKUP(A1242,'Cadastro-Estoque'!A:G,2,FALSE)))</f>
        <v/>
      </c>
      <c r="H1242" s="2" t="str">
        <f>IF(ISERROR(VLOOKUP(A1242,'Cadastro-Estoque'!A:G,1,FALSE)),"",VLOOKUP(A1242,'Cadastro-Estoque'!A:G,3,FALSE))</f>
        <v/>
      </c>
      <c r="I1242" s="209" t="str">
        <f>IF(A1242="","",INDEX(Boletim!F1251:F1360,IFERROR(MATCH(Saidas!A1242,'Cadastro-Estoque'!A1250:A1359,0)," ")))</f>
        <v/>
      </c>
    </row>
    <row r="1243" spans="5:9" ht="18.75" customHeight="1" x14ac:dyDescent="0.25">
      <c r="E1243" s="2" t="str">
        <f t="shared" si="22"/>
        <v/>
      </c>
      <c r="F1243" s="2" t="str">
        <f>IF(ISBLANK(A1243),"",IF(ISERROR(VLOOKUP(A1243,'Cadastro-Estoque'!A:G,1,FALSE)),"Produto não cadastrado",VLOOKUP(A1243,'Cadastro-Estoque'!A:G,4,FALSE)))</f>
        <v/>
      </c>
      <c r="G1243" s="2" t="str">
        <f>IF(ISBLANK(A1243),"",IF(ISERROR(VLOOKUP(A1243,'Cadastro-Estoque'!A:G,1,FALSE)),"Produto não cadastrado",VLOOKUP(A1243,'Cadastro-Estoque'!A:G,2,FALSE)))</f>
        <v/>
      </c>
      <c r="H1243" s="2" t="str">
        <f>IF(ISERROR(VLOOKUP(A1243,'Cadastro-Estoque'!A:G,1,FALSE)),"",VLOOKUP(A1243,'Cadastro-Estoque'!A:G,3,FALSE))</f>
        <v/>
      </c>
      <c r="I1243" s="209" t="str">
        <f>IF(A1243="","",INDEX(Boletim!F1252:F1361,IFERROR(MATCH(Saidas!A1243,'Cadastro-Estoque'!A1251:A1360,0)," ")))</f>
        <v/>
      </c>
    </row>
    <row r="1244" spans="5:9" ht="18.75" customHeight="1" x14ac:dyDescent="0.25">
      <c r="E1244" s="2" t="str">
        <f t="shared" si="22"/>
        <v/>
      </c>
      <c r="F1244" s="2" t="str">
        <f>IF(ISBLANK(A1244),"",IF(ISERROR(VLOOKUP(A1244,'Cadastro-Estoque'!A:G,1,FALSE)),"Produto não cadastrado",VLOOKUP(A1244,'Cadastro-Estoque'!A:G,4,FALSE)))</f>
        <v/>
      </c>
      <c r="G1244" s="2" t="str">
        <f>IF(ISBLANK(A1244),"",IF(ISERROR(VLOOKUP(A1244,'Cadastro-Estoque'!A:G,1,FALSE)),"Produto não cadastrado",VLOOKUP(A1244,'Cadastro-Estoque'!A:G,2,FALSE)))</f>
        <v/>
      </c>
      <c r="H1244" s="2" t="str">
        <f>IF(ISERROR(VLOOKUP(A1244,'Cadastro-Estoque'!A:G,1,FALSE)),"",VLOOKUP(A1244,'Cadastro-Estoque'!A:G,3,FALSE))</f>
        <v/>
      </c>
      <c r="I1244" s="209" t="str">
        <f>IF(A1244="","",INDEX(Boletim!F1253:F1362,IFERROR(MATCH(Saidas!A1244,'Cadastro-Estoque'!A1252:A1361,0)," ")))</f>
        <v/>
      </c>
    </row>
    <row r="1245" spans="5:9" ht="18.75" customHeight="1" x14ac:dyDescent="0.25">
      <c r="E1245" s="2" t="str">
        <f t="shared" si="22"/>
        <v/>
      </c>
      <c r="F1245" s="2" t="str">
        <f>IF(ISBLANK(A1245),"",IF(ISERROR(VLOOKUP(A1245,'Cadastro-Estoque'!A:G,1,FALSE)),"Produto não cadastrado",VLOOKUP(A1245,'Cadastro-Estoque'!A:G,4,FALSE)))</f>
        <v/>
      </c>
      <c r="G1245" s="2" t="str">
        <f>IF(ISBLANK(A1245),"",IF(ISERROR(VLOOKUP(A1245,'Cadastro-Estoque'!A:G,1,FALSE)),"Produto não cadastrado",VLOOKUP(A1245,'Cadastro-Estoque'!A:G,2,FALSE)))</f>
        <v/>
      </c>
      <c r="H1245" s="2" t="str">
        <f>IF(ISERROR(VLOOKUP(A1245,'Cadastro-Estoque'!A:G,1,FALSE)),"",VLOOKUP(A1245,'Cadastro-Estoque'!A:G,3,FALSE))</f>
        <v/>
      </c>
      <c r="I1245" s="209" t="str">
        <f>IF(A1245="","",INDEX(Boletim!F1254:F1363,IFERROR(MATCH(Saidas!A1245,'Cadastro-Estoque'!A1253:A1362,0)," ")))</f>
        <v/>
      </c>
    </row>
    <row r="1246" spans="5:9" ht="18.75" customHeight="1" x14ac:dyDescent="0.25">
      <c r="E1246" s="2" t="str">
        <f t="shared" si="22"/>
        <v/>
      </c>
      <c r="F1246" s="2" t="str">
        <f>IF(ISBLANK(A1246),"",IF(ISERROR(VLOOKUP(A1246,'Cadastro-Estoque'!A:G,1,FALSE)),"Produto não cadastrado",VLOOKUP(A1246,'Cadastro-Estoque'!A:G,4,FALSE)))</f>
        <v/>
      </c>
      <c r="G1246" s="2" t="str">
        <f>IF(ISBLANK(A1246),"",IF(ISERROR(VLOOKUP(A1246,'Cadastro-Estoque'!A:G,1,FALSE)),"Produto não cadastrado",VLOOKUP(A1246,'Cadastro-Estoque'!A:G,2,FALSE)))</f>
        <v/>
      </c>
      <c r="H1246" s="2" t="str">
        <f>IF(ISERROR(VLOOKUP(A1246,'Cadastro-Estoque'!A:G,1,FALSE)),"",VLOOKUP(A1246,'Cadastro-Estoque'!A:G,3,FALSE))</f>
        <v/>
      </c>
      <c r="I1246" s="209" t="str">
        <f>IF(A1246="","",INDEX(Boletim!F1255:F1364,IFERROR(MATCH(Saidas!A1246,'Cadastro-Estoque'!A1254:A1363,0)," ")))</f>
        <v/>
      </c>
    </row>
    <row r="1247" spans="5:9" ht="18.75" customHeight="1" x14ac:dyDescent="0.25">
      <c r="E1247" s="2" t="str">
        <f t="shared" si="22"/>
        <v/>
      </c>
      <c r="F1247" s="2" t="str">
        <f>IF(ISBLANK(A1247),"",IF(ISERROR(VLOOKUP(A1247,'Cadastro-Estoque'!A:G,1,FALSE)),"Produto não cadastrado",VLOOKUP(A1247,'Cadastro-Estoque'!A:G,4,FALSE)))</f>
        <v/>
      </c>
      <c r="G1247" s="2" t="str">
        <f>IF(ISBLANK(A1247),"",IF(ISERROR(VLOOKUP(A1247,'Cadastro-Estoque'!A:G,1,FALSE)),"Produto não cadastrado",VLOOKUP(A1247,'Cadastro-Estoque'!A:G,2,FALSE)))</f>
        <v/>
      </c>
      <c r="H1247" s="2" t="str">
        <f>IF(ISERROR(VLOOKUP(A1247,'Cadastro-Estoque'!A:G,1,FALSE)),"",VLOOKUP(A1247,'Cadastro-Estoque'!A:G,3,FALSE))</f>
        <v/>
      </c>
      <c r="I1247" s="209" t="str">
        <f>IF(A1247="","",INDEX(Boletim!F1256:F1365,IFERROR(MATCH(Saidas!A1247,'Cadastro-Estoque'!A1255:A1364,0)," ")))</f>
        <v/>
      </c>
    </row>
    <row r="1248" spans="5:9" ht="18.75" customHeight="1" x14ac:dyDescent="0.25">
      <c r="E1248" s="2" t="str">
        <f t="shared" si="22"/>
        <v/>
      </c>
      <c r="F1248" s="2" t="str">
        <f>IF(ISBLANK(A1248),"",IF(ISERROR(VLOOKUP(A1248,'Cadastro-Estoque'!A:G,1,FALSE)),"Produto não cadastrado",VLOOKUP(A1248,'Cadastro-Estoque'!A:G,4,FALSE)))</f>
        <v/>
      </c>
      <c r="G1248" s="2" t="str">
        <f>IF(ISBLANK(A1248),"",IF(ISERROR(VLOOKUP(A1248,'Cadastro-Estoque'!A:G,1,FALSE)),"Produto não cadastrado",VLOOKUP(A1248,'Cadastro-Estoque'!A:G,2,FALSE)))</f>
        <v/>
      </c>
      <c r="H1248" s="2" t="str">
        <f>IF(ISERROR(VLOOKUP(A1248,'Cadastro-Estoque'!A:G,1,FALSE)),"",VLOOKUP(A1248,'Cadastro-Estoque'!A:G,3,FALSE))</f>
        <v/>
      </c>
      <c r="I1248" s="209" t="str">
        <f>IF(A1248="","",INDEX(Boletim!F1257:F1366,IFERROR(MATCH(Saidas!A1248,'Cadastro-Estoque'!A1256:A1365,0)," ")))</f>
        <v/>
      </c>
    </row>
    <row r="1249" spans="5:9" ht="18.75" customHeight="1" x14ac:dyDescent="0.25">
      <c r="E1249" s="2" t="str">
        <f t="shared" si="22"/>
        <v/>
      </c>
      <c r="F1249" s="2" t="str">
        <f>IF(ISBLANK(A1249),"",IF(ISERROR(VLOOKUP(A1249,'Cadastro-Estoque'!A:G,1,FALSE)),"Produto não cadastrado",VLOOKUP(A1249,'Cadastro-Estoque'!A:G,4,FALSE)))</f>
        <v/>
      </c>
      <c r="G1249" s="2" t="str">
        <f>IF(ISBLANK(A1249),"",IF(ISERROR(VLOOKUP(A1249,'Cadastro-Estoque'!A:G,1,FALSE)),"Produto não cadastrado",VLOOKUP(A1249,'Cadastro-Estoque'!A:G,2,FALSE)))</f>
        <v/>
      </c>
      <c r="H1249" s="2" t="str">
        <f>IF(ISERROR(VLOOKUP(A1249,'Cadastro-Estoque'!A:G,1,FALSE)),"",VLOOKUP(A1249,'Cadastro-Estoque'!A:G,3,FALSE))</f>
        <v/>
      </c>
      <c r="I1249" s="209" t="str">
        <f>IF(A1249="","",INDEX(Boletim!F1258:F1367,IFERROR(MATCH(Saidas!A1249,'Cadastro-Estoque'!A1257:A1366,0)," ")))</f>
        <v/>
      </c>
    </row>
    <row r="1250" spans="5:9" ht="18.75" customHeight="1" x14ac:dyDescent="0.25">
      <c r="E1250" s="2" t="str">
        <f t="shared" si="22"/>
        <v/>
      </c>
      <c r="F1250" s="2" t="str">
        <f>IF(ISBLANK(A1250),"",IF(ISERROR(VLOOKUP(A1250,'Cadastro-Estoque'!A:G,1,FALSE)),"Produto não cadastrado",VLOOKUP(A1250,'Cadastro-Estoque'!A:G,4,FALSE)))</f>
        <v/>
      </c>
      <c r="G1250" s="2" t="str">
        <f>IF(ISBLANK(A1250),"",IF(ISERROR(VLOOKUP(A1250,'Cadastro-Estoque'!A:G,1,FALSE)),"Produto não cadastrado",VLOOKUP(A1250,'Cadastro-Estoque'!A:G,2,FALSE)))</f>
        <v/>
      </c>
      <c r="H1250" s="2" t="str">
        <f>IF(ISERROR(VLOOKUP(A1250,'Cadastro-Estoque'!A:G,1,FALSE)),"",VLOOKUP(A1250,'Cadastro-Estoque'!A:G,3,FALSE))</f>
        <v/>
      </c>
      <c r="I1250" s="209" t="str">
        <f>IF(A1250="","",INDEX(Boletim!F1259:F1368,IFERROR(MATCH(Saidas!A1250,'Cadastro-Estoque'!A1258:A1367,0)," ")))</f>
        <v/>
      </c>
    </row>
    <row r="1251" spans="5:9" ht="18.75" customHeight="1" x14ac:dyDescent="0.25">
      <c r="E1251" s="2" t="str">
        <f t="shared" si="22"/>
        <v/>
      </c>
      <c r="F1251" s="2" t="str">
        <f>IF(ISBLANK(A1251),"",IF(ISERROR(VLOOKUP(A1251,'Cadastro-Estoque'!A:G,1,FALSE)),"Produto não cadastrado",VLOOKUP(A1251,'Cadastro-Estoque'!A:G,4,FALSE)))</f>
        <v/>
      </c>
      <c r="G1251" s="2" t="str">
        <f>IF(ISBLANK(A1251),"",IF(ISERROR(VLOOKUP(A1251,'Cadastro-Estoque'!A:G,1,FALSE)),"Produto não cadastrado",VLOOKUP(A1251,'Cadastro-Estoque'!A:G,2,FALSE)))</f>
        <v/>
      </c>
      <c r="H1251" s="2" t="str">
        <f>IF(ISERROR(VLOOKUP(A1251,'Cadastro-Estoque'!A:G,1,FALSE)),"",VLOOKUP(A1251,'Cadastro-Estoque'!A:G,3,FALSE))</f>
        <v/>
      </c>
      <c r="I1251" s="209" t="str">
        <f>IF(A1251="","",INDEX(Boletim!F1260:F1369,IFERROR(MATCH(Saidas!A1251,'Cadastro-Estoque'!A1259:A1368,0)," ")))</f>
        <v/>
      </c>
    </row>
    <row r="1252" spans="5:9" ht="18.75" customHeight="1" x14ac:dyDescent="0.25">
      <c r="E1252" s="2" t="str">
        <f t="shared" si="22"/>
        <v/>
      </c>
      <c r="F1252" s="2" t="str">
        <f>IF(ISBLANK(A1252),"",IF(ISERROR(VLOOKUP(A1252,'Cadastro-Estoque'!A:G,1,FALSE)),"Produto não cadastrado",VLOOKUP(A1252,'Cadastro-Estoque'!A:G,4,FALSE)))</f>
        <v/>
      </c>
      <c r="G1252" s="2" t="str">
        <f>IF(ISBLANK(A1252),"",IF(ISERROR(VLOOKUP(A1252,'Cadastro-Estoque'!A:G,1,FALSE)),"Produto não cadastrado",VLOOKUP(A1252,'Cadastro-Estoque'!A:G,2,FALSE)))</f>
        <v/>
      </c>
      <c r="H1252" s="2" t="str">
        <f>IF(ISERROR(VLOOKUP(A1252,'Cadastro-Estoque'!A:G,1,FALSE)),"",VLOOKUP(A1252,'Cadastro-Estoque'!A:G,3,FALSE))</f>
        <v/>
      </c>
      <c r="I1252" s="209" t="str">
        <f>IF(A1252="","",INDEX(Boletim!F1261:F1370,IFERROR(MATCH(Saidas!A1252,'Cadastro-Estoque'!A1260:A1369,0)," ")))</f>
        <v/>
      </c>
    </row>
    <row r="1253" spans="5:9" ht="18.75" customHeight="1" x14ac:dyDescent="0.25">
      <c r="E1253" s="2" t="str">
        <f t="shared" si="22"/>
        <v/>
      </c>
      <c r="F1253" s="2" t="str">
        <f>IF(ISBLANK(A1253),"",IF(ISERROR(VLOOKUP(A1253,'Cadastro-Estoque'!A:G,1,FALSE)),"Produto não cadastrado",VLOOKUP(A1253,'Cadastro-Estoque'!A:G,4,FALSE)))</f>
        <v/>
      </c>
      <c r="G1253" s="2" t="str">
        <f>IF(ISBLANK(A1253),"",IF(ISERROR(VLOOKUP(A1253,'Cadastro-Estoque'!A:G,1,FALSE)),"Produto não cadastrado",VLOOKUP(A1253,'Cadastro-Estoque'!A:G,2,FALSE)))</f>
        <v/>
      </c>
      <c r="H1253" s="2" t="str">
        <f>IF(ISERROR(VLOOKUP(A1253,'Cadastro-Estoque'!A:G,1,FALSE)),"",VLOOKUP(A1253,'Cadastro-Estoque'!A:G,3,FALSE))</f>
        <v/>
      </c>
      <c r="I1253" s="209" t="str">
        <f>IF(A1253="","",INDEX(Boletim!F1262:F1371,IFERROR(MATCH(Saidas!A1253,'Cadastro-Estoque'!A1261:A1370,0)," ")))</f>
        <v/>
      </c>
    </row>
    <row r="1254" spans="5:9" ht="18.75" customHeight="1" x14ac:dyDescent="0.25">
      <c r="E1254" s="2" t="str">
        <f t="shared" si="22"/>
        <v/>
      </c>
      <c r="F1254" s="2" t="str">
        <f>IF(ISBLANK(A1254),"",IF(ISERROR(VLOOKUP(A1254,'Cadastro-Estoque'!A:G,1,FALSE)),"Produto não cadastrado",VLOOKUP(A1254,'Cadastro-Estoque'!A:G,4,FALSE)))</f>
        <v/>
      </c>
      <c r="G1254" s="2" t="str">
        <f>IF(ISBLANK(A1254),"",IF(ISERROR(VLOOKUP(A1254,'Cadastro-Estoque'!A:G,1,FALSE)),"Produto não cadastrado",VLOOKUP(A1254,'Cadastro-Estoque'!A:G,2,FALSE)))</f>
        <v/>
      </c>
      <c r="H1254" s="2" t="str">
        <f>IF(ISERROR(VLOOKUP(A1254,'Cadastro-Estoque'!A:G,1,FALSE)),"",VLOOKUP(A1254,'Cadastro-Estoque'!A:G,3,FALSE))</f>
        <v/>
      </c>
      <c r="I1254" s="209" t="str">
        <f>IF(A1254="","",INDEX(Boletim!F1263:F1372,IFERROR(MATCH(Saidas!A1254,'Cadastro-Estoque'!A1262:A1371,0)," ")))</f>
        <v/>
      </c>
    </row>
    <row r="1255" spans="5:9" ht="18.75" customHeight="1" x14ac:dyDescent="0.25">
      <c r="E1255" s="2" t="str">
        <f t="shared" si="22"/>
        <v/>
      </c>
      <c r="F1255" s="2" t="str">
        <f>IF(ISBLANK(A1255),"",IF(ISERROR(VLOOKUP(A1255,'Cadastro-Estoque'!A:G,1,FALSE)),"Produto não cadastrado",VLOOKUP(A1255,'Cadastro-Estoque'!A:G,4,FALSE)))</f>
        <v/>
      </c>
      <c r="G1255" s="2" t="str">
        <f>IF(ISBLANK(A1255),"",IF(ISERROR(VLOOKUP(A1255,'Cadastro-Estoque'!A:G,1,FALSE)),"Produto não cadastrado",VLOOKUP(A1255,'Cadastro-Estoque'!A:G,2,FALSE)))</f>
        <v/>
      </c>
      <c r="H1255" s="2" t="str">
        <f>IF(ISERROR(VLOOKUP(A1255,'Cadastro-Estoque'!A:G,1,FALSE)),"",VLOOKUP(A1255,'Cadastro-Estoque'!A:G,3,FALSE))</f>
        <v/>
      </c>
      <c r="I1255" s="209" t="str">
        <f>IF(A1255="","",INDEX(Boletim!F1264:F1373,IFERROR(MATCH(Saidas!A1255,'Cadastro-Estoque'!A1263:A1372,0)," ")))</f>
        <v/>
      </c>
    </row>
    <row r="1256" spans="5:9" ht="18.75" customHeight="1" x14ac:dyDescent="0.25">
      <c r="E1256" s="2" t="str">
        <f t="shared" si="22"/>
        <v/>
      </c>
      <c r="F1256" s="2" t="str">
        <f>IF(ISBLANK(A1256),"",IF(ISERROR(VLOOKUP(A1256,'Cadastro-Estoque'!A:G,1,FALSE)),"Produto não cadastrado",VLOOKUP(A1256,'Cadastro-Estoque'!A:G,4,FALSE)))</f>
        <v/>
      </c>
      <c r="G1256" s="2" t="str">
        <f>IF(ISBLANK(A1256),"",IF(ISERROR(VLOOKUP(A1256,'Cadastro-Estoque'!A:G,1,FALSE)),"Produto não cadastrado",VLOOKUP(A1256,'Cadastro-Estoque'!A:G,2,FALSE)))</f>
        <v/>
      </c>
      <c r="H1256" s="2" t="str">
        <f>IF(ISERROR(VLOOKUP(A1256,'Cadastro-Estoque'!A:G,1,FALSE)),"",VLOOKUP(A1256,'Cadastro-Estoque'!A:G,3,FALSE))</f>
        <v/>
      </c>
      <c r="I1256" s="209" t="str">
        <f>IF(A1256="","",INDEX(Boletim!F1265:F1374,IFERROR(MATCH(Saidas!A1256,'Cadastro-Estoque'!A1264:A1373,0)," ")))</f>
        <v/>
      </c>
    </row>
    <row r="1257" spans="5:9" ht="18.75" customHeight="1" x14ac:dyDescent="0.25">
      <c r="E1257" s="2" t="str">
        <f t="shared" si="22"/>
        <v/>
      </c>
      <c r="F1257" s="2" t="str">
        <f>IF(ISBLANK(A1257),"",IF(ISERROR(VLOOKUP(A1257,'Cadastro-Estoque'!A:G,1,FALSE)),"Produto não cadastrado",VLOOKUP(A1257,'Cadastro-Estoque'!A:G,4,FALSE)))</f>
        <v/>
      </c>
      <c r="G1257" s="2" t="str">
        <f>IF(ISBLANK(A1257),"",IF(ISERROR(VLOOKUP(A1257,'Cadastro-Estoque'!A:G,1,FALSE)),"Produto não cadastrado",VLOOKUP(A1257,'Cadastro-Estoque'!A:G,2,FALSE)))</f>
        <v/>
      </c>
      <c r="H1257" s="2" t="str">
        <f>IF(ISERROR(VLOOKUP(A1257,'Cadastro-Estoque'!A:G,1,FALSE)),"",VLOOKUP(A1257,'Cadastro-Estoque'!A:G,3,FALSE))</f>
        <v/>
      </c>
      <c r="I1257" s="209" t="str">
        <f>IF(A1257="","",INDEX(Boletim!F1266:F1375,IFERROR(MATCH(Saidas!A1257,'Cadastro-Estoque'!A1265:A1374,0)," ")))</f>
        <v/>
      </c>
    </row>
    <row r="1258" spans="5:9" ht="18.75" customHeight="1" x14ac:dyDescent="0.25">
      <c r="E1258" s="2" t="str">
        <f t="shared" si="22"/>
        <v/>
      </c>
      <c r="F1258" s="2" t="str">
        <f>IF(ISBLANK(A1258),"",IF(ISERROR(VLOOKUP(A1258,'Cadastro-Estoque'!A:G,1,FALSE)),"Produto não cadastrado",VLOOKUP(A1258,'Cadastro-Estoque'!A:G,4,FALSE)))</f>
        <v/>
      </c>
      <c r="G1258" s="2" t="str">
        <f>IF(ISBLANK(A1258),"",IF(ISERROR(VLOOKUP(A1258,'Cadastro-Estoque'!A:G,1,FALSE)),"Produto não cadastrado",VLOOKUP(A1258,'Cadastro-Estoque'!A:G,2,FALSE)))</f>
        <v/>
      </c>
      <c r="H1258" s="2" t="str">
        <f>IF(ISERROR(VLOOKUP(A1258,'Cadastro-Estoque'!A:G,1,FALSE)),"",VLOOKUP(A1258,'Cadastro-Estoque'!A:G,3,FALSE))</f>
        <v/>
      </c>
      <c r="I1258" s="209" t="str">
        <f>IF(A1258="","",INDEX(Boletim!F1267:F1376,IFERROR(MATCH(Saidas!A1258,'Cadastro-Estoque'!A1266:A1375,0)," ")))</f>
        <v/>
      </c>
    </row>
    <row r="1259" spans="5:9" ht="18.75" customHeight="1" x14ac:dyDescent="0.25">
      <c r="E1259" s="2" t="str">
        <f t="shared" si="22"/>
        <v/>
      </c>
      <c r="F1259" s="2" t="str">
        <f>IF(ISBLANK(A1259),"",IF(ISERROR(VLOOKUP(A1259,'Cadastro-Estoque'!A:G,1,FALSE)),"Produto não cadastrado",VLOOKUP(A1259,'Cadastro-Estoque'!A:G,4,FALSE)))</f>
        <v/>
      </c>
      <c r="G1259" s="2" t="str">
        <f>IF(ISBLANK(A1259),"",IF(ISERROR(VLOOKUP(A1259,'Cadastro-Estoque'!A:G,1,FALSE)),"Produto não cadastrado",VLOOKUP(A1259,'Cadastro-Estoque'!A:G,2,FALSE)))</f>
        <v/>
      </c>
      <c r="H1259" s="2" t="str">
        <f>IF(ISERROR(VLOOKUP(A1259,'Cadastro-Estoque'!A:G,1,FALSE)),"",VLOOKUP(A1259,'Cadastro-Estoque'!A:G,3,FALSE))</f>
        <v/>
      </c>
      <c r="I1259" s="209" t="str">
        <f>IF(A1259="","",INDEX(Boletim!F1268:F1377,IFERROR(MATCH(Saidas!A1259,'Cadastro-Estoque'!A1267:A1376,0)," ")))</f>
        <v/>
      </c>
    </row>
    <row r="1260" spans="5:9" ht="18.75" customHeight="1" x14ac:dyDescent="0.25">
      <c r="E1260" s="2" t="str">
        <f t="shared" si="22"/>
        <v/>
      </c>
      <c r="F1260" s="2" t="str">
        <f>IF(ISBLANK(A1260),"",IF(ISERROR(VLOOKUP(A1260,'Cadastro-Estoque'!A:G,1,FALSE)),"Produto não cadastrado",VLOOKUP(A1260,'Cadastro-Estoque'!A:G,4,FALSE)))</f>
        <v/>
      </c>
      <c r="G1260" s="2" t="str">
        <f>IF(ISBLANK(A1260),"",IF(ISERROR(VLOOKUP(A1260,'Cadastro-Estoque'!A:G,1,FALSE)),"Produto não cadastrado",VLOOKUP(A1260,'Cadastro-Estoque'!A:G,2,FALSE)))</f>
        <v/>
      </c>
      <c r="H1260" s="2" t="str">
        <f>IF(ISERROR(VLOOKUP(A1260,'Cadastro-Estoque'!A:G,1,FALSE)),"",VLOOKUP(A1260,'Cadastro-Estoque'!A:G,3,FALSE))</f>
        <v/>
      </c>
      <c r="I1260" s="209" t="str">
        <f>IF(A1260="","",INDEX(Boletim!F1269:F1378,IFERROR(MATCH(Saidas!A1260,'Cadastro-Estoque'!A1268:A1377,0)," ")))</f>
        <v/>
      </c>
    </row>
    <row r="1261" spans="5:9" ht="18.75" customHeight="1" x14ac:dyDescent="0.25">
      <c r="E1261" s="2" t="str">
        <f t="shared" si="22"/>
        <v/>
      </c>
      <c r="F1261" s="2" t="str">
        <f>IF(ISBLANK(A1261),"",IF(ISERROR(VLOOKUP(A1261,'Cadastro-Estoque'!A:G,1,FALSE)),"Produto não cadastrado",VLOOKUP(A1261,'Cadastro-Estoque'!A:G,4,FALSE)))</f>
        <v/>
      </c>
      <c r="G1261" s="2" t="str">
        <f>IF(ISBLANK(A1261),"",IF(ISERROR(VLOOKUP(A1261,'Cadastro-Estoque'!A:G,1,FALSE)),"Produto não cadastrado",VLOOKUP(A1261,'Cadastro-Estoque'!A:G,2,FALSE)))</f>
        <v/>
      </c>
      <c r="H1261" s="2" t="str">
        <f>IF(ISERROR(VLOOKUP(A1261,'Cadastro-Estoque'!A:G,1,FALSE)),"",VLOOKUP(A1261,'Cadastro-Estoque'!A:G,3,FALSE))</f>
        <v/>
      </c>
      <c r="I1261" s="209" t="str">
        <f>IF(A1261="","",INDEX(Boletim!F1270:F1379,IFERROR(MATCH(Saidas!A1261,'Cadastro-Estoque'!A1269:A1378,0)," ")))</f>
        <v/>
      </c>
    </row>
    <row r="1262" spans="5:9" ht="18.75" customHeight="1" x14ac:dyDescent="0.25">
      <c r="E1262" s="2" t="str">
        <f t="shared" si="22"/>
        <v/>
      </c>
      <c r="F1262" s="2" t="str">
        <f>IF(ISBLANK(A1262),"",IF(ISERROR(VLOOKUP(A1262,'Cadastro-Estoque'!A:G,1,FALSE)),"Produto não cadastrado",VLOOKUP(A1262,'Cadastro-Estoque'!A:G,4,FALSE)))</f>
        <v/>
      </c>
      <c r="G1262" s="2" t="str">
        <f>IF(ISBLANK(A1262),"",IF(ISERROR(VLOOKUP(A1262,'Cadastro-Estoque'!A:G,1,FALSE)),"Produto não cadastrado",VLOOKUP(A1262,'Cadastro-Estoque'!A:G,2,FALSE)))</f>
        <v/>
      </c>
      <c r="H1262" s="2" t="str">
        <f>IF(ISERROR(VLOOKUP(A1262,'Cadastro-Estoque'!A:G,1,FALSE)),"",VLOOKUP(A1262,'Cadastro-Estoque'!A:G,3,FALSE))</f>
        <v/>
      </c>
      <c r="I1262" s="209" t="str">
        <f>IF(A1262="","",INDEX(Boletim!F1271:F1380,IFERROR(MATCH(Saidas!A1262,'Cadastro-Estoque'!A1270:A1379,0)," ")))</f>
        <v/>
      </c>
    </row>
    <row r="1263" spans="5:9" ht="18.75" customHeight="1" x14ac:dyDescent="0.25">
      <c r="E1263" s="2" t="str">
        <f t="shared" si="22"/>
        <v/>
      </c>
      <c r="F1263" s="2" t="str">
        <f>IF(ISBLANK(A1263),"",IF(ISERROR(VLOOKUP(A1263,'Cadastro-Estoque'!A:G,1,FALSE)),"Produto não cadastrado",VLOOKUP(A1263,'Cadastro-Estoque'!A:G,4,FALSE)))</f>
        <v/>
      </c>
      <c r="G1263" s="2" t="str">
        <f>IF(ISBLANK(A1263),"",IF(ISERROR(VLOOKUP(A1263,'Cadastro-Estoque'!A:G,1,FALSE)),"Produto não cadastrado",VLOOKUP(A1263,'Cadastro-Estoque'!A:G,2,FALSE)))</f>
        <v/>
      </c>
      <c r="H1263" s="2" t="str">
        <f>IF(ISERROR(VLOOKUP(A1263,'Cadastro-Estoque'!A:G,1,FALSE)),"",VLOOKUP(A1263,'Cadastro-Estoque'!A:G,3,FALSE))</f>
        <v/>
      </c>
      <c r="I1263" s="209" t="str">
        <f>IF(A1263="","",INDEX(Boletim!F1272:F1381,IFERROR(MATCH(Saidas!A1263,'Cadastro-Estoque'!A1271:A1380,0)," ")))</f>
        <v/>
      </c>
    </row>
    <row r="1264" spans="5:9" ht="18.75" customHeight="1" x14ac:dyDescent="0.25">
      <c r="E1264" s="2" t="str">
        <f t="shared" si="22"/>
        <v/>
      </c>
      <c r="F1264" s="2" t="str">
        <f>IF(ISBLANK(A1264),"",IF(ISERROR(VLOOKUP(A1264,'Cadastro-Estoque'!A:G,1,FALSE)),"Produto não cadastrado",VLOOKUP(A1264,'Cadastro-Estoque'!A:G,4,FALSE)))</f>
        <v/>
      </c>
      <c r="G1264" s="2" t="str">
        <f>IF(ISBLANK(A1264),"",IF(ISERROR(VLOOKUP(A1264,'Cadastro-Estoque'!A:G,1,FALSE)),"Produto não cadastrado",VLOOKUP(A1264,'Cadastro-Estoque'!A:G,2,FALSE)))</f>
        <v/>
      </c>
      <c r="H1264" s="2" t="str">
        <f>IF(ISERROR(VLOOKUP(A1264,'Cadastro-Estoque'!A:G,1,FALSE)),"",VLOOKUP(A1264,'Cadastro-Estoque'!A:G,3,FALSE))</f>
        <v/>
      </c>
      <c r="I1264" s="209" t="str">
        <f>IF(A1264="","",INDEX(Boletim!F1273:F1382,IFERROR(MATCH(Saidas!A1264,'Cadastro-Estoque'!A1272:A1381,0)," ")))</f>
        <v/>
      </c>
    </row>
    <row r="1265" spans="5:9" ht="18.75" customHeight="1" x14ac:dyDescent="0.25">
      <c r="E1265" s="2" t="str">
        <f t="shared" si="22"/>
        <v/>
      </c>
      <c r="F1265" s="2" t="str">
        <f>IF(ISBLANK(A1265),"",IF(ISERROR(VLOOKUP(A1265,'Cadastro-Estoque'!A:G,1,FALSE)),"Produto não cadastrado",VLOOKUP(A1265,'Cadastro-Estoque'!A:G,4,FALSE)))</f>
        <v/>
      </c>
      <c r="G1265" s="2" t="str">
        <f>IF(ISBLANK(A1265),"",IF(ISERROR(VLOOKUP(A1265,'Cadastro-Estoque'!A:G,1,FALSE)),"Produto não cadastrado",VLOOKUP(A1265,'Cadastro-Estoque'!A:G,2,FALSE)))</f>
        <v/>
      </c>
      <c r="H1265" s="2" t="str">
        <f>IF(ISERROR(VLOOKUP(A1265,'Cadastro-Estoque'!A:G,1,FALSE)),"",VLOOKUP(A1265,'Cadastro-Estoque'!A:G,3,FALSE))</f>
        <v/>
      </c>
      <c r="I1265" s="209" t="str">
        <f>IF(A1265="","",INDEX(Boletim!F1274:F1383,IFERROR(MATCH(Saidas!A1265,'Cadastro-Estoque'!A1273:A1382,0)," ")))</f>
        <v/>
      </c>
    </row>
    <row r="1266" spans="5:9" ht="18.75" customHeight="1" x14ac:dyDescent="0.25">
      <c r="E1266" s="2" t="str">
        <f t="shared" si="22"/>
        <v/>
      </c>
      <c r="F1266" s="2" t="str">
        <f>IF(ISBLANK(A1266),"",IF(ISERROR(VLOOKUP(A1266,'Cadastro-Estoque'!A:G,1,FALSE)),"Produto não cadastrado",VLOOKUP(A1266,'Cadastro-Estoque'!A:G,4,FALSE)))</f>
        <v/>
      </c>
      <c r="G1266" s="2" t="str">
        <f>IF(ISBLANK(A1266),"",IF(ISERROR(VLOOKUP(A1266,'Cadastro-Estoque'!A:G,1,FALSE)),"Produto não cadastrado",VLOOKUP(A1266,'Cadastro-Estoque'!A:G,2,FALSE)))</f>
        <v/>
      </c>
      <c r="H1266" s="2" t="str">
        <f>IF(ISERROR(VLOOKUP(A1266,'Cadastro-Estoque'!A:G,1,FALSE)),"",VLOOKUP(A1266,'Cadastro-Estoque'!A:G,3,FALSE))</f>
        <v/>
      </c>
      <c r="I1266" s="209" t="str">
        <f>IF(A1266="","",INDEX(Boletim!F1275:F1384,IFERROR(MATCH(Saidas!A1266,'Cadastro-Estoque'!A1274:A1383,0)," ")))</f>
        <v/>
      </c>
    </row>
    <row r="1267" spans="5:9" ht="18.75" customHeight="1" x14ac:dyDescent="0.25">
      <c r="E1267" s="2" t="str">
        <f t="shared" si="22"/>
        <v/>
      </c>
      <c r="F1267" s="2" t="str">
        <f>IF(ISBLANK(A1267),"",IF(ISERROR(VLOOKUP(A1267,'Cadastro-Estoque'!A:G,1,FALSE)),"Produto não cadastrado",VLOOKUP(A1267,'Cadastro-Estoque'!A:G,4,FALSE)))</f>
        <v/>
      </c>
      <c r="G1267" s="2" t="str">
        <f>IF(ISBLANK(A1267),"",IF(ISERROR(VLOOKUP(A1267,'Cadastro-Estoque'!A:G,1,FALSE)),"Produto não cadastrado",VLOOKUP(A1267,'Cadastro-Estoque'!A:G,2,FALSE)))</f>
        <v/>
      </c>
      <c r="H1267" s="2" t="str">
        <f>IF(ISERROR(VLOOKUP(A1267,'Cadastro-Estoque'!A:G,1,FALSE)),"",VLOOKUP(A1267,'Cadastro-Estoque'!A:G,3,FALSE))</f>
        <v/>
      </c>
      <c r="I1267" s="209" t="str">
        <f>IF(A1267="","",INDEX(Boletim!F1276:F1385,IFERROR(MATCH(Saidas!A1267,'Cadastro-Estoque'!A1275:A1384,0)," ")))</f>
        <v/>
      </c>
    </row>
    <row r="1268" spans="5:9" ht="18.75" customHeight="1" x14ac:dyDescent="0.25">
      <c r="E1268" s="2" t="str">
        <f t="shared" si="22"/>
        <v/>
      </c>
      <c r="F1268" s="2" t="str">
        <f>IF(ISBLANK(A1268),"",IF(ISERROR(VLOOKUP(A1268,'Cadastro-Estoque'!A:G,1,FALSE)),"Produto não cadastrado",VLOOKUP(A1268,'Cadastro-Estoque'!A:G,4,FALSE)))</f>
        <v/>
      </c>
      <c r="G1268" s="2" t="str">
        <f>IF(ISBLANK(A1268),"",IF(ISERROR(VLOOKUP(A1268,'Cadastro-Estoque'!A:G,1,FALSE)),"Produto não cadastrado",VLOOKUP(A1268,'Cadastro-Estoque'!A:G,2,FALSE)))</f>
        <v/>
      </c>
      <c r="H1268" s="2" t="str">
        <f>IF(ISERROR(VLOOKUP(A1268,'Cadastro-Estoque'!A:G,1,FALSE)),"",VLOOKUP(A1268,'Cadastro-Estoque'!A:G,3,FALSE))</f>
        <v/>
      </c>
      <c r="I1268" s="209" t="str">
        <f>IF(A1268="","",INDEX(Boletim!F1277:F1386,IFERROR(MATCH(Saidas!A1268,'Cadastro-Estoque'!A1276:A1385,0)," ")))</f>
        <v/>
      </c>
    </row>
    <row r="1269" spans="5:9" ht="18.75" customHeight="1" x14ac:dyDescent="0.25">
      <c r="E1269" s="2" t="str">
        <f t="shared" si="22"/>
        <v/>
      </c>
      <c r="F1269" s="2" t="str">
        <f>IF(ISBLANK(A1269),"",IF(ISERROR(VLOOKUP(A1269,'Cadastro-Estoque'!A:G,1,FALSE)),"Produto não cadastrado",VLOOKUP(A1269,'Cadastro-Estoque'!A:G,4,FALSE)))</f>
        <v/>
      </c>
      <c r="G1269" s="2" t="str">
        <f>IF(ISBLANK(A1269),"",IF(ISERROR(VLOOKUP(A1269,'Cadastro-Estoque'!A:G,1,FALSE)),"Produto não cadastrado",VLOOKUP(A1269,'Cadastro-Estoque'!A:G,2,FALSE)))</f>
        <v/>
      </c>
      <c r="H1269" s="2" t="str">
        <f>IF(ISERROR(VLOOKUP(A1269,'Cadastro-Estoque'!A:G,1,FALSE)),"",VLOOKUP(A1269,'Cadastro-Estoque'!A:G,3,FALSE))</f>
        <v/>
      </c>
      <c r="I1269" s="209" t="str">
        <f>IF(A1269="","",INDEX(Boletim!F1278:F1387,IFERROR(MATCH(Saidas!A1269,'Cadastro-Estoque'!A1277:A1386,0)," ")))</f>
        <v/>
      </c>
    </row>
    <row r="1270" spans="5:9" ht="18.75" customHeight="1" x14ac:dyDescent="0.25">
      <c r="E1270" s="2" t="str">
        <f t="shared" si="22"/>
        <v/>
      </c>
      <c r="F1270" s="2" t="str">
        <f>IF(ISBLANK(A1270),"",IF(ISERROR(VLOOKUP(A1270,'Cadastro-Estoque'!A:G,1,FALSE)),"Produto não cadastrado",VLOOKUP(A1270,'Cadastro-Estoque'!A:G,4,FALSE)))</f>
        <v/>
      </c>
      <c r="G1270" s="2" t="str">
        <f>IF(ISBLANK(A1270),"",IF(ISERROR(VLOOKUP(A1270,'Cadastro-Estoque'!A:G,1,FALSE)),"Produto não cadastrado",VLOOKUP(A1270,'Cadastro-Estoque'!A:G,2,FALSE)))</f>
        <v/>
      </c>
      <c r="H1270" s="2" t="str">
        <f>IF(ISERROR(VLOOKUP(A1270,'Cadastro-Estoque'!A:G,1,FALSE)),"",VLOOKUP(A1270,'Cadastro-Estoque'!A:G,3,FALSE))</f>
        <v/>
      </c>
      <c r="I1270" s="209" t="str">
        <f>IF(A1270="","",INDEX(Boletim!F1279:F1388,IFERROR(MATCH(Saidas!A1270,'Cadastro-Estoque'!A1278:A1387,0)," ")))</f>
        <v/>
      </c>
    </row>
    <row r="1271" spans="5:9" ht="18.75" customHeight="1" x14ac:dyDescent="0.25">
      <c r="E1271" s="2" t="str">
        <f t="shared" si="22"/>
        <v/>
      </c>
      <c r="F1271" s="2" t="str">
        <f>IF(ISBLANK(A1271),"",IF(ISERROR(VLOOKUP(A1271,'Cadastro-Estoque'!A:G,1,FALSE)),"Produto não cadastrado",VLOOKUP(A1271,'Cadastro-Estoque'!A:G,4,FALSE)))</f>
        <v/>
      </c>
      <c r="G1271" s="2" t="str">
        <f>IF(ISBLANK(A1271),"",IF(ISERROR(VLOOKUP(A1271,'Cadastro-Estoque'!A:G,1,FALSE)),"Produto não cadastrado",VLOOKUP(A1271,'Cadastro-Estoque'!A:G,2,FALSE)))</f>
        <v/>
      </c>
      <c r="H1271" s="2" t="str">
        <f>IF(ISERROR(VLOOKUP(A1271,'Cadastro-Estoque'!A:G,1,FALSE)),"",VLOOKUP(A1271,'Cadastro-Estoque'!A:G,3,FALSE))</f>
        <v/>
      </c>
      <c r="I1271" s="209" t="str">
        <f>IF(A1271="","",INDEX(Boletim!F1280:F1389,IFERROR(MATCH(Saidas!A1271,'Cadastro-Estoque'!A1279:A1388,0)," ")))</f>
        <v/>
      </c>
    </row>
    <row r="1272" spans="5:9" ht="18.75" customHeight="1" x14ac:dyDescent="0.25">
      <c r="E1272" s="2" t="str">
        <f t="shared" si="22"/>
        <v/>
      </c>
      <c r="F1272" s="2" t="str">
        <f>IF(ISBLANK(A1272),"",IF(ISERROR(VLOOKUP(A1272,'Cadastro-Estoque'!A:G,1,FALSE)),"Produto não cadastrado",VLOOKUP(A1272,'Cadastro-Estoque'!A:G,4,FALSE)))</f>
        <v/>
      </c>
      <c r="G1272" s="2" t="str">
        <f>IF(ISBLANK(A1272),"",IF(ISERROR(VLOOKUP(A1272,'Cadastro-Estoque'!A:G,1,FALSE)),"Produto não cadastrado",VLOOKUP(A1272,'Cadastro-Estoque'!A:G,2,FALSE)))</f>
        <v/>
      </c>
      <c r="H1272" s="2" t="str">
        <f>IF(ISERROR(VLOOKUP(A1272,'Cadastro-Estoque'!A:G,1,FALSE)),"",VLOOKUP(A1272,'Cadastro-Estoque'!A:G,3,FALSE))</f>
        <v/>
      </c>
      <c r="I1272" s="209" t="str">
        <f>IF(A1272="","",INDEX(Boletim!F1281:F1390,IFERROR(MATCH(Saidas!A1272,'Cadastro-Estoque'!A1280:A1389,0)," ")))</f>
        <v/>
      </c>
    </row>
    <row r="1273" spans="5:9" ht="18.75" customHeight="1" x14ac:dyDescent="0.25">
      <c r="E1273" s="2" t="str">
        <f t="shared" si="22"/>
        <v/>
      </c>
      <c r="F1273" s="2" t="str">
        <f>IF(ISBLANK(A1273),"",IF(ISERROR(VLOOKUP(A1273,'Cadastro-Estoque'!A:G,1,FALSE)),"Produto não cadastrado",VLOOKUP(A1273,'Cadastro-Estoque'!A:G,4,FALSE)))</f>
        <v/>
      </c>
      <c r="G1273" s="2" t="str">
        <f>IF(ISBLANK(A1273),"",IF(ISERROR(VLOOKUP(A1273,'Cadastro-Estoque'!A:G,1,FALSE)),"Produto não cadastrado",VLOOKUP(A1273,'Cadastro-Estoque'!A:G,2,FALSE)))</f>
        <v/>
      </c>
      <c r="H1273" s="2" t="str">
        <f>IF(ISERROR(VLOOKUP(A1273,'Cadastro-Estoque'!A:G,1,FALSE)),"",VLOOKUP(A1273,'Cadastro-Estoque'!A:G,3,FALSE))</f>
        <v/>
      </c>
      <c r="I1273" s="209" t="str">
        <f>IF(A1273="","",INDEX(Boletim!F1282:F1391,IFERROR(MATCH(Saidas!A1273,'Cadastro-Estoque'!A1281:A1390,0)," ")))</f>
        <v/>
      </c>
    </row>
    <row r="1274" spans="5:9" ht="18.75" customHeight="1" x14ac:dyDescent="0.25">
      <c r="E1274" s="2" t="str">
        <f t="shared" si="22"/>
        <v/>
      </c>
      <c r="F1274" s="2" t="str">
        <f>IF(ISBLANK(A1274),"",IF(ISERROR(VLOOKUP(A1274,'Cadastro-Estoque'!A:G,1,FALSE)),"Produto não cadastrado",VLOOKUP(A1274,'Cadastro-Estoque'!A:G,4,FALSE)))</f>
        <v/>
      </c>
      <c r="G1274" s="2" t="str">
        <f>IF(ISBLANK(A1274),"",IF(ISERROR(VLOOKUP(A1274,'Cadastro-Estoque'!A:G,1,FALSE)),"Produto não cadastrado",VLOOKUP(A1274,'Cadastro-Estoque'!A:G,2,FALSE)))</f>
        <v/>
      </c>
      <c r="H1274" s="2" t="str">
        <f>IF(ISERROR(VLOOKUP(A1274,'Cadastro-Estoque'!A:G,1,FALSE)),"",VLOOKUP(A1274,'Cadastro-Estoque'!A:G,3,FALSE))</f>
        <v/>
      </c>
      <c r="I1274" s="209" t="str">
        <f>IF(A1274="","",INDEX(Boletim!F1283:F1392,IFERROR(MATCH(Saidas!A1274,'Cadastro-Estoque'!A1282:A1391,0)," ")))</f>
        <v/>
      </c>
    </row>
    <row r="1275" spans="5:9" ht="18.75" customHeight="1" x14ac:dyDescent="0.25">
      <c r="E1275" s="2" t="str">
        <f t="shared" si="22"/>
        <v/>
      </c>
      <c r="F1275" s="2" t="str">
        <f>IF(ISBLANK(A1275),"",IF(ISERROR(VLOOKUP(A1275,'Cadastro-Estoque'!A:G,1,FALSE)),"Produto não cadastrado",VLOOKUP(A1275,'Cadastro-Estoque'!A:G,4,FALSE)))</f>
        <v/>
      </c>
      <c r="G1275" s="2" t="str">
        <f>IF(ISBLANK(A1275),"",IF(ISERROR(VLOOKUP(A1275,'Cadastro-Estoque'!A:G,1,FALSE)),"Produto não cadastrado",VLOOKUP(A1275,'Cadastro-Estoque'!A:G,2,FALSE)))</f>
        <v/>
      </c>
      <c r="H1275" s="2" t="str">
        <f>IF(ISERROR(VLOOKUP(A1275,'Cadastro-Estoque'!A:G,1,FALSE)),"",VLOOKUP(A1275,'Cadastro-Estoque'!A:G,3,FALSE))</f>
        <v/>
      </c>
      <c r="I1275" s="209" t="str">
        <f>IF(A1275="","",INDEX(Boletim!F1284:F1393,IFERROR(MATCH(Saidas!A1275,'Cadastro-Estoque'!A1283:A1392,0)," ")))</f>
        <v/>
      </c>
    </row>
    <row r="1276" spans="5:9" ht="18.75" customHeight="1" x14ac:dyDescent="0.25">
      <c r="E1276" s="2" t="str">
        <f t="shared" si="22"/>
        <v/>
      </c>
      <c r="F1276" s="2" t="str">
        <f>IF(ISBLANK(A1276),"",IF(ISERROR(VLOOKUP(A1276,'Cadastro-Estoque'!A:G,1,FALSE)),"Produto não cadastrado",VLOOKUP(A1276,'Cadastro-Estoque'!A:G,4,FALSE)))</f>
        <v/>
      </c>
      <c r="G1276" s="2" t="str">
        <f>IF(ISBLANK(A1276),"",IF(ISERROR(VLOOKUP(A1276,'Cadastro-Estoque'!A:G,1,FALSE)),"Produto não cadastrado",VLOOKUP(A1276,'Cadastro-Estoque'!A:G,2,FALSE)))</f>
        <v/>
      </c>
      <c r="H1276" s="2" t="str">
        <f>IF(ISERROR(VLOOKUP(A1276,'Cadastro-Estoque'!A:G,1,FALSE)),"",VLOOKUP(A1276,'Cadastro-Estoque'!A:G,3,FALSE))</f>
        <v/>
      </c>
      <c r="I1276" s="209" t="str">
        <f>IF(A1276="","",INDEX(Boletim!F1285:F1394,IFERROR(MATCH(Saidas!A1276,'Cadastro-Estoque'!A1284:A1393,0)," ")))</f>
        <v/>
      </c>
    </row>
    <row r="1277" spans="5:9" ht="18.75" customHeight="1" x14ac:dyDescent="0.25">
      <c r="E1277" s="2" t="str">
        <f t="shared" si="22"/>
        <v/>
      </c>
      <c r="F1277" s="2" t="str">
        <f>IF(ISBLANK(A1277),"",IF(ISERROR(VLOOKUP(A1277,'Cadastro-Estoque'!A:G,1,FALSE)),"Produto não cadastrado",VLOOKUP(A1277,'Cadastro-Estoque'!A:G,4,FALSE)))</f>
        <v/>
      </c>
      <c r="G1277" s="2" t="str">
        <f>IF(ISBLANK(A1277),"",IF(ISERROR(VLOOKUP(A1277,'Cadastro-Estoque'!A:G,1,FALSE)),"Produto não cadastrado",VLOOKUP(A1277,'Cadastro-Estoque'!A:G,2,FALSE)))</f>
        <v/>
      </c>
      <c r="H1277" s="2" t="str">
        <f>IF(ISERROR(VLOOKUP(A1277,'Cadastro-Estoque'!A:G,1,FALSE)),"",VLOOKUP(A1277,'Cadastro-Estoque'!A:G,3,FALSE))</f>
        <v/>
      </c>
      <c r="I1277" s="209" t="str">
        <f>IF(A1277="","",INDEX(Boletim!F1286:F1395,IFERROR(MATCH(Saidas!A1277,'Cadastro-Estoque'!A1285:A1394,0)," ")))</f>
        <v/>
      </c>
    </row>
    <row r="1278" spans="5:9" ht="18.75" customHeight="1" x14ac:dyDescent="0.25">
      <c r="E1278" s="2" t="str">
        <f t="shared" si="22"/>
        <v/>
      </c>
      <c r="F1278" s="2" t="str">
        <f>IF(ISBLANK(A1278),"",IF(ISERROR(VLOOKUP(A1278,'Cadastro-Estoque'!A:G,1,FALSE)),"Produto não cadastrado",VLOOKUP(A1278,'Cadastro-Estoque'!A:G,4,FALSE)))</f>
        <v/>
      </c>
      <c r="G1278" s="2" t="str">
        <f>IF(ISBLANK(A1278),"",IF(ISERROR(VLOOKUP(A1278,'Cadastro-Estoque'!A:G,1,FALSE)),"Produto não cadastrado",VLOOKUP(A1278,'Cadastro-Estoque'!A:G,2,FALSE)))</f>
        <v/>
      </c>
      <c r="H1278" s="2" t="str">
        <f>IF(ISERROR(VLOOKUP(A1278,'Cadastro-Estoque'!A:G,1,FALSE)),"",VLOOKUP(A1278,'Cadastro-Estoque'!A:G,3,FALSE))</f>
        <v/>
      </c>
      <c r="I1278" s="209" t="str">
        <f>IF(A1278="","",INDEX(Boletim!F1287:F1396,IFERROR(MATCH(Saidas!A1278,'Cadastro-Estoque'!A1286:A1395,0)," ")))</f>
        <v/>
      </c>
    </row>
    <row r="1279" spans="5:9" ht="18.75" customHeight="1" x14ac:dyDescent="0.25">
      <c r="E1279" s="2" t="str">
        <f t="shared" si="22"/>
        <v/>
      </c>
      <c r="F1279" s="2" t="str">
        <f>IF(ISBLANK(A1279),"",IF(ISERROR(VLOOKUP(A1279,'Cadastro-Estoque'!A:G,1,FALSE)),"Produto não cadastrado",VLOOKUP(A1279,'Cadastro-Estoque'!A:G,4,FALSE)))</f>
        <v/>
      </c>
      <c r="G1279" s="2" t="str">
        <f>IF(ISBLANK(A1279),"",IF(ISERROR(VLOOKUP(A1279,'Cadastro-Estoque'!A:G,1,FALSE)),"Produto não cadastrado",VLOOKUP(A1279,'Cadastro-Estoque'!A:G,2,FALSE)))</f>
        <v/>
      </c>
      <c r="H1279" s="2" t="str">
        <f>IF(ISERROR(VLOOKUP(A1279,'Cadastro-Estoque'!A:G,1,FALSE)),"",VLOOKUP(A1279,'Cadastro-Estoque'!A:G,3,FALSE))</f>
        <v/>
      </c>
      <c r="I1279" s="209" t="str">
        <f>IF(A1279="","",INDEX(Boletim!F1288:F1397,IFERROR(MATCH(Saidas!A1279,'Cadastro-Estoque'!A1287:A1396,0)," ")))</f>
        <v/>
      </c>
    </row>
    <row r="1280" spans="5:9" ht="18.75" customHeight="1" x14ac:dyDescent="0.25">
      <c r="E1280" s="2" t="str">
        <f t="shared" si="22"/>
        <v/>
      </c>
      <c r="F1280" s="2" t="str">
        <f>IF(ISBLANK(A1280),"",IF(ISERROR(VLOOKUP(A1280,'Cadastro-Estoque'!A:G,1,FALSE)),"Produto não cadastrado",VLOOKUP(A1280,'Cadastro-Estoque'!A:G,4,FALSE)))</f>
        <v/>
      </c>
      <c r="G1280" s="2" t="str">
        <f>IF(ISBLANK(A1280),"",IF(ISERROR(VLOOKUP(A1280,'Cadastro-Estoque'!A:G,1,FALSE)),"Produto não cadastrado",VLOOKUP(A1280,'Cadastro-Estoque'!A:G,2,FALSE)))</f>
        <v/>
      </c>
      <c r="H1280" s="2" t="str">
        <f>IF(ISERROR(VLOOKUP(A1280,'Cadastro-Estoque'!A:G,1,FALSE)),"",VLOOKUP(A1280,'Cadastro-Estoque'!A:G,3,FALSE))</f>
        <v/>
      </c>
      <c r="I1280" s="209" t="str">
        <f>IF(A1280="","",INDEX(Boletim!F1289:F1398,IFERROR(MATCH(Saidas!A1280,'Cadastro-Estoque'!A1288:A1397,0)," ")))</f>
        <v/>
      </c>
    </row>
    <row r="1281" spans="5:9" ht="18.75" customHeight="1" x14ac:dyDescent="0.25">
      <c r="E1281" s="2" t="str">
        <f t="shared" si="22"/>
        <v/>
      </c>
      <c r="F1281" s="2" t="str">
        <f>IF(ISBLANK(A1281),"",IF(ISERROR(VLOOKUP(A1281,'Cadastro-Estoque'!A:G,1,FALSE)),"Produto não cadastrado",VLOOKUP(A1281,'Cadastro-Estoque'!A:G,4,FALSE)))</f>
        <v/>
      </c>
      <c r="G1281" s="2" t="str">
        <f>IF(ISBLANK(A1281),"",IF(ISERROR(VLOOKUP(A1281,'Cadastro-Estoque'!A:G,1,FALSE)),"Produto não cadastrado",VLOOKUP(A1281,'Cadastro-Estoque'!A:G,2,FALSE)))</f>
        <v/>
      </c>
      <c r="H1281" s="2" t="str">
        <f>IF(ISERROR(VLOOKUP(A1281,'Cadastro-Estoque'!A:G,1,FALSE)),"",VLOOKUP(A1281,'Cadastro-Estoque'!A:G,3,FALSE))</f>
        <v/>
      </c>
      <c r="I1281" s="209" t="str">
        <f>IF(A1281="","",INDEX(Boletim!F1290:F1399,IFERROR(MATCH(Saidas!A1281,'Cadastro-Estoque'!A1289:A1398,0)," ")))</f>
        <v/>
      </c>
    </row>
    <row r="1282" spans="5:9" ht="18.75" customHeight="1" x14ac:dyDescent="0.25">
      <c r="E1282" s="2" t="str">
        <f t="shared" si="22"/>
        <v/>
      </c>
      <c r="F1282" s="2" t="str">
        <f>IF(ISBLANK(A1282),"",IF(ISERROR(VLOOKUP(A1282,'Cadastro-Estoque'!A:G,1,FALSE)),"Produto não cadastrado",VLOOKUP(A1282,'Cadastro-Estoque'!A:G,4,FALSE)))</f>
        <v/>
      </c>
      <c r="G1282" s="2" t="str">
        <f>IF(ISBLANK(A1282),"",IF(ISERROR(VLOOKUP(A1282,'Cadastro-Estoque'!A:G,1,FALSE)),"Produto não cadastrado",VLOOKUP(A1282,'Cadastro-Estoque'!A:G,2,FALSE)))</f>
        <v/>
      </c>
      <c r="H1282" s="2" t="str">
        <f>IF(ISERROR(VLOOKUP(A1282,'Cadastro-Estoque'!A:G,1,FALSE)),"",VLOOKUP(A1282,'Cadastro-Estoque'!A:G,3,FALSE))</f>
        <v/>
      </c>
      <c r="I1282" s="209" t="str">
        <f>IF(A1282="","",INDEX(Boletim!F1291:F1400,IFERROR(MATCH(Saidas!A1282,'Cadastro-Estoque'!A1290:A1399,0)," ")))</f>
        <v/>
      </c>
    </row>
    <row r="1283" spans="5:9" ht="18.75" customHeight="1" x14ac:dyDescent="0.25">
      <c r="E1283" s="2" t="str">
        <f t="shared" si="22"/>
        <v/>
      </c>
      <c r="F1283" s="2" t="str">
        <f>IF(ISBLANK(A1283),"",IF(ISERROR(VLOOKUP(A1283,'Cadastro-Estoque'!A:G,1,FALSE)),"Produto não cadastrado",VLOOKUP(A1283,'Cadastro-Estoque'!A:G,4,FALSE)))</f>
        <v/>
      </c>
      <c r="G1283" s="2" t="str">
        <f>IF(ISBLANK(A1283),"",IF(ISERROR(VLOOKUP(A1283,'Cadastro-Estoque'!A:G,1,FALSE)),"Produto não cadastrado",VLOOKUP(A1283,'Cadastro-Estoque'!A:G,2,FALSE)))</f>
        <v/>
      </c>
      <c r="H1283" s="2" t="str">
        <f>IF(ISERROR(VLOOKUP(A1283,'Cadastro-Estoque'!A:G,1,FALSE)),"",VLOOKUP(A1283,'Cadastro-Estoque'!A:G,3,FALSE))</f>
        <v/>
      </c>
      <c r="I1283" s="209" t="str">
        <f>IF(A1283="","",INDEX(Boletim!F1292:F1401,IFERROR(MATCH(Saidas!A1283,'Cadastro-Estoque'!A1291:A1400,0)," ")))</f>
        <v/>
      </c>
    </row>
    <row r="1284" spans="5:9" ht="18.75" customHeight="1" x14ac:dyDescent="0.25">
      <c r="E1284" s="2" t="str">
        <f t="shared" ref="E1284:E1347" si="23">IF(ISBLANK(A1284),"",C1284*D1284)</f>
        <v/>
      </c>
      <c r="F1284" s="2" t="str">
        <f>IF(ISBLANK(A1284),"",IF(ISERROR(VLOOKUP(A1284,'Cadastro-Estoque'!A:G,1,FALSE)),"Produto não cadastrado",VLOOKUP(A1284,'Cadastro-Estoque'!A:G,4,FALSE)))</f>
        <v/>
      </c>
      <c r="G1284" s="2" t="str">
        <f>IF(ISBLANK(A1284),"",IF(ISERROR(VLOOKUP(A1284,'Cadastro-Estoque'!A:G,1,FALSE)),"Produto não cadastrado",VLOOKUP(A1284,'Cadastro-Estoque'!A:G,2,FALSE)))</f>
        <v/>
      </c>
      <c r="H1284" s="2" t="str">
        <f>IF(ISERROR(VLOOKUP(A1284,'Cadastro-Estoque'!A:G,1,FALSE)),"",VLOOKUP(A1284,'Cadastro-Estoque'!A:G,3,FALSE))</f>
        <v/>
      </c>
      <c r="I1284" s="209" t="str">
        <f>IF(A1284="","",INDEX(Boletim!F1293:F1402,IFERROR(MATCH(Saidas!A1284,'Cadastro-Estoque'!A1292:A1401,0)," ")))</f>
        <v/>
      </c>
    </row>
    <row r="1285" spans="5:9" ht="18.75" customHeight="1" x14ac:dyDescent="0.25">
      <c r="E1285" s="2" t="str">
        <f t="shared" si="23"/>
        <v/>
      </c>
      <c r="F1285" s="2" t="str">
        <f>IF(ISBLANK(A1285),"",IF(ISERROR(VLOOKUP(A1285,'Cadastro-Estoque'!A:G,1,FALSE)),"Produto não cadastrado",VLOOKUP(A1285,'Cadastro-Estoque'!A:G,4,FALSE)))</f>
        <v/>
      </c>
      <c r="G1285" s="2" t="str">
        <f>IF(ISBLANK(A1285),"",IF(ISERROR(VLOOKUP(A1285,'Cadastro-Estoque'!A:G,1,FALSE)),"Produto não cadastrado",VLOOKUP(A1285,'Cadastro-Estoque'!A:G,2,FALSE)))</f>
        <v/>
      </c>
      <c r="H1285" s="2" t="str">
        <f>IF(ISERROR(VLOOKUP(A1285,'Cadastro-Estoque'!A:G,1,FALSE)),"",VLOOKUP(A1285,'Cadastro-Estoque'!A:G,3,FALSE))</f>
        <v/>
      </c>
      <c r="I1285" s="209" t="str">
        <f>IF(A1285="","",INDEX(Boletim!F1294:F1403,IFERROR(MATCH(Saidas!A1285,'Cadastro-Estoque'!A1293:A1402,0)," ")))</f>
        <v/>
      </c>
    </row>
    <row r="1286" spans="5:9" ht="18.75" customHeight="1" x14ac:dyDescent="0.25">
      <c r="E1286" s="2" t="str">
        <f t="shared" si="23"/>
        <v/>
      </c>
      <c r="F1286" s="2" t="str">
        <f>IF(ISBLANK(A1286),"",IF(ISERROR(VLOOKUP(A1286,'Cadastro-Estoque'!A:G,1,FALSE)),"Produto não cadastrado",VLOOKUP(A1286,'Cadastro-Estoque'!A:G,4,FALSE)))</f>
        <v/>
      </c>
      <c r="G1286" s="2" t="str">
        <f>IF(ISBLANK(A1286),"",IF(ISERROR(VLOOKUP(A1286,'Cadastro-Estoque'!A:G,1,FALSE)),"Produto não cadastrado",VLOOKUP(A1286,'Cadastro-Estoque'!A:G,2,FALSE)))</f>
        <v/>
      </c>
      <c r="H1286" s="2" t="str">
        <f>IF(ISERROR(VLOOKUP(A1286,'Cadastro-Estoque'!A:G,1,FALSE)),"",VLOOKUP(A1286,'Cadastro-Estoque'!A:G,3,FALSE))</f>
        <v/>
      </c>
      <c r="I1286" s="209" t="str">
        <f>IF(A1286="","",INDEX(Boletim!F1295:F1404,IFERROR(MATCH(Saidas!A1286,'Cadastro-Estoque'!A1294:A1403,0)," ")))</f>
        <v/>
      </c>
    </row>
    <row r="1287" spans="5:9" ht="18.75" customHeight="1" x14ac:dyDescent="0.25">
      <c r="E1287" s="2" t="str">
        <f t="shared" si="23"/>
        <v/>
      </c>
      <c r="F1287" s="2" t="str">
        <f>IF(ISBLANK(A1287),"",IF(ISERROR(VLOOKUP(A1287,'Cadastro-Estoque'!A:G,1,FALSE)),"Produto não cadastrado",VLOOKUP(A1287,'Cadastro-Estoque'!A:G,4,FALSE)))</f>
        <v/>
      </c>
      <c r="G1287" s="2" t="str">
        <f>IF(ISBLANK(A1287),"",IF(ISERROR(VLOOKUP(A1287,'Cadastro-Estoque'!A:G,1,FALSE)),"Produto não cadastrado",VLOOKUP(A1287,'Cadastro-Estoque'!A:G,2,FALSE)))</f>
        <v/>
      </c>
      <c r="H1287" s="2" t="str">
        <f>IF(ISERROR(VLOOKUP(A1287,'Cadastro-Estoque'!A:G,1,FALSE)),"",VLOOKUP(A1287,'Cadastro-Estoque'!A:G,3,FALSE))</f>
        <v/>
      </c>
      <c r="I1287" s="209" t="str">
        <f>IF(A1287="","",INDEX(Boletim!F1296:F1405,IFERROR(MATCH(Saidas!A1287,'Cadastro-Estoque'!A1295:A1404,0)," ")))</f>
        <v/>
      </c>
    </row>
    <row r="1288" spans="5:9" ht="18.75" customHeight="1" x14ac:dyDescent="0.25">
      <c r="E1288" s="2" t="str">
        <f t="shared" si="23"/>
        <v/>
      </c>
      <c r="F1288" s="2" t="str">
        <f>IF(ISBLANK(A1288),"",IF(ISERROR(VLOOKUP(A1288,'Cadastro-Estoque'!A:G,1,FALSE)),"Produto não cadastrado",VLOOKUP(A1288,'Cadastro-Estoque'!A:G,4,FALSE)))</f>
        <v/>
      </c>
      <c r="G1288" s="2" t="str">
        <f>IF(ISBLANK(A1288),"",IF(ISERROR(VLOOKUP(A1288,'Cadastro-Estoque'!A:G,1,FALSE)),"Produto não cadastrado",VLOOKUP(A1288,'Cadastro-Estoque'!A:G,2,FALSE)))</f>
        <v/>
      </c>
      <c r="H1288" s="2" t="str">
        <f>IF(ISERROR(VLOOKUP(A1288,'Cadastro-Estoque'!A:G,1,FALSE)),"",VLOOKUP(A1288,'Cadastro-Estoque'!A:G,3,FALSE))</f>
        <v/>
      </c>
      <c r="I1288" s="209" t="str">
        <f>IF(A1288="","",INDEX(Boletim!F1297:F1406,IFERROR(MATCH(Saidas!A1288,'Cadastro-Estoque'!A1296:A1405,0)," ")))</f>
        <v/>
      </c>
    </row>
    <row r="1289" spans="5:9" ht="18.75" customHeight="1" x14ac:dyDescent="0.25">
      <c r="E1289" s="2" t="str">
        <f t="shared" si="23"/>
        <v/>
      </c>
      <c r="F1289" s="2" t="str">
        <f>IF(ISBLANK(A1289),"",IF(ISERROR(VLOOKUP(A1289,'Cadastro-Estoque'!A:G,1,FALSE)),"Produto não cadastrado",VLOOKUP(A1289,'Cadastro-Estoque'!A:G,4,FALSE)))</f>
        <v/>
      </c>
      <c r="G1289" s="2" t="str">
        <f>IF(ISBLANK(A1289),"",IF(ISERROR(VLOOKUP(A1289,'Cadastro-Estoque'!A:G,1,FALSE)),"Produto não cadastrado",VLOOKUP(A1289,'Cadastro-Estoque'!A:G,2,FALSE)))</f>
        <v/>
      </c>
      <c r="H1289" s="2" t="str">
        <f>IF(ISERROR(VLOOKUP(A1289,'Cadastro-Estoque'!A:G,1,FALSE)),"",VLOOKUP(A1289,'Cadastro-Estoque'!A:G,3,FALSE))</f>
        <v/>
      </c>
      <c r="I1289" s="209" t="str">
        <f>IF(A1289="","",INDEX(Boletim!F1298:F1407,IFERROR(MATCH(Saidas!A1289,'Cadastro-Estoque'!A1297:A1406,0)," ")))</f>
        <v/>
      </c>
    </row>
    <row r="1290" spans="5:9" ht="18.75" customHeight="1" x14ac:dyDescent="0.25">
      <c r="E1290" s="2" t="str">
        <f t="shared" si="23"/>
        <v/>
      </c>
      <c r="F1290" s="2" t="str">
        <f>IF(ISBLANK(A1290),"",IF(ISERROR(VLOOKUP(A1290,'Cadastro-Estoque'!A:G,1,FALSE)),"Produto não cadastrado",VLOOKUP(A1290,'Cadastro-Estoque'!A:G,4,FALSE)))</f>
        <v/>
      </c>
      <c r="G1290" s="2" t="str">
        <f>IF(ISBLANK(A1290),"",IF(ISERROR(VLOOKUP(A1290,'Cadastro-Estoque'!A:G,1,FALSE)),"Produto não cadastrado",VLOOKUP(A1290,'Cadastro-Estoque'!A:G,2,FALSE)))</f>
        <v/>
      </c>
      <c r="H1290" s="2" t="str">
        <f>IF(ISERROR(VLOOKUP(A1290,'Cadastro-Estoque'!A:G,1,FALSE)),"",VLOOKUP(A1290,'Cadastro-Estoque'!A:G,3,FALSE))</f>
        <v/>
      </c>
      <c r="I1290" s="209" t="str">
        <f>IF(A1290="","",INDEX(Boletim!F1299:F1408,IFERROR(MATCH(Saidas!A1290,'Cadastro-Estoque'!A1298:A1407,0)," ")))</f>
        <v/>
      </c>
    </row>
    <row r="1291" spans="5:9" ht="18.75" customHeight="1" x14ac:dyDescent="0.25">
      <c r="E1291" s="2" t="str">
        <f t="shared" si="23"/>
        <v/>
      </c>
      <c r="F1291" s="2" t="str">
        <f>IF(ISBLANK(A1291),"",IF(ISERROR(VLOOKUP(A1291,'Cadastro-Estoque'!A:G,1,FALSE)),"Produto não cadastrado",VLOOKUP(A1291,'Cadastro-Estoque'!A:G,4,FALSE)))</f>
        <v/>
      </c>
      <c r="G1291" s="2" t="str">
        <f>IF(ISBLANK(A1291),"",IF(ISERROR(VLOOKUP(A1291,'Cadastro-Estoque'!A:G,1,FALSE)),"Produto não cadastrado",VLOOKUP(A1291,'Cadastro-Estoque'!A:G,2,FALSE)))</f>
        <v/>
      </c>
      <c r="H1291" s="2" t="str">
        <f>IF(ISERROR(VLOOKUP(A1291,'Cadastro-Estoque'!A:G,1,FALSE)),"",VLOOKUP(A1291,'Cadastro-Estoque'!A:G,3,FALSE))</f>
        <v/>
      </c>
      <c r="I1291" s="209" t="str">
        <f>IF(A1291="","",INDEX(Boletim!F1300:F1409,IFERROR(MATCH(Saidas!A1291,'Cadastro-Estoque'!A1299:A1408,0)," ")))</f>
        <v/>
      </c>
    </row>
    <row r="1292" spans="5:9" ht="18.75" customHeight="1" x14ac:dyDescent="0.25">
      <c r="E1292" s="2" t="str">
        <f t="shared" si="23"/>
        <v/>
      </c>
      <c r="F1292" s="2" t="str">
        <f>IF(ISBLANK(A1292),"",IF(ISERROR(VLOOKUP(A1292,'Cadastro-Estoque'!A:G,1,FALSE)),"Produto não cadastrado",VLOOKUP(A1292,'Cadastro-Estoque'!A:G,4,FALSE)))</f>
        <v/>
      </c>
      <c r="G1292" s="2" t="str">
        <f>IF(ISBLANK(A1292),"",IF(ISERROR(VLOOKUP(A1292,'Cadastro-Estoque'!A:G,1,FALSE)),"Produto não cadastrado",VLOOKUP(A1292,'Cadastro-Estoque'!A:G,2,FALSE)))</f>
        <v/>
      </c>
      <c r="H1292" s="2" t="str">
        <f>IF(ISERROR(VLOOKUP(A1292,'Cadastro-Estoque'!A:G,1,FALSE)),"",VLOOKUP(A1292,'Cadastro-Estoque'!A:G,3,FALSE))</f>
        <v/>
      </c>
      <c r="I1292" s="209" t="str">
        <f>IF(A1292="","",INDEX(Boletim!F1301:F1410,IFERROR(MATCH(Saidas!A1292,'Cadastro-Estoque'!A1300:A1409,0)," ")))</f>
        <v/>
      </c>
    </row>
    <row r="1293" spans="5:9" ht="18.75" customHeight="1" x14ac:dyDescent="0.25">
      <c r="E1293" s="2" t="str">
        <f t="shared" si="23"/>
        <v/>
      </c>
      <c r="F1293" s="2" t="str">
        <f>IF(ISBLANK(A1293),"",IF(ISERROR(VLOOKUP(A1293,'Cadastro-Estoque'!A:G,1,FALSE)),"Produto não cadastrado",VLOOKUP(A1293,'Cadastro-Estoque'!A:G,4,FALSE)))</f>
        <v/>
      </c>
      <c r="G1293" s="2" t="str">
        <f>IF(ISBLANK(A1293),"",IF(ISERROR(VLOOKUP(A1293,'Cadastro-Estoque'!A:G,1,FALSE)),"Produto não cadastrado",VLOOKUP(A1293,'Cadastro-Estoque'!A:G,2,FALSE)))</f>
        <v/>
      </c>
      <c r="H1293" s="2" t="str">
        <f>IF(ISERROR(VLOOKUP(A1293,'Cadastro-Estoque'!A:G,1,FALSE)),"",VLOOKUP(A1293,'Cadastro-Estoque'!A:G,3,FALSE))</f>
        <v/>
      </c>
      <c r="I1293" s="209" t="str">
        <f>IF(A1293="","",INDEX(Boletim!F1302:F1411,IFERROR(MATCH(Saidas!A1293,'Cadastro-Estoque'!A1301:A1410,0)," ")))</f>
        <v/>
      </c>
    </row>
    <row r="1294" spans="5:9" ht="18.75" customHeight="1" x14ac:dyDescent="0.25">
      <c r="E1294" s="2" t="str">
        <f t="shared" si="23"/>
        <v/>
      </c>
      <c r="F1294" s="2" t="str">
        <f>IF(ISBLANK(A1294),"",IF(ISERROR(VLOOKUP(A1294,'Cadastro-Estoque'!A:G,1,FALSE)),"Produto não cadastrado",VLOOKUP(A1294,'Cadastro-Estoque'!A:G,4,FALSE)))</f>
        <v/>
      </c>
      <c r="G1294" s="2" t="str">
        <f>IF(ISBLANK(A1294),"",IF(ISERROR(VLOOKUP(A1294,'Cadastro-Estoque'!A:G,1,FALSE)),"Produto não cadastrado",VLOOKUP(A1294,'Cadastro-Estoque'!A:G,2,FALSE)))</f>
        <v/>
      </c>
      <c r="H1294" s="2" t="str">
        <f>IF(ISERROR(VLOOKUP(A1294,'Cadastro-Estoque'!A:G,1,FALSE)),"",VLOOKUP(A1294,'Cadastro-Estoque'!A:G,3,FALSE))</f>
        <v/>
      </c>
      <c r="I1294" s="209" t="str">
        <f>IF(A1294="","",INDEX(Boletim!F1303:F1412,IFERROR(MATCH(Saidas!A1294,'Cadastro-Estoque'!A1302:A1411,0)," ")))</f>
        <v/>
      </c>
    </row>
    <row r="1295" spans="5:9" ht="18.75" customHeight="1" x14ac:dyDescent="0.25">
      <c r="E1295" s="2" t="str">
        <f t="shared" si="23"/>
        <v/>
      </c>
      <c r="F1295" s="2" t="str">
        <f>IF(ISBLANK(A1295),"",IF(ISERROR(VLOOKUP(A1295,'Cadastro-Estoque'!A:G,1,FALSE)),"Produto não cadastrado",VLOOKUP(A1295,'Cadastro-Estoque'!A:G,4,FALSE)))</f>
        <v/>
      </c>
      <c r="G1295" s="2" t="str">
        <f>IF(ISBLANK(A1295),"",IF(ISERROR(VLOOKUP(A1295,'Cadastro-Estoque'!A:G,1,FALSE)),"Produto não cadastrado",VLOOKUP(A1295,'Cadastro-Estoque'!A:G,2,FALSE)))</f>
        <v/>
      </c>
      <c r="H1295" s="2" t="str">
        <f>IF(ISERROR(VLOOKUP(A1295,'Cadastro-Estoque'!A:G,1,FALSE)),"",VLOOKUP(A1295,'Cadastro-Estoque'!A:G,3,FALSE))</f>
        <v/>
      </c>
      <c r="I1295" s="209" t="str">
        <f>IF(A1295="","",INDEX(Boletim!F1304:F1413,IFERROR(MATCH(Saidas!A1295,'Cadastro-Estoque'!A1303:A1412,0)," ")))</f>
        <v/>
      </c>
    </row>
    <row r="1296" spans="5:9" ht="18.75" customHeight="1" x14ac:dyDescent="0.25">
      <c r="E1296" s="2" t="str">
        <f t="shared" si="23"/>
        <v/>
      </c>
      <c r="F1296" s="2" t="str">
        <f>IF(ISBLANK(A1296),"",IF(ISERROR(VLOOKUP(A1296,'Cadastro-Estoque'!A:G,1,FALSE)),"Produto não cadastrado",VLOOKUP(A1296,'Cadastro-Estoque'!A:G,4,FALSE)))</f>
        <v/>
      </c>
      <c r="G1296" s="2" t="str">
        <f>IF(ISBLANK(A1296),"",IF(ISERROR(VLOOKUP(A1296,'Cadastro-Estoque'!A:G,1,FALSE)),"Produto não cadastrado",VLOOKUP(A1296,'Cadastro-Estoque'!A:G,2,FALSE)))</f>
        <v/>
      </c>
      <c r="H1296" s="2" t="str">
        <f>IF(ISERROR(VLOOKUP(A1296,'Cadastro-Estoque'!A:G,1,FALSE)),"",VLOOKUP(A1296,'Cadastro-Estoque'!A:G,3,FALSE))</f>
        <v/>
      </c>
      <c r="I1296" s="209" t="str">
        <f>IF(A1296="","",INDEX(Boletim!F1305:F1414,IFERROR(MATCH(Saidas!A1296,'Cadastro-Estoque'!A1304:A1413,0)," ")))</f>
        <v/>
      </c>
    </row>
    <row r="1297" spans="5:9" ht="18.75" customHeight="1" x14ac:dyDescent="0.25">
      <c r="E1297" s="2" t="str">
        <f t="shared" si="23"/>
        <v/>
      </c>
      <c r="F1297" s="2" t="str">
        <f>IF(ISBLANK(A1297),"",IF(ISERROR(VLOOKUP(A1297,'Cadastro-Estoque'!A:G,1,FALSE)),"Produto não cadastrado",VLOOKUP(A1297,'Cadastro-Estoque'!A:G,4,FALSE)))</f>
        <v/>
      </c>
      <c r="G1297" s="2" t="str">
        <f>IF(ISBLANK(A1297),"",IF(ISERROR(VLOOKUP(A1297,'Cadastro-Estoque'!A:G,1,FALSE)),"Produto não cadastrado",VLOOKUP(A1297,'Cadastro-Estoque'!A:G,2,FALSE)))</f>
        <v/>
      </c>
      <c r="H1297" s="2" t="str">
        <f>IF(ISERROR(VLOOKUP(A1297,'Cadastro-Estoque'!A:G,1,FALSE)),"",VLOOKUP(A1297,'Cadastro-Estoque'!A:G,3,FALSE))</f>
        <v/>
      </c>
      <c r="I1297" s="209" t="str">
        <f>IF(A1297="","",INDEX(Boletim!F1306:F1415,IFERROR(MATCH(Saidas!A1297,'Cadastro-Estoque'!A1305:A1414,0)," ")))</f>
        <v/>
      </c>
    </row>
    <row r="1298" spans="5:9" ht="18.75" customHeight="1" x14ac:dyDescent="0.25">
      <c r="E1298" s="2" t="str">
        <f t="shared" si="23"/>
        <v/>
      </c>
      <c r="F1298" s="2" t="str">
        <f>IF(ISBLANK(A1298),"",IF(ISERROR(VLOOKUP(A1298,'Cadastro-Estoque'!A:G,1,FALSE)),"Produto não cadastrado",VLOOKUP(A1298,'Cadastro-Estoque'!A:G,4,FALSE)))</f>
        <v/>
      </c>
      <c r="G1298" s="2" t="str">
        <f>IF(ISBLANK(A1298),"",IF(ISERROR(VLOOKUP(A1298,'Cadastro-Estoque'!A:G,1,FALSE)),"Produto não cadastrado",VLOOKUP(A1298,'Cadastro-Estoque'!A:G,2,FALSE)))</f>
        <v/>
      </c>
      <c r="H1298" s="2" t="str">
        <f>IF(ISERROR(VLOOKUP(A1298,'Cadastro-Estoque'!A:G,1,FALSE)),"",VLOOKUP(A1298,'Cadastro-Estoque'!A:G,3,FALSE))</f>
        <v/>
      </c>
      <c r="I1298" s="209" t="str">
        <f>IF(A1298="","",INDEX(Boletim!F1307:F1416,IFERROR(MATCH(Saidas!A1298,'Cadastro-Estoque'!A1306:A1415,0)," ")))</f>
        <v/>
      </c>
    </row>
    <row r="1299" spans="5:9" ht="18.75" customHeight="1" x14ac:dyDescent="0.25">
      <c r="E1299" s="2" t="str">
        <f t="shared" si="23"/>
        <v/>
      </c>
      <c r="F1299" s="2" t="str">
        <f>IF(ISBLANK(A1299),"",IF(ISERROR(VLOOKUP(A1299,'Cadastro-Estoque'!A:G,1,FALSE)),"Produto não cadastrado",VLOOKUP(A1299,'Cadastro-Estoque'!A:G,4,FALSE)))</f>
        <v/>
      </c>
      <c r="G1299" s="2" t="str">
        <f>IF(ISBLANK(A1299),"",IF(ISERROR(VLOOKUP(A1299,'Cadastro-Estoque'!A:G,1,FALSE)),"Produto não cadastrado",VLOOKUP(A1299,'Cadastro-Estoque'!A:G,2,FALSE)))</f>
        <v/>
      </c>
      <c r="H1299" s="2" t="str">
        <f>IF(ISERROR(VLOOKUP(A1299,'Cadastro-Estoque'!A:G,1,FALSE)),"",VLOOKUP(A1299,'Cadastro-Estoque'!A:G,3,FALSE))</f>
        <v/>
      </c>
      <c r="I1299" s="209" t="str">
        <f>IF(A1299="","",INDEX(Boletim!F1308:F1417,IFERROR(MATCH(Saidas!A1299,'Cadastro-Estoque'!A1307:A1416,0)," ")))</f>
        <v/>
      </c>
    </row>
    <row r="1300" spans="5:9" ht="18.75" customHeight="1" x14ac:dyDescent="0.25">
      <c r="E1300" s="2" t="str">
        <f t="shared" si="23"/>
        <v/>
      </c>
      <c r="F1300" s="2" t="str">
        <f>IF(ISBLANK(A1300),"",IF(ISERROR(VLOOKUP(A1300,'Cadastro-Estoque'!A:G,1,FALSE)),"Produto não cadastrado",VLOOKUP(A1300,'Cadastro-Estoque'!A:G,4,FALSE)))</f>
        <v/>
      </c>
      <c r="G1300" s="2" t="str">
        <f>IF(ISBLANK(A1300),"",IF(ISERROR(VLOOKUP(A1300,'Cadastro-Estoque'!A:G,1,FALSE)),"Produto não cadastrado",VLOOKUP(A1300,'Cadastro-Estoque'!A:G,2,FALSE)))</f>
        <v/>
      </c>
      <c r="H1300" s="2" t="str">
        <f>IF(ISERROR(VLOOKUP(A1300,'Cadastro-Estoque'!A:G,1,FALSE)),"",VLOOKUP(A1300,'Cadastro-Estoque'!A:G,3,FALSE))</f>
        <v/>
      </c>
      <c r="I1300" s="209" t="str">
        <f>IF(A1300="","",INDEX(Boletim!F1309:F1418,IFERROR(MATCH(Saidas!A1300,'Cadastro-Estoque'!A1308:A1417,0)," ")))</f>
        <v/>
      </c>
    </row>
    <row r="1301" spans="5:9" ht="18.75" customHeight="1" x14ac:dyDescent="0.25">
      <c r="E1301" s="2" t="str">
        <f t="shared" si="23"/>
        <v/>
      </c>
      <c r="F1301" s="2" t="str">
        <f>IF(ISBLANK(A1301),"",IF(ISERROR(VLOOKUP(A1301,'Cadastro-Estoque'!A:G,1,FALSE)),"Produto não cadastrado",VLOOKUP(A1301,'Cadastro-Estoque'!A:G,4,FALSE)))</f>
        <v/>
      </c>
      <c r="G1301" s="2" t="str">
        <f>IF(ISBLANK(A1301),"",IF(ISERROR(VLOOKUP(A1301,'Cadastro-Estoque'!A:G,1,FALSE)),"Produto não cadastrado",VLOOKUP(A1301,'Cadastro-Estoque'!A:G,2,FALSE)))</f>
        <v/>
      </c>
      <c r="H1301" s="2" t="str">
        <f>IF(ISERROR(VLOOKUP(A1301,'Cadastro-Estoque'!A:G,1,FALSE)),"",VLOOKUP(A1301,'Cadastro-Estoque'!A:G,3,FALSE))</f>
        <v/>
      </c>
      <c r="I1301" s="209" t="str">
        <f>IF(A1301="","",INDEX(Boletim!F1310:F1419,IFERROR(MATCH(Saidas!A1301,'Cadastro-Estoque'!A1309:A1418,0)," ")))</f>
        <v/>
      </c>
    </row>
    <row r="1302" spans="5:9" ht="18.75" customHeight="1" x14ac:dyDescent="0.25">
      <c r="E1302" s="2" t="str">
        <f t="shared" si="23"/>
        <v/>
      </c>
      <c r="F1302" s="2" t="str">
        <f>IF(ISBLANK(A1302),"",IF(ISERROR(VLOOKUP(A1302,'Cadastro-Estoque'!A:G,1,FALSE)),"Produto não cadastrado",VLOOKUP(A1302,'Cadastro-Estoque'!A:G,4,FALSE)))</f>
        <v/>
      </c>
      <c r="G1302" s="2" t="str">
        <f>IF(ISBLANK(A1302),"",IF(ISERROR(VLOOKUP(A1302,'Cadastro-Estoque'!A:G,1,FALSE)),"Produto não cadastrado",VLOOKUP(A1302,'Cadastro-Estoque'!A:G,2,FALSE)))</f>
        <v/>
      </c>
      <c r="H1302" s="2" t="str">
        <f>IF(ISERROR(VLOOKUP(A1302,'Cadastro-Estoque'!A:G,1,FALSE)),"",VLOOKUP(A1302,'Cadastro-Estoque'!A:G,3,FALSE))</f>
        <v/>
      </c>
      <c r="I1302" s="209" t="str">
        <f>IF(A1302="","",INDEX(Boletim!F1311:F1420,IFERROR(MATCH(Saidas!A1302,'Cadastro-Estoque'!A1310:A1419,0)," ")))</f>
        <v/>
      </c>
    </row>
    <row r="1303" spans="5:9" ht="18.75" customHeight="1" x14ac:dyDescent="0.25">
      <c r="E1303" s="2" t="str">
        <f t="shared" si="23"/>
        <v/>
      </c>
      <c r="F1303" s="2" t="str">
        <f>IF(ISBLANK(A1303),"",IF(ISERROR(VLOOKUP(A1303,'Cadastro-Estoque'!A:G,1,FALSE)),"Produto não cadastrado",VLOOKUP(A1303,'Cadastro-Estoque'!A:G,4,FALSE)))</f>
        <v/>
      </c>
      <c r="G1303" s="2" t="str">
        <f>IF(ISBLANK(A1303),"",IF(ISERROR(VLOOKUP(A1303,'Cadastro-Estoque'!A:G,1,FALSE)),"Produto não cadastrado",VLOOKUP(A1303,'Cadastro-Estoque'!A:G,2,FALSE)))</f>
        <v/>
      </c>
      <c r="H1303" s="2" t="str">
        <f>IF(ISERROR(VLOOKUP(A1303,'Cadastro-Estoque'!A:G,1,FALSE)),"",VLOOKUP(A1303,'Cadastro-Estoque'!A:G,3,FALSE))</f>
        <v/>
      </c>
      <c r="I1303" s="209" t="str">
        <f>IF(A1303="","",INDEX(Boletim!F1312:F1421,IFERROR(MATCH(Saidas!A1303,'Cadastro-Estoque'!A1311:A1420,0)," ")))</f>
        <v/>
      </c>
    </row>
    <row r="1304" spans="5:9" ht="18.75" customHeight="1" x14ac:dyDescent="0.25">
      <c r="E1304" s="2" t="str">
        <f t="shared" si="23"/>
        <v/>
      </c>
      <c r="F1304" s="2" t="str">
        <f>IF(ISBLANK(A1304),"",IF(ISERROR(VLOOKUP(A1304,'Cadastro-Estoque'!A:G,1,FALSE)),"Produto não cadastrado",VLOOKUP(A1304,'Cadastro-Estoque'!A:G,4,FALSE)))</f>
        <v/>
      </c>
      <c r="G1304" s="2" t="str">
        <f>IF(ISBLANK(A1304),"",IF(ISERROR(VLOOKUP(A1304,'Cadastro-Estoque'!A:G,1,FALSE)),"Produto não cadastrado",VLOOKUP(A1304,'Cadastro-Estoque'!A:G,2,FALSE)))</f>
        <v/>
      </c>
      <c r="H1304" s="2" t="str">
        <f>IF(ISERROR(VLOOKUP(A1304,'Cadastro-Estoque'!A:G,1,FALSE)),"",VLOOKUP(A1304,'Cadastro-Estoque'!A:G,3,FALSE))</f>
        <v/>
      </c>
      <c r="I1304" s="209" t="str">
        <f>IF(A1304="","",INDEX(Boletim!F1313:F1422,IFERROR(MATCH(Saidas!A1304,'Cadastro-Estoque'!A1312:A1421,0)," ")))</f>
        <v/>
      </c>
    </row>
    <row r="1305" spans="5:9" ht="18.75" customHeight="1" x14ac:dyDescent="0.25">
      <c r="E1305" s="2" t="str">
        <f t="shared" si="23"/>
        <v/>
      </c>
      <c r="F1305" s="2" t="str">
        <f>IF(ISBLANK(A1305),"",IF(ISERROR(VLOOKUP(A1305,'Cadastro-Estoque'!A:G,1,FALSE)),"Produto não cadastrado",VLOOKUP(A1305,'Cadastro-Estoque'!A:G,4,FALSE)))</f>
        <v/>
      </c>
      <c r="G1305" s="2" t="str">
        <f>IF(ISBLANK(A1305),"",IF(ISERROR(VLOOKUP(A1305,'Cadastro-Estoque'!A:G,1,FALSE)),"Produto não cadastrado",VLOOKUP(A1305,'Cadastro-Estoque'!A:G,2,FALSE)))</f>
        <v/>
      </c>
      <c r="H1305" s="2" t="str">
        <f>IF(ISERROR(VLOOKUP(A1305,'Cadastro-Estoque'!A:G,1,FALSE)),"",VLOOKUP(A1305,'Cadastro-Estoque'!A:G,3,FALSE))</f>
        <v/>
      </c>
      <c r="I1305" s="209" t="str">
        <f>IF(A1305="","",INDEX(Boletim!F1314:F1423,IFERROR(MATCH(Saidas!A1305,'Cadastro-Estoque'!A1313:A1422,0)," ")))</f>
        <v/>
      </c>
    </row>
    <row r="1306" spans="5:9" ht="18.75" customHeight="1" x14ac:dyDescent="0.25">
      <c r="E1306" s="2" t="str">
        <f t="shared" si="23"/>
        <v/>
      </c>
      <c r="F1306" s="2" t="str">
        <f>IF(ISBLANK(A1306),"",IF(ISERROR(VLOOKUP(A1306,'Cadastro-Estoque'!A:G,1,FALSE)),"Produto não cadastrado",VLOOKUP(A1306,'Cadastro-Estoque'!A:G,4,FALSE)))</f>
        <v/>
      </c>
      <c r="G1306" s="2" t="str">
        <f>IF(ISBLANK(A1306),"",IF(ISERROR(VLOOKUP(A1306,'Cadastro-Estoque'!A:G,1,FALSE)),"Produto não cadastrado",VLOOKUP(A1306,'Cadastro-Estoque'!A:G,2,FALSE)))</f>
        <v/>
      </c>
      <c r="H1306" s="2" t="str">
        <f>IF(ISERROR(VLOOKUP(A1306,'Cadastro-Estoque'!A:G,1,FALSE)),"",VLOOKUP(A1306,'Cadastro-Estoque'!A:G,3,FALSE))</f>
        <v/>
      </c>
      <c r="I1306" s="209" t="str">
        <f>IF(A1306="","",INDEX(Boletim!F1315:F1424,IFERROR(MATCH(Saidas!A1306,'Cadastro-Estoque'!A1314:A1423,0)," ")))</f>
        <v/>
      </c>
    </row>
    <row r="1307" spans="5:9" ht="18.75" customHeight="1" x14ac:dyDescent="0.25">
      <c r="E1307" s="2" t="str">
        <f t="shared" si="23"/>
        <v/>
      </c>
      <c r="F1307" s="2" t="str">
        <f>IF(ISBLANK(A1307),"",IF(ISERROR(VLOOKUP(A1307,'Cadastro-Estoque'!A:G,1,FALSE)),"Produto não cadastrado",VLOOKUP(A1307,'Cadastro-Estoque'!A:G,4,FALSE)))</f>
        <v/>
      </c>
      <c r="G1307" s="2" t="str">
        <f>IF(ISBLANK(A1307),"",IF(ISERROR(VLOOKUP(A1307,'Cadastro-Estoque'!A:G,1,FALSE)),"Produto não cadastrado",VLOOKUP(A1307,'Cadastro-Estoque'!A:G,2,FALSE)))</f>
        <v/>
      </c>
      <c r="H1307" s="2" t="str">
        <f>IF(ISERROR(VLOOKUP(A1307,'Cadastro-Estoque'!A:G,1,FALSE)),"",VLOOKUP(A1307,'Cadastro-Estoque'!A:G,3,FALSE))</f>
        <v/>
      </c>
      <c r="I1307" s="209" t="str">
        <f>IF(A1307="","",INDEX(Boletim!F1316:F1425,IFERROR(MATCH(Saidas!A1307,'Cadastro-Estoque'!A1315:A1424,0)," ")))</f>
        <v/>
      </c>
    </row>
    <row r="1308" spans="5:9" ht="18.75" customHeight="1" x14ac:dyDescent="0.25">
      <c r="E1308" s="2" t="str">
        <f t="shared" si="23"/>
        <v/>
      </c>
      <c r="F1308" s="2" t="str">
        <f>IF(ISBLANK(A1308),"",IF(ISERROR(VLOOKUP(A1308,'Cadastro-Estoque'!A:G,1,FALSE)),"Produto não cadastrado",VLOOKUP(A1308,'Cadastro-Estoque'!A:G,4,FALSE)))</f>
        <v/>
      </c>
      <c r="G1308" s="2" t="str">
        <f>IF(ISBLANK(A1308),"",IF(ISERROR(VLOOKUP(A1308,'Cadastro-Estoque'!A:G,1,FALSE)),"Produto não cadastrado",VLOOKUP(A1308,'Cadastro-Estoque'!A:G,2,FALSE)))</f>
        <v/>
      </c>
      <c r="H1308" s="2" t="str">
        <f>IF(ISERROR(VLOOKUP(A1308,'Cadastro-Estoque'!A:G,1,FALSE)),"",VLOOKUP(A1308,'Cadastro-Estoque'!A:G,3,FALSE))</f>
        <v/>
      </c>
      <c r="I1308" s="209" t="str">
        <f>IF(A1308="","",INDEX(Boletim!F1317:F1426,IFERROR(MATCH(Saidas!A1308,'Cadastro-Estoque'!A1316:A1425,0)," ")))</f>
        <v/>
      </c>
    </row>
    <row r="1309" spans="5:9" ht="18.75" customHeight="1" x14ac:dyDescent="0.25">
      <c r="E1309" s="2" t="str">
        <f t="shared" si="23"/>
        <v/>
      </c>
      <c r="F1309" s="2" t="str">
        <f>IF(ISBLANK(A1309),"",IF(ISERROR(VLOOKUP(A1309,'Cadastro-Estoque'!A:G,1,FALSE)),"Produto não cadastrado",VLOOKUP(A1309,'Cadastro-Estoque'!A:G,4,FALSE)))</f>
        <v/>
      </c>
      <c r="G1309" s="2" t="str">
        <f>IF(ISBLANK(A1309),"",IF(ISERROR(VLOOKUP(A1309,'Cadastro-Estoque'!A:G,1,FALSE)),"Produto não cadastrado",VLOOKUP(A1309,'Cadastro-Estoque'!A:G,2,FALSE)))</f>
        <v/>
      </c>
      <c r="H1309" s="2" t="str">
        <f>IF(ISERROR(VLOOKUP(A1309,'Cadastro-Estoque'!A:G,1,FALSE)),"",VLOOKUP(A1309,'Cadastro-Estoque'!A:G,3,FALSE))</f>
        <v/>
      </c>
      <c r="I1309" s="209" t="str">
        <f>IF(A1309="","",INDEX(Boletim!F1318:F1427,IFERROR(MATCH(Saidas!A1309,'Cadastro-Estoque'!A1317:A1426,0)," ")))</f>
        <v/>
      </c>
    </row>
    <row r="1310" spans="5:9" ht="18.75" customHeight="1" x14ac:dyDescent="0.25">
      <c r="E1310" s="2" t="str">
        <f t="shared" si="23"/>
        <v/>
      </c>
      <c r="F1310" s="2" t="str">
        <f>IF(ISBLANK(A1310),"",IF(ISERROR(VLOOKUP(A1310,'Cadastro-Estoque'!A:G,1,FALSE)),"Produto não cadastrado",VLOOKUP(A1310,'Cadastro-Estoque'!A:G,4,FALSE)))</f>
        <v/>
      </c>
      <c r="G1310" s="2" t="str">
        <f>IF(ISBLANK(A1310),"",IF(ISERROR(VLOOKUP(A1310,'Cadastro-Estoque'!A:G,1,FALSE)),"Produto não cadastrado",VLOOKUP(A1310,'Cadastro-Estoque'!A:G,2,FALSE)))</f>
        <v/>
      </c>
      <c r="H1310" s="2" t="str">
        <f>IF(ISERROR(VLOOKUP(A1310,'Cadastro-Estoque'!A:G,1,FALSE)),"",VLOOKUP(A1310,'Cadastro-Estoque'!A:G,3,FALSE))</f>
        <v/>
      </c>
      <c r="I1310" s="209" t="str">
        <f>IF(A1310="","",INDEX(Boletim!F1319:F1428,IFERROR(MATCH(Saidas!A1310,'Cadastro-Estoque'!A1318:A1427,0)," ")))</f>
        <v/>
      </c>
    </row>
    <row r="1311" spans="5:9" ht="18.75" customHeight="1" x14ac:dyDescent="0.25">
      <c r="E1311" s="2" t="str">
        <f t="shared" si="23"/>
        <v/>
      </c>
      <c r="F1311" s="2" t="str">
        <f>IF(ISBLANK(A1311),"",IF(ISERROR(VLOOKUP(A1311,'Cadastro-Estoque'!A:G,1,FALSE)),"Produto não cadastrado",VLOOKUP(A1311,'Cadastro-Estoque'!A:G,4,FALSE)))</f>
        <v/>
      </c>
      <c r="G1311" s="2" t="str">
        <f>IF(ISBLANK(A1311),"",IF(ISERROR(VLOOKUP(A1311,'Cadastro-Estoque'!A:G,1,FALSE)),"Produto não cadastrado",VLOOKUP(A1311,'Cadastro-Estoque'!A:G,2,FALSE)))</f>
        <v/>
      </c>
      <c r="H1311" s="2" t="str">
        <f>IF(ISERROR(VLOOKUP(A1311,'Cadastro-Estoque'!A:G,1,FALSE)),"",VLOOKUP(A1311,'Cadastro-Estoque'!A:G,3,FALSE))</f>
        <v/>
      </c>
      <c r="I1311" s="209" t="str">
        <f>IF(A1311="","",INDEX(Boletim!F1320:F1429,IFERROR(MATCH(Saidas!A1311,'Cadastro-Estoque'!A1319:A1428,0)," ")))</f>
        <v/>
      </c>
    </row>
    <row r="1312" spans="5:9" ht="18.75" customHeight="1" x14ac:dyDescent="0.25">
      <c r="E1312" s="2" t="str">
        <f t="shared" si="23"/>
        <v/>
      </c>
      <c r="F1312" s="2" t="str">
        <f>IF(ISBLANK(A1312),"",IF(ISERROR(VLOOKUP(A1312,'Cadastro-Estoque'!A:G,1,FALSE)),"Produto não cadastrado",VLOOKUP(A1312,'Cadastro-Estoque'!A:G,4,FALSE)))</f>
        <v/>
      </c>
      <c r="G1312" s="2" t="str">
        <f>IF(ISBLANK(A1312),"",IF(ISERROR(VLOOKUP(A1312,'Cadastro-Estoque'!A:G,1,FALSE)),"Produto não cadastrado",VLOOKUP(A1312,'Cadastro-Estoque'!A:G,2,FALSE)))</f>
        <v/>
      </c>
      <c r="H1312" s="2" t="str">
        <f>IF(ISERROR(VLOOKUP(A1312,'Cadastro-Estoque'!A:G,1,FALSE)),"",VLOOKUP(A1312,'Cadastro-Estoque'!A:G,3,FALSE))</f>
        <v/>
      </c>
      <c r="I1312" s="209" t="str">
        <f>IF(A1312="","",INDEX(Boletim!F1321:F1430,IFERROR(MATCH(Saidas!A1312,'Cadastro-Estoque'!A1320:A1429,0)," ")))</f>
        <v/>
      </c>
    </row>
    <row r="1313" spans="5:9" ht="18.75" customHeight="1" x14ac:dyDescent="0.25">
      <c r="E1313" s="2" t="str">
        <f t="shared" si="23"/>
        <v/>
      </c>
      <c r="F1313" s="2" t="str">
        <f>IF(ISBLANK(A1313),"",IF(ISERROR(VLOOKUP(A1313,'Cadastro-Estoque'!A:G,1,FALSE)),"Produto não cadastrado",VLOOKUP(A1313,'Cadastro-Estoque'!A:G,4,FALSE)))</f>
        <v/>
      </c>
      <c r="G1313" s="2" t="str">
        <f>IF(ISBLANK(A1313),"",IF(ISERROR(VLOOKUP(A1313,'Cadastro-Estoque'!A:G,1,FALSE)),"Produto não cadastrado",VLOOKUP(A1313,'Cadastro-Estoque'!A:G,2,FALSE)))</f>
        <v/>
      </c>
      <c r="H1313" s="2" t="str">
        <f>IF(ISERROR(VLOOKUP(A1313,'Cadastro-Estoque'!A:G,1,FALSE)),"",VLOOKUP(A1313,'Cadastro-Estoque'!A:G,3,FALSE))</f>
        <v/>
      </c>
      <c r="I1313" s="209" t="str">
        <f>IF(A1313="","",INDEX(Boletim!F1322:F1431,IFERROR(MATCH(Saidas!A1313,'Cadastro-Estoque'!A1321:A1430,0)," ")))</f>
        <v/>
      </c>
    </row>
    <row r="1314" spans="5:9" ht="18.75" customHeight="1" x14ac:dyDescent="0.25">
      <c r="E1314" s="2" t="str">
        <f t="shared" si="23"/>
        <v/>
      </c>
      <c r="F1314" s="2" t="str">
        <f>IF(ISBLANK(A1314),"",IF(ISERROR(VLOOKUP(A1314,'Cadastro-Estoque'!A:G,1,FALSE)),"Produto não cadastrado",VLOOKUP(A1314,'Cadastro-Estoque'!A:G,4,FALSE)))</f>
        <v/>
      </c>
      <c r="G1314" s="2" t="str">
        <f>IF(ISBLANK(A1314),"",IF(ISERROR(VLOOKUP(A1314,'Cadastro-Estoque'!A:G,1,FALSE)),"Produto não cadastrado",VLOOKUP(A1314,'Cadastro-Estoque'!A:G,2,FALSE)))</f>
        <v/>
      </c>
      <c r="H1314" s="2" t="str">
        <f>IF(ISERROR(VLOOKUP(A1314,'Cadastro-Estoque'!A:G,1,FALSE)),"",VLOOKUP(A1314,'Cadastro-Estoque'!A:G,3,FALSE))</f>
        <v/>
      </c>
      <c r="I1314" s="209" t="str">
        <f>IF(A1314="","",INDEX(Boletim!F1323:F1432,IFERROR(MATCH(Saidas!A1314,'Cadastro-Estoque'!A1322:A1431,0)," ")))</f>
        <v/>
      </c>
    </row>
    <row r="1315" spans="5:9" ht="18.75" customHeight="1" x14ac:dyDescent="0.25">
      <c r="E1315" s="2" t="str">
        <f t="shared" si="23"/>
        <v/>
      </c>
      <c r="F1315" s="2" t="str">
        <f>IF(ISBLANK(A1315),"",IF(ISERROR(VLOOKUP(A1315,'Cadastro-Estoque'!A:G,1,FALSE)),"Produto não cadastrado",VLOOKUP(A1315,'Cadastro-Estoque'!A:G,4,FALSE)))</f>
        <v/>
      </c>
      <c r="G1315" s="2" t="str">
        <f>IF(ISBLANK(A1315),"",IF(ISERROR(VLOOKUP(A1315,'Cadastro-Estoque'!A:G,1,FALSE)),"Produto não cadastrado",VLOOKUP(A1315,'Cadastro-Estoque'!A:G,2,FALSE)))</f>
        <v/>
      </c>
      <c r="H1315" s="2" t="str">
        <f>IF(ISERROR(VLOOKUP(A1315,'Cadastro-Estoque'!A:G,1,FALSE)),"",VLOOKUP(A1315,'Cadastro-Estoque'!A:G,3,FALSE))</f>
        <v/>
      </c>
      <c r="I1315" s="209" t="str">
        <f>IF(A1315="","",INDEX(Boletim!F1324:F1433,IFERROR(MATCH(Saidas!A1315,'Cadastro-Estoque'!A1323:A1432,0)," ")))</f>
        <v/>
      </c>
    </row>
    <row r="1316" spans="5:9" ht="18.75" customHeight="1" x14ac:dyDescent="0.25">
      <c r="E1316" s="2" t="str">
        <f t="shared" si="23"/>
        <v/>
      </c>
      <c r="F1316" s="2" t="str">
        <f>IF(ISBLANK(A1316),"",IF(ISERROR(VLOOKUP(A1316,'Cadastro-Estoque'!A:G,1,FALSE)),"Produto não cadastrado",VLOOKUP(A1316,'Cadastro-Estoque'!A:G,4,FALSE)))</f>
        <v/>
      </c>
      <c r="G1316" s="2" t="str">
        <f>IF(ISBLANK(A1316),"",IF(ISERROR(VLOOKUP(A1316,'Cadastro-Estoque'!A:G,1,FALSE)),"Produto não cadastrado",VLOOKUP(A1316,'Cadastro-Estoque'!A:G,2,FALSE)))</f>
        <v/>
      </c>
      <c r="H1316" s="2" t="str">
        <f>IF(ISERROR(VLOOKUP(A1316,'Cadastro-Estoque'!A:G,1,FALSE)),"",VLOOKUP(A1316,'Cadastro-Estoque'!A:G,3,FALSE))</f>
        <v/>
      </c>
      <c r="I1316" s="209" t="str">
        <f>IF(A1316="","",INDEX(Boletim!F1325:F1434,IFERROR(MATCH(Saidas!A1316,'Cadastro-Estoque'!A1324:A1433,0)," ")))</f>
        <v/>
      </c>
    </row>
    <row r="1317" spans="5:9" ht="18.75" customHeight="1" x14ac:dyDescent="0.25">
      <c r="E1317" s="2" t="str">
        <f t="shared" si="23"/>
        <v/>
      </c>
      <c r="F1317" s="2" t="str">
        <f>IF(ISBLANK(A1317),"",IF(ISERROR(VLOOKUP(A1317,'Cadastro-Estoque'!A:G,1,FALSE)),"Produto não cadastrado",VLOOKUP(A1317,'Cadastro-Estoque'!A:G,4,FALSE)))</f>
        <v/>
      </c>
      <c r="G1317" s="2" t="str">
        <f>IF(ISBLANK(A1317),"",IF(ISERROR(VLOOKUP(A1317,'Cadastro-Estoque'!A:G,1,FALSE)),"Produto não cadastrado",VLOOKUP(A1317,'Cadastro-Estoque'!A:G,2,FALSE)))</f>
        <v/>
      </c>
      <c r="H1317" s="2" t="str">
        <f>IF(ISERROR(VLOOKUP(A1317,'Cadastro-Estoque'!A:G,1,FALSE)),"",VLOOKUP(A1317,'Cadastro-Estoque'!A:G,3,FALSE))</f>
        <v/>
      </c>
      <c r="I1317" s="209" t="str">
        <f>IF(A1317="","",INDEX(Boletim!F1326:F1435,IFERROR(MATCH(Saidas!A1317,'Cadastro-Estoque'!A1325:A1434,0)," ")))</f>
        <v/>
      </c>
    </row>
    <row r="1318" spans="5:9" ht="18.75" customHeight="1" x14ac:dyDescent="0.25">
      <c r="E1318" s="2" t="str">
        <f t="shared" si="23"/>
        <v/>
      </c>
      <c r="F1318" s="2" t="str">
        <f>IF(ISBLANK(A1318),"",IF(ISERROR(VLOOKUP(A1318,'Cadastro-Estoque'!A:G,1,FALSE)),"Produto não cadastrado",VLOOKUP(A1318,'Cadastro-Estoque'!A:G,4,FALSE)))</f>
        <v/>
      </c>
      <c r="G1318" s="2" t="str">
        <f>IF(ISBLANK(A1318),"",IF(ISERROR(VLOOKUP(A1318,'Cadastro-Estoque'!A:G,1,FALSE)),"Produto não cadastrado",VLOOKUP(A1318,'Cadastro-Estoque'!A:G,2,FALSE)))</f>
        <v/>
      </c>
      <c r="H1318" s="2" t="str">
        <f>IF(ISERROR(VLOOKUP(A1318,'Cadastro-Estoque'!A:G,1,FALSE)),"",VLOOKUP(A1318,'Cadastro-Estoque'!A:G,3,FALSE))</f>
        <v/>
      </c>
      <c r="I1318" s="209" t="str">
        <f>IF(A1318="","",INDEX(Boletim!F1327:F1436,IFERROR(MATCH(Saidas!A1318,'Cadastro-Estoque'!A1326:A1435,0)," ")))</f>
        <v/>
      </c>
    </row>
    <row r="1319" spans="5:9" ht="18.75" customHeight="1" x14ac:dyDescent="0.25">
      <c r="E1319" s="2" t="str">
        <f t="shared" si="23"/>
        <v/>
      </c>
      <c r="F1319" s="2" t="str">
        <f>IF(ISBLANK(A1319),"",IF(ISERROR(VLOOKUP(A1319,'Cadastro-Estoque'!A:G,1,FALSE)),"Produto não cadastrado",VLOOKUP(A1319,'Cadastro-Estoque'!A:G,4,FALSE)))</f>
        <v/>
      </c>
      <c r="G1319" s="2" t="str">
        <f>IF(ISBLANK(A1319),"",IF(ISERROR(VLOOKUP(A1319,'Cadastro-Estoque'!A:G,1,FALSE)),"Produto não cadastrado",VLOOKUP(A1319,'Cadastro-Estoque'!A:G,2,FALSE)))</f>
        <v/>
      </c>
      <c r="H1319" s="2" t="str">
        <f>IF(ISERROR(VLOOKUP(A1319,'Cadastro-Estoque'!A:G,1,FALSE)),"",VLOOKUP(A1319,'Cadastro-Estoque'!A:G,3,FALSE))</f>
        <v/>
      </c>
      <c r="I1319" s="209" t="str">
        <f>IF(A1319="","",INDEX(Boletim!F1328:F1437,IFERROR(MATCH(Saidas!A1319,'Cadastro-Estoque'!A1327:A1436,0)," ")))</f>
        <v/>
      </c>
    </row>
    <row r="1320" spans="5:9" ht="18.75" customHeight="1" x14ac:dyDescent="0.25">
      <c r="E1320" s="2" t="str">
        <f t="shared" si="23"/>
        <v/>
      </c>
      <c r="F1320" s="2" t="str">
        <f>IF(ISBLANK(A1320),"",IF(ISERROR(VLOOKUP(A1320,'Cadastro-Estoque'!A:G,1,FALSE)),"Produto não cadastrado",VLOOKUP(A1320,'Cadastro-Estoque'!A:G,4,FALSE)))</f>
        <v/>
      </c>
      <c r="G1320" s="2" t="str">
        <f>IF(ISBLANK(A1320),"",IF(ISERROR(VLOOKUP(A1320,'Cadastro-Estoque'!A:G,1,FALSE)),"Produto não cadastrado",VLOOKUP(A1320,'Cadastro-Estoque'!A:G,2,FALSE)))</f>
        <v/>
      </c>
      <c r="H1320" s="2" t="str">
        <f>IF(ISERROR(VLOOKUP(A1320,'Cadastro-Estoque'!A:G,1,FALSE)),"",VLOOKUP(A1320,'Cadastro-Estoque'!A:G,3,FALSE))</f>
        <v/>
      </c>
      <c r="I1320" s="209" t="str">
        <f>IF(A1320="","",INDEX(Boletim!F1329:F1438,IFERROR(MATCH(Saidas!A1320,'Cadastro-Estoque'!A1328:A1437,0)," ")))</f>
        <v/>
      </c>
    </row>
    <row r="1321" spans="5:9" ht="18.75" customHeight="1" x14ac:dyDescent="0.25">
      <c r="E1321" s="2" t="str">
        <f t="shared" si="23"/>
        <v/>
      </c>
      <c r="F1321" s="2" t="str">
        <f>IF(ISBLANK(A1321),"",IF(ISERROR(VLOOKUP(A1321,'Cadastro-Estoque'!A:G,1,FALSE)),"Produto não cadastrado",VLOOKUP(A1321,'Cadastro-Estoque'!A:G,4,FALSE)))</f>
        <v/>
      </c>
      <c r="G1321" s="2" t="str">
        <f>IF(ISBLANK(A1321),"",IF(ISERROR(VLOOKUP(A1321,'Cadastro-Estoque'!A:G,1,FALSE)),"Produto não cadastrado",VLOOKUP(A1321,'Cadastro-Estoque'!A:G,2,FALSE)))</f>
        <v/>
      </c>
      <c r="H1321" s="2" t="str">
        <f>IF(ISERROR(VLOOKUP(A1321,'Cadastro-Estoque'!A:G,1,FALSE)),"",VLOOKUP(A1321,'Cadastro-Estoque'!A:G,3,FALSE))</f>
        <v/>
      </c>
      <c r="I1321" s="209" t="str">
        <f>IF(A1321="","",INDEX(Boletim!F1330:F1439,IFERROR(MATCH(Saidas!A1321,'Cadastro-Estoque'!A1329:A1438,0)," ")))</f>
        <v/>
      </c>
    </row>
    <row r="1322" spans="5:9" ht="18.75" customHeight="1" x14ac:dyDescent="0.25">
      <c r="E1322" s="2" t="str">
        <f t="shared" si="23"/>
        <v/>
      </c>
      <c r="F1322" s="2" t="str">
        <f>IF(ISBLANK(A1322),"",IF(ISERROR(VLOOKUP(A1322,'Cadastro-Estoque'!A:G,1,FALSE)),"Produto não cadastrado",VLOOKUP(A1322,'Cadastro-Estoque'!A:G,4,FALSE)))</f>
        <v/>
      </c>
      <c r="G1322" s="2" t="str">
        <f>IF(ISBLANK(A1322),"",IF(ISERROR(VLOOKUP(A1322,'Cadastro-Estoque'!A:G,1,FALSE)),"Produto não cadastrado",VLOOKUP(A1322,'Cadastro-Estoque'!A:G,2,FALSE)))</f>
        <v/>
      </c>
      <c r="H1322" s="2" t="str">
        <f>IF(ISERROR(VLOOKUP(A1322,'Cadastro-Estoque'!A:G,1,FALSE)),"",VLOOKUP(A1322,'Cadastro-Estoque'!A:G,3,FALSE))</f>
        <v/>
      </c>
      <c r="I1322" s="209" t="str">
        <f>IF(A1322="","",INDEX(Boletim!F1331:F1440,IFERROR(MATCH(Saidas!A1322,'Cadastro-Estoque'!A1330:A1439,0)," ")))</f>
        <v/>
      </c>
    </row>
    <row r="1323" spans="5:9" ht="18.75" customHeight="1" x14ac:dyDescent="0.25">
      <c r="E1323" s="2" t="str">
        <f t="shared" si="23"/>
        <v/>
      </c>
      <c r="F1323" s="2" t="str">
        <f>IF(ISBLANK(A1323),"",IF(ISERROR(VLOOKUP(A1323,'Cadastro-Estoque'!A:G,1,FALSE)),"Produto não cadastrado",VLOOKUP(A1323,'Cadastro-Estoque'!A:G,4,FALSE)))</f>
        <v/>
      </c>
      <c r="G1323" s="2" t="str">
        <f>IF(ISBLANK(A1323),"",IF(ISERROR(VLOOKUP(A1323,'Cadastro-Estoque'!A:G,1,FALSE)),"Produto não cadastrado",VLOOKUP(A1323,'Cadastro-Estoque'!A:G,2,FALSE)))</f>
        <v/>
      </c>
      <c r="H1323" s="2" t="str">
        <f>IF(ISERROR(VLOOKUP(A1323,'Cadastro-Estoque'!A:G,1,FALSE)),"",VLOOKUP(A1323,'Cadastro-Estoque'!A:G,3,FALSE))</f>
        <v/>
      </c>
      <c r="I1323" s="209" t="str">
        <f>IF(A1323="","",INDEX(Boletim!F1332:F1441,IFERROR(MATCH(Saidas!A1323,'Cadastro-Estoque'!A1331:A1440,0)," ")))</f>
        <v/>
      </c>
    </row>
    <row r="1324" spans="5:9" ht="18.75" customHeight="1" x14ac:dyDescent="0.25">
      <c r="E1324" s="2" t="str">
        <f t="shared" si="23"/>
        <v/>
      </c>
      <c r="F1324" s="2" t="str">
        <f>IF(ISBLANK(A1324),"",IF(ISERROR(VLOOKUP(A1324,'Cadastro-Estoque'!A:G,1,FALSE)),"Produto não cadastrado",VLOOKUP(A1324,'Cadastro-Estoque'!A:G,4,FALSE)))</f>
        <v/>
      </c>
      <c r="G1324" s="2" t="str">
        <f>IF(ISBLANK(A1324),"",IF(ISERROR(VLOOKUP(A1324,'Cadastro-Estoque'!A:G,1,FALSE)),"Produto não cadastrado",VLOOKUP(A1324,'Cadastro-Estoque'!A:G,2,FALSE)))</f>
        <v/>
      </c>
      <c r="H1324" s="2" t="str">
        <f>IF(ISERROR(VLOOKUP(A1324,'Cadastro-Estoque'!A:G,1,FALSE)),"",VLOOKUP(A1324,'Cadastro-Estoque'!A:G,3,FALSE))</f>
        <v/>
      </c>
      <c r="I1324" s="209" t="str">
        <f>IF(A1324="","",INDEX(Boletim!F1333:F1442,IFERROR(MATCH(Saidas!A1324,'Cadastro-Estoque'!A1332:A1441,0)," ")))</f>
        <v/>
      </c>
    </row>
    <row r="1325" spans="5:9" ht="18.75" customHeight="1" x14ac:dyDescent="0.25">
      <c r="E1325" s="2" t="str">
        <f t="shared" si="23"/>
        <v/>
      </c>
      <c r="F1325" s="2" t="str">
        <f>IF(ISBLANK(A1325),"",IF(ISERROR(VLOOKUP(A1325,'Cadastro-Estoque'!A:G,1,FALSE)),"Produto não cadastrado",VLOOKUP(A1325,'Cadastro-Estoque'!A:G,4,FALSE)))</f>
        <v/>
      </c>
      <c r="G1325" s="2" t="str">
        <f>IF(ISBLANK(A1325),"",IF(ISERROR(VLOOKUP(A1325,'Cadastro-Estoque'!A:G,1,FALSE)),"Produto não cadastrado",VLOOKUP(A1325,'Cadastro-Estoque'!A:G,2,FALSE)))</f>
        <v/>
      </c>
      <c r="H1325" s="2" t="str">
        <f>IF(ISERROR(VLOOKUP(A1325,'Cadastro-Estoque'!A:G,1,FALSE)),"",VLOOKUP(A1325,'Cadastro-Estoque'!A:G,3,FALSE))</f>
        <v/>
      </c>
      <c r="I1325" s="209" t="str">
        <f>IF(A1325="","",INDEX(Boletim!F1334:F1443,IFERROR(MATCH(Saidas!A1325,'Cadastro-Estoque'!A1333:A1442,0)," ")))</f>
        <v/>
      </c>
    </row>
    <row r="1326" spans="5:9" ht="18.75" customHeight="1" x14ac:dyDescent="0.25">
      <c r="E1326" s="2" t="str">
        <f t="shared" si="23"/>
        <v/>
      </c>
      <c r="F1326" s="2" t="str">
        <f>IF(ISBLANK(A1326),"",IF(ISERROR(VLOOKUP(A1326,'Cadastro-Estoque'!A:G,1,FALSE)),"Produto não cadastrado",VLOOKUP(A1326,'Cadastro-Estoque'!A:G,4,FALSE)))</f>
        <v/>
      </c>
      <c r="G1326" s="2" t="str">
        <f>IF(ISBLANK(A1326),"",IF(ISERROR(VLOOKUP(A1326,'Cadastro-Estoque'!A:G,1,FALSE)),"Produto não cadastrado",VLOOKUP(A1326,'Cadastro-Estoque'!A:G,2,FALSE)))</f>
        <v/>
      </c>
      <c r="H1326" s="2" t="str">
        <f>IF(ISERROR(VLOOKUP(A1326,'Cadastro-Estoque'!A:G,1,FALSE)),"",VLOOKUP(A1326,'Cadastro-Estoque'!A:G,3,FALSE))</f>
        <v/>
      </c>
      <c r="I1326" s="209" t="str">
        <f>IF(A1326="","",INDEX(Boletim!F1335:F1444,IFERROR(MATCH(Saidas!A1326,'Cadastro-Estoque'!A1334:A1443,0)," ")))</f>
        <v/>
      </c>
    </row>
    <row r="1327" spans="5:9" ht="18.75" customHeight="1" x14ac:dyDescent="0.25">
      <c r="E1327" s="2" t="str">
        <f t="shared" si="23"/>
        <v/>
      </c>
      <c r="F1327" s="2" t="str">
        <f>IF(ISBLANK(A1327),"",IF(ISERROR(VLOOKUP(A1327,'Cadastro-Estoque'!A:G,1,FALSE)),"Produto não cadastrado",VLOOKUP(A1327,'Cadastro-Estoque'!A:G,4,FALSE)))</f>
        <v/>
      </c>
      <c r="G1327" s="2" t="str">
        <f>IF(ISBLANK(A1327),"",IF(ISERROR(VLOOKUP(A1327,'Cadastro-Estoque'!A:G,1,FALSE)),"Produto não cadastrado",VLOOKUP(A1327,'Cadastro-Estoque'!A:G,2,FALSE)))</f>
        <v/>
      </c>
      <c r="H1327" s="2" t="str">
        <f>IF(ISERROR(VLOOKUP(A1327,'Cadastro-Estoque'!A:G,1,FALSE)),"",VLOOKUP(A1327,'Cadastro-Estoque'!A:G,3,FALSE))</f>
        <v/>
      </c>
      <c r="I1327" s="209" t="str">
        <f>IF(A1327="","",INDEX(Boletim!F1336:F1445,IFERROR(MATCH(Saidas!A1327,'Cadastro-Estoque'!A1335:A1444,0)," ")))</f>
        <v/>
      </c>
    </row>
    <row r="1328" spans="5:9" ht="18.75" customHeight="1" x14ac:dyDescent="0.25">
      <c r="E1328" s="2" t="str">
        <f t="shared" si="23"/>
        <v/>
      </c>
      <c r="F1328" s="2" t="str">
        <f>IF(ISBLANK(A1328),"",IF(ISERROR(VLOOKUP(A1328,'Cadastro-Estoque'!A:G,1,FALSE)),"Produto não cadastrado",VLOOKUP(A1328,'Cadastro-Estoque'!A:G,4,FALSE)))</f>
        <v/>
      </c>
      <c r="G1328" s="2" t="str">
        <f>IF(ISBLANK(A1328),"",IF(ISERROR(VLOOKUP(A1328,'Cadastro-Estoque'!A:G,1,FALSE)),"Produto não cadastrado",VLOOKUP(A1328,'Cadastro-Estoque'!A:G,2,FALSE)))</f>
        <v/>
      </c>
      <c r="H1328" s="2" t="str">
        <f>IF(ISERROR(VLOOKUP(A1328,'Cadastro-Estoque'!A:G,1,FALSE)),"",VLOOKUP(A1328,'Cadastro-Estoque'!A:G,3,FALSE))</f>
        <v/>
      </c>
      <c r="I1328" s="209" t="str">
        <f>IF(A1328="","",INDEX(Boletim!F1337:F1446,IFERROR(MATCH(Saidas!A1328,'Cadastro-Estoque'!A1336:A1445,0)," ")))</f>
        <v/>
      </c>
    </row>
    <row r="1329" spans="5:9" ht="18.75" customHeight="1" x14ac:dyDescent="0.25">
      <c r="E1329" s="2" t="str">
        <f t="shared" si="23"/>
        <v/>
      </c>
      <c r="F1329" s="2" t="str">
        <f>IF(ISBLANK(A1329),"",IF(ISERROR(VLOOKUP(A1329,'Cadastro-Estoque'!A:G,1,FALSE)),"Produto não cadastrado",VLOOKUP(A1329,'Cadastro-Estoque'!A:G,4,FALSE)))</f>
        <v/>
      </c>
      <c r="G1329" s="2" t="str">
        <f>IF(ISBLANK(A1329),"",IF(ISERROR(VLOOKUP(A1329,'Cadastro-Estoque'!A:G,1,FALSE)),"Produto não cadastrado",VLOOKUP(A1329,'Cadastro-Estoque'!A:G,2,FALSE)))</f>
        <v/>
      </c>
      <c r="H1329" s="2" t="str">
        <f>IF(ISERROR(VLOOKUP(A1329,'Cadastro-Estoque'!A:G,1,FALSE)),"",VLOOKUP(A1329,'Cadastro-Estoque'!A:G,3,FALSE))</f>
        <v/>
      </c>
      <c r="I1329" s="209" t="str">
        <f>IF(A1329="","",INDEX(Boletim!F1338:F1447,IFERROR(MATCH(Saidas!A1329,'Cadastro-Estoque'!A1337:A1446,0)," ")))</f>
        <v/>
      </c>
    </row>
    <row r="1330" spans="5:9" ht="18.75" customHeight="1" x14ac:dyDescent="0.25">
      <c r="E1330" s="2" t="str">
        <f t="shared" si="23"/>
        <v/>
      </c>
      <c r="F1330" s="2" t="str">
        <f>IF(ISBLANK(A1330),"",IF(ISERROR(VLOOKUP(A1330,'Cadastro-Estoque'!A:G,1,FALSE)),"Produto não cadastrado",VLOOKUP(A1330,'Cadastro-Estoque'!A:G,4,FALSE)))</f>
        <v/>
      </c>
      <c r="G1330" s="2" t="str">
        <f>IF(ISBLANK(A1330),"",IF(ISERROR(VLOOKUP(A1330,'Cadastro-Estoque'!A:G,1,FALSE)),"Produto não cadastrado",VLOOKUP(A1330,'Cadastro-Estoque'!A:G,2,FALSE)))</f>
        <v/>
      </c>
      <c r="H1330" s="2" t="str">
        <f>IF(ISERROR(VLOOKUP(A1330,'Cadastro-Estoque'!A:G,1,FALSE)),"",VLOOKUP(A1330,'Cadastro-Estoque'!A:G,3,FALSE))</f>
        <v/>
      </c>
      <c r="I1330" s="209" t="str">
        <f>IF(A1330="","",INDEX(Boletim!F1339:F1448,IFERROR(MATCH(Saidas!A1330,'Cadastro-Estoque'!A1338:A1447,0)," ")))</f>
        <v/>
      </c>
    </row>
    <row r="1331" spans="5:9" ht="18.75" customHeight="1" x14ac:dyDescent="0.25">
      <c r="E1331" s="2" t="str">
        <f t="shared" si="23"/>
        <v/>
      </c>
      <c r="F1331" s="2" t="str">
        <f>IF(ISBLANK(A1331),"",IF(ISERROR(VLOOKUP(A1331,'Cadastro-Estoque'!A:G,1,FALSE)),"Produto não cadastrado",VLOOKUP(A1331,'Cadastro-Estoque'!A:G,4,FALSE)))</f>
        <v/>
      </c>
      <c r="G1331" s="2" t="str">
        <f>IF(ISBLANK(A1331),"",IF(ISERROR(VLOOKUP(A1331,'Cadastro-Estoque'!A:G,1,FALSE)),"Produto não cadastrado",VLOOKUP(A1331,'Cadastro-Estoque'!A:G,2,FALSE)))</f>
        <v/>
      </c>
      <c r="H1331" s="2" t="str">
        <f>IF(ISERROR(VLOOKUP(A1331,'Cadastro-Estoque'!A:G,1,FALSE)),"",VLOOKUP(A1331,'Cadastro-Estoque'!A:G,3,FALSE))</f>
        <v/>
      </c>
      <c r="I1331" s="209" t="str">
        <f>IF(A1331="","",INDEX(Boletim!F1340:F1449,IFERROR(MATCH(Saidas!A1331,'Cadastro-Estoque'!A1339:A1448,0)," ")))</f>
        <v/>
      </c>
    </row>
    <row r="1332" spans="5:9" ht="18.75" customHeight="1" x14ac:dyDescent="0.25">
      <c r="E1332" s="2" t="str">
        <f t="shared" si="23"/>
        <v/>
      </c>
      <c r="F1332" s="2" t="str">
        <f>IF(ISBLANK(A1332),"",IF(ISERROR(VLOOKUP(A1332,'Cadastro-Estoque'!A:G,1,FALSE)),"Produto não cadastrado",VLOOKUP(A1332,'Cadastro-Estoque'!A:G,4,FALSE)))</f>
        <v/>
      </c>
      <c r="G1332" s="2" t="str">
        <f>IF(ISBLANK(A1332),"",IF(ISERROR(VLOOKUP(A1332,'Cadastro-Estoque'!A:G,1,FALSE)),"Produto não cadastrado",VLOOKUP(A1332,'Cadastro-Estoque'!A:G,2,FALSE)))</f>
        <v/>
      </c>
      <c r="H1332" s="2" t="str">
        <f>IF(ISERROR(VLOOKUP(A1332,'Cadastro-Estoque'!A:G,1,FALSE)),"",VLOOKUP(A1332,'Cadastro-Estoque'!A:G,3,FALSE))</f>
        <v/>
      </c>
      <c r="I1332" s="209" t="str">
        <f>IF(A1332="","",INDEX(Boletim!F1341:F1450,IFERROR(MATCH(Saidas!A1332,'Cadastro-Estoque'!A1340:A1449,0)," ")))</f>
        <v/>
      </c>
    </row>
    <row r="1333" spans="5:9" ht="18.75" customHeight="1" x14ac:dyDescent="0.25">
      <c r="E1333" s="2" t="str">
        <f t="shared" si="23"/>
        <v/>
      </c>
      <c r="F1333" s="2" t="str">
        <f>IF(ISBLANK(A1333),"",IF(ISERROR(VLOOKUP(A1333,'Cadastro-Estoque'!A:G,1,FALSE)),"Produto não cadastrado",VLOOKUP(A1333,'Cadastro-Estoque'!A:G,4,FALSE)))</f>
        <v/>
      </c>
      <c r="G1333" s="2" t="str">
        <f>IF(ISBLANK(A1333),"",IF(ISERROR(VLOOKUP(A1333,'Cadastro-Estoque'!A:G,1,FALSE)),"Produto não cadastrado",VLOOKUP(A1333,'Cadastro-Estoque'!A:G,2,FALSE)))</f>
        <v/>
      </c>
      <c r="H1333" s="2" t="str">
        <f>IF(ISERROR(VLOOKUP(A1333,'Cadastro-Estoque'!A:G,1,FALSE)),"",VLOOKUP(A1333,'Cadastro-Estoque'!A:G,3,FALSE))</f>
        <v/>
      </c>
      <c r="I1333" s="209" t="str">
        <f>IF(A1333="","",INDEX(Boletim!F1342:F1451,IFERROR(MATCH(Saidas!A1333,'Cadastro-Estoque'!A1341:A1450,0)," ")))</f>
        <v/>
      </c>
    </row>
    <row r="1334" spans="5:9" ht="18.75" customHeight="1" x14ac:dyDescent="0.25">
      <c r="E1334" s="2" t="str">
        <f t="shared" si="23"/>
        <v/>
      </c>
      <c r="F1334" s="2" t="str">
        <f>IF(ISBLANK(A1334),"",IF(ISERROR(VLOOKUP(A1334,'Cadastro-Estoque'!A:G,1,FALSE)),"Produto não cadastrado",VLOOKUP(A1334,'Cadastro-Estoque'!A:G,4,FALSE)))</f>
        <v/>
      </c>
      <c r="G1334" s="2" t="str">
        <f>IF(ISBLANK(A1334),"",IF(ISERROR(VLOOKUP(A1334,'Cadastro-Estoque'!A:G,1,FALSE)),"Produto não cadastrado",VLOOKUP(A1334,'Cadastro-Estoque'!A:G,2,FALSE)))</f>
        <v/>
      </c>
      <c r="H1334" s="2" t="str">
        <f>IF(ISERROR(VLOOKUP(A1334,'Cadastro-Estoque'!A:G,1,FALSE)),"",VLOOKUP(A1334,'Cadastro-Estoque'!A:G,3,FALSE))</f>
        <v/>
      </c>
      <c r="I1334" s="209" t="str">
        <f>IF(A1334="","",INDEX(Boletim!F1343:F1452,IFERROR(MATCH(Saidas!A1334,'Cadastro-Estoque'!A1342:A1451,0)," ")))</f>
        <v/>
      </c>
    </row>
    <row r="1335" spans="5:9" ht="18.75" customHeight="1" x14ac:dyDescent="0.25">
      <c r="E1335" s="2" t="str">
        <f t="shared" si="23"/>
        <v/>
      </c>
      <c r="F1335" s="2" t="str">
        <f>IF(ISBLANK(A1335),"",IF(ISERROR(VLOOKUP(A1335,'Cadastro-Estoque'!A:G,1,FALSE)),"Produto não cadastrado",VLOOKUP(A1335,'Cadastro-Estoque'!A:G,4,FALSE)))</f>
        <v/>
      </c>
      <c r="G1335" s="2" t="str">
        <f>IF(ISBLANK(A1335),"",IF(ISERROR(VLOOKUP(A1335,'Cadastro-Estoque'!A:G,1,FALSE)),"Produto não cadastrado",VLOOKUP(A1335,'Cadastro-Estoque'!A:G,2,FALSE)))</f>
        <v/>
      </c>
      <c r="H1335" s="2" t="str">
        <f>IF(ISERROR(VLOOKUP(A1335,'Cadastro-Estoque'!A:G,1,FALSE)),"",VLOOKUP(A1335,'Cadastro-Estoque'!A:G,3,FALSE))</f>
        <v/>
      </c>
      <c r="I1335" s="209" t="str">
        <f>IF(A1335="","",INDEX(Boletim!F1344:F1453,IFERROR(MATCH(Saidas!A1335,'Cadastro-Estoque'!A1343:A1452,0)," ")))</f>
        <v/>
      </c>
    </row>
    <row r="1336" spans="5:9" ht="18.75" customHeight="1" x14ac:dyDescent="0.25">
      <c r="E1336" s="2" t="str">
        <f t="shared" si="23"/>
        <v/>
      </c>
      <c r="F1336" s="2" t="str">
        <f>IF(ISBLANK(A1336),"",IF(ISERROR(VLOOKUP(A1336,'Cadastro-Estoque'!A:G,1,FALSE)),"Produto não cadastrado",VLOOKUP(A1336,'Cadastro-Estoque'!A:G,4,FALSE)))</f>
        <v/>
      </c>
      <c r="G1336" s="2" t="str">
        <f>IF(ISBLANK(A1336),"",IF(ISERROR(VLOOKUP(A1336,'Cadastro-Estoque'!A:G,1,FALSE)),"Produto não cadastrado",VLOOKUP(A1336,'Cadastro-Estoque'!A:G,2,FALSE)))</f>
        <v/>
      </c>
      <c r="H1336" s="2" t="str">
        <f>IF(ISERROR(VLOOKUP(A1336,'Cadastro-Estoque'!A:G,1,FALSE)),"",VLOOKUP(A1336,'Cadastro-Estoque'!A:G,3,FALSE))</f>
        <v/>
      </c>
      <c r="I1336" s="209" t="str">
        <f>IF(A1336="","",INDEX(Boletim!F1345:F1454,IFERROR(MATCH(Saidas!A1336,'Cadastro-Estoque'!A1344:A1453,0)," ")))</f>
        <v/>
      </c>
    </row>
    <row r="1337" spans="5:9" ht="18.75" customHeight="1" x14ac:dyDescent="0.25">
      <c r="E1337" s="2" t="str">
        <f t="shared" si="23"/>
        <v/>
      </c>
      <c r="F1337" s="2" t="str">
        <f>IF(ISBLANK(A1337),"",IF(ISERROR(VLOOKUP(A1337,'Cadastro-Estoque'!A:G,1,FALSE)),"Produto não cadastrado",VLOOKUP(A1337,'Cadastro-Estoque'!A:G,4,FALSE)))</f>
        <v/>
      </c>
      <c r="G1337" s="2" t="str">
        <f>IF(ISBLANK(A1337),"",IF(ISERROR(VLOOKUP(A1337,'Cadastro-Estoque'!A:G,1,FALSE)),"Produto não cadastrado",VLOOKUP(A1337,'Cadastro-Estoque'!A:G,2,FALSE)))</f>
        <v/>
      </c>
      <c r="H1337" s="2" t="str">
        <f>IF(ISERROR(VLOOKUP(A1337,'Cadastro-Estoque'!A:G,1,FALSE)),"",VLOOKUP(A1337,'Cadastro-Estoque'!A:G,3,FALSE))</f>
        <v/>
      </c>
      <c r="I1337" s="209" t="str">
        <f>IF(A1337="","",INDEX(Boletim!F1346:F1455,IFERROR(MATCH(Saidas!A1337,'Cadastro-Estoque'!A1345:A1454,0)," ")))</f>
        <v/>
      </c>
    </row>
    <row r="1338" spans="5:9" ht="18.75" customHeight="1" x14ac:dyDescent="0.25">
      <c r="E1338" s="2" t="str">
        <f t="shared" si="23"/>
        <v/>
      </c>
      <c r="F1338" s="2" t="str">
        <f>IF(ISBLANK(A1338),"",IF(ISERROR(VLOOKUP(A1338,'Cadastro-Estoque'!A:G,1,FALSE)),"Produto não cadastrado",VLOOKUP(A1338,'Cadastro-Estoque'!A:G,4,FALSE)))</f>
        <v/>
      </c>
      <c r="G1338" s="2" t="str">
        <f>IF(ISBLANK(A1338),"",IF(ISERROR(VLOOKUP(A1338,'Cadastro-Estoque'!A:G,1,FALSE)),"Produto não cadastrado",VLOOKUP(A1338,'Cadastro-Estoque'!A:G,2,FALSE)))</f>
        <v/>
      </c>
      <c r="H1338" s="2" t="str">
        <f>IF(ISERROR(VLOOKUP(A1338,'Cadastro-Estoque'!A:G,1,FALSE)),"",VLOOKUP(A1338,'Cadastro-Estoque'!A:G,3,FALSE))</f>
        <v/>
      </c>
      <c r="I1338" s="209" t="str">
        <f>IF(A1338="","",INDEX(Boletim!F1347:F1456,IFERROR(MATCH(Saidas!A1338,'Cadastro-Estoque'!A1346:A1455,0)," ")))</f>
        <v/>
      </c>
    </row>
    <row r="1339" spans="5:9" ht="18.75" customHeight="1" x14ac:dyDescent="0.25">
      <c r="E1339" s="2" t="str">
        <f t="shared" si="23"/>
        <v/>
      </c>
      <c r="F1339" s="2" t="str">
        <f>IF(ISBLANK(A1339),"",IF(ISERROR(VLOOKUP(A1339,'Cadastro-Estoque'!A:G,1,FALSE)),"Produto não cadastrado",VLOOKUP(A1339,'Cadastro-Estoque'!A:G,4,FALSE)))</f>
        <v/>
      </c>
      <c r="G1339" s="2" t="str">
        <f>IF(ISBLANK(A1339),"",IF(ISERROR(VLOOKUP(A1339,'Cadastro-Estoque'!A:G,1,FALSE)),"Produto não cadastrado",VLOOKUP(A1339,'Cadastro-Estoque'!A:G,2,FALSE)))</f>
        <v/>
      </c>
      <c r="H1339" s="2" t="str">
        <f>IF(ISERROR(VLOOKUP(A1339,'Cadastro-Estoque'!A:G,1,FALSE)),"",VLOOKUP(A1339,'Cadastro-Estoque'!A:G,3,FALSE))</f>
        <v/>
      </c>
      <c r="I1339" s="209" t="str">
        <f>IF(A1339="","",INDEX(Boletim!F1348:F1457,IFERROR(MATCH(Saidas!A1339,'Cadastro-Estoque'!A1347:A1456,0)," ")))</f>
        <v/>
      </c>
    </row>
    <row r="1340" spans="5:9" ht="18.75" customHeight="1" x14ac:dyDescent="0.25">
      <c r="E1340" s="2" t="str">
        <f t="shared" si="23"/>
        <v/>
      </c>
      <c r="F1340" s="2" t="str">
        <f>IF(ISBLANK(A1340),"",IF(ISERROR(VLOOKUP(A1340,'Cadastro-Estoque'!A:G,1,FALSE)),"Produto não cadastrado",VLOOKUP(A1340,'Cadastro-Estoque'!A:G,4,FALSE)))</f>
        <v/>
      </c>
      <c r="G1340" s="2" t="str">
        <f>IF(ISBLANK(A1340),"",IF(ISERROR(VLOOKUP(A1340,'Cadastro-Estoque'!A:G,1,FALSE)),"Produto não cadastrado",VLOOKUP(A1340,'Cadastro-Estoque'!A:G,2,FALSE)))</f>
        <v/>
      </c>
      <c r="H1340" s="2" t="str">
        <f>IF(ISERROR(VLOOKUP(A1340,'Cadastro-Estoque'!A:G,1,FALSE)),"",VLOOKUP(A1340,'Cadastro-Estoque'!A:G,3,FALSE))</f>
        <v/>
      </c>
      <c r="I1340" s="209" t="str">
        <f>IF(A1340="","",INDEX(Boletim!F1349:F1458,IFERROR(MATCH(Saidas!A1340,'Cadastro-Estoque'!A1348:A1457,0)," ")))</f>
        <v/>
      </c>
    </row>
    <row r="1341" spans="5:9" ht="18.75" customHeight="1" x14ac:dyDescent="0.25">
      <c r="E1341" s="2" t="str">
        <f t="shared" si="23"/>
        <v/>
      </c>
      <c r="F1341" s="2" t="str">
        <f>IF(ISBLANK(A1341),"",IF(ISERROR(VLOOKUP(A1341,'Cadastro-Estoque'!A:G,1,FALSE)),"Produto não cadastrado",VLOOKUP(A1341,'Cadastro-Estoque'!A:G,4,FALSE)))</f>
        <v/>
      </c>
      <c r="G1341" s="2" t="str">
        <f>IF(ISBLANK(A1341),"",IF(ISERROR(VLOOKUP(A1341,'Cadastro-Estoque'!A:G,1,FALSE)),"Produto não cadastrado",VLOOKUP(A1341,'Cadastro-Estoque'!A:G,2,FALSE)))</f>
        <v/>
      </c>
      <c r="H1341" s="2" t="str">
        <f>IF(ISERROR(VLOOKUP(A1341,'Cadastro-Estoque'!A:G,1,FALSE)),"",VLOOKUP(A1341,'Cadastro-Estoque'!A:G,3,FALSE))</f>
        <v/>
      </c>
      <c r="I1341" s="209" t="str">
        <f>IF(A1341="","",INDEX(Boletim!F1350:F1459,IFERROR(MATCH(Saidas!A1341,'Cadastro-Estoque'!A1349:A1458,0)," ")))</f>
        <v/>
      </c>
    </row>
    <row r="1342" spans="5:9" ht="18.75" customHeight="1" x14ac:dyDescent="0.25">
      <c r="E1342" s="2" t="str">
        <f t="shared" si="23"/>
        <v/>
      </c>
      <c r="F1342" s="2" t="str">
        <f>IF(ISBLANK(A1342),"",IF(ISERROR(VLOOKUP(A1342,'Cadastro-Estoque'!A:G,1,FALSE)),"Produto não cadastrado",VLOOKUP(A1342,'Cadastro-Estoque'!A:G,4,FALSE)))</f>
        <v/>
      </c>
      <c r="G1342" s="2" t="str">
        <f>IF(ISBLANK(A1342),"",IF(ISERROR(VLOOKUP(A1342,'Cadastro-Estoque'!A:G,1,FALSE)),"Produto não cadastrado",VLOOKUP(A1342,'Cadastro-Estoque'!A:G,2,FALSE)))</f>
        <v/>
      </c>
      <c r="H1342" s="2" t="str">
        <f>IF(ISERROR(VLOOKUP(A1342,'Cadastro-Estoque'!A:G,1,FALSE)),"",VLOOKUP(A1342,'Cadastro-Estoque'!A:G,3,FALSE))</f>
        <v/>
      </c>
      <c r="I1342" s="209" t="str">
        <f>IF(A1342="","",INDEX(Boletim!F1351:F1460,IFERROR(MATCH(Saidas!A1342,'Cadastro-Estoque'!A1350:A1459,0)," ")))</f>
        <v/>
      </c>
    </row>
    <row r="1343" spans="5:9" ht="18.75" customHeight="1" x14ac:dyDescent="0.25">
      <c r="E1343" s="2" t="str">
        <f t="shared" si="23"/>
        <v/>
      </c>
      <c r="F1343" s="2" t="str">
        <f>IF(ISBLANK(A1343),"",IF(ISERROR(VLOOKUP(A1343,'Cadastro-Estoque'!A:G,1,FALSE)),"Produto não cadastrado",VLOOKUP(A1343,'Cadastro-Estoque'!A:G,4,FALSE)))</f>
        <v/>
      </c>
      <c r="G1343" s="2" t="str">
        <f>IF(ISBLANK(A1343),"",IF(ISERROR(VLOOKUP(A1343,'Cadastro-Estoque'!A:G,1,FALSE)),"Produto não cadastrado",VLOOKUP(A1343,'Cadastro-Estoque'!A:G,2,FALSE)))</f>
        <v/>
      </c>
      <c r="H1343" s="2" t="str">
        <f>IF(ISERROR(VLOOKUP(A1343,'Cadastro-Estoque'!A:G,1,FALSE)),"",VLOOKUP(A1343,'Cadastro-Estoque'!A:G,3,FALSE))</f>
        <v/>
      </c>
      <c r="I1343" s="209" t="str">
        <f>IF(A1343="","",INDEX(Boletim!F1352:F1461,IFERROR(MATCH(Saidas!A1343,'Cadastro-Estoque'!A1351:A1460,0)," ")))</f>
        <v/>
      </c>
    </row>
    <row r="1344" spans="5:9" ht="18.75" customHeight="1" x14ac:dyDescent="0.25">
      <c r="E1344" s="2" t="str">
        <f t="shared" si="23"/>
        <v/>
      </c>
      <c r="F1344" s="2" t="str">
        <f>IF(ISBLANK(A1344),"",IF(ISERROR(VLOOKUP(A1344,'Cadastro-Estoque'!A:G,1,FALSE)),"Produto não cadastrado",VLOOKUP(A1344,'Cadastro-Estoque'!A:G,4,FALSE)))</f>
        <v/>
      </c>
      <c r="G1344" s="2" t="str">
        <f>IF(ISBLANK(A1344),"",IF(ISERROR(VLOOKUP(A1344,'Cadastro-Estoque'!A:G,1,FALSE)),"Produto não cadastrado",VLOOKUP(A1344,'Cadastro-Estoque'!A:G,2,FALSE)))</f>
        <v/>
      </c>
      <c r="H1344" s="2" t="str">
        <f>IF(ISERROR(VLOOKUP(A1344,'Cadastro-Estoque'!A:G,1,FALSE)),"",VLOOKUP(A1344,'Cadastro-Estoque'!A:G,3,FALSE))</f>
        <v/>
      </c>
      <c r="I1344" s="209" t="str">
        <f>IF(A1344="","",INDEX(Boletim!F1353:F1462,IFERROR(MATCH(Saidas!A1344,'Cadastro-Estoque'!A1352:A1461,0)," ")))</f>
        <v/>
      </c>
    </row>
    <row r="1345" spans="5:9" ht="18.75" customHeight="1" x14ac:dyDescent="0.25">
      <c r="E1345" s="2" t="str">
        <f t="shared" si="23"/>
        <v/>
      </c>
      <c r="F1345" s="2" t="str">
        <f>IF(ISBLANK(A1345),"",IF(ISERROR(VLOOKUP(A1345,'Cadastro-Estoque'!A:G,1,FALSE)),"Produto não cadastrado",VLOOKUP(A1345,'Cadastro-Estoque'!A:G,4,FALSE)))</f>
        <v/>
      </c>
      <c r="G1345" s="2" t="str">
        <f>IF(ISBLANK(A1345),"",IF(ISERROR(VLOOKUP(A1345,'Cadastro-Estoque'!A:G,1,FALSE)),"Produto não cadastrado",VLOOKUP(A1345,'Cadastro-Estoque'!A:G,2,FALSE)))</f>
        <v/>
      </c>
      <c r="H1345" s="2" t="str">
        <f>IF(ISERROR(VLOOKUP(A1345,'Cadastro-Estoque'!A:G,1,FALSE)),"",VLOOKUP(A1345,'Cadastro-Estoque'!A:G,3,FALSE))</f>
        <v/>
      </c>
      <c r="I1345" s="209" t="str">
        <f>IF(A1345="","",INDEX(Boletim!F1354:F1463,IFERROR(MATCH(Saidas!A1345,'Cadastro-Estoque'!A1353:A1462,0)," ")))</f>
        <v/>
      </c>
    </row>
    <row r="1346" spans="5:9" ht="18.75" customHeight="1" x14ac:dyDescent="0.25">
      <c r="E1346" s="2" t="str">
        <f t="shared" si="23"/>
        <v/>
      </c>
      <c r="F1346" s="2" t="str">
        <f>IF(ISBLANK(A1346),"",IF(ISERROR(VLOOKUP(A1346,'Cadastro-Estoque'!A:G,1,FALSE)),"Produto não cadastrado",VLOOKUP(A1346,'Cadastro-Estoque'!A:G,4,FALSE)))</f>
        <v/>
      </c>
      <c r="G1346" s="2" t="str">
        <f>IF(ISBLANK(A1346),"",IF(ISERROR(VLOOKUP(A1346,'Cadastro-Estoque'!A:G,1,FALSE)),"Produto não cadastrado",VLOOKUP(A1346,'Cadastro-Estoque'!A:G,2,FALSE)))</f>
        <v/>
      </c>
      <c r="H1346" s="2" t="str">
        <f>IF(ISERROR(VLOOKUP(A1346,'Cadastro-Estoque'!A:G,1,FALSE)),"",VLOOKUP(A1346,'Cadastro-Estoque'!A:G,3,FALSE))</f>
        <v/>
      </c>
      <c r="I1346" s="209" t="str">
        <f>IF(A1346="","",INDEX(Boletim!F1355:F1464,IFERROR(MATCH(Saidas!A1346,'Cadastro-Estoque'!A1354:A1463,0)," ")))</f>
        <v/>
      </c>
    </row>
    <row r="1347" spans="5:9" ht="18.75" customHeight="1" x14ac:dyDescent="0.25">
      <c r="E1347" s="2" t="str">
        <f t="shared" si="23"/>
        <v/>
      </c>
      <c r="F1347" s="2" t="str">
        <f>IF(ISBLANK(A1347),"",IF(ISERROR(VLOOKUP(A1347,'Cadastro-Estoque'!A:G,1,FALSE)),"Produto não cadastrado",VLOOKUP(A1347,'Cadastro-Estoque'!A:G,4,FALSE)))</f>
        <v/>
      </c>
      <c r="G1347" s="2" t="str">
        <f>IF(ISBLANK(A1347),"",IF(ISERROR(VLOOKUP(A1347,'Cadastro-Estoque'!A:G,1,FALSE)),"Produto não cadastrado",VLOOKUP(A1347,'Cadastro-Estoque'!A:G,2,FALSE)))</f>
        <v/>
      </c>
      <c r="H1347" s="2" t="str">
        <f>IF(ISERROR(VLOOKUP(A1347,'Cadastro-Estoque'!A:G,1,FALSE)),"",VLOOKUP(A1347,'Cadastro-Estoque'!A:G,3,FALSE))</f>
        <v/>
      </c>
      <c r="I1347" s="209" t="str">
        <f>IF(A1347="","",INDEX(Boletim!F1356:F1465,IFERROR(MATCH(Saidas!A1347,'Cadastro-Estoque'!A1355:A1464,0)," ")))</f>
        <v/>
      </c>
    </row>
    <row r="1348" spans="5:9" ht="18.75" customHeight="1" x14ac:dyDescent="0.25">
      <c r="E1348" s="2" t="str">
        <f t="shared" ref="E1348:E1411" si="24">IF(ISBLANK(A1348),"",C1348*D1348)</f>
        <v/>
      </c>
      <c r="F1348" s="2" t="str">
        <f>IF(ISBLANK(A1348),"",IF(ISERROR(VLOOKUP(A1348,'Cadastro-Estoque'!A:G,1,FALSE)),"Produto não cadastrado",VLOOKUP(A1348,'Cadastro-Estoque'!A:G,4,FALSE)))</f>
        <v/>
      </c>
      <c r="G1348" s="2" t="str">
        <f>IF(ISBLANK(A1348),"",IF(ISERROR(VLOOKUP(A1348,'Cadastro-Estoque'!A:G,1,FALSE)),"Produto não cadastrado",VLOOKUP(A1348,'Cadastro-Estoque'!A:G,2,FALSE)))</f>
        <v/>
      </c>
      <c r="H1348" s="2" t="str">
        <f>IF(ISERROR(VLOOKUP(A1348,'Cadastro-Estoque'!A:G,1,FALSE)),"",VLOOKUP(A1348,'Cadastro-Estoque'!A:G,3,FALSE))</f>
        <v/>
      </c>
      <c r="I1348" s="209" t="str">
        <f>IF(A1348="","",INDEX(Boletim!F1357:F1466,IFERROR(MATCH(Saidas!A1348,'Cadastro-Estoque'!A1356:A1465,0)," ")))</f>
        <v/>
      </c>
    </row>
    <row r="1349" spans="5:9" ht="18.75" customHeight="1" x14ac:dyDescent="0.25">
      <c r="E1349" s="2" t="str">
        <f t="shared" si="24"/>
        <v/>
      </c>
      <c r="F1349" s="2" t="str">
        <f>IF(ISBLANK(A1349),"",IF(ISERROR(VLOOKUP(A1349,'Cadastro-Estoque'!A:G,1,FALSE)),"Produto não cadastrado",VLOOKUP(A1349,'Cadastro-Estoque'!A:G,4,FALSE)))</f>
        <v/>
      </c>
      <c r="G1349" s="2" t="str">
        <f>IF(ISBLANK(A1349),"",IF(ISERROR(VLOOKUP(A1349,'Cadastro-Estoque'!A:G,1,FALSE)),"Produto não cadastrado",VLOOKUP(A1349,'Cadastro-Estoque'!A:G,2,FALSE)))</f>
        <v/>
      </c>
      <c r="H1349" s="2" t="str">
        <f>IF(ISERROR(VLOOKUP(A1349,'Cadastro-Estoque'!A:G,1,FALSE)),"",VLOOKUP(A1349,'Cadastro-Estoque'!A:G,3,FALSE))</f>
        <v/>
      </c>
      <c r="I1349" s="209" t="str">
        <f>IF(A1349="","",INDEX(Boletim!F1358:F1467,IFERROR(MATCH(Saidas!A1349,'Cadastro-Estoque'!A1357:A1466,0)," ")))</f>
        <v/>
      </c>
    </row>
    <row r="1350" spans="5:9" ht="18.75" customHeight="1" x14ac:dyDescent="0.25">
      <c r="E1350" s="2" t="str">
        <f t="shared" si="24"/>
        <v/>
      </c>
      <c r="F1350" s="2" t="str">
        <f>IF(ISBLANK(A1350),"",IF(ISERROR(VLOOKUP(A1350,'Cadastro-Estoque'!A:G,1,FALSE)),"Produto não cadastrado",VLOOKUP(A1350,'Cadastro-Estoque'!A:G,4,FALSE)))</f>
        <v/>
      </c>
      <c r="G1350" s="2" t="str">
        <f>IF(ISBLANK(A1350),"",IF(ISERROR(VLOOKUP(A1350,'Cadastro-Estoque'!A:G,1,FALSE)),"Produto não cadastrado",VLOOKUP(A1350,'Cadastro-Estoque'!A:G,2,FALSE)))</f>
        <v/>
      </c>
      <c r="H1350" s="2" t="str">
        <f>IF(ISERROR(VLOOKUP(A1350,'Cadastro-Estoque'!A:G,1,FALSE)),"",VLOOKUP(A1350,'Cadastro-Estoque'!A:G,3,FALSE))</f>
        <v/>
      </c>
      <c r="I1350" s="209" t="str">
        <f>IF(A1350="","",INDEX(Boletim!F1359:F1468,IFERROR(MATCH(Saidas!A1350,'Cadastro-Estoque'!A1358:A1467,0)," ")))</f>
        <v/>
      </c>
    </row>
    <row r="1351" spans="5:9" ht="18.75" customHeight="1" x14ac:dyDescent="0.25">
      <c r="E1351" s="2" t="str">
        <f t="shared" si="24"/>
        <v/>
      </c>
      <c r="F1351" s="2" t="str">
        <f>IF(ISBLANK(A1351),"",IF(ISERROR(VLOOKUP(A1351,'Cadastro-Estoque'!A:G,1,FALSE)),"Produto não cadastrado",VLOOKUP(A1351,'Cadastro-Estoque'!A:G,4,FALSE)))</f>
        <v/>
      </c>
      <c r="G1351" s="2" t="str">
        <f>IF(ISBLANK(A1351),"",IF(ISERROR(VLOOKUP(A1351,'Cadastro-Estoque'!A:G,1,FALSE)),"Produto não cadastrado",VLOOKUP(A1351,'Cadastro-Estoque'!A:G,2,FALSE)))</f>
        <v/>
      </c>
      <c r="H1351" s="2" t="str">
        <f>IF(ISERROR(VLOOKUP(A1351,'Cadastro-Estoque'!A:G,1,FALSE)),"",VLOOKUP(A1351,'Cadastro-Estoque'!A:G,3,FALSE))</f>
        <v/>
      </c>
      <c r="I1351" s="209" t="str">
        <f>IF(A1351="","",INDEX(Boletim!F1360:F1469,IFERROR(MATCH(Saidas!A1351,'Cadastro-Estoque'!A1359:A1468,0)," ")))</f>
        <v/>
      </c>
    </row>
    <row r="1352" spans="5:9" ht="18.75" customHeight="1" x14ac:dyDescent="0.25">
      <c r="E1352" s="2" t="str">
        <f t="shared" si="24"/>
        <v/>
      </c>
      <c r="F1352" s="2" t="str">
        <f>IF(ISBLANK(A1352),"",IF(ISERROR(VLOOKUP(A1352,'Cadastro-Estoque'!A:G,1,FALSE)),"Produto não cadastrado",VLOOKUP(A1352,'Cadastro-Estoque'!A:G,4,FALSE)))</f>
        <v/>
      </c>
      <c r="G1352" s="2" t="str">
        <f>IF(ISBLANK(A1352),"",IF(ISERROR(VLOOKUP(A1352,'Cadastro-Estoque'!A:G,1,FALSE)),"Produto não cadastrado",VLOOKUP(A1352,'Cadastro-Estoque'!A:G,2,FALSE)))</f>
        <v/>
      </c>
      <c r="H1352" s="2" t="str">
        <f>IF(ISERROR(VLOOKUP(A1352,'Cadastro-Estoque'!A:G,1,FALSE)),"",VLOOKUP(A1352,'Cadastro-Estoque'!A:G,3,FALSE))</f>
        <v/>
      </c>
      <c r="I1352" s="209" t="str">
        <f>IF(A1352="","",INDEX(Boletim!F1361:F1470,IFERROR(MATCH(Saidas!A1352,'Cadastro-Estoque'!A1360:A1469,0)," ")))</f>
        <v/>
      </c>
    </row>
    <row r="1353" spans="5:9" ht="18.75" customHeight="1" x14ac:dyDescent="0.25">
      <c r="E1353" s="2" t="str">
        <f t="shared" si="24"/>
        <v/>
      </c>
      <c r="F1353" s="2" t="str">
        <f>IF(ISBLANK(A1353),"",IF(ISERROR(VLOOKUP(A1353,'Cadastro-Estoque'!A:G,1,FALSE)),"Produto não cadastrado",VLOOKUP(A1353,'Cadastro-Estoque'!A:G,4,FALSE)))</f>
        <v/>
      </c>
      <c r="G1353" s="2" t="str">
        <f>IF(ISBLANK(A1353),"",IF(ISERROR(VLOOKUP(A1353,'Cadastro-Estoque'!A:G,1,FALSE)),"Produto não cadastrado",VLOOKUP(A1353,'Cadastro-Estoque'!A:G,2,FALSE)))</f>
        <v/>
      </c>
      <c r="H1353" s="2" t="str">
        <f>IF(ISERROR(VLOOKUP(A1353,'Cadastro-Estoque'!A:G,1,FALSE)),"",VLOOKUP(A1353,'Cadastro-Estoque'!A:G,3,FALSE))</f>
        <v/>
      </c>
      <c r="I1353" s="209" t="str">
        <f>IF(A1353="","",INDEX(Boletim!F1362:F1471,IFERROR(MATCH(Saidas!A1353,'Cadastro-Estoque'!A1361:A1470,0)," ")))</f>
        <v/>
      </c>
    </row>
    <row r="1354" spans="5:9" ht="18.75" customHeight="1" x14ac:dyDescent="0.25">
      <c r="E1354" s="2" t="str">
        <f t="shared" si="24"/>
        <v/>
      </c>
      <c r="F1354" s="2" t="str">
        <f>IF(ISBLANK(A1354),"",IF(ISERROR(VLOOKUP(A1354,'Cadastro-Estoque'!A:G,1,FALSE)),"Produto não cadastrado",VLOOKUP(A1354,'Cadastro-Estoque'!A:G,4,FALSE)))</f>
        <v/>
      </c>
      <c r="G1354" s="2" t="str">
        <f>IF(ISBLANK(A1354),"",IF(ISERROR(VLOOKUP(A1354,'Cadastro-Estoque'!A:G,1,FALSE)),"Produto não cadastrado",VLOOKUP(A1354,'Cadastro-Estoque'!A:G,2,FALSE)))</f>
        <v/>
      </c>
      <c r="H1354" s="2" t="str">
        <f>IF(ISERROR(VLOOKUP(A1354,'Cadastro-Estoque'!A:G,1,FALSE)),"",VLOOKUP(A1354,'Cadastro-Estoque'!A:G,3,FALSE))</f>
        <v/>
      </c>
      <c r="I1354" s="209" t="str">
        <f>IF(A1354="","",INDEX(Boletim!F1363:F1472,IFERROR(MATCH(Saidas!A1354,'Cadastro-Estoque'!A1362:A1471,0)," ")))</f>
        <v/>
      </c>
    </row>
    <row r="1355" spans="5:9" ht="18.75" customHeight="1" x14ac:dyDescent="0.25">
      <c r="E1355" s="2" t="str">
        <f t="shared" si="24"/>
        <v/>
      </c>
      <c r="F1355" s="2" t="str">
        <f>IF(ISBLANK(A1355),"",IF(ISERROR(VLOOKUP(A1355,'Cadastro-Estoque'!A:G,1,FALSE)),"Produto não cadastrado",VLOOKUP(A1355,'Cadastro-Estoque'!A:G,4,FALSE)))</f>
        <v/>
      </c>
      <c r="G1355" s="2" t="str">
        <f>IF(ISBLANK(A1355),"",IF(ISERROR(VLOOKUP(A1355,'Cadastro-Estoque'!A:G,1,FALSE)),"Produto não cadastrado",VLOOKUP(A1355,'Cadastro-Estoque'!A:G,2,FALSE)))</f>
        <v/>
      </c>
      <c r="H1355" s="2" t="str">
        <f>IF(ISERROR(VLOOKUP(A1355,'Cadastro-Estoque'!A:G,1,FALSE)),"",VLOOKUP(A1355,'Cadastro-Estoque'!A:G,3,FALSE))</f>
        <v/>
      </c>
      <c r="I1355" s="209" t="str">
        <f>IF(A1355="","",INDEX(Boletim!F1364:F1473,IFERROR(MATCH(Saidas!A1355,'Cadastro-Estoque'!A1363:A1472,0)," ")))</f>
        <v/>
      </c>
    </row>
    <row r="1356" spans="5:9" ht="18.75" customHeight="1" x14ac:dyDescent="0.25">
      <c r="E1356" s="2" t="str">
        <f t="shared" si="24"/>
        <v/>
      </c>
      <c r="F1356" s="2" t="str">
        <f>IF(ISBLANK(A1356),"",IF(ISERROR(VLOOKUP(A1356,'Cadastro-Estoque'!A:G,1,FALSE)),"Produto não cadastrado",VLOOKUP(A1356,'Cadastro-Estoque'!A:G,4,FALSE)))</f>
        <v/>
      </c>
      <c r="G1356" s="2" t="str">
        <f>IF(ISBLANK(A1356),"",IF(ISERROR(VLOOKUP(A1356,'Cadastro-Estoque'!A:G,1,FALSE)),"Produto não cadastrado",VLOOKUP(A1356,'Cadastro-Estoque'!A:G,2,FALSE)))</f>
        <v/>
      </c>
      <c r="H1356" s="2" t="str">
        <f>IF(ISERROR(VLOOKUP(A1356,'Cadastro-Estoque'!A:G,1,FALSE)),"",VLOOKUP(A1356,'Cadastro-Estoque'!A:G,3,FALSE))</f>
        <v/>
      </c>
      <c r="I1356" s="209" t="str">
        <f>IF(A1356="","",INDEX(Boletim!F1365:F1474,IFERROR(MATCH(Saidas!A1356,'Cadastro-Estoque'!A1364:A1473,0)," ")))</f>
        <v/>
      </c>
    </row>
    <row r="1357" spans="5:9" ht="18.75" customHeight="1" x14ac:dyDescent="0.25">
      <c r="E1357" s="2" t="str">
        <f t="shared" si="24"/>
        <v/>
      </c>
      <c r="F1357" s="2" t="str">
        <f>IF(ISBLANK(A1357),"",IF(ISERROR(VLOOKUP(A1357,'Cadastro-Estoque'!A:G,1,FALSE)),"Produto não cadastrado",VLOOKUP(A1357,'Cadastro-Estoque'!A:G,4,FALSE)))</f>
        <v/>
      </c>
      <c r="G1357" s="2" t="str">
        <f>IF(ISBLANK(A1357),"",IF(ISERROR(VLOOKUP(A1357,'Cadastro-Estoque'!A:G,1,FALSE)),"Produto não cadastrado",VLOOKUP(A1357,'Cadastro-Estoque'!A:G,2,FALSE)))</f>
        <v/>
      </c>
      <c r="H1357" s="2" t="str">
        <f>IF(ISERROR(VLOOKUP(A1357,'Cadastro-Estoque'!A:G,1,FALSE)),"",VLOOKUP(A1357,'Cadastro-Estoque'!A:G,3,FALSE))</f>
        <v/>
      </c>
      <c r="I1357" s="209" t="str">
        <f>IF(A1357="","",INDEX(Boletim!F1366:F1475,IFERROR(MATCH(Saidas!A1357,'Cadastro-Estoque'!A1365:A1474,0)," ")))</f>
        <v/>
      </c>
    </row>
    <row r="1358" spans="5:9" ht="18.75" customHeight="1" x14ac:dyDescent="0.25">
      <c r="E1358" s="2" t="str">
        <f t="shared" si="24"/>
        <v/>
      </c>
      <c r="F1358" s="2" t="str">
        <f>IF(ISBLANK(A1358),"",IF(ISERROR(VLOOKUP(A1358,'Cadastro-Estoque'!A:G,1,FALSE)),"Produto não cadastrado",VLOOKUP(A1358,'Cadastro-Estoque'!A:G,4,FALSE)))</f>
        <v/>
      </c>
      <c r="G1358" s="2" t="str">
        <f>IF(ISBLANK(A1358),"",IF(ISERROR(VLOOKUP(A1358,'Cadastro-Estoque'!A:G,1,FALSE)),"Produto não cadastrado",VLOOKUP(A1358,'Cadastro-Estoque'!A:G,2,FALSE)))</f>
        <v/>
      </c>
      <c r="H1358" s="2" t="str">
        <f>IF(ISERROR(VLOOKUP(A1358,'Cadastro-Estoque'!A:G,1,FALSE)),"",VLOOKUP(A1358,'Cadastro-Estoque'!A:G,3,FALSE))</f>
        <v/>
      </c>
      <c r="I1358" s="209" t="str">
        <f>IF(A1358="","",INDEX(Boletim!F1367:F1476,IFERROR(MATCH(Saidas!A1358,'Cadastro-Estoque'!A1366:A1475,0)," ")))</f>
        <v/>
      </c>
    </row>
    <row r="1359" spans="5:9" ht="18.75" customHeight="1" x14ac:dyDescent="0.25">
      <c r="E1359" s="2" t="str">
        <f t="shared" si="24"/>
        <v/>
      </c>
      <c r="F1359" s="2" t="str">
        <f>IF(ISBLANK(A1359),"",IF(ISERROR(VLOOKUP(A1359,'Cadastro-Estoque'!A:G,1,FALSE)),"Produto não cadastrado",VLOOKUP(A1359,'Cadastro-Estoque'!A:G,4,FALSE)))</f>
        <v/>
      </c>
      <c r="G1359" s="2" t="str">
        <f>IF(ISBLANK(A1359),"",IF(ISERROR(VLOOKUP(A1359,'Cadastro-Estoque'!A:G,1,FALSE)),"Produto não cadastrado",VLOOKUP(A1359,'Cadastro-Estoque'!A:G,2,FALSE)))</f>
        <v/>
      </c>
      <c r="H1359" s="2" t="str">
        <f>IF(ISERROR(VLOOKUP(A1359,'Cadastro-Estoque'!A:G,1,FALSE)),"",VLOOKUP(A1359,'Cadastro-Estoque'!A:G,3,FALSE))</f>
        <v/>
      </c>
      <c r="I1359" s="209" t="str">
        <f>IF(A1359="","",INDEX(Boletim!F1368:F1477,IFERROR(MATCH(Saidas!A1359,'Cadastro-Estoque'!A1367:A1476,0)," ")))</f>
        <v/>
      </c>
    </row>
    <row r="1360" spans="5:9" ht="18.75" customHeight="1" x14ac:dyDescent="0.25">
      <c r="E1360" s="2" t="str">
        <f t="shared" si="24"/>
        <v/>
      </c>
      <c r="F1360" s="2" t="str">
        <f>IF(ISBLANK(A1360),"",IF(ISERROR(VLOOKUP(A1360,'Cadastro-Estoque'!A:G,1,FALSE)),"Produto não cadastrado",VLOOKUP(A1360,'Cadastro-Estoque'!A:G,4,FALSE)))</f>
        <v/>
      </c>
      <c r="G1360" s="2" t="str">
        <f>IF(ISBLANK(A1360),"",IF(ISERROR(VLOOKUP(A1360,'Cadastro-Estoque'!A:G,1,FALSE)),"Produto não cadastrado",VLOOKUP(A1360,'Cadastro-Estoque'!A:G,2,FALSE)))</f>
        <v/>
      </c>
      <c r="H1360" s="2" t="str">
        <f>IF(ISERROR(VLOOKUP(A1360,'Cadastro-Estoque'!A:G,1,FALSE)),"",VLOOKUP(A1360,'Cadastro-Estoque'!A:G,3,FALSE))</f>
        <v/>
      </c>
      <c r="I1360" s="209" t="str">
        <f>IF(A1360="","",INDEX(Boletim!F1369:F1478,IFERROR(MATCH(Saidas!A1360,'Cadastro-Estoque'!A1368:A1477,0)," ")))</f>
        <v/>
      </c>
    </row>
    <row r="1361" spans="5:9" ht="18.75" customHeight="1" x14ac:dyDescent="0.25">
      <c r="E1361" s="2" t="str">
        <f t="shared" si="24"/>
        <v/>
      </c>
      <c r="F1361" s="2" t="str">
        <f>IF(ISBLANK(A1361),"",IF(ISERROR(VLOOKUP(A1361,'Cadastro-Estoque'!A:G,1,FALSE)),"Produto não cadastrado",VLOOKUP(A1361,'Cadastro-Estoque'!A:G,4,FALSE)))</f>
        <v/>
      </c>
      <c r="G1361" s="2" t="str">
        <f>IF(ISBLANK(A1361),"",IF(ISERROR(VLOOKUP(A1361,'Cadastro-Estoque'!A:G,1,FALSE)),"Produto não cadastrado",VLOOKUP(A1361,'Cadastro-Estoque'!A:G,2,FALSE)))</f>
        <v/>
      </c>
      <c r="H1361" s="2" t="str">
        <f>IF(ISERROR(VLOOKUP(A1361,'Cadastro-Estoque'!A:G,1,FALSE)),"",VLOOKUP(A1361,'Cadastro-Estoque'!A:G,3,FALSE))</f>
        <v/>
      </c>
      <c r="I1361" s="209" t="str">
        <f>IF(A1361="","",INDEX(Boletim!F1370:F1479,IFERROR(MATCH(Saidas!A1361,'Cadastro-Estoque'!A1369:A1478,0)," ")))</f>
        <v/>
      </c>
    </row>
    <row r="1362" spans="5:9" ht="18.75" customHeight="1" x14ac:dyDescent="0.25">
      <c r="E1362" s="2" t="str">
        <f t="shared" si="24"/>
        <v/>
      </c>
      <c r="F1362" s="2" t="str">
        <f>IF(ISBLANK(A1362),"",IF(ISERROR(VLOOKUP(A1362,'Cadastro-Estoque'!A:G,1,FALSE)),"Produto não cadastrado",VLOOKUP(A1362,'Cadastro-Estoque'!A:G,4,FALSE)))</f>
        <v/>
      </c>
      <c r="G1362" s="2" t="str">
        <f>IF(ISBLANK(A1362),"",IF(ISERROR(VLOOKUP(A1362,'Cadastro-Estoque'!A:G,1,FALSE)),"Produto não cadastrado",VLOOKUP(A1362,'Cadastro-Estoque'!A:G,2,FALSE)))</f>
        <v/>
      </c>
      <c r="H1362" s="2" t="str">
        <f>IF(ISERROR(VLOOKUP(A1362,'Cadastro-Estoque'!A:G,1,FALSE)),"",VLOOKUP(A1362,'Cadastro-Estoque'!A:G,3,FALSE))</f>
        <v/>
      </c>
      <c r="I1362" s="209" t="str">
        <f>IF(A1362="","",INDEX(Boletim!F1371:F1480,IFERROR(MATCH(Saidas!A1362,'Cadastro-Estoque'!A1370:A1479,0)," ")))</f>
        <v/>
      </c>
    </row>
    <row r="1363" spans="5:9" ht="18.75" customHeight="1" x14ac:dyDescent="0.25">
      <c r="E1363" s="2" t="str">
        <f t="shared" si="24"/>
        <v/>
      </c>
      <c r="F1363" s="2" t="str">
        <f>IF(ISBLANK(A1363),"",IF(ISERROR(VLOOKUP(A1363,'Cadastro-Estoque'!A:G,1,FALSE)),"Produto não cadastrado",VLOOKUP(A1363,'Cadastro-Estoque'!A:G,4,FALSE)))</f>
        <v/>
      </c>
      <c r="G1363" s="2" t="str">
        <f>IF(ISBLANK(A1363),"",IF(ISERROR(VLOOKUP(A1363,'Cadastro-Estoque'!A:G,1,FALSE)),"Produto não cadastrado",VLOOKUP(A1363,'Cadastro-Estoque'!A:G,2,FALSE)))</f>
        <v/>
      </c>
      <c r="H1363" s="2" t="str">
        <f>IF(ISERROR(VLOOKUP(A1363,'Cadastro-Estoque'!A:G,1,FALSE)),"",VLOOKUP(A1363,'Cadastro-Estoque'!A:G,3,FALSE))</f>
        <v/>
      </c>
      <c r="I1363" s="209" t="str">
        <f>IF(A1363="","",INDEX(Boletim!F1372:F1481,IFERROR(MATCH(Saidas!A1363,'Cadastro-Estoque'!A1371:A1480,0)," ")))</f>
        <v/>
      </c>
    </row>
    <row r="1364" spans="5:9" ht="18.75" customHeight="1" x14ac:dyDescent="0.25">
      <c r="E1364" s="2" t="str">
        <f t="shared" si="24"/>
        <v/>
      </c>
      <c r="F1364" s="2" t="str">
        <f>IF(ISBLANK(A1364),"",IF(ISERROR(VLOOKUP(A1364,'Cadastro-Estoque'!A:G,1,FALSE)),"Produto não cadastrado",VLOOKUP(A1364,'Cadastro-Estoque'!A:G,4,FALSE)))</f>
        <v/>
      </c>
      <c r="G1364" s="2" t="str">
        <f>IF(ISBLANK(A1364),"",IF(ISERROR(VLOOKUP(A1364,'Cadastro-Estoque'!A:G,1,FALSE)),"Produto não cadastrado",VLOOKUP(A1364,'Cadastro-Estoque'!A:G,2,FALSE)))</f>
        <v/>
      </c>
      <c r="H1364" s="2" t="str">
        <f>IF(ISERROR(VLOOKUP(A1364,'Cadastro-Estoque'!A:G,1,FALSE)),"",VLOOKUP(A1364,'Cadastro-Estoque'!A:G,3,FALSE))</f>
        <v/>
      </c>
      <c r="I1364" s="209" t="str">
        <f>IF(A1364="","",INDEX(Boletim!F1373:F1482,IFERROR(MATCH(Saidas!A1364,'Cadastro-Estoque'!A1372:A1481,0)," ")))</f>
        <v/>
      </c>
    </row>
    <row r="1365" spans="5:9" ht="18.75" customHeight="1" x14ac:dyDescent="0.25">
      <c r="E1365" s="2" t="str">
        <f t="shared" si="24"/>
        <v/>
      </c>
      <c r="F1365" s="2" t="str">
        <f>IF(ISBLANK(A1365),"",IF(ISERROR(VLOOKUP(A1365,'Cadastro-Estoque'!A:G,1,FALSE)),"Produto não cadastrado",VLOOKUP(A1365,'Cadastro-Estoque'!A:G,4,FALSE)))</f>
        <v/>
      </c>
      <c r="G1365" s="2" t="str">
        <f>IF(ISBLANK(A1365),"",IF(ISERROR(VLOOKUP(A1365,'Cadastro-Estoque'!A:G,1,FALSE)),"Produto não cadastrado",VLOOKUP(A1365,'Cadastro-Estoque'!A:G,2,FALSE)))</f>
        <v/>
      </c>
      <c r="H1365" s="2" t="str">
        <f>IF(ISERROR(VLOOKUP(A1365,'Cadastro-Estoque'!A:G,1,FALSE)),"",VLOOKUP(A1365,'Cadastro-Estoque'!A:G,3,FALSE))</f>
        <v/>
      </c>
      <c r="I1365" s="209" t="str">
        <f>IF(A1365="","",INDEX(Boletim!F1374:F1483,IFERROR(MATCH(Saidas!A1365,'Cadastro-Estoque'!A1373:A1482,0)," ")))</f>
        <v/>
      </c>
    </row>
    <row r="1366" spans="5:9" ht="18.75" customHeight="1" x14ac:dyDescent="0.25">
      <c r="E1366" s="2" t="str">
        <f t="shared" si="24"/>
        <v/>
      </c>
      <c r="F1366" s="2" t="str">
        <f>IF(ISBLANK(A1366),"",IF(ISERROR(VLOOKUP(A1366,'Cadastro-Estoque'!A:G,1,FALSE)),"Produto não cadastrado",VLOOKUP(A1366,'Cadastro-Estoque'!A:G,4,FALSE)))</f>
        <v/>
      </c>
      <c r="G1366" s="2" t="str">
        <f>IF(ISBLANK(A1366),"",IF(ISERROR(VLOOKUP(A1366,'Cadastro-Estoque'!A:G,1,FALSE)),"Produto não cadastrado",VLOOKUP(A1366,'Cadastro-Estoque'!A:G,2,FALSE)))</f>
        <v/>
      </c>
      <c r="H1366" s="2" t="str">
        <f>IF(ISERROR(VLOOKUP(A1366,'Cadastro-Estoque'!A:G,1,FALSE)),"",VLOOKUP(A1366,'Cadastro-Estoque'!A:G,3,FALSE))</f>
        <v/>
      </c>
      <c r="I1366" s="209" t="str">
        <f>IF(A1366="","",INDEX(Boletim!F1375:F1484,IFERROR(MATCH(Saidas!A1366,'Cadastro-Estoque'!A1374:A1483,0)," ")))</f>
        <v/>
      </c>
    </row>
    <row r="1367" spans="5:9" ht="18.75" customHeight="1" x14ac:dyDescent="0.25">
      <c r="E1367" s="2" t="str">
        <f t="shared" si="24"/>
        <v/>
      </c>
      <c r="F1367" s="2" t="str">
        <f>IF(ISBLANK(A1367),"",IF(ISERROR(VLOOKUP(A1367,'Cadastro-Estoque'!A:G,1,FALSE)),"Produto não cadastrado",VLOOKUP(A1367,'Cadastro-Estoque'!A:G,4,FALSE)))</f>
        <v/>
      </c>
      <c r="G1367" s="2" t="str">
        <f>IF(ISBLANK(A1367),"",IF(ISERROR(VLOOKUP(A1367,'Cadastro-Estoque'!A:G,1,FALSE)),"Produto não cadastrado",VLOOKUP(A1367,'Cadastro-Estoque'!A:G,2,FALSE)))</f>
        <v/>
      </c>
      <c r="H1367" s="2" t="str">
        <f>IF(ISERROR(VLOOKUP(A1367,'Cadastro-Estoque'!A:G,1,FALSE)),"",VLOOKUP(A1367,'Cadastro-Estoque'!A:G,3,FALSE))</f>
        <v/>
      </c>
      <c r="I1367" s="209" t="str">
        <f>IF(A1367="","",INDEX(Boletim!F1376:F1485,IFERROR(MATCH(Saidas!A1367,'Cadastro-Estoque'!A1375:A1484,0)," ")))</f>
        <v/>
      </c>
    </row>
    <row r="1368" spans="5:9" ht="18.75" customHeight="1" x14ac:dyDescent="0.25">
      <c r="E1368" s="2" t="str">
        <f t="shared" si="24"/>
        <v/>
      </c>
      <c r="F1368" s="2" t="str">
        <f>IF(ISBLANK(A1368),"",IF(ISERROR(VLOOKUP(A1368,'Cadastro-Estoque'!A:G,1,FALSE)),"Produto não cadastrado",VLOOKUP(A1368,'Cadastro-Estoque'!A:G,4,FALSE)))</f>
        <v/>
      </c>
      <c r="G1368" s="2" t="str">
        <f>IF(ISBLANK(A1368),"",IF(ISERROR(VLOOKUP(A1368,'Cadastro-Estoque'!A:G,1,FALSE)),"Produto não cadastrado",VLOOKUP(A1368,'Cadastro-Estoque'!A:G,2,FALSE)))</f>
        <v/>
      </c>
      <c r="H1368" s="2" t="str">
        <f>IF(ISERROR(VLOOKUP(A1368,'Cadastro-Estoque'!A:G,1,FALSE)),"",VLOOKUP(A1368,'Cadastro-Estoque'!A:G,3,FALSE))</f>
        <v/>
      </c>
      <c r="I1368" s="209" t="str">
        <f>IF(A1368="","",INDEX(Boletim!F1377:F1486,IFERROR(MATCH(Saidas!A1368,'Cadastro-Estoque'!A1376:A1485,0)," ")))</f>
        <v/>
      </c>
    </row>
    <row r="1369" spans="5:9" ht="18.75" customHeight="1" x14ac:dyDescent="0.25">
      <c r="E1369" s="2" t="str">
        <f t="shared" si="24"/>
        <v/>
      </c>
      <c r="F1369" s="2" t="str">
        <f>IF(ISBLANK(A1369),"",IF(ISERROR(VLOOKUP(A1369,'Cadastro-Estoque'!A:G,1,FALSE)),"Produto não cadastrado",VLOOKUP(A1369,'Cadastro-Estoque'!A:G,4,FALSE)))</f>
        <v/>
      </c>
      <c r="G1369" s="2" t="str">
        <f>IF(ISBLANK(A1369),"",IF(ISERROR(VLOOKUP(A1369,'Cadastro-Estoque'!A:G,1,FALSE)),"Produto não cadastrado",VLOOKUP(A1369,'Cadastro-Estoque'!A:G,2,FALSE)))</f>
        <v/>
      </c>
      <c r="H1369" s="2" t="str">
        <f>IF(ISERROR(VLOOKUP(A1369,'Cadastro-Estoque'!A:G,1,FALSE)),"",VLOOKUP(A1369,'Cadastro-Estoque'!A:G,3,FALSE))</f>
        <v/>
      </c>
      <c r="I1369" s="209" t="str">
        <f>IF(A1369="","",INDEX(Boletim!F1378:F1487,IFERROR(MATCH(Saidas!A1369,'Cadastro-Estoque'!A1377:A1486,0)," ")))</f>
        <v/>
      </c>
    </row>
    <row r="1370" spans="5:9" ht="18.75" customHeight="1" x14ac:dyDescent="0.25">
      <c r="E1370" s="2" t="str">
        <f t="shared" si="24"/>
        <v/>
      </c>
      <c r="F1370" s="2" t="str">
        <f>IF(ISBLANK(A1370),"",IF(ISERROR(VLOOKUP(A1370,'Cadastro-Estoque'!A:G,1,FALSE)),"Produto não cadastrado",VLOOKUP(A1370,'Cadastro-Estoque'!A:G,4,FALSE)))</f>
        <v/>
      </c>
      <c r="G1370" s="2" t="str">
        <f>IF(ISBLANK(A1370),"",IF(ISERROR(VLOOKUP(A1370,'Cadastro-Estoque'!A:G,1,FALSE)),"Produto não cadastrado",VLOOKUP(A1370,'Cadastro-Estoque'!A:G,2,FALSE)))</f>
        <v/>
      </c>
      <c r="H1370" s="2" t="str">
        <f>IF(ISERROR(VLOOKUP(A1370,'Cadastro-Estoque'!A:G,1,FALSE)),"",VLOOKUP(A1370,'Cadastro-Estoque'!A:G,3,FALSE))</f>
        <v/>
      </c>
      <c r="I1370" s="209" t="str">
        <f>IF(A1370="","",INDEX(Boletim!F1379:F1488,IFERROR(MATCH(Saidas!A1370,'Cadastro-Estoque'!A1378:A1487,0)," ")))</f>
        <v/>
      </c>
    </row>
    <row r="1371" spans="5:9" ht="18.75" customHeight="1" x14ac:dyDescent="0.25">
      <c r="E1371" s="2" t="str">
        <f t="shared" si="24"/>
        <v/>
      </c>
      <c r="F1371" s="2" t="str">
        <f>IF(ISBLANK(A1371),"",IF(ISERROR(VLOOKUP(A1371,'Cadastro-Estoque'!A:G,1,FALSE)),"Produto não cadastrado",VLOOKUP(A1371,'Cadastro-Estoque'!A:G,4,FALSE)))</f>
        <v/>
      </c>
      <c r="G1371" s="2" t="str">
        <f>IF(ISBLANK(A1371),"",IF(ISERROR(VLOOKUP(A1371,'Cadastro-Estoque'!A:G,1,FALSE)),"Produto não cadastrado",VLOOKUP(A1371,'Cadastro-Estoque'!A:G,2,FALSE)))</f>
        <v/>
      </c>
      <c r="H1371" s="2" t="str">
        <f>IF(ISERROR(VLOOKUP(A1371,'Cadastro-Estoque'!A:G,1,FALSE)),"",VLOOKUP(A1371,'Cadastro-Estoque'!A:G,3,FALSE))</f>
        <v/>
      </c>
      <c r="I1371" s="209" t="str">
        <f>IF(A1371="","",INDEX(Boletim!F1380:F1489,IFERROR(MATCH(Saidas!A1371,'Cadastro-Estoque'!A1379:A1488,0)," ")))</f>
        <v/>
      </c>
    </row>
    <row r="1372" spans="5:9" ht="18.75" customHeight="1" x14ac:dyDescent="0.25">
      <c r="E1372" s="2" t="str">
        <f t="shared" si="24"/>
        <v/>
      </c>
      <c r="F1372" s="2" t="str">
        <f>IF(ISBLANK(A1372),"",IF(ISERROR(VLOOKUP(A1372,'Cadastro-Estoque'!A:G,1,FALSE)),"Produto não cadastrado",VLOOKUP(A1372,'Cadastro-Estoque'!A:G,4,FALSE)))</f>
        <v/>
      </c>
      <c r="G1372" s="2" t="str">
        <f>IF(ISBLANK(A1372),"",IF(ISERROR(VLOOKUP(A1372,'Cadastro-Estoque'!A:G,1,FALSE)),"Produto não cadastrado",VLOOKUP(A1372,'Cadastro-Estoque'!A:G,2,FALSE)))</f>
        <v/>
      </c>
      <c r="H1372" s="2" t="str">
        <f>IF(ISERROR(VLOOKUP(A1372,'Cadastro-Estoque'!A:G,1,FALSE)),"",VLOOKUP(A1372,'Cadastro-Estoque'!A:G,3,FALSE))</f>
        <v/>
      </c>
      <c r="I1372" s="209" t="str">
        <f>IF(A1372="","",INDEX(Boletim!F1381:F1490,IFERROR(MATCH(Saidas!A1372,'Cadastro-Estoque'!A1380:A1489,0)," ")))</f>
        <v/>
      </c>
    </row>
    <row r="1373" spans="5:9" ht="18.75" customHeight="1" x14ac:dyDescent="0.25">
      <c r="E1373" s="2" t="str">
        <f t="shared" si="24"/>
        <v/>
      </c>
      <c r="F1373" s="2" t="str">
        <f>IF(ISBLANK(A1373),"",IF(ISERROR(VLOOKUP(A1373,'Cadastro-Estoque'!A:G,1,FALSE)),"Produto não cadastrado",VLOOKUP(A1373,'Cadastro-Estoque'!A:G,4,FALSE)))</f>
        <v/>
      </c>
      <c r="G1373" s="2" t="str">
        <f>IF(ISBLANK(A1373),"",IF(ISERROR(VLOOKUP(A1373,'Cadastro-Estoque'!A:G,1,FALSE)),"Produto não cadastrado",VLOOKUP(A1373,'Cadastro-Estoque'!A:G,2,FALSE)))</f>
        <v/>
      </c>
      <c r="H1373" s="2" t="str">
        <f>IF(ISERROR(VLOOKUP(A1373,'Cadastro-Estoque'!A:G,1,FALSE)),"",VLOOKUP(A1373,'Cadastro-Estoque'!A:G,3,FALSE))</f>
        <v/>
      </c>
      <c r="I1373" s="209" t="str">
        <f>IF(A1373="","",INDEX(Boletim!F1382:F1491,IFERROR(MATCH(Saidas!A1373,'Cadastro-Estoque'!A1381:A1490,0)," ")))</f>
        <v/>
      </c>
    </row>
    <row r="1374" spans="5:9" ht="18.75" customHeight="1" x14ac:dyDescent="0.25">
      <c r="E1374" s="2" t="str">
        <f t="shared" si="24"/>
        <v/>
      </c>
      <c r="F1374" s="2" t="str">
        <f>IF(ISBLANK(A1374),"",IF(ISERROR(VLOOKUP(A1374,'Cadastro-Estoque'!A:G,1,FALSE)),"Produto não cadastrado",VLOOKUP(A1374,'Cadastro-Estoque'!A:G,4,FALSE)))</f>
        <v/>
      </c>
      <c r="G1374" s="2" t="str">
        <f>IF(ISBLANK(A1374),"",IF(ISERROR(VLOOKUP(A1374,'Cadastro-Estoque'!A:G,1,FALSE)),"Produto não cadastrado",VLOOKUP(A1374,'Cadastro-Estoque'!A:G,2,FALSE)))</f>
        <v/>
      </c>
      <c r="H1374" s="2" t="str">
        <f>IF(ISERROR(VLOOKUP(A1374,'Cadastro-Estoque'!A:G,1,FALSE)),"",VLOOKUP(A1374,'Cadastro-Estoque'!A:G,3,FALSE))</f>
        <v/>
      </c>
      <c r="I1374" s="209" t="str">
        <f>IF(A1374="","",INDEX(Boletim!F1383:F1492,IFERROR(MATCH(Saidas!A1374,'Cadastro-Estoque'!A1382:A1491,0)," ")))</f>
        <v/>
      </c>
    </row>
    <row r="1375" spans="5:9" ht="18.75" customHeight="1" x14ac:dyDescent="0.25">
      <c r="E1375" s="2" t="str">
        <f t="shared" si="24"/>
        <v/>
      </c>
      <c r="F1375" s="2" t="str">
        <f>IF(ISBLANK(A1375),"",IF(ISERROR(VLOOKUP(A1375,'Cadastro-Estoque'!A:G,1,FALSE)),"Produto não cadastrado",VLOOKUP(A1375,'Cadastro-Estoque'!A:G,4,FALSE)))</f>
        <v/>
      </c>
      <c r="G1375" s="2" t="str">
        <f>IF(ISBLANK(A1375),"",IF(ISERROR(VLOOKUP(A1375,'Cadastro-Estoque'!A:G,1,FALSE)),"Produto não cadastrado",VLOOKUP(A1375,'Cadastro-Estoque'!A:G,2,FALSE)))</f>
        <v/>
      </c>
      <c r="H1375" s="2" t="str">
        <f>IF(ISERROR(VLOOKUP(A1375,'Cadastro-Estoque'!A:G,1,FALSE)),"",VLOOKUP(A1375,'Cadastro-Estoque'!A:G,3,FALSE))</f>
        <v/>
      </c>
      <c r="I1375" s="209" t="str">
        <f>IF(A1375="","",INDEX(Boletim!F1384:F1493,IFERROR(MATCH(Saidas!A1375,'Cadastro-Estoque'!A1383:A1492,0)," ")))</f>
        <v/>
      </c>
    </row>
    <row r="1376" spans="5:9" ht="18.75" customHeight="1" x14ac:dyDescent="0.25">
      <c r="E1376" s="2" t="str">
        <f t="shared" si="24"/>
        <v/>
      </c>
      <c r="F1376" s="2" t="str">
        <f>IF(ISBLANK(A1376),"",IF(ISERROR(VLOOKUP(A1376,'Cadastro-Estoque'!A:G,1,FALSE)),"Produto não cadastrado",VLOOKUP(A1376,'Cadastro-Estoque'!A:G,4,FALSE)))</f>
        <v/>
      </c>
      <c r="G1376" s="2" t="str">
        <f>IF(ISBLANK(A1376),"",IF(ISERROR(VLOOKUP(A1376,'Cadastro-Estoque'!A:G,1,FALSE)),"Produto não cadastrado",VLOOKUP(A1376,'Cadastro-Estoque'!A:G,2,FALSE)))</f>
        <v/>
      </c>
      <c r="H1376" s="2" t="str">
        <f>IF(ISERROR(VLOOKUP(A1376,'Cadastro-Estoque'!A:G,1,FALSE)),"",VLOOKUP(A1376,'Cadastro-Estoque'!A:G,3,FALSE))</f>
        <v/>
      </c>
      <c r="I1376" s="209" t="str">
        <f>IF(A1376="","",INDEX(Boletim!F1385:F1494,IFERROR(MATCH(Saidas!A1376,'Cadastro-Estoque'!A1384:A1493,0)," ")))</f>
        <v/>
      </c>
    </row>
    <row r="1377" spans="5:9" ht="18.75" customHeight="1" x14ac:dyDescent="0.25">
      <c r="E1377" s="2" t="str">
        <f t="shared" si="24"/>
        <v/>
      </c>
      <c r="F1377" s="2" t="str">
        <f>IF(ISBLANK(A1377),"",IF(ISERROR(VLOOKUP(A1377,'Cadastro-Estoque'!A:G,1,FALSE)),"Produto não cadastrado",VLOOKUP(A1377,'Cadastro-Estoque'!A:G,4,FALSE)))</f>
        <v/>
      </c>
      <c r="G1377" s="2" t="str">
        <f>IF(ISBLANK(A1377),"",IF(ISERROR(VLOOKUP(A1377,'Cadastro-Estoque'!A:G,1,FALSE)),"Produto não cadastrado",VLOOKUP(A1377,'Cadastro-Estoque'!A:G,2,FALSE)))</f>
        <v/>
      </c>
      <c r="H1377" s="2" t="str">
        <f>IF(ISERROR(VLOOKUP(A1377,'Cadastro-Estoque'!A:G,1,FALSE)),"",VLOOKUP(A1377,'Cadastro-Estoque'!A:G,3,FALSE))</f>
        <v/>
      </c>
      <c r="I1377" s="209" t="str">
        <f>IF(A1377="","",INDEX(Boletim!F1386:F1495,IFERROR(MATCH(Saidas!A1377,'Cadastro-Estoque'!A1385:A1494,0)," ")))</f>
        <v/>
      </c>
    </row>
    <row r="1378" spans="5:9" ht="18.75" customHeight="1" x14ac:dyDescent="0.25">
      <c r="E1378" s="2" t="str">
        <f t="shared" si="24"/>
        <v/>
      </c>
      <c r="F1378" s="2" t="str">
        <f>IF(ISBLANK(A1378),"",IF(ISERROR(VLOOKUP(A1378,'Cadastro-Estoque'!A:G,1,FALSE)),"Produto não cadastrado",VLOOKUP(A1378,'Cadastro-Estoque'!A:G,4,FALSE)))</f>
        <v/>
      </c>
      <c r="G1378" s="2" t="str">
        <f>IF(ISBLANK(A1378),"",IF(ISERROR(VLOOKUP(A1378,'Cadastro-Estoque'!A:G,1,FALSE)),"Produto não cadastrado",VLOOKUP(A1378,'Cadastro-Estoque'!A:G,2,FALSE)))</f>
        <v/>
      </c>
      <c r="H1378" s="2" t="str">
        <f>IF(ISERROR(VLOOKUP(A1378,'Cadastro-Estoque'!A:G,1,FALSE)),"",VLOOKUP(A1378,'Cadastro-Estoque'!A:G,3,FALSE))</f>
        <v/>
      </c>
      <c r="I1378" s="209" t="str">
        <f>IF(A1378="","",INDEX(Boletim!F1387:F1496,IFERROR(MATCH(Saidas!A1378,'Cadastro-Estoque'!A1386:A1495,0)," ")))</f>
        <v/>
      </c>
    </row>
    <row r="1379" spans="5:9" ht="18.75" customHeight="1" x14ac:dyDescent="0.25">
      <c r="E1379" s="2" t="str">
        <f t="shared" si="24"/>
        <v/>
      </c>
      <c r="F1379" s="2" t="str">
        <f>IF(ISBLANK(A1379),"",IF(ISERROR(VLOOKUP(A1379,'Cadastro-Estoque'!A:G,1,FALSE)),"Produto não cadastrado",VLOOKUP(A1379,'Cadastro-Estoque'!A:G,4,FALSE)))</f>
        <v/>
      </c>
      <c r="G1379" s="2" t="str">
        <f>IF(ISBLANK(A1379),"",IF(ISERROR(VLOOKUP(A1379,'Cadastro-Estoque'!A:G,1,FALSE)),"Produto não cadastrado",VLOOKUP(A1379,'Cadastro-Estoque'!A:G,2,FALSE)))</f>
        <v/>
      </c>
      <c r="H1379" s="2" t="str">
        <f>IF(ISERROR(VLOOKUP(A1379,'Cadastro-Estoque'!A:G,1,FALSE)),"",VLOOKUP(A1379,'Cadastro-Estoque'!A:G,3,FALSE))</f>
        <v/>
      </c>
      <c r="I1379" s="209" t="str">
        <f>IF(A1379="","",INDEX(Boletim!F1388:F1497,IFERROR(MATCH(Saidas!A1379,'Cadastro-Estoque'!A1387:A1496,0)," ")))</f>
        <v/>
      </c>
    </row>
    <row r="1380" spans="5:9" ht="18.75" customHeight="1" x14ac:dyDescent="0.25">
      <c r="E1380" s="2" t="str">
        <f t="shared" si="24"/>
        <v/>
      </c>
      <c r="F1380" s="2" t="str">
        <f>IF(ISBLANK(A1380),"",IF(ISERROR(VLOOKUP(A1380,'Cadastro-Estoque'!A:G,1,FALSE)),"Produto não cadastrado",VLOOKUP(A1380,'Cadastro-Estoque'!A:G,4,FALSE)))</f>
        <v/>
      </c>
      <c r="G1380" s="2" t="str">
        <f>IF(ISBLANK(A1380),"",IF(ISERROR(VLOOKUP(A1380,'Cadastro-Estoque'!A:G,1,FALSE)),"Produto não cadastrado",VLOOKUP(A1380,'Cadastro-Estoque'!A:G,2,FALSE)))</f>
        <v/>
      </c>
      <c r="H1380" s="2" t="str">
        <f>IF(ISERROR(VLOOKUP(A1380,'Cadastro-Estoque'!A:G,1,FALSE)),"",VLOOKUP(A1380,'Cadastro-Estoque'!A:G,3,FALSE))</f>
        <v/>
      </c>
      <c r="I1380" s="209" t="str">
        <f>IF(A1380="","",INDEX(Boletim!F1389:F1498,IFERROR(MATCH(Saidas!A1380,'Cadastro-Estoque'!A1388:A1497,0)," ")))</f>
        <v/>
      </c>
    </row>
    <row r="1381" spans="5:9" ht="18.75" customHeight="1" x14ac:dyDescent="0.25">
      <c r="E1381" s="2" t="str">
        <f t="shared" si="24"/>
        <v/>
      </c>
      <c r="F1381" s="2" t="str">
        <f>IF(ISBLANK(A1381),"",IF(ISERROR(VLOOKUP(A1381,'Cadastro-Estoque'!A:G,1,FALSE)),"Produto não cadastrado",VLOOKUP(A1381,'Cadastro-Estoque'!A:G,4,FALSE)))</f>
        <v/>
      </c>
      <c r="G1381" s="2" t="str">
        <f>IF(ISBLANK(A1381),"",IF(ISERROR(VLOOKUP(A1381,'Cadastro-Estoque'!A:G,1,FALSE)),"Produto não cadastrado",VLOOKUP(A1381,'Cadastro-Estoque'!A:G,2,FALSE)))</f>
        <v/>
      </c>
      <c r="H1381" s="2" t="str">
        <f>IF(ISERROR(VLOOKUP(A1381,'Cadastro-Estoque'!A:G,1,FALSE)),"",VLOOKUP(A1381,'Cadastro-Estoque'!A:G,3,FALSE))</f>
        <v/>
      </c>
      <c r="I1381" s="209" t="str">
        <f>IF(A1381="","",INDEX(Boletim!F1390:F1499,IFERROR(MATCH(Saidas!A1381,'Cadastro-Estoque'!A1389:A1498,0)," ")))</f>
        <v/>
      </c>
    </row>
    <row r="1382" spans="5:9" ht="18.75" customHeight="1" x14ac:dyDescent="0.25">
      <c r="E1382" s="2" t="str">
        <f t="shared" si="24"/>
        <v/>
      </c>
      <c r="F1382" s="2" t="str">
        <f>IF(ISBLANK(A1382),"",IF(ISERROR(VLOOKUP(A1382,'Cadastro-Estoque'!A:G,1,FALSE)),"Produto não cadastrado",VLOOKUP(A1382,'Cadastro-Estoque'!A:G,4,FALSE)))</f>
        <v/>
      </c>
      <c r="G1382" s="2" t="str">
        <f>IF(ISBLANK(A1382),"",IF(ISERROR(VLOOKUP(A1382,'Cadastro-Estoque'!A:G,1,FALSE)),"Produto não cadastrado",VLOOKUP(A1382,'Cadastro-Estoque'!A:G,2,FALSE)))</f>
        <v/>
      </c>
      <c r="H1382" s="2" t="str">
        <f>IF(ISERROR(VLOOKUP(A1382,'Cadastro-Estoque'!A:G,1,FALSE)),"",VLOOKUP(A1382,'Cadastro-Estoque'!A:G,3,FALSE))</f>
        <v/>
      </c>
      <c r="I1382" s="209" t="str">
        <f>IF(A1382="","",INDEX(Boletim!F1391:F1500,IFERROR(MATCH(Saidas!A1382,'Cadastro-Estoque'!A1390:A1499,0)," ")))</f>
        <v/>
      </c>
    </row>
    <row r="1383" spans="5:9" ht="18.75" customHeight="1" x14ac:dyDescent="0.25">
      <c r="E1383" s="2" t="str">
        <f t="shared" si="24"/>
        <v/>
      </c>
      <c r="F1383" s="2" t="str">
        <f>IF(ISBLANK(A1383),"",IF(ISERROR(VLOOKUP(A1383,'Cadastro-Estoque'!A:G,1,FALSE)),"Produto não cadastrado",VLOOKUP(A1383,'Cadastro-Estoque'!A:G,4,FALSE)))</f>
        <v/>
      </c>
      <c r="G1383" s="2" t="str">
        <f>IF(ISBLANK(A1383),"",IF(ISERROR(VLOOKUP(A1383,'Cadastro-Estoque'!A:G,1,FALSE)),"Produto não cadastrado",VLOOKUP(A1383,'Cadastro-Estoque'!A:G,2,FALSE)))</f>
        <v/>
      </c>
      <c r="H1383" s="2" t="str">
        <f>IF(ISERROR(VLOOKUP(A1383,'Cadastro-Estoque'!A:G,1,FALSE)),"",VLOOKUP(A1383,'Cadastro-Estoque'!A:G,3,FALSE))</f>
        <v/>
      </c>
      <c r="I1383" s="209" t="str">
        <f>IF(A1383="","",INDEX(Boletim!F1392:F1501,IFERROR(MATCH(Saidas!A1383,'Cadastro-Estoque'!A1391:A1500,0)," ")))</f>
        <v/>
      </c>
    </row>
    <row r="1384" spans="5:9" ht="18.75" customHeight="1" x14ac:dyDescent="0.25">
      <c r="E1384" s="2" t="str">
        <f t="shared" si="24"/>
        <v/>
      </c>
      <c r="F1384" s="2" t="str">
        <f>IF(ISBLANK(A1384),"",IF(ISERROR(VLOOKUP(A1384,'Cadastro-Estoque'!A:G,1,FALSE)),"Produto não cadastrado",VLOOKUP(A1384,'Cadastro-Estoque'!A:G,4,FALSE)))</f>
        <v/>
      </c>
      <c r="G1384" s="2" t="str">
        <f>IF(ISBLANK(A1384),"",IF(ISERROR(VLOOKUP(A1384,'Cadastro-Estoque'!A:G,1,FALSE)),"Produto não cadastrado",VLOOKUP(A1384,'Cadastro-Estoque'!A:G,2,FALSE)))</f>
        <v/>
      </c>
      <c r="H1384" s="2" t="str">
        <f>IF(ISERROR(VLOOKUP(A1384,'Cadastro-Estoque'!A:G,1,FALSE)),"",VLOOKUP(A1384,'Cadastro-Estoque'!A:G,3,FALSE))</f>
        <v/>
      </c>
      <c r="I1384" s="209" t="str">
        <f>IF(A1384="","",INDEX(Boletim!F1393:F1502,IFERROR(MATCH(Saidas!A1384,'Cadastro-Estoque'!A1392:A1501,0)," ")))</f>
        <v/>
      </c>
    </row>
    <row r="1385" spans="5:9" ht="18.75" customHeight="1" x14ac:dyDescent="0.25">
      <c r="E1385" s="2" t="str">
        <f t="shared" si="24"/>
        <v/>
      </c>
      <c r="F1385" s="2" t="str">
        <f>IF(ISBLANK(A1385),"",IF(ISERROR(VLOOKUP(A1385,'Cadastro-Estoque'!A:G,1,FALSE)),"Produto não cadastrado",VLOOKUP(A1385,'Cadastro-Estoque'!A:G,4,FALSE)))</f>
        <v/>
      </c>
      <c r="G1385" s="2" t="str">
        <f>IF(ISBLANK(A1385),"",IF(ISERROR(VLOOKUP(A1385,'Cadastro-Estoque'!A:G,1,FALSE)),"Produto não cadastrado",VLOOKUP(A1385,'Cadastro-Estoque'!A:G,2,FALSE)))</f>
        <v/>
      </c>
      <c r="H1385" s="2" t="str">
        <f>IF(ISERROR(VLOOKUP(A1385,'Cadastro-Estoque'!A:G,1,FALSE)),"",VLOOKUP(A1385,'Cadastro-Estoque'!A:G,3,FALSE))</f>
        <v/>
      </c>
      <c r="I1385" s="209" t="str">
        <f>IF(A1385="","",INDEX(Boletim!F1394:F1503,IFERROR(MATCH(Saidas!A1385,'Cadastro-Estoque'!A1393:A1502,0)," ")))</f>
        <v/>
      </c>
    </row>
    <row r="1386" spans="5:9" ht="18.75" customHeight="1" x14ac:dyDescent="0.25">
      <c r="E1386" s="2" t="str">
        <f t="shared" si="24"/>
        <v/>
      </c>
      <c r="F1386" s="2" t="str">
        <f>IF(ISBLANK(A1386),"",IF(ISERROR(VLOOKUP(A1386,'Cadastro-Estoque'!A:G,1,FALSE)),"Produto não cadastrado",VLOOKUP(A1386,'Cadastro-Estoque'!A:G,4,FALSE)))</f>
        <v/>
      </c>
      <c r="G1386" s="2" t="str">
        <f>IF(ISBLANK(A1386),"",IF(ISERROR(VLOOKUP(A1386,'Cadastro-Estoque'!A:G,1,FALSE)),"Produto não cadastrado",VLOOKUP(A1386,'Cadastro-Estoque'!A:G,2,FALSE)))</f>
        <v/>
      </c>
      <c r="H1386" s="2" t="str">
        <f>IF(ISERROR(VLOOKUP(A1386,'Cadastro-Estoque'!A:G,1,FALSE)),"",VLOOKUP(A1386,'Cadastro-Estoque'!A:G,3,FALSE))</f>
        <v/>
      </c>
      <c r="I1386" s="209" t="str">
        <f>IF(A1386="","",INDEX(Boletim!F1395:F1504,IFERROR(MATCH(Saidas!A1386,'Cadastro-Estoque'!A1394:A1503,0)," ")))</f>
        <v/>
      </c>
    </row>
    <row r="1387" spans="5:9" ht="18.75" customHeight="1" x14ac:dyDescent="0.25">
      <c r="E1387" s="2" t="str">
        <f t="shared" si="24"/>
        <v/>
      </c>
      <c r="F1387" s="2" t="str">
        <f>IF(ISBLANK(A1387),"",IF(ISERROR(VLOOKUP(A1387,'Cadastro-Estoque'!A:G,1,FALSE)),"Produto não cadastrado",VLOOKUP(A1387,'Cadastro-Estoque'!A:G,4,FALSE)))</f>
        <v/>
      </c>
      <c r="G1387" s="2" t="str">
        <f>IF(ISBLANK(A1387),"",IF(ISERROR(VLOOKUP(A1387,'Cadastro-Estoque'!A:G,1,FALSE)),"Produto não cadastrado",VLOOKUP(A1387,'Cadastro-Estoque'!A:G,2,FALSE)))</f>
        <v/>
      </c>
      <c r="H1387" s="2" t="str">
        <f>IF(ISERROR(VLOOKUP(A1387,'Cadastro-Estoque'!A:G,1,FALSE)),"",VLOOKUP(A1387,'Cadastro-Estoque'!A:G,3,FALSE))</f>
        <v/>
      </c>
      <c r="I1387" s="209" t="str">
        <f>IF(A1387="","",INDEX(Boletim!F1396:F1505,IFERROR(MATCH(Saidas!A1387,'Cadastro-Estoque'!A1395:A1504,0)," ")))</f>
        <v/>
      </c>
    </row>
    <row r="1388" spans="5:9" ht="18.75" customHeight="1" x14ac:dyDescent="0.25">
      <c r="E1388" s="2" t="str">
        <f t="shared" si="24"/>
        <v/>
      </c>
      <c r="F1388" s="2" t="str">
        <f>IF(ISBLANK(A1388),"",IF(ISERROR(VLOOKUP(A1388,'Cadastro-Estoque'!A:G,1,FALSE)),"Produto não cadastrado",VLOOKUP(A1388,'Cadastro-Estoque'!A:G,4,FALSE)))</f>
        <v/>
      </c>
      <c r="G1388" s="2" t="str">
        <f>IF(ISBLANK(A1388),"",IF(ISERROR(VLOOKUP(A1388,'Cadastro-Estoque'!A:G,1,FALSE)),"Produto não cadastrado",VLOOKUP(A1388,'Cadastro-Estoque'!A:G,2,FALSE)))</f>
        <v/>
      </c>
      <c r="H1388" s="2" t="str">
        <f>IF(ISERROR(VLOOKUP(A1388,'Cadastro-Estoque'!A:G,1,FALSE)),"",VLOOKUP(A1388,'Cadastro-Estoque'!A:G,3,FALSE))</f>
        <v/>
      </c>
      <c r="I1388" s="209" t="str">
        <f>IF(A1388="","",INDEX(Boletim!F1397:F1506,IFERROR(MATCH(Saidas!A1388,'Cadastro-Estoque'!A1396:A1505,0)," ")))</f>
        <v/>
      </c>
    </row>
    <row r="1389" spans="5:9" ht="18.75" customHeight="1" x14ac:dyDescent="0.25">
      <c r="E1389" s="2" t="str">
        <f t="shared" si="24"/>
        <v/>
      </c>
      <c r="F1389" s="2" t="str">
        <f>IF(ISBLANK(A1389),"",IF(ISERROR(VLOOKUP(A1389,'Cadastro-Estoque'!A:G,1,FALSE)),"Produto não cadastrado",VLOOKUP(A1389,'Cadastro-Estoque'!A:G,4,FALSE)))</f>
        <v/>
      </c>
      <c r="G1389" s="2" t="str">
        <f>IF(ISBLANK(A1389),"",IF(ISERROR(VLOOKUP(A1389,'Cadastro-Estoque'!A:G,1,FALSE)),"Produto não cadastrado",VLOOKUP(A1389,'Cadastro-Estoque'!A:G,2,FALSE)))</f>
        <v/>
      </c>
      <c r="H1389" s="2" t="str">
        <f>IF(ISERROR(VLOOKUP(A1389,'Cadastro-Estoque'!A:G,1,FALSE)),"",VLOOKUP(A1389,'Cadastro-Estoque'!A:G,3,FALSE))</f>
        <v/>
      </c>
      <c r="I1389" s="209" t="str">
        <f>IF(A1389="","",INDEX(Boletim!F1398:F1507,IFERROR(MATCH(Saidas!A1389,'Cadastro-Estoque'!A1397:A1506,0)," ")))</f>
        <v/>
      </c>
    </row>
    <row r="1390" spans="5:9" ht="18.75" customHeight="1" x14ac:dyDescent="0.25">
      <c r="E1390" s="2" t="str">
        <f t="shared" si="24"/>
        <v/>
      </c>
      <c r="F1390" s="2" t="str">
        <f>IF(ISBLANK(A1390),"",IF(ISERROR(VLOOKUP(A1390,'Cadastro-Estoque'!A:G,1,FALSE)),"Produto não cadastrado",VLOOKUP(A1390,'Cadastro-Estoque'!A:G,4,FALSE)))</f>
        <v/>
      </c>
      <c r="G1390" s="2" t="str">
        <f>IF(ISBLANK(A1390),"",IF(ISERROR(VLOOKUP(A1390,'Cadastro-Estoque'!A:G,1,FALSE)),"Produto não cadastrado",VLOOKUP(A1390,'Cadastro-Estoque'!A:G,2,FALSE)))</f>
        <v/>
      </c>
      <c r="H1390" s="2" t="str">
        <f>IF(ISERROR(VLOOKUP(A1390,'Cadastro-Estoque'!A:G,1,FALSE)),"",VLOOKUP(A1390,'Cadastro-Estoque'!A:G,3,FALSE))</f>
        <v/>
      </c>
      <c r="I1390" s="209" t="str">
        <f>IF(A1390="","",INDEX(Boletim!F1399:F1508,IFERROR(MATCH(Saidas!A1390,'Cadastro-Estoque'!A1398:A1507,0)," ")))</f>
        <v/>
      </c>
    </row>
    <row r="1391" spans="5:9" ht="18.75" customHeight="1" x14ac:dyDescent="0.25">
      <c r="E1391" s="2" t="str">
        <f t="shared" si="24"/>
        <v/>
      </c>
      <c r="F1391" s="2" t="str">
        <f>IF(ISBLANK(A1391),"",IF(ISERROR(VLOOKUP(A1391,'Cadastro-Estoque'!A:G,1,FALSE)),"Produto não cadastrado",VLOOKUP(A1391,'Cadastro-Estoque'!A:G,4,FALSE)))</f>
        <v/>
      </c>
      <c r="G1391" s="2" t="str">
        <f>IF(ISBLANK(A1391),"",IF(ISERROR(VLOOKUP(A1391,'Cadastro-Estoque'!A:G,1,FALSE)),"Produto não cadastrado",VLOOKUP(A1391,'Cadastro-Estoque'!A:G,2,FALSE)))</f>
        <v/>
      </c>
      <c r="H1391" s="2" t="str">
        <f>IF(ISERROR(VLOOKUP(A1391,'Cadastro-Estoque'!A:G,1,FALSE)),"",VLOOKUP(A1391,'Cadastro-Estoque'!A:G,3,FALSE))</f>
        <v/>
      </c>
      <c r="I1391" s="209" t="str">
        <f>IF(A1391="","",INDEX(Boletim!F1400:F1509,IFERROR(MATCH(Saidas!A1391,'Cadastro-Estoque'!A1399:A1508,0)," ")))</f>
        <v/>
      </c>
    </row>
    <row r="1392" spans="5:9" ht="18.75" customHeight="1" x14ac:dyDescent="0.25">
      <c r="E1392" s="2" t="str">
        <f t="shared" si="24"/>
        <v/>
      </c>
      <c r="F1392" s="2" t="str">
        <f>IF(ISBLANK(A1392),"",IF(ISERROR(VLOOKUP(A1392,'Cadastro-Estoque'!A:G,1,FALSE)),"Produto não cadastrado",VLOOKUP(A1392,'Cadastro-Estoque'!A:G,4,FALSE)))</f>
        <v/>
      </c>
      <c r="G1392" s="2" t="str">
        <f>IF(ISBLANK(A1392),"",IF(ISERROR(VLOOKUP(A1392,'Cadastro-Estoque'!A:G,1,FALSE)),"Produto não cadastrado",VLOOKUP(A1392,'Cadastro-Estoque'!A:G,2,FALSE)))</f>
        <v/>
      </c>
      <c r="H1392" s="2" t="str">
        <f>IF(ISERROR(VLOOKUP(A1392,'Cadastro-Estoque'!A:G,1,FALSE)),"",VLOOKUP(A1392,'Cadastro-Estoque'!A:G,3,FALSE))</f>
        <v/>
      </c>
      <c r="I1392" s="209" t="str">
        <f>IF(A1392="","",INDEX(Boletim!F1401:F1510,IFERROR(MATCH(Saidas!A1392,'Cadastro-Estoque'!A1400:A1509,0)," ")))</f>
        <v/>
      </c>
    </row>
    <row r="1393" spans="5:9" ht="18.75" customHeight="1" x14ac:dyDescent="0.25">
      <c r="E1393" s="2" t="str">
        <f t="shared" si="24"/>
        <v/>
      </c>
      <c r="F1393" s="2" t="str">
        <f>IF(ISBLANK(A1393),"",IF(ISERROR(VLOOKUP(A1393,'Cadastro-Estoque'!A:G,1,FALSE)),"Produto não cadastrado",VLOOKUP(A1393,'Cadastro-Estoque'!A:G,4,FALSE)))</f>
        <v/>
      </c>
      <c r="G1393" s="2" t="str">
        <f>IF(ISBLANK(A1393),"",IF(ISERROR(VLOOKUP(A1393,'Cadastro-Estoque'!A:G,1,FALSE)),"Produto não cadastrado",VLOOKUP(A1393,'Cadastro-Estoque'!A:G,2,FALSE)))</f>
        <v/>
      </c>
      <c r="H1393" s="2" t="str">
        <f>IF(ISERROR(VLOOKUP(A1393,'Cadastro-Estoque'!A:G,1,FALSE)),"",VLOOKUP(A1393,'Cadastro-Estoque'!A:G,3,FALSE))</f>
        <v/>
      </c>
      <c r="I1393" s="209" t="str">
        <f>IF(A1393="","",INDEX(Boletim!F1402:F1511,IFERROR(MATCH(Saidas!A1393,'Cadastro-Estoque'!A1401:A1510,0)," ")))</f>
        <v/>
      </c>
    </row>
    <row r="1394" spans="5:9" ht="18.75" customHeight="1" x14ac:dyDescent="0.25">
      <c r="E1394" s="2" t="str">
        <f t="shared" si="24"/>
        <v/>
      </c>
      <c r="F1394" s="2" t="str">
        <f>IF(ISBLANK(A1394),"",IF(ISERROR(VLOOKUP(A1394,'Cadastro-Estoque'!A:G,1,FALSE)),"Produto não cadastrado",VLOOKUP(A1394,'Cadastro-Estoque'!A:G,4,FALSE)))</f>
        <v/>
      </c>
      <c r="G1394" s="2" t="str">
        <f>IF(ISBLANK(A1394),"",IF(ISERROR(VLOOKUP(A1394,'Cadastro-Estoque'!A:G,1,FALSE)),"Produto não cadastrado",VLOOKUP(A1394,'Cadastro-Estoque'!A:G,2,FALSE)))</f>
        <v/>
      </c>
      <c r="H1394" s="2" t="str">
        <f>IF(ISERROR(VLOOKUP(A1394,'Cadastro-Estoque'!A:G,1,FALSE)),"",VLOOKUP(A1394,'Cadastro-Estoque'!A:G,3,FALSE))</f>
        <v/>
      </c>
      <c r="I1394" s="209" t="str">
        <f>IF(A1394="","",INDEX(Boletim!F1403:F1512,IFERROR(MATCH(Saidas!A1394,'Cadastro-Estoque'!A1402:A1511,0)," ")))</f>
        <v/>
      </c>
    </row>
    <row r="1395" spans="5:9" ht="18.75" customHeight="1" x14ac:dyDescent="0.25">
      <c r="E1395" s="2" t="str">
        <f t="shared" si="24"/>
        <v/>
      </c>
      <c r="F1395" s="2" t="str">
        <f>IF(ISBLANK(A1395),"",IF(ISERROR(VLOOKUP(A1395,'Cadastro-Estoque'!A:G,1,FALSE)),"Produto não cadastrado",VLOOKUP(A1395,'Cadastro-Estoque'!A:G,4,FALSE)))</f>
        <v/>
      </c>
      <c r="G1395" s="2" t="str">
        <f>IF(ISBLANK(A1395),"",IF(ISERROR(VLOOKUP(A1395,'Cadastro-Estoque'!A:G,1,FALSE)),"Produto não cadastrado",VLOOKUP(A1395,'Cadastro-Estoque'!A:G,2,FALSE)))</f>
        <v/>
      </c>
      <c r="H1395" s="2" t="str">
        <f>IF(ISERROR(VLOOKUP(A1395,'Cadastro-Estoque'!A:G,1,FALSE)),"",VLOOKUP(A1395,'Cadastro-Estoque'!A:G,3,FALSE))</f>
        <v/>
      </c>
      <c r="I1395" s="209" t="str">
        <f>IF(A1395="","",INDEX(Boletim!F1404:F1513,IFERROR(MATCH(Saidas!A1395,'Cadastro-Estoque'!A1403:A1512,0)," ")))</f>
        <v/>
      </c>
    </row>
    <row r="1396" spans="5:9" ht="18.75" customHeight="1" x14ac:dyDescent="0.25">
      <c r="E1396" s="2" t="str">
        <f t="shared" si="24"/>
        <v/>
      </c>
      <c r="F1396" s="2" t="str">
        <f>IF(ISBLANK(A1396),"",IF(ISERROR(VLOOKUP(A1396,'Cadastro-Estoque'!A:G,1,FALSE)),"Produto não cadastrado",VLOOKUP(A1396,'Cadastro-Estoque'!A:G,4,FALSE)))</f>
        <v/>
      </c>
      <c r="G1396" s="2" t="str">
        <f>IF(ISBLANK(A1396),"",IF(ISERROR(VLOOKUP(A1396,'Cadastro-Estoque'!A:G,1,FALSE)),"Produto não cadastrado",VLOOKUP(A1396,'Cadastro-Estoque'!A:G,2,FALSE)))</f>
        <v/>
      </c>
      <c r="H1396" s="2" t="str">
        <f>IF(ISERROR(VLOOKUP(A1396,'Cadastro-Estoque'!A:G,1,FALSE)),"",VLOOKUP(A1396,'Cadastro-Estoque'!A:G,3,FALSE))</f>
        <v/>
      </c>
      <c r="I1396" s="209" t="str">
        <f>IF(A1396="","",INDEX(Boletim!F1405:F1514,IFERROR(MATCH(Saidas!A1396,'Cadastro-Estoque'!A1404:A1513,0)," ")))</f>
        <v/>
      </c>
    </row>
    <row r="1397" spans="5:9" ht="18.75" customHeight="1" x14ac:dyDescent="0.25">
      <c r="E1397" s="2" t="str">
        <f t="shared" si="24"/>
        <v/>
      </c>
      <c r="F1397" s="2" t="str">
        <f>IF(ISBLANK(A1397),"",IF(ISERROR(VLOOKUP(A1397,'Cadastro-Estoque'!A:G,1,FALSE)),"Produto não cadastrado",VLOOKUP(A1397,'Cadastro-Estoque'!A:G,4,FALSE)))</f>
        <v/>
      </c>
      <c r="G1397" s="2" t="str">
        <f>IF(ISBLANK(A1397),"",IF(ISERROR(VLOOKUP(A1397,'Cadastro-Estoque'!A:G,1,FALSE)),"Produto não cadastrado",VLOOKUP(A1397,'Cadastro-Estoque'!A:G,2,FALSE)))</f>
        <v/>
      </c>
      <c r="H1397" s="2" t="str">
        <f>IF(ISERROR(VLOOKUP(A1397,'Cadastro-Estoque'!A:G,1,FALSE)),"",VLOOKUP(A1397,'Cadastro-Estoque'!A:G,3,FALSE))</f>
        <v/>
      </c>
      <c r="I1397" s="209" t="str">
        <f>IF(A1397="","",INDEX(Boletim!F1406:F1515,IFERROR(MATCH(Saidas!A1397,'Cadastro-Estoque'!A1405:A1514,0)," ")))</f>
        <v/>
      </c>
    </row>
    <row r="1398" spans="5:9" ht="18.75" customHeight="1" x14ac:dyDescent="0.25">
      <c r="E1398" s="2" t="str">
        <f t="shared" si="24"/>
        <v/>
      </c>
      <c r="F1398" s="2" t="str">
        <f>IF(ISBLANK(A1398),"",IF(ISERROR(VLOOKUP(A1398,'Cadastro-Estoque'!A:G,1,FALSE)),"Produto não cadastrado",VLOOKUP(A1398,'Cadastro-Estoque'!A:G,4,FALSE)))</f>
        <v/>
      </c>
      <c r="G1398" s="2" t="str">
        <f>IF(ISBLANK(A1398),"",IF(ISERROR(VLOOKUP(A1398,'Cadastro-Estoque'!A:G,1,FALSE)),"Produto não cadastrado",VLOOKUP(A1398,'Cadastro-Estoque'!A:G,2,FALSE)))</f>
        <v/>
      </c>
      <c r="H1398" s="2" t="str">
        <f>IF(ISERROR(VLOOKUP(A1398,'Cadastro-Estoque'!A:G,1,FALSE)),"",VLOOKUP(A1398,'Cadastro-Estoque'!A:G,3,FALSE))</f>
        <v/>
      </c>
      <c r="I1398" s="209" t="str">
        <f>IF(A1398="","",INDEX(Boletim!F1407:F1516,IFERROR(MATCH(Saidas!A1398,'Cadastro-Estoque'!A1406:A1515,0)," ")))</f>
        <v/>
      </c>
    </row>
    <row r="1399" spans="5:9" ht="18.75" customHeight="1" x14ac:dyDescent="0.25">
      <c r="E1399" s="2" t="str">
        <f t="shared" si="24"/>
        <v/>
      </c>
      <c r="F1399" s="2" t="str">
        <f>IF(ISBLANK(A1399),"",IF(ISERROR(VLOOKUP(A1399,'Cadastro-Estoque'!A:G,1,FALSE)),"Produto não cadastrado",VLOOKUP(A1399,'Cadastro-Estoque'!A:G,4,FALSE)))</f>
        <v/>
      </c>
      <c r="G1399" s="2" t="str">
        <f>IF(ISBLANK(A1399),"",IF(ISERROR(VLOOKUP(A1399,'Cadastro-Estoque'!A:G,1,FALSE)),"Produto não cadastrado",VLOOKUP(A1399,'Cadastro-Estoque'!A:G,2,FALSE)))</f>
        <v/>
      </c>
      <c r="H1399" s="2" t="str">
        <f>IF(ISERROR(VLOOKUP(A1399,'Cadastro-Estoque'!A:G,1,FALSE)),"",VLOOKUP(A1399,'Cadastro-Estoque'!A:G,3,FALSE))</f>
        <v/>
      </c>
      <c r="I1399" s="209" t="str">
        <f>IF(A1399="","",INDEX(Boletim!F1408:F1517,IFERROR(MATCH(Saidas!A1399,'Cadastro-Estoque'!A1407:A1516,0)," ")))</f>
        <v/>
      </c>
    </row>
    <row r="1400" spans="5:9" ht="18.75" customHeight="1" x14ac:dyDescent="0.25">
      <c r="E1400" s="2" t="str">
        <f t="shared" si="24"/>
        <v/>
      </c>
      <c r="F1400" s="2" t="str">
        <f>IF(ISBLANK(A1400),"",IF(ISERROR(VLOOKUP(A1400,'Cadastro-Estoque'!A:G,1,FALSE)),"Produto não cadastrado",VLOOKUP(A1400,'Cadastro-Estoque'!A:G,4,FALSE)))</f>
        <v/>
      </c>
      <c r="G1400" s="2" t="str">
        <f>IF(ISBLANK(A1400),"",IF(ISERROR(VLOOKUP(A1400,'Cadastro-Estoque'!A:G,1,FALSE)),"Produto não cadastrado",VLOOKUP(A1400,'Cadastro-Estoque'!A:G,2,FALSE)))</f>
        <v/>
      </c>
      <c r="H1400" s="2" t="str">
        <f>IF(ISERROR(VLOOKUP(A1400,'Cadastro-Estoque'!A:G,1,FALSE)),"",VLOOKUP(A1400,'Cadastro-Estoque'!A:G,3,FALSE))</f>
        <v/>
      </c>
      <c r="I1400" s="209" t="str">
        <f>IF(A1400="","",INDEX(Boletim!F1409:F1518,IFERROR(MATCH(Saidas!A1400,'Cadastro-Estoque'!A1408:A1517,0)," ")))</f>
        <v/>
      </c>
    </row>
    <row r="1401" spans="5:9" ht="18.75" customHeight="1" x14ac:dyDescent="0.25">
      <c r="E1401" s="2" t="str">
        <f t="shared" si="24"/>
        <v/>
      </c>
      <c r="F1401" s="2" t="str">
        <f>IF(ISBLANK(A1401),"",IF(ISERROR(VLOOKUP(A1401,'Cadastro-Estoque'!A:G,1,FALSE)),"Produto não cadastrado",VLOOKUP(A1401,'Cadastro-Estoque'!A:G,4,FALSE)))</f>
        <v/>
      </c>
      <c r="G1401" s="2" t="str">
        <f>IF(ISBLANK(A1401),"",IF(ISERROR(VLOOKUP(A1401,'Cadastro-Estoque'!A:G,1,FALSE)),"Produto não cadastrado",VLOOKUP(A1401,'Cadastro-Estoque'!A:G,2,FALSE)))</f>
        <v/>
      </c>
      <c r="H1401" s="2" t="str">
        <f>IF(ISERROR(VLOOKUP(A1401,'Cadastro-Estoque'!A:G,1,FALSE)),"",VLOOKUP(A1401,'Cadastro-Estoque'!A:G,3,FALSE))</f>
        <v/>
      </c>
      <c r="I1401" s="209" t="str">
        <f>IF(A1401="","",INDEX(Boletim!F1410:F1519,IFERROR(MATCH(Saidas!A1401,'Cadastro-Estoque'!A1409:A1518,0)," ")))</f>
        <v/>
      </c>
    </row>
    <row r="1402" spans="5:9" ht="18.75" customHeight="1" x14ac:dyDescent="0.25">
      <c r="E1402" s="2" t="str">
        <f t="shared" si="24"/>
        <v/>
      </c>
      <c r="F1402" s="2" t="str">
        <f>IF(ISBLANK(A1402),"",IF(ISERROR(VLOOKUP(A1402,'Cadastro-Estoque'!A:G,1,FALSE)),"Produto não cadastrado",VLOOKUP(A1402,'Cadastro-Estoque'!A:G,4,FALSE)))</f>
        <v/>
      </c>
      <c r="G1402" s="2" t="str">
        <f>IF(ISBLANK(A1402),"",IF(ISERROR(VLOOKUP(A1402,'Cadastro-Estoque'!A:G,1,FALSE)),"Produto não cadastrado",VLOOKUP(A1402,'Cadastro-Estoque'!A:G,2,FALSE)))</f>
        <v/>
      </c>
      <c r="H1402" s="2" t="str">
        <f>IF(ISERROR(VLOOKUP(A1402,'Cadastro-Estoque'!A:G,1,FALSE)),"",VLOOKUP(A1402,'Cadastro-Estoque'!A:G,3,FALSE))</f>
        <v/>
      </c>
      <c r="I1402" s="209" t="str">
        <f>IF(A1402="","",INDEX(Boletim!F1411:F1520,IFERROR(MATCH(Saidas!A1402,'Cadastro-Estoque'!A1410:A1519,0)," ")))</f>
        <v/>
      </c>
    </row>
    <row r="1403" spans="5:9" ht="18.75" customHeight="1" x14ac:dyDescent="0.25">
      <c r="E1403" s="2" t="str">
        <f t="shared" si="24"/>
        <v/>
      </c>
      <c r="F1403" s="2" t="str">
        <f>IF(ISBLANK(A1403),"",IF(ISERROR(VLOOKUP(A1403,'Cadastro-Estoque'!A:G,1,FALSE)),"Produto não cadastrado",VLOOKUP(A1403,'Cadastro-Estoque'!A:G,4,FALSE)))</f>
        <v/>
      </c>
      <c r="G1403" s="2" t="str">
        <f>IF(ISBLANK(A1403),"",IF(ISERROR(VLOOKUP(A1403,'Cadastro-Estoque'!A:G,1,FALSE)),"Produto não cadastrado",VLOOKUP(A1403,'Cadastro-Estoque'!A:G,2,FALSE)))</f>
        <v/>
      </c>
      <c r="H1403" s="2" t="str">
        <f>IF(ISERROR(VLOOKUP(A1403,'Cadastro-Estoque'!A:G,1,FALSE)),"",VLOOKUP(A1403,'Cadastro-Estoque'!A:G,3,FALSE))</f>
        <v/>
      </c>
      <c r="I1403" s="209" t="str">
        <f>IF(A1403="","",INDEX(Boletim!F1412:F1521,IFERROR(MATCH(Saidas!A1403,'Cadastro-Estoque'!A1411:A1520,0)," ")))</f>
        <v/>
      </c>
    </row>
    <row r="1404" spans="5:9" ht="18.75" customHeight="1" x14ac:dyDescent="0.25">
      <c r="E1404" s="2" t="str">
        <f t="shared" si="24"/>
        <v/>
      </c>
      <c r="F1404" s="2" t="str">
        <f>IF(ISBLANK(A1404),"",IF(ISERROR(VLOOKUP(A1404,'Cadastro-Estoque'!A:G,1,FALSE)),"Produto não cadastrado",VLOOKUP(A1404,'Cadastro-Estoque'!A:G,4,FALSE)))</f>
        <v/>
      </c>
      <c r="G1404" s="2" t="str">
        <f>IF(ISBLANK(A1404),"",IF(ISERROR(VLOOKUP(A1404,'Cadastro-Estoque'!A:G,1,FALSE)),"Produto não cadastrado",VLOOKUP(A1404,'Cadastro-Estoque'!A:G,2,FALSE)))</f>
        <v/>
      </c>
      <c r="H1404" s="2" t="str">
        <f>IF(ISERROR(VLOOKUP(A1404,'Cadastro-Estoque'!A:G,1,FALSE)),"",VLOOKUP(A1404,'Cadastro-Estoque'!A:G,3,FALSE))</f>
        <v/>
      </c>
      <c r="I1404" s="209" t="str">
        <f>IF(A1404="","",INDEX(Boletim!F1413:F1522,IFERROR(MATCH(Saidas!A1404,'Cadastro-Estoque'!A1412:A1521,0)," ")))</f>
        <v/>
      </c>
    </row>
    <row r="1405" spans="5:9" ht="18.75" customHeight="1" x14ac:dyDescent="0.25">
      <c r="E1405" s="2" t="str">
        <f t="shared" si="24"/>
        <v/>
      </c>
      <c r="F1405" s="2" t="str">
        <f>IF(ISBLANK(A1405),"",IF(ISERROR(VLOOKUP(A1405,'Cadastro-Estoque'!A:G,1,FALSE)),"Produto não cadastrado",VLOOKUP(A1405,'Cadastro-Estoque'!A:G,4,FALSE)))</f>
        <v/>
      </c>
      <c r="G1405" s="2" t="str">
        <f>IF(ISBLANK(A1405),"",IF(ISERROR(VLOOKUP(A1405,'Cadastro-Estoque'!A:G,1,FALSE)),"Produto não cadastrado",VLOOKUP(A1405,'Cadastro-Estoque'!A:G,2,FALSE)))</f>
        <v/>
      </c>
      <c r="H1405" s="2" t="str">
        <f>IF(ISERROR(VLOOKUP(A1405,'Cadastro-Estoque'!A:G,1,FALSE)),"",VLOOKUP(A1405,'Cadastro-Estoque'!A:G,3,FALSE))</f>
        <v/>
      </c>
      <c r="I1405" s="209" t="str">
        <f>IF(A1405="","",INDEX(Boletim!F1414:F1523,IFERROR(MATCH(Saidas!A1405,'Cadastro-Estoque'!A1413:A1522,0)," ")))</f>
        <v/>
      </c>
    </row>
    <row r="1406" spans="5:9" ht="18.75" customHeight="1" x14ac:dyDescent="0.25">
      <c r="E1406" s="2" t="str">
        <f t="shared" si="24"/>
        <v/>
      </c>
      <c r="F1406" s="2" t="str">
        <f>IF(ISBLANK(A1406),"",IF(ISERROR(VLOOKUP(A1406,'Cadastro-Estoque'!A:G,1,FALSE)),"Produto não cadastrado",VLOOKUP(A1406,'Cadastro-Estoque'!A:G,4,FALSE)))</f>
        <v/>
      </c>
      <c r="G1406" s="2" t="str">
        <f>IF(ISBLANK(A1406),"",IF(ISERROR(VLOOKUP(A1406,'Cadastro-Estoque'!A:G,1,FALSE)),"Produto não cadastrado",VLOOKUP(A1406,'Cadastro-Estoque'!A:G,2,FALSE)))</f>
        <v/>
      </c>
      <c r="H1406" s="2" t="str">
        <f>IF(ISERROR(VLOOKUP(A1406,'Cadastro-Estoque'!A:G,1,FALSE)),"",VLOOKUP(A1406,'Cadastro-Estoque'!A:G,3,FALSE))</f>
        <v/>
      </c>
      <c r="I1406" s="209" t="str">
        <f>IF(A1406="","",INDEX(Boletim!F1415:F1524,IFERROR(MATCH(Saidas!A1406,'Cadastro-Estoque'!A1414:A1523,0)," ")))</f>
        <v/>
      </c>
    </row>
    <row r="1407" spans="5:9" ht="18.75" customHeight="1" x14ac:dyDescent="0.25">
      <c r="E1407" s="2" t="str">
        <f t="shared" si="24"/>
        <v/>
      </c>
      <c r="F1407" s="2" t="str">
        <f>IF(ISBLANK(A1407),"",IF(ISERROR(VLOOKUP(A1407,'Cadastro-Estoque'!A:G,1,FALSE)),"Produto não cadastrado",VLOOKUP(A1407,'Cadastro-Estoque'!A:G,4,FALSE)))</f>
        <v/>
      </c>
      <c r="G1407" s="2" t="str">
        <f>IF(ISBLANK(A1407),"",IF(ISERROR(VLOOKUP(A1407,'Cadastro-Estoque'!A:G,1,FALSE)),"Produto não cadastrado",VLOOKUP(A1407,'Cadastro-Estoque'!A:G,2,FALSE)))</f>
        <v/>
      </c>
      <c r="H1407" s="2" t="str">
        <f>IF(ISERROR(VLOOKUP(A1407,'Cadastro-Estoque'!A:G,1,FALSE)),"",VLOOKUP(A1407,'Cadastro-Estoque'!A:G,3,FALSE))</f>
        <v/>
      </c>
      <c r="I1407" s="209" t="str">
        <f>IF(A1407="","",INDEX(Boletim!F1416:F1525,IFERROR(MATCH(Saidas!A1407,'Cadastro-Estoque'!A1415:A1524,0)," ")))</f>
        <v/>
      </c>
    </row>
    <row r="1408" spans="5:9" ht="18.75" customHeight="1" x14ac:dyDescent="0.25">
      <c r="E1408" s="2" t="str">
        <f t="shared" si="24"/>
        <v/>
      </c>
      <c r="F1408" s="2" t="str">
        <f>IF(ISBLANK(A1408),"",IF(ISERROR(VLOOKUP(A1408,'Cadastro-Estoque'!A:G,1,FALSE)),"Produto não cadastrado",VLOOKUP(A1408,'Cadastro-Estoque'!A:G,4,FALSE)))</f>
        <v/>
      </c>
      <c r="G1408" s="2" t="str">
        <f>IF(ISBLANK(A1408),"",IF(ISERROR(VLOOKUP(A1408,'Cadastro-Estoque'!A:G,1,FALSE)),"Produto não cadastrado",VLOOKUP(A1408,'Cadastro-Estoque'!A:G,2,FALSE)))</f>
        <v/>
      </c>
      <c r="H1408" s="2" t="str">
        <f>IF(ISERROR(VLOOKUP(A1408,'Cadastro-Estoque'!A:G,1,FALSE)),"",VLOOKUP(A1408,'Cadastro-Estoque'!A:G,3,FALSE))</f>
        <v/>
      </c>
      <c r="I1408" s="209" t="str">
        <f>IF(A1408="","",INDEX(Boletim!F1417:F1526,IFERROR(MATCH(Saidas!A1408,'Cadastro-Estoque'!A1416:A1525,0)," ")))</f>
        <v/>
      </c>
    </row>
    <row r="1409" spans="5:9" ht="18.75" customHeight="1" x14ac:dyDescent="0.25">
      <c r="E1409" s="2" t="str">
        <f t="shared" si="24"/>
        <v/>
      </c>
      <c r="F1409" s="2" t="str">
        <f>IF(ISBLANK(A1409),"",IF(ISERROR(VLOOKUP(A1409,'Cadastro-Estoque'!A:G,1,FALSE)),"Produto não cadastrado",VLOOKUP(A1409,'Cadastro-Estoque'!A:G,4,FALSE)))</f>
        <v/>
      </c>
      <c r="G1409" s="2" t="str">
        <f>IF(ISBLANK(A1409),"",IF(ISERROR(VLOOKUP(A1409,'Cadastro-Estoque'!A:G,1,FALSE)),"Produto não cadastrado",VLOOKUP(A1409,'Cadastro-Estoque'!A:G,2,FALSE)))</f>
        <v/>
      </c>
      <c r="H1409" s="2" t="str">
        <f>IF(ISERROR(VLOOKUP(A1409,'Cadastro-Estoque'!A:G,1,FALSE)),"",VLOOKUP(A1409,'Cadastro-Estoque'!A:G,3,FALSE))</f>
        <v/>
      </c>
      <c r="I1409" s="209" t="str">
        <f>IF(A1409="","",INDEX(Boletim!F1418:F1527,IFERROR(MATCH(Saidas!A1409,'Cadastro-Estoque'!A1417:A1526,0)," ")))</f>
        <v/>
      </c>
    </row>
    <row r="1410" spans="5:9" ht="18.75" customHeight="1" x14ac:dyDescent="0.25">
      <c r="E1410" s="2" t="str">
        <f t="shared" si="24"/>
        <v/>
      </c>
      <c r="F1410" s="2" t="str">
        <f>IF(ISBLANK(A1410),"",IF(ISERROR(VLOOKUP(A1410,'Cadastro-Estoque'!A:G,1,FALSE)),"Produto não cadastrado",VLOOKUP(A1410,'Cadastro-Estoque'!A:G,4,FALSE)))</f>
        <v/>
      </c>
      <c r="G1410" s="2" t="str">
        <f>IF(ISBLANK(A1410),"",IF(ISERROR(VLOOKUP(A1410,'Cadastro-Estoque'!A:G,1,FALSE)),"Produto não cadastrado",VLOOKUP(A1410,'Cadastro-Estoque'!A:G,2,FALSE)))</f>
        <v/>
      </c>
      <c r="H1410" s="2" t="str">
        <f>IF(ISERROR(VLOOKUP(A1410,'Cadastro-Estoque'!A:G,1,FALSE)),"",VLOOKUP(A1410,'Cadastro-Estoque'!A:G,3,FALSE))</f>
        <v/>
      </c>
      <c r="I1410" s="209" t="str">
        <f>IF(A1410="","",INDEX(Boletim!F1419:F1528,IFERROR(MATCH(Saidas!A1410,'Cadastro-Estoque'!A1418:A1527,0)," ")))</f>
        <v/>
      </c>
    </row>
    <row r="1411" spans="5:9" ht="18.75" customHeight="1" x14ac:dyDescent="0.25">
      <c r="E1411" s="2" t="str">
        <f t="shared" si="24"/>
        <v/>
      </c>
      <c r="F1411" s="2" t="str">
        <f>IF(ISBLANK(A1411),"",IF(ISERROR(VLOOKUP(A1411,'Cadastro-Estoque'!A:G,1,FALSE)),"Produto não cadastrado",VLOOKUP(A1411,'Cadastro-Estoque'!A:G,4,FALSE)))</f>
        <v/>
      </c>
      <c r="G1411" s="2" t="str">
        <f>IF(ISBLANK(A1411),"",IF(ISERROR(VLOOKUP(A1411,'Cadastro-Estoque'!A:G,1,FALSE)),"Produto não cadastrado",VLOOKUP(A1411,'Cadastro-Estoque'!A:G,2,FALSE)))</f>
        <v/>
      </c>
      <c r="H1411" s="2" t="str">
        <f>IF(ISERROR(VLOOKUP(A1411,'Cadastro-Estoque'!A:G,1,FALSE)),"",VLOOKUP(A1411,'Cadastro-Estoque'!A:G,3,FALSE))</f>
        <v/>
      </c>
      <c r="I1411" s="209" t="str">
        <f>IF(A1411="","",INDEX(Boletim!F1420:F1529,IFERROR(MATCH(Saidas!A1411,'Cadastro-Estoque'!A1419:A1528,0)," ")))</f>
        <v/>
      </c>
    </row>
    <row r="1412" spans="5:9" ht="18.75" customHeight="1" x14ac:dyDescent="0.25">
      <c r="E1412" s="2" t="str">
        <f t="shared" ref="E1412:E1475" si="25">IF(ISBLANK(A1412),"",C1412*D1412)</f>
        <v/>
      </c>
      <c r="F1412" s="2" t="str">
        <f>IF(ISBLANK(A1412),"",IF(ISERROR(VLOOKUP(A1412,'Cadastro-Estoque'!A:G,1,FALSE)),"Produto não cadastrado",VLOOKUP(A1412,'Cadastro-Estoque'!A:G,4,FALSE)))</f>
        <v/>
      </c>
      <c r="G1412" s="2" t="str">
        <f>IF(ISBLANK(A1412),"",IF(ISERROR(VLOOKUP(A1412,'Cadastro-Estoque'!A:G,1,FALSE)),"Produto não cadastrado",VLOOKUP(A1412,'Cadastro-Estoque'!A:G,2,FALSE)))</f>
        <v/>
      </c>
      <c r="H1412" s="2" t="str">
        <f>IF(ISERROR(VLOOKUP(A1412,'Cadastro-Estoque'!A:G,1,FALSE)),"",VLOOKUP(A1412,'Cadastro-Estoque'!A:G,3,FALSE))</f>
        <v/>
      </c>
      <c r="I1412" s="209" t="str">
        <f>IF(A1412="","",INDEX(Boletim!F1421:F1530,IFERROR(MATCH(Saidas!A1412,'Cadastro-Estoque'!A1420:A1529,0)," ")))</f>
        <v/>
      </c>
    </row>
    <row r="1413" spans="5:9" ht="18.75" customHeight="1" x14ac:dyDescent="0.25">
      <c r="E1413" s="2" t="str">
        <f t="shared" si="25"/>
        <v/>
      </c>
      <c r="F1413" s="2" t="str">
        <f>IF(ISBLANK(A1413),"",IF(ISERROR(VLOOKUP(A1413,'Cadastro-Estoque'!A:G,1,FALSE)),"Produto não cadastrado",VLOOKUP(A1413,'Cadastro-Estoque'!A:G,4,FALSE)))</f>
        <v/>
      </c>
      <c r="G1413" s="2" t="str">
        <f>IF(ISBLANK(A1413),"",IF(ISERROR(VLOOKUP(A1413,'Cadastro-Estoque'!A:G,1,FALSE)),"Produto não cadastrado",VLOOKUP(A1413,'Cadastro-Estoque'!A:G,2,FALSE)))</f>
        <v/>
      </c>
      <c r="H1413" s="2" t="str">
        <f>IF(ISERROR(VLOOKUP(A1413,'Cadastro-Estoque'!A:G,1,FALSE)),"",VLOOKUP(A1413,'Cadastro-Estoque'!A:G,3,FALSE))</f>
        <v/>
      </c>
      <c r="I1413" s="209" t="str">
        <f>IF(A1413="","",INDEX(Boletim!F1422:F1531,IFERROR(MATCH(Saidas!A1413,'Cadastro-Estoque'!A1421:A1530,0)," ")))</f>
        <v/>
      </c>
    </row>
    <row r="1414" spans="5:9" ht="18.75" customHeight="1" x14ac:dyDescent="0.25">
      <c r="E1414" s="2" t="str">
        <f t="shared" si="25"/>
        <v/>
      </c>
      <c r="F1414" s="2" t="str">
        <f>IF(ISBLANK(A1414),"",IF(ISERROR(VLOOKUP(A1414,'Cadastro-Estoque'!A:G,1,FALSE)),"Produto não cadastrado",VLOOKUP(A1414,'Cadastro-Estoque'!A:G,4,FALSE)))</f>
        <v/>
      </c>
      <c r="G1414" s="2" t="str">
        <f>IF(ISBLANK(A1414),"",IF(ISERROR(VLOOKUP(A1414,'Cadastro-Estoque'!A:G,1,FALSE)),"Produto não cadastrado",VLOOKUP(A1414,'Cadastro-Estoque'!A:G,2,FALSE)))</f>
        <v/>
      </c>
      <c r="H1414" s="2" t="str">
        <f>IF(ISERROR(VLOOKUP(A1414,'Cadastro-Estoque'!A:G,1,FALSE)),"",VLOOKUP(A1414,'Cadastro-Estoque'!A:G,3,FALSE))</f>
        <v/>
      </c>
      <c r="I1414" s="209" t="str">
        <f>IF(A1414="","",INDEX(Boletim!F1423:F1532,IFERROR(MATCH(Saidas!A1414,'Cadastro-Estoque'!A1422:A1531,0)," ")))</f>
        <v/>
      </c>
    </row>
    <row r="1415" spans="5:9" ht="18.75" customHeight="1" x14ac:dyDescent="0.25">
      <c r="E1415" s="2" t="str">
        <f t="shared" si="25"/>
        <v/>
      </c>
      <c r="F1415" s="2" t="str">
        <f>IF(ISBLANK(A1415),"",IF(ISERROR(VLOOKUP(A1415,'Cadastro-Estoque'!A:G,1,FALSE)),"Produto não cadastrado",VLOOKUP(A1415,'Cadastro-Estoque'!A:G,4,FALSE)))</f>
        <v/>
      </c>
      <c r="G1415" s="2" t="str">
        <f>IF(ISBLANK(A1415),"",IF(ISERROR(VLOOKUP(A1415,'Cadastro-Estoque'!A:G,1,FALSE)),"Produto não cadastrado",VLOOKUP(A1415,'Cadastro-Estoque'!A:G,2,FALSE)))</f>
        <v/>
      </c>
      <c r="H1415" s="2" t="str">
        <f>IF(ISERROR(VLOOKUP(A1415,'Cadastro-Estoque'!A:G,1,FALSE)),"",VLOOKUP(A1415,'Cadastro-Estoque'!A:G,3,FALSE))</f>
        <v/>
      </c>
      <c r="I1415" s="209" t="str">
        <f>IF(A1415="","",INDEX(Boletim!F1424:F1533,IFERROR(MATCH(Saidas!A1415,'Cadastro-Estoque'!A1423:A1532,0)," ")))</f>
        <v/>
      </c>
    </row>
    <row r="1416" spans="5:9" ht="18.75" customHeight="1" x14ac:dyDescent="0.25">
      <c r="E1416" s="2" t="str">
        <f t="shared" si="25"/>
        <v/>
      </c>
      <c r="F1416" s="2" t="str">
        <f>IF(ISBLANK(A1416),"",IF(ISERROR(VLOOKUP(A1416,'Cadastro-Estoque'!A:G,1,FALSE)),"Produto não cadastrado",VLOOKUP(A1416,'Cadastro-Estoque'!A:G,4,FALSE)))</f>
        <v/>
      </c>
      <c r="G1416" s="2" t="str">
        <f>IF(ISBLANK(A1416),"",IF(ISERROR(VLOOKUP(A1416,'Cadastro-Estoque'!A:G,1,FALSE)),"Produto não cadastrado",VLOOKUP(A1416,'Cadastro-Estoque'!A:G,2,FALSE)))</f>
        <v/>
      </c>
      <c r="H1416" s="2" t="str">
        <f>IF(ISERROR(VLOOKUP(A1416,'Cadastro-Estoque'!A:G,1,FALSE)),"",VLOOKUP(A1416,'Cadastro-Estoque'!A:G,3,FALSE))</f>
        <v/>
      </c>
      <c r="I1416" s="209" t="str">
        <f>IF(A1416="","",INDEX(Boletim!F1425:F1534,IFERROR(MATCH(Saidas!A1416,'Cadastro-Estoque'!A1424:A1533,0)," ")))</f>
        <v/>
      </c>
    </row>
    <row r="1417" spans="5:9" ht="18.75" customHeight="1" x14ac:dyDescent="0.25">
      <c r="E1417" s="2" t="str">
        <f t="shared" si="25"/>
        <v/>
      </c>
      <c r="F1417" s="2" t="str">
        <f>IF(ISBLANK(A1417),"",IF(ISERROR(VLOOKUP(A1417,'Cadastro-Estoque'!A:G,1,FALSE)),"Produto não cadastrado",VLOOKUP(A1417,'Cadastro-Estoque'!A:G,4,FALSE)))</f>
        <v/>
      </c>
      <c r="G1417" s="2" t="str">
        <f>IF(ISBLANK(A1417),"",IF(ISERROR(VLOOKUP(A1417,'Cadastro-Estoque'!A:G,1,FALSE)),"Produto não cadastrado",VLOOKUP(A1417,'Cadastro-Estoque'!A:G,2,FALSE)))</f>
        <v/>
      </c>
      <c r="H1417" s="2" t="str">
        <f>IF(ISERROR(VLOOKUP(A1417,'Cadastro-Estoque'!A:G,1,FALSE)),"",VLOOKUP(A1417,'Cadastro-Estoque'!A:G,3,FALSE))</f>
        <v/>
      </c>
      <c r="I1417" s="209" t="str">
        <f>IF(A1417="","",INDEX(Boletim!F1426:F1535,IFERROR(MATCH(Saidas!A1417,'Cadastro-Estoque'!A1425:A1534,0)," ")))</f>
        <v/>
      </c>
    </row>
    <row r="1418" spans="5:9" ht="18.75" customHeight="1" x14ac:dyDescent="0.25">
      <c r="E1418" s="2" t="str">
        <f t="shared" si="25"/>
        <v/>
      </c>
      <c r="F1418" s="2" t="str">
        <f>IF(ISBLANK(A1418),"",IF(ISERROR(VLOOKUP(A1418,'Cadastro-Estoque'!A:G,1,FALSE)),"Produto não cadastrado",VLOOKUP(A1418,'Cadastro-Estoque'!A:G,4,FALSE)))</f>
        <v/>
      </c>
      <c r="G1418" s="2" t="str">
        <f>IF(ISBLANK(A1418),"",IF(ISERROR(VLOOKUP(A1418,'Cadastro-Estoque'!A:G,1,FALSE)),"Produto não cadastrado",VLOOKUP(A1418,'Cadastro-Estoque'!A:G,2,FALSE)))</f>
        <v/>
      </c>
      <c r="H1418" s="2" t="str">
        <f>IF(ISERROR(VLOOKUP(A1418,'Cadastro-Estoque'!A:G,1,FALSE)),"",VLOOKUP(A1418,'Cadastro-Estoque'!A:G,3,FALSE))</f>
        <v/>
      </c>
      <c r="I1418" s="209" t="str">
        <f>IF(A1418="","",INDEX(Boletim!F1427:F1536,IFERROR(MATCH(Saidas!A1418,'Cadastro-Estoque'!A1426:A1535,0)," ")))</f>
        <v/>
      </c>
    </row>
    <row r="1419" spans="5:9" ht="18.75" customHeight="1" x14ac:dyDescent="0.25">
      <c r="E1419" s="2" t="str">
        <f t="shared" si="25"/>
        <v/>
      </c>
      <c r="F1419" s="2" t="str">
        <f>IF(ISBLANK(A1419),"",IF(ISERROR(VLOOKUP(A1419,'Cadastro-Estoque'!A:G,1,FALSE)),"Produto não cadastrado",VLOOKUP(A1419,'Cadastro-Estoque'!A:G,4,FALSE)))</f>
        <v/>
      </c>
      <c r="G1419" s="2" t="str">
        <f>IF(ISBLANK(A1419),"",IF(ISERROR(VLOOKUP(A1419,'Cadastro-Estoque'!A:G,1,FALSE)),"Produto não cadastrado",VLOOKUP(A1419,'Cadastro-Estoque'!A:G,2,FALSE)))</f>
        <v/>
      </c>
      <c r="H1419" s="2" t="str">
        <f>IF(ISERROR(VLOOKUP(A1419,'Cadastro-Estoque'!A:G,1,FALSE)),"",VLOOKUP(A1419,'Cadastro-Estoque'!A:G,3,FALSE))</f>
        <v/>
      </c>
      <c r="I1419" s="209" t="str">
        <f>IF(A1419="","",INDEX(Boletim!F1428:F1537,IFERROR(MATCH(Saidas!A1419,'Cadastro-Estoque'!A1427:A1536,0)," ")))</f>
        <v/>
      </c>
    </row>
    <row r="1420" spans="5:9" ht="18.75" customHeight="1" x14ac:dyDescent="0.25">
      <c r="E1420" s="2" t="str">
        <f t="shared" si="25"/>
        <v/>
      </c>
      <c r="F1420" s="2" t="str">
        <f>IF(ISBLANK(A1420),"",IF(ISERROR(VLOOKUP(A1420,'Cadastro-Estoque'!A:G,1,FALSE)),"Produto não cadastrado",VLOOKUP(A1420,'Cadastro-Estoque'!A:G,4,FALSE)))</f>
        <v/>
      </c>
      <c r="G1420" s="2" t="str">
        <f>IF(ISBLANK(A1420),"",IF(ISERROR(VLOOKUP(A1420,'Cadastro-Estoque'!A:G,1,FALSE)),"Produto não cadastrado",VLOOKUP(A1420,'Cadastro-Estoque'!A:G,2,FALSE)))</f>
        <v/>
      </c>
      <c r="H1420" s="2" t="str">
        <f>IF(ISERROR(VLOOKUP(A1420,'Cadastro-Estoque'!A:G,1,FALSE)),"",VLOOKUP(A1420,'Cadastro-Estoque'!A:G,3,FALSE))</f>
        <v/>
      </c>
      <c r="I1420" s="209" t="str">
        <f>IF(A1420="","",INDEX(Boletim!F1429:F1538,IFERROR(MATCH(Saidas!A1420,'Cadastro-Estoque'!A1428:A1537,0)," ")))</f>
        <v/>
      </c>
    </row>
    <row r="1421" spans="5:9" ht="18.75" customHeight="1" x14ac:dyDescent="0.25">
      <c r="E1421" s="2" t="str">
        <f t="shared" si="25"/>
        <v/>
      </c>
      <c r="F1421" s="2" t="str">
        <f>IF(ISBLANK(A1421),"",IF(ISERROR(VLOOKUP(A1421,'Cadastro-Estoque'!A:G,1,FALSE)),"Produto não cadastrado",VLOOKUP(A1421,'Cadastro-Estoque'!A:G,4,FALSE)))</f>
        <v/>
      </c>
      <c r="G1421" s="2" t="str">
        <f>IF(ISBLANK(A1421),"",IF(ISERROR(VLOOKUP(A1421,'Cadastro-Estoque'!A:G,1,FALSE)),"Produto não cadastrado",VLOOKUP(A1421,'Cadastro-Estoque'!A:G,2,FALSE)))</f>
        <v/>
      </c>
      <c r="H1421" s="2" t="str">
        <f>IF(ISERROR(VLOOKUP(A1421,'Cadastro-Estoque'!A:G,1,FALSE)),"",VLOOKUP(A1421,'Cadastro-Estoque'!A:G,3,FALSE))</f>
        <v/>
      </c>
      <c r="I1421" s="209" t="str">
        <f>IF(A1421="","",INDEX(Boletim!F1430:F1539,IFERROR(MATCH(Saidas!A1421,'Cadastro-Estoque'!A1429:A1538,0)," ")))</f>
        <v/>
      </c>
    </row>
    <row r="1422" spans="5:9" ht="18.75" customHeight="1" x14ac:dyDescent="0.25">
      <c r="E1422" s="2" t="str">
        <f t="shared" si="25"/>
        <v/>
      </c>
      <c r="F1422" s="2" t="str">
        <f>IF(ISBLANK(A1422),"",IF(ISERROR(VLOOKUP(A1422,'Cadastro-Estoque'!A:G,1,FALSE)),"Produto não cadastrado",VLOOKUP(A1422,'Cadastro-Estoque'!A:G,4,FALSE)))</f>
        <v/>
      </c>
      <c r="G1422" s="2" t="str">
        <f>IF(ISBLANK(A1422),"",IF(ISERROR(VLOOKUP(A1422,'Cadastro-Estoque'!A:G,1,FALSE)),"Produto não cadastrado",VLOOKUP(A1422,'Cadastro-Estoque'!A:G,2,FALSE)))</f>
        <v/>
      </c>
      <c r="H1422" s="2" t="str">
        <f>IF(ISERROR(VLOOKUP(A1422,'Cadastro-Estoque'!A:G,1,FALSE)),"",VLOOKUP(A1422,'Cadastro-Estoque'!A:G,3,FALSE))</f>
        <v/>
      </c>
      <c r="I1422" s="209" t="str">
        <f>IF(A1422="","",INDEX(Boletim!F1431:F1540,IFERROR(MATCH(Saidas!A1422,'Cadastro-Estoque'!A1430:A1539,0)," ")))</f>
        <v/>
      </c>
    </row>
    <row r="1423" spans="5:9" ht="18.75" customHeight="1" x14ac:dyDescent="0.25">
      <c r="E1423" s="2" t="str">
        <f t="shared" si="25"/>
        <v/>
      </c>
      <c r="F1423" s="2" t="str">
        <f>IF(ISBLANK(A1423),"",IF(ISERROR(VLOOKUP(A1423,'Cadastro-Estoque'!A:G,1,FALSE)),"Produto não cadastrado",VLOOKUP(A1423,'Cadastro-Estoque'!A:G,4,FALSE)))</f>
        <v/>
      </c>
      <c r="G1423" s="2" t="str">
        <f>IF(ISBLANK(A1423),"",IF(ISERROR(VLOOKUP(A1423,'Cadastro-Estoque'!A:G,1,FALSE)),"Produto não cadastrado",VLOOKUP(A1423,'Cadastro-Estoque'!A:G,2,FALSE)))</f>
        <v/>
      </c>
      <c r="H1423" s="2" t="str">
        <f>IF(ISERROR(VLOOKUP(A1423,'Cadastro-Estoque'!A:G,1,FALSE)),"",VLOOKUP(A1423,'Cadastro-Estoque'!A:G,3,FALSE))</f>
        <v/>
      </c>
      <c r="I1423" s="209" t="str">
        <f>IF(A1423="","",INDEX(Boletim!F1432:F1541,IFERROR(MATCH(Saidas!A1423,'Cadastro-Estoque'!A1431:A1540,0)," ")))</f>
        <v/>
      </c>
    </row>
    <row r="1424" spans="5:9" ht="18.75" customHeight="1" x14ac:dyDescent="0.25">
      <c r="E1424" s="2" t="str">
        <f t="shared" si="25"/>
        <v/>
      </c>
      <c r="F1424" s="2" t="str">
        <f>IF(ISBLANK(A1424),"",IF(ISERROR(VLOOKUP(A1424,'Cadastro-Estoque'!A:G,1,FALSE)),"Produto não cadastrado",VLOOKUP(A1424,'Cadastro-Estoque'!A:G,4,FALSE)))</f>
        <v/>
      </c>
      <c r="G1424" s="2" t="str">
        <f>IF(ISBLANK(A1424),"",IF(ISERROR(VLOOKUP(A1424,'Cadastro-Estoque'!A:G,1,FALSE)),"Produto não cadastrado",VLOOKUP(A1424,'Cadastro-Estoque'!A:G,2,FALSE)))</f>
        <v/>
      </c>
      <c r="H1424" s="2" t="str">
        <f>IF(ISERROR(VLOOKUP(A1424,'Cadastro-Estoque'!A:G,1,FALSE)),"",VLOOKUP(A1424,'Cadastro-Estoque'!A:G,3,FALSE))</f>
        <v/>
      </c>
      <c r="I1424" s="209" t="str">
        <f>IF(A1424="","",INDEX(Boletim!F1433:F1542,IFERROR(MATCH(Saidas!A1424,'Cadastro-Estoque'!A1432:A1541,0)," ")))</f>
        <v/>
      </c>
    </row>
    <row r="1425" spans="5:9" ht="18.75" customHeight="1" x14ac:dyDescent="0.25">
      <c r="E1425" s="2" t="str">
        <f t="shared" si="25"/>
        <v/>
      </c>
      <c r="F1425" s="2" t="str">
        <f>IF(ISBLANK(A1425),"",IF(ISERROR(VLOOKUP(A1425,'Cadastro-Estoque'!A:G,1,FALSE)),"Produto não cadastrado",VLOOKUP(A1425,'Cadastro-Estoque'!A:G,4,FALSE)))</f>
        <v/>
      </c>
      <c r="G1425" s="2" t="str">
        <f>IF(ISBLANK(A1425),"",IF(ISERROR(VLOOKUP(A1425,'Cadastro-Estoque'!A:G,1,FALSE)),"Produto não cadastrado",VLOOKUP(A1425,'Cadastro-Estoque'!A:G,2,FALSE)))</f>
        <v/>
      </c>
      <c r="H1425" s="2" t="str">
        <f>IF(ISERROR(VLOOKUP(A1425,'Cadastro-Estoque'!A:G,1,FALSE)),"",VLOOKUP(A1425,'Cadastro-Estoque'!A:G,3,FALSE))</f>
        <v/>
      </c>
      <c r="I1425" s="209" t="str">
        <f>IF(A1425="","",INDEX(Boletim!F1434:F1543,IFERROR(MATCH(Saidas!A1425,'Cadastro-Estoque'!A1433:A1542,0)," ")))</f>
        <v/>
      </c>
    </row>
    <row r="1426" spans="5:9" ht="18.75" customHeight="1" x14ac:dyDescent="0.25">
      <c r="E1426" s="2" t="str">
        <f t="shared" si="25"/>
        <v/>
      </c>
      <c r="F1426" s="2" t="str">
        <f>IF(ISBLANK(A1426),"",IF(ISERROR(VLOOKUP(A1426,'Cadastro-Estoque'!A:G,1,FALSE)),"Produto não cadastrado",VLOOKUP(A1426,'Cadastro-Estoque'!A:G,4,FALSE)))</f>
        <v/>
      </c>
      <c r="G1426" s="2" t="str">
        <f>IF(ISBLANK(A1426),"",IF(ISERROR(VLOOKUP(A1426,'Cadastro-Estoque'!A:G,1,FALSE)),"Produto não cadastrado",VLOOKUP(A1426,'Cadastro-Estoque'!A:G,2,FALSE)))</f>
        <v/>
      </c>
      <c r="H1426" s="2" t="str">
        <f>IF(ISERROR(VLOOKUP(A1426,'Cadastro-Estoque'!A:G,1,FALSE)),"",VLOOKUP(A1426,'Cadastro-Estoque'!A:G,3,FALSE))</f>
        <v/>
      </c>
      <c r="I1426" s="209" t="str">
        <f>IF(A1426="","",INDEX(Boletim!F1435:F1544,IFERROR(MATCH(Saidas!A1426,'Cadastro-Estoque'!A1434:A1543,0)," ")))</f>
        <v/>
      </c>
    </row>
    <row r="1427" spans="5:9" ht="18.75" customHeight="1" x14ac:dyDescent="0.25">
      <c r="E1427" s="2" t="str">
        <f t="shared" si="25"/>
        <v/>
      </c>
      <c r="F1427" s="2" t="str">
        <f>IF(ISBLANK(A1427),"",IF(ISERROR(VLOOKUP(A1427,'Cadastro-Estoque'!A:G,1,FALSE)),"Produto não cadastrado",VLOOKUP(A1427,'Cadastro-Estoque'!A:G,4,FALSE)))</f>
        <v/>
      </c>
      <c r="G1427" s="2" t="str">
        <f>IF(ISBLANK(A1427),"",IF(ISERROR(VLOOKUP(A1427,'Cadastro-Estoque'!A:G,1,FALSE)),"Produto não cadastrado",VLOOKUP(A1427,'Cadastro-Estoque'!A:G,2,FALSE)))</f>
        <v/>
      </c>
      <c r="H1427" s="2" t="str">
        <f>IF(ISERROR(VLOOKUP(A1427,'Cadastro-Estoque'!A:G,1,FALSE)),"",VLOOKUP(A1427,'Cadastro-Estoque'!A:G,3,FALSE))</f>
        <v/>
      </c>
      <c r="I1427" s="209" t="str">
        <f>IF(A1427="","",INDEX(Boletim!F1436:F1545,IFERROR(MATCH(Saidas!A1427,'Cadastro-Estoque'!A1435:A1544,0)," ")))</f>
        <v/>
      </c>
    </row>
    <row r="1428" spans="5:9" ht="18.75" customHeight="1" x14ac:dyDescent="0.25">
      <c r="E1428" s="2" t="str">
        <f t="shared" si="25"/>
        <v/>
      </c>
      <c r="F1428" s="2" t="str">
        <f>IF(ISBLANK(A1428),"",IF(ISERROR(VLOOKUP(A1428,'Cadastro-Estoque'!A:G,1,FALSE)),"Produto não cadastrado",VLOOKUP(A1428,'Cadastro-Estoque'!A:G,4,FALSE)))</f>
        <v/>
      </c>
      <c r="G1428" s="2" t="str">
        <f>IF(ISBLANK(A1428),"",IF(ISERROR(VLOOKUP(A1428,'Cadastro-Estoque'!A:G,1,FALSE)),"Produto não cadastrado",VLOOKUP(A1428,'Cadastro-Estoque'!A:G,2,FALSE)))</f>
        <v/>
      </c>
      <c r="H1428" s="2" t="str">
        <f>IF(ISERROR(VLOOKUP(A1428,'Cadastro-Estoque'!A:G,1,FALSE)),"",VLOOKUP(A1428,'Cadastro-Estoque'!A:G,3,FALSE))</f>
        <v/>
      </c>
      <c r="I1428" s="209" t="str">
        <f>IF(A1428="","",INDEX(Boletim!F1437:F1546,IFERROR(MATCH(Saidas!A1428,'Cadastro-Estoque'!A1436:A1545,0)," ")))</f>
        <v/>
      </c>
    </row>
    <row r="1429" spans="5:9" ht="18.75" customHeight="1" x14ac:dyDescent="0.25">
      <c r="E1429" s="2" t="str">
        <f t="shared" si="25"/>
        <v/>
      </c>
      <c r="F1429" s="2" t="str">
        <f>IF(ISBLANK(A1429),"",IF(ISERROR(VLOOKUP(A1429,'Cadastro-Estoque'!A:G,1,FALSE)),"Produto não cadastrado",VLOOKUP(A1429,'Cadastro-Estoque'!A:G,4,FALSE)))</f>
        <v/>
      </c>
      <c r="G1429" s="2" t="str">
        <f>IF(ISBLANK(A1429),"",IF(ISERROR(VLOOKUP(A1429,'Cadastro-Estoque'!A:G,1,FALSE)),"Produto não cadastrado",VLOOKUP(A1429,'Cadastro-Estoque'!A:G,2,FALSE)))</f>
        <v/>
      </c>
      <c r="H1429" s="2" t="str">
        <f>IF(ISERROR(VLOOKUP(A1429,'Cadastro-Estoque'!A:G,1,FALSE)),"",VLOOKUP(A1429,'Cadastro-Estoque'!A:G,3,FALSE))</f>
        <v/>
      </c>
      <c r="I1429" s="209" t="str">
        <f>IF(A1429="","",INDEX(Boletim!F1438:F1547,IFERROR(MATCH(Saidas!A1429,'Cadastro-Estoque'!A1437:A1546,0)," ")))</f>
        <v/>
      </c>
    </row>
    <row r="1430" spans="5:9" ht="18.75" customHeight="1" x14ac:dyDescent="0.25">
      <c r="E1430" s="2" t="str">
        <f t="shared" si="25"/>
        <v/>
      </c>
      <c r="F1430" s="2" t="str">
        <f>IF(ISBLANK(A1430),"",IF(ISERROR(VLOOKUP(A1430,'Cadastro-Estoque'!A:G,1,FALSE)),"Produto não cadastrado",VLOOKUP(A1430,'Cadastro-Estoque'!A:G,4,FALSE)))</f>
        <v/>
      </c>
      <c r="G1430" s="2" t="str">
        <f>IF(ISBLANK(A1430),"",IF(ISERROR(VLOOKUP(A1430,'Cadastro-Estoque'!A:G,1,FALSE)),"Produto não cadastrado",VLOOKUP(A1430,'Cadastro-Estoque'!A:G,2,FALSE)))</f>
        <v/>
      </c>
      <c r="H1430" s="2" t="str">
        <f>IF(ISERROR(VLOOKUP(A1430,'Cadastro-Estoque'!A:G,1,FALSE)),"",VLOOKUP(A1430,'Cadastro-Estoque'!A:G,3,FALSE))</f>
        <v/>
      </c>
      <c r="I1430" s="209" t="str">
        <f>IF(A1430="","",INDEX(Boletim!F1439:F1548,IFERROR(MATCH(Saidas!A1430,'Cadastro-Estoque'!A1438:A1547,0)," ")))</f>
        <v/>
      </c>
    </row>
    <row r="1431" spans="5:9" ht="18.75" customHeight="1" x14ac:dyDescent="0.25">
      <c r="E1431" s="2" t="str">
        <f t="shared" si="25"/>
        <v/>
      </c>
      <c r="F1431" s="2" t="str">
        <f>IF(ISBLANK(A1431),"",IF(ISERROR(VLOOKUP(A1431,'Cadastro-Estoque'!A:G,1,FALSE)),"Produto não cadastrado",VLOOKUP(A1431,'Cadastro-Estoque'!A:G,4,FALSE)))</f>
        <v/>
      </c>
      <c r="G1431" s="2" t="str">
        <f>IF(ISBLANK(A1431),"",IF(ISERROR(VLOOKUP(A1431,'Cadastro-Estoque'!A:G,1,FALSE)),"Produto não cadastrado",VLOOKUP(A1431,'Cadastro-Estoque'!A:G,2,FALSE)))</f>
        <v/>
      </c>
      <c r="H1431" s="2" t="str">
        <f>IF(ISERROR(VLOOKUP(A1431,'Cadastro-Estoque'!A:G,1,FALSE)),"",VLOOKUP(A1431,'Cadastro-Estoque'!A:G,3,FALSE))</f>
        <v/>
      </c>
      <c r="I1431" s="209" t="str">
        <f>IF(A1431="","",INDEX(Boletim!F1440:F1549,IFERROR(MATCH(Saidas!A1431,'Cadastro-Estoque'!A1439:A1548,0)," ")))</f>
        <v/>
      </c>
    </row>
    <row r="1432" spans="5:9" ht="18.75" customHeight="1" x14ac:dyDescent="0.25">
      <c r="E1432" s="2" t="str">
        <f t="shared" si="25"/>
        <v/>
      </c>
      <c r="F1432" s="2" t="str">
        <f>IF(ISBLANK(A1432),"",IF(ISERROR(VLOOKUP(A1432,'Cadastro-Estoque'!A:G,1,FALSE)),"Produto não cadastrado",VLOOKUP(A1432,'Cadastro-Estoque'!A:G,4,FALSE)))</f>
        <v/>
      </c>
      <c r="G1432" s="2" t="str">
        <f>IF(ISBLANK(A1432),"",IF(ISERROR(VLOOKUP(A1432,'Cadastro-Estoque'!A:G,1,FALSE)),"Produto não cadastrado",VLOOKUP(A1432,'Cadastro-Estoque'!A:G,2,FALSE)))</f>
        <v/>
      </c>
      <c r="H1432" s="2" t="str">
        <f>IF(ISERROR(VLOOKUP(A1432,'Cadastro-Estoque'!A:G,1,FALSE)),"",VLOOKUP(A1432,'Cadastro-Estoque'!A:G,3,FALSE))</f>
        <v/>
      </c>
      <c r="I1432" s="209" t="str">
        <f>IF(A1432="","",INDEX(Boletim!F1441:F1550,IFERROR(MATCH(Saidas!A1432,'Cadastro-Estoque'!A1440:A1549,0)," ")))</f>
        <v/>
      </c>
    </row>
    <row r="1433" spans="5:9" ht="18.75" customHeight="1" x14ac:dyDescent="0.25">
      <c r="E1433" s="2" t="str">
        <f t="shared" si="25"/>
        <v/>
      </c>
      <c r="F1433" s="2" t="str">
        <f>IF(ISBLANK(A1433),"",IF(ISERROR(VLOOKUP(A1433,'Cadastro-Estoque'!A:G,1,FALSE)),"Produto não cadastrado",VLOOKUP(A1433,'Cadastro-Estoque'!A:G,4,FALSE)))</f>
        <v/>
      </c>
      <c r="G1433" s="2" t="str">
        <f>IF(ISBLANK(A1433),"",IF(ISERROR(VLOOKUP(A1433,'Cadastro-Estoque'!A:G,1,FALSE)),"Produto não cadastrado",VLOOKUP(A1433,'Cadastro-Estoque'!A:G,2,FALSE)))</f>
        <v/>
      </c>
      <c r="H1433" s="2" t="str">
        <f>IF(ISERROR(VLOOKUP(A1433,'Cadastro-Estoque'!A:G,1,FALSE)),"",VLOOKUP(A1433,'Cadastro-Estoque'!A:G,3,FALSE))</f>
        <v/>
      </c>
      <c r="I1433" s="209" t="str">
        <f>IF(A1433="","",INDEX(Boletim!F1442:F1551,IFERROR(MATCH(Saidas!A1433,'Cadastro-Estoque'!A1441:A1550,0)," ")))</f>
        <v/>
      </c>
    </row>
    <row r="1434" spans="5:9" ht="18.75" customHeight="1" x14ac:dyDescent="0.25">
      <c r="E1434" s="2" t="str">
        <f t="shared" si="25"/>
        <v/>
      </c>
      <c r="F1434" s="2" t="str">
        <f>IF(ISBLANK(A1434),"",IF(ISERROR(VLOOKUP(A1434,'Cadastro-Estoque'!A:G,1,FALSE)),"Produto não cadastrado",VLOOKUP(A1434,'Cadastro-Estoque'!A:G,4,FALSE)))</f>
        <v/>
      </c>
      <c r="G1434" s="2" t="str">
        <f>IF(ISBLANK(A1434),"",IF(ISERROR(VLOOKUP(A1434,'Cadastro-Estoque'!A:G,1,FALSE)),"Produto não cadastrado",VLOOKUP(A1434,'Cadastro-Estoque'!A:G,2,FALSE)))</f>
        <v/>
      </c>
      <c r="H1434" s="2" t="str">
        <f>IF(ISERROR(VLOOKUP(A1434,'Cadastro-Estoque'!A:G,1,FALSE)),"",VLOOKUP(A1434,'Cadastro-Estoque'!A:G,3,FALSE))</f>
        <v/>
      </c>
      <c r="I1434" s="209" t="str">
        <f>IF(A1434="","",INDEX(Boletim!F1443:F1552,IFERROR(MATCH(Saidas!A1434,'Cadastro-Estoque'!A1442:A1551,0)," ")))</f>
        <v/>
      </c>
    </row>
    <row r="1435" spans="5:9" ht="18.75" customHeight="1" x14ac:dyDescent="0.25">
      <c r="E1435" s="2" t="str">
        <f t="shared" si="25"/>
        <v/>
      </c>
      <c r="F1435" s="2" t="str">
        <f>IF(ISBLANK(A1435),"",IF(ISERROR(VLOOKUP(A1435,'Cadastro-Estoque'!A:G,1,FALSE)),"Produto não cadastrado",VLOOKUP(A1435,'Cadastro-Estoque'!A:G,4,FALSE)))</f>
        <v/>
      </c>
      <c r="G1435" s="2" t="str">
        <f>IF(ISBLANK(A1435),"",IF(ISERROR(VLOOKUP(A1435,'Cadastro-Estoque'!A:G,1,FALSE)),"Produto não cadastrado",VLOOKUP(A1435,'Cadastro-Estoque'!A:G,2,FALSE)))</f>
        <v/>
      </c>
      <c r="H1435" s="2" t="str">
        <f>IF(ISERROR(VLOOKUP(A1435,'Cadastro-Estoque'!A:G,1,FALSE)),"",VLOOKUP(A1435,'Cadastro-Estoque'!A:G,3,FALSE))</f>
        <v/>
      </c>
      <c r="I1435" s="209" t="str">
        <f>IF(A1435="","",INDEX(Boletim!F1444:F1553,IFERROR(MATCH(Saidas!A1435,'Cadastro-Estoque'!A1443:A1552,0)," ")))</f>
        <v/>
      </c>
    </row>
    <row r="1436" spans="5:9" ht="18.75" customHeight="1" x14ac:dyDescent="0.25">
      <c r="E1436" s="2" t="str">
        <f t="shared" si="25"/>
        <v/>
      </c>
      <c r="F1436" s="2" t="str">
        <f>IF(ISBLANK(A1436),"",IF(ISERROR(VLOOKUP(A1436,'Cadastro-Estoque'!A:G,1,FALSE)),"Produto não cadastrado",VLOOKUP(A1436,'Cadastro-Estoque'!A:G,4,FALSE)))</f>
        <v/>
      </c>
      <c r="G1436" s="2" t="str">
        <f>IF(ISBLANK(A1436),"",IF(ISERROR(VLOOKUP(A1436,'Cadastro-Estoque'!A:G,1,FALSE)),"Produto não cadastrado",VLOOKUP(A1436,'Cadastro-Estoque'!A:G,2,FALSE)))</f>
        <v/>
      </c>
      <c r="H1436" s="2" t="str">
        <f>IF(ISERROR(VLOOKUP(A1436,'Cadastro-Estoque'!A:G,1,FALSE)),"",VLOOKUP(A1436,'Cadastro-Estoque'!A:G,3,FALSE))</f>
        <v/>
      </c>
      <c r="I1436" s="209" t="str">
        <f>IF(A1436="","",INDEX(Boletim!F1445:F1554,IFERROR(MATCH(Saidas!A1436,'Cadastro-Estoque'!A1444:A1553,0)," ")))</f>
        <v/>
      </c>
    </row>
    <row r="1437" spans="5:9" ht="18.75" customHeight="1" x14ac:dyDescent="0.25">
      <c r="E1437" s="2" t="str">
        <f t="shared" si="25"/>
        <v/>
      </c>
      <c r="F1437" s="2" t="str">
        <f>IF(ISBLANK(A1437),"",IF(ISERROR(VLOOKUP(A1437,'Cadastro-Estoque'!A:G,1,FALSE)),"Produto não cadastrado",VLOOKUP(A1437,'Cadastro-Estoque'!A:G,4,FALSE)))</f>
        <v/>
      </c>
      <c r="G1437" s="2" t="str">
        <f>IF(ISBLANK(A1437),"",IF(ISERROR(VLOOKUP(A1437,'Cadastro-Estoque'!A:G,1,FALSE)),"Produto não cadastrado",VLOOKUP(A1437,'Cadastro-Estoque'!A:G,2,FALSE)))</f>
        <v/>
      </c>
      <c r="H1437" s="2" t="str">
        <f>IF(ISERROR(VLOOKUP(A1437,'Cadastro-Estoque'!A:G,1,FALSE)),"",VLOOKUP(A1437,'Cadastro-Estoque'!A:G,3,FALSE))</f>
        <v/>
      </c>
      <c r="I1437" s="209" t="str">
        <f>IF(A1437="","",INDEX(Boletim!F1446:F1555,IFERROR(MATCH(Saidas!A1437,'Cadastro-Estoque'!A1445:A1554,0)," ")))</f>
        <v/>
      </c>
    </row>
    <row r="1438" spans="5:9" ht="18.75" customHeight="1" x14ac:dyDescent="0.25">
      <c r="E1438" s="2" t="str">
        <f t="shared" si="25"/>
        <v/>
      </c>
      <c r="F1438" s="2" t="str">
        <f>IF(ISBLANK(A1438),"",IF(ISERROR(VLOOKUP(A1438,'Cadastro-Estoque'!A:G,1,FALSE)),"Produto não cadastrado",VLOOKUP(A1438,'Cadastro-Estoque'!A:G,4,FALSE)))</f>
        <v/>
      </c>
      <c r="G1438" s="2" t="str">
        <f>IF(ISBLANK(A1438),"",IF(ISERROR(VLOOKUP(A1438,'Cadastro-Estoque'!A:G,1,FALSE)),"Produto não cadastrado",VLOOKUP(A1438,'Cadastro-Estoque'!A:G,2,FALSE)))</f>
        <v/>
      </c>
      <c r="H1438" s="2" t="str">
        <f>IF(ISERROR(VLOOKUP(A1438,'Cadastro-Estoque'!A:G,1,FALSE)),"",VLOOKUP(A1438,'Cadastro-Estoque'!A:G,3,FALSE))</f>
        <v/>
      </c>
      <c r="I1438" s="209" t="str">
        <f>IF(A1438="","",INDEX(Boletim!F1447:F1556,IFERROR(MATCH(Saidas!A1438,'Cadastro-Estoque'!A1446:A1555,0)," ")))</f>
        <v/>
      </c>
    </row>
    <row r="1439" spans="5:9" ht="18.75" customHeight="1" x14ac:dyDescent="0.25">
      <c r="E1439" s="2" t="str">
        <f t="shared" si="25"/>
        <v/>
      </c>
      <c r="F1439" s="2" t="str">
        <f>IF(ISBLANK(A1439),"",IF(ISERROR(VLOOKUP(A1439,'Cadastro-Estoque'!A:G,1,FALSE)),"Produto não cadastrado",VLOOKUP(A1439,'Cadastro-Estoque'!A:G,4,FALSE)))</f>
        <v/>
      </c>
      <c r="G1439" s="2" t="str">
        <f>IF(ISBLANK(A1439),"",IF(ISERROR(VLOOKUP(A1439,'Cadastro-Estoque'!A:G,1,FALSE)),"Produto não cadastrado",VLOOKUP(A1439,'Cadastro-Estoque'!A:G,2,FALSE)))</f>
        <v/>
      </c>
      <c r="H1439" s="2" t="str">
        <f>IF(ISERROR(VLOOKUP(A1439,'Cadastro-Estoque'!A:G,1,FALSE)),"",VLOOKUP(A1439,'Cadastro-Estoque'!A:G,3,FALSE))</f>
        <v/>
      </c>
      <c r="I1439" s="209" t="str">
        <f>IF(A1439="","",INDEX(Boletim!F1448:F1557,IFERROR(MATCH(Saidas!A1439,'Cadastro-Estoque'!A1447:A1556,0)," ")))</f>
        <v/>
      </c>
    </row>
    <row r="1440" spans="5:9" ht="18.75" customHeight="1" x14ac:dyDescent="0.25">
      <c r="E1440" s="2" t="str">
        <f t="shared" si="25"/>
        <v/>
      </c>
      <c r="F1440" s="2" t="str">
        <f>IF(ISBLANK(A1440),"",IF(ISERROR(VLOOKUP(A1440,'Cadastro-Estoque'!A:G,1,FALSE)),"Produto não cadastrado",VLOOKUP(A1440,'Cadastro-Estoque'!A:G,4,FALSE)))</f>
        <v/>
      </c>
      <c r="G1440" s="2" t="str">
        <f>IF(ISBLANK(A1440),"",IF(ISERROR(VLOOKUP(A1440,'Cadastro-Estoque'!A:G,1,FALSE)),"Produto não cadastrado",VLOOKUP(A1440,'Cadastro-Estoque'!A:G,2,FALSE)))</f>
        <v/>
      </c>
      <c r="H1440" s="2" t="str">
        <f>IF(ISERROR(VLOOKUP(A1440,'Cadastro-Estoque'!A:G,1,FALSE)),"",VLOOKUP(A1440,'Cadastro-Estoque'!A:G,3,FALSE))</f>
        <v/>
      </c>
      <c r="I1440" s="209" t="str">
        <f>IF(A1440="","",INDEX(Boletim!F1449:F1558,IFERROR(MATCH(Saidas!A1440,'Cadastro-Estoque'!A1448:A1557,0)," ")))</f>
        <v/>
      </c>
    </row>
    <row r="1441" spans="5:9" ht="18.75" customHeight="1" x14ac:dyDescent="0.25">
      <c r="E1441" s="2" t="str">
        <f t="shared" si="25"/>
        <v/>
      </c>
      <c r="F1441" s="2" t="str">
        <f>IF(ISBLANK(A1441),"",IF(ISERROR(VLOOKUP(A1441,'Cadastro-Estoque'!A:G,1,FALSE)),"Produto não cadastrado",VLOOKUP(A1441,'Cadastro-Estoque'!A:G,4,FALSE)))</f>
        <v/>
      </c>
      <c r="G1441" s="2" t="str">
        <f>IF(ISBLANK(A1441),"",IF(ISERROR(VLOOKUP(A1441,'Cadastro-Estoque'!A:G,1,FALSE)),"Produto não cadastrado",VLOOKUP(A1441,'Cadastro-Estoque'!A:G,2,FALSE)))</f>
        <v/>
      </c>
      <c r="H1441" s="2" t="str">
        <f>IF(ISERROR(VLOOKUP(A1441,'Cadastro-Estoque'!A:G,1,FALSE)),"",VLOOKUP(A1441,'Cadastro-Estoque'!A:G,3,FALSE))</f>
        <v/>
      </c>
      <c r="I1441" s="209" t="str">
        <f>IF(A1441="","",INDEX(Boletim!F1450:F1559,IFERROR(MATCH(Saidas!A1441,'Cadastro-Estoque'!A1449:A1558,0)," ")))</f>
        <v/>
      </c>
    </row>
    <row r="1442" spans="5:9" ht="18.75" customHeight="1" x14ac:dyDescent="0.25">
      <c r="E1442" s="2" t="str">
        <f t="shared" si="25"/>
        <v/>
      </c>
      <c r="F1442" s="2" t="str">
        <f>IF(ISBLANK(A1442),"",IF(ISERROR(VLOOKUP(A1442,'Cadastro-Estoque'!A:G,1,FALSE)),"Produto não cadastrado",VLOOKUP(A1442,'Cadastro-Estoque'!A:G,4,FALSE)))</f>
        <v/>
      </c>
      <c r="G1442" s="2" t="str">
        <f>IF(ISBLANK(A1442),"",IF(ISERROR(VLOOKUP(A1442,'Cadastro-Estoque'!A:G,1,FALSE)),"Produto não cadastrado",VLOOKUP(A1442,'Cadastro-Estoque'!A:G,2,FALSE)))</f>
        <v/>
      </c>
      <c r="H1442" s="2" t="str">
        <f>IF(ISERROR(VLOOKUP(A1442,'Cadastro-Estoque'!A:G,1,FALSE)),"",VLOOKUP(A1442,'Cadastro-Estoque'!A:G,3,FALSE))</f>
        <v/>
      </c>
      <c r="I1442" s="209" t="str">
        <f>IF(A1442="","",INDEX(Boletim!F1451:F1560,IFERROR(MATCH(Saidas!A1442,'Cadastro-Estoque'!A1450:A1559,0)," ")))</f>
        <v/>
      </c>
    </row>
    <row r="1443" spans="5:9" ht="18.75" customHeight="1" x14ac:dyDescent="0.25">
      <c r="E1443" s="2" t="str">
        <f t="shared" si="25"/>
        <v/>
      </c>
      <c r="F1443" s="2" t="str">
        <f>IF(ISBLANK(A1443),"",IF(ISERROR(VLOOKUP(A1443,'Cadastro-Estoque'!A:G,1,FALSE)),"Produto não cadastrado",VLOOKUP(A1443,'Cadastro-Estoque'!A:G,4,FALSE)))</f>
        <v/>
      </c>
      <c r="G1443" s="2" t="str">
        <f>IF(ISBLANK(A1443),"",IF(ISERROR(VLOOKUP(A1443,'Cadastro-Estoque'!A:G,1,FALSE)),"Produto não cadastrado",VLOOKUP(A1443,'Cadastro-Estoque'!A:G,2,FALSE)))</f>
        <v/>
      </c>
      <c r="H1443" s="2" t="str">
        <f>IF(ISERROR(VLOOKUP(A1443,'Cadastro-Estoque'!A:G,1,FALSE)),"",VLOOKUP(A1443,'Cadastro-Estoque'!A:G,3,FALSE))</f>
        <v/>
      </c>
      <c r="I1443" s="209" t="str">
        <f>IF(A1443="","",INDEX(Boletim!F1452:F1561,IFERROR(MATCH(Saidas!A1443,'Cadastro-Estoque'!A1451:A1560,0)," ")))</f>
        <v/>
      </c>
    </row>
    <row r="1444" spans="5:9" ht="18.75" customHeight="1" x14ac:dyDescent="0.25">
      <c r="E1444" s="2" t="str">
        <f t="shared" si="25"/>
        <v/>
      </c>
      <c r="F1444" s="2" t="str">
        <f>IF(ISBLANK(A1444),"",IF(ISERROR(VLOOKUP(A1444,'Cadastro-Estoque'!A:G,1,FALSE)),"Produto não cadastrado",VLOOKUP(A1444,'Cadastro-Estoque'!A:G,4,FALSE)))</f>
        <v/>
      </c>
      <c r="G1444" s="2" t="str">
        <f>IF(ISBLANK(A1444),"",IF(ISERROR(VLOOKUP(A1444,'Cadastro-Estoque'!A:G,1,FALSE)),"Produto não cadastrado",VLOOKUP(A1444,'Cadastro-Estoque'!A:G,2,FALSE)))</f>
        <v/>
      </c>
      <c r="H1444" s="2" t="str">
        <f>IF(ISERROR(VLOOKUP(A1444,'Cadastro-Estoque'!A:G,1,FALSE)),"",VLOOKUP(A1444,'Cadastro-Estoque'!A:G,3,FALSE))</f>
        <v/>
      </c>
      <c r="I1444" s="209" t="str">
        <f>IF(A1444="","",INDEX(Boletim!F1453:F1562,IFERROR(MATCH(Saidas!A1444,'Cadastro-Estoque'!A1452:A1561,0)," ")))</f>
        <v/>
      </c>
    </row>
    <row r="1445" spans="5:9" ht="18.75" customHeight="1" x14ac:dyDescent="0.25">
      <c r="E1445" s="2" t="str">
        <f t="shared" si="25"/>
        <v/>
      </c>
      <c r="F1445" s="2" t="str">
        <f>IF(ISBLANK(A1445),"",IF(ISERROR(VLOOKUP(A1445,'Cadastro-Estoque'!A:G,1,FALSE)),"Produto não cadastrado",VLOOKUP(A1445,'Cadastro-Estoque'!A:G,4,FALSE)))</f>
        <v/>
      </c>
      <c r="G1445" s="2" t="str">
        <f>IF(ISBLANK(A1445),"",IF(ISERROR(VLOOKUP(A1445,'Cadastro-Estoque'!A:G,1,FALSE)),"Produto não cadastrado",VLOOKUP(A1445,'Cadastro-Estoque'!A:G,2,FALSE)))</f>
        <v/>
      </c>
      <c r="H1445" s="2" t="str">
        <f>IF(ISERROR(VLOOKUP(A1445,'Cadastro-Estoque'!A:G,1,FALSE)),"",VLOOKUP(A1445,'Cadastro-Estoque'!A:G,3,FALSE))</f>
        <v/>
      </c>
      <c r="I1445" s="209" t="str">
        <f>IF(A1445="","",INDEX(Boletim!F1454:F1563,IFERROR(MATCH(Saidas!A1445,'Cadastro-Estoque'!A1453:A1562,0)," ")))</f>
        <v/>
      </c>
    </row>
    <row r="1446" spans="5:9" ht="18.75" customHeight="1" x14ac:dyDescent="0.25">
      <c r="E1446" s="2" t="str">
        <f t="shared" si="25"/>
        <v/>
      </c>
      <c r="F1446" s="2" t="str">
        <f>IF(ISBLANK(A1446),"",IF(ISERROR(VLOOKUP(A1446,'Cadastro-Estoque'!A:G,1,FALSE)),"Produto não cadastrado",VLOOKUP(A1446,'Cadastro-Estoque'!A:G,4,FALSE)))</f>
        <v/>
      </c>
      <c r="G1446" s="2" t="str">
        <f>IF(ISBLANK(A1446),"",IF(ISERROR(VLOOKUP(A1446,'Cadastro-Estoque'!A:G,1,FALSE)),"Produto não cadastrado",VLOOKUP(A1446,'Cadastro-Estoque'!A:G,2,FALSE)))</f>
        <v/>
      </c>
      <c r="H1446" s="2" t="str">
        <f>IF(ISERROR(VLOOKUP(A1446,'Cadastro-Estoque'!A:G,1,FALSE)),"",VLOOKUP(A1446,'Cadastro-Estoque'!A:G,3,FALSE))</f>
        <v/>
      </c>
      <c r="I1446" s="209" t="str">
        <f>IF(A1446="","",INDEX(Boletim!F1455:F1564,IFERROR(MATCH(Saidas!A1446,'Cadastro-Estoque'!A1454:A1563,0)," ")))</f>
        <v/>
      </c>
    </row>
    <row r="1447" spans="5:9" ht="18.75" customHeight="1" x14ac:dyDescent="0.25">
      <c r="E1447" s="2" t="str">
        <f t="shared" si="25"/>
        <v/>
      </c>
      <c r="F1447" s="2" t="str">
        <f>IF(ISBLANK(A1447),"",IF(ISERROR(VLOOKUP(A1447,'Cadastro-Estoque'!A:G,1,FALSE)),"Produto não cadastrado",VLOOKUP(A1447,'Cadastro-Estoque'!A:G,4,FALSE)))</f>
        <v/>
      </c>
      <c r="G1447" s="2" t="str">
        <f>IF(ISBLANK(A1447),"",IF(ISERROR(VLOOKUP(A1447,'Cadastro-Estoque'!A:G,1,FALSE)),"Produto não cadastrado",VLOOKUP(A1447,'Cadastro-Estoque'!A:G,2,FALSE)))</f>
        <v/>
      </c>
      <c r="H1447" s="2" t="str">
        <f>IF(ISERROR(VLOOKUP(A1447,'Cadastro-Estoque'!A:G,1,FALSE)),"",VLOOKUP(A1447,'Cadastro-Estoque'!A:G,3,FALSE))</f>
        <v/>
      </c>
      <c r="I1447" s="209" t="str">
        <f>IF(A1447="","",INDEX(Boletim!F1456:F1565,IFERROR(MATCH(Saidas!A1447,'Cadastro-Estoque'!A1455:A1564,0)," ")))</f>
        <v/>
      </c>
    </row>
    <row r="1448" spans="5:9" ht="18.75" customHeight="1" x14ac:dyDescent="0.25">
      <c r="E1448" s="2" t="str">
        <f t="shared" si="25"/>
        <v/>
      </c>
      <c r="F1448" s="2" t="str">
        <f>IF(ISBLANK(A1448),"",IF(ISERROR(VLOOKUP(A1448,'Cadastro-Estoque'!A:G,1,FALSE)),"Produto não cadastrado",VLOOKUP(A1448,'Cadastro-Estoque'!A:G,4,FALSE)))</f>
        <v/>
      </c>
      <c r="G1448" s="2" t="str">
        <f>IF(ISBLANK(A1448),"",IF(ISERROR(VLOOKUP(A1448,'Cadastro-Estoque'!A:G,1,FALSE)),"Produto não cadastrado",VLOOKUP(A1448,'Cadastro-Estoque'!A:G,2,FALSE)))</f>
        <v/>
      </c>
      <c r="H1448" s="2" t="str">
        <f>IF(ISERROR(VLOOKUP(A1448,'Cadastro-Estoque'!A:G,1,FALSE)),"",VLOOKUP(A1448,'Cadastro-Estoque'!A:G,3,FALSE))</f>
        <v/>
      </c>
      <c r="I1448" s="209" t="str">
        <f>IF(A1448="","",INDEX(Boletim!F1457:F1566,IFERROR(MATCH(Saidas!A1448,'Cadastro-Estoque'!A1456:A1565,0)," ")))</f>
        <v/>
      </c>
    </row>
    <row r="1449" spans="5:9" ht="18.75" customHeight="1" x14ac:dyDescent="0.25">
      <c r="E1449" s="2" t="str">
        <f t="shared" si="25"/>
        <v/>
      </c>
      <c r="F1449" s="2" t="str">
        <f>IF(ISBLANK(A1449),"",IF(ISERROR(VLOOKUP(A1449,'Cadastro-Estoque'!A:G,1,FALSE)),"Produto não cadastrado",VLOOKUP(A1449,'Cadastro-Estoque'!A:G,4,FALSE)))</f>
        <v/>
      </c>
      <c r="G1449" s="2" t="str">
        <f>IF(ISBLANK(A1449),"",IF(ISERROR(VLOOKUP(A1449,'Cadastro-Estoque'!A:G,1,FALSE)),"Produto não cadastrado",VLOOKUP(A1449,'Cadastro-Estoque'!A:G,2,FALSE)))</f>
        <v/>
      </c>
      <c r="H1449" s="2" t="str">
        <f>IF(ISERROR(VLOOKUP(A1449,'Cadastro-Estoque'!A:G,1,FALSE)),"",VLOOKUP(A1449,'Cadastro-Estoque'!A:G,3,FALSE))</f>
        <v/>
      </c>
      <c r="I1449" s="209" t="str">
        <f>IF(A1449="","",INDEX(Boletim!F1458:F1567,IFERROR(MATCH(Saidas!A1449,'Cadastro-Estoque'!A1457:A1566,0)," ")))</f>
        <v/>
      </c>
    </row>
    <row r="1450" spans="5:9" ht="18.75" customHeight="1" x14ac:dyDescent="0.25">
      <c r="E1450" s="2" t="str">
        <f t="shared" si="25"/>
        <v/>
      </c>
      <c r="F1450" s="2" t="str">
        <f>IF(ISBLANK(A1450),"",IF(ISERROR(VLOOKUP(A1450,'Cadastro-Estoque'!A:G,1,FALSE)),"Produto não cadastrado",VLOOKUP(A1450,'Cadastro-Estoque'!A:G,4,FALSE)))</f>
        <v/>
      </c>
      <c r="G1450" s="2" t="str">
        <f>IF(ISBLANK(A1450),"",IF(ISERROR(VLOOKUP(A1450,'Cadastro-Estoque'!A:G,1,FALSE)),"Produto não cadastrado",VLOOKUP(A1450,'Cadastro-Estoque'!A:G,2,FALSE)))</f>
        <v/>
      </c>
      <c r="H1450" s="2" t="str">
        <f>IF(ISERROR(VLOOKUP(A1450,'Cadastro-Estoque'!A:G,1,FALSE)),"",VLOOKUP(A1450,'Cadastro-Estoque'!A:G,3,FALSE))</f>
        <v/>
      </c>
      <c r="I1450" s="209" t="str">
        <f>IF(A1450="","",INDEX(Boletim!F1459:F1568,IFERROR(MATCH(Saidas!A1450,'Cadastro-Estoque'!A1458:A1567,0)," ")))</f>
        <v/>
      </c>
    </row>
    <row r="1451" spans="5:9" ht="18.75" customHeight="1" x14ac:dyDescent="0.25">
      <c r="E1451" s="2" t="str">
        <f t="shared" si="25"/>
        <v/>
      </c>
      <c r="F1451" s="2" t="str">
        <f>IF(ISBLANK(A1451),"",IF(ISERROR(VLOOKUP(A1451,'Cadastro-Estoque'!A:G,1,FALSE)),"Produto não cadastrado",VLOOKUP(A1451,'Cadastro-Estoque'!A:G,4,FALSE)))</f>
        <v/>
      </c>
      <c r="G1451" s="2" t="str">
        <f>IF(ISBLANK(A1451),"",IF(ISERROR(VLOOKUP(A1451,'Cadastro-Estoque'!A:G,1,FALSE)),"Produto não cadastrado",VLOOKUP(A1451,'Cadastro-Estoque'!A:G,2,FALSE)))</f>
        <v/>
      </c>
      <c r="H1451" s="2" t="str">
        <f>IF(ISERROR(VLOOKUP(A1451,'Cadastro-Estoque'!A:G,1,FALSE)),"",VLOOKUP(A1451,'Cadastro-Estoque'!A:G,3,FALSE))</f>
        <v/>
      </c>
      <c r="I1451" s="209" t="str">
        <f>IF(A1451="","",INDEX(Boletim!F1460:F1569,IFERROR(MATCH(Saidas!A1451,'Cadastro-Estoque'!A1459:A1568,0)," ")))</f>
        <v/>
      </c>
    </row>
    <row r="1452" spans="5:9" ht="18.75" customHeight="1" x14ac:dyDescent="0.25">
      <c r="E1452" s="2" t="str">
        <f t="shared" si="25"/>
        <v/>
      </c>
      <c r="F1452" s="2" t="str">
        <f>IF(ISBLANK(A1452),"",IF(ISERROR(VLOOKUP(A1452,'Cadastro-Estoque'!A:G,1,FALSE)),"Produto não cadastrado",VLOOKUP(A1452,'Cadastro-Estoque'!A:G,4,FALSE)))</f>
        <v/>
      </c>
      <c r="G1452" s="2" t="str">
        <f>IF(ISBLANK(A1452),"",IF(ISERROR(VLOOKUP(A1452,'Cadastro-Estoque'!A:G,1,FALSE)),"Produto não cadastrado",VLOOKUP(A1452,'Cadastro-Estoque'!A:G,2,FALSE)))</f>
        <v/>
      </c>
      <c r="H1452" s="2" t="str">
        <f>IF(ISERROR(VLOOKUP(A1452,'Cadastro-Estoque'!A:G,1,FALSE)),"",VLOOKUP(A1452,'Cadastro-Estoque'!A:G,3,FALSE))</f>
        <v/>
      </c>
      <c r="I1452" s="209" t="str">
        <f>IF(A1452="","",INDEX(Boletim!F1461:F1570,IFERROR(MATCH(Saidas!A1452,'Cadastro-Estoque'!A1460:A1569,0)," ")))</f>
        <v/>
      </c>
    </row>
    <row r="1453" spans="5:9" ht="18.75" customHeight="1" x14ac:dyDescent="0.25">
      <c r="E1453" s="2" t="str">
        <f t="shared" si="25"/>
        <v/>
      </c>
      <c r="F1453" s="2" t="str">
        <f>IF(ISBLANK(A1453),"",IF(ISERROR(VLOOKUP(A1453,'Cadastro-Estoque'!A:G,1,FALSE)),"Produto não cadastrado",VLOOKUP(A1453,'Cadastro-Estoque'!A:G,4,FALSE)))</f>
        <v/>
      </c>
      <c r="G1453" s="2" t="str">
        <f>IF(ISBLANK(A1453),"",IF(ISERROR(VLOOKUP(A1453,'Cadastro-Estoque'!A:G,1,FALSE)),"Produto não cadastrado",VLOOKUP(A1453,'Cadastro-Estoque'!A:G,2,FALSE)))</f>
        <v/>
      </c>
      <c r="H1453" s="2" t="str">
        <f>IF(ISERROR(VLOOKUP(A1453,'Cadastro-Estoque'!A:G,1,FALSE)),"",VLOOKUP(A1453,'Cadastro-Estoque'!A:G,3,FALSE))</f>
        <v/>
      </c>
      <c r="I1453" s="209" t="str">
        <f>IF(A1453="","",INDEX(Boletim!F1462:F1571,IFERROR(MATCH(Saidas!A1453,'Cadastro-Estoque'!A1461:A1570,0)," ")))</f>
        <v/>
      </c>
    </row>
    <row r="1454" spans="5:9" ht="18.75" customHeight="1" x14ac:dyDescent="0.25">
      <c r="E1454" s="2" t="str">
        <f t="shared" si="25"/>
        <v/>
      </c>
      <c r="F1454" s="2" t="str">
        <f>IF(ISBLANK(A1454),"",IF(ISERROR(VLOOKUP(A1454,'Cadastro-Estoque'!A:G,1,FALSE)),"Produto não cadastrado",VLOOKUP(A1454,'Cadastro-Estoque'!A:G,4,FALSE)))</f>
        <v/>
      </c>
      <c r="G1454" s="2" t="str">
        <f>IF(ISBLANK(A1454),"",IF(ISERROR(VLOOKUP(A1454,'Cadastro-Estoque'!A:G,1,FALSE)),"Produto não cadastrado",VLOOKUP(A1454,'Cadastro-Estoque'!A:G,2,FALSE)))</f>
        <v/>
      </c>
      <c r="H1454" s="2" t="str">
        <f>IF(ISERROR(VLOOKUP(A1454,'Cadastro-Estoque'!A:G,1,FALSE)),"",VLOOKUP(A1454,'Cadastro-Estoque'!A:G,3,FALSE))</f>
        <v/>
      </c>
      <c r="I1454" s="209" t="str">
        <f>IF(A1454="","",INDEX(Boletim!F1463:F1572,IFERROR(MATCH(Saidas!A1454,'Cadastro-Estoque'!A1462:A1571,0)," ")))</f>
        <v/>
      </c>
    </row>
    <row r="1455" spans="5:9" ht="18.75" customHeight="1" x14ac:dyDescent="0.25">
      <c r="E1455" s="2" t="str">
        <f t="shared" si="25"/>
        <v/>
      </c>
      <c r="F1455" s="2" t="str">
        <f>IF(ISBLANK(A1455),"",IF(ISERROR(VLOOKUP(A1455,'Cadastro-Estoque'!A:G,1,FALSE)),"Produto não cadastrado",VLOOKUP(A1455,'Cadastro-Estoque'!A:G,4,FALSE)))</f>
        <v/>
      </c>
      <c r="G1455" s="2" t="str">
        <f>IF(ISBLANK(A1455),"",IF(ISERROR(VLOOKUP(A1455,'Cadastro-Estoque'!A:G,1,FALSE)),"Produto não cadastrado",VLOOKUP(A1455,'Cadastro-Estoque'!A:G,2,FALSE)))</f>
        <v/>
      </c>
      <c r="H1455" s="2" t="str">
        <f>IF(ISERROR(VLOOKUP(A1455,'Cadastro-Estoque'!A:G,1,FALSE)),"",VLOOKUP(A1455,'Cadastro-Estoque'!A:G,3,FALSE))</f>
        <v/>
      </c>
      <c r="I1455" s="209" t="str">
        <f>IF(A1455="","",INDEX(Boletim!F1464:F1573,IFERROR(MATCH(Saidas!A1455,'Cadastro-Estoque'!A1463:A1572,0)," ")))</f>
        <v/>
      </c>
    </row>
    <row r="1456" spans="5:9" ht="18.75" customHeight="1" x14ac:dyDescent="0.25">
      <c r="E1456" s="2" t="str">
        <f t="shared" si="25"/>
        <v/>
      </c>
      <c r="F1456" s="2" t="str">
        <f>IF(ISBLANK(A1456),"",IF(ISERROR(VLOOKUP(A1456,'Cadastro-Estoque'!A:G,1,FALSE)),"Produto não cadastrado",VLOOKUP(A1456,'Cadastro-Estoque'!A:G,4,FALSE)))</f>
        <v/>
      </c>
      <c r="G1456" s="2" t="str">
        <f>IF(ISBLANK(A1456),"",IF(ISERROR(VLOOKUP(A1456,'Cadastro-Estoque'!A:G,1,FALSE)),"Produto não cadastrado",VLOOKUP(A1456,'Cadastro-Estoque'!A:G,2,FALSE)))</f>
        <v/>
      </c>
      <c r="H1456" s="2" t="str">
        <f>IF(ISERROR(VLOOKUP(A1456,'Cadastro-Estoque'!A:G,1,FALSE)),"",VLOOKUP(A1456,'Cadastro-Estoque'!A:G,3,FALSE))</f>
        <v/>
      </c>
      <c r="I1456" s="209" t="str">
        <f>IF(A1456="","",INDEX(Boletim!F1465:F1574,IFERROR(MATCH(Saidas!A1456,'Cadastro-Estoque'!A1464:A1573,0)," ")))</f>
        <v/>
      </c>
    </row>
    <row r="1457" spans="5:9" ht="18.75" customHeight="1" x14ac:dyDescent="0.25">
      <c r="E1457" s="2" t="str">
        <f t="shared" si="25"/>
        <v/>
      </c>
      <c r="F1457" s="2" t="str">
        <f>IF(ISBLANK(A1457),"",IF(ISERROR(VLOOKUP(A1457,'Cadastro-Estoque'!A:G,1,FALSE)),"Produto não cadastrado",VLOOKUP(A1457,'Cadastro-Estoque'!A:G,4,FALSE)))</f>
        <v/>
      </c>
      <c r="G1457" s="2" t="str">
        <f>IF(ISBLANK(A1457),"",IF(ISERROR(VLOOKUP(A1457,'Cadastro-Estoque'!A:G,1,FALSE)),"Produto não cadastrado",VLOOKUP(A1457,'Cadastro-Estoque'!A:G,2,FALSE)))</f>
        <v/>
      </c>
      <c r="H1457" s="2" t="str">
        <f>IF(ISERROR(VLOOKUP(A1457,'Cadastro-Estoque'!A:G,1,FALSE)),"",VLOOKUP(A1457,'Cadastro-Estoque'!A:G,3,FALSE))</f>
        <v/>
      </c>
      <c r="I1457" s="209" t="str">
        <f>IF(A1457="","",INDEX(Boletim!F1466:F1575,IFERROR(MATCH(Saidas!A1457,'Cadastro-Estoque'!A1465:A1574,0)," ")))</f>
        <v/>
      </c>
    </row>
    <row r="1458" spans="5:9" ht="18.75" customHeight="1" x14ac:dyDescent="0.25">
      <c r="E1458" s="2" t="str">
        <f t="shared" si="25"/>
        <v/>
      </c>
      <c r="F1458" s="2" t="str">
        <f>IF(ISBLANK(A1458),"",IF(ISERROR(VLOOKUP(A1458,'Cadastro-Estoque'!A:G,1,FALSE)),"Produto não cadastrado",VLOOKUP(A1458,'Cadastro-Estoque'!A:G,4,FALSE)))</f>
        <v/>
      </c>
      <c r="G1458" s="2" t="str">
        <f>IF(ISBLANK(A1458),"",IF(ISERROR(VLOOKUP(A1458,'Cadastro-Estoque'!A:G,1,FALSE)),"Produto não cadastrado",VLOOKUP(A1458,'Cadastro-Estoque'!A:G,2,FALSE)))</f>
        <v/>
      </c>
      <c r="H1458" s="2" t="str">
        <f>IF(ISERROR(VLOOKUP(A1458,'Cadastro-Estoque'!A:G,1,FALSE)),"",VLOOKUP(A1458,'Cadastro-Estoque'!A:G,3,FALSE))</f>
        <v/>
      </c>
      <c r="I1458" s="209" t="str">
        <f>IF(A1458="","",INDEX(Boletim!F1467:F1576,IFERROR(MATCH(Saidas!A1458,'Cadastro-Estoque'!A1466:A1575,0)," ")))</f>
        <v/>
      </c>
    </row>
    <row r="1459" spans="5:9" ht="18.75" customHeight="1" x14ac:dyDescent="0.25">
      <c r="E1459" s="2" t="str">
        <f t="shared" si="25"/>
        <v/>
      </c>
      <c r="F1459" s="2" t="str">
        <f>IF(ISBLANK(A1459),"",IF(ISERROR(VLOOKUP(A1459,'Cadastro-Estoque'!A:G,1,FALSE)),"Produto não cadastrado",VLOOKUP(A1459,'Cadastro-Estoque'!A:G,4,FALSE)))</f>
        <v/>
      </c>
      <c r="G1459" s="2" t="str">
        <f>IF(ISBLANK(A1459),"",IF(ISERROR(VLOOKUP(A1459,'Cadastro-Estoque'!A:G,1,FALSE)),"Produto não cadastrado",VLOOKUP(A1459,'Cadastro-Estoque'!A:G,2,FALSE)))</f>
        <v/>
      </c>
      <c r="H1459" s="2" t="str">
        <f>IF(ISERROR(VLOOKUP(A1459,'Cadastro-Estoque'!A:G,1,FALSE)),"",VLOOKUP(A1459,'Cadastro-Estoque'!A:G,3,FALSE))</f>
        <v/>
      </c>
      <c r="I1459" s="209" t="str">
        <f>IF(A1459="","",INDEX(Boletim!F1468:F1577,IFERROR(MATCH(Saidas!A1459,'Cadastro-Estoque'!A1467:A1576,0)," ")))</f>
        <v/>
      </c>
    </row>
    <row r="1460" spans="5:9" ht="18.75" customHeight="1" x14ac:dyDescent="0.25">
      <c r="E1460" s="2" t="str">
        <f t="shared" si="25"/>
        <v/>
      </c>
      <c r="F1460" s="2" t="str">
        <f>IF(ISBLANK(A1460),"",IF(ISERROR(VLOOKUP(A1460,'Cadastro-Estoque'!A:G,1,FALSE)),"Produto não cadastrado",VLOOKUP(A1460,'Cadastro-Estoque'!A:G,4,FALSE)))</f>
        <v/>
      </c>
      <c r="G1460" s="2" t="str">
        <f>IF(ISBLANK(A1460),"",IF(ISERROR(VLOOKUP(A1460,'Cadastro-Estoque'!A:G,1,FALSE)),"Produto não cadastrado",VLOOKUP(A1460,'Cadastro-Estoque'!A:G,2,FALSE)))</f>
        <v/>
      </c>
      <c r="H1460" s="2" t="str">
        <f>IF(ISERROR(VLOOKUP(A1460,'Cadastro-Estoque'!A:G,1,FALSE)),"",VLOOKUP(A1460,'Cadastro-Estoque'!A:G,3,FALSE))</f>
        <v/>
      </c>
      <c r="I1460" s="209" t="str">
        <f>IF(A1460="","",INDEX(Boletim!F1469:F1578,IFERROR(MATCH(Saidas!A1460,'Cadastro-Estoque'!A1468:A1577,0)," ")))</f>
        <v/>
      </c>
    </row>
    <row r="1461" spans="5:9" ht="18.75" customHeight="1" x14ac:dyDescent="0.25">
      <c r="E1461" s="2" t="str">
        <f t="shared" si="25"/>
        <v/>
      </c>
      <c r="F1461" s="2" t="str">
        <f>IF(ISBLANK(A1461),"",IF(ISERROR(VLOOKUP(A1461,'Cadastro-Estoque'!A:G,1,FALSE)),"Produto não cadastrado",VLOOKUP(A1461,'Cadastro-Estoque'!A:G,4,FALSE)))</f>
        <v/>
      </c>
      <c r="G1461" s="2" t="str">
        <f>IF(ISBLANK(A1461),"",IF(ISERROR(VLOOKUP(A1461,'Cadastro-Estoque'!A:G,1,FALSE)),"Produto não cadastrado",VLOOKUP(A1461,'Cadastro-Estoque'!A:G,2,FALSE)))</f>
        <v/>
      </c>
      <c r="H1461" s="2" t="str">
        <f>IF(ISERROR(VLOOKUP(A1461,'Cadastro-Estoque'!A:G,1,FALSE)),"",VLOOKUP(A1461,'Cadastro-Estoque'!A:G,3,FALSE))</f>
        <v/>
      </c>
      <c r="I1461" s="209" t="str">
        <f>IF(A1461="","",INDEX(Boletim!F1470:F1579,IFERROR(MATCH(Saidas!A1461,'Cadastro-Estoque'!A1469:A1578,0)," ")))</f>
        <v/>
      </c>
    </row>
    <row r="1462" spans="5:9" ht="18.75" customHeight="1" x14ac:dyDescent="0.25">
      <c r="E1462" s="2" t="str">
        <f t="shared" si="25"/>
        <v/>
      </c>
      <c r="F1462" s="2" t="str">
        <f>IF(ISBLANK(A1462),"",IF(ISERROR(VLOOKUP(A1462,'Cadastro-Estoque'!A:G,1,FALSE)),"Produto não cadastrado",VLOOKUP(A1462,'Cadastro-Estoque'!A:G,4,FALSE)))</f>
        <v/>
      </c>
      <c r="G1462" s="2" t="str">
        <f>IF(ISBLANK(A1462),"",IF(ISERROR(VLOOKUP(A1462,'Cadastro-Estoque'!A:G,1,FALSE)),"Produto não cadastrado",VLOOKUP(A1462,'Cadastro-Estoque'!A:G,2,FALSE)))</f>
        <v/>
      </c>
      <c r="H1462" s="2" t="str">
        <f>IF(ISERROR(VLOOKUP(A1462,'Cadastro-Estoque'!A:G,1,FALSE)),"",VLOOKUP(A1462,'Cadastro-Estoque'!A:G,3,FALSE))</f>
        <v/>
      </c>
      <c r="I1462" s="209" t="str">
        <f>IF(A1462="","",INDEX(Boletim!F1471:F1580,IFERROR(MATCH(Saidas!A1462,'Cadastro-Estoque'!A1470:A1579,0)," ")))</f>
        <v/>
      </c>
    </row>
    <row r="1463" spans="5:9" ht="18.75" customHeight="1" x14ac:dyDescent="0.25">
      <c r="E1463" s="2" t="str">
        <f t="shared" si="25"/>
        <v/>
      </c>
      <c r="F1463" s="2" t="str">
        <f>IF(ISBLANK(A1463),"",IF(ISERROR(VLOOKUP(A1463,'Cadastro-Estoque'!A:G,1,FALSE)),"Produto não cadastrado",VLOOKUP(A1463,'Cadastro-Estoque'!A:G,4,FALSE)))</f>
        <v/>
      </c>
      <c r="G1463" s="2" t="str">
        <f>IF(ISBLANK(A1463),"",IF(ISERROR(VLOOKUP(A1463,'Cadastro-Estoque'!A:G,1,FALSE)),"Produto não cadastrado",VLOOKUP(A1463,'Cadastro-Estoque'!A:G,2,FALSE)))</f>
        <v/>
      </c>
      <c r="H1463" s="2" t="str">
        <f>IF(ISERROR(VLOOKUP(A1463,'Cadastro-Estoque'!A:G,1,FALSE)),"",VLOOKUP(A1463,'Cadastro-Estoque'!A:G,3,FALSE))</f>
        <v/>
      </c>
      <c r="I1463" s="209" t="str">
        <f>IF(A1463="","",INDEX(Boletim!F1472:F1581,IFERROR(MATCH(Saidas!A1463,'Cadastro-Estoque'!A1471:A1580,0)," ")))</f>
        <v/>
      </c>
    </row>
    <row r="1464" spans="5:9" ht="18.75" customHeight="1" x14ac:dyDescent="0.25">
      <c r="E1464" s="2" t="str">
        <f t="shared" si="25"/>
        <v/>
      </c>
      <c r="F1464" s="2" t="str">
        <f>IF(ISBLANK(A1464),"",IF(ISERROR(VLOOKUP(A1464,'Cadastro-Estoque'!A:G,1,FALSE)),"Produto não cadastrado",VLOOKUP(A1464,'Cadastro-Estoque'!A:G,4,FALSE)))</f>
        <v/>
      </c>
      <c r="G1464" s="2" t="str">
        <f>IF(ISBLANK(A1464),"",IF(ISERROR(VLOOKUP(A1464,'Cadastro-Estoque'!A:G,1,FALSE)),"Produto não cadastrado",VLOOKUP(A1464,'Cadastro-Estoque'!A:G,2,FALSE)))</f>
        <v/>
      </c>
      <c r="H1464" s="2" t="str">
        <f>IF(ISERROR(VLOOKUP(A1464,'Cadastro-Estoque'!A:G,1,FALSE)),"",VLOOKUP(A1464,'Cadastro-Estoque'!A:G,3,FALSE))</f>
        <v/>
      </c>
      <c r="I1464" s="209" t="str">
        <f>IF(A1464="","",INDEX(Boletim!F1473:F1582,IFERROR(MATCH(Saidas!A1464,'Cadastro-Estoque'!A1472:A1581,0)," ")))</f>
        <v/>
      </c>
    </row>
    <row r="1465" spans="5:9" ht="18.75" customHeight="1" x14ac:dyDescent="0.25">
      <c r="E1465" s="2" t="str">
        <f t="shared" si="25"/>
        <v/>
      </c>
      <c r="F1465" s="2" t="str">
        <f>IF(ISBLANK(A1465),"",IF(ISERROR(VLOOKUP(A1465,'Cadastro-Estoque'!A:G,1,FALSE)),"Produto não cadastrado",VLOOKUP(A1465,'Cadastro-Estoque'!A:G,4,FALSE)))</f>
        <v/>
      </c>
      <c r="G1465" s="2" t="str">
        <f>IF(ISBLANK(A1465),"",IF(ISERROR(VLOOKUP(A1465,'Cadastro-Estoque'!A:G,1,FALSE)),"Produto não cadastrado",VLOOKUP(A1465,'Cadastro-Estoque'!A:G,2,FALSE)))</f>
        <v/>
      </c>
      <c r="H1465" s="2" t="str">
        <f>IF(ISERROR(VLOOKUP(A1465,'Cadastro-Estoque'!A:G,1,FALSE)),"",VLOOKUP(A1465,'Cadastro-Estoque'!A:G,3,FALSE))</f>
        <v/>
      </c>
      <c r="I1465" s="209" t="str">
        <f>IF(A1465="","",INDEX(Boletim!F1474:F1583,IFERROR(MATCH(Saidas!A1465,'Cadastro-Estoque'!A1473:A1582,0)," ")))</f>
        <v/>
      </c>
    </row>
    <row r="1466" spans="5:9" ht="18.75" customHeight="1" x14ac:dyDescent="0.25">
      <c r="E1466" s="2" t="str">
        <f t="shared" si="25"/>
        <v/>
      </c>
      <c r="F1466" s="2" t="str">
        <f>IF(ISBLANK(A1466),"",IF(ISERROR(VLOOKUP(A1466,'Cadastro-Estoque'!A:G,1,FALSE)),"Produto não cadastrado",VLOOKUP(A1466,'Cadastro-Estoque'!A:G,4,FALSE)))</f>
        <v/>
      </c>
      <c r="G1466" s="2" t="str">
        <f>IF(ISBLANK(A1466),"",IF(ISERROR(VLOOKUP(A1466,'Cadastro-Estoque'!A:G,1,FALSE)),"Produto não cadastrado",VLOOKUP(A1466,'Cadastro-Estoque'!A:G,2,FALSE)))</f>
        <v/>
      </c>
      <c r="H1466" s="2" t="str">
        <f>IF(ISERROR(VLOOKUP(A1466,'Cadastro-Estoque'!A:G,1,FALSE)),"",VLOOKUP(A1466,'Cadastro-Estoque'!A:G,3,FALSE))</f>
        <v/>
      </c>
      <c r="I1466" s="209" t="str">
        <f>IF(A1466="","",INDEX(Boletim!F1475:F1584,IFERROR(MATCH(Saidas!A1466,'Cadastro-Estoque'!A1474:A1583,0)," ")))</f>
        <v/>
      </c>
    </row>
    <row r="1467" spans="5:9" ht="18.75" customHeight="1" x14ac:dyDescent="0.25">
      <c r="E1467" s="2" t="str">
        <f t="shared" si="25"/>
        <v/>
      </c>
      <c r="F1467" s="2" t="str">
        <f>IF(ISBLANK(A1467),"",IF(ISERROR(VLOOKUP(A1467,'Cadastro-Estoque'!A:G,1,FALSE)),"Produto não cadastrado",VLOOKUP(A1467,'Cadastro-Estoque'!A:G,4,FALSE)))</f>
        <v/>
      </c>
      <c r="G1467" s="2" t="str">
        <f>IF(ISBLANK(A1467),"",IF(ISERROR(VLOOKUP(A1467,'Cadastro-Estoque'!A:G,1,FALSE)),"Produto não cadastrado",VLOOKUP(A1467,'Cadastro-Estoque'!A:G,2,FALSE)))</f>
        <v/>
      </c>
      <c r="H1467" s="2" t="str">
        <f>IF(ISERROR(VLOOKUP(A1467,'Cadastro-Estoque'!A:G,1,FALSE)),"",VLOOKUP(A1467,'Cadastro-Estoque'!A:G,3,FALSE))</f>
        <v/>
      </c>
      <c r="I1467" s="209" t="str">
        <f>IF(A1467="","",INDEX(Boletim!F1476:F1585,IFERROR(MATCH(Saidas!A1467,'Cadastro-Estoque'!A1475:A1584,0)," ")))</f>
        <v/>
      </c>
    </row>
    <row r="1468" spans="5:9" ht="18.75" customHeight="1" x14ac:dyDescent="0.25">
      <c r="E1468" s="2" t="str">
        <f t="shared" si="25"/>
        <v/>
      </c>
      <c r="F1468" s="2" t="str">
        <f>IF(ISBLANK(A1468),"",IF(ISERROR(VLOOKUP(A1468,'Cadastro-Estoque'!A:G,1,FALSE)),"Produto não cadastrado",VLOOKUP(A1468,'Cadastro-Estoque'!A:G,4,FALSE)))</f>
        <v/>
      </c>
      <c r="G1468" s="2" t="str">
        <f>IF(ISBLANK(A1468),"",IF(ISERROR(VLOOKUP(A1468,'Cadastro-Estoque'!A:G,1,FALSE)),"Produto não cadastrado",VLOOKUP(A1468,'Cadastro-Estoque'!A:G,2,FALSE)))</f>
        <v/>
      </c>
      <c r="H1468" s="2" t="str">
        <f>IF(ISERROR(VLOOKUP(A1468,'Cadastro-Estoque'!A:G,1,FALSE)),"",VLOOKUP(A1468,'Cadastro-Estoque'!A:G,3,FALSE))</f>
        <v/>
      </c>
      <c r="I1468" s="209" t="str">
        <f>IF(A1468="","",INDEX(Boletim!F1477:F1586,IFERROR(MATCH(Saidas!A1468,'Cadastro-Estoque'!A1476:A1585,0)," ")))</f>
        <v/>
      </c>
    </row>
    <row r="1469" spans="5:9" ht="18.75" customHeight="1" x14ac:dyDescent="0.25">
      <c r="E1469" s="2" t="str">
        <f t="shared" si="25"/>
        <v/>
      </c>
      <c r="F1469" s="2" t="str">
        <f>IF(ISBLANK(A1469),"",IF(ISERROR(VLOOKUP(A1469,'Cadastro-Estoque'!A:G,1,FALSE)),"Produto não cadastrado",VLOOKUP(A1469,'Cadastro-Estoque'!A:G,4,FALSE)))</f>
        <v/>
      </c>
      <c r="G1469" s="2" t="str">
        <f>IF(ISBLANK(A1469),"",IF(ISERROR(VLOOKUP(A1469,'Cadastro-Estoque'!A:G,1,FALSE)),"Produto não cadastrado",VLOOKUP(A1469,'Cadastro-Estoque'!A:G,2,FALSE)))</f>
        <v/>
      </c>
      <c r="H1469" s="2" t="str">
        <f>IF(ISERROR(VLOOKUP(A1469,'Cadastro-Estoque'!A:G,1,FALSE)),"",VLOOKUP(A1469,'Cadastro-Estoque'!A:G,3,FALSE))</f>
        <v/>
      </c>
      <c r="I1469" s="209" t="str">
        <f>IF(A1469="","",INDEX(Boletim!F1478:F1587,IFERROR(MATCH(Saidas!A1469,'Cadastro-Estoque'!A1477:A1586,0)," ")))</f>
        <v/>
      </c>
    </row>
    <row r="1470" spans="5:9" ht="18.75" customHeight="1" x14ac:dyDescent="0.25">
      <c r="E1470" s="2" t="str">
        <f t="shared" si="25"/>
        <v/>
      </c>
      <c r="F1470" s="2" t="str">
        <f>IF(ISBLANK(A1470),"",IF(ISERROR(VLOOKUP(A1470,'Cadastro-Estoque'!A:G,1,FALSE)),"Produto não cadastrado",VLOOKUP(A1470,'Cadastro-Estoque'!A:G,4,FALSE)))</f>
        <v/>
      </c>
      <c r="G1470" s="2" t="str">
        <f>IF(ISBLANK(A1470),"",IF(ISERROR(VLOOKUP(A1470,'Cadastro-Estoque'!A:G,1,FALSE)),"Produto não cadastrado",VLOOKUP(A1470,'Cadastro-Estoque'!A:G,2,FALSE)))</f>
        <v/>
      </c>
      <c r="H1470" s="2" t="str">
        <f>IF(ISERROR(VLOOKUP(A1470,'Cadastro-Estoque'!A:G,1,FALSE)),"",VLOOKUP(A1470,'Cadastro-Estoque'!A:G,3,FALSE))</f>
        <v/>
      </c>
      <c r="I1470" s="209" t="str">
        <f>IF(A1470="","",INDEX(Boletim!F1479:F1588,IFERROR(MATCH(Saidas!A1470,'Cadastro-Estoque'!A1478:A1587,0)," ")))</f>
        <v/>
      </c>
    </row>
    <row r="1471" spans="5:9" ht="18.75" customHeight="1" x14ac:dyDescent="0.25">
      <c r="E1471" s="2" t="str">
        <f t="shared" si="25"/>
        <v/>
      </c>
      <c r="F1471" s="2" t="str">
        <f>IF(ISBLANK(A1471),"",IF(ISERROR(VLOOKUP(A1471,'Cadastro-Estoque'!A:G,1,FALSE)),"Produto não cadastrado",VLOOKUP(A1471,'Cadastro-Estoque'!A:G,4,FALSE)))</f>
        <v/>
      </c>
      <c r="G1471" s="2" t="str">
        <f>IF(ISBLANK(A1471),"",IF(ISERROR(VLOOKUP(A1471,'Cadastro-Estoque'!A:G,1,FALSE)),"Produto não cadastrado",VLOOKUP(A1471,'Cadastro-Estoque'!A:G,2,FALSE)))</f>
        <v/>
      </c>
      <c r="H1471" s="2" t="str">
        <f>IF(ISERROR(VLOOKUP(A1471,'Cadastro-Estoque'!A:G,1,FALSE)),"",VLOOKUP(A1471,'Cadastro-Estoque'!A:G,3,FALSE))</f>
        <v/>
      </c>
      <c r="I1471" s="209" t="str">
        <f>IF(A1471="","",INDEX(Boletim!F1480:F1589,IFERROR(MATCH(Saidas!A1471,'Cadastro-Estoque'!A1479:A1588,0)," ")))</f>
        <v/>
      </c>
    </row>
    <row r="1472" spans="5:9" ht="18.75" customHeight="1" x14ac:dyDescent="0.25">
      <c r="E1472" s="2" t="str">
        <f t="shared" si="25"/>
        <v/>
      </c>
      <c r="F1472" s="2" t="str">
        <f>IF(ISBLANK(A1472),"",IF(ISERROR(VLOOKUP(A1472,'Cadastro-Estoque'!A:G,1,FALSE)),"Produto não cadastrado",VLOOKUP(A1472,'Cadastro-Estoque'!A:G,4,FALSE)))</f>
        <v/>
      </c>
      <c r="G1472" s="2" t="str">
        <f>IF(ISBLANK(A1472),"",IF(ISERROR(VLOOKUP(A1472,'Cadastro-Estoque'!A:G,1,FALSE)),"Produto não cadastrado",VLOOKUP(A1472,'Cadastro-Estoque'!A:G,2,FALSE)))</f>
        <v/>
      </c>
      <c r="H1472" s="2" t="str">
        <f>IF(ISERROR(VLOOKUP(A1472,'Cadastro-Estoque'!A:G,1,FALSE)),"",VLOOKUP(A1472,'Cadastro-Estoque'!A:G,3,FALSE))</f>
        <v/>
      </c>
      <c r="I1472" s="209" t="str">
        <f>IF(A1472="","",INDEX(Boletim!F1481:F1590,IFERROR(MATCH(Saidas!A1472,'Cadastro-Estoque'!A1480:A1589,0)," ")))</f>
        <v/>
      </c>
    </row>
    <row r="1473" spans="5:9" ht="18.75" customHeight="1" x14ac:dyDescent="0.25">
      <c r="E1473" s="2" t="str">
        <f t="shared" si="25"/>
        <v/>
      </c>
      <c r="F1473" s="2" t="str">
        <f>IF(ISBLANK(A1473),"",IF(ISERROR(VLOOKUP(A1473,'Cadastro-Estoque'!A:G,1,FALSE)),"Produto não cadastrado",VLOOKUP(A1473,'Cadastro-Estoque'!A:G,4,FALSE)))</f>
        <v/>
      </c>
      <c r="G1473" s="2" t="str">
        <f>IF(ISBLANK(A1473),"",IF(ISERROR(VLOOKUP(A1473,'Cadastro-Estoque'!A:G,1,FALSE)),"Produto não cadastrado",VLOOKUP(A1473,'Cadastro-Estoque'!A:G,2,FALSE)))</f>
        <v/>
      </c>
      <c r="H1473" s="2" t="str">
        <f>IF(ISERROR(VLOOKUP(A1473,'Cadastro-Estoque'!A:G,1,FALSE)),"",VLOOKUP(A1473,'Cadastro-Estoque'!A:G,3,FALSE))</f>
        <v/>
      </c>
      <c r="I1473" s="209" t="str">
        <f>IF(A1473="","",INDEX(Boletim!F1482:F1591,IFERROR(MATCH(Saidas!A1473,'Cadastro-Estoque'!A1481:A1590,0)," ")))</f>
        <v/>
      </c>
    </row>
    <row r="1474" spans="5:9" ht="18.75" customHeight="1" x14ac:dyDescent="0.25">
      <c r="E1474" s="2" t="str">
        <f t="shared" si="25"/>
        <v/>
      </c>
      <c r="F1474" s="2" t="str">
        <f>IF(ISBLANK(A1474),"",IF(ISERROR(VLOOKUP(A1474,'Cadastro-Estoque'!A:G,1,FALSE)),"Produto não cadastrado",VLOOKUP(A1474,'Cadastro-Estoque'!A:G,4,FALSE)))</f>
        <v/>
      </c>
      <c r="G1474" s="2" t="str">
        <f>IF(ISBLANK(A1474),"",IF(ISERROR(VLOOKUP(A1474,'Cadastro-Estoque'!A:G,1,FALSE)),"Produto não cadastrado",VLOOKUP(A1474,'Cadastro-Estoque'!A:G,2,FALSE)))</f>
        <v/>
      </c>
      <c r="H1474" s="2" t="str">
        <f>IF(ISERROR(VLOOKUP(A1474,'Cadastro-Estoque'!A:G,1,FALSE)),"",VLOOKUP(A1474,'Cadastro-Estoque'!A:G,3,FALSE))</f>
        <v/>
      </c>
      <c r="I1474" s="209" t="str">
        <f>IF(A1474="","",INDEX(Boletim!F1483:F1592,IFERROR(MATCH(Saidas!A1474,'Cadastro-Estoque'!A1482:A1591,0)," ")))</f>
        <v/>
      </c>
    </row>
    <row r="1475" spans="5:9" ht="18.75" customHeight="1" x14ac:dyDescent="0.25">
      <c r="E1475" s="2" t="str">
        <f t="shared" si="25"/>
        <v/>
      </c>
      <c r="F1475" s="2" t="str">
        <f>IF(ISBLANK(A1475),"",IF(ISERROR(VLOOKUP(A1475,'Cadastro-Estoque'!A:G,1,FALSE)),"Produto não cadastrado",VLOOKUP(A1475,'Cadastro-Estoque'!A:G,4,FALSE)))</f>
        <v/>
      </c>
      <c r="G1475" s="2" t="str">
        <f>IF(ISBLANK(A1475),"",IF(ISERROR(VLOOKUP(A1475,'Cadastro-Estoque'!A:G,1,FALSE)),"Produto não cadastrado",VLOOKUP(A1475,'Cadastro-Estoque'!A:G,2,FALSE)))</f>
        <v/>
      </c>
      <c r="H1475" s="2" t="str">
        <f>IF(ISERROR(VLOOKUP(A1475,'Cadastro-Estoque'!A:G,1,FALSE)),"",VLOOKUP(A1475,'Cadastro-Estoque'!A:G,3,FALSE))</f>
        <v/>
      </c>
      <c r="I1475" s="209" t="str">
        <f>IF(A1475="","",INDEX(Boletim!F1484:F1593,IFERROR(MATCH(Saidas!A1475,'Cadastro-Estoque'!A1483:A1592,0)," ")))</f>
        <v/>
      </c>
    </row>
    <row r="1476" spans="5:9" ht="18.75" customHeight="1" x14ac:dyDescent="0.25">
      <c r="E1476" s="2" t="str">
        <f t="shared" ref="E1476:E1539" si="26">IF(ISBLANK(A1476),"",C1476*D1476)</f>
        <v/>
      </c>
      <c r="F1476" s="2" t="str">
        <f>IF(ISBLANK(A1476),"",IF(ISERROR(VLOOKUP(A1476,'Cadastro-Estoque'!A:G,1,FALSE)),"Produto não cadastrado",VLOOKUP(A1476,'Cadastro-Estoque'!A:G,4,FALSE)))</f>
        <v/>
      </c>
      <c r="G1476" s="2" t="str">
        <f>IF(ISBLANK(A1476),"",IF(ISERROR(VLOOKUP(A1476,'Cadastro-Estoque'!A:G,1,FALSE)),"Produto não cadastrado",VLOOKUP(A1476,'Cadastro-Estoque'!A:G,2,FALSE)))</f>
        <v/>
      </c>
      <c r="H1476" s="2" t="str">
        <f>IF(ISERROR(VLOOKUP(A1476,'Cadastro-Estoque'!A:G,1,FALSE)),"",VLOOKUP(A1476,'Cadastro-Estoque'!A:G,3,FALSE))</f>
        <v/>
      </c>
      <c r="I1476" s="209" t="str">
        <f>IF(A1476="","",INDEX(Boletim!F1485:F1594,IFERROR(MATCH(Saidas!A1476,'Cadastro-Estoque'!A1484:A1593,0)," ")))</f>
        <v/>
      </c>
    </row>
    <row r="1477" spans="5:9" ht="18.75" customHeight="1" x14ac:dyDescent="0.25">
      <c r="E1477" s="2" t="str">
        <f t="shared" si="26"/>
        <v/>
      </c>
      <c r="F1477" s="2" t="str">
        <f>IF(ISBLANK(A1477),"",IF(ISERROR(VLOOKUP(A1477,'Cadastro-Estoque'!A:G,1,FALSE)),"Produto não cadastrado",VLOOKUP(A1477,'Cadastro-Estoque'!A:G,4,FALSE)))</f>
        <v/>
      </c>
      <c r="G1477" s="2" t="str">
        <f>IF(ISBLANK(A1477),"",IF(ISERROR(VLOOKUP(A1477,'Cadastro-Estoque'!A:G,1,FALSE)),"Produto não cadastrado",VLOOKUP(A1477,'Cadastro-Estoque'!A:G,2,FALSE)))</f>
        <v/>
      </c>
      <c r="H1477" s="2" t="str">
        <f>IF(ISERROR(VLOOKUP(A1477,'Cadastro-Estoque'!A:G,1,FALSE)),"",VLOOKUP(A1477,'Cadastro-Estoque'!A:G,3,FALSE))</f>
        <v/>
      </c>
      <c r="I1477" s="209" t="str">
        <f>IF(A1477="","",INDEX(Boletim!F1486:F1595,IFERROR(MATCH(Saidas!A1477,'Cadastro-Estoque'!A1485:A1594,0)," ")))</f>
        <v/>
      </c>
    </row>
    <row r="1478" spans="5:9" ht="18.75" customHeight="1" x14ac:dyDescent="0.25">
      <c r="E1478" s="2" t="str">
        <f t="shared" si="26"/>
        <v/>
      </c>
      <c r="F1478" s="2" t="str">
        <f>IF(ISBLANK(A1478),"",IF(ISERROR(VLOOKUP(A1478,'Cadastro-Estoque'!A:G,1,FALSE)),"Produto não cadastrado",VLOOKUP(A1478,'Cadastro-Estoque'!A:G,4,FALSE)))</f>
        <v/>
      </c>
      <c r="G1478" s="2" t="str">
        <f>IF(ISBLANK(A1478),"",IF(ISERROR(VLOOKUP(A1478,'Cadastro-Estoque'!A:G,1,FALSE)),"Produto não cadastrado",VLOOKUP(A1478,'Cadastro-Estoque'!A:G,2,FALSE)))</f>
        <v/>
      </c>
      <c r="H1478" s="2" t="str">
        <f>IF(ISERROR(VLOOKUP(A1478,'Cadastro-Estoque'!A:G,1,FALSE)),"",VLOOKUP(A1478,'Cadastro-Estoque'!A:G,3,FALSE))</f>
        <v/>
      </c>
      <c r="I1478" s="209" t="str">
        <f>IF(A1478="","",INDEX(Boletim!F1487:F1596,IFERROR(MATCH(Saidas!A1478,'Cadastro-Estoque'!A1486:A1595,0)," ")))</f>
        <v/>
      </c>
    </row>
    <row r="1479" spans="5:9" ht="18.75" customHeight="1" x14ac:dyDescent="0.25">
      <c r="E1479" s="2" t="str">
        <f t="shared" si="26"/>
        <v/>
      </c>
      <c r="F1479" s="2" t="str">
        <f>IF(ISBLANK(A1479),"",IF(ISERROR(VLOOKUP(A1479,'Cadastro-Estoque'!A:G,1,FALSE)),"Produto não cadastrado",VLOOKUP(A1479,'Cadastro-Estoque'!A:G,4,FALSE)))</f>
        <v/>
      </c>
      <c r="G1479" s="2" t="str">
        <f>IF(ISBLANK(A1479),"",IF(ISERROR(VLOOKUP(A1479,'Cadastro-Estoque'!A:G,1,FALSE)),"Produto não cadastrado",VLOOKUP(A1479,'Cadastro-Estoque'!A:G,2,FALSE)))</f>
        <v/>
      </c>
      <c r="H1479" s="2" t="str">
        <f>IF(ISERROR(VLOOKUP(A1479,'Cadastro-Estoque'!A:G,1,FALSE)),"",VLOOKUP(A1479,'Cadastro-Estoque'!A:G,3,FALSE))</f>
        <v/>
      </c>
      <c r="I1479" s="209" t="str">
        <f>IF(A1479="","",INDEX(Boletim!F1488:F1597,IFERROR(MATCH(Saidas!A1479,'Cadastro-Estoque'!A1487:A1596,0)," ")))</f>
        <v/>
      </c>
    </row>
    <row r="1480" spans="5:9" ht="18.75" customHeight="1" x14ac:dyDescent="0.25">
      <c r="E1480" s="2" t="str">
        <f t="shared" si="26"/>
        <v/>
      </c>
      <c r="F1480" s="2" t="str">
        <f>IF(ISBLANK(A1480),"",IF(ISERROR(VLOOKUP(A1480,'Cadastro-Estoque'!A:G,1,FALSE)),"Produto não cadastrado",VLOOKUP(A1480,'Cadastro-Estoque'!A:G,4,FALSE)))</f>
        <v/>
      </c>
      <c r="G1480" s="2" t="str">
        <f>IF(ISBLANK(A1480),"",IF(ISERROR(VLOOKUP(A1480,'Cadastro-Estoque'!A:G,1,FALSE)),"Produto não cadastrado",VLOOKUP(A1480,'Cadastro-Estoque'!A:G,2,FALSE)))</f>
        <v/>
      </c>
      <c r="H1480" s="2" t="str">
        <f>IF(ISERROR(VLOOKUP(A1480,'Cadastro-Estoque'!A:G,1,FALSE)),"",VLOOKUP(A1480,'Cadastro-Estoque'!A:G,3,FALSE))</f>
        <v/>
      </c>
      <c r="I1480" s="209" t="str">
        <f>IF(A1480="","",INDEX(Boletim!F1489:F1598,IFERROR(MATCH(Saidas!A1480,'Cadastro-Estoque'!A1488:A1597,0)," ")))</f>
        <v/>
      </c>
    </row>
    <row r="1481" spans="5:9" ht="18.75" customHeight="1" x14ac:dyDescent="0.25">
      <c r="E1481" s="2" t="str">
        <f t="shared" si="26"/>
        <v/>
      </c>
      <c r="F1481" s="2" t="str">
        <f>IF(ISBLANK(A1481),"",IF(ISERROR(VLOOKUP(A1481,'Cadastro-Estoque'!A:G,1,FALSE)),"Produto não cadastrado",VLOOKUP(A1481,'Cadastro-Estoque'!A:G,4,FALSE)))</f>
        <v/>
      </c>
      <c r="G1481" s="2" t="str">
        <f>IF(ISBLANK(A1481),"",IF(ISERROR(VLOOKUP(A1481,'Cadastro-Estoque'!A:G,1,FALSE)),"Produto não cadastrado",VLOOKUP(A1481,'Cadastro-Estoque'!A:G,2,FALSE)))</f>
        <v/>
      </c>
      <c r="H1481" s="2" t="str">
        <f>IF(ISERROR(VLOOKUP(A1481,'Cadastro-Estoque'!A:G,1,FALSE)),"",VLOOKUP(A1481,'Cadastro-Estoque'!A:G,3,FALSE))</f>
        <v/>
      </c>
      <c r="I1481" s="209" t="str">
        <f>IF(A1481="","",INDEX(Boletim!F1490:F1599,IFERROR(MATCH(Saidas!A1481,'Cadastro-Estoque'!A1489:A1598,0)," ")))</f>
        <v/>
      </c>
    </row>
    <row r="1482" spans="5:9" ht="18.75" customHeight="1" x14ac:dyDescent="0.25">
      <c r="E1482" s="2" t="str">
        <f t="shared" si="26"/>
        <v/>
      </c>
      <c r="F1482" s="2" t="str">
        <f>IF(ISBLANK(A1482),"",IF(ISERROR(VLOOKUP(A1482,'Cadastro-Estoque'!A:G,1,FALSE)),"Produto não cadastrado",VLOOKUP(A1482,'Cadastro-Estoque'!A:G,4,FALSE)))</f>
        <v/>
      </c>
      <c r="G1482" s="2" t="str">
        <f>IF(ISBLANK(A1482),"",IF(ISERROR(VLOOKUP(A1482,'Cadastro-Estoque'!A:G,1,FALSE)),"Produto não cadastrado",VLOOKUP(A1482,'Cadastro-Estoque'!A:G,2,FALSE)))</f>
        <v/>
      </c>
      <c r="H1482" s="2" t="str">
        <f>IF(ISERROR(VLOOKUP(A1482,'Cadastro-Estoque'!A:G,1,FALSE)),"",VLOOKUP(A1482,'Cadastro-Estoque'!A:G,3,FALSE))</f>
        <v/>
      </c>
      <c r="I1482" s="209" t="str">
        <f>IF(A1482="","",INDEX(Boletim!F1491:F1600,IFERROR(MATCH(Saidas!A1482,'Cadastro-Estoque'!A1490:A1599,0)," ")))</f>
        <v/>
      </c>
    </row>
    <row r="1483" spans="5:9" ht="18.75" customHeight="1" x14ac:dyDescent="0.25">
      <c r="E1483" s="2" t="str">
        <f t="shared" si="26"/>
        <v/>
      </c>
      <c r="F1483" s="2" t="str">
        <f>IF(ISBLANK(A1483),"",IF(ISERROR(VLOOKUP(A1483,'Cadastro-Estoque'!A:G,1,FALSE)),"Produto não cadastrado",VLOOKUP(A1483,'Cadastro-Estoque'!A:G,4,FALSE)))</f>
        <v/>
      </c>
      <c r="G1483" s="2" t="str">
        <f>IF(ISBLANK(A1483),"",IF(ISERROR(VLOOKUP(A1483,'Cadastro-Estoque'!A:G,1,FALSE)),"Produto não cadastrado",VLOOKUP(A1483,'Cadastro-Estoque'!A:G,2,FALSE)))</f>
        <v/>
      </c>
      <c r="H1483" s="2" t="str">
        <f>IF(ISERROR(VLOOKUP(A1483,'Cadastro-Estoque'!A:G,1,FALSE)),"",VLOOKUP(A1483,'Cadastro-Estoque'!A:G,3,FALSE))</f>
        <v/>
      </c>
      <c r="I1483" s="209" t="str">
        <f>IF(A1483="","",INDEX(Boletim!F1492:F1601,IFERROR(MATCH(Saidas!A1483,'Cadastro-Estoque'!A1491:A1600,0)," ")))</f>
        <v/>
      </c>
    </row>
    <row r="1484" spans="5:9" ht="18.75" customHeight="1" x14ac:dyDescent="0.25">
      <c r="E1484" s="2" t="str">
        <f t="shared" si="26"/>
        <v/>
      </c>
      <c r="F1484" s="2" t="str">
        <f>IF(ISBLANK(A1484),"",IF(ISERROR(VLOOKUP(A1484,'Cadastro-Estoque'!A:G,1,FALSE)),"Produto não cadastrado",VLOOKUP(A1484,'Cadastro-Estoque'!A:G,4,FALSE)))</f>
        <v/>
      </c>
      <c r="G1484" s="2" t="str">
        <f>IF(ISBLANK(A1484),"",IF(ISERROR(VLOOKUP(A1484,'Cadastro-Estoque'!A:G,1,FALSE)),"Produto não cadastrado",VLOOKUP(A1484,'Cadastro-Estoque'!A:G,2,FALSE)))</f>
        <v/>
      </c>
      <c r="H1484" s="2" t="str">
        <f>IF(ISERROR(VLOOKUP(A1484,'Cadastro-Estoque'!A:G,1,FALSE)),"",VLOOKUP(A1484,'Cadastro-Estoque'!A:G,3,FALSE))</f>
        <v/>
      </c>
      <c r="I1484" s="209" t="str">
        <f>IF(A1484="","",INDEX(Boletim!F1493:F1602,IFERROR(MATCH(Saidas!A1484,'Cadastro-Estoque'!A1492:A1601,0)," ")))</f>
        <v/>
      </c>
    </row>
    <row r="1485" spans="5:9" ht="18.75" customHeight="1" x14ac:dyDescent="0.25">
      <c r="E1485" s="2" t="str">
        <f t="shared" si="26"/>
        <v/>
      </c>
      <c r="F1485" s="2" t="str">
        <f>IF(ISBLANK(A1485),"",IF(ISERROR(VLOOKUP(A1485,'Cadastro-Estoque'!A:G,1,FALSE)),"Produto não cadastrado",VLOOKUP(A1485,'Cadastro-Estoque'!A:G,4,FALSE)))</f>
        <v/>
      </c>
      <c r="G1485" s="2" t="str">
        <f>IF(ISBLANK(A1485),"",IF(ISERROR(VLOOKUP(A1485,'Cadastro-Estoque'!A:G,1,FALSE)),"Produto não cadastrado",VLOOKUP(A1485,'Cadastro-Estoque'!A:G,2,FALSE)))</f>
        <v/>
      </c>
      <c r="H1485" s="2" t="str">
        <f>IF(ISERROR(VLOOKUP(A1485,'Cadastro-Estoque'!A:G,1,FALSE)),"",VLOOKUP(A1485,'Cadastro-Estoque'!A:G,3,FALSE))</f>
        <v/>
      </c>
      <c r="I1485" s="209" t="str">
        <f>IF(A1485="","",INDEX(Boletim!F1494:F1603,IFERROR(MATCH(Saidas!A1485,'Cadastro-Estoque'!A1493:A1602,0)," ")))</f>
        <v/>
      </c>
    </row>
    <row r="1486" spans="5:9" ht="18.75" customHeight="1" x14ac:dyDescent="0.25">
      <c r="E1486" s="2" t="str">
        <f t="shared" si="26"/>
        <v/>
      </c>
      <c r="F1486" s="2" t="str">
        <f>IF(ISBLANK(A1486),"",IF(ISERROR(VLOOKUP(A1486,'Cadastro-Estoque'!A:G,1,FALSE)),"Produto não cadastrado",VLOOKUP(A1486,'Cadastro-Estoque'!A:G,4,FALSE)))</f>
        <v/>
      </c>
      <c r="G1486" s="2" t="str">
        <f>IF(ISBLANK(A1486),"",IF(ISERROR(VLOOKUP(A1486,'Cadastro-Estoque'!A:G,1,FALSE)),"Produto não cadastrado",VLOOKUP(A1486,'Cadastro-Estoque'!A:G,2,FALSE)))</f>
        <v/>
      </c>
      <c r="H1486" s="2" t="str">
        <f>IF(ISERROR(VLOOKUP(A1486,'Cadastro-Estoque'!A:G,1,FALSE)),"",VLOOKUP(A1486,'Cadastro-Estoque'!A:G,3,FALSE))</f>
        <v/>
      </c>
      <c r="I1486" s="209" t="str">
        <f>IF(A1486="","",INDEX(Boletim!F1495:F1604,IFERROR(MATCH(Saidas!A1486,'Cadastro-Estoque'!A1494:A1603,0)," ")))</f>
        <v/>
      </c>
    </row>
    <row r="1487" spans="5:9" ht="18.75" customHeight="1" x14ac:dyDescent="0.25">
      <c r="E1487" s="2" t="str">
        <f t="shared" si="26"/>
        <v/>
      </c>
      <c r="F1487" s="2" t="str">
        <f>IF(ISBLANK(A1487),"",IF(ISERROR(VLOOKUP(A1487,'Cadastro-Estoque'!A:G,1,FALSE)),"Produto não cadastrado",VLOOKUP(A1487,'Cadastro-Estoque'!A:G,4,FALSE)))</f>
        <v/>
      </c>
      <c r="G1487" s="2" t="str">
        <f>IF(ISBLANK(A1487),"",IF(ISERROR(VLOOKUP(A1487,'Cadastro-Estoque'!A:G,1,FALSE)),"Produto não cadastrado",VLOOKUP(A1487,'Cadastro-Estoque'!A:G,2,FALSE)))</f>
        <v/>
      </c>
      <c r="H1487" s="2" t="str">
        <f>IF(ISERROR(VLOOKUP(A1487,'Cadastro-Estoque'!A:G,1,FALSE)),"",VLOOKUP(A1487,'Cadastro-Estoque'!A:G,3,FALSE))</f>
        <v/>
      </c>
      <c r="I1487" s="209" t="str">
        <f>IF(A1487="","",INDEX(Boletim!F1496:F1605,IFERROR(MATCH(Saidas!A1487,'Cadastro-Estoque'!A1495:A1604,0)," ")))</f>
        <v/>
      </c>
    </row>
    <row r="1488" spans="5:9" ht="18.75" customHeight="1" x14ac:dyDescent="0.25">
      <c r="E1488" s="2" t="str">
        <f t="shared" si="26"/>
        <v/>
      </c>
      <c r="F1488" s="2" t="str">
        <f>IF(ISBLANK(A1488),"",IF(ISERROR(VLOOKUP(A1488,'Cadastro-Estoque'!A:G,1,FALSE)),"Produto não cadastrado",VLOOKUP(A1488,'Cadastro-Estoque'!A:G,4,FALSE)))</f>
        <v/>
      </c>
      <c r="G1488" s="2" t="str">
        <f>IF(ISBLANK(A1488),"",IF(ISERROR(VLOOKUP(A1488,'Cadastro-Estoque'!A:G,1,FALSE)),"Produto não cadastrado",VLOOKUP(A1488,'Cadastro-Estoque'!A:G,2,FALSE)))</f>
        <v/>
      </c>
      <c r="H1488" s="2" t="str">
        <f>IF(ISERROR(VLOOKUP(A1488,'Cadastro-Estoque'!A:G,1,FALSE)),"",VLOOKUP(A1488,'Cadastro-Estoque'!A:G,3,FALSE))</f>
        <v/>
      </c>
      <c r="I1488" s="209" t="str">
        <f>IF(A1488="","",INDEX(Boletim!F1497:F1606,IFERROR(MATCH(Saidas!A1488,'Cadastro-Estoque'!A1496:A1605,0)," ")))</f>
        <v/>
      </c>
    </row>
    <row r="1489" spans="5:9" ht="18.75" customHeight="1" x14ac:dyDescent="0.25">
      <c r="E1489" s="2" t="str">
        <f t="shared" si="26"/>
        <v/>
      </c>
      <c r="F1489" s="2" t="str">
        <f>IF(ISBLANK(A1489),"",IF(ISERROR(VLOOKUP(A1489,'Cadastro-Estoque'!A:G,1,FALSE)),"Produto não cadastrado",VLOOKUP(A1489,'Cadastro-Estoque'!A:G,4,FALSE)))</f>
        <v/>
      </c>
      <c r="G1489" s="2" t="str">
        <f>IF(ISBLANK(A1489),"",IF(ISERROR(VLOOKUP(A1489,'Cadastro-Estoque'!A:G,1,FALSE)),"Produto não cadastrado",VLOOKUP(A1489,'Cadastro-Estoque'!A:G,2,FALSE)))</f>
        <v/>
      </c>
      <c r="H1489" s="2" t="str">
        <f>IF(ISERROR(VLOOKUP(A1489,'Cadastro-Estoque'!A:G,1,FALSE)),"",VLOOKUP(A1489,'Cadastro-Estoque'!A:G,3,FALSE))</f>
        <v/>
      </c>
      <c r="I1489" s="209" t="str">
        <f>IF(A1489="","",INDEX(Boletim!F1498:F1607,IFERROR(MATCH(Saidas!A1489,'Cadastro-Estoque'!A1497:A1606,0)," ")))</f>
        <v/>
      </c>
    </row>
    <row r="1490" spans="5:9" ht="18.75" customHeight="1" x14ac:dyDescent="0.25">
      <c r="E1490" s="2" t="str">
        <f t="shared" si="26"/>
        <v/>
      </c>
      <c r="F1490" s="2" t="str">
        <f>IF(ISBLANK(A1490),"",IF(ISERROR(VLOOKUP(A1490,'Cadastro-Estoque'!A:G,1,FALSE)),"Produto não cadastrado",VLOOKUP(A1490,'Cadastro-Estoque'!A:G,4,FALSE)))</f>
        <v/>
      </c>
      <c r="G1490" s="2" t="str">
        <f>IF(ISBLANK(A1490),"",IF(ISERROR(VLOOKUP(A1490,'Cadastro-Estoque'!A:G,1,FALSE)),"Produto não cadastrado",VLOOKUP(A1490,'Cadastro-Estoque'!A:G,2,FALSE)))</f>
        <v/>
      </c>
      <c r="H1490" s="2" t="str">
        <f>IF(ISERROR(VLOOKUP(A1490,'Cadastro-Estoque'!A:G,1,FALSE)),"",VLOOKUP(A1490,'Cadastro-Estoque'!A:G,3,FALSE))</f>
        <v/>
      </c>
      <c r="I1490" s="209" t="str">
        <f>IF(A1490="","",INDEX(Boletim!F1499:F1608,IFERROR(MATCH(Saidas!A1490,'Cadastro-Estoque'!A1498:A1607,0)," ")))</f>
        <v/>
      </c>
    </row>
    <row r="1491" spans="5:9" ht="18.75" customHeight="1" x14ac:dyDescent="0.25">
      <c r="E1491" s="2" t="str">
        <f t="shared" si="26"/>
        <v/>
      </c>
      <c r="F1491" s="2" t="str">
        <f>IF(ISBLANK(A1491),"",IF(ISERROR(VLOOKUP(A1491,'Cadastro-Estoque'!A:G,1,FALSE)),"Produto não cadastrado",VLOOKUP(A1491,'Cadastro-Estoque'!A:G,4,FALSE)))</f>
        <v/>
      </c>
      <c r="G1491" s="2" t="str">
        <f>IF(ISBLANK(A1491),"",IF(ISERROR(VLOOKUP(A1491,'Cadastro-Estoque'!A:G,1,FALSE)),"Produto não cadastrado",VLOOKUP(A1491,'Cadastro-Estoque'!A:G,2,FALSE)))</f>
        <v/>
      </c>
      <c r="H1491" s="2" t="str">
        <f>IF(ISERROR(VLOOKUP(A1491,'Cadastro-Estoque'!A:G,1,FALSE)),"",VLOOKUP(A1491,'Cadastro-Estoque'!A:G,3,FALSE))</f>
        <v/>
      </c>
      <c r="I1491" s="209" t="str">
        <f>IF(A1491="","",INDEX(Boletim!F1500:F1609,IFERROR(MATCH(Saidas!A1491,'Cadastro-Estoque'!A1499:A1608,0)," ")))</f>
        <v/>
      </c>
    </row>
    <row r="1492" spans="5:9" ht="18.75" customHeight="1" x14ac:dyDescent="0.25">
      <c r="E1492" s="2" t="str">
        <f t="shared" si="26"/>
        <v/>
      </c>
      <c r="F1492" s="2" t="str">
        <f>IF(ISBLANK(A1492),"",IF(ISERROR(VLOOKUP(A1492,'Cadastro-Estoque'!A:G,1,FALSE)),"Produto não cadastrado",VLOOKUP(A1492,'Cadastro-Estoque'!A:G,4,FALSE)))</f>
        <v/>
      </c>
      <c r="G1492" s="2" t="str">
        <f>IF(ISBLANK(A1492),"",IF(ISERROR(VLOOKUP(A1492,'Cadastro-Estoque'!A:G,1,FALSE)),"Produto não cadastrado",VLOOKUP(A1492,'Cadastro-Estoque'!A:G,2,FALSE)))</f>
        <v/>
      </c>
      <c r="H1492" s="2" t="str">
        <f>IF(ISERROR(VLOOKUP(A1492,'Cadastro-Estoque'!A:G,1,FALSE)),"",VLOOKUP(A1492,'Cadastro-Estoque'!A:G,3,FALSE))</f>
        <v/>
      </c>
      <c r="I1492" s="209" t="str">
        <f>IF(A1492="","",INDEX(Boletim!F1501:F1610,IFERROR(MATCH(Saidas!A1492,'Cadastro-Estoque'!A1500:A1609,0)," ")))</f>
        <v/>
      </c>
    </row>
    <row r="1493" spans="5:9" ht="18.75" customHeight="1" x14ac:dyDescent="0.25">
      <c r="E1493" s="2" t="str">
        <f t="shared" si="26"/>
        <v/>
      </c>
      <c r="F1493" s="2" t="str">
        <f>IF(ISBLANK(A1493),"",IF(ISERROR(VLOOKUP(A1493,'Cadastro-Estoque'!A:G,1,FALSE)),"Produto não cadastrado",VLOOKUP(A1493,'Cadastro-Estoque'!A:G,4,FALSE)))</f>
        <v/>
      </c>
      <c r="G1493" s="2" t="str">
        <f>IF(ISBLANK(A1493),"",IF(ISERROR(VLOOKUP(A1493,'Cadastro-Estoque'!A:G,1,FALSE)),"Produto não cadastrado",VLOOKUP(A1493,'Cadastro-Estoque'!A:G,2,FALSE)))</f>
        <v/>
      </c>
      <c r="H1493" s="2" t="str">
        <f>IF(ISERROR(VLOOKUP(A1493,'Cadastro-Estoque'!A:G,1,FALSE)),"",VLOOKUP(A1493,'Cadastro-Estoque'!A:G,3,FALSE))</f>
        <v/>
      </c>
      <c r="I1493" s="209" t="str">
        <f>IF(A1493="","",INDEX(Boletim!F1502:F1611,IFERROR(MATCH(Saidas!A1493,'Cadastro-Estoque'!A1501:A1610,0)," ")))</f>
        <v/>
      </c>
    </row>
    <row r="1494" spans="5:9" ht="18.75" customHeight="1" x14ac:dyDescent="0.25">
      <c r="E1494" s="2" t="str">
        <f t="shared" si="26"/>
        <v/>
      </c>
      <c r="F1494" s="2" t="str">
        <f>IF(ISBLANK(A1494),"",IF(ISERROR(VLOOKUP(A1494,'Cadastro-Estoque'!A:G,1,FALSE)),"Produto não cadastrado",VLOOKUP(A1494,'Cadastro-Estoque'!A:G,4,FALSE)))</f>
        <v/>
      </c>
      <c r="G1494" s="2" t="str">
        <f>IF(ISBLANK(A1494),"",IF(ISERROR(VLOOKUP(A1494,'Cadastro-Estoque'!A:G,1,FALSE)),"Produto não cadastrado",VLOOKUP(A1494,'Cadastro-Estoque'!A:G,2,FALSE)))</f>
        <v/>
      </c>
      <c r="H1494" s="2" t="str">
        <f>IF(ISERROR(VLOOKUP(A1494,'Cadastro-Estoque'!A:G,1,FALSE)),"",VLOOKUP(A1494,'Cadastro-Estoque'!A:G,3,FALSE))</f>
        <v/>
      </c>
      <c r="I1494" s="209" t="str">
        <f>IF(A1494="","",INDEX(Boletim!F1503:F1612,IFERROR(MATCH(Saidas!A1494,'Cadastro-Estoque'!A1502:A1611,0)," ")))</f>
        <v/>
      </c>
    </row>
    <row r="1495" spans="5:9" ht="18.75" customHeight="1" x14ac:dyDescent="0.25">
      <c r="E1495" s="2" t="str">
        <f t="shared" si="26"/>
        <v/>
      </c>
      <c r="F1495" s="2" t="str">
        <f>IF(ISBLANK(A1495),"",IF(ISERROR(VLOOKUP(A1495,'Cadastro-Estoque'!A:G,1,FALSE)),"Produto não cadastrado",VLOOKUP(A1495,'Cadastro-Estoque'!A:G,4,FALSE)))</f>
        <v/>
      </c>
      <c r="G1495" s="2" t="str">
        <f>IF(ISBLANK(A1495),"",IF(ISERROR(VLOOKUP(A1495,'Cadastro-Estoque'!A:G,1,FALSE)),"Produto não cadastrado",VLOOKUP(A1495,'Cadastro-Estoque'!A:G,2,FALSE)))</f>
        <v/>
      </c>
      <c r="H1495" s="2" t="str">
        <f>IF(ISERROR(VLOOKUP(A1495,'Cadastro-Estoque'!A:G,1,FALSE)),"",VLOOKUP(A1495,'Cadastro-Estoque'!A:G,3,FALSE))</f>
        <v/>
      </c>
      <c r="I1495" s="209" t="str">
        <f>IF(A1495="","",INDEX(Boletim!F1504:F1613,IFERROR(MATCH(Saidas!A1495,'Cadastro-Estoque'!A1503:A1612,0)," ")))</f>
        <v/>
      </c>
    </row>
    <row r="1496" spans="5:9" ht="18.75" customHeight="1" x14ac:dyDescent="0.25">
      <c r="E1496" s="2" t="str">
        <f t="shared" si="26"/>
        <v/>
      </c>
      <c r="F1496" s="2" t="str">
        <f>IF(ISBLANK(A1496),"",IF(ISERROR(VLOOKUP(A1496,'Cadastro-Estoque'!A:G,1,FALSE)),"Produto não cadastrado",VLOOKUP(A1496,'Cadastro-Estoque'!A:G,4,FALSE)))</f>
        <v/>
      </c>
      <c r="G1496" s="2" t="str">
        <f>IF(ISBLANK(A1496),"",IF(ISERROR(VLOOKUP(A1496,'Cadastro-Estoque'!A:G,1,FALSE)),"Produto não cadastrado",VLOOKUP(A1496,'Cadastro-Estoque'!A:G,2,FALSE)))</f>
        <v/>
      </c>
      <c r="H1496" s="2" t="str">
        <f>IF(ISERROR(VLOOKUP(A1496,'Cadastro-Estoque'!A:G,1,FALSE)),"",VLOOKUP(A1496,'Cadastro-Estoque'!A:G,3,FALSE))</f>
        <v/>
      </c>
      <c r="I1496" s="209" t="str">
        <f>IF(A1496="","",INDEX(Boletim!F1505:F1614,IFERROR(MATCH(Saidas!A1496,'Cadastro-Estoque'!A1504:A1613,0)," ")))</f>
        <v/>
      </c>
    </row>
    <row r="1497" spans="5:9" ht="18.75" customHeight="1" x14ac:dyDescent="0.25">
      <c r="E1497" s="2" t="str">
        <f t="shared" si="26"/>
        <v/>
      </c>
      <c r="F1497" s="2" t="str">
        <f>IF(ISBLANK(A1497),"",IF(ISERROR(VLOOKUP(A1497,'Cadastro-Estoque'!A:G,1,FALSE)),"Produto não cadastrado",VLOOKUP(A1497,'Cadastro-Estoque'!A:G,4,FALSE)))</f>
        <v/>
      </c>
      <c r="G1497" s="2" t="str">
        <f>IF(ISBLANK(A1497),"",IF(ISERROR(VLOOKUP(A1497,'Cadastro-Estoque'!A:G,1,FALSE)),"Produto não cadastrado",VLOOKUP(A1497,'Cadastro-Estoque'!A:G,2,FALSE)))</f>
        <v/>
      </c>
      <c r="H1497" s="2" t="str">
        <f>IF(ISERROR(VLOOKUP(A1497,'Cadastro-Estoque'!A:G,1,FALSE)),"",VLOOKUP(A1497,'Cadastro-Estoque'!A:G,3,FALSE))</f>
        <v/>
      </c>
      <c r="I1497" s="209" t="str">
        <f>IF(A1497="","",INDEX(Boletim!F1506:F1615,IFERROR(MATCH(Saidas!A1497,'Cadastro-Estoque'!A1505:A1614,0)," ")))</f>
        <v/>
      </c>
    </row>
    <row r="1498" spans="5:9" ht="18.75" customHeight="1" x14ac:dyDescent="0.25">
      <c r="E1498" s="2" t="str">
        <f t="shared" si="26"/>
        <v/>
      </c>
      <c r="F1498" s="2" t="str">
        <f>IF(ISBLANK(A1498),"",IF(ISERROR(VLOOKUP(A1498,'Cadastro-Estoque'!A:G,1,FALSE)),"Produto não cadastrado",VLOOKUP(A1498,'Cadastro-Estoque'!A:G,4,FALSE)))</f>
        <v/>
      </c>
      <c r="G1498" s="2" t="str">
        <f>IF(ISBLANK(A1498),"",IF(ISERROR(VLOOKUP(A1498,'Cadastro-Estoque'!A:G,1,FALSE)),"Produto não cadastrado",VLOOKUP(A1498,'Cadastro-Estoque'!A:G,2,FALSE)))</f>
        <v/>
      </c>
      <c r="H1498" s="2" t="str">
        <f>IF(ISERROR(VLOOKUP(A1498,'Cadastro-Estoque'!A:G,1,FALSE)),"",VLOOKUP(A1498,'Cadastro-Estoque'!A:G,3,FALSE))</f>
        <v/>
      </c>
      <c r="I1498" s="209" t="str">
        <f>IF(A1498="","",INDEX(Boletim!F1507:F1616,IFERROR(MATCH(Saidas!A1498,'Cadastro-Estoque'!A1506:A1615,0)," ")))</f>
        <v/>
      </c>
    </row>
    <row r="1499" spans="5:9" ht="18.75" customHeight="1" x14ac:dyDescent="0.25">
      <c r="E1499" s="2" t="str">
        <f t="shared" si="26"/>
        <v/>
      </c>
      <c r="F1499" s="2" t="str">
        <f>IF(ISBLANK(A1499),"",IF(ISERROR(VLOOKUP(A1499,'Cadastro-Estoque'!A:G,1,FALSE)),"Produto não cadastrado",VLOOKUP(A1499,'Cadastro-Estoque'!A:G,4,FALSE)))</f>
        <v/>
      </c>
      <c r="G1499" s="2" t="str">
        <f>IF(ISBLANK(A1499),"",IF(ISERROR(VLOOKUP(A1499,'Cadastro-Estoque'!A:G,1,FALSE)),"Produto não cadastrado",VLOOKUP(A1499,'Cadastro-Estoque'!A:G,2,FALSE)))</f>
        <v/>
      </c>
      <c r="H1499" s="2" t="str">
        <f>IF(ISERROR(VLOOKUP(A1499,'Cadastro-Estoque'!A:G,1,FALSE)),"",VLOOKUP(A1499,'Cadastro-Estoque'!A:G,3,FALSE))</f>
        <v/>
      </c>
      <c r="I1499" s="209" t="str">
        <f>IF(A1499="","",INDEX(Boletim!F1508:F1617,IFERROR(MATCH(Saidas!A1499,'Cadastro-Estoque'!A1507:A1616,0)," ")))</f>
        <v/>
      </c>
    </row>
    <row r="1500" spans="5:9" ht="18.75" customHeight="1" x14ac:dyDescent="0.25">
      <c r="E1500" s="2" t="str">
        <f t="shared" si="26"/>
        <v/>
      </c>
      <c r="F1500" s="2" t="str">
        <f>IF(ISBLANK(A1500),"",IF(ISERROR(VLOOKUP(A1500,'Cadastro-Estoque'!A:G,1,FALSE)),"Produto não cadastrado",VLOOKUP(A1500,'Cadastro-Estoque'!A:G,4,FALSE)))</f>
        <v/>
      </c>
      <c r="G1500" s="2" t="str">
        <f>IF(ISBLANK(A1500),"",IF(ISERROR(VLOOKUP(A1500,'Cadastro-Estoque'!A:G,1,FALSE)),"Produto não cadastrado",VLOOKUP(A1500,'Cadastro-Estoque'!A:G,2,FALSE)))</f>
        <v/>
      </c>
      <c r="H1500" s="2" t="str">
        <f>IF(ISERROR(VLOOKUP(A1500,'Cadastro-Estoque'!A:G,1,FALSE)),"",VLOOKUP(A1500,'Cadastro-Estoque'!A:G,3,FALSE))</f>
        <v/>
      </c>
      <c r="I1500" s="209" t="str">
        <f>IF(A1500="","",INDEX(Boletim!F1509:F1618,IFERROR(MATCH(Saidas!A1500,'Cadastro-Estoque'!A1508:A1617,0)," ")))</f>
        <v/>
      </c>
    </row>
    <row r="1501" spans="5:9" ht="18.75" customHeight="1" x14ac:dyDescent="0.25">
      <c r="E1501" s="2" t="str">
        <f t="shared" si="26"/>
        <v/>
      </c>
      <c r="F1501" s="2" t="str">
        <f>IF(ISBLANK(A1501),"",IF(ISERROR(VLOOKUP(A1501,'Cadastro-Estoque'!A:G,1,FALSE)),"Produto não cadastrado",VLOOKUP(A1501,'Cadastro-Estoque'!A:G,4,FALSE)))</f>
        <v/>
      </c>
      <c r="G1501" s="2" t="str">
        <f>IF(ISBLANK(A1501),"",IF(ISERROR(VLOOKUP(A1501,'Cadastro-Estoque'!A:G,1,FALSE)),"Produto não cadastrado",VLOOKUP(A1501,'Cadastro-Estoque'!A:G,2,FALSE)))</f>
        <v/>
      </c>
      <c r="H1501" s="2" t="str">
        <f>IF(ISERROR(VLOOKUP(A1501,'Cadastro-Estoque'!A:G,1,FALSE)),"",VLOOKUP(A1501,'Cadastro-Estoque'!A:G,3,FALSE))</f>
        <v/>
      </c>
      <c r="I1501" s="209" t="str">
        <f>IF(A1501="","",INDEX(Boletim!F1510:F1619,IFERROR(MATCH(Saidas!A1501,'Cadastro-Estoque'!A1509:A1618,0)," ")))</f>
        <v/>
      </c>
    </row>
    <row r="1502" spans="5:9" ht="18.75" customHeight="1" x14ac:dyDescent="0.25">
      <c r="E1502" s="2" t="str">
        <f t="shared" si="26"/>
        <v/>
      </c>
      <c r="F1502" s="2" t="str">
        <f>IF(ISBLANK(A1502),"",IF(ISERROR(VLOOKUP(A1502,'Cadastro-Estoque'!A:G,1,FALSE)),"Produto não cadastrado",VLOOKUP(A1502,'Cadastro-Estoque'!A:G,4,FALSE)))</f>
        <v/>
      </c>
      <c r="G1502" s="2" t="str">
        <f>IF(ISBLANK(A1502),"",IF(ISERROR(VLOOKUP(A1502,'Cadastro-Estoque'!A:G,1,FALSE)),"Produto não cadastrado",VLOOKUP(A1502,'Cadastro-Estoque'!A:G,2,FALSE)))</f>
        <v/>
      </c>
      <c r="H1502" s="2" t="str">
        <f>IF(ISERROR(VLOOKUP(A1502,'Cadastro-Estoque'!A:G,1,FALSE)),"",VLOOKUP(A1502,'Cadastro-Estoque'!A:G,3,FALSE))</f>
        <v/>
      </c>
      <c r="I1502" s="209" t="str">
        <f>IF(A1502="","",INDEX(Boletim!F1511:F1620,IFERROR(MATCH(Saidas!A1502,'Cadastro-Estoque'!A1510:A1619,0)," ")))</f>
        <v/>
      </c>
    </row>
    <row r="1503" spans="5:9" ht="18.75" customHeight="1" x14ac:dyDescent="0.25">
      <c r="E1503" s="2" t="str">
        <f t="shared" si="26"/>
        <v/>
      </c>
      <c r="F1503" s="2" t="str">
        <f>IF(ISBLANK(A1503),"",IF(ISERROR(VLOOKUP(A1503,'Cadastro-Estoque'!A:G,1,FALSE)),"Produto não cadastrado",VLOOKUP(A1503,'Cadastro-Estoque'!A:G,4,FALSE)))</f>
        <v/>
      </c>
      <c r="G1503" s="2" t="str">
        <f>IF(ISBLANK(A1503),"",IF(ISERROR(VLOOKUP(A1503,'Cadastro-Estoque'!A:G,1,FALSE)),"Produto não cadastrado",VLOOKUP(A1503,'Cadastro-Estoque'!A:G,2,FALSE)))</f>
        <v/>
      </c>
      <c r="H1503" s="2" t="str">
        <f>IF(ISERROR(VLOOKUP(A1503,'Cadastro-Estoque'!A:G,1,FALSE)),"",VLOOKUP(A1503,'Cadastro-Estoque'!A:G,3,FALSE))</f>
        <v/>
      </c>
      <c r="I1503" s="209" t="str">
        <f>IF(A1503="","",INDEX(Boletim!F1512:F1621,IFERROR(MATCH(Saidas!A1503,'Cadastro-Estoque'!A1511:A1620,0)," ")))</f>
        <v/>
      </c>
    </row>
    <row r="1504" spans="5:9" ht="18.75" customHeight="1" x14ac:dyDescent="0.25">
      <c r="E1504" s="2" t="str">
        <f t="shared" si="26"/>
        <v/>
      </c>
      <c r="F1504" s="2" t="str">
        <f>IF(ISBLANK(A1504),"",IF(ISERROR(VLOOKUP(A1504,'Cadastro-Estoque'!A:G,1,FALSE)),"Produto não cadastrado",VLOOKUP(A1504,'Cadastro-Estoque'!A:G,4,FALSE)))</f>
        <v/>
      </c>
      <c r="G1504" s="2" t="str">
        <f>IF(ISBLANK(A1504),"",IF(ISERROR(VLOOKUP(A1504,'Cadastro-Estoque'!A:G,1,FALSE)),"Produto não cadastrado",VLOOKUP(A1504,'Cadastro-Estoque'!A:G,2,FALSE)))</f>
        <v/>
      </c>
      <c r="H1504" s="2" t="str">
        <f>IF(ISERROR(VLOOKUP(A1504,'Cadastro-Estoque'!A:G,1,FALSE)),"",VLOOKUP(A1504,'Cadastro-Estoque'!A:G,3,FALSE))</f>
        <v/>
      </c>
      <c r="I1504" s="209" t="str">
        <f>IF(A1504="","",INDEX(Boletim!F1513:F1622,IFERROR(MATCH(Saidas!A1504,'Cadastro-Estoque'!A1512:A1621,0)," ")))</f>
        <v/>
      </c>
    </row>
    <row r="1505" spans="5:9" ht="18.75" customHeight="1" x14ac:dyDescent="0.25">
      <c r="E1505" s="2" t="str">
        <f t="shared" si="26"/>
        <v/>
      </c>
      <c r="F1505" s="2" t="str">
        <f>IF(ISBLANK(A1505),"",IF(ISERROR(VLOOKUP(A1505,'Cadastro-Estoque'!A:G,1,FALSE)),"Produto não cadastrado",VLOOKUP(A1505,'Cadastro-Estoque'!A:G,4,FALSE)))</f>
        <v/>
      </c>
      <c r="G1505" s="2" t="str">
        <f>IF(ISBLANK(A1505),"",IF(ISERROR(VLOOKUP(A1505,'Cadastro-Estoque'!A:G,1,FALSE)),"Produto não cadastrado",VLOOKUP(A1505,'Cadastro-Estoque'!A:G,2,FALSE)))</f>
        <v/>
      </c>
      <c r="H1505" s="2" t="str">
        <f>IF(ISERROR(VLOOKUP(A1505,'Cadastro-Estoque'!A:G,1,FALSE)),"",VLOOKUP(A1505,'Cadastro-Estoque'!A:G,3,FALSE))</f>
        <v/>
      </c>
      <c r="I1505" s="209" t="str">
        <f>IF(A1505="","",INDEX(Boletim!F1514:F1623,IFERROR(MATCH(Saidas!A1505,'Cadastro-Estoque'!A1513:A1622,0)," ")))</f>
        <v/>
      </c>
    </row>
    <row r="1506" spans="5:9" ht="18.75" customHeight="1" x14ac:dyDescent="0.25">
      <c r="E1506" s="2" t="str">
        <f t="shared" si="26"/>
        <v/>
      </c>
      <c r="F1506" s="2" t="str">
        <f>IF(ISBLANK(A1506),"",IF(ISERROR(VLOOKUP(A1506,'Cadastro-Estoque'!A:G,1,FALSE)),"Produto não cadastrado",VLOOKUP(A1506,'Cadastro-Estoque'!A:G,4,FALSE)))</f>
        <v/>
      </c>
      <c r="G1506" s="2" t="str">
        <f>IF(ISBLANK(A1506),"",IF(ISERROR(VLOOKUP(A1506,'Cadastro-Estoque'!A:G,1,FALSE)),"Produto não cadastrado",VLOOKUP(A1506,'Cadastro-Estoque'!A:G,2,FALSE)))</f>
        <v/>
      </c>
      <c r="H1506" s="2" t="str">
        <f>IF(ISERROR(VLOOKUP(A1506,'Cadastro-Estoque'!A:G,1,FALSE)),"",VLOOKUP(A1506,'Cadastro-Estoque'!A:G,3,FALSE))</f>
        <v/>
      </c>
      <c r="I1506" s="209" t="str">
        <f>IF(A1506="","",INDEX(Boletim!F1515:F1624,IFERROR(MATCH(Saidas!A1506,'Cadastro-Estoque'!A1514:A1623,0)," ")))</f>
        <v/>
      </c>
    </row>
    <row r="1507" spans="5:9" ht="18.75" customHeight="1" x14ac:dyDescent="0.25">
      <c r="E1507" s="2" t="str">
        <f t="shared" si="26"/>
        <v/>
      </c>
      <c r="F1507" s="2" t="str">
        <f>IF(ISBLANK(A1507),"",IF(ISERROR(VLOOKUP(A1507,'Cadastro-Estoque'!A:G,1,FALSE)),"Produto não cadastrado",VLOOKUP(A1507,'Cadastro-Estoque'!A:G,4,FALSE)))</f>
        <v/>
      </c>
      <c r="G1507" s="2" t="str">
        <f>IF(ISBLANK(A1507),"",IF(ISERROR(VLOOKUP(A1507,'Cadastro-Estoque'!A:G,1,FALSE)),"Produto não cadastrado",VLOOKUP(A1507,'Cadastro-Estoque'!A:G,2,FALSE)))</f>
        <v/>
      </c>
      <c r="H1507" s="2" t="str">
        <f>IF(ISERROR(VLOOKUP(A1507,'Cadastro-Estoque'!A:G,1,FALSE)),"",VLOOKUP(A1507,'Cadastro-Estoque'!A:G,3,FALSE))</f>
        <v/>
      </c>
      <c r="I1507" s="209" t="str">
        <f>IF(A1507="","",INDEX(Boletim!F1516:F1625,IFERROR(MATCH(Saidas!A1507,'Cadastro-Estoque'!A1515:A1624,0)," ")))</f>
        <v/>
      </c>
    </row>
    <row r="1508" spans="5:9" ht="18.75" customHeight="1" x14ac:dyDescent="0.25">
      <c r="E1508" s="2" t="str">
        <f t="shared" si="26"/>
        <v/>
      </c>
      <c r="F1508" s="2" t="str">
        <f>IF(ISBLANK(A1508),"",IF(ISERROR(VLOOKUP(A1508,'Cadastro-Estoque'!A:G,1,FALSE)),"Produto não cadastrado",VLOOKUP(A1508,'Cadastro-Estoque'!A:G,4,FALSE)))</f>
        <v/>
      </c>
      <c r="G1508" s="2" t="str">
        <f>IF(ISBLANK(A1508),"",IF(ISERROR(VLOOKUP(A1508,'Cadastro-Estoque'!A:G,1,FALSE)),"Produto não cadastrado",VLOOKUP(A1508,'Cadastro-Estoque'!A:G,2,FALSE)))</f>
        <v/>
      </c>
      <c r="H1508" s="2" t="str">
        <f>IF(ISERROR(VLOOKUP(A1508,'Cadastro-Estoque'!A:G,1,FALSE)),"",VLOOKUP(A1508,'Cadastro-Estoque'!A:G,3,FALSE))</f>
        <v/>
      </c>
      <c r="I1508" s="209" t="str">
        <f>IF(A1508="","",INDEX(Boletim!F1517:F1626,IFERROR(MATCH(Saidas!A1508,'Cadastro-Estoque'!A1516:A1625,0)," ")))</f>
        <v/>
      </c>
    </row>
    <row r="1509" spans="5:9" ht="18.75" customHeight="1" x14ac:dyDescent="0.25">
      <c r="E1509" s="2" t="str">
        <f t="shared" si="26"/>
        <v/>
      </c>
      <c r="F1509" s="2" t="str">
        <f>IF(ISBLANK(A1509),"",IF(ISERROR(VLOOKUP(A1509,'Cadastro-Estoque'!A:G,1,FALSE)),"Produto não cadastrado",VLOOKUP(A1509,'Cadastro-Estoque'!A:G,4,FALSE)))</f>
        <v/>
      </c>
      <c r="G1509" s="2" t="str">
        <f>IF(ISBLANK(A1509),"",IF(ISERROR(VLOOKUP(A1509,'Cadastro-Estoque'!A:G,1,FALSE)),"Produto não cadastrado",VLOOKUP(A1509,'Cadastro-Estoque'!A:G,2,FALSE)))</f>
        <v/>
      </c>
      <c r="H1509" s="2" t="str">
        <f>IF(ISERROR(VLOOKUP(A1509,'Cadastro-Estoque'!A:G,1,FALSE)),"",VLOOKUP(A1509,'Cadastro-Estoque'!A:G,3,FALSE))</f>
        <v/>
      </c>
      <c r="I1509" s="209" t="str">
        <f>IF(A1509="","",INDEX(Boletim!F1518:F1627,IFERROR(MATCH(Saidas!A1509,'Cadastro-Estoque'!A1517:A1626,0)," ")))</f>
        <v/>
      </c>
    </row>
    <row r="1510" spans="5:9" ht="18.75" customHeight="1" x14ac:dyDescent="0.25">
      <c r="E1510" s="2" t="str">
        <f t="shared" si="26"/>
        <v/>
      </c>
      <c r="F1510" s="2" t="str">
        <f>IF(ISBLANK(A1510),"",IF(ISERROR(VLOOKUP(A1510,'Cadastro-Estoque'!A:G,1,FALSE)),"Produto não cadastrado",VLOOKUP(A1510,'Cadastro-Estoque'!A:G,4,FALSE)))</f>
        <v/>
      </c>
      <c r="G1510" s="2" t="str">
        <f>IF(ISBLANK(A1510),"",IF(ISERROR(VLOOKUP(A1510,'Cadastro-Estoque'!A:G,1,FALSE)),"Produto não cadastrado",VLOOKUP(A1510,'Cadastro-Estoque'!A:G,2,FALSE)))</f>
        <v/>
      </c>
      <c r="H1510" s="2" t="str">
        <f>IF(ISERROR(VLOOKUP(A1510,'Cadastro-Estoque'!A:G,1,FALSE)),"",VLOOKUP(A1510,'Cadastro-Estoque'!A:G,3,FALSE))</f>
        <v/>
      </c>
      <c r="I1510" s="209" t="str">
        <f>IF(A1510="","",INDEX(Boletim!F1519:F1628,IFERROR(MATCH(Saidas!A1510,'Cadastro-Estoque'!A1518:A1627,0)," ")))</f>
        <v/>
      </c>
    </row>
    <row r="1511" spans="5:9" ht="18.75" customHeight="1" x14ac:dyDescent="0.25">
      <c r="E1511" s="2" t="str">
        <f t="shared" si="26"/>
        <v/>
      </c>
      <c r="F1511" s="2" t="str">
        <f>IF(ISBLANK(A1511),"",IF(ISERROR(VLOOKUP(A1511,'Cadastro-Estoque'!A:G,1,FALSE)),"Produto não cadastrado",VLOOKUP(A1511,'Cadastro-Estoque'!A:G,4,FALSE)))</f>
        <v/>
      </c>
      <c r="G1511" s="2" t="str">
        <f>IF(ISBLANK(A1511),"",IF(ISERROR(VLOOKUP(A1511,'Cadastro-Estoque'!A:G,1,FALSE)),"Produto não cadastrado",VLOOKUP(A1511,'Cadastro-Estoque'!A:G,2,FALSE)))</f>
        <v/>
      </c>
      <c r="H1511" s="2" t="str">
        <f>IF(ISERROR(VLOOKUP(A1511,'Cadastro-Estoque'!A:G,1,FALSE)),"",VLOOKUP(A1511,'Cadastro-Estoque'!A:G,3,FALSE))</f>
        <v/>
      </c>
      <c r="I1511" s="209" t="str">
        <f>IF(A1511="","",INDEX(Boletim!F1520:F1629,IFERROR(MATCH(Saidas!A1511,'Cadastro-Estoque'!A1519:A1628,0)," ")))</f>
        <v/>
      </c>
    </row>
    <row r="1512" spans="5:9" ht="18.75" customHeight="1" x14ac:dyDescent="0.25">
      <c r="E1512" s="2" t="str">
        <f t="shared" si="26"/>
        <v/>
      </c>
      <c r="F1512" s="2" t="str">
        <f>IF(ISBLANK(A1512),"",IF(ISERROR(VLOOKUP(A1512,'Cadastro-Estoque'!A:G,1,FALSE)),"Produto não cadastrado",VLOOKUP(A1512,'Cadastro-Estoque'!A:G,4,FALSE)))</f>
        <v/>
      </c>
      <c r="G1512" s="2" t="str">
        <f>IF(ISBLANK(A1512),"",IF(ISERROR(VLOOKUP(A1512,'Cadastro-Estoque'!A:G,1,FALSE)),"Produto não cadastrado",VLOOKUP(A1512,'Cadastro-Estoque'!A:G,2,FALSE)))</f>
        <v/>
      </c>
      <c r="H1512" s="2" t="str">
        <f>IF(ISERROR(VLOOKUP(A1512,'Cadastro-Estoque'!A:G,1,FALSE)),"",VLOOKUP(A1512,'Cadastro-Estoque'!A:G,3,FALSE))</f>
        <v/>
      </c>
      <c r="I1512" s="209" t="str">
        <f>IF(A1512="","",INDEX(Boletim!F1521:F1630,IFERROR(MATCH(Saidas!A1512,'Cadastro-Estoque'!A1520:A1629,0)," ")))</f>
        <v/>
      </c>
    </row>
    <row r="1513" spans="5:9" ht="18.75" customHeight="1" x14ac:dyDescent="0.25">
      <c r="E1513" s="2" t="str">
        <f t="shared" si="26"/>
        <v/>
      </c>
      <c r="F1513" s="2" t="str">
        <f>IF(ISBLANK(A1513),"",IF(ISERROR(VLOOKUP(A1513,'Cadastro-Estoque'!A:G,1,FALSE)),"Produto não cadastrado",VLOOKUP(A1513,'Cadastro-Estoque'!A:G,4,FALSE)))</f>
        <v/>
      </c>
      <c r="G1513" s="2" t="str">
        <f>IF(ISBLANK(A1513),"",IF(ISERROR(VLOOKUP(A1513,'Cadastro-Estoque'!A:G,1,FALSE)),"Produto não cadastrado",VLOOKUP(A1513,'Cadastro-Estoque'!A:G,2,FALSE)))</f>
        <v/>
      </c>
      <c r="H1513" s="2" t="str">
        <f>IF(ISERROR(VLOOKUP(A1513,'Cadastro-Estoque'!A:G,1,FALSE)),"",VLOOKUP(A1513,'Cadastro-Estoque'!A:G,3,FALSE))</f>
        <v/>
      </c>
      <c r="I1513" s="209" t="str">
        <f>IF(A1513="","",INDEX(Boletim!F1522:F1631,IFERROR(MATCH(Saidas!A1513,'Cadastro-Estoque'!A1521:A1630,0)," ")))</f>
        <v/>
      </c>
    </row>
    <row r="1514" spans="5:9" ht="18.75" customHeight="1" x14ac:dyDescent="0.25">
      <c r="E1514" s="2" t="str">
        <f t="shared" si="26"/>
        <v/>
      </c>
      <c r="F1514" s="2" t="str">
        <f>IF(ISBLANK(A1514),"",IF(ISERROR(VLOOKUP(A1514,'Cadastro-Estoque'!A:G,1,FALSE)),"Produto não cadastrado",VLOOKUP(A1514,'Cadastro-Estoque'!A:G,4,FALSE)))</f>
        <v/>
      </c>
      <c r="G1514" s="2" t="str">
        <f>IF(ISBLANK(A1514),"",IF(ISERROR(VLOOKUP(A1514,'Cadastro-Estoque'!A:G,1,FALSE)),"Produto não cadastrado",VLOOKUP(A1514,'Cadastro-Estoque'!A:G,2,FALSE)))</f>
        <v/>
      </c>
      <c r="H1514" s="2" t="str">
        <f>IF(ISERROR(VLOOKUP(A1514,'Cadastro-Estoque'!A:G,1,FALSE)),"",VLOOKUP(A1514,'Cadastro-Estoque'!A:G,3,FALSE))</f>
        <v/>
      </c>
      <c r="I1514" s="209" t="str">
        <f>IF(A1514="","",INDEX(Boletim!F1523:F1632,IFERROR(MATCH(Saidas!A1514,'Cadastro-Estoque'!A1522:A1631,0)," ")))</f>
        <v/>
      </c>
    </row>
    <row r="1515" spans="5:9" ht="18.75" customHeight="1" x14ac:dyDescent="0.25">
      <c r="E1515" s="2" t="str">
        <f t="shared" si="26"/>
        <v/>
      </c>
      <c r="F1515" s="2" t="str">
        <f>IF(ISBLANK(A1515),"",IF(ISERROR(VLOOKUP(A1515,'Cadastro-Estoque'!A:G,1,FALSE)),"Produto não cadastrado",VLOOKUP(A1515,'Cadastro-Estoque'!A:G,4,FALSE)))</f>
        <v/>
      </c>
      <c r="G1515" s="2" t="str">
        <f>IF(ISBLANK(A1515),"",IF(ISERROR(VLOOKUP(A1515,'Cadastro-Estoque'!A:G,1,FALSE)),"Produto não cadastrado",VLOOKUP(A1515,'Cadastro-Estoque'!A:G,2,FALSE)))</f>
        <v/>
      </c>
      <c r="H1515" s="2" t="str">
        <f>IF(ISERROR(VLOOKUP(A1515,'Cadastro-Estoque'!A:G,1,FALSE)),"",VLOOKUP(A1515,'Cadastro-Estoque'!A:G,3,FALSE))</f>
        <v/>
      </c>
      <c r="I1515" s="209" t="str">
        <f>IF(A1515="","",INDEX(Boletim!F1524:F1633,IFERROR(MATCH(Saidas!A1515,'Cadastro-Estoque'!A1523:A1632,0)," ")))</f>
        <v/>
      </c>
    </row>
    <row r="1516" spans="5:9" ht="18.75" customHeight="1" x14ac:dyDescent="0.25">
      <c r="E1516" s="2" t="str">
        <f t="shared" si="26"/>
        <v/>
      </c>
      <c r="F1516" s="2" t="str">
        <f>IF(ISBLANK(A1516),"",IF(ISERROR(VLOOKUP(A1516,'Cadastro-Estoque'!A:G,1,FALSE)),"Produto não cadastrado",VLOOKUP(A1516,'Cadastro-Estoque'!A:G,4,FALSE)))</f>
        <v/>
      </c>
      <c r="G1516" s="2" t="str">
        <f>IF(ISBLANK(A1516),"",IF(ISERROR(VLOOKUP(A1516,'Cadastro-Estoque'!A:G,1,FALSE)),"Produto não cadastrado",VLOOKUP(A1516,'Cadastro-Estoque'!A:G,2,FALSE)))</f>
        <v/>
      </c>
      <c r="H1516" s="2" t="str">
        <f>IF(ISERROR(VLOOKUP(A1516,'Cadastro-Estoque'!A:G,1,FALSE)),"",VLOOKUP(A1516,'Cadastro-Estoque'!A:G,3,FALSE))</f>
        <v/>
      </c>
      <c r="I1516" s="209" t="str">
        <f>IF(A1516="","",INDEX(Boletim!F1525:F1634,IFERROR(MATCH(Saidas!A1516,'Cadastro-Estoque'!A1524:A1633,0)," ")))</f>
        <v/>
      </c>
    </row>
    <row r="1517" spans="5:9" ht="18.75" customHeight="1" x14ac:dyDescent="0.25">
      <c r="E1517" s="2" t="str">
        <f t="shared" si="26"/>
        <v/>
      </c>
      <c r="F1517" s="2" t="str">
        <f>IF(ISBLANK(A1517),"",IF(ISERROR(VLOOKUP(A1517,'Cadastro-Estoque'!A:G,1,FALSE)),"Produto não cadastrado",VLOOKUP(A1517,'Cadastro-Estoque'!A:G,4,FALSE)))</f>
        <v/>
      </c>
      <c r="G1517" s="2" t="str">
        <f>IF(ISBLANK(A1517),"",IF(ISERROR(VLOOKUP(A1517,'Cadastro-Estoque'!A:G,1,FALSE)),"Produto não cadastrado",VLOOKUP(A1517,'Cadastro-Estoque'!A:G,2,FALSE)))</f>
        <v/>
      </c>
      <c r="H1517" s="2" t="str">
        <f>IF(ISERROR(VLOOKUP(A1517,'Cadastro-Estoque'!A:G,1,FALSE)),"",VLOOKUP(A1517,'Cadastro-Estoque'!A:G,3,FALSE))</f>
        <v/>
      </c>
      <c r="I1517" s="209" t="str">
        <f>IF(A1517="","",INDEX(Boletim!F1526:F1635,IFERROR(MATCH(Saidas!A1517,'Cadastro-Estoque'!A1525:A1634,0)," ")))</f>
        <v/>
      </c>
    </row>
    <row r="1518" spans="5:9" ht="18.75" customHeight="1" x14ac:dyDescent="0.25">
      <c r="E1518" s="2" t="str">
        <f t="shared" si="26"/>
        <v/>
      </c>
      <c r="F1518" s="2" t="str">
        <f>IF(ISBLANK(A1518),"",IF(ISERROR(VLOOKUP(A1518,'Cadastro-Estoque'!A:G,1,FALSE)),"Produto não cadastrado",VLOOKUP(A1518,'Cadastro-Estoque'!A:G,4,FALSE)))</f>
        <v/>
      </c>
      <c r="G1518" s="2" t="str">
        <f>IF(ISBLANK(A1518),"",IF(ISERROR(VLOOKUP(A1518,'Cadastro-Estoque'!A:G,1,FALSE)),"Produto não cadastrado",VLOOKUP(A1518,'Cadastro-Estoque'!A:G,2,FALSE)))</f>
        <v/>
      </c>
      <c r="H1518" s="2" t="str">
        <f>IF(ISERROR(VLOOKUP(A1518,'Cadastro-Estoque'!A:G,1,FALSE)),"",VLOOKUP(A1518,'Cadastro-Estoque'!A:G,3,FALSE))</f>
        <v/>
      </c>
      <c r="I1518" s="209" t="str">
        <f>IF(A1518="","",INDEX(Boletim!F1527:F1636,IFERROR(MATCH(Saidas!A1518,'Cadastro-Estoque'!A1526:A1635,0)," ")))</f>
        <v/>
      </c>
    </row>
    <row r="1519" spans="5:9" ht="18.75" customHeight="1" x14ac:dyDescent="0.25">
      <c r="E1519" s="2" t="str">
        <f t="shared" si="26"/>
        <v/>
      </c>
      <c r="F1519" s="2" t="str">
        <f>IF(ISBLANK(A1519),"",IF(ISERROR(VLOOKUP(A1519,'Cadastro-Estoque'!A:G,1,FALSE)),"Produto não cadastrado",VLOOKUP(A1519,'Cadastro-Estoque'!A:G,4,FALSE)))</f>
        <v/>
      </c>
      <c r="G1519" s="2" t="str">
        <f>IF(ISBLANK(A1519),"",IF(ISERROR(VLOOKUP(A1519,'Cadastro-Estoque'!A:G,1,FALSE)),"Produto não cadastrado",VLOOKUP(A1519,'Cadastro-Estoque'!A:G,2,FALSE)))</f>
        <v/>
      </c>
      <c r="H1519" s="2" t="str">
        <f>IF(ISERROR(VLOOKUP(A1519,'Cadastro-Estoque'!A:G,1,FALSE)),"",VLOOKUP(A1519,'Cadastro-Estoque'!A:G,3,FALSE))</f>
        <v/>
      </c>
      <c r="I1519" s="209" t="str">
        <f>IF(A1519="","",INDEX(Boletim!F1528:F1637,IFERROR(MATCH(Saidas!A1519,'Cadastro-Estoque'!A1527:A1636,0)," ")))</f>
        <v/>
      </c>
    </row>
    <row r="1520" spans="5:9" ht="18.75" customHeight="1" x14ac:dyDescent="0.25">
      <c r="E1520" s="2" t="str">
        <f t="shared" si="26"/>
        <v/>
      </c>
      <c r="F1520" s="2" t="str">
        <f>IF(ISBLANK(A1520),"",IF(ISERROR(VLOOKUP(A1520,'Cadastro-Estoque'!A:G,1,FALSE)),"Produto não cadastrado",VLOOKUP(A1520,'Cadastro-Estoque'!A:G,4,FALSE)))</f>
        <v/>
      </c>
      <c r="G1520" s="2" t="str">
        <f>IF(ISBLANK(A1520),"",IF(ISERROR(VLOOKUP(A1520,'Cadastro-Estoque'!A:G,1,FALSE)),"Produto não cadastrado",VLOOKUP(A1520,'Cadastro-Estoque'!A:G,2,FALSE)))</f>
        <v/>
      </c>
      <c r="H1520" s="2" t="str">
        <f>IF(ISERROR(VLOOKUP(A1520,'Cadastro-Estoque'!A:G,1,FALSE)),"",VLOOKUP(A1520,'Cadastro-Estoque'!A:G,3,FALSE))</f>
        <v/>
      </c>
      <c r="I1520" s="209" t="str">
        <f>IF(A1520="","",INDEX(Boletim!F1529:F1638,IFERROR(MATCH(Saidas!A1520,'Cadastro-Estoque'!A1528:A1637,0)," ")))</f>
        <v/>
      </c>
    </row>
    <row r="1521" spans="5:9" ht="18.75" customHeight="1" x14ac:dyDescent="0.25">
      <c r="E1521" s="2" t="str">
        <f t="shared" si="26"/>
        <v/>
      </c>
      <c r="F1521" s="2" t="str">
        <f>IF(ISBLANK(A1521),"",IF(ISERROR(VLOOKUP(A1521,'Cadastro-Estoque'!A:G,1,FALSE)),"Produto não cadastrado",VLOOKUP(A1521,'Cadastro-Estoque'!A:G,4,FALSE)))</f>
        <v/>
      </c>
      <c r="G1521" s="2" t="str">
        <f>IF(ISBLANK(A1521),"",IF(ISERROR(VLOOKUP(A1521,'Cadastro-Estoque'!A:G,1,FALSE)),"Produto não cadastrado",VLOOKUP(A1521,'Cadastro-Estoque'!A:G,2,FALSE)))</f>
        <v/>
      </c>
      <c r="H1521" s="2" t="str">
        <f>IF(ISERROR(VLOOKUP(A1521,'Cadastro-Estoque'!A:G,1,FALSE)),"",VLOOKUP(A1521,'Cadastro-Estoque'!A:G,3,FALSE))</f>
        <v/>
      </c>
      <c r="I1521" s="209" t="str">
        <f>IF(A1521="","",INDEX(Boletim!F1530:F1639,IFERROR(MATCH(Saidas!A1521,'Cadastro-Estoque'!A1529:A1638,0)," ")))</f>
        <v/>
      </c>
    </row>
    <row r="1522" spans="5:9" ht="18.75" customHeight="1" x14ac:dyDescent="0.25">
      <c r="E1522" s="2" t="str">
        <f t="shared" si="26"/>
        <v/>
      </c>
      <c r="F1522" s="2" t="str">
        <f>IF(ISBLANK(A1522),"",IF(ISERROR(VLOOKUP(A1522,'Cadastro-Estoque'!A:G,1,FALSE)),"Produto não cadastrado",VLOOKUP(A1522,'Cadastro-Estoque'!A:G,4,FALSE)))</f>
        <v/>
      </c>
      <c r="G1522" s="2" t="str">
        <f>IF(ISBLANK(A1522),"",IF(ISERROR(VLOOKUP(A1522,'Cadastro-Estoque'!A:G,1,FALSE)),"Produto não cadastrado",VLOOKUP(A1522,'Cadastro-Estoque'!A:G,2,FALSE)))</f>
        <v/>
      </c>
      <c r="H1522" s="2" t="str">
        <f>IF(ISERROR(VLOOKUP(A1522,'Cadastro-Estoque'!A:G,1,FALSE)),"",VLOOKUP(A1522,'Cadastro-Estoque'!A:G,3,FALSE))</f>
        <v/>
      </c>
      <c r="I1522" s="209" t="str">
        <f>IF(A1522="","",INDEX(Boletim!F1531:F1640,IFERROR(MATCH(Saidas!A1522,'Cadastro-Estoque'!A1530:A1639,0)," ")))</f>
        <v/>
      </c>
    </row>
    <row r="1523" spans="5:9" ht="18.75" customHeight="1" x14ac:dyDescent="0.25">
      <c r="E1523" s="2" t="str">
        <f t="shared" si="26"/>
        <v/>
      </c>
      <c r="F1523" s="2" t="str">
        <f>IF(ISBLANK(A1523),"",IF(ISERROR(VLOOKUP(A1523,'Cadastro-Estoque'!A:G,1,FALSE)),"Produto não cadastrado",VLOOKUP(A1523,'Cadastro-Estoque'!A:G,4,FALSE)))</f>
        <v/>
      </c>
      <c r="G1523" s="2" t="str">
        <f>IF(ISBLANK(A1523),"",IF(ISERROR(VLOOKUP(A1523,'Cadastro-Estoque'!A:G,1,FALSE)),"Produto não cadastrado",VLOOKUP(A1523,'Cadastro-Estoque'!A:G,2,FALSE)))</f>
        <v/>
      </c>
      <c r="H1523" s="2" t="str">
        <f>IF(ISERROR(VLOOKUP(A1523,'Cadastro-Estoque'!A:G,1,FALSE)),"",VLOOKUP(A1523,'Cadastro-Estoque'!A:G,3,FALSE))</f>
        <v/>
      </c>
      <c r="I1523" s="209" t="str">
        <f>IF(A1523="","",INDEX(Boletim!F1532:F1641,IFERROR(MATCH(Saidas!A1523,'Cadastro-Estoque'!A1531:A1640,0)," ")))</f>
        <v/>
      </c>
    </row>
    <row r="1524" spans="5:9" ht="18.75" customHeight="1" x14ac:dyDescent="0.25">
      <c r="E1524" s="2" t="str">
        <f t="shared" si="26"/>
        <v/>
      </c>
      <c r="F1524" s="2" t="str">
        <f>IF(ISBLANK(A1524),"",IF(ISERROR(VLOOKUP(A1524,'Cadastro-Estoque'!A:G,1,FALSE)),"Produto não cadastrado",VLOOKUP(A1524,'Cadastro-Estoque'!A:G,4,FALSE)))</f>
        <v/>
      </c>
      <c r="G1524" s="2" t="str">
        <f>IF(ISBLANK(A1524),"",IF(ISERROR(VLOOKUP(A1524,'Cadastro-Estoque'!A:G,1,FALSE)),"Produto não cadastrado",VLOOKUP(A1524,'Cadastro-Estoque'!A:G,2,FALSE)))</f>
        <v/>
      </c>
      <c r="H1524" s="2" t="str">
        <f>IF(ISERROR(VLOOKUP(A1524,'Cadastro-Estoque'!A:G,1,FALSE)),"",VLOOKUP(A1524,'Cadastro-Estoque'!A:G,3,FALSE))</f>
        <v/>
      </c>
      <c r="I1524" s="209" t="str">
        <f>IF(A1524="","",INDEX(Boletim!F1533:F1642,IFERROR(MATCH(Saidas!A1524,'Cadastro-Estoque'!A1532:A1641,0)," ")))</f>
        <v/>
      </c>
    </row>
    <row r="1525" spans="5:9" ht="18.75" customHeight="1" x14ac:dyDescent="0.25">
      <c r="E1525" s="2" t="str">
        <f t="shared" si="26"/>
        <v/>
      </c>
      <c r="F1525" s="2" t="str">
        <f>IF(ISBLANK(A1525),"",IF(ISERROR(VLOOKUP(A1525,'Cadastro-Estoque'!A:G,1,FALSE)),"Produto não cadastrado",VLOOKUP(A1525,'Cadastro-Estoque'!A:G,4,FALSE)))</f>
        <v/>
      </c>
      <c r="G1525" s="2" t="str">
        <f>IF(ISBLANK(A1525),"",IF(ISERROR(VLOOKUP(A1525,'Cadastro-Estoque'!A:G,1,FALSE)),"Produto não cadastrado",VLOOKUP(A1525,'Cadastro-Estoque'!A:G,2,FALSE)))</f>
        <v/>
      </c>
      <c r="H1525" s="2" t="str">
        <f>IF(ISERROR(VLOOKUP(A1525,'Cadastro-Estoque'!A:G,1,FALSE)),"",VLOOKUP(A1525,'Cadastro-Estoque'!A:G,3,FALSE))</f>
        <v/>
      </c>
      <c r="I1525" s="209" t="str">
        <f>IF(A1525="","",INDEX(Boletim!F1534:F1643,IFERROR(MATCH(Saidas!A1525,'Cadastro-Estoque'!A1533:A1642,0)," ")))</f>
        <v/>
      </c>
    </row>
    <row r="1526" spans="5:9" ht="18.75" customHeight="1" x14ac:dyDescent="0.25">
      <c r="E1526" s="2" t="str">
        <f t="shared" si="26"/>
        <v/>
      </c>
      <c r="F1526" s="2" t="str">
        <f>IF(ISBLANK(A1526),"",IF(ISERROR(VLOOKUP(A1526,'Cadastro-Estoque'!A:G,1,FALSE)),"Produto não cadastrado",VLOOKUP(A1526,'Cadastro-Estoque'!A:G,4,FALSE)))</f>
        <v/>
      </c>
      <c r="G1526" s="2" t="str">
        <f>IF(ISBLANK(A1526),"",IF(ISERROR(VLOOKUP(A1526,'Cadastro-Estoque'!A:G,1,FALSE)),"Produto não cadastrado",VLOOKUP(A1526,'Cadastro-Estoque'!A:G,2,FALSE)))</f>
        <v/>
      </c>
      <c r="H1526" s="2" t="str">
        <f>IF(ISERROR(VLOOKUP(A1526,'Cadastro-Estoque'!A:G,1,FALSE)),"",VLOOKUP(A1526,'Cadastro-Estoque'!A:G,3,FALSE))</f>
        <v/>
      </c>
      <c r="I1526" s="209" t="str">
        <f>IF(A1526="","",INDEX(Boletim!F1535:F1644,IFERROR(MATCH(Saidas!A1526,'Cadastro-Estoque'!A1534:A1643,0)," ")))</f>
        <v/>
      </c>
    </row>
    <row r="1527" spans="5:9" ht="18.75" customHeight="1" x14ac:dyDescent="0.25">
      <c r="E1527" s="2" t="str">
        <f t="shared" si="26"/>
        <v/>
      </c>
      <c r="F1527" s="2" t="str">
        <f>IF(ISBLANK(A1527),"",IF(ISERROR(VLOOKUP(A1527,'Cadastro-Estoque'!A:G,1,FALSE)),"Produto não cadastrado",VLOOKUP(A1527,'Cadastro-Estoque'!A:G,4,FALSE)))</f>
        <v/>
      </c>
      <c r="G1527" s="2" t="str">
        <f>IF(ISBLANK(A1527),"",IF(ISERROR(VLOOKUP(A1527,'Cadastro-Estoque'!A:G,1,FALSE)),"Produto não cadastrado",VLOOKUP(A1527,'Cadastro-Estoque'!A:G,2,FALSE)))</f>
        <v/>
      </c>
      <c r="H1527" s="2" t="str">
        <f>IF(ISERROR(VLOOKUP(A1527,'Cadastro-Estoque'!A:G,1,FALSE)),"",VLOOKUP(A1527,'Cadastro-Estoque'!A:G,3,FALSE))</f>
        <v/>
      </c>
      <c r="I1527" s="209" t="str">
        <f>IF(A1527="","",INDEX(Boletim!F1536:F1645,IFERROR(MATCH(Saidas!A1527,'Cadastro-Estoque'!A1535:A1644,0)," ")))</f>
        <v/>
      </c>
    </row>
    <row r="1528" spans="5:9" ht="18.75" customHeight="1" x14ac:dyDescent="0.25">
      <c r="E1528" s="2" t="str">
        <f t="shared" si="26"/>
        <v/>
      </c>
      <c r="F1528" s="2" t="str">
        <f>IF(ISBLANK(A1528),"",IF(ISERROR(VLOOKUP(A1528,'Cadastro-Estoque'!A:G,1,FALSE)),"Produto não cadastrado",VLOOKUP(A1528,'Cadastro-Estoque'!A:G,4,FALSE)))</f>
        <v/>
      </c>
      <c r="G1528" s="2" t="str">
        <f>IF(ISBLANK(A1528),"",IF(ISERROR(VLOOKUP(A1528,'Cadastro-Estoque'!A:G,1,FALSE)),"Produto não cadastrado",VLOOKUP(A1528,'Cadastro-Estoque'!A:G,2,FALSE)))</f>
        <v/>
      </c>
      <c r="H1528" s="2" t="str">
        <f>IF(ISERROR(VLOOKUP(A1528,'Cadastro-Estoque'!A:G,1,FALSE)),"",VLOOKUP(A1528,'Cadastro-Estoque'!A:G,3,FALSE))</f>
        <v/>
      </c>
      <c r="I1528" s="209" t="str">
        <f>IF(A1528="","",INDEX(Boletim!F1537:F1646,IFERROR(MATCH(Saidas!A1528,'Cadastro-Estoque'!A1536:A1645,0)," ")))</f>
        <v/>
      </c>
    </row>
    <row r="1529" spans="5:9" ht="18.75" customHeight="1" x14ac:dyDescent="0.25">
      <c r="E1529" s="2" t="str">
        <f t="shared" si="26"/>
        <v/>
      </c>
      <c r="F1529" s="2" t="str">
        <f>IF(ISBLANK(A1529),"",IF(ISERROR(VLOOKUP(A1529,'Cadastro-Estoque'!A:G,1,FALSE)),"Produto não cadastrado",VLOOKUP(A1529,'Cadastro-Estoque'!A:G,4,FALSE)))</f>
        <v/>
      </c>
      <c r="G1529" s="2" t="str">
        <f>IF(ISBLANK(A1529),"",IF(ISERROR(VLOOKUP(A1529,'Cadastro-Estoque'!A:G,1,FALSE)),"Produto não cadastrado",VLOOKUP(A1529,'Cadastro-Estoque'!A:G,2,FALSE)))</f>
        <v/>
      </c>
      <c r="H1529" s="2" t="str">
        <f>IF(ISERROR(VLOOKUP(A1529,'Cadastro-Estoque'!A:G,1,FALSE)),"",VLOOKUP(A1529,'Cadastro-Estoque'!A:G,3,FALSE))</f>
        <v/>
      </c>
      <c r="I1529" s="209" t="str">
        <f>IF(A1529="","",INDEX(Boletim!F1538:F1647,IFERROR(MATCH(Saidas!A1529,'Cadastro-Estoque'!A1537:A1646,0)," ")))</f>
        <v/>
      </c>
    </row>
    <row r="1530" spans="5:9" ht="18.75" customHeight="1" x14ac:dyDescent="0.25">
      <c r="E1530" s="2" t="str">
        <f t="shared" si="26"/>
        <v/>
      </c>
      <c r="F1530" s="2" t="str">
        <f>IF(ISBLANK(A1530),"",IF(ISERROR(VLOOKUP(A1530,'Cadastro-Estoque'!A:G,1,FALSE)),"Produto não cadastrado",VLOOKUP(A1530,'Cadastro-Estoque'!A:G,4,FALSE)))</f>
        <v/>
      </c>
      <c r="G1530" s="2" t="str">
        <f>IF(ISBLANK(A1530),"",IF(ISERROR(VLOOKUP(A1530,'Cadastro-Estoque'!A:G,1,FALSE)),"Produto não cadastrado",VLOOKUP(A1530,'Cadastro-Estoque'!A:G,2,FALSE)))</f>
        <v/>
      </c>
      <c r="H1530" s="2" t="str">
        <f>IF(ISERROR(VLOOKUP(A1530,'Cadastro-Estoque'!A:G,1,FALSE)),"",VLOOKUP(A1530,'Cadastro-Estoque'!A:G,3,FALSE))</f>
        <v/>
      </c>
      <c r="I1530" s="209" t="str">
        <f>IF(A1530="","",INDEX(Boletim!F1539:F1648,IFERROR(MATCH(Saidas!A1530,'Cadastro-Estoque'!A1538:A1647,0)," ")))</f>
        <v/>
      </c>
    </row>
    <row r="1531" spans="5:9" ht="18.75" customHeight="1" x14ac:dyDescent="0.25">
      <c r="E1531" s="2" t="str">
        <f t="shared" si="26"/>
        <v/>
      </c>
      <c r="F1531" s="2" t="str">
        <f>IF(ISBLANK(A1531),"",IF(ISERROR(VLOOKUP(A1531,'Cadastro-Estoque'!A:G,1,FALSE)),"Produto não cadastrado",VLOOKUP(A1531,'Cadastro-Estoque'!A:G,4,FALSE)))</f>
        <v/>
      </c>
      <c r="G1531" s="2" t="str">
        <f>IF(ISBLANK(A1531),"",IF(ISERROR(VLOOKUP(A1531,'Cadastro-Estoque'!A:G,1,FALSE)),"Produto não cadastrado",VLOOKUP(A1531,'Cadastro-Estoque'!A:G,2,FALSE)))</f>
        <v/>
      </c>
      <c r="H1531" s="2" t="str">
        <f>IF(ISERROR(VLOOKUP(A1531,'Cadastro-Estoque'!A:G,1,FALSE)),"",VLOOKUP(A1531,'Cadastro-Estoque'!A:G,3,FALSE))</f>
        <v/>
      </c>
      <c r="I1531" s="209" t="str">
        <f>IF(A1531="","",INDEX(Boletim!F1540:F1649,IFERROR(MATCH(Saidas!A1531,'Cadastro-Estoque'!A1539:A1648,0)," ")))</f>
        <v/>
      </c>
    </row>
    <row r="1532" spans="5:9" ht="18.75" customHeight="1" x14ac:dyDescent="0.25">
      <c r="E1532" s="2" t="str">
        <f t="shared" si="26"/>
        <v/>
      </c>
      <c r="F1532" s="2" t="str">
        <f>IF(ISBLANK(A1532),"",IF(ISERROR(VLOOKUP(A1532,'Cadastro-Estoque'!A:G,1,FALSE)),"Produto não cadastrado",VLOOKUP(A1532,'Cadastro-Estoque'!A:G,4,FALSE)))</f>
        <v/>
      </c>
      <c r="G1532" s="2" t="str">
        <f>IF(ISBLANK(A1532),"",IF(ISERROR(VLOOKUP(A1532,'Cadastro-Estoque'!A:G,1,FALSE)),"Produto não cadastrado",VLOOKUP(A1532,'Cadastro-Estoque'!A:G,2,FALSE)))</f>
        <v/>
      </c>
      <c r="H1532" s="2" t="str">
        <f>IF(ISERROR(VLOOKUP(A1532,'Cadastro-Estoque'!A:G,1,FALSE)),"",VLOOKUP(A1532,'Cadastro-Estoque'!A:G,3,FALSE))</f>
        <v/>
      </c>
      <c r="I1532" s="209" t="str">
        <f>IF(A1532="","",INDEX(Boletim!F1541:F1650,IFERROR(MATCH(Saidas!A1532,'Cadastro-Estoque'!A1540:A1649,0)," ")))</f>
        <v/>
      </c>
    </row>
    <row r="1533" spans="5:9" ht="18.75" customHeight="1" x14ac:dyDescent="0.25">
      <c r="E1533" s="2" t="str">
        <f t="shared" si="26"/>
        <v/>
      </c>
      <c r="F1533" s="2" t="str">
        <f>IF(ISBLANK(A1533),"",IF(ISERROR(VLOOKUP(A1533,'Cadastro-Estoque'!A:G,1,FALSE)),"Produto não cadastrado",VLOOKUP(A1533,'Cadastro-Estoque'!A:G,4,FALSE)))</f>
        <v/>
      </c>
      <c r="G1533" s="2" t="str">
        <f>IF(ISBLANK(A1533),"",IF(ISERROR(VLOOKUP(A1533,'Cadastro-Estoque'!A:G,1,FALSE)),"Produto não cadastrado",VLOOKUP(A1533,'Cadastro-Estoque'!A:G,2,FALSE)))</f>
        <v/>
      </c>
      <c r="H1533" s="2" t="str">
        <f>IF(ISERROR(VLOOKUP(A1533,'Cadastro-Estoque'!A:G,1,FALSE)),"",VLOOKUP(A1533,'Cadastro-Estoque'!A:G,3,FALSE))</f>
        <v/>
      </c>
      <c r="I1533" s="209" t="str">
        <f>IF(A1533="","",INDEX(Boletim!F1542:F1651,IFERROR(MATCH(Saidas!A1533,'Cadastro-Estoque'!A1541:A1650,0)," ")))</f>
        <v/>
      </c>
    </row>
    <row r="1534" spans="5:9" ht="18.75" customHeight="1" x14ac:dyDescent="0.25">
      <c r="E1534" s="2" t="str">
        <f t="shared" si="26"/>
        <v/>
      </c>
      <c r="F1534" s="2" t="str">
        <f>IF(ISBLANK(A1534),"",IF(ISERROR(VLOOKUP(A1534,'Cadastro-Estoque'!A:G,1,FALSE)),"Produto não cadastrado",VLOOKUP(A1534,'Cadastro-Estoque'!A:G,4,FALSE)))</f>
        <v/>
      </c>
      <c r="G1534" s="2" t="str">
        <f>IF(ISBLANK(A1534),"",IF(ISERROR(VLOOKUP(A1534,'Cadastro-Estoque'!A:G,1,FALSE)),"Produto não cadastrado",VLOOKUP(A1534,'Cadastro-Estoque'!A:G,2,FALSE)))</f>
        <v/>
      </c>
      <c r="H1534" s="2" t="str">
        <f>IF(ISERROR(VLOOKUP(A1534,'Cadastro-Estoque'!A:G,1,FALSE)),"",VLOOKUP(A1534,'Cadastro-Estoque'!A:G,3,FALSE))</f>
        <v/>
      </c>
      <c r="I1534" s="209" t="str">
        <f>IF(A1534="","",INDEX(Boletim!F1543:F1652,IFERROR(MATCH(Saidas!A1534,'Cadastro-Estoque'!A1542:A1651,0)," ")))</f>
        <v/>
      </c>
    </row>
    <row r="1535" spans="5:9" ht="18.75" customHeight="1" x14ac:dyDescent="0.25">
      <c r="E1535" s="2" t="str">
        <f t="shared" si="26"/>
        <v/>
      </c>
      <c r="F1535" s="2" t="str">
        <f>IF(ISBLANK(A1535),"",IF(ISERROR(VLOOKUP(A1535,'Cadastro-Estoque'!A:G,1,FALSE)),"Produto não cadastrado",VLOOKUP(A1535,'Cadastro-Estoque'!A:G,4,FALSE)))</f>
        <v/>
      </c>
      <c r="G1535" s="2" t="str">
        <f>IF(ISBLANK(A1535),"",IF(ISERROR(VLOOKUP(A1535,'Cadastro-Estoque'!A:G,1,FALSE)),"Produto não cadastrado",VLOOKUP(A1535,'Cadastro-Estoque'!A:G,2,FALSE)))</f>
        <v/>
      </c>
      <c r="H1535" s="2" t="str">
        <f>IF(ISERROR(VLOOKUP(A1535,'Cadastro-Estoque'!A:G,1,FALSE)),"",VLOOKUP(A1535,'Cadastro-Estoque'!A:G,3,FALSE))</f>
        <v/>
      </c>
      <c r="I1535" s="209" t="str">
        <f>IF(A1535="","",INDEX(Boletim!F1544:F1653,IFERROR(MATCH(Saidas!A1535,'Cadastro-Estoque'!A1543:A1652,0)," ")))</f>
        <v/>
      </c>
    </row>
    <row r="1536" spans="5:9" ht="18.75" customHeight="1" x14ac:dyDescent="0.25">
      <c r="E1536" s="2" t="str">
        <f t="shared" si="26"/>
        <v/>
      </c>
      <c r="F1536" s="2" t="str">
        <f>IF(ISBLANK(A1536),"",IF(ISERROR(VLOOKUP(A1536,'Cadastro-Estoque'!A:G,1,FALSE)),"Produto não cadastrado",VLOOKUP(A1536,'Cadastro-Estoque'!A:G,4,FALSE)))</f>
        <v/>
      </c>
      <c r="G1536" s="2" t="str">
        <f>IF(ISBLANK(A1536),"",IF(ISERROR(VLOOKUP(A1536,'Cadastro-Estoque'!A:G,1,FALSE)),"Produto não cadastrado",VLOOKUP(A1536,'Cadastro-Estoque'!A:G,2,FALSE)))</f>
        <v/>
      </c>
      <c r="H1536" s="2" t="str">
        <f>IF(ISERROR(VLOOKUP(A1536,'Cadastro-Estoque'!A:G,1,FALSE)),"",VLOOKUP(A1536,'Cadastro-Estoque'!A:G,3,FALSE))</f>
        <v/>
      </c>
      <c r="I1536" s="209" t="str">
        <f>IF(A1536="","",INDEX(Boletim!F1545:F1654,IFERROR(MATCH(Saidas!A1536,'Cadastro-Estoque'!A1544:A1653,0)," ")))</f>
        <v/>
      </c>
    </row>
    <row r="1537" spans="5:9" ht="18.75" customHeight="1" x14ac:dyDescent="0.25">
      <c r="E1537" s="2" t="str">
        <f t="shared" si="26"/>
        <v/>
      </c>
      <c r="F1537" s="2" t="str">
        <f>IF(ISBLANK(A1537),"",IF(ISERROR(VLOOKUP(A1537,'Cadastro-Estoque'!A:G,1,FALSE)),"Produto não cadastrado",VLOOKUP(A1537,'Cadastro-Estoque'!A:G,4,FALSE)))</f>
        <v/>
      </c>
      <c r="G1537" s="2" t="str">
        <f>IF(ISBLANK(A1537),"",IF(ISERROR(VLOOKUP(A1537,'Cadastro-Estoque'!A:G,1,FALSE)),"Produto não cadastrado",VLOOKUP(A1537,'Cadastro-Estoque'!A:G,2,FALSE)))</f>
        <v/>
      </c>
      <c r="H1537" s="2" t="str">
        <f>IF(ISERROR(VLOOKUP(A1537,'Cadastro-Estoque'!A:G,1,FALSE)),"",VLOOKUP(A1537,'Cadastro-Estoque'!A:G,3,FALSE))</f>
        <v/>
      </c>
      <c r="I1537" s="209" t="str">
        <f>IF(A1537="","",INDEX(Boletim!F1546:F1655,IFERROR(MATCH(Saidas!A1537,'Cadastro-Estoque'!A1545:A1654,0)," ")))</f>
        <v/>
      </c>
    </row>
    <row r="1538" spans="5:9" ht="18.75" customHeight="1" x14ac:dyDescent="0.25">
      <c r="E1538" s="2" t="str">
        <f t="shared" si="26"/>
        <v/>
      </c>
      <c r="F1538" s="2" t="str">
        <f>IF(ISBLANK(A1538),"",IF(ISERROR(VLOOKUP(A1538,'Cadastro-Estoque'!A:G,1,FALSE)),"Produto não cadastrado",VLOOKUP(A1538,'Cadastro-Estoque'!A:G,4,FALSE)))</f>
        <v/>
      </c>
      <c r="G1538" s="2" t="str">
        <f>IF(ISBLANK(A1538),"",IF(ISERROR(VLOOKUP(A1538,'Cadastro-Estoque'!A:G,1,FALSE)),"Produto não cadastrado",VLOOKUP(A1538,'Cadastro-Estoque'!A:G,2,FALSE)))</f>
        <v/>
      </c>
      <c r="H1538" s="2" t="str">
        <f>IF(ISERROR(VLOOKUP(A1538,'Cadastro-Estoque'!A:G,1,FALSE)),"",VLOOKUP(A1538,'Cadastro-Estoque'!A:G,3,FALSE))</f>
        <v/>
      </c>
      <c r="I1538" s="209" t="str">
        <f>IF(A1538="","",INDEX(Boletim!F1547:F1656,IFERROR(MATCH(Saidas!A1538,'Cadastro-Estoque'!A1546:A1655,0)," ")))</f>
        <v/>
      </c>
    </row>
    <row r="1539" spans="5:9" ht="18.75" customHeight="1" x14ac:dyDescent="0.25">
      <c r="E1539" s="2" t="str">
        <f t="shared" si="26"/>
        <v/>
      </c>
      <c r="F1539" s="2" t="str">
        <f>IF(ISBLANK(A1539),"",IF(ISERROR(VLOOKUP(A1539,'Cadastro-Estoque'!A:G,1,FALSE)),"Produto não cadastrado",VLOOKUP(A1539,'Cadastro-Estoque'!A:G,4,FALSE)))</f>
        <v/>
      </c>
      <c r="G1539" s="2" t="str">
        <f>IF(ISBLANK(A1539),"",IF(ISERROR(VLOOKUP(A1539,'Cadastro-Estoque'!A:G,1,FALSE)),"Produto não cadastrado",VLOOKUP(A1539,'Cadastro-Estoque'!A:G,2,FALSE)))</f>
        <v/>
      </c>
      <c r="H1539" s="2" t="str">
        <f>IF(ISERROR(VLOOKUP(A1539,'Cadastro-Estoque'!A:G,1,FALSE)),"",VLOOKUP(A1539,'Cadastro-Estoque'!A:G,3,FALSE))</f>
        <v/>
      </c>
      <c r="I1539" s="209" t="str">
        <f>IF(A1539="","",INDEX(Boletim!F1548:F1657,IFERROR(MATCH(Saidas!A1539,'Cadastro-Estoque'!A1547:A1656,0)," ")))</f>
        <v/>
      </c>
    </row>
    <row r="1540" spans="5:9" ht="18.75" customHeight="1" x14ac:dyDescent="0.25">
      <c r="E1540" s="2" t="str">
        <f t="shared" ref="E1540:E1603" si="27">IF(ISBLANK(A1540),"",C1540*D1540)</f>
        <v/>
      </c>
      <c r="F1540" s="2" t="str">
        <f>IF(ISBLANK(A1540),"",IF(ISERROR(VLOOKUP(A1540,'Cadastro-Estoque'!A:G,1,FALSE)),"Produto não cadastrado",VLOOKUP(A1540,'Cadastro-Estoque'!A:G,4,FALSE)))</f>
        <v/>
      </c>
      <c r="G1540" s="2" t="str">
        <f>IF(ISBLANK(A1540),"",IF(ISERROR(VLOOKUP(A1540,'Cadastro-Estoque'!A:G,1,FALSE)),"Produto não cadastrado",VLOOKUP(A1540,'Cadastro-Estoque'!A:G,2,FALSE)))</f>
        <v/>
      </c>
      <c r="H1540" s="2" t="str">
        <f>IF(ISERROR(VLOOKUP(A1540,'Cadastro-Estoque'!A:G,1,FALSE)),"",VLOOKUP(A1540,'Cadastro-Estoque'!A:G,3,FALSE))</f>
        <v/>
      </c>
      <c r="I1540" s="209" t="str">
        <f>IF(A1540="","",INDEX(Boletim!F1549:F1658,IFERROR(MATCH(Saidas!A1540,'Cadastro-Estoque'!A1548:A1657,0)," ")))</f>
        <v/>
      </c>
    </row>
    <row r="1541" spans="5:9" ht="18.75" customHeight="1" x14ac:dyDescent="0.25">
      <c r="E1541" s="2" t="str">
        <f t="shared" si="27"/>
        <v/>
      </c>
      <c r="F1541" s="2" t="str">
        <f>IF(ISBLANK(A1541),"",IF(ISERROR(VLOOKUP(A1541,'Cadastro-Estoque'!A:G,1,FALSE)),"Produto não cadastrado",VLOOKUP(A1541,'Cadastro-Estoque'!A:G,4,FALSE)))</f>
        <v/>
      </c>
      <c r="G1541" s="2" t="str">
        <f>IF(ISBLANK(A1541),"",IF(ISERROR(VLOOKUP(A1541,'Cadastro-Estoque'!A:G,1,FALSE)),"Produto não cadastrado",VLOOKUP(A1541,'Cadastro-Estoque'!A:G,2,FALSE)))</f>
        <v/>
      </c>
      <c r="H1541" s="2" t="str">
        <f>IF(ISERROR(VLOOKUP(A1541,'Cadastro-Estoque'!A:G,1,FALSE)),"",VLOOKUP(A1541,'Cadastro-Estoque'!A:G,3,FALSE))</f>
        <v/>
      </c>
      <c r="I1541" s="209" t="str">
        <f>IF(A1541="","",INDEX(Boletim!F1550:F1659,IFERROR(MATCH(Saidas!A1541,'Cadastro-Estoque'!A1549:A1658,0)," ")))</f>
        <v/>
      </c>
    </row>
    <row r="1542" spans="5:9" ht="18.75" customHeight="1" x14ac:dyDescent="0.25">
      <c r="E1542" s="2" t="str">
        <f t="shared" si="27"/>
        <v/>
      </c>
      <c r="F1542" s="2" t="str">
        <f>IF(ISBLANK(A1542),"",IF(ISERROR(VLOOKUP(A1542,'Cadastro-Estoque'!A:G,1,FALSE)),"Produto não cadastrado",VLOOKUP(A1542,'Cadastro-Estoque'!A:G,4,FALSE)))</f>
        <v/>
      </c>
      <c r="G1542" s="2" t="str">
        <f>IF(ISBLANK(A1542),"",IF(ISERROR(VLOOKUP(A1542,'Cadastro-Estoque'!A:G,1,FALSE)),"Produto não cadastrado",VLOOKUP(A1542,'Cadastro-Estoque'!A:G,2,FALSE)))</f>
        <v/>
      </c>
      <c r="H1542" s="2" t="str">
        <f>IF(ISERROR(VLOOKUP(A1542,'Cadastro-Estoque'!A:G,1,FALSE)),"",VLOOKUP(A1542,'Cadastro-Estoque'!A:G,3,FALSE))</f>
        <v/>
      </c>
      <c r="I1542" s="209" t="str">
        <f>IF(A1542="","",INDEX(Boletim!F1551:F1660,IFERROR(MATCH(Saidas!A1542,'Cadastro-Estoque'!A1550:A1659,0)," ")))</f>
        <v/>
      </c>
    </row>
    <row r="1543" spans="5:9" ht="18.75" customHeight="1" x14ac:dyDescent="0.25">
      <c r="E1543" s="2" t="str">
        <f t="shared" si="27"/>
        <v/>
      </c>
      <c r="F1543" s="2" t="str">
        <f>IF(ISBLANK(A1543),"",IF(ISERROR(VLOOKUP(A1543,'Cadastro-Estoque'!A:G,1,FALSE)),"Produto não cadastrado",VLOOKUP(A1543,'Cadastro-Estoque'!A:G,4,FALSE)))</f>
        <v/>
      </c>
      <c r="G1543" s="2" t="str">
        <f>IF(ISBLANK(A1543),"",IF(ISERROR(VLOOKUP(A1543,'Cadastro-Estoque'!A:G,1,FALSE)),"Produto não cadastrado",VLOOKUP(A1543,'Cadastro-Estoque'!A:G,2,FALSE)))</f>
        <v/>
      </c>
      <c r="H1543" s="2" t="str">
        <f>IF(ISERROR(VLOOKUP(A1543,'Cadastro-Estoque'!A:G,1,FALSE)),"",VLOOKUP(A1543,'Cadastro-Estoque'!A:G,3,FALSE))</f>
        <v/>
      </c>
      <c r="I1543" s="209" t="str">
        <f>IF(A1543="","",INDEX(Boletim!F1552:F1661,IFERROR(MATCH(Saidas!A1543,'Cadastro-Estoque'!A1551:A1660,0)," ")))</f>
        <v/>
      </c>
    </row>
    <row r="1544" spans="5:9" ht="18.75" customHeight="1" x14ac:dyDescent="0.25">
      <c r="E1544" s="2" t="str">
        <f t="shared" si="27"/>
        <v/>
      </c>
      <c r="F1544" s="2" t="str">
        <f>IF(ISBLANK(A1544),"",IF(ISERROR(VLOOKUP(A1544,'Cadastro-Estoque'!A:G,1,FALSE)),"Produto não cadastrado",VLOOKUP(A1544,'Cadastro-Estoque'!A:G,4,FALSE)))</f>
        <v/>
      </c>
      <c r="G1544" s="2" t="str">
        <f>IF(ISBLANK(A1544),"",IF(ISERROR(VLOOKUP(A1544,'Cadastro-Estoque'!A:G,1,FALSE)),"Produto não cadastrado",VLOOKUP(A1544,'Cadastro-Estoque'!A:G,2,FALSE)))</f>
        <v/>
      </c>
      <c r="H1544" s="2" t="str">
        <f>IF(ISERROR(VLOOKUP(A1544,'Cadastro-Estoque'!A:G,1,FALSE)),"",VLOOKUP(A1544,'Cadastro-Estoque'!A:G,3,FALSE))</f>
        <v/>
      </c>
      <c r="I1544" s="209" t="str">
        <f>IF(A1544="","",INDEX(Boletim!F1553:F1662,IFERROR(MATCH(Saidas!A1544,'Cadastro-Estoque'!A1552:A1661,0)," ")))</f>
        <v/>
      </c>
    </row>
    <row r="1545" spans="5:9" ht="18.75" customHeight="1" x14ac:dyDescent="0.25">
      <c r="E1545" s="2" t="str">
        <f t="shared" si="27"/>
        <v/>
      </c>
      <c r="F1545" s="2" t="str">
        <f>IF(ISBLANK(A1545),"",IF(ISERROR(VLOOKUP(A1545,'Cadastro-Estoque'!A:G,1,FALSE)),"Produto não cadastrado",VLOOKUP(A1545,'Cadastro-Estoque'!A:G,4,FALSE)))</f>
        <v/>
      </c>
      <c r="G1545" s="2" t="str">
        <f>IF(ISBLANK(A1545),"",IF(ISERROR(VLOOKUP(A1545,'Cadastro-Estoque'!A:G,1,FALSE)),"Produto não cadastrado",VLOOKUP(A1545,'Cadastro-Estoque'!A:G,2,FALSE)))</f>
        <v/>
      </c>
      <c r="H1545" s="2" t="str">
        <f>IF(ISERROR(VLOOKUP(A1545,'Cadastro-Estoque'!A:G,1,FALSE)),"",VLOOKUP(A1545,'Cadastro-Estoque'!A:G,3,FALSE))</f>
        <v/>
      </c>
      <c r="I1545" s="209" t="str">
        <f>IF(A1545="","",INDEX(Boletim!F1554:F1663,IFERROR(MATCH(Saidas!A1545,'Cadastro-Estoque'!A1553:A1662,0)," ")))</f>
        <v/>
      </c>
    </row>
    <row r="1546" spans="5:9" ht="18.75" customHeight="1" x14ac:dyDescent="0.25">
      <c r="E1546" s="2" t="str">
        <f t="shared" si="27"/>
        <v/>
      </c>
      <c r="F1546" s="2" t="str">
        <f>IF(ISBLANK(A1546),"",IF(ISERROR(VLOOKUP(A1546,'Cadastro-Estoque'!A:G,1,FALSE)),"Produto não cadastrado",VLOOKUP(A1546,'Cadastro-Estoque'!A:G,4,FALSE)))</f>
        <v/>
      </c>
      <c r="G1546" s="2" t="str">
        <f>IF(ISBLANK(A1546),"",IF(ISERROR(VLOOKUP(A1546,'Cadastro-Estoque'!A:G,1,FALSE)),"Produto não cadastrado",VLOOKUP(A1546,'Cadastro-Estoque'!A:G,2,FALSE)))</f>
        <v/>
      </c>
      <c r="H1546" s="2" t="str">
        <f>IF(ISERROR(VLOOKUP(A1546,'Cadastro-Estoque'!A:G,1,FALSE)),"",VLOOKUP(A1546,'Cadastro-Estoque'!A:G,3,FALSE))</f>
        <v/>
      </c>
      <c r="I1546" s="209" t="str">
        <f>IF(A1546="","",INDEX(Boletim!F1555:F1664,IFERROR(MATCH(Saidas!A1546,'Cadastro-Estoque'!A1554:A1663,0)," ")))</f>
        <v/>
      </c>
    </row>
    <row r="1547" spans="5:9" ht="18.75" customHeight="1" x14ac:dyDescent="0.25">
      <c r="E1547" s="2" t="str">
        <f t="shared" si="27"/>
        <v/>
      </c>
      <c r="F1547" s="2" t="str">
        <f>IF(ISBLANK(A1547),"",IF(ISERROR(VLOOKUP(A1547,'Cadastro-Estoque'!A:G,1,FALSE)),"Produto não cadastrado",VLOOKUP(A1547,'Cadastro-Estoque'!A:G,4,FALSE)))</f>
        <v/>
      </c>
      <c r="G1547" s="2" t="str">
        <f>IF(ISBLANK(A1547),"",IF(ISERROR(VLOOKUP(A1547,'Cadastro-Estoque'!A:G,1,FALSE)),"Produto não cadastrado",VLOOKUP(A1547,'Cadastro-Estoque'!A:G,2,FALSE)))</f>
        <v/>
      </c>
      <c r="H1547" s="2" t="str">
        <f>IF(ISERROR(VLOOKUP(A1547,'Cadastro-Estoque'!A:G,1,FALSE)),"",VLOOKUP(A1547,'Cadastro-Estoque'!A:G,3,FALSE))</f>
        <v/>
      </c>
      <c r="I1547" s="209" t="str">
        <f>IF(A1547="","",INDEX(Boletim!F1556:F1665,IFERROR(MATCH(Saidas!A1547,'Cadastro-Estoque'!A1555:A1664,0)," ")))</f>
        <v/>
      </c>
    </row>
    <row r="1548" spans="5:9" ht="18.75" customHeight="1" x14ac:dyDescent="0.25">
      <c r="E1548" s="2" t="str">
        <f t="shared" si="27"/>
        <v/>
      </c>
      <c r="F1548" s="2" t="str">
        <f>IF(ISBLANK(A1548),"",IF(ISERROR(VLOOKUP(A1548,'Cadastro-Estoque'!A:G,1,FALSE)),"Produto não cadastrado",VLOOKUP(A1548,'Cadastro-Estoque'!A:G,4,FALSE)))</f>
        <v/>
      </c>
      <c r="G1548" s="2" t="str">
        <f>IF(ISBLANK(A1548),"",IF(ISERROR(VLOOKUP(A1548,'Cadastro-Estoque'!A:G,1,FALSE)),"Produto não cadastrado",VLOOKUP(A1548,'Cadastro-Estoque'!A:G,2,FALSE)))</f>
        <v/>
      </c>
      <c r="H1548" s="2" t="str">
        <f>IF(ISERROR(VLOOKUP(A1548,'Cadastro-Estoque'!A:G,1,FALSE)),"",VLOOKUP(A1548,'Cadastro-Estoque'!A:G,3,FALSE))</f>
        <v/>
      </c>
      <c r="I1548" s="209" t="str">
        <f>IF(A1548="","",INDEX(Boletim!F1557:F1666,IFERROR(MATCH(Saidas!A1548,'Cadastro-Estoque'!A1556:A1665,0)," ")))</f>
        <v/>
      </c>
    </row>
    <row r="1549" spans="5:9" ht="18.75" customHeight="1" x14ac:dyDescent="0.25">
      <c r="E1549" s="2" t="str">
        <f t="shared" si="27"/>
        <v/>
      </c>
      <c r="F1549" s="2" t="str">
        <f>IF(ISBLANK(A1549),"",IF(ISERROR(VLOOKUP(A1549,'Cadastro-Estoque'!A:G,1,FALSE)),"Produto não cadastrado",VLOOKUP(A1549,'Cadastro-Estoque'!A:G,4,FALSE)))</f>
        <v/>
      </c>
      <c r="G1549" s="2" t="str">
        <f>IF(ISBLANK(A1549),"",IF(ISERROR(VLOOKUP(A1549,'Cadastro-Estoque'!A:G,1,FALSE)),"Produto não cadastrado",VLOOKUP(A1549,'Cadastro-Estoque'!A:G,2,FALSE)))</f>
        <v/>
      </c>
      <c r="H1549" s="2" t="str">
        <f>IF(ISERROR(VLOOKUP(A1549,'Cadastro-Estoque'!A:G,1,FALSE)),"",VLOOKUP(A1549,'Cadastro-Estoque'!A:G,3,FALSE))</f>
        <v/>
      </c>
      <c r="I1549" s="209" t="str">
        <f>IF(A1549="","",INDEX(Boletim!F1558:F1667,IFERROR(MATCH(Saidas!A1549,'Cadastro-Estoque'!A1557:A1666,0)," ")))</f>
        <v/>
      </c>
    </row>
    <row r="1550" spans="5:9" ht="18.75" customHeight="1" x14ac:dyDescent="0.25">
      <c r="E1550" s="2" t="str">
        <f t="shared" si="27"/>
        <v/>
      </c>
      <c r="F1550" s="2" t="str">
        <f>IF(ISBLANK(A1550),"",IF(ISERROR(VLOOKUP(A1550,'Cadastro-Estoque'!A:G,1,FALSE)),"Produto não cadastrado",VLOOKUP(A1550,'Cadastro-Estoque'!A:G,4,FALSE)))</f>
        <v/>
      </c>
      <c r="G1550" s="2" t="str">
        <f>IF(ISBLANK(A1550),"",IF(ISERROR(VLOOKUP(A1550,'Cadastro-Estoque'!A:G,1,FALSE)),"Produto não cadastrado",VLOOKUP(A1550,'Cadastro-Estoque'!A:G,2,FALSE)))</f>
        <v/>
      </c>
      <c r="H1550" s="2" t="str">
        <f>IF(ISERROR(VLOOKUP(A1550,'Cadastro-Estoque'!A:G,1,FALSE)),"",VLOOKUP(A1550,'Cadastro-Estoque'!A:G,3,FALSE))</f>
        <v/>
      </c>
      <c r="I1550" s="209" t="str">
        <f>IF(A1550="","",INDEX(Boletim!F1559:F1668,IFERROR(MATCH(Saidas!A1550,'Cadastro-Estoque'!A1558:A1667,0)," ")))</f>
        <v/>
      </c>
    </row>
    <row r="1551" spans="5:9" ht="18.75" customHeight="1" x14ac:dyDescent="0.25">
      <c r="E1551" s="2" t="str">
        <f t="shared" si="27"/>
        <v/>
      </c>
      <c r="F1551" s="2" t="str">
        <f>IF(ISBLANK(A1551),"",IF(ISERROR(VLOOKUP(A1551,'Cadastro-Estoque'!A:G,1,FALSE)),"Produto não cadastrado",VLOOKUP(A1551,'Cadastro-Estoque'!A:G,4,FALSE)))</f>
        <v/>
      </c>
      <c r="G1551" s="2" t="str">
        <f>IF(ISBLANK(A1551),"",IF(ISERROR(VLOOKUP(A1551,'Cadastro-Estoque'!A:G,1,FALSE)),"Produto não cadastrado",VLOOKUP(A1551,'Cadastro-Estoque'!A:G,2,FALSE)))</f>
        <v/>
      </c>
      <c r="H1551" s="2" t="str">
        <f>IF(ISERROR(VLOOKUP(A1551,'Cadastro-Estoque'!A:G,1,FALSE)),"",VLOOKUP(A1551,'Cadastro-Estoque'!A:G,3,FALSE))</f>
        <v/>
      </c>
      <c r="I1551" s="209" t="str">
        <f>IF(A1551="","",INDEX(Boletim!F1560:F1669,IFERROR(MATCH(Saidas!A1551,'Cadastro-Estoque'!A1559:A1668,0)," ")))</f>
        <v/>
      </c>
    </row>
    <row r="1552" spans="5:9" ht="18.75" customHeight="1" x14ac:dyDescent="0.25">
      <c r="E1552" s="2" t="str">
        <f t="shared" si="27"/>
        <v/>
      </c>
      <c r="F1552" s="2" t="str">
        <f>IF(ISBLANK(A1552),"",IF(ISERROR(VLOOKUP(A1552,'Cadastro-Estoque'!A:G,1,FALSE)),"Produto não cadastrado",VLOOKUP(A1552,'Cadastro-Estoque'!A:G,4,FALSE)))</f>
        <v/>
      </c>
      <c r="G1552" s="2" t="str">
        <f>IF(ISBLANK(A1552),"",IF(ISERROR(VLOOKUP(A1552,'Cadastro-Estoque'!A:G,1,FALSE)),"Produto não cadastrado",VLOOKUP(A1552,'Cadastro-Estoque'!A:G,2,FALSE)))</f>
        <v/>
      </c>
      <c r="H1552" s="2" t="str">
        <f>IF(ISERROR(VLOOKUP(A1552,'Cadastro-Estoque'!A:G,1,FALSE)),"",VLOOKUP(A1552,'Cadastro-Estoque'!A:G,3,FALSE))</f>
        <v/>
      </c>
      <c r="I1552" s="209" t="str">
        <f>IF(A1552="","",INDEX(Boletim!F1561:F1670,IFERROR(MATCH(Saidas!A1552,'Cadastro-Estoque'!A1560:A1669,0)," ")))</f>
        <v/>
      </c>
    </row>
    <row r="1553" spans="5:9" ht="18.75" customHeight="1" x14ac:dyDescent="0.25">
      <c r="E1553" s="2" t="str">
        <f t="shared" si="27"/>
        <v/>
      </c>
      <c r="F1553" s="2" t="str">
        <f>IF(ISBLANK(A1553),"",IF(ISERROR(VLOOKUP(A1553,'Cadastro-Estoque'!A:G,1,FALSE)),"Produto não cadastrado",VLOOKUP(A1553,'Cadastro-Estoque'!A:G,4,FALSE)))</f>
        <v/>
      </c>
      <c r="G1553" s="2" t="str">
        <f>IF(ISBLANK(A1553),"",IF(ISERROR(VLOOKUP(A1553,'Cadastro-Estoque'!A:G,1,FALSE)),"Produto não cadastrado",VLOOKUP(A1553,'Cadastro-Estoque'!A:G,2,FALSE)))</f>
        <v/>
      </c>
      <c r="H1553" s="2" t="str">
        <f>IF(ISERROR(VLOOKUP(A1553,'Cadastro-Estoque'!A:G,1,FALSE)),"",VLOOKUP(A1553,'Cadastro-Estoque'!A:G,3,FALSE))</f>
        <v/>
      </c>
      <c r="I1553" s="209" t="str">
        <f>IF(A1553="","",INDEX(Boletim!F1562:F1671,IFERROR(MATCH(Saidas!A1553,'Cadastro-Estoque'!A1561:A1670,0)," ")))</f>
        <v/>
      </c>
    </row>
    <row r="1554" spans="5:9" ht="18.75" customHeight="1" x14ac:dyDescent="0.25">
      <c r="E1554" s="2" t="str">
        <f t="shared" si="27"/>
        <v/>
      </c>
      <c r="F1554" s="2" t="str">
        <f>IF(ISBLANK(A1554),"",IF(ISERROR(VLOOKUP(A1554,'Cadastro-Estoque'!A:G,1,FALSE)),"Produto não cadastrado",VLOOKUP(A1554,'Cadastro-Estoque'!A:G,4,FALSE)))</f>
        <v/>
      </c>
      <c r="G1554" s="2" t="str">
        <f>IF(ISBLANK(A1554),"",IF(ISERROR(VLOOKUP(A1554,'Cadastro-Estoque'!A:G,1,FALSE)),"Produto não cadastrado",VLOOKUP(A1554,'Cadastro-Estoque'!A:G,2,FALSE)))</f>
        <v/>
      </c>
      <c r="H1554" s="2" t="str">
        <f>IF(ISERROR(VLOOKUP(A1554,'Cadastro-Estoque'!A:G,1,FALSE)),"",VLOOKUP(A1554,'Cadastro-Estoque'!A:G,3,FALSE))</f>
        <v/>
      </c>
      <c r="I1554" s="209" t="str">
        <f>IF(A1554="","",INDEX(Boletim!F1563:F1672,IFERROR(MATCH(Saidas!A1554,'Cadastro-Estoque'!A1562:A1671,0)," ")))</f>
        <v/>
      </c>
    </row>
    <row r="1555" spans="5:9" ht="18.75" customHeight="1" x14ac:dyDescent="0.25">
      <c r="E1555" s="2" t="str">
        <f t="shared" si="27"/>
        <v/>
      </c>
      <c r="F1555" s="2" t="str">
        <f>IF(ISBLANK(A1555),"",IF(ISERROR(VLOOKUP(A1555,'Cadastro-Estoque'!A:G,1,FALSE)),"Produto não cadastrado",VLOOKUP(A1555,'Cadastro-Estoque'!A:G,4,FALSE)))</f>
        <v/>
      </c>
      <c r="G1555" s="2" t="str">
        <f>IF(ISBLANK(A1555),"",IF(ISERROR(VLOOKUP(A1555,'Cadastro-Estoque'!A:G,1,FALSE)),"Produto não cadastrado",VLOOKUP(A1555,'Cadastro-Estoque'!A:G,2,FALSE)))</f>
        <v/>
      </c>
      <c r="H1555" s="2" t="str">
        <f>IF(ISERROR(VLOOKUP(A1555,'Cadastro-Estoque'!A:G,1,FALSE)),"",VLOOKUP(A1555,'Cadastro-Estoque'!A:G,3,FALSE))</f>
        <v/>
      </c>
      <c r="I1555" s="209" t="str">
        <f>IF(A1555="","",INDEX(Boletim!F1564:F1673,IFERROR(MATCH(Saidas!A1555,'Cadastro-Estoque'!A1563:A1672,0)," ")))</f>
        <v/>
      </c>
    </row>
    <row r="1556" spans="5:9" ht="18.75" customHeight="1" x14ac:dyDescent="0.25">
      <c r="E1556" s="2" t="str">
        <f t="shared" si="27"/>
        <v/>
      </c>
      <c r="F1556" s="2" t="str">
        <f>IF(ISBLANK(A1556),"",IF(ISERROR(VLOOKUP(A1556,'Cadastro-Estoque'!A:G,1,FALSE)),"Produto não cadastrado",VLOOKUP(A1556,'Cadastro-Estoque'!A:G,4,FALSE)))</f>
        <v/>
      </c>
      <c r="G1556" s="2" t="str">
        <f>IF(ISBLANK(A1556),"",IF(ISERROR(VLOOKUP(A1556,'Cadastro-Estoque'!A:G,1,FALSE)),"Produto não cadastrado",VLOOKUP(A1556,'Cadastro-Estoque'!A:G,2,FALSE)))</f>
        <v/>
      </c>
      <c r="H1556" s="2" t="str">
        <f>IF(ISERROR(VLOOKUP(A1556,'Cadastro-Estoque'!A:G,1,FALSE)),"",VLOOKUP(A1556,'Cadastro-Estoque'!A:G,3,FALSE))</f>
        <v/>
      </c>
      <c r="I1556" s="209" t="str">
        <f>IF(A1556="","",INDEX(Boletim!F1565:F1674,IFERROR(MATCH(Saidas!A1556,'Cadastro-Estoque'!A1564:A1673,0)," ")))</f>
        <v/>
      </c>
    </row>
    <row r="1557" spans="5:9" ht="18.75" customHeight="1" x14ac:dyDescent="0.25">
      <c r="E1557" s="2" t="str">
        <f t="shared" si="27"/>
        <v/>
      </c>
      <c r="F1557" s="2" t="str">
        <f>IF(ISBLANK(A1557),"",IF(ISERROR(VLOOKUP(A1557,'Cadastro-Estoque'!A:G,1,FALSE)),"Produto não cadastrado",VLOOKUP(A1557,'Cadastro-Estoque'!A:G,4,FALSE)))</f>
        <v/>
      </c>
      <c r="G1557" s="2" t="str">
        <f>IF(ISBLANK(A1557),"",IF(ISERROR(VLOOKUP(A1557,'Cadastro-Estoque'!A:G,1,FALSE)),"Produto não cadastrado",VLOOKUP(A1557,'Cadastro-Estoque'!A:G,2,FALSE)))</f>
        <v/>
      </c>
      <c r="H1557" s="2" t="str">
        <f>IF(ISERROR(VLOOKUP(A1557,'Cadastro-Estoque'!A:G,1,FALSE)),"",VLOOKUP(A1557,'Cadastro-Estoque'!A:G,3,FALSE))</f>
        <v/>
      </c>
      <c r="I1557" s="209" t="str">
        <f>IF(A1557="","",INDEX(Boletim!F1566:F1675,IFERROR(MATCH(Saidas!A1557,'Cadastro-Estoque'!A1565:A1674,0)," ")))</f>
        <v/>
      </c>
    </row>
    <row r="1558" spans="5:9" ht="18.75" customHeight="1" x14ac:dyDescent="0.25">
      <c r="E1558" s="2" t="str">
        <f t="shared" si="27"/>
        <v/>
      </c>
      <c r="F1558" s="2" t="str">
        <f>IF(ISBLANK(A1558),"",IF(ISERROR(VLOOKUP(A1558,'Cadastro-Estoque'!A:G,1,FALSE)),"Produto não cadastrado",VLOOKUP(A1558,'Cadastro-Estoque'!A:G,4,FALSE)))</f>
        <v/>
      </c>
      <c r="G1558" s="2" t="str">
        <f>IF(ISBLANK(A1558),"",IF(ISERROR(VLOOKUP(A1558,'Cadastro-Estoque'!A:G,1,FALSE)),"Produto não cadastrado",VLOOKUP(A1558,'Cadastro-Estoque'!A:G,2,FALSE)))</f>
        <v/>
      </c>
      <c r="H1558" s="2" t="str">
        <f>IF(ISERROR(VLOOKUP(A1558,'Cadastro-Estoque'!A:G,1,FALSE)),"",VLOOKUP(A1558,'Cadastro-Estoque'!A:G,3,FALSE))</f>
        <v/>
      </c>
      <c r="I1558" s="209" t="str">
        <f>IF(A1558="","",INDEX(Boletim!F1567:F1676,IFERROR(MATCH(Saidas!A1558,'Cadastro-Estoque'!A1566:A1675,0)," ")))</f>
        <v/>
      </c>
    </row>
    <row r="1559" spans="5:9" ht="18.75" customHeight="1" x14ac:dyDescent="0.25">
      <c r="E1559" s="2" t="str">
        <f t="shared" si="27"/>
        <v/>
      </c>
      <c r="F1559" s="2" t="str">
        <f>IF(ISBLANK(A1559),"",IF(ISERROR(VLOOKUP(A1559,'Cadastro-Estoque'!A:G,1,FALSE)),"Produto não cadastrado",VLOOKUP(A1559,'Cadastro-Estoque'!A:G,4,FALSE)))</f>
        <v/>
      </c>
      <c r="G1559" s="2" t="str">
        <f>IF(ISBLANK(A1559),"",IF(ISERROR(VLOOKUP(A1559,'Cadastro-Estoque'!A:G,1,FALSE)),"Produto não cadastrado",VLOOKUP(A1559,'Cadastro-Estoque'!A:G,2,FALSE)))</f>
        <v/>
      </c>
      <c r="H1559" s="2" t="str">
        <f>IF(ISERROR(VLOOKUP(A1559,'Cadastro-Estoque'!A:G,1,FALSE)),"",VLOOKUP(A1559,'Cadastro-Estoque'!A:G,3,FALSE))</f>
        <v/>
      </c>
      <c r="I1559" s="209" t="str">
        <f>IF(A1559="","",INDEX(Boletim!F1568:F1677,IFERROR(MATCH(Saidas!A1559,'Cadastro-Estoque'!A1567:A1676,0)," ")))</f>
        <v/>
      </c>
    </row>
    <row r="1560" spans="5:9" ht="18.75" customHeight="1" x14ac:dyDescent="0.25">
      <c r="E1560" s="2" t="str">
        <f t="shared" si="27"/>
        <v/>
      </c>
      <c r="F1560" s="2" t="str">
        <f>IF(ISBLANK(A1560),"",IF(ISERROR(VLOOKUP(A1560,'Cadastro-Estoque'!A:G,1,FALSE)),"Produto não cadastrado",VLOOKUP(A1560,'Cadastro-Estoque'!A:G,4,FALSE)))</f>
        <v/>
      </c>
      <c r="G1560" s="2" t="str">
        <f>IF(ISBLANK(A1560),"",IF(ISERROR(VLOOKUP(A1560,'Cadastro-Estoque'!A:G,1,FALSE)),"Produto não cadastrado",VLOOKUP(A1560,'Cadastro-Estoque'!A:G,2,FALSE)))</f>
        <v/>
      </c>
      <c r="H1560" s="2" t="str">
        <f>IF(ISERROR(VLOOKUP(A1560,'Cadastro-Estoque'!A:G,1,FALSE)),"",VLOOKUP(A1560,'Cadastro-Estoque'!A:G,3,FALSE))</f>
        <v/>
      </c>
      <c r="I1560" s="209" t="str">
        <f>IF(A1560="","",INDEX(Boletim!F1569:F1678,IFERROR(MATCH(Saidas!A1560,'Cadastro-Estoque'!A1568:A1677,0)," ")))</f>
        <v/>
      </c>
    </row>
    <row r="1561" spans="5:9" ht="18.75" customHeight="1" x14ac:dyDescent="0.25">
      <c r="E1561" s="2" t="str">
        <f t="shared" si="27"/>
        <v/>
      </c>
      <c r="F1561" s="2" t="str">
        <f>IF(ISBLANK(A1561),"",IF(ISERROR(VLOOKUP(A1561,'Cadastro-Estoque'!A:G,1,FALSE)),"Produto não cadastrado",VLOOKUP(A1561,'Cadastro-Estoque'!A:G,4,FALSE)))</f>
        <v/>
      </c>
      <c r="G1561" s="2" t="str">
        <f>IF(ISBLANK(A1561),"",IF(ISERROR(VLOOKUP(A1561,'Cadastro-Estoque'!A:G,1,FALSE)),"Produto não cadastrado",VLOOKUP(A1561,'Cadastro-Estoque'!A:G,2,FALSE)))</f>
        <v/>
      </c>
      <c r="H1561" s="2" t="str">
        <f>IF(ISERROR(VLOOKUP(A1561,'Cadastro-Estoque'!A:G,1,FALSE)),"",VLOOKUP(A1561,'Cadastro-Estoque'!A:G,3,FALSE))</f>
        <v/>
      </c>
      <c r="I1561" s="209" t="str">
        <f>IF(A1561="","",INDEX(Boletim!F1570:F1679,IFERROR(MATCH(Saidas!A1561,'Cadastro-Estoque'!A1569:A1678,0)," ")))</f>
        <v/>
      </c>
    </row>
    <row r="1562" spans="5:9" ht="18.75" customHeight="1" x14ac:dyDescent="0.25">
      <c r="E1562" s="2" t="str">
        <f t="shared" si="27"/>
        <v/>
      </c>
      <c r="F1562" s="2" t="str">
        <f>IF(ISBLANK(A1562),"",IF(ISERROR(VLOOKUP(A1562,'Cadastro-Estoque'!A:G,1,FALSE)),"Produto não cadastrado",VLOOKUP(A1562,'Cadastro-Estoque'!A:G,4,FALSE)))</f>
        <v/>
      </c>
      <c r="G1562" s="2" t="str">
        <f>IF(ISBLANK(A1562),"",IF(ISERROR(VLOOKUP(A1562,'Cadastro-Estoque'!A:G,1,FALSE)),"Produto não cadastrado",VLOOKUP(A1562,'Cadastro-Estoque'!A:G,2,FALSE)))</f>
        <v/>
      </c>
      <c r="H1562" s="2" t="str">
        <f>IF(ISERROR(VLOOKUP(A1562,'Cadastro-Estoque'!A:G,1,FALSE)),"",VLOOKUP(A1562,'Cadastro-Estoque'!A:G,3,FALSE))</f>
        <v/>
      </c>
      <c r="I1562" s="209" t="str">
        <f>IF(A1562="","",INDEX(Boletim!F1571:F1680,IFERROR(MATCH(Saidas!A1562,'Cadastro-Estoque'!A1570:A1679,0)," ")))</f>
        <v/>
      </c>
    </row>
    <row r="1563" spans="5:9" ht="18.75" customHeight="1" x14ac:dyDescent="0.25">
      <c r="E1563" s="2" t="str">
        <f t="shared" si="27"/>
        <v/>
      </c>
      <c r="F1563" s="2" t="str">
        <f>IF(ISBLANK(A1563),"",IF(ISERROR(VLOOKUP(A1563,'Cadastro-Estoque'!A:G,1,FALSE)),"Produto não cadastrado",VLOOKUP(A1563,'Cadastro-Estoque'!A:G,4,FALSE)))</f>
        <v/>
      </c>
      <c r="G1563" s="2" t="str">
        <f>IF(ISBLANK(A1563),"",IF(ISERROR(VLOOKUP(A1563,'Cadastro-Estoque'!A:G,1,FALSE)),"Produto não cadastrado",VLOOKUP(A1563,'Cadastro-Estoque'!A:G,2,FALSE)))</f>
        <v/>
      </c>
      <c r="H1563" s="2" t="str">
        <f>IF(ISERROR(VLOOKUP(A1563,'Cadastro-Estoque'!A:G,1,FALSE)),"",VLOOKUP(A1563,'Cadastro-Estoque'!A:G,3,FALSE))</f>
        <v/>
      </c>
      <c r="I1563" s="209" t="str">
        <f>IF(A1563="","",INDEX(Boletim!F1572:F1681,IFERROR(MATCH(Saidas!A1563,'Cadastro-Estoque'!A1571:A1680,0)," ")))</f>
        <v/>
      </c>
    </row>
    <row r="1564" spans="5:9" ht="18.75" customHeight="1" x14ac:dyDescent="0.25">
      <c r="E1564" s="2" t="str">
        <f t="shared" si="27"/>
        <v/>
      </c>
      <c r="F1564" s="2" t="str">
        <f>IF(ISBLANK(A1564),"",IF(ISERROR(VLOOKUP(A1564,'Cadastro-Estoque'!A:G,1,FALSE)),"Produto não cadastrado",VLOOKUP(A1564,'Cadastro-Estoque'!A:G,4,FALSE)))</f>
        <v/>
      </c>
      <c r="G1564" s="2" t="str">
        <f>IF(ISBLANK(A1564),"",IF(ISERROR(VLOOKUP(A1564,'Cadastro-Estoque'!A:G,1,FALSE)),"Produto não cadastrado",VLOOKUP(A1564,'Cadastro-Estoque'!A:G,2,FALSE)))</f>
        <v/>
      </c>
      <c r="H1564" s="2" t="str">
        <f>IF(ISERROR(VLOOKUP(A1564,'Cadastro-Estoque'!A:G,1,FALSE)),"",VLOOKUP(A1564,'Cadastro-Estoque'!A:G,3,FALSE))</f>
        <v/>
      </c>
      <c r="I1564" s="209" t="str">
        <f>IF(A1564="","",INDEX(Boletim!F1573:F1682,IFERROR(MATCH(Saidas!A1564,'Cadastro-Estoque'!A1572:A1681,0)," ")))</f>
        <v/>
      </c>
    </row>
    <row r="1565" spans="5:9" ht="18.75" customHeight="1" x14ac:dyDescent="0.25">
      <c r="E1565" s="2" t="str">
        <f t="shared" si="27"/>
        <v/>
      </c>
      <c r="F1565" s="2" t="str">
        <f>IF(ISBLANK(A1565),"",IF(ISERROR(VLOOKUP(A1565,'Cadastro-Estoque'!A:G,1,FALSE)),"Produto não cadastrado",VLOOKUP(A1565,'Cadastro-Estoque'!A:G,4,FALSE)))</f>
        <v/>
      </c>
      <c r="G1565" s="2" t="str">
        <f>IF(ISBLANK(A1565),"",IF(ISERROR(VLOOKUP(A1565,'Cadastro-Estoque'!A:G,1,FALSE)),"Produto não cadastrado",VLOOKUP(A1565,'Cadastro-Estoque'!A:G,2,FALSE)))</f>
        <v/>
      </c>
      <c r="H1565" s="2" t="str">
        <f>IF(ISERROR(VLOOKUP(A1565,'Cadastro-Estoque'!A:G,1,FALSE)),"",VLOOKUP(A1565,'Cadastro-Estoque'!A:G,3,FALSE))</f>
        <v/>
      </c>
      <c r="I1565" s="209" t="str">
        <f>IF(A1565="","",INDEX(Boletim!F1574:F1683,IFERROR(MATCH(Saidas!A1565,'Cadastro-Estoque'!A1573:A1682,0)," ")))</f>
        <v/>
      </c>
    </row>
    <row r="1566" spans="5:9" ht="18.75" customHeight="1" x14ac:dyDescent="0.25">
      <c r="E1566" s="2" t="str">
        <f t="shared" si="27"/>
        <v/>
      </c>
      <c r="F1566" s="2" t="str">
        <f>IF(ISBLANK(A1566),"",IF(ISERROR(VLOOKUP(A1566,'Cadastro-Estoque'!A:G,1,FALSE)),"Produto não cadastrado",VLOOKUP(A1566,'Cadastro-Estoque'!A:G,4,FALSE)))</f>
        <v/>
      </c>
      <c r="G1566" s="2" t="str">
        <f>IF(ISBLANK(A1566),"",IF(ISERROR(VLOOKUP(A1566,'Cadastro-Estoque'!A:G,1,FALSE)),"Produto não cadastrado",VLOOKUP(A1566,'Cadastro-Estoque'!A:G,2,FALSE)))</f>
        <v/>
      </c>
      <c r="H1566" s="2" t="str">
        <f>IF(ISERROR(VLOOKUP(A1566,'Cadastro-Estoque'!A:G,1,FALSE)),"",VLOOKUP(A1566,'Cadastro-Estoque'!A:G,3,FALSE))</f>
        <v/>
      </c>
      <c r="I1566" s="209" t="str">
        <f>IF(A1566="","",INDEX(Boletim!F1575:F1684,IFERROR(MATCH(Saidas!A1566,'Cadastro-Estoque'!A1574:A1683,0)," ")))</f>
        <v/>
      </c>
    </row>
    <row r="1567" spans="5:9" ht="18.75" customHeight="1" x14ac:dyDescent="0.25">
      <c r="E1567" s="2" t="str">
        <f t="shared" si="27"/>
        <v/>
      </c>
      <c r="F1567" s="2" t="str">
        <f>IF(ISBLANK(A1567),"",IF(ISERROR(VLOOKUP(A1567,'Cadastro-Estoque'!A:G,1,FALSE)),"Produto não cadastrado",VLOOKUP(A1567,'Cadastro-Estoque'!A:G,4,FALSE)))</f>
        <v/>
      </c>
      <c r="G1567" s="2" t="str">
        <f>IF(ISBLANK(A1567),"",IF(ISERROR(VLOOKUP(A1567,'Cadastro-Estoque'!A:G,1,FALSE)),"Produto não cadastrado",VLOOKUP(A1567,'Cadastro-Estoque'!A:G,2,FALSE)))</f>
        <v/>
      </c>
      <c r="H1567" s="2" t="str">
        <f>IF(ISERROR(VLOOKUP(A1567,'Cadastro-Estoque'!A:G,1,FALSE)),"",VLOOKUP(A1567,'Cadastro-Estoque'!A:G,3,FALSE))</f>
        <v/>
      </c>
      <c r="I1567" s="209" t="str">
        <f>IF(A1567="","",INDEX(Boletim!F1576:F1685,IFERROR(MATCH(Saidas!A1567,'Cadastro-Estoque'!A1575:A1684,0)," ")))</f>
        <v/>
      </c>
    </row>
    <row r="1568" spans="5:9" ht="18.75" customHeight="1" x14ac:dyDescent="0.25">
      <c r="E1568" s="2" t="str">
        <f t="shared" si="27"/>
        <v/>
      </c>
      <c r="F1568" s="2" t="str">
        <f>IF(ISBLANK(A1568),"",IF(ISERROR(VLOOKUP(A1568,'Cadastro-Estoque'!A:G,1,FALSE)),"Produto não cadastrado",VLOOKUP(A1568,'Cadastro-Estoque'!A:G,4,FALSE)))</f>
        <v/>
      </c>
      <c r="G1568" s="2" t="str">
        <f>IF(ISBLANK(A1568),"",IF(ISERROR(VLOOKUP(A1568,'Cadastro-Estoque'!A:G,1,FALSE)),"Produto não cadastrado",VLOOKUP(A1568,'Cadastro-Estoque'!A:G,2,FALSE)))</f>
        <v/>
      </c>
      <c r="H1568" s="2" t="str">
        <f>IF(ISERROR(VLOOKUP(A1568,'Cadastro-Estoque'!A:G,1,FALSE)),"",VLOOKUP(A1568,'Cadastro-Estoque'!A:G,3,FALSE))</f>
        <v/>
      </c>
      <c r="I1568" s="209" t="str">
        <f>IF(A1568="","",INDEX(Boletim!F1577:F1686,IFERROR(MATCH(Saidas!A1568,'Cadastro-Estoque'!A1576:A1685,0)," ")))</f>
        <v/>
      </c>
    </row>
    <row r="1569" spans="5:9" ht="18.75" customHeight="1" x14ac:dyDescent="0.25">
      <c r="E1569" s="2" t="str">
        <f t="shared" si="27"/>
        <v/>
      </c>
      <c r="F1569" s="2" t="str">
        <f>IF(ISBLANK(A1569),"",IF(ISERROR(VLOOKUP(A1569,'Cadastro-Estoque'!A:G,1,FALSE)),"Produto não cadastrado",VLOOKUP(A1569,'Cadastro-Estoque'!A:G,4,FALSE)))</f>
        <v/>
      </c>
      <c r="G1569" s="2" t="str">
        <f>IF(ISBLANK(A1569),"",IF(ISERROR(VLOOKUP(A1569,'Cadastro-Estoque'!A:G,1,FALSE)),"Produto não cadastrado",VLOOKUP(A1569,'Cadastro-Estoque'!A:G,2,FALSE)))</f>
        <v/>
      </c>
      <c r="H1569" s="2" t="str">
        <f>IF(ISERROR(VLOOKUP(A1569,'Cadastro-Estoque'!A:G,1,FALSE)),"",VLOOKUP(A1569,'Cadastro-Estoque'!A:G,3,FALSE))</f>
        <v/>
      </c>
      <c r="I1569" s="209" t="str">
        <f>IF(A1569="","",INDEX(Boletim!F1578:F1687,IFERROR(MATCH(Saidas!A1569,'Cadastro-Estoque'!A1577:A1686,0)," ")))</f>
        <v/>
      </c>
    </row>
    <row r="1570" spans="5:9" ht="18.75" customHeight="1" x14ac:dyDescent="0.25">
      <c r="E1570" s="2" t="str">
        <f t="shared" si="27"/>
        <v/>
      </c>
      <c r="F1570" s="2" t="str">
        <f>IF(ISBLANK(A1570),"",IF(ISERROR(VLOOKUP(A1570,'Cadastro-Estoque'!A:G,1,FALSE)),"Produto não cadastrado",VLOOKUP(A1570,'Cadastro-Estoque'!A:G,4,FALSE)))</f>
        <v/>
      </c>
      <c r="G1570" s="2" t="str">
        <f>IF(ISBLANK(A1570),"",IF(ISERROR(VLOOKUP(A1570,'Cadastro-Estoque'!A:G,1,FALSE)),"Produto não cadastrado",VLOOKUP(A1570,'Cadastro-Estoque'!A:G,2,FALSE)))</f>
        <v/>
      </c>
      <c r="H1570" s="2" t="str">
        <f>IF(ISERROR(VLOOKUP(A1570,'Cadastro-Estoque'!A:G,1,FALSE)),"",VLOOKUP(A1570,'Cadastro-Estoque'!A:G,3,FALSE))</f>
        <v/>
      </c>
      <c r="I1570" s="209" t="str">
        <f>IF(A1570="","",INDEX(Boletim!F1579:F1688,IFERROR(MATCH(Saidas!A1570,'Cadastro-Estoque'!A1578:A1687,0)," ")))</f>
        <v/>
      </c>
    </row>
    <row r="1571" spans="5:9" ht="18.75" customHeight="1" x14ac:dyDescent="0.25">
      <c r="E1571" s="2" t="str">
        <f t="shared" si="27"/>
        <v/>
      </c>
      <c r="F1571" s="2" t="str">
        <f>IF(ISBLANK(A1571),"",IF(ISERROR(VLOOKUP(A1571,'Cadastro-Estoque'!A:G,1,FALSE)),"Produto não cadastrado",VLOOKUP(A1571,'Cadastro-Estoque'!A:G,4,FALSE)))</f>
        <v/>
      </c>
      <c r="G1571" s="2" t="str">
        <f>IF(ISBLANK(A1571),"",IF(ISERROR(VLOOKUP(A1571,'Cadastro-Estoque'!A:G,1,FALSE)),"Produto não cadastrado",VLOOKUP(A1571,'Cadastro-Estoque'!A:G,2,FALSE)))</f>
        <v/>
      </c>
      <c r="H1571" s="2" t="str">
        <f>IF(ISERROR(VLOOKUP(A1571,'Cadastro-Estoque'!A:G,1,FALSE)),"",VLOOKUP(A1571,'Cadastro-Estoque'!A:G,3,FALSE))</f>
        <v/>
      </c>
      <c r="I1571" s="209" t="str">
        <f>IF(A1571="","",INDEX(Boletim!F1580:F1689,IFERROR(MATCH(Saidas!A1571,'Cadastro-Estoque'!A1579:A1688,0)," ")))</f>
        <v/>
      </c>
    </row>
    <row r="1572" spans="5:9" ht="18.75" customHeight="1" x14ac:dyDescent="0.25">
      <c r="E1572" s="2" t="str">
        <f t="shared" si="27"/>
        <v/>
      </c>
      <c r="F1572" s="2" t="str">
        <f>IF(ISBLANK(A1572),"",IF(ISERROR(VLOOKUP(A1572,'Cadastro-Estoque'!A:G,1,FALSE)),"Produto não cadastrado",VLOOKUP(A1572,'Cadastro-Estoque'!A:G,4,FALSE)))</f>
        <v/>
      </c>
      <c r="G1572" s="2" t="str">
        <f>IF(ISBLANK(A1572),"",IF(ISERROR(VLOOKUP(A1572,'Cadastro-Estoque'!A:G,1,FALSE)),"Produto não cadastrado",VLOOKUP(A1572,'Cadastro-Estoque'!A:G,2,FALSE)))</f>
        <v/>
      </c>
      <c r="H1572" s="2" t="str">
        <f>IF(ISERROR(VLOOKUP(A1572,'Cadastro-Estoque'!A:G,1,FALSE)),"",VLOOKUP(A1572,'Cadastro-Estoque'!A:G,3,FALSE))</f>
        <v/>
      </c>
      <c r="I1572" s="209" t="str">
        <f>IF(A1572="","",INDEX(Boletim!F1581:F1690,IFERROR(MATCH(Saidas!A1572,'Cadastro-Estoque'!A1580:A1689,0)," ")))</f>
        <v/>
      </c>
    </row>
    <row r="1573" spans="5:9" ht="18.75" customHeight="1" x14ac:dyDescent="0.25">
      <c r="E1573" s="2" t="str">
        <f t="shared" si="27"/>
        <v/>
      </c>
      <c r="F1573" s="2" t="str">
        <f>IF(ISBLANK(A1573),"",IF(ISERROR(VLOOKUP(A1573,'Cadastro-Estoque'!A:G,1,FALSE)),"Produto não cadastrado",VLOOKUP(A1573,'Cadastro-Estoque'!A:G,4,FALSE)))</f>
        <v/>
      </c>
      <c r="G1573" s="2" t="str">
        <f>IF(ISBLANK(A1573),"",IF(ISERROR(VLOOKUP(A1573,'Cadastro-Estoque'!A:G,1,FALSE)),"Produto não cadastrado",VLOOKUP(A1573,'Cadastro-Estoque'!A:G,2,FALSE)))</f>
        <v/>
      </c>
      <c r="H1573" s="2" t="str">
        <f>IF(ISERROR(VLOOKUP(A1573,'Cadastro-Estoque'!A:G,1,FALSE)),"",VLOOKUP(A1573,'Cadastro-Estoque'!A:G,3,FALSE))</f>
        <v/>
      </c>
      <c r="I1573" s="209" t="str">
        <f>IF(A1573="","",INDEX(Boletim!F1582:F1691,IFERROR(MATCH(Saidas!A1573,'Cadastro-Estoque'!A1581:A1690,0)," ")))</f>
        <v/>
      </c>
    </row>
    <row r="1574" spans="5:9" ht="18.75" customHeight="1" x14ac:dyDescent="0.25">
      <c r="E1574" s="2" t="str">
        <f t="shared" si="27"/>
        <v/>
      </c>
      <c r="F1574" s="2" t="str">
        <f>IF(ISBLANK(A1574),"",IF(ISERROR(VLOOKUP(A1574,'Cadastro-Estoque'!A:G,1,FALSE)),"Produto não cadastrado",VLOOKUP(A1574,'Cadastro-Estoque'!A:G,4,FALSE)))</f>
        <v/>
      </c>
      <c r="G1574" s="2" t="str">
        <f>IF(ISBLANK(A1574),"",IF(ISERROR(VLOOKUP(A1574,'Cadastro-Estoque'!A:G,1,FALSE)),"Produto não cadastrado",VLOOKUP(A1574,'Cadastro-Estoque'!A:G,2,FALSE)))</f>
        <v/>
      </c>
      <c r="H1574" s="2" t="str">
        <f>IF(ISERROR(VLOOKUP(A1574,'Cadastro-Estoque'!A:G,1,FALSE)),"",VLOOKUP(A1574,'Cadastro-Estoque'!A:G,3,FALSE))</f>
        <v/>
      </c>
      <c r="I1574" s="209" t="str">
        <f>IF(A1574="","",INDEX(Boletim!F1583:F1692,IFERROR(MATCH(Saidas!A1574,'Cadastro-Estoque'!A1582:A1691,0)," ")))</f>
        <v/>
      </c>
    </row>
    <row r="1575" spans="5:9" ht="18.75" customHeight="1" x14ac:dyDescent="0.25">
      <c r="E1575" s="2" t="str">
        <f t="shared" si="27"/>
        <v/>
      </c>
      <c r="F1575" s="2" t="str">
        <f>IF(ISBLANK(A1575),"",IF(ISERROR(VLOOKUP(A1575,'Cadastro-Estoque'!A:G,1,FALSE)),"Produto não cadastrado",VLOOKUP(A1575,'Cadastro-Estoque'!A:G,4,FALSE)))</f>
        <v/>
      </c>
      <c r="G1575" s="2" t="str">
        <f>IF(ISBLANK(A1575),"",IF(ISERROR(VLOOKUP(A1575,'Cadastro-Estoque'!A:G,1,FALSE)),"Produto não cadastrado",VLOOKUP(A1575,'Cadastro-Estoque'!A:G,2,FALSE)))</f>
        <v/>
      </c>
      <c r="H1575" s="2" t="str">
        <f>IF(ISERROR(VLOOKUP(A1575,'Cadastro-Estoque'!A:G,1,FALSE)),"",VLOOKUP(A1575,'Cadastro-Estoque'!A:G,3,FALSE))</f>
        <v/>
      </c>
      <c r="I1575" s="209" t="str">
        <f>IF(A1575="","",INDEX(Boletim!F1584:F1693,IFERROR(MATCH(Saidas!A1575,'Cadastro-Estoque'!A1583:A1692,0)," ")))</f>
        <v/>
      </c>
    </row>
    <row r="1576" spans="5:9" ht="18.75" customHeight="1" x14ac:dyDescent="0.25">
      <c r="E1576" s="2" t="str">
        <f t="shared" si="27"/>
        <v/>
      </c>
      <c r="F1576" s="2" t="str">
        <f>IF(ISBLANK(A1576),"",IF(ISERROR(VLOOKUP(A1576,'Cadastro-Estoque'!A:G,1,FALSE)),"Produto não cadastrado",VLOOKUP(A1576,'Cadastro-Estoque'!A:G,4,FALSE)))</f>
        <v/>
      </c>
      <c r="G1576" s="2" t="str">
        <f>IF(ISBLANK(A1576),"",IF(ISERROR(VLOOKUP(A1576,'Cadastro-Estoque'!A:G,1,FALSE)),"Produto não cadastrado",VLOOKUP(A1576,'Cadastro-Estoque'!A:G,2,FALSE)))</f>
        <v/>
      </c>
      <c r="H1576" s="2" t="str">
        <f>IF(ISERROR(VLOOKUP(A1576,'Cadastro-Estoque'!A:G,1,FALSE)),"",VLOOKUP(A1576,'Cadastro-Estoque'!A:G,3,FALSE))</f>
        <v/>
      </c>
      <c r="I1576" s="209" t="str">
        <f>IF(A1576="","",INDEX(Boletim!F1585:F1694,IFERROR(MATCH(Saidas!A1576,'Cadastro-Estoque'!A1584:A1693,0)," ")))</f>
        <v/>
      </c>
    </row>
    <row r="1577" spans="5:9" ht="18.75" customHeight="1" x14ac:dyDescent="0.25">
      <c r="E1577" s="2" t="str">
        <f t="shared" si="27"/>
        <v/>
      </c>
      <c r="F1577" s="2" t="str">
        <f>IF(ISBLANK(A1577),"",IF(ISERROR(VLOOKUP(A1577,'Cadastro-Estoque'!A:G,1,FALSE)),"Produto não cadastrado",VLOOKUP(A1577,'Cadastro-Estoque'!A:G,4,FALSE)))</f>
        <v/>
      </c>
      <c r="G1577" s="2" t="str">
        <f>IF(ISBLANK(A1577),"",IF(ISERROR(VLOOKUP(A1577,'Cadastro-Estoque'!A:G,1,FALSE)),"Produto não cadastrado",VLOOKUP(A1577,'Cadastro-Estoque'!A:G,2,FALSE)))</f>
        <v/>
      </c>
      <c r="H1577" s="2" t="str">
        <f>IF(ISERROR(VLOOKUP(A1577,'Cadastro-Estoque'!A:G,1,FALSE)),"",VLOOKUP(A1577,'Cadastro-Estoque'!A:G,3,FALSE))</f>
        <v/>
      </c>
      <c r="I1577" s="209" t="str">
        <f>IF(A1577="","",INDEX(Boletim!F1586:F1695,IFERROR(MATCH(Saidas!A1577,'Cadastro-Estoque'!A1585:A1694,0)," ")))</f>
        <v/>
      </c>
    </row>
    <row r="1578" spans="5:9" ht="18.75" customHeight="1" x14ac:dyDescent="0.25">
      <c r="E1578" s="2" t="str">
        <f t="shared" si="27"/>
        <v/>
      </c>
      <c r="F1578" s="2" t="str">
        <f>IF(ISBLANK(A1578),"",IF(ISERROR(VLOOKUP(A1578,'Cadastro-Estoque'!A:G,1,FALSE)),"Produto não cadastrado",VLOOKUP(A1578,'Cadastro-Estoque'!A:G,4,FALSE)))</f>
        <v/>
      </c>
      <c r="G1578" s="2" t="str">
        <f>IF(ISBLANK(A1578),"",IF(ISERROR(VLOOKUP(A1578,'Cadastro-Estoque'!A:G,1,FALSE)),"Produto não cadastrado",VLOOKUP(A1578,'Cadastro-Estoque'!A:G,2,FALSE)))</f>
        <v/>
      </c>
      <c r="H1578" s="2" t="str">
        <f>IF(ISERROR(VLOOKUP(A1578,'Cadastro-Estoque'!A:G,1,FALSE)),"",VLOOKUP(A1578,'Cadastro-Estoque'!A:G,3,FALSE))</f>
        <v/>
      </c>
      <c r="I1578" s="209" t="str">
        <f>IF(A1578="","",INDEX(Boletim!F1587:F1696,IFERROR(MATCH(Saidas!A1578,'Cadastro-Estoque'!A1586:A1695,0)," ")))</f>
        <v/>
      </c>
    </row>
    <row r="1579" spans="5:9" ht="18.75" customHeight="1" x14ac:dyDescent="0.25">
      <c r="E1579" s="2" t="str">
        <f t="shared" si="27"/>
        <v/>
      </c>
      <c r="F1579" s="2" t="str">
        <f>IF(ISBLANK(A1579),"",IF(ISERROR(VLOOKUP(A1579,'Cadastro-Estoque'!A:G,1,FALSE)),"Produto não cadastrado",VLOOKUP(A1579,'Cadastro-Estoque'!A:G,4,FALSE)))</f>
        <v/>
      </c>
      <c r="G1579" s="2" t="str">
        <f>IF(ISBLANK(A1579),"",IF(ISERROR(VLOOKUP(A1579,'Cadastro-Estoque'!A:G,1,FALSE)),"Produto não cadastrado",VLOOKUP(A1579,'Cadastro-Estoque'!A:G,2,FALSE)))</f>
        <v/>
      </c>
      <c r="H1579" s="2" t="str">
        <f>IF(ISERROR(VLOOKUP(A1579,'Cadastro-Estoque'!A:G,1,FALSE)),"",VLOOKUP(A1579,'Cadastro-Estoque'!A:G,3,FALSE))</f>
        <v/>
      </c>
      <c r="I1579" s="209" t="str">
        <f>IF(A1579="","",INDEX(Boletim!F1588:F1697,IFERROR(MATCH(Saidas!A1579,'Cadastro-Estoque'!A1587:A1696,0)," ")))</f>
        <v/>
      </c>
    </row>
    <row r="1580" spans="5:9" ht="18.75" customHeight="1" x14ac:dyDescent="0.25">
      <c r="E1580" s="2" t="str">
        <f t="shared" si="27"/>
        <v/>
      </c>
      <c r="F1580" s="2" t="str">
        <f>IF(ISBLANK(A1580),"",IF(ISERROR(VLOOKUP(A1580,'Cadastro-Estoque'!A:G,1,FALSE)),"Produto não cadastrado",VLOOKUP(A1580,'Cadastro-Estoque'!A:G,4,FALSE)))</f>
        <v/>
      </c>
      <c r="G1580" s="2" t="str">
        <f>IF(ISBLANK(A1580),"",IF(ISERROR(VLOOKUP(A1580,'Cadastro-Estoque'!A:G,1,FALSE)),"Produto não cadastrado",VLOOKUP(A1580,'Cadastro-Estoque'!A:G,2,FALSE)))</f>
        <v/>
      </c>
      <c r="H1580" s="2" t="str">
        <f>IF(ISERROR(VLOOKUP(A1580,'Cadastro-Estoque'!A:G,1,FALSE)),"",VLOOKUP(A1580,'Cadastro-Estoque'!A:G,3,FALSE))</f>
        <v/>
      </c>
      <c r="I1580" s="209" t="str">
        <f>IF(A1580="","",INDEX(Boletim!F1589:F1698,IFERROR(MATCH(Saidas!A1580,'Cadastro-Estoque'!A1588:A1697,0)," ")))</f>
        <v/>
      </c>
    </row>
    <row r="1581" spans="5:9" ht="18.75" customHeight="1" x14ac:dyDescent="0.25">
      <c r="E1581" s="2" t="str">
        <f t="shared" si="27"/>
        <v/>
      </c>
      <c r="F1581" s="2" t="str">
        <f>IF(ISBLANK(A1581),"",IF(ISERROR(VLOOKUP(A1581,'Cadastro-Estoque'!A:G,1,FALSE)),"Produto não cadastrado",VLOOKUP(A1581,'Cadastro-Estoque'!A:G,4,FALSE)))</f>
        <v/>
      </c>
      <c r="G1581" s="2" t="str">
        <f>IF(ISBLANK(A1581),"",IF(ISERROR(VLOOKUP(A1581,'Cadastro-Estoque'!A:G,1,FALSE)),"Produto não cadastrado",VLOOKUP(A1581,'Cadastro-Estoque'!A:G,2,FALSE)))</f>
        <v/>
      </c>
      <c r="H1581" s="2" t="str">
        <f>IF(ISERROR(VLOOKUP(A1581,'Cadastro-Estoque'!A:G,1,FALSE)),"",VLOOKUP(A1581,'Cadastro-Estoque'!A:G,3,FALSE))</f>
        <v/>
      </c>
      <c r="I1581" s="209" t="str">
        <f>IF(A1581="","",INDEX(Boletim!F1590:F1699,IFERROR(MATCH(Saidas!A1581,'Cadastro-Estoque'!A1589:A1698,0)," ")))</f>
        <v/>
      </c>
    </row>
    <row r="1582" spans="5:9" ht="18.75" customHeight="1" x14ac:dyDescent="0.25">
      <c r="E1582" s="2" t="str">
        <f t="shared" si="27"/>
        <v/>
      </c>
      <c r="F1582" s="2" t="str">
        <f>IF(ISBLANK(A1582),"",IF(ISERROR(VLOOKUP(A1582,'Cadastro-Estoque'!A:G,1,FALSE)),"Produto não cadastrado",VLOOKUP(A1582,'Cadastro-Estoque'!A:G,4,FALSE)))</f>
        <v/>
      </c>
      <c r="G1582" s="2" t="str">
        <f>IF(ISBLANK(A1582),"",IF(ISERROR(VLOOKUP(A1582,'Cadastro-Estoque'!A:G,1,FALSE)),"Produto não cadastrado",VLOOKUP(A1582,'Cadastro-Estoque'!A:G,2,FALSE)))</f>
        <v/>
      </c>
      <c r="H1582" s="2" t="str">
        <f>IF(ISERROR(VLOOKUP(A1582,'Cadastro-Estoque'!A:G,1,FALSE)),"",VLOOKUP(A1582,'Cadastro-Estoque'!A:G,3,FALSE))</f>
        <v/>
      </c>
      <c r="I1582" s="209" t="str">
        <f>IF(A1582="","",INDEX(Boletim!F1591:F1700,IFERROR(MATCH(Saidas!A1582,'Cadastro-Estoque'!A1590:A1699,0)," ")))</f>
        <v/>
      </c>
    </row>
    <row r="1583" spans="5:9" ht="18.75" customHeight="1" x14ac:dyDescent="0.25">
      <c r="E1583" s="2" t="str">
        <f t="shared" si="27"/>
        <v/>
      </c>
      <c r="F1583" s="2" t="str">
        <f>IF(ISBLANK(A1583),"",IF(ISERROR(VLOOKUP(A1583,'Cadastro-Estoque'!A:G,1,FALSE)),"Produto não cadastrado",VLOOKUP(A1583,'Cadastro-Estoque'!A:G,4,FALSE)))</f>
        <v/>
      </c>
      <c r="G1583" s="2" t="str">
        <f>IF(ISBLANK(A1583),"",IF(ISERROR(VLOOKUP(A1583,'Cadastro-Estoque'!A:G,1,FALSE)),"Produto não cadastrado",VLOOKUP(A1583,'Cadastro-Estoque'!A:G,2,FALSE)))</f>
        <v/>
      </c>
      <c r="H1583" s="2" t="str">
        <f>IF(ISERROR(VLOOKUP(A1583,'Cadastro-Estoque'!A:G,1,FALSE)),"",VLOOKUP(A1583,'Cadastro-Estoque'!A:G,3,FALSE))</f>
        <v/>
      </c>
      <c r="I1583" s="209" t="str">
        <f>IF(A1583="","",INDEX(Boletim!F1592:F1701,IFERROR(MATCH(Saidas!A1583,'Cadastro-Estoque'!A1591:A1700,0)," ")))</f>
        <v/>
      </c>
    </row>
    <row r="1584" spans="5:9" ht="18.75" customHeight="1" x14ac:dyDescent="0.25">
      <c r="E1584" s="2" t="str">
        <f t="shared" si="27"/>
        <v/>
      </c>
      <c r="F1584" s="2" t="str">
        <f>IF(ISBLANK(A1584),"",IF(ISERROR(VLOOKUP(A1584,'Cadastro-Estoque'!A:G,1,FALSE)),"Produto não cadastrado",VLOOKUP(A1584,'Cadastro-Estoque'!A:G,4,FALSE)))</f>
        <v/>
      </c>
      <c r="G1584" s="2" t="str">
        <f>IF(ISBLANK(A1584),"",IF(ISERROR(VLOOKUP(A1584,'Cadastro-Estoque'!A:G,1,FALSE)),"Produto não cadastrado",VLOOKUP(A1584,'Cadastro-Estoque'!A:G,2,FALSE)))</f>
        <v/>
      </c>
      <c r="H1584" s="2" t="str">
        <f>IF(ISERROR(VLOOKUP(A1584,'Cadastro-Estoque'!A:G,1,FALSE)),"",VLOOKUP(A1584,'Cadastro-Estoque'!A:G,3,FALSE))</f>
        <v/>
      </c>
      <c r="I1584" s="209" t="str">
        <f>IF(A1584="","",INDEX(Boletim!F1593:F1702,IFERROR(MATCH(Saidas!A1584,'Cadastro-Estoque'!A1592:A1701,0)," ")))</f>
        <v/>
      </c>
    </row>
    <row r="1585" spans="5:9" ht="18.75" customHeight="1" x14ac:dyDescent="0.25">
      <c r="E1585" s="2" t="str">
        <f t="shared" si="27"/>
        <v/>
      </c>
      <c r="F1585" s="2" t="str">
        <f>IF(ISBLANK(A1585),"",IF(ISERROR(VLOOKUP(A1585,'Cadastro-Estoque'!A:G,1,FALSE)),"Produto não cadastrado",VLOOKUP(A1585,'Cadastro-Estoque'!A:G,4,FALSE)))</f>
        <v/>
      </c>
      <c r="G1585" s="2" t="str">
        <f>IF(ISBLANK(A1585),"",IF(ISERROR(VLOOKUP(A1585,'Cadastro-Estoque'!A:G,1,FALSE)),"Produto não cadastrado",VLOOKUP(A1585,'Cadastro-Estoque'!A:G,2,FALSE)))</f>
        <v/>
      </c>
      <c r="H1585" s="2" t="str">
        <f>IF(ISERROR(VLOOKUP(A1585,'Cadastro-Estoque'!A:G,1,FALSE)),"",VLOOKUP(A1585,'Cadastro-Estoque'!A:G,3,FALSE))</f>
        <v/>
      </c>
      <c r="I1585" s="209" t="str">
        <f>IF(A1585="","",INDEX(Boletim!F1594:F1703,IFERROR(MATCH(Saidas!A1585,'Cadastro-Estoque'!A1593:A1702,0)," ")))</f>
        <v/>
      </c>
    </row>
    <row r="1586" spans="5:9" ht="18.75" customHeight="1" x14ac:dyDescent="0.25">
      <c r="E1586" s="2" t="str">
        <f t="shared" si="27"/>
        <v/>
      </c>
      <c r="F1586" s="2" t="str">
        <f>IF(ISBLANK(A1586),"",IF(ISERROR(VLOOKUP(A1586,'Cadastro-Estoque'!A:G,1,FALSE)),"Produto não cadastrado",VLOOKUP(A1586,'Cadastro-Estoque'!A:G,4,FALSE)))</f>
        <v/>
      </c>
      <c r="G1586" s="2" t="str">
        <f>IF(ISBLANK(A1586),"",IF(ISERROR(VLOOKUP(A1586,'Cadastro-Estoque'!A:G,1,FALSE)),"Produto não cadastrado",VLOOKUP(A1586,'Cadastro-Estoque'!A:G,2,FALSE)))</f>
        <v/>
      </c>
      <c r="H1586" s="2" t="str">
        <f>IF(ISERROR(VLOOKUP(A1586,'Cadastro-Estoque'!A:G,1,FALSE)),"",VLOOKUP(A1586,'Cadastro-Estoque'!A:G,3,FALSE))</f>
        <v/>
      </c>
      <c r="I1586" s="209" t="str">
        <f>IF(A1586="","",INDEX(Boletim!F1595:F1704,IFERROR(MATCH(Saidas!A1586,'Cadastro-Estoque'!A1594:A1703,0)," ")))</f>
        <v/>
      </c>
    </row>
    <row r="1587" spans="5:9" ht="18.75" customHeight="1" x14ac:dyDescent="0.25">
      <c r="E1587" s="2" t="str">
        <f t="shared" si="27"/>
        <v/>
      </c>
      <c r="F1587" s="2" t="str">
        <f>IF(ISBLANK(A1587),"",IF(ISERROR(VLOOKUP(A1587,'Cadastro-Estoque'!A:G,1,FALSE)),"Produto não cadastrado",VLOOKUP(A1587,'Cadastro-Estoque'!A:G,4,FALSE)))</f>
        <v/>
      </c>
      <c r="G1587" s="2" t="str">
        <f>IF(ISBLANK(A1587),"",IF(ISERROR(VLOOKUP(A1587,'Cadastro-Estoque'!A:G,1,FALSE)),"Produto não cadastrado",VLOOKUP(A1587,'Cadastro-Estoque'!A:G,2,FALSE)))</f>
        <v/>
      </c>
      <c r="H1587" s="2" t="str">
        <f>IF(ISERROR(VLOOKUP(A1587,'Cadastro-Estoque'!A:G,1,FALSE)),"",VLOOKUP(A1587,'Cadastro-Estoque'!A:G,3,FALSE))</f>
        <v/>
      </c>
      <c r="I1587" s="209" t="str">
        <f>IF(A1587="","",INDEX(Boletim!F1596:F1705,IFERROR(MATCH(Saidas!A1587,'Cadastro-Estoque'!A1595:A1704,0)," ")))</f>
        <v/>
      </c>
    </row>
    <row r="1588" spans="5:9" ht="18.75" customHeight="1" x14ac:dyDescent="0.25">
      <c r="E1588" s="2" t="str">
        <f t="shared" si="27"/>
        <v/>
      </c>
      <c r="F1588" s="2" t="str">
        <f>IF(ISBLANK(A1588),"",IF(ISERROR(VLOOKUP(A1588,'Cadastro-Estoque'!A:G,1,FALSE)),"Produto não cadastrado",VLOOKUP(A1588,'Cadastro-Estoque'!A:G,4,FALSE)))</f>
        <v/>
      </c>
      <c r="G1588" s="2" t="str">
        <f>IF(ISBLANK(A1588),"",IF(ISERROR(VLOOKUP(A1588,'Cadastro-Estoque'!A:G,1,FALSE)),"Produto não cadastrado",VLOOKUP(A1588,'Cadastro-Estoque'!A:G,2,FALSE)))</f>
        <v/>
      </c>
      <c r="H1588" s="2" t="str">
        <f>IF(ISERROR(VLOOKUP(A1588,'Cadastro-Estoque'!A:G,1,FALSE)),"",VLOOKUP(A1588,'Cadastro-Estoque'!A:G,3,FALSE))</f>
        <v/>
      </c>
      <c r="I1588" s="209" t="str">
        <f>IF(A1588="","",INDEX(Boletim!F1597:F1706,IFERROR(MATCH(Saidas!A1588,'Cadastro-Estoque'!A1596:A1705,0)," ")))</f>
        <v/>
      </c>
    </row>
    <row r="1589" spans="5:9" ht="18.75" customHeight="1" x14ac:dyDescent="0.25">
      <c r="E1589" s="2" t="str">
        <f t="shared" si="27"/>
        <v/>
      </c>
      <c r="F1589" s="2" t="str">
        <f>IF(ISBLANK(A1589),"",IF(ISERROR(VLOOKUP(A1589,'Cadastro-Estoque'!A:G,1,FALSE)),"Produto não cadastrado",VLOOKUP(A1589,'Cadastro-Estoque'!A:G,4,FALSE)))</f>
        <v/>
      </c>
      <c r="G1589" s="2" t="str">
        <f>IF(ISBLANK(A1589),"",IF(ISERROR(VLOOKUP(A1589,'Cadastro-Estoque'!A:G,1,FALSE)),"Produto não cadastrado",VLOOKUP(A1589,'Cadastro-Estoque'!A:G,2,FALSE)))</f>
        <v/>
      </c>
      <c r="H1589" s="2" t="str">
        <f>IF(ISERROR(VLOOKUP(A1589,'Cadastro-Estoque'!A:G,1,FALSE)),"",VLOOKUP(A1589,'Cadastro-Estoque'!A:G,3,FALSE))</f>
        <v/>
      </c>
      <c r="I1589" s="209" t="str">
        <f>IF(A1589="","",INDEX(Boletim!F1598:F1707,IFERROR(MATCH(Saidas!A1589,'Cadastro-Estoque'!A1597:A1706,0)," ")))</f>
        <v/>
      </c>
    </row>
    <row r="1590" spans="5:9" ht="18.75" customHeight="1" x14ac:dyDescent="0.25">
      <c r="E1590" s="2" t="str">
        <f t="shared" si="27"/>
        <v/>
      </c>
      <c r="F1590" s="2" t="str">
        <f>IF(ISBLANK(A1590),"",IF(ISERROR(VLOOKUP(A1590,'Cadastro-Estoque'!A:G,1,FALSE)),"Produto não cadastrado",VLOOKUP(A1590,'Cadastro-Estoque'!A:G,4,FALSE)))</f>
        <v/>
      </c>
      <c r="G1590" s="2" t="str">
        <f>IF(ISBLANK(A1590),"",IF(ISERROR(VLOOKUP(A1590,'Cadastro-Estoque'!A:G,1,FALSE)),"Produto não cadastrado",VLOOKUP(A1590,'Cadastro-Estoque'!A:G,2,FALSE)))</f>
        <v/>
      </c>
      <c r="H1590" s="2" t="str">
        <f>IF(ISERROR(VLOOKUP(A1590,'Cadastro-Estoque'!A:G,1,FALSE)),"",VLOOKUP(A1590,'Cadastro-Estoque'!A:G,3,FALSE))</f>
        <v/>
      </c>
      <c r="I1590" s="209" t="str">
        <f>IF(A1590="","",INDEX(Boletim!F1599:F1708,IFERROR(MATCH(Saidas!A1590,'Cadastro-Estoque'!A1598:A1707,0)," ")))</f>
        <v/>
      </c>
    </row>
    <row r="1591" spans="5:9" ht="18.75" customHeight="1" x14ac:dyDescent="0.25">
      <c r="E1591" s="2" t="str">
        <f t="shared" si="27"/>
        <v/>
      </c>
      <c r="F1591" s="2" t="str">
        <f>IF(ISBLANK(A1591),"",IF(ISERROR(VLOOKUP(A1591,'Cadastro-Estoque'!A:G,1,FALSE)),"Produto não cadastrado",VLOOKUP(A1591,'Cadastro-Estoque'!A:G,4,FALSE)))</f>
        <v/>
      </c>
      <c r="G1591" s="2" t="str">
        <f>IF(ISBLANK(A1591),"",IF(ISERROR(VLOOKUP(A1591,'Cadastro-Estoque'!A:G,1,FALSE)),"Produto não cadastrado",VLOOKUP(A1591,'Cadastro-Estoque'!A:G,2,FALSE)))</f>
        <v/>
      </c>
      <c r="H1591" s="2" t="str">
        <f>IF(ISERROR(VLOOKUP(A1591,'Cadastro-Estoque'!A:G,1,FALSE)),"",VLOOKUP(A1591,'Cadastro-Estoque'!A:G,3,FALSE))</f>
        <v/>
      </c>
      <c r="I1591" s="209" t="str">
        <f>IF(A1591="","",INDEX(Boletim!F1600:F1709,IFERROR(MATCH(Saidas!A1591,'Cadastro-Estoque'!A1599:A1708,0)," ")))</f>
        <v/>
      </c>
    </row>
    <row r="1592" spans="5:9" ht="18.75" customHeight="1" x14ac:dyDescent="0.25">
      <c r="E1592" s="2" t="str">
        <f t="shared" si="27"/>
        <v/>
      </c>
      <c r="F1592" s="2" t="str">
        <f>IF(ISBLANK(A1592),"",IF(ISERROR(VLOOKUP(A1592,'Cadastro-Estoque'!A:G,1,FALSE)),"Produto não cadastrado",VLOOKUP(A1592,'Cadastro-Estoque'!A:G,4,FALSE)))</f>
        <v/>
      </c>
      <c r="G1592" s="2" t="str">
        <f>IF(ISBLANK(A1592),"",IF(ISERROR(VLOOKUP(A1592,'Cadastro-Estoque'!A:G,1,FALSE)),"Produto não cadastrado",VLOOKUP(A1592,'Cadastro-Estoque'!A:G,2,FALSE)))</f>
        <v/>
      </c>
      <c r="H1592" s="2" t="str">
        <f>IF(ISERROR(VLOOKUP(A1592,'Cadastro-Estoque'!A:G,1,FALSE)),"",VLOOKUP(A1592,'Cadastro-Estoque'!A:G,3,FALSE))</f>
        <v/>
      </c>
      <c r="I1592" s="209" t="str">
        <f>IF(A1592="","",INDEX(Boletim!F1601:F1710,IFERROR(MATCH(Saidas!A1592,'Cadastro-Estoque'!A1600:A1709,0)," ")))</f>
        <v/>
      </c>
    </row>
    <row r="1593" spans="5:9" ht="18.75" customHeight="1" x14ac:dyDescent="0.25">
      <c r="E1593" s="2" t="str">
        <f t="shared" si="27"/>
        <v/>
      </c>
      <c r="F1593" s="2" t="str">
        <f>IF(ISBLANK(A1593),"",IF(ISERROR(VLOOKUP(A1593,'Cadastro-Estoque'!A:G,1,FALSE)),"Produto não cadastrado",VLOOKUP(A1593,'Cadastro-Estoque'!A:G,4,FALSE)))</f>
        <v/>
      </c>
      <c r="G1593" s="2" t="str">
        <f>IF(ISBLANK(A1593),"",IF(ISERROR(VLOOKUP(A1593,'Cadastro-Estoque'!A:G,1,FALSE)),"Produto não cadastrado",VLOOKUP(A1593,'Cadastro-Estoque'!A:G,2,FALSE)))</f>
        <v/>
      </c>
      <c r="H1593" s="2" t="str">
        <f>IF(ISERROR(VLOOKUP(A1593,'Cadastro-Estoque'!A:G,1,FALSE)),"",VLOOKUP(A1593,'Cadastro-Estoque'!A:G,3,FALSE))</f>
        <v/>
      </c>
      <c r="I1593" s="209" t="str">
        <f>IF(A1593="","",INDEX(Boletim!F1602:F1711,IFERROR(MATCH(Saidas!A1593,'Cadastro-Estoque'!A1601:A1710,0)," ")))</f>
        <v/>
      </c>
    </row>
    <row r="1594" spans="5:9" ht="18.75" customHeight="1" x14ac:dyDescent="0.25">
      <c r="E1594" s="2" t="str">
        <f t="shared" si="27"/>
        <v/>
      </c>
      <c r="F1594" s="2" t="str">
        <f>IF(ISBLANK(A1594),"",IF(ISERROR(VLOOKUP(A1594,'Cadastro-Estoque'!A:G,1,FALSE)),"Produto não cadastrado",VLOOKUP(A1594,'Cadastro-Estoque'!A:G,4,FALSE)))</f>
        <v/>
      </c>
      <c r="G1594" s="2" t="str">
        <f>IF(ISBLANK(A1594),"",IF(ISERROR(VLOOKUP(A1594,'Cadastro-Estoque'!A:G,1,FALSE)),"Produto não cadastrado",VLOOKUP(A1594,'Cadastro-Estoque'!A:G,2,FALSE)))</f>
        <v/>
      </c>
      <c r="H1594" s="2" t="str">
        <f>IF(ISERROR(VLOOKUP(A1594,'Cadastro-Estoque'!A:G,1,FALSE)),"",VLOOKUP(A1594,'Cadastro-Estoque'!A:G,3,FALSE))</f>
        <v/>
      </c>
      <c r="I1594" s="209" t="str">
        <f>IF(A1594="","",INDEX(Boletim!F1603:F1712,IFERROR(MATCH(Saidas!A1594,'Cadastro-Estoque'!A1602:A1711,0)," ")))</f>
        <v/>
      </c>
    </row>
    <row r="1595" spans="5:9" ht="18.75" customHeight="1" x14ac:dyDescent="0.25">
      <c r="E1595" s="2" t="str">
        <f t="shared" si="27"/>
        <v/>
      </c>
      <c r="F1595" s="2" t="str">
        <f>IF(ISBLANK(A1595),"",IF(ISERROR(VLOOKUP(A1595,'Cadastro-Estoque'!A:G,1,FALSE)),"Produto não cadastrado",VLOOKUP(A1595,'Cadastro-Estoque'!A:G,4,FALSE)))</f>
        <v/>
      </c>
      <c r="G1595" s="2" t="str">
        <f>IF(ISBLANK(A1595),"",IF(ISERROR(VLOOKUP(A1595,'Cadastro-Estoque'!A:G,1,FALSE)),"Produto não cadastrado",VLOOKUP(A1595,'Cadastro-Estoque'!A:G,2,FALSE)))</f>
        <v/>
      </c>
      <c r="H1595" s="2" t="str">
        <f>IF(ISERROR(VLOOKUP(A1595,'Cadastro-Estoque'!A:G,1,FALSE)),"",VLOOKUP(A1595,'Cadastro-Estoque'!A:G,3,FALSE))</f>
        <v/>
      </c>
      <c r="I1595" s="209" t="str">
        <f>IF(A1595="","",INDEX(Boletim!F1604:F1713,IFERROR(MATCH(Saidas!A1595,'Cadastro-Estoque'!A1603:A1712,0)," ")))</f>
        <v/>
      </c>
    </row>
    <row r="1596" spans="5:9" ht="18.75" customHeight="1" x14ac:dyDescent="0.25">
      <c r="E1596" s="2" t="str">
        <f t="shared" si="27"/>
        <v/>
      </c>
      <c r="F1596" s="2" t="str">
        <f>IF(ISBLANK(A1596),"",IF(ISERROR(VLOOKUP(A1596,'Cadastro-Estoque'!A:G,1,FALSE)),"Produto não cadastrado",VLOOKUP(A1596,'Cadastro-Estoque'!A:G,4,FALSE)))</f>
        <v/>
      </c>
      <c r="G1596" s="2" t="str">
        <f>IF(ISBLANK(A1596),"",IF(ISERROR(VLOOKUP(A1596,'Cadastro-Estoque'!A:G,1,FALSE)),"Produto não cadastrado",VLOOKUP(A1596,'Cadastro-Estoque'!A:G,2,FALSE)))</f>
        <v/>
      </c>
      <c r="H1596" s="2" t="str">
        <f>IF(ISERROR(VLOOKUP(A1596,'Cadastro-Estoque'!A:G,1,FALSE)),"",VLOOKUP(A1596,'Cadastro-Estoque'!A:G,3,FALSE))</f>
        <v/>
      </c>
      <c r="I1596" s="209" t="str">
        <f>IF(A1596="","",INDEX(Boletim!F1605:F1714,IFERROR(MATCH(Saidas!A1596,'Cadastro-Estoque'!A1604:A1713,0)," ")))</f>
        <v/>
      </c>
    </row>
    <row r="1597" spans="5:9" ht="18.75" customHeight="1" x14ac:dyDescent="0.25">
      <c r="E1597" s="2" t="str">
        <f t="shared" si="27"/>
        <v/>
      </c>
      <c r="F1597" s="2" t="str">
        <f>IF(ISBLANK(A1597),"",IF(ISERROR(VLOOKUP(A1597,'Cadastro-Estoque'!A:G,1,FALSE)),"Produto não cadastrado",VLOOKUP(A1597,'Cadastro-Estoque'!A:G,4,FALSE)))</f>
        <v/>
      </c>
      <c r="G1597" s="2" t="str">
        <f>IF(ISBLANK(A1597),"",IF(ISERROR(VLOOKUP(A1597,'Cadastro-Estoque'!A:G,1,FALSE)),"Produto não cadastrado",VLOOKUP(A1597,'Cadastro-Estoque'!A:G,2,FALSE)))</f>
        <v/>
      </c>
      <c r="H1597" s="2" t="str">
        <f>IF(ISERROR(VLOOKUP(A1597,'Cadastro-Estoque'!A:G,1,FALSE)),"",VLOOKUP(A1597,'Cadastro-Estoque'!A:G,3,FALSE))</f>
        <v/>
      </c>
      <c r="I1597" s="209" t="str">
        <f>IF(A1597="","",INDEX(Boletim!F1606:F1715,IFERROR(MATCH(Saidas!A1597,'Cadastro-Estoque'!A1605:A1714,0)," ")))</f>
        <v/>
      </c>
    </row>
    <row r="1598" spans="5:9" ht="18.75" customHeight="1" x14ac:dyDescent="0.25">
      <c r="E1598" s="2" t="str">
        <f t="shared" si="27"/>
        <v/>
      </c>
      <c r="F1598" s="2" t="str">
        <f>IF(ISBLANK(A1598),"",IF(ISERROR(VLOOKUP(A1598,'Cadastro-Estoque'!A:G,1,FALSE)),"Produto não cadastrado",VLOOKUP(A1598,'Cadastro-Estoque'!A:G,4,FALSE)))</f>
        <v/>
      </c>
      <c r="G1598" s="2" t="str">
        <f>IF(ISBLANK(A1598),"",IF(ISERROR(VLOOKUP(A1598,'Cadastro-Estoque'!A:G,1,FALSE)),"Produto não cadastrado",VLOOKUP(A1598,'Cadastro-Estoque'!A:G,2,FALSE)))</f>
        <v/>
      </c>
      <c r="H1598" s="2" t="str">
        <f>IF(ISERROR(VLOOKUP(A1598,'Cadastro-Estoque'!A:G,1,FALSE)),"",VLOOKUP(A1598,'Cadastro-Estoque'!A:G,3,FALSE))</f>
        <v/>
      </c>
      <c r="I1598" s="209" t="str">
        <f>IF(A1598="","",INDEX(Boletim!F1607:F1716,IFERROR(MATCH(Saidas!A1598,'Cadastro-Estoque'!A1606:A1715,0)," ")))</f>
        <v/>
      </c>
    </row>
    <row r="1599" spans="5:9" ht="18.75" customHeight="1" x14ac:dyDescent="0.25">
      <c r="E1599" s="2" t="str">
        <f t="shared" si="27"/>
        <v/>
      </c>
      <c r="F1599" s="2" t="str">
        <f>IF(ISBLANK(A1599),"",IF(ISERROR(VLOOKUP(A1599,'Cadastro-Estoque'!A:G,1,FALSE)),"Produto não cadastrado",VLOOKUP(A1599,'Cadastro-Estoque'!A:G,4,FALSE)))</f>
        <v/>
      </c>
      <c r="G1599" s="2" t="str">
        <f>IF(ISBLANK(A1599),"",IF(ISERROR(VLOOKUP(A1599,'Cadastro-Estoque'!A:G,1,FALSE)),"Produto não cadastrado",VLOOKUP(A1599,'Cadastro-Estoque'!A:G,2,FALSE)))</f>
        <v/>
      </c>
      <c r="H1599" s="2" t="str">
        <f>IF(ISERROR(VLOOKUP(A1599,'Cadastro-Estoque'!A:G,1,FALSE)),"",VLOOKUP(A1599,'Cadastro-Estoque'!A:G,3,FALSE))</f>
        <v/>
      </c>
      <c r="I1599" s="209" t="str">
        <f>IF(A1599="","",INDEX(Boletim!F1608:F1717,IFERROR(MATCH(Saidas!A1599,'Cadastro-Estoque'!A1607:A1716,0)," ")))</f>
        <v/>
      </c>
    </row>
    <row r="1600" spans="5:9" ht="18.75" customHeight="1" x14ac:dyDescent="0.25">
      <c r="E1600" s="2" t="str">
        <f t="shared" si="27"/>
        <v/>
      </c>
      <c r="F1600" s="2" t="str">
        <f>IF(ISBLANK(A1600),"",IF(ISERROR(VLOOKUP(A1600,'Cadastro-Estoque'!A:G,1,FALSE)),"Produto não cadastrado",VLOOKUP(A1600,'Cadastro-Estoque'!A:G,4,FALSE)))</f>
        <v/>
      </c>
      <c r="G1600" s="2" t="str">
        <f>IF(ISBLANK(A1600),"",IF(ISERROR(VLOOKUP(A1600,'Cadastro-Estoque'!A:G,1,FALSE)),"Produto não cadastrado",VLOOKUP(A1600,'Cadastro-Estoque'!A:G,2,FALSE)))</f>
        <v/>
      </c>
      <c r="H1600" s="2" t="str">
        <f>IF(ISERROR(VLOOKUP(A1600,'Cadastro-Estoque'!A:G,1,FALSE)),"",VLOOKUP(A1600,'Cadastro-Estoque'!A:G,3,FALSE))</f>
        <v/>
      </c>
      <c r="I1600" s="209" t="str">
        <f>IF(A1600="","",INDEX(Boletim!F1609:F1718,IFERROR(MATCH(Saidas!A1600,'Cadastro-Estoque'!A1608:A1717,0)," ")))</f>
        <v/>
      </c>
    </row>
    <row r="1601" spans="5:9" ht="18.75" customHeight="1" x14ac:dyDescent="0.25">
      <c r="E1601" s="2" t="str">
        <f t="shared" si="27"/>
        <v/>
      </c>
      <c r="F1601" s="2" t="str">
        <f>IF(ISBLANK(A1601),"",IF(ISERROR(VLOOKUP(A1601,'Cadastro-Estoque'!A:G,1,FALSE)),"Produto não cadastrado",VLOOKUP(A1601,'Cadastro-Estoque'!A:G,4,FALSE)))</f>
        <v/>
      </c>
      <c r="G1601" s="2" t="str">
        <f>IF(ISBLANK(A1601),"",IF(ISERROR(VLOOKUP(A1601,'Cadastro-Estoque'!A:G,1,FALSE)),"Produto não cadastrado",VLOOKUP(A1601,'Cadastro-Estoque'!A:G,2,FALSE)))</f>
        <v/>
      </c>
      <c r="H1601" s="2" t="str">
        <f>IF(ISERROR(VLOOKUP(A1601,'Cadastro-Estoque'!A:G,1,FALSE)),"",VLOOKUP(A1601,'Cadastro-Estoque'!A:G,3,FALSE))</f>
        <v/>
      </c>
      <c r="I1601" s="209" t="str">
        <f>IF(A1601="","",INDEX(Boletim!F1610:F1719,IFERROR(MATCH(Saidas!A1601,'Cadastro-Estoque'!A1609:A1718,0)," ")))</f>
        <v/>
      </c>
    </row>
    <row r="1602" spans="5:9" ht="18.75" customHeight="1" x14ac:dyDescent="0.25">
      <c r="E1602" s="2" t="str">
        <f t="shared" si="27"/>
        <v/>
      </c>
      <c r="F1602" s="2" t="str">
        <f>IF(ISBLANK(A1602),"",IF(ISERROR(VLOOKUP(A1602,'Cadastro-Estoque'!A:G,1,FALSE)),"Produto não cadastrado",VLOOKUP(A1602,'Cadastro-Estoque'!A:G,4,FALSE)))</f>
        <v/>
      </c>
      <c r="G1602" s="2" t="str">
        <f>IF(ISBLANK(A1602),"",IF(ISERROR(VLOOKUP(A1602,'Cadastro-Estoque'!A:G,1,FALSE)),"Produto não cadastrado",VLOOKUP(A1602,'Cadastro-Estoque'!A:G,2,FALSE)))</f>
        <v/>
      </c>
      <c r="H1602" s="2" t="str">
        <f>IF(ISERROR(VLOOKUP(A1602,'Cadastro-Estoque'!A:G,1,FALSE)),"",VLOOKUP(A1602,'Cadastro-Estoque'!A:G,3,FALSE))</f>
        <v/>
      </c>
      <c r="I1602" s="209" t="str">
        <f>IF(A1602="","",INDEX(Boletim!F1611:F1720,IFERROR(MATCH(Saidas!A1602,'Cadastro-Estoque'!A1610:A1719,0)," ")))</f>
        <v/>
      </c>
    </row>
    <row r="1603" spans="5:9" ht="18.75" customHeight="1" x14ac:dyDescent="0.25">
      <c r="E1603" s="2" t="str">
        <f t="shared" si="27"/>
        <v/>
      </c>
      <c r="F1603" s="2" t="str">
        <f>IF(ISBLANK(A1603),"",IF(ISERROR(VLOOKUP(A1603,'Cadastro-Estoque'!A:G,1,FALSE)),"Produto não cadastrado",VLOOKUP(A1603,'Cadastro-Estoque'!A:G,4,FALSE)))</f>
        <v/>
      </c>
      <c r="G1603" s="2" t="str">
        <f>IF(ISBLANK(A1603),"",IF(ISERROR(VLOOKUP(A1603,'Cadastro-Estoque'!A:G,1,FALSE)),"Produto não cadastrado",VLOOKUP(A1603,'Cadastro-Estoque'!A:G,2,FALSE)))</f>
        <v/>
      </c>
      <c r="H1603" s="2" t="str">
        <f>IF(ISERROR(VLOOKUP(A1603,'Cadastro-Estoque'!A:G,1,FALSE)),"",VLOOKUP(A1603,'Cadastro-Estoque'!A:G,3,FALSE))</f>
        <v/>
      </c>
      <c r="I1603" s="209" t="str">
        <f>IF(A1603="","",INDEX(Boletim!F1612:F1721,IFERROR(MATCH(Saidas!A1603,'Cadastro-Estoque'!A1611:A1720,0)," ")))</f>
        <v/>
      </c>
    </row>
    <row r="1604" spans="5:9" ht="18.75" customHeight="1" x14ac:dyDescent="0.25">
      <c r="E1604" s="2" t="str">
        <f t="shared" ref="E1604:E1667" si="28">IF(ISBLANK(A1604),"",C1604*D1604)</f>
        <v/>
      </c>
      <c r="F1604" s="2" t="str">
        <f>IF(ISBLANK(A1604),"",IF(ISERROR(VLOOKUP(A1604,'Cadastro-Estoque'!A:G,1,FALSE)),"Produto não cadastrado",VLOOKUP(A1604,'Cadastro-Estoque'!A:G,4,FALSE)))</f>
        <v/>
      </c>
      <c r="G1604" s="2" t="str">
        <f>IF(ISBLANK(A1604),"",IF(ISERROR(VLOOKUP(A1604,'Cadastro-Estoque'!A:G,1,FALSE)),"Produto não cadastrado",VLOOKUP(A1604,'Cadastro-Estoque'!A:G,2,FALSE)))</f>
        <v/>
      </c>
      <c r="H1604" s="2" t="str">
        <f>IF(ISERROR(VLOOKUP(A1604,'Cadastro-Estoque'!A:G,1,FALSE)),"",VLOOKUP(A1604,'Cadastro-Estoque'!A:G,3,FALSE))</f>
        <v/>
      </c>
      <c r="I1604" s="209" t="str">
        <f>IF(A1604="","",INDEX(Boletim!F1613:F1722,IFERROR(MATCH(Saidas!A1604,'Cadastro-Estoque'!A1612:A1721,0)," ")))</f>
        <v/>
      </c>
    </row>
    <row r="1605" spans="5:9" ht="18.75" customHeight="1" x14ac:dyDescent="0.25">
      <c r="E1605" s="2" t="str">
        <f t="shared" si="28"/>
        <v/>
      </c>
      <c r="F1605" s="2" t="str">
        <f>IF(ISBLANK(A1605),"",IF(ISERROR(VLOOKUP(A1605,'Cadastro-Estoque'!A:G,1,FALSE)),"Produto não cadastrado",VLOOKUP(A1605,'Cadastro-Estoque'!A:G,4,FALSE)))</f>
        <v/>
      </c>
      <c r="G1605" s="2" t="str">
        <f>IF(ISBLANK(A1605),"",IF(ISERROR(VLOOKUP(A1605,'Cadastro-Estoque'!A:G,1,FALSE)),"Produto não cadastrado",VLOOKUP(A1605,'Cadastro-Estoque'!A:G,2,FALSE)))</f>
        <v/>
      </c>
      <c r="H1605" s="2" t="str">
        <f>IF(ISERROR(VLOOKUP(A1605,'Cadastro-Estoque'!A:G,1,FALSE)),"",VLOOKUP(A1605,'Cadastro-Estoque'!A:G,3,FALSE))</f>
        <v/>
      </c>
      <c r="I1605" s="209" t="str">
        <f>IF(A1605="","",INDEX(Boletim!F1614:F1723,IFERROR(MATCH(Saidas!A1605,'Cadastro-Estoque'!A1613:A1722,0)," ")))</f>
        <v/>
      </c>
    </row>
    <row r="1606" spans="5:9" ht="18.75" customHeight="1" x14ac:dyDescent="0.25">
      <c r="E1606" s="2" t="str">
        <f t="shared" si="28"/>
        <v/>
      </c>
      <c r="F1606" s="2" t="str">
        <f>IF(ISBLANK(A1606),"",IF(ISERROR(VLOOKUP(A1606,'Cadastro-Estoque'!A:G,1,FALSE)),"Produto não cadastrado",VLOOKUP(A1606,'Cadastro-Estoque'!A:G,4,FALSE)))</f>
        <v/>
      </c>
      <c r="G1606" s="2" t="str">
        <f>IF(ISBLANK(A1606),"",IF(ISERROR(VLOOKUP(A1606,'Cadastro-Estoque'!A:G,1,FALSE)),"Produto não cadastrado",VLOOKUP(A1606,'Cadastro-Estoque'!A:G,2,FALSE)))</f>
        <v/>
      </c>
      <c r="H1606" s="2" t="str">
        <f>IF(ISERROR(VLOOKUP(A1606,'Cadastro-Estoque'!A:G,1,FALSE)),"",VLOOKUP(A1606,'Cadastro-Estoque'!A:G,3,FALSE))</f>
        <v/>
      </c>
      <c r="I1606" s="209" t="str">
        <f>IF(A1606="","",INDEX(Boletim!F1615:F1724,IFERROR(MATCH(Saidas!A1606,'Cadastro-Estoque'!A1614:A1723,0)," ")))</f>
        <v/>
      </c>
    </row>
    <row r="1607" spans="5:9" ht="18.75" customHeight="1" x14ac:dyDescent="0.25">
      <c r="E1607" s="2" t="str">
        <f t="shared" si="28"/>
        <v/>
      </c>
      <c r="F1607" s="2" t="str">
        <f>IF(ISBLANK(A1607),"",IF(ISERROR(VLOOKUP(A1607,'Cadastro-Estoque'!A:G,1,FALSE)),"Produto não cadastrado",VLOOKUP(A1607,'Cadastro-Estoque'!A:G,4,FALSE)))</f>
        <v/>
      </c>
      <c r="G1607" s="2" t="str">
        <f>IF(ISBLANK(A1607),"",IF(ISERROR(VLOOKUP(A1607,'Cadastro-Estoque'!A:G,1,FALSE)),"Produto não cadastrado",VLOOKUP(A1607,'Cadastro-Estoque'!A:G,2,FALSE)))</f>
        <v/>
      </c>
      <c r="H1607" s="2" t="str">
        <f>IF(ISERROR(VLOOKUP(A1607,'Cadastro-Estoque'!A:G,1,FALSE)),"",VLOOKUP(A1607,'Cadastro-Estoque'!A:G,3,FALSE))</f>
        <v/>
      </c>
      <c r="I1607" s="209" t="str">
        <f>IF(A1607="","",INDEX(Boletim!F1616:F1725,IFERROR(MATCH(Saidas!A1607,'Cadastro-Estoque'!A1615:A1724,0)," ")))</f>
        <v/>
      </c>
    </row>
    <row r="1608" spans="5:9" ht="18.75" customHeight="1" x14ac:dyDescent="0.25">
      <c r="E1608" s="2" t="str">
        <f t="shared" si="28"/>
        <v/>
      </c>
      <c r="F1608" s="2" t="str">
        <f>IF(ISBLANK(A1608),"",IF(ISERROR(VLOOKUP(A1608,'Cadastro-Estoque'!A:G,1,FALSE)),"Produto não cadastrado",VLOOKUP(A1608,'Cadastro-Estoque'!A:G,4,FALSE)))</f>
        <v/>
      </c>
      <c r="G1608" s="2" t="str">
        <f>IF(ISBLANK(A1608),"",IF(ISERROR(VLOOKUP(A1608,'Cadastro-Estoque'!A:G,1,FALSE)),"Produto não cadastrado",VLOOKUP(A1608,'Cadastro-Estoque'!A:G,2,FALSE)))</f>
        <v/>
      </c>
      <c r="H1608" s="2" t="str">
        <f>IF(ISERROR(VLOOKUP(A1608,'Cadastro-Estoque'!A:G,1,FALSE)),"",VLOOKUP(A1608,'Cadastro-Estoque'!A:G,3,FALSE))</f>
        <v/>
      </c>
      <c r="I1608" s="209" t="str">
        <f>IF(A1608="","",INDEX(Boletim!F1617:F1726,IFERROR(MATCH(Saidas!A1608,'Cadastro-Estoque'!A1616:A1725,0)," ")))</f>
        <v/>
      </c>
    </row>
    <row r="1609" spans="5:9" ht="18.75" customHeight="1" x14ac:dyDescent="0.25">
      <c r="E1609" s="2" t="str">
        <f t="shared" si="28"/>
        <v/>
      </c>
      <c r="F1609" s="2" t="str">
        <f>IF(ISBLANK(A1609),"",IF(ISERROR(VLOOKUP(A1609,'Cadastro-Estoque'!A:G,1,FALSE)),"Produto não cadastrado",VLOOKUP(A1609,'Cadastro-Estoque'!A:G,4,FALSE)))</f>
        <v/>
      </c>
      <c r="G1609" s="2" t="str">
        <f>IF(ISBLANK(A1609),"",IF(ISERROR(VLOOKUP(A1609,'Cadastro-Estoque'!A:G,1,FALSE)),"Produto não cadastrado",VLOOKUP(A1609,'Cadastro-Estoque'!A:G,2,FALSE)))</f>
        <v/>
      </c>
      <c r="H1609" s="2" t="str">
        <f>IF(ISERROR(VLOOKUP(A1609,'Cadastro-Estoque'!A:G,1,FALSE)),"",VLOOKUP(A1609,'Cadastro-Estoque'!A:G,3,FALSE))</f>
        <v/>
      </c>
      <c r="I1609" s="209" t="str">
        <f>IF(A1609="","",INDEX(Boletim!F1618:F1727,IFERROR(MATCH(Saidas!A1609,'Cadastro-Estoque'!A1617:A1726,0)," ")))</f>
        <v/>
      </c>
    </row>
    <row r="1610" spans="5:9" ht="18.75" customHeight="1" x14ac:dyDescent="0.25">
      <c r="E1610" s="2" t="str">
        <f t="shared" si="28"/>
        <v/>
      </c>
      <c r="F1610" s="2" t="str">
        <f>IF(ISBLANK(A1610),"",IF(ISERROR(VLOOKUP(A1610,'Cadastro-Estoque'!A:G,1,FALSE)),"Produto não cadastrado",VLOOKUP(A1610,'Cadastro-Estoque'!A:G,4,FALSE)))</f>
        <v/>
      </c>
      <c r="G1610" s="2" t="str">
        <f>IF(ISBLANK(A1610),"",IF(ISERROR(VLOOKUP(A1610,'Cadastro-Estoque'!A:G,1,FALSE)),"Produto não cadastrado",VLOOKUP(A1610,'Cadastro-Estoque'!A:G,2,FALSE)))</f>
        <v/>
      </c>
      <c r="H1610" s="2" t="str">
        <f>IF(ISERROR(VLOOKUP(A1610,'Cadastro-Estoque'!A:G,1,FALSE)),"",VLOOKUP(A1610,'Cadastro-Estoque'!A:G,3,FALSE))</f>
        <v/>
      </c>
      <c r="I1610" s="209" t="str">
        <f>IF(A1610="","",INDEX(Boletim!F1619:F1728,IFERROR(MATCH(Saidas!A1610,'Cadastro-Estoque'!A1618:A1727,0)," ")))</f>
        <v/>
      </c>
    </row>
    <row r="1611" spans="5:9" ht="18.75" customHeight="1" x14ac:dyDescent="0.25">
      <c r="E1611" s="2" t="str">
        <f t="shared" si="28"/>
        <v/>
      </c>
      <c r="F1611" s="2" t="str">
        <f>IF(ISBLANK(A1611),"",IF(ISERROR(VLOOKUP(A1611,'Cadastro-Estoque'!A:G,1,FALSE)),"Produto não cadastrado",VLOOKUP(A1611,'Cadastro-Estoque'!A:G,4,FALSE)))</f>
        <v/>
      </c>
      <c r="G1611" s="2" t="str">
        <f>IF(ISBLANK(A1611),"",IF(ISERROR(VLOOKUP(A1611,'Cadastro-Estoque'!A:G,1,FALSE)),"Produto não cadastrado",VLOOKUP(A1611,'Cadastro-Estoque'!A:G,2,FALSE)))</f>
        <v/>
      </c>
      <c r="H1611" s="2" t="str">
        <f>IF(ISERROR(VLOOKUP(A1611,'Cadastro-Estoque'!A:G,1,FALSE)),"",VLOOKUP(A1611,'Cadastro-Estoque'!A:G,3,FALSE))</f>
        <v/>
      </c>
      <c r="I1611" s="209" t="str">
        <f>IF(A1611="","",INDEX(Boletim!F1620:F1729,IFERROR(MATCH(Saidas!A1611,'Cadastro-Estoque'!A1619:A1728,0)," ")))</f>
        <v/>
      </c>
    </row>
    <row r="1612" spans="5:9" ht="18.75" customHeight="1" x14ac:dyDescent="0.25">
      <c r="E1612" s="2" t="str">
        <f t="shared" si="28"/>
        <v/>
      </c>
      <c r="F1612" s="2" t="str">
        <f>IF(ISBLANK(A1612),"",IF(ISERROR(VLOOKUP(A1612,'Cadastro-Estoque'!A:G,1,FALSE)),"Produto não cadastrado",VLOOKUP(A1612,'Cadastro-Estoque'!A:G,4,FALSE)))</f>
        <v/>
      </c>
      <c r="G1612" s="2" t="str">
        <f>IF(ISBLANK(A1612),"",IF(ISERROR(VLOOKUP(A1612,'Cadastro-Estoque'!A:G,1,FALSE)),"Produto não cadastrado",VLOOKUP(A1612,'Cadastro-Estoque'!A:G,2,FALSE)))</f>
        <v/>
      </c>
      <c r="H1612" s="2" t="str">
        <f>IF(ISERROR(VLOOKUP(A1612,'Cadastro-Estoque'!A:G,1,FALSE)),"",VLOOKUP(A1612,'Cadastro-Estoque'!A:G,3,FALSE))</f>
        <v/>
      </c>
      <c r="I1612" s="209" t="str">
        <f>IF(A1612="","",INDEX(Boletim!F1621:F1730,IFERROR(MATCH(Saidas!A1612,'Cadastro-Estoque'!A1620:A1729,0)," ")))</f>
        <v/>
      </c>
    </row>
    <row r="1613" spans="5:9" ht="18.75" customHeight="1" x14ac:dyDescent="0.25">
      <c r="E1613" s="2" t="str">
        <f t="shared" si="28"/>
        <v/>
      </c>
      <c r="F1613" s="2" t="str">
        <f>IF(ISBLANK(A1613),"",IF(ISERROR(VLOOKUP(A1613,'Cadastro-Estoque'!A:G,1,FALSE)),"Produto não cadastrado",VLOOKUP(A1613,'Cadastro-Estoque'!A:G,4,FALSE)))</f>
        <v/>
      </c>
      <c r="G1613" s="2" t="str">
        <f>IF(ISBLANK(A1613),"",IF(ISERROR(VLOOKUP(A1613,'Cadastro-Estoque'!A:G,1,FALSE)),"Produto não cadastrado",VLOOKUP(A1613,'Cadastro-Estoque'!A:G,2,FALSE)))</f>
        <v/>
      </c>
      <c r="H1613" s="2" t="str">
        <f>IF(ISERROR(VLOOKUP(A1613,'Cadastro-Estoque'!A:G,1,FALSE)),"",VLOOKUP(A1613,'Cadastro-Estoque'!A:G,3,FALSE))</f>
        <v/>
      </c>
      <c r="I1613" s="209" t="str">
        <f>IF(A1613="","",INDEX(Boletim!F1622:F1731,IFERROR(MATCH(Saidas!A1613,'Cadastro-Estoque'!A1621:A1730,0)," ")))</f>
        <v/>
      </c>
    </row>
    <row r="1614" spans="5:9" ht="18.75" customHeight="1" x14ac:dyDescent="0.25">
      <c r="E1614" s="2" t="str">
        <f t="shared" si="28"/>
        <v/>
      </c>
      <c r="F1614" s="2" t="str">
        <f>IF(ISBLANK(A1614),"",IF(ISERROR(VLOOKUP(A1614,'Cadastro-Estoque'!A:G,1,FALSE)),"Produto não cadastrado",VLOOKUP(A1614,'Cadastro-Estoque'!A:G,4,FALSE)))</f>
        <v/>
      </c>
      <c r="G1614" s="2" t="str">
        <f>IF(ISBLANK(A1614),"",IF(ISERROR(VLOOKUP(A1614,'Cadastro-Estoque'!A:G,1,FALSE)),"Produto não cadastrado",VLOOKUP(A1614,'Cadastro-Estoque'!A:G,2,FALSE)))</f>
        <v/>
      </c>
      <c r="H1614" s="2" t="str">
        <f>IF(ISERROR(VLOOKUP(A1614,'Cadastro-Estoque'!A:G,1,FALSE)),"",VLOOKUP(A1614,'Cadastro-Estoque'!A:G,3,FALSE))</f>
        <v/>
      </c>
      <c r="I1614" s="209" t="str">
        <f>IF(A1614="","",INDEX(Boletim!F1623:F1732,IFERROR(MATCH(Saidas!A1614,'Cadastro-Estoque'!A1622:A1731,0)," ")))</f>
        <v/>
      </c>
    </row>
    <row r="1615" spans="5:9" ht="18.75" customHeight="1" x14ac:dyDescent="0.25">
      <c r="E1615" s="2" t="str">
        <f t="shared" si="28"/>
        <v/>
      </c>
      <c r="F1615" s="2" t="str">
        <f>IF(ISBLANK(A1615),"",IF(ISERROR(VLOOKUP(A1615,'Cadastro-Estoque'!A:G,1,FALSE)),"Produto não cadastrado",VLOOKUP(A1615,'Cadastro-Estoque'!A:G,4,FALSE)))</f>
        <v/>
      </c>
      <c r="G1615" s="2" t="str">
        <f>IF(ISBLANK(A1615),"",IF(ISERROR(VLOOKUP(A1615,'Cadastro-Estoque'!A:G,1,FALSE)),"Produto não cadastrado",VLOOKUP(A1615,'Cadastro-Estoque'!A:G,2,FALSE)))</f>
        <v/>
      </c>
      <c r="H1615" s="2" t="str">
        <f>IF(ISERROR(VLOOKUP(A1615,'Cadastro-Estoque'!A:G,1,FALSE)),"",VLOOKUP(A1615,'Cadastro-Estoque'!A:G,3,FALSE))</f>
        <v/>
      </c>
      <c r="I1615" s="209" t="str">
        <f>IF(A1615="","",INDEX(Boletim!F1624:F1733,IFERROR(MATCH(Saidas!A1615,'Cadastro-Estoque'!A1623:A1732,0)," ")))</f>
        <v/>
      </c>
    </row>
    <row r="1616" spans="5:9" ht="18.75" customHeight="1" x14ac:dyDescent="0.25">
      <c r="E1616" s="2" t="str">
        <f t="shared" si="28"/>
        <v/>
      </c>
      <c r="F1616" s="2" t="str">
        <f>IF(ISBLANK(A1616),"",IF(ISERROR(VLOOKUP(A1616,'Cadastro-Estoque'!A:G,1,FALSE)),"Produto não cadastrado",VLOOKUP(A1616,'Cadastro-Estoque'!A:G,4,FALSE)))</f>
        <v/>
      </c>
      <c r="G1616" s="2" t="str">
        <f>IF(ISBLANK(A1616),"",IF(ISERROR(VLOOKUP(A1616,'Cadastro-Estoque'!A:G,1,FALSE)),"Produto não cadastrado",VLOOKUP(A1616,'Cadastro-Estoque'!A:G,2,FALSE)))</f>
        <v/>
      </c>
      <c r="H1616" s="2" t="str">
        <f>IF(ISERROR(VLOOKUP(A1616,'Cadastro-Estoque'!A:G,1,FALSE)),"",VLOOKUP(A1616,'Cadastro-Estoque'!A:G,3,FALSE))</f>
        <v/>
      </c>
      <c r="I1616" s="209" t="str">
        <f>IF(A1616="","",INDEX(Boletim!F1625:F1734,IFERROR(MATCH(Saidas!A1616,'Cadastro-Estoque'!A1624:A1733,0)," ")))</f>
        <v/>
      </c>
    </row>
    <row r="1617" spans="5:9" ht="18.75" customHeight="1" x14ac:dyDescent="0.25">
      <c r="E1617" s="2" t="str">
        <f t="shared" si="28"/>
        <v/>
      </c>
      <c r="F1617" s="2" t="str">
        <f>IF(ISBLANK(A1617),"",IF(ISERROR(VLOOKUP(A1617,'Cadastro-Estoque'!A:G,1,FALSE)),"Produto não cadastrado",VLOOKUP(A1617,'Cadastro-Estoque'!A:G,4,FALSE)))</f>
        <v/>
      </c>
      <c r="G1617" s="2" t="str">
        <f>IF(ISBLANK(A1617),"",IF(ISERROR(VLOOKUP(A1617,'Cadastro-Estoque'!A:G,1,FALSE)),"Produto não cadastrado",VLOOKUP(A1617,'Cadastro-Estoque'!A:G,2,FALSE)))</f>
        <v/>
      </c>
      <c r="H1617" s="2" t="str">
        <f>IF(ISERROR(VLOOKUP(A1617,'Cadastro-Estoque'!A:G,1,FALSE)),"",VLOOKUP(A1617,'Cadastro-Estoque'!A:G,3,FALSE))</f>
        <v/>
      </c>
      <c r="I1617" s="209" t="str">
        <f>IF(A1617="","",INDEX(Boletim!F1626:F1735,IFERROR(MATCH(Saidas!A1617,'Cadastro-Estoque'!A1625:A1734,0)," ")))</f>
        <v/>
      </c>
    </row>
    <row r="1618" spans="5:9" ht="18.75" customHeight="1" x14ac:dyDescent="0.25">
      <c r="E1618" s="2" t="str">
        <f t="shared" si="28"/>
        <v/>
      </c>
      <c r="F1618" s="2" t="str">
        <f>IF(ISBLANK(A1618),"",IF(ISERROR(VLOOKUP(A1618,'Cadastro-Estoque'!A:G,1,FALSE)),"Produto não cadastrado",VLOOKUP(A1618,'Cadastro-Estoque'!A:G,4,FALSE)))</f>
        <v/>
      </c>
      <c r="G1618" s="2" t="str">
        <f>IF(ISBLANK(A1618),"",IF(ISERROR(VLOOKUP(A1618,'Cadastro-Estoque'!A:G,1,FALSE)),"Produto não cadastrado",VLOOKUP(A1618,'Cadastro-Estoque'!A:G,2,FALSE)))</f>
        <v/>
      </c>
      <c r="H1618" s="2" t="str">
        <f>IF(ISERROR(VLOOKUP(A1618,'Cadastro-Estoque'!A:G,1,FALSE)),"",VLOOKUP(A1618,'Cadastro-Estoque'!A:G,3,FALSE))</f>
        <v/>
      </c>
      <c r="I1618" s="209" t="str">
        <f>IF(A1618="","",INDEX(Boletim!F1627:F1736,IFERROR(MATCH(Saidas!A1618,'Cadastro-Estoque'!A1626:A1735,0)," ")))</f>
        <v/>
      </c>
    </row>
    <row r="1619" spans="5:9" ht="18.75" customHeight="1" x14ac:dyDescent="0.25">
      <c r="E1619" s="2" t="str">
        <f t="shared" si="28"/>
        <v/>
      </c>
      <c r="F1619" s="2" t="str">
        <f>IF(ISBLANK(A1619),"",IF(ISERROR(VLOOKUP(A1619,'Cadastro-Estoque'!A:G,1,FALSE)),"Produto não cadastrado",VLOOKUP(A1619,'Cadastro-Estoque'!A:G,4,FALSE)))</f>
        <v/>
      </c>
      <c r="G1619" s="2" t="str">
        <f>IF(ISBLANK(A1619),"",IF(ISERROR(VLOOKUP(A1619,'Cadastro-Estoque'!A:G,1,FALSE)),"Produto não cadastrado",VLOOKUP(A1619,'Cadastro-Estoque'!A:G,2,FALSE)))</f>
        <v/>
      </c>
      <c r="H1619" s="2" t="str">
        <f>IF(ISERROR(VLOOKUP(A1619,'Cadastro-Estoque'!A:G,1,FALSE)),"",VLOOKUP(A1619,'Cadastro-Estoque'!A:G,3,FALSE))</f>
        <v/>
      </c>
      <c r="I1619" s="209" t="str">
        <f>IF(A1619="","",INDEX(Boletim!F1628:F1737,IFERROR(MATCH(Saidas!A1619,'Cadastro-Estoque'!A1627:A1736,0)," ")))</f>
        <v/>
      </c>
    </row>
    <row r="1620" spans="5:9" ht="18.75" customHeight="1" x14ac:dyDescent="0.25">
      <c r="E1620" s="2" t="str">
        <f t="shared" si="28"/>
        <v/>
      </c>
      <c r="F1620" s="2" t="str">
        <f>IF(ISBLANK(A1620),"",IF(ISERROR(VLOOKUP(A1620,'Cadastro-Estoque'!A:G,1,FALSE)),"Produto não cadastrado",VLOOKUP(A1620,'Cadastro-Estoque'!A:G,4,FALSE)))</f>
        <v/>
      </c>
      <c r="G1620" s="2" t="str">
        <f>IF(ISBLANK(A1620),"",IF(ISERROR(VLOOKUP(A1620,'Cadastro-Estoque'!A:G,1,FALSE)),"Produto não cadastrado",VLOOKUP(A1620,'Cadastro-Estoque'!A:G,2,FALSE)))</f>
        <v/>
      </c>
      <c r="H1620" s="2" t="str">
        <f>IF(ISERROR(VLOOKUP(A1620,'Cadastro-Estoque'!A:G,1,FALSE)),"",VLOOKUP(A1620,'Cadastro-Estoque'!A:G,3,FALSE))</f>
        <v/>
      </c>
      <c r="I1620" s="209" t="str">
        <f>IF(A1620="","",INDEX(Boletim!F1629:F1738,IFERROR(MATCH(Saidas!A1620,'Cadastro-Estoque'!A1628:A1737,0)," ")))</f>
        <v/>
      </c>
    </row>
    <row r="1621" spans="5:9" ht="18.75" customHeight="1" x14ac:dyDescent="0.25">
      <c r="E1621" s="2" t="str">
        <f t="shared" si="28"/>
        <v/>
      </c>
      <c r="F1621" s="2" t="str">
        <f>IF(ISBLANK(A1621),"",IF(ISERROR(VLOOKUP(A1621,'Cadastro-Estoque'!A:G,1,FALSE)),"Produto não cadastrado",VLOOKUP(A1621,'Cadastro-Estoque'!A:G,4,FALSE)))</f>
        <v/>
      </c>
      <c r="G1621" s="2" t="str">
        <f>IF(ISBLANK(A1621),"",IF(ISERROR(VLOOKUP(A1621,'Cadastro-Estoque'!A:G,1,FALSE)),"Produto não cadastrado",VLOOKUP(A1621,'Cadastro-Estoque'!A:G,2,FALSE)))</f>
        <v/>
      </c>
      <c r="H1621" s="2" t="str">
        <f>IF(ISERROR(VLOOKUP(A1621,'Cadastro-Estoque'!A:G,1,FALSE)),"",VLOOKUP(A1621,'Cadastro-Estoque'!A:G,3,FALSE))</f>
        <v/>
      </c>
      <c r="I1621" s="209" t="str">
        <f>IF(A1621="","",INDEX(Boletim!F1630:F1739,IFERROR(MATCH(Saidas!A1621,'Cadastro-Estoque'!A1629:A1738,0)," ")))</f>
        <v/>
      </c>
    </row>
    <row r="1622" spans="5:9" ht="18.75" customHeight="1" x14ac:dyDescent="0.25">
      <c r="E1622" s="2" t="str">
        <f t="shared" si="28"/>
        <v/>
      </c>
      <c r="F1622" s="2" t="str">
        <f>IF(ISBLANK(A1622),"",IF(ISERROR(VLOOKUP(A1622,'Cadastro-Estoque'!A:G,1,FALSE)),"Produto não cadastrado",VLOOKUP(A1622,'Cadastro-Estoque'!A:G,4,FALSE)))</f>
        <v/>
      </c>
      <c r="G1622" s="2" t="str">
        <f>IF(ISBLANK(A1622),"",IF(ISERROR(VLOOKUP(A1622,'Cadastro-Estoque'!A:G,1,FALSE)),"Produto não cadastrado",VLOOKUP(A1622,'Cadastro-Estoque'!A:G,2,FALSE)))</f>
        <v/>
      </c>
      <c r="H1622" s="2" t="str">
        <f>IF(ISERROR(VLOOKUP(A1622,'Cadastro-Estoque'!A:G,1,FALSE)),"",VLOOKUP(A1622,'Cadastro-Estoque'!A:G,3,FALSE))</f>
        <v/>
      </c>
      <c r="I1622" s="209" t="str">
        <f>IF(A1622="","",INDEX(Boletim!F1631:F1740,IFERROR(MATCH(Saidas!A1622,'Cadastro-Estoque'!A1630:A1739,0)," ")))</f>
        <v/>
      </c>
    </row>
    <row r="1623" spans="5:9" ht="18.75" customHeight="1" x14ac:dyDescent="0.25">
      <c r="E1623" s="2" t="str">
        <f t="shared" si="28"/>
        <v/>
      </c>
      <c r="F1623" s="2" t="str">
        <f>IF(ISBLANK(A1623),"",IF(ISERROR(VLOOKUP(A1623,'Cadastro-Estoque'!A:G,1,FALSE)),"Produto não cadastrado",VLOOKUP(A1623,'Cadastro-Estoque'!A:G,4,FALSE)))</f>
        <v/>
      </c>
      <c r="G1623" s="2" t="str">
        <f>IF(ISBLANK(A1623),"",IF(ISERROR(VLOOKUP(A1623,'Cadastro-Estoque'!A:G,1,FALSE)),"Produto não cadastrado",VLOOKUP(A1623,'Cadastro-Estoque'!A:G,2,FALSE)))</f>
        <v/>
      </c>
      <c r="H1623" s="2" t="str">
        <f>IF(ISERROR(VLOOKUP(A1623,'Cadastro-Estoque'!A:G,1,FALSE)),"",VLOOKUP(A1623,'Cadastro-Estoque'!A:G,3,FALSE))</f>
        <v/>
      </c>
      <c r="I1623" s="209" t="str">
        <f>IF(A1623="","",INDEX(Boletim!F1632:F1741,IFERROR(MATCH(Saidas!A1623,'Cadastro-Estoque'!A1631:A1740,0)," ")))</f>
        <v/>
      </c>
    </row>
    <row r="1624" spans="5:9" ht="18.75" customHeight="1" x14ac:dyDescent="0.25">
      <c r="E1624" s="2" t="str">
        <f t="shared" si="28"/>
        <v/>
      </c>
      <c r="F1624" s="2" t="str">
        <f>IF(ISBLANK(A1624),"",IF(ISERROR(VLOOKUP(A1624,'Cadastro-Estoque'!A:G,1,FALSE)),"Produto não cadastrado",VLOOKUP(A1624,'Cadastro-Estoque'!A:G,4,FALSE)))</f>
        <v/>
      </c>
      <c r="G1624" s="2" t="str">
        <f>IF(ISBLANK(A1624),"",IF(ISERROR(VLOOKUP(A1624,'Cadastro-Estoque'!A:G,1,FALSE)),"Produto não cadastrado",VLOOKUP(A1624,'Cadastro-Estoque'!A:G,2,FALSE)))</f>
        <v/>
      </c>
      <c r="H1624" s="2" t="str">
        <f>IF(ISERROR(VLOOKUP(A1624,'Cadastro-Estoque'!A:G,1,FALSE)),"",VLOOKUP(A1624,'Cadastro-Estoque'!A:G,3,FALSE))</f>
        <v/>
      </c>
      <c r="I1624" s="209" t="str">
        <f>IF(A1624="","",INDEX(Boletim!F1633:F1742,IFERROR(MATCH(Saidas!A1624,'Cadastro-Estoque'!A1632:A1741,0)," ")))</f>
        <v/>
      </c>
    </row>
    <row r="1625" spans="5:9" ht="18.75" customHeight="1" x14ac:dyDescent="0.25">
      <c r="E1625" s="2" t="str">
        <f t="shared" si="28"/>
        <v/>
      </c>
      <c r="F1625" s="2" t="str">
        <f>IF(ISBLANK(A1625),"",IF(ISERROR(VLOOKUP(A1625,'Cadastro-Estoque'!A:G,1,FALSE)),"Produto não cadastrado",VLOOKUP(A1625,'Cadastro-Estoque'!A:G,4,FALSE)))</f>
        <v/>
      </c>
      <c r="G1625" s="2" t="str">
        <f>IF(ISBLANK(A1625),"",IF(ISERROR(VLOOKUP(A1625,'Cadastro-Estoque'!A:G,1,FALSE)),"Produto não cadastrado",VLOOKUP(A1625,'Cadastro-Estoque'!A:G,2,FALSE)))</f>
        <v/>
      </c>
      <c r="H1625" s="2" t="str">
        <f>IF(ISERROR(VLOOKUP(A1625,'Cadastro-Estoque'!A:G,1,FALSE)),"",VLOOKUP(A1625,'Cadastro-Estoque'!A:G,3,FALSE))</f>
        <v/>
      </c>
      <c r="I1625" s="209" t="str">
        <f>IF(A1625="","",INDEX(Boletim!F1634:F1743,IFERROR(MATCH(Saidas!A1625,'Cadastro-Estoque'!A1633:A1742,0)," ")))</f>
        <v/>
      </c>
    </row>
    <row r="1626" spans="5:9" ht="18.75" customHeight="1" x14ac:dyDescent="0.25">
      <c r="E1626" s="2" t="str">
        <f t="shared" si="28"/>
        <v/>
      </c>
      <c r="F1626" s="2" t="str">
        <f>IF(ISBLANK(A1626),"",IF(ISERROR(VLOOKUP(A1626,'Cadastro-Estoque'!A:G,1,FALSE)),"Produto não cadastrado",VLOOKUP(A1626,'Cadastro-Estoque'!A:G,4,FALSE)))</f>
        <v/>
      </c>
      <c r="G1626" s="2" t="str">
        <f>IF(ISBLANK(A1626),"",IF(ISERROR(VLOOKUP(A1626,'Cadastro-Estoque'!A:G,1,FALSE)),"Produto não cadastrado",VLOOKUP(A1626,'Cadastro-Estoque'!A:G,2,FALSE)))</f>
        <v/>
      </c>
      <c r="H1626" s="2" t="str">
        <f>IF(ISERROR(VLOOKUP(A1626,'Cadastro-Estoque'!A:G,1,FALSE)),"",VLOOKUP(A1626,'Cadastro-Estoque'!A:G,3,FALSE))</f>
        <v/>
      </c>
      <c r="I1626" s="209" t="str">
        <f>IF(A1626="","",INDEX(Boletim!F1635:F1744,IFERROR(MATCH(Saidas!A1626,'Cadastro-Estoque'!A1634:A1743,0)," ")))</f>
        <v/>
      </c>
    </row>
    <row r="1627" spans="5:9" ht="18.75" customHeight="1" x14ac:dyDescent="0.25">
      <c r="E1627" s="2" t="str">
        <f t="shared" si="28"/>
        <v/>
      </c>
      <c r="F1627" s="2" t="str">
        <f>IF(ISBLANK(A1627),"",IF(ISERROR(VLOOKUP(A1627,'Cadastro-Estoque'!A:G,1,FALSE)),"Produto não cadastrado",VLOOKUP(A1627,'Cadastro-Estoque'!A:G,4,FALSE)))</f>
        <v/>
      </c>
      <c r="G1627" s="2" t="str">
        <f>IF(ISBLANK(A1627),"",IF(ISERROR(VLOOKUP(A1627,'Cadastro-Estoque'!A:G,1,FALSE)),"Produto não cadastrado",VLOOKUP(A1627,'Cadastro-Estoque'!A:G,2,FALSE)))</f>
        <v/>
      </c>
      <c r="H1627" s="2" t="str">
        <f>IF(ISERROR(VLOOKUP(A1627,'Cadastro-Estoque'!A:G,1,FALSE)),"",VLOOKUP(A1627,'Cadastro-Estoque'!A:G,3,FALSE))</f>
        <v/>
      </c>
      <c r="I1627" s="209" t="str">
        <f>IF(A1627="","",INDEX(Boletim!F1636:F1745,IFERROR(MATCH(Saidas!A1627,'Cadastro-Estoque'!A1635:A1744,0)," ")))</f>
        <v/>
      </c>
    </row>
    <row r="1628" spans="5:9" ht="18.75" customHeight="1" x14ac:dyDescent="0.25">
      <c r="E1628" s="2" t="str">
        <f t="shared" si="28"/>
        <v/>
      </c>
      <c r="F1628" s="2" t="str">
        <f>IF(ISBLANK(A1628),"",IF(ISERROR(VLOOKUP(A1628,'Cadastro-Estoque'!A:G,1,FALSE)),"Produto não cadastrado",VLOOKUP(A1628,'Cadastro-Estoque'!A:G,4,FALSE)))</f>
        <v/>
      </c>
      <c r="G1628" s="2" t="str">
        <f>IF(ISBLANK(A1628),"",IF(ISERROR(VLOOKUP(A1628,'Cadastro-Estoque'!A:G,1,FALSE)),"Produto não cadastrado",VLOOKUP(A1628,'Cadastro-Estoque'!A:G,2,FALSE)))</f>
        <v/>
      </c>
      <c r="H1628" s="2" t="str">
        <f>IF(ISERROR(VLOOKUP(A1628,'Cadastro-Estoque'!A:G,1,FALSE)),"",VLOOKUP(A1628,'Cadastro-Estoque'!A:G,3,FALSE))</f>
        <v/>
      </c>
      <c r="I1628" s="209" t="str">
        <f>IF(A1628="","",INDEX(Boletim!F1637:F1746,IFERROR(MATCH(Saidas!A1628,'Cadastro-Estoque'!A1636:A1745,0)," ")))</f>
        <v/>
      </c>
    </row>
    <row r="1629" spans="5:9" ht="18.75" customHeight="1" x14ac:dyDescent="0.25">
      <c r="E1629" s="2" t="str">
        <f t="shared" si="28"/>
        <v/>
      </c>
      <c r="F1629" s="2" t="str">
        <f>IF(ISBLANK(A1629),"",IF(ISERROR(VLOOKUP(A1629,'Cadastro-Estoque'!A:G,1,FALSE)),"Produto não cadastrado",VLOOKUP(A1629,'Cadastro-Estoque'!A:G,4,FALSE)))</f>
        <v/>
      </c>
      <c r="G1629" s="2" t="str">
        <f>IF(ISBLANK(A1629),"",IF(ISERROR(VLOOKUP(A1629,'Cadastro-Estoque'!A:G,1,FALSE)),"Produto não cadastrado",VLOOKUP(A1629,'Cadastro-Estoque'!A:G,2,FALSE)))</f>
        <v/>
      </c>
      <c r="H1629" s="2" t="str">
        <f>IF(ISERROR(VLOOKUP(A1629,'Cadastro-Estoque'!A:G,1,FALSE)),"",VLOOKUP(A1629,'Cadastro-Estoque'!A:G,3,FALSE))</f>
        <v/>
      </c>
      <c r="I1629" s="209" t="str">
        <f>IF(A1629="","",INDEX(Boletim!F1638:F1747,IFERROR(MATCH(Saidas!A1629,'Cadastro-Estoque'!A1637:A1746,0)," ")))</f>
        <v/>
      </c>
    </row>
    <row r="1630" spans="5:9" ht="18.75" customHeight="1" x14ac:dyDescent="0.25">
      <c r="E1630" s="2" t="str">
        <f t="shared" si="28"/>
        <v/>
      </c>
      <c r="F1630" s="2" t="str">
        <f>IF(ISBLANK(A1630),"",IF(ISERROR(VLOOKUP(A1630,'Cadastro-Estoque'!A:G,1,FALSE)),"Produto não cadastrado",VLOOKUP(A1630,'Cadastro-Estoque'!A:G,4,FALSE)))</f>
        <v/>
      </c>
      <c r="G1630" s="2" t="str">
        <f>IF(ISBLANK(A1630),"",IF(ISERROR(VLOOKUP(A1630,'Cadastro-Estoque'!A:G,1,FALSE)),"Produto não cadastrado",VLOOKUP(A1630,'Cadastro-Estoque'!A:G,2,FALSE)))</f>
        <v/>
      </c>
      <c r="H1630" s="2" t="str">
        <f>IF(ISERROR(VLOOKUP(A1630,'Cadastro-Estoque'!A:G,1,FALSE)),"",VLOOKUP(A1630,'Cadastro-Estoque'!A:G,3,FALSE))</f>
        <v/>
      </c>
      <c r="I1630" s="209" t="str">
        <f>IF(A1630="","",INDEX(Boletim!F1639:F1748,IFERROR(MATCH(Saidas!A1630,'Cadastro-Estoque'!A1638:A1747,0)," ")))</f>
        <v/>
      </c>
    </row>
    <row r="1631" spans="5:9" ht="18.75" customHeight="1" x14ac:dyDescent="0.25">
      <c r="E1631" s="2" t="str">
        <f t="shared" si="28"/>
        <v/>
      </c>
      <c r="F1631" s="2" t="str">
        <f>IF(ISBLANK(A1631),"",IF(ISERROR(VLOOKUP(A1631,'Cadastro-Estoque'!A:G,1,FALSE)),"Produto não cadastrado",VLOOKUP(A1631,'Cadastro-Estoque'!A:G,4,FALSE)))</f>
        <v/>
      </c>
      <c r="G1631" s="2" t="str">
        <f>IF(ISBLANK(A1631),"",IF(ISERROR(VLOOKUP(A1631,'Cadastro-Estoque'!A:G,1,FALSE)),"Produto não cadastrado",VLOOKUP(A1631,'Cadastro-Estoque'!A:G,2,FALSE)))</f>
        <v/>
      </c>
      <c r="H1631" s="2" t="str">
        <f>IF(ISERROR(VLOOKUP(A1631,'Cadastro-Estoque'!A:G,1,FALSE)),"",VLOOKUP(A1631,'Cadastro-Estoque'!A:G,3,FALSE))</f>
        <v/>
      </c>
      <c r="I1631" s="209" t="str">
        <f>IF(A1631="","",INDEX(Boletim!F1640:F1749,IFERROR(MATCH(Saidas!A1631,'Cadastro-Estoque'!A1639:A1748,0)," ")))</f>
        <v/>
      </c>
    </row>
    <row r="1632" spans="5:9" ht="18.75" customHeight="1" x14ac:dyDescent="0.25">
      <c r="E1632" s="2" t="str">
        <f t="shared" si="28"/>
        <v/>
      </c>
      <c r="F1632" s="2" t="str">
        <f>IF(ISBLANK(A1632),"",IF(ISERROR(VLOOKUP(A1632,'Cadastro-Estoque'!A:G,1,FALSE)),"Produto não cadastrado",VLOOKUP(A1632,'Cadastro-Estoque'!A:G,4,FALSE)))</f>
        <v/>
      </c>
      <c r="G1632" s="2" t="str">
        <f>IF(ISBLANK(A1632),"",IF(ISERROR(VLOOKUP(A1632,'Cadastro-Estoque'!A:G,1,FALSE)),"Produto não cadastrado",VLOOKUP(A1632,'Cadastro-Estoque'!A:G,2,FALSE)))</f>
        <v/>
      </c>
      <c r="H1632" s="2" t="str">
        <f>IF(ISERROR(VLOOKUP(A1632,'Cadastro-Estoque'!A:G,1,FALSE)),"",VLOOKUP(A1632,'Cadastro-Estoque'!A:G,3,FALSE))</f>
        <v/>
      </c>
      <c r="I1632" s="209" t="str">
        <f>IF(A1632="","",INDEX(Boletim!F1641:F1750,IFERROR(MATCH(Saidas!A1632,'Cadastro-Estoque'!A1640:A1749,0)," ")))</f>
        <v/>
      </c>
    </row>
    <row r="1633" spans="5:9" ht="18.75" customHeight="1" x14ac:dyDescent="0.25">
      <c r="E1633" s="2" t="str">
        <f t="shared" si="28"/>
        <v/>
      </c>
      <c r="F1633" s="2" t="str">
        <f>IF(ISBLANK(A1633),"",IF(ISERROR(VLOOKUP(A1633,'Cadastro-Estoque'!A:G,1,FALSE)),"Produto não cadastrado",VLOOKUP(A1633,'Cadastro-Estoque'!A:G,4,FALSE)))</f>
        <v/>
      </c>
      <c r="G1633" s="2" t="str">
        <f>IF(ISBLANK(A1633),"",IF(ISERROR(VLOOKUP(A1633,'Cadastro-Estoque'!A:G,1,FALSE)),"Produto não cadastrado",VLOOKUP(A1633,'Cadastro-Estoque'!A:G,2,FALSE)))</f>
        <v/>
      </c>
      <c r="H1633" s="2" t="str">
        <f>IF(ISERROR(VLOOKUP(A1633,'Cadastro-Estoque'!A:G,1,FALSE)),"",VLOOKUP(A1633,'Cadastro-Estoque'!A:G,3,FALSE))</f>
        <v/>
      </c>
      <c r="I1633" s="209" t="str">
        <f>IF(A1633="","",INDEX(Boletim!F1642:F1751,IFERROR(MATCH(Saidas!A1633,'Cadastro-Estoque'!A1641:A1750,0)," ")))</f>
        <v/>
      </c>
    </row>
    <row r="1634" spans="5:9" ht="18.75" customHeight="1" x14ac:dyDescent="0.25">
      <c r="E1634" s="2" t="str">
        <f t="shared" si="28"/>
        <v/>
      </c>
      <c r="F1634" s="2" t="str">
        <f>IF(ISBLANK(A1634),"",IF(ISERROR(VLOOKUP(A1634,'Cadastro-Estoque'!A:G,1,FALSE)),"Produto não cadastrado",VLOOKUP(A1634,'Cadastro-Estoque'!A:G,4,FALSE)))</f>
        <v/>
      </c>
      <c r="G1634" s="2" t="str">
        <f>IF(ISBLANK(A1634),"",IF(ISERROR(VLOOKUP(A1634,'Cadastro-Estoque'!A:G,1,FALSE)),"Produto não cadastrado",VLOOKUP(A1634,'Cadastro-Estoque'!A:G,2,FALSE)))</f>
        <v/>
      </c>
      <c r="H1634" s="2" t="str">
        <f>IF(ISERROR(VLOOKUP(A1634,'Cadastro-Estoque'!A:G,1,FALSE)),"",VLOOKUP(A1634,'Cadastro-Estoque'!A:G,3,FALSE))</f>
        <v/>
      </c>
      <c r="I1634" s="209" t="str">
        <f>IF(A1634="","",INDEX(Boletim!F1643:F1752,IFERROR(MATCH(Saidas!A1634,'Cadastro-Estoque'!A1642:A1751,0)," ")))</f>
        <v/>
      </c>
    </row>
    <row r="1635" spans="5:9" ht="18.75" customHeight="1" x14ac:dyDescent="0.25">
      <c r="E1635" s="2" t="str">
        <f t="shared" si="28"/>
        <v/>
      </c>
      <c r="F1635" s="2" t="str">
        <f>IF(ISBLANK(A1635),"",IF(ISERROR(VLOOKUP(A1635,'Cadastro-Estoque'!A:G,1,FALSE)),"Produto não cadastrado",VLOOKUP(A1635,'Cadastro-Estoque'!A:G,4,FALSE)))</f>
        <v/>
      </c>
      <c r="G1635" s="2" t="str">
        <f>IF(ISBLANK(A1635),"",IF(ISERROR(VLOOKUP(A1635,'Cadastro-Estoque'!A:G,1,FALSE)),"Produto não cadastrado",VLOOKUP(A1635,'Cadastro-Estoque'!A:G,2,FALSE)))</f>
        <v/>
      </c>
      <c r="H1635" s="2" t="str">
        <f>IF(ISERROR(VLOOKUP(A1635,'Cadastro-Estoque'!A:G,1,FALSE)),"",VLOOKUP(A1635,'Cadastro-Estoque'!A:G,3,FALSE))</f>
        <v/>
      </c>
      <c r="I1635" s="209" t="str">
        <f>IF(A1635="","",INDEX(Boletim!F1644:F1753,IFERROR(MATCH(Saidas!A1635,'Cadastro-Estoque'!A1643:A1752,0)," ")))</f>
        <v/>
      </c>
    </row>
    <row r="1636" spans="5:9" ht="18.75" customHeight="1" x14ac:dyDescent="0.25">
      <c r="E1636" s="2" t="str">
        <f t="shared" si="28"/>
        <v/>
      </c>
      <c r="F1636" s="2" t="str">
        <f>IF(ISBLANK(A1636),"",IF(ISERROR(VLOOKUP(A1636,'Cadastro-Estoque'!A:G,1,FALSE)),"Produto não cadastrado",VLOOKUP(A1636,'Cadastro-Estoque'!A:G,4,FALSE)))</f>
        <v/>
      </c>
      <c r="G1636" s="2" t="str">
        <f>IF(ISBLANK(A1636),"",IF(ISERROR(VLOOKUP(A1636,'Cadastro-Estoque'!A:G,1,FALSE)),"Produto não cadastrado",VLOOKUP(A1636,'Cadastro-Estoque'!A:G,2,FALSE)))</f>
        <v/>
      </c>
      <c r="H1636" s="2" t="str">
        <f>IF(ISERROR(VLOOKUP(A1636,'Cadastro-Estoque'!A:G,1,FALSE)),"",VLOOKUP(A1636,'Cadastro-Estoque'!A:G,3,FALSE))</f>
        <v/>
      </c>
      <c r="I1636" s="209" t="str">
        <f>IF(A1636="","",INDEX(Boletim!F1645:F1754,IFERROR(MATCH(Saidas!A1636,'Cadastro-Estoque'!A1644:A1753,0)," ")))</f>
        <v/>
      </c>
    </row>
    <row r="1637" spans="5:9" ht="18.75" customHeight="1" x14ac:dyDescent="0.25">
      <c r="E1637" s="2" t="str">
        <f t="shared" si="28"/>
        <v/>
      </c>
      <c r="F1637" s="2" t="str">
        <f>IF(ISBLANK(A1637),"",IF(ISERROR(VLOOKUP(A1637,'Cadastro-Estoque'!A:G,1,FALSE)),"Produto não cadastrado",VLOOKUP(A1637,'Cadastro-Estoque'!A:G,4,FALSE)))</f>
        <v/>
      </c>
      <c r="G1637" s="2" t="str">
        <f>IF(ISBLANK(A1637),"",IF(ISERROR(VLOOKUP(A1637,'Cadastro-Estoque'!A:G,1,FALSE)),"Produto não cadastrado",VLOOKUP(A1637,'Cadastro-Estoque'!A:G,2,FALSE)))</f>
        <v/>
      </c>
      <c r="H1637" s="2" t="str">
        <f>IF(ISERROR(VLOOKUP(A1637,'Cadastro-Estoque'!A:G,1,FALSE)),"",VLOOKUP(A1637,'Cadastro-Estoque'!A:G,3,FALSE))</f>
        <v/>
      </c>
      <c r="I1637" s="209" t="str">
        <f>IF(A1637="","",INDEX(Boletim!F1646:F1755,IFERROR(MATCH(Saidas!A1637,'Cadastro-Estoque'!A1645:A1754,0)," ")))</f>
        <v/>
      </c>
    </row>
    <row r="1638" spans="5:9" ht="18.75" customHeight="1" x14ac:dyDescent="0.25">
      <c r="E1638" s="2" t="str">
        <f t="shared" si="28"/>
        <v/>
      </c>
      <c r="F1638" s="2" t="str">
        <f>IF(ISBLANK(A1638),"",IF(ISERROR(VLOOKUP(A1638,'Cadastro-Estoque'!A:G,1,FALSE)),"Produto não cadastrado",VLOOKUP(A1638,'Cadastro-Estoque'!A:G,4,FALSE)))</f>
        <v/>
      </c>
      <c r="G1638" s="2" t="str">
        <f>IF(ISBLANK(A1638),"",IF(ISERROR(VLOOKUP(A1638,'Cadastro-Estoque'!A:G,1,FALSE)),"Produto não cadastrado",VLOOKUP(A1638,'Cadastro-Estoque'!A:G,2,FALSE)))</f>
        <v/>
      </c>
      <c r="H1638" s="2" t="str">
        <f>IF(ISERROR(VLOOKUP(A1638,'Cadastro-Estoque'!A:G,1,FALSE)),"",VLOOKUP(A1638,'Cadastro-Estoque'!A:G,3,FALSE))</f>
        <v/>
      </c>
      <c r="I1638" s="209" t="str">
        <f>IF(A1638="","",INDEX(Boletim!F1647:F1756,IFERROR(MATCH(Saidas!A1638,'Cadastro-Estoque'!A1646:A1755,0)," ")))</f>
        <v/>
      </c>
    </row>
    <row r="1639" spans="5:9" ht="18.75" customHeight="1" x14ac:dyDescent="0.25">
      <c r="E1639" s="2" t="str">
        <f t="shared" si="28"/>
        <v/>
      </c>
      <c r="F1639" s="2" t="str">
        <f>IF(ISBLANK(A1639),"",IF(ISERROR(VLOOKUP(A1639,'Cadastro-Estoque'!A:G,1,FALSE)),"Produto não cadastrado",VLOOKUP(A1639,'Cadastro-Estoque'!A:G,4,FALSE)))</f>
        <v/>
      </c>
      <c r="G1639" s="2" t="str">
        <f>IF(ISBLANK(A1639),"",IF(ISERROR(VLOOKUP(A1639,'Cadastro-Estoque'!A:G,1,FALSE)),"Produto não cadastrado",VLOOKUP(A1639,'Cadastro-Estoque'!A:G,2,FALSE)))</f>
        <v/>
      </c>
      <c r="H1639" s="2" t="str">
        <f>IF(ISERROR(VLOOKUP(A1639,'Cadastro-Estoque'!A:G,1,FALSE)),"",VLOOKUP(A1639,'Cadastro-Estoque'!A:G,3,FALSE))</f>
        <v/>
      </c>
      <c r="I1639" s="209" t="str">
        <f>IF(A1639="","",INDEX(Boletim!F1648:F1757,IFERROR(MATCH(Saidas!A1639,'Cadastro-Estoque'!A1647:A1756,0)," ")))</f>
        <v/>
      </c>
    </row>
    <row r="1640" spans="5:9" ht="18.75" customHeight="1" x14ac:dyDescent="0.25">
      <c r="E1640" s="2" t="str">
        <f t="shared" si="28"/>
        <v/>
      </c>
      <c r="F1640" s="2" t="str">
        <f>IF(ISBLANK(A1640),"",IF(ISERROR(VLOOKUP(A1640,'Cadastro-Estoque'!A:G,1,FALSE)),"Produto não cadastrado",VLOOKUP(A1640,'Cadastro-Estoque'!A:G,4,FALSE)))</f>
        <v/>
      </c>
      <c r="G1640" s="2" t="str">
        <f>IF(ISBLANK(A1640),"",IF(ISERROR(VLOOKUP(A1640,'Cadastro-Estoque'!A:G,1,FALSE)),"Produto não cadastrado",VLOOKUP(A1640,'Cadastro-Estoque'!A:G,2,FALSE)))</f>
        <v/>
      </c>
      <c r="H1640" s="2" t="str">
        <f>IF(ISERROR(VLOOKUP(A1640,'Cadastro-Estoque'!A:G,1,FALSE)),"",VLOOKUP(A1640,'Cadastro-Estoque'!A:G,3,FALSE))</f>
        <v/>
      </c>
      <c r="I1640" s="209" t="str">
        <f>IF(A1640="","",INDEX(Boletim!F1649:F1758,IFERROR(MATCH(Saidas!A1640,'Cadastro-Estoque'!A1648:A1757,0)," ")))</f>
        <v/>
      </c>
    </row>
    <row r="1641" spans="5:9" ht="18.75" customHeight="1" x14ac:dyDescent="0.25">
      <c r="E1641" s="2" t="str">
        <f t="shared" si="28"/>
        <v/>
      </c>
      <c r="F1641" s="2" t="str">
        <f>IF(ISBLANK(A1641),"",IF(ISERROR(VLOOKUP(A1641,'Cadastro-Estoque'!A:G,1,FALSE)),"Produto não cadastrado",VLOOKUP(A1641,'Cadastro-Estoque'!A:G,4,FALSE)))</f>
        <v/>
      </c>
      <c r="G1641" s="2" t="str">
        <f>IF(ISBLANK(A1641),"",IF(ISERROR(VLOOKUP(A1641,'Cadastro-Estoque'!A:G,1,FALSE)),"Produto não cadastrado",VLOOKUP(A1641,'Cadastro-Estoque'!A:G,2,FALSE)))</f>
        <v/>
      </c>
      <c r="H1641" s="2" t="str">
        <f>IF(ISERROR(VLOOKUP(A1641,'Cadastro-Estoque'!A:G,1,FALSE)),"",VLOOKUP(A1641,'Cadastro-Estoque'!A:G,3,FALSE))</f>
        <v/>
      </c>
      <c r="I1641" s="209" t="str">
        <f>IF(A1641="","",INDEX(Boletim!F1650:F1759,IFERROR(MATCH(Saidas!A1641,'Cadastro-Estoque'!A1649:A1758,0)," ")))</f>
        <v/>
      </c>
    </row>
    <row r="1642" spans="5:9" ht="18.75" customHeight="1" x14ac:dyDescent="0.25">
      <c r="E1642" s="2" t="str">
        <f t="shared" si="28"/>
        <v/>
      </c>
      <c r="F1642" s="2" t="str">
        <f>IF(ISBLANK(A1642),"",IF(ISERROR(VLOOKUP(A1642,'Cadastro-Estoque'!A:G,1,FALSE)),"Produto não cadastrado",VLOOKUP(A1642,'Cadastro-Estoque'!A:G,4,FALSE)))</f>
        <v/>
      </c>
      <c r="G1642" s="2" t="str">
        <f>IF(ISBLANK(A1642),"",IF(ISERROR(VLOOKUP(A1642,'Cadastro-Estoque'!A:G,1,FALSE)),"Produto não cadastrado",VLOOKUP(A1642,'Cadastro-Estoque'!A:G,2,FALSE)))</f>
        <v/>
      </c>
      <c r="H1642" s="2" t="str">
        <f>IF(ISERROR(VLOOKUP(A1642,'Cadastro-Estoque'!A:G,1,FALSE)),"",VLOOKUP(A1642,'Cadastro-Estoque'!A:G,3,FALSE))</f>
        <v/>
      </c>
      <c r="I1642" s="209" t="str">
        <f>IF(A1642="","",INDEX(Boletim!F1651:F1760,IFERROR(MATCH(Saidas!A1642,'Cadastro-Estoque'!A1650:A1759,0)," ")))</f>
        <v/>
      </c>
    </row>
    <row r="1643" spans="5:9" ht="18.75" customHeight="1" x14ac:dyDescent="0.25">
      <c r="E1643" s="2" t="str">
        <f t="shared" si="28"/>
        <v/>
      </c>
      <c r="F1643" s="2" t="str">
        <f>IF(ISBLANK(A1643),"",IF(ISERROR(VLOOKUP(A1643,'Cadastro-Estoque'!A:G,1,FALSE)),"Produto não cadastrado",VLOOKUP(A1643,'Cadastro-Estoque'!A:G,4,FALSE)))</f>
        <v/>
      </c>
      <c r="G1643" s="2" t="str">
        <f>IF(ISBLANK(A1643),"",IF(ISERROR(VLOOKUP(A1643,'Cadastro-Estoque'!A:G,1,FALSE)),"Produto não cadastrado",VLOOKUP(A1643,'Cadastro-Estoque'!A:G,2,FALSE)))</f>
        <v/>
      </c>
      <c r="H1643" s="2" t="str">
        <f>IF(ISERROR(VLOOKUP(A1643,'Cadastro-Estoque'!A:G,1,FALSE)),"",VLOOKUP(A1643,'Cadastro-Estoque'!A:G,3,FALSE))</f>
        <v/>
      </c>
      <c r="I1643" s="209" t="str">
        <f>IF(A1643="","",INDEX(Boletim!F1652:F1761,IFERROR(MATCH(Saidas!A1643,'Cadastro-Estoque'!A1651:A1760,0)," ")))</f>
        <v/>
      </c>
    </row>
    <row r="1644" spans="5:9" ht="18.75" customHeight="1" x14ac:dyDescent="0.25">
      <c r="E1644" s="2" t="str">
        <f t="shared" si="28"/>
        <v/>
      </c>
      <c r="F1644" s="2" t="str">
        <f>IF(ISBLANK(A1644),"",IF(ISERROR(VLOOKUP(A1644,'Cadastro-Estoque'!A:G,1,FALSE)),"Produto não cadastrado",VLOOKUP(A1644,'Cadastro-Estoque'!A:G,4,FALSE)))</f>
        <v/>
      </c>
      <c r="G1644" s="2" t="str">
        <f>IF(ISBLANK(A1644),"",IF(ISERROR(VLOOKUP(A1644,'Cadastro-Estoque'!A:G,1,FALSE)),"Produto não cadastrado",VLOOKUP(A1644,'Cadastro-Estoque'!A:G,2,FALSE)))</f>
        <v/>
      </c>
      <c r="H1644" s="2" t="str">
        <f>IF(ISERROR(VLOOKUP(A1644,'Cadastro-Estoque'!A:G,1,FALSE)),"",VLOOKUP(A1644,'Cadastro-Estoque'!A:G,3,FALSE))</f>
        <v/>
      </c>
      <c r="I1644" s="209" t="str">
        <f>IF(A1644="","",INDEX(Boletim!F1653:F1762,IFERROR(MATCH(Saidas!A1644,'Cadastro-Estoque'!A1652:A1761,0)," ")))</f>
        <v/>
      </c>
    </row>
    <row r="1645" spans="5:9" ht="18.75" customHeight="1" x14ac:dyDescent="0.25">
      <c r="E1645" s="2" t="str">
        <f t="shared" si="28"/>
        <v/>
      </c>
      <c r="F1645" s="2" t="str">
        <f>IF(ISBLANK(A1645),"",IF(ISERROR(VLOOKUP(A1645,'Cadastro-Estoque'!A:G,1,FALSE)),"Produto não cadastrado",VLOOKUP(A1645,'Cadastro-Estoque'!A:G,4,FALSE)))</f>
        <v/>
      </c>
      <c r="G1645" s="2" t="str">
        <f>IF(ISBLANK(A1645),"",IF(ISERROR(VLOOKUP(A1645,'Cadastro-Estoque'!A:G,1,FALSE)),"Produto não cadastrado",VLOOKUP(A1645,'Cadastro-Estoque'!A:G,2,FALSE)))</f>
        <v/>
      </c>
      <c r="H1645" s="2" t="str">
        <f>IF(ISERROR(VLOOKUP(A1645,'Cadastro-Estoque'!A:G,1,FALSE)),"",VLOOKUP(A1645,'Cadastro-Estoque'!A:G,3,FALSE))</f>
        <v/>
      </c>
      <c r="I1645" s="209" t="str">
        <f>IF(A1645="","",INDEX(Boletim!F1654:F1763,IFERROR(MATCH(Saidas!A1645,'Cadastro-Estoque'!A1653:A1762,0)," ")))</f>
        <v/>
      </c>
    </row>
    <row r="1646" spans="5:9" ht="18.75" customHeight="1" x14ac:dyDescent="0.25">
      <c r="E1646" s="2" t="str">
        <f t="shared" si="28"/>
        <v/>
      </c>
      <c r="F1646" s="2" t="str">
        <f>IF(ISBLANK(A1646),"",IF(ISERROR(VLOOKUP(A1646,'Cadastro-Estoque'!A:G,1,FALSE)),"Produto não cadastrado",VLOOKUP(A1646,'Cadastro-Estoque'!A:G,4,FALSE)))</f>
        <v/>
      </c>
      <c r="G1646" s="2" t="str">
        <f>IF(ISBLANK(A1646),"",IF(ISERROR(VLOOKUP(A1646,'Cadastro-Estoque'!A:G,1,FALSE)),"Produto não cadastrado",VLOOKUP(A1646,'Cadastro-Estoque'!A:G,2,FALSE)))</f>
        <v/>
      </c>
      <c r="H1646" s="2" t="str">
        <f>IF(ISERROR(VLOOKUP(A1646,'Cadastro-Estoque'!A:G,1,FALSE)),"",VLOOKUP(A1646,'Cadastro-Estoque'!A:G,3,FALSE))</f>
        <v/>
      </c>
      <c r="I1646" s="209" t="str">
        <f>IF(A1646="","",INDEX(Boletim!F1655:F1764,IFERROR(MATCH(Saidas!A1646,'Cadastro-Estoque'!A1654:A1763,0)," ")))</f>
        <v/>
      </c>
    </row>
    <row r="1647" spans="5:9" ht="18.75" customHeight="1" x14ac:dyDescent="0.25">
      <c r="E1647" s="2" t="str">
        <f t="shared" si="28"/>
        <v/>
      </c>
      <c r="F1647" s="2" t="str">
        <f>IF(ISBLANK(A1647),"",IF(ISERROR(VLOOKUP(A1647,'Cadastro-Estoque'!A:G,1,FALSE)),"Produto não cadastrado",VLOOKUP(A1647,'Cadastro-Estoque'!A:G,4,FALSE)))</f>
        <v/>
      </c>
      <c r="G1647" s="2" t="str">
        <f>IF(ISBLANK(A1647),"",IF(ISERROR(VLOOKUP(A1647,'Cadastro-Estoque'!A:G,1,FALSE)),"Produto não cadastrado",VLOOKUP(A1647,'Cadastro-Estoque'!A:G,2,FALSE)))</f>
        <v/>
      </c>
      <c r="H1647" s="2" t="str">
        <f>IF(ISERROR(VLOOKUP(A1647,'Cadastro-Estoque'!A:G,1,FALSE)),"",VLOOKUP(A1647,'Cadastro-Estoque'!A:G,3,FALSE))</f>
        <v/>
      </c>
      <c r="I1647" s="209" t="str">
        <f>IF(A1647="","",INDEX(Boletim!F1656:F1765,IFERROR(MATCH(Saidas!A1647,'Cadastro-Estoque'!A1655:A1764,0)," ")))</f>
        <v/>
      </c>
    </row>
    <row r="1648" spans="5:9" ht="18.75" customHeight="1" x14ac:dyDescent="0.25">
      <c r="E1648" s="2" t="str">
        <f t="shared" si="28"/>
        <v/>
      </c>
      <c r="F1648" s="2" t="str">
        <f>IF(ISBLANK(A1648),"",IF(ISERROR(VLOOKUP(A1648,'Cadastro-Estoque'!A:G,1,FALSE)),"Produto não cadastrado",VLOOKUP(A1648,'Cadastro-Estoque'!A:G,4,FALSE)))</f>
        <v/>
      </c>
      <c r="G1648" s="2" t="str">
        <f>IF(ISBLANK(A1648),"",IF(ISERROR(VLOOKUP(A1648,'Cadastro-Estoque'!A:G,1,FALSE)),"Produto não cadastrado",VLOOKUP(A1648,'Cadastro-Estoque'!A:G,2,FALSE)))</f>
        <v/>
      </c>
      <c r="H1648" s="2" t="str">
        <f>IF(ISERROR(VLOOKUP(A1648,'Cadastro-Estoque'!A:G,1,FALSE)),"",VLOOKUP(A1648,'Cadastro-Estoque'!A:G,3,FALSE))</f>
        <v/>
      </c>
      <c r="I1648" s="209" t="str">
        <f>IF(A1648="","",INDEX(Boletim!F1657:F1766,IFERROR(MATCH(Saidas!A1648,'Cadastro-Estoque'!A1656:A1765,0)," ")))</f>
        <v/>
      </c>
    </row>
    <row r="1649" spans="5:9" ht="18.75" customHeight="1" x14ac:dyDescent="0.25">
      <c r="E1649" s="2" t="str">
        <f t="shared" si="28"/>
        <v/>
      </c>
      <c r="F1649" s="2" t="str">
        <f>IF(ISBLANK(A1649),"",IF(ISERROR(VLOOKUP(A1649,'Cadastro-Estoque'!A:G,1,FALSE)),"Produto não cadastrado",VLOOKUP(A1649,'Cadastro-Estoque'!A:G,4,FALSE)))</f>
        <v/>
      </c>
      <c r="G1649" s="2" t="str">
        <f>IF(ISBLANK(A1649),"",IF(ISERROR(VLOOKUP(A1649,'Cadastro-Estoque'!A:G,1,FALSE)),"Produto não cadastrado",VLOOKUP(A1649,'Cadastro-Estoque'!A:G,2,FALSE)))</f>
        <v/>
      </c>
      <c r="H1649" s="2" t="str">
        <f>IF(ISERROR(VLOOKUP(A1649,'Cadastro-Estoque'!A:G,1,FALSE)),"",VLOOKUP(A1649,'Cadastro-Estoque'!A:G,3,FALSE))</f>
        <v/>
      </c>
      <c r="I1649" s="209" t="str">
        <f>IF(A1649="","",INDEX(Boletim!F1658:F1767,IFERROR(MATCH(Saidas!A1649,'Cadastro-Estoque'!A1657:A1766,0)," ")))</f>
        <v/>
      </c>
    </row>
    <row r="1650" spans="5:9" ht="18.75" customHeight="1" x14ac:dyDescent="0.25">
      <c r="E1650" s="2" t="str">
        <f t="shared" si="28"/>
        <v/>
      </c>
      <c r="F1650" s="2" t="str">
        <f>IF(ISBLANK(A1650),"",IF(ISERROR(VLOOKUP(A1650,'Cadastro-Estoque'!A:G,1,FALSE)),"Produto não cadastrado",VLOOKUP(A1650,'Cadastro-Estoque'!A:G,4,FALSE)))</f>
        <v/>
      </c>
      <c r="G1650" s="2" t="str">
        <f>IF(ISBLANK(A1650),"",IF(ISERROR(VLOOKUP(A1650,'Cadastro-Estoque'!A:G,1,FALSE)),"Produto não cadastrado",VLOOKUP(A1650,'Cadastro-Estoque'!A:G,2,FALSE)))</f>
        <v/>
      </c>
      <c r="H1650" s="2" t="str">
        <f>IF(ISERROR(VLOOKUP(A1650,'Cadastro-Estoque'!A:G,1,FALSE)),"",VLOOKUP(A1650,'Cadastro-Estoque'!A:G,3,FALSE))</f>
        <v/>
      </c>
      <c r="I1650" s="209" t="str">
        <f>IF(A1650="","",INDEX(Boletim!F1659:F1768,IFERROR(MATCH(Saidas!A1650,'Cadastro-Estoque'!A1658:A1767,0)," ")))</f>
        <v/>
      </c>
    </row>
    <row r="1651" spans="5:9" ht="18.75" customHeight="1" x14ac:dyDescent="0.25">
      <c r="E1651" s="2" t="str">
        <f t="shared" si="28"/>
        <v/>
      </c>
      <c r="F1651" s="2" t="str">
        <f>IF(ISBLANK(A1651),"",IF(ISERROR(VLOOKUP(A1651,'Cadastro-Estoque'!A:G,1,FALSE)),"Produto não cadastrado",VLOOKUP(A1651,'Cadastro-Estoque'!A:G,4,FALSE)))</f>
        <v/>
      </c>
      <c r="G1651" s="2" t="str">
        <f>IF(ISBLANK(A1651),"",IF(ISERROR(VLOOKUP(A1651,'Cadastro-Estoque'!A:G,1,FALSE)),"Produto não cadastrado",VLOOKUP(A1651,'Cadastro-Estoque'!A:G,2,FALSE)))</f>
        <v/>
      </c>
      <c r="H1651" s="2" t="str">
        <f>IF(ISERROR(VLOOKUP(A1651,'Cadastro-Estoque'!A:G,1,FALSE)),"",VLOOKUP(A1651,'Cadastro-Estoque'!A:G,3,FALSE))</f>
        <v/>
      </c>
      <c r="I1651" s="209" t="str">
        <f>IF(A1651="","",INDEX(Boletim!F1660:F1769,IFERROR(MATCH(Saidas!A1651,'Cadastro-Estoque'!A1659:A1768,0)," ")))</f>
        <v/>
      </c>
    </row>
    <row r="1652" spans="5:9" ht="18.75" customHeight="1" x14ac:dyDescent="0.25">
      <c r="E1652" s="2" t="str">
        <f t="shared" si="28"/>
        <v/>
      </c>
      <c r="F1652" s="2" t="str">
        <f>IF(ISBLANK(A1652),"",IF(ISERROR(VLOOKUP(A1652,'Cadastro-Estoque'!A:G,1,FALSE)),"Produto não cadastrado",VLOOKUP(A1652,'Cadastro-Estoque'!A:G,4,FALSE)))</f>
        <v/>
      </c>
      <c r="G1652" s="2" t="str">
        <f>IF(ISBLANK(A1652),"",IF(ISERROR(VLOOKUP(A1652,'Cadastro-Estoque'!A:G,1,FALSE)),"Produto não cadastrado",VLOOKUP(A1652,'Cadastro-Estoque'!A:G,2,FALSE)))</f>
        <v/>
      </c>
      <c r="H1652" s="2" t="str">
        <f>IF(ISERROR(VLOOKUP(A1652,'Cadastro-Estoque'!A:G,1,FALSE)),"",VLOOKUP(A1652,'Cadastro-Estoque'!A:G,3,FALSE))</f>
        <v/>
      </c>
      <c r="I1652" s="209" t="str">
        <f>IF(A1652="","",INDEX(Boletim!F1661:F1770,IFERROR(MATCH(Saidas!A1652,'Cadastro-Estoque'!A1660:A1769,0)," ")))</f>
        <v/>
      </c>
    </row>
    <row r="1653" spans="5:9" ht="18.75" customHeight="1" x14ac:dyDescent="0.25">
      <c r="E1653" s="2" t="str">
        <f t="shared" si="28"/>
        <v/>
      </c>
      <c r="F1653" s="2" t="str">
        <f>IF(ISBLANK(A1653),"",IF(ISERROR(VLOOKUP(A1653,'Cadastro-Estoque'!A:G,1,FALSE)),"Produto não cadastrado",VLOOKUP(A1653,'Cadastro-Estoque'!A:G,4,FALSE)))</f>
        <v/>
      </c>
      <c r="G1653" s="2" t="str">
        <f>IF(ISBLANK(A1653),"",IF(ISERROR(VLOOKUP(A1653,'Cadastro-Estoque'!A:G,1,FALSE)),"Produto não cadastrado",VLOOKUP(A1653,'Cadastro-Estoque'!A:G,2,FALSE)))</f>
        <v/>
      </c>
      <c r="H1653" s="2" t="str">
        <f>IF(ISERROR(VLOOKUP(A1653,'Cadastro-Estoque'!A:G,1,FALSE)),"",VLOOKUP(A1653,'Cadastro-Estoque'!A:G,3,FALSE))</f>
        <v/>
      </c>
      <c r="I1653" s="209" t="str">
        <f>IF(A1653="","",INDEX(Boletim!F1662:F1771,IFERROR(MATCH(Saidas!A1653,'Cadastro-Estoque'!A1661:A1770,0)," ")))</f>
        <v/>
      </c>
    </row>
    <row r="1654" spans="5:9" ht="18.75" customHeight="1" x14ac:dyDescent="0.25">
      <c r="E1654" s="2" t="str">
        <f t="shared" si="28"/>
        <v/>
      </c>
      <c r="F1654" s="2" t="str">
        <f>IF(ISBLANK(A1654),"",IF(ISERROR(VLOOKUP(A1654,'Cadastro-Estoque'!A:G,1,FALSE)),"Produto não cadastrado",VLOOKUP(A1654,'Cadastro-Estoque'!A:G,4,FALSE)))</f>
        <v/>
      </c>
      <c r="G1654" s="2" t="str">
        <f>IF(ISBLANK(A1654),"",IF(ISERROR(VLOOKUP(A1654,'Cadastro-Estoque'!A:G,1,FALSE)),"Produto não cadastrado",VLOOKUP(A1654,'Cadastro-Estoque'!A:G,2,FALSE)))</f>
        <v/>
      </c>
      <c r="H1654" s="2" t="str">
        <f>IF(ISERROR(VLOOKUP(A1654,'Cadastro-Estoque'!A:G,1,FALSE)),"",VLOOKUP(A1654,'Cadastro-Estoque'!A:G,3,FALSE))</f>
        <v/>
      </c>
      <c r="I1654" s="209" t="str">
        <f>IF(A1654="","",INDEX(Boletim!F1663:F1772,IFERROR(MATCH(Saidas!A1654,'Cadastro-Estoque'!A1662:A1771,0)," ")))</f>
        <v/>
      </c>
    </row>
    <row r="1655" spans="5:9" ht="18.75" customHeight="1" x14ac:dyDescent="0.25">
      <c r="E1655" s="2" t="str">
        <f t="shared" si="28"/>
        <v/>
      </c>
      <c r="F1655" s="2" t="str">
        <f>IF(ISBLANK(A1655),"",IF(ISERROR(VLOOKUP(A1655,'Cadastro-Estoque'!A:G,1,FALSE)),"Produto não cadastrado",VLOOKUP(A1655,'Cadastro-Estoque'!A:G,4,FALSE)))</f>
        <v/>
      </c>
      <c r="G1655" s="2" t="str">
        <f>IF(ISBLANK(A1655),"",IF(ISERROR(VLOOKUP(A1655,'Cadastro-Estoque'!A:G,1,FALSE)),"Produto não cadastrado",VLOOKUP(A1655,'Cadastro-Estoque'!A:G,2,FALSE)))</f>
        <v/>
      </c>
      <c r="H1655" s="2" t="str">
        <f>IF(ISERROR(VLOOKUP(A1655,'Cadastro-Estoque'!A:G,1,FALSE)),"",VLOOKUP(A1655,'Cadastro-Estoque'!A:G,3,FALSE))</f>
        <v/>
      </c>
      <c r="I1655" s="209" t="str">
        <f>IF(A1655="","",INDEX(Boletim!F1664:F1773,IFERROR(MATCH(Saidas!A1655,'Cadastro-Estoque'!A1663:A1772,0)," ")))</f>
        <v/>
      </c>
    </row>
    <row r="1656" spans="5:9" ht="18.75" customHeight="1" x14ac:dyDescent="0.25">
      <c r="E1656" s="2" t="str">
        <f t="shared" si="28"/>
        <v/>
      </c>
      <c r="F1656" s="2" t="str">
        <f>IF(ISBLANK(A1656),"",IF(ISERROR(VLOOKUP(A1656,'Cadastro-Estoque'!A:G,1,FALSE)),"Produto não cadastrado",VLOOKUP(A1656,'Cadastro-Estoque'!A:G,4,FALSE)))</f>
        <v/>
      </c>
      <c r="G1656" s="2" t="str">
        <f>IF(ISBLANK(A1656),"",IF(ISERROR(VLOOKUP(A1656,'Cadastro-Estoque'!A:G,1,FALSE)),"Produto não cadastrado",VLOOKUP(A1656,'Cadastro-Estoque'!A:G,2,FALSE)))</f>
        <v/>
      </c>
      <c r="H1656" s="2" t="str">
        <f>IF(ISERROR(VLOOKUP(A1656,'Cadastro-Estoque'!A:G,1,FALSE)),"",VLOOKUP(A1656,'Cadastro-Estoque'!A:G,3,FALSE))</f>
        <v/>
      </c>
      <c r="I1656" s="209" t="str">
        <f>IF(A1656="","",INDEX(Boletim!F1665:F1774,IFERROR(MATCH(Saidas!A1656,'Cadastro-Estoque'!A1664:A1773,0)," ")))</f>
        <v/>
      </c>
    </row>
    <row r="1657" spans="5:9" ht="18.75" customHeight="1" x14ac:dyDescent="0.25">
      <c r="E1657" s="2" t="str">
        <f t="shared" si="28"/>
        <v/>
      </c>
      <c r="F1657" s="2" t="str">
        <f>IF(ISBLANK(A1657),"",IF(ISERROR(VLOOKUP(A1657,'Cadastro-Estoque'!A:G,1,FALSE)),"Produto não cadastrado",VLOOKUP(A1657,'Cadastro-Estoque'!A:G,4,FALSE)))</f>
        <v/>
      </c>
      <c r="G1657" s="2" t="str">
        <f>IF(ISBLANK(A1657),"",IF(ISERROR(VLOOKUP(A1657,'Cadastro-Estoque'!A:G,1,FALSE)),"Produto não cadastrado",VLOOKUP(A1657,'Cadastro-Estoque'!A:G,2,FALSE)))</f>
        <v/>
      </c>
      <c r="H1657" s="2" t="str">
        <f>IF(ISERROR(VLOOKUP(A1657,'Cadastro-Estoque'!A:G,1,FALSE)),"",VLOOKUP(A1657,'Cadastro-Estoque'!A:G,3,FALSE))</f>
        <v/>
      </c>
      <c r="I1657" s="209" t="str">
        <f>IF(A1657="","",INDEX(Boletim!F1666:F1775,IFERROR(MATCH(Saidas!A1657,'Cadastro-Estoque'!A1665:A1774,0)," ")))</f>
        <v/>
      </c>
    </row>
    <row r="1658" spans="5:9" ht="18.75" customHeight="1" x14ac:dyDescent="0.25">
      <c r="E1658" s="2" t="str">
        <f t="shared" si="28"/>
        <v/>
      </c>
      <c r="F1658" s="2" t="str">
        <f>IF(ISBLANK(A1658),"",IF(ISERROR(VLOOKUP(A1658,'Cadastro-Estoque'!A:G,1,FALSE)),"Produto não cadastrado",VLOOKUP(A1658,'Cadastro-Estoque'!A:G,4,FALSE)))</f>
        <v/>
      </c>
      <c r="G1658" s="2" t="str">
        <f>IF(ISBLANK(A1658),"",IF(ISERROR(VLOOKUP(A1658,'Cadastro-Estoque'!A:G,1,FALSE)),"Produto não cadastrado",VLOOKUP(A1658,'Cadastro-Estoque'!A:G,2,FALSE)))</f>
        <v/>
      </c>
      <c r="H1658" s="2" t="str">
        <f>IF(ISERROR(VLOOKUP(A1658,'Cadastro-Estoque'!A:G,1,FALSE)),"",VLOOKUP(A1658,'Cadastro-Estoque'!A:G,3,FALSE))</f>
        <v/>
      </c>
      <c r="I1658" s="209" t="str">
        <f>IF(A1658="","",INDEX(Boletim!F1667:F1776,IFERROR(MATCH(Saidas!A1658,'Cadastro-Estoque'!A1666:A1775,0)," ")))</f>
        <v/>
      </c>
    </row>
    <row r="1659" spans="5:9" ht="18.75" customHeight="1" x14ac:dyDescent="0.25">
      <c r="E1659" s="2" t="str">
        <f t="shared" si="28"/>
        <v/>
      </c>
      <c r="F1659" s="2" t="str">
        <f>IF(ISBLANK(A1659),"",IF(ISERROR(VLOOKUP(A1659,'Cadastro-Estoque'!A:G,1,FALSE)),"Produto não cadastrado",VLOOKUP(A1659,'Cadastro-Estoque'!A:G,4,FALSE)))</f>
        <v/>
      </c>
      <c r="G1659" s="2" t="str">
        <f>IF(ISBLANK(A1659),"",IF(ISERROR(VLOOKUP(A1659,'Cadastro-Estoque'!A:G,1,FALSE)),"Produto não cadastrado",VLOOKUP(A1659,'Cadastro-Estoque'!A:G,2,FALSE)))</f>
        <v/>
      </c>
      <c r="H1659" s="2" t="str">
        <f>IF(ISERROR(VLOOKUP(A1659,'Cadastro-Estoque'!A:G,1,FALSE)),"",VLOOKUP(A1659,'Cadastro-Estoque'!A:G,3,FALSE))</f>
        <v/>
      </c>
      <c r="I1659" s="209" t="str">
        <f>IF(A1659="","",INDEX(Boletim!F1668:F1777,IFERROR(MATCH(Saidas!A1659,'Cadastro-Estoque'!A1667:A1776,0)," ")))</f>
        <v/>
      </c>
    </row>
    <row r="1660" spans="5:9" ht="18.75" customHeight="1" x14ac:dyDescent="0.25">
      <c r="E1660" s="2" t="str">
        <f t="shared" si="28"/>
        <v/>
      </c>
      <c r="F1660" s="2" t="str">
        <f>IF(ISBLANK(A1660),"",IF(ISERROR(VLOOKUP(A1660,'Cadastro-Estoque'!A:G,1,FALSE)),"Produto não cadastrado",VLOOKUP(A1660,'Cadastro-Estoque'!A:G,4,FALSE)))</f>
        <v/>
      </c>
      <c r="G1660" s="2" t="str">
        <f>IF(ISBLANK(A1660),"",IF(ISERROR(VLOOKUP(A1660,'Cadastro-Estoque'!A:G,1,FALSE)),"Produto não cadastrado",VLOOKUP(A1660,'Cadastro-Estoque'!A:G,2,FALSE)))</f>
        <v/>
      </c>
      <c r="H1660" s="2" t="str">
        <f>IF(ISERROR(VLOOKUP(A1660,'Cadastro-Estoque'!A:G,1,FALSE)),"",VLOOKUP(A1660,'Cadastro-Estoque'!A:G,3,FALSE))</f>
        <v/>
      </c>
      <c r="I1660" s="209" t="str">
        <f>IF(A1660="","",INDEX(Boletim!F1669:F1778,IFERROR(MATCH(Saidas!A1660,'Cadastro-Estoque'!A1668:A1777,0)," ")))</f>
        <v/>
      </c>
    </row>
    <row r="1661" spans="5:9" ht="18.75" customHeight="1" x14ac:dyDescent="0.25">
      <c r="E1661" s="2" t="str">
        <f t="shared" si="28"/>
        <v/>
      </c>
      <c r="F1661" s="2" t="str">
        <f>IF(ISBLANK(A1661),"",IF(ISERROR(VLOOKUP(A1661,'Cadastro-Estoque'!A:G,1,FALSE)),"Produto não cadastrado",VLOOKUP(A1661,'Cadastro-Estoque'!A:G,4,FALSE)))</f>
        <v/>
      </c>
      <c r="G1661" s="2" t="str">
        <f>IF(ISBLANK(A1661),"",IF(ISERROR(VLOOKUP(A1661,'Cadastro-Estoque'!A:G,1,FALSE)),"Produto não cadastrado",VLOOKUP(A1661,'Cadastro-Estoque'!A:G,2,FALSE)))</f>
        <v/>
      </c>
      <c r="H1661" s="2" t="str">
        <f>IF(ISERROR(VLOOKUP(A1661,'Cadastro-Estoque'!A:G,1,FALSE)),"",VLOOKUP(A1661,'Cadastro-Estoque'!A:G,3,FALSE))</f>
        <v/>
      </c>
      <c r="I1661" s="209" t="str">
        <f>IF(A1661="","",INDEX(Boletim!F1670:F1779,IFERROR(MATCH(Saidas!A1661,'Cadastro-Estoque'!A1669:A1778,0)," ")))</f>
        <v/>
      </c>
    </row>
    <row r="1662" spans="5:9" ht="18.75" customHeight="1" x14ac:dyDescent="0.25">
      <c r="E1662" s="2" t="str">
        <f t="shared" si="28"/>
        <v/>
      </c>
      <c r="F1662" s="2" t="str">
        <f>IF(ISBLANK(A1662),"",IF(ISERROR(VLOOKUP(A1662,'Cadastro-Estoque'!A:G,1,FALSE)),"Produto não cadastrado",VLOOKUP(A1662,'Cadastro-Estoque'!A:G,4,FALSE)))</f>
        <v/>
      </c>
      <c r="G1662" s="2" t="str">
        <f>IF(ISBLANK(A1662),"",IF(ISERROR(VLOOKUP(A1662,'Cadastro-Estoque'!A:G,1,FALSE)),"Produto não cadastrado",VLOOKUP(A1662,'Cadastro-Estoque'!A:G,2,FALSE)))</f>
        <v/>
      </c>
      <c r="H1662" s="2" t="str">
        <f>IF(ISERROR(VLOOKUP(A1662,'Cadastro-Estoque'!A:G,1,FALSE)),"",VLOOKUP(A1662,'Cadastro-Estoque'!A:G,3,FALSE))</f>
        <v/>
      </c>
      <c r="I1662" s="209" t="str">
        <f>IF(A1662="","",INDEX(Boletim!F1671:F1780,IFERROR(MATCH(Saidas!A1662,'Cadastro-Estoque'!A1670:A1779,0)," ")))</f>
        <v/>
      </c>
    </row>
    <row r="1663" spans="5:9" ht="18.75" customHeight="1" x14ac:dyDescent="0.25">
      <c r="E1663" s="2" t="str">
        <f t="shared" si="28"/>
        <v/>
      </c>
      <c r="F1663" s="2" t="str">
        <f>IF(ISBLANK(A1663),"",IF(ISERROR(VLOOKUP(A1663,'Cadastro-Estoque'!A:G,1,FALSE)),"Produto não cadastrado",VLOOKUP(A1663,'Cadastro-Estoque'!A:G,4,FALSE)))</f>
        <v/>
      </c>
      <c r="G1663" s="2" t="str">
        <f>IF(ISBLANK(A1663),"",IF(ISERROR(VLOOKUP(A1663,'Cadastro-Estoque'!A:G,1,FALSE)),"Produto não cadastrado",VLOOKUP(A1663,'Cadastro-Estoque'!A:G,2,FALSE)))</f>
        <v/>
      </c>
      <c r="H1663" s="2" t="str">
        <f>IF(ISERROR(VLOOKUP(A1663,'Cadastro-Estoque'!A:G,1,FALSE)),"",VLOOKUP(A1663,'Cadastro-Estoque'!A:G,3,FALSE))</f>
        <v/>
      </c>
      <c r="I1663" s="209" t="str">
        <f>IF(A1663="","",INDEX(Boletim!F1672:F1781,IFERROR(MATCH(Saidas!A1663,'Cadastro-Estoque'!A1671:A1780,0)," ")))</f>
        <v/>
      </c>
    </row>
    <row r="1664" spans="5:9" ht="18.75" customHeight="1" x14ac:dyDescent="0.25">
      <c r="E1664" s="2" t="str">
        <f t="shared" si="28"/>
        <v/>
      </c>
      <c r="F1664" s="2" t="str">
        <f>IF(ISBLANK(A1664),"",IF(ISERROR(VLOOKUP(A1664,'Cadastro-Estoque'!A:G,1,FALSE)),"Produto não cadastrado",VLOOKUP(A1664,'Cadastro-Estoque'!A:G,4,FALSE)))</f>
        <v/>
      </c>
      <c r="G1664" s="2" t="str">
        <f>IF(ISBLANK(A1664),"",IF(ISERROR(VLOOKUP(A1664,'Cadastro-Estoque'!A:G,1,FALSE)),"Produto não cadastrado",VLOOKUP(A1664,'Cadastro-Estoque'!A:G,2,FALSE)))</f>
        <v/>
      </c>
      <c r="H1664" s="2" t="str">
        <f>IF(ISERROR(VLOOKUP(A1664,'Cadastro-Estoque'!A:G,1,FALSE)),"",VLOOKUP(A1664,'Cadastro-Estoque'!A:G,3,FALSE))</f>
        <v/>
      </c>
      <c r="I1664" s="209" t="str">
        <f>IF(A1664="","",INDEX(Boletim!F1673:F1782,IFERROR(MATCH(Saidas!A1664,'Cadastro-Estoque'!A1672:A1781,0)," ")))</f>
        <v/>
      </c>
    </row>
    <row r="1665" spans="5:9" ht="18.75" customHeight="1" x14ac:dyDescent="0.25">
      <c r="E1665" s="2" t="str">
        <f t="shared" si="28"/>
        <v/>
      </c>
      <c r="F1665" s="2" t="str">
        <f>IF(ISBLANK(A1665),"",IF(ISERROR(VLOOKUP(A1665,'Cadastro-Estoque'!A:G,1,FALSE)),"Produto não cadastrado",VLOOKUP(A1665,'Cadastro-Estoque'!A:G,4,FALSE)))</f>
        <v/>
      </c>
      <c r="G1665" s="2" t="str">
        <f>IF(ISBLANK(A1665),"",IF(ISERROR(VLOOKUP(A1665,'Cadastro-Estoque'!A:G,1,FALSE)),"Produto não cadastrado",VLOOKUP(A1665,'Cadastro-Estoque'!A:G,2,FALSE)))</f>
        <v/>
      </c>
      <c r="H1665" s="2" t="str">
        <f>IF(ISERROR(VLOOKUP(A1665,'Cadastro-Estoque'!A:G,1,FALSE)),"",VLOOKUP(A1665,'Cadastro-Estoque'!A:G,3,FALSE))</f>
        <v/>
      </c>
      <c r="I1665" s="209" t="str">
        <f>IF(A1665="","",INDEX(Boletim!F1674:F1783,IFERROR(MATCH(Saidas!A1665,'Cadastro-Estoque'!A1673:A1782,0)," ")))</f>
        <v/>
      </c>
    </row>
    <row r="1666" spans="5:9" ht="18.75" customHeight="1" x14ac:dyDescent="0.25">
      <c r="E1666" s="2" t="str">
        <f t="shared" si="28"/>
        <v/>
      </c>
      <c r="F1666" s="2" t="str">
        <f>IF(ISBLANK(A1666),"",IF(ISERROR(VLOOKUP(A1666,'Cadastro-Estoque'!A:G,1,FALSE)),"Produto não cadastrado",VLOOKUP(A1666,'Cadastro-Estoque'!A:G,4,FALSE)))</f>
        <v/>
      </c>
      <c r="G1666" s="2" t="str">
        <f>IF(ISBLANK(A1666),"",IF(ISERROR(VLOOKUP(A1666,'Cadastro-Estoque'!A:G,1,FALSE)),"Produto não cadastrado",VLOOKUP(A1666,'Cadastro-Estoque'!A:G,2,FALSE)))</f>
        <v/>
      </c>
      <c r="H1666" s="2" t="str">
        <f>IF(ISERROR(VLOOKUP(A1666,'Cadastro-Estoque'!A:G,1,FALSE)),"",VLOOKUP(A1666,'Cadastro-Estoque'!A:G,3,FALSE))</f>
        <v/>
      </c>
      <c r="I1666" s="209" t="str">
        <f>IF(A1666="","",INDEX(Boletim!F1675:F1784,IFERROR(MATCH(Saidas!A1666,'Cadastro-Estoque'!A1674:A1783,0)," ")))</f>
        <v/>
      </c>
    </row>
    <row r="1667" spans="5:9" ht="18.75" customHeight="1" x14ac:dyDescent="0.25">
      <c r="E1667" s="2" t="str">
        <f t="shared" si="28"/>
        <v/>
      </c>
      <c r="F1667" s="2" t="str">
        <f>IF(ISBLANK(A1667),"",IF(ISERROR(VLOOKUP(A1667,'Cadastro-Estoque'!A:G,1,FALSE)),"Produto não cadastrado",VLOOKUP(A1667,'Cadastro-Estoque'!A:G,4,FALSE)))</f>
        <v/>
      </c>
      <c r="G1667" s="2" t="str">
        <f>IF(ISBLANK(A1667),"",IF(ISERROR(VLOOKUP(A1667,'Cadastro-Estoque'!A:G,1,FALSE)),"Produto não cadastrado",VLOOKUP(A1667,'Cadastro-Estoque'!A:G,2,FALSE)))</f>
        <v/>
      </c>
      <c r="H1667" s="2" t="str">
        <f>IF(ISERROR(VLOOKUP(A1667,'Cadastro-Estoque'!A:G,1,FALSE)),"",VLOOKUP(A1667,'Cadastro-Estoque'!A:G,3,FALSE))</f>
        <v/>
      </c>
      <c r="I1667" s="209" t="str">
        <f>IF(A1667="","",INDEX(Boletim!F1676:F1785,IFERROR(MATCH(Saidas!A1667,'Cadastro-Estoque'!A1675:A1784,0)," ")))</f>
        <v/>
      </c>
    </row>
    <row r="1668" spans="5:9" ht="18.75" customHeight="1" x14ac:dyDescent="0.25">
      <c r="E1668" s="2" t="str">
        <f t="shared" ref="E1668:E1731" si="29">IF(ISBLANK(A1668),"",C1668*D1668)</f>
        <v/>
      </c>
      <c r="F1668" s="2" t="str">
        <f>IF(ISBLANK(A1668),"",IF(ISERROR(VLOOKUP(A1668,'Cadastro-Estoque'!A:G,1,FALSE)),"Produto não cadastrado",VLOOKUP(A1668,'Cadastro-Estoque'!A:G,4,FALSE)))</f>
        <v/>
      </c>
      <c r="G1668" s="2" t="str">
        <f>IF(ISBLANK(A1668),"",IF(ISERROR(VLOOKUP(A1668,'Cadastro-Estoque'!A:G,1,FALSE)),"Produto não cadastrado",VLOOKUP(A1668,'Cadastro-Estoque'!A:G,2,FALSE)))</f>
        <v/>
      </c>
      <c r="H1668" s="2" t="str">
        <f>IF(ISERROR(VLOOKUP(A1668,'Cadastro-Estoque'!A:G,1,FALSE)),"",VLOOKUP(A1668,'Cadastro-Estoque'!A:G,3,FALSE))</f>
        <v/>
      </c>
      <c r="I1668" s="209" t="str">
        <f>IF(A1668="","",INDEX(Boletim!F1677:F1786,IFERROR(MATCH(Saidas!A1668,'Cadastro-Estoque'!A1676:A1785,0)," ")))</f>
        <v/>
      </c>
    </row>
    <row r="1669" spans="5:9" ht="18.75" customHeight="1" x14ac:dyDescent="0.25">
      <c r="E1669" s="2" t="str">
        <f t="shared" si="29"/>
        <v/>
      </c>
      <c r="F1669" s="2" t="str">
        <f>IF(ISBLANK(A1669),"",IF(ISERROR(VLOOKUP(A1669,'Cadastro-Estoque'!A:G,1,FALSE)),"Produto não cadastrado",VLOOKUP(A1669,'Cadastro-Estoque'!A:G,4,FALSE)))</f>
        <v/>
      </c>
      <c r="G1669" s="2" t="str">
        <f>IF(ISBLANK(A1669),"",IF(ISERROR(VLOOKUP(A1669,'Cadastro-Estoque'!A:G,1,FALSE)),"Produto não cadastrado",VLOOKUP(A1669,'Cadastro-Estoque'!A:G,2,FALSE)))</f>
        <v/>
      </c>
      <c r="H1669" s="2" t="str">
        <f>IF(ISERROR(VLOOKUP(A1669,'Cadastro-Estoque'!A:G,1,FALSE)),"",VLOOKUP(A1669,'Cadastro-Estoque'!A:G,3,FALSE))</f>
        <v/>
      </c>
      <c r="I1669" s="209" t="str">
        <f>IF(A1669="","",INDEX(Boletim!F1678:F1787,IFERROR(MATCH(Saidas!A1669,'Cadastro-Estoque'!A1677:A1786,0)," ")))</f>
        <v/>
      </c>
    </row>
    <row r="1670" spans="5:9" ht="18.75" customHeight="1" x14ac:dyDescent="0.25">
      <c r="E1670" s="2" t="str">
        <f t="shared" si="29"/>
        <v/>
      </c>
      <c r="F1670" s="2" t="str">
        <f>IF(ISBLANK(A1670),"",IF(ISERROR(VLOOKUP(A1670,'Cadastro-Estoque'!A:G,1,FALSE)),"Produto não cadastrado",VLOOKUP(A1670,'Cadastro-Estoque'!A:G,4,FALSE)))</f>
        <v/>
      </c>
      <c r="G1670" s="2" t="str">
        <f>IF(ISBLANK(A1670),"",IF(ISERROR(VLOOKUP(A1670,'Cadastro-Estoque'!A:G,1,FALSE)),"Produto não cadastrado",VLOOKUP(A1670,'Cadastro-Estoque'!A:G,2,FALSE)))</f>
        <v/>
      </c>
      <c r="H1670" s="2" t="str">
        <f>IF(ISERROR(VLOOKUP(A1670,'Cadastro-Estoque'!A:G,1,FALSE)),"",VLOOKUP(A1670,'Cadastro-Estoque'!A:G,3,FALSE))</f>
        <v/>
      </c>
      <c r="I1670" s="209" t="str">
        <f>IF(A1670="","",INDEX(Boletim!F1679:F1788,IFERROR(MATCH(Saidas!A1670,'Cadastro-Estoque'!A1678:A1787,0)," ")))</f>
        <v/>
      </c>
    </row>
    <row r="1671" spans="5:9" ht="18.75" customHeight="1" x14ac:dyDescent="0.25">
      <c r="E1671" s="2" t="str">
        <f t="shared" si="29"/>
        <v/>
      </c>
      <c r="F1671" s="2" t="str">
        <f>IF(ISBLANK(A1671),"",IF(ISERROR(VLOOKUP(A1671,'Cadastro-Estoque'!A:G,1,FALSE)),"Produto não cadastrado",VLOOKUP(A1671,'Cadastro-Estoque'!A:G,4,FALSE)))</f>
        <v/>
      </c>
      <c r="G1671" s="2" t="str">
        <f>IF(ISBLANK(A1671),"",IF(ISERROR(VLOOKUP(A1671,'Cadastro-Estoque'!A:G,1,FALSE)),"Produto não cadastrado",VLOOKUP(A1671,'Cadastro-Estoque'!A:G,2,FALSE)))</f>
        <v/>
      </c>
      <c r="H1671" s="2" t="str">
        <f>IF(ISERROR(VLOOKUP(A1671,'Cadastro-Estoque'!A:G,1,FALSE)),"",VLOOKUP(A1671,'Cadastro-Estoque'!A:G,3,FALSE))</f>
        <v/>
      </c>
      <c r="I1671" s="209" t="str">
        <f>IF(A1671="","",INDEX(Boletim!F1680:F1789,IFERROR(MATCH(Saidas!A1671,'Cadastro-Estoque'!A1679:A1788,0)," ")))</f>
        <v/>
      </c>
    </row>
    <row r="1672" spans="5:9" ht="18.75" customHeight="1" x14ac:dyDescent="0.25">
      <c r="E1672" s="2" t="str">
        <f t="shared" si="29"/>
        <v/>
      </c>
      <c r="F1672" s="2" t="str">
        <f>IF(ISBLANK(A1672),"",IF(ISERROR(VLOOKUP(A1672,'Cadastro-Estoque'!A:G,1,FALSE)),"Produto não cadastrado",VLOOKUP(A1672,'Cadastro-Estoque'!A:G,4,FALSE)))</f>
        <v/>
      </c>
      <c r="G1672" s="2" t="str">
        <f>IF(ISBLANK(A1672),"",IF(ISERROR(VLOOKUP(A1672,'Cadastro-Estoque'!A:G,1,FALSE)),"Produto não cadastrado",VLOOKUP(A1672,'Cadastro-Estoque'!A:G,2,FALSE)))</f>
        <v/>
      </c>
      <c r="H1672" s="2" t="str">
        <f>IF(ISERROR(VLOOKUP(A1672,'Cadastro-Estoque'!A:G,1,FALSE)),"",VLOOKUP(A1672,'Cadastro-Estoque'!A:G,3,FALSE))</f>
        <v/>
      </c>
      <c r="I1672" s="209" t="str">
        <f>IF(A1672="","",INDEX(Boletim!F1681:F1790,IFERROR(MATCH(Saidas!A1672,'Cadastro-Estoque'!A1680:A1789,0)," ")))</f>
        <v/>
      </c>
    </row>
    <row r="1673" spans="5:9" ht="18.75" customHeight="1" x14ac:dyDescent="0.25">
      <c r="E1673" s="2" t="str">
        <f t="shared" si="29"/>
        <v/>
      </c>
      <c r="F1673" s="2" t="str">
        <f>IF(ISBLANK(A1673),"",IF(ISERROR(VLOOKUP(A1673,'Cadastro-Estoque'!A:G,1,FALSE)),"Produto não cadastrado",VLOOKUP(A1673,'Cadastro-Estoque'!A:G,4,FALSE)))</f>
        <v/>
      </c>
      <c r="G1673" s="2" t="str">
        <f>IF(ISBLANK(A1673),"",IF(ISERROR(VLOOKUP(A1673,'Cadastro-Estoque'!A:G,1,FALSE)),"Produto não cadastrado",VLOOKUP(A1673,'Cadastro-Estoque'!A:G,2,FALSE)))</f>
        <v/>
      </c>
      <c r="H1673" s="2" t="str">
        <f>IF(ISERROR(VLOOKUP(A1673,'Cadastro-Estoque'!A:G,1,FALSE)),"",VLOOKUP(A1673,'Cadastro-Estoque'!A:G,3,FALSE))</f>
        <v/>
      </c>
      <c r="I1673" s="209" t="str">
        <f>IF(A1673="","",INDEX(Boletim!F1682:F1791,IFERROR(MATCH(Saidas!A1673,'Cadastro-Estoque'!A1681:A1790,0)," ")))</f>
        <v/>
      </c>
    </row>
    <row r="1674" spans="5:9" ht="18.75" customHeight="1" x14ac:dyDescent="0.25">
      <c r="E1674" s="2" t="str">
        <f t="shared" si="29"/>
        <v/>
      </c>
      <c r="F1674" s="2" t="str">
        <f>IF(ISBLANK(A1674),"",IF(ISERROR(VLOOKUP(A1674,'Cadastro-Estoque'!A:G,1,FALSE)),"Produto não cadastrado",VLOOKUP(A1674,'Cadastro-Estoque'!A:G,4,FALSE)))</f>
        <v/>
      </c>
      <c r="G1674" s="2" t="str">
        <f>IF(ISBLANK(A1674),"",IF(ISERROR(VLOOKUP(A1674,'Cadastro-Estoque'!A:G,1,FALSE)),"Produto não cadastrado",VLOOKUP(A1674,'Cadastro-Estoque'!A:G,2,FALSE)))</f>
        <v/>
      </c>
      <c r="H1674" s="2" t="str">
        <f>IF(ISERROR(VLOOKUP(A1674,'Cadastro-Estoque'!A:G,1,FALSE)),"",VLOOKUP(A1674,'Cadastro-Estoque'!A:G,3,FALSE))</f>
        <v/>
      </c>
      <c r="I1674" s="209" t="str">
        <f>IF(A1674="","",INDEX(Boletim!F1683:F1792,IFERROR(MATCH(Saidas!A1674,'Cadastro-Estoque'!A1682:A1791,0)," ")))</f>
        <v/>
      </c>
    </row>
    <row r="1675" spans="5:9" ht="18.75" customHeight="1" x14ac:dyDescent="0.25">
      <c r="E1675" s="2" t="str">
        <f t="shared" si="29"/>
        <v/>
      </c>
      <c r="F1675" s="2" t="str">
        <f>IF(ISBLANK(A1675),"",IF(ISERROR(VLOOKUP(A1675,'Cadastro-Estoque'!A:G,1,FALSE)),"Produto não cadastrado",VLOOKUP(A1675,'Cadastro-Estoque'!A:G,4,FALSE)))</f>
        <v/>
      </c>
      <c r="G1675" s="2" t="str">
        <f>IF(ISBLANK(A1675),"",IF(ISERROR(VLOOKUP(A1675,'Cadastro-Estoque'!A:G,1,FALSE)),"Produto não cadastrado",VLOOKUP(A1675,'Cadastro-Estoque'!A:G,2,FALSE)))</f>
        <v/>
      </c>
      <c r="H1675" s="2" t="str">
        <f>IF(ISERROR(VLOOKUP(A1675,'Cadastro-Estoque'!A:G,1,FALSE)),"",VLOOKUP(A1675,'Cadastro-Estoque'!A:G,3,FALSE))</f>
        <v/>
      </c>
      <c r="I1675" s="209" t="str">
        <f>IF(A1675="","",INDEX(Boletim!F1684:F1793,IFERROR(MATCH(Saidas!A1675,'Cadastro-Estoque'!A1683:A1792,0)," ")))</f>
        <v/>
      </c>
    </row>
    <row r="1676" spans="5:9" ht="18.75" customHeight="1" x14ac:dyDescent="0.25">
      <c r="E1676" s="2" t="str">
        <f t="shared" si="29"/>
        <v/>
      </c>
      <c r="F1676" s="2" t="str">
        <f>IF(ISBLANK(A1676),"",IF(ISERROR(VLOOKUP(A1676,'Cadastro-Estoque'!A:G,1,FALSE)),"Produto não cadastrado",VLOOKUP(A1676,'Cadastro-Estoque'!A:G,4,FALSE)))</f>
        <v/>
      </c>
      <c r="G1676" s="2" t="str">
        <f>IF(ISBLANK(A1676),"",IF(ISERROR(VLOOKUP(A1676,'Cadastro-Estoque'!A:G,1,FALSE)),"Produto não cadastrado",VLOOKUP(A1676,'Cadastro-Estoque'!A:G,2,FALSE)))</f>
        <v/>
      </c>
      <c r="H1676" s="2" t="str">
        <f>IF(ISERROR(VLOOKUP(A1676,'Cadastro-Estoque'!A:G,1,FALSE)),"",VLOOKUP(A1676,'Cadastro-Estoque'!A:G,3,FALSE))</f>
        <v/>
      </c>
      <c r="I1676" s="209" t="str">
        <f>IF(A1676="","",INDEX(Boletim!F1685:F1794,IFERROR(MATCH(Saidas!A1676,'Cadastro-Estoque'!A1684:A1793,0)," ")))</f>
        <v/>
      </c>
    </row>
    <row r="1677" spans="5:9" ht="18.75" customHeight="1" x14ac:dyDescent="0.25">
      <c r="E1677" s="2" t="str">
        <f t="shared" si="29"/>
        <v/>
      </c>
      <c r="F1677" s="2" t="str">
        <f>IF(ISBLANK(A1677),"",IF(ISERROR(VLOOKUP(A1677,'Cadastro-Estoque'!A:G,1,FALSE)),"Produto não cadastrado",VLOOKUP(A1677,'Cadastro-Estoque'!A:G,4,FALSE)))</f>
        <v/>
      </c>
      <c r="G1677" s="2" t="str">
        <f>IF(ISBLANK(A1677),"",IF(ISERROR(VLOOKUP(A1677,'Cadastro-Estoque'!A:G,1,FALSE)),"Produto não cadastrado",VLOOKUP(A1677,'Cadastro-Estoque'!A:G,2,FALSE)))</f>
        <v/>
      </c>
      <c r="H1677" s="2" t="str">
        <f>IF(ISERROR(VLOOKUP(A1677,'Cadastro-Estoque'!A:G,1,FALSE)),"",VLOOKUP(A1677,'Cadastro-Estoque'!A:G,3,FALSE))</f>
        <v/>
      </c>
      <c r="I1677" s="209" t="str">
        <f>IF(A1677="","",INDEX(Boletim!F1686:F1795,IFERROR(MATCH(Saidas!A1677,'Cadastro-Estoque'!A1685:A1794,0)," ")))</f>
        <v/>
      </c>
    </row>
    <row r="1678" spans="5:9" ht="18.75" customHeight="1" x14ac:dyDescent="0.25">
      <c r="E1678" s="2" t="str">
        <f t="shared" si="29"/>
        <v/>
      </c>
      <c r="F1678" s="2" t="str">
        <f>IF(ISBLANK(A1678),"",IF(ISERROR(VLOOKUP(A1678,'Cadastro-Estoque'!A:G,1,FALSE)),"Produto não cadastrado",VLOOKUP(A1678,'Cadastro-Estoque'!A:G,4,FALSE)))</f>
        <v/>
      </c>
      <c r="G1678" s="2" t="str">
        <f>IF(ISBLANK(A1678),"",IF(ISERROR(VLOOKUP(A1678,'Cadastro-Estoque'!A:G,1,FALSE)),"Produto não cadastrado",VLOOKUP(A1678,'Cadastro-Estoque'!A:G,2,FALSE)))</f>
        <v/>
      </c>
      <c r="H1678" s="2" t="str">
        <f>IF(ISERROR(VLOOKUP(A1678,'Cadastro-Estoque'!A:G,1,FALSE)),"",VLOOKUP(A1678,'Cadastro-Estoque'!A:G,3,FALSE))</f>
        <v/>
      </c>
      <c r="I1678" s="209" t="str">
        <f>IF(A1678="","",INDEX(Boletim!F1687:F1796,IFERROR(MATCH(Saidas!A1678,'Cadastro-Estoque'!A1686:A1795,0)," ")))</f>
        <v/>
      </c>
    </row>
    <row r="1679" spans="5:9" ht="18.75" customHeight="1" x14ac:dyDescent="0.25">
      <c r="E1679" s="2" t="str">
        <f t="shared" si="29"/>
        <v/>
      </c>
      <c r="F1679" s="2" t="str">
        <f>IF(ISBLANK(A1679),"",IF(ISERROR(VLOOKUP(A1679,'Cadastro-Estoque'!A:G,1,FALSE)),"Produto não cadastrado",VLOOKUP(A1679,'Cadastro-Estoque'!A:G,4,FALSE)))</f>
        <v/>
      </c>
      <c r="G1679" s="2" t="str">
        <f>IF(ISBLANK(A1679),"",IF(ISERROR(VLOOKUP(A1679,'Cadastro-Estoque'!A:G,1,FALSE)),"Produto não cadastrado",VLOOKUP(A1679,'Cadastro-Estoque'!A:G,2,FALSE)))</f>
        <v/>
      </c>
      <c r="H1679" s="2" t="str">
        <f>IF(ISERROR(VLOOKUP(A1679,'Cadastro-Estoque'!A:G,1,FALSE)),"",VLOOKUP(A1679,'Cadastro-Estoque'!A:G,3,FALSE))</f>
        <v/>
      </c>
      <c r="I1679" s="209" t="str">
        <f>IF(A1679="","",INDEX(Boletim!F1688:F1797,IFERROR(MATCH(Saidas!A1679,'Cadastro-Estoque'!A1687:A1796,0)," ")))</f>
        <v/>
      </c>
    </row>
    <row r="1680" spans="5:9" ht="18.75" customHeight="1" x14ac:dyDescent="0.25">
      <c r="E1680" s="2" t="str">
        <f t="shared" si="29"/>
        <v/>
      </c>
      <c r="F1680" s="2" t="str">
        <f>IF(ISBLANK(A1680),"",IF(ISERROR(VLOOKUP(A1680,'Cadastro-Estoque'!A:G,1,FALSE)),"Produto não cadastrado",VLOOKUP(A1680,'Cadastro-Estoque'!A:G,4,FALSE)))</f>
        <v/>
      </c>
      <c r="G1680" s="2" t="str">
        <f>IF(ISBLANK(A1680),"",IF(ISERROR(VLOOKUP(A1680,'Cadastro-Estoque'!A:G,1,FALSE)),"Produto não cadastrado",VLOOKUP(A1680,'Cadastro-Estoque'!A:G,2,FALSE)))</f>
        <v/>
      </c>
      <c r="H1680" s="2" t="str">
        <f>IF(ISERROR(VLOOKUP(A1680,'Cadastro-Estoque'!A:G,1,FALSE)),"",VLOOKUP(A1680,'Cadastro-Estoque'!A:G,3,FALSE))</f>
        <v/>
      </c>
      <c r="I1680" s="209" t="str">
        <f>IF(A1680="","",INDEX(Boletim!F1689:F1798,IFERROR(MATCH(Saidas!A1680,'Cadastro-Estoque'!A1688:A1797,0)," ")))</f>
        <v/>
      </c>
    </row>
    <row r="1681" spans="5:9" ht="18.75" customHeight="1" x14ac:dyDescent="0.25">
      <c r="E1681" s="2" t="str">
        <f t="shared" si="29"/>
        <v/>
      </c>
      <c r="F1681" s="2" t="str">
        <f>IF(ISBLANK(A1681),"",IF(ISERROR(VLOOKUP(A1681,'Cadastro-Estoque'!A:G,1,FALSE)),"Produto não cadastrado",VLOOKUP(A1681,'Cadastro-Estoque'!A:G,4,FALSE)))</f>
        <v/>
      </c>
      <c r="G1681" s="2" t="str">
        <f>IF(ISBLANK(A1681),"",IF(ISERROR(VLOOKUP(A1681,'Cadastro-Estoque'!A:G,1,FALSE)),"Produto não cadastrado",VLOOKUP(A1681,'Cadastro-Estoque'!A:G,2,FALSE)))</f>
        <v/>
      </c>
      <c r="H1681" s="2" t="str">
        <f>IF(ISERROR(VLOOKUP(A1681,'Cadastro-Estoque'!A:G,1,FALSE)),"",VLOOKUP(A1681,'Cadastro-Estoque'!A:G,3,FALSE))</f>
        <v/>
      </c>
      <c r="I1681" s="209" t="str">
        <f>IF(A1681="","",INDEX(Boletim!F1690:F1799,IFERROR(MATCH(Saidas!A1681,'Cadastro-Estoque'!A1689:A1798,0)," ")))</f>
        <v/>
      </c>
    </row>
    <row r="1682" spans="5:9" ht="18.75" customHeight="1" x14ac:dyDescent="0.25">
      <c r="E1682" s="2" t="str">
        <f t="shared" si="29"/>
        <v/>
      </c>
      <c r="F1682" s="2" t="str">
        <f>IF(ISBLANK(A1682),"",IF(ISERROR(VLOOKUP(A1682,'Cadastro-Estoque'!A:G,1,FALSE)),"Produto não cadastrado",VLOOKUP(A1682,'Cadastro-Estoque'!A:G,4,FALSE)))</f>
        <v/>
      </c>
      <c r="G1682" s="2" t="str">
        <f>IF(ISBLANK(A1682),"",IF(ISERROR(VLOOKUP(A1682,'Cadastro-Estoque'!A:G,1,FALSE)),"Produto não cadastrado",VLOOKUP(A1682,'Cadastro-Estoque'!A:G,2,FALSE)))</f>
        <v/>
      </c>
      <c r="H1682" s="2" t="str">
        <f>IF(ISERROR(VLOOKUP(A1682,'Cadastro-Estoque'!A:G,1,FALSE)),"",VLOOKUP(A1682,'Cadastro-Estoque'!A:G,3,FALSE))</f>
        <v/>
      </c>
      <c r="I1682" s="209" t="str">
        <f>IF(A1682="","",INDEX(Boletim!F1691:F1800,IFERROR(MATCH(Saidas!A1682,'Cadastro-Estoque'!A1690:A1799,0)," ")))</f>
        <v/>
      </c>
    </row>
    <row r="1683" spans="5:9" ht="18.75" customHeight="1" x14ac:dyDescent="0.25">
      <c r="E1683" s="2" t="str">
        <f t="shared" si="29"/>
        <v/>
      </c>
      <c r="F1683" s="2" t="str">
        <f>IF(ISBLANK(A1683),"",IF(ISERROR(VLOOKUP(A1683,'Cadastro-Estoque'!A:G,1,FALSE)),"Produto não cadastrado",VLOOKUP(A1683,'Cadastro-Estoque'!A:G,4,FALSE)))</f>
        <v/>
      </c>
      <c r="G1683" s="2" t="str">
        <f>IF(ISBLANK(A1683),"",IF(ISERROR(VLOOKUP(A1683,'Cadastro-Estoque'!A:G,1,FALSE)),"Produto não cadastrado",VLOOKUP(A1683,'Cadastro-Estoque'!A:G,2,FALSE)))</f>
        <v/>
      </c>
      <c r="H1683" s="2" t="str">
        <f>IF(ISERROR(VLOOKUP(A1683,'Cadastro-Estoque'!A:G,1,FALSE)),"",VLOOKUP(A1683,'Cadastro-Estoque'!A:G,3,FALSE))</f>
        <v/>
      </c>
      <c r="I1683" s="209" t="str">
        <f>IF(A1683="","",INDEX(Boletim!F1692:F1801,IFERROR(MATCH(Saidas!A1683,'Cadastro-Estoque'!A1691:A1800,0)," ")))</f>
        <v/>
      </c>
    </row>
    <row r="1684" spans="5:9" ht="18.75" customHeight="1" x14ac:dyDescent="0.25">
      <c r="E1684" s="2" t="str">
        <f t="shared" si="29"/>
        <v/>
      </c>
      <c r="F1684" s="2" t="str">
        <f>IF(ISBLANK(A1684),"",IF(ISERROR(VLOOKUP(A1684,'Cadastro-Estoque'!A:G,1,FALSE)),"Produto não cadastrado",VLOOKUP(A1684,'Cadastro-Estoque'!A:G,4,FALSE)))</f>
        <v/>
      </c>
      <c r="G1684" s="2" t="str">
        <f>IF(ISBLANK(A1684),"",IF(ISERROR(VLOOKUP(A1684,'Cadastro-Estoque'!A:G,1,FALSE)),"Produto não cadastrado",VLOOKUP(A1684,'Cadastro-Estoque'!A:G,2,FALSE)))</f>
        <v/>
      </c>
      <c r="H1684" s="2" t="str">
        <f>IF(ISERROR(VLOOKUP(A1684,'Cadastro-Estoque'!A:G,1,FALSE)),"",VLOOKUP(A1684,'Cadastro-Estoque'!A:G,3,FALSE))</f>
        <v/>
      </c>
      <c r="I1684" s="209" t="str">
        <f>IF(A1684="","",INDEX(Boletim!F1693:F1802,IFERROR(MATCH(Saidas!A1684,'Cadastro-Estoque'!A1692:A1801,0)," ")))</f>
        <v/>
      </c>
    </row>
    <row r="1685" spans="5:9" ht="18.75" customHeight="1" x14ac:dyDescent="0.25">
      <c r="E1685" s="2" t="str">
        <f t="shared" si="29"/>
        <v/>
      </c>
      <c r="F1685" s="2" t="str">
        <f>IF(ISBLANK(A1685),"",IF(ISERROR(VLOOKUP(A1685,'Cadastro-Estoque'!A:G,1,FALSE)),"Produto não cadastrado",VLOOKUP(A1685,'Cadastro-Estoque'!A:G,4,FALSE)))</f>
        <v/>
      </c>
      <c r="G1685" s="2" t="str">
        <f>IF(ISBLANK(A1685),"",IF(ISERROR(VLOOKUP(A1685,'Cadastro-Estoque'!A:G,1,FALSE)),"Produto não cadastrado",VLOOKUP(A1685,'Cadastro-Estoque'!A:G,2,FALSE)))</f>
        <v/>
      </c>
      <c r="H1685" s="2" t="str">
        <f>IF(ISERROR(VLOOKUP(A1685,'Cadastro-Estoque'!A:G,1,FALSE)),"",VLOOKUP(A1685,'Cadastro-Estoque'!A:G,3,FALSE))</f>
        <v/>
      </c>
      <c r="I1685" s="209" t="str">
        <f>IF(A1685="","",INDEX(Boletim!F1694:F1803,IFERROR(MATCH(Saidas!A1685,'Cadastro-Estoque'!A1693:A1802,0)," ")))</f>
        <v/>
      </c>
    </row>
    <row r="1686" spans="5:9" ht="18.75" customHeight="1" x14ac:dyDescent="0.25">
      <c r="E1686" s="2" t="str">
        <f t="shared" si="29"/>
        <v/>
      </c>
      <c r="F1686" s="2" t="str">
        <f>IF(ISBLANK(A1686),"",IF(ISERROR(VLOOKUP(A1686,'Cadastro-Estoque'!A:G,1,FALSE)),"Produto não cadastrado",VLOOKUP(A1686,'Cadastro-Estoque'!A:G,4,FALSE)))</f>
        <v/>
      </c>
      <c r="G1686" s="2" t="str">
        <f>IF(ISBLANK(A1686),"",IF(ISERROR(VLOOKUP(A1686,'Cadastro-Estoque'!A:G,1,FALSE)),"Produto não cadastrado",VLOOKUP(A1686,'Cadastro-Estoque'!A:G,2,FALSE)))</f>
        <v/>
      </c>
      <c r="H1686" s="2" t="str">
        <f>IF(ISERROR(VLOOKUP(A1686,'Cadastro-Estoque'!A:G,1,FALSE)),"",VLOOKUP(A1686,'Cadastro-Estoque'!A:G,3,FALSE))</f>
        <v/>
      </c>
      <c r="I1686" s="209" t="str">
        <f>IF(A1686="","",INDEX(Boletim!F1695:F1804,IFERROR(MATCH(Saidas!A1686,'Cadastro-Estoque'!A1694:A1803,0)," ")))</f>
        <v/>
      </c>
    </row>
    <row r="1687" spans="5:9" ht="18.75" customHeight="1" x14ac:dyDescent="0.25">
      <c r="E1687" s="2" t="str">
        <f t="shared" si="29"/>
        <v/>
      </c>
      <c r="F1687" s="2" t="str">
        <f>IF(ISBLANK(A1687),"",IF(ISERROR(VLOOKUP(A1687,'Cadastro-Estoque'!A:G,1,FALSE)),"Produto não cadastrado",VLOOKUP(A1687,'Cadastro-Estoque'!A:G,4,FALSE)))</f>
        <v/>
      </c>
      <c r="G1687" s="2" t="str">
        <f>IF(ISBLANK(A1687),"",IF(ISERROR(VLOOKUP(A1687,'Cadastro-Estoque'!A:G,1,FALSE)),"Produto não cadastrado",VLOOKUP(A1687,'Cadastro-Estoque'!A:G,2,FALSE)))</f>
        <v/>
      </c>
      <c r="H1687" s="2" t="str">
        <f>IF(ISERROR(VLOOKUP(A1687,'Cadastro-Estoque'!A:G,1,FALSE)),"",VLOOKUP(A1687,'Cadastro-Estoque'!A:G,3,FALSE))</f>
        <v/>
      </c>
      <c r="I1687" s="209" t="str">
        <f>IF(A1687="","",INDEX(Boletim!F1696:F1805,IFERROR(MATCH(Saidas!A1687,'Cadastro-Estoque'!A1695:A1804,0)," ")))</f>
        <v/>
      </c>
    </row>
    <row r="1688" spans="5:9" ht="18.75" customHeight="1" x14ac:dyDescent="0.25">
      <c r="E1688" s="2" t="str">
        <f t="shared" si="29"/>
        <v/>
      </c>
      <c r="F1688" s="2" t="str">
        <f>IF(ISBLANK(A1688),"",IF(ISERROR(VLOOKUP(A1688,'Cadastro-Estoque'!A:G,1,FALSE)),"Produto não cadastrado",VLOOKUP(A1688,'Cadastro-Estoque'!A:G,4,FALSE)))</f>
        <v/>
      </c>
      <c r="G1688" s="2" t="str">
        <f>IF(ISBLANK(A1688),"",IF(ISERROR(VLOOKUP(A1688,'Cadastro-Estoque'!A:G,1,FALSE)),"Produto não cadastrado",VLOOKUP(A1688,'Cadastro-Estoque'!A:G,2,FALSE)))</f>
        <v/>
      </c>
      <c r="H1688" s="2" t="str">
        <f>IF(ISERROR(VLOOKUP(A1688,'Cadastro-Estoque'!A:G,1,FALSE)),"",VLOOKUP(A1688,'Cadastro-Estoque'!A:G,3,FALSE))</f>
        <v/>
      </c>
      <c r="I1688" s="209" t="str">
        <f>IF(A1688="","",INDEX(Boletim!F1697:F1806,IFERROR(MATCH(Saidas!A1688,'Cadastro-Estoque'!A1696:A1805,0)," ")))</f>
        <v/>
      </c>
    </row>
    <row r="1689" spans="5:9" ht="18.75" customHeight="1" x14ac:dyDescent="0.25">
      <c r="E1689" s="2" t="str">
        <f t="shared" si="29"/>
        <v/>
      </c>
      <c r="F1689" s="2" t="str">
        <f>IF(ISBLANK(A1689),"",IF(ISERROR(VLOOKUP(A1689,'Cadastro-Estoque'!A:G,1,FALSE)),"Produto não cadastrado",VLOOKUP(A1689,'Cadastro-Estoque'!A:G,4,FALSE)))</f>
        <v/>
      </c>
      <c r="G1689" s="2" t="str">
        <f>IF(ISBLANK(A1689),"",IF(ISERROR(VLOOKUP(A1689,'Cadastro-Estoque'!A:G,1,FALSE)),"Produto não cadastrado",VLOOKUP(A1689,'Cadastro-Estoque'!A:G,2,FALSE)))</f>
        <v/>
      </c>
      <c r="H1689" s="2" t="str">
        <f>IF(ISERROR(VLOOKUP(A1689,'Cadastro-Estoque'!A:G,1,FALSE)),"",VLOOKUP(A1689,'Cadastro-Estoque'!A:G,3,FALSE))</f>
        <v/>
      </c>
      <c r="I1689" s="209" t="str">
        <f>IF(A1689="","",INDEX(Boletim!F1698:F1807,IFERROR(MATCH(Saidas!A1689,'Cadastro-Estoque'!A1697:A1806,0)," ")))</f>
        <v/>
      </c>
    </row>
    <row r="1690" spans="5:9" ht="18.75" customHeight="1" x14ac:dyDescent="0.25">
      <c r="E1690" s="2" t="str">
        <f t="shared" si="29"/>
        <v/>
      </c>
      <c r="F1690" s="2" t="str">
        <f>IF(ISBLANK(A1690),"",IF(ISERROR(VLOOKUP(A1690,'Cadastro-Estoque'!A:G,1,FALSE)),"Produto não cadastrado",VLOOKUP(A1690,'Cadastro-Estoque'!A:G,4,FALSE)))</f>
        <v/>
      </c>
      <c r="G1690" s="2" t="str">
        <f>IF(ISBLANK(A1690),"",IF(ISERROR(VLOOKUP(A1690,'Cadastro-Estoque'!A:G,1,FALSE)),"Produto não cadastrado",VLOOKUP(A1690,'Cadastro-Estoque'!A:G,2,FALSE)))</f>
        <v/>
      </c>
      <c r="H1690" s="2" t="str">
        <f>IF(ISERROR(VLOOKUP(A1690,'Cadastro-Estoque'!A:G,1,FALSE)),"",VLOOKUP(A1690,'Cadastro-Estoque'!A:G,3,FALSE))</f>
        <v/>
      </c>
      <c r="I1690" s="209" t="str">
        <f>IF(A1690="","",INDEX(Boletim!F1699:F1808,IFERROR(MATCH(Saidas!A1690,'Cadastro-Estoque'!A1698:A1807,0)," ")))</f>
        <v/>
      </c>
    </row>
    <row r="1691" spans="5:9" ht="18.75" customHeight="1" x14ac:dyDescent="0.25">
      <c r="E1691" s="2" t="str">
        <f t="shared" si="29"/>
        <v/>
      </c>
      <c r="F1691" s="2" t="str">
        <f>IF(ISBLANK(A1691),"",IF(ISERROR(VLOOKUP(A1691,'Cadastro-Estoque'!A:G,1,FALSE)),"Produto não cadastrado",VLOOKUP(A1691,'Cadastro-Estoque'!A:G,4,FALSE)))</f>
        <v/>
      </c>
      <c r="G1691" s="2" t="str">
        <f>IF(ISBLANK(A1691),"",IF(ISERROR(VLOOKUP(A1691,'Cadastro-Estoque'!A:G,1,FALSE)),"Produto não cadastrado",VLOOKUP(A1691,'Cadastro-Estoque'!A:G,2,FALSE)))</f>
        <v/>
      </c>
      <c r="H1691" s="2" t="str">
        <f>IF(ISERROR(VLOOKUP(A1691,'Cadastro-Estoque'!A:G,1,FALSE)),"",VLOOKUP(A1691,'Cadastro-Estoque'!A:G,3,FALSE))</f>
        <v/>
      </c>
      <c r="I1691" s="209" t="str">
        <f>IF(A1691="","",INDEX(Boletim!F1700:F1809,IFERROR(MATCH(Saidas!A1691,'Cadastro-Estoque'!A1699:A1808,0)," ")))</f>
        <v/>
      </c>
    </row>
    <row r="1692" spans="5:9" ht="18.75" customHeight="1" x14ac:dyDescent="0.25">
      <c r="E1692" s="2" t="str">
        <f t="shared" si="29"/>
        <v/>
      </c>
      <c r="F1692" s="2" t="str">
        <f>IF(ISBLANK(A1692),"",IF(ISERROR(VLOOKUP(A1692,'Cadastro-Estoque'!A:G,1,FALSE)),"Produto não cadastrado",VLOOKUP(A1692,'Cadastro-Estoque'!A:G,4,FALSE)))</f>
        <v/>
      </c>
      <c r="G1692" s="2" t="str">
        <f>IF(ISBLANK(A1692),"",IF(ISERROR(VLOOKUP(A1692,'Cadastro-Estoque'!A:G,1,FALSE)),"Produto não cadastrado",VLOOKUP(A1692,'Cadastro-Estoque'!A:G,2,FALSE)))</f>
        <v/>
      </c>
      <c r="H1692" s="2" t="str">
        <f>IF(ISERROR(VLOOKUP(A1692,'Cadastro-Estoque'!A:G,1,FALSE)),"",VLOOKUP(A1692,'Cadastro-Estoque'!A:G,3,FALSE))</f>
        <v/>
      </c>
      <c r="I1692" s="209" t="str">
        <f>IF(A1692="","",INDEX(Boletim!F1701:F1810,IFERROR(MATCH(Saidas!A1692,'Cadastro-Estoque'!A1700:A1809,0)," ")))</f>
        <v/>
      </c>
    </row>
    <row r="1693" spans="5:9" ht="18.75" customHeight="1" x14ac:dyDescent="0.25">
      <c r="E1693" s="2" t="str">
        <f t="shared" si="29"/>
        <v/>
      </c>
      <c r="F1693" s="2" t="str">
        <f>IF(ISBLANK(A1693),"",IF(ISERROR(VLOOKUP(A1693,'Cadastro-Estoque'!A:G,1,FALSE)),"Produto não cadastrado",VLOOKUP(A1693,'Cadastro-Estoque'!A:G,4,FALSE)))</f>
        <v/>
      </c>
      <c r="G1693" s="2" t="str">
        <f>IF(ISBLANK(A1693),"",IF(ISERROR(VLOOKUP(A1693,'Cadastro-Estoque'!A:G,1,FALSE)),"Produto não cadastrado",VLOOKUP(A1693,'Cadastro-Estoque'!A:G,2,FALSE)))</f>
        <v/>
      </c>
      <c r="H1693" s="2" t="str">
        <f>IF(ISERROR(VLOOKUP(A1693,'Cadastro-Estoque'!A:G,1,FALSE)),"",VLOOKUP(A1693,'Cadastro-Estoque'!A:G,3,FALSE))</f>
        <v/>
      </c>
      <c r="I1693" s="209" t="str">
        <f>IF(A1693="","",INDEX(Boletim!F1702:F1811,IFERROR(MATCH(Saidas!A1693,'Cadastro-Estoque'!A1701:A1810,0)," ")))</f>
        <v/>
      </c>
    </row>
    <row r="1694" spans="5:9" ht="18.75" customHeight="1" x14ac:dyDescent="0.25">
      <c r="E1694" s="2" t="str">
        <f t="shared" si="29"/>
        <v/>
      </c>
      <c r="F1694" s="2" t="str">
        <f>IF(ISBLANK(A1694),"",IF(ISERROR(VLOOKUP(A1694,'Cadastro-Estoque'!A:G,1,FALSE)),"Produto não cadastrado",VLOOKUP(A1694,'Cadastro-Estoque'!A:G,4,FALSE)))</f>
        <v/>
      </c>
      <c r="G1694" s="2" t="str">
        <f>IF(ISBLANK(A1694),"",IF(ISERROR(VLOOKUP(A1694,'Cadastro-Estoque'!A:G,1,FALSE)),"Produto não cadastrado",VLOOKUP(A1694,'Cadastro-Estoque'!A:G,2,FALSE)))</f>
        <v/>
      </c>
      <c r="H1694" s="2" t="str">
        <f>IF(ISERROR(VLOOKUP(A1694,'Cadastro-Estoque'!A:G,1,FALSE)),"",VLOOKUP(A1694,'Cadastro-Estoque'!A:G,3,FALSE))</f>
        <v/>
      </c>
      <c r="I1694" s="209" t="str">
        <f>IF(A1694="","",INDEX(Boletim!F1703:F1812,IFERROR(MATCH(Saidas!A1694,'Cadastro-Estoque'!A1702:A1811,0)," ")))</f>
        <v/>
      </c>
    </row>
    <row r="1695" spans="5:9" ht="18.75" customHeight="1" x14ac:dyDescent="0.25">
      <c r="E1695" s="2" t="str">
        <f t="shared" si="29"/>
        <v/>
      </c>
      <c r="F1695" s="2" t="str">
        <f>IF(ISBLANK(A1695),"",IF(ISERROR(VLOOKUP(A1695,'Cadastro-Estoque'!A:G,1,FALSE)),"Produto não cadastrado",VLOOKUP(A1695,'Cadastro-Estoque'!A:G,4,FALSE)))</f>
        <v/>
      </c>
      <c r="G1695" s="2" t="str">
        <f>IF(ISBLANK(A1695),"",IF(ISERROR(VLOOKUP(A1695,'Cadastro-Estoque'!A:G,1,FALSE)),"Produto não cadastrado",VLOOKUP(A1695,'Cadastro-Estoque'!A:G,2,FALSE)))</f>
        <v/>
      </c>
      <c r="H1695" s="2" t="str">
        <f>IF(ISERROR(VLOOKUP(A1695,'Cadastro-Estoque'!A:G,1,FALSE)),"",VLOOKUP(A1695,'Cadastro-Estoque'!A:G,3,FALSE))</f>
        <v/>
      </c>
      <c r="I1695" s="209" t="str">
        <f>IF(A1695="","",INDEX(Boletim!F1704:F1813,IFERROR(MATCH(Saidas!A1695,'Cadastro-Estoque'!A1703:A1812,0)," ")))</f>
        <v/>
      </c>
    </row>
    <row r="1696" spans="5:9" ht="18.75" customHeight="1" x14ac:dyDescent="0.25">
      <c r="E1696" s="2" t="str">
        <f t="shared" si="29"/>
        <v/>
      </c>
      <c r="F1696" s="2" t="str">
        <f>IF(ISBLANK(A1696),"",IF(ISERROR(VLOOKUP(A1696,'Cadastro-Estoque'!A:G,1,FALSE)),"Produto não cadastrado",VLOOKUP(A1696,'Cadastro-Estoque'!A:G,4,FALSE)))</f>
        <v/>
      </c>
      <c r="G1696" s="2" t="str">
        <f>IF(ISBLANK(A1696),"",IF(ISERROR(VLOOKUP(A1696,'Cadastro-Estoque'!A:G,1,FALSE)),"Produto não cadastrado",VLOOKUP(A1696,'Cadastro-Estoque'!A:G,2,FALSE)))</f>
        <v/>
      </c>
      <c r="H1696" s="2" t="str">
        <f>IF(ISERROR(VLOOKUP(A1696,'Cadastro-Estoque'!A:G,1,FALSE)),"",VLOOKUP(A1696,'Cadastro-Estoque'!A:G,3,FALSE))</f>
        <v/>
      </c>
      <c r="I1696" s="209" t="str">
        <f>IF(A1696="","",INDEX(Boletim!F1705:F1814,IFERROR(MATCH(Saidas!A1696,'Cadastro-Estoque'!A1704:A1813,0)," ")))</f>
        <v/>
      </c>
    </row>
    <row r="1697" spans="5:9" ht="18.75" customHeight="1" x14ac:dyDescent="0.25">
      <c r="E1697" s="2" t="str">
        <f t="shared" si="29"/>
        <v/>
      </c>
      <c r="F1697" s="2" t="str">
        <f>IF(ISBLANK(A1697),"",IF(ISERROR(VLOOKUP(A1697,'Cadastro-Estoque'!A:G,1,FALSE)),"Produto não cadastrado",VLOOKUP(A1697,'Cadastro-Estoque'!A:G,4,FALSE)))</f>
        <v/>
      </c>
      <c r="G1697" s="2" t="str">
        <f>IF(ISBLANK(A1697),"",IF(ISERROR(VLOOKUP(A1697,'Cadastro-Estoque'!A:G,1,FALSE)),"Produto não cadastrado",VLOOKUP(A1697,'Cadastro-Estoque'!A:G,2,FALSE)))</f>
        <v/>
      </c>
      <c r="H1697" s="2" t="str">
        <f>IF(ISERROR(VLOOKUP(A1697,'Cadastro-Estoque'!A:G,1,FALSE)),"",VLOOKUP(A1697,'Cadastro-Estoque'!A:G,3,FALSE))</f>
        <v/>
      </c>
      <c r="I1697" s="209" t="str">
        <f>IF(A1697="","",INDEX(Boletim!F1706:F1815,IFERROR(MATCH(Saidas!A1697,'Cadastro-Estoque'!A1705:A1814,0)," ")))</f>
        <v/>
      </c>
    </row>
    <row r="1698" spans="5:9" ht="18.75" customHeight="1" x14ac:dyDescent="0.25">
      <c r="E1698" s="2" t="str">
        <f t="shared" si="29"/>
        <v/>
      </c>
      <c r="F1698" s="2" t="str">
        <f>IF(ISBLANK(A1698),"",IF(ISERROR(VLOOKUP(A1698,'Cadastro-Estoque'!A:G,1,FALSE)),"Produto não cadastrado",VLOOKUP(A1698,'Cadastro-Estoque'!A:G,4,FALSE)))</f>
        <v/>
      </c>
      <c r="G1698" s="2" t="str">
        <f>IF(ISBLANK(A1698),"",IF(ISERROR(VLOOKUP(A1698,'Cadastro-Estoque'!A:G,1,FALSE)),"Produto não cadastrado",VLOOKUP(A1698,'Cadastro-Estoque'!A:G,2,FALSE)))</f>
        <v/>
      </c>
      <c r="H1698" s="2" t="str">
        <f>IF(ISERROR(VLOOKUP(A1698,'Cadastro-Estoque'!A:G,1,FALSE)),"",VLOOKUP(A1698,'Cadastro-Estoque'!A:G,3,FALSE))</f>
        <v/>
      </c>
      <c r="I1698" s="209" t="str">
        <f>IF(A1698="","",INDEX(Boletim!F1707:F1816,IFERROR(MATCH(Saidas!A1698,'Cadastro-Estoque'!A1706:A1815,0)," ")))</f>
        <v/>
      </c>
    </row>
    <row r="1699" spans="5:9" ht="18.75" customHeight="1" x14ac:dyDescent="0.25">
      <c r="E1699" s="2" t="str">
        <f t="shared" si="29"/>
        <v/>
      </c>
      <c r="F1699" s="2" t="str">
        <f>IF(ISBLANK(A1699),"",IF(ISERROR(VLOOKUP(A1699,'Cadastro-Estoque'!A:G,1,FALSE)),"Produto não cadastrado",VLOOKUP(A1699,'Cadastro-Estoque'!A:G,4,FALSE)))</f>
        <v/>
      </c>
      <c r="G1699" s="2" t="str">
        <f>IF(ISBLANK(A1699),"",IF(ISERROR(VLOOKUP(A1699,'Cadastro-Estoque'!A:G,1,FALSE)),"Produto não cadastrado",VLOOKUP(A1699,'Cadastro-Estoque'!A:G,2,FALSE)))</f>
        <v/>
      </c>
      <c r="H1699" s="2" t="str">
        <f>IF(ISERROR(VLOOKUP(A1699,'Cadastro-Estoque'!A:G,1,FALSE)),"",VLOOKUP(A1699,'Cadastro-Estoque'!A:G,3,FALSE))</f>
        <v/>
      </c>
      <c r="I1699" s="209" t="str">
        <f>IF(A1699="","",INDEX(Boletim!F1708:F1817,IFERROR(MATCH(Saidas!A1699,'Cadastro-Estoque'!A1707:A1816,0)," ")))</f>
        <v/>
      </c>
    </row>
    <row r="1700" spans="5:9" ht="18.75" customHeight="1" x14ac:dyDescent="0.25">
      <c r="E1700" s="2" t="str">
        <f t="shared" si="29"/>
        <v/>
      </c>
      <c r="F1700" s="2" t="str">
        <f>IF(ISBLANK(A1700),"",IF(ISERROR(VLOOKUP(A1700,'Cadastro-Estoque'!A:G,1,FALSE)),"Produto não cadastrado",VLOOKUP(A1700,'Cadastro-Estoque'!A:G,4,FALSE)))</f>
        <v/>
      </c>
      <c r="G1700" s="2" t="str">
        <f>IF(ISBLANK(A1700),"",IF(ISERROR(VLOOKUP(A1700,'Cadastro-Estoque'!A:G,1,FALSE)),"Produto não cadastrado",VLOOKUP(A1700,'Cadastro-Estoque'!A:G,2,FALSE)))</f>
        <v/>
      </c>
      <c r="H1700" s="2" t="str">
        <f>IF(ISERROR(VLOOKUP(A1700,'Cadastro-Estoque'!A:G,1,FALSE)),"",VLOOKUP(A1700,'Cadastro-Estoque'!A:G,3,FALSE))</f>
        <v/>
      </c>
      <c r="I1700" s="209" t="str">
        <f>IF(A1700="","",INDEX(Boletim!F1709:F1818,IFERROR(MATCH(Saidas!A1700,'Cadastro-Estoque'!A1708:A1817,0)," ")))</f>
        <v/>
      </c>
    </row>
    <row r="1701" spans="5:9" ht="18.75" customHeight="1" x14ac:dyDescent="0.25">
      <c r="E1701" s="2" t="str">
        <f t="shared" si="29"/>
        <v/>
      </c>
      <c r="F1701" s="2" t="str">
        <f>IF(ISBLANK(A1701),"",IF(ISERROR(VLOOKUP(A1701,'Cadastro-Estoque'!A:G,1,FALSE)),"Produto não cadastrado",VLOOKUP(A1701,'Cadastro-Estoque'!A:G,4,FALSE)))</f>
        <v/>
      </c>
      <c r="G1701" s="2" t="str">
        <f>IF(ISBLANK(A1701),"",IF(ISERROR(VLOOKUP(A1701,'Cadastro-Estoque'!A:G,1,FALSE)),"Produto não cadastrado",VLOOKUP(A1701,'Cadastro-Estoque'!A:G,2,FALSE)))</f>
        <v/>
      </c>
      <c r="H1701" s="2" t="str">
        <f>IF(ISERROR(VLOOKUP(A1701,'Cadastro-Estoque'!A:G,1,FALSE)),"",VLOOKUP(A1701,'Cadastro-Estoque'!A:G,3,FALSE))</f>
        <v/>
      </c>
      <c r="I1701" s="209" t="str">
        <f>IF(A1701="","",INDEX(Boletim!F1710:F1819,IFERROR(MATCH(Saidas!A1701,'Cadastro-Estoque'!A1709:A1818,0)," ")))</f>
        <v/>
      </c>
    </row>
    <row r="1702" spans="5:9" ht="18.75" customHeight="1" x14ac:dyDescent="0.25">
      <c r="E1702" s="2" t="str">
        <f t="shared" si="29"/>
        <v/>
      </c>
      <c r="F1702" s="2" t="str">
        <f>IF(ISBLANK(A1702),"",IF(ISERROR(VLOOKUP(A1702,'Cadastro-Estoque'!A:G,1,FALSE)),"Produto não cadastrado",VLOOKUP(A1702,'Cadastro-Estoque'!A:G,4,FALSE)))</f>
        <v/>
      </c>
      <c r="G1702" s="2" t="str">
        <f>IF(ISBLANK(A1702),"",IF(ISERROR(VLOOKUP(A1702,'Cadastro-Estoque'!A:G,1,FALSE)),"Produto não cadastrado",VLOOKUP(A1702,'Cadastro-Estoque'!A:G,2,FALSE)))</f>
        <v/>
      </c>
      <c r="H1702" s="2" t="str">
        <f>IF(ISERROR(VLOOKUP(A1702,'Cadastro-Estoque'!A:G,1,FALSE)),"",VLOOKUP(A1702,'Cadastro-Estoque'!A:G,3,FALSE))</f>
        <v/>
      </c>
      <c r="I1702" s="209" t="str">
        <f>IF(A1702="","",INDEX(Boletim!F1711:F1820,IFERROR(MATCH(Saidas!A1702,'Cadastro-Estoque'!A1710:A1819,0)," ")))</f>
        <v/>
      </c>
    </row>
    <row r="1703" spans="5:9" ht="18.75" customHeight="1" x14ac:dyDescent="0.25">
      <c r="E1703" s="2" t="str">
        <f t="shared" si="29"/>
        <v/>
      </c>
      <c r="F1703" s="2" t="str">
        <f>IF(ISBLANK(A1703),"",IF(ISERROR(VLOOKUP(A1703,'Cadastro-Estoque'!A:G,1,FALSE)),"Produto não cadastrado",VLOOKUP(A1703,'Cadastro-Estoque'!A:G,4,FALSE)))</f>
        <v/>
      </c>
      <c r="G1703" s="2" t="str">
        <f>IF(ISBLANK(A1703),"",IF(ISERROR(VLOOKUP(A1703,'Cadastro-Estoque'!A:G,1,FALSE)),"Produto não cadastrado",VLOOKUP(A1703,'Cadastro-Estoque'!A:G,2,FALSE)))</f>
        <v/>
      </c>
      <c r="H1703" s="2" t="str">
        <f>IF(ISERROR(VLOOKUP(A1703,'Cadastro-Estoque'!A:G,1,FALSE)),"",VLOOKUP(A1703,'Cadastro-Estoque'!A:G,3,FALSE))</f>
        <v/>
      </c>
      <c r="I1703" s="209" t="str">
        <f>IF(A1703="","",INDEX(Boletim!F1712:F1821,IFERROR(MATCH(Saidas!A1703,'Cadastro-Estoque'!A1711:A1820,0)," ")))</f>
        <v/>
      </c>
    </row>
    <row r="1704" spans="5:9" ht="18.75" customHeight="1" x14ac:dyDescent="0.25">
      <c r="E1704" s="2" t="str">
        <f t="shared" si="29"/>
        <v/>
      </c>
      <c r="F1704" s="2" t="str">
        <f>IF(ISBLANK(A1704),"",IF(ISERROR(VLOOKUP(A1704,'Cadastro-Estoque'!A:G,1,FALSE)),"Produto não cadastrado",VLOOKUP(A1704,'Cadastro-Estoque'!A:G,4,FALSE)))</f>
        <v/>
      </c>
      <c r="G1704" s="2" t="str">
        <f>IF(ISBLANK(A1704),"",IF(ISERROR(VLOOKUP(A1704,'Cadastro-Estoque'!A:G,1,FALSE)),"Produto não cadastrado",VLOOKUP(A1704,'Cadastro-Estoque'!A:G,2,FALSE)))</f>
        <v/>
      </c>
      <c r="H1704" s="2" t="str">
        <f>IF(ISERROR(VLOOKUP(A1704,'Cadastro-Estoque'!A:G,1,FALSE)),"",VLOOKUP(A1704,'Cadastro-Estoque'!A:G,3,FALSE))</f>
        <v/>
      </c>
      <c r="I1704" s="209" t="str">
        <f>IF(A1704="","",INDEX(Boletim!F1713:F1822,IFERROR(MATCH(Saidas!A1704,'Cadastro-Estoque'!A1712:A1821,0)," ")))</f>
        <v/>
      </c>
    </row>
    <row r="1705" spans="5:9" ht="18.75" customHeight="1" x14ac:dyDescent="0.25">
      <c r="E1705" s="2" t="str">
        <f t="shared" si="29"/>
        <v/>
      </c>
      <c r="F1705" s="2" t="str">
        <f>IF(ISBLANK(A1705),"",IF(ISERROR(VLOOKUP(A1705,'Cadastro-Estoque'!A:G,1,FALSE)),"Produto não cadastrado",VLOOKUP(A1705,'Cadastro-Estoque'!A:G,4,FALSE)))</f>
        <v/>
      </c>
      <c r="G1705" s="2" t="str">
        <f>IF(ISBLANK(A1705),"",IF(ISERROR(VLOOKUP(A1705,'Cadastro-Estoque'!A:G,1,FALSE)),"Produto não cadastrado",VLOOKUP(A1705,'Cadastro-Estoque'!A:G,2,FALSE)))</f>
        <v/>
      </c>
      <c r="H1705" s="2" t="str">
        <f>IF(ISERROR(VLOOKUP(A1705,'Cadastro-Estoque'!A:G,1,FALSE)),"",VLOOKUP(A1705,'Cadastro-Estoque'!A:G,3,FALSE))</f>
        <v/>
      </c>
      <c r="I1705" s="209" t="str">
        <f>IF(A1705="","",INDEX(Boletim!F1714:F1823,IFERROR(MATCH(Saidas!A1705,'Cadastro-Estoque'!A1713:A1822,0)," ")))</f>
        <v/>
      </c>
    </row>
    <row r="1706" spans="5:9" ht="18.75" customHeight="1" x14ac:dyDescent="0.25">
      <c r="E1706" s="2" t="str">
        <f t="shared" si="29"/>
        <v/>
      </c>
      <c r="F1706" s="2" t="str">
        <f>IF(ISBLANK(A1706),"",IF(ISERROR(VLOOKUP(A1706,'Cadastro-Estoque'!A:G,1,FALSE)),"Produto não cadastrado",VLOOKUP(A1706,'Cadastro-Estoque'!A:G,4,FALSE)))</f>
        <v/>
      </c>
      <c r="G1706" s="2" t="str">
        <f>IF(ISBLANK(A1706),"",IF(ISERROR(VLOOKUP(A1706,'Cadastro-Estoque'!A:G,1,FALSE)),"Produto não cadastrado",VLOOKUP(A1706,'Cadastro-Estoque'!A:G,2,FALSE)))</f>
        <v/>
      </c>
      <c r="H1706" s="2" t="str">
        <f>IF(ISERROR(VLOOKUP(A1706,'Cadastro-Estoque'!A:G,1,FALSE)),"",VLOOKUP(A1706,'Cadastro-Estoque'!A:G,3,FALSE))</f>
        <v/>
      </c>
      <c r="I1706" s="209" t="str">
        <f>IF(A1706="","",INDEX(Boletim!F1715:F1824,IFERROR(MATCH(Saidas!A1706,'Cadastro-Estoque'!A1714:A1823,0)," ")))</f>
        <v/>
      </c>
    </row>
    <row r="1707" spans="5:9" ht="18.75" customHeight="1" x14ac:dyDescent="0.25">
      <c r="E1707" s="2" t="str">
        <f t="shared" si="29"/>
        <v/>
      </c>
      <c r="F1707" s="2" t="str">
        <f>IF(ISBLANK(A1707),"",IF(ISERROR(VLOOKUP(A1707,'Cadastro-Estoque'!A:G,1,FALSE)),"Produto não cadastrado",VLOOKUP(A1707,'Cadastro-Estoque'!A:G,4,FALSE)))</f>
        <v/>
      </c>
      <c r="G1707" s="2" t="str">
        <f>IF(ISBLANK(A1707),"",IF(ISERROR(VLOOKUP(A1707,'Cadastro-Estoque'!A:G,1,FALSE)),"Produto não cadastrado",VLOOKUP(A1707,'Cadastro-Estoque'!A:G,2,FALSE)))</f>
        <v/>
      </c>
      <c r="H1707" s="2" t="str">
        <f>IF(ISERROR(VLOOKUP(A1707,'Cadastro-Estoque'!A:G,1,FALSE)),"",VLOOKUP(A1707,'Cadastro-Estoque'!A:G,3,FALSE))</f>
        <v/>
      </c>
      <c r="I1707" s="209" t="str">
        <f>IF(A1707="","",INDEX(Boletim!F1716:F1825,IFERROR(MATCH(Saidas!A1707,'Cadastro-Estoque'!A1715:A1824,0)," ")))</f>
        <v/>
      </c>
    </row>
    <row r="1708" spans="5:9" ht="18.75" customHeight="1" x14ac:dyDescent="0.25">
      <c r="E1708" s="2" t="str">
        <f t="shared" si="29"/>
        <v/>
      </c>
      <c r="F1708" s="2" t="str">
        <f>IF(ISBLANK(A1708),"",IF(ISERROR(VLOOKUP(A1708,'Cadastro-Estoque'!A:G,1,FALSE)),"Produto não cadastrado",VLOOKUP(A1708,'Cadastro-Estoque'!A:G,4,FALSE)))</f>
        <v/>
      </c>
      <c r="G1708" s="2" t="str">
        <f>IF(ISBLANK(A1708),"",IF(ISERROR(VLOOKUP(A1708,'Cadastro-Estoque'!A:G,1,FALSE)),"Produto não cadastrado",VLOOKUP(A1708,'Cadastro-Estoque'!A:G,2,FALSE)))</f>
        <v/>
      </c>
      <c r="H1708" s="2" t="str">
        <f>IF(ISERROR(VLOOKUP(A1708,'Cadastro-Estoque'!A:G,1,FALSE)),"",VLOOKUP(A1708,'Cadastro-Estoque'!A:G,3,FALSE))</f>
        <v/>
      </c>
      <c r="I1708" s="209" t="str">
        <f>IF(A1708="","",INDEX(Boletim!F1717:F1826,IFERROR(MATCH(Saidas!A1708,'Cadastro-Estoque'!A1716:A1825,0)," ")))</f>
        <v/>
      </c>
    </row>
    <row r="1709" spans="5:9" ht="18.75" customHeight="1" x14ac:dyDescent="0.25">
      <c r="E1709" s="2" t="str">
        <f t="shared" si="29"/>
        <v/>
      </c>
      <c r="F1709" s="2" t="str">
        <f>IF(ISBLANK(A1709),"",IF(ISERROR(VLOOKUP(A1709,'Cadastro-Estoque'!A:G,1,FALSE)),"Produto não cadastrado",VLOOKUP(A1709,'Cadastro-Estoque'!A:G,4,FALSE)))</f>
        <v/>
      </c>
      <c r="G1709" s="2" t="str">
        <f>IF(ISBLANK(A1709),"",IF(ISERROR(VLOOKUP(A1709,'Cadastro-Estoque'!A:G,1,FALSE)),"Produto não cadastrado",VLOOKUP(A1709,'Cadastro-Estoque'!A:G,2,FALSE)))</f>
        <v/>
      </c>
      <c r="H1709" s="2" t="str">
        <f>IF(ISERROR(VLOOKUP(A1709,'Cadastro-Estoque'!A:G,1,FALSE)),"",VLOOKUP(A1709,'Cadastro-Estoque'!A:G,3,FALSE))</f>
        <v/>
      </c>
      <c r="I1709" s="209" t="str">
        <f>IF(A1709="","",INDEX(Boletim!F1718:F1827,IFERROR(MATCH(Saidas!A1709,'Cadastro-Estoque'!A1717:A1826,0)," ")))</f>
        <v/>
      </c>
    </row>
    <row r="1710" spans="5:9" ht="18.75" customHeight="1" x14ac:dyDescent="0.25">
      <c r="E1710" s="2" t="str">
        <f t="shared" si="29"/>
        <v/>
      </c>
      <c r="F1710" s="2" t="str">
        <f>IF(ISBLANK(A1710),"",IF(ISERROR(VLOOKUP(A1710,'Cadastro-Estoque'!A:G,1,FALSE)),"Produto não cadastrado",VLOOKUP(A1710,'Cadastro-Estoque'!A:G,4,FALSE)))</f>
        <v/>
      </c>
      <c r="G1710" s="2" t="str">
        <f>IF(ISBLANK(A1710),"",IF(ISERROR(VLOOKUP(A1710,'Cadastro-Estoque'!A:G,1,FALSE)),"Produto não cadastrado",VLOOKUP(A1710,'Cadastro-Estoque'!A:G,2,FALSE)))</f>
        <v/>
      </c>
      <c r="H1710" s="2" t="str">
        <f>IF(ISERROR(VLOOKUP(A1710,'Cadastro-Estoque'!A:G,1,FALSE)),"",VLOOKUP(A1710,'Cadastro-Estoque'!A:G,3,FALSE))</f>
        <v/>
      </c>
      <c r="I1710" s="209" t="str">
        <f>IF(A1710="","",INDEX(Boletim!F1719:F1828,IFERROR(MATCH(Saidas!A1710,'Cadastro-Estoque'!A1718:A1827,0)," ")))</f>
        <v/>
      </c>
    </row>
    <row r="1711" spans="5:9" ht="18.75" customHeight="1" x14ac:dyDescent="0.25">
      <c r="E1711" s="2" t="str">
        <f t="shared" si="29"/>
        <v/>
      </c>
      <c r="F1711" s="2" t="str">
        <f>IF(ISBLANK(A1711),"",IF(ISERROR(VLOOKUP(A1711,'Cadastro-Estoque'!A:G,1,FALSE)),"Produto não cadastrado",VLOOKUP(A1711,'Cadastro-Estoque'!A:G,4,FALSE)))</f>
        <v/>
      </c>
      <c r="G1711" s="2" t="str">
        <f>IF(ISBLANK(A1711),"",IF(ISERROR(VLOOKUP(A1711,'Cadastro-Estoque'!A:G,1,FALSE)),"Produto não cadastrado",VLOOKUP(A1711,'Cadastro-Estoque'!A:G,2,FALSE)))</f>
        <v/>
      </c>
      <c r="H1711" s="2" t="str">
        <f>IF(ISERROR(VLOOKUP(A1711,'Cadastro-Estoque'!A:G,1,FALSE)),"",VLOOKUP(A1711,'Cadastro-Estoque'!A:G,3,FALSE))</f>
        <v/>
      </c>
      <c r="I1711" s="209" t="str">
        <f>IF(A1711="","",INDEX(Boletim!F1720:F1829,IFERROR(MATCH(Saidas!A1711,'Cadastro-Estoque'!A1719:A1828,0)," ")))</f>
        <v/>
      </c>
    </row>
    <row r="1712" spans="5:9" ht="18.75" customHeight="1" x14ac:dyDescent="0.25">
      <c r="E1712" s="2" t="str">
        <f t="shared" si="29"/>
        <v/>
      </c>
      <c r="F1712" s="2" t="str">
        <f>IF(ISBLANK(A1712),"",IF(ISERROR(VLOOKUP(A1712,'Cadastro-Estoque'!A:G,1,FALSE)),"Produto não cadastrado",VLOOKUP(A1712,'Cadastro-Estoque'!A:G,4,FALSE)))</f>
        <v/>
      </c>
      <c r="G1712" s="2" t="str">
        <f>IF(ISBLANK(A1712),"",IF(ISERROR(VLOOKUP(A1712,'Cadastro-Estoque'!A:G,1,FALSE)),"Produto não cadastrado",VLOOKUP(A1712,'Cadastro-Estoque'!A:G,2,FALSE)))</f>
        <v/>
      </c>
      <c r="H1712" s="2" t="str">
        <f>IF(ISERROR(VLOOKUP(A1712,'Cadastro-Estoque'!A:G,1,FALSE)),"",VLOOKUP(A1712,'Cadastro-Estoque'!A:G,3,FALSE))</f>
        <v/>
      </c>
      <c r="I1712" s="209" t="str">
        <f>IF(A1712="","",INDEX(Boletim!F1721:F1830,IFERROR(MATCH(Saidas!A1712,'Cadastro-Estoque'!A1720:A1829,0)," ")))</f>
        <v/>
      </c>
    </row>
    <row r="1713" spans="5:9" ht="18.75" customHeight="1" x14ac:dyDescent="0.25">
      <c r="E1713" s="2" t="str">
        <f t="shared" si="29"/>
        <v/>
      </c>
      <c r="F1713" s="2" t="str">
        <f>IF(ISBLANK(A1713),"",IF(ISERROR(VLOOKUP(A1713,'Cadastro-Estoque'!A:G,1,FALSE)),"Produto não cadastrado",VLOOKUP(A1713,'Cadastro-Estoque'!A:G,4,FALSE)))</f>
        <v/>
      </c>
      <c r="G1713" s="2" t="str">
        <f>IF(ISBLANK(A1713),"",IF(ISERROR(VLOOKUP(A1713,'Cadastro-Estoque'!A:G,1,FALSE)),"Produto não cadastrado",VLOOKUP(A1713,'Cadastro-Estoque'!A:G,2,FALSE)))</f>
        <v/>
      </c>
      <c r="H1713" s="2" t="str">
        <f>IF(ISERROR(VLOOKUP(A1713,'Cadastro-Estoque'!A:G,1,FALSE)),"",VLOOKUP(A1713,'Cadastro-Estoque'!A:G,3,FALSE))</f>
        <v/>
      </c>
      <c r="I1713" s="209" t="str">
        <f>IF(A1713="","",INDEX(Boletim!F1722:F1831,IFERROR(MATCH(Saidas!A1713,'Cadastro-Estoque'!A1721:A1830,0)," ")))</f>
        <v/>
      </c>
    </row>
    <row r="1714" spans="5:9" ht="18.75" customHeight="1" x14ac:dyDescent="0.25">
      <c r="E1714" s="2" t="str">
        <f t="shared" si="29"/>
        <v/>
      </c>
      <c r="F1714" s="2" t="str">
        <f>IF(ISBLANK(A1714),"",IF(ISERROR(VLOOKUP(A1714,'Cadastro-Estoque'!A:G,1,FALSE)),"Produto não cadastrado",VLOOKUP(A1714,'Cadastro-Estoque'!A:G,4,FALSE)))</f>
        <v/>
      </c>
      <c r="G1714" s="2" t="str">
        <f>IF(ISBLANK(A1714),"",IF(ISERROR(VLOOKUP(A1714,'Cadastro-Estoque'!A:G,1,FALSE)),"Produto não cadastrado",VLOOKUP(A1714,'Cadastro-Estoque'!A:G,2,FALSE)))</f>
        <v/>
      </c>
      <c r="H1714" s="2" t="str">
        <f>IF(ISERROR(VLOOKUP(A1714,'Cadastro-Estoque'!A:G,1,FALSE)),"",VLOOKUP(A1714,'Cadastro-Estoque'!A:G,3,FALSE))</f>
        <v/>
      </c>
      <c r="I1714" s="209" t="str">
        <f>IF(A1714="","",INDEX(Boletim!F1723:F1832,IFERROR(MATCH(Saidas!A1714,'Cadastro-Estoque'!A1722:A1831,0)," ")))</f>
        <v/>
      </c>
    </row>
    <row r="1715" spans="5:9" ht="18.75" customHeight="1" x14ac:dyDescent="0.25">
      <c r="E1715" s="2" t="str">
        <f t="shared" si="29"/>
        <v/>
      </c>
      <c r="F1715" s="2" t="str">
        <f>IF(ISBLANK(A1715),"",IF(ISERROR(VLOOKUP(A1715,'Cadastro-Estoque'!A:G,1,FALSE)),"Produto não cadastrado",VLOOKUP(A1715,'Cadastro-Estoque'!A:G,4,FALSE)))</f>
        <v/>
      </c>
      <c r="G1715" s="2" t="str">
        <f>IF(ISBLANK(A1715),"",IF(ISERROR(VLOOKUP(A1715,'Cadastro-Estoque'!A:G,1,FALSE)),"Produto não cadastrado",VLOOKUP(A1715,'Cadastro-Estoque'!A:G,2,FALSE)))</f>
        <v/>
      </c>
      <c r="H1715" s="2" t="str">
        <f>IF(ISERROR(VLOOKUP(A1715,'Cadastro-Estoque'!A:G,1,FALSE)),"",VLOOKUP(A1715,'Cadastro-Estoque'!A:G,3,FALSE))</f>
        <v/>
      </c>
      <c r="I1715" s="209" t="str">
        <f>IF(A1715="","",INDEX(Boletim!F1724:F1833,IFERROR(MATCH(Saidas!A1715,'Cadastro-Estoque'!A1723:A1832,0)," ")))</f>
        <v/>
      </c>
    </row>
    <row r="1716" spans="5:9" ht="18.75" customHeight="1" x14ac:dyDescent="0.25">
      <c r="E1716" s="2" t="str">
        <f t="shared" si="29"/>
        <v/>
      </c>
      <c r="F1716" s="2" t="str">
        <f>IF(ISBLANK(A1716),"",IF(ISERROR(VLOOKUP(A1716,'Cadastro-Estoque'!A:G,1,FALSE)),"Produto não cadastrado",VLOOKUP(A1716,'Cadastro-Estoque'!A:G,4,FALSE)))</f>
        <v/>
      </c>
      <c r="G1716" s="2" t="str">
        <f>IF(ISBLANK(A1716),"",IF(ISERROR(VLOOKUP(A1716,'Cadastro-Estoque'!A:G,1,FALSE)),"Produto não cadastrado",VLOOKUP(A1716,'Cadastro-Estoque'!A:G,2,FALSE)))</f>
        <v/>
      </c>
      <c r="H1716" s="2" t="str">
        <f>IF(ISERROR(VLOOKUP(A1716,'Cadastro-Estoque'!A:G,1,FALSE)),"",VLOOKUP(A1716,'Cadastro-Estoque'!A:G,3,FALSE))</f>
        <v/>
      </c>
      <c r="I1716" s="209" t="str">
        <f>IF(A1716="","",INDEX(Boletim!F1725:F1834,IFERROR(MATCH(Saidas!A1716,'Cadastro-Estoque'!A1724:A1833,0)," ")))</f>
        <v/>
      </c>
    </row>
    <row r="1717" spans="5:9" ht="18.75" customHeight="1" x14ac:dyDescent="0.25">
      <c r="E1717" s="2" t="str">
        <f t="shared" si="29"/>
        <v/>
      </c>
      <c r="F1717" s="2" t="str">
        <f>IF(ISBLANK(A1717),"",IF(ISERROR(VLOOKUP(A1717,'Cadastro-Estoque'!A:G,1,FALSE)),"Produto não cadastrado",VLOOKUP(A1717,'Cadastro-Estoque'!A:G,4,FALSE)))</f>
        <v/>
      </c>
      <c r="G1717" s="2" t="str">
        <f>IF(ISBLANK(A1717),"",IF(ISERROR(VLOOKUP(A1717,'Cadastro-Estoque'!A:G,1,FALSE)),"Produto não cadastrado",VLOOKUP(A1717,'Cadastro-Estoque'!A:G,2,FALSE)))</f>
        <v/>
      </c>
      <c r="H1717" s="2" t="str">
        <f>IF(ISERROR(VLOOKUP(A1717,'Cadastro-Estoque'!A:G,1,FALSE)),"",VLOOKUP(A1717,'Cadastro-Estoque'!A:G,3,FALSE))</f>
        <v/>
      </c>
      <c r="I1717" s="209" t="str">
        <f>IF(A1717="","",INDEX(Boletim!F1726:F1835,IFERROR(MATCH(Saidas!A1717,'Cadastro-Estoque'!A1725:A1834,0)," ")))</f>
        <v/>
      </c>
    </row>
    <row r="1718" spans="5:9" ht="18.75" customHeight="1" x14ac:dyDescent="0.25">
      <c r="E1718" s="2" t="str">
        <f t="shared" si="29"/>
        <v/>
      </c>
      <c r="F1718" s="2" t="str">
        <f>IF(ISBLANK(A1718),"",IF(ISERROR(VLOOKUP(A1718,'Cadastro-Estoque'!A:G,1,FALSE)),"Produto não cadastrado",VLOOKUP(A1718,'Cadastro-Estoque'!A:G,4,FALSE)))</f>
        <v/>
      </c>
      <c r="G1718" s="2" t="str">
        <f>IF(ISBLANK(A1718),"",IF(ISERROR(VLOOKUP(A1718,'Cadastro-Estoque'!A:G,1,FALSE)),"Produto não cadastrado",VLOOKUP(A1718,'Cadastro-Estoque'!A:G,2,FALSE)))</f>
        <v/>
      </c>
      <c r="H1718" s="2" t="str">
        <f>IF(ISERROR(VLOOKUP(A1718,'Cadastro-Estoque'!A:G,1,FALSE)),"",VLOOKUP(A1718,'Cadastro-Estoque'!A:G,3,FALSE))</f>
        <v/>
      </c>
      <c r="I1718" s="209" t="str">
        <f>IF(A1718="","",INDEX(Boletim!F1727:F1836,IFERROR(MATCH(Saidas!A1718,'Cadastro-Estoque'!A1726:A1835,0)," ")))</f>
        <v/>
      </c>
    </row>
    <row r="1719" spans="5:9" ht="18.75" customHeight="1" x14ac:dyDescent="0.25">
      <c r="E1719" s="2" t="str">
        <f t="shared" si="29"/>
        <v/>
      </c>
      <c r="F1719" s="2" t="str">
        <f>IF(ISBLANK(A1719),"",IF(ISERROR(VLOOKUP(A1719,'Cadastro-Estoque'!A:G,1,FALSE)),"Produto não cadastrado",VLOOKUP(A1719,'Cadastro-Estoque'!A:G,4,FALSE)))</f>
        <v/>
      </c>
      <c r="G1719" s="2" t="str">
        <f>IF(ISBLANK(A1719),"",IF(ISERROR(VLOOKUP(A1719,'Cadastro-Estoque'!A:G,1,FALSE)),"Produto não cadastrado",VLOOKUP(A1719,'Cadastro-Estoque'!A:G,2,FALSE)))</f>
        <v/>
      </c>
      <c r="H1719" s="2" t="str">
        <f>IF(ISERROR(VLOOKUP(A1719,'Cadastro-Estoque'!A:G,1,FALSE)),"",VLOOKUP(A1719,'Cadastro-Estoque'!A:G,3,FALSE))</f>
        <v/>
      </c>
      <c r="I1719" s="209" t="str">
        <f>IF(A1719="","",INDEX(Boletim!F1728:F1837,IFERROR(MATCH(Saidas!A1719,'Cadastro-Estoque'!A1727:A1836,0)," ")))</f>
        <v/>
      </c>
    </row>
    <row r="1720" spans="5:9" ht="18.75" customHeight="1" x14ac:dyDescent="0.25">
      <c r="E1720" s="2" t="str">
        <f t="shared" si="29"/>
        <v/>
      </c>
      <c r="F1720" s="2" t="str">
        <f>IF(ISBLANK(A1720),"",IF(ISERROR(VLOOKUP(A1720,'Cadastro-Estoque'!A:G,1,FALSE)),"Produto não cadastrado",VLOOKUP(A1720,'Cadastro-Estoque'!A:G,4,FALSE)))</f>
        <v/>
      </c>
      <c r="G1720" s="2" t="str">
        <f>IF(ISBLANK(A1720),"",IF(ISERROR(VLOOKUP(A1720,'Cadastro-Estoque'!A:G,1,FALSE)),"Produto não cadastrado",VLOOKUP(A1720,'Cadastro-Estoque'!A:G,2,FALSE)))</f>
        <v/>
      </c>
      <c r="H1720" s="2" t="str">
        <f>IF(ISERROR(VLOOKUP(A1720,'Cadastro-Estoque'!A:G,1,FALSE)),"",VLOOKUP(A1720,'Cadastro-Estoque'!A:G,3,FALSE))</f>
        <v/>
      </c>
      <c r="I1720" s="209" t="str">
        <f>IF(A1720="","",INDEX(Boletim!F1729:F1838,IFERROR(MATCH(Saidas!A1720,'Cadastro-Estoque'!A1728:A1837,0)," ")))</f>
        <v/>
      </c>
    </row>
    <row r="1721" spans="5:9" ht="18.75" customHeight="1" x14ac:dyDescent="0.25">
      <c r="E1721" s="2" t="str">
        <f t="shared" si="29"/>
        <v/>
      </c>
      <c r="F1721" s="2" t="str">
        <f>IF(ISBLANK(A1721),"",IF(ISERROR(VLOOKUP(A1721,'Cadastro-Estoque'!A:G,1,FALSE)),"Produto não cadastrado",VLOOKUP(A1721,'Cadastro-Estoque'!A:G,4,FALSE)))</f>
        <v/>
      </c>
      <c r="G1721" s="2" t="str">
        <f>IF(ISBLANK(A1721),"",IF(ISERROR(VLOOKUP(A1721,'Cadastro-Estoque'!A:G,1,FALSE)),"Produto não cadastrado",VLOOKUP(A1721,'Cadastro-Estoque'!A:G,2,FALSE)))</f>
        <v/>
      </c>
      <c r="H1721" s="2" t="str">
        <f>IF(ISERROR(VLOOKUP(A1721,'Cadastro-Estoque'!A:G,1,FALSE)),"",VLOOKUP(A1721,'Cadastro-Estoque'!A:G,3,FALSE))</f>
        <v/>
      </c>
      <c r="I1721" s="209" t="str">
        <f>IF(A1721="","",INDEX(Boletim!F1730:F1839,IFERROR(MATCH(Saidas!A1721,'Cadastro-Estoque'!A1729:A1838,0)," ")))</f>
        <v/>
      </c>
    </row>
    <row r="1722" spans="5:9" ht="18.75" customHeight="1" x14ac:dyDescent="0.25">
      <c r="E1722" s="2" t="str">
        <f t="shared" si="29"/>
        <v/>
      </c>
      <c r="F1722" s="2" t="str">
        <f>IF(ISBLANK(A1722),"",IF(ISERROR(VLOOKUP(A1722,'Cadastro-Estoque'!A:G,1,FALSE)),"Produto não cadastrado",VLOOKUP(A1722,'Cadastro-Estoque'!A:G,4,FALSE)))</f>
        <v/>
      </c>
      <c r="G1722" s="2" t="str">
        <f>IF(ISBLANK(A1722),"",IF(ISERROR(VLOOKUP(A1722,'Cadastro-Estoque'!A:G,1,FALSE)),"Produto não cadastrado",VLOOKUP(A1722,'Cadastro-Estoque'!A:G,2,FALSE)))</f>
        <v/>
      </c>
      <c r="H1722" s="2" t="str">
        <f>IF(ISERROR(VLOOKUP(A1722,'Cadastro-Estoque'!A:G,1,FALSE)),"",VLOOKUP(A1722,'Cadastro-Estoque'!A:G,3,FALSE))</f>
        <v/>
      </c>
      <c r="I1722" s="209" t="str">
        <f>IF(A1722="","",INDEX(Boletim!F1731:F1840,IFERROR(MATCH(Saidas!A1722,'Cadastro-Estoque'!A1730:A1839,0)," ")))</f>
        <v/>
      </c>
    </row>
    <row r="1723" spans="5:9" ht="18.75" customHeight="1" x14ac:dyDescent="0.25">
      <c r="E1723" s="2" t="str">
        <f t="shared" si="29"/>
        <v/>
      </c>
      <c r="F1723" s="2" t="str">
        <f>IF(ISBLANK(A1723),"",IF(ISERROR(VLOOKUP(A1723,'Cadastro-Estoque'!A:G,1,FALSE)),"Produto não cadastrado",VLOOKUP(A1723,'Cadastro-Estoque'!A:G,4,FALSE)))</f>
        <v/>
      </c>
      <c r="G1723" s="2" t="str">
        <f>IF(ISBLANK(A1723),"",IF(ISERROR(VLOOKUP(A1723,'Cadastro-Estoque'!A:G,1,FALSE)),"Produto não cadastrado",VLOOKUP(A1723,'Cadastro-Estoque'!A:G,2,FALSE)))</f>
        <v/>
      </c>
      <c r="H1723" s="2" t="str">
        <f>IF(ISERROR(VLOOKUP(A1723,'Cadastro-Estoque'!A:G,1,FALSE)),"",VLOOKUP(A1723,'Cadastro-Estoque'!A:G,3,FALSE))</f>
        <v/>
      </c>
      <c r="I1723" s="209" t="str">
        <f>IF(A1723="","",INDEX(Boletim!F1732:F1841,IFERROR(MATCH(Saidas!A1723,'Cadastro-Estoque'!A1731:A1840,0)," ")))</f>
        <v/>
      </c>
    </row>
    <row r="1724" spans="5:9" ht="18.75" customHeight="1" x14ac:dyDescent="0.25">
      <c r="E1724" s="2" t="str">
        <f t="shared" si="29"/>
        <v/>
      </c>
      <c r="F1724" s="2" t="str">
        <f>IF(ISBLANK(A1724),"",IF(ISERROR(VLOOKUP(A1724,'Cadastro-Estoque'!A:G,1,FALSE)),"Produto não cadastrado",VLOOKUP(A1724,'Cadastro-Estoque'!A:G,4,FALSE)))</f>
        <v/>
      </c>
      <c r="G1724" s="2" t="str">
        <f>IF(ISBLANK(A1724),"",IF(ISERROR(VLOOKUP(A1724,'Cadastro-Estoque'!A:G,1,FALSE)),"Produto não cadastrado",VLOOKUP(A1724,'Cadastro-Estoque'!A:G,2,FALSE)))</f>
        <v/>
      </c>
      <c r="H1724" s="2" t="str">
        <f>IF(ISERROR(VLOOKUP(A1724,'Cadastro-Estoque'!A:G,1,FALSE)),"",VLOOKUP(A1724,'Cadastro-Estoque'!A:G,3,FALSE))</f>
        <v/>
      </c>
      <c r="I1724" s="209" t="str">
        <f>IF(A1724="","",INDEX(Boletim!F1733:F1842,IFERROR(MATCH(Saidas!A1724,'Cadastro-Estoque'!A1732:A1841,0)," ")))</f>
        <v/>
      </c>
    </row>
    <row r="1725" spans="5:9" ht="18.75" customHeight="1" x14ac:dyDescent="0.25">
      <c r="E1725" s="2" t="str">
        <f t="shared" si="29"/>
        <v/>
      </c>
      <c r="F1725" s="2" t="str">
        <f>IF(ISBLANK(A1725),"",IF(ISERROR(VLOOKUP(A1725,'Cadastro-Estoque'!A:G,1,FALSE)),"Produto não cadastrado",VLOOKUP(A1725,'Cadastro-Estoque'!A:G,4,FALSE)))</f>
        <v/>
      </c>
      <c r="G1725" s="2" t="str">
        <f>IF(ISBLANK(A1725),"",IF(ISERROR(VLOOKUP(A1725,'Cadastro-Estoque'!A:G,1,FALSE)),"Produto não cadastrado",VLOOKUP(A1725,'Cadastro-Estoque'!A:G,2,FALSE)))</f>
        <v/>
      </c>
      <c r="H1725" s="2" t="str">
        <f>IF(ISERROR(VLOOKUP(A1725,'Cadastro-Estoque'!A:G,1,FALSE)),"",VLOOKUP(A1725,'Cadastro-Estoque'!A:G,3,FALSE))</f>
        <v/>
      </c>
      <c r="I1725" s="209" t="str">
        <f>IF(A1725="","",INDEX(Boletim!F1734:F1843,IFERROR(MATCH(Saidas!A1725,'Cadastro-Estoque'!A1733:A1842,0)," ")))</f>
        <v/>
      </c>
    </row>
    <row r="1726" spans="5:9" ht="18.75" customHeight="1" x14ac:dyDescent="0.25">
      <c r="E1726" s="2" t="str">
        <f t="shared" si="29"/>
        <v/>
      </c>
      <c r="F1726" s="2" t="str">
        <f>IF(ISBLANK(A1726),"",IF(ISERROR(VLOOKUP(A1726,'Cadastro-Estoque'!A:G,1,FALSE)),"Produto não cadastrado",VLOOKUP(A1726,'Cadastro-Estoque'!A:G,4,FALSE)))</f>
        <v/>
      </c>
      <c r="G1726" s="2" t="str">
        <f>IF(ISBLANK(A1726),"",IF(ISERROR(VLOOKUP(A1726,'Cadastro-Estoque'!A:G,1,FALSE)),"Produto não cadastrado",VLOOKUP(A1726,'Cadastro-Estoque'!A:G,2,FALSE)))</f>
        <v/>
      </c>
      <c r="H1726" s="2" t="str">
        <f>IF(ISERROR(VLOOKUP(A1726,'Cadastro-Estoque'!A:G,1,FALSE)),"",VLOOKUP(A1726,'Cadastro-Estoque'!A:G,3,FALSE))</f>
        <v/>
      </c>
      <c r="I1726" s="209" t="str">
        <f>IF(A1726="","",INDEX(Boletim!F1735:F1844,IFERROR(MATCH(Saidas!A1726,'Cadastro-Estoque'!A1734:A1843,0)," ")))</f>
        <v/>
      </c>
    </row>
    <row r="1727" spans="5:9" ht="18.75" customHeight="1" x14ac:dyDescent="0.25">
      <c r="E1727" s="2" t="str">
        <f t="shared" si="29"/>
        <v/>
      </c>
      <c r="F1727" s="2" t="str">
        <f>IF(ISBLANK(A1727),"",IF(ISERROR(VLOOKUP(A1727,'Cadastro-Estoque'!A:G,1,FALSE)),"Produto não cadastrado",VLOOKUP(A1727,'Cadastro-Estoque'!A:G,4,FALSE)))</f>
        <v/>
      </c>
      <c r="G1727" s="2" t="str">
        <f>IF(ISBLANK(A1727),"",IF(ISERROR(VLOOKUP(A1727,'Cadastro-Estoque'!A:G,1,FALSE)),"Produto não cadastrado",VLOOKUP(A1727,'Cadastro-Estoque'!A:G,2,FALSE)))</f>
        <v/>
      </c>
      <c r="H1727" s="2" t="str">
        <f>IF(ISERROR(VLOOKUP(A1727,'Cadastro-Estoque'!A:G,1,FALSE)),"",VLOOKUP(A1727,'Cadastro-Estoque'!A:G,3,FALSE))</f>
        <v/>
      </c>
      <c r="I1727" s="209" t="str">
        <f>IF(A1727="","",INDEX(Boletim!F1736:F1845,IFERROR(MATCH(Saidas!A1727,'Cadastro-Estoque'!A1735:A1844,0)," ")))</f>
        <v/>
      </c>
    </row>
    <row r="1728" spans="5:9" ht="18.75" customHeight="1" x14ac:dyDescent="0.25">
      <c r="E1728" s="2" t="str">
        <f t="shared" si="29"/>
        <v/>
      </c>
      <c r="F1728" s="2" t="str">
        <f>IF(ISBLANK(A1728),"",IF(ISERROR(VLOOKUP(A1728,'Cadastro-Estoque'!A:G,1,FALSE)),"Produto não cadastrado",VLOOKUP(A1728,'Cadastro-Estoque'!A:G,4,FALSE)))</f>
        <v/>
      </c>
      <c r="G1728" s="2" t="str">
        <f>IF(ISBLANK(A1728),"",IF(ISERROR(VLOOKUP(A1728,'Cadastro-Estoque'!A:G,1,FALSE)),"Produto não cadastrado",VLOOKUP(A1728,'Cadastro-Estoque'!A:G,2,FALSE)))</f>
        <v/>
      </c>
      <c r="H1728" s="2" t="str">
        <f>IF(ISERROR(VLOOKUP(A1728,'Cadastro-Estoque'!A:G,1,FALSE)),"",VLOOKUP(A1728,'Cadastro-Estoque'!A:G,3,FALSE))</f>
        <v/>
      </c>
      <c r="I1728" s="209" t="str">
        <f>IF(A1728="","",INDEX(Boletim!F1737:F1846,IFERROR(MATCH(Saidas!A1728,'Cadastro-Estoque'!A1736:A1845,0)," ")))</f>
        <v/>
      </c>
    </row>
    <row r="1729" spans="5:9" ht="18.75" customHeight="1" x14ac:dyDescent="0.25">
      <c r="E1729" s="2" t="str">
        <f t="shared" si="29"/>
        <v/>
      </c>
      <c r="F1729" s="2" t="str">
        <f>IF(ISBLANK(A1729),"",IF(ISERROR(VLOOKUP(A1729,'Cadastro-Estoque'!A:G,1,FALSE)),"Produto não cadastrado",VLOOKUP(A1729,'Cadastro-Estoque'!A:G,4,FALSE)))</f>
        <v/>
      </c>
      <c r="G1729" s="2" t="str">
        <f>IF(ISBLANK(A1729),"",IF(ISERROR(VLOOKUP(A1729,'Cadastro-Estoque'!A:G,1,FALSE)),"Produto não cadastrado",VLOOKUP(A1729,'Cadastro-Estoque'!A:G,2,FALSE)))</f>
        <v/>
      </c>
      <c r="H1729" s="2" t="str">
        <f>IF(ISERROR(VLOOKUP(A1729,'Cadastro-Estoque'!A:G,1,FALSE)),"",VLOOKUP(A1729,'Cadastro-Estoque'!A:G,3,FALSE))</f>
        <v/>
      </c>
      <c r="I1729" s="209" t="str">
        <f>IF(A1729="","",INDEX(Boletim!F1738:F1847,IFERROR(MATCH(Saidas!A1729,'Cadastro-Estoque'!A1737:A1846,0)," ")))</f>
        <v/>
      </c>
    </row>
    <row r="1730" spans="5:9" ht="18.75" customHeight="1" x14ac:dyDescent="0.25">
      <c r="E1730" s="2" t="str">
        <f t="shared" si="29"/>
        <v/>
      </c>
      <c r="F1730" s="2" t="str">
        <f>IF(ISBLANK(A1730),"",IF(ISERROR(VLOOKUP(A1730,'Cadastro-Estoque'!A:G,1,FALSE)),"Produto não cadastrado",VLOOKUP(A1730,'Cadastro-Estoque'!A:G,4,FALSE)))</f>
        <v/>
      </c>
      <c r="G1730" s="2" t="str">
        <f>IF(ISBLANK(A1730),"",IF(ISERROR(VLOOKUP(A1730,'Cadastro-Estoque'!A:G,1,FALSE)),"Produto não cadastrado",VLOOKUP(A1730,'Cadastro-Estoque'!A:G,2,FALSE)))</f>
        <v/>
      </c>
      <c r="H1730" s="2" t="str">
        <f>IF(ISERROR(VLOOKUP(A1730,'Cadastro-Estoque'!A:G,1,FALSE)),"",VLOOKUP(A1730,'Cadastro-Estoque'!A:G,3,FALSE))</f>
        <v/>
      </c>
      <c r="I1730" s="209" t="str">
        <f>IF(A1730="","",INDEX(Boletim!F1739:F1848,IFERROR(MATCH(Saidas!A1730,'Cadastro-Estoque'!A1738:A1847,0)," ")))</f>
        <v/>
      </c>
    </row>
    <row r="1731" spans="5:9" ht="18.75" customHeight="1" x14ac:dyDescent="0.25">
      <c r="E1731" s="2" t="str">
        <f t="shared" si="29"/>
        <v/>
      </c>
      <c r="F1731" s="2" t="str">
        <f>IF(ISBLANK(A1731),"",IF(ISERROR(VLOOKUP(A1731,'Cadastro-Estoque'!A:G,1,FALSE)),"Produto não cadastrado",VLOOKUP(A1731,'Cadastro-Estoque'!A:G,4,FALSE)))</f>
        <v/>
      </c>
      <c r="G1731" s="2" t="str">
        <f>IF(ISBLANK(A1731),"",IF(ISERROR(VLOOKUP(A1731,'Cadastro-Estoque'!A:G,1,FALSE)),"Produto não cadastrado",VLOOKUP(A1731,'Cadastro-Estoque'!A:G,2,FALSE)))</f>
        <v/>
      </c>
      <c r="H1731" s="2" t="str">
        <f>IF(ISERROR(VLOOKUP(A1731,'Cadastro-Estoque'!A:G,1,FALSE)),"",VLOOKUP(A1731,'Cadastro-Estoque'!A:G,3,FALSE))</f>
        <v/>
      </c>
      <c r="I1731" s="209" t="str">
        <f>IF(A1731="","",INDEX(Boletim!F1740:F1849,IFERROR(MATCH(Saidas!A1731,'Cadastro-Estoque'!A1739:A1848,0)," ")))</f>
        <v/>
      </c>
    </row>
    <row r="1732" spans="5:9" ht="18.75" customHeight="1" x14ac:dyDescent="0.25">
      <c r="E1732" s="2" t="str">
        <f t="shared" ref="E1732:E1795" si="30">IF(ISBLANK(A1732),"",C1732*D1732)</f>
        <v/>
      </c>
      <c r="F1732" s="2" t="str">
        <f>IF(ISBLANK(A1732),"",IF(ISERROR(VLOOKUP(A1732,'Cadastro-Estoque'!A:G,1,FALSE)),"Produto não cadastrado",VLOOKUP(A1732,'Cadastro-Estoque'!A:G,4,FALSE)))</f>
        <v/>
      </c>
      <c r="G1732" s="2" t="str">
        <f>IF(ISBLANK(A1732),"",IF(ISERROR(VLOOKUP(A1732,'Cadastro-Estoque'!A:G,1,FALSE)),"Produto não cadastrado",VLOOKUP(A1732,'Cadastro-Estoque'!A:G,2,FALSE)))</f>
        <v/>
      </c>
      <c r="H1732" s="2" t="str">
        <f>IF(ISERROR(VLOOKUP(A1732,'Cadastro-Estoque'!A:G,1,FALSE)),"",VLOOKUP(A1732,'Cadastro-Estoque'!A:G,3,FALSE))</f>
        <v/>
      </c>
      <c r="I1732" s="209" t="str">
        <f>IF(A1732="","",INDEX(Boletim!F1741:F1850,IFERROR(MATCH(Saidas!A1732,'Cadastro-Estoque'!A1740:A1849,0)," ")))</f>
        <v/>
      </c>
    </row>
    <row r="1733" spans="5:9" ht="18.75" customHeight="1" x14ac:dyDescent="0.25">
      <c r="E1733" s="2" t="str">
        <f t="shared" si="30"/>
        <v/>
      </c>
      <c r="F1733" s="2" t="str">
        <f>IF(ISBLANK(A1733),"",IF(ISERROR(VLOOKUP(A1733,'Cadastro-Estoque'!A:G,1,FALSE)),"Produto não cadastrado",VLOOKUP(A1733,'Cadastro-Estoque'!A:G,4,FALSE)))</f>
        <v/>
      </c>
      <c r="G1733" s="2" t="str">
        <f>IF(ISBLANK(A1733),"",IF(ISERROR(VLOOKUP(A1733,'Cadastro-Estoque'!A:G,1,FALSE)),"Produto não cadastrado",VLOOKUP(A1733,'Cadastro-Estoque'!A:G,2,FALSE)))</f>
        <v/>
      </c>
      <c r="H1733" s="2" t="str">
        <f>IF(ISERROR(VLOOKUP(A1733,'Cadastro-Estoque'!A:G,1,FALSE)),"",VLOOKUP(A1733,'Cadastro-Estoque'!A:G,3,FALSE))</f>
        <v/>
      </c>
      <c r="I1733" s="209" t="str">
        <f>IF(A1733="","",INDEX(Boletim!F1742:F1851,IFERROR(MATCH(Saidas!A1733,'Cadastro-Estoque'!A1741:A1850,0)," ")))</f>
        <v/>
      </c>
    </row>
    <row r="1734" spans="5:9" ht="18.75" customHeight="1" x14ac:dyDescent="0.25">
      <c r="E1734" s="2" t="str">
        <f t="shared" si="30"/>
        <v/>
      </c>
      <c r="F1734" s="2" t="str">
        <f>IF(ISBLANK(A1734),"",IF(ISERROR(VLOOKUP(A1734,'Cadastro-Estoque'!A:G,1,FALSE)),"Produto não cadastrado",VLOOKUP(A1734,'Cadastro-Estoque'!A:G,4,FALSE)))</f>
        <v/>
      </c>
      <c r="G1734" s="2" t="str">
        <f>IF(ISBLANK(A1734),"",IF(ISERROR(VLOOKUP(A1734,'Cadastro-Estoque'!A:G,1,FALSE)),"Produto não cadastrado",VLOOKUP(A1734,'Cadastro-Estoque'!A:G,2,FALSE)))</f>
        <v/>
      </c>
      <c r="H1734" s="2" t="str">
        <f>IF(ISERROR(VLOOKUP(A1734,'Cadastro-Estoque'!A:G,1,FALSE)),"",VLOOKUP(A1734,'Cadastro-Estoque'!A:G,3,FALSE))</f>
        <v/>
      </c>
      <c r="I1734" s="209" t="str">
        <f>IF(A1734="","",INDEX(Boletim!F1743:F1852,IFERROR(MATCH(Saidas!A1734,'Cadastro-Estoque'!A1742:A1851,0)," ")))</f>
        <v/>
      </c>
    </row>
    <row r="1735" spans="5:9" ht="18.75" customHeight="1" x14ac:dyDescent="0.25">
      <c r="E1735" s="2" t="str">
        <f t="shared" si="30"/>
        <v/>
      </c>
      <c r="F1735" s="2" t="str">
        <f>IF(ISBLANK(A1735),"",IF(ISERROR(VLOOKUP(A1735,'Cadastro-Estoque'!A:G,1,FALSE)),"Produto não cadastrado",VLOOKUP(A1735,'Cadastro-Estoque'!A:G,4,FALSE)))</f>
        <v/>
      </c>
      <c r="G1735" s="2" t="str">
        <f>IF(ISBLANK(A1735),"",IF(ISERROR(VLOOKUP(A1735,'Cadastro-Estoque'!A:G,1,FALSE)),"Produto não cadastrado",VLOOKUP(A1735,'Cadastro-Estoque'!A:G,2,FALSE)))</f>
        <v/>
      </c>
      <c r="H1735" s="2" t="str">
        <f>IF(ISERROR(VLOOKUP(A1735,'Cadastro-Estoque'!A:G,1,FALSE)),"",VLOOKUP(A1735,'Cadastro-Estoque'!A:G,3,FALSE))</f>
        <v/>
      </c>
      <c r="I1735" s="209" t="str">
        <f>IF(A1735="","",INDEX(Boletim!F1744:F1853,IFERROR(MATCH(Saidas!A1735,'Cadastro-Estoque'!A1743:A1852,0)," ")))</f>
        <v/>
      </c>
    </row>
    <row r="1736" spans="5:9" ht="18.75" customHeight="1" x14ac:dyDescent="0.25">
      <c r="E1736" s="2" t="str">
        <f t="shared" si="30"/>
        <v/>
      </c>
      <c r="F1736" s="2" t="str">
        <f>IF(ISBLANK(A1736),"",IF(ISERROR(VLOOKUP(A1736,'Cadastro-Estoque'!A:G,1,FALSE)),"Produto não cadastrado",VLOOKUP(A1736,'Cadastro-Estoque'!A:G,4,FALSE)))</f>
        <v/>
      </c>
      <c r="G1736" s="2" t="str">
        <f>IF(ISBLANK(A1736),"",IF(ISERROR(VLOOKUP(A1736,'Cadastro-Estoque'!A:G,1,FALSE)),"Produto não cadastrado",VLOOKUP(A1736,'Cadastro-Estoque'!A:G,2,FALSE)))</f>
        <v/>
      </c>
      <c r="H1736" s="2" t="str">
        <f>IF(ISERROR(VLOOKUP(A1736,'Cadastro-Estoque'!A:G,1,FALSE)),"",VLOOKUP(A1736,'Cadastro-Estoque'!A:G,3,FALSE))</f>
        <v/>
      </c>
      <c r="I1736" s="209" t="str">
        <f>IF(A1736="","",INDEX(Boletim!F1745:F1854,IFERROR(MATCH(Saidas!A1736,'Cadastro-Estoque'!A1744:A1853,0)," ")))</f>
        <v/>
      </c>
    </row>
    <row r="1737" spans="5:9" ht="18.75" customHeight="1" x14ac:dyDescent="0.25">
      <c r="E1737" s="2" t="str">
        <f t="shared" si="30"/>
        <v/>
      </c>
      <c r="F1737" s="2" t="str">
        <f>IF(ISBLANK(A1737),"",IF(ISERROR(VLOOKUP(A1737,'Cadastro-Estoque'!A:G,1,FALSE)),"Produto não cadastrado",VLOOKUP(A1737,'Cadastro-Estoque'!A:G,4,FALSE)))</f>
        <v/>
      </c>
      <c r="G1737" s="2" t="str">
        <f>IF(ISBLANK(A1737),"",IF(ISERROR(VLOOKUP(A1737,'Cadastro-Estoque'!A:G,1,FALSE)),"Produto não cadastrado",VLOOKUP(A1737,'Cadastro-Estoque'!A:G,2,FALSE)))</f>
        <v/>
      </c>
      <c r="H1737" s="2" t="str">
        <f>IF(ISERROR(VLOOKUP(A1737,'Cadastro-Estoque'!A:G,1,FALSE)),"",VLOOKUP(A1737,'Cadastro-Estoque'!A:G,3,FALSE))</f>
        <v/>
      </c>
      <c r="I1737" s="209" t="str">
        <f>IF(A1737="","",INDEX(Boletim!F1746:F1855,IFERROR(MATCH(Saidas!A1737,'Cadastro-Estoque'!A1745:A1854,0)," ")))</f>
        <v/>
      </c>
    </row>
    <row r="1738" spans="5:9" ht="18.75" customHeight="1" x14ac:dyDescent="0.25">
      <c r="E1738" s="2" t="str">
        <f t="shared" si="30"/>
        <v/>
      </c>
      <c r="F1738" s="2" t="str">
        <f>IF(ISBLANK(A1738),"",IF(ISERROR(VLOOKUP(A1738,'Cadastro-Estoque'!A:G,1,FALSE)),"Produto não cadastrado",VLOOKUP(A1738,'Cadastro-Estoque'!A:G,4,FALSE)))</f>
        <v/>
      </c>
      <c r="G1738" s="2" t="str">
        <f>IF(ISBLANK(A1738),"",IF(ISERROR(VLOOKUP(A1738,'Cadastro-Estoque'!A:G,1,FALSE)),"Produto não cadastrado",VLOOKUP(A1738,'Cadastro-Estoque'!A:G,2,FALSE)))</f>
        <v/>
      </c>
      <c r="H1738" s="2" t="str">
        <f>IF(ISERROR(VLOOKUP(A1738,'Cadastro-Estoque'!A:G,1,FALSE)),"",VLOOKUP(A1738,'Cadastro-Estoque'!A:G,3,FALSE))</f>
        <v/>
      </c>
      <c r="I1738" s="209" t="str">
        <f>IF(A1738="","",INDEX(Boletim!F1747:F1856,IFERROR(MATCH(Saidas!A1738,'Cadastro-Estoque'!A1746:A1855,0)," ")))</f>
        <v/>
      </c>
    </row>
    <row r="1739" spans="5:9" ht="18.75" customHeight="1" x14ac:dyDescent="0.25">
      <c r="E1739" s="2" t="str">
        <f t="shared" si="30"/>
        <v/>
      </c>
      <c r="F1739" s="2" t="str">
        <f>IF(ISBLANK(A1739),"",IF(ISERROR(VLOOKUP(A1739,'Cadastro-Estoque'!A:G,1,FALSE)),"Produto não cadastrado",VLOOKUP(A1739,'Cadastro-Estoque'!A:G,4,FALSE)))</f>
        <v/>
      </c>
      <c r="G1739" s="2" t="str">
        <f>IF(ISBLANK(A1739),"",IF(ISERROR(VLOOKUP(A1739,'Cadastro-Estoque'!A:G,1,FALSE)),"Produto não cadastrado",VLOOKUP(A1739,'Cadastro-Estoque'!A:G,2,FALSE)))</f>
        <v/>
      </c>
      <c r="H1739" s="2" t="str">
        <f>IF(ISERROR(VLOOKUP(A1739,'Cadastro-Estoque'!A:G,1,FALSE)),"",VLOOKUP(A1739,'Cadastro-Estoque'!A:G,3,FALSE))</f>
        <v/>
      </c>
      <c r="I1739" s="209" t="str">
        <f>IF(A1739="","",INDEX(Boletim!F1748:F1857,IFERROR(MATCH(Saidas!A1739,'Cadastro-Estoque'!A1747:A1856,0)," ")))</f>
        <v/>
      </c>
    </row>
    <row r="1740" spans="5:9" ht="18.75" customHeight="1" x14ac:dyDescent="0.25">
      <c r="E1740" s="2" t="str">
        <f t="shared" si="30"/>
        <v/>
      </c>
      <c r="F1740" s="2" t="str">
        <f>IF(ISBLANK(A1740),"",IF(ISERROR(VLOOKUP(A1740,'Cadastro-Estoque'!A:G,1,FALSE)),"Produto não cadastrado",VLOOKUP(A1740,'Cadastro-Estoque'!A:G,4,FALSE)))</f>
        <v/>
      </c>
      <c r="G1740" s="2" t="str">
        <f>IF(ISBLANK(A1740),"",IF(ISERROR(VLOOKUP(A1740,'Cadastro-Estoque'!A:G,1,FALSE)),"Produto não cadastrado",VLOOKUP(A1740,'Cadastro-Estoque'!A:G,2,FALSE)))</f>
        <v/>
      </c>
      <c r="H1740" s="2" t="str">
        <f>IF(ISERROR(VLOOKUP(A1740,'Cadastro-Estoque'!A:G,1,FALSE)),"",VLOOKUP(A1740,'Cadastro-Estoque'!A:G,3,FALSE))</f>
        <v/>
      </c>
      <c r="I1740" s="209" t="str">
        <f>IF(A1740="","",INDEX(Boletim!F1749:F1858,IFERROR(MATCH(Saidas!A1740,'Cadastro-Estoque'!A1748:A1857,0)," ")))</f>
        <v/>
      </c>
    </row>
    <row r="1741" spans="5:9" ht="18.75" customHeight="1" x14ac:dyDescent="0.25">
      <c r="E1741" s="2" t="str">
        <f t="shared" si="30"/>
        <v/>
      </c>
      <c r="F1741" s="2" t="str">
        <f>IF(ISBLANK(A1741),"",IF(ISERROR(VLOOKUP(A1741,'Cadastro-Estoque'!A:G,1,FALSE)),"Produto não cadastrado",VLOOKUP(A1741,'Cadastro-Estoque'!A:G,4,FALSE)))</f>
        <v/>
      </c>
      <c r="G1741" s="2" t="str">
        <f>IF(ISBLANK(A1741),"",IF(ISERROR(VLOOKUP(A1741,'Cadastro-Estoque'!A:G,1,FALSE)),"Produto não cadastrado",VLOOKUP(A1741,'Cadastro-Estoque'!A:G,2,FALSE)))</f>
        <v/>
      </c>
      <c r="H1741" s="2" t="str">
        <f>IF(ISERROR(VLOOKUP(A1741,'Cadastro-Estoque'!A:G,1,FALSE)),"",VLOOKUP(A1741,'Cadastro-Estoque'!A:G,3,FALSE))</f>
        <v/>
      </c>
      <c r="I1741" s="209" t="str">
        <f>IF(A1741="","",INDEX(Boletim!F1750:F1859,IFERROR(MATCH(Saidas!A1741,'Cadastro-Estoque'!A1749:A1858,0)," ")))</f>
        <v/>
      </c>
    </row>
    <row r="1742" spans="5:9" ht="18.75" customHeight="1" x14ac:dyDescent="0.25">
      <c r="E1742" s="2" t="str">
        <f t="shared" si="30"/>
        <v/>
      </c>
      <c r="F1742" s="2" t="str">
        <f>IF(ISBLANK(A1742),"",IF(ISERROR(VLOOKUP(A1742,'Cadastro-Estoque'!A:G,1,FALSE)),"Produto não cadastrado",VLOOKUP(A1742,'Cadastro-Estoque'!A:G,4,FALSE)))</f>
        <v/>
      </c>
      <c r="G1742" s="2" t="str">
        <f>IF(ISBLANK(A1742),"",IF(ISERROR(VLOOKUP(A1742,'Cadastro-Estoque'!A:G,1,FALSE)),"Produto não cadastrado",VLOOKUP(A1742,'Cadastro-Estoque'!A:G,2,FALSE)))</f>
        <v/>
      </c>
      <c r="H1742" s="2" t="str">
        <f>IF(ISERROR(VLOOKUP(A1742,'Cadastro-Estoque'!A:G,1,FALSE)),"",VLOOKUP(A1742,'Cadastro-Estoque'!A:G,3,FALSE))</f>
        <v/>
      </c>
      <c r="I1742" s="209" t="str">
        <f>IF(A1742="","",INDEX(Boletim!F1751:F1860,IFERROR(MATCH(Saidas!A1742,'Cadastro-Estoque'!A1750:A1859,0)," ")))</f>
        <v/>
      </c>
    </row>
    <row r="1743" spans="5:9" ht="18.75" customHeight="1" x14ac:dyDescent="0.25">
      <c r="E1743" s="2" t="str">
        <f t="shared" si="30"/>
        <v/>
      </c>
      <c r="F1743" s="2" t="str">
        <f>IF(ISBLANK(A1743),"",IF(ISERROR(VLOOKUP(A1743,'Cadastro-Estoque'!A:G,1,FALSE)),"Produto não cadastrado",VLOOKUP(A1743,'Cadastro-Estoque'!A:G,4,FALSE)))</f>
        <v/>
      </c>
      <c r="G1743" s="2" t="str">
        <f>IF(ISBLANK(A1743),"",IF(ISERROR(VLOOKUP(A1743,'Cadastro-Estoque'!A:G,1,FALSE)),"Produto não cadastrado",VLOOKUP(A1743,'Cadastro-Estoque'!A:G,2,FALSE)))</f>
        <v/>
      </c>
      <c r="H1743" s="2" t="str">
        <f>IF(ISERROR(VLOOKUP(A1743,'Cadastro-Estoque'!A:G,1,FALSE)),"",VLOOKUP(A1743,'Cadastro-Estoque'!A:G,3,FALSE))</f>
        <v/>
      </c>
      <c r="I1743" s="209" t="str">
        <f>IF(A1743="","",INDEX(Boletim!F1752:F1861,IFERROR(MATCH(Saidas!A1743,'Cadastro-Estoque'!A1751:A1860,0)," ")))</f>
        <v/>
      </c>
    </row>
    <row r="1744" spans="5:9" ht="18.75" customHeight="1" x14ac:dyDescent="0.25">
      <c r="E1744" s="2" t="str">
        <f t="shared" si="30"/>
        <v/>
      </c>
      <c r="F1744" s="2" t="str">
        <f>IF(ISBLANK(A1744),"",IF(ISERROR(VLOOKUP(A1744,'Cadastro-Estoque'!A:G,1,FALSE)),"Produto não cadastrado",VLOOKUP(A1744,'Cadastro-Estoque'!A:G,4,FALSE)))</f>
        <v/>
      </c>
      <c r="G1744" s="2" t="str">
        <f>IF(ISBLANK(A1744),"",IF(ISERROR(VLOOKUP(A1744,'Cadastro-Estoque'!A:G,1,FALSE)),"Produto não cadastrado",VLOOKUP(A1744,'Cadastro-Estoque'!A:G,2,FALSE)))</f>
        <v/>
      </c>
      <c r="H1744" s="2" t="str">
        <f>IF(ISERROR(VLOOKUP(A1744,'Cadastro-Estoque'!A:G,1,FALSE)),"",VLOOKUP(A1744,'Cadastro-Estoque'!A:G,3,FALSE))</f>
        <v/>
      </c>
      <c r="I1744" s="209" t="str">
        <f>IF(A1744="","",INDEX(Boletim!F1753:F1862,IFERROR(MATCH(Saidas!A1744,'Cadastro-Estoque'!A1752:A1861,0)," ")))</f>
        <v/>
      </c>
    </row>
    <row r="1745" spans="5:9" ht="18.75" customHeight="1" x14ac:dyDescent="0.25">
      <c r="E1745" s="2" t="str">
        <f t="shared" si="30"/>
        <v/>
      </c>
      <c r="F1745" s="2" t="str">
        <f>IF(ISBLANK(A1745),"",IF(ISERROR(VLOOKUP(A1745,'Cadastro-Estoque'!A:G,1,FALSE)),"Produto não cadastrado",VLOOKUP(A1745,'Cadastro-Estoque'!A:G,4,FALSE)))</f>
        <v/>
      </c>
      <c r="G1745" s="2" t="str">
        <f>IF(ISBLANK(A1745),"",IF(ISERROR(VLOOKUP(A1745,'Cadastro-Estoque'!A:G,1,FALSE)),"Produto não cadastrado",VLOOKUP(A1745,'Cadastro-Estoque'!A:G,2,FALSE)))</f>
        <v/>
      </c>
      <c r="H1745" s="2" t="str">
        <f>IF(ISERROR(VLOOKUP(A1745,'Cadastro-Estoque'!A:G,1,FALSE)),"",VLOOKUP(A1745,'Cadastro-Estoque'!A:G,3,FALSE))</f>
        <v/>
      </c>
      <c r="I1745" s="209" t="str">
        <f>IF(A1745="","",INDEX(Boletim!F1754:F1863,IFERROR(MATCH(Saidas!A1745,'Cadastro-Estoque'!A1753:A1862,0)," ")))</f>
        <v/>
      </c>
    </row>
    <row r="1746" spans="5:9" ht="18.75" customHeight="1" x14ac:dyDescent="0.25">
      <c r="E1746" s="2" t="str">
        <f t="shared" si="30"/>
        <v/>
      </c>
      <c r="F1746" s="2" t="str">
        <f>IF(ISBLANK(A1746),"",IF(ISERROR(VLOOKUP(A1746,'Cadastro-Estoque'!A:G,1,FALSE)),"Produto não cadastrado",VLOOKUP(A1746,'Cadastro-Estoque'!A:G,4,FALSE)))</f>
        <v/>
      </c>
      <c r="G1746" s="2" t="str">
        <f>IF(ISBLANK(A1746),"",IF(ISERROR(VLOOKUP(A1746,'Cadastro-Estoque'!A:G,1,FALSE)),"Produto não cadastrado",VLOOKUP(A1746,'Cadastro-Estoque'!A:G,2,FALSE)))</f>
        <v/>
      </c>
      <c r="H1746" s="2" t="str">
        <f>IF(ISERROR(VLOOKUP(A1746,'Cadastro-Estoque'!A:G,1,FALSE)),"",VLOOKUP(A1746,'Cadastro-Estoque'!A:G,3,FALSE))</f>
        <v/>
      </c>
      <c r="I1746" s="209" t="str">
        <f>IF(A1746="","",INDEX(Boletim!F1755:F1864,IFERROR(MATCH(Saidas!A1746,'Cadastro-Estoque'!A1754:A1863,0)," ")))</f>
        <v/>
      </c>
    </row>
    <row r="1747" spans="5:9" ht="18.75" customHeight="1" x14ac:dyDescent="0.25">
      <c r="E1747" s="2" t="str">
        <f t="shared" si="30"/>
        <v/>
      </c>
      <c r="F1747" s="2" t="str">
        <f>IF(ISBLANK(A1747),"",IF(ISERROR(VLOOKUP(A1747,'Cadastro-Estoque'!A:G,1,FALSE)),"Produto não cadastrado",VLOOKUP(A1747,'Cadastro-Estoque'!A:G,4,FALSE)))</f>
        <v/>
      </c>
      <c r="G1747" s="2" t="str">
        <f>IF(ISBLANK(A1747),"",IF(ISERROR(VLOOKUP(A1747,'Cadastro-Estoque'!A:G,1,FALSE)),"Produto não cadastrado",VLOOKUP(A1747,'Cadastro-Estoque'!A:G,2,FALSE)))</f>
        <v/>
      </c>
      <c r="H1747" s="2" t="str">
        <f>IF(ISERROR(VLOOKUP(A1747,'Cadastro-Estoque'!A:G,1,FALSE)),"",VLOOKUP(A1747,'Cadastro-Estoque'!A:G,3,FALSE))</f>
        <v/>
      </c>
      <c r="I1747" s="209" t="str">
        <f>IF(A1747="","",INDEX(Boletim!F1756:F1865,IFERROR(MATCH(Saidas!A1747,'Cadastro-Estoque'!A1755:A1864,0)," ")))</f>
        <v/>
      </c>
    </row>
    <row r="1748" spans="5:9" ht="18.75" customHeight="1" x14ac:dyDescent="0.25">
      <c r="E1748" s="2" t="str">
        <f t="shared" si="30"/>
        <v/>
      </c>
      <c r="F1748" s="2" t="str">
        <f>IF(ISBLANK(A1748),"",IF(ISERROR(VLOOKUP(A1748,'Cadastro-Estoque'!A:G,1,FALSE)),"Produto não cadastrado",VLOOKUP(A1748,'Cadastro-Estoque'!A:G,4,FALSE)))</f>
        <v/>
      </c>
      <c r="G1748" s="2" t="str">
        <f>IF(ISBLANK(A1748),"",IF(ISERROR(VLOOKUP(A1748,'Cadastro-Estoque'!A:G,1,FALSE)),"Produto não cadastrado",VLOOKUP(A1748,'Cadastro-Estoque'!A:G,2,FALSE)))</f>
        <v/>
      </c>
      <c r="H1748" s="2" t="str">
        <f>IF(ISERROR(VLOOKUP(A1748,'Cadastro-Estoque'!A:G,1,FALSE)),"",VLOOKUP(A1748,'Cadastro-Estoque'!A:G,3,FALSE))</f>
        <v/>
      </c>
      <c r="I1748" s="209" t="str">
        <f>IF(A1748="","",INDEX(Boletim!F1757:F1866,IFERROR(MATCH(Saidas!A1748,'Cadastro-Estoque'!A1756:A1865,0)," ")))</f>
        <v/>
      </c>
    </row>
    <row r="1749" spans="5:9" ht="18.75" customHeight="1" x14ac:dyDescent="0.25">
      <c r="E1749" s="2" t="str">
        <f t="shared" si="30"/>
        <v/>
      </c>
      <c r="F1749" s="2" t="str">
        <f>IF(ISBLANK(A1749),"",IF(ISERROR(VLOOKUP(A1749,'Cadastro-Estoque'!A:G,1,FALSE)),"Produto não cadastrado",VLOOKUP(A1749,'Cadastro-Estoque'!A:G,4,FALSE)))</f>
        <v/>
      </c>
      <c r="G1749" s="2" t="str">
        <f>IF(ISBLANK(A1749),"",IF(ISERROR(VLOOKUP(A1749,'Cadastro-Estoque'!A:G,1,FALSE)),"Produto não cadastrado",VLOOKUP(A1749,'Cadastro-Estoque'!A:G,2,FALSE)))</f>
        <v/>
      </c>
      <c r="H1749" s="2" t="str">
        <f>IF(ISERROR(VLOOKUP(A1749,'Cadastro-Estoque'!A:G,1,FALSE)),"",VLOOKUP(A1749,'Cadastro-Estoque'!A:G,3,FALSE))</f>
        <v/>
      </c>
      <c r="I1749" s="209" t="str">
        <f>IF(A1749="","",INDEX(Boletim!F1758:F1867,IFERROR(MATCH(Saidas!A1749,'Cadastro-Estoque'!A1757:A1866,0)," ")))</f>
        <v/>
      </c>
    </row>
    <row r="1750" spans="5:9" ht="18.75" customHeight="1" x14ac:dyDescent="0.25">
      <c r="E1750" s="2" t="str">
        <f t="shared" si="30"/>
        <v/>
      </c>
      <c r="F1750" s="2" t="str">
        <f>IF(ISBLANK(A1750),"",IF(ISERROR(VLOOKUP(A1750,'Cadastro-Estoque'!A:G,1,FALSE)),"Produto não cadastrado",VLOOKUP(A1750,'Cadastro-Estoque'!A:G,4,FALSE)))</f>
        <v/>
      </c>
      <c r="G1750" s="2" t="str">
        <f>IF(ISBLANK(A1750),"",IF(ISERROR(VLOOKUP(A1750,'Cadastro-Estoque'!A:G,1,FALSE)),"Produto não cadastrado",VLOOKUP(A1750,'Cadastro-Estoque'!A:G,2,FALSE)))</f>
        <v/>
      </c>
      <c r="H1750" s="2" t="str">
        <f>IF(ISERROR(VLOOKUP(A1750,'Cadastro-Estoque'!A:G,1,FALSE)),"",VLOOKUP(A1750,'Cadastro-Estoque'!A:G,3,FALSE))</f>
        <v/>
      </c>
      <c r="I1750" s="209" t="str">
        <f>IF(A1750="","",INDEX(Boletim!F1759:F1868,IFERROR(MATCH(Saidas!A1750,'Cadastro-Estoque'!A1758:A1867,0)," ")))</f>
        <v/>
      </c>
    </row>
    <row r="1751" spans="5:9" ht="18.75" customHeight="1" x14ac:dyDescent="0.25">
      <c r="E1751" s="2" t="str">
        <f t="shared" si="30"/>
        <v/>
      </c>
      <c r="F1751" s="2" t="str">
        <f>IF(ISBLANK(A1751),"",IF(ISERROR(VLOOKUP(A1751,'Cadastro-Estoque'!A:G,1,FALSE)),"Produto não cadastrado",VLOOKUP(A1751,'Cadastro-Estoque'!A:G,4,FALSE)))</f>
        <v/>
      </c>
      <c r="G1751" s="2" t="str">
        <f>IF(ISBLANK(A1751),"",IF(ISERROR(VLOOKUP(A1751,'Cadastro-Estoque'!A:G,1,FALSE)),"Produto não cadastrado",VLOOKUP(A1751,'Cadastro-Estoque'!A:G,2,FALSE)))</f>
        <v/>
      </c>
      <c r="H1751" s="2" t="str">
        <f>IF(ISERROR(VLOOKUP(A1751,'Cadastro-Estoque'!A:G,1,FALSE)),"",VLOOKUP(A1751,'Cadastro-Estoque'!A:G,3,FALSE))</f>
        <v/>
      </c>
      <c r="I1751" s="209" t="str">
        <f>IF(A1751="","",INDEX(Boletim!F1760:F1869,IFERROR(MATCH(Saidas!A1751,'Cadastro-Estoque'!A1759:A1868,0)," ")))</f>
        <v/>
      </c>
    </row>
    <row r="1752" spans="5:9" ht="18.75" customHeight="1" x14ac:dyDescent="0.25">
      <c r="E1752" s="2" t="str">
        <f t="shared" si="30"/>
        <v/>
      </c>
      <c r="F1752" s="2" t="str">
        <f>IF(ISBLANK(A1752),"",IF(ISERROR(VLOOKUP(A1752,'Cadastro-Estoque'!A:G,1,FALSE)),"Produto não cadastrado",VLOOKUP(A1752,'Cadastro-Estoque'!A:G,4,FALSE)))</f>
        <v/>
      </c>
      <c r="G1752" s="2" t="str">
        <f>IF(ISBLANK(A1752),"",IF(ISERROR(VLOOKUP(A1752,'Cadastro-Estoque'!A:G,1,FALSE)),"Produto não cadastrado",VLOOKUP(A1752,'Cadastro-Estoque'!A:G,2,FALSE)))</f>
        <v/>
      </c>
      <c r="H1752" s="2" t="str">
        <f>IF(ISERROR(VLOOKUP(A1752,'Cadastro-Estoque'!A:G,1,FALSE)),"",VLOOKUP(A1752,'Cadastro-Estoque'!A:G,3,FALSE))</f>
        <v/>
      </c>
      <c r="I1752" s="209" t="str">
        <f>IF(A1752="","",INDEX(Boletim!F1761:F1870,IFERROR(MATCH(Saidas!A1752,'Cadastro-Estoque'!A1760:A1869,0)," ")))</f>
        <v/>
      </c>
    </row>
    <row r="1753" spans="5:9" ht="18.75" customHeight="1" x14ac:dyDescent="0.25">
      <c r="E1753" s="2" t="str">
        <f t="shared" si="30"/>
        <v/>
      </c>
      <c r="F1753" s="2" t="str">
        <f>IF(ISBLANK(A1753),"",IF(ISERROR(VLOOKUP(A1753,'Cadastro-Estoque'!A:G,1,FALSE)),"Produto não cadastrado",VLOOKUP(A1753,'Cadastro-Estoque'!A:G,4,FALSE)))</f>
        <v/>
      </c>
      <c r="G1753" s="2" t="str">
        <f>IF(ISBLANK(A1753),"",IF(ISERROR(VLOOKUP(A1753,'Cadastro-Estoque'!A:G,1,FALSE)),"Produto não cadastrado",VLOOKUP(A1753,'Cadastro-Estoque'!A:G,2,FALSE)))</f>
        <v/>
      </c>
      <c r="H1753" s="2" t="str">
        <f>IF(ISERROR(VLOOKUP(A1753,'Cadastro-Estoque'!A:G,1,FALSE)),"",VLOOKUP(A1753,'Cadastro-Estoque'!A:G,3,FALSE))</f>
        <v/>
      </c>
      <c r="I1753" s="209" t="str">
        <f>IF(A1753="","",INDEX(Boletim!F1762:F1871,IFERROR(MATCH(Saidas!A1753,'Cadastro-Estoque'!A1761:A1870,0)," ")))</f>
        <v/>
      </c>
    </row>
    <row r="1754" spans="5:9" ht="18.75" customHeight="1" x14ac:dyDescent="0.25">
      <c r="E1754" s="2" t="str">
        <f t="shared" si="30"/>
        <v/>
      </c>
      <c r="F1754" s="2" t="str">
        <f>IF(ISBLANK(A1754),"",IF(ISERROR(VLOOKUP(A1754,'Cadastro-Estoque'!A:G,1,FALSE)),"Produto não cadastrado",VLOOKUP(A1754,'Cadastro-Estoque'!A:G,4,FALSE)))</f>
        <v/>
      </c>
      <c r="G1754" s="2" t="str">
        <f>IF(ISBLANK(A1754),"",IF(ISERROR(VLOOKUP(A1754,'Cadastro-Estoque'!A:G,1,FALSE)),"Produto não cadastrado",VLOOKUP(A1754,'Cadastro-Estoque'!A:G,2,FALSE)))</f>
        <v/>
      </c>
      <c r="H1754" s="2" t="str">
        <f>IF(ISERROR(VLOOKUP(A1754,'Cadastro-Estoque'!A:G,1,FALSE)),"",VLOOKUP(A1754,'Cadastro-Estoque'!A:G,3,FALSE))</f>
        <v/>
      </c>
      <c r="I1754" s="209" t="str">
        <f>IF(A1754="","",INDEX(Boletim!F1763:F1872,IFERROR(MATCH(Saidas!A1754,'Cadastro-Estoque'!A1762:A1871,0)," ")))</f>
        <v/>
      </c>
    </row>
    <row r="1755" spans="5:9" ht="18.75" customHeight="1" x14ac:dyDescent="0.25">
      <c r="E1755" s="2" t="str">
        <f t="shared" si="30"/>
        <v/>
      </c>
      <c r="F1755" s="2" t="str">
        <f>IF(ISBLANK(A1755),"",IF(ISERROR(VLOOKUP(A1755,'Cadastro-Estoque'!A:G,1,FALSE)),"Produto não cadastrado",VLOOKUP(A1755,'Cadastro-Estoque'!A:G,4,FALSE)))</f>
        <v/>
      </c>
      <c r="G1755" s="2" t="str">
        <f>IF(ISBLANK(A1755),"",IF(ISERROR(VLOOKUP(A1755,'Cadastro-Estoque'!A:G,1,FALSE)),"Produto não cadastrado",VLOOKUP(A1755,'Cadastro-Estoque'!A:G,2,FALSE)))</f>
        <v/>
      </c>
      <c r="H1755" s="2" t="str">
        <f>IF(ISERROR(VLOOKUP(A1755,'Cadastro-Estoque'!A:G,1,FALSE)),"",VLOOKUP(A1755,'Cadastro-Estoque'!A:G,3,FALSE))</f>
        <v/>
      </c>
      <c r="I1755" s="209" t="str">
        <f>IF(A1755="","",INDEX(Boletim!F1764:F1873,IFERROR(MATCH(Saidas!A1755,'Cadastro-Estoque'!A1763:A1872,0)," ")))</f>
        <v/>
      </c>
    </row>
    <row r="1756" spans="5:9" ht="18.75" customHeight="1" x14ac:dyDescent="0.25">
      <c r="E1756" s="2" t="str">
        <f t="shared" si="30"/>
        <v/>
      </c>
      <c r="F1756" s="2" t="str">
        <f>IF(ISBLANK(A1756),"",IF(ISERROR(VLOOKUP(A1756,'Cadastro-Estoque'!A:G,1,FALSE)),"Produto não cadastrado",VLOOKUP(A1756,'Cadastro-Estoque'!A:G,4,FALSE)))</f>
        <v/>
      </c>
      <c r="G1756" s="2" t="str">
        <f>IF(ISBLANK(A1756),"",IF(ISERROR(VLOOKUP(A1756,'Cadastro-Estoque'!A:G,1,FALSE)),"Produto não cadastrado",VLOOKUP(A1756,'Cadastro-Estoque'!A:G,2,FALSE)))</f>
        <v/>
      </c>
      <c r="H1756" s="2" t="str">
        <f>IF(ISERROR(VLOOKUP(A1756,'Cadastro-Estoque'!A:G,1,FALSE)),"",VLOOKUP(A1756,'Cadastro-Estoque'!A:G,3,FALSE))</f>
        <v/>
      </c>
      <c r="I1756" s="209" t="str">
        <f>IF(A1756="","",INDEX(Boletim!F1765:F1874,IFERROR(MATCH(Saidas!A1756,'Cadastro-Estoque'!A1764:A1873,0)," ")))</f>
        <v/>
      </c>
    </row>
    <row r="1757" spans="5:9" ht="18.75" customHeight="1" x14ac:dyDescent="0.25">
      <c r="E1757" s="2" t="str">
        <f t="shared" si="30"/>
        <v/>
      </c>
      <c r="F1757" s="2" t="str">
        <f>IF(ISBLANK(A1757),"",IF(ISERROR(VLOOKUP(A1757,'Cadastro-Estoque'!A:G,1,FALSE)),"Produto não cadastrado",VLOOKUP(A1757,'Cadastro-Estoque'!A:G,4,FALSE)))</f>
        <v/>
      </c>
      <c r="G1757" s="2" t="str">
        <f>IF(ISBLANK(A1757),"",IF(ISERROR(VLOOKUP(A1757,'Cadastro-Estoque'!A:G,1,FALSE)),"Produto não cadastrado",VLOOKUP(A1757,'Cadastro-Estoque'!A:G,2,FALSE)))</f>
        <v/>
      </c>
      <c r="H1757" s="2" t="str">
        <f>IF(ISERROR(VLOOKUP(A1757,'Cadastro-Estoque'!A:G,1,FALSE)),"",VLOOKUP(A1757,'Cadastro-Estoque'!A:G,3,FALSE))</f>
        <v/>
      </c>
      <c r="I1757" s="209" t="str">
        <f>IF(A1757="","",INDEX(Boletim!F1766:F1875,IFERROR(MATCH(Saidas!A1757,'Cadastro-Estoque'!A1765:A1874,0)," ")))</f>
        <v/>
      </c>
    </row>
    <row r="1758" spans="5:9" ht="18.75" customHeight="1" x14ac:dyDescent="0.25">
      <c r="E1758" s="2" t="str">
        <f t="shared" si="30"/>
        <v/>
      </c>
      <c r="F1758" s="2" t="str">
        <f>IF(ISBLANK(A1758),"",IF(ISERROR(VLOOKUP(A1758,'Cadastro-Estoque'!A:G,1,FALSE)),"Produto não cadastrado",VLOOKUP(A1758,'Cadastro-Estoque'!A:G,4,FALSE)))</f>
        <v/>
      </c>
      <c r="G1758" s="2" t="str">
        <f>IF(ISBLANK(A1758),"",IF(ISERROR(VLOOKUP(A1758,'Cadastro-Estoque'!A:G,1,FALSE)),"Produto não cadastrado",VLOOKUP(A1758,'Cadastro-Estoque'!A:G,2,FALSE)))</f>
        <v/>
      </c>
      <c r="H1758" s="2" t="str">
        <f>IF(ISERROR(VLOOKUP(A1758,'Cadastro-Estoque'!A:G,1,FALSE)),"",VLOOKUP(A1758,'Cadastro-Estoque'!A:G,3,FALSE))</f>
        <v/>
      </c>
      <c r="I1758" s="209" t="str">
        <f>IF(A1758="","",INDEX(Boletim!F1767:F1876,IFERROR(MATCH(Saidas!A1758,'Cadastro-Estoque'!A1766:A1875,0)," ")))</f>
        <v/>
      </c>
    </row>
    <row r="1759" spans="5:9" ht="18.75" customHeight="1" x14ac:dyDescent="0.25">
      <c r="E1759" s="2" t="str">
        <f t="shared" si="30"/>
        <v/>
      </c>
      <c r="F1759" s="2" t="str">
        <f>IF(ISBLANK(A1759),"",IF(ISERROR(VLOOKUP(A1759,'Cadastro-Estoque'!A:G,1,FALSE)),"Produto não cadastrado",VLOOKUP(A1759,'Cadastro-Estoque'!A:G,4,FALSE)))</f>
        <v/>
      </c>
      <c r="G1759" s="2" t="str">
        <f>IF(ISBLANK(A1759),"",IF(ISERROR(VLOOKUP(A1759,'Cadastro-Estoque'!A:G,1,FALSE)),"Produto não cadastrado",VLOOKUP(A1759,'Cadastro-Estoque'!A:G,2,FALSE)))</f>
        <v/>
      </c>
      <c r="H1759" s="2" t="str">
        <f>IF(ISERROR(VLOOKUP(A1759,'Cadastro-Estoque'!A:G,1,FALSE)),"",VLOOKUP(A1759,'Cadastro-Estoque'!A:G,3,FALSE))</f>
        <v/>
      </c>
      <c r="I1759" s="209" t="str">
        <f>IF(A1759="","",INDEX(Boletim!F1768:F1877,IFERROR(MATCH(Saidas!A1759,'Cadastro-Estoque'!A1767:A1876,0)," ")))</f>
        <v/>
      </c>
    </row>
    <row r="1760" spans="5:9" ht="18.75" customHeight="1" x14ac:dyDescent="0.25">
      <c r="E1760" s="2" t="str">
        <f t="shared" si="30"/>
        <v/>
      </c>
      <c r="F1760" s="2" t="str">
        <f>IF(ISBLANK(A1760),"",IF(ISERROR(VLOOKUP(A1760,'Cadastro-Estoque'!A:G,1,FALSE)),"Produto não cadastrado",VLOOKUP(A1760,'Cadastro-Estoque'!A:G,4,FALSE)))</f>
        <v/>
      </c>
      <c r="G1760" s="2" t="str">
        <f>IF(ISBLANK(A1760),"",IF(ISERROR(VLOOKUP(A1760,'Cadastro-Estoque'!A:G,1,FALSE)),"Produto não cadastrado",VLOOKUP(A1760,'Cadastro-Estoque'!A:G,2,FALSE)))</f>
        <v/>
      </c>
      <c r="H1760" s="2" t="str">
        <f>IF(ISERROR(VLOOKUP(A1760,'Cadastro-Estoque'!A:G,1,FALSE)),"",VLOOKUP(A1760,'Cadastro-Estoque'!A:G,3,FALSE))</f>
        <v/>
      </c>
      <c r="I1760" s="209" t="str">
        <f>IF(A1760="","",INDEX(Boletim!F1769:F1878,IFERROR(MATCH(Saidas!A1760,'Cadastro-Estoque'!A1768:A1877,0)," ")))</f>
        <v/>
      </c>
    </row>
    <row r="1761" spans="5:9" ht="18.75" customHeight="1" x14ac:dyDescent="0.25">
      <c r="E1761" s="2" t="str">
        <f t="shared" si="30"/>
        <v/>
      </c>
      <c r="F1761" s="2" t="str">
        <f>IF(ISBLANK(A1761),"",IF(ISERROR(VLOOKUP(A1761,'Cadastro-Estoque'!A:G,1,FALSE)),"Produto não cadastrado",VLOOKUP(A1761,'Cadastro-Estoque'!A:G,4,FALSE)))</f>
        <v/>
      </c>
      <c r="G1761" s="2" t="str">
        <f>IF(ISBLANK(A1761),"",IF(ISERROR(VLOOKUP(A1761,'Cadastro-Estoque'!A:G,1,FALSE)),"Produto não cadastrado",VLOOKUP(A1761,'Cadastro-Estoque'!A:G,2,FALSE)))</f>
        <v/>
      </c>
      <c r="H1761" s="2" t="str">
        <f>IF(ISERROR(VLOOKUP(A1761,'Cadastro-Estoque'!A:G,1,FALSE)),"",VLOOKUP(A1761,'Cadastro-Estoque'!A:G,3,FALSE))</f>
        <v/>
      </c>
      <c r="I1761" s="209" t="str">
        <f>IF(A1761="","",INDEX(Boletim!F1770:F1879,IFERROR(MATCH(Saidas!A1761,'Cadastro-Estoque'!A1769:A1878,0)," ")))</f>
        <v/>
      </c>
    </row>
    <row r="1762" spans="5:9" ht="18.75" customHeight="1" x14ac:dyDescent="0.25">
      <c r="E1762" s="2" t="str">
        <f t="shared" si="30"/>
        <v/>
      </c>
      <c r="F1762" s="2" t="str">
        <f>IF(ISBLANK(A1762),"",IF(ISERROR(VLOOKUP(A1762,'Cadastro-Estoque'!A:G,1,FALSE)),"Produto não cadastrado",VLOOKUP(A1762,'Cadastro-Estoque'!A:G,4,FALSE)))</f>
        <v/>
      </c>
      <c r="G1762" s="2" t="str">
        <f>IF(ISBLANK(A1762),"",IF(ISERROR(VLOOKUP(A1762,'Cadastro-Estoque'!A:G,1,FALSE)),"Produto não cadastrado",VLOOKUP(A1762,'Cadastro-Estoque'!A:G,2,FALSE)))</f>
        <v/>
      </c>
      <c r="H1762" s="2" t="str">
        <f>IF(ISERROR(VLOOKUP(A1762,'Cadastro-Estoque'!A:G,1,FALSE)),"",VLOOKUP(A1762,'Cadastro-Estoque'!A:G,3,FALSE))</f>
        <v/>
      </c>
      <c r="I1762" s="209" t="str">
        <f>IF(A1762="","",INDEX(Boletim!F1771:F1880,IFERROR(MATCH(Saidas!A1762,'Cadastro-Estoque'!A1770:A1879,0)," ")))</f>
        <v/>
      </c>
    </row>
    <row r="1763" spans="5:9" ht="18.75" customHeight="1" x14ac:dyDescent="0.25">
      <c r="E1763" s="2" t="str">
        <f t="shared" si="30"/>
        <v/>
      </c>
      <c r="F1763" s="2" t="str">
        <f>IF(ISBLANK(A1763),"",IF(ISERROR(VLOOKUP(A1763,'Cadastro-Estoque'!A:G,1,FALSE)),"Produto não cadastrado",VLOOKUP(A1763,'Cadastro-Estoque'!A:G,4,FALSE)))</f>
        <v/>
      </c>
      <c r="G1763" s="2" t="str">
        <f>IF(ISBLANK(A1763),"",IF(ISERROR(VLOOKUP(A1763,'Cadastro-Estoque'!A:G,1,FALSE)),"Produto não cadastrado",VLOOKUP(A1763,'Cadastro-Estoque'!A:G,2,FALSE)))</f>
        <v/>
      </c>
      <c r="H1763" s="2" t="str">
        <f>IF(ISERROR(VLOOKUP(A1763,'Cadastro-Estoque'!A:G,1,FALSE)),"",VLOOKUP(A1763,'Cadastro-Estoque'!A:G,3,FALSE))</f>
        <v/>
      </c>
      <c r="I1763" s="209" t="str">
        <f>IF(A1763="","",INDEX(Boletim!F1772:F1881,IFERROR(MATCH(Saidas!A1763,'Cadastro-Estoque'!A1771:A1880,0)," ")))</f>
        <v/>
      </c>
    </row>
    <row r="1764" spans="5:9" ht="18.75" customHeight="1" x14ac:dyDescent="0.25">
      <c r="E1764" s="2" t="str">
        <f t="shared" si="30"/>
        <v/>
      </c>
      <c r="F1764" s="2" t="str">
        <f>IF(ISBLANK(A1764),"",IF(ISERROR(VLOOKUP(A1764,'Cadastro-Estoque'!A:G,1,FALSE)),"Produto não cadastrado",VLOOKUP(A1764,'Cadastro-Estoque'!A:G,4,FALSE)))</f>
        <v/>
      </c>
      <c r="G1764" s="2" t="str">
        <f>IF(ISBLANK(A1764),"",IF(ISERROR(VLOOKUP(A1764,'Cadastro-Estoque'!A:G,1,FALSE)),"Produto não cadastrado",VLOOKUP(A1764,'Cadastro-Estoque'!A:G,2,FALSE)))</f>
        <v/>
      </c>
      <c r="H1764" s="2" t="str">
        <f>IF(ISERROR(VLOOKUP(A1764,'Cadastro-Estoque'!A:G,1,FALSE)),"",VLOOKUP(A1764,'Cadastro-Estoque'!A:G,3,FALSE))</f>
        <v/>
      </c>
      <c r="I1764" s="209" t="str">
        <f>IF(A1764="","",INDEX(Boletim!F1773:F1882,IFERROR(MATCH(Saidas!A1764,'Cadastro-Estoque'!A1772:A1881,0)," ")))</f>
        <v/>
      </c>
    </row>
    <row r="1765" spans="5:9" ht="18.75" customHeight="1" x14ac:dyDescent="0.25">
      <c r="E1765" s="2" t="str">
        <f t="shared" si="30"/>
        <v/>
      </c>
      <c r="F1765" s="2" t="str">
        <f>IF(ISBLANK(A1765),"",IF(ISERROR(VLOOKUP(A1765,'Cadastro-Estoque'!A:G,1,FALSE)),"Produto não cadastrado",VLOOKUP(A1765,'Cadastro-Estoque'!A:G,4,FALSE)))</f>
        <v/>
      </c>
      <c r="G1765" s="2" t="str">
        <f>IF(ISBLANK(A1765),"",IF(ISERROR(VLOOKUP(A1765,'Cadastro-Estoque'!A:G,1,FALSE)),"Produto não cadastrado",VLOOKUP(A1765,'Cadastro-Estoque'!A:G,2,FALSE)))</f>
        <v/>
      </c>
      <c r="H1765" s="2" t="str">
        <f>IF(ISERROR(VLOOKUP(A1765,'Cadastro-Estoque'!A:G,1,FALSE)),"",VLOOKUP(A1765,'Cadastro-Estoque'!A:G,3,FALSE))</f>
        <v/>
      </c>
      <c r="I1765" s="209" t="str">
        <f>IF(A1765="","",INDEX(Boletim!F1774:F1883,IFERROR(MATCH(Saidas!A1765,'Cadastro-Estoque'!A1773:A1882,0)," ")))</f>
        <v/>
      </c>
    </row>
    <row r="1766" spans="5:9" ht="18.75" customHeight="1" x14ac:dyDescent="0.25">
      <c r="E1766" s="2" t="str">
        <f t="shared" si="30"/>
        <v/>
      </c>
      <c r="F1766" s="2" t="str">
        <f>IF(ISBLANK(A1766),"",IF(ISERROR(VLOOKUP(A1766,'Cadastro-Estoque'!A:G,1,FALSE)),"Produto não cadastrado",VLOOKUP(A1766,'Cadastro-Estoque'!A:G,4,FALSE)))</f>
        <v/>
      </c>
      <c r="G1766" s="2" t="str">
        <f>IF(ISBLANK(A1766),"",IF(ISERROR(VLOOKUP(A1766,'Cadastro-Estoque'!A:G,1,FALSE)),"Produto não cadastrado",VLOOKUP(A1766,'Cadastro-Estoque'!A:G,2,FALSE)))</f>
        <v/>
      </c>
      <c r="H1766" s="2" t="str">
        <f>IF(ISERROR(VLOOKUP(A1766,'Cadastro-Estoque'!A:G,1,FALSE)),"",VLOOKUP(A1766,'Cadastro-Estoque'!A:G,3,FALSE))</f>
        <v/>
      </c>
      <c r="I1766" s="209" t="str">
        <f>IF(A1766="","",INDEX(Boletim!F1775:F1884,IFERROR(MATCH(Saidas!A1766,'Cadastro-Estoque'!A1774:A1883,0)," ")))</f>
        <v/>
      </c>
    </row>
    <row r="1767" spans="5:9" ht="18.75" customHeight="1" x14ac:dyDescent="0.25">
      <c r="E1767" s="2" t="str">
        <f t="shared" si="30"/>
        <v/>
      </c>
      <c r="F1767" s="2" t="str">
        <f>IF(ISBLANK(A1767),"",IF(ISERROR(VLOOKUP(A1767,'Cadastro-Estoque'!A:G,1,FALSE)),"Produto não cadastrado",VLOOKUP(A1767,'Cadastro-Estoque'!A:G,4,FALSE)))</f>
        <v/>
      </c>
      <c r="G1767" s="2" t="str">
        <f>IF(ISBLANK(A1767),"",IF(ISERROR(VLOOKUP(A1767,'Cadastro-Estoque'!A:G,1,FALSE)),"Produto não cadastrado",VLOOKUP(A1767,'Cadastro-Estoque'!A:G,2,FALSE)))</f>
        <v/>
      </c>
      <c r="H1767" s="2" t="str">
        <f>IF(ISERROR(VLOOKUP(A1767,'Cadastro-Estoque'!A:G,1,FALSE)),"",VLOOKUP(A1767,'Cadastro-Estoque'!A:G,3,FALSE))</f>
        <v/>
      </c>
      <c r="I1767" s="209" t="str">
        <f>IF(A1767="","",INDEX(Boletim!F1776:F1885,IFERROR(MATCH(Saidas!A1767,'Cadastro-Estoque'!A1775:A1884,0)," ")))</f>
        <v/>
      </c>
    </row>
    <row r="1768" spans="5:9" ht="18.75" customHeight="1" x14ac:dyDescent="0.25">
      <c r="E1768" s="2" t="str">
        <f t="shared" si="30"/>
        <v/>
      </c>
      <c r="F1768" s="2" t="str">
        <f>IF(ISBLANK(A1768),"",IF(ISERROR(VLOOKUP(A1768,'Cadastro-Estoque'!A:G,1,FALSE)),"Produto não cadastrado",VLOOKUP(A1768,'Cadastro-Estoque'!A:G,4,FALSE)))</f>
        <v/>
      </c>
      <c r="G1768" s="2" t="str">
        <f>IF(ISBLANK(A1768),"",IF(ISERROR(VLOOKUP(A1768,'Cadastro-Estoque'!A:G,1,FALSE)),"Produto não cadastrado",VLOOKUP(A1768,'Cadastro-Estoque'!A:G,2,FALSE)))</f>
        <v/>
      </c>
      <c r="H1768" s="2" t="str">
        <f>IF(ISERROR(VLOOKUP(A1768,'Cadastro-Estoque'!A:G,1,FALSE)),"",VLOOKUP(A1768,'Cadastro-Estoque'!A:G,3,FALSE))</f>
        <v/>
      </c>
      <c r="I1768" s="209" t="str">
        <f>IF(A1768="","",INDEX(Boletim!F1777:F1886,IFERROR(MATCH(Saidas!A1768,'Cadastro-Estoque'!A1776:A1885,0)," ")))</f>
        <v/>
      </c>
    </row>
    <row r="1769" spans="5:9" ht="18.75" customHeight="1" x14ac:dyDescent="0.25">
      <c r="E1769" s="2" t="str">
        <f t="shared" si="30"/>
        <v/>
      </c>
      <c r="F1769" s="2" t="str">
        <f>IF(ISBLANK(A1769),"",IF(ISERROR(VLOOKUP(A1769,'Cadastro-Estoque'!A:G,1,FALSE)),"Produto não cadastrado",VLOOKUP(A1769,'Cadastro-Estoque'!A:G,4,FALSE)))</f>
        <v/>
      </c>
      <c r="G1769" s="2" t="str">
        <f>IF(ISBLANK(A1769),"",IF(ISERROR(VLOOKUP(A1769,'Cadastro-Estoque'!A:G,1,FALSE)),"Produto não cadastrado",VLOOKUP(A1769,'Cadastro-Estoque'!A:G,2,FALSE)))</f>
        <v/>
      </c>
      <c r="H1769" s="2" t="str">
        <f>IF(ISERROR(VLOOKUP(A1769,'Cadastro-Estoque'!A:G,1,FALSE)),"",VLOOKUP(A1769,'Cadastro-Estoque'!A:G,3,FALSE))</f>
        <v/>
      </c>
      <c r="I1769" s="209" t="str">
        <f>IF(A1769="","",INDEX(Boletim!F1778:F1887,IFERROR(MATCH(Saidas!A1769,'Cadastro-Estoque'!A1777:A1886,0)," ")))</f>
        <v/>
      </c>
    </row>
    <row r="1770" spans="5:9" ht="18.75" customHeight="1" x14ac:dyDescent="0.25">
      <c r="E1770" s="2" t="str">
        <f t="shared" si="30"/>
        <v/>
      </c>
      <c r="F1770" s="2" t="str">
        <f>IF(ISBLANK(A1770),"",IF(ISERROR(VLOOKUP(A1770,'Cadastro-Estoque'!A:G,1,FALSE)),"Produto não cadastrado",VLOOKUP(A1770,'Cadastro-Estoque'!A:G,4,FALSE)))</f>
        <v/>
      </c>
      <c r="G1770" s="2" t="str">
        <f>IF(ISBLANK(A1770),"",IF(ISERROR(VLOOKUP(A1770,'Cadastro-Estoque'!A:G,1,FALSE)),"Produto não cadastrado",VLOOKUP(A1770,'Cadastro-Estoque'!A:G,2,FALSE)))</f>
        <v/>
      </c>
      <c r="H1770" s="2" t="str">
        <f>IF(ISERROR(VLOOKUP(A1770,'Cadastro-Estoque'!A:G,1,FALSE)),"",VLOOKUP(A1770,'Cadastro-Estoque'!A:G,3,FALSE))</f>
        <v/>
      </c>
      <c r="I1770" s="209" t="str">
        <f>IF(A1770="","",INDEX(Boletim!F1779:F1888,IFERROR(MATCH(Saidas!A1770,'Cadastro-Estoque'!A1778:A1887,0)," ")))</f>
        <v/>
      </c>
    </row>
    <row r="1771" spans="5:9" ht="18.75" customHeight="1" x14ac:dyDescent="0.25">
      <c r="E1771" s="2" t="str">
        <f t="shared" si="30"/>
        <v/>
      </c>
      <c r="F1771" s="2" t="str">
        <f>IF(ISBLANK(A1771),"",IF(ISERROR(VLOOKUP(A1771,'Cadastro-Estoque'!A:G,1,FALSE)),"Produto não cadastrado",VLOOKUP(A1771,'Cadastro-Estoque'!A:G,4,FALSE)))</f>
        <v/>
      </c>
      <c r="G1771" s="2" t="str">
        <f>IF(ISBLANK(A1771),"",IF(ISERROR(VLOOKUP(A1771,'Cadastro-Estoque'!A:G,1,FALSE)),"Produto não cadastrado",VLOOKUP(A1771,'Cadastro-Estoque'!A:G,2,FALSE)))</f>
        <v/>
      </c>
      <c r="H1771" s="2" t="str">
        <f>IF(ISERROR(VLOOKUP(A1771,'Cadastro-Estoque'!A:G,1,FALSE)),"",VLOOKUP(A1771,'Cadastro-Estoque'!A:G,3,FALSE))</f>
        <v/>
      </c>
      <c r="I1771" s="209" t="str">
        <f>IF(A1771="","",INDEX(Boletim!F1780:F1889,IFERROR(MATCH(Saidas!A1771,'Cadastro-Estoque'!A1779:A1888,0)," ")))</f>
        <v/>
      </c>
    </row>
    <row r="1772" spans="5:9" ht="18.75" customHeight="1" x14ac:dyDescent="0.25">
      <c r="E1772" s="2" t="str">
        <f t="shared" si="30"/>
        <v/>
      </c>
      <c r="F1772" s="2" t="str">
        <f>IF(ISBLANK(A1772),"",IF(ISERROR(VLOOKUP(A1772,'Cadastro-Estoque'!A:G,1,FALSE)),"Produto não cadastrado",VLOOKUP(A1772,'Cadastro-Estoque'!A:G,4,FALSE)))</f>
        <v/>
      </c>
      <c r="G1772" s="2" t="str">
        <f>IF(ISBLANK(A1772),"",IF(ISERROR(VLOOKUP(A1772,'Cadastro-Estoque'!A:G,1,FALSE)),"Produto não cadastrado",VLOOKUP(A1772,'Cadastro-Estoque'!A:G,2,FALSE)))</f>
        <v/>
      </c>
      <c r="H1772" s="2" t="str">
        <f>IF(ISERROR(VLOOKUP(A1772,'Cadastro-Estoque'!A:G,1,FALSE)),"",VLOOKUP(A1772,'Cadastro-Estoque'!A:G,3,FALSE))</f>
        <v/>
      </c>
      <c r="I1772" s="209" t="str">
        <f>IF(A1772="","",INDEX(Boletim!F1781:F1890,IFERROR(MATCH(Saidas!A1772,'Cadastro-Estoque'!A1780:A1889,0)," ")))</f>
        <v/>
      </c>
    </row>
    <row r="1773" spans="5:9" ht="18.75" customHeight="1" x14ac:dyDescent="0.25">
      <c r="E1773" s="2" t="str">
        <f t="shared" si="30"/>
        <v/>
      </c>
      <c r="F1773" s="2" t="str">
        <f>IF(ISBLANK(A1773),"",IF(ISERROR(VLOOKUP(A1773,'Cadastro-Estoque'!A:G,1,FALSE)),"Produto não cadastrado",VLOOKUP(A1773,'Cadastro-Estoque'!A:G,4,FALSE)))</f>
        <v/>
      </c>
      <c r="G1773" s="2" t="str">
        <f>IF(ISBLANK(A1773),"",IF(ISERROR(VLOOKUP(A1773,'Cadastro-Estoque'!A:G,1,FALSE)),"Produto não cadastrado",VLOOKUP(A1773,'Cadastro-Estoque'!A:G,2,FALSE)))</f>
        <v/>
      </c>
      <c r="H1773" s="2" t="str">
        <f>IF(ISERROR(VLOOKUP(A1773,'Cadastro-Estoque'!A:G,1,FALSE)),"",VLOOKUP(A1773,'Cadastro-Estoque'!A:G,3,FALSE))</f>
        <v/>
      </c>
      <c r="I1773" s="209" t="str">
        <f>IF(A1773="","",INDEX(Boletim!F1782:F1891,IFERROR(MATCH(Saidas!A1773,'Cadastro-Estoque'!A1781:A1890,0)," ")))</f>
        <v/>
      </c>
    </row>
    <row r="1774" spans="5:9" ht="18.75" customHeight="1" x14ac:dyDescent="0.25">
      <c r="E1774" s="2" t="str">
        <f t="shared" si="30"/>
        <v/>
      </c>
      <c r="F1774" s="2" t="str">
        <f>IF(ISBLANK(A1774),"",IF(ISERROR(VLOOKUP(A1774,'Cadastro-Estoque'!A:G,1,FALSE)),"Produto não cadastrado",VLOOKUP(A1774,'Cadastro-Estoque'!A:G,4,FALSE)))</f>
        <v/>
      </c>
      <c r="G1774" s="2" t="str">
        <f>IF(ISBLANK(A1774),"",IF(ISERROR(VLOOKUP(A1774,'Cadastro-Estoque'!A:G,1,FALSE)),"Produto não cadastrado",VLOOKUP(A1774,'Cadastro-Estoque'!A:G,2,FALSE)))</f>
        <v/>
      </c>
      <c r="H1774" s="2" t="str">
        <f>IF(ISERROR(VLOOKUP(A1774,'Cadastro-Estoque'!A:G,1,FALSE)),"",VLOOKUP(A1774,'Cadastro-Estoque'!A:G,3,FALSE))</f>
        <v/>
      </c>
      <c r="I1774" s="209" t="str">
        <f>IF(A1774="","",INDEX(Boletim!F1783:F1892,IFERROR(MATCH(Saidas!A1774,'Cadastro-Estoque'!A1782:A1891,0)," ")))</f>
        <v/>
      </c>
    </row>
    <row r="1775" spans="5:9" ht="18.75" customHeight="1" x14ac:dyDescent="0.25">
      <c r="E1775" s="2" t="str">
        <f t="shared" si="30"/>
        <v/>
      </c>
      <c r="F1775" s="2" t="str">
        <f>IF(ISBLANK(A1775),"",IF(ISERROR(VLOOKUP(A1775,'Cadastro-Estoque'!A:G,1,FALSE)),"Produto não cadastrado",VLOOKUP(A1775,'Cadastro-Estoque'!A:G,4,FALSE)))</f>
        <v/>
      </c>
      <c r="G1775" s="2" t="str">
        <f>IF(ISBLANK(A1775),"",IF(ISERROR(VLOOKUP(A1775,'Cadastro-Estoque'!A:G,1,FALSE)),"Produto não cadastrado",VLOOKUP(A1775,'Cadastro-Estoque'!A:G,2,FALSE)))</f>
        <v/>
      </c>
      <c r="H1775" s="2" t="str">
        <f>IF(ISERROR(VLOOKUP(A1775,'Cadastro-Estoque'!A:G,1,FALSE)),"",VLOOKUP(A1775,'Cadastro-Estoque'!A:G,3,FALSE))</f>
        <v/>
      </c>
      <c r="I1775" s="209" t="str">
        <f>IF(A1775="","",INDEX(Boletim!F1784:F1893,IFERROR(MATCH(Saidas!A1775,'Cadastro-Estoque'!A1783:A1892,0)," ")))</f>
        <v/>
      </c>
    </row>
    <row r="1776" spans="5:9" ht="18.75" customHeight="1" x14ac:dyDescent="0.25">
      <c r="E1776" s="2" t="str">
        <f t="shared" si="30"/>
        <v/>
      </c>
      <c r="F1776" s="2" t="str">
        <f>IF(ISBLANK(A1776),"",IF(ISERROR(VLOOKUP(A1776,'Cadastro-Estoque'!A:G,1,FALSE)),"Produto não cadastrado",VLOOKUP(A1776,'Cadastro-Estoque'!A:G,4,FALSE)))</f>
        <v/>
      </c>
      <c r="G1776" s="2" t="str">
        <f>IF(ISBLANK(A1776),"",IF(ISERROR(VLOOKUP(A1776,'Cadastro-Estoque'!A:G,1,FALSE)),"Produto não cadastrado",VLOOKUP(A1776,'Cadastro-Estoque'!A:G,2,FALSE)))</f>
        <v/>
      </c>
      <c r="H1776" s="2" t="str">
        <f>IF(ISERROR(VLOOKUP(A1776,'Cadastro-Estoque'!A:G,1,FALSE)),"",VLOOKUP(A1776,'Cadastro-Estoque'!A:G,3,FALSE))</f>
        <v/>
      </c>
      <c r="I1776" s="209" t="str">
        <f>IF(A1776="","",INDEX(Boletim!F1785:F1894,IFERROR(MATCH(Saidas!A1776,'Cadastro-Estoque'!A1784:A1893,0)," ")))</f>
        <v/>
      </c>
    </row>
    <row r="1777" spans="5:9" ht="18.75" customHeight="1" x14ac:dyDescent="0.25">
      <c r="E1777" s="2" t="str">
        <f t="shared" si="30"/>
        <v/>
      </c>
      <c r="F1777" s="2" t="str">
        <f>IF(ISBLANK(A1777),"",IF(ISERROR(VLOOKUP(A1777,'Cadastro-Estoque'!A:G,1,FALSE)),"Produto não cadastrado",VLOOKUP(A1777,'Cadastro-Estoque'!A:G,4,FALSE)))</f>
        <v/>
      </c>
      <c r="G1777" s="2" t="str">
        <f>IF(ISBLANK(A1777),"",IF(ISERROR(VLOOKUP(A1777,'Cadastro-Estoque'!A:G,1,FALSE)),"Produto não cadastrado",VLOOKUP(A1777,'Cadastro-Estoque'!A:G,2,FALSE)))</f>
        <v/>
      </c>
      <c r="H1777" s="2" t="str">
        <f>IF(ISERROR(VLOOKUP(A1777,'Cadastro-Estoque'!A:G,1,FALSE)),"",VLOOKUP(A1777,'Cadastro-Estoque'!A:G,3,FALSE))</f>
        <v/>
      </c>
      <c r="I1777" s="209" t="str">
        <f>IF(A1777="","",INDEX(Boletim!F1786:F1895,IFERROR(MATCH(Saidas!A1777,'Cadastro-Estoque'!A1785:A1894,0)," ")))</f>
        <v/>
      </c>
    </row>
    <row r="1778" spans="5:9" ht="18.75" customHeight="1" x14ac:dyDescent="0.25">
      <c r="E1778" s="2" t="str">
        <f t="shared" si="30"/>
        <v/>
      </c>
      <c r="F1778" s="2" t="str">
        <f>IF(ISBLANK(A1778),"",IF(ISERROR(VLOOKUP(A1778,'Cadastro-Estoque'!A:G,1,FALSE)),"Produto não cadastrado",VLOOKUP(A1778,'Cadastro-Estoque'!A:G,4,FALSE)))</f>
        <v/>
      </c>
      <c r="G1778" s="2" t="str">
        <f>IF(ISBLANK(A1778),"",IF(ISERROR(VLOOKUP(A1778,'Cadastro-Estoque'!A:G,1,FALSE)),"Produto não cadastrado",VLOOKUP(A1778,'Cadastro-Estoque'!A:G,2,FALSE)))</f>
        <v/>
      </c>
      <c r="H1778" s="2" t="str">
        <f>IF(ISERROR(VLOOKUP(A1778,'Cadastro-Estoque'!A:G,1,FALSE)),"",VLOOKUP(A1778,'Cadastro-Estoque'!A:G,3,FALSE))</f>
        <v/>
      </c>
      <c r="I1778" s="209" t="str">
        <f>IF(A1778="","",INDEX(Boletim!F1787:F1896,IFERROR(MATCH(Saidas!A1778,'Cadastro-Estoque'!A1786:A1895,0)," ")))</f>
        <v/>
      </c>
    </row>
    <row r="1779" spans="5:9" ht="18.75" customHeight="1" x14ac:dyDescent="0.25">
      <c r="E1779" s="2" t="str">
        <f t="shared" si="30"/>
        <v/>
      </c>
      <c r="F1779" s="2" t="str">
        <f>IF(ISBLANK(A1779),"",IF(ISERROR(VLOOKUP(A1779,'Cadastro-Estoque'!A:G,1,FALSE)),"Produto não cadastrado",VLOOKUP(A1779,'Cadastro-Estoque'!A:G,4,FALSE)))</f>
        <v/>
      </c>
      <c r="G1779" s="2" t="str">
        <f>IF(ISBLANK(A1779),"",IF(ISERROR(VLOOKUP(A1779,'Cadastro-Estoque'!A:G,1,FALSE)),"Produto não cadastrado",VLOOKUP(A1779,'Cadastro-Estoque'!A:G,2,FALSE)))</f>
        <v/>
      </c>
      <c r="H1779" s="2" t="str">
        <f>IF(ISERROR(VLOOKUP(A1779,'Cadastro-Estoque'!A:G,1,FALSE)),"",VLOOKUP(A1779,'Cadastro-Estoque'!A:G,3,FALSE))</f>
        <v/>
      </c>
      <c r="I1779" s="209" t="str">
        <f>IF(A1779="","",INDEX(Boletim!F1788:F1897,IFERROR(MATCH(Saidas!A1779,'Cadastro-Estoque'!A1787:A1896,0)," ")))</f>
        <v/>
      </c>
    </row>
    <row r="1780" spans="5:9" ht="18.75" customHeight="1" x14ac:dyDescent="0.25">
      <c r="E1780" s="2" t="str">
        <f t="shared" si="30"/>
        <v/>
      </c>
      <c r="F1780" s="2" t="str">
        <f>IF(ISBLANK(A1780),"",IF(ISERROR(VLOOKUP(A1780,'Cadastro-Estoque'!A:G,1,FALSE)),"Produto não cadastrado",VLOOKUP(A1780,'Cadastro-Estoque'!A:G,4,FALSE)))</f>
        <v/>
      </c>
      <c r="G1780" s="2" t="str">
        <f>IF(ISBLANK(A1780),"",IF(ISERROR(VLOOKUP(A1780,'Cadastro-Estoque'!A:G,1,FALSE)),"Produto não cadastrado",VLOOKUP(A1780,'Cadastro-Estoque'!A:G,2,FALSE)))</f>
        <v/>
      </c>
      <c r="H1780" s="2" t="str">
        <f>IF(ISERROR(VLOOKUP(A1780,'Cadastro-Estoque'!A:G,1,FALSE)),"",VLOOKUP(A1780,'Cadastro-Estoque'!A:G,3,FALSE))</f>
        <v/>
      </c>
      <c r="I1780" s="209" t="str">
        <f>IF(A1780="","",INDEX(Boletim!F1789:F1898,IFERROR(MATCH(Saidas!A1780,'Cadastro-Estoque'!A1788:A1897,0)," ")))</f>
        <v/>
      </c>
    </row>
    <row r="1781" spans="5:9" ht="18.75" customHeight="1" x14ac:dyDescent="0.25">
      <c r="E1781" s="2" t="str">
        <f t="shared" si="30"/>
        <v/>
      </c>
      <c r="F1781" s="2" t="str">
        <f>IF(ISBLANK(A1781),"",IF(ISERROR(VLOOKUP(A1781,'Cadastro-Estoque'!A:G,1,FALSE)),"Produto não cadastrado",VLOOKUP(A1781,'Cadastro-Estoque'!A:G,4,FALSE)))</f>
        <v/>
      </c>
      <c r="G1781" s="2" t="str">
        <f>IF(ISBLANK(A1781),"",IF(ISERROR(VLOOKUP(A1781,'Cadastro-Estoque'!A:G,1,FALSE)),"Produto não cadastrado",VLOOKUP(A1781,'Cadastro-Estoque'!A:G,2,FALSE)))</f>
        <v/>
      </c>
      <c r="H1781" s="2" t="str">
        <f>IF(ISERROR(VLOOKUP(A1781,'Cadastro-Estoque'!A:G,1,FALSE)),"",VLOOKUP(A1781,'Cadastro-Estoque'!A:G,3,FALSE))</f>
        <v/>
      </c>
      <c r="I1781" s="209" t="str">
        <f>IF(A1781="","",INDEX(Boletim!F1790:F1899,IFERROR(MATCH(Saidas!A1781,'Cadastro-Estoque'!A1789:A1898,0)," ")))</f>
        <v/>
      </c>
    </row>
    <row r="1782" spans="5:9" ht="18.75" customHeight="1" x14ac:dyDescent="0.25">
      <c r="E1782" s="2" t="str">
        <f t="shared" si="30"/>
        <v/>
      </c>
      <c r="F1782" s="2" t="str">
        <f>IF(ISBLANK(A1782),"",IF(ISERROR(VLOOKUP(A1782,'Cadastro-Estoque'!A:G,1,FALSE)),"Produto não cadastrado",VLOOKUP(A1782,'Cadastro-Estoque'!A:G,4,FALSE)))</f>
        <v/>
      </c>
      <c r="G1782" s="2" t="str">
        <f>IF(ISBLANK(A1782),"",IF(ISERROR(VLOOKUP(A1782,'Cadastro-Estoque'!A:G,1,FALSE)),"Produto não cadastrado",VLOOKUP(A1782,'Cadastro-Estoque'!A:G,2,FALSE)))</f>
        <v/>
      </c>
      <c r="H1782" s="2" t="str">
        <f>IF(ISERROR(VLOOKUP(A1782,'Cadastro-Estoque'!A:G,1,FALSE)),"",VLOOKUP(A1782,'Cadastro-Estoque'!A:G,3,FALSE))</f>
        <v/>
      </c>
      <c r="I1782" s="209" t="str">
        <f>IF(A1782="","",INDEX(Boletim!F1791:F1900,IFERROR(MATCH(Saidas!A1782,'Cadastro-Estoque'!A1790:A1899,0)," ")))</f>
        <v/>
      </c>
    </row>
    <row r="1783" spans="5:9" ht="18.75" customHeight="1" x14ac:dyDescent="0.25">
      <c r="E1783" s="2" t="str">
        <f t="shared" si="30"/>
        <v/>
      </c>
      <c r="F1783" s="2" t="str">
        <f>IF(ISBLANK(A1783),"",IF(ISERROR(VLOOKUP(A1783,'Cadastro-Estoque'!A:G,1,FALSE)),"Produto não cadastrado",VLOOKUP(A1783,'Cadastro-Estoque'!A:G,4,FALSE)))</f>
        <v/>
      </c>
      <c r="G1783" s="2" t="str">
        <f>IF(ISBLANK(A1783),"",IF(ISERROR(VLOOKUP(A1783,'Cadastro-Estoque'!A:G,1,FALSE)),"Produto não cadastrado",VLOOKUP(A1783,'Cadastro-Estoque'!A:G,2,FALSE)))</f>
        <v/>
      </c>
      <c r="H1783" s="2" t="str">
        <f>IF(ISERROR(VLOOKUP(A1783,'Cadastro-Estoque'!A:G,1,FALSE)),"",VLOOKUP(A1783,'Cadastro-Estoque'!A:G,3,FALSE))</f>
        <v/>
      </c>
      <c r="I1783" s="209" t="str">
        <f>IF(A1783="","",INDEX(Boletim!F1792:F1901,IFERROR(MATCH(Saidas!A1783,'Cadastro-Estoque'!A1791:A1900,0)," ")))</f>
        <v/>
      </c>
    </row>
    <row r="1784" spans="5:9" ht="18.75" customHeight="1" x14ac:dyDescent="0.25">
      <c r="E1784" s="2" t="str">
        <f t="shared" si="30"/>
        <v/>
      </c>
      <c r="F1784" s="2" t="str">
        <f>IF(ISBLANK(A1784),"",IF(ISERROR(VLOOKUP(A1784,'Cadastro-Estoque'!A:G,1,FALSE)),"Produto não cadastrado",VLOOKUP(A1784,'Cadastro-Estoque'!A:G,4,FALSE)))</f>
        <v/>
      </c>
      <c r="G1784" s="2" t="str">
        <f>IF(ISBLANK(A1784),"",IF(ISERROR(VLOOKUP(A1784,'Cadastro-Estoque'!A:G,1,FALSE)),"Produto não cadastrado",VLOOKUP(A1784,'Cadastro-Estoque'!A:G,2,FALSE)))</f>
        <v/>
      </c>
      <c r="H1784" s="2" t="str">
        <f>IF(ISERROR(VLOOKUP(A1784,'Cadastro-Estoque'!A:G,1,FALSE)),"",VLOOKUP(A1784,'Cadastro-Estoque'!A:G,3,FALSE))</f>
        <v/>
      </c>
      <c r="I1784" s="209" t="str">
        <f>IF(A1784="","",INDEX(Boletim!F1793:F1902,IFERROR(MATCH(Saidas!A1784,'Cadastro-Estoque'!A1792:A1901,0)," ")))</f>
        <v/>
      </c>
    </row>
    <row r="1785" spans="5:9" ht="18.75" customHeight="1" x14ac:dyDescent="0.25">
      <c r="E1785" s="2" t="str">
        <f t="shared" si="30"/>
        <v/>
      </c>
      <c r="F1785" s="2" t="str">
        <f>IF(ISBLANK(A1785),"",IF(ISERROR(VLOOKUP(A1785,'Cadastro-Estoque'!A:G,1,FALSE)),"Produto não cadastrado",VLOOKUP(A1785,'Cadastro-Estoque'!A:G,4,FALSE)))</f>
        <v/>
      </c>
      <c r="G1785" s="2" t="str">
        <f>IF(ISBLANK(A1785),"",IF(ISERROR(VLOOKUP(A1785,'Cadastro-Estoque'!A:G,1,FALSE)),"Produto não cadastrado",VLOOKUP(A1785,'Cadastro-Estoque'!A:G,2,FALSE)))</f>
        <v/>
      </c>
      <c r="H1785" s="2" t="str">
        <f>IF(ISERROR(VLOOKUP(A1785,'Cadastro-Estoque'!A:G,1,FALSE)),"",VLOOKUP(A1785,'Cadastro-Estoque'!A:G,3,FALSE))</f>
        <v/>
      </c>
      <c r="I1785" s="209" t="str">
        <f>IF(A1785="","",INDEX(Boletim!F1794:F1903,IFERROR(MATCH(Saidas!A1785,'Cadastro-Estoque'!A1793:A1902,0)," ")))</f>
        <v/>
      </c>
    </row>
    <row r="1786" spans="5:9" ht="18.75" customHeight="1" x14ac:dyDescent="0.25">
      <c r="E1786" s="2" t="str">
        <f t="shared" si="30"/>
        <v/>
      </c>
      <c r="F1786" s="2" t="str">
        <f>IF(ISBLANK(A1786),"",IF(ISERROR(VLOOKUP(A1786,'Cadastro-Estoque'!A:G,1,FALSE)),"Produto não cadastrado",VLOOKUP(A1786,'Cadastro-Estoque'!A:G,4,FALSE)))</f>
        <v/>
      </c>
      <c r="G1786" s="2" t="str">
        <f>IF(ISBLANK(A1786),"",IF(ISERROR(VLOOKUP(A1786,'Cadastro-Estoque'!A:G,1,FALSE)),"Produto não cadastrado",VLOOKUP(A1786,'Cadastro-Estoque'!A:G,2,FALSE)))</f>
        <v/>
      </c>
      <c r="H1786" s="2" t="str">
        <f>IF(ISERROR(VLOOKUP(A1786,'Cadastro-Estoque'!A:G,1,FALSE)),"",VLOOKUP(A1786,'Cadastro-Estoque'!A:G,3,FALSE))</f>
        <v/>
      </c>
      <c r="I1786" s="209" t="str">
        <f>IF(A1786="","",INDEX(Boletim!F1795:F1904,IFERROR(MATCH(Saidas!A1786,'Cadastro-Estoque'!A1794:A1903,0)," ")))</f>
        <v/>
      </c>
    </row>
    <row r="1787" spans="5:9" ht="18.75" customHeight="1" x14ac:dyDescent="0.25">
      <c r="E1787" s="2" t="str">
        <f t="shared" si="30"/>
        <v/>
      </c>
      <c r="F1787" s="2" t="str">
        <f>IF(ISBLANK(A1787),"",IF(ISERROR(VLOOKUP(A1787,'Cadastro-Estoque'!A:G,1,FALSE)),"Produto não cadastrado",VLOOKUP(A1787,'Cadastro-Estoque'!A:G,4,FALSE)))</f>
        <v/>
      </c>
      <c r="G1787" s="2" t="str">
        <f>IF(ISBLANK(A1787),"",IF(ISERROR(VLOOKUP(A1787,'Cadastro-Estoque'!A:G,1,FALSE)),"Produto não cadastrado",VLOOKUP(A1787,'Cadastro-Estoque'!A:G,2,FALSE)))</f>
        <v/>
      </c>
      <c r="H1787" s="2" t="str">
        <f>IF(ISERROR(VLOOKUP(A1787,'Cadastro-Estoque'!A:G,1,FALSE)),"",VLOOKUP(A1787,'Cadastro-Estoque'!A:G,3,FALSE))</f>
        <v/>
      </c>
      <c r="I1787" s="209" t="str">
        <f>IF(A1787="","",INDEX(Boletim!F1796:F1905,IFERROR(MATCH(Saidas!A1787,'Cadastro-Estoque'!A1795:A1904,0)," ")))</f>
        <v/>
      </c>
    </row>
    <row r="1788" spans="5:9" ht="18.75" customHeight="1" x14ac:dyDescent="0.25">
      <c r="E1788" s="2" t="str">
        <f t="shared" si="30"/>
        <v/>
      </c>
      <c r="F1788" s="2" t="str">
        <f>IF(ISBLANK(A1788),"",IF(ISERROR(VLOOKUP(A1788,'Cadastro-Estoque'!A:G,1,FALSE)),"Produto não cadastrado",VLOOKUP(A1788,'Cadastro-Estoque'!A:G,4,FALSE)))</f>
        <v/>
      </c>
      <c r="G1788" s="2" t="str">
        <f>IF(ISBLANK(A1788),"",IF(ISERROR(VLOOKUP(A1788,'Cadastro-Estoque'!A:G,1,FALSE)),"Produto não cadastrado",VLOOKUP(A1788,'Cadastro-Estoque'!A:G,2,FALSE)))</f>
        <v/>
      </c>
      <c r="H1788" s="2" t="str">
        <f>IF(ISERROR(VLOOKUP(A1788,'Cadastro-Estoque'!A:G,1,FALSE)),"",VLOOKUP(A1788,'Cadastro-Estoque'!A:G,3,FALSE))</f>
        <v/>
      </c>
      <c r="I1788" s="209" t="str">
        <f>IF(A1788="","",INDEX(Boletim!F1797:F1906,IFERROR(MATCH(Saidas!A1788,'Cadastro-Estoque'!A1796:A1905,0)," ")))</f>
        <v/>
      </c>
    </row>
    <row r="1789" spans="5:9" ht="18.75" customHeight="1" x14ac:dyDescent="0.25">
      <c r="E1789" s="2" t="str">
        <f t="shared" si="30"/>
        <v/>
      </c>
      <c r="F1789" s="2" t="str">
        <f>IF(ISBLANK(A1789),"",IF(ISERROR(VLOOKUP(A1789,'Cadastro-Estoque'!A:G,1,FALSE)),"Produto não cadastrado",VLOOKUP(A1789,'Cadastro-Estoque'!A:G,4,FALSE)))</f>
        <v/>
      </c>
      <c r="G1789" s="2" t="str">
        <f>IF(ISBLANK(A1789),"",IF(ISERROR(VLOOKUP(A1789,'Cadastro-Estoque'!A:G,1,FALSE)),"Produto não cadastrado",VLOOKUP(A1789,'Cadastro-Estoque'!A:G,2,FALSE)))</f>
        <v/>
      </c>
      <c r="H1789" s="2" t="str">
        <f>IF(ISERROR(VLOOKUP(A1789,'Cadastro-Estoque'!A:G,1,FALSE)),"",VLOOKUP(A1789,'Cadastro-Estoque'!A:G,3,FALSE))</f>
        <v/>
      </c>
      <c r="I1789" s="209" t="str">
        <f>IF(A1789="","",INDEX(Boletim!F1798:F1907,IFERROR(MATCH(Saidas!A1789,'Cadastro-Estoque'!A1797:A1906,0)," ")))</f>
        <v/>
      </c>
    </row>
    <row r="1790" spans="5:9" ht="18.75" customHeight="1" x14ac:dyDescent="0.25">
      <c r="E1790" s="2" t="str">
        <f t="shared" si="30"/>
        <v/>
      </c>
      <c r="F1790" s="2" t="str">
        <f>IF(ISBLANK(A1790),"",IF(ISERROR(VLOOKUP(A1790,'Cadastro-Estoque'!A:G,1,FALSE)),"Produto não cadastrado",VLOOKUP(A1790,'Cadastro-Estoque'!A:G,4,FALSE)))</f>
        <v/>
      </c>
      <c r="G1790" s="2" t="str">
        <f>IF(ISBLANK(A1790),"",IF(ISERROR(VLOOKUP(A1790,'Cadastro-Estoque'!A:G,1,FALSE)),"Produto não cadastrado",VLOOKUP(A1790,'Cadastro-Estoque'!A:G,2,FALSE)))</f>
        <v/>
      </c>
      <c r="H1790" s="2" t="str">
        <f>IF(ISERROR(VLOOKUP(A1790,'Cadastro-Estoque'!A:G,1,FALSE)),"",VLOOKUP(A1790,'Cadastro-Estoque'!A:G,3,FALSE))</f>
        <v/>
      </c>
      <c r="I1790" s="209" t="str">
        <f>IF(A1790="","",INDEX(Boletim!F1799:F1908,IFERROR(MATCH(Saidas!A1790,'Cadastro-Estoque'!A1798:A1907,0)," ")))</f>
        <v/>
      </c>
    </row>
    <row r="1791" spans="5:9" ht="18.75" customHeight="1" x14ac:dyDescent="0.25">
      <c r="E1791" s="2" t="str">
        <f t="shared" si="30"/>
        <v/>
      </c>
      <c r="F1791" s="2" t="str">
        <f>IF(ISBLANK(A1791),"",IF(ISERROR(VLOOKUP(A1791,'Cadastro-Estoque'!A:G,1,FALSE)),"Produto não cadastrado",VLOOKUP(A1791,'Cadastro-Estoque'!A:G,4,FALSE)))</f>
        <v/>
      </c>
      <c r="G1791" s="2" t="str">
        <f>IF(ISBLANK(A1791),"",IF(ISERROR(VLOOKUP(A1791,'Cadastro-Estoque'!A:G,1,FALSE)),"Produto não cadastrado",VLOOKUP(A1791,'Cadastro-Estoque'!A:G,2,FALSE)))</f>
        <v/>
      </c>
      <c r="H1791" s="2" t="str">
        <f>IF(ISERROR(VLOOKUP(A1791,'Cadastro-Estoque'!A:G,1,FALSE)),"",VLOOKUP(A1791,'Cadastro-Estoque'!A:G,3,FALSE))</f>
        <v/>
      </c>
      <c r="I1791" s="209" t="str">
        <f>IF(A1791="","",INDEX(Boletim!F1800:F1909,IFERROR(MATCH(Saidas!A1791,'Cadastro-Estoque'!A1799:A1908,0)," ")))</f>
        <v/>
      </c>
    </row>
    <row r="1792" spans="5:9" ht="18.75" customHeight="1" x14ac:dyDescent="0.25">
      <c r="E1792" s="2" t="str">
        <f t="shared" si="30"/>
        <v/>
      </c>
      <c r="F1792" s="2" t="str">
        <f>IF(ISBLANK(A1792),"",IF(ISERROR(VLOOKUP(A1792,'Cadastro-Estoque'!A:G,1,FALSE)),"Produto não cadastrado",VLOOKUP(A1792,'Cadastro-Estoque'!A:G,4,FALSE)))</f>
        <v/>
      </c>
      <c r="G1792" s="2" t="str">
        <f>IF(ISBLANK(A1792),"",IF(ISERROR(VLOOKUP(A1792,'Cadastro-Estoque'!A:G,1,FALSE)),"Produto não cadastrado",VLOOKUP(A1792,'Cadastro-Estoque'!A:G,2,FALSE)))</f>
        <v/>
      </c>
      <c r="H1792" s="2" t="str">
        <f>IF(ISERROR(VLOOKUP(A1792,'Cadastro-Estoque'!A:G,1,FALSE)),"",VLOOKUP(A1792,'Cadastro-Estoque'!A:G,3,FALSE))</f>
        <v/>
      </c>
      <c r="I1792" s="209" t="str">
        <f>IF(A1792="","",INDEX(Boletim!F1801:F1910,IFERROR(MATCH(Saidas!A1792,'Cadastro-Estoque'!A1800:A1909,0)," ")))</f>
        <v/>
      </c>
    </row>
    <row r="1793" spans="5:9" ht="18.75" customHeight="1" x14ac:dyDescent="0.25">
      <c r="E1793" s="2" t="str">
        <f t="shared" si="30"/>
        <v/>
      </c>
      <c r="F1793" s="2" t="str">
        <f>IF(ISBLANK(A1793),"",IF(ISERROR(VLOOKUP(A1793,'Cadastro-Estoque'!A:G,1,FALSE)),"Produto não cadastrado",VLOOKUP(A1793,'Cadastro-Estoque'!A:G,4,FALSE)))</f>
        <v/>
      </c>
      <c r="G1793" s="2" t="str">
        <f>IF(ISBLANK(A1793),"",IF(ISERROR(VLOOKUP(A1793,'Cadastro-Estoque'!A:G,1,FALSE)),"Produto não cadastrado",VLOOKUP(A1793,'Cadastro-Estoque'!A:G,2,FALSE)))</f>
        <v/>
      </c>
      <c r="H1793" s="2" t="str">
        <f>IF(ISERROR(VLOOKUP(A1793,'Cadastro-Estoque'!A:G,1,FALSE)),"",VLOOKUP(A1793,'Cadastro-Estoque'!A:G,3,FALSE))</f>
        <v/>
      </c>
      <c r="I1793" s="209" t="str">
        <f>IF(A1793="","",INDEX(Boletim!F1802:F1911,IFERROR(MATCH(Saidas!A1793,'Cadastro-Estoque'!A1801:A1910,0)," ")))</f>
        <v/>
      </c>
    </row>
    <row r="1794" spans="5:9" ht="18.75" customHeight="1" x14ac:dyDescent="0.25">
      <c r="E1794" s="2" t="str">
        <f t="shared" si="30"/>
        <v/>
      </c>
      <c r="F1794" s="2" t="str">
        <f>IF(ISBLANK(A1794),"",IF(ISERROR(VLOOKUP(A1794,'Cadastro-Estoque'!A:G,1,FALSE)),"Produto não cadastrado",VLOOKUP(A1794,'Cadastro-Estoque'!A:G,4,FALSE)))</f>
        <v/>
      </c>
      <c r="G1794" s="2" t="str">
        <f>IF(ISBLANK(A1794),"",IF(ISERROR(VLOOKUP(A1794,'Cadastro-Estoque'!A:G,1,FALSE)),"Produto não cadastrado",VLOOKUP(A1794,'Cadastro-Estoque'!A:G,2,FALSE)))</f>
        <v/>
      </c>
      <c r="H1794" s="2" t="str">
        <f>IF(ISERROR(VLOOKUP(A1794,'Cadastro-Estoque'!A:G,1,FALSE)),"",VLOOKUP(A1794,'Cadastro-Estoque'!A:G,3,FALSE))</f>
        <v/>
      </c>
      <c r="I1794" s="209" t="str">
        <f>IF(A1794="","",INDEX(Boletim!F1803:F1912,IFERROR(MATCH(Saidas!A1794,'Cadastro-Estoque'!A1802:A1911,0)," ")))</f>
        <v/>
      </c>
    </row>
    <row r="1795" spans="5:9" ht="18.75" customHeight="1" x14ac:dyDescent="0.25">
      <c r="E1795" s="2" t="str">
        <f t="shared" si="30"/>
        <v/>
      </c>
      <c r="F1795" s="2" t="str">
        <f>IF(ISBLANK(A1795),"",IF(ISERROR(VLOOKUP(A1795,'Cadastro-Estoque'!A:G,1,FALSE)),"Produto não cadastrado",VLOOKUP(A1795,'Cadastro-Estoque'!A:G,4,FALSE)))</f>
        <v/>
      </c>
      <c r="G1795" s="2" t="str">
        <f>IF(ISBLANK(A1795),"",IF(ISERROR(VLOOKUP(A1795,'Cadastro-Estoque'!A:G,1,FALSE)),"Produto não cadastrado",VLOOKUP(A1795,'Cadastro-Estoque'!A:G,2,FALSE)))</f>
        <v/>
      </c>
      <c r="H1795" s="2" t="str">
        <f>IF(ISERROR(VLOOKUP(A1795,'Cadastro-Estoque'!A:G,1,FALSE)),"",VLOOKUP(A1795,'Cadastro-Estoque'!A:G,3,FALSE))</f>
        <v/>
      </c>
      <c r="I1795" s="209" t="str">
        <f>IF(A1795="","",INDEX(Boletim!F1804:F1913,IFERROR(MATCH(Saidas!A1795,'Cadastro-Estoque'!A1803:A1912,0)," ")))</f>
        <v/>
      </c>
    </row>
    <row r="1796" spans="5:9" ht="18.75" customHeight="1" x14ac:dyDescent="0.25">
      <c r="E1796" s="2" t="str">
        <f t="shared" ref="E1796:E1859" si="31">IF(ISBLANK(A1796),"",C1796*D1796)</f>
        <v/>
      </c>
      <c r="F1796" s="2" t="str">
        <f>IF(ISBLANK(A1796),"",IF(ISERROR(VLOOKUP(A1796,'Cadastro-Estoque'!A:G,1,FALSE)),"Produto não cadastrado",VLOOKUP(A1796,'Cadastro-Estoque'!A:G,4,FALSE)))</f>
        <v/>
      </c>
      <c r="G1796" s="2" t="str">
        <f>IF(ISBLANK(A1796),"",IF(ISERROR(VLOOKUP(A1796,'Cadastro-Estoque'!A:G,1,FALSE)),"Produto não cadastrado",VLOOKUP(A1796,'Cadastro-Estoque'!A:G,2,FALSE)))</f>
        <v/>
      </c>
      <c r="H1796" s="2" t="str">
        <f>IF(ISERROR(VLOOKUP(A1796,'Cadastro-Estoque'!A:G,1,FALSE)),"",VLOOKUP(A1796,'Cadastro-Estoque'!A:G,3,FALSE))</f>
        <v/>
      </c>
      <c r="I1796" s="209" t="str">
        <f>IF(A1796="","",INDEX(Boletim!F1805:F1914,IFERROR(MATCH(Saidas!A1796,'Cadastro-Estoque'!A1804:A1913,0)," ")))</f>
        <v/>
      </c>
    </row>
    <row r="1797" spans="5:9" ht="18.75" customHeight="1" x14ac:dyDescent="0.25">
      <c r="E1797" s="2" t="str">
        <f t="shared" si="31"/>
        <v/>
      </c>
      <c r="F1797" s="2" t="str">
        <f>IF(ISBLANK(A1797),"",IF(ISERROR(VLOOKUP(A1797,'Cadastro-Estoque'!A:G,1,FALSE)),"Produto não cadastrado",VLOOKUP(A1797,'Cadastro-Estoque'!A:G,4,FALSE)))</f>
        <v/>
      </c>
      <c r="G1797" s="2" t="str">
        <f>IF(ISBLANK(A1797),"",IF(ISERROR(VLOOKUP(A1797,'Cadastro-Estoque'!A:G,1,FALSE)),"Produto não cadastrado",VLOOKUP(A1797,'Cadastro-Estoque'!A:G,2,FALSE)))</f>
        <v/>
      </c>
      <c r="H1797" s="2" t="str">
        <f>IF(ISERROR(VLOOKUP(A1797,'Cadastro-Estoque'!A:G,1,FALSE)),"",VLOOKUP(A1797,'Cadastro-Estoque'!A:G,3,FALSE))</f>
        <v/>
      </c>
      <c r="I1797" s="209" t="str">
        <f>IF(A1797="","",INDEX(Boletim!F1806:F1915,IFERROR(MATCH(Saidas!A1797,'Cadastro-Estoque'!A1805:A1914,0)," ")))</f>
        <v/>
      </c>
    </row>
    <row r="1798" spans="5:9" ht="18.75" customHeight="1" x14ac:dyDescent="0.25">
      <c r="E1798" s="2" t="str">
        <f t="shared" si="31"/>
        <v/>
      </c>
      <c r="F1798" s="2" t="str">
        <f>IF(ISBLANK(A1798),"",IF(ISERROR(VLOOKUP(A1798,'Cadastro-Estoque'!A:G,1,FALSE)),"Produto não cadastrado",VLOOKUP(A1798,'Cadastro-Estoque'!A:G,4,FALSE)))</f>
        <v/>
      </c>
      <c r="G1798" s="2" t="str">
        <f>IF(ISBLANK(A1798),"",IF(ISERROR(VLOOKUP(A1798,'Cadastro-Estoque'!A:G,1,FALSE)),"Produto não cadastrado",VLOOKUP(A1798,'Cadastro-Estoque'!A:G,2,FALSE)))</f>
        <v/>
      </c>
      <c r="H1798" s="2" t="str">
        <f>IF(ISERROR(VLOOKUP(A1798,'Cadastro-Estoque'!A:G,1,FALSE)),"",VLOOKUP(A1798,'Cadastro-Estoque'!A:G,3,FALSE))</f>
        <v/>
      </c>
      <c r="I1798" s="209" t="str">
        <f>IF(A1798="","",INDEX(Boletim!F1807:F1916,IFERROR(MATCH(Saidas!A1798,'Cadastro-Estoque'!A1806:A1915,0)," ")))</f>
        <v/>
      </c>
    </row>
    <row r="1799" spans="5:9" ht="18.75" customHeight="1" x14ac:dyDescent="0.25">
      <c r="E1799" s="2" t="str">
        <f t="shared" si="31"/>
        <v/>
      </c>
      <c r="F1799" s="2" t="str">
        <f>IF(ISBLANK(A1799),"",IF(ISERROR(VLOOKUP(A1799,'Cadastro-Estoque'!A:G,1,FALSE)),"Produto não cadastrado",VLOOKUP(A1799,'Cadastro-Estoque'!A:G,4,FALSE)))</f>
        <v/>
      </c>
      <c r="G1799" s="2" t="str">
        <f>IF(ISBLANK(A1799),"",IF(ISERROR(VLOOKUP(A1799,'Cadastro-Estoque'!A:G,1,FALSE)),"Produto não cadastrado",VLOOKUP(A1799,'Cadastro-Estoque'!A:G,2,FALSE)))</f>
        <v/>
      </c>
      <c r="H1799" s="2" t="str">
        <f>IF(ISERROR(VLOOKUP(A1799,'Cadastro-Estoque'!A:G,1,FALSE)),"",VLOOKUP(A1799,'Cadastro-Estoque'!A:G,3,FALSE))</f>
        <v/>
      </c>
      <c r="I1799" s="209" t="str">
        <f>IF(A1799="","",INDEX(Boletim!F1808:F1917,IFERROR(MATCH(Saidas!A1799,'Cadastro-Estoque'!A1807:A1916,0)," ")))</f>
        <v/>
      </c>
    </row>
    <row r="1800" spans="5:9" ht="18.75" customHeight="1" x14ac:dyDescent="0.25">
      <c r="E1800" s="2" t="str">
        <f t="shared" si="31"/>
        <v/>
      </c>
      <c r="F1800" s="2" t="str">
        <f>IF(ISBLANK(A1800),"",IF(ISERROR(VLOOKUP(A1800,'Cadastro-Estoque'!A:G,1,FALSE)),"Produto não cadastrado",VLOOKUP(A1800,'Cadastro-Estoque'!A:G,4,FALSE)))</f>
        <v/>
      </c>
      <c r="G1800" s="2" t="str">
        <f>IF(ISBLANK(A1800),"",IF(ISERROR(VLOOKUP(A1800,'Cadastro-Estoque'!A:G,1,FALSE)),"Produto não cadastrado",VLOOKUP(A1800,'Cadastro-Estoque'!A:G,2,FALSE)))</f>
        <v/>
      </c>
      <c r="H1800" s="2" t="str">
        <f>IF(ISERROR(VLOOKUP(A1800,'Cadastro-Estoque'!A:G,1,FALSE)),"",VLOOKUP(A1800,'Cadastro-Estoque'!A:G,3,FALSE))</f>
        <v/>
      </c>
      <c r="I1800" s="209" t="str">
        <f>IF(A1800="","",INDEX(Boletim!F1809:F1918,IFERROR(MATCH(Saidas!A1800,'Cadastro-Estoque'!A1808:A1917,0)," ")))</f>
        <v/>
      </c>
    </row>
    <row r="1801" spans="5:9" ht="18.75" customHeight="1" x14ac:dyDescent="0.25">
      <c r="E1801" s="2" t="str">
        <f t="shared" si="31"/>
        <v/>
      </c>
      <c r="F1801" s="2" t="str">
        <f>IF(ISBLANK(A1801),"",IF(ISERROR(VLOOKUP(A1801,'Cadastro-Estoque'!A:G,1,FALSE)),"Produto não cadastrado",VLOOKUP(A1801,'Cadastro-Estoque'!A:G,4,FALSE)))</f>
        <v/>
      </c>
      <c r="G1801" s="2" t="str">
        <f>IF(ISBLANK(A1801),"",IF(ISERROR(VLOOKUP(A1801,'Cadastro-Estoque'!A:G,1,FALSE)),"Produto não cadastrado",VLOOKUP(A1801,'Cadastro-Estoque'!A:G,2,FALSE)))</f>
        <v/>
      </c>
      <c r="H1801" s="2" t="str">
        <f>IF(ISERROR(VLOOKUP(A1801,'Cadastro-Estoque'!A:G,1,FALSE)),"",VLOOKUP(A1801,'Cadastro-Estoque'!A:G,3,FALSE))</f>
        <v/>
      </c>
      <c r="I1801" s="209" t="str">
        <f>IF(A1801="","",INDEX(Boletim!F1810:F1919,IFERROR(MATCH(Saidas!A1801,'Cadastro-Estoque'!A1809:A1918,0)," ")))</f>
        <v/>
      </c>
    </row>
    <row r="1802" spans="5:9" ht="18.75" customHeight="1" x14ac:dyDescent="0.25">
      <c r="E1802" s="2" t="str">
        <f t="shared" si="31"/>
        <v/>
      </c>
      <c r="F1802" s="2" t="str">
        <f>IF(ISBLANK(A1802),"",IF(ISERROR(VLOOKUP(A1802,'Cadastro-Estoque'!A:G,1,FALSE)),"Produto não cadastrado",VLOOKUP(A1802,'Cadastro-Estoque'!A:G,4,FALSE)))</f>
        <v/>
      </c>
      <c r="G1802" s="2" t="str">
        <f>IF(ISBLANK(A1802),"",IF(ISERROR(VLOOKUP(A1802,'Cadastro-Estoque'!A:G,1,FALSE)),"Produto não cadastrado",VLOOKUP(A1802,'Cadastro-Estoque'!A:G,2,FALSE)))</f>
        <v/>
      </c>
      <c r="H1802" s="2" t="str">
        <f>IF(ISERROR(VLOOKUP(A1802,'Cadastro-Estoque'!A:G,1,FALSE)),"",VLOOKUP(A1802,'Cadastro-Estoque'!A:G,3,FALSE))</f>
        <v/>
      </c>
      <c r="I1802" s="209" t="str">
        <f>IF(A1802="","",INDEX(Boletim!F1811:F1920,IFERROR(MATCH(Saidas!A1802,'Cadastro-Estoque'!A1810:A1919,0)," ")))</f>
        <v/>
      </c>
    </row>
    <row r="1803" spans="5:9" ht="18.75" customHeight="1" x14ac:dyDescent="0.25">
      <c r="E1803" s="2" t="str">
        <f t="shared" si="31"/>
        <v/>
      </c>
      <c r="F1803" s="2" t="str">
        <f>IF(ISBLANK(A1803),"",IF(ISERROR(VLOOKUP(A1803,'Cadastro-Estoque'!A:G,1,FALSE)),"Produto não cadastrado",VLOOKUP(A1803,'Cadastro-Estoque'!A:G,4,FALSE)))</f>
        <v/>
      </c>
      <c r="G1803" s="2" t="str">
        <f>IF(ISBLANK(A1803),"",IF(ISERROR(VLOOKUP(A1803,'Cadastro-Estoque'!A:G,1,FALSE)),"Produto não cadastrado",VLOOKUP(A1803,'Cadastro-Estoque'!A:G,2,FALSE)))</f>
        <v/>
      </c>
      <c r="H1803" s="2" t="str">
        <f>IF(ISERROR(VLOOKUP(A1803,'Cadastro-Estoque'!A:G,1,FALSE)),"",VLOOKUP(A1803,'Cadastro-Estoque'!A:G,3,FALSE))</f>
        <v/>
      </c>
      <c r="I1803" s="209" t="str">
        <f>IF(A1803="","",INDEX(Boletim!F1812:F1921,IFERROR(MATCH(Saidas!A1803,'Cadastro-Estoque'!A1811:A1920,0)," ")))</f>
        <v/>
      </c>
    </row>
    <row r="1804" spans="5:9" ht="18.75" customHeight="1" x14ac:dyDescent="0.25">
      <c r="E1804" s="2" t="str">
        <f t="shared" si="31"/>
        <v/>
      </c>
      <c r="F1804" s="2" t="str">
        <f>IF(ISBLANK(A1804),"",IF(ISERROR(VLOOKUP(A1804,'Cadastro-Estoque'!A:G,1,FALSE)),"Produto não cadastrado",VLOOKUP(A1804,'Cadastro-Estoque'!A:G,4,FALSE)))</f>
        <v/>
      </c>
      <c r="G1804" s="2" t="str">
        <f>IF(ISBLANK(A1804),"",IF(ISERROR(VLOOKUP(A1804,'Cadastro-Estoque'!A:G,1,FALSE)),"Produto não cadastrado",VLOOKUP(A1804,'Cadastro-Estoque'!A:G,2,FALSE)))</f>
        <v/>
      </c>
      <c r="H1804" s="2" t="str">
        <f>IF(ISERROR(VLOOKUP(A1804,'Cadastro-Estoque'!A:G,1,FALSE)),"",VLOOKUP(A1804,'Cadastro-Estoque'!A:G,3,FALSE))</f>
        <v/>
      </c>
      <c r="I1804" s="209" t="str">
        <f>IF(A1804="","",INDEX(Boletim!F1813:F1922,IFERROR(MATCH(Saidas!A1804,'Cadastro-Estoque'!A1812:A1921,0)," ")))</f>
        <v/>
      </c>
    </row>
    <row r="1805" spans="5:9" ht="18.75" customHeight="1" x14ac:dyDescent="0.25">
      <c r="E1805" s="2" t="str">
        <f t="shared" si="31"/>
        <v/>
      </c>
      <c r="F1805" s="2" t="str">
        <f>IF(ISBLANK(A1805),"",IF(ISERROR(VLOOKUP(A1805,'Cadastro-Estoque'!A:G,1,FALSE)),"Produto não cadastrado",VLOOKUP(A1805,'Cadastro-Estoque'!A:G,4,FALSE)))</f>
        <v/>
      </c>
      <c r="G1805" s="2" t="str">
        <f>IF(ISBLANK(A1805),"",IF(ISERROR(VLOOKUP(A1805,'Cadastro-Estoque'!A:G,1,FALSE)),"Produto não cadastrado",VLOOKUP(A1805,'Cadastro-Estoque'!A:G,2,FALSE)))</f>
        <v/>
      </c>
      <c r="H1805" s="2" t="str">
        <f>IF(ISERROR(VLOOKUP(A1805,'Cadastro-Estoque'!A:G,1,FALSE)),"",VLOOKUP(A1805,'Cadastro-Estoque'!A:G,3,FALSE))</f>
        <v/>
      </c>
      <c r="I1805" s="209" t="str">
        <f>IF(A1805="","",INDEX(Boletim!F1814:F1923,IFERROR(MATCH(Saidas!A1805,'Cadastro-Estoque'!A1813:A1922,0)," ")))</f>
        <v/>
      </c>
    </row>
    <row r="1806" spans="5:9" ht="18.75" customHeight="1" x14ac:dyDescent="0.25">
      <c r="E1806" s="2" t="str">
        <f t="shared" si="31"/>
        <v/>
      </c>
      <c r="F1806" s="2" t="str">
        <f>IF(ISBLANK(A1806),"",IF(ISERROR(VLOOKUP(A1806,'Cadastro-Estoque'!A:G,1,FALSE)),"Produto não cadastrado",VLOOKUP(A1806,'Cadastro-Estoque'!A:G,4,FALSE)))</f>
        <v/>
      </c>
      <c r="G1806" s="2" t="str">
        <f>IF(ISBLANK(A1806),"",IF(ISERROR(VLOOKUP(A1806,'Cadastro-Estoque'!A:G,1,FALSE)),"Produto não cadastrado",VLOOKUP(A1806,'Cadastro-Estoque'!A:G,2,FALSE)))</f>
        <v/>
      </c>
      <c r="H1806" s="2" t="str">
        <f>IF(ISERROR(VLOOKUP(A1806,'Cadastro-Estoque'!A:G,1,FALSE)),"",VLOOKUP(A1806,'Cadastro-Estoque'!A:G,3,FALSE))</f>
        <v/>
      </c>
      <c r="I1806" s="209" t="str">
        <f>IF(A1806="","",INDEX(Boletim!F1815:F1924,IFERROR(MATCH(Saidas!A1806,'Cadastro-Estoque'!A1814:A1923,0)," ")))</f>
        <v/>
      </c>
    </row>
    <row r="1807" spans="5:9" ht="18.75" customHeight="1" x14ac:dyDescent="0.25">
      <c r="E1807" s="2" t="str">
        <f t="shared" si="31"/>
        <v/>
      </c>
      <c r="F1807" s="2" t="str">
        <f>IF(ISBLANK(A1807),"",IF(ISERROR(VLOOKUP(A1807,'Cadastro-Estoque'!A:G,1,FALSE)),"Produto não cadastrado",VLOOKUP(A1807,'Cadastro-Estoque'!A:G,4,FALSE)))</f>
        <v/>
      </c>
      <c r="G1807" s="2" t="str">
        <f>IF(ISBLANK(A1807),"",IF(ISERROR(VLOOKUP(A1807,'Cadastro-Estoque'!A:G,1,FALSE)),"Produto não cadastrado",VLOOKUP(A1807,'Cadastro-Estoque'!A:G,2,FALSE)))</f>
        <v/>
      </c>
      <c r="H1807" s="2" t="str">
        <f>IF(ISERROR(VLOOKUP(A1807,'Cadastro-Estoque'!A:G,1,FALSE)),"",VLOOKUP(A1807,'Cadastro-Estoque'!A:G,3,FALSE))</f>
        <v/>
      </c>
      <c r="I1807" s="209" t="str">
        <f>IF(A1807="","",INDEX(Boletim!F1816:F1925,IFERROR(MATCH(Saidas!A1807,'Cadastro-Estoque'!A1815:A1924,0)," ")))</f>
        <v/>
      </c>
    </row>
    <row r="1808" spans="5:9" ht="18.75" customHeight="1" x14ac:dyDescent="0.25">
      <c r="E1808" s="2" t="str">
        <f t="shared" si="31"/>
        <v/>
      </c>
      <c r="F1808" s="2" t="str">
        <f>IF(ISBLANK(A1808),"",IF(ISERROR(VLOOKUP(A1808,'Cadastro-Estoque'!A:G,1,FALSE)),"Produto não cadastrado",VLOOKUP(A1808,'Cadastro-Estoque'!A:G,4,FALSE)))</f>
        <v/>
      </c>
      <c r="G1808" s="2" t="str">
        <f>IF(ISBLANK(A1808),"",IF(ISERROR(VLOOKUP(A1808,'Cadastro-Estoque'!A:G,1,FALSE)),"Produto não cadastrado",VLOOKUP(A1808,'Cadastro-Estoque'!A:G,2,FALSE)))</f>
        <v/>
      </c>
      <c r="H1808" s="2" t="str">
        <f>IF(ISERROR(VLOOKUP(A1808,'Cadastro-Estoque'!A:G,1,FALSE)),"",VLOOKUP(A1808,'Cadastro-Estoque'!A:G,3,FALSE))</f>
        <v/>
      </c>
      <c r="I1808" s="209" t="str">
        <f>IF(A1808="","",INDEX(Boletim!F1817:F1926,IFERROR(MATCH(Saidas!A1808,'Cadastro-Estoque'!A1816:A1925,0)," ")))</f>
        <v/>
      </c>
    </row>
    <row r="1809" spans="5:9" ht="18.75" customHeight="1" x14ac:dyDescent="0.25">
      <c r="E1809" s="2" t="str">
        <f t="shared" si="31"/>
        <v/>
      </c>
      <c r="F1809" s="2" t="str">
        <f>IF(ISBLANK(A1809),"",IF(ISERROR(VLOOKUP(A1809,'Cadastro-Estoque'!A:G,1,FALSE)),"Produto não cadastrado",VLOOKUP(A1809,'Cadastro-Estoque'!A:G,4,FALSE)))</f>
        <v/>
      </c>
      <c r="G1809" s="2" t="str">
        <f>IF(ISBLANK(A1809),"",IF(ISERROR(VLOOKUP(A1809,'Cadastro-Estoque'!A:G,1,FALSE)),"Produto não cadastrado",VLOOKUP(A1809,'Cadastro-Estoque'!A:G,2,FALSE)))</f>
        <v/>
      </c>
      <c r="H1809" s="2" t="str">
        <f>IF(ISERROR(VLOOKUP(A1809,'Cadastro-Estoque'!A:G,1,FALSE)),"",VLOOKUP(A1809,'Cadastro-Estoque'!A:G,3,FALSE))</f>
        <v/>
      </c>
      <c r="I1809" s="209" t="str">
        <f>IF(A1809="","",INDEX(Boletim!F1818:F1927,IFERROR(MATCH(Saidas!A1809,'Cadastro-Estoque'!A1817:A1926,0)," ")))</f>
        <v/>
      </c>
    </row>
    <row r="1810" spans="5:9" ht="18.75" customHeight="1" x14ac:dyDescent="0.25">
      <c r="E1810" s="2" t="str">
        <f t="shared" si="31"/>
        <v/>
      </c>
      <c r="F1810" s="2" t="str">
        <f>IF(ISBLANK(A1810),"",IF(ISERROR(VLOOKUP(A1810,'Cadastro-Estoque'!A:G,1,FALSE)),"Produto não cadastrado",VLOOKUP(A1810,'Cadastro-Estoque'!A:G,4,FALSE)))</f>
        <v/>
      </c>
      <c r="G1810" s="2" t="str">
        <f>IF(ISBLANK(A1810),"",IF(ISERROR(VLOOKUP(A1810,'Cadastro-Estoque'!A:G,1,FALSE)),"Produto não cadastrado",VLOOKUP(A1810,'Cadastro-Estoque'!A:G,2,FALSE)))</f>
        <v/>
      </c>
      <c r="H1810" s="2" t="str">
        <f>IF(ISERROR(VLOOKUP(A1810,'Cadastro-Estoque'!A:G,1,FALSE)),"",VLOOKUP(A1810,'Cadastro-Estoque'!A:G,3,FALSE))</f>
        <v/>
      </c>
      <c r="I1810" s="209" t="str">
        <f>IF(A1810="","",INDEX(Boletim!F1819:F1928,IFERROR(MATCH(Saidas!A1810,'Cadastro-Estoque'!A1818:A1927,0)," ")))</f>
        <v/>
      </c>
    </row>
    <row r="1811" spans="5:9" ht="18.75" customHeight="1" x14ac:dyDescent="0.25">
      <c r="E1811" s="2" t="str">
        <f t="shared" si="31"/>
        <v/>
      </c>
      <c r="F1811" s="2" t="str">
        <f>IF(ISBLANK(A1811),"",IF(ISERROR(VLOOKUP(A1811,'Cadastro-Estoque'!A:G,1,FALSE)),"Produto não cadastrado",VLOOKUP(A1811,'Cadastro-Estoque'!A:G,4,FALSE)))</f>
        <v/>
      </c>
      <c r="G1811" s="2" t="str">
        <f>IF(ISBLANK(A1811),"",IF(ISERROR(VLOOKUP(A1811,'Cadastro-Estoque'!A:G,1,FALSE)),"Produto não cadastrado",VLOOKUP(A1811,'Cadastro-Estoque'!A:G,2,FALSE)))</f>
        <v/>
      </c>
      <c r="H1811" s="2" t="str">
        <f>IF(ISERROR(VLOOKUP(A1811,'Cadastro-Estoque'!A:G,1,FALSE)),"",VLOOKUP(A1811,'Cadastro-Estoque'!A:G,3,FALSE))</f>
        <v/>
      </c>
      <c r="I1811" s="209" t="str">
        <f>IF(A1811="","",INDEX(Boletim!F1820:F1929,IFERROR(MATCH(Saidas!A1811,'Cadastro-Estoque'!A1819:A1928,0)," ")))</f>
        <v/>
      </c>
    </row>
    <row r="1812" spans="5:9" ht="18.75" customHeight="1" x14ac:dyDescent="0.25">
      <c r="E1812" s="2" t="str">
        <f t="shared" si="31"/>
        <v/>
      </c>
      <c r="F1812" s="2" t="str">
        <f>IF(ISBLANK(A1812),"",IF(ISERROR(VLOOKUP(A1812,'Cadastro-Estoque'!A:G,1,FALSE)),"Produto não cadastrado",VLOOKUP(A1812,'Cadastro-Estoque'!A:G,4,FALSE)))</f>
        <v/>
      </c>
      <c r="G1812" s="2" t="str">
        <f>IF(ISBLANK(A1812),"",IF(ISERROR(VLOOKUP(A1812,'Cadastro-Estoque'!A:G,1,FALSE)),"Produto não cadastrado",VLOOKUP(A1812,'Cadastro-Estoque'!A:G,2,FALSE)))</f>
        <v/>
      </c>
      <c r="H1812" s="2" t="str">
        <f>IF(ISERROR(VLOOKUP(A1812,'Cadastro-Estoque'!A:G,1,FALSE)),"",VLOOKUP(A1812,'Cadastro-Estoque'!A:G,3,FALSE))</f>
        <v/>
      </c>
      <c r="I1812" s="209" t="str">
        <f>IF(A1812="","",INDEX(Boletim!F1821:F1930,IFERROR(MATCH(Saidas!A1812,'Cadastro-Estoque'!A1820:A1929,0)," ")))</f>
        <v/>
      </c>
    </row>
    <row r="1813" spans="5:9" ht="18.75" customHeight="1" x14ac:dyDescent="0.25">
      <c r="E1813" s="2" t="str">
        <f t="shared" si="31"/>
        <v/>
      </c>
      <c r="F1813" s="2" t="str">
        <f>IF(ISBLANK(A1813),"",IF(ISERROR(VLOOKUP(A1813,'Cadastro-Estoque'!A:G,1,FALSE)),"Produto não cadastrado",VLOOKUP(A1813,'Cadastro-Estoque'!A:G,4,FALSE)))</f>
        <v/>
      </c>
      <c r="G1813" s="2" t="str">
        <f>IF(ISBLANK(A1813),"",IF(ISERROR(VLOOKUP(A1813,'Cadastro-Estoque'!A:G,1,FALSE)),"Produto não cadastrado",VLOOKUP(A1813,'Cadastro-Estoque'!A:G,2,FALSE)))</f>
        <v/>
      </c>
      <c r="H1813" s="2" t="str">
        <f>IF(ISERROR(VLOOKUP(A1813,'Cadastro-Estoque'!A:G,1,FALSE)),"",VLOOKUP(A1813,'Cadastro-Estoque'!A:G,3,FALSE))</f>
        <v/>
      </c>
      <c r="I1813" s="209" t="str">
        <f>IF(A1813="","",INDEX(Boletim!F1822:F1931,IFERROR(MATCH(Saidas!A1813,'Cadastro-Estoque'!A1821:A1930,0)," ")))</f>
        <v/>
      </c>
    </row>
    <row r="1814" spans="5:9" ht="18.75" customHeight="1" x14ac:dyDescent="0.25">
      <c r="E1814" s="2" t="str">
        <f t="shared" si="31"/>
        <v/>
      </c>
      <c r="F1814" s="2" t="str">
        <f>IF(ISBLANK(A1814),"",IF(ISERROR(VLOOKUP(A1814,'Cadastro-Estoque'!A:G,1,FALSE)),"Produto não cadastrado",VLOOKUP(A1814,'Cadastro-Estoque'!A:G,4,FALSE)))</f>
        <v/>
      </c>
      <c r="G1814" s="2" t="str">
        <f>IF(ISBLANK(A1814),"",IF(ISERROR(VLOOKUP(A1814,'Cadastro-Estoque'!A:G,1,FALSE)),"Produto não cadastrado",VLOOKUP(A1814,'Cadastro-Estoque'!A:G,2,FALSE)))</f>
        <v/>
      </c>
      <c r="H1814" s="2" t="str">
        <f>IF(ISERROR(VLOOKUP(A1814,'Cadastro-Estoque'!A:G,1,FALSE)),"",VLOOKUP(A1814,'Cadastro-Estoque'!A:G,3,FALSE))</f>
        <v/>
      </c>
      <c r="I1814" s="209" t="str">
        <f>IF(A1814="","",INDEX(Boletim!F1823:F1932,IFERROR(MATCH(Saidas!A1814,'Cadastro-Estoque'!A1822:A1931,0)," ")))</f>
        <v/>
      </c>
    </row>
    <row r="1815" spans="5:9" ht="18.75" customHeight="1" x14ac:dyDescent="0.25">
      <c r="E1815" s="2" t="str">
        <f t="shared" si="31"/>
        <v/>
      </c>
      <c r="F1815" s="2" t="str">
        <f>IF(ISBLANK(A1815),"",IF(ISERROR(VLOOKUP(A1815,'Cadastro-Estoque'!A:G,1,FALSE)),"Produto não cadastrado",VLOOKUP(A1815,'Cadastro-Estoque'!A:G,4,FALSE)))</f>
        <v/>
      </c>
      <c r="G1815" s="2" t="str">
        <f>IF(ISBLANK(A1815),"",IF(ISERROR(VLOOKUP(A1815,'Cadastro-Estoque'!A:G,1,FALSE)),"Produto não cadastrado",VLOOKUP(A1815,'Cadastro-Estoque'!A:G,2,FALSE)))</f>
        <v/>
      </c>
      <c r="H1815" s="2" t="str">
        <f>IF(ISERROR(VLOOKUP(A1815,'Cadastro-Estoque'!A:G,1,FALSE)),"",VLOOKUP(A1815,'Cadastro-Estoque'!A:G,3,FALSE))</f>
        <v/>
      </c>
      <c r="I1815" s="209" t="str">
        <f>IF(A1815="","",INDEX(Boletim!F1824:F1933,IFERROR(MATCH(Saidas!A1815,'Cadastro-Estoque'!A1823:A1932,0)," ")))</f>
        <v/>
      </c>
    </row>
    <row r="1816" spans="5:9" ht="18.75" customHeight="1" x14ac:dyDescent="0.25">
      <c r="E1816" s="2" t="str">
        <f t="shared" si="31"/>
        <v/>
      </c>
      <c r="F1816" s="2" t="str">
        <f>IF(ISBLANK(A1816),"",IF(ISERROR(VLOOKUP(A1816,'Cadastro-Estoque'!A:G,1,FALSE)),"Produto não cadastrado",VLOOKUP(A1816,'Cadastro-Estoque'!A:G,4,FALSE)))</f>
        <v/>
      </c>
      <c r="G1816" s="2" t="str">
        <f>IF(ISBLANK(A1816),"",IF(ISERROR(VLOOKUP(A1816,'Cadastro-Estoque'!A:G,1,FALSE)),"Produto não cadastrado",VLOOKUP(A1816,'Cadastro-Estoque'!A:G,2,FALSE)))</f>
        <v/>
      </c>
      <c r="H1816" s="2" t="str">
        <f>IF(ISERROR(VLOOKUP(A1816,'Cadastro-Estoque'!A:G,1,FALSE)),"",VLOOKUP(A1816,'Cadastro-Estoque'!A:G,3,FALSE))</f>
        <v/>
      </c>
      <c r="I1816" s="209" t="str">
        <f>IF(A1816="","",INDEX(Boletim!F1825:F1934,IFERROR(MATCH(Saidas!A1816,'Cadastro-Estoque'!A1824:A1933,0)," ")))</f>
        <v/>
      </c>
    </row>
    <row r="1817" spans="5:9" ht="18.75" customHeight="1" x14ac:dyDescent="0.25">
      <c r="E1817" s="2" t="str">
        <f t="shared" si="31"/>
        <v/>
      </c>
      <c r="F1817" s="2" t="str">
        <f>IF(ISBLANK(A1817),"",IF(ISERROR(VLOOKUP(A1817,'Cadastro-Estoque'!A:G,1,FALSE)),"Produto não cadastrado",VLOOKUP(A1817,'Cadastro-Estoque'!A:G,4,FALSE)))</f>
        <v/>
      </c>
      <c r="G1817" s="2" t="str">
        <f>IF(ISBLANK(A1817),"",IF(ISERROR(VLOOKUP(A1817,'Cadastro-Estoque'!A:G,1,FALSE)),"Produto não cadastrado",VLOOKUP(A1817,'Cadastro-Estoque'!A:G,2,FALSE)))</f>
        <v/>
      </c>
      <c r="H1817" s="2" t="str">
        <f>IF(ISERROR(VLOOKUP(A1817,'Cadastro-Estoque'!A:G,1,FALSE)),"",VLOOKUP(A1817,'Cadastro-Estoque'!A:G,3,FALSE))</f>
        <v/>
      </c>
      <c r="I1817" s="209" t="str">
        <f>IF(A1817="","",INDEX(Boletim!F1826:F1935,IFERROR(MATCH(Saidas!A1817,'Cadastro-Estoque'!A1825:A1934,0)," ")))</f>
        <v/>
      </c>
    </row>
    <row r="1818" spans="5:9" ht="18.75" customHeight="1" x14ac:dyDescent="0.25">
      <c r="E1818" s="2" t="str">
        <f t="shared" si="31"/>
        <v/>
      </c>
      <c r="F1818" s="2" t="str">
        <f>IF(ISBLANK(A1818),"",IF(ISERROR(VLOOKUP(A1818,'Cadastro-Estoque'!A:G,1,FALSE)),"Produto não cadastrado",VLOOKUP(A1818,'Cadastro-Estoque'!A:G,4,FALSE)))</f>
        <v/>
      </c>
      <c r="G1818" s="2" t="str">
        <f>IF(ISBLANK(A1818),"",IF(ISERROR(VLOOKUP(A1818,'Cadastro-Estoque'!A:G,1,FALSE)),"Produto não cadastrado",VLOOKUP(A1818,'Cadastro-Estoque'!A:G,2,FALSE)))</f>
        <v/>
      </c>
      <c r="H1818" s="2" t="str">
        <f>IF(ISERROR(VLOOKUP(A1818,'Cadastro-Estoque'!A:G,1,FALSE)),"",VLOOKUP(A1818,'Cadastro-Estoque'!A:G,3,FALSE))</f>
        <v/>
      </c>
      <c r="I1818" s="209" t="str">
        <f>IF(A1818="","",INDEX(Boletim!F1827:F1936,IFERROR(MATCH(Saidas!A1818,'Cadastro-Estoque'!A1826:A1935,0)," ")))</f>
        <v/>
      </c>
    </row>
    <row r="1819" spans="5:9" ht="18.75" customHeight="1" x14ac:dyDescent="0.25">
      <c r="E1819" s="2" t="str">
        <f t="shared" si="31"/>
        <v/>
      </c>
      <c r="F1819" s="2" t="str">
        <f>IF(ISBLANK(A1819),"",IF(ISERROR(VLOOKUP(A1819,'Cadastro-Estoque'!A:G,1,FALSE)),"Produto não cadastrado",VLOOKUP(A1819,'Cadastro-Estoque'!A:G,4,FALSE)))</f>
        <v/>
      </c>
      <c r="G1819" s="2" t="str">
        <f>IF(ISBLANK(A1819),"",IF(ISERROR(VLOOKUP(A1819,'Cadastro-Estoque'!A:G,1,FALSE)),"Produto não cadastrado",VLOOKUP(A1819,'Cadastro-Estoque'!A:G,2,FALSE)))</f>
        <v/>
      </c>
      <c r="H1819" s="2" t="str">
        <f>IF(ISERROR(VLOOKUP(A1819,'Cadastro-Estoque'!A:G,1,FALSE)),"",VLOOKUP(A1819,'Cadastro-Estoque'!A:G,3,FALSE))</f>
        <v/>
      </c>
      <c r="I1819" s="209" t="str">
        <f>IF(A1819="","",INDEX(Boletim!F1828:F1937,IFERROR(MATCH(Saidas!A1819,'Cadastro-Estoque'!A1827:A1936,0)," ")))</f>
        <v/>
      </c>
    </row>
    <row r="1820" spans="5:9" ht="18.75" customHeight="1" x14ac:dyDescent="0.25">
      <c r="E1820" s="2" t="str">
        <f t="shared" si="31"/>
        <v/>
      </c>
      <c r="F1820" s="2" t="str">
        <f>IF(ISBLANK(A1820),"",IF(ISERROR(VLOOKUP(A1820,'Cadastro-Estoque'!A:G,1,FALSE)),"Produto não cadastrado",VLOOKUP(A1820,'Cadastro-Estoque'!A:G,4,FALSE)))</f>
        <v/>
      </c>
      <c r="G1820" s="2" t="str">
        <f>IF(ISBLANK(A1820),"",IF(ISERROR(VLOOKUP(A1820,'Cadastro-Estoque'!A:G,1,FALSE)),"Produto não cadastrado",VLOOKUP(A1820,'Cadastro-Estoque'!A:G,2,FALSE)))</f>
        <v/>
      </c>
      <c r="H1820" s="2" t="str">
        <f>IF(ISERROR(VLOOKUP(A1820,'Cadastro-Estoque'!A:G,1,FALSE)),"",VLOOKUP(A1820,'Cadastro-Estoque'!A:G,3,FALSE))</f>
        <v/>
      </c>
      <c r="I1820" s="209" t="str">
        <f>IF(A1820="","",INDEX(Boletim!F1829:F1938,IFERROR(MATCH(Saidas!A1820,'Cadastro-Estoque'!A1828:A1937,0)," ")))</f>
        <v/>
      </c>
    </row>
    <row r="1821" spans="5:9" ht="18.75" customHeight="1" x14ac:dyDescent="0.25">
      <c r="E1821" s="2" t="str">
        <f t="shared" si="31"/>
        <v/>
      </c>
      <c r="F1821" s="2" t="str">
        <f>IF(ISBLANK(A1821),"",IF(ISERROR(VLOOKUP(A1821,'Cadastro-Estoque'!A:G,1,FALSE)),"Produto não cadastrado",VLOOKUP(A1821,'Cadastro-Estoque'!A:G,4,FALSE)))</f>
        <v/>
      </c>
      <c r="G1821" s="2" t="str">
        <f>IF(ISBLANK(A1821),"",IF(ISERROR(VLOOKUP(A1821,'Cadastro-Estoque'!A:G,1,FALSE)),"Produto não cadastrado",VLOOKUP(A1821,'Cadastro-Estoque'!A:G,2,FALSE)))</f>
        <v/>
      </c>
      <c r="H1821" s="2" t="str">
        <f>IF(ISERROR(VLOOKUP(A1821,'Cadastro-Estoque'!A:G,1,FALSE)),"",VLOOKUP(A1821,'Cadastro-Estoque'!A:G,3,FALSE))</f>
        <v/>
      </c>
      <c r="I1821" s="209" t="str">
        <f>IF(A1821="","",INDEX(Boletim!F1830:F1939,IFERROR(MATCH(Saidas!A1821,'Cadastro-Estoque'!A1829:A1938,0)," ")))</f>
        <v/>
      </c>
    </row>
    <row r="1822" spans="5:9" ht="18.75" customHeight="1" x14ac:dyDescent="0.25">
      <c r="E1822" s="2" t="str">
        <f t="shared" si="31"/>
        <v/>
      </c>
      <c r="F1822" s="2" t="str">
        <f>IF(ISBLANK(A1822),"",IF(ISERROR(VLOOKUP(A1822,'Cadastro-Estoque'!A:G,1,FALSE)),"Produto não cadastrado",VLOOKUP(A1822,'Cadastro-Estoque'!A:G,4,FALSE)))</f>
        <v/>
      </c>
      <c r="G1822" s="2" t="str">
        <f>IF(ISBLANK(A1822),"",IF(ISERROR(VLOOKUP(A1822,'Cadastro-Estoque'!A:G,1,FALSE)),"Produto não cadastrado",VLOOKUP(A1822,'Cadastro-Estoque'!A:G,2,FALSE)))</f>
        <v/>
      </c>
      <c r="H1822" s="2" t="str">
        <f>IF(ISERROR(VLOOKUP(A1822,'Cadastro-Estoque'!A:G,1,FALSE)),"",VLOOKUP(A1822,'Cadastro-Estoque'!A:G,3,FALSE))</f>
        <v/>
      </c>
      <c r="I1822" s="209" t="str">
        <f>IF(A1822="","",INDEX(Boletim!F1831:F1940,IFERROR(MATCH(Saidas!A1822,'Cadastro-Estoque'!A1830:A1939,0)," ")))</f>
        <v/>
      </c>
    </row>
    <row r="1823" spans="5:9" ht="18.75" customHeight="1" x14ac:dyDescent="0.25">
      <c r="E1823" s="2" t="str">
        <f t="shared" si="31"/>
        <v/>
      </c>
      <c r="F1823" s="2" t="str">
        <f>IF(ISBLANK(A1823),"",IF(ISERROR(VLOOKUP(A1823,'Cadastro-Estoque'!A:G,1,FALSE)),"Produto não cadastrado",VLOOKUP(A1823,'Cadastro-Estoque'!A:G,4,FALSE)))</f>
        <v/>
      </c>
      <c r="G1823" s="2" t="str">
        <f>IF(ISBLANK(A1823),"",IF(ISERROR(VLOOKUP(A1823,'Cadastro-Estoque'!A:G,1,FALSE)),"Produto não cadastrado",VLOOKUP(A1823,'Cadastro-Estoque'!A:G,2,FALSE)))</f>
        <v/>
      </c>
      <c r="H1823" s="2" t="str">
        <f>IF(ISERROR(VLOOKUP(A1823,'Cadastro-Estoque'!A:G,1,FALSE)),"",VLOOKUP(A1823,'Cadastro-Estoque'!A:G,3,FALSE))</f>
        <v/>
      </c>
      <c r="I1823" s="209" t="str">
        <f>IF(A1823="","",INDEX(Boletim!F1832:F1941,IFERROR(MATCH(Saidas!A1823,'Cadastro-Estoque'!A1831:A1940,0)," ")))</f>
        <v/>
      </c>
    </row>
    <row r="1824" spans="5:9" ht="18.75" customHeight="1" x14ac:dyDescent="0.25">
      <c r="E1824" s="2" t="str">
        <f t="shared" si="31"/>
        <v/>
      </c>
      <c r="F1824" s="2" t="str">
        <f>IF(ISBLANK(A1824),"",IF(ISERROR(VLOOKUP(A1824,'Cadastro-Estoque'!A:G,1,FALSE)),"Produto não cadastrado",VLOOKUP(A1824,'Cadastro-Estoque'!A:G,4,FALSE)))</f>
        <v/>
      </c>
      <c r="G1824" s="2" t="str">
        <f>IF(ISBLANK(A1824),"",IF(ISERROR(VLOOKUP(A1824,'Cadastro-Estoque'!A:G,1,FALSE)),"Produto não cadastrado",VLOOKUP(A1824,'Cadastro-Estoque'!A:G,2,FALSE)))</f>
        <v/>
      </c>
      <c r="H1824" s="2" t="str">
        <f>IF(ISERROR(VLOOKUP(A1824,'Cadastro-Estoque'!A:G,1,FALSE)),"",VLOOKUP(A1824,'Cadastro-Estoque'!A:G,3,FALSE))</f>
        <v/>
      </c>
      <c r="I1824" s="209" t="str">
        <f>IF(A1824="","",INDEX(Boletim!F1833:F1942,IFERROR(MATCH(Saidas!A1824,'Cadastro-Estoque'!A1832:A1941,0)," ")))</f>
        <v/>
      </c>
    </row>
    <row r="1825" spans="5:9" ht="18.75" customHeight="1" x14ac:dyDescent="0.25">
      <c r="E1825" s="2" t="str">
        <f t="shared" si="31"/>
        <v/>
      </c>
      <c r="F1825" s="2" t="str">
        <f>IF(ISBLANK(A1825),"",IF(ISERROR(VLOOKUP(A1825,'Cadastro-Estoque'!A:G,1,FALSE)),"Produto não cadastrado",VLOOKUP(A1825,'Cadastro-Estoque'!A:G,4,FALSE)))</f>
        <v/>
      </c>
      <c r="G1825" s="2" t="str">
        <f>IF(ISBLANK(A1825),"",IF(ISERROR(VLOOKUP(A1825,'Cadastro-Estoque'!A:G,1,FALSE)),"Produto não cadastrado",VLOOKUP(A1825,'Cadastro-Estoque'!A:G,2,FALSE)))</f>
        <v/>
      </c>
      <c r="H1825" s="2" t="str">
        <f>IF(ISERROR(VLOOKUP(A1825,'Cadastro-Estoque'!A:G,1,FALSE)),"",VLOOKUP(A1825,'Cadastro-Estoque'!A:G,3,FALSE))</f>
        <v/>
      </c>
      <c r="I1825" s="209" t="str">
        <f>IF(A1825="","",INDEX(Boletim!F1834:F1943,IFERROR(MATCH(Saidas!A1825,'Cadastro-Estoque'!A1833:A1942,0)," ")))</f>
        <v/>
      </c>
    </row>
    <row r="1826" spans="5:9" ht="18.75" customHeight="1" x14ac:dyDescent="0.25">
      <c r="E1826" s="2" t="str">
        <f t="shared" si="31"/>
        <v/>
      </c>
      <c r="F1826" s="2" t="str">
        <f>IF(ISBLANK(A1826),"",IF(ISERROR(VLOOKUP(A1826,'Cadastro-Estoque'!A:G,1,FALSE)),"Produto não cadastrado",VLOOKUP(A1826,'Cadastro-Estoque'!A:G,4,FALSE)))</f>
        <v/>
      </c>
      <c r="G1826" s="2" t="str">
        <f>IF(ISBLANK(A1826),"",IF(ISERROR(VLOOKUP(A1826,'Cadastro-Estoque'!A:G,1,FALSE)),"Produto não cadastrado",VLOOKUP(A1826,'Cadastro-Estoque'!A:G,2,FALSE)))</f>
        <v/>
      </c>
      <c r="H1826" s="2" t="str">
        <f>IF(ISERROR(VLOOKUP(A1826,'Cadastro-Estoque'!A:G,1,FALSE)),"",VLOOKUP(A1826,'Cadastro-Estoque'!A:G,3,FALSE))</f>
        <v/>
      </c>
      <c r="I1826" s="209" t="str">
        <f>IF(A1826="","",INDEX(Boletim!F1835:F1944,IFERROR(MATCH(Saidas!A1826,'Cadastro-Estoque'!A1834:A1943,0)," ")))</f>
        <v/>
      </c>
    </row>
    <row r="1827" spans="5:9" ht="18.75" customHeight="1" x14ac:dyDescent="0.25">
      <c r="E1827" s="2" t="str">
        <f t="shared" si="31"/>
        <v/>
      </c>
      <c r="F1827" s="2" t="str">
        <f>IF(ISBLANK(A1827),"",IF(ISERROR(VLOOKUP(A1827,'Cadastro-Estoque'!A:G,1,FALSE)),"Produto não cadastrado",VLOOKUP(A1827,'Cadastro-Estoque'!A:G,4,FALSE)))</f>
        <v/>
      </c>
      <c r="G1827" s="2" t="str">
        <f>IF(ISBLANK(A1827),"",IF(ISERROR(VLOOKUP(A1827,'Cadastro-Estoque'!A:G,1,FALSE)),"Produto não cadastrado",VLOOKUP(A1827,'Cadastro-Estoque'!A:G,2,FALSE)))</f>
        <v/>
      </c>
      <c r="H1827" s="2" t="str">
        <f>IF(ISERROR(VLOOKUP(A1827,'Cadastro-Estoque'!A:G,1,FALSE)),"",VLOOKUP(A1827,'Cadastro-Estoque'!A:G,3,FALSE))</f>
        <v/>
      </c>
      <c r="I1827" s="209" t="str">
        <f>IF(A1827="","",INDEX(Boletim!F1836:F1945,IFERROR(MATCH(Saidas!A1827,'Cadastro-Estoque'!A1835:A1944,0)," ")))</f>
        <v/>
      </c>
    </row>
    <row r="1828" spans="5:9" ht="18.75" customHeight="1" x14ac:dyDescent="0.25">
      <c r="E1828" s="2" t="str">
        <f t="shared" si="31"/>
        <v/>
      </c>
      <c r="F1828" s="2" t="str">
        <f>IF(ISBLANK(A1828),"",IF(ISERROR(VLOOKUP(A1828,'Cadastro-Estoque'!A:G,1,FALSE)),"Produto não cadastrado",VLOOKUP(A1828,'Cadastro-Estoque'!A:G,4,FALSE)))</f>
        <v/>
      </c>
      <c r="G1828" s="2" t="str">
        <f>IF(ISBLANK(A1828),"",IF(ISERROR(VLOOKUP(A1828,'Cadastro-Estoque'!A:G,1,FALSE)),"Produto não cadastrado",VLOOKUP(A1828,'Cadastro-Estoque'!A:G,2,FALSE)))</f>
        <v/>
      </c>
      <c r="H1828" s="2" t="str">
        <f>IF(ISERROR(VLOOKUP(A1828,'Cadastro-Estoque'!A:G,1,FALSE)),"",VLOOKUP(A1828,'Cadastro-Estoque'!A:G,3,FALSE))</f>
        <v/>
      </c>
      <c r="I1828" s="209" t="str">
        <f>IF(A1828="","",INDEX(Boletim!F1837:F1946,IFERROR(MATCH(Saidas!A1828,'Cadastro-Estoque'!A1836:A1945,0)," ")))</f>
        <v/>
      </c>
    </row>
    <row r="1829" spans="5:9" ht="18.75" customHeight="1" x14ac:dyDescent="0.25">
      <c r="E1829" s="2" t="str">
        <f t="shared" si="31"/>
        <v/>
      </c>
      <c r="F1829" s="2" t="str">
        <f>IF(ISBLANK(A1829),"",IF(ISERROR(VLOOKUP(A1829,'Cadastro-Estoque'!A:G,1,FALSE)),"Produto não cadastrado",VLOOKUP(A1829,'Cadastro-Estoque'!A:G,4,FALSE)))</f>
        <v/>
      </c>
      <c r="G1829" s="2" t="str">
        <f>IF(ISBLANK(A1829),"",IF(ISERROR(VLOOKUP(A1829,'Cadastro-Estoque'!A:G,1,FALSE)),"Produto não cadastrado",VLOOKUP(A1829,'Cadastro-Estoque'!A:G,2,FALSE)))</f>
        <v/>
      </c>
      <c r="H1829" s="2" t="str">
        <f>IF(ISERROR(VLOOKUP(A1829,'Cadastro-Estoque'!A:G,1,FALSE)),"",VLOOKUP(A1829,'Cadastro-Estoque'!A:G,3,FALSE))</f>
        <v/>
      </c>
      <c r="I1829" s="209" t="str">
        <f>IF(A1829="","",INDEX(Boletim!F1838:F1947,IFERROR(MATCH(Saidas!A1829,'Cadastro-Estoque'!A1837:A1946,0)," ")))</f>
        <v/>
      </c>
    </row>
    <row r="1830" spans="5:9" ht="18.75" customHeight="1" x14ac:dyDescent="0.25">
      <c r="E1830" s="2" t="str">
        <f t="shared" si="31"/>
        <v/>
      </c>
      <c r="F1830" s="2" t="str">
        <f>IF(ISBLANK(A1830),"",IF(ISERROR(VLOOKUP(A1830,'Cadastro-Estoque'!A:G,1,FALSE)),"Produto não cadastrado",VLOOKUP(A1830,'Cadastro-Estoque'!A:G,4,FALSE)))</f>
        <v/>
      </c>
      <c r="G1830" s="2" t="str">
        <f>IF(ISBLANK(A1830),"",IF(ISERROR(VLOOKUP(A1830,'Cadastro-Estoque'!A:G,1,FALSE)),"Produto não cadastrado",VLOOKUP(A1830,'Cadastro-Estoque'!A:G,2,FALSE)))</f>
        <v/>
      </c>
      <c r="H1830" s="2" t="str">
        <f>IF(ISERROR(VLOOKUP(A1830,'Cadastro-Estoque'!A:G,1,FALSE)),"",VLOOKUP(A1830,'Cadastro-Estoque'!A:G,3,FALSE))</f>
        <v/>
      </c>
      <c r="I1830" s="209" t="str">
        <f>IF(A1830="","",INDEX(Boletim!F1839:F1948,IFERROR(MATCH(Saidas!A1830,'Cadastro-Estoque'!A1838:A1947,0)," ")))</f>
        <v/>
      </c>
    </row>
    <row r="1831" spans="5:9" ht="18.75" customHeight="1" x14ac:dyDescent="0.25">
      <c r="E1831" s="2" t="str">
        <f t="shared" si="31"/>
        <v/>
      </c>
      <c r="F1831" s="2" t="str">
        <f>IF(ISBLANK(A1831),"",IF(ISERROR(VLOOKUP(A1831,'Cadastro-Estoque'!A:G,1,FALSE)),"Produto não cadastrado",VLOOKUP(A1831,'Cadastro-Estoque'!A:G,4,FALSE)))</f>
        <v/>
      </c>
      <c r="G1831" s="2" t="str">
        <f>IF(ISBLANK(A1831),"",IF(ISERROR(VLOOKUP(A1831,'Cadastro-Estoque'!A:G,1,FALSE)),"Produto não cadastrado",VLOOKUP(A1831,'Cadastro-Estoque'!A:G,2,FALSE)))</f>
        <v/>
      </c>
      <c r="H1831" s="2" t="str">
        <f>IF(ISERROR(VLOOKUP(A1831,'Cadastro-Estoque'!A:G,1,FALSE)),"",VLOOKUP(A1831,'Cadastro-Estoque'!A:G,3,FALSE))</f>
        <v/>
      </c>
      <c r="I1831" s="209" t="str">
        <f>IF(A1831="","",INDEX(Boletim!F1840:F1949,IFERROR(MATCH(Saidas!A1831,'Cadastro-Estoque'!A1839:A1948,0)," ")))</f>
        <v/>
      </c>
    </row>
    <row r="1832" spans="5:9" ht="18.75" customHeight="1" x14ac:dyDescent="0.25">
      <c r="E1832" s="2" t="str">
        <f t="shared" si="31"/>
        <v/>
      </c>
      <c r="F1832" s="2" t="str">
        <f>IF(ISBLANK(A1832),"",IF(ISERROR(VLOOKUP(A1832,'Cadastro-Estoque'!A:G,1,FALSE)),"Produto não cadastrado",VLOOKUP(A1832,'Cadastro-Estoque'!A:G,4,FALSE)))</f>
        <v/>
      </c>
      <c r="G1832" s="2" t="str">
        <f>IF(ISBLANK(A1832),"",IF(ISERROR(VLOOKUP(A1832,'Cadastro-Estoque'!A:G,1,FALSE)),"Produto não cadastrado",VLOOKUP(A1832,'Cadastro-Estoque'!A:G,2,FALSE)))</f>
        <v/>
      </c>
      <c r="H1832" s="2" t="str">
        <f>IF(ISERROR(VLOOKUP(A1832,'Cadastro-Estoque'!A:G,1,FALSE)),"",VLOOKUP(A1832,'Cadastro-Estoque'!A:G,3,FALSE))</f>
        <v/>
      </c>
      <c r="I1832" s="209" t="str">
        <f>IF(A1832="","",INDEX(Boletim!F1841:F1950,IFERROR(MATCH(Saidas!A1832,'Cadastro-Estoque'!A1840:A1949,0)," ")))</f>
        <v/>
      </c>
    </row>
    <row r="1833" spans="5:9" ht="18.75" customHeight="1" x14ac:dyDescent="0.25">
      <c r="E1833" s="2" t="str">
        <f t="shared" si="31"/>
        <v/>
      </c>
      <c r="F1833" s="2" t="str">
        <f>IF(ISBLANK(A1833),"",IF(ISERROR(VLOOKUP(A1833,'Cadastro-Estoque'!A:G,1,FALSE)),"Produto não cadastrado",VLOOKUP(A1833,'Cadastro-Estoque'!A:G,4,FALSE)))</f>
        <v/>
      </c>
      <c r="G1833" s="2" t="str">
        <f>IF(ISBLANK(A1833),"",IF(ISERROR(VLOOKUP(A1833,'Cadastro-Estoque'!A:G,1,FALSE)),"Produto não cadastrado",VLOOKUP(A1833,'Cadastro-Estoque'!A:G,2,FALSE)))</f>
        <v/>
      </c>
      <c r="H1833" s="2" t="str">
        <f>IF(ISERROR(VLOOKUP(A1833,'Cadastro-Estoque'!A:G,1,FALSE)),"",VLOOKUP(A1833,'Cadastro-Estoque'!A:G,3,FALSE))</f>
        <v/>
      </c>
      <c r="I1833" s="209" t="str">
        <f>IF(A1833="","",INDEX(Boletim!F1842:F1951,IFERROR(MATCH(Saidas!A1833,'Cadastro-Estoque'!A1841:A1950,0)," ")))</f>
        <v/>
      </c>
    </row>
    <row r="1834" spans="5:9" ht="18.75" customHeight="1" x14ac:dyDescent="0.25">
      <c r="E1834" s="2" t="str">
        <f t="shared" si="31"/>
        <v/>
      </c>
      <c r="F1834" s="2" t="str">
        <f>IF(ISBLANK(A1834),"",IF(ISERROR(VLOOKUP(A1834,'Cadastro-Estoque'!A:G,1,FALSE)),"Produto não cadastrado",VLOOKUP(A1834,'Cadastro-Estoque'!A:G,4,FALSE)))</f>
        <v/>
      </c>
      <c r="G1834" s="2" t="str">
        <f>IF(ISBLANK(A1834),"",IF(ISERROR(VLOOKUP(A1834,'Cadastro-Estoque'!A:G,1,FALSE)),"Produto não cadastrado",VLOOKUP(A1834,'Cadastro-Estoque'!A:G,2,FALSE)))</f>
        <v/>
      </c>
      <c r="H1834" s="2" t="str">
        <f>IF(ISERROR(VLOOKUP(A1834,'Cadastro-Estoque'!A:G,1,FALSE)),"",VLOOKUP(A1834,'Cadastro-Estoque'!A:G,3,FALSE))</f>
        <v/>
      </c>
      <c r="I1834" s="209" t="str">
        <f>IF(A1834="","",INDEX(Boletim!F1843:F1952,IFERROR(MATCH(Saidas!A1834,'Cadastro-Estoque'!A1842:A1951,0)," ")))</f>
        <v/>
      </c>
    </row>
    <row r="1835" spans="5:9" ht="18.75" customHeight="1" x14ac:dyDescent="0.25">
      <c r="E1835" s="2" t="str">
        <f t="shared" si="31"/>
        <v/>
      </c>
      <c r="F1835" s="2" t="str">
        <f>IF(ISBLANK(A1835),"",IF(ISERROR(VLOOKUP(A1835,'Cadastro-Estoque'!A:G,1,FALSE)),"Produto não cadastrado",VLOOKUP(A1835,'Cadastro-Estoque'!A:G,4,FALSE)))</f>
        <v/>
      </c>
      <c r="G1835" s="2" t="str">
        <f>IF(ISBLANK(A1835),"",IF(ISERROR(VLOOKUP(A1835,'Cadastro-Estoque'!A:G,1,FALSE)),"Produto não cadastrado",VLOOKUP(A1835,'Cadastro-Estoque'!A:G,2,FALSE)))</f>
        <v/>
      </c>
      <c r="H1835" s="2" t="str">
        <f>IF(ISERROR(VLOOKUP(A1835,'Cadastro-Estoque'!A:G,1,FALSE)),"",VLOOKUP(A1835,'Cadastro-Estoque'!A:G,3,FALSE))</f>
        <v/>
      </c>
      <c r="I1835" s="209" t="str">
        <f>IF(A1835="","",INDEX(Boletim!F1844:F1953,IFERROR(MATCH(Saidas!A1835,'Cadastro-Estoque'!A1843:A1952,0)," ")))</f>
        <v/>
      </c>
    </row>
    <row r="1836" spans="5:9" ht="18.75" customHeight="1" x14ac:dyDescent="0.25">
      <c r="E1836" s="2" t="str">
        <f t="shared" si="31"/>
        <v/>
      </c>
      <c r="F1836" s="2" t="str">
        <f>IF(ISBLANK(A1836),"",IF(ISERROR(VLOOKUP(A1836,'Cadastro-Estoque'!A:G,1,FALSE)),"Produto não cadastrado",VLOOKUP(A1836,'Cadastro-Estoque'!A:G,4,FALSE)))</f>
        <v/>
      </c>
      <c r="G1836" s="2" t="str">
        <f>IF(ISBLANK(A1836),"",IF(ISERROR(VLOOKUP(A1836,'Cadastro-Estoque'!A:G,1,FALSE)),"Produto não cadastrado",VLOOKUP(A1836,'Cadastro-Estoque'!A:G,2,FALSE)))</f>
        <v/>
      </c>
      <c r="H1836" s="2" t="str">
        <f>IF(ISERROR(VLOOKUP(A1836,'Cadastro-Estoque'!A:G,1,FALSE)),"",VLOOKUP(A1836,'Cadastro-Estoque'!A:G,3,FALSE))</f>
        <v/>
      </c>
      <c r="I1836" s="209" t="str">
        <f>IF(A1836="","",INDEX(Boletim!F1845:F1954,IFERROR(MATCH(Saidas!A1836,'Cadastro-Estoque'!A1844:A1953,0)," ")))</f>
        <v/>
      </c>
    </row>
    <row r="1837" spans="5:9" ht="18.75" customHeight="1" x14ac:dyDescent="0.25">
      <c r="E1837" s="2" t="str">
        <f t="shared" si="31"/>
        <v/>
      </c>
      <c r="F1837" s="2" t="str">
        <f>IF(ISBLANK(A1837),"",IF(ISERROR(VLOOKUP(A1837,'Cadastro-Estoque'!A:G,1,FALSE)),"Produto não cadastrado",VLOOKUP(A1837,'Cadastro-Estoque'!A:G,4,FALSE)))</f>
        <v/>
      </c>
      <c r="G1837" s="2" t="str">
        <f>IF(ISBLANK(A1837),"",IF(ISERROR(VLOOKUP(A1837,'Cadastro-Estoque'!A:G,1,FALSE)),"Produto não cadastrado",VLOOKUP(A1837,'Cadastro-Estoque'!A:G,2,FALSE)))</f>
        <v/>
      </c>
      <c r="H1837" s="2" t="str">
        <f>IF(ISERROR(VLOOKUP(A1837,'Cadastro-Estoque'!A:G,1,FALSE)),"",VLOOKUP(A1837,'Cadastro-Estoque'!A:G,3,FALSE))</f>
        <v/>
      </c>
      <c r="I1837" s="209" t="str">
        <f>IF(A1837="","",INDEX(Boletim!F1846:F1955,IFERROR(MATCH(Saidas!A1837,'Cadastro-Estoque'!A1845:A1954,0)," ")))</f>
        <v/>
      </c>
    </row>
    <row r="1838" spans="5:9" ht="18.75" customHeight="1" x14ac:dyDescent="0.25">
      <c r="E1838" s="2" t="str">
        <f t="shared" si="31"/>
        <v/>
      </c>
      <c r="F1838" s="2" t="str">
        <f>IF(ISBLANK(A1838),"",IF(ISERROR(VLOOKUP(A1838,'Cadastro-Estoque'!A:G,1,FALSE)),"Produto não cadastrado",VLOOKUP(A1838,'Cadastro-Estoque'!A:G,4,FALSE)))</f>
        <v/>
      </c>
      <c r="G1838" s="2" t="str">
        <f>IF(ISBLANK(A1838),"",IF(ISERROR(VLOOKUP(A1838,'Cadastro-Estoque'!A:G,1,FALSE)),"Produto não cadastrado",VLOOKUP(A1838,'Cadastro-Estoque'!A:G,2,FALSE)))</f>
        <v/>
      </c>
      <c r="H1838" s="2" t="str">
        <f>IF(ISERROR(VLOOKUP(A1838,'Cadastro-Estoque'!A:G,1,FALSE)),"",VLOOKUP(A1838,'Cadastro-Estoque'!A:G,3,FALSE))</f>
        <v/>
      </c>
      <c r="I1838" s="209" t="str">
        <f>IF(A1838="","",INDEX(Boletim!F1847:F1956,IFERROR(MATCH(Saidas!A1838,'Cadastro-Estoque'!A1846:A1955,0)," ")))</f>
        <v/>
      </c>
    </row>
    <row r="1839" spans="5:9" ht="18.75" customHeight="1" x14ac:dyDescent="0.25">
      <c r="E1839" s="2" t="str">
        <f t="shared" si="31"/>
        <v/>
      </c>
      <c r="F1839" s="2" t="str">
        <f>IF(ISBLANK(A1839),"",IF(ISERROR(VLOOKUP(A1839,'Cadastro-Estoque'!A:G,1,FALSE)),"Produto não cadastrado",VLOOKUP(A1839,'Cadastro-Estoque'!A:G,4,FALSE)))</f>
        <v/>
      </c>
      <c r="G1839" s="2" t="str">
        <f>IF(ISBLANK(A1839),"",IF(ISERROR(VLOOKUP(A1839,'Cadastro-Estoque'!A:G,1,FALSE)),"Produto não cadastrado",VLOOKUP(A1839,'Cadastro-Estoque'!A:G,2,FALSE)))</f>
        <v/>
      </c>
      <c r="H1839" s="2" t="str">
        <f>IF(ISERROR(VLOOKUP(A1839,'Cadastro-Estoque'!A:G,1,FALSE)),"",VLOOKUP(A1839,'Cadastro-Estoque'!A:G,3,FALSE))</f>
        <v/>
      </c>
      <c r="I1839" s="209" t="str">
        <f>IF(A1839="","",INDEX(Boletim!F1848:F1957,IFERROR(MATCH(Saidas!A1839,'Cadastro-Estoque'!A1847:A1956,0)," ")))</f>
        <v/>
      </c>
    </row>
    <row r="1840" spans="5:9" ht="18.75" customHeight="1" x14ac:dyDescent="0.25">
      <c r="E1840" s="2" t="str">
        <f t="shared" si="31"/>
        <v/>
      </c>
      <c r="F1840" s="2" t="str">
        <f>IF(ISBLANK(A1840),"",IF(ISERROR(VLOOKUP(A1840,'Cadastro-Estoque'!A:G,1,FALSE)),"Produto não cadastrado",VLOOKUP(A1840,'Cadastro-Estoque'!A:G,4,FALSE)))</f>
        <v/>
      </c>
      <c r="G1840" s="2" t="str">
        <f>IF(ISBLANK(A1840),"",IF(ISERROR(VLOOKUP(A1840,'Cadastro-Estoque'!A:G,1,FALSE)),"Produto não cadastrado",VLOOKUP(A1840,'Cadastro-Estoque'!A:G,2,FALSE)))</f>
        <v/>
      </c>
      <c r="H1840" s="2" t="str">
        <f>IF(ISERROR(VLOOKUP(A1840,'Cadastro-Estoque'!A:G,1,FALSE)),"",VLOOKUP(A1840,'Cadastro-Estoque'!A:G,3,FALSE))</f>
        <v/>
      </c>
      <c r="I1840" s="209" t="str">
        <f>IF(A1840="","",INDEX(Boletim!F1849:F1958,IFERROR(MATCH(Saidas!A1840,'Cadastro-Estoque'!A1848:A1957,0)," ")))</f>
        <v/>
      </c>
    </row>
    <row r="1841" spans="5:9" ht="18.75" customHeight="1" x14ac:dyDescent="0.25">
      <c r="E1841" s="2" t="str">
        <f t="shared" si="31"/>
        <v/>
      </c>
      <c r="F1841" s="2" t="str">
        <f>IF(ISBLANK(A1841),"",IF(ISERROR(VLOOKUP(A1841,'Cadastro-Estoque'!A:G,1,FALSE)),"Produto não cadastrado",VLOOKUP(A1841,'Cadastro-Estoque'!A:G,4,FALSE)))</f>
        <v/>
      </c>
      <c r="G1841" s="2" t="str">
        <f>IF(ISBLANK(A1841),"",IF(ISERROR(VLOOKUP(A1841,'Cadastro-Estoque'!A:G,1,FALSE)),"Produto não cadastrado",VLOOKUP(A1841,'Cadastro-Estoque'!A:G,2,FALSE)))</f>
        <v/>
      </c>
      <c r="H1841" s="2" t="str">
        <f>IF(ISERROR(VLOOKUP(A1841,'Cadastro-Estoque'!A:G,1,FALSE)),"",VLOOKUP(A1841,'Cadastro-Estoque'!A:G,3,FALSE))</f>
        <v/>
      </c>
      <c r="I1841" s="209" t="str">
        <f>IF(A1841="","",INDEX(Boletim!F1850:F1959,IFERROR(MATCH(Saidas!A1841,'Cadastro-Estoque'!A1849:A1958,0)," ")))</f>
        <v/>
      </c>
    </row>
    <row r="1842" spans="5:9" ht="18.75" customHeight="1" x14ac:dyDescent="0.25">
      <c r="E1842" s="2" t="str">
        <f t="shared" si="31"/>
        <v/>
      </c>
      <c r="F1842" s="2" t="str">
        <f>IF(ISBLANK(A1842),"",IF(ISERROR(VLOOKUP(A1842,'Cadastro-Estoque'!A:G,1,FALSE)),"Produto não cadastrado",VLOOKUP(A1842,'Cadastro-Estoque'!A:G,4,FALSE)))</f>
        <v/>
      </c>
      <c r="G1842" s="2" t="str">
        <f>IF(ISBLANK(A1842),"",IF(ISERROR(VLOOKUP(A1842,'Cadastro-Estoque'!A:G,1,FALSE)),"Produto não cadastrado",VLOOKUP(A1842,'Cadastro-Estoque'!A:G,2,FALSE)))</f>
        <v/>
      </c>
      <c r="H1842" s="2" t="str">
        <f>IF(ISERROR(VLOOKUP(A1842,'Cadastro-Estoque'!A:G,1,FALSE)),"",VLOOKUP(A1842,'Cadastro-Estoque'!A:G,3,FALSE))</f>
        <v/>
      </c>
      <c r="I1842" s="209" t="str">
        <f>IF(A1842="","",INDEX(Boletim!F1851:F1960,IFERROR(MATCH(Saidas!A1842,'Cadastro-Estoque'!A1850:A1959,0)," ")))</f>
        <v/>
      </c>
    </row>
    <row r="1843" spans="5:9" ht="18.75" customHeight="1" x14ac:dyDescent="0.25">
      <c r="E1843" s="2" t="str">
        <f t="shared" si="31"/>
        <v/>
      </c>
      <c r="F1843" s="2" t="str">
        <f>IF(ISBLANK(A1843),"",IF(ISERROR(VLOOKUP(A1843,'Cadastro-Estoque'!A:G,1,FALSE)),"Produto não cadastrado",VLOOKUP(A1843,'Cadastro-Estoque'!A:G,4,FALSE)))</f>
        <v/>
      </c>
      <c r="G1843" s="2" t="str">
        <f>IF(ISBLANK(A1843),"",IF(ISERROR(VLOOKUP(A1843,'Cadastro-Estoque'!A:G,1,FALSE)),"Produto não cadastrado",VLOOKUP(A1843,'Cadastro-Estoque'!A:G,2,FALSE)))</f>
        <v/>
      </c>
      <c r="H1843" s="2" t="str">
        <f>IF(ISERROR(VLOOKUP(A1843,'Cadastro-Estoque'!A:G,1,FALSE)),"",VLOOKUP(A1843,'Cadastro-Estoque'!A:G,3,FALSE))</f>
        <v/>
      </c>
      <c r="I1843" s="209" t="str">
        <f>IF(A1843="","",INDEX(Boletim!F1852:F1961,IFERROR(MATCH(Saidas!A1843,'Cadastro-Estoque'!A1851:A1960,0)," ")))</f>
        <v/>
      </c>
    </row>
    <row r="1844" spans="5:9" ht="18.75" customHeight="1" x14ac:dyDescent="0.25">
      <c r="E1844" s="2" t="str">
        <f t="shared" si="31"/>
        <v/>
      </c>
      <c r="F1844" s="2" t="str">
        <f>IF(ISBLANK(A1844),"",IF(ISERROR(VLOOKUP(A1844,'Cadastro-Estoque'!A:G,1,FALSE)),"Produto não cadastrado",VLOOKUP(A1844,'Cadastro-Estoque'!A:G,4,FALSE)))</f>
        <v/>
      </c>
      <c r="G1844" s="2" t="str">
        <f>IF(ISBLANK(A1844),"",IF(ISERROR(VLOOKUP(A1844,'Cadastro-Estoque'!A:G,1,FALSE)),"Produto não cadastrado",VLOOKUP(A1844,'Cadastro-Estoque'!A:G,2,FALSE)))</f>
        <v/>
      </c>
      <c r="H1844" s="2" t="str">
        <f>IF(ISERROR(VLOOKUP(A1844,'Cadastro-Estoque'!A:G,1,FALSE)),"",VLOOKUP(A1844,'Cadastro-Estoque'!A:G,3,FALSE))</f>
        <v/>
      </c>
      <c r="I1844" s="209" t="str">
        <f>IF(A1844="","",INDEX(Boletim!F1853:F1962,IFERROR(MATCH(Saidas!A1844,'Cadastro-Estoque'!A1852:A1961,0)," ")))</f>
        <v/>
      </c>
    </row>
    <row r="1845" spans="5:9" ht="18.75" customHeight="1" x14ac:dyDescent="0.25">
      <c r="E1845" s="2" t="str">
        <f t="shared" si="31"/>
        <v/>
      </c>
      <c r="F1845" s="2" t="str">
        <f>IF(ISBLANK(A1845),"",IF(ISERROR(VLOOKUP(A1845,'Cadastro-Estoque'!A:G,1,FALSE)),"Produto não cadastrado",VLOOKUP(A1845,'Cadastro-Estoque'!A:G,4,FALSE)))</f>
        <v/>
      </c>
      <c r="G1845" s="2" t="str">
        <f>IF(ISBLANK(A1845),"",IF(ISERROR(VLOOKUP(A1845,'Cadastro-Estoque'!A:G,1,FALSE)),"Produto não cadastrado",VLOOKUP(A1845,'Cadastro-Estoque'!A:G,2,FALSE)))</f>
        <v/>
      </c>
      <c r="H1845" s="2" t="str">
        <f>IF(ISERROR(VLOOKUP(A1845,'Cadastro-Estoque'!A:G,1,FALSE)),"",VLOOKUP(A1845,'Cadastro-Estoque'!A:G,3,FALSE))</f>
        <v/>
      </c>
      <c r="I1845" s="209" t="str">
        <f>IF(A1845="","",INDEX(Boletim!F1854:F1963,IFERROR(MATCH(Saidas!A1845,'Cadastro-Estoque'!A1853:A1962,0)," ")))</f>
        <v/>
      </c>
    </row>
    <row r="1846" spans="5:9" ht="18.75" customHeight="1" x14ac:dyDescent="0.25">
      <c r="E1846" s="2" t="str">
        <f t="shared" si="31"/>
        <v/>
      </c>
      <c r="F1846" s="2" t="str">
        <f>IF(ISBLANK(A1846),"",IF(ISERROR(VLOOKUP(A1846,'Cadastro-Estoque'!A:G,1,FALSE)),"Produto não cadastrado",VLOOKUP(A1846,'Cadastro-Estoque'!A:G,4,FALSE)))</f>
        <v/>
      </c>
      <c r="G1846" s="2" t="str">
        <f>IF(ISBLANK(A1846),"",IF(ISERROR(VLOOKUP(A1846,'Cadastro-Estoque'!A:G,1,FALSE)),"Produto não cadastrado",VLOOKUP(A1846,'Cadastro-Estoque'!A:G,2,FALSE)))</f>
        <v/>
      </c>
      <c r="H1846" s="2" t="str">
        <f>IF(ISERROR(VLOOKUP(A1846,'Cadastro-Estoque'!A:G,1,FALSE)),"",VLOOKUP(A1846,'Cadastro-Estoque'!A:G,3,FALSE))</f>
        <v/>
      </c>
      <c r="I1846" s="209" t="str">
        <f>IF(A1846="","",INDEX(Boletim!F1855:F1964,IFERROR(MATCH(Saidas!A1846,'Cadastro-Estoque'!A1854:A1963,0)," ")))</f>
        <v/>
      </c>
    </row>
    <row r="1847" spans="5:9" ht="18.75" customHeight="1" x14ac:dyDescent="0.25">
      <c r="E1847" s="2" t="str">
        <f t="shared" si="31"/>
        <v/>
      </c>
      <c r="F1847" s="2" t="str">
        <f>IF(ISBLANK(A1847),"",IF(ISERROR(VLOOKUP(A1847,'Cadastro-Estoque'!A:G,1,FALSE)),"Produto não cadastrado",VLOOKUP(A1847,'Cadastro-Estoque'!A:G,4,FALSE)))</f>
        <v/>
      </c>
      <c r="G1847" s="2" t="str">
        <f>IF(ISBLANK(A1847),"",IF(ISERROR(VLOOKUP(A1847,'Cadastro-Estoque'!A:G,1,FALSE)),"Produto não cadastrado",VLOOKUP(A1847,'Cadastro-Estoque'!A:G,2,FALSE)))</f>
        <v/>
      </c>
      <c r="H1847" s="2" t="str">
        <f>IF(ISERROR(VLOOKUP(A1847,'Cadastro-Estoque'!A:G,1,FALSE)),"",VLOOKUP(A1847,'Cadastro-Estoque'!A:G,3,FALSE))</f>
        <v/>
      </c>
      <c r="I1847" s="209" t="str">
        <f>IF(A1847="","",INDEX(Boletim!F1856:F1965,IFERROR(MATCH(Saidas!A1847,'Cadastro-Estoque'!A1855:A1964,0)," ")))</f>
        <v/>
      </c>
    </row>
    <row r="1848" spans="5:9" ht="18.75" customHeight="1" x14ac:dyDescent="0.25">
      <c r="E1848" s="2" t="str">
        <f t="shared" si="31"/>
        <v/>
      </c>
      <c r="F1848" s="2" t="str">
        <f>IF(ISBLANK(A1848),"",IF(ISERROR(VLOOKUP(A1848,'Cadastro-Estoque'!A:G,1,FALSE)),"Produto não cadastrado",VLOOKUP(A1848,'Cadastro-Estoque'!A:G,4,FALSE)))</f>
        <v/>
      </c>
      <c r="G1848" s="2" t="str">
        <f>IF(ISBLANK(A1848),"",IF(ISERROR(VLOOKUP(A1848,'Cadastro-Estoque'!A:G,1,FALSE)),"Produto não cadastrado",VLOOKUP(A1848,'Cadastro-Estoque'!A:G,2,FALSE)))</f>
        <v/>
      </c>
      <c r="H1848" s="2" t="str">
        <f>IF(ISERROR(VLOOKUP(A1848,'Cadastro-Estoque'!A:G,1,FALSE)),"",VLOOKUP(A1848,'Cadastro-Estoque'!A:G,3,FALSE))</f>
        <v/>
      </c>
      <c r="I1848" s="209" t="str">
        <f>IF(A1848="","",INDEX(Boletim!F1857:F1966,IFERROR(MATCH(Saidas!A1848,'Cadastro-Estoque'!A1856:A1965,0)," ")))</f>
        <v/>
      </c>
    </row>
    <row r="1849" spans="5:9" ht="18.75" customHeight="1" x14ac:dyDescent="0.25">
      <c r="E1849" s="2" t="str">
        <f t="shared" si="31"/>
        <v/>
      </c>
      <c r="F1849" s="2" t="str">
        <f>IF(ISBLANK(A1849),"",IF(ISERROR(VLOOKUP(A1849,'Cadastro-Estoque'!A:G,1,FALSE)),"Produto não cadastrado",VLOOKUP(A1849,'Cadastro-Estoque'!A:G,4,FALSE)))</f>
        <v/>
      </c>
      <c r="G1849" s="2" t="str">
        <f>IF(ISBLANK(A1849),"",IF(ISERROR(VLOOKUP(A1849,'Cadastro-Estoque'!A:G,1,FALSE)),"Produto não cadastrado",VLOOKUP(A1849,'Cadastro-Estoque'!A:G,2,FALSE)))</f>
        <v/>
      </c>
      <c r="H1849" s="2" t="str">
        <f>IF(ISERROR(VLOOKUP(A1849,'Cadastro-Estoque'!A:G,1,FALSE)),"",VLOOKUP(A1849,'Cadastro-Estoque'!A:G,3,FALSE))</f>
        <v/>
      </c>
      <c r="I1849" s="209" t="str">
        <f>IF(A1849="","",INDEX(Boletim!F1858:F1967,IFERROR(MATCH(Saidas!A1849,'Cadastro-Estoque'!A1857:A1966,0)," ")))</f>
        <v/>
      </c>
    </row>
    <row r="1850" spans="5:9" ht="18.75" customHeight="1" x14ac:dyDescent="0.25">
      <c r="E1850" s="2" t="str">
        <f t="shared" si="31"/>
        <v/>
      </c>
      <c r="F1850" s="2" t="str">
        <f>IF(ISBLANK(A1850),"",IF(ISERROR(VLOOKUP(A1850,'Cadastro-Estoque'!A:G,1,FALSE)),"Produto não cadastrado",VLOOKUP(A1850,'Cadastro-Estoque'!A:G,4,FALSE)))</f>
        <v/>
      </c>
      <c r="G1850" s="2" t="str">
        <f>IF(ISBLANK(A1850),"",IF(ISERROR(VLOOKUP(A1850,'Cadastro-Estoque'!A:G,1,FALSE)),"Produto não cadastrado",VLOOKUP(A1850,'Cadastro-Estoque'!A:G,2,FALSE)))</f>
        <v/>
      </c>
      <c r="H1850" s="2" t="str">
        <f>IF(ISERROR(VLOOKUP(A1850,'Cadastro-Estoque'!A:G,1,FALSE)),"",VLOOKUP(A1850,'Cadastro-Estoque'!A:G,3,FALSE))</f>
        <v/>
      </c>
      <c r="I1850" s="209" t="str">
        <f>IF(A1850="","",INDEX(Boletim!F1859:F1968,IFERROR(MATCH(Saidas!A1850,'Cadastro-Estoque'!A1858:A1967,0)," ")))</f>
        <v/>
      </c>
    </row>
    <row r="1851" spans="5:9" ht="18.75" customHeight="1" x14ac:dyDescent="0.25">
      <c r="E1851" s="2" t="str">
        <f t="shared" si="31"/>
        <v/>
      </c>
      <c r="F1851" s="2" t="str">
        <f>IF(ISBLANK(A1851),"",IF(ISERROR(VLOOKUP(A1851,'Cadastro-Estoque'!A:G,1,FALSE)),"Produto não cadastrado",VLOOKUP(A1851,'Cadastro-Estoque'!A:G,4,FALSE)))</f>
        <v/>
      </c>
      <c r="G1851" s="2" t="str">
        <f>IF(ISBLANK(A1851),"",IF(ISERROR(VLOOKUP(A1851,'Cadastro-Estoque'!A:G,1,FALSE)),"Produto não cadastrado",VLOOKUP(A1851,'Cadastro-Estoque'!A:G,2,FALSE)))</f>
        <v/>
      </c>
      <c r="H1851" s="2" t="str">
        <f>IF(ISERROR(VLOOKUP(A1851,'Cadastro-Estoque'!A:G,1,FALSE)),"",VLOOKUP(A1851,'Cadastro-Estoque'!A:G,3,FALSE))</f>
        <v/>
      </c>
      <c r="I1851" s="209" t="str">
        <f>IF(A1851="","",INDEX(Boletim!F1860:F1969,IFERROR(MATCH(Saidas!A1851,'Cadastro-Estoque'!A1859:A1968,0)," ")))</f>
        <v/>
      </c>
    </row>
    <row r="1852" spans="5:9" ht="18.75" customHeight="1" x14ac:dyDescent="0.25">
      <c r="E1852" s="2" t="str">
        <f t="shared" si="31"/>
        <v/>
      </c>
      <c r="F1852" s="2" t="str">
        <f>IF(ISBLANK(A1852),"",IF(ISERROR(VLOOKUP(A1852,'Cadastro-Estoque'!A:G,1,FALSE)),"Produto não cadastrado",VLOOKUP(A1852,'Cadastro-Estoque'!A:G,4,FALSE)))</f>
        <v/>
      </c>
      <c r="G1852" s="2" t="str">
        <f>IF(ISBLANK(A1852),"",IF(ISERROR(VLOOKUP(A1852,'Cadastro-Estoque'!A:G,1,FALSE)),"Produto não cadastrado",VLOOKUP(A1852,'Cadastro-Estoque'!A:G,2,FALSE)))</f>
        <v/>
      </c>
      <c r="H1852" s="2" t="str">
        <f>IF(ISERROR(VLOOKUP(A1852,'Cadastro-Estoque'!A:G,1,FALSE)),"",VLOOKUP(A1852,'Cadastro-Estoque'!A:G,3,FALSE))</f>
        <v/>
      </c>
      <c r="I1852" s="209" t="str">
        <f>IF(A1852="","",INDEX(Boletim!F1861:F1970,IFERROR(MATCH(Saidas!A1852,'Cadastro-Estoque'!A1860:A1969,0)," ")))</f>
        <v/>
      </c>
    </row>
    <row r="1853" spans="5:9" ht="18.75" customHeight="1" x14ac:dyDescent="0.25">
      <c r="E1853" s="2" t="str">
        <f t="shared" si="31"/>
        <v/>
      </c>
      <c r="F1853" s="2" t="str">
        <f>IF(ISBLANK(A1853),"",IF(ISERROR(VLOOKUP(A1853,'Cadastro-Estoque'!A:G,1,FALSE)),"Produto não cadastrado",VLOOKUP(A1853,'Cadastro-Estoque'!A:G,4,FALSE)))</f>
        <v/>
      </c>
      <c r="G1853" s="2" t="str">
        <f>IF(ISBLANK(A1853),"",IF(ISERROR(VLOOKUP(A1853,'Cadastro-Estoque'!A:G,1,FALSE)),"Produto não cadastrado",VLOOKUP(A1853,'Cadastro-Estoque'!A:G,2,FALSE)))</f>
        <v/>
      </c>
      <c r="H1853" s="2" t="str">
        <f>IF(ISERROR(VLOOKUP(A1853,'Cadastro-Estoque'!A:G,1,FALSE)),"",VLOOKUP(A1853,'Cadastro-Estoque'!A:G,3,FALSE))</f>
        <v/>
      </c>
      <c r="I1853" s="209" t="str">
        <f>IF(A1853="","",INDEX(Boletim!F1862:F1971,IFERROR(MATCH(Saidas!A1853,'Cadastro-Estoque'!A1861:A1970,0)," ")))</f>
        <v/>
      </c>
    </row>
    <row r="1854" spans="5:9" ht="18.75" customHeight="1" x14ac:dyDescent="0.25">
      <c r="E1854" s="2" t="str">
        <f t="shared" si="31"/>
        <v/>
      </c>
      <c r="F1854" s="2" t="str">
        <f>IF(ISBLANK(A1854),"",IF(ISERROR(VLOOKUP(A1854,'Cadastro-Estoque'!A:G,1,FALSE)),"Produto não cadastrado",VLOOKUP(A1854,'Cadastro-Estoque'!A:G,4,FALSE)))</f>
        <v/>
      </c>
      <c r="G1854" s="2" t="str">
        <f>IF(ISBLANK(A1854),"",IF(ISERROR(VLOOKUP(A1854,'Cadastro-Estoque'!A:G,1,FALSE)),"Produto não cadastrado",VLOOKUP(A1854,'Cadastro-Estoque'!A:G,2,FALSE)))</f>
        <v/>
      </c>
      <c r="H1854" s="2" t="str">
        <f>IF(ISERROR(VLOOKUP(A1854,'Cadastro-Estoque'!A:G,1,FALSE)),"",VLOOKUP(A1854,'Cadastro-Estoque'!A:G,3,FALSE))</f>
        <v/>
      </c>
      <c r="I1854" s="209" t="str">
        <f>IF(A1854="","",INDEX(Boletim!F1863:F1972,IFERROR(MATCH(Saidas!A1854,'Cadastro-Estoque'!A1862:A1971,0)," ")))</f>
        <v/>
      </c>
    </row>
    <row r="1855" spans="5:9" ht="18.75" customHeight="1" x14ac:dyDescent="0.25">
      <c r="E1855" s="2" t="str">
        <f t="shared" si="31"/>
        <v/>
      </c>
      <c r="F1855" s="2" t="str">
        <f>IF(ISBLANK(A1855),"",IF(ISERROR(VLOOKUP(A1855,'Cadastro-Estoque'!A:G,1,FALSE)),"Produto não cadastrado",VLOOKUP(A1855,'Cadastro-Estoque'!A:G,4,FALSE)))</f>
        <v/>
      </c>
      <c r="G1855" s="2" t="str">
        <f>IF(ISBLANK(A1855),"",IF(ISERROR(VLOOKUP(A1855,'Cadastro-Estoque'!A:G,1,FALSE)),"Produto não cadastrado",VLOOKUP(A1855,'Cadastro-Estoque'!A:G,2,FALSE)))</f>
        <v/>
      </c>
      <c r="H1855" s="2" t="str">
        <f>IF(ISERROR(VLOOKUP(A1855,'Cadastro-Estoque'!A:G,1,FALSE)),"",VLOOKUP(A1855,'Cadastro-Estoque'!A:G,3,FALSE))</f>
        <v/>
      </c>
      <c r="I1855" s="209" t="str">
        <f>IF(A1855="","",INDEX(Boletim!F1864:F1973,IFERROR(MATCH(Saidas!A1855,'Cadastro-Estoque'!A1863:A1972,0)," ")))</f>
        <v/>
      </c>
    </row>
    <row r="1856" spans="5:9" ht="18.75" customHeight="1" x14ac:dyDescent="0.25">
      <c r="E1856" s="2" t="str">
        <f t="shared" si="31"/>
        <v/>
      </c>
      <c r="F1856" s="2" t="str">
        <f>IF(ISBLANK(A1856),"",IF(ISERROR(VLOOKUP(A1856,'Cadastro-Estoque'!A:G,1,FALSE)),"Produto não cadastrado",VLOOKUP(A1856,'Cadastro-Estoque'!A:G,4,FALSE)))</f>
        <v/>
      </c>
      <c r="G1856" s="2" t="str">
        <f>IF(ISBLANK(A1856),"",IF(ISERROR(VLOOKUP(A1856,'Cadastro-Estoque'!A:G,1,FALSE)),"Produto não cadastrado",VLOOKUP(A1856,'Cadastro-Estoque'!A:G,2,FALSE)))</f>
        <v/>
      </c>
      <c r="H1856" s="2" t="str">
        <f>IF(ISERROR(VLOOKUP(A1856,'Cadastro-Estoque'!A:G,1,FALSE)),"",VLOOKUP(A1856,'Cadastro-Estoque'!A:G,3,FALSE))</f>
        <v/>
      </c>
      <c r="I1856" s="209" t="str">
        <f>IF(A1856="","",INDEX(Boletim!F1865:F1974,IFERROR(MATCH(Saidas!A1856,'Cadastro-Estoque'!A1864:A1973,0)," ")))</f>
        <v/>
      </c>
    </row>
    <row r="1857" spans="5:9" ht="18.75" customHeight="1" x14ac:dyDescent="0.25">
      <c r="E1857" s="2" t="str">
        <f t="shared" si="31"/>
        <v/>
      </c>
      <c r="F1857" s="2" t="str">
        <f>IF(ISBLANK(A1857),"",IF(ISERROR(VLOOKUP(A1857,'Cadastro-Estoque'!A:G,1,FALSE)),"Produto não cadastrado",VLOOKUP(A1857,'Cadastro-Estoque'!A:G,4,FALSE)))</f>
        <v/>
      </c>
      <c r="G1857" s="2" t="str">
        <f>IF(ISBLANK(A1857),"",IF(ISERROR(VLOOKUP(A1857,'Cadastro-Estoque'!A:G,1,FALSE)),"Produto não cadastrado",VLOOKUP(A1857,'Cadastro-Estoque'!A:G,2,FALSE)))</f>
        <v/>
      </c>
      <c r="H1857" s="2" t="str">
        <f>IF(ISERROR(VLOOKUP(A1857,'Cadastro-Estoque'!A:G,1,FALSE)),"",VLOOKUP(A1857,'Cadastro-Estoque'!A:G,3,FALSE))</f>
        <v/>
      </c>
      <c r="I1857" s="209" t="str">
        <f>IF(A1857="","",INDEX(Boletim!F1866:F1975,IFERROR(MATCH(Saidas!A1857,'Cadastro-Estoque'!A1865:A1974,0)," ")))</f>
        <v/>
      </c>
    </row>
    <row r="1858" spans="5:9" ht="18.75" customHeight="1" x14ac:dyDescent="0.25">
      <c r="E1858" s="2" t="str">
        <f t="shared" si="31"/>
        <v/>
      </c>
      <c r="F1858" s="2" t="str">
        <f>IF(ISBLANK(A1858),"",IF(ISERROR(VLOOKUP(A1858,'Cadastro-Estoque'!A:G,1,FALSE)),"Produto não cadastrado",VLOOKUP(A1858,'Cadastro-Estoque'!A:G,4,FALSE)))</f>
        <v/>
      </c>
      <c r="G1858" s="2" t="str">
        <f>IF(ISBLANK(A1858),"",IF(ISERROR(VLOOKUP(A1858,'Cadastro-Estoque'!A:G,1,FALSE)),"Produto não cadastrado",VLOOKUP(A1858,'Cadastro-Estoque'!A:G,2,FALSE)))</f>
        <v/>
      </c>
      <c r="H1858" s="2" t="str">
        <f>IF(ISERROR(VLOOKUP(A1858,'Cadastro-Estoque'!A:G,1,FALSE)),"",VLOOKUP(A1858,'Cadastro-Estoque'!A:G,3,FALSE))</f>
        <v/>
      </c>
      <c r="I1858" s="209" t="str">
        <f>IF(A1858="","",INDEX(Boletim!F1867:F1976,IFERROR(MATCH(Saidas!A1858,'Cadastro-Estoque'!A1866:A1975,0)," ")))</f>
        <v/>
      </c>
    </row>
    <row r="1859" spans="5:9" ht="18.75" customHeight="1" x14ac:dyDescent="0.25">
      <c r="E1859" s="2" t="str">
        <f t="shared" si="31"/>
        <v/>
      </c>
      <c r="F1859" s="2" t="str">
        <f>IF(ISBLANK(A1859),"",IF(ISERROR(VLOOKUP(A1859,'Cadastro-Estoque'!A:G,1,FALSE)),"Produto não cadastrado",VLOOKUP(A1859,'Cadastro-Estoque'!A:G,4,FALSE)))</f>
        <v/>
      </c>
      <c r="G1859" s="2" t="str">
        <f>IF(ISBLANK(A1859),"",IF(ISERROR(VLOOKUP(A1859,'Cadastro-Estoque'!A:G,1,FALSE)),"Produto não cadastrado",VLOOKUP(A1859,'Cadastro-Estoque'!A:G,2,FALSE)))</f>
        <v/>
      </c>
      <c r="H1859" s="2" t="str">
        <f>IF(ISERROR(VLOOKUP(A1859,'Cadastro-Estoque'!A:G,1,FALSE)),"",VLOOKUP(A1859,'Cadastro-Estoque'!A:G,3,FALSE))</f>
        <v/>
      </c>
      <c r="I1859" s="209" t="str">
        <f>IF(A1859="","",INDEX(Boletim!F1868:F1977,IFERROR(MATCH(Saidas!A1859,'Cadastro-Estoque'!A1867:A1976,0)," ")))</f>
        <v/>
      </c>
    </row>
    <row r="1860" spans="5:9" ht="18.75" customHeight="1" x14ac:dyDescent="0.25">
      <c r="E1860" s="2" t="str">
        <f t="shared" ref="E1860:E1923" si="32">IF(ISBLANK(A1860),"",C1860*D1860)</f>
        <v/>
      </c>
      <c r="F1860" s="2" t="str">
        <f>IF(ISBLANK(A1860),"",IF(ISERROR(VLOOKUP(A1860,'Cadastro-Estoque'!A:G,1,FALSE)),"Produto não cadastrado",VLOOKUP(A1860,'Cadastro-Estoque'!A:G,4,FALSE)))</f>
        <v/>
      </c>
      <c r="G1860" s="2" t="str">
        <f>IF(ISBLANK(A1860),"",IF(ISERROR(VLOOKUP(A1860,'Cadastro-Estoque'!A:G,1,FALSE)),"Produto não cadastrado",VLOOKUP(A1860,'Cadastro-Estoque'!A:G,2,FALSE)))</f>
        <v/>
      </c>
      <c r="H1860" s="2" t="str">
        <f>IF(ISERROR(VLOOKUP(A1860,'Cadastro-Estoque'!A:G,1,FALSE)),"",VLOOKUP(A1860,'Cadastro-Estoque'!A:G,3,FALSE))</f>
        <v/>
      </c>
      <c r="I1860" s="209" t="str">
        <f>IF(A1860="","",INDEX(Boletim!F1869:F1978,IFERROR(MATCH(Saidas!A1860,'Cadastro-Estoque'!A1868:A1977,0)," ")))</f>
        <v/>
      </c>
    </row>
    <row r="1861" spans="5:9" ht="18.75" customHeight="1" x14ac:dyDescent="0.25">
      <c r="E1861" s="2" t="str">
        <f t="shared" si="32"/>
        <v/>
      </c>
      <c r="F1861" s="2" t="str">
        <f>IF(ISBLANK(A1861),"",IF(ISERROR(VLOOKUP(A1861,'Cadastro-Estoque'!A:G,1,FALSE)),"Produto não cadastrado",VLOOKUP(A1861,'Cadastro-Estoque'!A:G,4,FALSE)))</f>
        <v/>
      </c>
      <c r="G1861" s="2" t="str">
        <f>IF(ISBLANK(A1861),"",IF(ISERROR(VLOOKUP(A1861,'Cadastro-Estoque'!A:G,1,FALSE)),"Produto não cadastrado",VLOOKUP(A1861,'Cadastro-Estoque'!A:G,2,FALSE)))</f>
        <v/>
      </c>
      <c r="H1861" s="2" t="str">
        <f>IF(ISERROR(VLOOKUP(A1861,'Cadastro-Estoque'!A:G,1,FALSE)),"",VLOOKUP(A1861,'Cadastro-Estoque'!A:G,3,FALSE))</f>
        <v/>
      </c>
      <c r="I1861" s="209" t="str">
        <f>IF(A1861="","",INDEX(Boletim!F1870:F1979,IFERROR(MATCH(Saidas!A1861,'Cadastro-Estoque'!A1869:A1978,0)," ")))</f>
        <v/>
      </c>
    </row>
    <row r="1862" spans="5:9" ht="18.75" customHeight="1" x14ac:dyDescent="0.25">
      <c r="E1862" s="2" t="str">
        <f t="shared" si="32"/>
        <v/>
      </c>
      <c r="F1862" s="2" t="str">
        <f>IF(ISBLANK(A1862),"",IF(ISERROR(VLOOKUP(A1862,'Cadastro-Estoque'!A:G,1,FALSE)),"Produto não cadastrado",VLOOKUP(A1862,'Cadastro-Estoque'!A:G,4,FALSE)))</f>
        <v/>
      </c>
      <c r="G1862" s="2" t="str">
        <f>IF(ISBLANK(A1862),"",IF(ISERROR(VLOOKUP(A1862,'Cadastro-Estoque'!A:G,1,FALSE)),"Produto não cadastrado",VLOOKUP(A1862,'Cadastro-Estoque'!A:G,2,FALSE)))</f>
        <v/>
      </c>
      <c r="H1862" s="2" t="str">
        <f>IF(ISERROR(VLOOKUP(A1862,'Cadastro-Estoque'!A:G,1,FALSE)),"",VLOOKUP(A1862,'Cadastro-Estoque'!A:G,3,FALSE))</f>
        <v/>
      </c>
      <c r="I1862" s="209" t="str">
        <f>IF(A1862="","",INDEX(Boletim!F1871:F1980,IFERROR(MATCH(Saidas!A1862,'Cadastro-Estoque'!A1870:A1979,0)," ")))</f>
        <v/>
      </c>
    </row>
    <row r="1863" spans="5:9" ht="18.75" customHeight="1" x14ac:dyDescent="0.25">
      <c r="E1863" s="2" t="str">
        <f t="shared" si="32"/>
        <v/>
      </c>
      <c r="F1863" s="2" t="str">
        <f>IF(ISBLANK(A1863),"",IF(ISERROR(VLOOKUP(A1863,'Cadastro-Estoque'!A:G,1,FALSE)),"Produto não cadastrado",VLOOKUP(A1863,'Cadastro-Estoque'!A:G,4,FALSE)))</f>
        <v/>
      </c>
      <c r="G1863" s="2" t="str">
        <f>IF(ISBLANK(A1863),"",IF(ISERROR(VLOOKUP(A1863,'Cadastro-Estoque'!A:G,1,FALSE)),"Produto não cadastrado",VLOOKUP(A1863,'Cadastro-Estoque'!A:G,2,FALSE)))</f>
        <v/>
      </c>
      <c r="H1863" s="2" t="str">
        <f>IF(ISERROR(VLOOKUP(A1863,'Cadastro-Estoque'!A:G,1,FALSE)),"",VLOOKUP(A1863,'Cadastro-Estoque'!A:G,3,FALSE))</f>
        <v/>
      </c>
      <c r="I1863" s="209" t="str">
        <f>IF(A1863="","",INDEX(Boletim!F1872:F1981,IFERROR(MATCH(Saidas!A1863,'Cadastro-Estoque'!A1871:A1980,0)," ")))</f>
        <v/>
      </c>
    </row>
    <row r="1864" spans="5:9" ht="18.75" customHeight="1" x14ac:dyDescent="0.25">
      <c r="E1864" s="2" t="str">
        <f t="shared" si="32"/>
        <v/>
      </c>
      <c r="F1864" s="2" t="str">
        <f>IF(ISBLANK(A1864),"",IF(ISERROR(VLOOKUP(A1864,'Cadastro-Estoque'!A:G,1,FALSE)),"Produto não cadastrado",VLOOKUP(A1864,'Cadastro-Estoque'!A:G,4,FALSE)))</f>
        <v/>
      </c>
      <c r="G1864" s="2" t="str">
        <f>IF(ISBLANK(A1864),"",IF(ISERROR(VLOOKUP(A1864,'Cadastro-Estoque'!A:G,1,FALSE)),"Produto não cadastrado",VLOOKUP(A1864,'Cadastro-Estoque'!A:G,2,FALSE)))</f>
        <v/>
      </c>
      <c r="H1864" s="2" t="str">
        <f>IF(ISERROR(VLOOKUP(A1864,'Cadastro-Estoque'!A:G,1,FALSE)),"",VLOOKUP(A1864,'Cadastro-Estoque'!A:G,3,FALSE))</f>
        <v/>
      </c>
      <c r="I1864" s="209" t="str">
        <f>IF(A1864="","",INDEX(Boletim!F1873:F1982,IFERROR(MATCH(Saidas!A1864,'Cadastro-Estoque'!A1872:A1981,0)," ")))</f>
        <v/>
      </c>
    </row>
    <row r="1865" spans="5:9" ht="18.75" customHeight="1" x14ac:dyDescent="0.25">
      <c r="E1865" s="2" t="str">
        <f t="shared" si="32"/>
        <v/>
      </c>
      <c r="F1865" s="2" t="str">
        <f>IF(ISBLANK(A1865),"",IF(ISERROR(VLOOKUP(A1865,'Cadastro-Estoque'!A:G,1,FALSE)),"Produto não cadastrado",VLOOKUP(A1865,'Cadastro-Estoque'!A:G,4,FALSE)))</f>
        <v/>
      </c>
      <c r="G1865" s="2" t="str">
        <f>IF(ISBLANK(A1865),"",IF(ISERROR(VLOOKUP(A1865,'Cadastro-Estoque'!A:G,1,FALSE)),"Produto não cadastrado",VLOOKUP(A1865,'Cadastro-Estoque'!A:G,2,FALSE)))</f>
        <v/>
      </c>
      <c r="H1865" s="2" t="str">
        <f>IF(ISERROR(VLOOKUP(A1865,'Cadastro-Estoque'!A:G,1,FALSE)),"",VLOOKUP(A1865,'Cadastro-Estoque'!A:G,3,FALSE))</f>
        <v/>
      </c>
      <c r="I1865" s="209" t="str">
        <f>IF(A1865="","",INDEX(Boletim!F1874:F1983,IFERROR(MATCH(Saidas!A1865,'Cadastro-Estoque'!A1873:A1982,0)," ")))</f>
        <v/>
      </c>
    </row>
    <row r="1866" spans="5:9" ht="18.75" customHeight="1" x14ac:dyDescent="0.25">
      <c r="E1866" s="2" t="str">
        <f t="shared" si="32"/>
        <v/>
      </c>
      <c r="F1866" s="2" t="str">
        <f>IF(ISBLANK(A1866),"",IF(ISERROR(VLOOKUP(A1866,'Cadastro-Estoque'!A:G,1,FALSE)),"Produto não cadastrado",VLOOKUP(A1866,'Cadastro-Estoque'!A:G,4,FALSE)))</f>
        <v/>
      </c>
      <c r="G1866" s="2" t="str">
        <f>IF(ISBLANK(A1866),"",IF(ISERROR(VLOOKUP(A1866,'Cadastro-Estoque'!A:G,1,FALSE)),"Produto não cadastrado",VLOOKUP(A1866,'Cadastro-Estoque'!A:G,2,FALSE)))</f>
        <v/>
      </c>
      <c r="H1866" s="2" t="str">
        <f>IF(ISERROR(VLOOKUP(A1866,'Cadastro-Estoque'!A:G,1,FALSE)),"",VLOOKUP(A1866,'Cadastro-Estoque'!A:G,3,FALSE))</f>
        <v/>
      </c>
      <c r="I1866" s="209" t="str">
        <f>IF(A1866="","",INDEX(Boletim!F1875:F1984,IFERROR(MATCH(Saidas!A1866,'Cadastro-Estoque'!A1874:A1983,0)," ")))</f>
        <v/>
      </c>
    </row>
    <row r="1867" spans="5:9" ht="18.75" customHeight="1" x14ac:dyDescent="0.25">
      <c r="E1867" s="2" t="str">
        <f t="shared" si="32"/>
        <v/>
      </c>
      <c r="F1867" s="2" t="str">
        <f>IF(ISBLANK(A1867),"",IF(ISERROR(VLOOKUP(A1867,'Cadastro-Estoque'!A:G,1,FALSE)),"Produto não cadastrado",VLOOKUP(A1867,'Cadastro-Estoque'!A:G,4,FALSE)))</f>
        <v/>
      </c>
      <c r="G1867" s="2" t="str">
        <f>IF(ISBLANK(A1867),"",IF(ISERROR(VLOOKUP(A1867,'Cadastro-Estoque'!A:G,1,FALSE)),"Produto não cadastrado",VLOOKUP(A1867,'Cadastro-Estoque'!A:G,2,FALSE)))</f>
        <v/>
      </c>
      <c r="H1867" s="2" t="str">
        <f>IF(ISERROR(VLOOKUP(A1867,'Cadastro-Estoque'!A:G,1,FALSE)),"",VLOOKUP(A1867,'Cadastro-Estoque'!A:G,3,FALSE))</f>
        <v/>
      </c>
      <c r="I1867" s="209" t="str">
        <f>IF(A1867="","",INDEX(Boletim!F1876:F1985,IFERROR(MATCH(Saidas!A1867,'Cadastro-Estoque'!A1875:A1984,0)," ")))</f>
        <v/>
      </c>
    </row>
    <row r="1868" spans="5:9" ht="18.75" customHeight="1" x14ac:dyDescent="0.25">
      <c r="E1868" s="2" t="str">
        <f t="shared" si="32"/>
        <v/>
      </c>
      <c r="F1868" s="2" t="str">
        <f>IF(ISBLANK(A1868),"",IF(ISERROR(VLOOKUP(A1868,'Cadastro-Estoque'!A:G,1,FALSE)),"Produto não cadastrado",VLOOKUP(A1868,'Cadastro-Estoque'!A:G,4,FALSE)))</f>
        <v/>
      </c>
      <c r="G1868" s="2" t="str">
        <f>IF(ISBLANK(A1868),"",IF(ISERROR(VLOOKUP(A1868,'Cadastro-Estoque'!A:G,1,FALSE)),"Produto não cadastrado",VLOOKUP(A1868,'Cadastro-Estoque'!A:G,2,FALSE)))</f>
        <v/>
      </c>
      <c r="H1868" s="2" t="str">
        <f>IF(ISERROR(VLOOKUP(A1868,'Cadastro-Estoque'!A:G,1,FALSE)),"",VLOOKUP(A1868,'Cadastro-Estoque'!A:G,3,FALSE))</f>
        <v/>
      </c>
      <c r="I1868" s="209" t="str">
        <f>IF(A1868="","",INDEX(Boletim!F1877:F1986,IFERROR(MATCH(Saidas!A1868,'Cadastro-Estoque'!A1876:A1985,0)," ")))</f>
        <v/>
      </c>
    </row>
    <row r="1869" spans="5:9" ht="18.75" customHeight="1" x14ac:dyDescent="0.25">
      <c r="E1869" s="2" t="str">
        <f t="shared" si="32"/>
        <v/>
      </c>
      <c r="F1869" s="2" t="str">
        <f>IF(ISBLANK(A1869),"",IF(ISERROR(VLOOKUP(A1869,'Cadastro-Estoque'!A:G,1,FALSE)),"Produto não cadastrado",VLOOKUP(A1869,'Cadastro-Estoque'!A:G,4,FALSE)))</f>
        <v/>
      </c>
      <c r="G1869" s="2" t="str">
        <f>IF(ISBLANK(A1869),"",IF(ISERROR(VLOOKUP(A1869,'Cadastro-Estoque'!A:G,1,FALSE)),"Produto não cadastrado",VLOOKUP(A1869,'Cadastro-Estoque'!A:G,2,FALSE)))</f>
        <v/>
      </c>
      <c r="H1869" s="2" t="str">
        <f>IF(ISERROR(VLOOKUP(A1869,'Cadastro-Estoque'!A:G,1,FALSE)),"",VLOOKUP(A1869,'Cadastro-Estoque'!A:G,3,FALSE))</f>
        <v/>
      </c>
      <c r="I1869" s="209" t="str">
        <f>IF(A1869="","",INDEX(Boletim!F1878:F1987,IFERROR(MATCH(Saidas!A1869,'Cadastro-Estoque'!A1877:A1986,0)," ")))</f>
        <v/>
      </c>
    </row>
    <row r="1870" spans="5:9" ht="18.75" customHeight="1" x14ac:dyDescent="0.25">
      <c r="E1870" s="2" t="str">
        <f t="shared" si="32"/>
        <v/>
      </c>
      <c r="F1870" s="2" t="str">
        <f>IF(ISBLANK(A1870),"",IF(ISERROR(VLOOKUP(A1870,'Cadastro-Estoque'!A:G,1,FALSE)),"Produto não cadastrado",VLOOKUP(A1870,'Cadastro-Estoque'!A:G,4,FALSE)))</f>
        <v/>
      </c>
      <c r="G1870" s="2" t="str">
        <f>IF(ISBLANK(A1870),"",IF(ISERROR(VLOOKUP(A1870,'Cadastro-Estoque'!A:G,1,FALSE)),"Produto não cadastrado",VLOOKUP(A1870,'Cadastro-Estoque'!A:G,2,FALSE)))</f>
        <v/>
      </c>
      <c r="H1870" s="2" t="str">
        <f>IF(ISERROR(VLOOKUP(A1870,'Cadastro-Estoque'!A:G,1,FALSE)),"",VLOOKUP(A1870,'Cadastro-Estoque'!A:G,3,FALSE))</f>
        <v/>
      </c>
      <c r="I1870" s="209" t="str">
        <f>IF(A1870="","",INDEX(Boletim!F1879:F1988,IFERROR(MATCH(Saidas!A1870,'Cadastro-Estoque'!A1878:A1987,0)," ")))</f>
        <v/>
      </c>
    </row>
    <row r="1871" spans="5:9" ht="18.75" customHeight="1" x14ac:dyDescent="0.25">
      <c r="E1871" s="2" t="str">
        <f t="shared" si="32"/>
        <v/>
      </c>
      <c r="F1871" s="2" t="str">
        <f>IF(ISBLANK(A1871),"",IF(ISERROR(VLOOKUP(A1871,'Cadastro-Estoque'!A:G,1,FALSE)),"Produto não cadastrado",VLOOKUP(A1871,'Cadastro-Estoque'!A:G,4,FALSE)))</f>
        <v/>
      </c>
      <c r="G1871" s="2" t="str">
        <f>IF(ISBLANK(A1871),"",IF(ISERROR(VLOOKUP(A1871,'Cadastro-Estoque'!A:G,1,FALSE)),"Produto não cadastrado",VLOOKUP(A1871,'Cadastro-Estoque'!A:G,2,FALSE)))</f>
        <v/>
      </c>
      <c r="H1871" s="2" t="str">
        <f>IF(ISERROR(VLOOKUP(A1871,'Cadastro-Estoque'!A:G,1,FALSE)),"",VLOOKUP(A1871,'Cadastro-Estoque'!A:G,3,FALSE))</f>
        <v/>
      </c>
      <c r="I1871" s="209" t="str">
        <f>IF(A1871="","",INDEX(Boletim!F1880:F1989,IFERROR(MATCH(Saidas!A1871,'Cadastro-Estoque'!A1879:A1988,0)," ")))</f>
        <v/>
      </c>
    </row>
    <row r="1872" spans="5:9" ht="18.75" customHeight="1" x14ac:dyDescent="0.25">
      <c r="E1872" s="2" t="str">
        <f t="shared" si="32"/>
        <v/>
      </c>
      <c r="F1872" s="2" t="str">
        <f>IF(ISBLANK(A1872),"",IF(ISERROR(VLOOKUP(A1872,'Cadastro-Estoque'!A:G,1,FALSE)),"Produto não cadastrado",VLOOKUP(A1872,'Cadastro-Estoque'!A:G,4,FALSE)))</f>
        <v/>
      </c>
      <c r="G1872" s="2" t="str">
        <f>IF(ISBLANK(A1872),"",IF(ISERROR(VLOOKUP(A1872,'Cadastro-Estoque'!A:G,1,FALSE)),"Produto não cadastrado",VLOOKUP(A1872,'Cadastro-Estoque'!A:G,2,FALSE)))</f>
        <v/>
      </c>
      <c r="H1872" s="2" t="str">
        <f>IF(ISERROR(VLOOKUP(A1872,'Cadastro-Estoque'!A:G,1,FALSE)),"",VLOOKUP(A1872,'Cadastro-Estoque'!A:G,3,FALSE))</f>
        <v/>
      </c>
      <c r="I1872" s="209" t="str">
        <f>IF(A1872="","",INDEX(Boletim!F1881:F1990,IFERROR(MATCH(Saidas!A1872,'Cadastro-Estoque'!A1880:A1989,0)," ")))</f>
        <v/>
      </c>
    </row>
    <row r="1873" spans="5:9" ht="18.75" customHeight="1" x14ac:dyDescent="0.25">
      <c r="E1873" s="2" t="str">
        <f t="shared" si="32"/>
        <v/>
      </c>
      <c r="F1873" s="2" t="str">
        <f>IF(ISBLANK(A1873),"",IF(ISERROR(VLOOKUP(A1873,'Cadastro-Estoque'!A:G,1,FALSE)),"Produto não cadastrado",VLOOKUP(A1873,'Cadastro-Estoque'!A:G,4,FALSE)))</f>
        <v/>
      </c>
      <c r="G1873" s="2" t="str">
        <f>IF(ISBLANK(A1873),"",IF(ISERROR(VLOOKUP(A1873,'Cadastro-Estoque'!A:G,1,FALSE)),"Produto não cadastrado",VLOOKUP(A1873,'Cadastro-Estoque'!A:G,2,FALSE)))</f>
        <v/>
      </c>
      <c r="H1873" s="2" t="str">
        <f>IF(ISERROR(VLOOKUP(A1873,'Cadastro-Estoque'!A:G,1,FALSE)),"",VLOOKUP(A1873,'Cadastro-Estoque'!A:G,3,FALSE))</f>
        <v/>
      </c>
      <c r="I1873" s="209" t="str">
        <f>IF(A1873="","",INDEX(Boletim!F1882:F1991,IFERROR(MATCH(Saidas!A1873,'Cadastro-Estoque'!A1881:A1990,0)," ")))</f>
        <v/>
      </c>
    </row>
    <row r="1874" spans="5:9" ht="18.75" customHeight="1" x14ac:dyDescent="0.25">
      <c r="E1874" s="2" t="str">
        <f t="shared" si="32"/>
        <v/>
      </c>
      <c r="F1874" s="2" t="str">
        <f>IF(ISBLANK(A1874),"",IF(ISERROR(VLOOKUP(A1874,'Cadastro-Estoque'!A:G,1,FALSE)),"Produto não cadastrado",VLOOKUP(A1874,'Cadastro-Estoque'!A:G,4,FALSE)))</f>
        <v/>
      </c>
      <c r="G1874" s="2" t="str">
        <f>IF(ISBLANK(A1874),"",IF(ISERROR(VLOOKUP(A1874,'Cadastro-Estoque'!A:G,1,FALSE)),"Produto não cadastrado",VLOOKUP(A1874,'Cadastro-Estoque'!A:G,2,FALSE)))</f>
        <v/>
      </c>
      <c r="H1874" s="2" t="str">
        <f>IF(ISERROR(VLOOKUP(A1874,'Cadastro-Estoque'!A:G,1,FALSE)),"",VLOOKUP(A1874,'Cadastro-Estoque'!A:G,3,FALSE))</f>
        <v/>
      </c>
      <c r="I1874" s="209" t="str">
        <f>IF(A1874="","",INDEX(Boletim!F1883:F1992,IFERROR(MATCH(Saidas!A1874,'Cadastro-Estoque'!A1882:A1991,0)," ")))</f>
        <v/>
      </c>
    </row>
    <row r="1875" spans="5:9" ht="18.75" customHeight="1" x14ac:dyDescent="0.25">
      <c r="E1875" s="2" t="str">
        <f t="shared" si="32"/>
        <v/>
      </c>
      <c r="F1875" s="2" t="str">
        <f>IF(ISBLANK(A1875),"",IF(ISERROR(VLOOKUP(A1875,'Cadastro-Estoque'!A:G,1,FALSE)),"Produto não cadastrado",VLOOKUP(A1875,'Cadastro-Estoque'!A:G,4,FALSE)))</f>
        <v/>
      </c>
      <c r="G1875" s="2" t="str">
        <f>IF(ISBLANK(A1875),"",IF(ISERROR(VLOOKUP(A1875,'Cadastro-Estoque'!A:G,1,FALSE)),"Produto não cadastrado",VLOOKUP(A1875,'Cadastro-Estoque'!A:G,2,FALSE)))</f>
        <v/>
      </c>
      <c r="H1875" s="2" t="str">
        <f>IF(ISERROR(VLOOKUP(A1875,'Cadastro-Estoque'!A:G,1,FALSE)),"",VLOOKUP(A1875,'Cadastro-Estoque'!A:G,3,FALSE))</f>
        <v/>
      </c>
      <c r="I1875" s="209" t="str">
        <f>IF(A1875="","",INDEX(Boletim!F1884:F1993,IFERROR(MATCH(Saidas!A1875,'Cadastro-Estoque'!A1883:A1992,0)," ")))</f>
        <v/>
      </c>
    </row>
    <row r="1876" spans="5:9" ht="18.75" customHeight="1" x14ac:dyDescent="0.25">
      <c r="E1876" s="2" t="str">
        <f t="shared" si="32"/>
        <v/>
      </c>
      <c r="F1876" s="2" t="str">
        <f>IF(ISBLANK(A1876),"",IF(ISERROR(VLOOKUP(A1876,'Cadastro-Estoque'!A:G,1,FALSE)),"Produto não cadastrado",VLOOKUP(A1876,'Cadastro-Estoque'!A:G,4,FALSE)))</f>
        <v/>
      </c>
      <c r="G1876" s="2" t="str">
        <f>IF(ISBLANK(A1876),"",IF(ISERROR(VLOOKUP(A1876,'Cadastro-Estoque'!A:G,1,FALSE)),"Produto não cadastrado",VLOOKUP(A1876,'Cadastro-Estoque'!A:G,2,FALSE)))</f>
        <v/>
      </c>
      <c r="H1876" s="2" t="str">
        <f>IF(ISERROR(VLOOKUP(A1876,'Cadastro-Estoque'!A:G,1,FALSE)),"",VLOOKUP(A1876,'Cadastro-Estoque'!A:G,3,FALSE))</f>
        <v/>
      </c>
      <c r="I1876" s="209" t="str">
        <f>IF(A1876="","",INDEX(Boletim!F1885:F1994,IFERROR(MATCH(Saidas!A1876,'Cadastro-Estoque'!A1884:A1993,0)," ")))</f>
        <v/>
      </c>
    </row>
    <row r="1877" spans="5:9" ht="18.75" customHeight="1" x14ac:dyDescent="0.25">
      <c r="E1877" s="2" t="str">
        <f t="shared" si="32"/>
        <v/>
      </c>
      <c r="F1877" s="2" t="str">
        <f>IF(ISBLANK(A1877),"",IF(ISERROR(VLOOKUP(A1877,'Cadastro-Estoque'!A:G,1,FALSE)),"Produto não cadastrado",VLOOKUP(A1877,'Cadastro-Estoque'!A:G,4,FALSE)))</f>
        <v/>
      </c>
      <c r="G1877" s="2" t="str">
        <f>IF(ISBLANK(A1877),"",IF(ISERROR(VLOOKUP(A1877,'Cadastro-Estoque'!A:G,1,FALSE)),"Produto não cadastrado",VLOOKUP(A1877,'Cadastro-Estoque'!A:G,2,FALSE)))</f>
        <v/>
      </c>
      <c r="H1877" s="2" t="str">
        <f>IF(ISERROR(VLOOKUP(A1877,'Cadastro-Estoque'!A:G,1,FALSE)),"",VLOOKUP(A1877,'Cadastro-Estoque'!A:G,3,FALSE))</f>
        <v/>
      </c>
      <c r="I1877" s="209" t="str">
        <f>IF(A1877="","",INDEX(Boletim!F1886:F1995,IFERROR(MATCH(Saidas!A1877,'Cadastro-Estoque'!A1885:A1994,0)," ")))</f>
        <v/>
      </c>
    </row>
    <row r="1878" spans="5:9" ht="18.75" customHeight="1" x14ac:dyDescent="0.25">
      <c r="E1878" s="2" t="str">
        <f t="shared" si="32"/>
        <v/>
      </c>
      <c r="F1878" s="2" t="str">
        <f>IF(ISBLANK(A1878),"",IF(ISERROR(VLOOKUP(A1878,'Cadastro-Estoque'!A:G,1,FALSE)),"Produto não cadastrado",VLOOKUP(A1878,'Cadastro-Estoque'!A:G,4,FALSE)))</f>
        <v/>
      </c>
      <c r="G1878" s="2" t="str">
        <f>IF(ISBLANK(A1878),"",IF(ISERROR(VLOOKUP(A1878,'Cadastro-Estoque'!A:G,1,FALSE)),"Produto não cadastrado",VLOOKUP(A1878,'Cadastro-Estoque'!A:G,2,FALSE)))</f>
        <v/>
      </c>
      <c r="H1878" s="2" t="str">
        <f>IF(ISERROR(VLOOKUP(A1878,'Cadastro-Estoque'!A:G,1,FALSE)),"",VLOOKUP(A1878,'Cadastro-Estoque'!A:G,3,FALSE))</f>
        <v/>
      </c>
      <c r="I1878" s="209" t="str">
        <f>IF(A1878="","",INDEX(Boletim!F1887:F1996,IFERROR(MATCH(Saidas!A1878,'Cadastro-Estoque'!A1886:A1995,0)," ")))</f>
        <v/>
      </c>
    </row>
    <row r="1879" spans="5:9" ht="18.75" customHeight="1" x14ac:dyDescent="0.25">
      <c r="E1879" s="2" t="str">
        <f t="shared" si="32"/>
        <v/>
      </c>
      <c r="F1879" s="2" t="str">
        <f>IF(ISBLANK(A1879),"",IF(ISERROR(VLOOKUP(A1879,'Cadastro-Estoque'!A:G,1,FALSE)),"Produto não cadastrado",VLOOKUP(A1879,'Cadastro-Estoque'!A:G,4,FALSE)))</f>
        <v/>
      </c>
      <c r="G1879" s="2" t="str">
        <f>IF(ISBLANK(A1879),"",IF(ISERROR(VLOOKUP(A1879,'Cadastro-Estoque'!A:G,1,FALSE)),"Produto não cadastrado",VLOOKUP(A1879,'Cadastro-Estoque'!A:G,2,FALSE)))</f>
        <v/>
      </c>
      <c r="H1879" s="2" t="str">
        <f>IF(ISERROR(VLOOKUP(A1879,'Cadastro-Estoque'!A:G,1,FALSE)),"",VLOOKUP(A1879,'Cadastro-Estoque'!A:G,3,FALSE))</f>
        <v/>
      </c>
      <c r="I1879" s="209" t="str">
        <f>IF(A1879="","",INDEX(Boletim!F1888:F1997,IFERROR(MATCH(Saidas!A1879,'Cadastro-Estoque'!A1887:A1996,0)," ")))</f>
        <v/>
      </c>
    </row>
    <row r="1880" spans="5:9" ht="18.75" customHeight="1" x14ac:dyDescent="0.25">
      <c r="E1880" s="2" t="str">
        <f t="shared" si="32"/>
        <v/>
      </c>
      <c r="F1880" s="2" t="str">
        <f>IF(ISBLANK(A1880),"",IF(ISERROR(VLOOKUP(A1880,'Cadastro-Estoque'!A:G,1,FALSE)),"Produto não cadastrado",VLOOKUP(A1880,'Cadastro-Estoque'!A:G,4,FALSE)))</f>
        <v/>
      </c>
      <c r="G1880" s="2" t="str">
        <f>IF(ISBLANK(A1880),"",IF(ISERROR(VLOOKUP(A1880,'Cadastro-Estoque'!A:G,1,FALSE)),"Produto não cadastrado",VLOOKUP(A1880,'Cadastro-Estoque'!A:G,2,FALSE)))</f>
        <v/>
      </c>
      <c r="H1880" s="2" t="str">
        <f>IF(ISERROR(VLOOKUP(A1880,'Cadastro-Estoque'!A:G,1,FALSE)),"",VLOOKUP(A1880,'Cadastro-Estoque'!A:G,3,FALSE))</f>
        <v/>
      </c>
      <c r="I1880" s="209" t="str">
        <f>IF(A1880="","",INDEX(Boletim!F1889:F1998,IFERROR(MATCH(Saidas!A1880,'Cadastro-Estoque'!A1888:A1997,0)," ")))</f>
        <v/>
      </c>
    </row>
    <row r="1881" spans="5:9" ht="18.75" customHeight="1" x14ac:dyDescent="0.25">
      <c r="E1881" s="2" t="str">
        <f t="shared" si="32"/>
        <v/>
      </c>
      <c r="F1881" s="2" t="str">
        <f>IF(ISBLANK(A1881),"",IF(ISERROR(VLOOKUP(A1881,'Cadastro-Estoque'!A:G,1,FALSE)),"Produto não cadastrado",VLOOKUP(A1881,'Cadastro-Estoque'!A:G,4,FALSE)))</f>
        <v/>
      </c>
      <c r="G1881" s="2" t="str">
        <f>IF(ISBLANK(A1881),"",IF(ISERROR(VLOOKUP(A1881,'Cadastro-Estoque'!A:G,1,FALSE)),"Produto não cadastrado",VLOOKUP(A1881,'Cadastro-Estoque'!A:G,2,FALSE)))</f>
        <v/>
      </c>
      <c r="H1881" s="2" t="str">
        <f>IF(ISERROR(VLOOKUP(A1881,'Cadastro-Estoque'!A:G,1,FALSE)),"",VLOOKUP(A1881,'Cadastro-Estoque'!A:G,3,FALSE))</f>
        <v/>
      </c>
      <c r="I1881" s="209" t="str">
        <f>IF(A1881="","",INDEX(Boletim!F1890:F1999,IFERROR(MATCH(Saidas!A1881,'Cadastro-Estoque'!A1889:A1998,0)," ")))</f>
        <v/>
      </c>
    </row>
    <row r="1882" spans="5:9" ht="18.75" customHeight="1" x14ac:dyDescent="0.25">
      <c r="E1882" s="2" t="str">
        <f t="shared" si="32"/>
        <v/>
      </c>
      <c r="F1882" s="2" t="str">
        <f>IF(ISBLANK(A1882),"",IF(ISERROR(VLOOKUP(A1882,'Cadastro-Estoque'!A:G,1,FALSE)),"Produto não cadastrado",VLOOKUP(A1882,'Cadastro-Estoque'!A:G,4,FALSE)))</f>
        <v/>
      </c>
      <c r="G1882" s="2" t="str">
        <f>IF(ISBLANK(A1882),"",IF(ISERROR(VLOOKUP(A1882,'Cadastro-Estoque'!A:G,1,FALSE)),"Produto não cadastrado",VLOOKUP(A1882,'Cadastro-Estoque'!A:G,2,FALSE)))</f>
        <v/>
      </c>
      <c r="H1882" s="2" t="str">
        <f>IF(ISERROR(VLOOKUP(A1882,'Cadastro-Estoque'!A:G,1,FALSE)),"",VLOOKUP(A1882,'Cadastro-Estoque'!A:G,3,FALSE))</f>
        <v/>
      </c>
      <c r="I1882" s="209" t="str">
        <f>IF(A1882="","",INDEX(Boletim!F1891:F2000,IFERROR(MATCH(Saidas!A1882,'Cadastro-Estoque'!A1890:A1999,0)," ")))</f>
        <v/>
      </c>
    </row>
    <row r="1883" spans="5:9" ht="18.75" customHeight="1" x14ac:dyDescent="0.25">
      <c r="E1883" s="2" t="str">
        <f t="shared" si="32"/>
        <v/>
      </c>
      <c r="F1883" s="2" t="str">
        <f>IF(ISBLANK(A1883),"",IF(ISERROR(VLOOKUP(A1883,'Cadastro-Estoque'!A:G,1,FALSE)),"Produto não cadastrado",VLOOKUP(A1883,'Cadastro-Estoque'!A:G,4,FALSE)))</f>
        <v/>
      </c>
      <c r="G1883" s="2" t="str">
        <f>IF(ISBLANK(A1883),"",IF(ISERROR(VLOOKUP(A1883,'Cadastro-Estoque'!A:G,1,FALSE)),"Produto não cadastrado",VLOOKUP(A1883,'Cadastro-Estoque'!A:G,2,FALSE)))</f>
        <v/>
      </c>
      <c r="H1883" s="2" t="str">
        <f>IF(ISERROR(VLOOKUP(A1883,'Cadastro-Estoque'!A:G,1,FALSE)),"",VLOOKUP(A1883,'Cadastro-Estoque'!A:G,3,FALSE))</f>
        <v/>
      </c>
      <c r="I1883" s="209" t="str">
        <f>IF(A1883="","",INDEX(Boletim!F1892:F2001,IFERROR(MATCH(Saidas!A1883,'Cadastro-Estoque'!A1891:A2000,0)," ")))</f>
        <v/>
      </c>
    </row>
    <row r="1884" spans="5:9" ht="18.75" customHeight="1" x14ac:dyDescent="0.25">
      <c r="E1884" s="2" t="str">
        <f t="shared" si="32"/>
        <v/>
      </c>
      <c r="F1884" s="2" t="str">
        <f>IF(ISBLANK(A1884),"",IF(ISERROR(VLOOKUP(A1884,'Cadastro-Estoque'!A:G,1,FALSE)),"Produto não cadastrado",VLOOKUP(A1884,'Cadastro-Estoque'!A:G,4,FALSE)))</f>
        <v/>
      </c>
      <c r="G1884" s="2" t="str">
        <f>IF(ISBLANK(A1884),"",IF(ISERROR(VLOOKUP(A1884,'Cadastro-Estoque'!A:G,1,FALSE)),"Produto não cadastrado",VLOOKUP(A1884,'Cadastro-Estoque'!A:G,2,FALSE)))</f>
        <v/>
      </c>
      <c r="H1884" s="2" t="str">
        <f>IF(ISERROR(VLOOKUP(A1884,'Cadastro-Estoque'!A:G,1,FALSE)),"",VLOOKUP(A1884,'Cadastro-Estoque'!A:G,3,FALSE))</f>
        <v/>
      </c>
      <c r="I1884" s="209" t="str">
        <f>IF(A1884="","",INDEX(Boletim!F1893:F2002,IFERROR(MATCH(Saidas!A1884,'Cadastro-Estoque'!A1892:A2001,0)," ")))</f>
        <v/>
      </c>
    </row>
    <row r="1885" spans="5:9" ht="18.75" customHeight="1" x14ac:dyDescent="0.25">
      <c r="E1885" s="2" t="str">
        <f t="shared" si="32"/>
        <v/>
      </c>
      <c r="F1885" s="2" t="str">
        <f>IF(ISBLANK(A1885),"",IF(ISERROR(VLOOKUP(A1885,'Cadastro-Estoque'!A:G,1,FALSE)),"Produto não cadastrado",VLOOKUP(A1885,'Cadastro-Estoque'!A:G,4,FALSE)))</f>
        <v/>
      </c>
      <c r="G1885" s="2" t="str">
        <f>IF(ISBLANK(A1885),"",IF(ISERROR(VLOOKUP(A1885,'Cadastro-Estoque'!A:G,1,FALSE)),"Produto não cadastrado",VLOOKUP(A1885,'Cadastro-Estoque'!A:G,2,FALSE)))</f>
        <v/>
      </c>
      <c r="H1885" s="2" t="str">
        <f>IF(ISERROR(VLOOKUP(A1885,'Cadastro-Estoque'!A:G,1,FALSE)),"",VLOOKUP(A1885,'Cadastro-Estoque'!A:G,3,FALSE))</f>
        <v/>
      </c>
      <c r="I1885" s="209" t="str">
        <f>IF(A1885="","",INDEX(Boletim!F1894:F2003,IFERROR(MATCH(Saidas!A1885,'Cadastro-Estoque'!A1893:A2002,0)," ")))</f>
        <v/>
      </c>
    </row>
    <row r="1886" spans="5:9" ht="18.75" customHeight="1" x14ac:dyDescent="0.25">
      <c r="E1886" s="2" t="str">
        <f t="shared" si="32"/>
        <v/>
      </c>
      <c r="F1886" s="2" t="str">
        <f>IF(ISBLANK(A1886),"",IF(ISERROR(VLOOKUP(A1886,'Cadastro-Estoque'!A:G,1,FALSE)),"Produto não cadastrado",VLOOKUP(A1886,'Cadastro-Estoque'!A:G,4,FALSE)))</f>
        <v/>
      </c>
      <c r="G1886" s="2" t="str">
        <f>IF(ISBLANK(A1886),"",IF(ISERROR(VLOOKUP(A1886,'Cadastro-Estoque'!A:G,1,FALSE)),"Produto não cadastrado",VLOOKUP(A1886,'Cadastro-Estoque'!A:G,2,FALSE)))</f>
        <v/>
      </c>
      <c r="H1886" s="2" t="str">
        <f>IF(ISERROR(VLOOKUP(A1886,'Cadastro-Estoque'!A:G,1,FALSE)),"",VLOOKUP(A1886,'Cadastro-Estoque'!A:G,3,FALSE))</f>
        <v/>
      </c>
      <c r="I1886" s="209" t="str">
        <f>IF(A1886="","",INDEX(Boletim!F1895:F2004,IFERROR(MATCH(Saidas!A1886,'Cadastro-Estoque'!A1894:A2003,0)," ")))</f>
        <v/>
      </c>
    </row>
    <row r="1887" spans="5:9" ht="18.75" customHeight="1" x14ac:dyDescent="0.25">
      <c r="E1887" s="2" t="str">
        <f t="shared" si="32"/>
        <v/>
      </c>
      <c r="F1887" s="2" t="str">
        <f>IF(ISBLANK(A1887),"",IF(ISERROR(VLOOKUP(A1887,'Cadastro-Estoque'!A:G,1,FALSE)),"Produto não cadastrado",VLOOKUP(A1887,'Cadastro-Estoque'!A:G,4,FALSE)))</f>
        <v/>
      </c>
      <c r="G1887" s="2" t="str">
        <f>IF(ISBLANK(A1887),"",IF(ISERROR(VLOOKUP(A1887,'Cadastro-Estoque'!A:G,1,FALSE)),"Produto não cadastrado",VLOOKUP(A1887,'Cadastro-Estoque'!A:G,2,FALSE)))</f>
        <v/>
      </c>
      <c r="H1887" s="2" t="str">
        <f>IF(ISERROR(VLOOKUP(A1887,'Cadastro-Estoque'!A:G,1,FALSE)),"",VLOOKUP(A1887,'Cadastro-Estoque'!A:G,3,FALSE))</f>
        <v/>
      </c>
      <c r="I1887" s="209" t="str">
        <f>IF(A1887="","",INDEX(Boletim!F1896:F2005,IFERROR(MATCH(Saidas!A1887,'Cadastro-Estoque'!A1895:A2004,0)," ")))</f>
        <v/>
      </c>
    </row>
    <row r="1888" spans="5:9" ht="18.75" customHeight="1" x14ac:dyDescent="0.25">
      <c r="E1888" s="2" t="str">
        <f t="shared" si="32"/>
        <v/>
      </c>
      <c r="F1888" s="2" t="str">
        <f>IF(ISBLANK(A1888),"",IF(ISERROR(VLOOKUP(A1888,'Cadastro-Estoque'!A:G,1,FALSE)),"Produto não cadastrado",VLOOKUP(A1888,'Cadastro-Estoque'!A:G,4,FALSE)))</f>
        <v/>
      </c>
      <c r="G1888" s="2" t="str">
        <f>IF(ISBLANK(A1888),"",IF(ISERROR(VLOOKUP(A1888,'Cadastro-Estoque'!A:G,1,FALSE)),"Produto não cadastrado",VLOOKUP(A1888,'Cadastro-Estoque'!A:G,2,FALSE)))</f>
        <v/>
      </c>
      <c r="H1888" s="2" t="str">
        <f>IF(ISERROR(VLOOKUP(A1888,'Cadastro-Estoque'!A:G,1,FALSE)),"",VLOOKUP(A1888,'Cadastro-Estoque'!A:G,3,FALSE))</f>
        <v/>
      </c>
      <c r="I1888" s="209" t="str">
        <f>IF(A1888="","",INDEX(Boletim!F1897:F2006,IFERROR(MATCH(Saidas!A1888,'Cadastro-Estoque'!A1896:A2005,0)," ")))</f>
        <v/>
      </c>
    </row>
    <row r="1889" spans="5:9" ht="18.75" customHeight="1" x14ac:dyDescent="0.25">
      <c r="E1889" s="2" t="str">
        <f t="shared" si="32"/>
        <v/>
      </c>
      <c r="F1889" s="2" t="str">
        <f>IF(ISBLANK(A1889),"",IF(ISERROR(VLOOKUP(A1889,'Cadastro-Estoque'!A:G,1,FALSE)),"Produto não cadastrado",VLOOKUP(A1889,'Cadastro-Estoque'!A:G,4,FALSE)))</f>
        <v/>
      </c>
      <c r="G1889" s="2" t="str">
        <f>IF(ISBLANK(A1889),"",IF(ISERROR(VLOOKUP(A1889,'Cadastro-Estoque'!A:G,1,FALSE)),"Produto não cadastrado",VLOOKUP(A1889,'Cadastro-Estoque'!A:G,2,FALSE)))</f>
        <v/>
      </c>
      <c r="H1889" s="2" t="str">
        <f>IF(ISERROR(VLOOKUP(A1889,'Cadastro-Estoque'!A:G,1,FALSE)),"",VLOOKUP(A1889,'Cadastro-Estoque'!A:G,3,FALSE))</f>
        <v/>
      </c>
      <c r="I1889" s="209" t="str">
        <f>IF(A1889="","",INDEX(Boletim!F1898:F2007,IFERROR(MATCH(Saidas!A1889,'Cadastro-Estoque'!A1897:A2006,0)," ")))</f>
        <v/>
      </c>
    </row>
    <row r="1890" spans="5:9" ht="18.75" customHeight="1" x14ac:dyDescent="0.25">
      <c r="E1890" s="2" t="str">
        <f t="shared" si="32"/>
        <v/>
      </c>
      <c r="F1890" s="2" t="str">
        <f>IF(ISBLANK(A1890),"",IF(ISERROR(VLOOKUP(A1890,'Cadastro-Estoque'!A:G,1,FALSE)),"Produto não cadastrado",VLOOKUP(A1890,'Cadastro-Estoque'!A:G,4,FALSE)))</f>
        <v/>
      </c>
      <c r="G1890" s="2" t="str">
        <f>IF(ISBLANK(A1890),"",IF(ISERROR(VLOOKUP(A1890,'Cadastro-Estoque'!A:G,1,FALSE)),"Produto não cadastrado",VLOOKUP(A1890,'Cadastro-Estoque'!A:G,2,FALSE)))</f>
        <v/>
      </c>
      <c r="H1890" s="2" t="str">
        <f>IF(ISERROR(VLOOKUP(A1890,'Cadastro-Estoque'!A:G,1,FALSE)),"",VLOOKUP(A1890,'Cadastro-Estoque'!A:G,3,FALSE))</f>
        <v/>
      </c>
      <c r="I1890" s="209" t="str">
        <f>IF(A1890="","",INDEX(Boletim!F1899:F2008,IFERROR(MATCH(Saidas!A1890,'Cadastro-Estoque'!A1898:A2007,0)," ")))</f>
        <v/>
      </c>
    </row>
    <row r="1891" spans="5:9" ht="18.75" customHeight="1" x14ac:dyDescent="0.25">
      <c r="E1891" s="2" t="str">
        <f t="shared" si="32"/>
        <v/>
      </c>
      <c r="F1891" s="2" t="str">
        <f>IF(ISBLANK(A1891),"",IF(ISERROR(VLOOKUP(A1891,'Cadastro-Estoque'!A:G,1,FALSE)),"Produto não cadastrado",VLOOKUP(A1891,'Cadastro-Estoque'!A:G,4,FALSE)))</f>
        <v/>
      </c>
      <c r="G1891" s="2" t="str">
        <f>IF(ISBLANK(A1891),"",IF(ISERROR(VLOOKUP(A1891,'Cadastro-Estoque'!A:G,1,FALSE)),"Produto não cadastrado",VLOOKUP(A1891,'Cadastro-Estoque'!A:G,2,FALSE)))</f>
        <v/>
      </c>
      <c r="H1891" s="2" t="str">
        <f>IF(ISERROR(VLOOKUP(A1891,'Cadastro-Estoque'!A:G,1,FALSE)),"",VLOOKUP(A1891,'Cadastro-Estoque'!A:G,3,FALSE))</f>
        <v/>
      </c>
      <c r="I1891" s="209" t="str">
        <f>IF(A1891="","",INDEX(Boletim!F1900:F2009,IFERROR(MATCH(Saidas!A1891,'Cadastro-Estoque'!A1899:A2008,0)," ")))</f>
        <v/>
      </c>
    </row>
    <row r="1892" spans="5:9" ht="18.75" customHeight="1" x14ac:dyDescent="0.25">
      <c r="E1892" s="2" t="str">
        <f t="shared" si="32"/>
        <v/>
      </c>
      <c r="F1892" s="2" t="str">
        <f>IF(ISBLANK(A1892),"",IF(ISERROR(VLOOKUP(A1892,'Cadastro-Estoque'!A:G,1,FALSE)),"Produto não cadastrado",VLOOKUP(A1892,'Cadastro-Estoque'!A:G,4,FALSE)))</f>
        <v/>
      </c>
      <c r="G1892" s="2" t="str">
        <f>IF(ISBLANK(A1892),"",IF(ISERROR(VLOOKUP(A1892,'Cadastro-Estoque'!A:G,1,FALSE)),"Produto não cadastrado",VLOOKUP(A1892,'Cadastro-Estoque'!A:G,2,FALSE)))</f>
        <v/>
      </c>
      <c r="H1892" s="2" t="str">
        <f>IF(ISERROR(VLOOKUP(A1892,'Cadastro-Estoque'!A:G,1,FALSE)),"",VLOOKUP(A1892,'Cadastro-Estoque'!A:G,3,FALSE))</f>
        <v/>
      </c>
      <c r="I1892" s="209" t="str">
        <f>IF(A1892="","",INDEX(Boletim!F1901:F2010,IFERROR(MATCH(Saidas!A1892,'Cadastro-Estoque'!A1900:A2009,0)," ")))</f>
        <v/>
      </c>
    </row>
    <row r="1893" spans="5:9" ht="18.75" customHeight="1" x14ac:dyDescent="0.25">
      <c r="E1893" s="2" t="str">
        <f t="shared" si="32"/>
        <v/>
      </c>
      <c r="F1893" s="2" t="str">
        <f>IF(ISBLANK(A1893),"",IF(ISERROR(VLOOKUP(A1893,'Cadastro-Estoque'!A:G,1,FALSE)),"Produto não cadastrado",VLOOKUP(A1893,'Cadastro-Estoque'!A:G,4,FALSE)))</f>
        <v/>
      </c>
      <c r="G1893" s="2" t="str">
        <f>IF(ISBLANK(A1893),"",IF(ISERROR(VLOOKUP(A1893,'Cadastro-Estoque'!A:G,1,FALSE)),"Produto não cadastrado",VLOOKUP(A1893,'Cadastro-Estoque'!A:G,2,FALSE)))</f>
        <v/>
      </c>
      <c r="H1893" s="2" t="str">
        <f>IF(ISERROR(VLOOKUP(A1893,'Cadastro-Estoque'!A:G,1,FALSE)),"",VLOOKUP(A1893,'Cadastro-Estoque'!A:G,3,FALSE))</f>
        <v/>
      </c>
      <c r="I1893" s="209" t="str">
        <f>IF(A1893="","",INDEX(Boletim!F1902:F2011,IFERROR(MATCH(Saidas!A1893,'Cadastro-Estoque'!A1901:A2010,0)," ")))</f>
        <v/>
      </c>
    </row>
    <row r="1894" spans="5:9" ht="18.75" customHeight="1" x14ac:dyDescent="0.25">
      <c r="E1894" s="2" t="str">
        <f t="shared" si="32"/>
        <v/>
      </c>
      <c r="F1894" s="2" t="str">
        <f>IF(ISBLANK(A1894),"",IF(ISERROR(VLOOKUP(A1894,'Cadastro-Estoque'!A:G,1,FALSE)),"Produto não cadastrado",VLOOKUP(A1894,'Cadastro-Estoque'!A:G,4,FALSE)))</f>
        <v/>
      </c>
      <c r="G1894" s="2" t="str">
        <f>IF(ISBLANK(A1894),"",IF(ISERROR(VLOOKUP(A1894,'Cadastro-Estoque'!A:G,1,FALSE)),"Produto não cadastrado",VLOOKUP(A1894,'Cadastro-Estoque'!A:G,2,FALSE)))</f>
        <v/>
      </c>
      <c r="H1894" s="2" t="str">
        <f>IF(ISERROR(VLOOKUP(A1894,'Cadastro-Estoque'!A:G,1,FALSE)),"",VLOOKUP(A1894,'Cadastro-Estoque'!A:G,3,FALSE))</f>
        <v/>
      </c>
      <c r="I1894" s="209" t="str">
        <f>IF(A1894="","",INDEX(Boletim!F1903:F2012,IFERROR(MATCH(Saidas!A1894,'Cadastro-Estoque'!A1902:A2011,0)," ")))</f>
        <v/>
      </c>
    </row>
    <row r="1895" spans="5:9" ht="18.75" customHeight="1" x14ac:dyDescent="0.25">
      <c r="E1895" s="2" t="str">
        <f t="shared" si="32"/>
        <v/>
      </c>
      <c r="F1895" s="2" t="str">
        <f>IF(ISBLANK(A1895),"",IF(ISERROR(VLOOKUP(A1895,'Cadastro-Estoque'!A:G,1,FALSE)),"Produto não cadastrado",VLOOKUP(A1895,'Cadastro-Estoque'!A:G,4,FALSE)))</f>
        <v/>
      </c>
      <c r="G1895" s="2" t="str">
        <f>IF(ISBLANK(A1895),"",IF(ISERROR(VLOOKUP(A1895,'Cadastro-Estoque'!A:G,1,FALSE)),"Produto não cadastrado",VLOOKUP(A1895,'Cadastro-Estoque'!A:G,2,FALSE)))</f>
        <v/>
      </c>
      <c r="H1895" s="2" t="str">
        <f>IF(ISERROR(VLOOKUP(A1895,'Cadastro-Estoque'!A:G,1,FALSE)),"",VLOOKUP(A1895,'Cadastro-Estoque'!A:G,3,FALSE))</f>
        <v/>
      </c>
      <c r="I1895" s="209" t="str">
        <f>IF(A1895="","",INDEX(Boletim!F1904:F2013,IFERROR(MATCH(Saidas!A1895,'Cadastro-Estoque'!A1903:A2012,0)," ")))</f>
        <v/>
      </c>
    </row>
    <row r="1896" spans="5:9" ht="18.75" customHeight="1" x14ac:dyDescent="0.25">
      <c r="E1896" s="2" t="str">
        <f t="shared" si="32"/>
        <v/>
      </c>
      <c r="F1896" s="2" t="str">
        <f>IF(ISBLANK(A1896),"",IF(ISERROR(VLOOKUP(A1896,'Cadastro-Estoque'!A:G,1,FALSE)),"Produto não cadastrado",VLOOKUP(A1896,'Cadastro-Estoque'!A:G,4,FALSE)))</f>
        <v/>
      </c>
      <c r="G1896" s="2" t="str">
        <f>IF(ISBLANK(A1896),"",IF(ISERROR(VLOOKUP(A1896,'Cadastro-Estoque'!A:G,1,FALSE)),"Produto não cadastrado",VLOOKUP(A1896,'Cadastro-Estoque'!A:G,2,FALSE)))</f>
        <v/>
      </c>
      <c r="H1896" s="2" t="str">
        <f>IF(ISERROR(VLOOKUP(A1896,'Cadastro-Estoque'!A:G,1,FALSE)),"",VLOOKUP(A1896,'Cadastro-Estoque'!A:G,3,FALSE))</f>
        <v/>
      </c>
      <c r="I1896" s="209" t="str">
        <f>IF(A1896="","",INDEX(Boletim!F1905:F2014,IFERROR(MATCH(Saidas!A1896,'Cadastro-Estoque'!A1904:A2013,0)," ")))</f>
        <v/>
      </c>
    </row>
    <row r="1897" spans="5:9" ht="18.75" customHeight="1" x14ac:dyDescent="0.25">
      <c r="E1897" s="2" t="str">
        <f t="shared" si="32"/>
        <v/>
      </c>
      <c r="F1897" s="2" t="str">
        <f>IF(ISBLANK(A1897),"",IF(ISERROR(VLOOKUP(A1897,'Cadastro-Estoque'!A:G,1,FALSE)),"Produto não cadastrado",VLOOKUP(A1897,'Cadastro-Estoque'!A:G,4,FALSE)))</f>
        <v/>
      </c>
      <c r="G1897" s="2" t="str">
        <f>IF(ISBLANK(A1897),"",IF(ISERROR(VLOOKUP(A1897,'Cadastro-Estoque'!A:G,1,FALSE)),"Produto não cadastrado",VLOOKUP(A1897,'Cadastro-Estoque'!A:G,2,FALSE)))</f>
        <v/>
      </c>
      <c r="H1897" s="2" t="str">
        <f>IF(ISERROR(VLOOKUP(A1897,'Cadastro-Estoque'!A:G,1,FALSE)),"",VLOOKUP(A1897,'Cadastro-Estoque'!A:G,3,FALSE))</f>
        <v/>
      </c>
      <c r="I1897" s="209" t="str">
        <f>IF(A1897="","",INDEX(Boletim!F1906:F2015,IFERROR(MATCH(Saidas!A1897,'Cadastro-Estoque'!A1905:A2014,0)," ")))</f>
        <v/>
      </c>
    </row>
    <row r="1898" spans="5:9" ht="18.75" customHeight="1" x14ac:dyDescent="0.25">
      <c r="E1898" s="2" t="str">
        <f t="shared" si="32"/>
        <v/>
      </c>
      <c r="F1898" s="2" t="str">
        <f>IF(ISBLANK(A1898),"",IF(ISERROR(VLOOKUP(A1898,'Cadastro-Estoque'!A:G,1,FALSE)),"Produto não cadastrado",VLOOKUP(A1898,'Cadastro-Estoque'!A:G,4,FALSE)))</f>
        <v/>
      </c>
      <c r="G1898" s="2" t="str">
        <f>IF(ISBLANK(A1898),"",IF(ISERROR(VLOOKUP(A1898,'Cadastro-Estoque'!A:G,1,FALSE)),"Produto não cadastrado",VLOOKUP(A1898,'Cadastro-Estoque'!A:G,2,FALSE)))</f>
        <v/>
      </c>
      <c r="H1898" s="2" t="str">
        <f>IF(ISERROR(VLOOKUP(A1898,'Cadastro-Estoque'!A:G,1,FALSE)),"",VLOOKUP(A1898,'Cadastro-Estoque'!A:G,3,FALSE))</f>
        <v/>
      </c>
      <c r="I1898" s="209" t="str">
        <f>IF(A1898="","",INDEX(Boletim!F1907:F2016,IFERROR(MATCH(Saidas!A1898,'Cadastro-Estoque'!A1906:A2015,0)," ")))</f>
        <v/>
      </c>
    </row>
    <row r="1899" spans="5:9" ht="18.75" customHeight="1" x14ac:dyDescent="0.25">
      <c r="E1899" s="2" t="str">
        <f t="shared" si="32"/>
        <v/>
      </c>
      <c r="F1899" s="2" t="str">
        <f>IF(ISBLANK(A1899),"",IF(ISERROR(VLOOKUP(A1899,'Cadastro-Estoque'!A:G,1,FALSE)),"Produto não cadastrado",VLOOKUP(A1899,'Cadastro-Estoque'!A:G,4,FALSE)))</f>
        <v/>
      </c>
      <c r="G1899" s="2" t="str">
        <f>IF(ISBLANK(A1899),"",IF(ISERROR(VLOOKUP(A1899,'Cadastro-Estoque'!A:G,1,FALSE)),"Produto não cadastrado",VLOOKUP(A1899,'Cadastro-Estoque'!A:G,2,FALSE)))</f>
        <v/>
      </c>
      <c r="H1899" s="2" t="str">
        <f>IF(ISERROR(VLOOKUP(A1899,'Cadastro-Estoque'!A:G,1,FALSE)),"",VLOOKUP(A1899,'Cadastro-Estoque'!A:G,3,FALSE))</f>
        <v/>
      </c>
      <c r="I1899" s="209" t="str">
        <f>IF(A1899="","",INDEX(Boletim!F1908:F2017,IFERROR(MATCH(Saidas!A1899,'Cadastro-Estoque'!A1907:A2016,0)," ")))</f>
        <v/>
      </c>
    </row>
    <row r="1900" spans="5:9" ht="18.75" customHeight="1" x14ac:dyDescent="0.25">
      <c r="E1900" s="2" t="str">
        <f t="shared" si="32"/>
        <v/>
      </c>
      <c r="F1900" s="2" t="str">
        <f>IF(ISBLANK(A1900),"",IF(ISERROR(VLOOKUP(A1900,'Cadastro-Estoque'!A:G,1,FALSE)),"Produto não cadastrado",VLOOKUP(A1900,'Cadastro-Estoque'!A:G,4,FALSE)))</f>
        <v/>
      </c>
      <c r="G1900" s="2" t="str">
        <f>IF(ISBLANK(A1900),"",IF(ISERROR(VLOOKUP(A1900,'Cadastro-Estoque'!A:G,1,FALSE)),"Produto não cadastrado",VLOOKUP(A1900,'Cadastro-Estoque'!A:G,2,FALSE)))</f>
        <v/>
      </c>
      <c r="H1900" s="2" t="str">
        <f>IF(ISERROR(VLOOKUP(A1900,'Cadastro-Estoque'!A:G,1,FALSE)),"",VLOOKUP(A1900,'Cadastro-Estoque'!A:G,3,FALSE))</f>
        <v/>
      </c>
      <c r="I1900" s="209" t="str">
        <f>IF(A1900="","",INDEX(Boletim!F1909:F2018,IFERROR(MATCH(Saidas!A1900,'Cadastro-Estoque'!A1908:A2017,0)," ")))</f>
        <v/>
      </c>
    </row>
    <row r="1901" spans="5:9" ht="18.75" customHeight="1" x14ac:dyDescent="0.25">
      <c r="E1901" s="2" t="str">
        <f t="shared" si="32"/>
        <v/>
      </c>
      <c r="F1901" s="2" t="str">
        <f>IF(ISBLANK(A1901),"",IF(ISERROR(VLOOKUP(A1901,'Cadastro-Estoque'!A:G,1,FALSE)),"Produto não cadastrado",VLOOKUP(A1901,'Cadastro-Estoque'!A:G,4,FALSE)))</f>
        <v/>
      </c>
      <c r="G1901" s="2" t="str">
        <f>IF(ISBLANK(A1901),"",IF(ISERROR(VLOOKUP(A1901,'Cadastro-Estoque'!A:G,1,FALSE)),"Produto não cadastrado",VLOOKUP(A1901,'Cadastro-Estoque'!A:G,2,FALSE)))</f>
        <v/>
      </c>
      <c r="H1901" s="2" t="str">
        <f>IF(ISERROR(VLOOKUP(A1901,'Cadastro-Estoque'!A:G,1,FALSE)),"",VLOOKUP(A1901,'Cadastro-Estoque'!A:G,3,FALSE))</f>
        <v/>
      </c>
      <c r="I1901" s="209" t="str">
        <f>IF(A1901="","",INDEX(Boletim!F1910:F2019,IFERROR(MATCH(Saidas!A1901,'Cadastro-Estoque'!A1909:A2018,0)," ")))</f>
        <v/>
      </c>
    </row>
    <row r="1902" spans="5:9" ht="18.75" customHeight="1" x14ac:dyDescent="0.25">
      <c r="E1902" s="2" t="str">
        <f t="shared" si="32"/>
        <v/>
      </c>
      <c r="F1902" s="2" t="str">
        <f>IF(ISBLANK(A1902),"",IF(ISERROR(VLOOKUP(A1902,'Cadastro-Estoque'!A:G,1,FALSE)),"Produto não cadastrado",VLOOKUP(A1902,'Cadastro-Estoque'!A:G,4,FALSE)))</f>
        <v/>
      </c>
      <c r="G1902" s="2" t="str">
        <f>IF(ISBLANK(A1902),"",IF(ISERROR(VLOOKUP(A1902,'Cadastro-Estoque'!A:G,1,FALSE)),"Produto não cadastrado",VLOOKUP(A1902,'Cadastro-Estoque'!A:G,2,FALSE)))</f>
        <v/>
      </c>
      <c r="H1902" s="2" t="str">
        <f>IF(ISERROR(VLOOKUP(A1902,'Cadastro-Estoque'!A:G,1,FALSE)),"",VLOOKUP(A1902,'Cadastro-Estoque'!A:G,3,FALSE))</f>
        <v/>
      </c>
      <c r="I1902" s="209" t="str">
        <f>IF(A1902="","",INDEX(Boletim!F1911:F2020,IFERROR(MATCH(Saidas!A1902,'Cadastro-Estoque'!A1910:A2019,0)," ")))</f>
        <v/>
      </c>
    </row>
    <row r="1903" spans="5:9" ht="18.75" customHeight="1" x14ac:dyDescent="0.25">
      <c r="E1903" s="2" t="str">
        <f t="shared" si="32"/>
        <v/>
      </c>
      <c r="F1903" s="2" t="str">
        <f>IF(ISBLANK(A1903),"",IF(ISERROR(VLOOKUP(A1903,'Cadastro-Estoque'!A:G,1,FALSE)),"Produto não cadastrado",VLOOKUP(A1903,'Cadastro-Estoque'!A:G,4,FALSE)))</f>
        <v/>
      </c>
      <c r="G1903" s="2" t="str">
        <f>IF(ISBLANK(A1903),"",IF(ISERROR(VLOOKUP(A1903,'Cadastro-Estoque'!A:G,1,FALSE)),"Produto não cadastrado",VLOOKUP(A1903,'Cadastro-Estoque'!A:G,2,FALSE)))</f>
        <v/>
      </c>
      <c r="H1903" s="2" t="str">
        <f>IF(ISERROR(VLOOKUP(A1903,'Cadastro-Estoque'!A:G,1,FALSE)),"",VLOOKUP(A1903,'Cadastro-Estoque'!A:G,3,FALSE))</f>
        <v/>
      </c>
      <c r="I1903" s="209" t="str">
        <f>IF(A1903="","",INDEX(Boletim!F1912:F2021,IFERROR(MATCH(Saidas!A1903,'Cadastro-Estoque'!A1911:A2020,0)," ")))</f>
        <v/>
      </c>
    </row>
    <row r="1904" spans="5:9" ht="18.75" customHeight="1" x14ac:dyDescent="0.25">
      <c r="E1904" s="2" t="str">
        <f t="shared" si="32"/>
        <v/>
      </c>
      <c r="F1904" s="2" t="str">
        <f>IF(ISBLANK(A1904),"",IF(ISERROR(VLOOKUP(A1904,'Cadastro-Estoque'!A:G,1,FALSE)),"Produto não cadastrado",VLOOKUP(A1904,'Cadastro-Estoque'!A:G,4,FALSE)))</f>
        <v/>
      </c>
      <c r="G1904" s="2" t="str">
        <f>IF(ISBLANK(A1904),"",IF(ISERROR(VLOOKUP(A1904,'Cadastro-Estoque'!A:G,1,FALSE)),"Produto não cadastrado",VLOOKUP(A1904,'Cadastro-Estoque'!A:G,2,FALSE)))</f>
        <v/>
      </c>
      <c r="H1904" s="2" t="str">
        <f>IF(ISERROR(VLOOKUP(A1904,'Cadastro-Estoque'!A:G,1,FALSE)),"",VLOOKUP(A1904,'Cadastro-Estoque'!A:G,3,FALSE))</f>
        <v/>
      </c>
      <c r="I1904" s="209" t="str">
        <f>IF(A1904="","",INDEX(Boletim!F1913:F2022,IFERROR(MATCH(Saidas!A1904,'Cadastro-Estoque'!A1912:A2021,0)," ")))</f>
        <v/>
      </c>
    </row>
    <row r="1905" spans="5:9" ht="18.75" customHeight="1" x14ac:dyDescent="0.25">
      <c r="E1905" s="2" t="str">
        <f t="shared" si="32"/>
        <v/>
      </c>
      <c r="F1905" s="2" t="str">
        <f>IF(ISBLANK(A1905),"",IF(ISERROR(VLOOKUP(A1905,'Cadastro-Estoque'!A:G,1,FALSE)),"Produto não cadastrado",VLOOKUP(A1905,'Cadastro-Estoque'!A:G,4,FALSE)))</f>
        <v/>
      </c>
      <c r="G1905" s="2" t="str">
        <f>IF(ISBLANK(A1905),"",IF(ISERROR(VLOOKUP(A1905,'Cadastro-Estoque'!A:G,1,FALSE)),"Produto não cadastrado",VLOOKUP(A1905,'Cadastro-Estoque'!A:G,2,FALSE)))</f>
        <v/>
      </c>
      <c r="H1905" s="2" t="str">
        <f>IF(ISERROR(VLOOKUP(A1905,'Cadastro-Estoque'!A:G,1,FALSE)),"",VLOOKUP(A1905,'Cadastro-Estoque'!A:G,3,FALSE))</f>
        <v/>
      </c>
      <c r="I1905" s="209" t="str">
        <f>IF(A1905="","",INDEX(Boletim!F1914:F2023,IFERROR(MATCH(Saidas!A1905,'Cadastro-Estoque'!A1913:A2022,0)," ")))</f>
        <v/>
      </c>
    </row>
    <row r="1906" spans="5:9" ht="18.75" customHeight="1" x14ac:dyDescent="0.25">
      <c r="E1906" s="2" t="str">
        <f t="shared" si="32"/>
        <v/>
      </c>
      <c r="F1906" s="2" t="str">
        <f>IF(ISBLANK(A1906),"",IF(ISERROR(VLOOKUP(A1906,'Cadastro-Estoque'!A:G,1,FALSE)),"Produto não cadastrado",VLOOKUP(A1906,'Cadastro-Estoque'!A:G,4,FALSE)))</f>
        <v/>
      </c>
      <c r="G1906" s="2" t="str">
        <f>IF(ISBLANK(A1906),"",IF(ISERROR(VLOOKUP(A1906,'Cadastro-Estoque'!A:G,1,FALSE)),"Produto não cadastrado",VLOOKUP(A1906,'Cadastro-Estoque'!A:G,2,FALSE)))</f>
        <v/>
      </c>
      <c r="H1906" s="2" t="str">
        <f>IF(ISERROR(VLOOKUP(A1906,'Cadastro-Estoque'!A:G,1,FALSE)),"",VLOOKUP(A1906,'Cadastro-Estoque'!A:G,3,FALSE))</f>
        <v/>
      </c>
      <c r="I1906" s="209" t="str">
        <f>IF(A1906="","",INDEX(Boletim!F1915:F2024,IFERROR(MATCH(Saidas!A1906,'Cadastro-Estoque'!A1914:A2023,0)," ")))</f>
        <v/>
      </c>
    </row>
    <row r="1907" spans="5:9" ht="18.75" customHeight="1" x14ac:dyDescent="0.25">
      <c r="E1907" s="2" t="str">
        <f t="shared" si="32"/>
        <v/>
      </c>
      <c r="F1907" s="2" t="str">
        <f>IF(ISBLANK(A1907),"",IF(ISERROR(VLOOKUP(A1907,'Cadastro-Estoque'!A:G,1,FALSE)),"Produto não cadastrado",VLOOKUP(A1907,'Cadastro-Estoque'!A:G,4,FALSE)))</f>
        <v/>
      </c>
      <c r="G1907" s="2" t="str">
        <f>IF(ISBLANK(A1907),"",IF(ISERROR(VLOOKUP(A1907,'Cadastro-Estoque'!A:G,1,FALSE)),"Produto não cadastrado",VLOOKUP(A1907,'Cadastro-Estoque'!A:G,2,FALSE)))</f>
        <v/>
      </c>
      <c r="H1907" s="2" t="str">
        <f>IF(ISERROR(VLOOKUP(A1907,'Cadastro-Estoque'!A:G,1,FALSE)),"",VLOOKUP(A1907,'Cadastro-Estoque'!A:G,3,FALSE))</f>
        <v/>
      </c>
      <c r="I1907" s="209" t="str">
        <f>IF(A1907="","",INDEX(Boletim!F1916:F2025,IFERROR(MATCH(Saidas!A1907,'Cadastro-Estoque'!A1915:A2024,0)," ")))</f>
        <v/>
      </c>
    </row>
    <row r="1908" spans="5:9" ht="18.75" customHeight="1" x14ac:dyDescent="0.25">
      <c r="E1908" s="2" t="str">
        <f t="shared" si="32"/>
        <v/>
      </c>
      <c r="F1908" s="2" t="str">
        <f>IF(ISBLANK(A1908),"",IF(ISERROR(VLOOKUP(A1908,'Cadastro-Estoque'!A:G,1,FALSE)),"Produto não cadastrado",VLOOKUP(A1908,'Cadastro-Estoque'!A:G,4,FALSE)))</f>
        <v/>
      </c>
      <c r="G1908" s="2" t="str">
        <f>IF(ISBLANK(A1908),"",IF(ISERROR(VLOOKUP(A1908,'Cadastro-Estoque'!A:G,1,FALSE)),"Produto não cadastrado",VLOOKUP(A1908,'Cadastro-Estoque'!A:G,2,FALSE)))</f>
        <v/>
      </c>
      <c r="H1908" s="2" t="str">
        <f>IF(ISERROR(VLOOKUP(A1908,'Cadastro-Estoque'!A:G,1,FALSE)),"",VLOOKUP(A1908,'Cadastro-Estoque'!A:G,3,FALSE))</f>
        <v/>
      </c>
      <c r="I1908" s="209" t="str">
        <f>IF(A1908="","",INDEX(Boletim!F1917:F2026,IFERROR(MATCH(Saidas!A1908,'Cadastro-Estoque'!A1916:A2025,0)," ")))</f>
        <v/>
      </c>
    </row>
    <row r="1909" spans="5:9" ht="18.75" customHeight="1" x14ac:dyDescent="0.25">
      <c r="E1909" s="2" t="str">
        <f t="shared" si="32"/>
        <v/>
      </c>
      <c r="F1909" s="2" t="str">
        <f>IF(ISBLANK(A1909),"",IF(ISERROR(VLOOKUP(A1909,'Cadastro-Estoque'!A:G,1,FALSE)),"Produto não cadastrado",VLOOKUP(A1909,'Cadastro-Estoque'!A:G,4,FALSE)))</f>
        <v/>
      </c>
      <c r="G1909" s="2" t="str">
        <f>IF(ISBLANK(A1909),"",IF(ISERROR(VLOOKUP(A1909,'Cadastro-Estoque'!A:G,1,FALSE)),"Produto não cadastrado",VLOOKUP(A1909,'Cadastro-Estoque'!A:G,2,FALSE)))</f>
        <v/>
      </c>
      <c r="H1909" s="2" t="str">
        <f>IF(ISERROR(VLOOKUP(A1909,'Cadastro-Estoque'!A:G,1,FALSE)),"",VLOOKUP(A1909,'Cadastro-Estoque'!A:G,3,FALSE))</f>
        <v/>
      </c>
      <c r="I1909" s="209" t="str">
        <f>IF(A1909="","",INDEX(Boletim!F1918:F2027,IFERROR(MATCH(Saidas!A1909,'Cadastro-Estoque'!A1917:A2026,0)," ")))</f>
        <v/>
      </c>
    </row>
    <row r="1910" spans="5:9" ht="18.75" customHeight="1" x14ac:dyDescent="0.25">
      <c r="E1910" s="2" t="str">
        <f t="shared" si="32"/>
        <v/>
      </c>
      <c r="F1910" s="2" t="str">
        <f>IF(ISBLANK(A1910),"",IF(ISERROR(VLOOKUP(A1910,'Cadastro-Estoque'!A:G,1,FALSE)),"Produto não cadastrado",VLOOKUP(A1910,'Cadastro-Estoque'!A:G,4,FALSE)))</f>
        <v/>
      </c>
      <c r="G1910" s="2" t="str">
        <f>IF(ISBLANK(A1910),"",IF(ISERROR(VLOOKUP(A1910,'Cadastro-Estoque'!A:G,1,FALSE)),"Produto não cadastrado",VLOOKUP(A1910,'Cadastro-Estoque'!A:G,2,FALSE)))</f>
        <v/>
      </c>
      <c r="H1910" s="2" t="str">
        <f>IF(ISERROR(VLOOKUP(A1910,'Cadastro-Estoque'!A:G,1,FALSE)),"",VLOOKUP(A1910,'Cadastro-Estoque'!A:G,3,FALSE))</f>
        <v/>
      </c>
      <c r="I1910" s="209" t="str">
        <f>IF(A1910="","",INDEX(Boletim!F1919:F2028,IFERROR(MATCH(Saidas!A1910,'Cadastro-Estoque'!A1918:A2027,0)," ")))</f>
        <v/>
      </c>
    </row>
    <row r="1911" spans="5:9" ht="18.75" customHeight="1" x14ac:dyDescent="0.25">
      <c r="E1911" s="2" t="str">
        <f t="shared" si="32"/>
        <v/>
      </c>
      <c r="F1911" s="2" t="str">
        <f>IF(ISBLANK(A1911),"",IF(ISERROR(VLOOKUP(A1911,'Cadastro-Estoque'!A:G,1,FALSE)),"Produto não cadastrado",VLOOKUP(A1911,'Cadastro-Estoque'!A:G,4,FALSE)))</f>
        <v/>
      </c>
      <c r="G1911" s="2" t="str">
        <f>IF(ISBLANK(A1911),"",IF(ISERROR(VLOOKUP(A1911,'Cadastro-Estoque'!A:G,1,FALSE)),"Produto não cadastrado",VLOOKUP(A1911,'Cadastro-Estoque'!A:G,2,FALSE)))</f>
        <v/>
      </c>
      <c r="H1911" s="2" t="str">
        <f>IF(ISERROR(VLOOKUP(A1911,'Cadastro-Estoque'!A:G,1,FALSE)),"",VLOOKUP(A1911,'Cadastro-Estoque'!A:G,3,FALSE))</f>
        <v/>
      </c>
      <c r="I1911" s="209" t="str">
        <f>IF(A1911="","",INDEX(Boletim!F1920:F2029,IFERROR(MATCH(Saidas!A1911,'Cadastro-Estoque'!A1919:A2028,0)," ")))</f>
        <v/>
      </c>
    </row>
    <row r="1912" spans="5:9" ht="18.75" customHeight="1" x14ac:dyDescent="0.25">
      <c r="E1912" s="2" t="str">
        <f t="shared" si="32"/>
        <v/>
      </c>
      <c r="F1912" s="2" t="str">
        <f>IF(ISBLANK(A1912),"",IF(ISERROR(VLOOKUP(A1912,'Cadastro-Estoque'!A:G,1,FALSE)),"Produto não cadastrado",VLOOKUP(A1912,'Cadastro-Estoque'!A:G,4,FALSE)))</f>
        <v/>
      </c>
      <c r="G1912" s="2" t="str">
        <f>IF(ISBLANK(A1912),"",IF(ISERROR(VLOOKUP(A1912,'Cadastro-Estoque'!A:G,1,FALSE)),"Produto não cadastrado",VLOOKUP(A1912,'Cadastro-Estoque'!A:G,2,FALSE)))</f>
        <v/>
      </c>
      <c r="H1912" s="2" t="str">
        <f>IF(ISERROR(VLOOKUP(A1912,'Cadastro-Estoque'!A:G,1,FALSE)),"",VLOOKUP(A1912,'Cadastro-Estoque'!A:G,3,FALSE))</f>
        <v/>
      </c>
      <c r="I1912" s="209" t="str">
        <f>IF(A1912="","",INDEX(Boletim!F1921:F2030,IFERROR(MATCH(Saidas!A1912,'Cadastro-Estoque'!A1920:A2029,0)," ")))</f>
        <v/>
      </c>
    </row>
    <row r="1913" spans="5:9" ht="18.75" customHeight="1" x14ac:dyDescent="0.25">
      <c r="E1913" s="2" t="str">
        <f t="shared" si="32"/>
        <v/>
      </c>
      <c r="F1913" s="2" t="str">
        <f>IF(ISBLANK(A1913),"",IF(ISERROR(VLOOKUP(A1913,'Cadastro-Estoque'!A:G,1,FALSE)),"Produto não cadastrado",VLOOKUP(A1913,'Cadastro-Estoque'!A:G,4,FALSE)))</f>
        <v/>
      </c>
      <c r="G1913" s="2" t="str">
        <f>IF(ISBLANK(A1913),"",IF(ISERROR(VLOOKUP(A1913,'Cadastro-Estoque'!A:G,1,FALSE)),"Produto não cadastrado",VLOOKUP(A1913,'Cadastro-Estoque'!A:G,2,FALSE)))</f>
        <v/>
      </c>
      <c r="H1913" s="2" t="str">
        <f>IF(ISERROR(VLOOKUP(A1913,'Cadastro-Estoque'!A:G,1,FALSE)),"",VLOOKUP(A1913,'Cadastro-Estoque'!A:G,3,FALSE))</f>
        <v/>
      </c>
      <c r="I1913" s="209" t="str">
        <f>IF(A1913="","",INDEX(Boletim!F1922:F2031,IFERROR(MATCH(Saidas!A1913,'Cadastro-Estoque'!A1921:A2030,0)," ")))</f>
        <v/>
      </c>
    </row>
    <row r="1914" spans="5:9" ht="18.75" customHeight="1" x14ac:dyDescent="0.25">
      <c r="E1914" s="2" t="str">
        <f t="shared" si="32"/>
        <v/>
      </c>
      <c r="F1914" s="2" t="str">
        <f>IF(ISBLANK(A1914),"",IF(ISERROR(VLOOKUP(A1914,'Cadastro-Estoque'!A:G,1,FALSE)),"Produto não cadastrado",VLOOKUP(A1914,'Cadastro-Estoque'!A:G,4,FALSE)))</f>
        <v/>
      </c>
      <c r="G1914" s="2" t="str">
        <f>IF(ISBLANK(A1914),"",IF(ISERROR(VLOOKUP(A1914,'Cadastro-Estoque'!A:G,1,FALSE)),"Produto não cadastrado",VLOOKUP(A1914,'Cadastro-Estoque'!A:G,2,FALSE)))</f>
        <v/>
      </c>
      <c r="H1914" s="2" t="str">
        <f>IF(ISERROR(VLOOKUP(A1914,'Cadastro-Estoque'!A:G,1,FALSE)),"",VLOOKUP(A1914,'Cadastro-Estoque'!A:G,3,FALSE))</f>
        <v/>
      </c>
      <c r="I1914" s="209" t="str">
        <f>IF(A1914="","",INDEX(Boletim!F1923:F2032,IFERROR(MATCH(Saidas!A1914,'Cadastro-Estoque'!A1922:A2031,0)," ")))</f>
        <v/>
      </c>
    </row>
    <row r="1915" spans="5:9" ht="18.75" customHeight="1" x14ac:dyDescent="0.25">
      <c r="E1915" s="2" t="str">
        <f t="shared" si="32"/>
        <v/>
      </c>
      <c r="F1915" s="2" t="str">
        <f>IF(ISBLANK(A1915),"",IF(ISERROR(VLOOKUP(A1915,'Cadastro-Estoque'!A:G,1,FALSE)),"Produto não cadastrado",VLOOKUP(A1915,'Cadastro-Estoque'!A:G,4,FALSE)))</f>
        <v/>
      </c>
      <c r="G1915" s="2" t="str">
        <f>IF(ISBLANK(A1915),"",IF(ISERROR(VLOOKUP(A1915,'Cadastro-Estoque'!A:G,1,FALSE)),"Produto não cadastrado",VLOOKUP(A1915,'Cadastro-Estoque'!A:G,2,FALSE)))</f>
        <v/>
      </c>
      <c r="H1915" s="2" t="str">
        <f>IF(ISERROR(VLOOKUP(A1915,'Cadastro-Estoque'!A:G,1,FALSE)),"",VLOOKUP(A1915,'Cadastro-Estoque'!A:G,3,FALSE))</f>
        <v/>
      </c>
      <c r="I1915" s="209" t="str">
        <f>IF(A1915="","",INDEX(Boletim!F1924:F2033,IFERROR(MATCH(Saidas!A1915,'Cadastro-Estoque'!A1923:A2032,0)," ")))</f>
        <v/>
      </c>
    </row>
    <row r="1916" spans="5:9" ht="18.75" customHeight="1" x14ac:dyDescent="0.25">
      <c r="E1916" s="2" t="str">
        <f t="shared" si="32"/>
        <v/>
      </c>
      <c r="F1916" s="2" t="str">
        <f>IF(ISBLANK(A1916),"",IF(ISERROR(VLOOKUP(A1916,'Cadastro-Estoque'!A:G,1,FALSE)),"Produto não cadastrado",VLOOKUP(A1916,'Cadastro-Estoque'!A:G,4,FALSE)))</f>
        <v/>
      </c>
      <c r="G1916" s="2" t="str">
        <f>IF(ISBLANK(A1916),"",IF(ISERROR(VLOOKUP(A1916,'Cadastro-Estoque'!A:G,1,FALSE)),"Produto não cadastrado",VLOOKUP(A1916,'Cadastro-Estoque'!A:G,2,FALSE)))</f>
        <v/>
      </c>
      <c r="H1916" s="2" t="str">
        <f>IF(ISERROR(VLOOKUP(A1916,'Cadastro-Estoque'!A:G,1,FALSE)),"",VLOOKUP(A1916,'Cadastro-Estoque'!A:G,3,FALSE))</f>
        <v/>
      </c>
      <c r="I1916" s="209" t="str">
        <f>IF(A1916="","",INDEX(Boletim!F1925:F2034,IFERROR(MATCH(Saidas!A1916,'Cadastro-Estoque'!A1924:A2033,0)," ")))</f>
        <v/>
      </c>
    </row>
    <row r="1917" spans="5:9" ht="18.75" customHeight="1" x14ac:dyDescent="0.25">
      <c r="E1917" s="2" t="str">
        <f t="shared" si="32"/>
        <v/>
      </c>
      <c r="F1917" s="2" t="str">
        <f>IF(ISBLANK(A1917),"",IF(ISERROR(VLOOKUP(A1917,'Cadastro-Estoque'!A:G,1,FALSE)),"Produto não cadastrado",VLOOKUP(A1917,'Cadastro-Estoque'!A:G,4,FALSE)))</f>
        <v/>
      </c>
      <c r="G1917" s="2" t="str">
        <f>IF(ISBLANK(A1917),"",IF(ISERROR(VLOOKUP(A1917,'Cadastro-Estoque'!A:G,1,FALSE)),"Produto não cadastrado",VLOOKUP(A1917,'Cadastro-Estoque'!A:G,2,FALSE)))</f>
        <v/>
      </c>
      <c r="H1917" s="2" t="str">
        <f>IF(ISERROR(VLOOKUP(A1917,'Cadastro-Estoque'!A:G,1,FALSE)),"",VLOOKUP(A1917,'Cadastro-Estoque'!A:G,3,FALSE))</f>
        <v/>
      </c>
      <c r="I1917" s="209" t="str">
        <f>IF(A1917="","",INDEX(Boletim!F1926:F2035,IFERROR(MATCH(Saidas!A1917,'Cadastro-Estoque'!A1925:A2034,0)," ")))</f>
        <v/>
      </c>
    </row>
    <row r="1918" spans="5:9" ht="18.75" customHeight="1" x14ac:dyDescent="0.25">
      <c r="E1918" s="2" t="str">
        <f t="shared" si="32"/>
        <v/>
      </c>
      <c r="F1918" s="2" t="str">
        <f>IF(ISBLANK(A1918),"",IF(ISERROR(VLOOKUP(A1918,'Cadastro-Estoque'!A:G,1,FALSE)),"Produto não cadastrado",VLOOKUP(A1918,'Cadastro-Estoque'!A:G,4,FALSE)))</f>
        <v/>
      </c>
      <c r="G1918" s="2" t="str">
        <f>IF(ISBLANK(A1918),"",IF(ISERROR(VLOOKUP(A1918,'Cadastro-Estoque'!A:G,1,FALSE)),"Produto não cadastrado",VLOOKUP(A1918,'Cadastro-Estoque'!A:G,2,FALSE)))</f>
        <v/>
      </c>
      <c r="H1918" s="2" t="str">
        <f>IF(ISERROR(VLOOKUP(A1918,'Cadastro-Estoque'!A:G,1,FALSE)),"",VLOOKUP(A1918,'Cadastro-Estoque'!A:G,3,FALSE))</f>
        <v/>
      </c>
      <c r="I1918" s="209" t="str">
        <f>IF(A1918="","",INDEX(Boletim!F1927:F2036,IFERROR(MATCH(Saidas!A1918,'Cadastro-Estoque'!A1926:A2035,0)," ")))</f>
        <v/>
      </c>
    </row>
    <row r="1919" spans="5:9" ht="18.75" customHeight="1" x14ac:dyDescent="0.25">
      <c r="E1919" s="2" t="str">
        <f t="shared" si="32"/>
        <v/>
      </c>
      <c r="F1919" s="2" t="str">
        <f>IF(ISBLANK(A1919),"",IF(ISERROR(VLOOKUP(A1919,'Cadastro-Estoque'!A:G,1,FALSE)),"Produto não cadastrado",VLOOKUP(A1919,'Cadastro-Estoque'!A:G,4,FALSE)))</f>
        <v/>
      </c>
      <c r="G1919" s="2" t="str">
        <f>IF(ISBLANK(A1919),"",IF(ISERROR(VLOOKUP(A1919,'Cadastro-Estoque'!A:G,1,FALSE)),"Produto não cadastrado",VLOOKUP(A1919,'Cadastro-Estoque'!A:G,2,FALSE)))</f>
        <v/>
      </c>
      <c r="H1919" s="2" t="str">
        <f>IF(ISERROR(VLOOKUP(A1919,'Cadastro-Estoque'!A:G,1,FALSE)),"",VLOOKUP(A1919,'Cadastro-Estoque'!A:G,3,FALSE))</f>
        <v/>
      </c>
      <c r="I1919" s="209" t="str">
        <f>IF(A1919="","",INDEX(Boletim!F1928:F2037,IFERROR(MATCH(Saidas!A1919,'Cadastro-Estoque'!A1927:A2036,0)," ")))</f>
        <v/>
      </c>
    </row>
    <row r="1920" spans="5:9" ht="18.75" customHeight="1" x14ac:dyDescent="0.25">
      <c r="E1920" s="2" t="str">
        <f t="shared" si="32"/>
        <v/>
      </c>
      <c r="F1920" s="2" t="str">
        <f>IF(ISBLANK(A1920),"",IF(ISERROR(VLOOKUP(A1920,'Cadastro-Estoque'!A:G,1,FALSE)),"Produto não cadastrado",VLOOKUP(A1920,'Cadastro-Estoque'!A:G,4,FALSE)))</f>
        <v/>
      </c>
      <c r="G1920" s="2" t="str">
        <f>IF(ISBLANK(A1920),"",IF(ISERROR(VLOOKUP(A1920,'Cadastro-Estoque'!A:G,1,FALSE)),"Produto não cadastrado",VLOOKUP(A1920,'Cadastro-Estoque'!A:G,2,FALSE)))</f>
        <v/>
      </c>
      <c r="H1920" s="2" t="str">
        <f>IF(ISERROR(VLOOKUP(A1920,'Cadastro-Estoque'!A:G,1,FALSE)),"",VLOOKUP(A1920,'Cadastro-Estoque'!A:G,3,FALSE))</f>
        <v/>
      </c>
      <c r="I1920" s="209" t="str">
        <f>IF(A1920="","",INDEX(Boletim!F1929:F2038,IFERROR(MATCH(Saidas!A1920,'Cadastro-Estoque'!A1928:A2037,0)," ")))</f>
        <v/>
      </c>
    </row>
    <row r="1921" spans="5:9" ht="18.75" customHeight="1" x14ac:dyDescent="0.25">
      <c r="E1921" s="2" t="str">
        <f t="shared" si="32"/>
        <v/>
      </c>
      <c r="F1921" s="2" t="str">
        <f>IF(ISBLANK(A1921),"",IF(ISERROR(VLOOKUP(A1921,'Cadastro-Estoque'!A:G,1,FALSE)),"Produto não cadastrado",VLOOKUP(A1921,'Cadastro-Estoque'!A:G,4,FALSE)))</f>
        <v/>
      </c>
      <c r="G1921" s="2" t="str">
        <f>IF(ISBLANK(A1921),"",IF(ISERROR(VLOOKUP(A1921,'Cadastro-Estoque'!A:G,1,FALSE)),"Produto não cadastrado",VLOOKUP(A1921,'Cadastro-Estoque'!A:G,2,FALSE)))</f>
        <v/>
      </c>
      <c r="H1921" s="2" t="str">
        <f>IF(ISERROR(VLOOKUP(A1921,'Cadastro-Estoque'!A:G,1,FALSE)),"",VLOOKUP(A1921,'Cadastro-Estoque'!A:G,3,FALSE))</f>
        <v/>
      </c>
      <c r="I1921" s="209" t="str">
        <f>IF(A1921="","",INDEX(Boletim!F1930:F2039,IFERROR(MATCH(Saidas!A1921,'Cadastro-Estoque'!A1929:A2038,0)," ")))</f>
        <v/>
      </c>
    </row>
    <row r="1922" spans="5:9" ht="18.75" customHeight="1" x14ac:dyDescent="0.25">
      <c r="E1922" s="2" t="str">
        <f t="shared" si="32"/>
        <v/>
      </c>
      <c r="F1922" s="2" t="str">
        <f>IF(ISBLANK(A1922),"",IF(ISERROR(VLOOKUP(A1922,'Cadastro-Estoque'!A:G,1,FALSE)),"Produto não cadastrado",VLOOKUP(A1922,'Cadastro-Estoque'!A:G,4,FALSE)))</f>
        <v/>
      </c>
      <c r="G1922" s="2" t="str">
        <f>IF(ISBLANK(A1922),"",IF(ISERROR(VLOOKUP(A1922,'Cadastro-Estoque'!A:G,1,FALSE)),"Produto não cadastrado",VLOOKUP(A1922,'Cadastro-Estoque'!A:G,2,FALSE)))</f>
        <v/>
      </c>
      <c r="H1922" s="2" t="str">
        <f>IF(ISERROR(VLOOKUP(A1922,'Cadastro-Estoque'!A:G,1,FALSE)),"",VLOOKUP(A1922,'Cadastro-Estoque'!A:G,3,FALSE))</f>
        <v/>
      </c>
      <c r="I1922" s="209" t="str">
        <f>IF(A1922="","",INDEX(Boletim!F1931:F2040,IFERROR(MATCH(Saidas!A1922,'Cadastro-Estoque'!A1930:A2039,0)," ")))</f>
        <v/>
      </c>
    </row>
    <row r="1923" spans="5:9" ht="18.75" customHeight="1" x14ac:dyDescent="0.25">
      <c r="E1923" s="2" t="str">
        <f t="shared" si="32"/>
        <v/>
      </c>
      <c r="F1923" s="2" t="str">
        <f>IF(ISBLANK(A1923),"",IF(ISERROR(VLOOKUP(A1923,'Cadastro-Estoque'!A:G,1,FALSE)),"Produto não cadastrado",VLOOKUP(A1923,'Cadastro-Estoque'!A:G,4,FALSE)))</f>
        <v/>
      </c>
      <c r="G1923" s="2" t="str">
        <f>IF(ISBLANK(A1923),"",IF(ISERROR(VLOOKUP(A1923,'Cadastro-Estoque'!A:G,1,FALSE)),"Produto não cadastrado",VLOOKUP(A1923,'Cadastro-Estoque'!A:G,2,FALSE)))</f>
        <v/>
      </c>
      <c r="H1923" s="2" t="str">
        <f>IF(ISERROR(VLOOKUP(A1923,'Cadastro-Estoque'!A:G,1,FALSE)),"",VLOOKUP(A1923,'Cadastro-Estoque'!A:G,3,FALSE))</f>
        <v/>
      </c>
      <c r="I1923" s="209" t="str">
        <f>IF(A1923="","",INDEX(Boletim!F1932:F2041,IFERROR(MATCH(Saidas!A1923,'Cadastro-Estoque'!A1931:A2040,0)," ")))</f>
        <v/>
      </c>
    </row>
    <row r="1924" spans="5:9" ht="18.75" customHeight="1" x14ac:dyDescent="0.25">
      <c r="E1924" s="2" t="str">
        <f t="shared" ref="E1924:E1987" si="33">IF(ISBLANK(A1924),"",C1924*D1924)</f>
        <v/>
      </c>
      <c r="F1924" s="2" t="str">
        <f>IF(ISBLANK(A1924),"",IF(ISERROR(VLOOKUP(A1924,'Cadastro-Estoque'!A:G,1,FALSE)),"Produto não cadastrado",VLOOKUP(A1924,'Cadastro-Estoque'!A:G,4,FALSE)))</f>
        <v/>
      </c>
      <c r="G1924" s="2" t="str">
        <f>IF(ISBLANK(A1924),"",IF(ISERROR(VLOOKUP(A1924,'Cadastro-Estoque'!A:G,1,FALSE)),"Produto não cadastrado",VLOOKUP(A1924,'Cadastro-Estoque'!A:G,2,FALSE)))</f>
        <v/>
      </c>
      <c r="H1924" s="2" t="str">
        <f>IF(ISERROR(VLOOKUP(A1924,'Cadastro-Estoque'!A:G,1,FALSE)),"",VLOOKUP(A1924,'Cadastro-Estoque'!A:G,3,FALSE))</f>
        <v/>
      </c>
      <c r="I1924" s="209" t="str">
        <f>IF(A1924="","",INDEX(Boletim!F1933:F2042,IFERROR(MATCH(Saidas!A1924,'Cadastro-Estoque'!A1932:A2041,0)," ")))</f>
        <v/>
      </c>
    </row>
    <row r="1925" spans="5:9" ht="18.75" customHeight="1" x14ac:dyDescent="0.25">
      <c r="E1925" s="2" t="str">
        <f t="shared" si="33"/>
        <v/>
      </c>
      <c r="F1925" s="2" t="str">
        <f>IF(ISBLANK(A1925),"",IF(ISERROR(VLOOKUP(A1925,'Cadastro-Estoque'!A:G,1,FALSE)),"Produto não cadastrado",VLOOKUP(A1925,'Cadastro-Estoque'!A:G,4,FALSE)))</f>
        <v/>
      </c>
      <c r="G1925" s="2" t="str">
        <f>IF(ISBLANK(A1925),"",IF(ISERROR(VLOOKUP(A1925,'Cadastro-Estoque'!A:G,1,FALSE)),"Produto não cadastrado",VLOOKUP(A1925,'Cadastro-Estoque'!A:G,2,FALSE)))</f>
        <v/>
      </c>
      <c r="H1925" s="2" t="str">
        <f>IF(ISERROR(VLOOKUP(A1925,'Cadastro-Estoque'!A:G,1,FALSE)),"",VLOOKUP(A1925,'Cadastro-Estoque'!A:G,3,FALSE))</f>
        <v/>
      </c>
      <c r="I1925" s="209" t="str">
        <f>IF(A1925="","",INDEX(Boletim!F1934:F2043,IFERROR(MATCH(Saidas!A1925,'Cadastro-Estoque'!A1933:A2042,0)," ")))</f>
        <v/>
      </c>
    </row>
    <row r="1926" spans="5:9" ht="18.75" customHeight="1" x14ac:dyDescent="0.25">
      <c r="E1926" s="2" t="str">
        <f t="shared" si="33"/>
        <v/>
      </c>
      <c r="F1926" s="2" t="str">
        <f>IF(ISBLANK(A1926),"",IF(ISERROR(VLOOKUP(A1926,'Cadastro-Estoque'!A:G,1,FALSE)),"Produto não cadastrado",VLOOKUP(A1926,'Cadastro-Estoque'!A:G,4,FALSE)))</f>
        <v/>
      </c>
      <c r="G1926" s="2" t="str">
        <f>IF(ISBLANK(A1926),"",IF(ISERROR(VLOOKUP(A1926,'Cadastro-Estoque'!A:G,1,FALSE)),"Produto não cadastrado",VLOOKUP(A1926,'Cadastro-Estoque'!A:G,2,FALSE)))</f>
        <v/>
      </c>
      <c r="H1926" s="2" t="str">
        <f>IF(ISERROR(VLOOKUP(A1926,'Cadastro-Estoque'!A:G,1,FALSE)),"",VLOOKUP(A1926,'Cadastro-Estoque'!A:G,3,FALSE))</f>
        <v/>
      </c>
      <c r="I1926" s="209" t="str">
        <f>IF(A1926="","",INDEX(Boletim!F1935:F2044,IFERROR(MATCH(Saidas!A1926,'Cadastro-Estoque'!A1934:A2043,0)," ")))</f>
        <v/>
      </c>
    </row>
    <row r="1927" spans="5:9" ht="18.75" customHeight="1" x14ac:dyDescent="0.25">
      <c r="E1927" s="2" t="str">
        <f t="shared" si="33"/>
        <v/>
      </c>
      <c r="F1927" s="2" t="str">
        <f>IF(ISBLANK(A1927),"",IF(ISERROR(VLOOKUP(A1927,'Cadastro-Estoque'!A:G,1,FALSE)),"Produto não cadastrado",VLOOKUP(A1927,'Cadastro-Estoque'!A:G,4,FALSE)))</f>
        <v/>
      </c>
      <c r="G1927" s="2" t="str">
        <f>IF(ISBLANK(A1927),"",IF(ISERROR(VLOOKUP(A1927,'Cadastro-Estoque'!A:G,1,FALSE)),"Produto não cadastrado",VLOOKUP(A1927,'Cadastro-Estoque'!A:G,2,FALSE)))</f>
        <v/>
      </c>
      <c r="H1927" s="2" t="str">
        <f>IF(ISERROR(VLOOKUP(A1927,'Cadastro-Estoque'!A:G,1,FALSE)),"",VLOOKUP(A1927,'Cadastro-Estoque'!A:G,3,FALSE))</f>
        <v/>
      </c>
      <c r="I1927" s="209" t="str">
        <f>IF(A1927="","",INDEX(Boletim!F1936:F2045,IFERROR(MATCH(Saidas!A1927,'Cadastro-Estoque'!A1935:A2044,0)," ")))</f>
        <v/>
      </c>
    </row>
    <row r="1928" spans="5:9" ht="18.75" customHeight="1" x14ac:dyDescent="0.25">
      <c r="E1928" s="2" t="str">
        <f t="shared" si="33"/>
        <v/>
      </c>
      <c r="F1928" s="2" t="str">
        <f>IF(ISBLANK(A1928),"",IF(ISERROR(VLOOKUP(A1928,'Cadastro-Estoque'!A:G,1,FALSE)),"Produto não cadastrado",VLOOKUP(A1928,'Cadastro-Estoque'!A:G,4,FALSE)))</f>
        <v/>
      </c>
      <c r="G1928" s="2" t="str">
        <f>IF(ISBLANK(A1928),"",IF(ISERROR(VLOOKUP(A1928,'Cadastro-Estoque'!A:G,1,FALSE)),"Produto não cadastrado",VLOOKUP(A1928,'Cadastro-Estoque'!A:G,2,FALSE)))</f>
        <v/>
      </c>
      <c r="H1928" s="2" t="str">
        <f>IF(ISERROR(VLOOKUP(A1928,'Cadastro-Estoque'!A:G,1,FALSE)),"",VLOOKUP(A1928,'Cadastro-Estoque'!A:G,3,FALSE))</f>
        <v/>
      </c>
      <c r="I1928" s="209" t="str">
        <f>IF(A1928="","",INDEX(Boletim!F1937:F2046,IFERROR(MATCH(Saidas!A1928,'Cadastro-Estoque'!A1936:A2045,0)," ")))</f>
        <v/>
      </c>
    </row>
    <row r="1929" spans="5:9" ht="18.75" customHeight="1" x14ac:dyDescent="0.25">
      <c r="E1929" s="2" t="str">
        <f t="shared" si="33"/>
        <v/>
      </c>
      <c r="F1929" s="2" t="str">
        <f>IF(ISBLANK(A1929),"",IF(ISERROR(VLOOKUP(A1929,'Cadastro-Estoque'!A:G,1,FALSE)),"Produto não cadastrado",VLOOKUP(A1929,'Cadastro-Estoque'!A:G,4,FALSE)))</f>
        <v/>
      </c>
      <c r="G1929" s="2" t="str">
        <f>IF(ISBLANK(A1929),"",IF(ISERROR(VLOOKUP(A1929,'Cadastro-Estoque'!A:G,1,FALSE)),"Produto não cadastrado",VLOOKUP(A1929,'Cadastro-Estoque'!A:G,2,FALSE)))</f>
        <v/>
      </c>
      <c r="H1929" s="2" t="str">
        <f>IF(ISERROR(VLOOKUP(A1929,'Cadastro-Estoque'!A:G,1,FALSE)),"",VLOOKUP(A1929,'Cadastro-Estoque'!A:G,3,FALSE))</f>
        <v/>
      </c>
      <c r="I1929" s="209" t="str">
        <f>IF(A1929="","",INDEX(Boletim!F1938:F2047,IFERROR(MATCH(Saidas!A1929,'Cadastro-Estoque'!A1937:A2046,0)," ")))</f>
        <v/>
      </c>
    </row>
    <row r="1930" spans="5:9" ht="18.75" customHeight="1" x14ac:dyDescent="0.25">
      <c r="E1930" s="2" t="str">
        <f t="shared" si="33"/>
        <v/>
      </c>
      <c r="F1930" s="2" t="str">
        <f>IF(ISBLANK(A1930),"",IF(ISERROR(VLOOKUP(A1930,'Cadastro-Estoque'!A:G,1,FALSE)),"Produto não cadastrado",VLOOKUP(A1930,'Cadastro-Estoque'!A:G,4,FALSE)))</f>
        <v/>
      </c>
      <c r="G1930" s="2" t="str">
        <f>IF(ISBLANK(A1930),"",IF(ISERROR(VLOOKUP(A1930,'Cadastro-Estoque'!A:G,1,FALSE)),"Produto não cadastrado",VLOOKUP(A1930,'Cadastro-Estoque'!A:G,2,FALSE)))</f>
        <v/>
      </c>
      <c r="H1930" s="2" t="str">
        <f>IF(ISERROR(VLOOKUP(A1930,'Cadastro-Estoque'!A:G,1,FALSE)),"",VLOOKUP(A1930,'Cadastro-Estoque'!A:G,3,FALSE))</f>
        <v/>
      </c>
      <c r="I1930" s="209" t="str">
        <f>IF(A1930="","",INDEX(Boletim!F1939:F2048,IFERROR(MATCH(Saidas!A1930,'Cadastro-Estoque'!A1938:A2047,0)," ")))</f>
        <v/>
      </c>
    </row>
    <row r="1931" spans="5:9" ht="18.75" customHeight="1" x14ac:dyDescent="0.25">
      <c r="E1931" s="2" t="str">
        <f t="shared" si="33"/>
        <v/>
      </c>
      <c r="F1931" s="2" t="str">
        <f>IF(ISBLANK(A1931),"",IF(ISERROR(VLOOKUP(A1931,'Cadastro-Estoque'!A:G,1,FALSE)),"Produto não cadastrado",VLOOKUP(A1931,'Cadastro-Estoque'!A:G,4,FALSE)))</f>
        <v/>
      </c>
      <c r="G1931" s="2" t="str">
        <f>IF(ISBLANK(A1931),"",IF(ISERROR(VLOOKUP(A1931,'Cadastro-Estoque'!A:G,1,FALSE)),"Produto não cadastrado",VLOOKUP(A1931,'Cadastro-Estoque'!A:G,2,FALSE)))</f>
        <v/>
      </c>
      <c r="H1931" s="2" t="str">
        <f>IF(ISERROR(VLOOKUP(A1931,'Cadastro-Estoque'!A:G,1,FALSE)),"",VLOOKUP(A1931,'Cadastro-Estoque'!A:G,3,FALSE))</f>
        <v/>
      </c>
      <c r="I1931" s="209" t="str">
        <f>IF(A1931="","",INDEX(Boletim!F1940:F2049,IFERROR(MATCH(Saidas!A1931,'Cadastro-Estoque'!A1939:A2048,0)," ")))</f>
        <v/>
      </c>
    </row>
    <row r="1932" spans="5:9" ht="18.75" customHeight="1" x14ac:dyDescent="0.25">
      <c r="E1932" s="2" t="str">
        <f t="shared" si="33"/>
        <v/>
      </c>
      <c r="F1932" s="2" t="str">
        <f>IF(ISBLANK(A1932),"",IF(ISERROR(VLOOKUP(A1932,'Cadastro-Estoque'!A:G,1,FALSE)),"Produto não cadastrado",VLOOKUP(A1932,'Cadastro-Estoque'!A:G,4,FALSE)))</f>
        <v/>
      </c>
      <c r="G1932" s="2" t="str">
        <f>IF(ISBLANK(A1932),"",IF(ISERROR(VLOOKUP(A1932,'Cadastro-Estoque'!A:G,1,FALSE)),"Produto não cadastrado",VLOOKUP(A1932,'Cadastro-Estoque'!A:G,2,FALSE)))</f>
        <v/>
      </c>
      <c r="H1932" s="2" t="str">
        <f>IF(ISERROR(VLOOKUP(A1932,'Cadastro-Estoque'!A:G,1,FALSE)),"",VLOOKUP(A1932,'Cadastro-Estoque'!A:G,3,FALSE))</f>
        <v/>
      </c>
      <c r="I1932" s="209" t="str">
        <f>IF(A1932="","",INDEX(Boletim!F1941:F2050,IFERROR(MATCH(Saidas!A1932,'Cadastro-Estoque'!A1940:A2049,0)," ")))</f>
        <v/>
      </c>
    </row>
    <row r="1933" spans="5:9" ht="18.75" customHeight="1" x14ac:dyDescent="0.25">
      <c r="E1933" s="2" t="str">
        <f t="shared" si="33"/>
        <v/>
      </c>
      <c r="F1933" s="2" t="str">
        <f>IF(ISBLANK(A1933),"",IF(ISERROR(VLOOKUP(A1933,'Cadastro-Estoque'!A:G,1,FALSE)),"Produto não cadastrado",VLOOKUP(A1933,'Cadastro-Estoque'!A:G,4,FALSE)))</f>
        <v/>
      </c>
      <c r="G1933" s="2" t="str">
        <f>IF(ISBLANK(A1933),"",IF(ISERROR(VLOOKUP(A1933,'Cadastro-Estoque'!A:G,1,FALSE)),"Produto não cadastrado",VLOOKUP(A1933,'Cadastro-Estoque'!A:G,2,FALSE)))</f>
        <v/>
      </c>
      <c r="H1933" s="2" t="str">
        <f>IF(ISERROR(VLOOKUP(A1933,'Cadastro-Estoque'!A:G,1,FALSE)),"",VLOOKUP(A1933,'Cadastro-Estoque'!A:G,3,FALSE))</f>
        <v/>
      </c>
      <c r="I1933" s="209" t="str">
        <f>IF(A1933="","",INDEX(Boletim!F1942:F2051,IFERROR(MATCH(Saidas!A1933,'Cadastro-Estoque'!A1941:A2050,0)," ")))</f>
        <v/>
      </c>
    </row>
    <row r="1934" spans="5:9" ht="18.75" customHeight="1" x14ac:dyDescent="0.25">
      <c r="E1934" s="2" t="str">
        <f t="shared" si="33"/>
        <v/>
      </c>
      <c r="F1934" s="2" t="str">
        <f>IF(ISBLANK(A1934),"",IF(ISERROR(VLOOKUP(A1934,'Cadastro-Estoque'!A:G,1,FALSE)),"Produto não cadastrado",VLOOKUP(A1934,'Cadastro-Estoque'!A:G,4,FALSE)))</f>
        <v/>
      </c>
      <c r="G1934" s="2" t="str">
        <f>IF(ISBLANK(A1934),"",IF(ISERROR(VLOOKUP(A1934,'Cadastro-Estoque'!A:G,1,FALSE)),"Produto não cadastrado",VLOOKUP(A1934,'Cadastro-Estoque'!A:G,2,FALSE)))</f>
        <v/>
      </c>
      <c r="H1934" s="2" t="str">
        <f>IF(ISERROR(VLOOKUP(A1934,'Cadastro-Estoque'!A:G,1,FALSE)),"",VLOOKUP(A1934,'Cadastro-Estoque'!A:G,3,FALSE))</f>
        <v/>
      </c>
      <c r="I1934" s="209" t="str">
        <f>IF(A1934="","",INDEX(Boletim!F1943:F2052,IFERROR(MATCH(Saidas!A1934,'Cadastro-Estoque'!A1942:A2051,0)," ")))</f>
        <v/>
      </c>
    </row>
    <row r="1935" spans="5:9" ht="18.75" customHeight="1" x14ac:dyDescent="0.25">
      <c r="E1935" s="2" t="str">
        <f t="shared" si="33"/>
        <v/>
      </c>
      <c r="F1935" s="2" t="str">
        <f>IF(ISBLANK(A1935),"",IF(ISERROR(VLOOKUP(A1935,'Cadastro-Estoque'!A:G,1,FALSE)),"Produto não cadastrado",VLOOKUP(A1935,'Cadastro-Estoque'!A:G,4,FALSE)))</f>
        <v/>
      </c>
      <c r="G1935" s="2" t="str">
        <f>IF(ISBLANK(A1935),"",IF(ISERROR(VLOOKUP(A1935,'Cadastro-Estoque'!A:G,1,FALSE)),"Produto não cadastrado",VLOOKUP(A1935,'Cadastro-Estoque'!A:G,2,FALSE)))</f>
        <v/>
      </c>
      <c r="H1935" s="2" t="str">
        <f>IF(ISERROR(VLOOKUP(A1935,'Cadastro-Estoque'!A:G,1,FALSE)),"",VLOOKUP(A1935,'Cadastro-Estoque'!A:G,3,FALSE))</f>
        <v/>
      </c>
      <c r="I1935" s="209" t="str">
        <f>IF(A1935="","",INDEX(Boletim!F1944:F2053,IFERROR(MATCH(Saidas!A1935,'Cadastro-Estoque'!A1943:A2052,0)," ")))</f>
        <v/>
      </c>
    </row>
    <row r="1936" spans="5:9" ht="18.75" customHeight="1" x14ac:dyDescent="0.25">
      <c r="E1936" s="2" t="str">
        <f t="shared" si="33"/>
        <v/>
      </c>
      <c r="F1936" s="2" t="str">
        <f>IF(ISBLANK(A1936),"",IF(ISERROR(VLOOKUP(A1936,'Cadastro-Estoque'!A:G,1,FALSE)),"Produto não cadastrado",VLOOKUP(A1936,'Cadastro-Estoque'!A:G,4,FALSE)))</f>
        <v/>
      </c>
      <c r="G1936" s="2" t="str">
        <f>IF(ISBLANK(A1936),"",IF(ISERROR(VLOOKUP(A1936,'Cadastro-Estoque'!A:G,1,FALSE)),"Produto não cadastrado",VLOOKUP(A1936,'Cadastro-Estoque'!A:G,2,FALSE)))</f>
        <v/>
      </c>
      <c r="H1936" s="2" t="str">
        <f>IF(ISERROR(VLOOKUP(A1936,'Cadastro-Estoque'!A:G,1,FALSE)),"",VLOOKUP(A1936,'Cadastro-Estoque'!A:G,3,FALSE))</f>
        <v/>
      </c>
      <c r="I1936" s="209" t="str">
        <f>IF(A1936="","",INDEX(Boletim!F1945:F2054,IFERROR(MATCH(Saidas!A1936,'Cadastro-Estoque'!A1944:A2053,0)," ")))</f>
        <v/>
      </c>
    </row>
    <row r="1937" spans="5:9" ht="18.75" customHeight="1" x14ac:dyDescent="0.25">
      <c r="E1937" s="2" t="str">
        <f t="shared" si="33"/>
        <v/>
      </c>
      <c r="F1937" s="2" t="str">
        <f>IF(ISBLANK(A1937),"",IF(ISERROR(VLOOKUP(A1937,'Cadastro-Estoque'!A:G,1,FALSE)),"Produto não cadastrado",VLOOKUP(A1937,'Cadastro-Estoque'!A:G,4,FALSE)))</f>
        <v/>
      </c>
      <c r="G1937" s="2" t="str">
        <f>IF(ISBLANK(A1937),"",IF(ISERROR(VLOOKUP(A1937,'Cadastro-Estoque'!A:G,1,FALSE)),"Produto não cadastrado",VLOOKUP(A1937,'Cadastro-Estoque'!A:G,2,FALSE)))</f>
        <v/>
      </c>
      <c r="H1937" s="2" t="str">
        <f>IF(ISERROR(VLOOKUP(A1937,'Cadastro-Estoque'!A:G,1,FALSE)),"",VLOOKUP(A1937,'Cadastro-Estoque'!A:G,3,FALSE))</f>
        <v/>
      </c>
      <c r="I1937" s="209" t="str">
        <f>IF(A1937="","",INDEX(Boletim!F1946:F2055,IFERROR(MATCH(Saidas!A1937,'Cadastro-Estoque'!A1945:A2054,0)," ")))</f>
        <v/>
      </c>
    </row>
    <row r="1938" spans="5:9" ht="18.75" customHeight="1" x14ac:dyDescent="0.25">
      <c r="E1938" s="2" t="str">
        <f t="shared" si="33"/>
        <v/>
      </c>
      <c r="F1938" s="2" t="str">
        <f>IF(ISBLANK(A1938),"",IF(ISERROR(VLOOKUP(A1938,'Cadastro-Estoque'!A:G,1,FALSE)),"Produto não cadastrado",VLOOKUP(A1938,'Cadastro-Estoque'!A:G,4,FALSE)))</f>
        <v/>
      </c>
      <c r="G1938" s="2" t="str">
        <f>IF(ISBLANK(A1938),"",IF(ISERROR(VLOOKUP(A1938,'Cadastro-Estoque'!A:G,1,FALSE)),"Produto não cadastrado",VLOOKUP(A1938,'Cadastro-Estoque'!A:G,2,FALSE)))</f>
        <v/>
      </c>
      <c r="H1938" s="2" t="str">
        <f>IF(ISERROR(VLOOKUP(A1938,'Cadastro-Estoque'!A:G,1,FALSE)),"",VLOOKUP(A1938,'Cadastro-Estoque'!A:G,3,FALSE))</f>
        <v/>
      </c>
      <c r="I1938" s="209" t="str">
        <f>IF(A1938="","",INDEX(Boletim!F1947:F2056,IFERROR(MATCH(Saidas!A1938,'Cadastro-Estoque'!A1946:A2055,0)," ")))</f>
        <v/>
      </c>
    </row>
    <row r="1939" spans="5:9" ht="18.75" customHeight="1" x14ac:dyDescent="0.25">
      <c r="E1939" s="2" t="str">
        <f t="shared" si="33"/>
        <v/>
      </c>
      <c r="F1939" s="2" t="str">
        <f>IF(ISBLANK(A1939),"",IF(ISERROR(VLOOKUP(A1939,'Cadastro-Estoque'!A:G,1,FALSE)),"Produto não cadastrado",VLOOKUP(A1939,'Cadastro-Estoque'!A:G,4,FALSE)))</f>
        <v/>
      </c>
      <c r="G1939" s="2" t="str">
        <f>IF(ISBLANK(A1939),"",IF(ISERROR(VLOOKUP(A1939,'Cadastro-Estoque'!A:G,1,FALSE)),"Produto não cadastrado",VLOOKUP(A1939,'Cadastro-Estoque'!A:G,2,FALSE)))</f>
        <v/>
      </c>
      <c r="H1939" s="2" t="str">
        <f>IF(ISERROR(VLOOKUP(A1939,'Cadastro-Estoque'!A:G,1,FALSE)),"",VLOOKUP(A1939,'Cadastro-Estoque'!A:G,3,FALSE))</f>
        <v/>
      </c>
      <c r="I1939" s="209" t="str">
        <f>IF(A1939="","",INDEX(Boletim!F1948:F2057,IFERROR(MATCH(Saidas!A1939,'Cadastro-Estoque'!A1947:A2056,0)," ")))</f>
        <v/>
      </c>
    </row>
    <row r="1940" spans="5:9" ht="18.75" customHeight="1" x14ac:dyDescent="0.25">
      <c r="E1940" s="2" t="str">
        <f t="shared" si="33"/>
        <v/>
      </c>
      <c r="F1940" s="2" t="str">
        <f>IF(ISBLANK(A1940),"",IF(ISERROR(VLOOKUP(A1940,'Cadastro-Estoque'!A:G,1,FALSE)),"Produto não cadastrado",VLOOKUP(A1940,'Cadastro-Estoque'!A:G,4,FALSE)))</f>
        <v/>
      </c>
      <c r="G1940" s="2" t="str">
        <f>IF(ISBLANK(A1940),"",IF(ISERROR(VLOOKUP(A1940,'Cadastro-Estoque'!A:G,1,FALSE)),"Produto não cadastrado",VLOOKUP(A1940,'Cadastro-Estoque'!A:G,2,FALSE)))</f>
        <v/>
      </c>
      <c r="H1940" s="2" t="str">
        <f>IF(ISERROR(VLOOKUP(A1940,'Cadastro-Estoque'!A:G,1,FALSE)),"",VLOOKUP(A1940,'Cadastro-Estoque'!A:G,3,FALSE))</f>
        <v/>
      </c>
      <c r="I1940" s="209" t="str">
        <f>IF(A1940="","",INDEX(Boletim!F1949:F2058,IFERROR(MATCH(Saidas!A1940,'Cadastro-Estoque'!A1948:A2057,0)," ")))</f>
        <v/>
      </c>
    </row>
    <row r="1941" spans="5:9" ht="18.75" customHeight="1" x14ac:dyDescent="0.25">
      <c r="E1941" s="2" t="str">
        <f t="shared" si="33"/>
        <v/>
      </c>
      <c r="F1941" s="2" t="str">
        <f>IF(ISBLANK(A1941),"",IF(ISERROR(VLOOKUP(A1941,'Cadastro-Estoque'!A:G,1,FALSE)),"Produto não cadastrado",VLOOKUP(A1941,'Cadastro-Estoque'!A:G,4,FALSE)))</f>
        <v/>
      </c>
      <c r="G1941" s="2" t="str">
        <f>IF(ISBLANK(A1941),"",IF(ISERROR(VLOOKUP(A1941,'Cadastro-Estoque'!A:G,1,FALSE)),"Produto não cadastrado",VLOOKUP(A1941,'Cadastro-Estoque'!A:G,2,FALSE)))</f>
        <v/>
      </c>
      <c r="H1941" s="2" t="str">
        <f>IF(ISERROR(VLOOKUP(A1941,'Cadastro-Estoque'!A:G,1,FALSE)),"",VLOOKUP(A1941,'Cadastro-Estoque'!A:G,3,FALSE))</f>
        <v/>
      </c>
      <c r="I1941" s="209" t="str">
        <f>IF(A1941="","",INDEX(Boletim!F1950:F2059,IFERROR(MATCH(Saidas!A1941,'Cadastro-Estoque'!A1949:A2058,0)," ")))</f>
        <v/>
      </c>
    </row>
    <row r="1942" spans="5:9" ht="18.75" customHeight="1" x14ac:dyDescent="0.25">
      <c r="E1942" s="2" t="str">
        <f t="shared" si="33"/>
        <v/>
      </c>
      <c r="F1942" s="2" t="str">
        <f>IF(ISBLANK(A1942),"",IF(ISERROR(VLOOKUP(A1942,'Cadastro-Estoque'!A:G,1,FALSE)),"Produto não cadastrado",VLOOKUP(A1942,'Cadastro-Estoque'!A:G,4,FALSE)))</f>
        <v/>
      </c>
      <c r="G1942" s="2" t="str">
        <f>IF(ISBLANK(A1942),"",IF(ISERROR(VLOOKUP(A1942,'Cadastro-Estoque'!A:G,1,FALSE)),"Produto não cadastrado",VLOOKUP(A1942,'Cadastro-Estoque'!A:G,2,FALSE)))</f>
        <v/>
      </c>
      <c r="H1942" s="2" t="str">
        <f>IF(ISERROR(VLOOKUP(A1942,'Cadastro-Estoque'!A:G,1,FALSE)),"",VLOOKUP(A1942,'Cadastro-Estoque'!A:G,3,FALSE))</f>
        <v/>
      </c>
      <c r="I1942" s="209" t="str">
        <f>IF(A1942="","",INDEX(Boletim!F1951:F2060,IFERROR(MATCH(Saidas!A1942,'Cadastro-Estoque'!A1950:A2059,0)," ")))</f>
        <v/>
      </c>
    </row>
    <row r="1943" spans="5:9" ht="18.75" customHeight="1" x14ac:dyDescent="0.25">
      <c r="E1943" s="2" t="str">
        <f t="shared" si="33"/>
        <v/>
      </c>
      <c r="F1943" s="2" t="str">
        <f>IF(ISBLANK(A1943),"",IF(ISERROR(VLOOKUP(A1943,'Cadastro-Estoque'!A:G,1,FALSE)),"Produto não cadastrado",VLOOKUP(A1943,'Cadastro-Estoque'!A:G,4,FALSE)))</f>
        <v/>
      </c>
      <c r="G1943" s="2" t="str">
        <f>IF(ISBLANK(A1943),"",IF(ISERROR(VLOOKUP(A1943,'Cadastro-Estoque'!A:G,1,FALSE)),"Produto não cadastrado",VLOOKUP(A1943,'Cadastro-Estoque'!A:G,2,FALSE)))</f>
        <v/>
      </c>
      <c r="H1943" s="2" t="str">
        <f>IF(ISERROR(VLOOKUP(A1943,'Cadastro-Estoque'!A:G,1,FALSE)),"",VLOOKUP(A1943,'Cadastro-Estoque'!A:G,3,FALSE))</f>
        <v/>
      </c>
      <c r="I1943" s="209" t="str">
        <f>IF(A1943="","",INDEX(Boletim!F1952:F2061,IFERROR(MATCH(Saidas!A1943,'Cadastro-Estoque'!A1951:A2060,0)," ")))</f>
        <v/>
      </c>
    </row>
    <row r="1944" spans="5:9" ht="18.75" customHeight="1" x14ac:dyDescent="0.25">
      <c r="E1944" s="2" t="str">
        <f t="shared" si="33"/>
        <v/>
      </c>
      <c r="F1944" s="2" t="str">
        <f>IF(ISBLANK(A1944),"",IF(ISERROR(VLOOKUP(A1944,'Cadastro-Estoque'!A:G,1,FALSE)),"Produto não cadastrado",VLOOKUP(A1944,'Cadastro-Estoque'!A:G,4,FALSE)))</f>
        <v/>
      </c>
      <c r="G1944" s="2" t="str">
        <f>IF(ISBLANK(A1944),"",IF(ISERROR(VLOOKUP(A1944,'Cadastro-Estoque'!A:G,1,FALSE)),"Produto não cadastrado",VLOOKUP(A1944,'Cadastro-Estoque'!A:G,2,FALSE)))</f>
        <v/>
      </c>
      <c r="H1944" s="2" t="str">
        <f>IF(ISERROR(VLOOKUP(A1944,'Cadastro-Estoque'!A:G,1,FALSE)),"",VLOOKUP(A1944,'Cadastro-Estoque'!A:G,3,FALSE))</f>
        <v/>
      </c>
      <c r="I1944" s="209" t="str">
        <f>IF(A1944="","",INDEX(Boletim!F1953:F2062,IFERROR(MATCH(Saidas!A1944,'Cadastro-Estoque'!A1952:A2061,0)," ")))</f>
        <v/>
      </c>
    </row>
    <row r="1945" spans="5:9" ht="18.75" customHeight="1" x14ac:dyDescent="0.25">
      <c r="E1945" s="2" t="str">
        <f t="shared" si="33"/>
        <v/>
      </c>
      <c r="F1945" s="2" t="str">
        <f>IF(ISBLANK(A1945),"",IF(ISERROR(VLOOKUP(A1945,'Cadastro-Estoque'!A:G,1,FALSE)),"Produto não cadastrado",VLOOKUP(A1945,'Cadastro-Estoque'!A:G,4,FALSE)))</f>
        <v/>
      </c>
      <c r="G1945" s="2" t="str">
        <f>IF(ISBLANK(A1945),"",IF(ISERROR(VLOOKUP(A1945,'Cadastro-Estoque'!A:G,1,FALSE)),"Produto não cadastrado",VLOOKUP(A1945,'Cadastro-Estoque'!A:G,2,FALSE)))</f>
        <v/>
      </c>
      <c r="H1945" s="2" t="str">
        <f>IF(ISERROR(VLOOKUP(A1945,'Cadastro-Estoque'!A:G,1,FALSE)),"",VLOOKUP(A1945,'Cadastro-Estoque'!A:G,3,FALSE))</f>
        <v/>
      </c>
      <c r="I1945" s="209" t="str">
        <f>IF(A1945="","",INDEX(Boletim!F1954:F2063,IFERROR(MATCH(Saidas!A1945,'Cadastro-Estoque'!A1953:A2062,0)," ")))</f>
        <v/>
      </c>
    </row>
    <row r="1946" spans="5:9" ht="18.75" customHeight="1" x14ac:dyDescent="0.25">
      <c r="E1946" s="2" t="str">
        <f t="shared" si="33"/>
        <v/>
      </c>
      <c r="F1946" s="2" t="str">
        <f>IF(ISBLANK(A1946),"",IF(ISERROR(VLOOKUP(A1946,'Cadastro-Estoque'!A:G,1,FALSE)),"Produto não cadastrado",VLOOKUP(A1946,'Cadastro-Estoque'!A:G,4,FALSE)))</f>
        <v/>
      </c>
      <c r="G1946" s="2" t="str">
        <f>IF(ISBLANK(A1946),"",IF(ISERROR(VLOOKUP(A1946,'Cadastro-Estoque'!A:G,1,FALSE)),"Produto não cadastrado",VLOOKUP(A1946,'Cadastro-Estoque'!A:G,2,FALSE)))</f>
        <v/>
      </c>
      <c r="H1946" s="2" t="str">
        <f>IF(ISERROR(VLOOKUP(A1946,'Cadastro-Estoque'!A:G,1,FALSE)),"",VLOOKUP(A1946,'Cadastro-Estoque'!A:G,3,FALSE))</f>
        <v/>
      </c>
      <c r="I1946" s="209" t="str">
        <f>IF(A1946="","",INDEX(Boletim!F1955:F2064,IFERROR(MATCH(Saidas!A1946,'Cadastro-Estoque'!A1954:A2063,0)," ")))</f>
        <v/>
      </c>
    </row>
    <row r="1947" spans="5:9" ht="18.75" customHeight="1" x14ac:dyDescent="0.25">
      <c r="E1947" s="2" t="str">
        <f t="shared" si="33"/>
        <v/>
      </c>
      <c r="F1947" s="2" t="str">
        <f>IF(ISBLANK(A1947),"",IF(ISERROR(VLOOKUP(A1947,'Cadastro-Estoque'!A:G,1,FALSE)),"Produto não cadastrado",VLOOKUP(A1947,'Cadastro-Estoque'!A:G,4,FALSE)))</f>
        <v/>
      </c>
      <c r="G1947" s="2" t="str">
        <f>IF(ISBLANK(A1947),"",IF(ISERROR(VLOOKUP(A1947,'Cadastro-Estoque'!A:G,1,FALSE)),"Produto não cadastrado",VLOOKUP(A1947,'Cadastro-Estoque'!A:G,2,FALSE)))</f>
        <v/>
      </c>
      <c r="H1947" s="2" t="str">
        <f>IF(ISERROR(VLOOKUP(A1947,'Cadastro-Estoque'!A:G,1,FALSE)),"",VLOOKUP(A1947,'Cadastro-Estoque'!A:G,3,FALSE))</f>
        <v/>
      </c>
      <c r="I1947" s="209" t="str">
        <f>IF(A1947="","",INDEX(Boletim!F1956:F2065,IFERROR(MATCH(Saidas!A1947,'Cadastro-Estoque'!A1955:A2064,0)," ")))</f>
        <v/>
      </c>
    </row>
    <row r="1948" spans="5:9" ht="18.75" customHeight="1" x14ac:dyDescent="0.25">
      <c r="E1948" s="2" t="str">
        <f t="shared" si="33"/>
        <v/>
      </c>
      <c r="F1948" s="2" t="str">
        <f>IF(ISBLANK(A1948),"",IF(ISERROR(VLOOKUP(A1948,'Cadastro-Estoque'!A:G,1,FALSE)),"Produto não cadastrado",VLOOKUP(A1948,'Cadastro-Estoque'!A:G,4,FALSE)))</f>
        <v/>
      </c>
      <c r="G1948" s="2" t="str">
        <f>IF(ISBLANK(A1948),"",IF(ISERROR(VLOOKUP(A1948,'Cadastro-Estoque'!A:G,1,FALSE)),"Produto não cadastrado",VLOOKUP(A1948,'Cadastro-Estoque'!A:G,2,FALSE)))</f>
        <v/>
      </c>
      <c r="H1948" s="2" t="str">
        <f>IF(ISERROR(VLOOKUP(A1948,'Cadastro-Estoque'!A:G,1,FALSE)),"",VLOOKUP(A1948,'Cadastro-Estoque'!A:G,3,FALSE))</f>
        <v/>
      </c>
      <c r="I1948" s="209" t="str">
        <f>IF(A1948="","",INDEX(Boletim!F1957:F2066,IFERROR(MATCH(Saidas!A1948,'Cadastro-Estoque'!A1956:A2065,0)," ")))</f>
        <v/>
      </c>
    </row>
    <row r="1949" spans="5:9" ht="18.75" customHeight="1" x14ac:dyDescent="0.25">
      <c r="E1949" s="2" t="str">
        <f t="shared" si="33"/>
        <v/>
      </c>
      <c r="F1949" s="2" t="str">
        <f>IF(ISBLANK(A1949),"",IF(ISERROR(VLOOKUP(A1949,'Cadastro-Estoque'!A:G,1,FALSE)),"Produto não cadastrado",VLOOKUP(A1949,'Cadastro-Estoque'!A:G,4,FALSE)))</f>
        <v/>
      </c>
      <c r="G1949" s="2" t="str">
        <f>IF(ISBLANK(A1949),"",IF(ISERROR(VLOOKUP(A1949,'Cadastro-Estoque'!A:G,1,FALSE)),"Produto não cadastrado",VLOOKUP(A1949,'Cadastro-Estoque'!A:G,2,FALSE)))</f>
        <v/>
      </c>
      <c r="H1949" s="2" t="str">
        <f>IF(ISERROR(VLOOKUP(A1949,'Cadastro-Estoque'!A:G,1,FALSE)),"",VLOOKUP(A1949,'Cadastro-Estoque'!A:G,3,FALSE))</f>
        <v/>
      </c>
      <c r="I1949" s="209" t="str">
        <f>IF(A1949="","",INDEX(Boletim!F1958:F2067,IFERROR(MATCH(Saidas!A1949,'Cadastro-Estoque'!A1957:A2066,0)," ")))</f>
        <v/>
      </c>
    </row>
    <row r="1950" spans="5:9" ht="18.75" customHeight="1" x14ac:dyDescent="0.25">
      <c r="E1950" s="2" t="str">
        <f t="shared" si="33"/>
        <v/>
      </c>
      <c r="F1950" s="2" t="str">
        <f>IF(ISBLANK(A1950),"",IF(ISERROR(VLOOKUP(A1950,'Cadastro-Estoque'!A:G,1,FALSE)),"Produto não cadastrado",VLOOKUP(A1950,'Cadastro-Estoque'!A:G,4,FALSE)))</f>
        <v/>
      </c>
      <c r="G1950" s="2" t="str">
        <f>IF(ISBLANK(A1950),"",IF(ISERROR(VLOOKUP(A1950,'Cadastro-Estoque'!A:G,1,FALSE)),"Produto não cadastrado",VLOOKUP(A1950,'Cadastro-Estoque'!A:G,2,FALSE)))</f>
        <v/>
      </c>
      <c r="H1950" s="2" t="str">
        <f>IF(ISERROR(VLOOKUP(A1950,'Cadastro-Estoque'!A:G,1,FALSE)),"",VLOOKUP(A1950,'Cadastro-Estoque'!A:G,3,FALSE))</f>
        <v/>
      </c>
      <c r="I1950" s="209" t="str">
        <f>IF(A1950="","",INDEX(Boletim!F1959:F2068,IFERROR(MATCH(Saidas!A1950,'Cadastro-Estoque'!A1958:A2067,0)," ")))</f>
        <v/>
      </c>
    </row>
    <row r="1951" spans="5:9" ht="18.75" customHeight="1" x14ac:dyDescent="0.25">
      <c r="E1951" s="2" t="str">
        <f t="shared" si="33"/>
        <v/>
      </c>
      <c r="F1951" s="2" t="str">
        <f>IF(ISBLANK(A1951),"",IF(ISERROR(VLOOKUP(A1951,'Cadastro-Estoque'!A:G,1,FALSE)),"Produto não cadastrado",VLOOKUP(A1951,'Cadastro-Estoque'!A:G,4,FALSE)))</f>
        <v/>
      </c>
      <c r="G1951" s="2" t="str">
        <f>IF(ISBLANK(A1951),"",IF(ISERROR(VLOOKUP(A1951,'Cadastro-Estoque'!A:G,1,FALSE)),"Produto não cadastrado",VLOOKUP(A1951,'Cadastro-Estoque'!A:G,2,FALSE)))</f>
        <v/>
      </c>
      <c r="H1951" s="2" t="str">
        <f>IF(ISERROR(VLOOKUP(A1951,'Cadastro-Estoque'!A:G,1,FALSE)),"",VLOOKUP(A1951,'Cadastro-Estoque'!A:G,3,FALSE))</f>
        <v/>
      </c>
      <c r="I1951" s="209" t="str">
        <f>IF(A1951="","",INDEX(Boletim!F1960:F2069,IFERROR(MATCH(Saidas!A1951,'Cadastro-Estoque'!A1959:A2068,0)," ")))</f>
        <v/>
      </c>
    </row>
    <row r="1952" spans="5:9" ht="18.75" customHeight="1" x14ac:dyDescent="0.25">
      <c r="E1952" s="2" t="str">
        <f t="shared" si="33"/>
        <v/>
      </c>
      <c r="F1952" s="2" t="str">
        <f>IF(ISBLANK(A1952),"",IF(ISERROR(VLOOKUP(A1952,'Cadastro-Estoque'!A:G,1,FALSE)),"Produto não cadastrado",VLOOKUP(A1952,'Cadastro-Estoque'!A:G,4,FALSE)))</f>
        <v/>
      </c>
      <c r="G1952" s="2" t="str">
        <f>IF(ISBLANK(A1952),"",IF(ISERROR(VLOOKUP(A1952,'Cadastro-Estoque'!A:G,1,FALSE)),"Produto não cadastrado",VLOOKUP(A1952,'Cadastro-Estoque'!A:G,2,FALSE)))</f>
        <v/>
      </c>
      <c r="H1952" s="2" t="str">
        <f>IF(ISERROR(VLOOKUP(A1952,'Cadastro-Estoque'!A:G,1,FALSE)),"",VLOOKUP(A1952,'Cadastro-Estoque'!A:G,3,FALSE))</f>
        <v/>
      </c>
      <c r="I1952" s="209" t="str">
        <f>IF(A1952="","",INDEX(Boletim!F1961:F2070,IFERROR(MATCH(Saidas!A1952,'Cadastro-Estoque'!A1960:A2069,0)," ")))</f>
        <v/>
      </c>
    </row>
    <row r="1953" spans="5:9" ht="18.75" customHeight="1" x14ac:dyDescent="0.25">
      <c r="E1953" s="2" t="str">
        <f t="shared" si="33"/>
        <v/>
      </c>
      <c r="F1953" s="2" t="str">
        <f>IF(ISBLANK(A1953),"",IF(ISERROR(VLOOKUP(A1953,'Cadastro-Estoque'!A:G,1,FALSE)),"Produto não cadastrado",VLOOKUP(A1953,'Cadastro-Estoque'!A:G,4,FALSE)))</f>
        <v/>
      </c>
      <c r="G1953" s="2" t="str">
        <f>IF(ISBLANK(A1953),"",IF(ISERROR(VLOOKUP(A1953,'Cadastro-Estoque'!A:G,1,FALSE)),"Produto não cadastrado",VLOOKUP(A1953,'Cadastro-Estoque'!A:G,2,FALSE)))</f>
        <v/>
      </c>
      <c r="H1953" s="2" t="str">
        <f>IF(ISERROR(VLOOKUP(A1953,'Cadastro-Estoque'!A:G,1,FALSE)),"",VLOOKUP(A1953,'Cadastro-Estoque'!A:G,3,FALSE))</f>
        <v/>
      </c>
      <c r="I1953" s="209" t="str">
        <f>IF(A1953="","",INDEX(Boletim!F1962:F2071,IFERROR(MATCH(Saidas!A1953,'Cadastro-Estoque'!A1961:A2070,0)," ")))</f>
        <v/>
      </c>
    </row>
    <row r="1954" spans="5:9" ht="18.75" customHeight="1" x14ac:dyDescent="0.25">
      <c r="E1954" s="2" t="str">
        <f t="shared" si="33"/>
        <v/>
      </c>
      <c r="F1954" s="2" t="str">
        <f>IF(ISBLANK(A1954),"",IF(ISERROR(VLOOKUP(A1954,'Cadastro-Estoque'!A:G,1,FALSE)),"Produto não cadastrado",VLOOKUP(A1954,'Cadastro-Estoque'!A:G,4,FALSE)))</f>
        <v/>
      </c>
      <c r="G1954" s="2" t="str">
        <f>IF(ISBLANK(A1954),"",IF(ISERROR(VLOOKUP(A1954,'Cadastro-Estoque'!A:G,1,FALSE)),"Produto não cadastrado",VLOOKUP(A1954,'Cadastro-Estoque'!A:G,2,FALSE)))</f>
        <v/>
      </c>
      <c r="H1954" s="2" t="str">
        <f>IF(ISERROR(VLOOKUP(A1954,'Cadastro-Estoque'!A:G,1,FALSE)),"",VLOOKUP(A1954,'Cadastro-Estoque'!A:G,3,FALSE))</f>
        <v/>
      </c>
      <c r="I1954" s="209" t="str">
        <f>IF(A1954="","",INDEX(Boletim!F1963:F2072,IFERROR(MATCH(Saidas!A1954,'Cadastro-Estoque'!A1962:A2071,0)," ")))</f>
        <v/>
      </c>
    </row>
    <row r="1955" spans="5:9" ht="18.75" customHeight="1" x14ac:dyDescent="0.25">
      <c r="E1955" s="2" t="str">
        <f t="shared" si="33"/>
        <v/>
      </c>
      <c r="F1955" s="2" t="str">
        <f>IF(ISBLANK(A1955),"",IF(ISERROR(VLOOKUP(A1955,'Cadastro-Estoque'!A:G,1,FALSE)),"Produto não cadastrado",VLOOKUP(A1955,'Cadastro-Estoque'!A:G,4,FALSE)))</f>
        <v/>
      </c>
      <c r="G1955" s="2" t="str">
        <f>IF(ISBLANK(A1955),"",IF(ISERROR(VLOOKUP(A1955,'Cadastro-Estoque'!A:G,1,FALSE)),"Produto não cadastrado",VLOOKUP(A1955,'Cadastro-Estoque'!A:G,2,FALSE)))</f>
        <v/>
      </c>
      <c r="H1955" s="2" t="str">
        <f>IF(ISERROR(VLOOKUP(A1955,'Cadastro-Estoque'!A:G,1,FALSE)),"",VLOOKUP(A1955,'Cadastro-Estoque'!A:G,3,FALSE))</f>
        <v/>
      </c>
      <c r="I1955" s="209" t="str">
        <f>IF(A1955="","",INDEX(Boletim!F1964:F2073,IFERROR(MATCH(Saidas!A1955,'Cadastro-Estoque'!A1963:A2072,0)," ")))</f>
        <v/>
      </c>
    </row>
    <row r="1956" spans="5:9" ht="18.75" customHeight="1" x14ac:dyDescent="0.25">
      <c r="E1956" s="2" t="str">
        <f t="shared" si="33"/>
        <v/>
      </c>
      <c r="F1956" s="2" t="str">
        <f>IF(ISBLANK(A1956),"",IF(ISERROR(VLOOKUP(A1956,'Cadastro-Estoque'!A:G,1,FALSE)),"Produto não cadastrado",VLOOKUP(A1956,'Cadastro-Estoque'!A:G,4,FALSE)))</f>
        <v/>
      </c>
      <c r="G1956" s="2" t="str">
        <f>IF(ISBLANK(A1956),"",IF(ISERROR(VLOOKUP(A1956,'Cadastro-Estoque'!A:G,1,FALSE)),"Produto não cadastrado",VLOOKUP(A1956,'Cadastro-Estoque'!A:G,2,FALSE)))</f>
        <v/>
      </c>
      <c r="H1956" s="2" t="str">
        <f>IF(ISERROR(VLOOKUP(A1956,'Cadastro-Estoque'!A:G,1,FALSE)),"",VLOOKUP(A1956,'Cadastro-Estoque'!A:G,3,FALSE))</f>
        <v/>
      </c>
      <c r="I1956" s="209" t="str">
        <f>IF(A1956="","",INDEX(Boletim!F1965:F2074,IFERROR(MATCH(Saidas!A1956,'Cadastro-Estoque'!A1964:A2073,0)," ")))</f>
        <v/>
      </c>
    </row>
    <row r="1957" spans="5:9" ht="18.75" customHeight="1" x14ac:dyDescent="0.25">
      <c r="E1957" s="2" t="str">
        <f t="shared" si="33"/>
        <v/>
      </c>
      <c r="F1957" s="2" t="str">
        <f>IF(ISBLANK(A1957),"",IF(ISERROR(VLOOKUP(A1957,'Cadastro-Estoque'!A:G,1,FALSE)),"Produto não cadastrado",VLOOKUP(A1957,'Cadastro-Estoque'!A:G,4,FALSE)))</f>
        <v/>
      </c>
      <c r="G1957" s="2" t="str">
        <f>IF(ISBLANK(A1957),"",IF(ISERROR(VLOOKUP(A1957,'Cadastro-Estoque'!A:G,1,FALSE)),"Produto não cadastrado",VLOOKUP(A1957,'Cadastro-Estoque'!A:G,2,FALSE)))</f>
        <v/>
      </c>
      <c r="H1957" s="2" t="str">
        <f>IF(ISERROR(VLOOKUP(A1957,'Cadastro-Estoque'!A:G,1,FALSE)),"",VLOOKUP(A1957,'Cadastro-Estoque'!A:G,3,FALSE))</f>
        <v/>
      </c>
      <c r="I1957" s="209" t="str">
        <f>IF(A1957="","",INDEX(Boletim!F1966:F2075,IFERROR(MATCH(Saidas!A1957,'Cadastro-Estoque'!A1965:A2074,0)," ")))</f>
        <v/>
      </c>
    </row>
    <row r="1958" spans="5:9" ht="18.75" customHeight="1" x14ac:dyDescent="0.25">
      <c r="E1958" s="2" t="str">
        <f t="shared" si="33"/>
        <v/>
      </c>
      <c r="F1958" s="2" t="str">
        <f>IF(ISBLANK(A1958),"",IF(ISERROR(VLOOKUP(A1958,'Cadastro-Estoque'!A:G,1,FALSE)),"Produto não cadastrado",VLOOKUP(A1958,'Cadastro-Estoque'!A:G,4,FALSE)))</f>
        <v/>
      </c>
      <c r="G1958" s="2" t="str">
        <f>IF(ISBLANK(A1958),"",IF(ISERROR(VLOOKUP(A1958,'Cadastro-Estoque'!A:G,1,FALSE)),"Produto não cadastrado",VLOOKUP(A1958,'Cadastro-Estoque'!A:G,2,FALSE)))</f>
        <v/>
      </c>
      <c r="H1958" s="2" t="str">
        <f>IF(ISERROR(VLOOKUP(A1958,'Cadastro-Estoque'!A:G,1,FALSE)),"",VLOOKUP(A1958,'Cadastro-Estoque'!A:G,3,FALSE))</f>
        <v/>
      </c>
      <c r="I1958" s="209" t="str">
        <f>IF(A1958="","",INDEX(Boletim!F1967:F2076,IFERROR(MATCH(Saidas!A1958,'Cadastro-Estoque'!A1966:A2075,0)," ")))</f>
        <v/>
      </c>
    </row>
    <row r="1959" spans="5:9" ht="18.75" customHeight="1" x14ac:dyDescent="0.25">
      <c r="E1959" s="2" t="str">
        <f t="shared" si="33"/>
        <v/>
      </c>
      <c r="F1959" s="2" t="str">
        <f>IF(ISBLANK(A1959),"",IF(ISERROR(VLOOKUP(A1959,'Cadastro-Estoque'!A:G,1,FALSE)),"Produto não cadastrado",VLOOKUP(A1959,'Cadastro-Estoque'!A:G,4,FALSE)))</f>
        <v/>
      </c>
      <c r="G1959" s="2" t="str">
        <f>IF(ISBLANK(A1959),"",IF(ISERROR(VLOOKUP(A1959,'Cadastro-Estoque'!A:G,1,FALSE)),"Produto não cadastrado",VLOOKUP(A1959,'Cadastro-Estoque'!A:G,2,FALSE)))</f>
        <v/>
      </c>
      <c r="H1959" s="2" t="str">
        <f>IF(ISERROR(VLOOKUP(A1959,'Cadastro-Estoque'!A:G,1,FALSE)),"",VLOOKUP(A1959,'Cadastro-Estoque'!A:G,3,FALSE))</f>
        <v/>
      </c>
      <c r="I1959" s="209" t="str">
        <f>IF(A1959="","",INDEX(Boletim!F1968:F2077,IFERROR(MATCH(Saidas!A1959,'Cadastro-Estoque'!A1967:A2076,0)," ")))</f>
        <v/>
      </c>
    </row>
    <row r="1960" spans="5:9" ht="18.75" customHeight="1" x14ac:dyDescent="0.25">
      <c r="E1960" s="2" t="str">
        <f t="shared" si="33"/>
        <v/>
      </c>
      <c r="F1960" s="2" t="str">
        <f>IF(ISBLANK(A1960),"",IF(ISERROR(VLOOKUP(A1960,'Cadastro-Estoque'!A:G,1,FALSE)),"Produto não cadastrado",VLOOKUP(A1960,'Cadastro-Estoque'!A:G,4,FALSE)))</f>
        <v/>
      </c>
      <c r="G1960" s="2" t="str">
        <f>IF(ISBLANK(A1960),"",IF(ISERROR(VLOOKUP(A1960,'Cadastro-Estoque'!A:G,1,FALSE)),"Produto não cadastrado",VLOOKUP(A1960,'Cadastro-Estoque'!A:G,2,FALSE)))</f>
        <v/>
      </c>
      <c r="H1960" s="2" t="str">
        <f>IF(ISERROR(VLOOKUP(A1960,'Cadastro-Estoque'!A:G,1,FALSE)),"",VLOOKUP(A1960,'Cadastro-Estoque'!A:G,3,FALSE))</f>
        <v/>
      </c>
      <c r="I1960" s="209" t="str">
        <f>IF(A1960="","",INDEX(Boletim!F1969:F2078,IFERROR(MATCH(Saidas!A1960,'Cadastro-Estoque'!A1968:A2077,0)," ")))</f>
        <v/>
      </c>
    </row>
    <row r="1961" spans="5:9" ht="18.75" customHeight="1" x14ac:dyDescent="0.25">
      <c r="E1961" s="2" t="str">
        <f t="shared" si="33"/>
        <v/>
      </c>
      <c r="F1961" s="2" t="str">
        <f>IF(ISBLANK(A1961),"",IF(ISERROR(VLOOKUP(A1961,'Cadastro-Estoque'!A:G,1,FALSE)),"Produto não cadastrado",VLOOKUP(A1961,'Cadastro-Estoque'!A:G,4,FALSE)))</f>
        <v/>
      </c>
      <c r="G1961" s="2" t="str">
        <f>IF(ISBLANK(A1961),"",IF(ISERROR(VLOOKUP(A1961,'Cadastro-Estoque'!A:G,1,FALSE)),"Produto não cadastrado",VLOOKUP(A1961,'Cadastro-Estoque'!A:G,2,FALSE)))</f>
        <v/>
      </c>
      <c r="H1961" s="2" t="str">
        <f>IF(ISERROR(VLOOKUP(A1961,'Cadastro-Estoque'!A:G,1,FALSE)),"",VLOOKUP(A1961,'Cadastro-Estoque'!A:G,3,FALSE))</f>
        <v/>
      </c>
      <c r="I1961" s="209" t="str">
        <f>IF(A1961="","",INDEX(Boletim!F1970:F2079,IFERROR(MATCH(Saidas!A1961,'Cadastro-Estoque'!A1969:A2078,0)," ")))</f>
        <v/>
      </c>
    </row>
    <row r="1962" spans="5:9" ht="18.75" customHeight="1" x14ac:dyDescent="0.25">
      <c r="E1962" s="2" t="str">
        <f t="shared" si="33"/>
        <v/>
      </c>
      <c r="F1962" s="2" t="str">
        <f>IF(ISBLANK(A1962),"",IF(ISERROR(VLOOKUP(A1962,'Cadastro-Estoque'!A:G,1,FALSE)),"Produto não cadastrado",VLOOKUP(A1962,'Cadastro-Estoque'!A:G,4,FALSE)))</f>
        <v/>
      </c>
      <c r="G1962" s="2" t="str">
        <f>IF(ISBLANK(A1962),"",IF(ISERROR(VLOOKUP(A1962,'Cadastro-Estoque'!A:G,1,FALSE)),"Produto não cadastrado",VLOOKUP(A1962,'Cadastro-Estoque'!A:G,2,FALSE)))</f>
        <v/>
      </c>
      <c r="H1962" s="2" t="str">
        <f>IF(ISERROR(VLOOKUP(A1962,'Cadastro-Estoque'!A:G,1,FALSE)),"",VLOOKUP(A1962,'Cadastro-Estoque'!A:G,3,FALSE))</f>
        <v/>
      </c>
      <c r="I1962" s="209" t="str">
        <f>IF(A1962="","",INDEX(Boletim!F1971:F2080,IFERROR(MATCH(Saidas!A1962,'Cadastro-Estoque'!A1970:A2079,0)," ")))</f>
        <v/>
      </c>
    </row>
    <row r="1963" spans="5:9" ht="18.75" customHeight="1" x14ac:dyDescent="0.25">
      <c r="E1963" s="2" t="str">
        <f t="shared" si="33"/>
        <v/>
      </c>
      <c r="F1963" s="2" t="str">
        <f>IF(ISBLANK(A1963),"",IF(ISERROR(VLOOKUP(A1963,'Cadastro-Estoque'!A:G,1,FALSE)),"Produto não cadastrado",VLOOKUP(A1963,'Cadastro-Estoque'!A:G,4,FALSE)))</f>
        <v/>
      </c>
      <c r="G1963" s="2" t="str">
        <f>IF(ISBLANK(A1963),"",IF(ISERROR(VLOOKUP(A1963,'Cadastro-Estoque'!A:G,1,FALSE)),"Produto não cadastrado",VLOOKUP(A1963,'Cadastro-Estoque'!A:G,2,FALSE)))</f>
        <v/>
      </c>
      <c r="H1963" s="2" t="str">
        <f>IF(ISERROR(VLOOKUP(A1963,'Cadastro-Estoque'!A:G,1,FALSE)),"",VLOOKUP(A1963,'Cadastro-Estoque'!A:G,3,FALSE))</f>
        <v/>
      </c>
      <c r="I1963" s="209" t="str">
        <f>IF(A1963="","",INDEX(Boletim!F1972:F2081,IFERROR(MATCH(Saidas!A1963,'Cadastro-Estoque'!A1971:A2080,0)," ")))</f>
        <v/>
      </c>
    </row>
    <row r="1964" spans="5:9" ht="18.75" customHeight="1" x14ac:dyDescent="0.25">
      <c r="E1964" s="2" t="str">
        <f t="shared" si="33"/>
        <v/>
      </c>
      <c r="F1964" s="2" t="str">
        <f>IF(ISBLANK(A1964),"",IF(ISERROR(VLOOKUP(A1964,'Cadastro-Estoque'!A:G,1,FALSE)),"Produto não cadastrado",VLOOKUP(A1964,'Cadastro-Estoque'!A:G,4,FALSE)))</f>
        <v/>
      </c>
      <c r="G1964" s="2" t="str">
        <f>IF(ISBLANK(A1964),"",IF(ISERROR(VLOOKUP(A1964,'Cadastro-Estoque'!A:G,1,FALSE)),"Produto não cadastrado",VLOOKUP(A1964,'Cadastro-Estoque'!A:G,2,FALSE)))</f>
        <v/>
      </c>
      <c r="H1964" s="2" t="str">
        <f>IF(ISERROR(VLOOKUP(A1964,'Cadastro-Estoque'!A:G,1,FALSE)),"",VLOOKUP(A1964,'Cadastro-Estoque'!A:G,3,FALSE))</f>
        <v/>
      </c>
      <c r="I1964" s="209" t="str">
        <f>IF(A1964="","",INDEX(Boletim!F1973:F2082,IFERROR(MATCH(Saidas!A1964,'Cadastro-Estoque'!A1972:A2081,0)," ")))</f>
        <v/>
      </c>
    </row>
    <row r="1965" spans="5:9" ht="18.75" customHeight="1" x14ac:dyDescent="0.25">
      <c r="E1965" s="2" t="str">
        <f t="shared" si="33"/>
        <v/>
      </c>
      <c r="F1965" s="2" t="str">
        <f>IF(ISBLANK(A1965),"",IF(ISERROR(VLOOKUP(A1965,'Cadastro-Estoque'!A:G,1,FALSE)),"Produto não cadastrado",VLOOKUP(A1965,'Cadastro-Estoque'!A:G,4,FALSE)))</f>
        <v/>
      </c>
      <c r="G1965" s="2" t="str">
        <f>IF(ISBLANK(A1965),"",IF(ISERROR(VLOOKUP(A1965,'Cadastro-Estoque'!A:G,1,FALSE)),"Produto não cadastrado",VLOOKUP(A1965,'Cadastro-Estoque'!A:G,2,FALSE)))</f>
        <v/>
      </c>
      <c r="H1965" s="2" t="str">
        <f>IF(ISERROR(VLOOKUP(A1965,'Cadastro-Estoque'!A:G,1,FALSE)),"",VLOOKUP(A1965,'Cadastro-Estoque'!A:G,3,FALSE))</f>
        <v/>
      </c>
      <c r="I1965" s="209" t="str">
        <f>IF(A1965="","",INDEX(Boletim!F1974:F2083,IFERROR(MATCH(Saidas!A1965,'Cadastro-Estoque'!A1973:A2082,0)," ")))</f>
        <v/>
      </c>
    </row>
    <row r="1966" spans="5:9" ht="18.75" customHeight="1" x14ac:dyDescent="0.25">
      <c r="E1966" s="2" t="str">
        <f t="shared" si="33"/>
        <v/>
      </c>
      <c r="F1966" s="2" t="str">
        <f>IF(ISBLANK(A1966),"",IF(ISERROR(VLOOKUP(A1966,'Cadastro-Estoque'!A:G,1,FALSE)),"Produto não cadastrado",VLOOKUP(A1966,'Cadastro-Estoque'!A:G,4,FALSE)))</f>
        <v/>
      </c>
      <c r="G1966" s="2" t="str">
        <f>IF(ISBLANK(A1966),"",IF(ISERROR(VLOOKUP(A1966,'Cadastro-Estoque'!A:G,1,FALSE)),"Produto não cadastrado",VLOOKUP(A1966,'Cadastro-Estoque'!A:G,2,FALSE)))</f>
        <v/>
      </c>
      <c r="H1966" s="2" t="str">
        <f>IF(ISERROR(VLOOKUP(A1966,'Cadastro-Estoque'!A:G,1,FALSE)),"",VLOOKUP(A1966,'Cadastro-Estoque'!A:G,3,FALSE))</f>
        <v/>
      </c>
      <c r="I1966" s="209" t="str">
        <f>IF(A1966="","",INDEX(Boletim!F1975:F2084,IFERROR(MATCH(Saidas!A1966,'Cadastro-Estoque'!A1974:A2083,0)," ")))</f>
        <v/>
      </c>
    </row>
    <row r="1967" spans="5:9" ht="18.75" customHeight="1" x14ac:dyDescent="0.25">
      <c r="E1967" s="2" t="str">
        <f t="shared" si="33"/>
        <v/>
      </c>
      <c r="F1967" s="2" t="str">
        <f>IF(ISBLANK(A1967),"",IF(ISERROR(VLOOKUP(A1967,'Cadastro-Estoque'!A:G,1,FALSE)),"Produto não cadastrado",VLOOKUP(A1967,'Cadastro-Estoque'!A:G,4,FALSE)))</f>
        <v/>
      </c>
      <c r="G1967" s="2" t="str">
        <f>IF(ISBLANK(A1967),"",IF(ISERROR(VLOOKUP(A1967,'Cadastro-Estoque'!A:G,1,FALSE)),"Produto não cadastrado",VLOOKUP(A1967,'Cadastro-Estoque'!A:G,2,FALSE)))</f>
        <v/>
      </c>
      <c r="H1967" s="2" t="str">
        <f>IF(ISERROR(VLOOKUP(A1967,'Cadastro-Estoque'!A:G,1,FALSE)),"",VLOOKUP(A1967,'Cadastro-Estoque'!A:G,3,FALSE))</f>
        <v/>
      </c>
      <c r="I1967" s="209" t="str">
        <f>IF(A1967="","",INDEX(Boletim!F1976:F2085,IFERROR(MATCH(Saidas!A1967,'Cadastro-Estoque'!A1975:A2084,0)," ")))</f>
        <v/>
      </c>
    </row>
    <row r="1968" spans="5:9" ht="18.75" customHeight="1" x14ac:dyDescent="0.25">
      <c r="E1968" s="2" t="str">
        <f t="shared" si="33"/>
        <v/>
      </c>
      <c r="F1968" s="2" t="str">
        <f>IF(ISBLANK(A1968),"",IF(ISERROR(VLOOKUP(A1968,'Cadastro-Estoque'!A:G,1,FALSE)),"Produto não cadastrado",VLOOKUP(A1968,'Cadastro-Estoque'!A:G,4,FALSE)))</f>
        <v/>
      </c>
      <c r="G1968" s="2" t="str">
        <f>IF(ISBLANK(A1968),"",IF(ISERROR(VLOOKUP(A1968,'Cadastro-Estoque'!A:G,1,FALSE)),"Produto não cadastrado",VLOOKUP(A1968,'Cadastro-Estoque'!A:G,2,FALSE)))</f>
        <v/>
      </c>
      <c r="H1968" s="2" t="str">
        <f>IF(ISERROR(VLOOKUP(A1968,'Cadastro-Estoque'!A:G,1,FALSE)),"",VLOOKUP(A1968,'Cadastro-Estoque'!A:G,3,FALSE))</f>
        <v/>
      </c>
      <c r="I1968" s="209" t="str">
        <f>IF(A1968="","",INDEX(Boletim!F1977:F2086,IFERROR(MATCH(Saidas!A1968,'Cadastro-Estoque'!A1976:A2085,0)," ")))</f>
        <v/>
      </c>
    </row>
    <row r="1969" spans="5:9" ht="18.75" customHeight="1" x14ac:dyDescent="0.25">
      <c r="E1969" s="2" t="str">
        <f t="shared" si="33"/>
        <v/>
      </c>
      <c r="F1969" s="2" t="str">
        <f>IF(ISBLANK(A1969),"",IF(ISERROR(VLOOKUP(A1969,'Cadastro-Estoque'!A:G,1,FALSE)),"Produto não cadastrado",VLOOKUP(A1969,'Cadastro-Estoque'!A:G,4,FALSE)))</f>
        <v/>
      </c>
      <c r="G1969" s="2" t="str">
        <f>IF(ISBLANK(A1969),"",IF(ISERROR(VLOOKUP(A1969,'Cadastro-Estoque'!A:G,1,FALSE)),"Produto não cadastrado",VLOOKUP(A1969,'Cadastro-Estoque'!A:G,2,FALSE)))</f>
        <v/>
      </c>
      <c r="H1969" s="2" t="str">
        <f>IF(ISERROR(VLOOKUP(A1969,'Cadastro-Estoque'!A:G,1,FALSE)),"",VLOOKUP(A1969,'Cadastro-Estoque'!A:G,3,FALSE))</f>
        <v/>
      </c>
      <c r="I1969" s="209" t="str">
        <f>IF(A1969="","",INDEX(Boletim!F1978:F2087,IFERROR(MATCH(Saidas!A1969,'Cadastro-Estoque'!A1977:A2086,0)," ")))</f>
        <v/>
      </c>
    </row>
    <row r="1970" spans="5:9" ht="18.75" customHeight="1" x14ac:dyDescent="0.25">
      <c r="E1970" s="2" t="str">
        <f t="shared" si="33"/>
        <v/>
      </c>
      <c r="F1970" s="2" t="str">
        <f>IF(ISBLANK(A1970),"",IF(ISERROR(VLOOKUP(A1970,'Cadastro-Estoque'!A:G,1,FALSE)),"Produto não cadastrado",VLOOKUP(A1970,'Cadastro-Estoque'!A:G,4,FALSE)))</f>
        <v/>
      </c>
      <c r="G1970" s="2" t="str">
        <f>IF(ISBLANK(A1970),"",IF(ISERROR(VLOOKUP(A1970,'Cadastro-Estoque'!A:G,1,FALSE)),"Produto não cadastrado",VLOOKUP(A1970,'Cadastro-Estoque'!A:G,2,FALSE)))</f>
        <v/>
      </c>
      <c r="H1970" s="2" t="str">
        <f>IF(ISERROR(VLOOKUP(A1970,'Cadastro-Estoque'!A:G,1,FALSE)),"",VLOOKUP(A1970,'Cadastro-Estoque'!A:G,3,FALSE))</f>
        <v/>
      </c>
      <c r="I1970" s="209" t="str">
        <f>IF(A1970="","",INDEX(Boletim!F1979:F2088,IFERROR(MATCH(Saidas!A1970,'Cadastro-Estoque'!A1978:A2087,0)," ")))</f>
        <v/>
      </c>
    </row>
    <row r="1971" spans="5:9" ht="18.75" customHeight="1" x14ac:dyDescent="0.25">
      <c r="E1971" s="2" t="str">
        <f t="shared" si="33"/>
        <v/>
      </c>
      <c r="F1971" s="2" t="str">
        <f>IF(ISBLANK(A1971),"",IF(ISERROR(VLOOKUP(A1971,'Cadastro-Estoque'!A:G,1,FALSE)),"Produto não cadastrado",VLOOKUP(A1971,'Cadastro-Estoque'!A:G,4,FALSE)))</f>
        <v/>
      </c>
      <c r="G1971" s="2" t="str">
        <f>IF(ISBLANK(A1971),"",IF(ISERROR(VLOOKUP(A1971,'Cadastro-Estoque'!A:G,1,FALSE)),"Produto não cadastrado",VLOOKUP(A1971,'Cadastro-Estoque'!A:G,2,FALSE)))</f>
        <v/>
      </c>
      <c r="H1971" s="2" t="str">
        <f>IF(ISERROR(VLOOKUP(A1971,'Cadastro-Estoque'!A:G,1,FALSE)),"",VLOOKUP(A1971,'Cadastro-Estoque'!A:G,3,FALSE))</f>
        <v/>
      </c>
      <c r="I1971" s="209" t="str">
        <f>IF(A1971="","",INDEX(Boletim!F1980:F2089,IFERROR(MATCH(Saidas!A1971,'Cadastro-Estoque'!A1979:A2088,0)," ")))</f>
        <v/>
      </c>
    </row>
    <row r="1972" spans="5:9" ht="18.75" customHeight="1" x14ac:dyDescent="0.25">
      <c r="E1972" s="2" t="str">
        <f t="shared" si="33"/>
        <v/>
      </c>
      <c r="F1972" s="2" t="str">
        <f>IF(ISBLANK(A1972),"",IF(ISERROR(VLOOKUP(A1972,'Cadastro-Estoque'!A:G,1,FALSE)),"Produto não cadastrado",VLOOKUP(A1972,'Cadastro-Estoque'!A:G,4,FALSE)))</f>
        <v/>
      </c>
      <c r="G1972" s="2" t="str">
        <f>IF(ISBLANK(A1972),"",IF(ISERROR(VLOOKUP(A1972,'Cadastro-Estoque'!A:G,1,FALSE)),"Produto não cadastrado",VLOOKUP(A1972,'Cadastro-Estoque'!A:G,2,FALSE)))</f>
        <v/>
      </c>
      <c r="H1972" s="2" t="str">
        <f>IF(ISERROR(VLOOKUP(A1972,'Cadastro-Estoque'!A:G,1,FALSE)),"",VLOOKUP(A1972,'Cadastro-Estoque'!A:G,3,FALSE))</f>
        <v/>
      </c>
      <c r="I1972" s="209" t="str">
        <f>IF(A1972="","",INDEX(Boletim!F1981:F2090,IFERROR(MATCH(Saidas!A1972,'Cadastro-Estoque'!A1980:A2089,0)," ")))</f>
        <v/>
      </c>
    </row>
    <row r="1973" spans="5:9" ht="18.75" customHeight="1" x14ac:dyDescent="0.25">
      <c r="E1973" s="2" t="str">
        <f t="shared" si="33"/>
        <v/>
      </c>
      <c r="F1973" s="2" t="str">
        <f>IF(ISBLANK(A1973),"",IF(ISERROR(VLOOKUP(A1973,'Cadastro-Estoque'!A:G,1,FALSE)),"Produto não cadastrado",VLOOKUP(A1973,'Cadastro-Estoque'!A:G,4,FALSE)))</f>
        <v/>
      </c>
      <c r="G1973" s="2" t="str">
        <f>IF(ISBLANK(A1973),"",IF(ISERROR(VLOOKUP(A1973,'Cadastro-Estoque'!A:G,1,FALSE)),"Produto não cadastrado",VLOOKUP(A1973,'Cadastro-Estoque'!A:G,2,FALSE)))</f>
        <v/>
      </c>
      <c r="H1973" s="2" t="str">
        <f>IF(ISERROR(VLOOKUP(A1973,'Cadastro-Estoque'!A:G,1,FALSE)),"",VLOOKUP(A1973,'Cadastro-Estoque'!A:G,3,FALSE))</f>
        <v/>
      </c>
      <c r="I1973" s="209" t="str">
        <f>IF(A1973="","",INDEX(Boletim!F1982:F2091,IFERROR(MATCH(Saidas!A1973,'Cadastro-Estoque'!A1981:A2090,0)," ")))</f>
        <v/>
      </c>
    </row>
    <row r="1974" spans="5:9" ht="18.75" customHeight="1" x14ac:dyDescent="0.25">
      <c r="E1974" s="2" t="str">
        <f t="shared" si="33"/>
        <v/>
      </c>
      <c r="F1974" s="2" t="str">
        <f>IF(ISBLANK(A1974),"",IF(ISERROR(VLOOKUP(A1974,'Cadastro-Estoque'!A:G,1,FALSE)),"Produto não cadastrado",VLOOKUP(A1974,'Cadastro-Estoque'!A:G,4,FALSE)))</f>
        <v/>
      </c>
      <c r="G1974" s="2" t="str">
        <f>IF(ISBLANK(A1974),"",IF(ISERROR(VLOOKUP(A1974,'Cadastro-Estoque'!A:G,1,FALSE)),"Produto não cadastrado",VLOOKUP(A1974,'Cadastro-Estoque'!A:G,2,FALSE)))</f>
        <v/>
      </c>
      <c r="H1974" s="2" t="str">
        <f>IF(ISERROR(VLOOKUP(A1974,'Cadastro-Estoque'!A:G,1,FALSE)),"",VLOOKUP(A1974,'Cadastro-Estoque'!A:G,3,FALSE))</f>
        <v/>
      </c>
      <c r="I1974" s="209" t="str">
        <f>IF(A1974="","",INDEX(Boletim!F1983:F2092,IFERROR(MATCH(Saidas!A1974,'Cadastro-Estoque'!A1982:A2091,0)," ")))</f>
        <v/>
      </c>
    </row>
    <row r="1975" spans="5:9" ht="18.75" customHeight="1" x14ac:dyDescent="0.25">
      <c r="E1975" s="2" t="str">
        <f t="shared" si="33"/>
        <v/>
      </c>
      <c r="F1975" s="2" t="str">
        <f>IF(ISBLANK(A1975),"",IF(ISERROR(VLOOKUP(A1975,'Cadastro-Estoque'!A:G,1,FALSE)),"Produto não cadastrado",VLOOKUP(A1975,'Cadastro-Estoque'!A:G,4,FALSE)))</f>
        <v/>
      </c>
      <c r="G1975" s="2" t="str">
        <f>IF(ISBLANK(A1975),"",IF(ISERROR(VLOOKUP(A1975,'Cadastro-Estoque'!A:G,1,FALSE)),"Produto não cadastrado",VLOOKUP(A1975,'Cadastro-Estoque'!A:G,2,FALSE)))</f>
        <v/>
      </c>
      <c r="H1975" s="2" t="str">
        <f>IF(ISERROR(VLOOKUP(A1975,'Cadastro-Estoque'!A:G,1,FALSE)),"",VLOOKUP(A1975,'Cadastro-Estoque'!A:G,3,FALSE))</f>
        <v/>
      </c>
      <c r="I1975" s="209" t="str">
        <f>IF(A1975="","",INDEX(Boletim!F1984:F2093,IFERROR(MATCH(Saidas!A1975,'Cadastro-Estoque'!A1983:A2092,0)," ")))</f>
        <v/>
      </c>
    </row>
    <row r="1976" spans="5:9" ht="18.75" customHeight="1" x14ac:dyDescent="0.25">
      <c r="E1976" s="2" t="str">
        <f t="shared" si="33"/>
        <v/>
      </c>
      <c r="F1976" s="2" t="str">
        <f>IF(ISBLANK(A1976),"",IF(ISERROR(VLOOKUP(A1976,'Cadastro-Estoque'!A:G,1,FALSE)),"Produto não cadastrado",VLOOKUP(A1976,'Cadastro-Estoque'!A:G,4,FALSE)))</f>
        <v/>
      </c>
      <c r="G1976" s="2" t="str">
        <f>IF(ISBLANK(A1976),"",IF(ISERROR(VLOOKUP(A1976,'Cadastro-Estoque'!A:G,1,FALSE)),"Produto não cadastrado",VLOOKUP(A1976,'Cadastro-Estoque'!A:G,2,FALSE)))</f>
        <v/>
      </c>
      <c r="H1976" s="2" t="str">
        <f>IF(ISERROR(VLOOKUP(A1976,'Cadastro-Estoque'!A:G,1,FALSE)),"",VLOOKUP(A1976,'Cadastro-Estoque'!A:G,3,FALSE))</f>
        <v/>
      </c>
      <c r="I1976" s="209" t="str">
        <f>IF(A1976="","",INDEX(Boletim!F1985:F2094,IFERROR(MATCH(Saidas!A1976,'Cadastro-Estoque'!A1984:A2093,0)," ")))</f>
        <v/>
      </c>
    </row>
    <row r="1977" spans="5:9" ht="18.75" customHeight="1" x14ac:dyDescent="0.25">
      <c r="E1977" s="2" t="str">
        <f t="shared" si="33"/>
        <v/>
      </c>
      <c r="F1977" s="2" t="str">
        <f>IF(ISBLANK(A1977),"",IF(ISERROR(VLOOKUP(A1977,'Cadastro-Estoque'!A:G,1,FALSE)),"Produto não cadastrado",VLOOKUP(A1977,'Cadastro-Estoque'!A:G,4,FALSE)))</f>
        <v/>
      </c>
      <c r="G1977" s="2" t="str">
        <f>IF(ISBLANK(A1977),"",IF(ISERROR(VLOOKUP(A1977,'Cadastro-Estoque'!A:G,1,FALSE)),"Produto não cadastrado",VLOOKUP(A1977,'Cadastro-Estoque'!A:G,2,FALSE)))</f>
        <v/>
      </c>
      <c r="H1977" s="2" t="str">
        <f>IF(ISERROR(VLOOKUP(A1977,'Cadastro-Estoque'!A:G,1,FALSE)),"",VLOOKUP(A1977,'Cadastro-Estoque'!A:G,3,FALSE))</f>
        <v/>
      </c>
      <c r="I1977" s="209" t="str">
        <f>IF(A1977="","",INDEX(Boletim!F1986:F2095,IFERROR(MATCH(Saidas!A1977,'Cadastro-Estoque'!A1985:A2094,0)," ")))</f>
        <v/>
      </c>
    </row>
    <row r="1978" spans="5:9" ht="18.75" customHeight="1" x14ac:dyDescent="0.25">
      <c r="E1978" s="2" t="str">
        <f t="shared" si="33"/>
        <v/>
      </c>
      <c r="F1978" s="2" t="str">
        <f>IF(ISBLANK(A1978),"",IF(ISERROR(VLOOKUP(A1978,'Cadastro-Estoque'!A:G,1,FALSE)),"Produto não cadastrado",VLOOKUP(A1978,'Cadastro-Estoque'!A:G,4,FALSE)))</f>
        <v/>
      </c>
      <c r="G1978" s="2" t="str">
        <f>IF(ISBLANK(A1978),"",IF(ISERROR(VLOOKUP(A1978,'Cadastro-Estoque'!A:G,1,FALSE)),"Produto não cadastrado",VLOOKUP(A1978,'Cadastro-Estoque'!A:G,2,FALSE)))</f>
        <v/>
      </c>
      <c r="H1978" s="2" t="str">
        <f>IF(ISERROR(VLOOKUP(A1978,'Cadastro-Estoque'!A:G,1,FALSE)),"",VLOOKUP(A1978,'Cadastro-Estoque'!A:G,3,FALSE))</f>
        <v/>
      </c>
      <c r="I1978" s="209" t="str">
        <f>IF(A1978="","",INDEX(Boletim!F1987:F2096,IFERROR(MATCH(Saidas!A1978,'Cadastro-Estoque'!A1986:A2095,0)," ")))</f>
        <v/>
      </c>
    </row>
    <row r="1979" spans="5:9" ht="18.75" customHeight="1" x14ac:dyDescent="0.25">
      <c r="E1979" s="2" t="str">
        <f t="shared" si="33"/>
        <v/>
      </c>
      <c r="F1979" s="2" t="str">
        <f>IF(ISBLANK(A1979),"",IF(ISERROR(VLOOKUP(A1979,'Cadastro-Estoque'!A:G,1,FALSE)),"Produto não cadastrado",VLOOKUP(A1979,'Cadastro-Estoque'!A:G,4,FALSE)))</f>
        <v/>
      </c>
      <c r="G1979" s="2" t="str">
        <f>IF(ISBLANK(A1979),"",IF(ISERROR(VLOOKUP(A1979,'Cadastro-Estoque'!A:G,1,FALSE)),"Produto não cadastrado",VLOOKUP(A1979,'Cadastro-Estoque'!A:G,2,FALSE)))</f>
        <v/>
      </c>
      <c r="H1979" s="2" t="str">
        <f>IF(ISERROR(VLOOKUP(A1979,'Cadastro-Estoque'!A:G,1,FALSE)),"",VLOOKUP(A1979,'Cadastro-Estoque'!A:G,3,FALSE))</f>
        <v/>
      </c>
      <c r="I1979" s="209" t="str">
        <f>IF(A1979="","",INDEX(Boletim!F1988:F2097,IFERROR(MATCH(Saidas!A1979,'Cadastro-Estoque'!A1987:A2096,0)," ")))</f>
        <v/>
      </c>
    </row>
    <row r="1980" spans="5:9" ht="18.75" customHeight="1" x14ac:dyDescent="0.25">
      <c r="E1980" s="2" t="str">
        <f t="shared" si="33"/>
        <v/>
      </c>
      <c r="F1980" s="2" t="str">
        <f>IF(ISBLANK(A1980),"",IF(ISERROR(VLOOKUP(A1980,'Cadastro-Estoque'!A:G,1,FALSE)),"Produto não cadastrado",VLOOKUP(A1980,'Cadastro-Estoque'!A:G,4,FALSE)))</f>
        <v/>
      </c>
      <c r="G1980" s="2" t="str">
        <f>IF(ISBLANK(A1980),"",IF(ISERROR(VLOOKUP(A1980,'Cadastro-Estoque'!A:G,1,FALSE)),"Produto não cadastrado",VLOOKUP(A1980,'Cadastro-Estoque'!A:G,2,FALSE)))</f>
        <v/>
      </c>
      <c r="H1980" s="2" t="str">
        <f>IF(ISERROR(VLOOKUP(A1980,'Cadastro-Estoque'!A:G,1,FALSE)),"",VLOOKUP(A1980,'Cadastro-Estoque'!A:G,3,FALSE))</f>
        <v/>
      </c>
      <c r="I1980" s="209" t="str">
        <f>IF(A1980="","",INDEX(Boletim!F1989:F2098,IFERROR(MATCH(Saidas!A1980,'Cadastro-Estoque'!A1988:A2097,0)," ")))</f>
        <v/>
      </c>
    </row>
    <row r="1981" spans="5:9" ht="18.75" customHeight="1" x14ac:dyDescent="0.25">
      <c r="E1981" s="2" t="str">
        <f t="shared" si="33"/>
        <v/>
      </c>
      <c r="F1981" s="2" t="str">
        <f>IF(ISBLANK(A1981),"",IF(ISERROR(VLOOKUP(A1981,'Cadastro-Estoque'!A:G,1,FALSE)),"Produto não cadastrado",VLOOKUP(A1981,'Cadastro-Estoque'!A:G,4,FALSE)))</f>
        <v/>
      </c>
      <c r="G1981" s="2" t="str">
        <f>IF(ISBLANK(A1981),"",IF(ISERROR(VLOOKUP(A1981,'Cadastro-Estoque'!A:G,1,FALSE)),"Produto não cadastrado",VLOOKUP(A1981,'Cadastro-Estoque'!A:G,2,FALSE)))</f>
        <v/>
      </c>
      <c r="H1981" s="2" t="str">
        <f>IF(ISERROR(VLOOKUP(A1981,'Cadastro-Estoque'!A:G,1,FALSE)),"",VLOOKUP(A1981,'Cadastro-Estoque'!A:G,3,FALSE))</f>
        <v/>
      </c>
      <c r="I1981" s="209" t="str">
        <f>IF(A1981="","",INDEX(Boletim!F1990:F2099,IFERROR(MATCH(Saidas!A1981,'Cadastro-Estoque'!A1989:A2098,0)," ")))</f>
        <v/>
      </c>
    </row>
    <row r="1982" spans="5:9" ht="18.75" customHeight="1" x14ac:dyDescent="0.25">
      <c r="E1982" s="2" t="str">
        <f t="shared" si="33"/>
        <v/>
      </c>
      <c r="F1982" s="2" t="str">
        <f>IF(ISBLANK(A1982),"",IF(ISERROR(VLOOKUP(A1982,'Cadastro-Estoque'!A:G,1,FALSE)),"Produto não cadastrado",VLOOKUP(A1982,'Cadastro-Estoque'!A:G,4,FALSE)))</f>
        <v/>
      </c>
      <c r="G1982" s="2" t="str">
        <f>IF(ISBLANK(A1982),"",IF(ISERROR(VLOOKUP(A1982,'Cadastro-Estoque'!A:G,1,FALSE)),"Produto não cadastrado",VLOOKUP(A1982,'Cadastro-Estoque'!A:G,2,FALSE)))</f>
        <v/>
      </c>
      <c r="H1982" s="2" t="str">
        <f>IF(ISERROR(VLOOKUP(A1982,'Cadastro-Estoque'!A:G,1,FALSE)),"",VLOOKUP(A1982,'Cadastro-Estoque'!A:G,3,FALSE))</f>
        <v/>
      </c>
      <c r="I1982" s="209" t="str">
        <f>IF(A1982="","",INDEX(Boletim!F1991:F2100,IFERROR(MATCH(Saidas!A1982,'Cadastro-Estoque'!A1990:A2099,0)," ")))</f>
        <v/>
      </c>
    </row>
    <row r="1983" spans="5:9" ht="18.75" customHeight="1" x14ac:dyDescent="0.25">
      <c r="E1983" s="2" t="str">
        <f t="shared" si="33"/>
        <v/>
      </c>
      <c r="F1983" s="2" t="str">
        <f>IF(ISBLANK(A1983),"",IF(ISERROR(VLOOKUP(A1983,'Cadastro-Estoque'!A:G,1,FALSE)),"Produto não cadastrado",VLOOKUP(A1983,'Cadastro-Estoque'!A:G,4,FALSE)))</f>
        <v/>
      </c>
      <c r="G1983" s="2" t="str">
        <f>IF(ISBLANK(A1983),"",IF(ISERROR(VLOOKUP(A1983,'Cadastro-Estoque'!A:G,1,FALSE)),"Produto não cadastrado",VLOOKUP(A1983,'Cadastro-Estoque'!A:G,2,FALSE)))</f>
        <v/>
      </c>
      <c r="H1983" s="2" t="str">
        <f>IF(ISERROR(VLOOKUP(A1983,'Cadastro-Estoque'!A:G,1,FALSE)),"",VLOOKUP(A1983,'Cadastro-Estoque'!A:G,3,FALSE))</f>
        <v/>
      </c>
      <c r="I1983" s="209" t="str">
        <f>IF(A1983="","",INDEX(Boletim!F1992:F2101,IFERROR(MATCH(Saidas!A1983,'Cadastro-Estoque'!A1991:A2100,0)," ")))</f>
        <v/>
      </c>
    </row>
    <row r="1984" spans="5:9" ht="18.75" customHeight="1" x14ac:dyDescent="0.25">
      <c r="E1984" s="2" t="str">
        <f t="shared" si="33"/>
        <v/>
      </c>
      <c r="F1984" s="2" t="str">
        <f>IF(ISBLANK(A1984),"",IF(ISERROR(VLOOKUP(A1984,'Cadastro-Estoque'!A:G,1,FALSE)),"Produto não cadastrado",VLOOKUP(A1984,'Cadastro-Estoque'!A:G,4,FALSE)))</f>
        <v/>
      </c>
      <c r="G1984" s="2" t="str">
        <f>IF(ISBLANK(A1984),"",IF(ISERROR(VLOOKUP(A1984,'Cadastro-Estoque'!A:G,1,FALSE)),"Produto não cadastrado",VLOOKUP(A1984,'Cadastro-Estoque'!A:G,2,FALSE)))</f>
        <v/>
      </c>
      <c r="H1984" s="2" t="str">
        <f>IF(ISERROR(VLOOKUP(A1984,'Cadastro-Estoque'!A:G,1,FALSE)),"",VLOOKUP(A1984,'Cadastro-Estoque'!A:G,3,FALSE))</f>
        <v/>
      </c>
      <c r="I1984" s="209" t="str">
        <f>IF(A1984="","",INDEX(Boletim!F1993:F2102,IFERROR(MATCH(Saidas!A1984,'Cadastro-Estoque'!A1992:A2101,0)," ")))</f>
        <v/>
      </c>
    </row>
    <row r="1985" spans="5:9" ht="18.75" customHeight="1" x14ac:dyDescent="0.25">
      <c r="E1985" s="2" t="str">
        <f t="shared" si="33"/>
        <v/>
      </c>
      <c r="F1985" s="2" t="str">
        <f>IF(ISBLANK(A1985),"",IF(ISERROR(VLOOKUP(A1985,'Cadastro-Estoque'!A:G,1,FALSE)),"Produto não cadastrado",VLOOKUP(A1985,'Cadastro-Estoque'!A:G,4,FALSE)))</f>
        <v/>
      </c>
      <c r="G1985" s="2" t="str">
        <f>IF(ISBLANK(A1985),"",IF(ISERROR(VLOOKUP(A1985,'Cadastro-Estoque'!A:G,1,FALSE)),"Produto não cadastrado",VLOOKUP(A1985,'Cadastro-Estoque'!A:G,2,FALSE)))</f>
        <v/>
      </c>
      <c r="H1985" s="2" t="str">
        <f>IF(ISERROR(VLOOKUP(A1985,'Cadastro-Estoque'!A:G,1,FALSE)),"",VLOOKUP(A1985,'Cadastro-Estoque'!A:G,3,FALSE))</f>
        <v/>
      </c>
      <c r="I1985" s="209" t="str">
        <f>IF(A1985="","",INDEX(Boletim!F1994:F2103,IFERROR(MATCH(Saidas!A1985,'Cadastro-Estoque'!A1993:A2102,0)," ")))</f>
        <v/>
      </c>
    </row>
    <row r="1986" spans="5:9" ht="18.75" customHeight="1" x14ac:dyDescent="0.25">
      <c r="E1986" s="2" t="str">
        <f t="shared" si="33"/>
        <v/>
      </c>
      <c r="F1986" s="2" t="str">
        <f>IF(ISBLANK(A1986),"",IF(ISERROR(VLOOKUP(A1986,'Cadastro-Estoque'!A:G,1,FALSE)),"Produto não cadastrado",VLOOKUP(A1986,'Cadastro-Estoque'!A:G,4,FALSE)))</f>
        <v/>
      </c>
      <c r="G1986" s="2" t="str">
        <f>IF(ISBLANK(A1986),"",IF(ISERROR(VLOOKUP(A1986,'Cadastro-Estoque'!A:G,1,FALSE)),"Produto não cadastrado",VLOOKUP(A1986,'Cadastro-Estoque'!A:G,2,FALSE)))</f>
        <v/>
      </c>
      <c r="H1986" s="2" t="str">
        <f>IF(ISERROR(VLOOKUP(A1986,'Cadastro-Estoque'!A:G,1,FALSE)),"",VLOOKUP(A1986,'Cadastro-Estoque'!A:G,3,FALSE))</f>
        <v/>
      </c>
      <c r="I1986" s="209" t="str">
        <f>IF(A1986="","",INDEX(Boletim!F1995:F2104,IFERROR(MATCH(Saidas!A1986,'Cadastro-Estoque'!A1994:A2103,0)," ")))</f>
        <v/>
      </c>
    </row>
    <row r="1987" spans="5:9" ht="18.75" customHeight="1" x14ac:dyDescent="0.25">
      <c r="E1987" s="2" t="str">
        <f t="shared" si="33"/>
        <v/>
      </c>
      <c r="F1987" s="2" t="str">
        <f>IF(ISBLANK(A1987),"",IF(ISERROR(VLOOKUP(A1987,'Cadastro-Estoque'!A:G,1,FALSE)),"Produto não cadastrado",VLOOKUP(A1987,'Cadastro-Estoque'!A:G,4,FALSE)))</f>
        <v/>
      </c>
      <c r="G1987" s="2" t="str">
        <f>IF(ISBLANK(A1987),"",IF(ISERROR(VLOOKUP(A1987,'Cadastro-Estoque'!A:G,1,FALSE)),"Produto não cadastrado",VLOOKUP(A1987,'Cadastro-Estoque'!A:G,2,FALSE)))</f>
        <v/>
      </c>
      <c r="H1987" s="2" t="str">
        <f>IF(ISERROR(VLOOKUP(A1987,'Cadastro-Estoque'!A:G,1,FALSE)),"",VLOOKUP(A1987,'Cadastro-Estoque'!A:G,3,FALSE))</f>
        <v/>
      </c>
      <c r="I1987" s="209" t="str">
        <f>IF(A1987="","",INDEX(Boletim!F1996:F2105,IFERROR(MATCH(Saidas!A1987,'Cadastro-Estoque'!A1995:A2104,0)," ")))</f>
        <v/>
      </c>
    </row>
    <row r="1988" spans="5:9" ht="18.75" customHeight="1" x14ac:dyDescent="0.25">
      <c r="E1988" s="2" t="str">
        <f t="shared" ref="E1988:E2051" si="34">IF(ISBLANK(A1988),"",C1988*D1988)</f>
        <v/>
      </c>
      <c r="F1988" s="2" t="str">
        <f>IF(ISBLANK(A1988),"",IF(ISERROR(VLOOKUP(A1988,'Cadastro-Estoque'!A:G,1,FALSE)),"Produto não cadastrado",VLOOKUP(A1988,'Cadastro-Estoque'!A:G,4,FALSE)))</f>
        <v/>
      </c>
      <c r="G1988" s="2" t="str">
        <f>IF(ISBLANK(A1988),"",IF(ISERROR(VLOOKUP(A1988,'Cadastro-Estoque'!A:G,1,FALSE)),"Produto não cadastrado",VLOOKUP(A1988,'Cadastro-Estoque'!A:G,2,FALSE)))</f>
        <v/>
      </c>
      <c r="H1988" s="2" t="str">
        <f>IF(ISERROR(VLOOKUP(A1988,'Cadastro-Estoque'!A:G,1,FALSE)),"",VLOOKUP(A1988,'Cadastro-Estoque'!A:G,3,FALSE))</f>
        <v/>
      </c>
      <c r="I1988" s="209" t="str">
        <f>IF(A1988="","",INDEX(Boletim!F1997:F2106,IFERROR(MATCH(Saidas!A1988,'Cadastro-Estoque'!A1996:A2105,0)," ")))</f>
        <v/>
      </c>
    </row>
    <row r="1989" spans="5:9" ht="18.75" customHeight="1" x14ac:dyDescent="0.25">
      <c r="E1989" s="2" t="str">
        <f t="shared" si="34"/>
        <v/>
      </c>
      <c r="F1989" s="2" t="str">
        <f>IF(ISBLANK(A1989),"",IF(ISERROR(VLOOKUP(A1989,'Cadastro-Estoque'!A:G,1,FALSE)),"Produto não cadastrado",VLOOKUP(A1989,'Cadastro-Estoque'!A:G,4,FALSE)))</f>
        <v/>
      </c>
      <c r="G1989" s="2" t="str">
        <f>IF(ISBLANK(A1989),"",IF(ISERROR(VLOOKUP(A1989,'Cadastro-Estoque'!A:G,1,FALSE)),"Produto não cadastrado",VLOOKUP(A1989,'Cadastro-Estoque'!A:G,2,FALSE)))</f>
        <v/>
      </c>
      <c r="H1989" s="2" t="str">
        <f>IF(ISERROR(VLOOKUP(A1989,'Cadastro-Estoque'!A:G,1,FALSE)),"",VLOOKUP(A1989,'Cadastro-Estoque'!A:G,3,FALSE))</f>
        <v/>
      </c>
      <c r="I1989" s="209" t="str">
        <f>IF(A1989="","",INDEX(Boletim!F1998:F2107,IFERROR(MATCH(Saidas!A1989,'Cadastro-Estoque'!A1997:A2106,0)," ")))</f>
        <v/>
      </c>
    </row>
    <row r="1990" spans="5:9" ht="18.75" customHeight="1" x14ac:dyDescent="0.25">
      <c r="E1990" s="2" t="str">
        <f t="shared" si="34"/>
        <v/>
      </c>
      <c r="F1990" s="2" t="str">
        <f>IF(ISBLANK(A1990),"",IF(ISERROR(VLOOKUP(A1990,'Cadastro-Estoque'!A:G,1,FALSE)),"Produto não cadastrado",VLOOKUP(A1990,'Cadastro-Estoque'!A:G,4,FALSE)))</f>
        <v/>
      </c>
      <c r="G1990" s="2" t="str">
        <f>IF(ISBLANK(A1990),"",IF(ISERROR(VLOOKUP(A1990,'Cadastro-Estoque'!A:G,1,FALSE)),"Produto não cadastrado",VLOOKUP(A1990,'Cadastro-Estoque'!A:G,2,FALSE)))</f>
        <v/>
      </c>
      <c r="H1990" s="2" t="str">
        <f>IF(ISERROR(VLOOKUP(A1990,'Cadastro-Estoque'!A:G,1,FALSE)),"",VLOOKUP(A1990,'Cadastro-Estoque'!A:G,3,FALSE))</f>
        <v/>
      </c>
      <c r="I1990" s="209" t="str">
        <f>IF(A1990="","",INDEX(Boletim!F1999:F2108,IFERROR(MATCH(Saidas!A1990,'Cadastro-Estoque'!A1998:A2107,0)," ")))</f>
        <v/>
      </c>
    </row>
    <row r="1991" spans="5:9" ht="18.75" customHeight="1" x14ac:dyDescent="0.25">
      <c r="E1991" s="2" t="str">
        <f t="shared" si="34"/>
        <v/>
      </c>
      <c r="F1991" s="2" t="str">
        <f>IF(ISBLANK(A1991),"",IF(ISERROR(VLOOKUP(A1991,'Cadastro-Estoque'!A:G,1,FALSE)),"Produto não cadastrado",VLOOKUP(A1991,'Cadastro-Estoque'!A:G,4,FALSE)))</f>
        <v/>
      </c>
      <c r="G1991" s="2" t="str">
        <f>IF(ISBLANK(A1991),"",IF(ISERROR(VLOOKUP(A1991,'Cadastro-Estoque'!A:G,1,FALSE)),"Produto não cadastrado",VLOOKUP(A1991,'Cadastro-Estoque'!A:G,2,FALSE)))</f>
        <v/>
      </c>
      <c r="H1991" s="2" t="str">
        <f>IF(ISERROR(VLOOKUP(A1991,'Cadastro-Estoque'!A:G,1,FALSE)),"",VLOOKUP(A1991,'Cadastro-Estoque'!A:G,3,FALSE))</f>
        <v/>
      </c>
      <c r="I1991" s="209" t="str">
        <f>IF(A1991="","",INDEX(Boletim!F2000:F2109,IFERROR(MATCH(Saidas!A1991,'Cadastro-Estoque'!A1999:A2108,0)," ")))</f>
        <v/>
      </c>
    </row>
    <row r="1992" spans="5:9" ht="18.75" customHeight="1" x14ac:dyDescent="0.25">
      <c r="E1992" s="2" t="str">
        <f t="shared" si="34"/>
        <v/>
      </c>
      <c r="F1992" s="2" t="str">
        <f>IF(ISBLANK(A1992),"",IF(ISERROR(VLOOKUP(A1992,'Cadastro-Estoque'!A:G,1,FALSE)),"Produto não cadastrado",VLOOKUP(A1992,'Cadastro-Estoque'!A:G,4,FALSE)))</f>
        <v/>
      </c>
      <c r="G1992" s="2" t="str">
        <f>IF(ISBLANK(A1992),"",IF(ISERROR(VLOOKUP(A1992,'Cadastro-Estoque'!A:G,1,FALSE)),"Produto não cadastrado",VLOOKUP(A1992,'Cadastro-Estoque'!A:G,2,FALSE)))</f>
        <v/>
      </c>
      <c r="H1992" s="2" t="str">
        <f>IF(ISERROR(VLOOKUP(A1992,'Cadastro-Estoque'!A:G,1,FALSE)),"",VLOOKUP(A1992,'Cadastro-Estoque'!A:G,3,FALSE))</f>
        <v/>
      </c>
      <c r="I1992" s="209" t="str">
        <f>IF(A1992="","",INDEX(Boletim!F2001:F2110,IFERROR(MATCH(Saidas!A1992,'Cadastro-Estoque'!A2000:A2109,0)," ")))</f>
        <v/>
      </c>
    </row>
    <row r="1993" spans="5:9" ht="18.75" customHeight="1" x14ac:dyDescent="0.25">
      <c r="E1993" s="2" t="str">
        <f t="shared" si="34"/>
        <v/>
      </c>
      <c r="F1993" s="2" t="str">
        <f>IF(ISBLANK(A1993),"",IF(ISERROR(VLOOKUP(A1993,'Cadastro-Estoque'!A:G,1,FALSE)),"Produto não cadastrado",VLOOKUP(A1993,'Cadastro-Estoque'!A:G,4,FALSE)))</f>
        <v/>
      </c>
      <c r="G1993" s="2" t="str">
        <f>IF(ISBLANK(A1993),"",IF(ISERROR(VLOOKUP(A1993,'Cadastro-Estoque'!A:G,1,FALSE)),"Produto não cadastrado",VLOOKUP(A1993,'Cadastro-Estoque'!A:G,2,FALSE)))</f>
        <v/>
      </c>
      <c r="H1993" s="2" t="str">
        <f>IF(ISERROR(VLOOKUP(A1993,'Cadastro-Estoque'!A:G,1,FALSE)),"",VLOOKUP(A1993,'Cadastro-Estoque'!A:G,3,FALSE))</f>
        <v/>
      </c>
      <c r="I1993" s="209" t="str">
        <f>IF(A1993="","",INDEX(Boletim!F2002:F2111,IFERROR(MATCH(Saidas!A1993,'Cadastro-Estoque'!A2001:A2110,0)," ")))</f>
        <v/>
      </c>
    </row>
    <row r="1994" spans="5:9" ht="18.75" customHeight="1" x14ac:dyDescent="0.25">
      <c r="E1994" s="2" t="str">
        <f t="shared" si="34"/>
        <v/>
      </c>
      <c r="F1994" s="2" t="str">
        <f>IF(ISBLANK(A1994),"",IF(ISERROR(VLOOKUP(A1994,'Cadastro-Estoque'!A:G,1,FALSE)),"Produto não cadastrado",VLOOKUP(A1994,'Cadastro-Estoque'!A:G,4,FALSE)))</f>
        <v/>
      </c>
      <c r="G1994" s="2" t="str">
        <f>IF(ISBLANK(A1994),"",IF(ISERROR(VLOOKUP(A1994,'Cadastro-Estoque'!A:G,1,FALSE)),"Produto não cadastrado",VLOOKUP(A1994,'Cadastro-Estoque'!A:G,2,FALSE)))</f>
        <v/>
      </c>
      <c r="H1994" s="2" t="str">
        <f>IF(ISERROR(VLOOKUP(A1994,'Cadastro-Estoque'!A:G,1,FALSE)),"",VLOOKUP(A1994,'Cadastro-Estoque'!A:G,3,FALSE))</f>
        <v/>
      </c>
      <c r="I1994" s="209" t="str">
        <f>IF(A1994="","",INDEX(Boletim!F2003:F2112,IFERROR(MATCH(Saidas!A1994,'Cadastro-Estoque'!A2002:A2111,0)," ")))</f>
        <v/>
      </c>
    </row>
    <row r="1995" spans="5:9" ht="18.75" customHeight="1" x14ac:dyDescent="0.25">
      <c r="E1995" s="2" t="str">
        <f t="shared" si="34"/>
        <v/>
      </c>
      <c r="F1995" s="2" t="str">
        <f>IF(ISBLANK(A1995),"",IF(ISERROR(VLOOKUP(A1995,'Cadastro-Estoque'!A:G,1,FALSE)),"Produto não cadastrado",VLOOKUP(A1995,'Cadastro-Estoque'!A:G,4,FALSE)))</f>
        <v/>
      </c>
      <c r="G1995" s="2" t="str">
        <f>IF(ISBLANK(A1995),"",IF(ISERROR(VLOOKUP(A1995,'Cadastro-Estoque'!A:G,1,FALSE)),"Produto não cadastrado",VLOOKUP(A1995,'Cadastro-Estoque'!A:G,2,FALSE)))</f>
        <v/>
      </c>
      <c r="H1995" s="2" t="str">
        <f>IF(ISERROR(VLOOKUP(A1995,'Cadastro-Estoque'!A:G,1,FALSE)),"",VLOOKUP(A1995,'Cadastro-Estoque'!A:G,3,FALSE))</f>
        <v/>
      </c>
      <c r="I1995" s="209" t="str">
        <f>IF(A1995="","",INDEX(Boletim!F2004:F2113,IFERROR(MATCH(Saidas!A1995,'Cadastro-Estoque'!A2003:A2112,0)," ")))</f>
        <v/>
      </c>
    </row>
    <row r="1996" spans="5:9" ht="18.75" customHeight="1" x14ac:dyDescent="0.25">
      <c r="E1996" s="2" t="str">
        <f t="shared" si="34"/>
        <v/>
      </c>
      <c r="F1996" s="2" t="str">
        <f>IF(ISBLANK(A1996),"",IF(ISERROR(VLOOKUP(A1996,'Cadastro-Estoque'!A:G,1,FALSE)),"Produto não cadastrado",VLOOKUP(A1996,'Cadastro-Estoque'!A:G,4,FALSE)))</f>
        <v/>
      </c>
      <c r="G1996" s="2" t="str">
        <f>IF(ISBLANK(A1996),"",IF(ISERROR(VLOOKUP(A1996,'Cadastro-Estoque'!A:G,1,FALSE)),"Produto não cadastrado",VLOOKUP(A1996,'Cadastro-Estoque'!A:G,2,FALSE)))</f>
        <v/>
      </c>
      <c r="H1996" s="2" t="str">
        <f>IF(ISERROR(VLOOKUP(A1996,'Cadastro-Estoque'!A:G,1,FALSE)),"",VLOOKUP(A1996,'Cadastro-Estoque'!A:G,3,FALSE))</f>
        <v/>
      </c>
      <c r="I1996" s="209" t="str">
        <f>IF(A1996="","",INDEX(Boletim!F2005:F2114,IFERROR(MATCH(Saidas!A1996,'Cadastro-Estoque'!A2004:A2113,0)," ")))</f>
        <v/>
      </c>
    </row>
    <row r="1997" spans="5:9" ht="18.75" customHeight="1" x14ac:dyDescent="0.25">
      <c r="E1997" s="2" t="str">
        <f t="shared" si="34"/>
        <v/>
      </c>
      <c r="F1997" s="2" t="str">
        <f>IF(ISBLANK(A1997),"",IF(ISERROR(VLOOKUP(A1997,'Cadastro-Estoque'!A:G,1,FALSE)),"Produto não cadastrado",VLOOKUP(A1997,'Cadastro-Estoque'!A:G,4,FALSE)))</f>
        <v/>
      </c>
      <c r="G1997" s="2" t="str">
        <f>IF(ISBLANK(A1997),"",IF(ISERROR(VLOOKUP(A1997,'Cadastro-Estoque'!A:G,1,FALSE)),"Produto não cadastrado",VLOOKUP(A1997,'Cadastro-Estoque'!A:G,2,FALSE)))</f>
        <v/>
      </c>
      <c r="H1997" s="2" t="str">
        <f>IF(ISERROR(VLOOKUP(A1997,'Cadastro-Estoque'!A:G,1,FALSE)),"",VLOOKUP(A1997,'Cadastro-Estoque'!A:G,3,FALSE))</f>
        <v/>
      </c>
      <c r="I1997" s="209" t="str">
        <f>IF(A1997="","",INDEX(Boletim!F2006:F2115,IFERROR(MATCH(Saidas!A1997,'Cadastro-Estoque'!A2005:A2114,0)," ")))</f>
        <v/>
      </c>
    </row>
    <row r="1998" spans="5:9" ht="18.75" customHeight="1" x14ac:dyDescent="0.25">
      <c r="E1998" s="2" t="str">
        <f t="shared" si="34"/>
        <v/>
      </c>
      <c r="F1998" s="2" t="str">
        <f>IF(ISBLANK(A1998),"",IF(ISERROR(VLOOKUP(A1998,'Cadastro-Estoque'!A:G,1,FALSE)),"Produto não cadastrado",VLOOKUP(A1998,'Cadastro-Estoque'!A:G,4,FALSE)))</f>
        <v/>
      </c>
      <c r="G1998" s="2" t="str">
        <f>IF(ISBLANK(A1998),"",IF(ISERROR(VLOOKUP(A1998,'Cadastro-Estoque'!A:G,1,FALSE)),"Produto não cadastrado",VLOOKUP(A1998,'Cadastro-Estoque'!A:G,2,FALSE)))</f>
        <v/>
      </c>
      <c r="H1998" s="2" t="str">
        <f>IF(ISERROR(VLOOKUP(A1998,'Cadastro-Estoque'!A:G,1,FALSE)),"",VLOOKUP(A1998,'Cadastro-Estoque'!A:G,3,FALSE))</f>
        <v/>
      </c>
      <c r="I1998" s="209" t="str">
        <f>IF(A1998="","",INDEX(Boletim!F2007:F2116,IFERROR(MATCH(Saidas!A1998,'Cadastro-Estoque'!A2006:A2115,0)," ")))</f>
        <v/>
      </c>
    </row>
    <row r="1999" spans="5:9" ht="18.75" customHeight="1" x14ac:dyDescent="0.25">
      <c r="E1999" s="2" t="str">
        <f t="shared" si="34"/>
        <v/>
      </c>
      <c r="F1999" s="2" t="str">
        <f>IF(ISBLANK(A1999),"",IF(ISERROR(VLOOKUP(A1999,'Cadastro-Estoque'!A:G,1,FALSE)),"Produto não cadastrado",VLOOKUP(A1999,'Cadastro-Estoque'!A:G,4,FALSE)))</f>
        <v/>
      </c>
      <c r="G1999" s="2" t="str">
        <f>IF(ISBLANK(A1999),"",IF(ISERROR(VLOOKUP(A1999,'Cadastro-Estoque'!A:G,1,FALSE)),"Produto não cadastrado",VLOOKUP(A1999,'Cadastro-Estoque'!A:G,2,FALSE)))</f>
        <v/>
      </c>
      <c r="H1999" s="2" t="str">
        <f>IF(ISERROR(VLOOKUP(A1999,'Cadastro-Estoque'!A:G,1,FALSE)),"",VLOOKUP(A1999,'Cadastro-Estoque'!A:G,3,FALSE))</f>
        <v/>
      </c>
      <c r="I1999" s="209" t="str">
        <f>IF(A1999="","",INDEX(Boletim!F2008:F2117,IFERROR(MATCH(Saidas!A1999,'Cadastro-Estoque'!A2007:A2116,0)," ")))</f>
        <v/>
      </c>
    </row>
    <row r="2000" spans="5:9" ht="18.75" customHeight="1" x14ac:dyDescent="0.25">
      <c r="E2000" s="2" t="str">
        <f t="shared" si="34"/>
        <v/>
      </c>
      <c r="F2000" s="2" t="str">
        <f>IF(ISBLANK(A2000),"",IF(ISERROR(VLOOKUP(A2000,'Cadastro-Estoque'!A:G,1,FALSE)),"Produto não cadastrado",VLOOKUP(A2000,'Cadastro-Estoque'!A:G,4,FALSE)))</f>
        <v/>
      </c>
      <c r="G2000" s="2" t="str">
        <f>IF(ISBLANK(A2000),"",IF(ISERROR(VLOOKUP(A2000,'Cadastro-Estoque'!A:G,1,FALSE)),"Produto não cadastrado",VLOOKUP(A2000,'Cadastro-Estoque'!A:G,2,FALSE)))</f>
        <v/>
      </c>
      <c r="H2000" s="2" t="str">
        <f>IF(ISERROR(VLOOKUP(A2000,'Cadastro-Estoque'!A:G,1,FALSE)),"",VLOOKUP(A2000,'Cadastro-Estoque'!A:G,3,FALSE))</f>
        <v/>
      </c>
      <c r="I2000" s="209" t="str">
        <f>IF(A2000="","",INDEX(Boletim!F2009:F2118,IFERROR(MATCH(Saidas!A2000,'Cadastro-Estoque'!A2008:A2117,0)," ")))</f>
        <v/>
      </c>
    </row>
    <row r="2001" spans="5:9" ht="18.75" customHeight="1" x14ac:dyDescent="0.25">
      <c r="E2001" s="2" t="str">
        <f t="shared" si="34"/>
        <v/>
      </c>
      <c r="F2001" s="2" t="str">
        <f>IF(ISBLANK(A2001),"",IF(ISERROR(VLOOKUP(A2001,'Cadastro-Estoque'!A:G,1,FALSE)),"Produto não cadastrado",VLOOKUP(A2001,'Cadastro-Estoque'!A:G,4,FALSE)))</f>
        <v/>
      </c>
      <c r="G2001" s="2" t="str">
        <f>IF(ISBLANK(A2001),"",IF(ISERROR(VLOOKUP(A2001,'Cadastro-Estoque'!A:G,1,FALSE)),"Produto não cadastrado",VLOOKUP(A2001,'Cadastro-Estoque'!A:G,2,FALSE)))</f>
        <v/>
      </c>
      <c r="H2001" s="2" t="str">
        <f>IF(ISERROR(VLOOKUP(A2001,'Cadastro-Estoque'!A:G,1,FALSE)),"",VLOOKUP(A2001,'Cadastro-Estoque'!A:G,3,FALSE))</f>
        <v/>
      </c>
      <c r="I2001" s="209" t="str">
        <f>IF(A2001="","",INDEX(Boletim!F2010:F2119,IFERROR(MATCH(Saidas!A2001,'Cadastro-Estoque'!A2009:A2118,0)," ")))</f>
        <v/>
      </c>
    </row>
    <row r="2002" spans="5:9" ht="18.75" customHeight="1" x14ac:dyDescent="0.25">
      <c r="E2002" s="2" t="str">
        <f t="shared" si="34"/>
        <v/>
      </c>
      <c r="F2002" s="2" t="str">
        <f>IF(ISBLANK(A2002),"",IF(ISERROR(VLOOKUP(A2002,'Cadastro-Estoque'!A:G,1,FALSE)),"Produto não cadastrado",VLOOKUP(A2002,'Cadastro-Estoque'!A:G,4,FALSE)))</f>
        <v/>
      </c>
      <c r="G2002" s="2" t="str">
        <f>IF(ISBLANK(A2002),"",IF(ISERROR(VLOOKUP(A2002,'Cadastro-Estoque'!A:G,1,FALSE)),"Produto não cadastrado",VLOOKUP(A2002,'Cadastro-Estoque'!A:G,2,FALSE)))</f>
        <v/>
      </c>
      <c r="H2002" s="2" t="str">
        <f>IF(ISERROR(VLOOKUP(A2002,'Cadastro-Estoque'!A:G,1,FALSE)),"",VLOOKUP(A2002,'Cadastro-Estoque'!A:G,3,FALSE))</f>
        <v/>
      </c>
      <c r="I2002" s="209" t="str">
        <f>IF(A2002="","",INDEX(Boletim!F2011:F2120,IFERROR(MATCH(Saidas!A2002,'Cadastro-Estoque'!A2010:A2119,0)," ")))</f>
        <v/>
      </c>
    </row>
    <row r="2003" spans="5:9" ht="18.75" customHeight="1" x14ac:dyDescent="0.25">
      <c r="E2003" s="2" t="str">
        <f t="shared" si="34"/>
        <v/>
      </c>
      <c r="F2003" s="2" t="str">
        <f>IF(ISBLANK(A2003),"",IF(ISERROR(VLOOKUP(A2003,'Cadastro-Estoque'!A:G,1,FALSE)),"Produto não cadastrado",VLOOKUP(A2003,'Cadastro-Estoque'!A:G,4,FALSE)))</f>
        <v/>
      </c>
      <c r="G2003" s="2" t="str">
        <f>IF(ISBLANK(A2003),"",IF(ISERROR(VLOOKUP(A2003,'Cadastro-Estoque'!A:G,1,FALSE)),"Produto não cadastrado",VLOOKUP(A2003,'Cadastro-Estoque'!A:G,2,FALSE)))</f>
        <v/>
      </c>
      <c r="H2003" s="2" t="str">
        <f>IF(ISERROR(VLOOKUP(A2003,'Cadastro-Estoque'!A:G,1,FALSE)),"",VLOOKUP(A2003,'Cadastro-Estoque'!A:G,3,FALSE))</f>
        <v/>
      </c>
      <c r="I2003" s="209" t="str">
        <f>IF(A2003="","",INDEX(Boletim!F2012:F2121,IFERROR(MATCH(Saidas!A2003,'Cadastro-Estoque'!A2011:A2120,0)," ")))</f>
        <v/>
      </c>
    </row>
    <row r="2004" spans="5:9" ht="18.75" customHeight="1" x14ac:dyDescent="0.25">
      <c r="E2004" s="2" t="str">
        <f t="shared" si="34"/>
        <v/>
      </c>
      <c r="F2004" s="2" t="str">
        <f>IF(ISBLANK(A2004),"",IF(ISERROR(VLOOKUP(A2004,'Cadastro-Estoque'!A:G,1,FALSE)),"Produto não cadastrado",VLOOKUP(A2004,'Cadastro-Estoque'!A:G,4,FALSE)))</f>
        <v/>
      </c>
      <c r="G2004" s="2" t="str">
        <f>IF(ISBLANK(A2004),"",IF(ISERROR(VLOOKUP(A2004,'Cadastro-Estoque'!A:G,1,FALSE)),"Produto não cadastrado",VLOOKUP(A2004,'Cadastro-Estoque'!A:G,2,FALSE)))</f>
        <v/>
      </c>
      <c r="H2004" s="2" t="str">
        <f>IF(ISERROR(VLOOKUP(A2004,'Cadastro-Estoque'!A:G,1,FALSE)),"",VLOOKUP(A2004,'Cadastro-Estoque'!A:G,3,FALSE))</f>
        <v/>
      </c>
      <c r="I2004" s="209" t="str">
        <f>IF(A2004="","",INDEX(Boletim!F2013:F2122,IFERROR(MATCH(Saidas!A2004,'Cadastro-Estoque'!A2012:A2121,0)," ")))</f>
        <v/>
      </c>
    </row>
    <row r="2005" spans="5:9" ht="18.75" customHeight="1" x14ac:dyDescent="0.25">
      <c r="E2005" s="2" t="str">
        <f t="shared" si="34"/>
        <v/>
      </c>
      <c r="F2005" s="2" t="str">
        <f>IF(ISBLANK(A2005),"",IF(ISERROR(VLOOKUP(A2005,'Cadastro-Estoque'!A:G,1,FALSE)),"Produto não cadastrado",VLOOKUP(A2005,'Cadastro-Estoque'!A:G,4,FALSE)))</f>
        <v/>
      </c>
      <c r="G2005" s="2" t="str">
        <f>IF(ISBLANK(A2005),"",IF(ISERROR(VLOOKUP(A2005,'Cadastro-Estoque'!A:G,1,FALSE)),"Produto não cadastrado",VLOOKUP(A2005,'Cadastro-Estoque'!A:G,2,FALSE)))</f>
        <v/>
      </c>
      <c r="H2005" s="2" t="str">
        <f>IF(ISERROR(VLOOKUP(A2005,'Cadastro-Estoque'!A:G,1,FALSE)),"",VLOOKUP(A2005,'Cadastro-Estoque'!A:G,3,FALSE))</f>
        <v/>
      </c>
      <c r="I2005" s="209" t="str">
        <f>IF(A2005="","",INDEX(Boletim!F2014:F2123,IFERROR(MATCH(Saidas!A2005,'Cadastro-Estoque'!A2013:A2122,0)," ")))</f>
        <v/>
      </c>
    </row>
    <row r="2006" spans="5:9" ht="18.75" customHeight="1" x14ac:dyDescent="0.25">
      <c r="E2006" s="2" t="str">
        <f t="shared" si="34"/>
        <v/>
      </c>
      <c r="F2006" s="2" t="str">
        <f>IF(ISBLANK(A2006),"",IF(ISERROR(VLOOKUP(A2006,'Cadastro-Estoque'!A:G,1,FALSE)),"Produto não cadastrado",VLOOKUP(A2006,'Cadastro-Estoque'!A:G,4,FALSE)))</f>
        <v/>
      </c>
      <c r="G2006" s="2" t="str">
        <f>IF(ISBLANK(A2006),"",IF(ISERROR(VLOOKUP(A2006,'Cadastro-Estoque'!A:G,1,FALSE)),"Produto não cadastrado",VLOOKUP(A2006,'Cadastro-Estoque'!A:G,2,FALSE)))</f>
        <v/>
      </c>
      <c r="H2006" s="2" t="str">
        <f>IF(ISERROR(VLOOKUP(A2006,'Cadastro-Estoque'!A:G,1,FALSE)),"",VLOOKUP(A2006,'Cadastro-Estoque'!A:G,3,FALSE))</f>
        <v/>
      </c>
      <c r="I2006" s="209" t="str">
        <f>IF(A2006="","",INDEX(Boletim!F2015:F2124,IFERROR(MATCH(Saidas!A2006,'Cadastro-Estoque'!A2014:A2123,0)," ")))</f>
        <v/>
      </c>
    </row>
    <row r="2007" spans="5:9" ht="18.75" customHeight="1" x14ac:dyDescent="0.25">
      <c r="E2007" s="2" t="str">
        <f t="shared" si="34"/>
        <v/>
      </c>
      <c r="F2007" s="2" t="str">
        <f>IF(ISBLANK(A2007),"",IF(ISERROR(VLOOKUP(A2007,'Cadastro-Estoque'!A:G,1,FALSE)),"Produto não cadastrado",VLOOKUP(A2007,'Cadastro-Estoque'!A:G,4,FALSE)))</f>
        <v/>
      </c>
      <c r="G2007" s="2" t="str">
        <f>IF(ISBLANK(A2007),"",IF(ISERROR(VLOOKUP(A2007,'Cadastro-Estoque'!A:G,1,FALSE)),"Produto não cadastrado",VLOOKUP(A2007,'Cadastro-Estoque'!A:G,2,FALSE)))</f>
        <v/>
      </c>
      <c r="H2007" s="2" t="str">
        <f>IF(ISERROR(VLOOKUP(A2007,'Cadastro-Estoque'!A:G,1,FALSE)),"",VLOOKUP(A2007,'Cadastro-Estoque'!A:G,3,FALSE))</f>
        <v/>
      </c>
      <c r="I2007" s="209" t="str">
        <f>IF(A2007="","",INDEX(Boletim!F2016:F2125,IFERROR(MATCH(Saidas!A2007,'Cadastro-Estoque'!A2015:A2124,0)," ")))</f>
        <v/>
      </c>
    </row>
    <row r="2008" spans="5:9" ht="18.75" customHeight="1" x14ac:dyDescent="0.25">
      <c r="E2008" s="2" t="str">
        <f t="shared" si="34"/>
        <v/>
      </c>
      <c r="F2008" s="2" t="str">
        <f>IF(ISBLANK(A2008),"",IF(ISERROR(VLOOKUP(A2008,'Cadastro-Estoque'!A:G,1,FALSE)),"Produto não cadastrado",VLOOKUP(A2008,'Cadastro-Estoque'!A:G,4,FALSE)))</f>
        <v/>
      </c>
      <c r="G2008" s="2" t="str">
        <f>IF(ISBLANK(A2008),"",IF(ISERROR(VLOOKUP(A2008,'Cadastro-Estoque'!A:G,1,FALSE)),"Produto não cadastrado",VLOOKUP(A2008,'Cadastro-Estoque'!A:G,2,FALSE)))</f>
        <v/>
      </c>
      <c r="H2008" s="2" t="str">
        <f>IF(ISERROR(VLOOKUP(A2008,'Cadastro-Estoque'!A:G,1,FALSE)),"",VLOOKUP(A2008,'Cadastro-Estoque'!A:G,3,FALSE))</f>
        <v/>
      </c>
      <c r="I2008" s="209" t="str">
        <f>IF(A2008="","",INDEX(Boletim!F2017:F2126,IFERROR(MATCH(Saidas!A2008,'Cadastro-Estoque'!A2016:A2125,0)," ")))</f>
        <v/>
      </c>
    </row>
    <row r="2009" spans="5:9" ht="18.75" customHeight="1" x14ac:dyDescent="0.25">
      <c r="E2009" s="2" t="str">
        <f t="shared" si="34"/>
        <v/>
      </c>
      <c r="F2009" s="2" t="str">
        <f>IF(ISBLANK(A2009),"",IF(ISERROR(VLOOKUP(A2009,'Cadastro-Estoque'!A:G,1,FALSE)),"Produto não cadastrado",VLOOKUP(A2009,'Cadastro-Estoque'!A:G,4,FALSE)))</f>
        <v/>
      </c>
      <c r="G2009" s="2" t="str">
        <f>IF(ISBLANK(A2009),"",IF(ISERROR(VLOOKUP(A2009,'Cadastro-Estoque'!A:G,1,FALSE)),"Produto não cadastrado",VLOOKUP(A2009,'Cadastro-Estoque'!A:G,2,FALSE)))</f>
        <v/>
      </c>
      <c r="H2009" s="2" t="str">
        <f>IF(ISERROR(VLOOKUP(A2009,'Cadastro-Estoque'!A:G,1,FALSE)),"",VLOOKUP(A2009,'Cadastro-Estoque'!A:G,3,FALSE))</f>
        <v/>
      </c>
      <c r="I2009" s="209" t="str">
        <f>IF(A2009="","",INDEX(Boletim!F2018:F2127,IFERROR(MATCH(Saidas!A2009,'Cadastro-Estoque'!A2017:A2126,0)," ")))</f>
        <v/>
      </c>
    </row>
    <row r="2010" spans="5:9" ht="18.75" customHeight="1" x14ac:dyDescent="0.25">
      <c r="E2010" s="2" t="str">
        <f t="shared" si="34"/>
        <v/>
      </c>
      <c r="F2010" s="2" t="str">
        <f>IF(ISBLANK(A2010),"",IF(ISERROR(VLOOKUP(A2010,'Cadastro-Estoque'!A:G,1,FALSE)),"Produto não cadastrado",VLOOKUP(A2010,'Cadastro-Estoque'!A:G,4,FALSE)))</f>
        <v/>
      </c>
      <c r="G2010" s="2" t="str">
        <f>IF(ISBLANK(A2010),"",IF(ISERROR(VLOOKUP(A2010,'Cadastro-Estoque'!A:G,1,FALSE)),"Produto não cadastrado",VLOOKUP(A2010,'Cadastro-Estoque'!A:G,2,FALSE)))</f>
        <v/>
      </c>
      <c r="H2010" s="2" t="str">
        <f>IF(ISERROR(VLOOKUP(A2010,'Cadastro-Estoque'!A:G,1,FALSE)),"",VLOOKUP(A2010,'Cadastro-Estoque'!A:G,3,FALSE))</f>
        <v/>
      </c>
      <c r="I2010" s="209" t="str">
        <f>IF(A2010="","",INDEX(Boletim!F2019:F2128,IFERROR(MATCH(Saidas!A2010,'Cadastro-Estoque'!A2018:A2127,0)," ")))</f>
        <v/>
      </c>
    </row>
    <row r="2011" spans="5:9" ht="18.75" customHeight="1" x14ac:dyDescent="0.25">
      <c r="E2011" s="2" t="str">
        <f t="shared" si="34"/>
        <v/>
      </c>
      <c r="F2011" s="2" t="str">
        <f>IF(ISBLANK(A2011),"",IF(ISERROR(VLOOKUP(A2011,'Cadastro-Estoque'!A:G,1,FALSE)),"Produto não cadastrado",VLOOKUP(A2011,'Cadastro-Estoque'!A:G,4,FALSE)))</f>
        <v/>
      </c>
      <c r="G2011" s="2" t="str">
        <f>IF(ISBLANK(A2011),"",IF(ISERROR(VLOOKUP(A2011,'Cadastro-Estoque'!A:G,1,FALSE)),"Produto não cadastrado",VLOOKUP(A2011,'Cadastro-Estoque'!A:G,2,FALSE)))</f>
        <v/>
      </c>
      <c r="H2011" s="2" t="str">
        <f>IF(ISERROR(VLOOKUP(A2011,'Cadastro-Estoque'!A:G,1,FALSE)),"",VLOOKUP(A2011,'Cadastro-Estoque'!A:G,3,FALSE))</f>
        <v/>
      </c>
      <c r="I2011" s="209" t="str">
        <f>IF(A2011="","",INDEX(Boletim!F2020:F2129,IFERROR(MATCH(Saidas!A2011,'Cadastro-Estoque'!A2019:A2128,0)," ")))</f>
        <v/>
      </c>
    </row>
    <row r="2012" spans="5:9" ht="18.75" customHeight="1" x14ac:dyDescent="0.25">
      <c r="E2012" s="2" t="str">
        <f t="shared" si="34"/>
        <v/>
      </c>
      <c r="F2012" s="2" t="str">
        <f>IF(ISBLANK(A2012),"",IF(ISERROR(VLOOKUP(A2012,'Cadastro-Estoque'!A:G,1,FALSE)),"Produto não cadastrado",VLOOKUP(A2012,'Cadastro-Estoque'!A:G,4,FALSE)))</f>
        <v/>
      </c>
      <c r="G2012" s="2" t="str">
        <f>IF(ISBLANK(A2012),"",IF(ISERROR(VLOOKUP(A2012,'Cadastro-Estoque'!A:G,1,FALSE)),"Produto não cadastrado",VLOOKUP(A2012,'Cadastro-Estoque'!A:G,2,FALSE)))</f>
        <v/>
      </c>
      <c r="H2012" s="2" t="str">
        <f>IF(ISERROR(VLOOKUP(A2012,'Cadastro-Estoque'!A:G,1,FALSE)),"",VLOOKUP(A2012,'Cadastro-Estoque'!A:G,3,FALSE))</f>
        <v/>
      </c>
      <c r="I2012" s="209" t="str">
        <f>IF(A2012="","",INDEX(Boletim!F2021:F2130,IFERROR(MATCH(Saidas!A2012,'Cadastro-Estoque'!A2020:A2129,0)," ")))</f>
        <v/>
      </c>
    </row>
    <row r="2013" spans="5:9" ht="18.75" customHeight="1" x14ac:dyDescent="0.25">
      <c r="E2013" s="2" t="str">
        <f t="shared" si="34"/>
        <v/>
      </c>
      <c r="F2013" s="2" t="str">
        <f>IF(ISBLANK(A2013),"",IF(ISERROR(VLOOKUP(A2013,'Cadastro-Estoque'!A:G,1,FALSE)),"Produto não cadastrado",VLOOKUP(A2013,'Cadastro-Estoque'!A:G,4,FALSE)))</f>
        <v/>
      </c>
      <c r="G2013" s="2" t="str">
        <f>IF(ISBLANK(A2013),"",IF(ISERROR(VLOOKUP(A2013,'Cadastro-Estoque'!A:G,1,FALSE)),"Produto não cadastrado",VLOOKUP(A2013,'Cadastro-Estoque'!A:G,2,FALSE)))</f>
        <v/>
      </c>
      <c r="H2013" s="2" t="str">
        <f>IF(ISERROR(VLOOKUP(A2013,'Cadastro-Estoque'!A:G,1,FALSE)),"",VLOOKUP(A2013,'Cadastro-Estoque'!A:G,3,FALSE))</f>
        <v/>
      </c>
      <c r="I2013" s="209" t="str">
        <f>IF(A2013="","",INDEX(Boletim!F2022:F2131,IFERROR(MATCH(Saidas!A2013,'Cadastro-Estoque'!A2021:A2130,0)," ")))</f>
        <v/>
      </c>
    </row>
    <row r="2014" spans="5:9" ht="18.75" customHeight="1" x14ac:dyDescent="0.25">
      <c r="E2014" s="2" t="str">
        <f t="shared" si="34"/>
        <v/>
      </c>
      <c r="F2014" s="2" t="str">
        <f>IF(ISBLANK(A2014),"",IF(ISERROR(VLOOKUP(A2014,'Cadastro-Estoque'!A:G,1,FALSE)),"Produto não cadastrado",VLOOKUP(A2014,'Cadastro-Estoque'!A:G,4,FALSE)))</f>
        <v/>
      </c>
      <c r="G2014" s="2" t="str">
        <f>IF(ISBLANK(A2014),"",IF(ISERROR(VLOOKUP(A2014,'Cadastro-Estoque'!A:G,1,FALSE)),"Produto não cadastrado",VLOOKUP(A2014,'Cadastro-Estoque'!A:G,2,FALSE)))</f>
        <v/>
      </c>
      <c r="H2014" s="2" t="str">
        <f>IF(ISERROR(VLOOKUP(A2014,'Cadastro-Estoque'!A:G,1,FALSE)),"",VLOOKUP(A2014,'Cadastro-Estoque'!A:G,3,FALSE))</f>
        <v/>
      </c>
      <c r="I2014" s="209" t="str">
        <f>IF(A2014="","",INDEX(Boletim!F2023:F2132,IFERROR(MATCH(Saidas!A2014,'Cadastro-Estoque'!A2022:A2131,0)," ")))</f>
        <v/>
      </c>
    </row>
    <row r="2015" spans="5:9" ht="18.75" customHeight="1" x14ac:dyDescent="0.25">
      <c r="E2015" s="2" t="str">
        <f t="shared" si="34"/>
        <v/>
      </c>
      <c r="F2015" s="2" t="str">
        <f>IF(ISBLANK(A2015),"",IF(ISERROR(VLOOKUP(A2015,'Cadastro-Estoque'!A:G,1,FALSE)),"Produto não cadastrado",VLOOKUP(A2015,'Cadastro-Estoque'!A:G,4,FALSE)))</f>
        <v/>
      </c>
      <c r="G2015" s="2" t="str">
        <f>IF(ISBLANK(A2015),"",IF(ISERROR(VLOOKUP(A2015,'Cadastro-Estoque'!A:G,1,FALSE)),"Produto não cadastrado",VLOOKUP(A2015,'Cadastro-Estoque'!A:G,2,FALSE)))</f>
        <v/>
      </c>
      <c r="H2015" s="2" t="str">
        <f>IF(ISERROR(VLOOKUP(A2015,'Cadastro-Estoque'!A:G,1,FALSE)),"",VLOOKUP(A2015,'Cadastro-Estoque'!A:G,3,FALSE))</f>
        <v/>
      </c>
      <c r="I2015" s="209" t="str">
        <f>IF(A2015="","",INDEX(Boletim!F2024:F2133,IFERROR(MATCH(Saidas!A2015,'Cadastro-Estoque'!A2023:A2132,0)," ")))</f>
        <v/>
      </c>
    </row>
    <row r="2016" spans="5:9" ht="18.75" customHeight="1" x14ac:dyDescent="0.25">
      <c r="E2016" s="2" t="str">
        <f t="shared" si="34"/>
        <v/>
      </c>
      <c r="F2016" s="2" t="str">
        <f>IF(ISBLANK(A2016),"",IF(ISERROR(VLOOKUP(A2016,'Cadastro-Estoque'!A:G,1,FALSE)),"Produto não cadastrado",VLOOKUP(A2016,'Cadastro-Estoque'!A:G,4,FALSE)))</f>
        <v/>
      </c>
      <c r="G2016" s="2" t="str">
        <f>IF(ISBLANK(A2016),"",IF(ISERROR(VLOOKUP(A2016,'Cadastro-Estoque'!A:G,1,FALSE)),"Produto não cadastrado",VLOOKUP(A2016,'Cadastro-Estoque'!A:G,2,FALSE)))</f>
        <v/>
      </c>
      <c r="H2016" s="2" t="str">
        <f>IF(ISERROR(VLOOKUP(A2016,'Cadastro-Estoque'!A:G,1,FALSE)),"",VLOOKUP(A2016,'Cadastro-Estoque'!A:G,3,FALSE))</f>
        <v/>
      </c>
      <c r="I2016" s="209" t="str">
        <f>IF(A2016="","",INDEX(Boletim!F2025:F2134,IFERROR(MATCH(Saidas!A2016,'Cadastro-Estoque'!A2024:A2133,0)," ")))</f>
        <v/>
      </c>
    </row>
    <row r="2017" spans="5:9" ht="18.75" customHeight="1" x14ac:dyDescent="0.25">
      <c r="E2017" s="2" t="str">
        <f t="shared" si="34"/>
        <v/>
      </c>
      <c r="F2017" s="2" t="str">
        <f>IF(ISBLANK(A2017),"",IF(ISERROR(VLOOKUP(A2017,'Cadastro-Estoque'!A:G,1,FALSE)),"Produto não cadastrado",VLOOKUP(A2017,'Cadastro-Estoque'!A:G,4,FALSE)))</f>
        <v/>
      </c>
      <c r="G2017" s="2" t="str">
        <f>IF(ISBLANK(A2017),"",IF(ISERROR(VLOOKUP(A2017,'Cadastro-Estoque'!A:G,1,FALSE)),"Produto não cadastrado",VLOOKUP(A2017,'Cadastro-Estoque'!A:G,2,FALSE)))</f>
        <v/>
      </c>
      <c r="H2017" s="2" t="str">
        <f>IF(ISERROR(VLOOKUP(A2017,'Cadastro-Estoque'!A:G,1,FALSE)),"",VLOOKUP(A2017,'Cadastro-Estoque'!A:G,3,FALSE))</f>
        <v/>
      </c>
      <c r="I2017" s="209" t="str">
        <f>IF(A2017="","",INDEX(Boletim!F2026:F2135,IFERROR(MATCH(Saidas!A2017,'Cadastro-Estoque'!A2025:A2134,0)," ")))</f>
        <v/>
      </c>
    </row>
    <row r="2018" spans="5:9" ht="18.75" customHeight="1" x14ac:dyDescent="0.25">
      <c r="E2018" s="2" t="str">
        <f t="shared" si="34"/>
        <v/>
      </c>
      <c r="F2018" s="2" t="str">
        <f>IF(ISBLANK(A2018),"",IF(ISERROR(VLOOKUP(A2018,'Cadastro-Estoque'!A:G,1,FALSE)),"Produto não cadastrado",VLOOKUP(A2018,'Cadastro-Estoque'!A:G,4,FALSE)))</f>
        <v/>
      </c>
      <c r="G2018" s="2" t="str">
        <f>IF(ISBLANK(A2018),"",IF(ISERROR(VLOOKUP(A2018,'Cadastro-Estoque'!A:G,1,FALSE)),"Produto não cadastrado",VLOOKUP(A2018,'Cadastro-Estoque'!A:G,2,FALSE)))</f>
        <v/>
      </c>
      <c r="H2018" s="2" t="str">
        <f>IF(ISERROR(VLOOKUP(A2018,'Cadastro-Estoque'!A:G,1,FALSE)),"",VLOOKUP(A2018,'Cadastro-Estoque'!A:G,3,FALSE))</f>
        <v/>
      </c>
      <c r="I2018" s="209" t="str">
        <f>IF(A2018="","",INDEX(Boletim!F2027:F2136,IFERROR(MATCH(Saidas!A2018,'Cadastro-Estoque'!A2026:A2135,0)," ")))</f>
        <v/>
      </c>
    </row>
    <row r="2019" spans="5:9" ht="18.75" customHeight="1" x14ac:dyDescent="0.25">
      <c r="E2019" s="2" t="str">
        <f t="shared" si="34"/>
        <v/>
      </c>
      <c r="F2019" s="2" t="str">
        <f>IF(ISBLANK(A2019),"",IF(ISERROR(VLOOKUP(A2019,'Cadastro-Estoque'!A:G,1,FALSE)),"Produto não cadastrado",VLOOKUP(A2019,'Cadastro-Estoque'!A:G,4,FALSE)))</f>
        <v/>
      </c>
      <c r="G2019" s="2" t="str">
        <f>IF(ISBLANK(A2019),"",IF(ISERROR(VLOOKUP(A2019,'Cadastro-Estoque'!A:G,1,FALSE)),"Produto não cadastrado",VLOOKUP(A2019,'Cadastro-Estoque'!A:G,2,FALSE)))</f>
        <v/>
      </c>
      <c r="H2019" s="2" t="str">
        <f>IF(ISERROR(VLOOKUP(A2019,'Cadastro-Estoque'!A:G,1,FALSE)),"",VLOOKUP(A2019,'Cadastro-Estoque'!A:G,3,FALSE))</f>
        <v/>
      </c>
      <c r="I2019" s="209" t="str">
        <f>IF(A2019="","",INDEX(Boletim!F2028:F2137,IFERROR(MATCH(Saidas!A2019,'Cadastro-Estoque'!A2027:A2136,0)," ")))</f>
        <v/>
      </c>
    </row>
    <row r="2020" spans="5:9" ht="18.75" customHeight="1" x14ac:dyDescent="0.25">
      <c r="E2020" s="2" t="str">
        <f t="shared" si="34"/>
        <v/>
      </c>
      <c r="F2020" s="2" t="str">
        <f>IF(ISBLANK(A2020),"",IF(ISERROR(VLOOKUP(A2020,'Cadastro-Estoque'!A:G,1,FALSE)),"Produto não cadastrado",VLOOKUP(A2020,'Cadastro-Estoque'!A:G,4,FALSE)))</f>
        <v/>
      </c>
      <c r="G2020" s="2" t="str">
        <f>IF(ISBLANK(A2020),"",IF(ISERROR(VLOOKUP(A2020,'Cadastro-Estoque'!A:G,1,FALSE)),"Produto não cadastrado",VLOOKUP(A2020,'Cadastro-Estoque'!A:G,2,FALSE)))</f>
        <v/>
      </c>
      <c r="H2020" s="2" t="str">
        <f>IF(ISERROR(VLOOKUP(A2020,'Cadastro-Estoque'!A:G,1,FALSE)),"",VLOOKUP(A2020,'Cadastro-Estoque'!A:G,3,FALSE))</f>
        <v/>
      </c>
      <c r="I2020" s="209" t="str">
        <f>IF(A2020="","",INDEX(Boletim!F2029:F2138,IFERROR(MATCH(Saidas!A2020,'Cadastro-Estoque'!A2028:A2137,0)," ")))</f>
        <v/>
      </c>
    </row>
    <row r="2021" spans="5:9" ht="18.75" customHeight="1" x14ac:dyDescent="0.25">
      <c r="E2021" s="2" t="str">
        <f t="shared" si="34"/>
        <v/>
      </c>
      <c r="F2021" s="2" t="str">
        <f>IF(ISBLANK(A2021),"",IF(ISERROR(VLOOKUP(A2021,'Cadastro-Estoque'!A:G,1,FALSE)),"Produto não cadastrado",VLOOKUP(A2021,'Cadastro-Estoque'!A:G,4,FALSE)))</f>
        <v/>
      </c>
      <c r="G2021" s="2" t="str">
        <f>IF(ISBLANK(A2021),"",IF(ISERROR(VLOOKUP(A2021,'Cadastro-Estoque'!A:G,1,FALSE)),"Produto não cadastrado",VLOOKUP(A2021,'Cadastro-Estoque'!A:G,2,FALSE)))</f>
        <v/>
      </c>
      <c r="H2021" s="2" t="str">
        <f>IF(ISERROR(VLOOKUP(A2021,'Cadastro-Estoque'!A:G,1,FALSE)),"",VLOOKUP(A2021,'Cadastro-Estoque'!A:G,3,FALSE))</f>
        <v/>
      </c>
      <c r="I2021" s="209" t="str">
        <f>IF(A2021="","",INDEX(Boletim!F2030:F2139,IFERROR(MATCH(Saidas!A2021,'Cadastro-Estoque'!A2029:A2138,0)," ")))</f>
        <v/>
      </c>
    </row>
    <row r="2022" spans="5:9" ht="18.75" customHeight="1" x14ac:dyDescent="0.25">
      <c r="E2022" s="2" t="str">
        <f t="shared" si="34"/>
        <v/>
      </c>
      <c r="F2022" s="2" t="str">
        <f>IF(ISBLANK(A2022),"",IF(ISERROR(VLOOKUP(A2022,'Cadastro-Estoque'!A:G,1,FALSE)),"Produto não cadastrado",VLOOKUP(A2022,'Cadastro-Estoque'!A:G,4,FALSE)))</f>
        <v/>
      </c>
      <c r="G2022" s="2" t="str">
        <f>IF(ISBLANK(A2022),"",IF(ISERROR(VLOOKUP(A2022,'Cadastro-Estoque'!A:G,1,FALSE)),"Produto não cadastrado",VLOOKUP(A2022,'Cadastro-Estoque'!A:G,2,FALSE)))</f>
        <v/>
      </c>
      <c r="H2022" s="2" t="str">
        <f>IF(ISERROR(VLOOKUP(A2022,'Cadastro-Estoque'!A:G,1,FALSE)),"",VLOOKUP(A2022,'Cadastro-Estoque'!A:G,3,FALSE))</f>
        <v/>
      </c>
      <c r="I2022" s="209" t="str">
        <f>IF(A2022="","",INDEX(Boletim!F2031:F2140,IFERROR(MATCH(Saidas!A2022,'Cadastro-Estoque'!A2030:A2139,0)," ")))</f>
        <v/>
      </c>
    </row>
    <row r="2023" spans="5:9" ht="18.75" customHeight="1" x14ac:dyDescent="0.25">
      <c r="E2023" s="2" t="str">
        <f t="shared" si="34"/>
        <v/>
      </c>
      <c r="F2023" s="2" t="str">
        <f>IF(ISBLANK(A2023),"",IF(ISERROR(VLOOKUP(A2023,'Cadastro-Estoque'!A:G,1,FALSE)),"Produto não cadastrado",VLOOKUP(A2023,'Cadastro-Estoque'!A:G,4,FALSE)))</f>
        <v/>
      </c>
      <c r="G2023" s="2" t="str">
        <f>IF(ISBLANK(A2023),"",IF(ISERROR(VLOOKUP(A2023,'Cadastro-Estoque'!A:G,1,FALSE)),"Produto não cadastrado",VLOOKUP(A2023,'Cadastro-Estoque'!A:G,2,FALSE)))</f>
        <v/>
      </c>
      <c r="H2023" s="2" t="str">
        <f>IF(ISERROR(VLOOKUP(A2023,'Cadastro-Estoque'!A:G,1,FALSE)),"",VLOOKUP(A2023,'Cadastro-Estoque'!A:G,3,FALSE))</f>
        <v/>
      </c>
      <c r="I2023" s="209" t="str">
        <f>IF(A2023="","",INDEX(Boletim!F2032:F2141,IFERROR(MATCH(Saidas!A2023,'Cadastro-Estoque'!A2031:A2140,0)," ")))</f>
        <v/>
      </c>
    </row>
    <row r="2024" spans="5:9" ht="18.75" customHeight="1" x14ac:dyDescent="0.25">
      <c r="E2024" s="2" t="str">
        <f t="shared" si="34"/>
        <v/>
      </c>
      <c r="F2024" s="2" t="str">
        <f>IF(ISBLANK(A2024),"",IF(ISERROR(VLOOKUP(A2024,'Cadastro-Estoque'!A:G,1,FALSE)),"Produto não cadastrado",VLOOKUP(A2024,'Cadastro-Estoque'!A:G,4,FALSE)))</f>
        <v/>
      </c>
      <c r="G2024" s="2" t="str">
        <f>IF(ISBLANK(A2024),"",IF(ISERROR(VLOOKUP(A2024,'Cadastro-Estoque'!A:G,1,FALSE)),"Produto não cadastrado",VLOOKUP(A2024,'Cadastro-Estoque'!A:G,2,FALSE)))</f>
        <v/>
      </c>
      <c r="H2024" s="2" t="str">
        <f>IF(ISERROR(VLOOKUP(A2024,'Cadastro-Estoque'!A:G,1,FALSE)),"",VLOOKUP(A2024,'Cadastro-Estoque'!A:G,3,FALSE))</f>
        <v/>
      </c>
      <c r="I2024" s="209" t="str">
        <f>IF(A2024="","",INDEX(Boletim!F2033:F2142,IFERROR(MATCH(Saidas!A2024,'Cadastro-Estoque'!A2032:A2141,0)," ")))</f>
        <v/>
      </c>
    </row>
    <row r="2025" spans="5:9" ht="18.75" customHeight="1" x14ac:dyDescent="0.25">
      <c r="E2025" s="2" t="str">
        <f t="shared" si="34"/>
        <v/>
      </c>
      <c r="F2025" s="2" t="str">
        <f>IF(ISBLANK(A2025),"",IF(ISERROR(VLOOKUP(A2025,'Cadastro-Estoque'!A:G,1,FALSE)),"Produto não cadastrado",VLOOKUP(A2025,'Cadastro-Estoque'!A:G,4,FALSE)))</f>
        <v/>
      </c>
      <c r="G2025" s="2" t="str">
        <f>IF(ISBLANK(A2025),"",IF(ISERROR(VLOOKUP(A2025,'Cadastro-Estoque'!A:G,1,FALSE)),"Produto não cadastrado",VLOOKUP(A2025,'Cadastro-Estoque'!A:G,2,FALSE)))</f>
        <v/>
      </c>
      <c r="H2025" s="2" t="str">
        <f>IF(ISERROR(VLOOKUP(A2025,'Cadastro-Estoque'!A:G,1,FALSE)),"",VLOOKUP(A2025,'Cadastro-Estoque'!A:G,3,FALSE))</f>
        <v/>
      </c>
      <c r="I2025" s="209" t="str">
        <f>IF(A2025="","",INDEX(Boletim!F2034:F2143,IFERROR(MATCH(Saidas!A2025,'Cadastro-Estoque'!A2033:A2142,0)," ")))</f>
        <v/>
      </c>
    </row>
    <row r="2026" spans="5:9" ht="18.75" customHeight="1" x14ac:dyDescent="0.25">
      <c r="E2026" s="2" t="str">
        <f t="shared" si="34"/>
        <v/>
      </c>
      <c r="F2026" s="2" t="str">
        <f>IF(ISBLANK(A2026),"",IF(ISERROR(VLOOKUP(A2026,'Cadastro-Estoque'!A:G,1,FALSE)),"Produto não cadastrado",VLOOKUP(A2026,'Cadastro-Estoque'!A:G,4,FALSE)))</f>
        <v/>
      </c>
      <c r="G2026" s="2" t="str">
        <f>IF(ISBLANK(A2026),"",IF(ISERROR(VLOOKUP(A2026,'Cadastro-Estoque'!A:G,1,FALSE)),"Produto não cadastrado",VLOOKUP(A2026,'Cadastro-Estoque'!A:G,2,FALSE)))</f>
        <v/>
      </c>
      <c r="H2026" s="2" t="str">
        <f>IF(ISERROR(VLOOKUP(A2026,'Cadastro-Estoque'!A:G,1,FALSE)),"",VLOOKUP(A2026,'Cadastro-Estoque'!A:G,3,FALSE))</f>
        <v/>
      </c>
      <c r="I2026" s="209" t="str">
        <f>IF(A2026="","",INDEX(Boletim!F2035:F2144,IFERROR(MATCH(Saidas!A2026,'Cadastro-Estoque'!A2034:A2143,0)," ")))</f>
        <v/>
      </c>
    </row>
    <row r="2027" spans="5:9" ht="18.75" customHeight="1" x14ac:dyDescent="0.25">
      <c r="E2027" s="2" t="str">
        <f t="shared" si="34"/>
        <v/>
      </c>
      <c r="F2027" s="2" t="str">
        <f>IF(ISBLANK(A2027),"",IF(ISERROR(VLOOKUP(A2027,'Cadastro-Estoque'!A:G,1,FALSE)),"Produto não cadastrado",VLOOKUP(A2027,'Cadastro-Estoque'!A:G,4,FALSE)))</f>
        <v/>
      </c>
      <c r="G2027" s="2" t="str">
        <f>IF(ISBLANK(A2027),"",IF(ISERROR(VLOOKUP(A2027,'Cadastro-Estoque'!A:G,1,FALSE)),"Produto não cadastrado",VLOOKUP(A2027,'Cadastro-Estoque'!A:G,2,FALSE)))</f>
        <v/>
      </c>
      <c r="H2027" s="2" t="str">
        <f>IF(ISERROR(VLOOKUP(A2027,'Cadastro-Estoque'!A:G,1,FALSE)),"",VLOOKUP(A2027,'Cadastro-Estoque'!A:G,3,FALSE))</f>
        <v/>
      </c>
      <c r="I2027" s="209" t="str">
        <f>IF(A2027="","",INDEX(Boletim!F2036:F2145,IFERROR(MATCH(Saidas!A2027,'Cadastro-Estoque'!A2035:A2144,0)," ")))</f>
        <v/>
      </c>
    </row>
    <row r="2028" spans="5:9" ht="18.75" customHeight="1" x14ac:dyDescent="0.25">
      <c r="E2028" s="2" t="str">
        <f t="shared" si="34"/>
        <v/>
      </c>
      <c r="F2028" s="2" t="str">
        <f>IF(ISBLANK(A2028),"",IF(ISERROR(VLOOKUP(A2028,'Cadastro-Estoque'!A:G,1,FALSE)),"Produto não cadastrado",VLOOKUP(A2028,'Cadastro-Estoque'!A:G,4,FALSE)))</f>
        <v/>
      </c>
      <c r="G2028" s="2" t="str">
        <f>IF(ISBLANK(A2028),"",IF(ISERROR(VLOOKUP(A2028,'Cadastro-Estoque'!A:G,1,FALSE)),"Produto não cadastrado",VLOOKUP(A2028,'Cadastro-Estoque'!A:G,2,FALSE)))</f>
        <v/>
      </c>
      <c r="H2028" s="2" t="str">
        <f>IF(ISERROR(VLOOKUP(A2028,'Cadastro-Estoque'!A:G,1,FALSE)),"",VLOOKUP(A2028,'Cadastro-Estoque'!A:G,3,FALSE))</f>
        <v/>
      </c>
      <c r="I2028" s="209" t="str">
        <f>IF(A2028="","",INDEX(Boletim!F2037:F2146,IFERROR(MATCH(Saidas!A2028,'Cadastro-Estoque'!A2036:A2145,0)," ")))</f>
        <v/>
      </c>
    </row>
    <row r="2029" spans="5:9" ht="18.75" customHeight="1" x14ac:dyDescent="0.25">
      <c r="E2029" s="2" t="str">
        <f t="shared" si="34"/>
        <v/>
      </c>
      <c r="F2029" s="2" t="str">
        <f>IF(ISBLANK(A2029),"",IF(ISERROR(VLOOKUP(A2029,'Cadastro-Estoque'!A:G,1,FALSE)),"Produto não cadastrado",VLOOKUP(A2029,'Cadastro-Estoque'!A:G,4,FALSE)))</f>
        <v/>
      </c>
      <c r="G2029" s="2" t="str">
        <f>IF(ISBLANK(A2029),"",IF(ISERROR(VLOOKUP(A2029,'Cadastro-Estoque'!A:G,1,FALSE)),"Produto não cadastrado",VLOOKUP(A2029,'Cadastro-Estoque'!A:G,2,FALSE)))</f>
        <v/>
      </c>
      <c r="H2029" s="2" t="str">
        <f>IF(ISERROR(VLOOKUP(A2029,'Cadastro-Estoque'!A:G,1,FALSE)),"",VLOOKUP(A2029,'Cadastro-Estoque'!A:G,3,FALSE))</f>
        <v/>
      </c>
      <c r="I2029" s="209" t="str">
        <f>IF(A2029="","",INDEX(Boletim!F2038:F2147,IFERROR(MATCH(Saidas!A2029,'Cadastro-Estoque'!A2037:A2146,0)," ")))</f>
        <v/>
      </c>
    </row>
    <row r="2030" spans="5:9" ht="18.75" customHeight="1" x14ac:dyDescent="0.25">
      <c r="E2030" s="2" t="str">
        <f t="shared" si="34"/>
        <v/>
      </c>
      <c r="F2030" s="2" t="str">
        <f>IF(ISBLANK(A2030),"",IF(ISERROR(VLOOKUP(A2030,'Cadastro-Estoque'!A:G,1,FALSE)),"Produto não cadastrado",VLOOKUP(A2030,'Cadastro-Estoque'!A:G,4,FALSE)))</f>
        <v/>
      </c>
      <c r="G2030" s="2" t="str">
        <f>IF(ISBLANK(A2030),"",IF(ISERROR(VLOOKUP(A2030,'Cadastro-Estoque'!A:G,1,FALSE)),"Produto não cadastrado",VLOOKUP(A2030,'Cadastro-Estoque'!A:G,2,FALSE)))</f>
        <v/>
      </c>
      <c r="H2030" s="2" t="str">
        <f>IF(ISERROR(VLOOKUP(A2030,'Cadastro-Estoque'!A:G,1,FALSE)),"",VLOOKUP(A2030,'Cadastro-Estoque'!A:G,3,FALSE))</f>
        <v/>
      </c>
      <c r="I2030" s="209" t="str">
        <f>IF(A2030="","",INDEX(Boletim!F2039:F2148,IFERROR(MATCH(Saidas!A2030,'Cadastro-Estoque'!A2038:A2147,0)," ")))</f>
        <v/>
      </c>
    </row>
    <row r="2031" spans="5:9" ht="18.75" customHeight="1" x14ac:dyDescent="0.25">
      <c r="E2031" s="2" t="str">
        <f t="shared" si="34"/>
        <v/>
      </c>
      <c r="F2031" s="2" t="str">
        <f>IF(ISBLANK(A2031),"",IF(ISERROR(VLOOKUP(A2031,'Cadastro-Estoque'!A:G,1,FALSE)),"Produto não cadastrado",VLOOKUP(A2031,'Cadastro-Estoque'!A:G,4,FALSE)))</f>
        <v/>
      </c>
      <c r="G2031" s="2" t="str">
        <f>IF(ISBLANK(A2031),"",IF(ISERROR(VLOOKUP(A2031,'Cadastro-Estoque'!A:G,1,FALSE)),"Produto não cadastrado",VLOOKUP(A2031,'Cadastro-Estoque'!A:G,2,FALSE)))</f>
        <v/>
      </c>
      <c r="H2031" s="2" t="str">
        <f>IF(ISERROR(VLOOKUP(A2031,'Cadastro-Estoque'!A:G,1,FALSE)),"",VLOOKUP(A2031,'Cadastro-Estoque'!A:G,3,FALSE))</f>
        <v/>
      </c>
      <c r="I2031" s="209" t="str">
        <f>IF(A2031="","",INDEX(Boletim!F2040:F2149,IFERROR(MATCH(Saidas!A2031,'Cadastro-Estoque'!A2039:A2148,0)," ")))</f>
        <v/>
      </c>
    </row>
    <row r="2032" spans="5:9" ht="18.75" customHeight="1" x14ac:dyDescent="0.25">
      <c r="E2032" s="2" t="str">
        <f t="shared" si="34"/>
        <v/>
      </c>
      <c r="F2032" s="2" t="str">
        <f>IF(ISBLANK(A2032),"",IF(ISERROR(VLOOKUP(A2032,'Cadastro-Estoque'!A:G,1,FALSE)),"Produto não cadastrado",VLOOKUP(A2032,'Cadastro-Estoque'!A:G,4,FALSE)))</f>
        <v/>
      </c>
      <c r="G2032" s="2" t="str">
        <f>IF(ISBLANK(A2032),"",IF(ISERROR(VLOOKUP(A2032,'Cadastro-Estoque'!A:G,1,FALSE)),"Produto não cadastrado",VLOOKUP(A2032,'Cadastro-Estoque'!A:G,2,FALSE)))</f>
        <v/>
      </c>
      <c r="H2032" s="2" t="str">
        <f>IF(ISERROR(VLOOKUP(A2032,'Cadastro-Estoque'!A:G,1,FALSE)),"",VLOOKUP(A2032,'Cadastro-Estoque'!A:G,3,FALSE))</f>
        <v/>
      </c>
      <c r="I2032" s="209" t="str">
        <f>IF(A2032="","",INDEX(Boletim!F2041:F2150,IFERROR(MATCH(Saidas!A2032,'Cadastro-Estoque'!A2040:A2149,0)," ")))</f>
        <v/>
      </c>
    </row>
    <row r="2033" spans="5:9" ht="18.75" customHeight="1" x14ac:dyDescent="0.25">
      <c r="E2033" s="2" t="str">
        <f t="shared" si="34"/>
        <v/>
      </c>
      <c r="F2033" s="2" t="str">
        <f>IF(ISBLANK(A2033),"",IF(ISERROR(VLOOKUP(A2033,'Cadastro-Estoque'!A:G,1,FALSE)),"Produto não cadastrado",VLOOKUP(A2033,'Cadastro-Estoque'!A:G,4,FALSE)))</f>
        <v/>
      </c>
      <c r="G2033" s="2" t="str">
        <f>IF(ISBLANK(A2033),"",IF(ISERROR(VLOOKUP(A2033,'Cadastro-Estoque'!A:G,1,FALSE)),"Produto não cadastrado",VLOOKUP(A2033,'Cadastro-Estoque'!A:G,2,FALSE)))</f>
        <v/>
      </c>
      <c r="H2033" s="2" t="str">
        <f>IF(ISERROR(VLOOKUP(A2033,'Cadastro-Estoque'!A:G,1,FALSE)),"",VLOOKUP(A2033,'Cadastro-Estoque'!A:G,3,FALSE))</f>
        <v/>
      </c>
      <c r="I2033" s="209" t="str">
        <f>IF(A2033="","",INDEX(Boletim!F2042:F2151,IFERROR(MATCH(Saidas!A2033,'Cadastro-Estoque'!A2041:A2150,0)," ")))</f>
        <v/>
      </c>
    </row>
    <row r="2034" spans="5:9" ht="18.75" customHeight="1" x14ac:dyDescent="0.25">
      <c r="E2034" s="2" t="str">
        <f t="shared" si="34"/>
        <v/>
      </c>
      <c r="F2034" s="2" t="str">
        <f>IF(ISBLANK(A2034),"",IF(ISERROR(VLOOKUP(A2034,'Cadastro-Estoque'!A:G,1,FALSE)),"Produto não cadastrado",VLOOKUP(A2034,'Cadastro-Estoque'!A:G,4,FALSE)))</f>
        <v/>
      </c>
      <c r="G2034" s="2" t="str">
        <f>IF(ISBLANK(A2034),"",IF(ISERROR(VLOOKUP(A2034,'Cadastro-Estoque'!A:G,1,FALSE)),"Produto não cadastrado",VLOOKUP(A2034,'Cadastro-Estoque'!A:G,2,FALSE)))</f>
        <v/>
      </c>
      <c r="H2034" s="2" t="str">
        <f>IF(ISERROR(VLOOKUP(A2034,'Cadastro-Estoque'!A:G,1,FALSE)),"",VLOOKUP(A2034,'Cadastro-Estoque'!A:G,3,FALSE))</f>
        <v/>
      </c>
      <c r="I2034" s="209" t="str">
        <f>IF(A2034="","",INDEX(Boletim!F2043:F2152,IFERROR(MATCH(Saidas!A2034,'Cadastro-Estoque'!A2042:A2151,0)," ")))</f>
        <v/>
      </c>
    </row>
    <row r="2035" spans="5:9" ht="18.75" customHeight="1" x14ac:dyDescent="0.25">
      <c r="E2035" s="2" t="str">
        <f t="shared" si="34"/>
        <v/>
      </c>
      <c r="F2035" s="2" t="str">
        <f>IF(ISBLANK(A2035),"",IF(ISERROR(VLOOKUP(A2035,'Cadastro-Estoque'!A:G,1,FALSE)),"Produto não cadastrado",VLOOKUP(A2035,'Cadastro-Estoque'!A:G,4,FALSE)))</f>
        <v/>
      </c>
      <c r="G2035" s="2" t="str">
        <f>IF(ISBLANK(A2035),"",IF(ISERROR(VLOOKUP(A2035,'Cadastro-Estoque'!A:G,1,FALSE)),"Produto não cadastrado",VLOOKUP(A2035,'Cadastro-Estoque'!A:G,2,FALSE)))</f>
        <v/>
      </c>
      <c r="H2035" s="2" t="str">
        <f>IF(ISERROR(VLOOKUP(A2035,'Cadastro-Estoque'!A:G,1,FALSE)),"",VLOOKUP(A2035,'Cadastro-Estoque'!A:G,3,FALSE))</f>
        <v/>
      </c>
      <c r="I2035" s="209" t="str">
        <f>IF(A2035="","",INDEX(Boletim!F2044:F2153,IFERROR(MATCH(Saidas!A2035,'Cadastro-Estoque'!A2043:A2152,0)," ")))</f>
        <v/>
      </c>
    </row>
    <row r="2036" spans="5:9" ht="18.75" customHeight="1" x14ac:dyDescent="0.25">
      <c r="E2036" s="2" t="str">
        <f t="shared" si="34"/>
        <v/>
      </c>
      <c r="F2036" s="2" t="str">
        <f>IF(ISBLANK(A2036),"",IF(ISERROR(VLOOKUP(A2036,'Cadastro-Estoque'!A:G,1,FALSE)),"Produto não cadastrado",VLOOKUP(A2036,'Cadastro-Estoque'!A:G,4,FALSE)))</f>
        <v/>
      </c>
      <c r="G2036" s="2" t="str">
        <f>IF(ISBLANK(A2036),"",IF(ISERROR(VLOOKUP(A2036,'Cadastro-Estoque'!A:G,1,FALSE)),"Produto não cadastrado",VLOOKUP(A2036,'Cadastro-Estoque'!A:G,2,FALSE)))</f>
        <v/>
      </c>
      <c r="H2036" s="2" t="str">
        <f>IF(ISERROR(VLOOKUP(A2036,'Cadastro-Estoque'!A:G,1,FALSE)),"",VLOOKUP(A2036,'Cadastro-Estoque'!A:G,3,FALSE))</f>
        <v/>
      </c>
      <c r="I2036" s="209" t="str">
        <f>IF(A2036="","",INDEX(Boletim!F2045:F2154,IFERROR(MATCH(Saidas!A2036,'Cadastro-Estoque'!A2044:A2153,0)," ")))</f>
        <v/>
      </c>
    </row>
    <row r="2037" spans="5:9" ht="18.75" customHeight="1" x14ac:dyDescent="0.25">
      <c r="E2037" s="2" t="str">
        <f t="shared" si="34"/>
        <v/>
      </c>
      <c r="F2037" s="2" t="str">
        <f>IF(ISBLANK(A2037),"",IF(ISERROR(VLOOKUP(A2037,'Cadastro-Estoque'!A:G,1,FALSE)),"Produto não cadastrado",VLOOKUP(A2037,'Cadastro-Estoque'!A:G,4,FALSE)))</f>
        <v/>
      </c>
      <c r="G2037" s="2" t="str">
        <f>IF(ISBLANK(A2037),"",IF(ISERROR(VLOOKUP(A2037,'Cadastro-Estoque'!A:G,1,FALSE)),"Produto não cadastrado",VLOOKUP(A2037,'Cadastro-Estoque'!A:G,2,FALSE)))</f>
        <v/>
      </c>
      <c r="H2037" s="2" t="str">
        <f>IF(ISERROR(VLOOKUP(A2037,'Cadastro-Estoque'!A:G,1,FALSE)),"",VLOOKUP(A2037,'Cadastro-Estoque'!A:G,3,FALSE))</f>
        <v/>
      </c>
      <c r="I2037" s="209" t="str">
        <f>IF(A2037="","",INDEX(Boletim!F2046:F2155,IFERROR(MATCH(Saidas!A2037,'Cadastro-Estoque'!A2045:A2154,0)," ")))</f>
        <v/>
      </c>
    </row>
    <row r="2038" spans="5:9" ht="18.75" customHeight="1" x14ac:dyDescent="0.25">
      <c r="E2038" s="2" t="str">
        <f t="shared" si="34"/>
        <v/>
      </c>
      <c r="F2038" s="2" t="str">
        <f>IF(ISBLANK(A2038),"",IF(ISERROR(VLOOKUP(A2038,'Cadastro-Estoque'!A:G,1,FALSE)),"Produto não cadastrado",VLOOKUP(A2038,'Cadastro-Estoque'!A:G,4,FALSE)))</f>
        <v/>
      </c>
      <c r="G2038" s="2" t="str">
        <f>IF(ISBLANK(A2038),"",IF(ISERROR(VLOOKUP(A2038,'Cadastro-Estoque'!A:G,1,FALSE)),"Produto não cadastrado",VLOOKUP(A2038,'Cadastro-Estoque'!A:G,2,FALSE)))</f>
        <v/>
      </c>
      <c r="H2038" s="2" t="str">
        <f>IF(ISERROR(VLOOKUP(A2038,'Cadastro-Estoque'!A:G,1,FALSE)),"",VLOOKUP(A2038,'Cadastro-Estoque'!A:G,3,FALSE))</f>
        <v/>
      </c>
      <c r="I2038" s="209" t="str">
        <f>IF(A2038="","",INDEX(Boletim!F2047:F2156,IFERROR(MATCH(Saidas!A2038,'Cadastro-Estoque'!A2046:A2155,0)," ")))</f>
        <v/>
      </c>
    </row>
    <row r="2039" spans="5:9" ht="18.75" customHeight="1" x14ac:dyDescent="0.25">
      <c r="E2039" s="2" t="str">
        <f t="shared" si="34"/>
        <v/>
      </c>
      <c r="F2039" s="2" t="str">
        <f>IF(ISBLANK(A2039),"",IF(ISERROR(VLOOKUP(A2039,'Cadastro-Estoque'!A:G,1,FALSE)),"Produto não cadastrado",VLOOKUP(A2039,'Cadastro-Estoque'!A:G,4,FALSE)))</f>
        <v/>
      </c>
      <c r="G2039" s="2" t="str">
        <f>IF(ISBLANK(A2039),"",IF(ISERROR(VLOOKUP(A2039,'Cadastro-Estoque'!A:G,1,FALSE)),"Produto não cadastrado",VLOOKUP(A2039,'Cadastro-Estoque'!A:G,2,FALSE)))</f>
        <v/>
      </c>
      <c r="H2039" s="2" t="str">
        <f>IF(ISERROR(VLOOKUP(A2039,'Cadastro-Estoque'!A:G,1,FALSE)),"",VLOOKUP(A2039,'Cadastro-Estoque'!A:G,3,FALSE))</f>
        <v/>
      </c>
      <c r="I2039" s="209" t="str">
        <f>IF(A2039="","",INDEX(Boletim!F2048:F2157,IFERROR(MATCH(Saidas!A2039,'Cadastro-Estoque'!A2047:A2156,0)," ")))</f>
        <v/>
      </c>
    </row>
    <row r="2040" spans="5:9" ht="18.75" customHeight="1" x14ac:dyDescent="0.25">
      <c r="E2040" s="2" t="str">
        <f t="shared" si="34"/>
        <v/>
      </c>
      <c r="F2040" s="2" t="str">
        <f>IF(ISBLANK(A2040),"",IF(ISERROR(VLOOKUP(A2040,'Cadastro-Estoque'!A:G,1,FALSE)),"Produto não cadastrado",VLOOKUP(A2040,'Cadastro-Estoque'!A:G,4,FALSE)))</f>
        <v/>
      </c>
      <c r="G2040" s="2" t="str">
        <f>IF(ISBLANK(A2040),"",IF(ISERROR(VLOOKUP(A2040,'Cadastro-Estoque'!A:G,1,FALSE)),"Produto não cadastrado",VLOOKUP(A2040,'Cadastro-Estoque'!A:G,2,FALSE)))</f>
        <v/>
      </c>
      <c r="H2040" s="2" t="str">
        <f>IF(ISERROR(VLOOKUP(A2040,'Cadastro-Estoque'!A:G,1,FALSE)),"",VLOOKUP(A2040,'Cadastro-Estoque'!A:G,3,FALSE))</f>
        <v/>
      </c>
      <c r="I2040" s="209" t="str">
        <f>IF(A2040="","",INDEX(Boletim!F2049:F2158,IFERROR(MATCH(Saidas!A2040,'Cadastro-Estoque'!A2048:A2157,0)," ")))</f>
        <v/>
      </c>
    </row>
    <row r="2041" spans="5:9" ht="18.75" customHeight="1" x14ac:dyDescent="0.25">
      <c r="E2041" s="2" t="str">
        <f t="shared" si="34"/>
        <v/>
      </c>
      <c r="F2041" s="2" t="str">
        <f>IF(ISBLANK(A2041),"",IF(ISERROR(VLOOKUP(A2041,'Cadastro-Estoque'!A:G,1,FALSE)),"Produto não cadastrado",VLOOKUP(A2041,'Cadastro-Estoque'!A:G,4,FALSE)))</f>
        <v/>
      </c>
      <c r="G2041" s="2" t="str">
        <f>IF(ISBLANK(A2041),"",IF(ISERROR(VLOOKUP(A2041,'Cadastro-Estoque'!A:G,1,FALSE)),"Produto não cadastrado",VLOOKUP(A2041,'Cadastro-Estoque'!A:G,2,FALSE)))</f>
        <v/>
      </c>
      <c r="H2041" s="2" t="str">
        <f>IF(ISERROR(VLOOKUP(A2041,'Cadastro-Estoque'!A:G,1,FALSE)),"",VLOOKUP(A2041,'Cadastro-Estoque'!A:G,3,FALSE))</f>
        <v/>
      </c>
      <c r="I2041" s="209" t="str">
        <f>IF(A2041="","",INDEX(Boletim!F2050:F2159,IFERROR(MATCH(Saidas!A2041,'Cadastro-Estoque'!A2049:A2158,0)," ")))</f>
        <v/>
      </c>
    </row>
    <row r="2042" spans="5:9" ht="18.75" customHeight="1" x14ac:dyDescent="0.25">
      <c r="E2042" s="2" t="str">
        <f t="shared" si="34"/>
        <v/>
      </c>
      <c r="F2042" s="2" t="str">
        <f>IF(ISBLANK(A2042),"",IF(ISERROR(VLOOKUP(A2042,'Cadastro-Estoque'!A:G,1,FALSE)),"Produto não cadastrado",VLOOKUP(A2042,'Cadastro-Estoque'!A:G,4,FALSE)))</f>
        <v/>
      </c>
      <c r="G2042" s="2" t="str">
        <f>IF(ISBLANK(A2042),"",IF(ISERROR(VLOOKUP(A2042,'Cadastro-Estoque'!A:G,1,FALSE)),"Produto não cadastrado",VLOOKUP(A2042,'Cadastro-Estoque'!A:G,2,FALSE)))</f>
        <v/>
      </c>
      <c r="H2042" s="2" t="str">
        <f>IF(ISERROR(VLOOKUP(A2042,'Cadastro-Estoque'!A:G,1,FALSE)),"",VLOOKUP(A2042,'Cadastro-Estoque'!A:G,3,FALSE))</f>
        <v/>
      </c>
      <c r="I2042" s="209" t="str">
        <f>IF(A2042="","",INDEX(Boletim!F2051:F2160,IFERROR(MATCH(Saidas!A2042,'Cadastro-Estoque'!A2050:A2159,0)," ")))</f>
        <v/>
      </c>
    </row>
    <row r="2043" spans="5:9" ht="18.75" customHeight="1" x14ac:dyDescent="0.25">
      <c r="E2043" s="2" t="str">
        <f t="shared" si="34"/>
        <v/>
      </c>
      <c r="F2043" s="2" t="str">
        <f>IF(ISBLANK(A2043),"",IF(ISERROR(VLOOKUP(A2043,'Cadastro-Estoque'!A:G,1,FALSE)),"Produto não cadastrado",VLOOKUP(A2043,'Cadastro-Estoque'!A:G,4,FALSE)))</f>
        <v/>
      </c>
      <c r="G2043" s="2" t="str">
        <f>IF(ISBLANK(A2043),"",IF(ISERROR(VLOOKUP(A2043,'Cadastro-Estoque'!A:G,1,FALSE)),"Produto não cadastrado",VLOOKUP(A2043,'Cadastro-Estoque'!A:G,2,FALSE)))</f>
        <v/>
      </c>
      <c r="H2043" s="2" t="str">
        <f>IF(ISERROR(VLOOKUP(A2043,'Cadastro-Estoque'!A:G,1,FALSE)),"",VLOOKUP(A2043,'Cadastro-Estoque'!A:G,3,FALSE))</f>
        <v/>
      </c>
      <c r="I2043" s="209" t="str">
        <f>IF(A2043="","",INDEX(Boletim!F2052:F2161,IFERROR(MATCH(Saidas!A2043,'Cadastro-Estoque'!A2051:A2160,0)," ")))</f>
        <v/>
      </c>
    </row>
    <row r="2044" spans="5:9" ht="18.75" customHeight="1" x14ac:dyDescent="0.25">
      <c r="E2044" s="2" t="str">
        <f t="shared" si="34"/>
        <v/>
      </c>
      <c r="F2044" s="2" t="str">
        <f>IF(ISBLANK(A2044),"",IF(ISERROR(VLOOKUP(A2044,'Cadastro-Estoque'!A:G,1,FALSE)),"Produto não cadastrado",VLOOKUP(A2044,'Cadastro-Estoque'!A:G,4,FALSE)))</f>
        <v/>
      </c>
      <c r="G2044" s="2" t="str">
        <f>IF(ISBLANK(A2044),"",IF(ISERROR(VLOOKUP(A2044,'Cadastro-Estoque'!A:G,1,FALSE)),"Produto não cadastrado",VLOOKUP(A2044,'Cadastro-Estoque'!A:G,2,FALSE)))</f>
        <v/>
      </c>
      <c r="H2044" s="2" t="str">
        <f>IF(ISERROR(VLOOKUP(A2044,'Cadastro-Estoque'!A:G,1,FALSE)),"",VLOOKUP(A2044,'Cadastro-Estoque'!A:G,3,FALSE))</f>
        <v/>
      </c>
      <c r="I2044" s="209" t="str">
        <f>IF(A2044="","",INDEX(Boletim!F2053:F2162,IFERROR(MATCH(Saidas!A2044,'Cadastro-Estoque'!A2052:A2161,0)," ")))</f>
        <v/>
      </c>
    </row>
    <row r="2045" spans="5:9" ht="18.75" customHeight="1" x14ac:dyDescent="0.25">
      <c r="E2045" s="2" t="str">
        <f t="shared" si="34"/>
        <v/>
      </c>
      <c r="F2045" s="2" t="str">
        <f>IF(ISBLANK(A2045),"",IF(ISERROR(VLOOKUP(A2045,'Cadastro-Estoque'!A:G,1,FALSE)),"Produto não cadastrado",VLOOKUP(A2045,'Cadastro-Estoque'!A:G,4,FALSE)))</f>
        <v/>
      </c>
      <c r="G2045" s="2" t="str">
        <f>IF(ISBLANK(A2045),"",IF(ISERROR(VLOOKUP(A2045,'Cadastro-Estoque'!A:G,1,FALSE)),"Produto não cadastrado",VLOOKUP(A2045,'Cadastro-Estoque'!A:G,2,FALSE)))</f>
        <v/>
      </c>
      <c r="H2045" s="2" t="str">
        <f>IF(ISERROR(VLOOKUP(A2045,'Cadastro-Estoque'!A:G,1,FALSE)),"",VLOOKUP(A2045,'Cadastro-Estoque'!A:G,3,FALSE))</f>
        <v/>
      </c>
      <c r="I2045" s="209" t="str">
        <f>IF(A2045="","",INDEX(Boletim!F2054:F2163,IFERROR(MATCH(Saidas!A2045,'Cadastro-Estoque'!A2053:A2162,0)," ")))</f>
        <v/>
      </c>
    </row>
    <row r="2046" spans="5:9" ht="18.75" customHeight="1" x14ac:dyDescent="0.25">
      <c r="E2046" s="2" t="str">
        <f t="shared" si="34"/>
        <v/>
      </c>
      <c r="F2046" s="2" t="str">
        <f>IF(ISBLANK(A2046),"",IF(ISERROR(VLOOKUP(A2046,'Cadastro-Estoque'!A:G,1,FALSE)),"Produto não cadastrado",VLOOKUP(A2046,'Cadastro-Estoque'!A:G,4,FALSE)))</f>
        <v/>
      </c>
      <c r="G2046" s="2" t="str">
        <f>IF(ISBLANK(A2046),"",IF(ISERROR(VLOOKUP(A2046,'Cadastro-Estoque'!A:G,1,FALSE)),"Produto não cadastrado",VLOOKUP(A2046,'Cadastro-Estoque'!A:G,2,FALSE)))</f>
        <v/>
      </c>
      <c r="H2046" s="2" t="str">
        <f>IF(ISERROR(VLOOKUP(A2046,'Cadastro-Estoque'!A:G,1,FALSE)),"",VLOOKUP(A2046,'Cadastro-Estoque'!A:G,3,FALSE))</f>
        <v/>
      </c>
      <c r="I2046" s="209" t="str">
        <f>IF(A2046="","",INDEX(Boletim!F2055:F2164,IFERROR(MATCH(Saidas!A2046,'Cadastro-Estoque'!A2054:A2163,0)," ")))</f>
        <v/>
      </c>
    </row>
    <row r="2047" spans="5:9" ht="18.75" customHeight="1" x14ac:dyDescent="0.25">
      <c r="E2047" s="2" t="str">
        <f t="shared" si="34"/>
        <v/>
      </c>
      <c r="F2047" s="2" t="str">
        <f>IF(ISBLANK(A2047),"",IF(ISERROR(VLOOKUP(A2047,'Cadastro-Estoque'!A:G,1,FALSE)),"Produto não cadastrado",VLOOKUP(A2047,'Cadastro-Estoque'!A:G,4,FALSE)))</f>
        <v/>
      </c>
      <c r="G2047" s="2" t="str">
        <f>IF(ISBLANK(A2047),"",IF(ISERROR(VLOOKUP(A2047,'Cadastro-Estoque'!A:G,1,FALSE)),"Produto não cadastrado",VLOOKUP(A2047,'Cadastro-Estoque'!A:G,2,FALSE)))</f>
        <v/>
      </c>
      <c r="H2047" s="2" t="str">
        <f>IF(ISERROR(VLOOKUP(A2047,'Cadastro-Estoque'!A:G,1,FALSE)),"",VLOOKUP(A2047,'Cadastro-Estoque'!A:G,3,FALSE))</f>
        <v/>
      </c>
      <c r="I2047" s="209" t="str">
        <f>IF(A2047="","",INDEX(Boletim!F2056:F2165,IFERROR(MATCH(Saidas!A2047,'Cadastro-Estoque'!A2055:A2164,0)," ")))</f>
        <v/>
      </c>
    </row>
    <row r="2048" spans="5:9" ht="18.75" customHeight="1" x14ac:dyDescent="0.25">
      <c r="E2048" s="2" t="str">
        <f t="shared" si="34"/>
        <v/>
      </c>
      <c r="F2048" s="2" t="str">
        <f>IF(ISBLANK(A2048),"",IF(ISERROR(VLOOKUP(A2048,'Cadastro-Estoque'!A:G,1,FALSE)),"Produto não cadastrado",VLOOKUP(A2048,'Cadastro-Estoque'!A:G,4,FALSE)))</f>
        <v/>
      </c>
      <c r="G2048" s="2" t="str">
        <f>IF(ISBLANK(A2048),"",IF(ISERROR(VLOOKUP(A2048,'Cadastro-Estoque'!A:G,1,FALSE)),"Produto não cadastrado",VLOOKUP(A2048,'Cadastro-Estoque'!A:G,2,FALSE)))</f>
        <v/>
      </c>
      <c r="H2048" s="2" t="str">
        <f>IF(ISERROR(VLOOKUP(A2048,'Cadastro-Estoque'!A:G,1,FALSE)),"",VLOOKUP(A2048,'Cadastro-Estoque'!A:G,3,FALSE))</f>
        <v/>
      </c>
      <c r="I2048" s="209" t="str">
        <f>IF(A2048="","",INDEX(Boletim!F2057:F2166,IFERROR(MATCH(Saidas!A2048,'Cadastro-Estoque'!A2056:A2165,0)," ")))</f>
        <v/>
      </c>
    </row>
    <row r="2049" spans="5:9" ht="18.75" customHeight="1" x14ac:dyDescent="0.25">
      <c r="E2049" s="2" t="str">
        <f t="shared" si="34"/>
        <v/>
      </c>
      <c r="F2049" s="2" t="str">
        <f>IF(ISBLANK(A2049),"",IF(ISERROR(VLOOKUP(A2049,'Cadastro-Estoque'!A:G,1,FALSE)),"Produto não cadastrado",VLOOKUP(A2049,'Cadastro-Estoque'!A:G,4,FALSE)))</f>
        <v/>
      </c>
      <c r="G2049" s="2" t="str">
        <f>IF(ISBLANK(A2049),"",IF(ISERROR(VLOOKUP(A2049,'Cadastro-Estoque'!A:G,1,FALSE)),"Produto não cadastrado",VLOOKUP(A2049,'Cadastro-Estoque'!A:G,2,FALSE)))</f>
        <v/>
      </c>
      <c r="H2049" s="2" t="str">
        <f>IF(ISERROR(VLOOKUP(A2049,'Cadastro-Estoque'!A:G,1,FALSE)),"",VLOOKUP(A2049,'Cadastro-Estoque'!A:G,3,FALSE))</f>
        <v/>
      </c>
      <c r="I2049" s="209" t="str">
        <f>IF(A2049="","",INDEX(Boletim!F2058:F2167,IFERROR(MATCH(Saidas!A2049,'Cadastro-Estoque'!A2057:A2166,0)," ")))</f>
        <v/>
      </c>
    </row>
    <row r="2050" spans="5:9" ht="18.75" customHeight="1" x14ac:dyDescent="0.25">
      <c r="E2050" s="2" t="str">
        <f t="shared" si="34"/>
        <v/>
      </c>
      <c r="F2050" s="2" t="str">
        <f>IF(ISBLANK(A2050),"",IF(ISERROR(VLOOKUP(A2050,'Cadastro-Estoque'!A:G,1,FALSE)),"Produto não cadastrado",VLOOKUP(A2050,'Cadastro-Estoque'!A:G,4,FALSE)))</f>
        <v/>
      </c>
      <c r="G2050" s="2" t="str">
        <f>IF(ISBLANK(A2050),"",IF(ISERROR(VLOOKUP(A2050,'Cadastro-Estoque'!A:G,1,FALSE)),"Produto não cadastrado",VLOOKUP(A2050,'Cadastro-Estoque'!A:G,2,FALSE)))</f>
        <v/>
      </c>
      <c r="H2050" s="2" t="str">
        <f>IF(ISERROR(VLOOKUP(A2050,'Cadastro-Estoque'!A:G,1,FALSE)),"",VLOOKUP(A2050,'Cadastro-Estoque'!A:G,3,FALSE))</f>
        <v/>
      </c>
      <c r="I2050" s="209" t="str">
        <f>IF(A2050="","",INDEX(Boletim!F2059:F2168,IFERROR(MATCH(Saidas!A2050,'Cadastro-Estoque'!A2058:A2167,0)," ")))</f>
        <v/>
      </c>
    </row>
    <row r="2051" spans="5:9" ht="18.75" customHeight="1" x14ac:dyDescent="0.25">
      <c r="E2051" s="2" t="str">
        <f t="shared" si="34"/>
        <v/>
      </c>
      <c r="F2051" s="2" t="str">
        <f>IF(ISBLANK(A2051),"",IF(ISERROR(VLOOKUP(A2051,'Cadastro-Estoque'!A:G,1,FALSE)),"Produto não cadastrado",VLOOKUP(A2051,'Cadastro-Estoque'!A:G,4,FALSE)))</f>
        <v/>
      </c>
      <c r="G2051" s="2" t="str">
        <f>IF(ISBLANK(A2051),"",IF(ISERROR(VLOOKUP(A2051,'Cadastro-Estoque'!A:G,1,FALSE)),"Produto não cadastrado",VLOOKUP(A2051,'Cadastro-Estoque'!A:G,2,FALSE)))</f>
        <v/>
      </c>
      <c r="H2051" s="2" t="str">
        <f>IF(ISERROR(VLOOKUP(A2051,'Cadastro-Estoque'!A:G,1,FALSE)),"",VLOOKUP(A2051,'Cadastro-Estoque'!A:G,3,FALSE))</f>
        <v/>
      </c>
      <c r="I2051" s="209" t="str">
        <f>IF(A2051="","",INDEX(Boletim!F2060:F2169,IFERROR(MATCH(Saidas!A2051,'Cadastro-Estoque'!A2059:A2168,0)," ")))</f>
        <v/>
      </c>
    </row>
    <row r="2052" spans="5:9" ht="18.75" customHeight="1" x14ac:dyDescent="0.25">
      <c r="E2052" s="2" t="str">
        <f t="shared" ref="E2052:E2115" si="35">IF(ISBLANK(A2052),"",C2052*D2052)</f>
        <v/>
      </c>
      <c r="F2052" s="2" t="str">
        <f>IF(ISBLANK(A2052),"",IF(ISERROR(VLOOKUP(A2052,'Cadastro-Estoque'!A:G,1,FALSE)),"Produto não cadastrado",VLOOKUP(A2052,'Cadastro-Estoque'!A:G,4,FALSE)))</f>
        <v/>
      </c>
      <c r="G2052" s="2" t="str">
        <f>IF(ISBLANK(A2052),"",IF(ISERROR(VLOOKUP(A2052,'Cadastro-Estoque'!A:G,1,FALSE)),"Produto não cadastrado",VLOOKUP(A2052,'Cadastro-Estoque'!A:G,2,FALSE)))</f>
        <v/>
      </c>
      <c r="H2052" s="2" t="str">
        <f>IF(ISERROR(VLOOKUP(A2052,'Cadastro-Estoque'!A:G,1,FALSE)),"",VLOOKUP(A2052,'Cadastro-Estoque'!A:G,3,FALSE))</f>
        <v/>
      </c>
      <c r="I2052" s="209" t="str">
        <f>IF(A2052="","",INDEX(Boletim!F2061:F2170,IFERROR(MATCH(Saidas!A2052,'Cadastro-Estoque'!A2060:A2169,0)," ")))</f>
        <v/>
      </c>
    </row>
    <row r="2053" spans="5:9" ht="18.75" customHeight="1" x14ac:dyDescent="0.25">
      <c r="E2053" s="2" t="str">
        <f t="shared" si="35"/>
        <v/>
      </c>
      <c r="F2053" s="2" t="str">
        <f>IF(ISBLANK(A2053),"",IF(ISERROR(VLOOKUP(A2053,'Cadastro-Estoque'!A:G,1,FALSE)),"Produto não cadastrado",VLOOKUP(A2053,'Cadastro-Estoque'!A:G,4,FALSE)))</f>
        <v/>
      </c>
      <c r="G2053" s="2" t="str">
        <f>IF(ISBLANK(A2053),"",IF(ISERROR(VLOOKUP(A2053,'Cadastro-Estoque'!A:G,1,FALSE)),"Produto não cadastrado",VLOOKUP(A2053,'Cadastro-Estoque'!A:G,2,FALSE)))</f>
        <v/>
      </c>
      <c r="H2053" s="2" t="str">
        <f>IF(ISERROR(VLOOKUP(A2053,'Cadastro-Estoque'!A:G,1,FALSE)),"",VLOOKUP(A2053,'Cadastro-Estoque'!A:G,3,FALSE))</f>
        <v/>
      </c>
      <c r="I2053" s="209" t="str">
        <f>IF(A2053="","",INDEX(Boletim!F2062:F2171,IFERROR(MATCH(Saidas!A2053,'Cadastro-Estoque'!A2061:A2170,0)," ")))</f>
        <v/>
      </c>
    </row>
    <row r="2054" spans="5:9" ht="18.75" customHeight="1" x14ac:dyDescent="0.25">
      <c r="E2054" s="2" t="str">
        <f t="shared" si="35"/>
        <v/>
      </c>
      <c r="F2054" s="2" t="str">
        <f>IF(ISBLANK(A2054),"",IF(ISERROR(VLOOKUP(A2054,'Cadastro-Estoque'!A:G,1,FALSE)),"Produto não cadastrado",VLOOKUP(A2054,'Cadastro-Estoque'!A:G,4,FALSE)))</f>
        <v/>
      </c>
      <c r="G2054" s="2" t="str">
        <f>IF(ISBLANK(A2054),"",IF(ISERROR(VLOOKUP(A2054,'Cadastro-Estoque'!A:G,1,FALSE)),"Produto não cadastrado",VLOOKUP(A2054,'Cadastro-Estoque'!A:G,2,FALSE)))</f>
        <v/>
      </c>
      <c r="H2054" s="2" t="str">
        <f>IF(ISERROR(VLOOKUP(A2054,'Cadastro-Estoque'!A:G,1,FALSE)),"",VLOOKUP(A2054,'Cadastro-Estoque'!A:G,3,FALSE))</f>
        <v/>
      </c>
      <c r="I2054" s="209" t="str">
        <f>IF(A2054="","",INDEX(Boletim!F2063:F2172,IFERROR(MATCH(Saidas!A2054,'Cadastro-Estoque'!A2062:A2171,0)," ")))</f>
        <v/>
      </c>
    </row>
    <row r="2055" spans="5:9" ht="18.75" customHeight="1" x14ac:dyDescent="0.25">
      <c r="E2055" s="2" t="str">
        <f t="shared" si="35"/>
        <v/>
      </c>
      <c r="F2055" s="2" t="str">
        <f>IF(ISBLANK(A2055),"",IF(ISERROR(VLOOKUP(A2055,'Cadastro-Estoque'!A:G,1,FALSE)),"Produto não cadastrado",VLOOKUP(A2055,'Cadastro-Estoque'!A:G,4,FALSE)))</f>
        <v/>
      </c>
      <c r="G2055" s="2" t="str">
        <f>IF(ISBLANK(A2055),"",IF(ISERROR(VLOOKUP(A2055,'Cadastro-Estoque'!A:G,1,FALSE)),"Produto não cadastrado",VLOOKUP(A2055,'Cadastro-Estoque'!A:G,2,FALSE)))</f>
        <v/>
      </c>
      <c r="H2055" s="2" t="str">
        <f>IF(ISERROR(VLOOKUP(A2055,'Cadastro-Estoque'!A:G,1,FALSE)),"",VLOOKUP(A2055,'Cadastro-Estoque'!A:G,3,FALSE))</f>
        <v/>
      </c>
      <c r="I2055" s="209" t="str">
        <f>IF(A2055="","",INDEX(Boletim!F2064:F2173,IFERROR(MATCH(Saidas!A2055,'Cadastro-Estoque'!A2063:A2172,0)," ")))</f>
        <v/>
      </c>
    </row>
    <row r="2056" spans="5:9" ht="18.75" customHeight="1" x14ac:dyDescent="0.25">
      <c r="E2056" s="2" t="str">
        <f t="shared" si="35"/>
        <v/>
      </c>
      <c r="F2056" s="2" t="str">
        <f>IF(ISBLANK(A2056),"",IF(ISERROR(VLOOKUP(A2056,'Cadastro-Estoque'!A:G,1,FALSE)),"Produto não cadastrado",VLOOKUP(A2056,'Cadastro-Estoque'!A:G,4,FALSE)))</f>
        <v/>
      </c>
      <c r="G2056" s="2" t="str">
        <f>IF(ISBLANK(A2056),"",IF(ISERROR(VLOOKUP(A2056,'Cadastro-Estoque'!A:G,1,FALSE)),"Produto não cadastrado",VLOOKUP(A2056,'Cadastro-Estoque'!A:G,2,FALSE)))</f>
        <v/>
      </c>
      <c r="H2056" s="2" t="str">
        <f>IF(ISERROR(VLOOKUP(A2056,'Cadastro-Estoque'!A:G,1,FALSE)),"",VLOOKUP(A2056,'Cadastro-Estoque'!A:G,3,FALSE))</f>
        <v/>
      </c>
      <c r="I2056" s="209" t="str">
        <f>IF(A2056="","",INDEX(Boletim!F2065:F2174,IFERROR(MATCH(Saidas!A2056,'Cadastro-Estoque'!A2064:A2173,0)," ")))</f>
        <v/>
      </c>
    </row>
    <row r="2057" spans="5:9" ht="18.75" customHeight="1" x14ac:dyDescent="0.25">
      <c r="E2057" s="2" t="str">
        <f t="shared" si="35"/>
        <v/>
      </c>
      <c r="F2057" s="2" t="str">
        <f>IF(ISBLANK(A2057),"",IF(ISERROR(VLOOKUP(A2057,'Cadastro-Estoque'!A:G,1,FALSE)),"Produto não cadastrado",VLOOKUP(A2057,'Cadastro-Estoque'!A:G,4,FALSE)))</f>
        <v/>
      </c>
      <c r="G2057" s="2" t="str">
        <f>IF(ISBLANK(A2057),"",IF(ISERROR(VLOOKUP(A2057,'Cadastro-Estoque'!A:G,1,FALSE)),"Produto não cadastrado",VLOOKUP(A2057,'Cadastro-Estoque'!A:G,2,FALSE)))</f>
        <v/>
      </c>
      <c r="H2057" s="2" t="str">
        <f>IF(ISERROR(VLOOKUP(A2057,'Cadastro-Estoque'!A:G,1,FALSE)),"",VLOOKUP(A2057,'Cadastro-Estoque'!A:G,3,FALSE))</f>
        <v/>
      </c>
      <c r="I2057" s="209" t="str">
        <f>IF(A2057="","",INDEX(Boletim!F2066:F2175,IFERROR(MATCH(Saidas!A2057,'Cadastro-Estoque'!A2065:A2174,0)," ")))</f>
        <v/>
      </c>
    </row>
    <row r="2058" spans="5:9" ht="18.75" customHeight="1" x14ac:dyDescent="0.25">
      <c r="E2058" s="2" t="str">
        <f t="shared" si="35"/>
        <v/>
      </c>
      <c r="F2058" s="2" t="str">
        <f>IF(ISBLANK(A2058),"",IF(ISERROR(VLOOKUP(A2058,'Cadastro-Estoque'!A:G,1,FALSE)),"Produto não cadastrado",VLOOKUP(A2058,'Cadastro-Estoque'!A:G,4,FALSE)))</f>
        <v/>
      </c>
      <c r="G2058" s="2" t="str">
        <f>IF(ISBLANK(A2058),"",IF(ISERROR(VLOOKUP(A2058,'Cadastro-Estoque'!A:G,1,FALSE)),"Produto não cadastrado",VLOOKUP(A2058,'Cadastro-Estoque'!A:G,2,FALSE)))</f>
        <v/>
      </c>
      <c r="H2058" s="2" t="str">
        <f>IF(ISERROR(VLOOKUP(A2058,'Cadastro-Estoque'!A:G,1,FALSE)),"",VLOOKUP(A2058,'Cadastro-Estoque'!A:G,3,FALSE))</f>
        <v/>
      </c>
      <c r="I2058" s="209" t="str">
        <f>IF(A2058="","",INDEX(Boletim!F2067:F2176,IFERROR(MATCH(Saidas!A2058,'Cadastro-Estoque'!A2066:A2175,0)," ")))</f>
        <v/>
      </c>
    </row>
    <row r="2059" spans="5:9" ht="18.75" customHeight="1" x14ac:dyDescent="0.25">
      <c r="E2059" s="2" t="str">
        <f t="shared" si="35"/>
        <v/>
      </c>
      <c r="F2059" s="2" t="str">
        <f>IF(ISBLANK(A2059),"",IF(ISERROR(VLOOKUP(A2059,'Cadastro-Estoque'!A:G,1,FALSE)),"Produto não cadastrado",VLOOKUP(A2059,'Cadastro-Estoque'!A:G,4,FALSE)))</f>
        <v/>
      </c>
      <c r="G2059" s="2" t="str">
        <f>IF(ISBLANK(A2059),"",IF(ISERROR(VLOOKUP(A2059,'Cadastro-Estoque'!A:G,1,FALSE)),"Produto não cadastrado",VLOOKUP(A2059,'Cadastro-Estoque'!A:G,2,FALSE)))</f>
        <v/>
      </c>
      <c r="H2059" s="2" t="str">
        <f>IF(ISERROR(VLOOKUP(A2059,'Cadastro-Estoque'!A:G,1,FALSE)),"",VLOOKUP(A2059,'Cadastro-Estoque'!A:G,3,FALSE))</f>
        <v/>
      </c>
      <c r="I2059" s="209" t="str">
        <f>IF(A2059="","",INDEX(Boletim!F2068:F2177,IFERROR(MATCH(Saidas!A2059,'Cadastro-Estoque'!A2067:A2176,0)," ")))</f>
        <v/>
      </c>
    </row>
    <row r="2060" spans="5:9" ht="18.75" customHeight="1" x14ac:dyDescent="0.25">
      <c r="E2060" s="2" t="str">
        <f t="shared" si="35"/>
        <v/>
      </c>
      <c r="F2060" s="2" t="str">
        <f>IF(ISBLANK(A2060),"",IF(ISERROR(VLOOKUP(A2060,'Cadastro-Estoque'!A:G,1,FALSE)),"Produto não cadastrado",VLOOKUP(A2060,'Cadastro-Estoque'!A:G,4,FALSE)))</f>
        <v/>
      </c>
      <c r="G2060" s="2" t="str">
        <f>IF(ISBLANK(A2060),"",IF(ISERROR(VLOOKUP(A2060,'Cadastro-Estoque'!A:G,1,FALSE)),"Produto não cadastrado",VLOOKUP(A2060,'Cadastro-Estoque'!A:G,2,FALSE)))</f>
        <v/>
      </c>
      <c r="H2060" s="2" t="str">
        <f>IF(ISERROR(VLOOKUP(A2060,'Cadastro-Estoque'!A:G,1,FALSE)),"",VLOOKUP(A2060,'Cadastro-Estoque'!A:G,3,FALSE))</f>
        <v/>
      </c>
      <c r="I2060" s="209" t="str">
        <f>IF(A2060="","",INDEX(Boletim!F2069:F2178,IFERROR(MATCH(Saidas!A2060,'Cadastro-Estoque'!A2068:A2177,0)," ")))</f>
        <v/>
      </c>
    </row>
    <row r="2061" spans="5:9" ht="18.75" customHeight="1" x14ac:dyDescent="0.25">
      <c r="E2061" s="2" t="str">
        <f t="shared" si="35"/>
        <v/>
      </c>
      <c r="F2061" s="2" t="str">
        <f>IF(ISBLANK(A2061),"",IF(ISERROR(VLOOKUP(A2061,'Cadastro-Estoque'!A:G,1,FALSE)),"Produto não cadastrado",VLOOKUP(A2061,'Cadastro-Estoque'!A:G,4,FALSE)))</f>
        <v/>
      </c>
      <c r="G2061" s="2" t="str">
        <f>IF(ISBLANK(A2061),"",IF(ISERROR(VLOOKUP(A2061,'Cadastro-Estoque'!A:G,1,FALSE)),"Produto não cadastrado",VLOOKUP(A2061,'Cadastro-Estoque'!A:G,2,FALSE)))</f>
        <v/>
      </c>
      <c r="H2061" s="2" t="str">
        <f>IF(ISERROR(VLOOKUP(A2061,'Cadastro-Estoque'!A:G,1,FALSE)),"",VLOOKUP(A2061,'Cadastro-Estoque'!A:G,3,FALSE))</f>
        <v/>
      </c>
      <c r="I2061" s="209" t="str">
        <f>IF(A2061="","",INDEX(Boletim!F2070:F2179,IFERROR(MATCH(Saidas!A2061,'Cadastro-Estoque'!A2069:A2178,0)," ")))</f>
        <v/>
      </c>
    </row>
    <row r="2062" spans="5:9" ht="18.75" customHeight="1" x14ac:dyDescent="0.25">
      <c r="E2062" s="2" t="str">
        <f t="shared" si="35"/>
        <v/>
      </c>
      <c r="F2062" s="2" t="str">
        <f>IF(ISBLANK(A2062),"",IF(ISERROR(VLOOKUP(A2062,'Cadastro-Estoque'!A:G,1,FALSE)),"Produto não cadastrado",VLOOKUP(A2062,'Cadastro-Estoque'!A:G,4,FALSE)))</f>
        <v/>
      </c>
      <c r="G2062" s="2" t="str">
        <f>IF(ISBLANK(A2062),"",IF(ISERROR(VLOOKUP(A2062,'Cadastro-Estoque'!A:G,1,FALSE)),"Produto não cadastrado",VLOOKUP(A2062,'Cadastro-Estoque'!A:G,2,FALSE)))</f>
        <v/>
      </c>
      <c r="H2062" s="2" t="str">
        <f>IF(ISERROR(VLOOKUP(A2062,'Cadastro-Estoque'!A:G,1,FALSE)),"",VLOOKUP(A2062,'Cadastro-Estoque'!A:G,3,FALSE))</f>
        <v/>
      </c>
      <c r="I2062" s="209" t="str">
        <f>IF(A2062="","",INDEX(Boletim!F2071:F2180,IFERROR(MATCH(Saidas!A2062,'Cadastro-Estoque'!A2070:A2179,0)," ")))</f>
        <v/>
      </c>
    </row>
    <row r="2063" spans="5:9" ht="18.75" customHeight="1" x14ac:dyDescent="0.25">
      <c r="E2063" s="2" t="str">
        <f t="shared" si="35"/>
        <v/>
      </c>
      <c r="F2063" s="2" t="str">
        <f>IF(ISBLANK(A2063),"",IF(ISERROR(VLOOKUP(A2063,'Cadastro-Estoque'!A:G,1,FALSE)),"Produto não cadastrado",VLOOKUP(A2063,'Cadastro-Estoque'!A:G,4,FALSE)))</f>
        <v/>
      </c>
      <c r="G2063" s="2" t="str">
        <f>IF(ISBLANK(A2063),"",IF(ISERROR(VLOOKUP(A2063,'Cadastro-Estoque'!A:G,1,FALSE)),"Produto não cadastrado",VLOOKUP(A2063,'Cadastro-Estoque'!A:G,2,FALSE)))</f>
        <v/>
      </c>
      <c r="H2063" s="2" t="str">
        <f>IF(ISERROR(VLOOKUP(A2063,'Cadastro-Estoque'!A:G,1,FALSE)),"",VLOOKUP(A2063,'Cadastro-Estoque'!A:G,3,FALSE))</f>
        <v/>
      </c>
      <c r="I2063" s="209" t="str">
        <f>IF(A2063="","",INDEX(Boletim!F2072:F2181,IFERROR(MATCH(Saidas!A2063,'Cadastro-Estoque'!A2071:A2180,0)," ")))</f>
        <v/>
      </c>
    </row>
    <row r="2064" spans="5:9" ht="18.75" customHeight="1" x14ac:dyDescent="0.25">
      <c r="E2064" s="2" t="str">
        <f t="shared" si="35"/>
        <v/>
      </c>
      <c r="F2064" s="2" t="str">
        <f>IF(ISBLANK(A2064),"",IF(ISERROR(VLOOKUP(A2064,'Cadastro-Estoque'!A:G,1,FALSE)),"Produto não cadastrado",VLOOKUP(A2064,'Cadastro-Estoque'!A:G,4,FALSE)))</f>
        <v/>
      </c>
      <c r="G2064" s="2" t="str">
        <f>IF(ISBLANK(A2064),"",IF(ISERROR(VLOOKUP(A2064,'Cadastro-Estoque'!A:G,1,FALSE)),"Produto não cadastrado",VLOOKUP(A2064,'Cadastro-Estoque'!A:G,2,FALSE)))</f>
        <v/>
      </c>
      <c r="H2064" s="2" t="str">
        <f>IF(ISERROR(VLOOKUP(A2064,'Cadastro-Estoque'!A:G,1,FALSE)),"",VLOOKUP(A2064,'Cadastro-Estoque'!A:G,3,FALSE))</f>
        <v/>
      </c>
      <c r="I2064" s="209" t="str">
        <f>IF(A2064="","",INDEX(Boletim!F2073:F2182,IFERROR(MATCH(Saidas!A2064,'Cadastro-Estoque'!A2072:A2181,0)," ")))</f>
        <v/>
      </c>
    </row>
    <row r="2065" spans="5:9" ht="18.75" customHeight="1" x14ac:dyDescent="0.25">
      <c r="E2065" s="2" t="str">
        <f t="shared" si="35"/>
        <v/>
      </c>
      <c r="F2065" s="2" t="str">
        <f>IF(ISBLANK(A2065),"",IF(ISERROR(VLOOKUP(A2065,'Cadastro-Estoque'!A:G,1,FALSE)),"Produto não cadastrado",VLOOKUP(A2065,'Cadastro-Estoque'!A:G,4,FALSE)))</f>
        <v/>
      </c>
      <c r="G2065" s="2" t="str">
        <f>IF(ISBLANK(A2065),"",IF(ISERROR(VLOOKUP(A2065,'Cadastro-Estoque'!A:G,1,FALSE)),"Produto não cadastrado",VLOOKUP(A2065,'Cadastro-Estoque'!A:G,2,FALSE)))</f>
        <v/>
      </c>
      <c r="H2065" s="2" t="str">
        <f>IF(ISERROR(VLOOKUP(A2065,'Cadastro-Estoque'!A:G,1,FALSE)),"",VLOOKUP(A2065,'Cadastro-Estoque'!A:G,3,FALSE))</f>
        <v/>
      </c>
      <c r="I2065" s="209" t="str">
        <f>IF(A2065="","",INDEX(Boletim!F2074:F2183,IFERROR(MATCH(Saidas!A2065,'Cadastro-Estoque'!A2073:A2182,0)," ")))</f>
        <v/>
      </c>
    </row>
    <row r="2066" spans="5:9" ht="18.75" customHeight="1" x14ac:dyDescent="0.25">
      <c r="E2066" s="2" t="str">
        <f t="shared" si="35"/>
        <v/>
      </c>
      <c r="F2066" s="2" t="str">
        <f>IF(ISBLANK(A2066),"",IF(ISERROR(VLOOKUP(A2066,'Cadastro-Estoque'!A:G,1,FALSE)),"Produto não cadastrado",VLOOKUP(A2066,'Cadastro-Estoque'!A:G,4,FALSE)))</f>
        <v/>
      </c>
      <c r="G2066" s="2" t="str">
        <f>IF(ISBLANK(A2066),"",IF(ISERROR(VLOOKUP(A2066,'Cadastro-Estoque'!A:G,1,FALSE)),"Produto não cadastrado",VLOOKUP(A2066,'Cadastro-Estoque'!A:G,2,FALSE)))</f>
        <v/>
      </c>
      <c r="H2066" s="2" t="str">
        <f>IF(ISERROR(VLOOKUP(A2066,'Cadastro-Estoque'!A:G,1,FALSE)),"",VLOOKUP(A2066,'Cadastro-Estoque'!A:G,3,FALSE))</f>
        <v/>
      </c>
      <c r="I2066" s="209" t="str">
        <f>IF(A2066="","",INDEX(Boletim!F2075:F2184,IFERROR(MATCH(Saidas!A2066,'Cadastro-Estoque'!A2074:A2183,0)," ")))</f>
        <v/>
      </c>
    </row>
    <row r="2067" spans="5:9" ht="18.75" customHeight="1" x14ac:dyDescent="0.25">
      <c r="E2067" s="2" t="str">
        <f t="shared" si="35"/>
        <v/>
      </c>
      <c r="F2067" s="2" t="str">
        <f>IF(ISBLANK(A2067),"",IF(ISERROR(VLOOKUP(A2067,'Cadastro-Estoque'!A:G,1,FALSE)),"Produto não cadastrado",VLOOKUP(A2067,'Cadastro-Estoque'!A:G,4,FALSE)))</f>
        <v/>
      </c>
      <c r="G2067" s="2" t="str">
        <f>IF(ISBLANK(A2067),"",IF(ISERROR(VLOOKUP(A2067,'Cadastro-Estoque'!A:G,1,FALSE)),"Produto não cadastrado",VLOOKUP(A2067,'Cadastro-Estoque'!A:G,2,FALSE)))</f>
        <v/>
      </c>
      <c r="H2067" s="2" t="str">
        <f>IF(ISERROR(VLOOKUP(A2067,'Cadastro-Estoque'!A:G,1,FALSE)),"",VLOOKUP(A2067,'Cadastro-Estoque'!A:G,3,FALSE))</f>
        <v/>
      </c>
      <c r="I2067" s="209" t="str">
        <f>IF(A2067="","",INDEX(Boletim!F2076:F2185,IFERROR(MATCH(Saidas!A2067,'Cadastro-Estoque'!A2075:A2184,0)," ")))</f>
        <v/>
      </c>
    </row>
    <row r="2068" spans="5:9" ht="18.75" customHeight="1" x14ac:dyDescent="0.25">
      <c r="E2068" s="2" t="str">
        <f t="shared" si="35"/>
        <v/>
      </c>
      <c r="F2068" s="2" t="str">
        <f>IF(ISBLANK(A2068),"",IF(ISERROR(VLOOKUP(A2068,'Cadastro-Estoque'!A:G,1,FALSE)),"Produto não cadastrado",VLOOKUP(A2068,'Cadastro-Estoque'!A:G,4,FALSE)))</f>
        <v/>
      </c>
      <c r="G2068" s="2" t="str">
        <f>IF(ISBLANK(A2068),"",IF(ISERROR(VLOOKUP(A2068,'Cadastro-Estoque'!A:G,1,FALSE)),"Produto não cadastrado",VLOOKUP(A2068,'Cadastro-Estoque'!A:G,2,FALSE)))</f>
        <v/>
      </c>
      <c r="H2068" s="2" t="str">
        <f>IF(ISERROR(VLOOKUP(A2068,'Cadastro-Estoque'!A:G,1,FALSE)),"",VLOOKUP(A2068,'Cadastro-Estoque'!A:G,3,FALSE))</f>
        <v/>
      </c>
      <c r="I2068" s="209" t="str">
        <f>IF(A2068="","",INDEX(Boletim!F2077:F2186,IFERROR(MATCH(Saidas!A2068,'Cadastro-Estoque'!A2076:A2185,0)," ")))</f>
        <v/>
      </c>
    </row>
    <row r="2069" spans="5:9" ht="18.75" customHeight="1" x14ac:dyDescent="0.25">
      <c r="E2069" s="2" t="str">
        <f t="shared" si="35"/>
        <v/>
      </c>
      <c r="F2069" s="2" t="str">
        <f>IF(ISBLANK(A2069),"",IF(ISERROR(VLOOKUP(A2069,'Cadastro-Estoque'!A:G,1,FALSE)),"Produto não cadastrado",VLOOKUP(A2069,'Cadastro-Estoque'!A:G,4,FALSE)))</f>
        <v/>
      </c>
      <c r="G2069" s="2" t="str">
        <f>IF(ISBLANK(A2069),"",IF(ISERROR(VLOOKUP(A2069,'Cadastro-Estoque'!A:G,1,FALSE)),"Produto não cadastrado",VLOOKUP(A2069,'Cadastro-Estoque'!A:G,2,FALSE)))</f>
        <v/>
      </c>
      <c r="H2069" s="2" t="str">
        <f>IF(ISERROR(VLOOKUP(A2069,'Cadastro-Estoque'!A:G,1,FALSE)),"",VLOOKUP(A2069,'Cadastro-Estoque'!A:G,3,FALSE))</f>
        <v/>
      </c>
      <c r="I2069" s="209" t="str">
        <f>IF(A2069="","",INDEX(Boletim!F2078:F2187,IFERROR(MATCH(Saidas!A2069,'Cadastro-Estoque'!A2077:A2186,0)," ")))</f>
        <v/>
      </c>
    </row>
    <row r="2070" spans="5:9" ht="18.75" customHeight="1" x14ac:dyDescent="0.25">
      <c r="E2070" s="2" t="str">
        <f t="shared" si="35"/>
        <v/>
      </c>
      <c r="F2070" s="2" t="str">
        <f>IF(ISBLANK(A2070),"",IF(ISERROR(VLOOKUP(A2070,'Cadastro-Estoque'!A:G,1,FALSE)),"Produto não cadastrado",VLOOKUP(A2070,'Cadastro-Estoque'!A:G,4,FALSE)))</f>
        <v/>
      </c>
      <c r="G2070" s="2" t="str">
        <f>IF(ISBLANK(A2070),"",IF(ISERROR(VLOOKUP(A2070,'Cadastro-Estoque'!A:G,1,FALSE)),"Produto não cadastrado",VLOOKUP(A2070,'Cadastro-Estoque'!A:G,2,FALSE)))</f>
        <v/>
      </c>
      <c r="H2070" s="2" t="str">
        <f>IF(ISERROR(VLOOKUP(A2070,'Cadastro-Estoque'!A:G,1,FALSE)),"",VLOOKUP(A2070,'Cadastro-Estoque'!A:G,3,FALSE))</f>
        <v/>
      </c>
      <c r="I2070" s="209" t="str">
        <f>IF(A2070="","",INDEX(Boletim!F2079:F2188,IFERROR(MATCH(Saidas!A2070,'Cadastro-Estoque'!A2078:A2187,0)," ")))</f>
        <v/>
      </c>
    </row>
    <row r="2071" spans="5:9" ht="18.75" customHeight="1" x14ac:dyDescent="0.25">
      <c r="E2071" s="2" t="str">
        <f t="shared" si="35"/>
        <v/>
      </c>
      <c r="F2071" s="2" t="str">
        <f>IF(ISBLANK(A2071),"",IF(ISERROR(VLOOKUP(A2071,'Cadastro-Estoque'!A:G,1,FALSE)),"Produto não cadastrado",VLOOKUP(A2071,'Cadastro-Estoque'!A:G,4,FALSE)))</f>
        <v/>
      </c>
      <c r="G2071" s="2" t="str">
        <f>IF(ISBLANK(A2071),"",IF(ISERROR(VLOOKUP(A2071,'Cadastro-Estoque'!A:G,1,FALSE)),"Produto não cadastrado",VLOOKUP(A2071,'Cadastro-Estoque'!A:G,2,FALSE)))</f>
        <v/>
      </c>
      <c r="H2071" s="2" t="str">
        <f>IF(ISERROR(VLOOKUP(A2071,'Cadastro-Estoque'!A:G,1,FALSE)),"",VLOOKUP(A2071,'Cadastro-Estoque'!A:G,3,FALSE))</f>
        <v/>
      </c>
      <c r="I2071" s="209" t="str">
        <f>IF(A2071="","",INDEX(Boletim!F2080:F2189,IFERROR(MATCH(Saidas!A2071,'Cadastro-Estoque'!A2079:A2188,0)," ")))</f>
        <v/>
      </c>
    </row>
    <row r="2072" spans="5:9" ht="18.75" customHeight="1" x14ac:dyDescent="0.25">
      <c r="E2072" s="2" t="str">
        <f t="shared" si="35"/>
        <v/>
      </c>
      <c r="F2072" s="2" t="str">
        <f>IF(ISBLANK(A2072),"",IF(ISERROR(VLOOKUP(A2072,'Cadastro-Estoque'!A:G,1,FALSE)),"Produto não cadastrado",VLOOKUP(A2072,'Cadastro-Estoque'!A:G,4,FALSE)))</f>
        <v/>
      </c>
      <c r="G2072" s="2" t="str">
        <f>IF(ISBLANK(A2072),"",IF(ISERROR(VLOOKUP(A2072,'Cadastro-Estoque'!A:G,1,FALSE)),"Produto não cadastrado",VLOOKUP(A2072,'Cadastro-Estoque'!A:G,2,FALSE)))</f>
        <v/>
      </c>
      <c r="H2072" s="2" t="str">
        <f>IF(ISERROR(VLOOKUP(A2072,'Cadastro-Estoque'!A:G,1,FALSE)),"",VLOOKUP(A2072,'Cadastro-Estoque'!A:G,3,FALSE))</f>
        <v/>
      </c>
      <c r="I2072" s="209" t="str">
        <f>IF(A2072="","",INDEX(Boletim!F2081:F2190,IFERROR(MATCH(Saidas!A2072,'Cadastro-Estoque'!A2080:A2189,0)," ")))</f>
        <v/>
      </c>
    </row>
    <row r="2073" spans="5:9" ht="18.75" customHeight="1" x14ac:dyDescent="0.25">
      <c r="E2073" s="2" t="str">
        <f t="shared" si="35"/>
        <v/>
      </c>
      <c r="F2073" s="2" t="str">
        <f>IF(ISBLANK(A2073),"",IF(ISERROR(VLOOKUP(A2073,'Cadastro-Estoque'!A:G,1,FALSE)),"Produto não cadastrado",VLOOKUP(A2073,'Cadastro-Estoque'!A:G,4,FALSE)))</f>
        <v/>
      </c>
      <c r="G2073" s="2" t="str">
        <f>IF(ISBLANK(A2073),"",IF(ISERROR(VLOOKUP(A2073,'Cadastro-Estoque'!A:G,1,FALSE)),"Produto não cadastrado",VLOOKUP(A2073,'Cadastro-Estoque'!A:G,2,FALSE)))</f>
        <v/>
      </c>
      <c r="H2073" s="2" t="str">
        <f>IF(ISERROR(VLOOKUP(A2073,'Cadastro-Estoque'!A:G,1,FALSE)),"",VLOOKUP(A2073,'Cadastro-Estoque'!A:G,3,FALSE))</f>
        <v/>
      </c>
      <c r="I2073" s="209" t="str">
        <f>IF(A2073="","",INDEX(Boletim!F2082:F2191,IFERROR(MATCH(Saidas!A2073,'Cadastro-Estoque'!A2081:A2190,0)," ")))</f>
        <v/>
      </c>
    </row>
    <row r="2074" spans="5:9" ht="18.75" customHeight="1" x14ac:dyDescent="0.25">
      <c r="E2074" s="2" t="str">
        <f t="shared" si="35"/>
        <v/>
      </c>
      <c r="F2074" s="2" t="str">
        <f>IF(ISBLANK(A2074),"",IF(ISERROR(VLOOKUP(A2074,'Cadastro-Estoque'!A:G,1,FALSE)),"Produto não cadastrado",VLOOKUP(A2074,'Cadastro-Estoque'!A:G,4,FALSE)))</f>
        <v/>
      </c>
      <c r="G2074" s="2" t="str">
        <f>IF(ISBLANK(A2074),"",IF(ISERROR(VLOOKUP(A2074,'Cadastro-Estoque'!A:G,1,FALSE)),"Produto não cadastrado",VLOOKUP(A2074,'Cadastro-Estoque'!A:G,2,FALSE)))</f>
        <v/>
      </c>
      <c r="H2074" s="2" t="str">
        <f>IF(ISERROR(VLOOKUP(A2074,'Cadastro-Estoque'!A:G,1,FALSE)),"",VLOOKUP(A2074,'Cadastro-Estoque'!A:G,3,FALSE))</f>
        <v/>
      </c>
      <c r="I2074" s="209" t="str">
        <f>IF(A2074="","",INDEX(Boletim!F2083:F2192,IFERROR(MATCH(Saidas!A2074,'Cadastro-Estoque'!A2082:A2191,0)," ")))</f>
        <v/>
      </c>
    </row>
    <row r="2075" spans="5:9" ht="18.75" customHeight="1" x14ac:dyDescent="0.25">
      <c r="E2075" s="2" t="str">
        <f t="shared" si="35"/>
        <v/>
      </c>
      <c r="F2075" s="2" t="str">
        <f>IF(ISBLANK(A2075),"",IF(ISERROR(VLOOKUP(A2075,'Cadastro-Estoque'!A:G,1,FALSE)),"Produto não cadastrado",VLOOKUP(A2075,'Cadastro-Estoque'!A:G,4,FALSE)))</f>
        <v/>
      </c>
      <c r="G2075" s="2" t="str">
        <f>IF(ISBLANK(A2075),"",IF(ISERROR(VLOOKUP(A2075,'Cadastro-Estoque'!A:G,1,FALSE)),"Produto não cadastrado",VLOOKUP(A2075,'Cadastro-Estoque'!A:G,2,FALSE)))</f>
        <v/>
      </c>
      <c r="H2075" s="2" t="str">
        <f>IF(ISERROR(VLOOKUP(A2075,'Cadastro-Estoque'!A:G,1,FALSE)),"",VLOOKUP(A2075,'Cadastro-Estoque'!A:G,3,FALSE))</f>
        <v/>
      </c>
      <c r="I2075" s="209" t="str">
        <f>IF(A2075="","",INDEX(Boletim!F2084:F2193,IFERROR(MATCH(Saidas!A2075,'Cadastro-Estoque'!A2083:A2192,0)," ")))</f>
        <v/>
      </c>
    </row>
    <row r="2076" spans="5:9" ht="18.75" customHeight="1" x14ac:dyDescent="0.25">
      <c r="E2076" s="2" t="str">
        <f t="shared" si="35"/>
        <v/>
      </c>
      <c r="F2076" s="2" t="str">
        <f>IF(ISBLANK(A2076),"",IF(ISERROR(VLOOKUP(A2076,'Cadastro-Estoque'!A:G,1,FALSE)),"Produto não cadastrado",VLOOKUP(A2076,'Cadastro-Estoque'!A:G,4,FALSE)))</f>
        <v/>
      </c>
      <c r="G2076" s="2" t="str">
        <f>IF(ISBLANK(A2076),"",IF(ISERROR(VLOOKUP(A2076,'Cadastro-Estoque'!A:G,1,FALSE)),"Produto não cadastrado",VLOOKUP(A2076,'Cadastro-Estoque'!A:G,2,FALSE)))</f>
        <v/>
      </c>
      <c r="H2076" s="2" t="str">
        <f>IF(ISERROR(VLOOKUP(A2076,'Cadastro-Estoque'!A:G,1,FALSE)),"",VLOOKUP(A2076,'Cadastro-Estoque'!A:G,3,FALSE))</f>
        <v/>
      </c>
      <c r="I2076" s="209" t="str">
        <f>IF(A2076="","",INDEX(Boletim!F2085:F2194,IFERROR(MATCH(Saidas!A2076,'Cadastro-Estoque'!A2084:A2193,0)," ")))</f>
        <v/>
      </c>
    </row>
    <row r="2077" spans="5:9" ht="18.75" customHeight="1" x14ac:dyDescent="0.25">
      <c r="E2077" s="2" t="str">
        <f t="shared" si="35"/>
        <v/>
      </c>
      <c r="F2077" s="2" t="str">
        <f>IF(ISBLANK(A2077),"",IF(ISERROR(VLOOKUP(A2077,'Cadastro-Estoque'!A:G,1,FALSE)),"Produto não cadastrado",VLOOKUP(A2077,'Cadastro-Estoque'!A:G,4,FALSE)))</f>
        <v/>
      </c>
      <c r="G2077" s="2" t="str">
        <f>IF(ISBLANK(A2077),"",IF(ISERROR(VLOOKUP(A2077,'Cadastro-Estoque'!A:G,1,FALSE)),"Produto não cadastrado",VLOOKUP(A2077,'Cadastro-Estoque'!A:G,2,FALSE)))</f>
        <v/>
      </c>
      <c r="H2077" s="2" t="str">
        <f>IF(ISERROR(VLOOKUP(A2077,'Cadastro-Estoque'!A:G,1,FALSE)),"",VLOOKUP(A2077,'Cadastro-Estoque'!A:G,3,FALSE))</f>
        <v/>
      </c>
      <c r="I2077" s="209" t="str">
        <f>IF(A2077="","",INDEX(Boletim!F2086:F2195,IFERROR(MATCH(Saidas!A2077,'Cadastro-Estoque'!A2085:A2194,0)," ")))</f>
        <v/>
      </c>
    </row>
    <row r="2078" spans="5:9" ht="18.75" customHeight="1" x14ac:dyDescent="0.25">
      <c r="E2078" s="2" t="str">
        <f t="shared" si="35"/>
        <v/>
      </c>
      <c r="F2078" s="2" t="str">
        <f>IF(ISBLANK(A2078),"",IF(ISERROR(VLOOKUP(A2078,'Cadastro-Estoque'!A:G,1,FALSE)),"Produto não cadastrado",VLOOKUP(A2078,'Cadastro-Estoque'!A:G,4,FALSE)))</f>
        <v/>
      </c>
      <c r="G2078" s="2" t="str">
        <f>IF(ISBLANK(A2078),"",IF(ISERROR(VLOOKUP(A2078,'Cadastro-Estoque'!A:G,1,FALSE)),"Produto não cadastrado",VLOOKUP(A2078,'Cadastro-Estoque'!A:G,2,FALSE)))</f>
        <v/>
      </c>
      <c r="H2078" s="2" t="str">
        <f>IF(ISERROR(VLOOKUP(A2078,'Cadastro-Estoque'!A:G,1,FALSE)),"",VLOOKUP(A2078,'Cadastro-Estoque'!A:G,3,FALSE))</f>
        <v/>
      </c>
      <c r="I2078" s="209" t="str">
        <f>IF(A2078="","",INDEX(Boletim!F2087:F2196,IFERROR(MATCH(Saidas!A2078,'Cadastro-Estoque'!A2086:A2195,0)," ")))</f>
        <v/>
      </c>
    </row>
    <row r="2079" spans="5:9" ht="18.75" customHeight="1" x14ac:dyDescent="0.25">
      <c r="E2079" s="2" t="str">
        <f t="shared" si="35"/>
        <v/>
      </c>
      <c r="F2079" s="2" t="str">
        <f>IF(ISBLANK(A2079),"",IF(ISERROR(VLOOKUP(A2079,'Cadastro-Estoque'!A:G,1,FALSE)),"Produto não cadastrado",VLOOKUP(A2079,'Cadastro-Estoque'!A:G,4,FALSE)))</f>
        <v/>
      </c>
      <c r="G2079" s="2" t="str">
        <f>IF(ISBLANK(A2079),"",IF(ISERROR(VLOOKUP(A2079,'Cadastro-Estoque'!A:G,1,FALSE)),"Produto não cadastrado",VLOOKUP(A2079,'Cadastro-Estoque'!A:G,2,FALSE)))</f>
        <v/>
      </c>
      <c r="H2079" s="2" t="str">
        <f>IF(ISERROR(VLOOKUP(A2079,'Cadastro-Estoque'!A:G,1,FALSE)),"",VLOOKUP(A2079,'Cadastro-Estoque'!A:G,3,FALSE))</f>
        <v/>
      </c>
      <c r="I2079" s="209" t="str">
        <f>IF(A2079="","",INDEX(Boletim!F2088:F2197,IFERROR(MATCH(Saidas!A2079,'Cadastro-Estoque'!A2087:A2196,0)," ")))</f>
        <v/>
      </c>
    </row>
    <row r="2080" spans="5:9" ht="18.75" customHeight="1" x14ac:dyDescent="0.25">
      <c r="E2080" s="2" t="str">
        <f t="shared" si="35"/>
        <v/>
      </c>
      <c r="F2080" s="2" t="str">
        <f>IF(ISBLANK(A2080),"",IF(ISERROR(VLOOKUP(A2080,'Cadastro-Estoque'!A:G,1,FALSE)),"Produto não cadastrado",VLOOKUP(A2080,'Cadastro-Estoque'!A:G,4,FALSE)))</f>
        <v/>
      </c>
      <c r="G2080" s="2" t="str">
        <f>IF(ISBLANK(A2080),"",IF(ISERROR(VLOOKUP(A2080,'Cadastro-Estoque'!A:G,1,FALSE)),"Produto não cadastrado",VLOOKUP(A2080,'Cadastro-Estoque'!A:G,2,FALSE)))</f>
        <v/>
      </c>
      <c r="H2080" s="2" t="str">
        <f>IF(ISERROR(VLOOKUP(A2080,'Cadastro-Estoque'!A:G,1,FALSE)),"",VLOOKUP(A2080,'Cadastro-Estoque'!A:G,3,FALSE))</f>
        <v/>
      </c>
      <c r="I2080" s="209" t="str">
        <f>IF(A2080="","",INDEX(Boletim!F2089:F2198,IFERROR(MATCH(Saidas!A2080,'Cadastro-Estoque'!A2088:A2197,0)," ")))</f>
        <v/>
      </c>
    </row>
    <row r="2081" spans="5:9" ht="18.75" customHeight="1" x14ac:dyDescent="0.25">
      <c r="E2081" s="2" t="str">
        <f t="shared" si="35"/>
        <v/>
      </c>
      <c r="F2081" s="2" t="str">
        <f>IF(ISBLANK(A2081),"",IF(ISERROR(VLOOKUP(A2081,'Cadastro-Estoque'!A:G,1,FALSE)),"Produto não cadastrado",VLOOKUP(A2081,'Cadastro-Estoque'!A:G,4,FALSE)))</f>
        <v/>
      </c>
      <c r="G2081" s="2" t="str">
        <f>IF(ISBLANK(A2081),"",IF(ISERROR(VLOOKUP(A2081,'Cadastro-Estoque'!A:G,1,FALSE)),"Produto não cadastrado",VLOOKUP(A2081,'Cadastro-Estoque'!A:G,2,FALSE)))</f>
        <v/>
      </c>
      <c r="H2081" s="2" t="str">
        <f>IF(ISERROR(VLOOKUP(A2081,'Cadastro-Estoque'!A:G,1,FALSE)),"",VLOOKUP(A2081,'Cadastro-Estoque'!A:G,3,FALSE))</f>
        <v/>
      </c>
      <c r="I2081" s="209" t="str">
        <f>IF(A2081="","",INDEX(Boletim!F2090:F2199,IFERROR(MATCH(Saidas!A2081,'Cadastro-Estoque'!A2089:A2198,0)," ")))</f>
        <v/>
      </c>
    </row>
    <row r="2082" spans="5:9" ht="18.75" customHeight="1" x14ac:dyDescent="0.25">
      <c r="E2082" s="2" t="str">
        <f t="shared" si="35"/>
        <v/>
      </c>
      <c r="F2082" s="2" t="str">
        <f>IF(ISBLANK(A2082),"",IF(ISERROR(VLOOKUP(A2082,'Cadastro-Estoque'!A:G,1,FALSE)),"Produto não cadastrado",VLOOKUP(A2082,'Cadastro-Estoque'!A:G,4,FALSE)))</f>
        <v/>
      </c>
      <c r="G2082" s="2" t="str">
        <f>IF(ISBLANK(A2082),"",IF(ISERROR(VLOOKUP(A2082,'Cadastro-Estoque'!A:G,1,FALSE)),"Produto não cadastrado",VLOOKUP(A2082,'Cadastro-Estoque'!A:G,2,FALSE)))</f>
        <v/>
      </c>
      <c r="H2082" s="2" t="str">
        <f>IF(ISERROR(VLOOKUP(A2082,'Cadastro-Estoque'!A:G,1,FALSE)),"",VLOOKUP(A2082,'Cadastro-Estoque'!A:G,3,FALSE))</f>
        <v/>
      </c>
      <c r="I2082" s="209" t="str">
        <f>IF(A2082="","",INDEX(Boletim!F2091:F2200,IFERROR(MATCH(Saidas!A2082,'Cadastro-Estoque'!A2090:A2199,0)," ")))</f>
        <v/>
      </c>
    </row>
    <row r="2083" spans="5:9" ht="18.75" customHeight="1" x14ac:dyDescent="0.25">
      <c r="E2083" s="2" t="str">
        <f t="shared" si="35"/>
        <v/>
      </c>
      <c r="F2083" s="2" t="str">
        <f>IF(ISBLANK(A2083),"",IF(ISERROR(VLOOKUP(A2083,'Cadastro-Estoque'!A:G,1,FALSE)),"Produto não cadastrado",VLOOKUP(A2083,'Cadastro-Estoque'!A:G,4,FALSE)))</f>
        <v/>
      </c>
      <c r="G2083" s="2" t="str">
        <f>IF(ISBLANK(A2083),"",IF(ISERROR(VLOOKUP(A2083,'Cadastro-Estoque'!A:G,1,FALSE)),"Produto não cadastrado",VLOOKUP(A2083,'Cadastro-Estoque'!A:G,2,FALSE)))</f>
        <v/>
      </c>
      <c r="H2083" s="2" t="str">
        <f>IF(ISERROR(VLOOKUP(A2083,'Cadastro-Estoque'!A:G,1,FALSE)),"",VLOOKUP(A2083,'Cadastro-Estoque'!A:G,3,FALSE))</f>
        <v/>
      </c>
      <c r="I2083" s="209" t="str">
        <f>IF(A2083="","",INDEX(Boletim!F2092:F2201,IFERROR(MATCH(Saidas!A2083,'Cadastro-Estoque'!A2091:A2200,0)," ")))</f>
        <v/>
      </c>
    </row>
    <row r="2084" spans="5:9" ht="18.75" customHeight="1" x14ac:dyDescent="0.25">
      <c r="E2084" s="2" t="str">
        <f t="shared" si="35"/>
        <v/>
      </c>
      <c r="F2084" s="2" t="str">
        <f>IF(ISBLANK(A2084),"",IF(ISERROR(VLOOKUP(A2084,'Cadastro-Estoque'!A:G,1,FALSE)),"Produto não cadastrado",VLOOKUP(A2084,'Cadastro-Estoque'!A:G,4,FALSE)))</f>
        <v/>
      </c>
      <c r="G2084" s="2" t="str">
        <f>IF(ISBLANK(A2084),"",IF(ISERROR(VLOOKUP(A2084,'Cadastro-Estoque'!A:G,1,FALSE)),"Produto não cadastrado",VLOOKUP(A2084,'Cadastro-Estoque'!A:G,2,FALSE)))</f>
        <v/>
      </c>
      <c r="H2084" s="2" t="str">
        <f>IF(ISERROR(VLOOKUP(A2084,'Cadastro-Estoque'!A:G,1,FALSE)),"",VLOOKUP(A2084,'Cadastro-Estoque'!A:G,3,FALSE))</f>
        <v/>
      </c>
      <c r="I2084" s="209" t="str">
        <f>IF(A2084="","",INDEX(Boletim!F2093:F2202,IFERROR(MATCH(Saidas!A2084,'Cadastro-Estoque'!A2092:A2201,0)," ")))</f>
        <v/>
      </c>
    </row>
    <row r="2085" spans="5:9" ht="18.75" customHeight="1" x14ac:dyDescent="0.25">
      <c r="E2085" s="2" t="str">
        <f t="shared" si="35"/>
        <v/>
      </c>
      <c r="F2085" s="2" t="str">
        <f>IF(ISBLANK(A2085),"",IF(ISERROR(VLOOKUP(A2085,'Cadastro-Estoque'!A:G,1,FALSE)),"Produto não cadastrado",VLOOKUP(A2085,'Cadastro-Estoque'!A:G,4,FALSE)))</f>
        <v/>
      </c>
      <c r="G2085" s="2" t="str">
        <f>IF(ISBLANK(A2085),"",IF(ISERROR(VLOOKUP(A2085,'Cadastro-Estoque'!A:G,1,FALSE)),"Produto não cadastrado",VLOOKUP(A2085,'Cadastro-Estoque'!A:G,2,FALSE)))</f>
        <v/>
      </c>
      <c r="H2085" s="2" t="str">
        <f>IF(ISERROR(VLOOKUP(A2085,'Cadastro-Estoque'!A:G,1,FALSE)),"",VLOOKUP(A2085,'Cadastro-Estoque'!A:G,3,FALSE))</f>
        <v/>
      </c>
      <c r="I2085" s="209" t="str">
        <f>IF(A2085="","",INDEX(Boletim!F2094:F2203,IFERROR(MATCH(Saidas!A2085,'Cadastro-Estoque'!A2093:A2202,0)," ")))</f>
        <v/>
      </c>
    </row>
    <row r="2086" spans="5:9" ht="18.75" customHeight="1" x14ac:dyDescent="0.25">
      <c r="E2086" s="2" t="str">
        <f t="shared" si="35"/>
        <v/>
      </c>
      <c r="F2086" s="2" t="str">
        <f>IF(ISBLANK(A2086),"",IF(ISERROR(VLOOKUP(A2086,'Cadastro-Estoque'!A:G,1,FALSE)),"Produto não cadastrado",VLOOKUP(A2086,'Cadastro-Estoque'!A:G,4,FALSE)))</f>
        <v/>
      </c>
      <c r="G2086" s="2" t="str">
        <f>IF(ISBLANK(A2086),"",IF(ISERROR(VLOOKUP(A2086,'Cadastro-Estoque'!A:G,1,FALSE)),"Produto não cadastrado",VLOOKUP(A2086,'Cadastro-Estoque'!A:G,2,FALSE)))</f>
        <v/>
      </c>
      <c r="H2086" s="2" t="str">
        <f>IF(ISERROR(VLOOKUP(A2086,'Cadastro-Estoque'!A:G,1,FALSE)),"",VLOOKUP(A2086,'Cadastro-Estoque'!A:G,3,FALSE))</f>
        <v/>
      </c>
      <c r="I2086" s="209" t="str">
        <f>IF(A2086="","",INDEX(Boletim!F2095:F2204,IFERROR(MATCH(Saidas!A2086,'Cadastro-Estoque'!A2094:A2203,0)," ")))</f>
        <v/>
      </c>
    </row>
    <row r="2087" spans="5:9" ht="18.75" customHeight="1" x14ac:dyDescent="0.25">
      <c r="E2087" s="2" t="str">
        <f t="shared" si="35"/>
        <v/>
      </c>
      <c r="F2087" s="2" t="str">
        <f>IF(ISBLANK(A2087),"",IF(ISERROR(VLOOKUP(A2087,'Cadastro-Estoque'!A:G,1,FALSE)),"Produto não cadastrado",VLOOKUP(A2087,'Cadastro-Estoque'!A:G,4,FALSE)))</f>
        <v/>
      </c>
      <c r="G2087" s="2" t="str">
        <f>IF(ISBLANK(A2087),"",IF(ISERROR(VLOOKUP(A2087,'Cadastro-Estoque'!A:G,1,FALSE)),"Produto não cadastrado",VLOOKUP(A2087,'Cadastro-Estoque'!A:G,2,FALSE)))</f>
        <v/>
      </c>
      <c r="H2087" s="2" t="str">
        <f>IF(ISERROR(VLOOKUP(A2087,'Cadastro-Estoque'!A:G,1,FALSE)),"",VLOOKUP(A2087,'Cadastro-Estoque'!A:G,3,FALSE))</f>
        <v/>
      </c>
      <c r="I2087" s="209" t="str">
        <f>IF(A2087="","",INDEX(Boletim!F2096:F2205,IFERROR(MATCH(Saidas!A2087,'Cadastro-Estoque'!A2095:A2204,0)," ")))</f>
        <v/>
      </c>
    </row>
    <row r="2088" spans="5:9" ht="18.75" customHeight="1" x14ac:dyDescent="0.25">
      <c r="E2088" s="2" t="str">
        <f t="shared" si="35"/>
        <v/>
      </c>
      <c r="F2088" s="2" t="str">
        <f>IF(ISBLANK(A2088),"",IF(ISERROR(VLOOKUP(A2088,'Cadastro-Estoque'!A:G,1,FALSE)),"Produto não cadastrado",VLOOKUP(A2088,'Cadastro-Estoque'!A:G,4,FALSE)))</f>
        <v/>
      </c>
      <c r="G2088" s="2" t="str">
        <f>IF(ISBLANK(A2088),"",IF(ISERROR(VLOOKUP(A2088,'Cadastro-Estoque'!A:G,1,FALSE)),"Produto não cadastrado",VLOOKUP(A2088,'Cadastro-Estoque'!A:G,2,FALSE)))</f>
        <v/>
      </c>
      <c r="H2088" s="2" t="str">
        <f>IF(ISERROR(VLOOKUP(A2088,'Cadastro-Estoque'!A:G,1,FALSE)),"",VLOOKUP(A2088,'Cadastro-Estoque'!A:G,3,FALSE))</f>
        <v/>
      </c>
      <c r="I2088" s="209" t="str">
        <f>IF(A2088="","",INDEX(Boletim!F2097:F2206,IFERROR(MATCH(Saidas!A2088,'Cadastro-Estoque'!A2096:A2205,0)," ")))</f>
        <v/>
      </c>
    </row>
    <row r="2089" spans="5:9" ht="18.75" customHeight="1" x14ac:dyDescent="0.25">
      <c r="E2089" s="2" t="str">
        <f t="shared" si="35"/>
        <v/>
      </c>
      <c r="F2089" s="2" t="str">
        <f>IF(ISBLANK(A2089),"",IF(ISERROR(VLOOKUP(A2089,'Cadastro-Estoque'!A:G,1,FALSE)),"Produto não cadastrado",VLOOKUP(A2089,'Cadastro-Estoque'!A:G,4,FALSE)))</f>
        <v/>
      </c>
      <c r="G2089" s="2" t="str">
        <f>IF(ISBLANK(A2089),"",IF(ISERROR(VLOOKUP(A2089,'Cadastro-Estoque'!A:G,1,FALSE)),"Produto não cadastrado",VLOOKUP(A2089,'Cadastro-Estoque'!A:G,2,FALSE)))</f>
        <v/>
      </c>
      <c r="H2089" s="2" t="str">
        <f>IF(ISERROR(VLOOKUP(A2089,'Cadastro-Estoque'!A:G,1,FALSE)),"",VLOOKUP(A2089,'Cadastro-Estoque'!A:G,3,FALSE))</f>
        <v/>
      </c>
      <c r="I2089" s="209" t="str">
        <f>IF(A2089="","",INDEX(Boletim!F2098:F2207,IFERROR(MATCH(Saidas!A2089,'Cadastro-Estoque'!A2097:A2206,0)," ")))</f>
        <v/>
      </c>
    </row>
    <row r="2090" spans="5:9" ht="18.75" customHeight="1" x14ac:dyDescent="0.25">
      <c r="E2090" s="2" t="str">
        <f t="shared" si="35"/>
        <v/>
      </c>
      <c r="F2090" s="2" t="str">
        <f>IF(ISBLANK(A2090),"",IF(ISERROR(VLOOKUP(A2090,'Cadastro-Estoque'!A:G,1,FALSE)),"Produto não cadastrado",VLOOKUP(A2090,'Cadastro-Estoque'!A:G,4,FALSE)))</f>
        <v/>
      </c>
      <c r="G2090" s="2" t="str">
        <f>IF(ISBLANK(A2090),"",IF(ISERROR(VLOOKUP(A2090,'Cadastro-Estoque'!A:G,1,FALSE)),"Produto não cadastrado",VLOOKUP(A2090,'Cadastro-Estoque'!A:G,2,FALSE)))</f>
        <v/>
      </c>
      <c r="H2090" s="2" t="str">
        <f>IF(ISERROR(VLOOKUP(A2090,'Cadastro-Estoque'!A:G,1,FALSE)),"",VLOOKUP(A2090,'Cadastro-Estoque'!A:G,3,FALSE))</f>
        <v/>
      </c>
      <c r="I2090" s="209" t="str">
        <f>IF(A2090="","",INDEX(Boletim!F2099:F2208,IFERROR(MATCH(Saidas!A2090,'Cadastro-Estoque'!A2098:A2207,0)," ")))</f>
        <v/>
      </c>
    </row>
    <row r="2091" spans="5:9" ht="18.75" customHeight="1" x14ac:dyDescent="0.25">
      <c r="E2091" s="2" t="str">
        <f t="shared" si="35"/>
        <v/>
      </c>
      <c r="F2091" s="2" t="str">
        <f>IF(ISBLANK(A2091),"",IF(ISERROR(VLOOKUP(A2091,'Cadastro-Estoque'!A:G,1,FALSE)),"Produto não cadastrado",VLOOKUP(A2091,'Cadastro-Estoque'!A:G,4,FALSE)))</f>
        <v/>
      </c>
      <c r="G2091" s="2" t="str">
        <f>IF(ISBLANK(A2091),"",IF(ISERROR(VLOOKUP(A2091,'Cadastro-Estoque'!A:G,1,FALSE)),"Produto não cadastrado",VLOOKUP(A2091,'Cadastro-Estoque'!A:G,2,FALSE)))</f>
        <v/>
      </c>
      <c r="H2091" s="2" t="str">
        <f>IF(ISERROR(VLOOKUP(A2091,'Cadastro-Estoque'!A:G,1,FALSE)),"",VLOOKUP(A2091,'Cadastro-Estoque'!A:G,3,FALSE))</f>
        <v/>
      </c>
      <c r="I2091" s="209" t="str">
        <f>IF(A2091="","",INDEX(Boletim!F2100:F2209,IFERROR(MATCH(Saidas!A2091,'Cadastro-Estoque'!A2099:A2208,0)," ")))</f>
        <v/>
      </c>
    </row>
    <row r="2092" spans="5:9" ht="18.75" customHeight="1" x14ac:dyDescent="0.25">
      <c r="E2092" s="2" t="str">
        <f t="shared" si="35"/>
        <v/>
      </c>
      <c r="F2092" s="2" t="str">
        <f>IF(ISBLANK(A2092),"",IF(ISERROR(VLOOKUP(A2092,'Cadastro-Estoque'!A:G,1,FALSE)),"Produto não cadastrado",VLOOKUP(A2092,'Cadastro-Estoque'!A:G,4,FALSE)))</f>
        <v/>
      </c>
      <c r="G2092" s="2" t="str">
        <f>IF(ISBLANK(A2092),"",IF(ISERROR(VLOOKUP(A2092,'Cadastro-Estoque'!A:G,1,FALSE)),"Produto não cadastrado",VLOOKUP(A2092,'Cadastro-Estoque'!A:G,2,FALSE)))</f>
        <v/>
      </c>
      <c r="H2092" s="2" t="str">
        <f>IF(ISERROR(VLOOKUP(A2092,'Cadastro-Estoque'!A:G,1,FALSE)),"",VLOOKUP(A2092,'Cadastro-Estoque'!A:G,3,FALSE))</f>
        <v/>
      </c>
      <c r="I2092" s="209" t="str">
        <f>IF(A2092="","",INDEX(Boletim!F2101:F2210,IFERROR(MATCH(Saidas!A2092,'Cadastro-Estoque'!A2100:A2209,0)," ")))</f>
        <v/>
      </c>
    </row>
    <row r="2093" spans="5:9" ht="18.75" customHeight="1" x14ac:dyDescent="0.25">
      <c r="E2093" s="2" t="str">
        <f t="shared" si="35"/>
        <v/>
      </c>
      <c r="F2093" s="2" t="str">
        <f>IF(ISBLANK(A2093),"",IF(ISERROR(VLOOKUP(A2093,'Cadastro-Estoque'!A:G,1,FALSE)),"Produto não cadastrado",VLOOKUP(A2093,'Cadastro-Estoque'!A:G,4,FALSE)))</f>
        <v/>
      </c>
      <c r="G2093" s="2" t="str">
        <f>IF(ISBLANK(A2093),"",IF(ISERROR(VLOOKUP(A2093,'Cadastro-Estoque'!A:G,1,FALSE)),"Produto não cadastrado",VLOOKUP(A2093,'Cadastro-Estoque'!A:G,2,FALSE)))</f>
        <v/>
      </c>
      <c r="H2093" s="2" t="str">
        <f>IF(ISERROR(VLOOKUP(A2093,'Cadastro-Estoque'!A:G,1,FALSE)),"",VLOOKUP(A2093,'Cadastro-Estoque'!A:G,3,FALSE))</f>
        <v/>
      </c>
      <c r="I2093" s="209" t="str">
        <f>IF(A2093="","",INDEX(Boletim!F2102:F2211,IFERROR(MATCH(Saidas!A2093,'Cadastro-Estoque'!A2101:A2210,0)," ")))</f>
        <v/>
      </c>
    </row>
    <row r="2094" spans="5:9" ht="18.75" customHeight="1" x14ac:dyDescent="0.25">
      <c r="E2094" s="2" t="str">
        <f t="shared" si="35"/>
        <v/>
      </c>
      <c r="F2094" s="2" t="str">
        <f>IF(ISBLANK(A2094),"",IF(ISERROR(VLOOKUP(A2094,'Cadastro-Estoque'!A:G,1,FALSE)),"Produto não cadastrado",VLOOKUP(A2094,'Cadastro-Estoque'!A:G,4,FALSE)))</f>
        <v/>
      </c>
      <c r="G2094" s="2" t="str">
        <f>IF(ISBLANK(A2094),"",IF(ISERROR(VLOOKUP(A2094,'Cadastro-Estoque'!A:G,1,FALSE)),"Produto não cadastrado",VLOOKUP(A2094,'Cadastro-Estoque'!A:G,2,FALSE)))</f>
        <v/>
      </c>
      <c r="H2094" s="2" t="str">
        <f>IF(ISERROR(VLOOKUP(A2094,'Cadastro-Estoque'!A:G,1,FALSE)),"",VLOOKUP(A2094,'Cadastro-Estoque'!A:G,3,FALSE))</f>
        <v/>
      </c>
      <c r="I2094" s="209" t="str">
        <f>IF(A2094="","",INDEX(Boletim!F2103:F2212,IFERROR(MATCH(Saidas!A2094,'Cadastro-Estoque'!A2102:A2211,0)," ")))</f>
        <v/>
      </c>
    </row>
    <row r="2095" spans="5:9" ht="18.75" customHeight="1" x14ac:dyDescent="0.25">
      <c r="E2095" s="2" t="str">
        <f t="shared" si="35"/>
        <v/>
      </c>
      <c r="F2095" s="2" t="str">
        <f>IF(ISBLANK(A2095),"",IF(ISERROR(VLOOKUP(A2095,'Cadastro-Estoque'!A:G,1,FALSE)),"Produto não cadastrado",VLOOKUP(A2095,'Cadastro-Estoque'!A:G,4,FALSE)))</f>
        <v/>
      </c>
      <c r="G2095" s="2" t="str">
        <f>IF(ISBLANK(A2095),"",IF(ISERROR(VLOOKUP(A2095,'Cadastro-Estoque'!A:G,1,FALSE)),"Produto não cadastrado",VLOOKUP(A2095,'Cadastro-Estoque'!A:G,2,FALSE)))</f>
        <v/>
      </c>
      <c r="H2095" s="2" t="str">
        <f>IF(ISERROR(VLOOKUP(A2095,'Cadastro-Estoque'!A:G,1,FALSE)),"",VLOOKUP(A2095,'Cadastro-Estoque'!A:G,3,FALSE))</f>
        <v/>
      </c>
      <c r="I2095" s="209" t="str">
        <f>IF(A2095="","",INDEX(Boletim!F2104:F2213,IFERROR(MATCH(Saidas!A2095,'Cadastro-Estoque'!A2103:A2212,0)," ")))</f>
        <v/>
      </c>
    </row>
    <row r="2096" spans="5:9" ht="18.75" customHeight="1" x14ac:dyDescent="0.25">
      <c r="E2096" s="2" t="str">
        <f t="shared" si="35"/>
        <v/>
      </c>
      <c r="F2096" s="2" t="str">
        <f>IF(ISBLANK(A2096),"",IF(ISERROR(VLOOKUP(A2096,'Cadastro-Estoque'!A:G,1,FALSE)),"Produto não cadastrado",VLOOKUP(A2096,'Cadastro-Estoque'!A:G,4,FALSE)))</f>
        <v/>
      </c>
      <c r="G2096" s="2" t="str">
        <f>IF(ISBLANK(A2096),"",IF(ISERROR(VLOOKUP(A2096,'Cadastro-Estoque'!A:G,1,FALSE)),"Produto não cadastrado",VLOOKUP(A2096,'Cadastro-Estoque'!A:G,2,FALSE)))</f>
        <v/>
      </c>
      <c r="H2096" s="2" t="str">
        <f>IF(ISERROR(VLOOKUP(A2096,'Cadastro-Estoque'!A:G,1,FALSE)),"",VLOOKUP(A2096,'Cadastro-Estoque'!A:G,3,FALSE))</f>
        <v/>
      </c>
      <c r="I2096" s="209" t="str">
        <f>IF(A2096="","",INDEX(Boletim!F2105:F2214,IFERROR(MATCH(Saidas!A2096,'Cadastro-Estoque'!A2104:A2213,0)," ")))</f>
        <v/>
      </c>
    </row>
    <row r="2097" spans="5:9" ht="18.75" customHeight="1" x14ac:dyDescent="0.25">
      <c r="E2097" s="2" t="str">
        <f t="shared" si="35"/>
        <v/>
      </c>
      <c r="F2097" s="2" t="str">
        <f>IF(ISBLANK(A2097),"",IF(ISERROR(VLOOKUP(A2097,'Cadastro-Estoque'!A:G,1,FALSE)),"Produto não cadastrado",VLOOKUP(A2097,'Cadastro-Estoque'!A:G,4,FALSE)))</f>
        <v/>
      </c>
      <c r="G2097" s="2" t="str">
        <f>IF(ISBLANK(A2097),"",IF(ISERROR(VLOOKUP(A2097,'Cadastro-Estoque'!A:G,1,FALSE)),"Produto não cadastrado",VLOOKUP(A2097,'Cadastro-Estoque'!A:G,2,FALSE)))</f>
        <v/>
      </c>
      <c r="H2097" s="2" t="str">
        <f>IF(ISERROR(VLOOKUP(A2097,'Cadastro-Estoque'!A:G,1,FALSE)),"",VLOOKUP(A2097,'Cadastro-Estoque'!A:G,3,FALSE))</f>
        <v/>
      </c>
      <c r="I2097" s="209" t="str">
        <f>IF(A2097="","",INDEX(Boletim!F2106:F2215,IFERROR(MATCH(Saidas!A2097,'Cadastro-Estoque'!A2105:A2214,0)," ")))</f>
        <v/>
      </c>
    </row>
    <row r="2098" spans="5:9" ht="18.75" customHeight="1" x14ac:dyDescent="0.25">
      <c r="E2098" s="2" t="str">
        <f t="shared" si="35"/>
        <v/>
      </c>
      <c r="F2098" s="2" t="str">
        <f>IF(ISBLANK(A2098),"",IF(ISERROR(VLOOKUP(A2098,'Cadastro-Estoque'!A:G,1,FALSE)),"Produto não cadastrado",VLOOKUP(A2098,'Cadastro-Estoque'!A:G,4,FALSE)))</f>
        <v/>
      </c>
      <c r="G2098" s="2" t="str">
        <f>IF(ISBLANK(A2098),"",IF(ISERROR(VLOOKUP(A2098,'Cadastro-Estoque'!A:G,1,FALSE)),"Produto não cadastrado",VLOOKUP(A2098,'Cadastro-Estoque'!A:G,2,FALSE)))</f>
        <v/>
      </c>
      <c r="H2098" s="2" t="str">
        <f>IF(ISERROR(VLOOKUP(A2098,'Cadastro-Estoque'!A:G,1,FALSE)),"",VLOOKUP(A2098,'Cadastro-Estoque'!A:G,3,FALSE))</f>
        <v/>
      </c>
      <c r="I2098" s="209" t="str">
        <f>IF(A2098="","",INDEX(Boletim!F2107:F2216,IFERROR(MATCH(Saidas!A2098,'Cadastro-Estoque'!A2106:A2215,0)," ")))</f>
        <v/>
      </c>
    </row>
    <row r="2099" spans="5:9" ht="18.75" customHeight="1" x14ac:dyDescent="0.25">
      <c r="E2099" s="2" t="str">
        <f t="shared" si="35"/>
        <v/>
      </c>
      <c r="F2099" s="2" t="str">
        <f>IF(ISBLANK(A2099),"",IF(ISERROR(VLOOKUP(A2099,'Cadastro-Estoque'!A:G,1,FALSE)),"Produto não cadastrado",VLOOKUP(A2099,'Cadastro-Estoque'!A:G,4,FALSE)))</f>
        <v/>
      </c>
      <c r="G2099" s="2" t="str">
        <f>IF(ISBLANK(A2099),"",IF(ISERROR(VLOOKUP(A2099,'Cadastro-Estoque'!A:G,1,FALSE)),"Produto não cadastrado",VLOOKUP(A2099,'Cadastro-Estoque'!A:G,2,FALSE)))</f>
        <v/>
      </c>
      <c r="H2099" s="2" t="str">
        <f>IF(ISERROR(VLOOKUP(A2099,'Cadastro-Estoque'!A:G,1,FALSE)),"",VLOOKUP(A2099,'Cadastro-Estoque'!A:G,3,FALSE))</f>
        <v/>
      </c>
      <c r="I2099" s="209" t="str">
        <f>IF(A2099="","",INDEX(Boletim!F2108:F2217,IFERROR(MATCH(Saidas!A2099,'Cadastro-Estoque'!A2107:A2216,0)," ")))</f>
        <v/>
      </c>
    </row>
    <row r="2100" spans="5:9" ht="18.75" customHeight="1" x14ac:dyDescent="0.25">
      <c r="E2100" s="2" t="str">
        <f t="shared" si="35"/>
        <v/>
      </c>
      <c r="F2100" s="2" t="str">
        <f>IF(ISBLANK(A2100),"",IF(ISERROR(VLOOKUP(A2100,'Cadastro-Estoque'!A:G,1,FALSE)),"Produto não cadastrado",VLOOKUP(A2100,'Cadastro-Estoque'!A:G,4,FALSE)))</f>
        <v/>
      </c>
      <c r="G2100" s="2" t="str">
        <f>IF(ISBLANK(A2100),"",IF(ISERROR(VLOOKUP(A2100,'Cadastro-Estoque'!A:G,1,FALSE)),"Produto não cadastrado",VLOOKUP(A2100,'Cadastro-Estoque'!A:G,2,FALSE)))</f>
        <v/>
      </c>
      <c r="H2100" s="2" t="str">
        <f>IF(ISERROR(VLOOKUP(A2100,'Cadastro-Estoque'!A:G,1,FALSE)),"",VLOOKUP(A2100,'Cadastro-Estoque'!A:G,3,FALSE))</f>
        <v/>
      </c>
      <c r="I2100" s="209" t="str">
        <f>IF(A2100="","",INDEX(Boletim!F2109:F2218,IFERROR(MATCH(Saidas!A2100,'Cadastro-Estoque'!A2108:A2217,0)," ")))</f>
        <v/>
      </c>
    </row>
    <row r="2101" spans="5:9" ht="18.75" customHeight="1" x14ac:dyDescent="0.25">
      <c r="E2101" s="2" t="str">
        <f t="shared" si="35"/>
        <v/>
      </c>
      <c r="F2101" s="2" t="str">
        <f>IF(ISBLANK(A2101),"",IF(ISERROR(VLOOKUP(A2101,'Cadastro-Estoque'!A:G,1,FALSE)),"Produto não cadastrado",VLOOKUP(A2101,'Cadastro-Estoque'!A:G,4,FALSE)))</f>
        <v/>
      </c>
      <c r="G2101" s="2" t="str">
        <f>IF(ISBLANK(A2101),"",IF(ISERROR(VLOOKUP(A2101,'Cadastro-Estoque'!A:G,1,FALSE)),"Produto não cadastrado",VLOOKUP(A2101,'Cadastro-Estoque'!A:G,2,FALSE)))</f>
        <v/>
      </c>
      <c r="H2101" s="2" t="str">
        <f>IF(ISERROR(VLOOKUP(A2101,'Cadastro-Estoque'!A:G,1,FALSE)),"",VLOOKUP(A2101,'Cadastro-Estoque'!A:G,3,FALSE))</f>
        <v/>
      </c>
      <c r="I2101" s="209" t="str">
        <f>IF(A2101="","",INDEX(Boletim!F2110:F2219,IFERROR(MATCH(Saidas!A2101,'Cadastro-Estoque'!A2109:A2218,0)," ")))</f>
        <v/>
      </c>
    </row>
    <row r="2102" spans="5:9" ht="18.75" customHeight="1" x14ac:dyDescent="0.25">
      <c r="E2102" s="2" t="str">
        <f t="shared" si="35"/>
        <v/>
      </c>
      <c r="F2102" s="2" t="str">
        <f>IF(ISBLANK(A2102),"",IF(ISERROR(VLOOKUP(A2102,'Cadastro-Estoque'!A:G,1,FALSE)),"Produto não cadastrado",VLOOKUP(A2102,'Cadastro-Estoque'!A:G,4,FALSE)))</f>
        <v/>
      </c>
      <c r="G2102" s="2" t="str">
        <f>IF(ISBLANK(A2102),"",IF(ISERROR(VLOOKUP(A2102,'Cadastro-Estoque'!A:G,1,FALSE)),"Produto não cadastrado",VLOOKUP(A2102,'Cadastro-Estoque'!A:G,2,FALSE)))</f>
        <v/>
      </c>
      <c r="H2102" s="2" t="str">
        <f>IF(ISERROR(VLOOKUP(A2102,'Cadastro-Estoque'!A:G,1,FALSE)),"",VLOOKUP(A2102,'Cadastro-Estoque'!A:G,3,FALSE))</f>
        <v/>
      </c>
      <c r="I2102" s="209" t="str">
        <f>IF(A2102="","",INDEX(Boletim!F2111:F2220,IFERROR(MATCH(Saidas!A2102,'Cadastro-Estoque'!A2110:A2219,0)," ")))</f>
        <v/>
      </c>
    </row>
    <row r="2103" spans="5:9" ht="18.75" customHeight="1" x14ac:dyDescent="0.25">
      <c r="E2103" s="2" t="str">
        <f t="shared" si="35"/>
        <v/>
      </c>
      <c r="F2103" s="2" t="str">
        <f>IF(ISBLANK(A2103),"",IF(ISERROR(VLOOKUP(A2103,'Cadastro-Estoque'!A:G,1,FALSE)),"Produto não cadastrado",VLOOKUP(A2103,'Cadastro-Estoque'!A:G,4,FALSE)))</f>
        <v/>
      </c>
      <c r="G2103" s="2" t="str">
        <f>IF(ISBLANK(A2103),"",IF(ISERROR(VLOOKUP(A2103,'Cadastro-Estoque'!A:G,1,FALSE)),"Produto não cadastrado",VLOOKUP(A2103,'Cadastro-Estoque'!A:G,2,FALSE)))</f>
        <v/>
      </c>
      <c r="H2103" s="2" t="str">
        <f>IF(ISERROR(VLOOKUP(A2103,'Cadastro-Estoque'!A:G,1,FALSE)),"",VLOOKUP(A2103,'Cadastro-Estoque'!A:G,3,FALSE))</f>
        <v/>
      </c>
      <c r="I2103" s="209" t="str">
        <f>IF(A2103="","",INDEX(Boletim!F2112:F2221,IFERROR(MATCH(Saidas!A2103,'Cadastro-Estoque'!A2111:A2220,0)," ")))</f>
        <v/>
      </c>
    </row>
    <row r="2104" spans="5:9" ht="18.75" customHeight="1" x14ac:dyDescent="0.25">
      <c r="E2104" s="2" t="str">
        <f t="shared" si="35"/>
        <v/>
      </c>
      <c r="F2104" s="2" t="str">
        <f>IF(ISBLANK(A2104),"",IF(ISERROR(VLOOKUP(A2104,'Cadastro-Estoque'!A:G,1,FALSE)),"Produto não cadastrado",VLOOKUP(A2104,'Cadastro-Estoque'!A:G,4,FALSE)))</f>
        <v/>
      </c>
      <c r="G2104" s="2" t="str">
        <f>IF(ISBLANK(A2104),"",IF(ISERROR(VLOOKUP(A2104,'Cadastro-Estoque'!A:G,1,FALSE)),"Produto não cadastrado",VLOOKUP(A2104,'Cadastro-Estoque'!A:G,2,FALSE)))</f>
        <v/>
      </c>
      <c r="H2104" s="2" t="str">
        <f>IF(ISERROR(VLOOKUP(A2104,'Cadastro-Estoque'!A:G,1,FALSE)),"",VLOOKUP(A2104,'Cadastro-Estoque'!A:G,3,FALSE))</f>
        <v/>
      </c>
      <c r="I2104" s="209" t="str">
        <f>IF(A2104="","",INDEX(Boletim!F2113:F2222,IFERROR(MATCH(Saidas!A2104,'Cadastro-Estoque'!A2112:A2221,0)," ")))</f>
        <v/>
      </c>
    </row>
    <row r="2105" spans="5:9" ht="18.75" customHeight="1" x14ac:dyDescent="0.25">
      <c r="E2105" s="2" t="str">
        <f t="shared" si="35"/>
        <v/>
      </c>
      <c r="F2105" s="2" t="str">
        <f>IF(ISBLANK(A2105),"",IF(ISERROR(VLOOKUP(A2105,'Cadastro-Estoque'!A:G,1,FALSE)),"Produto não cadastrado",VLOOKUP(A2105,'Cadastro-Estoque'!A:G,4,FALSE)))</f>
        <v/>
      </c>
      <c r="G2105" s="2" t="str">
        <f>IF(ISBLANK(A2105),"",IF(ISERROR(VLOOKUP(A2105,'Cadastro-Estoque'!A:G,1,FALSE)),"Produto não cadastrado",VLOOKUP(A2105,'Cadastro-Estoque'!A:G,2,FALSE)))</f>
        <v/>
      </c>
      <c r="H2105" s="2" t="str">
        <f>IF(ISERROR(VLOOKUP(A2105,'Cadastro-Estoque'!A:G,1,FALSE)),"",VLOOKUP(A2105,'Cadastro-Estoque'!A:G,3,FALSE))</f>
        <v/>
      </c>
      <c r="I2105" s="209" t="str">
        <f>IF(A2105="","",INDEX(Boletim!F2114:F2223,IFERROR(MATCH(Saidas!A2105,'Cadastro-Estoque'!A2113:A2222,0)," ")))</f>
        <v/>
      </c>
    </row>
    <row r="2106" spans="5:9" ht="18.75" customHeight="1" x14ac:dyDescent="0.25">
      <c r="E2106" s="2" t="str">
        <f t="shared" si="35"/>
        <v/>
      </c>
      <c r="F2106" s="2" t="str">
        <f>IF(ISBLANK(A2106),"",IF(ISERROR(VLOOKUP(A2106,'Cadastro-Estoque'!A:G,1,FALSE)),"Produto não cadastrado",VLOOKUP(A2106,'Cadastro-Estoque'!A:G,4,FALSE)))</f>
        <v/>
      </c>
      <c r="G2106" s="2" t="str">
        <f>IF(ISBLANK(A2106),"",IF(ISERROR(VLOOKUP(A2106,'Cadastro-Estoque'!A:G,1,FALSE)),"Produto não cadastrado",VLOOKUP(A2106,'Cadastro-Estoque'!A:G,2,FALSE)))</f>
        <v/>
      </c>
      <c r="H2106" s="2" t="str">
        <f>IF(ISERROR(VLOOKUP(A2106,'Cadastro-Estoque'!A:G,1,FALSE)),"",VLOOKUP(A2106,'Cadastro-Estoque'!A:G,3,FALSE))</f>
        <v/>
      </c>
      <c r="I2106" s="209" t="str">
        <f>IF(A2106="","",INDEX(Boletim!F2115:F2224,IFERROR(MATCH(Saidas!A2106,'Cadastro-Estoque'!A2114:A2223,0)," ")))</f>
        <v/>
      </c>
    </row>
    <row r="2107" spans="5:9" ht="18.75" customHeight="1" x14ac:dyDescent="0.25">
      <c r="E2107" s="2" t="str">
        <f t="shared" si="35"/>
        <v/>
      </c>
      <c r="F2107" s="2" t="str">
        <f>IF(ISBLANK(A2107),"",IF(ISERROR(VLOOKUP(A2107,'Cadastro-Estoque'!A:G,1,FALSE)),"Produto não cadastrado",VLOOKUP(A2107,'Cadastro-Estoque'!A:G,4,FALSE)))</f>
        <v/>
      </c>
      <c r="G2107" s="2" t="str">
        <f>IF(ISBLANK(A2107),"",IF(ISERROR(VLOOKUP(A2107,'Cadastro-Estoque'!A:G,1,FALSE)),"Produto não cadastrado",VLOOKUP(A2107,'Cadastro-Estoque'!A:G,2,FALSE)))</f>
        <v/>
      </c>
      <c r="H2107" s="2" t="str">
        <f>IF(ISERROR(VLOOKUP(A2107,'Cadastro-Estoque'!A:G,1,FALSE)),"",VLOOKUP(A2107,'Cadastro-Estoque'!A:G,3,FALSE))</f>
        <v/>
      </c>
      <c r="I2107" s="209" t="str">
        <f>IF(A2107="","",INDEX(Boletim!F2116:F2225,IFERROR(MATCH(Saidas!A2107,'Cadastro-Estoque'!A2115:A2224,0)," ")))</f>
        <v/>
      </c>
    </row>
    <row r="2108" spans="5:9" ht="18.75" customHeight="1" x14ac:dyDescent="0.25">
      <c r="E2108" s="2" t="str">
        <f t="shared" si="35"/>
        <v/>
      </c>
      <c r="F2108" s="2" t="str">
        <f>IF(ISBLANK(A2108),"",IF(ISERROR(VLOOKUP(A2108,'Cadastro-Estoque'!A:G,1,FALSE)),"Produto não cadastrado",VLOOKUP(A2108,'Cadastro-Estoque'!A:G,4,FALSE)))</f>
        <v/>
      </c>
      <c r="G2108" s="2" t="str">
        <f>IF(ISBLANK(A2108),"",IF(ISERROR(VLOOKUP(A2108,'Cadastro-Estoque'!A:G,1,FALSE)),"Produto não cadastrado",VLOOKUP(A2108,'Cadastro-Estoque'!A:G,2,FALSE)))</f>
        <v/>
      </c>
      <c r="H2108" s="2" t="str">
        <f>IF(ISERROR(VLOOKUP(A2108,'Cadastro-Estoque'!A:G,1,FALSE)),"",VLOOKUP(A2108,'Cadastro-Estoque'!A:G,3,FALSE))</f>
        <v/>
      </c>
      <c r="I2108" s="209" t="str">
        <f>IF(A2108="","",INDEX(Boletim!F2117:F2226,IFERROR(MATCH(Saidas!A2108,'Cadastro-Estoque'!A2116:A2225,0)," ")))</f>
        <v/>
      </c>
    </row>
    <row r="2109" spans="5:9" ht="18.75" customHeight="1" x14ac:dyDescent="0.25">
      <c r="E2109" s="2" t="str">
        <f t="shared" si="35"/>
        <v/>
      </c>
      <c r="F2109" s="2" t="str">
        <f>IF(ISBLANK(A2109),"",IF(ISERROR(VLOOKUP(A2109,'Cadastro-Estoque'!A:G,1,FALSE)),"Produto não cadastrado",VLOOKUP(A2109,'Cadastro-Estoque'!A:G,4,FALSE)))</f>
        <v/>
      </c>
      <c r="G2109" s="2" t="str">
        <f>IF(ISBLANK(A2109),"",IF(ISERROR(VLOOKUP(A2109,'Cadastro-Estoque'!A:G,1,FALSE)),"Produto não cadastrado",VLOOKUP(A2109,'Cadastro-Estoque'!A:G,2,FALSE)))</f>
        <v/>
      </c>
      <c r="H2109" s="2" t="str">
        <f>IF(ISERROR(VLOOKUP(A2109,'Cadastro-Estoque'!A:G,1,FALSE)),"",VLOOKUP(A2109,'Cadastro-Estoque'!A:G,3,FALSE))</f>
        <v/>
      </c>
      <c r="I2109" s="209" t="str">
        <f>IF(A2109="","",INDEX(Boletim!F2118:F2227,IFERROR(MATCH(Saidas!A2109,'Cadastro-Estoque'!A2117:A2226,0)," ")))</f>
        <v/>
      </c>
    </row>
    <row r="2110" spans="5:9" ht="18.75" customHeight="1" x14ac:dyDescent="0.25">
      <c r="E2110" s="2" t="str">
        <f t="shared" si="35"/>
        <v/>
      </c>
      <c r="F2110" s="2" t="str">
        <f>IF(ISBLANK(A2110),"",IF(ISERROR(VLOOKUP(A2110,'Cadastro-Estoque'!A:G,1,FALSE)),"Produto não cadastrado",VLOOKUP(A2110,'Cadastro-Estoque'!A:G,4,FALSE)))</f>
        <v/>
      </c>
      <c r="G2110" s="2" t="str">
        <f>IF(ISBLANK(A2110),"",IF(ISERROR(VLOOKUP(A2110,'Cadastro-Estoque'!A:G,1,FALSE)),"Produto não cadastrado",VLOOKUP(A2110,'Cadastro-Estoque'!A:G,2,FALSE)))</f>
        <v/>
      </c>
      <c r="H2110" s="2" t="str">
        <f>IF(ISERROR(VLOOKUP(A2110,'Cadastro-Estoque'!A:G,1,FALSE)),"",VLOOKUP(A2110,'Cadastro-Estoque'!A:G,3,FALSE))</f>
        <v/>
      </c>
      <c r="I2110" s="209" t="str">
        <f>IF(A2110="","",INDEX(Boletim!F2119:F2228,IFERROR(MATCH(Saidas!A2110,'Cadastro-Estoque'!A2118:A2227,0)," ")))</f>
        <v/>
      </c>
    </row>
    <row r="2111" spans="5:9" ht="18.75" customHeight="1" x14ac:dyDescent="0.25">
      <c r="E2111" s="2" t="str">
        <f t="shared" si="35"/>
        <v/>
      </c>
      <c r="F2111" s="2" t="str">
        <f>IF(ISBLANK(A2111),"",IF(ISERROR(VLOOKUP(A2111,'Cadastro-Estoque'!A:G,1,FALSE)),"Produto não cadastrado",VLOOKUP(A2111,'Cadastro-Estoque'!A:G,4,FALSE)))</f>
        <v/>
      </c>
      <c r="G2111" s="2" t="str">
        <f>IF(ISBLANK(A2111),"",IF(ISERROR(VLOOKUP(A2111,'Cadastro-Estoque'!A:G,1,FALSE)),"Produto não cadastrado",VLOOKUP(A2111,'Cadastro-Estoque'!A:G,2,FALSE)))</f>
        <v/>
      </c>
      <c r="H2111" s="2" t="str">
        <f>IF(ISERROR(VLOOKUP(A2111,'Cadastro-Estoque'!A:G,1,FALSE)),"",VLOOKUP(A2111,'Cadastro-Estoque'!A:G,3,FALSE))</f>
        <v/>
      </c>
      <c r="I2111" s="209" t="str">
        <f>IF(A2111="","",INDEX(Boletim!F2120:F2229,IFERROR(MATCH(Saidas!A2111,'Cadastro-Estoque'!A2119:A2228,0)," ")))</f>
        <v/>
      </c>
    </row>
    <row r="2112" spans="5:9" ht="18.75" customHeight="1" x14ac:dyDescent="0.25">
      <c r="E2112" s="2" t="str">
        <f t="shared" si="35"/>
        <v/>
      </c>
      <c r="F2112" s="2" t="str">
        <f>IF(ISBLANK(A2112),"",IF(ISERROR(VLOOKUP(A2112,'Cadastro-Estoque'!A:G,1,FALSE)),"Produto não cadastrado",VLOOKUP(A2112,'Cadastro-Estoque'!A:G,4,FALSE)))</f>
        <v/>
      </c>
      <c r="G2112" s="2" t="str">
        <f>IF(ISBLANK(A2112),"",IF(ISERROR(VLOOKUP(A2112,'Cadastro-Estoque'!A:G,1,FALSE)),"Produto não cadastrado",VLOOKUP(A2112,'Cadastro-Estoque'!A:G,2,FALSE)))</f>
        <v/>
      </c>
      <c r="H2112" s="2" t="str">
        <f>IF(ISERROR(VLOOKUP(A2112,'Cadastro-Estoque'!A:G,1,FALSE)),"",VLOOKUP(A2112,'Cadastro-Estoque'!A:G,3,FALSE))</f>
        <v/>
      </c>
      <c r="I2112" s="209" t="str">
        <f>IF(A2112="","",INDEX(Boletim!F2121:F2230,IFERROR(MATCH(Saidas!A2112,'Cadastro-Estoque'!A2120:A2229,0)," ")))</f>
        <v/>
      </c>
    </row>
    <row r="2113" spans="5:9" ht="18.75" customHeight="1" x14ac:dyDescent="0.25">
      <c r="E2113" s="2" t="str">
        <f t="shared" si="35"/>
        <v/>
      </c>
      <c r="F2113" s="2" t="str">
        <f>IF(ISBLANK(A2113),"",IF(ISERROR(VLOOKUP(A2113,'Cadastro-Estoque'!A:G,1,FALSE)),"Produto não cadastrado",VLOOKUP(A2113,'Cadastro-Estoque'!A:G,4,FALSE)))</f>
        <v/>
      </c>
      <c r="G2113" s="2" t="str">
        <f>IF(ISBLANK(A2113),"",IF(ISERROR(VLOOKUP(A2113,'Cadastro-Estoque'!A:G,1,FALSE)),"Produto não cadastrado",VLOOKUP(A2113,'Cadastro-Estoque'!A:G,2,FALSE)))</f>
        <v/>
      </c>
      <c r="H2113" s="2" t="str">
        <f>IF(ISERROR(VLOOKUP(A2113,'Cadastro-Estoque'!A:G,1,FALSE)),"",VLOOKUP(A2113,'Cadastro-Estoque'!A:G,3,FALSE))</f>
        <v/>
      </c>
      <c r="I2113" s="209" t="str">
        <f>IF(A2113="","",INDEX(Boletim!F2122:F2231,IFERROR(MATCH(Saidas!A2113,'Cadastro-Estoque'!A2121:A2230,0)," ")))</f>
        <v/>
      </c>
    </row>
    <row r="2114" spans="5:9" ht="18.75" customHeight="1" x14ac:dyDescent="0.25">
      <c r="E2114" s="2" t="str">
        <f t="shared" si="35"/>
        <v/>
      </c>
      <c r="F2114" s="2" t="str">
        <f>IF(ISBLANK(A2114),"",IF(ISERROR(VLOOKUP(A2114,'Cadastro-Estoque'!A:G,1,FALSE)),"Produto não cadastrado",VLOOKUP(A2114,'Cadastro-Estoque'!A:G,4,FALSE)))</f>
        <v/>
      </c>
      <c r="G2114" s="2" t="str">
        <f>IF(ISBLANK(A2114),"",IF(ISERROR(VLOOKUP(A2114,'Cadastro-Estoque'!A:G,1,FALSE)),"Produto não cadastrado",VLOOKUP(A2114,'Cadastro-Estoque'!A:G,2,FALSE)))</f>
        <v/>
      </c>
      <c r="H2114" s="2" t="str">
        <f>IF(ISERROR(VLOOKUP(A2114,'Cadastro-Estoque'!A:G,1,FALSE)),"",VLOOKUP(A2114,'Cadastro-Estoque'!A:G,3,FALSE))</f>
        <v/>
      </c>
      <c r="I2114" s="209" t="str">
        <f>IF(A2114="","",INDEX(Boletim!F2123:F2232,IFERROR(MATCH(Saidas!A2114,'Cadastro-Estoque'!A2122:A2231,0)," ")))</f>
        <v/>
      </c>
    </row>
    <row r="2115" spans="5:9" ht="18.75" customHeight="1" x14ac:dyDescent="0.25">
      <c r="E2115" s="2" t="str">
        <f t="shared" si="35"/>
        <v/>
      </c>
      <c r="F2115" s="2" t="str">
        <f>IF(ISBLANK(A2115),"",IF(ISERROR(VLOOKUP(A2115,'Cadastro-Estoque'!A:G,1,FALSE)),"Produto não cadastrado",VLOOKUP(A2115,'Cadastro-Estoque'!A:G,4,FALSE)))</f>
        <v/>
      </c>
      <c r="G2115" s="2" t="str">
        <f>IF(ISBLANK(A2115),"",IF(ISERROR(VLOOKUP(A2115,'Cadastro-Estoque'!A:G,1,FALSE)),"Produto não cadastrado",VLOOKUP(A2115,'Cadastro-Estoque'!A:G,2,FALSE)))</f>
        <v/>
      </c>
      <c r="H2115" s="2" t="str">
        <f>IF(ISERROR(VLOOKUP(A2115,'Cadastro-Estoque'!A:G,1,FALSE)),"",VLOOKUP(A2115,'Cadastro-Estoque'!A:G,3,FALSE))</f>
        <v/>
      </c>
      <c r="I2115" s="209" t="str">
        <f>IF(A2115="","",INDEX(Boletim!F2124:F2233,IFERROR(MATCH(Saidas!A2115,'Cadastro-Estoque'!A2123:A2232,0)," ")))</f>
        <v/>
      </c>
    </row>
    <row r="2116" spans="5:9" ht="18.75" customHeight="1" x14ac:dyDescent="0.25">
      <c r="E2116" s="2" t="str">
        <f t="shared" ref="E2116:E2179" si="36">IF(ISBLANK(A2116),"",C2116*D2116)</f>
        <v/>
      </c>
      <c r="F2116" s="2" t="str">
        <f>IF(ISBLANK(A2116),"",IF(ISERROR(VLOOKUP(A2116,'Cadastro-Estoque'!A:G,1,FALSE)),"Produto não cadastrado",VLOOKUP(A2116,'Cadastro-Estoque'!A:G,4,FALSE)))</f>
        <v/>
      </c>
      <c r="G2116" s="2" t="str">
        <f>IF(ISBLANK(A2116),"",IF(ISERROR(VLOOKUP(A2116,'Cadastro-Estoque'!A:G,1,FALSE)),"Produto não cadastrado",VLOOKUP(A2116,'Cadastro-Estoque'!A:G,2,FALSE)))</f>
        <v/>
      </c>
      <c r="H2116" s="2" t="str">
        <f>IF(ISERROR(VLOOKUP(A2116,'Cadastro-Estoque'!A:G,1,FALSE)),"",VLOOKUP(A2116,'Cadastro-Estoque'!A:G,3,FALSE))</f>
        <v/>
      </c>
      <c r="I2116" s="209" t="str">
        <f>IF(A2116="","",INDEX(Boletim!F2125:F2234,IFERROR(MATCH(Saidas!A2116,'Cadastro-Estoque'!A2124:A2233,0)," ")))</f>
        <v/>
      </c>
    </row>
    <row r="2117" spans="5:9" ht="18.75" customHeight="1" x14ac:dyDescent="0.25">
      <c r="E2117" s="2" t="str">
        <f t="shared" si="36"/>
        <v/>
      </c>
      <c r="F2117" s="2" t="str">
        <f>IF(ISBLANK(A2117),"",IF(ISERROR(VLOOKUP(A2117,'Cadastro-Estoque'!A:G,1,FALSE)),"Produto não cadastrado",VLOOKUP(A2117,'Cadastro-Estoque'!A:G,4,FALSE)))</f>
        <v/>
      </c>
      <c r="G2117" s="2" t="str">
        <f>IF(ISBLANK(A2117),"",IF(ISERROR(VLOOKUP(A2117,'Cadastro-Estoque'!A:G,1,FALSE)),"Produto não cadastrado",VLOOKUP(A2117,'Cadastro-Estoque'!A:G,2,FALSE)))</f>
        <v/>
      </c>
      <c r="H2117" s="2" t="str">
        <f>IF(ISERROR(VLOOKUP(A2117,'Cadastro-Estoque'!A:G,1,FALSE)),"",VLOOKUP(A2117,'Cadastro-Estoque'!A:G,3,FALSE))</f>
        <v/>
      </c>
      <c r="I2117" s="209" t="str">
        <f>IF(A2117="","",INDEX(Boletim!F2126:F2235,IFERROR(MATCH(Saidas!A2117,'Cadastro-Estoque'!A2125:A2234,0)," ")))</f>
        <v/>
      </c>
    </row>
    <row r="2118" spans="5:9" ht="18.75" customHeight="1" x14ac:dyDescent="0.25">
      <c r="E2118" s="2" t="str">
        <f t="shared" si="36"/>
        <v/>
      </c>
      <c r="F2118" s="2" t="str">
        <f>IF(ISBLANK(A2118),"",IF(ISERROR(VLOOKUP(A2118,'Cadastro-Estoque'!A:G,1,FALSE)),"Produto não cadastrado",VLOOKUP(A2118,'Cadastro-Estoque'!A:G,4,FALSE)))</f>
        <v/>
      </c>
      <c r="G2118" s="2" t="str">
        <f>IF(ISBLANK(A2118),"",IF(ISERROR(VLOOKUP(A2118,'Cadastro-Estoque'!A:G,1,FALSE)),"Produto não cadastrado",VLOOKUP(A2118,'Cadastro-Estoque'!A:G,2,FALSE)))</f>
        <v/>
      </c>
      <c r="H2118" s="2" t="str">
        <f>IF(ISERROR(VLOOKUP(A2118,'Cadastro-Estoque'!A:G,1,FALSE)),"",VLOOKUP(A2118,'Cadastro-Estoque'!A:G,3,FALSE))</f>
        <v/>
      </c>
      <c r="I2118" s="209" t="str">
        <f>IF(A2118="","",INDEX(Boletim!F2127:F2236,IFERROR(MATCH(Saidas!A2118,'Cadastro-Estoque'!A2126:A2235,0)," ")))</f>
        <v/>
      </c>
    </row>
    <row r="2119" spans="5:9" ht="18.75" customHeight="1" x14ac:dyDescent="0.25">
      <c r="E2119" s="2" t="str">
        <f t="shared" si="36"/>
        <v/>
      </c>
      <c r="F2119" s="2" t="str">
        <f>IF(ISBLANK(A2119),"",IF(ISERROR(VLOOKUP(A2119,'Cadastro-Estoque'!A:G,1,FALSE)),"Produto não cadastrado",VLOOKUP(A2119,'Cadastro-Estoque'!A:G,4,FALSE)))</f>
        <v/>
      </c>
      <c r="G2119" s="2" t="str">
        <f>IF(ISBLANK(A2119),"",IF(ISERROR(VLOOKUP(A2119,'Cadastro-Estoque'!A:G,1,FALSE)),"Produto não cadastrado",VLOOKUP(A2119,'Cadastro-Estoque'!A:G,2,FALSE)))</f>
        <v/>
      </c>
      <c r="H2119" s="2" t="str">
        <f>IF(ISERROR(VLOOKUP(A2119,'Cadastro-Estoque'!A:G,1,FALSE)),"",VLOOKUP(A2119,'Cadastro-Estoque'!A:G,3,FALSE))</f>
        <v/>
      </c>
      <c r="I2119" s="209" t="str">
        <f>IF(A2119="","",INDEX(Boletim!F2128:F2237,IFERROR(MATCH(Saidas!A2119,'Cadastro-Estoque'!A2127:A2236,0)," ")))</f>
        <v/>
      </c>
    </row>
    <row r="2120" spans="5:9" ht="18.75" customHeight="1" x14ac:dyDescent="0.25">
      <c r="E2120" s="2" t="str">
        <f t="shared" si="36"/>
        <v/>
      </c>
      <c r="F2120" s="2" t="str">
        <f>IF(ISBLANK(A2120),"",IF(ISERROR(VLOOKUP(A2120,'Cadastro-Estoque'!A:G,1,FALSE)),"Produto não cadastrado",VLOOKUP(A2120,'Cadastro-Estoque'!A:G,4,FALSE)))</f>
        <v/>
      </c>
      <c r="G2120" s="2" t="str">
        <f>IF(ISBLANK(A2120),"",IF(ISERROR(VLOOKUP(A2120,'Cadastro-Estoque'!A:G,1,FALSE)),"Produto não cadastrado",VLOOKUP(A2120,'Cadastro-Estoque'!A:G,2,FALSE)))</f>
        <v/>
      </c>
      <c r="H2120" s="2" t="str">
        <f>IF(ISERROR(VLOOKUP(A2120,'Cadastro-Estoque'!A:G,1,FALSE)),"",VLOOKUP(A2120,'Cadastro-Estoque'!A:G,3,FALSE))</f>
        <v/>
      </c>
      <c r="I2120" s="209" t="str">
        <f>IF(A2120="","",INDEX(Boletim!F2129:F2238,IFERROR(MATCH(Saidas!A2120,'Cadastro-Estoque'!A2128:A2237,0)," ")))</f>
        <v/>
      </c>
    </row>
    <row r="2121" spans="5:9" ht="18.75" customHeight="1" x14ac:dyDescent="0.25">
      <c r="E2121" s="2" t="str">
        <f t="shared" si="36"/>
        <v/>
      </c>
      <c r="F2121" s="2" t="str">
        <f>IF(ISBLANK(A2121),"",IF(ISERROR(VLOOKUP(A2121,'Cadastro-Estoque'!A:G,1,FALSE)),"Produto não cadastrado",VLOOKUP(A2121,'Cadastro-Estoque'!A:G,4,FALSE)))</f>
        <v/>
      </c>
      <c r="G2121" s="2" t="str">
        <f>IF(ISBLANK(A2121),"",IF(ISERROR(VLOOKUP(A2121,'Cadastro-Estoque'!A:G,1,FALSE)),"Produto não cadastrado",VLOOKUP(A2121,'Cadastro-Estoque'!A:G,2,FALSE)))</f>
        <v/>
      </c>
      <c r="H2121" s="2" t="str">
        <f>IF(ISERROR(VLOOKUP(A2121,'Cadastro-Estoque'!A:G,1,FALSE)),"",VLOOKUP(A2121,'Cadastro-Estoque'!A:G,3,FALSE))</f>
        <v/>
      </c>
      <c r="I2121" s="209" t="str">
        <f>IF(A2121="","",INDEX(Boletim!F2130:F2239,IFERROR(MATCH(Saidas!A2121,'Cadastro-Estoque'!A2129:A2238,0)," ")))</f>
        <v/>
      </c>
    </row>
    <row r="2122" spans="5:9" ht="18.75" customHeight="1" x14ac:dyDescent="0.25">
      <c r="E2122" s="2" t="str">
        <f t="shared" si="36"/>
        <v/>
      </c>
      <c r="F2122" s="2" t="str">
        <f>IF(ISBLANK(A2122),"",IF(ISERROR(VLOOKUP(A2122,'Cadastro-Estoque'!A:G,1,FALSE)),"Produto não cadastrado",VLOOKUP(A2122,'Cadastro-Estoque'!A:G,4,FALSE)))</f>
        <v/>
      </c>
      <c r="G2122" s="2" t="str">
        <f>IF(ISBLANK(A2122),"",IF(ISERROR(VLOOKUP(A2122,'Cadastro-Estoque'!A:G,1,FALSE)),"Produto não cadastrado",VLOOKUP(A2122,'Cadastro-Estoque'!A:G,2,FALSE)))</f>
        <v/>
      </c>
      <c r="H2122" s="2" t="str">
        <f>IF(ISERROR(VLOOKUP(A2122,'Cadastro-Estoque'!A:G,1,FALSE)),"",VLOOKUP(A2122,'Cadastro-Estoque'!A:G,3,FALSE))</f>
        <v/>
      </c>
      <c r="I2122" s="209" t="str">
        <f>IF(A2122="","",INDEX(Boletim!F2131:F2240,IFERROR(MATCH(Saidas!A2122,'Cadastro-Estoque'!A2130:A2239,0)," ")))</f>
        <v/>
      </c>
    </row>
    <row r="2123" spans="5:9" ht="18.75" customHeight="1" x14ac:dyDescent="0.25">
      <c r="E2123" s="2" t="str">
        <f t="shared" si="36"/>
        <v/>
      </c>
      <c r="F2123" s="2" t="str">
        <f>IF(ISBLANK(A2123),"",IF(ISERROR(VLOOKUP(A2123,'Cadastro-Estoque'!A:G,1,FALSE)),"Produto não cadastrado",VLOOKUP(A2123,'Cadastro-Estoque'!A:G,4,FALSE)))</f>
        <v/>
      </c>
      <c r="G2123" s="2" t="str">
        <f>IF(ISBLANK(A2123),"",IF(ISERROR(VLOOKUP(A2123,'Cadastro-Estoque'!A:G,1,FALSE)),"Produto não cadastrado",VLOOKUP(A2123,'Cadastro-Estoque'!A:G,2,FALSE)))</f>
        <v/>
      </c>
      <c r="H2123" s="2" t="str">
        <f>IF(ISERROR(VLOOKUP(A2123,'Cadastro-Estoque'!A:G,1,FALSE)),"",VLOOKUP(A2123,'Cadastro-Estoque'!A:G,3,FALSE))</f>
        <v/>
      </c>
      <c r="I2123" s="209" t="str">
        <f>IF(A2123="","",INDEX(Boletim!F2132:F2241,IFERROR(MATCH(Saidas!A2123,'Cadastro-Estoque'!A2131:A2240,0)," ")))</f>
        <v/>
      </c>
    </row>
    <row r="2124" spans="5:9" ht="18.75" customHeight="1" x14ac:dyDescent="0.25">
      <c r="E2124" s="2" t="str">
        <f t="shared" si="36"/>
        <v/>
      </c>
      <c r="F2124" s="2" t="str">
        <f>IF(ISBLANK(A2124),"",IF(ISERROR(VLOOKUP(A2124,'Cadastro-Estoque'!A:G,1,FALSE)),"Produto não cadastrado",VLOOKUP(A2124,'Cadastro-Estoque'!A:G,4,FALSE)))</f>
        <v/>
      </c>
      <c r="G2124" s="2" t="str">
        <f>IF(ISBLANK(A2124),"",IF(ISERROR(VLOOKUP(A2124,'Cadastro-Estoque'!A:G,1,FALSE)),"Produto não cadastrado",VLOOKUP(A2124,'Cadastro-Estoque'!A:G,2,FALSE)))</f>
        <v/>
      </c>
      <c r="H2124" s="2" t="str">
        <f>IF(ISERROR(VLOOKUP(A2124,'Cadastro-Estoque'!A:G,1,FALSE)),"",VLOOKUP(A2124,'Cadastro-Estoque'!A:G,3,FALSE))</f>
        <v/>
      </c>
      <c r="I2124" s="209" t="str">
        <f>IF(A2124="","",INDEX(Boletim!F2133:F2242,IFERROR(MATCH(Saidas!A2124,'Cadastro-Estoque'!A2132:A2241,0)," ")))</f>
        <v/>
      </c>
    </row>
    <row r="2125" spans="5:9" ht="18.75" customHeight="1" x14ac:dyDescent="0.25">
      <c r="E2125" s="2" t="str">
        <f t="shared" si="36"/>
        <v/>
      </c>
      <c r="F2125" s="2" t="str">
        <f>IF(ISBLANK(A2125),"",IF(ISERROR(VLOOKUP(A2125,'Cadastro-Estoque'!A:G,1,FALSE)),"Produto não cadastrado",VLOOKUP(A2125,'Cadastro-Estoque'!A:G,4,FALSE)))</f>
        <v/>
      </c>
      <c r="G2125" s="2" t="str">
        <f>IF(ISBLANK(A2125),"",IF(ISERROR(VLOOKUP(A2125,'Cadastro-Estoque'!A:G,1,FALSE)),"Produto não cadastrado",VLOOKUP(A2125,'Cadastro-Estoque'!A:G,2,FALSE)))</f>
        <v/>
      </c>
      <c r="H2125" s="2" t="str">
        <f>IF(ISERROR(VLOOKUP(A2125,'Cadastro-Estoque'!A:G,1,FALSE)),"",VLOOKUP(A2125,'Cadastro-Estoque'!A:G,3,FALSE))</f>
        <v/>
      </c>
      <c r="I2125" s="209" t="str">
        <f>IF(A2125="","",INDEX(Boletim!F2134:F2243,IFERROR(MATCH(Saidas!A2125,'Cadastro-Estoque'!A2133:A2242,0)," ")))</f>
        <v/>
      </c>
    </row>
    <row r="2126" spans="5:9" ht="18.75" customHeight="1" x14ac:dyDescent="0.25">
      <c r="E2126" s="2" t="str">
        <f t="shared" si="36"/>
        <v/>
      </c>
      <c r="F2126" s="2" t="str">
        <f>IF(ISBLANK(A2126),"",IF(ISERROR(VLOOKUP(A2126,'Cadastro-Estoque'!A:G,1,FALSE)),"Produto não cadastrado",VLOOKUP(A2126,'Cadastro-Estoque'!A:G,4,FALSE)))</f>
        <v/>
      </c>
      <c r="G2126" s="2" t="str">
        <f>IF(ISBLANK(A2126),"",IF(ISERROR(VLOOKUP(A2126,'Cadastro-Estoque'!A:G,1,FALSE)),"Produto não cadastrado",VLOOKUP(A2126,'Cadastro-Estoque'!A:G,2,FALSE)))</f>
        <v/>
      </c>
      <c r="H2126" s="2" t="str">
        <f>IF(ISERROR(VLOOKUP(A2126,'Cadastro-Estoque'!A:G,1,FALSE)),"",VLOOKUP(A2126,'Cadastro-Estoque'!A:G,3,FALSE))</f>
        <v/>
      </c>
      <c r="I2126" s="209" t="str">
        <f>IF(A2126="","",INDEX(Boletim!F2135:F2244,IFERROR(MATCH(Saidas!A2126,'Cadastro-Estoque'!A2134:A2243,0)," ")))</f>
        <v/>
      </c>
    </row>
    <row r="2127" spans="5:9" ht="18.75" customHeight="1" x14ac:dyDescent="0.25">
      <c r="E2127" s="2" t="str">
        <f t="shared" si="36"/>
        <v/>
      </c>
      <c r="F2127" s="2" t="str">
        <f>IF(ISBLANK(A2127),"",IF(ISERROR(VLOOKUP(A2127,'Cadastro-Estoque'!A:G,1,FALSE)),"Produto não cadastrado",VLOOKUP(A2127,'Cadastro-Estoque'!A:G,4,FALSE)))</f>
        <v/>
      </c>
      <c r="G2127" s="2" t="str">
        <f>IF(ISBLANK(A2127),"",IF(ISERROR(VLOOKUP(A2127,'Cadastro-Estoque'!A:G,1,FALSE)),"Produto não cadastrado",VLOOKUP(A2127,'Cadastro-Estoque'!A:G,2,FALSE)))</f>
        <v/>
      </c>
      <c r="H2127" s="2" t="str">
        <f>IF(ISERROR(VLOOKUP(A2127,'Cadastro-Estoque'!A:G,1,FALSE)),"",VLOOKUP(A2127,'Cadastro-Estoque'!A:G,3,FALSE))</f>
        <v/>
      </c>
      <c r="I2127" s="209" t="str">
        <f>IF(A2127="","",INDEX(Boletim!F2136:F2245,IFERROR(MATCH(Saidas!A2127,'Cadastro-Estoque'!A2135:A2244,0)," ")))</f>
        <v/>
      </c>
    </row>
    <row r="2128" spans="5:9" ht="18.75" customHeight="1" x14ac:dyDescent="0.25">
      <c r="E2128" s="2" t="str">
        <f t="shared" si="36"/>
        <v/>
      </c>
      <c r="F2128" s="2" t="str">
        <f>IF(ISBLANK(A2128),"",IF(ISERROR(VLOOKUP(A2128,'Cadastro-Estoque'!A:G,1,FALSE)),"Produto não cadastrado",VLOOKUP(A2128,'Cadastro-Estoque'!A:G,4,FALSE)))</f>
        <v/>
      </c>
      <c r="G2128" s="2" t="str">
        <f>IF(ISBLANK(A2128),"",IF(ISERROR(VLOOKUP(A2128,'Cadastro-Estoque'!A:G,1,FALSE)),"Produto não cadastrado",VLOOKUP(A2128,'Cadastro-Estoque'!A:G,2,FALSE)))</f>
        <v/>
      </c>
      <c r="H2128" s="2" t="str">
        <f>IF(ISERROR(VLOOKUP(A2128,'Cadastro-Estoque'!A:G,1,FALSE)),"",VLOOKUP(A2128,'Cadastro-Estoque'!A:G,3,FALSE))</f>
        <v/>
      </c>
      <c r="I2128" s="209" t="str">
        <f>IF(A2128="","",INDEX(Boletim!F2137:F2246,IFERROR(MATCH(Saidas!A2128,'Cadastro-Estoque'!A2136:A2245,0)," ")))</f>
        <v/>
      </c>
    </row>
    <row r="2129" spans="5:9" ht="18.75" customHeight="1" x14ac:dyDescent="0.25">
      <c r="E2129" s="2" t="str">
        <f t="shared" si="36"/>
        <v/>
      </c>
      <c r="F2129" s="2" t="str">
        <f>IF(ISBLANK(A2129),"",IF(ISERROR(VLOOKUP(A2129,'Cadastro-Estoque'!A:G,1,FALSE)),"Produto não cadastrado",VLOOKUP(A2129,'Cadastro-Estoque'!A:G,4,FALSE)))</f>
        <v/>
      </c>
      <c r="G2129" s="2" t="str">
        <f>IF(ISBLANK(A2129),"",IF(ISERROR(VLOOKUP(A2129,'Cadastro-Estoque'!A:G,1,FALSE)),"Produto não cadastrado",VLOOKUP(A2129,'Cadastro-Estoque'!A:G,2,FALSE)))</f>
        <v/>
      </c>
      <c r="H2129" s="2" t="str">
        <f>IF(ISERROR(VLOOKUP(A2129,'Cadastro-Estoque'!A:G,1,FALSE)),"",VLOOKUP(A2129,'Cadastro-Estoque'!A:G,3,FALSE))</f>
        <v/>
      </c>
      <c r="I2129" s="209" t="str">
        <f>IF(A2129="","",INDEX(Boletim!F2138:F2247,IFERROR(MATCH(Saidas!A2129,'Cadastro-Estoque'!A2137:A2246,0)," ")))</f>
        <v/>
      </c>
    </row>
    <row r="2130" spans="5:9" ht="18.75" customHeight="1" x14ac:dyDescent="0.25">
      <c r="E2130" s="2" t="str">
        <f t="shared" si="36"/>
        <v/>
      </c>
      <c r="F2130" s="2" t="str">
        <f>IF(ISBLANK(A2130),"",IF(ISERROR(VLOOKUP(A2130,'Cadastro-Estoque'!A:G,1,FALSE)),"Produto não cadastrado",VLOOKUP(A2130,'Cadastro-Estoque'!A:G,4,FALSE)))</f>
        <v/>
      </c>
      <c r="G2130" s="2" t="str">
        <f>IF(ISBLANK(A2130),"",IF(ISERROR(VLOOKUP(A2130,'Cadastro-Estoque'!A:G,1,FALSE)),"Produto não cadastrado",VLOOKUP(A2130,'Cadastro-Estoque'!A:G,2,FALSE)))</f>
        <v/>
      </c>
      <c r="H2130" s="2" t="str">
        <f>IF(ISERROR(VLOOKUP(A2130,'Cadastro-Estoque'!A:G,1,FALSE)),"",VLOOKUP(A2130,'Cadastro-Estoque'!A:G,3,FALSE))</f>
        <v/>
      </c>
      <c r="I2130" s="209" t="str">
        <f>IF(A2130="","",INDEX(Boletim!F2139:F2248,IFERROR(MATCH(Saidas!A2130,'Cadastro-Estoque'!A2138:A2247,0)," ")))</f>
        <v/>
      </c>
    </row>
    <row r="2131" spans="5:9" ht="18.75" customHeight="1" x14ac:dyDescent="0.25">
      <c r="E2131" s="2" t="str">
        <f t="shared" si="36"/>
        <v/>
      </c>
      <c r="F2131" s="2" t="str">
        <f>IF(ISBLANK(A2131),"",IF(ISERROR(VLOOKUP(A2131,'Cadastro-Estoque'!A:G,1,FALSE)),"Produto não cadastrado",VLOOKUP(A2131,'Cadastro-Estoque'!A:G,4,FALSE)))</f>
        <v/>
      </c>
      <c r="G2131" s="2" t="str">
        <f>IF(ISBLANK(A2131),"",IF(ISERROR(VLOOKUP(A2131,'Cadastro-Estoque'!A:G,1,FALSE)),"Produto não cadastrado",VLOOKUP(A2131,'Cadastro-Estoque'!A:G,2,FALSE)))</f>
        <v/>
      </c>
      <c r="H2131" s="2" t="str">
        <f>IF(ISERROR(VLOOKUP(A2131,'Cadastro-Estoque'!A:G,1,FALSE)),"",VLOOKUP(A2131,'Cadastro-Estoque'!A:G,3,FALSE))</f>
        <v/>
      </c>
      <c r="I2131" s="209" t="str">
        <f>IF(A2131="","",INDEX(Boletim!F2140:F2249,IFERROR(MATCH(Saidas!A2131,'Cadastro-Estoque'!A2139:A2248,0)," ")))</f>
        <v/>
      </c>
    </row>
    <row r="2132" spans="5:9" ht="18.75" customHeight="1" x14ac:dyDescent="0.25">
      <c r="E2132" s="2" t="str">
        <f t="shared" si="36"/>
        <v/>
      </c>
      <c r="F2132" s="2" t="str">
        <f>IF(ISBLANK(A2132),"",IF(ISERROR(VLOOKUP(A2132,'Cadastro-Estoque'!A:G,1,FALSE)),"Produto não cadastrado",VLOOKUP(A2132,'Cadastro-Estoque'!A:G,4,FALSE)))</f>
        <v/>
      </c>
      <c r="G2132" s="2" t="str">
        <f>IF(ISBLANK(A2132),"",IF(ISERROR(VLOOKUP(A2132,'Cadastro-Estoque'!A:G,1,FALSE)),"Produto não cadastrado",VLOOKUP(A2132,'Cadastro-Estoque'!A:G,2,FALSE)))</f>
        <v/>
      </c>
      <c r="H2132" s="2" t="str">
        <f>IF(ISERROR(VLOOKUP(A2132,'Cadastro-Estoque'!A:G,1,FALSE)),"",VLOOKUP(A2132,'Cadastro-Estoque'!A:G,3,FALSE))</f>
        <v/>
      </c>
      <c r="I2132" s="209" t="str">
        <f>IF(A2132="","",INDEX(Boletim!F2141:F2250,IFERROR(MATCH(Saidas!A2132,'Cadastro-Estoque'!A2140:A2249,0)," ")))</f>
        <v/>
      </c>
    </row>
    <row r="2133" spans="5:9" ht="18.75" customHeight="1" x14ac:dyDescent="0.25">
      <c r="E2133" s="2" t="str">
        <f t="shared" si="36"/>
        <v/>
      </c>
      <c r="F2133" s="2" t="str">
        <f>IF(ISBLANK(A2133),"",IF(ISERROR(VLOOKUP(A2133,'Cadastro-Estoque'!A:G,1,FALSE)),"Produto não cadastrado",VLOOKUP(A2133,'Cadastro-Estoque'!A:G,4,FALSE)))</f>
        <v/>
      </c>
      <c r="G2133" s="2" t="str">
        <f>IF(ISBLANK(A2133),"",IF(ISERROR(VLOOKUP(A2133,'Cadastro-Estoque'!A:G,1,FALSE)),"Produto não cadastrado",VLOOKUP(A2133,'Cadastro-Estoque'!A:G,2,FALSE)))</f>
        <v/>
      </c>
      <c r="H2133" s="2" t="str">
        <f>IF(ISERROR(VLOOKUP(A2133,'Cadastro-Estoque'!A:G,1,FALSE)),"",VLOOKUP(A2133,'Cadastro-Estoque'!A:G,3,FALSE))</f>
        <v/>
      </c>
      <c r="I2133" s="209" t="str">
        <f>IF(A2133="","",INDEX(Boletim!F2142:F2251,IFERROR(MATCH(Saidas!A2133,'Cadastro-Estoque'!A2141:A2250,0)," ")))</f>
        <v/>
      </c>
    </row>
    <row r="2134" spans="5:9" ht="18.75" customHeight="1" x14ac:dyDescent="0.25">
      <c r="E2134" s="2" t="str">
        <f t="shared" si="36"/>
        <v/>
      </c>
      <c r="F2134" s="2" t="str">
        <f>IF(ISBLANK(A2134),"",IF(ISERROR(VLOOKUP(A2134,'Cadastro-Estoque'!A:G,1,FALSE)),"Produto não cadastrado",VLOOKUP(A2134,'Cadastro-Estoque'!A:G,4,FALSE)))</f>
        <v/>
      </c>
      <c r="G2134" s="2" t="str">
        <f>IF(ISBLANK(A2134),"",IF(ISERROR(VLOOKUP(A2134,'Cadastro-Estoque'!A:G,1,FALSE)),"Produto não cadastrado",VLOOKUP(A2134,'Cadastro-Estoque'!A:G,2,FALSE)))</f>
        <v/>
      </c>
      <c r="H2134" s="2" t="str">
        <f>IF(ISERROR(VLOOKUP(A2134,'Cadastro-Estoque'!A:G,1,FALSE)),"",VLOOKUP(A2134,'Cadastro-Estoque'!A:G,3,FALSE))</f>
        <v/>
      </c>
      <c r="I2134" s="209" t="str">
        <f>IF(A2134="","",INDEX(Boletim!F2143:F2252,IFERROR(MATCH(Saidas!A2134,'Cadastro-Estoque'!A2142:A2251,0)," ")))</f>
        <v/>
      </c>
    </row>
    <row r="2135" spans="5:9" ht="18.75" customHeight="1" x14ac:dyDescent="0.25">
      <c r="E2135" s="2" t="str">
        <f t="shared" si="36"/>
        <v/>
      </c>
      <c r="F2135" s="2" t="str">
        <f>IF(ISBLANK(A2135),"",IF(ISERROR(VLOOKUP(A2135,'Cadastro-Estoque'!A:G,1,FALSE)),"Produto não cadastrado",VLOOKUP(A2135,'Cadastro-Estoque'!A:G,4,FALSE)))</f>
        <v/>
      </c>
      <c r="G2135" s="2" t="str">
        <f>IF(ISBLANK(A2135),"",IF(ISERROR(VLOOKUP(A2135,'Cadastro-Estoque'!A:G,1,FALSE)),"Produto não cadastrado",VLOOKUP(A2135,'Cadastro-Estoque'!A:G,2,FALSE)))</f>
        <v/>
      </c>
      <c r="H2135" s="2" t="str">
        <f>IF(ISERROR(VLOOKUP(A2135,'Cadastro-Estoque'!A:G,1,FALSE)),"",VLOOKUP(A2135,'Cadastro-Estoque'!A:G,3,FALSE))</f>
        <v/>
      </c>
      <c r="I2135" s="209" t="str">
        <f>IF(A2135="","",INDEX(Boletim!F2144:F2253,IFERROR(MATCH(Saidas!A2135,'Cadastro-Estoque'!A2143:A2252,0)," ")))</f>
        <v/>
      </c>
    </row>
    <row r="2136" spans="5:9" ht="18.75" customHeight="1" x14ac:dyDescent="0.25">
      <c r="E2136" s="2" t="str">
        <f t="shared" si="36"/>
        <v/>
      </c>
      <c r="F2136" s="2" t="str">
        <f>IF(ISBLANK(A2136),"",IF(ISERROR(VLOOKUP(A2136,'Cadastro-Estoque'!A:G,1,FALSE)),"Produto não cadastrado",VLOOKUP(A2136,'Cadastro-Estoque'!A:G,4,FALSE)))</f>
        <v/>
      </c>
      <c r="G2136" s="2" t="str">
        <f>IF(ISBLANK(A2136),"",IF(ISERROR(VLOOKUP(A2136,'Cadastro-Estoque'!A:G,1,FALSE)),"Produto não cadastrado",VLOOKUP(A2136,'Cadastro-Estoque'!A:G,2,FALSE)))</f>
        <v/>
      </c>
      <c r="H2136" s="2" t="str">
        <f>IF(ISERROR(VLOOKUP(A2136,'Cadastro-Estoque'!A:G,1,FALSE)),"",VLOOKUP(A2136,'Cadastro-Estoque'!A:G,3,FALSE))</f>
        <v/>
      </c>
      <c r="I2136" s="209" t="str">
        <f>IF(A2136="","",INDEX(Boletim!F2145:F2254,IFERROR(MATCH(Saidas!A2136,'Cadastro-Estoque'!A2144:A2253,0)," ")))</f>
        <v/>
      </c>
    </row>
    <row r="2137" spans="5:9" ht="18.75" customHeight="1" x14ac:dyDescent="0.25">
      <c r="E2137" s="2" t="str">
        <f t="shared" si="36"/>
        <v/>
      </c>
      <c r="F2137" s="2" t="str">
        <f>IF(ISBLANK(A2137),"",IF(ISERROR(VLOOKUP(A2137,'Cadastro-Estoque'!A:G,1,FALSE)),"Produto não cadastrado",VLOOKUP(A2137,'Cadastro-Estoque'!A:G,4,FALSE)))</f>
        <v/>
      </c>
      <c r="G2137" s="2" t="str">
        <f>IF(ISBLANK(A2137),"",IF(ISERROR(VLOOKUP(A2137,'Cadastro-Estoque'!A:G,1,FALSE)),"Produto não cadastrado",VLOOKUP(A2137,'Cadastro-Estoque'!A:G,2,FALSE)))</f>
        <v/>
      </c>
      <c r="H2137" s="2" t="str">
        <f>IF(ISERROR(VLOOKUP(A2137,'Cadastro-Estoque'!A:G,1,FALSE)),"",VLOOKUP(A2137,'Cadastro-Estoque'!A:G,3,FALSE))</f>
        <v/>
      </c>
      <c r="I2137" s="209" t="str">
        <f>IF(A2137="","",INDEX(Boletim!F2146:F2255,IFERROR(MATCH(Saidas!A2137,'Cadastro-Estoque'!A2145:A2254,0)," ")))</f>
        <v/>
      </c>
    </row>
    <row r="2138" spans="5:9" ht="18.75" customHeight="1" x14ac:dyDescent="0.25">
      <c r="E2138" s="2" t="str">
        <f t="shared" si="36"/>
        <v/>
      </c>
      <c r="F2138" s="2" t="str">
        <f>IF(ISBLANK(A2138),"",IF(ISERROR(VLOOKUP(A2138,'Cadastro-Estoque'!A:G,1,FALSE)),"Produto não cadastrado",VLOOKUP(A2138,'Cadastro-Estoque'!A:G,4,FALSE)))</f>
        <v/>
      </c>
      <c r="G2138" s="2" t="str">
        <f>IF(ISBLANK(A2138),"",IF(ISERROR(VLOOKUP(A2138,'Cadastro-Estoque'!A:G,1,FALSE)),"Produto não cadastrado",VLOOKUP(A2138,'Cadastro-Estoque'!A:G,2,FALSE)))</f>
        <v/>
      </c>
      <c r="H2138" s="2" t="str">
        <f>IF(ISERROR(VLOOKUP(A2138,'Cadastro-Estoque'!A:G,1,FALSE)),"",VLOOKUP(A2138,'Cadastro-Estoque'!A:G,3,FALSE))</f>
        <v/>
      </c>
      <c r="I2138" s="209" t="str">
        <f>IF(A2138="","",INDEX(Boletim!F2147:F2256,IFERROR(MATCH(Saidas!A2138,'Cadastro-Estoque'!A2146:A2255,0)," ")))</f>
        <v/>
      </c>
    </row>
    <row r="2139" spans="5:9" ht="18.75" customHeight="1" x14ac:dyDescent="0.25">
      <c r="E2139" s="2" t="str">
        <f t="shared" si="36"/>
        <v/>
      </c>
      <c r="F2139" s="2" t="str">
        <f>IF(ISBLANK(A2139),"",IF(ISERROR(VLOOKUP(A2139,'Cadastro-Estoque'!A:G,1,FALSE)),"Produto não cadastrado",VLOOKUP(A2139,'Cadastro-Estoque'!A:G,4,FALSE)))</f>
        <v/>
      </c>
      <c r="G2139" s="2" t="str">
        <f>IF(ISBLANK(A2139),"",IF(ISERROR(VLOOKUP(A2139,'Cadastro-Estoque'!A:G,1,FALSE)),"Produto não cadastrado",VLOOKUP(A2139,'Cadastro-Estoque'!A:G,2,FALSE)))</f>
        <v/>
      </c>
      <c r="H2139" s="2" t="str">
        <f>IF(ISERROR(VLOOKUP(A2139,'Cadastro-Estoque'!A:G,1,FALSE)),"",VLOOKUP(A2139,'Cadastro-Estoque'!A:G,3,FALSE))</f>
        <v/>
      </c>
      <c r="I2139" s="209" t="str">
        <f>IF(A2139="","",INDEX(Boletim!F2148:F2257,IFERROR(MATCH(Saidas!A2139,'Cadastro-Estoque'!A2147:A2256,0)," ")))</f>
        <v/>
      </c>
    </row>
    <row r="2140" spans="5:9" ht="18.75" customHeight="1" x14ac:dyDescent="0.25">
      <c r="E2140" s="2" t="str">
        <f t="shared" si="36"/>
        <v/>
      </c>
      <c r="F2140" s="2" t="str">
        <f>IF(ISBLANK(A2140),"",IF(ISERROR(VLOOKUP(A2140,'Cadastro-Estoque'!A:G,1,FALSE)),"Produto não cadastrado",VLOOKUP(A2140,'Cadastro-Estoque'!A:G,4,FALSE)))</f>
        <v/>
      </c>
      <c r="G2140" s="2" t="str">
        <f>IF(ISBLANK(A2140),"",IF(ISERROR(VLOOKUP(A2140,'Cadastro-Estoque'!A:G,1,FALSE)),"Produto não cadastrado",VLOOKUP(A2140,'Cadastro-Estoque'!A:G,2,FALSE)))</f>
        <v/>
      </c>
      <c r="H2140" s="2" t="str">
        <f>IF(ISERROR(VLOOKUP(A2140,'Cadastro-Estoque'!A:G,1,FALSE)),"",VLOOKUP(A2140,'Cadastro-Estoque'!A:G,3,FALSE))</f>
        <v/>
      </c>
      <c r="I2140" s="209" t="str">
        <f>IF(A2140="","",INDEX(Boletim!F2149:F2258,IFERROR(MATCH(Saidas!A2140,'Cadastro-Estoque'!A2148:A2257,0)," ")))</f>
        <v/>
      </c>
    </row>
    <row r="2141" spans="5:9" ht="18.75" customHeight="1" x14ac:dyDescent="0.25">
      <c r="E2141" s="2" t="str">
        <f t="shared" si="36"/>
        <v/>
      </c>
      <c r="F2141" s="2" t="str">
        <f>IF(ISBLANK(A2141),"",IF(ISERROR(VLOOKUP(A2141,'Cadastro-Estoque'!A:G,1,FALSE)),"Produto não cadastrado",VLOOKUP(A2141,'Cadastro-Estoque'!A:G,4,FALSE)))</f>
        <v/>
      </c>
      <c r="G2141" s="2" t="str">
        <f>IF(ISBLANK(A2141),"",IF(ISERROR(VLOOKUP(A2141,'Cadastro-Estoque'!A:G,1,FALSE)),"Produto não cadastrado",VLOOKUP(A2141,'Cadastro-Estoque'!A:G,2,FALSE)))</f>
        <v/>
      </c>
      <c r="H2141" s="2" t="str">
        <f>IF(ISERROR(VLOOKUP(A2141,'Cadastro-Estoque'!A:G,1,FALSE)),"",VLOOKUP(A2141,'Cadastro-Estoque'!A:G,3,FALSE))</f>
        <v/>
      </c>
      <c r="I2141" s="209" t="str">
        <f>IF(A2141="","",INDEX(Boletim!F2150:F2259,IFERROR(MATCH(Saidas!A2141,'Cadastro-Estoque'!A2149:A2258,0)," ")))</f>
        <v/>
      </c>
    </row>
    <row r="2142" spans="5:9" ht="18.75" customHeight="1" x14ac:dyDescent="0.25">
      <c r="E2142" s="2" t="str">
        <f t="shared" si="36"/>
        <v/>
      </c>
      <c r="F2142" s="2" t="str">
        <f>IF(ISBLANK(A2142),"",IF(ISERROR(VLOOKUP(A2142,'Cadastro-Estoque'!A:G,1,FALSE)),"Produto não cadastrado",VLOOKUP(A2142,'Cadastro-Estoque'!A:G,4,FALSE)))</f>
        <v/>
      </c>
      <c r="G2142" s="2" t="str">
        <f>IF(ISBLANK(A2142),"",IF(ISERROR(VLOOKUP(A2142,'Cadastro-Estoque'!A:G,1,FALSE)),"Produto não cadastrado",VLOOKUP(A2142,'Cadastro-Estoque'!A:G,2,FALSE)))</f>
        <v/>
      </c>
      <c r="H2142" s="2" t="str">
        <f>IF(ISERROR(VLOOKUP(A2142,'Cadastro-Estoque'!A:G,1,FALSE)),"",VLOOKUP(A2142,'Cadastro-Estoque'!A:G,3,FALSE))</f>
        <v/>
      </c>
      <c r="I2142" s="209" t="str">
        <f>IF(A2142="","",INDEX(Boletim!F2151:F2260,IFERROR(MATCH(Saidas!A2142,'Cadastro-Estoque'!A2150:A2259,0)," ")))</f>
        <v/>
      </c>
    </row>
    <row r="2143" spans="5:9" ht="18.75" customHeight="1" x14ac:dyDescent="0.25">
      <c r="E2143" s="2" t="str">
        <f t="shared" si="36"/>
        <v/>
      </c>
      <c r="F2143" s="2" t="str">
        <f>IF(ISBLANK(A2143),"",IF(ISERROR(VLOOKUP(A2143,'Cadastro-Estoque'!A:G,1,FALSE)),"Produto não cadastrado",VLOOKUP(A2143,'Cadastro-Estoque'!A:G,4,FALSE)))</f>
        <v/>
      </c>
      <c r="G2143" s="2" t="str">
        <f>IF(ISBLANK(A2143),"",IF(ISERROR(VLOOKUP(A2143,'Cadastro-Estoque'!A:G,1,FALSE)),"Produto não cadastrado",VLOOKUP(A2143,'Cadastro-Estoque'!A:G,2,FALSE)))</f>
        <v/>
      </c>
      <c r="H2143" s="2" t="str">
        <f>IF(ISERROR(VLOOKUP(A2143,'Cadastro-Estoque'!A:G,1,FALSE)),"",VLOOKUP(A2143,'Cadastro-Estoque'!A:G,3,FALSE))</f>
        <v/>
      </c>
      <c r="I2143" s="209" t="str">
        <f>IF(A2143="","",INDEX(Boletim!F2152:F2261,IFERROR(MATCH(Saidas!A2143,'Cadastro-Estoque'!A2151:A2260,0)," ")))</f>
        <v/>
      </c>
    </row>
    <row r="2144" spans="5:9" ht="18.75" customHeight="1" x14ac:dyDescent="0.25">
      <c r="E2144" s="2" t="str">
        <f t="shared" si="36"/>
        <v/>
      </c>
      <c r="F2144" s="2" t="str">
        <f>IF(ISBLANK(A2144),"",IF(ISERROR(VLOOKUP(A2144,'Cadastro-Estoque'!A:G,1,FALSE)),"Produto não cadastrado",VLOOKUP(A2144,'Cadastro-Estoque'!A:G,4,FALSE)))</f>
        <v/>
      </c>
      <c r="G2144" s="2" t="str">
        <f>IF(ISBLANK(A2144),"",IF(ISERROR(VLOOKUP(A2144,'Cadastro-Estoque'!A:G,1,FALSE)),"Produto não cadastrado",VLOOKUP(A2144,'Cadastro-Estoque'!A:G,2,FALSE)))</f>
        <v/>
      </c>
      <c r="H2144" s="2" t="str">
        <f>IF(ISERROR(VLOOKUP(A2144,'Cadastro-Estoque'!A:G,1,FALSE)),"",VLOOKUP(A2144,'Cadastro-Estoque'!A:G,3,FALSE))</f>
        <v/>
      </c>
      <c r="I2144" s="209" t="str">
        <f>IF(A2144="","",INDEX(Boletim!F2153:F2262,IFERROR(MATCH(Saidas!A2144,'Cadastro-Estoque'!A2152:A2261,0)," ")))</f>
        <v/>
      </c>
    </row>
    <row r="2145" spans="5:9" ht="18.75" customHeight="1" x14ac:dyDescent="0.25">
      <c r="E2145" s="2" t="str">
        <f t="shared" si="36"/>
        <v/>
      </c>
      <c r="F2145" s="2" t="str">
        <f>IF(ISBLANK(A2145),"",IF(ISERROR(VLOOKUP(A2145,'Cadastro-Estoque'!A:G,1,FALSE)),"Produto não cadastrado",VLOOKUP(A2145,'Cadastro-Estoque'!A:G,4,FALSE)))</f>
        <v/>
      </c>
      <c r="G2145" s="2" t="str">
        <f>IF(ISBLANK(A2145),"",IF(ISERROR(VLOOKUP(A2145,'Cadastro-Estoque'!A:G,1,FALSE)),"Produto não cadastrado",VLOOKUP(A2145,'Cadastro-Estoque'!A:G,2,FALSE)))</f>
        <v/>
      </c>
      <c r="H2145" s="2" t="str">
        <f>IF(ISERROR(VLOOKUP(A2145,'Cadastro-Estoque'!A:G,1,FALSE)),"",VLOOKUP(A2145,'Cadastro-Estoque'!A:G,3,FALSE))</f>
        <v/>
      </c>
      <c r="I2145" s="209" t="str">
        <f>IF(A2145="","",INDEX(Boletim!F2154:F2263,IFERROR(MATCH(Saidas!A2145,'Cadastro-Estoque'!A2153:A2262,0)," ")))</f>
        <v/>
      </c>
    </row>
    <row r="2146" spans="5:9" ht="18.75" customHeight="1" x14ac:dyDescent="0.25">
      <c r="E2146" s="2" t="str">
        <f t="shared" si="36"/>
        <v/>
      </c>
      <c r="F2146" s="2" t="str">
        <f>IF(ISBLANK(A2146),"",IF(ISERROR(VLOOKUP(A2146,'Cadastro-Estoque'!A:G,1,FALSE)),"Produto não cadastrado",VLOOKUP(A2146,'Cadastro-Estoque'!A:G,4,FALSE)))</f>
        <v/>
      </c>
      <c r="G2146" s="2" t="str">
        <f>IF(ISBLANK(A2146),"",IF(ISERROR(VLOOKUP(A2146,'Cadastro-Estoque'!A:G,1,FALSE)),"Produto não cadastrado",VLOOKUP(A2146,'Cadastro-Estoque'!A:G,2,FALSE)))</f>
        <v/>
      </c>
      <c r="H2146" s="2" t="str">
        <f>IF(ISERROR(VLOOKUP(A2146,'Cadastro-Estoque'!A:G,1,FALSE)),"",VLOOKUP(A2146,'Cadastro-Estoque'!A:G,3,FALSE))</f>
        <v/>
      </c>
      <c r="I2146" s="209" t="str">
        <f>IF(A2146="","",INDEX(Boletim!F2155:F2264,IFERROR(MATCH(Saidas!A2146,'Cadastro-Estoque'!A2154:A2263,0)," ")))</f>
        <v/>
      </c>
    </row>
    <row r="2147" spans="5:9" ht="18.75" customHeight="1" x14ac:dyDescent="0.25">
      <c r="E2147" s="2" t="str">
        <f t="shared" si="36"/>
        <v/>
      </c>
      <c r="F2147" s="2" t="str">
        <f>IF(ISBLANK(A2147),"",IF(ISERROR(VLOOKUP(A2147,'Cadastro-Estoque'!A:G,1,FALSE)),"Produto não cadastrado",VLOOKUP(A2147,'Cadastro-Estoque'!A:G,4,FALSE)))</f>
        <v/>
      </c>
      <c r="G2147" s="2" t="str">
        <f>IF(ISBLANK(A2147),"",IF(ISERROR(VLOOKUP(A2147,'Cadastro-Estoque'!A:G,1,FALSE)),"Produto não cadastrado",VLOOKUP(A2147,'Cadastro-Estoque'!A:G,2,FALSE)))</f>
        <v/>
      </c>
      <c r="H2147" s="2" t="str">
        <f>IF(ISERROR(VLOOKUP(A2147,'Cadastro-Estoque'!A:G,1,FALSE)),"",VLOOKUP(A2147,'Cadastro-Estoque'!A:G,3,FALSE))</f>
        <v/>
      </c>
      <c r="I2147" s="209" t="str">
        <f>IF(A2147="","",INDEX(Boletim!F2156:F2265,IFERROR(MATCH(Saidas!A2147,'Cadastro-Estoque'!A2155:A2264,0)," ")))</f>
        <v/>
      </c>
    </row>
    <row r="2148" spans="5:9" ht="18.75" customHeight="1" x14ac:dyDescent="0.25">
      <c r="E2148" s="2" t="str">
        <f t="shared" si="36"/>
        <v/>
      </c>
      <c r="F2148" s="2" t="str">
        <f>IF(ISBLANK(A2148),"",IF(ISERROR(VLOOKUP(A2148,'Cadastro-Estoque'!A:G,1,FALSE)),"Produto não cadastrado",VLOOKUP(A2148,'Cadastro-Estoque'!A:G,4,FALSE)))</f>
        <v/>
      </c>
      <c r="G2148" s="2" t="str">
        <f>IF(ISBLANK(A2148),"",IF(ISERROR(VLOOKUP(A2148,'Cadastro-Estoque'!A:G,1,FALSE)),"Produto não cadastrado",VLOOKUP(A2148,'Cadastro-Estoque'!A:G,2,FALSE)))</f>
        <v/>
      </c>
      <c r="H2148" s="2" t="str">
        <f>IF(ISERROR(VLOOKUP(A2148,'Cadastro-Estoque'!A:G,1,FALSE)),"",VLOOKUP(A2148,'Cadastro-Estoque'!A:G,3,FALSE))</f>
        <v/>
      </c>
      <c r="I2148" s="209" t="str">
        <f>IF(A2148="","",INDEX(Boletim!F2157:F2266,IFERROR(MATCH(Saidas!A2148,'Cadastro-Estoque'!A2156:A2265,0)," ")))</f>
        <v/>
      </c>
    </row>
    <row r="2149" spans="5:9" ht="18.75" customHeight="1" x14ac:dyDescent="0.25">
      <c r="E2149" s="2" t="str">
        <f t="shared" si="36"/>
        <v/>
      </c>
      <c r="F2149" s="2" t="str">
        <f>IF(ISBLANK(A2149),"",IF(ISERROR(VLOOKUP(A2149,'Cadastro-Estoque'!A:G,1,FALSE)),"Produto não cadastrado",VLOOKUP(A2149,'Cadastro-Estoque'!A:G,4,FALSE)))</f>
        <v/>
      </c>
      <c r="G2149" s="2" t="str">
        <f>IF(ISBLANK(A2149),"",IF(ISERROR(VLOOKUP(A2149,'Cadastro-Estoque'!A:G,1,FALSE)),"Produto não cadastrado",VLOOKUP(A2149,'Cadastro-Estoque'!A:G,2,FALSE)))</f>
        <v/>
      </c>
      <c r="H2149" s="2" t="str">
        <f>IF(ISERROR(VLOOKUP(A2149,'Cadastro-Estoque'!A:G,1,FALSE)),"",VLOOKUP(A2149,'Cadastro-Estoque'!A:G,3,FALSE))</f>
        <v/>
      </c>
      <c r="I2149" s="209" t="str">
        <f>IF(A2149="","",INDEX(Boletim!F2158:F2267,IFERROR(MATCH(Saidas!A2149,'Cadastro-Estoque'!A2157:A2266,0)," ")))</f>
        <v/>
      </c>
    </row>
    <row r="2150" spans="5:9" ht="18.75" customHeight="1" x14ac:dyDescent="0.25">
      <c r="E2150" s="2" t="str">
        <f t="shared" si="36"/>
        <v/>
      </c>
      <c r="F2150" s="2" t="str">
        <f>IF(ISBLANK(A2150),"",IF(ISERROR(VLOOKUP(A2150,'Cadastro-Estoque'!A:G,1,FALSE)),"Produto não cadastrado",VLOOKUP(A2150,'Cadastro-Estoque'!A:G,4,FALSE)))</f>
        <v/>
      </c>
      <c r="G2150" s="2" t="str">
        <f>IF(ISBLANK(A2150),"",IF(ISERROR(VLOOKUP(A2150,'Cadastro-Estoque'!A:G,1,FALSE)),"Produto não cadastrado",VLOOKUP(A2150,'Cadastro-Estoque'!A:G,2,FALSE)))</f>
        <v/>
      </c>
      <c r="H2150" s="2" t="str">
        <f>IF(ISERROR(VLOOKUP(A2150,'Cadastro-Estoque'!A:G,1,FALSE)),"",VLOOKUP(A2150,'Cadastro-Estoque'!A:G,3,FALSE))</f>
        <v/>
      </c>
      <c r="I2150" s="209" t="str">
        <f>IF(A2150="","",INDEX(Boletim!F2159:F2268,IFERROR(MATCH(Saidas!A2150,'Cadastro-Estoque'!A2158:A2267,0)," ")))</f>
        <v/>
      </c>
    </row>
    <row r="2151" spans="5:9" ht="18.75" customHeight="1" x14ac:dyDescent="0.25">
      <c r="E2151" s="2" t="str">
        <f t="shared" si="36"/>
        <v/>
      </c>
      <c r="F2151" s="2" t="str">
        <f>IF(ISBLANK(A2151),"",IF(ISERROR(VLOOKUP(A2151,'Cadastro-Estoque'!A:G,1,FALSE)),"Produto não cadastrado",VLOOKUP(A2151,'Cadastro-Estoque'!A:G,4,FALSE)))</f>
        <v/>
      </c>
      <c r="G2151" s="2" t="str">
        <f>IF(ISBLANK(A2151),"",IF(ISERROR(VLOOKUP(A2151,'Cadastro-Estoque'!A:G,1,FALSE)),"Produto não cadastrado",VLOOKUP(A2151,'Cadastro-Estoque'!A:G,2,FALSE)))</f>
        <v/>
      </c>
      <c r="H2151" s="2" t="str">
        <f>IF(ISERROR(VLOOKUP(A2151,'Cadastro-Estoque'!A:G,1,FALSE)),"",VLOOKUP(A2151,'Cadastro-Estoque'!A:G,3,FALSE))</f>
        <v/>
      </c>
      <c r="I2151" s="209" t="str">
        <f>IF(A2151="","",INDEX(Boletim!F2160:F2269,IFERROR(MATCH(Saidas!A2151,'Cadastro-Estoque'!A2159:A2268,0)," ")))</f>
        <v/>
      </c>
    </row>
    <row r="2152" spans="5:9" ht="18.75" customHeight="1" x14ac:dyDescent="0.25">
      <c r="E2152" s="2" t="str">
        <f t="shared" si="36"/>
        <v/>
      </c>
      <c r="F2152" s="2" t="str">
        <f>IF(ISBLANK(A2152),"",IF(ISERROR(VLOOKUP(A2152,'Cadastro-Estoque'!A:G,1,FALSE)),"Produto não cadastrado",VLOOKUP(A2152,'Cadastro-Estoque'!A:G,4,FALSE)))</f>
        <v/>
      </c>
      <c r="G2152" s="2" t="str">
        <f>IF(ISBLANK(A2152),"",IF(ISERROR(VLOOKUP(A2152,'Cadastro-Estoque'!A:G,1,FALSE)),"Produto não cadastrado",VLOOKUP(A2152,'Cadastro-Estoque'!A:G,2,FALSE)))</f>
        <v/>
      </c>
      <c r="H2152" s="2" t="str">
        <f>IF(ISERROR(VLOOKUP(A2152,'Cadastro-Estoque'!A:G,1,FALSE)),"",VLOOKUP(A2152,'Cadastro-Estoque'!A:G,3,FALSE))</f>
        <v/>
      </c>
      <c r="I2152" s="209" t="str">
        <f>IF(A2152="","",INDEX(Boletim!F2161:F2270,IFERROR(MATCH(Saidas!A2152,'Cadastro-Estoque'!A2160:A2269,0)," ")))</f>
        <v/>
      </c>
    </row>
    <row r="2153" spans="5:9" ht="18.75" customHeight="1" x14ac:dyDescent="0.25">
      <c r="E2153" s="2" t="str">
        <f t="shared" si="36"/>
        <v/>
      </c>
      <c r="F2153" s="2" t="str">
        <f>IF(ISBLANK(A2153),"",IF(ISERROR(VLOOKUP(A2153,'Cadastro-Estoque'!A:G,1,FALSE)),"Produto não cadastrado",VLOOKUP(A2153,'Cadastro-Estoque'!A:G,4,FALSE)))</f>
        <v/>
      </c>
      <c r="G2153" s="2" t="str">
        <f>IF(ISBLANK(A2153),"",IF(ISERROR(VLOOKUP(A2153,'Cadastro-Estoque'!A:G,1,FALSE)),"Produto não cadastrado",VLOOKUP(A2153,'Cadastro-Estoque'!A:G,2,FALSE)))</f>
        <v/>
      </c>
      <c r="H2153" s="2" t="str">
        <f>IF(ISERROR(VLOOKUP(A2153,'Cadastro-Estoque'!A:G,1,FALSE)),"",VLOOKUP(A2153,'Cadastro-Estoque'!A:G,3,FALSE))</f>
        <v/>
      </c>
      <c r="I2153" s="209" t="str">
        <f>IF(A2153="","",INDEX(Boletim!F2162:F2271,IFERROR(MATCH(Saidas!A2153,'Cadastro-Estoque'!A2161:A2270,0)," ")))</f>
        <v/>
      </c>
    </row>
    <row r="2154" spans="5:9" ht="18.75" customHeight="1" x14ac:dyDescent="0.25">
      <c r="E2154" s="2" t="str">
        <f t="shared" si="36"/>
        <v/>
      </c>
      <c r="F2154" s="2" t="str">
        <f>IF(ISBLANK(A2154),"",IF(ISERROR(VLOOKUP(A2154,'Cadastro-Estoque'!A:G,1,FALSE)),"Produto não cadastrado",VLOOKUP(A2154,'Cadastro-Estoque'!A:G,4,FALSE)))</f>
        <v/>
      </c>
      <c r="G2154" s="2" t="str">
        <f>IF(ISBLANK(A2154),"",IF(ISERROR(VLOOKUP(A2154,'Cadastro-Estoque'!A:G,1,FALSE)),"Produto não cadastrado",VLOOKUP(A2154,'Cadastro-Estoque'!A:G,2,FALSE)))</f>
        <v/>
      </c>
      <c r="H2154" s="2" t="str">
        <f>IF(ISERROR(VLOOKUP(A2154,'Cadastro-Estoque'!A:G,1,FALSE)),"",VLOOKUP(A2154,'Cadastro-Estoque'!A:G,3,FALSE))</f>
        <v/>
      </c>
      <c r="I2154" s="209" t="str">
        <f>IF(A2154="","",INDEX(Boletim!F2163:F2272,IFERROR(MATCH(Saidas!A2154,'Cadastro-Estoque'!A2162:A2271,0)," ")))</f>
        <v/>
      </c>
    </row>
    <row r="2155" spans="5:9" ht="18.75" customHeight="1" x14ac:dyDescent="0.25">
      <c r="E2155" s="2" t="str">
        <f t="shared" si="36"/>
        <v/>
      </c>
      <c r="F2155" s="2" t="str">
        <f>IF(ISBLANK(A2155),"",IF(ISERROR(VLOOKUP(A2155,'Cadastro-Estoque'!A:G,1,FALSE)),"Produto não cadastrado",VLOOKUP(A2155,'Cadastro-Estoque'!A:G,4,FALSE)))</f>
        <v/>
      </c>
      <c r="G2155" s="2" t="str">
        <f>IF(ISBLANK(A2155),"",IF(ISERROR(VLOOKUP(A2155,'Cadastro-Estoque'!A:G,1,FALSE)),"Produto não cadastrado",VLOOKUP(A2155,'Cadastro-Estoque'!A:G,2,FALSE)))</f>
        <v/>
      </c>
      <c r="H2155" s="2" t="str">
        <f>IF(ISERROR(VLOOKUP(A2155,'Cadastro-Estoque'!A:G,1,FALSE)),"",VLOOKUP(A2155,'Cadastro-Estoque'!A:G,3,FALSE))</f>
        <v/>
      </c>
      <c r="I2155" s="209" t="str">
        <f>IF(A2155="","",INDEX(Boletim!F2164:F2273,IFERROR(MATCH(Saidas!A2155,'Cadastro-Estoque'!A2163:A2272,0)," ")))</f>
        <v/>
      </c>
    </row>
    <row r="2156" spans="5:9" ht="18.75" customHeight="1" x14ac:dyDescent="0.25">
      <c r="E2156" s="2" t="str">
        <f t="shared" si="36"/>
        <v/>
      </c>
      <c r="F2156" s="2" t="str">
        <f>IF(ISBLANK(A2156),"",IF(ISERROR(VLOOKUP(A2156,'Cadastro-Estoque'!A:G,1,FALSE)),"Produto não cadastrado",VLOOKUP(A2156,'Cadastro-Estoque'!A:G,4,FALSE)))</f>
        <v/>
      </c>
      <c r="G2156" s="2" t="str">
        <f>IF(ISBLANK(A2156),"",IF(ISERROR(VLOOKUP(A2156,'Cadastro-Estoque'!A:G,1,FALSE)),"Produto não cadastrado",VLOOKUP(A2156,'Cadastro-Estoque'!A:G,2,FALSE)))</f>
        <v/>
      </c>
      <c r="H2156" s="2" t="str">
        <f>IF(ISERROR(VLOOKUP(A2156,'Cadastro-Estoque'!A:G,1,FALSE)),"",VLOOKUP(A2156,'Cadastro-Estoque'!A:G,3,FALSE))</f>
        <v/>
      </c>
      <c r="I2156" s="209" t="str">
        <f>IF(A2156="","",INDEX(Boletim!F2165:F2274,IFERROR(MATCH(Saidas!A2156,'Cadastro-Estoque'!A2164:A2273,0)," ")))</f>
        <v/>
      </c>
    </row>
    <row r="2157" spans="5:9" ht="18.75" customHeight="1" x14ac:dyDescent="0.25">
      <c r="E2157" s="2" t="str">
        <f t="shared" si="36"/>
        <v/>
      </c>
      <c r="F2157" s="2" t="str">
        <f>IF(ISBLANK(A2157),"",IF(ISERROR(VLOOKUP(A2157,'Cadastro-Estoque'!A:G,1,FALSE)),"Produto não cadastrado",VLOOKUP(A2157,'Cadastro-Estoque'!A:G,4,FALSE)))</f>
        <v/>
      </c>
      <c r="G2157" s="2" t="str">
        <f>IF(ISBLANK(A2157),"",IF(ISERROR(VLOOKUP(A2157,'Cadastro-Estoque'!A:G,1,FALSE)),"Produto não cadastrado",VLOOKUP(A2157,'Cadastro-Estoque'!A:G,2,FALSE)))</f>
        <v/>
      </c>
      <c r="H2157" s="2" t="str">
        <f>IF(ISERROR(VLOOKUP(A2157,'Cadastro-Estoque'!A:G,1,FALSE)),"",VLOOKUP(A2157,'Cadastro-Estoque'!A:G,3,FALSE))</f>
        <v/>
      </c>
      <c r="I2157" s="209" t="str">
        <f>IF(A2157="","",INDEX(Boletim!F2166:F2275,IFERROR(MATCH(Saidas!A2157,'Cadastro-Estoque'!A2165:A2274,0)," ")))</f>
        <v/>
      </c>
    </row>
    <row r="2158" spans="5:9" ht="18.75" customHeight="1" x14ac:dyDescent="0.25">
      <c r="E2158" s="2" t="str">
        <f t="shared" si="36"/>
        <v/>
      </c>
      <c r="F2158" s="2" t="str">
        <f>IF(ISBLANK(A2158),"",IF(ISERROR(VLOOKUP(A2158,'Cadastro-Estoque'!A:G,1,FALSE)),"Produto não cadastrado",VLOOKUP(A2158,'Cadastro-Estoque'!A:G,4,FALSE)))</f>
        <v/>
      </c>
      <c r="G2158" s="2" t="str">
        <f>IF(ISBLANK(A2158),"",IF(ISERROR(VLOOKUP(A2158,'Cadastro-Estoque'!A:G,1,FALSE)),"Produto não cadastrado",VLOOKUP(A2158,'Cadastro-Estoque'!A:G,2,FALSE)))</f>
        <v/>
      </c>
      <c r="H2158" s="2" t="str">
        <f>IF(ISERROR(VLOOKUP(A2158,'Cadastro-Estoque'!A:G,1,FALSE)),"",VLOOKUP(A2158,'Cadastro-Estoque'!A:G,3,FALSE))</f>
        <v/>
      </c>
      <c r="I2158" s="209" t="str">
        <f>IF(A2158="","",INDEX(Boletim!F2167:F2276,IFERROR(MATCH(Saidas!A2158,'Cadastro-Estoque'!A2166:A2275,0)," ")))</f>
        <v/>
      </c>
    </row>
    <row r="2159" spans="5:9" ht="18.75" customHeight="1" x14ac:dyDescent="0.25">
      <c r="E2159" s="2" t="str">
        <f t="shared" si="36"/>
        <v/>
      </c>
      <c r="F2159" s="2" t="str">
        <f>IF(ISBLANK(A2159),"",IF(ISERROR(VLOOKUP(A2159,'Cadastro-Estoque'!A:G,1,FALSE)),"Produto não cadastrado",VLOOKUP(A2159,'Cadastro-Estoque'!A:G,4,FALSE)))</f>
        <v/>
      </c>
      <c r="G2159" s="2" t="str">
        <f>IF(ISBLANK(A2159),"",IF(ISERROR(VLOOKUP(A2159,'Cadastro-Estoque'!A:G,1,FALSE)),"Produto não cadastrado",VLOOKUP(A2159,'Cadastro-Estoque'!A:G,2,FALSE)))</f>
        <v/>
      </c>
      <c r="H2159" s="2" t="str">
        <f>IF(ISERROR(VLOOKUP(A2159,'Cadastro-Estoque'!A:G,1,FALSE)),"",VLOOKUP(A2159,'Cadastro-Estoque'!A:G,3,FALSE))</f>
        <v/>
      </c>
      <c r="I2159" s="209" t="str">
        <f>IF(A2159="","",INDEX(Boletim!F2168:F2277,IFERROR(MATCH(Saidas!A2159,'Cadastro-Estoque'!A2167:A2276,0)," ")))</f>
        <v/>
      </c>
    </row>
    <row r="2160" spans="5:9" ht="18.75" customHeight="1" x14ac:dyDescent="0.25">
      <c r="E2160" s="2" t="str">
        <f t="shared" si="36"/>
        <v/>
      </c>
      <c r="F2160" s="2" t="str">
        <f>IF(ISBLANK(A2160),"",IF(ISERROR(VLOOKUP(A2160,'Cadastro-Estoque'!A:G,1,FALSE)),"Produto não cadastrado",VLOOKUP(A2160,'Cadastro-Estoque'!A:G,4,FALSE)))</f>
        <v/>
      </c>
      <c r="G2160" s="2" t="str">
        <f>IF(ISBLANK(A2160),"",IF(ISERROR(VLOOKUP(A2160,'Cadastro-Estoque'!A:G,1,FALSE)),"Produto não cadastrado",VLOOKUP(A2160,'Cadastro-Estoque'!A:G,2,FALSE)))</f>
        <v/>
      </c>
      <c r="H2160" s="2" t="str">
        <f>IF(ISERROR(VLOOKUP(A2160,'Cadastro-Estoque'!A:G,1,FALSE)),"",VLOOKUP(A2160,'Cadastro-Estoque'!A:G,3,FALSE))</f>
        <v/>
      </c>
      <c r="I2160" s="209" t="str">
        <f>IF(A2160="","",INDEX(Boletim!F2169:F2278,IFERROR(MATCH(Saidas!A2160,'Cadastro-Estoque'!A2168:A2277,0)," ")))</f>
        <v/>
      </c>
    </row>
    <row r="2161" spans="5:9" ht="18.75" customHeight="1" x14ac:dyDescent="0.25">
      <c r="E2161" s="2" t="str">
        <f t="shared" si="36"/>
        <v/>
      </c>
      <c r="F2161" s="2" t="str">
        <f>IF(ISBLANK(A2161),"",IF(ISERROR(VLOOKUP(A2161,'Cadastro-Estoque'!A:G,1,FALSE)),"Produto não cadastrado",VLOOKUP(A2161,'Cadastro-Estoque'!A:G,4,FALSE)))</f>
        <v/>
      </c>
      <c r="G2161" s="2" t="str">
        <f>IF(ISBLANK(A2161),"",IF(ISERROR(VLOOKUP(A2161,'Cadastro-Estoque'!A:G,1,FALSE)),"Produto não cadastrado",VLOOKUP(A2161,'Cadastro-Estoque'!A:G,2,FALSE)))</f>
        <v/>
      </c>
      <c r="H2161" s="2" t="str">
        <f>IF(ISERROR(VLOOKUP(A2161,'Cadastro-Estoque'!A:G,1,FALSE)),"",VLOOKUP(A2161,'Cadastro-Estoque'!A:G,3,FALSE))</f>
        <v/>
      </c>
      <c r="I2161" s="209" t="str">
        <f>IF(A2161="","",INDEX(Boletim!F2170:F2279,IFERROR(MATCH(Saidas!A2161,'Cadastro-Estoque'!A2169:A2278,0)," ")))</f>
        <v/>
      </c>
    </row>
    <row r="2162" spans="5:9" ht="18.75" customHeight="1" x14ac:dyDescent="0.25">
      <c r="E2162" s="2" t="str">
        <f t="shared" si="36"/>
        <v/>
      </c>
      <c r="F2162" s="2" t="str">
        <f>IF(ISBLANK(A2162),"",IF(ISERROR(VLOOKUP(A2162,'Cadastro-Estoque'!A:G,1,FALSE)),"Produto não cadastrado",VLOOKUP(A2162,'Cadastro-Estoque'!A:G,4,FALSE)))</f>
        <v/>
      </c>
      <c r="G2162" s="2" t="str">
        <f>IF(ISBLANK(A2162),"",IF(ISERROR(VLOOKUP(A2162,'Cadastro-Estoque'!A:G,1,FALSE)),"Produto não cadastrado",VLOOKUP(A2162,'Cadastro-Estoque'!A:G,2,FALSE)))</f>
        <v/>
      </c>
      <c r="H2162" s="2" t="str">
        <f>IF(ISERROR(VLOOKUP(A2162,'Cadastro-Estoque'!A:G,1,FALSE)),"",VLOOKUP(A2162,'Cadastro-Estoque'!A:G,3,FALSE))</f>
        <v/>
      </c>
      <c r="I2162" s="209" t="str">
        <f>IF(A2162="","",INDEX(Boletim!F2171:F2280,IFERROR(MATCH(Saidas!A2162,'Cadastro-Estoque'!A2170:A2279,0)," ")))</f>
        <v/>
      </c>
    </row>
    <row r="2163" spans="5:9" ht="18.75" customHeight="1" x14ac:dyDescent="0.25">
      <c r="E2163" s="2" t="str">
        <f t="shared" si="36"/>
        <v/>
      </c>
      <c r="F2163" s="2" t="str">
        <f>IF(ISBLANK(A2163),"",IF(ISERROR(VLOOKUP(A2163,'Cadastro-Estoque'!A:G,1,FALSE)),"Produto não cadastrado",VLOOKUP(A2163,'Cadastro-Estoque'!A:G,4,FALSE)))</f>
        <v/>
      </c>
      <c r="G2163" s="2" t="str">
        <f>IF(ISBLANK(A2163),"",IF(ISERROR(VLOOKUP(A2163,'Cadastro-Estoque'!A:G,1,FALSE)),"Produto não cadastrado",VLOOKUP(A2163,'Cadastro-Estoque'!A:G,2,FALSE)))</f>
        <v/>
      </c>
      <c r="H2163" s="2" t="str">
        <f>IF(ISERROR(VLOOKUP(A2163,'Cadastro-Estoque'!A:G,1,FALSE)),"",VLOOKUP(A2163,'Cadastro-Estoque'!A:G,3,FALSE))</f>
        <v/>
      </c>
      <c r="I2163" s="209" t="str">
        <f>IF(A2163="","",INDEX(Boletim!F2172:F2281,IFERROR(MATCH(Saidas!A2163,'Cadastro-Estoque'!A2171:A2280,0)," ")))</f>
        <v/>
      </c>
    </row>
    <row r="2164" spans="5:9" ht="18.75" customHeight="1" x14ac:dyDescent="0.25">
      <c r="E2164" s="2" t="str">
        <f t="shared" si="36"/>
        <v/>
      </c>
      <c r="F2164" s="2" t="str">
        <f>IF(ISBLANK(A2164),"",IF(ISERROR(VLOOKUP(A2164,'Cadastro-Estoque'!A:G,1,FALSE)),"Produto não cadastrado",VLOOKUP(A2164,'Cadastro-Estoque'!A:G,4,FALSE)))</f>
        <v/>
      </c>
      <c r="G2164" s="2" t="str">
        <f>IF(ISBLANK(A2164),"",IF(ISERROR(VLOOKUP(A2164,'Cadastro-Estoque'!A:G,1,FALSE)),"Produto não cadastrado",VLOOKUP(A2164,'Cadastro-Estoque'!A:G,2,FALSE)))</f>
        <v/>
      </c>
      <c r="H2164" s="2" t="str">
        <f>IF(ISERROR(VLOOKUP(A2164,'Cadastro-Estoque'!A:G,1,FALSE)),"",VLOOKUP(A2164,'Cadastro-Estoque'!A:G,3,FALSE))</f>
        <v/>
      </c>
      <c r="I2164" s="209" t="str">
        <f>IF(A2164="","",INDEX(Boletim!F2173:F2282,IFERROR(MATCH(Saidas!A2164,'Cadastro-Estoque'!A2172:A2281,0)," ")))</f>
        <v/>
      </c>
    </row>
    <row r="2165" spans="5:9" ht="18.75" customHeight="1" x14ac:dyDescent="0.25">
      <c r="E2165" s="2" t="str">
        <f t="shared" si="36"/>
        <v/>
      </c>
      <c r="F2165" s="2" t="str">
        <f>IF(ISBLANK(A2165),"",IF(ISERROR(VLOOKUP(A2165,'Cadastro-Estoque'!A:G,1,FALSE)),"Produto não cadastrado",VLOOKUP(A2165,'Cadastro-Estoque'!A:G,4,FALSE)))</f>
        <v/>
      </c>
      <c r="G2165" s="2" t="str">
        <f>IF(ISBLANK(A2165),"",IF(ISERROR(VLOOKUP(A2165,'Cadastro-Estoque'!A:G,1,FALSE)),"Produto não cadastrado",VLOOKUP(A2165,'Cadastro-Estoque'!A:G,2,FALSE)))</f>
        <v/>
      </c>
      <c r="H2165" s="2" t="str">
        <f>IF(ISERROR(VLOOKUP(A2165,'Cadastro-Estoque'!A:G,1,FALSE)),"",VLOOKUP(A2165,'Cadastro-Estoque'!A:G,3,FALSE))</f>
        <v/>
      </c>
      <c r="I2165" s="209" t="str">
        <f>IF(A2165="","",INDEX(Boletim!F2174:F2283,IFERROR(MATCH(Saidas!A2165,'Cadastro-Estoque'!A2173:A2282,0)," ")))</f>
        <v/>
      </c>
    </row>
    <row r="2166" spans="5:9" ht="18.75" customHeight="1" x14ac:dyDescent="0.25">
      <c r="E2166" s="2" t="str">
        <f t="shared" si="36"/>
        <v/>
      </c>
      <c r="F2166" s="2" t="str">
        <f>IF(ISBLANK(A2166),"",IF(ISERROR(VLOOKUP(A2166,'Cadastro-Estoque'!A:G,1,FALSE)),"Produto não cadastrado",VLOOKUP(A2166,'Cadastro-Estoque'!A:G,4,FALSE)))</f>
        <v/>
      </c>
      <c r="G2166" s="2" t="str">
        <f>IF(ISBLANK(A2166),"",IF(ISERROR(VLOOKUP(A2166,'Cadastro-Estoque'!A:G,1,FALSE)),"Produto não cadastrado",VLOOKUP(A2166,'Cadastro-Estoque'!A:G,2,FALSE)))</f>
        <v/>
      </c>
      <c r="H2166" s="2" t="str">
        <f>IF(ISERROR(VLOOKUP(A2166,'Cadastro-Estoque'!A:G,1,FALSE)),"",VLOOKUP(A2166,'Cadastro-Estoque'!A:G,3,FALSE))</f>
        <v/>
      </c>
      <c r="I2166" s="209" t="str">
        <f>IF(A2166="","",INDEX(Boletim!F2175:F2284,IFERROR(MATCH(Saidas!A2166,'Cadastro-Estoque'!A2174:A2283,0)," ")))</f>
        <v/>
      </c>
    </row>
    <row r="2167" spans="5:9" ht="18.75" customHeight="1" x14ac:dyDescent="0.25">
      <c r="E2167" s="2" t="str">
        <f t="shared" si="36"/>
        <v/>
      </c>
      <c r="F2167" s="2" t="str">
        <f>IF(ISBLANK(A2167),"",IF(ISERROR(VLOOKUP(A2167,'Cadastro-Estoque'!A:G,1,FALSE)),"Produto não cadastrado",VLOOKUP(A2167,'Cadastro-Estoque'!A:G,4,FALSE)))</f>
        <v/>
      </c>
      <c r="G2167" s="2" t="str">
        <f>IF(ISBLANK(A2167),"",IF(ISERROR(VLOOKUP(A2167,'Cadastro-Estoque'!A:G,1,FALSE)),"Produto não cadastrado",VLOOKUP(A2167,'Cadastro-Estoque'!A:G,2,FALSE)))</f>
        <v/>
      </c>
      <c r="H2167" s="2" t="str">
        <f>IF(ISERROR(VLOOKUP(A2167,'Cadastro-Estoque'!A:G,1,FALSE)),"",VLOOKUP(A2167,'Cadastro-Estoque'!A:G,3,FALSE))</f>
        <v/>
      </c>
      <c r="I2167" s="209" t="str">
        <f>IF(A2167="","",INDEX(Boletim!F2176:F2285,IFERROR(MATCH(Saidas!A2167,'Cadastro-Estoque'!A2175:A2284,0)," ")))</f>
        <v/>
      </c>
    </row>
    <row r="2168" spans="5:9" ht="18.75" customHeight="1" x14ac:dyDescent="0.25">
      <c r="E2168" s="2" t="str">
        <f t="shared" si="36"/>
        <v/>
      </c>
      <c r="F2168" s="2" t="str">
        <f>IF(ISBLANK(A2168),"",IF(ISERROR(VLOOKUP(A2168,'Cadastro-Estoque'!A:G,1,FALSE)),"Produto não cadastrado",VLOOKUP(A2168,'Cadastro-Estoque'!A:G,4,FALSE)))</f>
        <v/>
      </c>
      <c r="G2168" s="2" t="str">
        <f>IF(ISBLANK(A2168),"",IF(ISERROR(VLOOKUP(A2168,'Cadastro-Estoque'!A:G,1,FALSE)),"Produto não cadastrado",VLOOKUP(A2168,'Cadastro-Estoque'!A:G,2,FALSE)))</f>
        <v/>
      </c>
      <c r="H2168" s="2" t="str">
        <f>IF(ISERROR(VLOOKUP(A2168,'Cadastro-Estoque'!A:G,1,FALSE)),"",VLOOKUP(A2168,'Cadastro-Estoque'!A:G,3,FALSE))</f>
        <v/>
      </c>
      <c r="I2168" s="209" t="str">
        <f>IF(A2168="","",INDEX(Boletim!F2177:F2286,IFERROR(MATCH(Saidas!A2168,'Cadastro-Estoque'!A2176:A2285,0)," ")))</f>
        <v/>
      </c>
    </row>
    <row r="2169" spans="5:9" ht="18.75" customHeight="1" x14ac:dyDescent="0.25">
      <c r="E2169" s="2" t="str">
        <f t="shared" si="36"/>
        <v/>
      </c>
      <c r="F2169" s="2" t="str">
        <f>IF(ISBLANK(A2169),"",IF(ISERROR(VLOOKUP(A2169,'Cadastro-Estoque'!A:G,1,FALSE)),"Produto não cadastrado",VLOOKUP(A2169,'Cadastro-Estoque'!A:G,4,FALSE)))</f>
        <v/>
      </c>
      <c r="G2169" s="2" t="str">
        <f>IF(ISBLANK(A2169),"",IF(ISERROR(VLOOKUP(A2169,'Cadastro-Estoque'!A:G,1,FALSE)),"Produto não cadastrado",VLOOKUP(A2169,'Cadastro-Estoque'!A:G,2,FALSE)))</f>
        <v/>
      </c>
      <c r="H2169" s="2" t="str">
        <f>IF(ISERROR(VLOOKUP(A2169,'Cadastro-Estoque'!A:G,1,FALSE)),"",VLOOKUP(A2169,'Cadastro-Estoque'!A:G,3,FALSE))</f>
        <v/>
      </c>
      <c r="I2169" s="209" t="str">
        <f>IF(A2169="","",INDEX(Boletim!F2178:F2287,IFERROR(MATCH(Saidas!A2169,'Cadastro-Estoque'!A2177:A2286,0)," ")))</f>
        <v/>
      </c>
    </row>
    <row r="2170" spans="5:9" ht="18.75" customHeight="1" x14ac:dyDescent="0.25">
      <c r="E2170" s="2" t="str">
        <f t="shared" si="36"/>
        <v/>
      </c>
      <c r="F2170" s="2" t="str">
        <f>IF(ISBLANK(A2170),"",IF(ISERROR(VLOOKUP(A2170,'Cadastro-Estoque'!A:G,1,FALSE)),"Produto não cadastrado",VLOOKUP(A2170,'Cadastro-Estoque'!A:G,4,FALSE)))</f>
        <v/>
      </c>
      <c r="G2170" s="2" t="str">
        <f>IF(ISBLANK(A2170),"",IF(ISERROR(VLOOKUP(A2170,'Cadastro-Estoque'!A:G,1,FALSE)),"Produto não cadastrado",VLOOKUP(A2170,'Cadastro-Estoque'!A:G,2,FALSE)))</f>
        <v/>
      </c>
      <c r="H2170" s="2" t="str">
        <f>IF(ISERROR(VLOOKUP(A2170,'Cadastro-Estoque'!A:G,1,FALSE)),"",VLOOKUP(A2170,'Cadastro-Estoque'!A:G,3,FALSE))</f>
        <v/>
      </c>
      <c r="I2170" s="209" t="str">
        <f>IF(A2170="","",INDEX(Boletim!F2179:F2288,IFERROR(MATCH(Saidas!A2170,'Cadastro-Estoque'!A2178:A2287,0)," ")))</f>
        <v/>
      </c>
    </row>
    <row r="2171" spans="5:9" ht="18.75" customHeight="1" x14ac:dyDescent="0.25">
      <c r="E2171" s="2" t="str">
        <f t="shared" si="36"/>
        <v/>
      </c>
      <c r="F2171" s="2" t="str">
        <f>IF(ISBLANK(A2171),"",IF(ISERROR(VLOOKUP(A2171,'Cadastro-Estoque'!A:G,1,FALSE)),"Produto não cadastrado",VLOOKUP(A2171,'Cadastro-Estoque'!A:G,4,FALSE)))</f>
        <v/>
      </c>
      <c r="G2171" s="2" t="str">
        <f>IF(ISBLANK(A2171),"",IF(ISERROR(VLOOKUP(A2171,'Cadastro-Estoque'!A:G,1,FALSE)),"Produto não cadastrado",VLOOKUP(A2171,'Cadastro-Estoque'!A:G,2,FALSE)))</f>
        <v/>
      </c>
      <c r="H2171" s="2" t="str">
        <f>IF(ISERROR(VLOOKUP(A2171,'Cadastro-Estoque'!A:G,1,FALSE)),"",VLOOKUP(A2171,'Cadastro-Estoque'!A:G,3,FALSE))</f>
        <v/>
      </c>
      <c r="I2171" s="209" t="str">
        <f>IF(A2171="","",INDEX(Boletim!F2180:F2289,IFERROR(MATCH(Saidas!A2171,'Cadastro-Estoque'!A2179:A2288,0)," ")))</f>
        <v/>
      </c>
    </row>
    <row r="2172" spans="5:9" ht="18.75" customHeight="1" x14ac:dyDescent="0.25">
      <c r="E2172" s="2" t="str">
        <f t="shared" si="36"/>
        <v/>
      </c>
      <c r="F2172" s="2" t="str">
        <f>IF(ISBLANK(A2172),"",IF(ISERROR(VLOOKUP(A2172,'Cadastro-Estoque'!A:G,1,FALSE)),"Produto não cadastrado",VLOOKUP(A2172,'Cadastro-Estoque'!A:G,4,FALSE)))</f>
        <v/>
      </c>
      <c r="G2172" s="2" t="str">
        <f>IF(ISBLANK(A2172),"",IF(ISERROR(VLOOKUP(A2172,'Cadastro-Estoque'!A:G,1,FALSE)),"Produto não cadastrado",VLOOKUP(A2172,'Cadastro-Estoque'!A:G,2,FALSE)))</f>
        <v/>
      </c>
      <c r="H2172" s="2" t="str">
        <f>IF(ISERROR(VLOOKUP(A2172,'Cadastro-Estoque'!A:G,1,FALSE)),"",VLOOKUP(A2172,'Cadastro-Estoque'!A:G,3,FALSE))</f>
        <v/>
      </c>
      <c r="I2172" s="209" t="str">
        <f>IF(A2172="","",INDEX(Boletim!F2181:F2290,IFERROR(MATCH(Saidas!A2172,'Cadastro-Estoque'!A2180:A2289,0)," ")))</f>
        <v/>
      </c>
    </row>
    <row r="2173" spans="5:9" ht="18.75" customHeight="1" x14ac:dyDescent="0.25">
      <c r="E2173" s="2" t="str">
        <f t="shared" si="36"/>
        <v/>
      </c>
      <c r="F2173" s="2" t="str">
        <f>IF(ISBLANK(A2173),"",IF(ISERROR(VLOOKUP(A2173,'Cadastro-Estoque'!A:G,1,FALSE)),"Produto não cadastrado",VLOOKUP(A2173,'Cadastro-Estoque'!A:G,4,FALSE)))</f>
        <v/>
      </c>
      <c r="G2173" s="2" t="str">
        <f>IF(ISBLANK(A2173),"",IF(ISERROR(VLOOKUP(A2173,'Cadastro-Estoque'!A:G,1,FALSE)),"Produto não cadastrado",VLOOKUP(A2173,'Cadastro-Estoque'!A:G,2,FALSE)))</f>
        <v/>
      </c>
      <c r="H2173" s="2" t="str">
        <f>IF(ISERROR(VLOOKUP(A2173,'Cadastro-Estoque'!A:G,1,FALSE)),"",VLOOKUP(A2173,'Cadastro-Estoque'!A:G,3,FALSE))</f>
        <v/>
      </c>
      <c r="I2173" s="209" t="str">
        <f>IF(A2173="","",INDEX(Boletim!F2182:F2291,IFERROR(MATCH(Saidas!A2173,'Cadastro-Estoque'!A2181:A2290,0)," ")))</f>
        <v/>
      </c>
    </row>
    <row r="2174" spans="5:9" ht="18.75" customHeight="1" x14ac:dyDescent="0.25">
      <c r="E2174" s="2" t="str">
        <f t="shared" si="36"/>
        <v/>
      </c>
      <c r="F2174" s="2" t="str">
        <f>IF(ISBLANK(A2174),"",IF(ISERROR(VLOOKUP(A2174,'Cadastro-Estoque'!A:G,1,FALSE)),"Produto não cadastrado",VLOOKUP(A2174,'Cadastro-Estoque'!A:G,4,FALSE)))</f>
        <v/>
      </c>
      <c r="G2174" s="2" t="str">
        <f>IF(ISBLANK(A2174),"",IF(ISERROR(VLOOKUP(A2174,'Cadastro-Estoque'!A:G,1,FALSE)),"Produto não cadastrado",VLOOKUP(A2174,'Cadastro-Estoque'!A:G,2,FALSE)))</f>
        <v/>
      </c>
      <c r="H2174" s="2" t="str">
        <f>IF(ISERROR(VLOOKUP(A2174,'Cadastro-Estoque'!A:G,1,FALSE)),"",VLOOKUP(A2174,'Cadastro-Estoque'!A:G,3,FALSE))</f>
        <v/>
      </c>
      <c r="I2174" s="209" t="str">
        <f>IF(A2174="","",INDEX(Boletim!F2183:F2292,IFERROR(MATCH(Saidas!A2174,'Cadastro-Estoque'!A2182:A2291,0)," ")))</f>
        <v/>
      </c>
    </row>
    <row r="2175" spans="5:9" ht="18.75" customHeight="1" x14ac:dyDescent="0.25">
      <c r="E2175" s="2" t="str">
        <f t="shared" si="36"/>
        <v/>
      </c>
      <c r="F2175" s="2" t="str">
        <f>IF(ISBLANK(A2175),"",IF(ISERROR(VLOOKUP(A2175,'Cadastro-Estoque'!A:G,1,FALSE)),"Produto não cadastrado",VLOOKUP(A2175,'Cadastro-Estoque'!A:G,4,FALSE)))</f>
        <v/>
      </c>
      <c r="G2175" s="2" t="str">
        <f>IF(ISBLANK(A2175),"",IF(ISERROR(VLOOKUP(A2175,'Cadastro-Estoque'!A:G,1,FALSE)),"Produto não cadastrado",VLOOKUP(A2175,'Cadastro-Estoque'!A:G,2,FALSE)))</f>
        <v/>
      </c>
      <c r="H2175" s="2" t="str">
        <f>IF(ISERROR(VLOOKUP(A2175,'Cadastro-Estoque'!A:G,1,FALSE)),"",VLOOKUP(A2175,'Cadastro-Estoque'!A:G,3,FALSE))</f>
        <v/>
      </c>
      <c r="I2175" s="209" t="str">
        <f>IF(A2175="","",INDEX(Boletim!F2184:F2293,IFERROR(MATCH(Saidas!A2175,'Cadastro-Estoque'!A2183:A2292,0)," ")))</f>
        <v/>
      </c>
    </row>
    <row r="2176" spans="5:9" ht="18.75" customHeight="1" x14ac:dyDescent="0.25">
      <c r="E2176" s="2" t="str">
        <f t="shared" si="36"/>
        <v/>
      </c>
      <c r="F2176" s="2" t="str">
        <f>IF(ISBLANK(A2176),"",IF(ISERROR(VLOOKUP(A2176,'Cadastro-Estoque'!A:G,1,FALSE)),"Produto não cadastrado",VLOOKUP(A2176,'Cadastro-Estoque'!A:G,4,FALSE)))</f>
        <v/>
      </c>
      <c r="G2176" s="2" t="str">
        <f>IF(ISBLANK(A2176),"",IF(ISERROR(VLOOKUP(A2176,'Cadastro-Estoque'!A:G,1,FALSE)),"Produto não cadastrado",VLOOKUP(A2176,'Cadastro-Estoque'!A:G,2,FALSE)))</f>
        <v/>
      </c>
      <c r="H2176" s="2" t="str">
        <f>IF(ISERROR(VLOOKUP(A2176,'Cadastro-Estoque'!A:G,1,FALSE)),"",VLOOKUP(A2176,'Cadastro-Estoque'!A:G,3,FALSE))</f>
        <v/>
      </c>
      <c r="I2176" s="209" t="str">
        <f>IF(A2176="","",INDEX(Boletim!F2185:F2294,IFERROR(MATCH(Saidas!A2176,'Cadastro-Estoque'!A2184:A2293,0)," ")))</f>
        <v/>
      </c>
    </row>
    <row r="2177" spans="5:9" ht="18.75" customHeight="1" x14ac:dyDescent="0.25">
      <c r="E2177" s="2" t="str">
        <f t="shared" si="36"/>
        <v/>
      </c>
      <c r="F2177" s="2" t="str">
        <f>IF(ISBLANK(A2177),"",IF(ISERROR(VLOOKUP(A2177,'Cadastro-Estoque'!A:G,1,FALSE)),"Produto não cadastrado",VLOOKUP(A2177,'Cadastro-Estoque'!A:G,4,FALSE)))</f>
        <v/>
      </c>
      <c r="G2177" s="2" t="str">
        <f>IF(ISBLANK(A2177),"",IF(ISERROR(VLOOKUP(A2177,'Cadastro-Estoque'!A:G,1,FALSE)),"Produto não cadastrado",VLOOKUP(A2177,'Cadastro-Estoque'!A:G,2,FALSE)))</f>
        <v/>
      </c>
      <c r="H2177" s="2" t="str">
        <f>IF(ISERROR(VLOOKUP(A2177,'Cadastro-Estoque'!A:G,1,FALSE)),"",VLOOKUP(A2177,'Cadastro-Estoque'!A:G,3,FALSE))</f>
        <v/>
      </c>
      <c r="I2177" s="209" t="str">
        <f>IF(A2177="","",INDEX(Boletim!F2186:F2295,IFERROR(MATCH(Saidas!A2177,'Cadastro-Estoque'!A2185:A2294,0)," ")))</f>
        <v/>
      </c>
    </row>
    <row r="2178" spans="5:9" ht="18.75" customHeight="1" x14ac:dyDescent="0.25">
      <c r="E2178" s="2" t="str">
        <f t="shared" si="36"/>
        <v/>
      </c>
      <c r="F2178" s="2" t="str">
        <f>IF(ISBLANK(A2178),"",IF(ISERROR(VLOOKUP(A2178,'Cadastro-Estoque'!A:G,1,FALSE)),"Produto não cadastrado",VLOOKUP(A2178,'Cadastro-Estoque'!A:G,4,FALSE)))</f>
        <v/>
      </c>
      <c r="G2178" s="2" t="str">
        <f>IF(ISBLANK(A2178),"",IF(ISERROR(VLOOKUP(A2178,'Cadastro-Estoque'!A:G,1,FALSE)),"Produto não cadastrado",VLOOKUP(A2178,'Cadastro-Estoque'!A:G,2,FALSE)))</f>
        <v/>
      </c>
      <c r="H2178" s="2" t="str">
        <f>IF(ISERROR(VLOOKUP(A2178,'Cadastro-Estoque'!A:G,1,FALSE)),"",VLOOKUP(A2178,'Cadastro-Estoque'!A:G,3,FALSE))</f>
        <v/>
      </c>
      <c r="I2178" s="209" t="str">
        <f>IF(A2178="","",INDEX(Boletim!F2187:F2296,IFERROR(MATCH(Saidas!A2178,'Cadastro-Estoque'!A2186:A2295,0)," ")))</f>
        <v/>
      </c>
    </row>
    <row r="2179" spans="5:9" ht="18.75" customHeight="1" x14ac:dyDescent="0.25">
      <c r="E2179" s="2" t="str">
        <f t="shared" si="36"/>
        <v/>
      </c>
      <c r="F2179" s="2" t="str">
        <f>IF(ISBLANK(A2179),"",IF(ISERROR(VLOOKUP(A2179,'Cadastro-Estoque'!A:G,1,FALSE)),"Produto não cadastrado",VLOOKUP(A2179,'Cadastro-Estoque'!A:G,4,FALSE)))</f>
        <v/>
      </c>
      <c r="G2179" s="2" t="str">
        <f>IF(ISBLANK(A2179),"",IF(ISERROR(VLOOKUP(A2179,'Cadastro-Estoque'!A:G,1,FALSE)),"Produto não cadastrado",VLOOKUP(A2179,'Cadastro-Estoque'!A:G,2,FALSE)))</f>
        <v/>
      </c>
      <c r="H2179" s="2" t="str">
        <f>IF(ISERROR(VLOOKUP(A2179,'Cadastro-Estoque'!A:G,1,FALSE)),"",VLOOKUP(A2179,'Cadastro-Estoque'!A:G,3,FALSE))</f>
        <v/>
      </c>
      <c r="I2179" s="209" t="str">
        <f>IF(A2179="","",INDEX(Boletim!F2188:F2297,IFERROR(MATCH(Saidas!A2179,'Cadastro-Estoque'!A2187:A2296,0)," ")))</f>
        <v/>
      </c>
    </row>
    <row r="2180" spans="5:9" ht="18.75" customHeight="1" x14ac:dyDescent="0.25">
      <c r="E2180" s="2" t="str">
        <f t="shared" ref="E2180:E2243" si="37">IF(ISBLANK(A2180),"",C2180*D2180)</f>
        <v/>
      </c>
      <c r="F2180" s="2" t="str">
        <f>IF(ISBLANK(A2180),"",IF(ISERROR(VLOOKUP(A2180,'Cadastro-Estoque'!A:G,1,FALSE)),"Produto não cadastrado",VLOOKUP(A2180,'Cadastro-Estoque'!A:G,4,FALSE)))</f>
        <v/>
      </c>
      <c r="G2180" s="2" t="str">
        <f>IF(ISBLANK(A2180),"",IF(ISERROR(VLOOKUP(A2180,'Cadastro-Estoque'!A:G,1,FALSE)),"Produto não cadastrado",VLOOKUP(A2180,'Cadastro-Estoque'!A:G,2,FALSE)))</f>
        <v/>
      </c>
      <c r="H2180" s="2" t="str">
        <f>IF(ISERROR(VLOOKUP(A2180,'Cadastro-Estoque'!A:G,1,FALSE)),"",VLOOKUP(A2180,'Cadastro-Estoque'!A:G,3,FALSE))</f>
        <v/>
      </c>
      <c r="I2180" s="209" t="str">
        <f>IF(A2180="","",INDEX(Boletim!F2189:F2298,IFERROR(MATCH(Saidas!A2180,'Cadastro-Estoque'!A2188:A2297,0)," ")))</f>
        <v/>
      </c>
    </row>
    <row r="2181" spans="5:9" ht="18.75" customHeight="1" x14ac:dyDescent="0.25">
      <c r="E2181" s="2" t="str">
        <f t="shared" si="37"/>
        <v/>
      </c>
      <c r="F2181" s="2" t="str">
        <f>IF(ISBLANK(A2181),"",IF(ISERROR(VLOOKUP(A2181,'Cadastro-Estoque'!A:G,1,FALSE)),"Produto não cadastrado",VLOOKUP(A2181,'Cadastro-Estoque'!A:G,4,FALSE)))</f>
        <v/>
      </c>
      <c r="G2181" s="2" t="str">
        <f>IF(ISBLANK(A2181),"",IF(ISERROR(VLOOKUP(A2181,'Cadastro-Estoque'!A:G,1,FALSE)),"Produto não cadastrado",VLOOKUP(A2181,'Cadastro-Estoque'!A:G,2,FALSE)))</f>
        <v/>
      </c>
      <c r="H2181" s="2" t="str">
        <f>IF(ISERROR(VLOOKUP(A2181,'Cadastro-Estoque'!A:G,1,FALSE)),"",VLOOKUP(A2181,'Cadastro-Estoque'!A:G,3,FALSE))</f>
        <v/>
      </c>
      <c r="I2181" s="209" t="str">
        <f>IF(A2181="","",INDEX(Boletim!F2190:F2299,IFERROR(MATCH(Saidas!A2181,'Cadastro-Estoque'!A2189:A2298,0)," ")))</f>
        <v/>
      </c>
    </row>
    <row r="2182" spans="5:9" ht="18.75" customHeight="1" x14ac:dyDescent="0.25">
      <c r="E2182" s="2" t="str">
        <f t="shared" si="37"/>
        <v/>
      </c>
      <c r="F2182" s="2" t="str">
        <f>IF(ISBLANK(A2182),"",IF(ISERROR(VLOOKUP(A2182,'Cadastro-Estoque'!A:G,1,FALSE)),"Produto não cadastrado",VLOOKUP(A2182,'Cadastro-Estoque'!A:G,4,FALSE)))</f>
        <v/>
      </c>
      <c r="G2182" s="2" t="str">
        <f>IF(ISBLANK(A2182),"",IF(ISERROR(VLOOKUP(A2182,'Cadastro-Estoque'!A:G,1,FALSE)),"Produto não cadastrado",VLOOKUP(A2182,'Cadastro-Estoque'!A:G,2,FALSE)))</f>
        <v/>
      </c>
      <c r="H2182" s="2" t="str">
        <f>IF(ISERROR(VLOOKUP(A2182,'Cadastro-Estoque'!A:G,1,FALSE)),"",VLOOKUP(A2182,'Cadastro-Estoque'!A:G,3,FALSE))</f>
        <v/>
      </c>
      <c r="I2182" s="209" t="str">
        <f>IF(A2182="","",INDEX(Boletim!F2191:F2300,IFERROR(MATCH(Saidas!A2182,'Cadastro-Estoque'!A2190:A2299,0)," ")))</f>
        <v/>
      </c>
    </row>
    <row r="2183" spans="5:9" ht="18.75" customHeight="1" x14ac:dyDescent="0.25">
      <c r="E2183" s="2" t="str">
        <f t="shared" si="37"/>
        <v/>
      </c>
      <c r="F2183" s="2" t="str">
        <f>IF(ISBLANK(A2183),"",IF(ISERROR(VLOOKUP(A2183,'Cadastro-Estoque'!A:G,1,FALSE)),"Produto não cadastrado",VLOOKUP(A2183,'Cadastro-Estoque'!A:G,4,FALSE)))</f>
        <v/>
      </c>
      <c r="G2183" s="2" t="str">
        <f>IF(ISBLANK(A2183),"",IF(ISERROR(VLOOKUP(A2183,'Cadastro-Estoque'!A:G,1,FALSE)),"Produto não cadastrado",VLOOKUP(A2183,'Cadastro-Estoque'!A:G,2,FALSE)))</f>
        <v/>
      </c>
      <c r="H2183" s="2" t="str">
        <f>IF(ISERROR(VLOOKUP(A2183,'Cadastro-Estoque'!A:G,1,FALSE)),"",VLOOKUP(A2183,'Cadastro-Estoque'!A:G,3,FALSE))</f>
        <v/>
      </c>
      <c r="I2183" s="209" t="str">
        <f>IF(A2183="","",INDEX(Boletim!F2192:F2301,IFERROR(MATCH(Saidas!A2183,'Cadastro-Estoque'!A2191:A2300,0)," ")))</f>
        <v/>
      </c>
    </row>
    <row r="2184" spans="5:9" ht="18.75" customHeight="1" x14ac:dyDescent="0.25">
      <c r="E2184" s="2" t="str">
        <f t="shared" si="37"/>
        <v/>
      </c>
      <c r="F2184" s="2" t="str">
        <f>IF(ISBLANK(A2184),"",IF(ISERROR(VLOOKUP(A2184,'Cadastro-Estoque'!A:G,1,FALSE)),"Produto não cadastrado",VLOOKUP(A2184,'Cadastro-Estoque'!A:G,4,FALSE)))</f>
        <v/>
      </c>
      <c r="G2184" s="2" t="str">
        <f>IF(ISBLANK(A2184),"",IF(ISERROR(VLOOKUP(A2184,'Cadastro-Estoque'!A:G,1,FALSE)),"Produto não cadastrado",VLOOKUP(A2184,'Cadastro-Estoque'!A:G,2,FALSE)))</f>
        <v/>
      </c>
      <c r="H2184" s="2" t="str">
        <f>IF(ISERROR(VLOOKUP(A2184,'Cadastro-Estoque'!A:G,1,FALSE)),"",VLOOKUP(A2184,'Cadastro-Estoque'!A:G,3,FALSE))</f>
        <v/>
      </c>
      <c r="I2184" s="209" t="str">
        <f>IF(A2184="","",INDEX(Boletim!F2193:F2302,IFERROR(MATCH(Saidas!A2184,'Cadastro-Estoque'!A2192:A2301,0)," ")))</f>
        <v/>
      </c>
    </row>
    <row r="2185" spans="5:9" ht="18.75" customHeight="1" x14ac:dyDescent="0.25">
      <c r="E2185" s="2" t="str">
        <f t="shared" si="37"/>
        <v/>
      </c>
      <c r="F2185" s="2" t="str">
        <f>IF(ISBLANK(A2185),"",IF(ISERROR(VLOOKUP(A2185,'Cadastro-Estoque'!A:G,1,FALSE)),"Produto não cadastrado",VLOOKUP(A2185,'Cadastro-Estoque'!A:G,4,FALSE)))</f>
        <v/>
      </c>
      <c r="G2185" s="2" t="str">
        <f>IF(ISBLANK(A2185),"",IF(ISERROR(VLOOKUP(A2185,'Cadastro-Estoque'!A:G,1,FALSE)),"Produto não cadastrado",VLOOKUP(A2185,'Cadastro-Estoque'!A:G,2,FALSE)))</f>
        <v/>
      </c>
      <c r="H2185" s="2" t="str">
        <f>IF(ISERROR(VLOOKUP(A2185,'Cadastro-Estoque'!A:G,1,FALSE)),"",VLOOKUP(A2185,'Cadastro-Estoque'!A:G,3,FALSE))</f>
        <v/>
      </c>
      <c r="I2185" s="209" t="str">
        <f>IF(A2185="","",INDEX(Boletim!F2194:F2303,IFERROR(MATCH(Saidas!A2185,'Cadastro-Estoque'!A2193:A2302,0)," ")))</f>
        <v/>
      </c>
    </row>
    <row r="2186" spans="5:9" ht="18.75" customHeight="1" x14ac:dyDescent="0.25">
      <c r="E2186" s="2" t="str">
        <f t="shared" si="37"/>
        <v/>
      </c>
      <c r="F2186" s="2" t="str">
        <f>IF(ISBLANK(A2186),"",IF(ISERROR(VLOOKUP(A2186,'Cadastro-Estoque'!A:G,1,FALSE)),"Produto não cadastrado",VLOOKUP(A2186,'Cadastro-Estoque'!A:G,4,FALSE)))</f>
        <v/>
      </c>
      <c r="G2186" s="2" t="str">
        <f>IF(ISBLANK(A2186),"",IF(ISERROR(VLOOKUP(A2186,'Cadastro-Estoque'!A:G,1,FALSE)),"Produto não cadastrado",VLOOKUP(A2186,'Cadastro-Estoque'!A:G,2,FALSE)))</f>
        <v/>
      </c>
      <c r="H2186" s="2" t="str">
        <f>IF(ISERROR(VLOOKUP(A2186,'Cadastro-Estoque'!A:G,1,FALSE)),"",VLOOKUP(A2186,'Cadastro-Estoque'!A:G,3,FALSE))</f>
        <v/>
      </c>
      <c r="I2186" s="209" t="str">
        <f>IF(A2186="","",INDEX(Boletim!F2195:F2304,IFERROR(MATCH(Saidas!A2186,'Cadastro-Estoque'!A2194:A2303,0)," ")))</f>
        <v/>
      </c>
    </row>
    <row r="2187" spans="5:9" ht="18.75" customHeight="1" x14ac:dyDescent="0.25">
      <c r="E2187" s="2" t="str">
        <f t="shared" si="37"/>
        <v/>
      </c>
      <c r="F2187" s="2" t="str">
        <f>IF(ISBLANK(A2187),"",IF(ISERROR(VLOOKUP(A2187,'Cadastro-Estoque'!A:G,1,FALSE)),"Produto não cadastrado",VLOOKUP(A2187,'Cadastro-Estoque'!A:G,4,FALSE)))</f>
        <v/>
      </c>
      <c r="G2187" s="2" t="str">
        <f>IF(ISBLANK(A2187),"",IF(ISERROR(VLOOKUP(A2187,'Cadastro-Estoque'!A:G,1,FALSE)),"Produto não cadastrado",VLOOKUP(A2187,'Cadastro-Estoque'!A:G,2,FALSE)))</f>
        <v/>
      </c>
      <c r="H2187" s="2" t="str">
        <f>IF(ISERROR(VLOOKUP(A2187,'Cadastro-Estoque'!A:G,1,FALSE)),"",VLOOKUP(A2187,'Cadastro-Estoque'!A:G,3,FALSE))</f>
        <v/>
      </c>
      <c r="I2187" s="209" t="str">
        <f>IF(A2187="","",INDEX(Boletim!F2196:F2305,IFERROR(MATCH(Saidas!A2187,'Cadastro-Estoque'!A2195:A2304,0)," ")))</f>
        <v/>
      </c>
    </row>
    <row r="2188" spans="5:9" ht="18.75" customHeight="1" x14ac:dyDescent="0.25">
      <c r="E2188" s="2" t="str">
        <f t="shared" si="37"/>
        <v/>
      </c>
      <c r="F2188" s="2" t="str">
        <f>IF(ISBLANK(A2188),"",IF(ISERROR(VLOOKUP(A2188,'Cadastro-Estoque'!A:G,1,FALSE)),"Produto não cadastrado",VLOOKUP(A2188,'Cadastro-Estoque'!A:G,4,FALSE)))</f>
        <v/>
      </c>
      <c r="G2188" s="2" t="str">
        <f>IF(ISBLANK(A2188),"",IF(ISERROR(VLOOKUP(A2188,'Cadastro-Estoque'!A:G,1,FALSE)),"Produto não cadastrado",VLOOKUP(A2188,'Cadastro-Estoque'!A:G,2,FALSE)))</f>
        <v/>
      </c>
      <c r="H2188" s="2" t="str">
        <f>IF(ISERROR(VLOOKUP(A2188,'Cadastro-Estoque'!A:G,1,FALSE)),"",VLOOKUP(A2188,'Cadastro-Estoque'!A:G,3,FALSE))</f>
        <v/>
      </c>
      <c r="I2188" s="209" t="str">
        <f>IF(A2188="","",INDEX(Boletim!F2197:F2306,IFERROR(MATCH(Saidas!A2188,'Cadastro-Estoque'!A2196:A2305,0)," ")))</f>
        <v/>
      </c>
    </row>
    <row r="2189" spans="5:9" ht="18.75" customHeight="1" x14ac:dyDescent="0.25">
      <c r="E2189" s="2" t="str">
        <f t="shared" si="37"/>
        <v/>
      </c>
      <c r="F2189" s="2" t="str">
        <f>IF(ISBLANK(A2189),"",IF(ISERROR(VLOOKUP(A2189,'Cadastro-Estoque'!A:G,1,FALSE)),"Produto não cadastrado",VLOOKUP(A2189,'Cadastro-Estoque'!A:G,4,FALSE)))</f>
        <v/>
      </c>
      <c r="G2189" s="2" t="str">
        <f>IF(ISBLANK(A2189),"",IF(ISERROR(VLOOKUP(A2189,'Cadastro-Estoque'!A:G,1,FALSE)),"Produto não cadastrado",VLOOKUP(A2189,'Cadastro-Estoque'!A:G,2,FALSE)))</f>
        <v/>
      </c>
      <c r="H2189" s="2" t="str">
        <f>IF(ISERROR(VLOOKUP(A2189,'Cadastro-Estoque'!A:G,1,FALSE)),"",VLOOKUP(A2189,'Cadastro-Estoque'!A:G,3,FALSE))</f>
        <v/>
      </c>
      <c r="I2189" s="209" t="str">
        <f>IF(A2189="","",INDEX(Boletim!F2198:F2307,IFERROR(MATCH(Saidas!A2189,'Cadastro-Estoque'!A2197:A2306,0)," ")))</f>
        <v/>
      </c>
    </row>
    <row r="2190" spans="5:9" ht="18.75" customHeight="1" x14ac:dyDescent="0.25">
      <c r="E2190" s="2" t="str">
        <f t="shared" si="37"/>
        <v/>
      </c>
      <c r="F2190" s="2" t="str">
        <f>IF(ISBLANK(A2190),"",IF(ISERROR(VLOOKUP(A2190,'Cadastro-Estoque'!A:G,1,FALSE)),"Produto não cadastrado",VLOOKUP(A2190,'Cadastro-Estoque'!A:G,4,FALSE)))</f>
        <v/>
      </c>
      <c r="G2190" s="2" t="str">
        <f>IF(ISBLANK(A2190),"",IF(ISERROR(VLOOKUP(A2190,'Cadastro-Estoque'!A:G,1,FALSE)),"Produto não cadastrado",VLOOKUP(A2190,'Cadastro-Estoque'!A:G,2,FALSE)))</f>
        <v/>
      </c>
      <c r="H2190" s="2" t="str">
        <f>IF(ISERROR(VLOOKUP(A2190,'Cadastro-Estoque'!A:G,1,FALSE)),"",VLOOKUP(A2190,'Cadastro-Estoque'!A:G,3,FALSE))</f>
        <v/>
      </c>
      <c r="I2190" s="209" t="str">
        <f>IF(A2190="","",INDEX(Boletim!F2199:F2308,IFERROR(MATCH(Saidas!A2190,'Cadastro-Estoque'!A2198:A2307,0)," ")))</f>
        <v/>
      </c>
    </row>
    <row r="2191" spans="5:9" ht="18.75" customHeight="1" x14ac:dyDescent="0.25">
      <c r="E2191" s="2" t="str">
        <f t="shared" si="37"/>
        <v/>
      </c>
      <c r="F2191" s="2" t="str">
        <f>IF(ISBLANK(A2191),"",IF(ISERROR(VLOOKUP(A2191,'Cadastro-Estoque'!A:G,1,FALSE)),"Produto não cadastrado",VLOOKUP(A2191,'Cadastro-Estoque'!A:G,4,FALSE)))</f>
        <v/>
      </c>
      <c r="G2191" s="2" t="str">
        <f>IF(ISBLANK(A2191),"",IF(ISERROR(VLOOKUP(A2191,'Cadastro-Estoque'!A:G,1,FALSE)),"Produto não cadastrado",VLOOKUP(A2191,'Cadastro-Estoque'!A:G,2,FALSE)))</f>
        <v/>
      </c>
      <c r="H2191" s="2" t="str">
        <f>IF(ISERROR(VLOOKUP(A2191,'Cadastro-Estoque'!A:G,1,FALSE)),"",VLOOKUP(A2191,'Cadastro-Estoque'!A:G,3,FALSE))</f>
        <v/>
      </c>
      <c r="I2191" s="209" t="str">
        <f>IF(A2191="","",INDEX(Boletim!F2200:F2309,IFERROR(MATCH(Saidas!A2191,'Cadastro-Estoque'!A2199:A2308,0)," ")))</f>
        <v/>
      </c>
    </row>
    <row r="2192" spans="5:9" ht="18.75" customHeight="1" x14ac:dyDescent="0.25">
      <c r="E2192" s="2" t="str">
        <f t="shared" si="37"/>
        <v/>
      </c>
      <c r="F2192" s="2" t="str">
        <f>IF(ISBLANK(A2192),"",IF(ISERROR(VLOOKUP(A2192,'Cadastro-Estoque'!A:G,1,FALSE)),"Produto não cadastrado",VLOOKUP(A2192,'Cadastro-Estoque'!A:G,4,FALSE)))</f>
        <v/>
      </c>
      <c r="G2192" s="2" t="str">
        <f>IF(ISBLANK(A2192),"",IF(ISERROR(VLOOKUP(A2192,'Cadastro-Estoque'!A:G,1,FALSE)),"Produto não cadastrado",VLOOKUP(A2192,'Cadastro-Estoque'!A:G,2,FALSE)))</f>
        <v/>
      </c>
      <c r="H2192" s="2" t="str">
        <f>IF(ISERROR(VLOOKUP(A2192,'Cadastro-Estoque'!A:G,1,FALSE)),"",VLOOKUP(A2192,'Cadastro-Estoque'!A:G,3,FALSE))</f>
        <v/>
      </c>
      <c r="I2192" s="209" t="str">
        <f>IF(A2192="","",INDEX(Boletim!F2201:F2310,IFERROR(MATCH(Saidas!A2192,'Cadastro-Estoque'!A2200:A2309,0)," ")))</f>
        <v/>
      </c>
    </row>
    <row r="2193" spans="5:9" ht="18.75" customHeight="1" x14ac:dyDescent="0.25">
      <c r="E2193" s="2" t="str">
        <f t="shared" si="37"/>
        <v/>
      </c>
      <c r="F2193" s="2" t="str">
        <f>IF(ISBLANK(A2193),"",IF(ISERROR(VLOOKUP(A2193,'Cadastro-Estoque'!A:G,1,FALSE)),"Produto não cadastrado",VLOOKUP(A2193,'Cadastro-Estoque'!A:G,4,FALSE)))</f>
        <v/>
      </c>
      <c r="G2193" s="2" t="str">
        <f>IF(ISBLANK(A2193),"",IF(ISERROR(VLOOKUP(A2193,'Cadastro-Estoque'!A:G,1,FALSE)),"Produto não cadastrado",VLOOKUP(A2193,'Cadastro-Estoque'!A:G,2,FALSE)))</f>
        <v/>
      </c>
      <c r="H2193" s="2" t="str">
        <f>IF(ISERROR(VLOOKUP(A2193,'Cadastro-Estoque'!A:G,1,FALSE)),"",VLOOKUP(A2193,'Cadastro-Estoque'!A:G,3,FALSE))</f>
        <v/>
      </c>
      <c r="I2193" s="209" t="str">
        <f>IF(A2193="","",INDEX(Boletim!F2202:F2311,IFERROR(MATCH(Saidas!A2193,'Cadastro-Estoque'!A2201:A2310,0)," ")))</f>
        <v/>
      </c>
    </row>
    <row r="2194" spans="5:9" ht="18.75" customHeight="1" x14ac:dyDescent="0.25">
      <c r="E2194" s="2" t="str">
        <f t="shared" si="37"/>
        <v/>
      </c>
      <c r="F2194" s="2" t="str">
        <f>IF(ISBLANK(A2194),"",IF(ISERROR(VLOOKUP(A2194,'Cadastro-Estoque'!A:G,1,FALSE)),"Produto não cadastrado",VLOOKUP(A2194,'Cadastro-Estoque'!A:G,4,FALSE)))</f>
        <v/>
      </c>
      <c r="G2194" s="2" t="str">
        <f>IF(ISBLANK(A2194),"",IF(ISERROR(VLOOKUP(A2194,'Cadastro-Estoque'!A:G,1,FALSE)),"Produto não cadastrado",VLOOKUP(A2194,'Cadastro-Estoque'!A:G,2,FALSE)))</f>
        <v/>
      </c>
      <c r="H2194" s="2" t="str">
        <f>IF(ISERROR(VLOOKUP(A2194,'Cadastro-Estoque'!A:G,1,FALSE)),"",VLOOKUP(A2194,'Cadastro-Estoque'!A:G,3,FALSE))</f>
        <v/>
      </c>
      <c r="I2194" s="209" t="str">
        <f>IF(A2194="","",INDEX(Boletim!F2203:F2312,IFERROR(MATCH(Saidas!A2194,'Cadastro-Estoque'!A2202:A2311,0)," ")))</f>
        <v/>
      </c>
    </row>
    <row r="2195" spans="5:9" ht="18.75" customHeight="1" x14ac:dyDescent="0.25">
      <c r="E2195" s="2" t="str">
        <f t="shared" si="37"/>
        <v/>
      </c>
      <c r="F2195" s="2" t="str">
        <f>IF(ISBLANK(A2195),"",IF(ISERROR(VLOOKUP(A2195,'Cadastro-Estoque'!A:G,1,FALSE)),"Produto não cadastrado",VLOOKUP(A2195,'Cadastro-Estoque'!A:G,4,FALSE)))</f>
        <v/>
      </c>
      <c r="G2195" s="2" t="str">
        <f>IF(ISBLANK(A2195),"",IF(ISERROR(VLOOKUP(A2195,'Cadastro-Estoque'!A:G,1,FALSE)),"Produto não cadastrado",VLOOKUP(A2195,'Cadastro-Estoque'!A:G,2,FALSE)))</f>
        <v/>
      </c>
      <c r="H2195" s="2" t="str">
        <f>IF(ISERROR(VLOOKUP(A2195,'Cadastro-Estoque'!A:G,1,FALSE)),"",VLOOKUP(A2195,'Cadastro-Estoque'!A:G,3,FALSE))</f>
        <v/>
      </c>
      <c r="I2195" s="209" t="str">
        <f>IF(A2195="","",INDEX(Boletim!F2204:F2313,IFERROR(MATCH(Saidas!A2195,'Cadastro-Estoque'!A2203:A2312,0)," ")))</f>
        <v/>
      </c>
    </row>
    <row r="2196" spans="5:9" ht="18.75" customHeight="1" x14ac:dyDescent="0.25">
      <c r="E2196" s="2" t="str">
        <f t="shared" si="37"/>
        <v/>
      </c>
      <c r="F2196" s="2" t="str">
        <f>IF(ISBLANK(A2196),"",IF(ISERROR(VLOOKUP(A2196,'Cadastro-Estoque'!A:G,1,FALSE)),"Produto não cadastrado",VLOOKUP(A2196,'Cadastro-Estoque'!A:G,4,FALSE)))</f>
        <v/>
      </c>
      <c r="G2196" s="2" t="str">
        <f>IF(ISBLANK(A2196),"",IF(ISERROR(VLOOKUP(A2196,'Cadastro-Estoque'!A:G,1,FALSE)),"Produto não cadastrado",VLOOKUP(A2196,'Cadastro-Estoque'!A:G,2,FALSE)))</f>
        <v/>
      </c>
      <c r="H2196" s="2" t="str">
        <f>IF(ISERROR(VLOOKUP(A2196,'Cadastro-Estoque'!A:G,1,FALSE)),"",VLOOKUP(A2196,'Cadastro-Estoque'!A:G,3,FALSE))</f>
        <v/>
      </c>
      <c r="I2196" s="209" t="str">
        <f>IF(A2196="","",INDEX(Boletim!F2205:F2314,IFERROR(MATCH(Saidas!A2196,'Cadastro-Estoque'!A2204:A2313,0)," ")))</f>
        <v/>
      </c>
    </row>
    <row r="2197" spans="5:9" ht="18.75" customHeight="1" x14ac:dyDescent="0.25">
      <c r="E2197" s="2" t="str">
        <f t="shared" si="37"/>
        <v/>
      </c>
      <c r="F2197" s="2" t="str">
        <f>IF(ISBLANK(A2197),"",IF(ISERROR(VLOOKUP(A2197,'Cadastro-Estoque'!A:G,1,FALSE)),"Produto não cadastrado",VLOOKUP(A2197,'Cadastro-Estoque'!A:G,4,FALSE)))</f>
        <v/>
      </c>
      <c r="G2197" s="2" t="str">
        <f>IF(ISBLANK(A2197),"",IF(ISERROR(VLOOKUP(A2197,'Cadastro-Estoque'!A:G,1,FALSE)),"Produto não cadastrado",VLOOKUP(A2197,'Cadastro-Estoque'!A:G,2,FALSE)))</f>
        <v/>
      </c>
      <c r="H2197" s="2" t="str">
        <f>IF(ISERROR(VLOOKUP(A2197,'Cadastro-Estoque'!A:G,1,FALSE)),"",VLOOKUP(A2197,'Cadastro-Estoque'!A:G,3,FALSE))</f>
        <v/>
      </c>
      <c r="I2197" s="209" t="str">
        <f>IF(A2197="","",INDEX(Boletim!F2206:F2315,IFERROR(MATCH(Saidas!A2197,'Cadastro-Estoque'!A2205:A2314,0)," ")))</f>
        <v/>
      </c>
    </row>
    <row r="2198" spans="5:9" ht="18.75" customHeight="1" x14ac:dyDescent="0.25">
      <c r="E2198" s="2" t="str">
        <f t="shared" si="37"/>
        <v/>
      </c>
      <c r="F2198" s="2" t="str">
        <f>IF(ISBLANK(A2198),"",IF(ISERROR(VLOOKUP(A2198,'Cadastro-Estoque'!A:G,1,FALSE)),"Produto não cadastrado",VLOOKUP(A2198,'Cadastro-Estoque'!A:G,4,FALSE)))</f>
        <v/>
      </c>
      <c r="G2198" s="2" t="str">
        <f>IF(ISBLANK(A2198),"",IF(ISERROR(VLOOKUP(A2198,'Cadastro-Estoque'!A:G,1,FALSE)),"Produto não cadastrado",VLOOKUP(A2198,'Cadastro-Estoque'!A:G,2,FALSE)))</f>
        <v/>
      </c>
      <c r="H2198" s="2" t="str">
        <f>IF(ISERROR(VLOOKUP(A2198,'Cadastro-Estoque'!A:G,1,FALSE)),"",VLOOKUP(A2198,'Cadastro-Estoque'!A:G,3,FALSE))</f>
        <v/>
      </c>
      <c r="I2198" s="209" t="str">
        <f>IF(A2198="","",INDEX(Boletim!F2207:F2316,IFERROR(MATCH(Saidas!A2198,'Cadastro-Estoque'!A2206:A2315,0)," ")))</f>
        <v/>
      </c>
    </row>
    <row r="2199" spans="5:9" ht="18.75" customHeight="1" x14ac:dyDescent="0.25">
      <c r="E2199" s="2" t="str">
        <f t="shared" si="37"/>
        <v/>
      </c>
      <c r="F2199" s="2" t="str">
        <f>IF(ISBLANK(A2199),"",IF(ISERROR(VLOOKUP(A2199,'Cadastro-Estoque'!A:G,1,FALSE)),"Produto não cadastrado",VLOOKUP(A2199,'Cadastro-Estoque'!A:G,4,FALSE)))</f>
        <v/>
      </c>
      <c r="G2199" s="2" t="str">
        <f>IF(ISBLANK(A2199),"",IF(ISERROR(VLOOKUP(A2199,'Cadastro-Estoque'!A:G,1,FALSE)),"Produto não cadastrado",VLOOKUP(A2199,'Cadastro-Estoque'!A:G,2,FALSE)))</f>
        <v/>
      </c>
      <c r="H2199" s="2" t="str">
        <f>IF(ISERROR(VLOOKUP(A2199,'Cadastro-Estoque'!A:G,1,FALSE)),"",VLOOKUP(A2199,'Cadastro-Estoque'!A:G,3,FALSE))</f>
        <v/>
      </c>
      <c r="I2199" s="209" t="str">
        <f>IF(A2199="","",INDEX(Boletim!F2208:F2317,IFERROR(MATCH(Saidas!A2199,'Cadastro-Estoque'!A2207:A2316,0)," ")))</f>
        <v/>
      </c>
    </row>
    <row r="2200" spans="5:9" ht="18.75" customHeight="1" x14ac:dyDescent="0.25">
      <c r="E2200" s="2" t="str">
        <f t="shared" si="37"/>
        <v/>
      </c>
      <c r="F2200" s="2" t="str">
        <f>IF(ISBLANK(A2200),"",IF(ISERROR(VLOOKUP(A2200,'Cadastro-Estoque'!A:G,1,FALSE)),"Produto não cadastrado",VLOOKUP(A2200,'Cadastro-Estoque'!A:G,4,FALSE)))</f>
        <v/>
      </c>
      <c r="G2200" s="2" t="str">
        <f>IF(ISBLANK(A2200),"",IF(ISERROR(VLOOKUP(A2200,'Cadastro-Estoque'!A:G,1,FALSE)),"Produto não cadastrado",VLOOKUP(A2200,'Cadastro-Estoque'!A:G,2,FALSE)))</f>
        <v/>
      </c>
      <c r="H2200" s="2" t="str">
        <f>IF(ISERROR(VLOOKUP(A2200,'Cadastro-Estoque'!A:G,1,FALSE)),"",VLOOKUP(A2200,'Cadastro-Estoque'!A:G,3,FALSE))</f>
        <v/>
      </c>
      <c r="I2200" s="209" t="str">
        <f>IF(A2200="","",INDEX(Boletim!F2209:F2318,IFERROR(MATCH(Saidas!A2200,'Cadastro-Estoque'!A2208:A2317,0)," ")))</f>
        <v/>
      </c>
    </row>
    <row r="2201" spans="5:9" ht="18.75" customHeight="1" x14ac:dyDescent="0.25">
      <c r="E2201" s="2" t="str">
        <f t="shared" si="37"/>
        <v/>
      </c>
      <c r="F2201" s="2" t="str">
        <f>IF(ISBLANK(A2201),"",IF(ISERROR(VLOOKUP(A2201,'Cadastro-Estoque'!A:G,1,FALSE)),"Produto não cadastrado",VLOOKUP(A2201,'Cadastro-Estoque'!A:G,4,FALSE)))</f>
        <v/>
      </c>
      <c r="G2201" s="2" t="str">
        <f>IF(ISBLANK(A2201),"",IF(ISERROR(VLOOKUP(A2201,'Cadastro-Estoque'!A:G,1,FALSE)),"Produto não cadastrado",VLOOKUP(A2201,'Cadastro-Estoque'!A:G,2,FALSE)))</f>
        <v/>
      </c>
      <c r="H2201" s="2" t="str">
        <f>IF(ISERROR(VLOOKUP(A2201,'Cadastro-Estoque'!A:G,1,FALSE)),"",VLOOKUP(A2201,'Cadastro-Estoque'!A:G,3,FALSE))</f>
        <v/>
      </c>
      <c r="I2201" s="209" t="str">
        <f>IF(A2201="","",INDEX(Boletim!F2210:F2319,IFERROR(MATCH(Saidas!A2201,'Cadastro-Estoque'!A2209:A2318,0)," ")))</f>
        <v/>
      </c>
    </row>
    <row r="2202" spans="5:9" ht="18.75" customHeight="1" x14ac:dyDescent="0.25">
      <c r="E2202" s="2" t="str">
        <f t="shared" si="37"/>
        <v/>
      </c>
      <c r="F2202" s="2" t="str">
        <f>IF(ISBLANK(A2202),"",IF(ISERROR(VLOOKUP(A2202,'Cadastro-Estoque'!A:G,1,FALSE)),"Produto não cadastrado",VLOOKUP(A2202,'Cadastro-Estoque'!A:G,4,FALSE)))</f>
        <v/>
      </c>
      <c r="G2202" s="2" t="str">
        <f>IF(ISBLANK(A2202),"",IF(ISERROR(VLOOKUP(A2202,'Cadastro-Estoque'!A:G,1,FALSE)),"Produto não cadastrado",VLOOKUP(A2202,'Cadastro-Estoque'!A:G,2,FALSE)))</f>
        <v/>
      </c>
      <c r="H2202" s="2" t="str">
        <f>IF(ISERROR(VLOOKUP(A2202,'Cadastro-Estoque'!A:G,1,FALSE)),"",VLOOKUP(A2202,'Cadastro-Estoque'!A:G,3,FALSE))</f>
        <v/>
      </c>
      <c r="I2202" s="209" t="str">
        <f>IF(A2202="","",INDEX(Boletim!F2211:F2320,IFERROR(MATCH(Saidas!A2202,'Cadastro-Estoque'!A2210:A2319,0)," ")))</f>
        <v/>
      </c>
    </row>
    <row r="2203" spans="5:9" ht="18.75" customHeight="1" x14ac:dyDescent="0.25">
      <c r="E2203" s="2" t="str">
        <f t="shared" si="37"/>
        <v/>
      </c>
      <c r="F2203" s="2" t="str">
        <f>IF(ISBLANK(A2203),"",IF(ISERROR(VLOOKUP(A2203,'Cadastro-Estoque'!A:G,1,FALSE)),"Produto não cadastrado",VLOOKUP(A2203,'Cadastro-Estoque'!A:G,4,FALSE)))</f>
        <v/>
      </c>
      <c r="G2203" s="2" t="str">
        <f>IF(ISBLANK(A2203),"",IF(ISERROR(VLOOKUP(A2203,'Cadastro-Estoque'!A:G,1,FALSE)),"Produto não cadastrado",VLOOKUP(A2203,'Cadastro-Estoque'!A:G,2,FALSE)))</f>
        <v/>
      </c>
      <c r="H2203" s="2" t="str">
        <f>IF(ISERROR(VLOOKUP(A2203,'Cadastro-Estoque'!A:G,1,FALSE)),"",VLOOKUP(A2203,'Cadastro-Estoque'!A:G,3,FALSE))</f>
        <v/>
      </c>
      <c r="I2203" s="209" t="str">
        <f>IF(A2203="","",INDEX(Boletim!F2212:F2321,IFERROR(MATCH(Saidas!A2203,'Cadastro-Estoque'!A2211:A2320,0)," ")))</f>
        <v/>
      </c>
    </row>
    <row r="2204" spans="5:9" ht="18.75" customHeight="1" x14ac:dyDescent="0.25">
      <c r="E2204" s="2" t="str">
        <f t="shared" si="37"/>
        <v/>
      </c>
      <c r="F2204" s="2" t="str">
        <f>IF(ISBLANK(A2204),"",IF(ISERROR(VLOOKUP(A2204,'Cadastro-Estoque'!A:G,1,FALSE)),"Produto não cadastrado",VLOOKUP(A2204,'Cadastro-Estoque'!A:G,4,FALSE)))</f>
        <v/>
      </c>
      <c r="G2204" s="2" t="str">
        <f>IF(ISBLANK(A2204),"",IF(ISERROR(VLOOKUP(A2204,'Cadastro-Estoque'!A:G,1,FALSE)),"Produto não cadastrado",VLOOKUP(A2204,'Cadastro-Estoque'!A:G,2,FALSE)))</f>
        <v/>
      </c>
      <c r="H2204" s="2" t="str">
        <f>IF(ISERROR(VLOOKUP(A2204,'Cadastro-Estoque'!A:G,1,FALSE)),"",VLOOKUP(A2204,'Cadastro-Estoque'!A:G,3,FALSE))</f>
        <v/>
      </c>
      <c r="I2204" s="209" t="str">
        <f>IF(A2204="","",INDEX(Boletim!F2213:F2322,IFERROR(MATCH(Saidas!A2204,'Cadastro-Estoque'!A2212:A2321,0)," ")))</f>
        <v/>
      </c>
    </row>
    <row r="2205" spans="5:9" ht="18.75" customHeight="1" x14ac:dyDescent="0.25">
      <c r="E2205" s="2" t="str">
        <f t="shared" si="37"/>
        <v/>
      </c>
      <c r="F2205" s="2" t="str">
        <f>IF(ISBLANK(A2205),"",IF(ISERROR(VLOOKUP(A2205,'Cadastro-Estoque'!A:G,1,FALSE)),"Produto não cadastrado",VLOOKUP(A2205,'Cadastro-Estoque'!A:G,4,FALSE)))</f>
        <v/>
      </c>
      <c r="G2205" s="2" t="str">
        <f>IF(ISBLANK(A2205),"",IF(ISERROR(VLOOKUP(A2205,'Cadastro-Estoque'!A:G,1,FALSE)),"Produto não cadastrado",VLOOKUP(A2205,'Cadastro-Estoque'!A:G,2,FALSE)))</f>
        <v/>
      </c>
      <c r="H2205" s="2" t="str">
        <f>IF(ISERROR(VLOOKUP(A2205,'Cadastro-Estoque'!A:G,1,FALSE)),"",VLOOKUP(A2205,'Cadastro-Estoque'!A:G,3,FALSE))</f>
        <v/>
      </c>
      <c r="I2205" s="209" t="str">
        <f>IF(A2205="","",INDEX(Boletim!F2214:F2323,IFERROR(MATCH(Saidas!A2205,'Cadastro-Estoque'!A2213:A2322,0)," ")))</f>
        <v/>
      </c>
    </row>
    <row r="2206" spans="5:9" ht="18.75" customHeight="1" x14ac:dyDescent="0.25">
      <c r="E2206" s="2" t="str">
        <f t="shared" si="37"/>
        <v/>
      </c>
      <c r="F2206" s="2" t="str">
        <f>IF(ISBLANK(A2206),"",IF(ISERROR(VLOOKUP(A2206,'Cadastro-Estoque'!A:G,1,FALSE)),"Produto não cadastrado",VLOOKUP(A2206,'Cadastro-Estoque'!A:G,4,FALSE)))</f>
        <v/>
      </c>
      <c r="G2206" s="2" t="str">
        <f>IF(ISBLANK(A2206),"",IF(ISERROR(VLOOKUP(A2206,'Cadastro-Estoque'!A:G,1,FALSE)),"Produto não cadastrado",VLOOKUP(A2206,'Cadastro-Estoque'!A:G,2,FALSE)))</f>
        <v/>
      </c>
      <c r="H2206" s="2" t="str">
        <f>IF(ISERROR(VLOOKUP(A2206,'Cadastro-Estoque'!A:G,1,FALSE)),"",VLOOKUP(A2206,'Cadastro-Estoque'!A:G,3,FALSE))</f>
        <v/>
      </c>
      <c r="I2206" s="209" t="str">
        <f>IF(A2206="","",INDEX(Boletim!F2215:F2324,IFERROR(MATCH(Saidas!A2206,'Cadastro-Estoque'!A2214:A2323,0)," ")))</f>
        <v/>
      </c>
    </row>
    <row r="2207" spans="5:9" ht="18.75" customHeight="1" x14ac:dyDescent="0.25">
      <c r="E2207" s="2" t="str">
        <f t="shared" si="37"/>
        <v/>
      </c>
      <c r="F2207" s="2" t="str">
        <f>IF(ISBLANK(A2207),"",IF(ISERROR(VLOOKUP(A2207,'Cadastro-Estoque'!A:G,1,FALSE)),"Produto não cadastrado",VLOOKUP(A2207,'Cadastro-Estoque'!A:G,4,FALSE)))</f>
        <v/>
      </c>
      <c r="G2207" s="2" t="str">
        <f>IF(ISBLANK(A2207),"",IF(ISERROR(VLOOKUP(A2207,'Cadastro-Estoque'!A:G,1,FALSE)),"Produto não cadastrado",VLOOKUP(A2207,'Cadastro-Estoque'!A:G,2,FALSE)))</f>
        <v/>
      </c>
      <c r="H2207" s="2" t="str">
        <f>IF(ISERROR(VLOOKUP(A2207,'Cadastro-Estoque'!A:G,1,FALSE)),"",VLOOKUP(A2207,'Cadastro-Estoque'!A:G,3,FALSE))</f>
        <v/>
      </c>
      <c r="I2207" s="209" t="str">
        <f>IF(A2207="","",INDEX(Boletim!F2216:F2325,IFERROR(MATCH(Saidas!A2207,'Cadastro-Estoque'!A2215:A2324,0)," ")))</f>
        <v/>
      </c>
    </row>
    <row r="2208" spans="5:9" ht="18.75" customHeight="1" x14ac:dyDescent="0.25">
      <c r="E2208" s="2" t="str">
        <f t="shared" si="37"/>
        <v/>
      </c>
      <c r="F2208" s="2" t="str">
        <f>IF(ISBLANK(A2208),"",IF(ISERROR(VLOOKUP(A2208,'Cadastro-Estoque'!A:G,1,FALSE)),"Produto não cadastrado",VLOOKUP(A2208,'Cadastro-Estoque'!A:G,4,FALSE)))</f>
        <v/>
      </c>
      <c r="G2208" s="2" t="str">
        <f>IF(ISBLANK(A2208),"",IF(ISERROR(VLOOKUP(A2208,'Cadastro-Estoque'!A:G,1,FALSE)),"Produto não cadastrado",VLOOKUP(A2208,'Cadastro-Estoque'!A:G,2,FALSE)))</f>
        <v/>
      </c>
      <c r="H2208" s="2" t="str">
        <f>IF(ISERROR(VLOOKUP(A2208,'Cadastro-Estoque'!A:G,1,FALSE)),"",VLOOKUP(A2208,'Cadastro-Estoque'!A:G,3,FALSE))</f>
        <v/>
      </c>
      <c r="I2208" s="209" t="str">
        <f>IF(A2208="","",INDEX(Boletim!F2217:F2326,IFERROR(MATCH(Saidas!A2208,'Cadastro-Estoque'!A2216:A2325,0)," ")))</f>
        <v/>
      </c>
    </row>
    <row r="2209" spans="5:9" ht="18.75" customHeight="1" x14ac:dyDescent="0.25">
      <c r="E2209" s="2" t="str">
        <f t="shared" si="37"/>
        <v/>
      </c>
      <c r="F2209" s="2" t="str">
        <f>IF(ISBLANK(A2209),"",IF(ISERROR(VLOOKUP(A2209,'Cadastro-Estoque'!A:G,1,FALSE)),"Produto não cadastrado",VLOOKUP(A2209,'Cadastro-Estoque'!A:G,4,FALSE)))</f>
        <v/>
      </c>
      <c r="G2209" s="2" t="str">
        <f>IF(ISBLANK(A2209),"",IF(ISERROR(VLOOKUP(A2209,'Cadastro-Estoque'!A:G,1,FALSE)),"Produto não cadastrado",VLOOKUP(A2209,'Cadastro-Estoque'!A:G,2,FALSE)))</f>
        <v/>
      </c>
      <c r="H2209" s="2" t="str">
        <f>IF(ISERROR(VLOOKUP(A2209,'Cadastro-Estoque'!A:G,1,FALSE)),"",VLOOKUP(A2209,'Cadastro-Estoque'!A:G,3,FALSE))</f>
        <v/>
      </c>
      <c r="I2209" s="209" t="str">
        <f>IF(A2209="","",INDEX(Boletim!F2218:F2327,IFERROR(MATCH(Saidas!A2209,'Cadastro-Estoque'!A2217:A2326,0)," ")))</f>
        <v/>
      </c>
    </row>
    <row r="2210" spans="5:9" ht="18.75" customHeight="1" x14ac:dyDescent="0.25">
      <c r="E2210" s="2" t="str">
        <f t="shared" si="37"/>
        <v/>
      </c>
      <c r="F2210" s="2" t="str">
        <f>IF(ISBLANK(A2210),"",IF(ISERROR(VLOOKUP(A2210,'Cadastro-Estoque'!A:G,1,FALSE)),"Produto não cadastrado",VLOOKUP(A2210,'Cadastro-Estoque'!A:G,4,FALSE)))</f>
        <v/>
      </c>
      <c r="G2210" s="2" t="str">
        <f>IF(ISBLANK(A2210),"",IF(ISERROR(VLOOKUP(A2210,'Cadastro-Estoque'!A:G,1,FALSE)),"Produto não cadastrado",VLOOKUP(A2210,'Cadastro-Estoque'!A:G,2,FALSE)))</f>
        <v/>
      </c>
      <c r="H2210" s="2" t="str">
        <f>IF(ISERROR(VLOOKUP(A2210,'Cadastro-Estoque'!A:G,1,FALSE)),"",VLOOKUP(A2210,'Cadastro-Estoque'!A:G,3,FALSE))</f>
        <v/>
      </c>
      <c r="I2210" s="209" t="str">
        <f>IF(A2210="","",INDEX(Boletim!F2219:F2328,IFERROR(MATCH(Saidas!A2210,'Cadastro-Estoque'!A2218:A2327,0)," ")))</f>
        <v/>
      </c>
    </row>
    <row r="2211" spans="5:9" ht="18.75" customHeight="1" x14ac:dyDescent="0.25">
      <c r="E2211" s="2" t="str">
        <f t="shared" si="37"/>
        <v/>
      </c>
      <c r="F2211" s="2" t="str">
        <f>IF(ISBLANK(A2211),"",IF(ISERROR(VLOOKUP(A2211,'Cadastro-Estoque'!A:G,1,FALSE)),"Produto não cadastrado",VLOOKUP(A2211,'Cadastro-Estoque'!A:G,4,FALSE)))</f>
        <v/>
      </c>
      <c r="G2211" s="2" t="str">
        <f>IF(ISBLANK(A2211),"",IF(ISERROR(VLOOKUP(A2211,'Cadastro-Estoque'!A:G,1,FALSE)),"Produto não cadastrado",VLOOKUP(A2211,'Cadastro-Estoque'!A:G,2,FALSE)))</f>
        <v/>
      </c>
      <c r="H2211" s="2" t="str">
        <f>IF(ISERROR(VLOOKUP(A2211,'Cadastro-Estoque'!A:G,1,FALSE)),"",VLOOKUP(A2211,'Cadastro-Estoque'!A:G,3,FALSE))</f>
        <v/>
      </c>
      <c r="I2211" s="209" t="str">
        <f>IF(A2211="","",INDEX(Boletim!F2220:F2329,IFERROR(MATCH(Saidas!A2211,'Cadastro-Estoque'!A2219:A2328,0)," ")))</f>
        <v/>
      </c>
    </row>
    <row r="2212" spans="5:9" ht="18.75" customHeight="1" x14ac:dyDescent="0.25">
      <c r="E2212" s="2" t="str">
        <f t="shared" si="37"/>
        <v/>
      </c>
      <c r="F2212" s="2" t="str">
        <f>IF(ISBLANK(A2212),"",IF(ISERROR(VLOOKUP(A2212,'Cadastro-Estoque'!A:G,1,FALSE)),"Produto não cadastrado",VLOOKUP(A2212,'Cadastro-Estoque'!A:G,4,FALSE)))</f>
        <v/>
      </c>
      <c r="G2212" s="2" t="str">
        <f>IF(ISBLANK(A2212),"",IF(ISERROR(VLOOKUP(A2212,'Cadastro-Estoque'!A:G,1,FALSE)),"Produto não cadastrado",VLOOKUP(A2212,'Cadastro-Estoque'!A:G,2,FALSE)))</f>
        <v/>
      </c>
      <c r="H2212" s="2" t="str">
        <f>IF(ISERROR(VLOOKUP(A2212,'Cadastro-Estoque'!A:G,1,FALSE)),"",VLOOKUP(A2212,'Cadastro-Estoque'!A:G,3,FALSE))</f>
        <v/>
      </c>
      <c r="I2212" s="209" t="str">
        <f>IF(A2212="","",INDEX(Boletim!F2221:F2330,IFERROR(MATCH(Saidas!A2212,'Cadastro-Estoque'!A2220:A2329,0)," ")))</f>
        <v/>
      </c>
    </row>
    <row r="2213" spans="5:9" ht="18.75" customHeight="1" x14ac:dyDescent="0.25">
      <c r="E2213" s="2" t="str">
        <f t="shared" si="37"/>
        <v/>
      </c>
      <c r="F2213" s="2" t="str">
        <f>IF(ISBLANK(A2213),"",IF(ISERROR(VLOOKUP(A2213,'Cadastro-Estoque'!A:G,1,FALSE)),"Produto não cadastrado",VLOOKUP(A2213,'Cadastro-Estoque'!A:G,4,FALSE)))</f>
        <v/>
      </c>
      <c r="G2213" s="2" t="str">
        <f>IF(ISBLANK(A2213),"",IF(ISERROR(VLOOKUP(A2213,'Cadastro-Estoque'!A:G,1,FALSE)),"Produto não cadastrado",VLOOKUP(A2213,'Cadastro-Estoque'!A:G,2,FALSE)))</f>
        <v/>
      </c>
      <c r="H2213" s="2" t="str">
        <f>IF(ISERROR(VLOOKUP(A2213,'Cadastro-Estoque'!A:G,1,FALSE)),"",VLOOKUP(A2213,'Cadastro-Estoque'!A:G,3,FALSE))</f>
        <v/>
      </c>
      <c r="I2213" s="209" t="str">
        <f>IF(A2213="","",INDEX(Boletim!F2222:F2331,IFERROR(MATCH(Saidas!A2213,'Cadastro-Estoque'!A2221:A2330,0)," ")))</f>
        <v/>
      </c>
    </row>
    <row r="2214" spans="5:9" ht="18.75" customHeight="1" x14ac:dyDescent="0.25">
      <c r="E2214" s="2" t="str">
        <f t="shared" si="37"/>
        <v/>
      </c>
      <c r="F2214" s="2" t="str">
        <f>IF(ISBLANK(A2214),"",IF(ISERROR(VLOOKUP(A2214,'Cadastro-Estoque'!A:G,1,FALSE)),"Produto não cadastrado",VLOOKUP(A2214,'Cadastro-Estoque'!A:G,4,FALSE)))</f>
        <v/>
      </c>
      <c r="G2214" s="2" t="str">
        <f>IF(ISBLANK(A2214),"",IF(ISERROR(VLOOKUP(A2214,'Cadastro-Estoque'!A:G,1,FALSE)),"Produto não cadastrado",VLOOKUP(A2214,'Cadastro-Estoque'!A:G,2,FALSE)))</f>
        <v/>
      </c>
      <c r="H2214" s="2" t="str">
        <f>IF(ISERROR(VLOOKUP(A2214,'Cadastro-Estoque'!A:G,1,FALSE)),"",VLOOKUP(A2214,'Cadastro-Estoque'!A:G,3,FALSE))</f>
        <v/>
      </c>
      <c r="I2214" s="209" t="str">
        <f>IF(A2214="","",INDEX(Boletim!F2223:F2332,IFERROR(MATCH(Saidas!A2214,'Cadastro-Estoque'!A2222:A2331,0)," ")))</f>
        <v/>
      </c>
    </row>
    <row r="2215" spans="5:9" ht="18.75" customHeight="1" x14ac:dyDescent="0.25">
      <c r="E2215" s="2" t="str">
        <f t="shared" si="37"/>
        <v/>
      </c>
      <c r="F2215" s="2" t="str">
        <f>IF(ISBLANK(A2215),"",IF(ISERROR(VLOOKUP(A2215,'Cadastro-Estoque'!A:G,1,FALSE)),"Produto não cadastrado",VLOOKUP(A2215,'Cadastro-Estoque'!A:G,4,FALSE)))</f>
        <v/>
      </c>
      <c r="G2215" s="2" t="str">
        <f>IF(ISBLANK(A2215),"",IF(ISERROR(VLOOKUP(A2215,'Cadastro-Estoque'!A:G,1,FALSE)),"Produto não cadastrado",VLOOKUP(A2215,'Cadastro-Estoque'!A:G,2,FALSE)))</f>
        <v/>
      </c>
      <c r="H2215" s="2" t="str">
        <f>IF(ISERROR(VLOOKUP(A2215,'Cadastro-Estoque'!A:G,1,FALSE)),"",VLOOKUP(A2215,'Cadastro-Estoque'!A:G,3,FALSE))</f>
        <v/>
      </c>
      <c r="I2215" s="209" t="str">
        <f>IF(A2215="","",INDEX(Boletim!F2224:F2333,IFERROR(MATCH(Saidas!A2215,'Cadastro-Estoque'!A2223:A2332,0)," ")))</f>
        <v/>
      </c>
    </row>
    <row r="2216" spans="5:9" ht="18.75" customHeight="1" x14ac:dyDescent="0.25">
      <c r="E2216" s="2" t="str">
        <f t="shared" si="37"/>
        <v/>
      </c>
      <c r="F2216" s="2" t="str">
        <f>IF(ISBLANK(A2216),"",IF(ISERROR(VLOOKUP(A2216,'Cadastro-Estoque'!A:G,1,FALSE)),"Produto não cadastrado",VLOOKUP(A2216,'Cadastro-Estoque'!A:G,4,FALSE)))</f>
        <v/>
      </c>
      <c r="G2216" s="2" t="str">
        <f>IF(ISBLANK(A2216),"",IF(ISERROR(VLOOKUP(A2216,'Cadastro-Estoque'!A:G,1,FALSE)),"Produto não cadastrado",VLOOKUP(A2216,'Cadastro-Estoque'!A:G,2,FALSE)))</f>
        <v/>
      </c>
      <c r="H2216" s="2" t="str">
        <f>IF(ISERROR(VLOOKUP(A2216,'Cadastro-Estoque'!A:G,1,FALSE)),"",VLOOKUP(A2216,'Cadastro-Estoque'!A:G,3,FALSE))</f>
        <v/>
      </c>
      <c r="I2216" s="209" t="str">
        <f>IF(A2216="","",INDEX(Boletim!F2225:F2334,IFERROR(MATCH(Saidas!A2216,'Cadastro-Estoque'!A2224:A2333,0)," ")))</f>
        <v/>
      </c>
    </row>
    <row r="2217" spans="5:9" ht="18.75" customHeight="1" x14ac:dyDescent="0.25">
      <c r="E2217" s="2" t="str">
        <f t="shared" si="37"/>
        <v/>
      </c>
      <c r="F2217" s="2" t="str">
        <f>IF(ISBLANK(A2217),"",IF(ISERROR(VLOOKUP(A2217,'Cadastro-Estoque'!A:G,1,FALSE)),"Produto não cadastrado",VLOOKUP(A2217,'Cadastro-Estoque'!A:G,4,FALSE)))</f>
        <v/>
      </c>
      <c r="G2217" s="2" t="str">
        <f>IF(ISBLANK(A2217),"",IF(ISERROR(VLOOKUP(A2217,'Cadastro-Estoque'!A:G,1,FALSE)),"Produto não cadastrado",VLOOKUP(A2217,'Cadastro-Estoque'!A:G,2,FALSE)))</f>
        <v/>
      </c>
      <c r="H2217" s="2" t="str">
        <f>IF(ISERROR(VLOOKUP(A2217,'Cadastro-Estoque'!A:G,1,FALSE)),"",VLOOKUP(A2217,'Cadastro-Estoque'!A:G,3,FALSE))</f>
        <v/>
      </c>
      <c r="I2217" s="209" t="str">
        <f>IF(A2217="","",INDEX(Boletim!F2226:F2335,IFERROR(MATCH(Saidas!A2217,'Cadastro-Estoque'!A2225:A2334,0)," ")))</f>
        <v/>
      </c>
    </row>
    <row r="2218" spans="5:9" ht="18.75" customHeight="1" x14ac:dyDescent="0.25">
      <c r="E2218" s="2" t="str">
        <f t="shared" si="37"/>
        <v/>
      </c>
      <c r="F2218" s="2" t="str">
        <f>IF(ISBLANK(A2218),"",IF(ISERROR(VLOOKUP(A2218,'Cadastro-Estoque'!A:G,1,FALSE)),"Produto não cadastrado",VLOOKUP(A2218,'Cadastro-Estoque'!A:G,4,FALSE)))</f>
        <v/>
      </c>
      <c r="G2218" s="2" t="str">
        <f>IF(ISBLANK(A2218),"",IF(ISERROR(VLOOKUP(A2218,'Cadastro-Estoque'!A:G,1,FALSE)),"Produto não cadastrado",VLOOKUP(A2218,'Cadastro-Estoque'!A:G,2,FALSE)))</f>
        <v/>
      </c>
      <c r="H2218" s="2" t="str">
        <f>IF(ISERROR(VLOOKUP(A2218,'Cadastro-Estoque'!A:G,1,FALSE)),"",VLOOKUP(A2218,'Cadastro-Estoque'!A:G,3,FALSE))</f>
        <v/>
      </c>
      <c r="I2218" s="209" t="str">
        <f>IF(A2218="","",INDEX(Boletim!F2227:F2336,IFERROR(MATCH(Saidas!A2218,'Cadastro-Estoque'!A2226:A2335,0)," ")))</f>
        <v/>
      </c>
    </row>
    <row r="2219" spans="5:9" ht="18.75" customHeight="1" x14ac:dyDescent="0.25">
      <c r="E2219" s="2" t="str">
        <f t="shared" si="37"/>
        <v/>
      </c>
      <c r="F2219" s="2" t="str">
        <f>IF(ISBLANK(A2219),"",IF(ISERROR(VLOOKUP(A2219,'Cadastro-Estoque'!A:G,1,FALSE)),"Produto não cadastrado",VLOOKUP(A2219,'Cadastro-Estoque'!A:G,4,FALSE)))</f>
        <v/>
      </c>
      <c r="G2219" s="2" t="str">
        <f>IF(ISBLANK(A2219),"",IF(ISERROR(VLOOKUP(A2219,'Cadastro-Estoque'!A:G,1,FALSE)),"Produto não cadastrado",VLOOKUP(A2219,'Cadastro-Estoque'!A:G,2,FALSE)))</f>
        <v/>
      </c>
      <c r="H2219" s="2" t="str">
        <f>IF(ISERROR(VLOOKUP(A2219,'Cadastro-Estoque'!A:G,1,FALSE)),"",VLOOKUP(A2219,'Cadastro-Estoque'!A:G,3,FALSE))</f>
        <v/>
      </c>
      <c r="I2219" s="209" t="str">
        <f>IF(A2219="","",INDEX(Boletim!F2228:F2337,IFERROR(MATCH(Saidas!A2219,'Cadastro-Estoque'!A2227:A2336,0)," ")))</f>
        <v/>
      </c>
    </row>
    <row r="2220" spans="5:9" ht="18.75" customHeight="1" x14ac:dyDescent="0.25">
      <c r="E2220" s="2" t="str">
        <f t="shared" si="37"/>
        <v/>
      </c>
      <c r="F2220" s="2" t="str">
        <f>IF(ISBLANK(A2220),"",IF(ISERROR(VLOOKUP(A2220,'Cadastro-Estoque'!A:G,1,FALSE)),"Produto não cadastrado",VLOOKUP(A2220,'Cadastro-Estoque'!A:G,4,FALSE)))</f>
        <v/>
      </c>
      <c r="G2220" s="2" t="str">
        <f>IF(ISBLANK(A2220),"",IF(ISERROR(VLOOKUP(A2220,'Cadastro-Estoque'!A:G,1,FALSE)),"Produto não cadastrado",VLOOKUP(A2220,'Cadastro-Estoque'!A:G,2,FALSE)))</f>
        <v/>
      </c>
      <c r="H2220" s="2" t="str">
        <f>IF(ISERROR(VLOOKUP(A2220,'Cadastro-Estoque'!A:G,1,FALSE)),"",VLOOKUP(A2220,'Cadastro-Estoque'!A:G,3,FALSE))</f>
        <v/>
      </c>
      <c r="I2220" s="209" t="str">
        <f>IF(A2220="","",INDEX(Boletim!F2229:F2338,IFERROR(MATCH(Saidas!A2220,'Cadastro-Estoque'!A2228:A2337,0)," ")))</f>
        <v/>
      </c>
    </row>
    <row r="2221" spans="5:9" ht="18.75" customHeight="1" x14ac:dyDescent="0.25">
      <c r="E2221" s="2" t="str">
        <f t="shared" si="37"/>
        <v/>
      </c>
      <c r="F2221" s="2" t="str">
        <f>IF(ISBLANK(A2221),"",IF(ISERROR(VLOOKUP(A2221,'Cadastro-Estoque'!A:G,1,FALSE)),"Produto não cadastrado",VLOOKUP(A2221,'Cadastro-Estoque'!A:G,4,FALSE)))</f>
        <v/>
      </c>
      <c r="G2221" s="2" t="str">
        <f>IF(ISBLANK(A2221),"",IF(ISERROR(VLOOKUP(A2221,'Cadastro-Estoque'!A:G,1,FALSE)),"Produto não cadastrado",VLOOKUP(A2221,'Cadastro-Estoque'!A:G,2,FALSE)))</f>
        <v/>
      </c>
      <c r="H2221" s="2" t="str">
        <f>IF(ISERROR(VLOOKUP(A2221,'Cadastro-Estoque'!A:G,1,FALSE)),"",VLOOKUP(A2221,'Cadastro-Estoque'!A:G,3,FALSE))</f>
        <v/>
      </c>
      <c r="I2221" s="209" t="str">
        <f>IF(A2221="","",INDEX(Boletim!F2230:F2339,IFERROR(MATCH(Saidas!A2221,'Cadastro-Estoque'!A2229:A2338,0)," ")))</f>
        <v/>
      </c>
    </row>
    <row r="2222" spans="5:9" ht="18.75" customHeight="1" x14ac:dyDescent="0.25">
      <c r="E2222" s="2" t="str">
        <f t="shared" si="37"/>
        <v/>
      </c>
      <c r="F2222" s="2" t="str">
        <f>IF(ISBLANK(A2222),"",IF(ISERROR(VLOOKUP(A2222,'Cadastro-Estoque'!A:G,1,FALSE)),"Produto não cadastrado",VLOOKUP(A2222,'Cadastro-Estoque'!A:G,4,FALSE)))</f>
        <v/>
      </c>
      <c r="G2222" s="2" t="str">
        <f>IF(ISBLANK(A2222),"",IF(ISERROR(VLOOKUP(A2222,'Cadastro-Estoque'!A:G,1,FALSE)),"Produto não cadastrado",VLOOKUP(A2222,'Cadastro-Estoque'!A:G,2,FALSE)))</f>
        <v/>
      </c>
      <c r="H2222" s="2" t="str">
        <f>IF(ISERROR(VLOOKUP(A2222,'Cadastro-Estoque'!A:G,1,FALSE)),"",VLOOKUP(A2222,'Cadastro-Estoque'!A:G,3,FALSE))</f>
        <v/>
      </c>
      <c r="I2222" s="209" t="str">
        <f>IF(A2222="","",INDEX(Boletim!F2231:F2340,IFERROR(MATCH(Saidas!A2222,'Cadastro-Estoque'!A2230:A2339,0)," ")))</f>
        <v/>
      </c>
    </row>
    <row r="2223" spans="5:9" ht="18.75" customHeight="1" x14ac:dyDescent="0.25">
      <c r="E2223" s="2" t="str">
        <f t="shared" si="37"/>
        <v/>
      </c>
      <c r="F2223" s="2" t="str">
        <f>IF(ISBLANK(A2223),"",IF(ISERROR(VLOOKUP(A2223,'Cadastro-Estoque'!A:G,1,FALSE)),"Produto não cadastrado",VLOOKUP(A2223,'Cadastro-Estoque'!A:G,4,FALSE)))</f>
        <v/>
      </c>
      <c r="G2223" s="2" t="str">
        <f>IF(ISBLANK(A2223),"",IF(ISERROR(VLOOKUP(A2223,'Cadastro-Estoque'!A:G,1,FALSE)),"Produto não cadastrado",VLOOKUP(A2223,'Cadastro-Estoque'!A:G,2,FALSE)))</f>
        <v/>
      </c>
      <c r="H2223" s="2" t="str">
        <f>IF(ISERROR(VLOOKUP(A2223,'Cadastro-Estoque'!A:G,1,FALSE)),"",VLOOKUP(A2223,'Cadastro-Estoque'!A:G,3,FALSE))</f>
        <v/>
      </c>
      <c r="I2223" s="209" t="str">
        <f>IF(A2223="","",INDEX(Boletim!F2232:F2341,IFERROR(MATCH(Saidas!A2223,'Cadastro-Estoque'!A2231:A2340,0)," ")))</f>
        <v/>
      </c>
    </row>
    <row r="2224" spans="5:9" ht="18.75" customHeight="1" x14ac:dyDescent="0.25">
      <c r="E2224" s="2" t="str">
        <f t="shared" si="37"/>
        <v/>
      </c>
      <c r="F2224" s="2" t="str">
        <f>IF(ISBLANK(A2224),"",IF(ISERROR(VLOOKUP(A2224,'Cadastro-Estoque'!A:G,1,FALSE)),"Produto não cadastrado",VLOOKUP(A2224,'Cadastro-Estoque'!A:G,4,FALSE)))</f>
        <v/>
      </c>
      <c r="G2224" s="2" t="str">
        <f>IF(ISBLANK(A2224),"",IF(ISERROR(VLOOKUP(A2224,'Cadastro-Estoque'!A:G,1,FALSE)),"Produto não cadastrado",VLOOKUP(A2224,'Cadastro-Estoque'!A:G,2,FALSE)))</f>
        <v/>
      </c>
      <c r="H2224" s="2" t="str">
        <f>IF(ISERROR(VLOOKUP(A2224,'Cadastro-Estoque'!A:G,1,FALSE)),"",VLOOKUP(A2224,'Cadastro-Estoque'!A:G,3,FALSE))</f>
        <v/>
      </c>
      <c r="I2224" s="209" t="str">
        <f>IF(A2224="","",INDEX(Boletim!F2233:F2342,IFERROR(MATCH(Saidas!A2224,'Cadastro-Estoque'!A2232:A2341,0)," ")))</f>
        <v/>
      </c>
    </row>
    <row r="2225" spans="5:9" ht="18.75" customHeight="1" x14ac:dyDescent="0.25">
      <c r="E2225" s="2" t="str">
        <f t="shared" si="37"/>
        <v/>
      </c>
      <c r="F2225" s="2" t="str">
        <f>IF(ISBLANK(A2225),"",IF(ISERROR(VLOOKUP(A2225,'Cadastro-Estoque'!A:G,1,FALSE)),"Produto não cadastrado",VLOOKUP(A2225,'Cadastro-Estoque'!A:G,4,FALSE)))</f>
        <v/>
      </c>
      <c r="G2225" s="2" t="str">
        <f>IF(ISBLANK(A2225),"",IF(ISERROR(VLOOKUP(A2225,'Cadastro-Estoque'!A:G,1,FALSE)),"Produto não cadastrado",VLOOKUP(A2225,'Cadastro-Estoque'!A:G,2,FALSE)))</f>
        <v/>
      </c>
      <c r="H2225" s="2" t="str">
        <f>IF(ISERROR(VLOOKUP(A2225,'Cadastro-Estoque'!A:G,1,FALSE)),"",VLOOKUP(A2225,'Cadastro-Estoque'!A:G,3,FALSE))</f>
        <v/>
      </c>
      <c r="I2225" s="209" t="str">
        <f>IF(A2225="","",INDEX(Boletim!F2234:F2343,IFERROR(MATCH(Saidas!A2225,'Cadastro-Estoque'!A2233:A2342,0)," ")))</f>
        <v/>
      </c>
    </row>
    <row r="2226" spans="5:9" ht="18.75" customHeight="1" x14ac:dyDescent="0.25">
      <c r="E2226" s="2" t="str">
        <f t="shared" si="37"/>
        <v/>
      </c>
      <c r="F2226" s="2" t="str">
        <f>IF(ISBLANK(A2226),"",IF(ISERROR(VLOOKUP(A2226,'Cadastro-Estoque'!A:G,1,FALSE)),"Produto não cadastrado",VLOOKUP(A2226,'Cadastro-Estoque'!A:G,4,FALSE)))</f>
        <v/>
      </c>
      <c r="G2226" s="2" t="str">
        <f>IF(ISBLANK(A2226),"",IF(ISERROR(VLOOKUP(A2226,'Cadastro-Estoque'!A:G,1,FALSE)),"Produto não cadastrado",VLOOKUP(A2226,'Cadastro-Estoque'!A:G,2,FALSE)))</f>
        <v/>
      </c>
      <c r="H2226" s="2" t="str">
        <f>IF(ISERROR(VLOOKUP(A2226,'Cadastro-Estoque'!A:G,1,FALSE)),"",VLOOKUP(A2226,'Cadastro-Estoque'!A:G,3,FALSE))</f>
        <v/>
      </c>
      <c r="I2226" s="209" t="str">
        <f>IF(A2226="","",INDEX(Boletim!F2235:F2344,IFERROR(MATCH(Saidas!A2226,'Cadastro-Estoque'!A2234:A2343,0)," ")))</f>
        <v/>
      </c>
    </row>
    <row r="2227" spans="5:9" ht="18.75" customHeight="1" x14ac:dyDescent="0.25">
      <c r="E2227" s="2" t="str">
        <f t="shared" si="37"/>
        <v/>
      </c>
      <c r="F2227" s="2" t="str">
        <f>IF(ISBLANK(A2227),"",IF(ISERROR(VLOOKUP(A2227,'Cadastro-Estoque'!A:G,1,FALSE)),"Produto não cadastrado",VLOOKUP(A2227,'Cadastro-Estoque'!A:G,4,FALSE)))</f>
        <v/>
      </c>
      <c r="G2227" s="2" t="str">
        <f>IF(ISBLANK(A2227),"",IF(ISERROR(VLOOKUP(A2227,'Cadastro-Estoque'!A:G,1,FALSE)),"Produto não cadastrado",VLOOKUP(A2227,'Cadastro-Estoque'!A:G,2,FALSE)))</f>
        <v/>
      </c>
      <c r="H2227" s="2" t="str">
        <f>IF(ISERROR(VLOOKUP(A2227,'Cadastro-Estoque'!A:G,1,FALSE)),"",VLOOKUP(A2227,'Cadastro-Estoque'!A:G,3,FALSE))</f>
        <v/>
      </c>
      <c r="I2227" s="209" t="str">
        <f>IF(A2227="","",INDEX(Boletim!F2236:F2345,IFERROR(MATCH(Saidas!A2227,'Cadastro-Estoque'!A2235:A2344,0)," ")))</f>
        <v/>
      </c>
    </row>
    <row r="2228" spans="5:9" ht="18.75" customHeight="1" x14ac:dyDescent="0.25">
      <c r="E2228" s="2" t="str">
        <f t="shared" si="37"/>
        <v/>
      </c>
      <c r="F2228" s="2" t="str">
        <f>IF(ISBLANK(A2228),"",IF(ISERROR(VLOOKUP(A2228,'Cadastro-Estoque'!A:G,1,FALSE)),"Produto não cadastrado",VLOOKUP(A2228,'Cadastro-Estoque'!A:G,4,FALSE)))</f>
        <v/>
      </c>
      <c r="G2228" s="2" t="str">
        <f>IF(ISBLANK(A2228),"",IF(ISERROR(VLOOKUP(A2228,'Cadastro-Estoque'!A:G,1,FALSE)),"Produto não cadastrado",VLOOKUP(A2228,'Cadastro-Estoque'!A:G,2,FALSE)))</f>
        <v/>
      </c>
      <c r="H2228" s="2" t="str">
        <f>IF(ISERROR(VLOOKUP(A2228,'Cadastro-Estoque'!A:G,1,FALSE)),"",VLOOKUP(A2228,'Cadastro-Estoque'!A:G,3,FALSE))</f>
        <v/>
      </c>
      <c r="I2228" s="209" t="str">
        <f>IF(A2228="","",INDEX(Boletim!F2237:F2346,IFERROR(MATCH(Saidas!A2228,'Cadastro-Estoque'!A2236:A2345,0)," ")))</f>
        <v/>
      </c>
    </row>
    <row r="2229" spans="5:9" ht="18.75" customHeight="1" x14ac:dyDescent="0.25">
      <c r="E2229" s="2" t="str">
        <f t="shared" si="37"/>
        <v/>
      </c>
      <c r="F2229" s="2" t="str">
        <f>IF(ISBLANK(A2229),"",IF(ISERROR(VLOOKUP(A2229,'Cadastro-Estoque'!A:G,1,FALSE)),"Produto não cadastrado",VLOOKUP(A2229,'Cadastro-Estoque'!A:G,4,FALSE)))</f>
        <v/>
      </c>
      <c r="G2229" s="2" t="str">
        <f>IF(ISBLANK(A2229),"",IF(ISERROR(VLOOKUP(A2229,'Cadastro-Estoque'!A:G,1,FALSE)),"Produto não cadastrado",VLOOKUP(A2229,'Cadastro-Estoque'!A:G,2,FALSE)))</f>
        <v/>
      </c>
      <c r="H2229" s="2" t="str">
        <f>IF(ISERROR(VLOOKUP(A2229,'Cadastro-Estoque'!A:G,1,FALSE)),"",VLOOKUP(A2229,'Cadastro-Estoque'!A:G,3,FALSE))</f>
        <v/>
      </c>
      <c r="I2229" s="209" t="str">
        <f>IF(A2229="","",INDEX(Boletim!F2238:F2347,IFERROR(MATCH(Saidas!A2229,'Cadastro-Estoque'!A2237:A2346,0)," ")))</f>
        <v/>
      </c>
    </row>
    <row r="2230" spans="5:9" ht="18.75" customHeight="1" x14ac:dyDescent="0.25">
      <c r="E2230" s="2" t="str">
        <f t="shared" si="37"/>
        <v/>
      </c>
      <c r="F2230" s="2" t="str">
        <f>IF(ISBLANK(A2230),"",IF(ISERROR(VLOOKUP(A2230,'Cadastro-Estoque'!A:G,1,FALSE)),"Produto não cadastrado",VLOOKUP(A2230,'Cadastro-Estoque'!A:G,4,FALSE)))</f>
        <v/>
      </c>
      <c r="G2230" s="2" t="str">
        <f>IF(ISBLANK(A2230),"",IF(ISERROR(VLOOKUP(A2230,'Cadastro-Estoque'!A:G,1,FALSE)),"Produto não cadastrado",VLOOKUP(A2230,'Cadastro-Estoque'!A:G,2,FALSE)))</f>
        <v/>
      </c>
      <c r="H2230" s="2" t="str">
        <f>IF(ISERROR(VLOOKUP(A2230,'Cadastro-Estoque'!A:G,1,FALSE)),"",VLOOKUP(A2230,'Cadastro-Estoque'!A:G,3,FALSE))</f>
        <v/>
      </c>
      <c r="I2230" s="209" t="str">
        <f>IF(A2230="","",INDEX(Boletim!F2239:F2348,IFERROR(MATCH(Saidas!A2230,'Cadastro-Estoque'!A2238:A2347,0)," ")))</f>
        <v/>
      </c>
    </row>
    <row r="2231" spans="5:9" ht="18.75" customHeight="1" x14ac:dyDescent="0.25">
      <c r="E2231" s="2" t="str">
        <f t="shared" si="37"/>
        <v/>
      </c>
      <c r="F2231" s="2" t="str">
        <f>IF(ISBLANK(A2231),"",IF(ISERROR(VLOOKUP(A2231,'Cadastro-Estoque'!A:G,1,FALSE)),"Produto não cadastrado",VLOOKUP(A2231,'Cadastro-Estoque'!A:G,4,FALSE)))</f>
        <v/>
      </c>
      <c r="G2231" s="2" t="str">
        <f>IF(ISBLANK(A2231),"",IF(ISERROR(VLOOKUP(A2231,'Cadastro-Estoque'!A:G,1,FALSE)),"Produto não cadastrado",VLOOKUP(A2231,'Cadastro-Estoque'!A:G,2,FALSE)))</f>
        <v/>
      </c>
      <c r="H2231" s="2" t="str">
        <f>IF(ISERROR(VLOOKUP(A2231,'Cadastro-Estoque'!A:G,1,FALSE)),"",VLOOKUP(A2231,'Cadastro-Estoque'!A:G,3,FALSE))</f>
        <v/>
      </c>
      <c r="I2231" s="209" t="str">
        <f>IF(A2231="","",INDEX(Boletim!F2240:F2349,IFERROR(MATCH(Saidas!A2231,'Cadastro-Estoque'!A2239:A2348,0)," ")))</f>
        <v/>
      </c>
    </row>
    <row r="2232" spans="5:9" ht="18.75" customHeight="1" x14ac:dyDescent="0.25">
      <c r="E2232" s="2" t="str">
        <f t="shared" si="37"/>
        <v/>
      </c>
      <c r="F2232" s="2" t="str">
        <f>IF(ISBLANK(A2232),"",IF(ISERROR(VLOOKUP(A2232,'Cadastro-Estoque'!A:G,1,FALSE)),"Produto não cadastrado",VLOOKUP(A2232,'Cadastro-Estoque'!A:G,4,FALSE)))</f>
        <v/>
      </c>
      <c r="G2232" s="2" t="str">
        <f>IF(ISBLANK(A2232),"",IF(ISERROR(VLOOKUP(A2232,'Cadastro-Estoque'!A:G,1,FALSE)),"Produto não cadastrado",VLOOKUP(A2232,'Cadastro-Estoque'!A:G,2,FALSE)))</f>
        <v/>
      </c>
      <c r="H2232" s="2" t="str">
        <f>IF(ISERROR(VLOOKUP(A2232,'Cadastro-Estoque'!A:G,1,FALSE)),"",VLOOKUP(A2232,'Cadastro-Estoque'!A:G,3,FALSE))</f>
        <v/>
      </c>
      <c r="I2232" s="209" t="str">
        <f>IF(A2232="","",INDEX(Boletim!F2241:F2350,IFERROR(MATCH(Saidas!A2232,'Cadastro-Estoque'!A2240:A2349,0)," ")))</f>
        <v/>
      </c>
    </row>
    <row r="2233" spans="5:9" ht="18.75" customHeight="1" x14ac:dyDescent="0.25">
      <c r="E2233" s="2" t="str">
        <f t="shared" si="37"/>
        <v/>
      </c>
      <c r="F2233" s="2" t="str">
        <f>IF(ISBLANK(A2233),"",IF(ISERROR(VLOOKUP(A2233,'Cadastro-Estoque'!A:G,1,FALSE)),"Produto não cadastrado",VLOOKUP(A2233,'Cadastro-Estoque'!A:G,4,FALSE)))</f>
        <v/>
      </c>
      <c r="G2233" s="2" t="str">
        <f>IF(ISBLANK(A2233),"",IF(ISERROR(VLOOKUP(A2233,'Cadastro-Estoque'!A:G,1,FALSE)),"Produto não cadastrado",VLOOKUP(A2233,'Cadastro-Estoque'!A:G,2,FALSE)))</f>
        <v/>
      </c>
      <c r="H2233" s="2" t="str">
        <f>IF(ISERROR(VLOOKUP(A2233,'Cadastro-Estoque'!A:G,1,FALSE)),"",VLOOKUP(A2233,'Cadastro-Estoque'!A:G,3,FALSE))</f>
        <v/>
      </c>
      <c r="I2233" s="209" t="str">
        <f>IF(A2233="","",INDEX(Boletim!F2242:F2351,IFERROR(MATCH(Saidas!A2233,'Cadastro-Estoque'!A2241:A2350,0)," ")))</f>
        <v/>
      </c>
    </row>
    <row r="2234" spans="5:9" ht="18.75" customHeight="1" x14ac:dyDescent="0.25">
      <c r="E2234" s="2" t="str">
        <f t="shared" si="37"/>
        <v/>
      </c>
      <c r="F2234" s="2" t="str">
        <f>IF(ISBLANK(A2234),"",IF(ISERROR(VLOOKUP(A2234,'Cadastro-Estoque'!A:G,1,FALSE)),"Produto não cadastrado",VLOOKUP(A2234,'Cadastro-Estoque'!A:G,4,FALSE)))</f>
        <v/>
      </c>
      <c r="G2234" s="2" t="str">
        <f>IF(ISBLANK(A2234),"",IF(ISERROR(VLOOKUP(A2234,'Cadastro-Estoque'!A:G,1,FALSE)),"Produto não cadastrado",VLOOKUP(A2234,'Cadastro-Estoque'!A:G,2,FALSE)))</f>
        <v/>
      </c>
      <c r="H2234" s="2" t="str">
        <f>IF(ISERROR(VLOOKUP(A2234,'Cadastro-Estoque'!A:G,1,FALSE)),"",VLOOKUP(A2234,'Cadastro-Estoque'!A:G,3,FALSE))</f>
        <v/>
      </c>
      <c r="I2234" s="209" t="str">
        <f>IF(A2234="","",INDEX(Boletim!F2243:F2352,IFERROR(MATCH(Saidas!A2234,'Cadastro-Estoque'!A2242:A2351,0)," ")))</f>
        <v/>
      </c>
    </row>
    <row r="2235" spans="5:9" ht="18.75" customHeight="1" x14ac:dyDescent="0.25">
      <c r="E2235" s="2" t="str">
        <f t="shared" si="37"/>
        <v/>
      </c>
      <c r="F2235" s="2" t="str">
        <f>IF(ISBLANK(A2235),"",IF(ISERROR(VLOOKUP(A2235,'Cadastro-Estoque'!A:G,1,FALSE)),"Produto não cadastrado",VLOOKUP(A2235,'Cadastro-Estoque'!A:G,4,FALSE)))</f>
        <v/>
      </c>
      <c r="G2235" s="2" t="str">
        <f>IF(ISBLANK(A2235),"",IF(ISERROR(VLOOKUP(A2235,'Cadastro-Estoque'!A:G,1,FALSE)),"Produto não cadastrado",VLOOKUP(A2235,'Cadastro-Estoque'!A:G,2,FALSE)))</f>
        <v/>
      </c>
      <c r="H2235" s="2" t="str">
        <f>IF(ISERROR(VLOOKUP(A2235,'Cadastro-Estoque'!A:G,1,FALSE)),"",VLOOKUP(A2235,'Cadastro-Estoque'!A:G,3,FALSE))</f>
        <v/>
      </c>
      <c r="I2235" s="209" t="str">
        <f>IF(A2235="","",INDEX(Boletim!F2244:F2353,IFERROR(MATCH(Saidas!A2235,'Cadastro-Estoque'!A2243:A2352,0)," ")))</f>
        <v/>
      </c>
    </row>
    <row r="2236" spans="5:9" ht="18.75" customHeight="1" x14ac:dyDescent="0.25">
      <c r="E2236" s="2" t="str">
        <f t="shared" si="37"/>
        <v/>
      </c>
      <c r="F2236" s="2" t="str">
        <f>IF(ISBLANK(A2236),"",IF(ISERROR(VLOOKUP(A2236,'Cadastro-Estoque'!A:G,1,FALSE)),"Produto não cadastrado",VLOOKUP(A2236,'Cadastro-Estoque'!A:G,4,FALSE)))</f>
        <v/>
      </c>
      <c r="G2236" s="2" t="str">
        <f>IF(ISBLANK(A2236),"",IF(ISERROR(VLOOKUP(A2236,'Cadastro-Estoque'!A:G,1,FALSE)),"Produto não cadastrado",VLOOKUP(A2236,'Cadastro-Estoque'!A:G,2,FALSE)))</f>
        <v/>
      </c>
      <c r="H2236" s="2" t="str">
        <f>IF(ISERROR(VLOOKUP(A2236,'Cadastro-Estoque'!A:G,1,FALSE)),"",VLOOKUP(A2236,'Cadastro-Estoque'!A:G,3,FALSE))</f>
        <v/>
      </c>
      <c r="I2236" s="209" t="str">
        <f>IF(A2236="","",INDEX(Boletim!F2245:F2354,IFERROR(MATCH(Saidas!A2236,'Cadastro-Estoque'!A2244:A2353,0)," ")))</f>
        <v/>
      </c>
    </row>
    <row r="2237" spans="5:9" ht="18.75" customHeight="1" x14ac:dyDescent="0.25">
      <c r="E2237" s="2" t="str">
        <f t="shared" si="37"/>
        <v/>
      </c>
      <c r="F2237" s="2" t="str">
        <f>IF(ISBLANK(A2237),"",IF(ISERROR(VLOOKUP(A2237,'Cadastro-Estoque'!A:G,1,FALSE)),"Produto não cadastrado",VLOOKUP(A2237,'Cadastro-Estoque'!A:G,4,FALSE)))</f>
        <v/>
      </c>
      <c r="G2237" s="2" t="str">
        <f>IF(ISBLANK(A2237),"",IF(ISERROR(VLOOKUP(A2237,'Cadastro-Estoque'!A:G,1,FALSE)),"Produto não cadastrado",VLOOKUP(A2237,'Cadastro-Estoque'!A:G,2,FALSE)))</f>
        <v/>
      </c>
      <c r="H2237" s="2" t="str">
        <f>IF(ISERROR(VLOOKUP(A2237,'Cadastro-Estoque'!A:G,1,FALSE)),"",VLOOKUP(A2237,'Cadastro-Estoque'!A:G,3,FALSE))</f>
        <v/>
      </c>
      <c r="I2237" s="209" t="str">
        <f>IF(A2237="","",INDEX(Boletim!F2246:F2355,IFERROR(MATCH(Saidas!A2237,'Cadastro-Estoque'!A2245:A2354,0)," ")))</f>
        <v/>
      </c>
    </row>
    <row r="2238" spans="5:9" ht="18.75" customHeight="1" x14ac:dyDescent="0.25">
      <c r="E2238" s="2" t="str">
        <f t="shared" si="37"/>
        <v/>
      </c>
      <c r="F2238" s="2" t="str">
        <f>IF(ISBLANK(A2238),"",IF(ISERROR(VLOOKUP(A2238,'Cadastro-Estoque'!A:G,1,FALSE)),"Produto não cadastrado",VLOOKUP(A2238,'Cadastro-Estoque'!A:G,4,FALSE)))</f>
        <v/>
      </c>
      <c r="G2238" s="2" t="str">
        <f>IF(ISBLANK(A2238),"",IF(ISERROR(VLOOKUP(A2238,'Cadastro-Estoque'!A:G,1,FALSE)),"Produto não cadastrado",VLOOKUP(A2238,'Cadastro-Estoque'!A:G,2,FALSE)))</f>
        <v/>
      </c>
      <c r="H2238" s="2" t="str">
        <f>IF(ISERROR(VLOOKUP(A2238,'Cadastro-Estoque'!A:G,1,FALSE)),"",VLOOKUP(A2238,'Cadastro-Estoque'!A:G,3,FALSE))</f>
        <v/>
      </c>
      <c r="I2238" s="209" t="str">
        <f>IF(A2238="","",INDEX(Boletim!F2247:F2356,IFERROR(MATCH(Saidas!A2238,'Cadastro-Estoque'!A2246:A2355,0)," ")))</f>
        <v/>
      </c>
    </row>
    <row r="2239" spans="5:9" ht="18.75" customHeight="1" x14ac:dyDescent="0.25">
      <c r="E2239" s="2" t="str">
        <f t="shared" si="37"/>
        <v/>
      </c>
      <c r="F2239" s="2" t="str">
        <f>IF(ISBLANK(A2239),"",IF(ISERROR(VLOOKUP(A2239,'Cadastro-Estoque'!A:G,1,FALSE)),"Produto não cadastrado",VLOOKUP(A2239,'Cadastro-Estoque'!A:G,4,FALSE)))</f>
        <v/>
      </c>
      <c r="G2239" s="2" t="str">
        <f>IF(ISBLANK(A2239),"",IF(ISERROR(VLOOKUP(A2239,'Cadastro-Estoque'!A:G,1,FALSE)),"Produto não cadastrado",VLOOKUP(A2239,'Cadastro-Estoque'!A:G,2,FALSE)))</f>
        <v/>
      </c>
      <c r="H2239" s="2" t="str">
        <f>IF(ISERROR(VLOOKUP(A2239,'Cadastro-Estoque'!A:G,1,FALSE)),"",VLOOKUP(A2239,'Cadastro-Estoque'!A:G,3,FALSE))</f>
        <v/>
      </c>
      <c r="I2239" s="209" t="str">
        <f>IF(A2239="","",INDEX(Boletim!F2248:F2357,IFERROR(MATCH(Saidas!A2239,'Cadastro-Estoque'!A2247:A2356,0)," ")))</f>
        <v/>
      </c>
    </row>
    <row r="2240" spans="5:9" ht="18.75" customHeight="1" x14ac:dyDescent="0.25">
      <c r="E2240" s="2" t="str">
        <f t="shared" si="37"/>
        <v/>
      </c>
      <c r="F2240" s="2" t="str">
        <f>IF(ISBLANK(A2240),"",IF(ISERROR(VLOOKUP(A2240,'Cadastro-Estoque'!A:G,1,FALSE)),"Produto não cadastrado",VLOOKUP(A2240,'Cadastro-Estoque'!A:G,4,FALSE)))</f>
        <v/>
      </c>
      <c r="G2240" s="2" t="str">
        <f>IF(ISBLANK(A2240),"",IF(ISERROR(VLOOKUP(A2240,'Cadastro-Estoque'!A:G,1,FALSE)),"Produto não cadastrado",VLOOKUP(A2240,'Cadastro-Estoque'!A:G,2,FALSE)))</f>
        <v/>
      </c>
      <c r="H2240" s="2" t="str">
        <f>IF(ISERROR(VLOOKUP(A2240,'Cadastro-Estoque'!A:G,1,FALSE)),"",VLOOKUP(A2240,'Cadastro-Estoque'!A:G,3,FALSE))</f>
        <v/>
      </c>
      <c r="I2240" s="209" t="str">
        <f>IF(A2240="","",INDEX(Boletim!F2249:F2358,IFERROR(MATCH(Saidas!A2240,'Cadastro-Estoque'!A2248:A2357,0)," ")))</f>
        <v/>
      </c>
    </row>
    <row r="2241" spans="5:9" ht="18.75" customHeight="1" x14ac:dyDescent="0.25">
      <c r="E2241" s="2" t="str">
        <f t="shared" si="37"/>
        <v/>
      </c>
      <c r="F2241" s="2" t="str">
        <f>IF(ISBLANK(A2241),"",IF(ISERROR(VLOOKUP(A2241,'Cadastro-Estoque'!A:G,1,FALSE)),"Produto não cadastrado",VLOOKUP(A2241,'Cadastro-Estoque'!A:G,4,FALSE)))</f>
        <v/>
      </c>
      <c r="G2241" s="2" t="str">
        <f>IF(ISBLANK(A2241),"",IF(ISERROR(VLOOKUP(A2241,'Cadastro-Estoque'!A:G,1,FALSE)),"Produto não cadastrado",VLOOKUP(A2241,'Cadastro-Estoque'!A:G,2,FALSE)))</f>
        <v/>
      </c>
      <c r="H2241" s="2" t="str">
        <f>IF(ISERROR(VLOOKUP(A2241,'Cadastro-Estoque'!A:G,1,FALSE)),"",VLOOKUP(A2241,'Cadastro-Estoque'!A:G,3,FALSE))</f>
        <v/>
      </c>
      <c r="I2241" s="209" t="str">
        <f>IF(A2241="","",INDEX(Boletim!F2250:F2359,IFERROR(MATCH(Saidas!A2241,'Cadastro-Estoque'!A2249:A2358,0)," ")))</f>
        <v/>
      </c>
    </row>
    <row r="2242" spans="5:9" ht="18.75" customHeight="1" x14ac:dyDescent="0.25">
      <c r="E2242" s="2" t="str">
        <f t="shared" si="37"/>
        <v/>
      </c>
      <c r="F2242" s="2" t="str">
        <f>IF(ISBLANK(A2242),"",IF(ISERROR(VLOOKUP(A2242,'Cadastro-Estoque'!A:G,1,FALSE)),"Produto não cadastrado",VLOOKUP(A2242,'Cadastro-Estoque'!A:G,4,FALSE)))</f>
        <v/>
      </c>
      <c r="G2242" s="2" t="str">
        <f>IF(ISBLANK(A2242),"",IF(ISERROR(VLOOKUP(A2242,'Cadastro-Estoque'!A:G,1,FALSE)),"Produto não cadastrado",VLOOKUP(A2242,'Cadastro-Estoque'!A:G,2,FALSE)))</f>
        <v/>
      </c>
      <c r="H2242" s="2" t="str">
        <f>IF(ISERROR(VLOOKUP(A2242,'Cadastro-Estoque'!A:G,1,FALSE)),"",VLOOKUP(A2242,'Cadastro-Estoque'!A:G,3,FALSE))</f>
        <v/>
      </c>
      <c r="I2242" s="209" t="str">
        <f>IF(A2242="","",INDEX(Boletim!F2251:F2360,IFERROR(MATCH(Saidas!A2242,'Cadastro-Estoque'!A2250:A2359,0)," ")))</f>
        <v/>
      </c>
    </row>
    <row r="2243" spans="5:9" ht="18.75" customHeight="1" x14ac:dyDescent="0.25">
      <c r="E2243" s="2" t="str">
        <f t="shared" si="37"/>
        <v/>
      </c>
      <c r="F2243" s="2" t="str">
        <f>IF(ISBLANK(A2243),"",IF(ISERROR(VLOOKUP(A2243,'Cadastro-Estoque'!A:G,1,FALSE)),"Produto não cadastrado",VLOOKUP(A2243,'Cadastro-Estoque'!A:G,4,FALSE)))</f>
        <v/>
      </c>
      <c r="G2243" s="2" t="str">
        <f>IF(ISBLANK(A2243),"",IF(ISERROR(VLOOKUP(A2243,'Cadastro-Estoque'!A:G,1,FALSE)),"Produto não cadastrado",VLOOKUP(A2243,'Cadastro-Estoque'!A:G,2,FALSE)))</f>
        <v/>
      </c>
      <c r="H2243" s="2" t="str">
        <f>IF(ISERROR(VLOOKUP(A2243,'Cadastro-Estoque'!A:G,1,FALSE)),"",VLOOKUP(A2243,'Cadastro-Estoque'!A:G,3,FALSE))</f>
        <v/>
      </c>
      <c r="I2243" s="209" t="str">
        <f>IF(A2243="","",INDEX(Boletim!F2252:F2361,IFERROR(MATCH(Saidas!A2243,'Cadastro-Estoque'!A2251:A2360,0)," ")))</f>
        <v/>
      </c>
    </row>
    <row r="2244" spans="5:9" ht="18.75" customHeight="1" x14ac:dyDescent="0.25">
      <c r="E2244" s="2" t="str">
        <f t="shared" ref="E2244:E2307" si="38">IF(ISBLANK(A2244),"",C2244*D2244)</f>
        <v/>
      </c>
      <c r="F2244" s="2" t="str">
        <f>IF(ISBLANK(A2244),"",IF(ISERROR(VLOOKUP(A2244,'Cadastro-Estoque'!A:G,1,FALSE)),"Produto não cadastrado",VLOOKUP(A2244,'Cadastro-Estoque'!A:G,4,FALSE)))</f>
        <v/>
      </c>
      <c r="G2244" s="2" t="str">
        <f>IF(ISBLANK(A2244),"",IF(ISERROR(VLOOKUP(A2244,'Cadastro-Estoque'!A:G,1,FALSE)),"Produto não cadastrado",VLOOKUP(A2244,'Cadastro-Estoque'!A:G,2,FALSE)))</f>
        <v/>
      </c>
      <c r="H2244" s="2" t="str">
        <f>IF(ISERROR(VLOOKUP(A2244,'Cadastro-Estoque'!A:G,1,FALSE)),"",VLOOKUP(A2244,'Cadastro-Estoque'!A:G,3,FALSE))</f>
        <v/>
      </c>
      <c r="I2244" s="209" t="str">
        <f>IF(A2244="","",INDEX(Boletim!F2253:F2362,IFERROR(MATCH(Saidas!A2244,'Cadastro-Estoque'!A2252:A2361,0)," ")))</f>
        <v/>
      </c>
    </row>
    <row r="2245" spans="5:9" ht="18.75" customHeight="1" x14ac:dyDescent="0.25">
      <c r="E2245" s="2" t="str">
        <f t="shared" si="38"/>
        <v/>
      </c>
      <c r="F2245" s="2" t="str">
        <f>IF(ISBLANK(A2245),"",IF(ISERROR(VLOOKUP(A2245,'Cadastro-Estoque'!A:G,1,FALSE)),"Produto não cadastrado",VLOOKUP(A2245,'Cadastro-Estoque'!A:G,4,FALSE)))</f>
        <v/>
      </c>
      <c r="G2245" s="2" t="str">
        <f>IF(ISBLANK(A2245),"",IF(ISERROR(VLOOKUP(A2245,'Cadastro-Estoque'!A:G,1,FALSE)),"Produto não cadastrado",VLOOKUP(A2245,'Cadastro-Estoque'!A:G,2,FALSE)))</f>
        <v/>
      </c>
      <c r="H2245" s="2" t="str">
        <f>IF(ISERROR(VLOOKUP(A2245,'Cadastro-Estoque'!A:G,1,FALSE)),"",VLOOKUP(A2245,'Cadastro-Estoque'!A:G,3,FALSE))</f>
        <v/>
      </c>
      <c r="I2245" s="209" t="str">
        <f>IF(A2245="","",INDEX(Boletim!F2254:F2363,IFERROR(MATCH(Saidas!A2245,'Cadastro-Estoque'!A2253:A2362,0)," ")))</f>
        <v/>
      </c>
    </row>
    <row r="2246" spans="5:9" ht="18.75" customHeight="1" x14ac:dyDescent="0.25">
      <c r="E2246" s="2" t="str">
        <f t="shared" si="38"/>
        <v/>
      </c>
      <c r="F2246" s="2" t="str">
        <f>IF(ISBLANK(A2246),"",IF(ISERROR(VLOOKUP(A2246,'Cadastro-Estoque'!A:G,1,FALSE)),"Produto não cadastrado",VLOOKUP(A2246,'Cadastro-Estoque'!A:G,4,FALSE)))</f>
        <v/>
      </c>
      <c r="G2246" s="2" t="str">
        <f>IF(ISBLANK(A2246),"",IF(ISERROR(VLOOKUP(A2246,'Cadastro-Estoque'!A:G,1,FALSE)),"Produto não cadastrado",VLOOKUP(A2246,'Cadastro-Estoque'!A:G,2,FALSE)))</f>
        <v/>
      </c>
      <c r="H2246" s="2" t="str">
        <f>IF(ISERROR(VLOOKUP(A2246,'Cadastro-Estoque'!A:G,1,FALSE)),"",VLOOKUP(A2246,'Cadastro-Estoque'!A:G,3,FALSE))</f>
        <v/>
      </c>
      <c r="I2246" s="209" t="str">
        <f>IF(A2246="","",INDEX(Boletim!F2255:F2364,IFERROR(MATCH(Saidas!A2246,'Cadastro-Estoque'!A2254:A2363,0)," ")))</f>
        <v/>
      </c>
    </row>
    <row r="2247" spans="5:9" ht="18.75" customHeight="1" x14ac:dyDescent="0.25">
      <c r="E2247" s="2" t="str">
        <f t="shared" si="38"/>
        <v/>
      </c>
      <c r="F2247" s="2" t="str">
        <f>IF(ISBLANK(A2247),"",IF(ISERROR(VLOOKUP(A2247,'Cadastro-Estoque'!A:G,1,FALSE)),"Produto não cadastrado",VLOOKUP(A2247,'Cadastro-Estoque'!A:G,4,FALSE)))</f>
        <v/>
      </c>
      <c r="G2247" s="2" t="str">
        <f>IF(ISBLANK(A2247),"",IF(ISERROR(VLOOKUP(A2247,'Cadastro-Estoque'!A:G,1,FALSE)),"Produto não cadastrado",VLOOKUP(A2247,'Cadastro-Estoque'!A:G,2,FALSE)))</f>
        <v/>
      </c>
      <c r="H2247" s="2" t="str">
        <f>IF(ISERROR(VLOOKUP(A2247,'Cadastro-Estoque'!A:G,1,FALSE)),"",VLOOKUP(A2247,'Cadastro-Estoque'!A:G,3,FALSE))</f>
        <v/>
      </c>
      <c r="I2247" s="209" t="str">
        <f>IF(A2247="","",INDEX(Boletim!F2256:F2365,IFERROR(MATCH(Saidas!A2247,'Cadastro-Estoque'!A2255:A2364,0)," ")))</f>
        <v/>
      </c>
    </row>
    <row r="2248" spans="5:9" ht="18.75" customHeight="1" x14ac:dyDescent="0.25">
      <c r="E2248" s="2" t="str">
        <f t="shared" si="38"/>
        <v/>
      </c>
      <c r="F2248" s="2" t="str">
        <f>IF(ISBLANK(A2248),"",IF(ISERROR(VLOOKUP(A2248,'Cadastro-Estoque'!A:G,1,FALSE)),"Produto não cadastrado",VLOOKUP(A2248,'Cadastro-Estoque'!A:G,4,FALSE)))</f>
        <v/>
      </c>
      <c r="G2248" s="2" t="str">
        <f>IF(ISBLANK(A2248),"",IF(ISERROR(VLOOKUP(A2248,'Cadastro-Estoque'!A:G,1,FALSE)),"Produto não cadastrado",VLOOKUP(A2248,'Cadastro-Estoque'!A:G,2,FALSE)))</f>
        <v/>
      </c>
      <c r="H2248" s="2" t="str">
        <f>IF(ISERROR(VLOOKUP(A2248,'Cadastro-Estoque'!A:G,1,FALSE)),"",VLOOKUP(A2248,'Cadastro-Estoque'!A:G,3,FALSE))</f>
        <v/>
      </c>
      <c r="I2248" s="209" t="str">
        <f>IF(A2248="","",INDEX(Boletim!F2257:F2366,IFERROR(MATCH(Saidas!A2248,'Cadastro-Estoque'!A2256:A2365,0)," ")))</f>
        <v/>
      </c>
    </row>
    <row r="2249" spans="5:9" ht="18.75" customHeight="1" x14ac:dyDescent="0.25">
      <c r="E2249" s="2" t="str">
        <f t="shared" si="38"/>
        <v/>
      </c>
      <c r="F2249" s="2" t="str">
        <f>IF(ISBLANK(A2249),"",IF(ISERROR(VLOOKUP(A2249,'Cadastro-Estoque'!A:G,1,FALSE)),"Produto não cadastrado",VLOOKUP(A2249,'Cadastro-Estoque'!A:G,4,FALSE)))</f>
        <v/>
      </c>
      <c r="G2249" s="2" t="str">
        <f>IF(ISBLANK(A2249),"",IF(ISERROR(VLOOKUP(A2249,'Cadastro-Estoque'!A:G,1,FALSE)),"Produto não cadastrado",VLOOKUP(A2249,'Cadastro-Estoque'!A:G,2,FALSE)))</f>
        <v/>
      </c>
      <c r="H2249" s="2" t="str">
        <f>IF(ISERROR(VLOOKUP(A2249,'Cadastro-Estoque'!A:G,1,FALSE)),"",VLOOKUP(A2249,'Cadastro-Estoque'!A:G,3,FALSE))</f>
        <v/>
      </c>
      <c r="I2249" s="209" t="str">
        <f>IF(A2249="","",INDEX(Boletim!F2258:F2367,IFERROR(MATCH(Saidas!A2249,'Cadastro-Estoque'!A2257:A2366,0)," ")))</f>
        <v/>
      </c>
    </row>
    <row r="2250" spans="5:9" ht="18.75" customHeight="1" x14ac:dyDescent="0.25">
      <c r="E2250" s="2" t="str">
        <f t="shared" si="38"/>
        <v/>
      </c>
      <c r="F2250" s="2" t="str">
        <f>IF(ISBLANK(A2250),"",IF(ISERROR(VLOOKUP(A2250,'Cadastro-Estoque'!A:G,1,FALSE)),"Produto não cadastrado",VLOOKUP(A2250,'Cadastro-Estoque'!A:G,4,FALSE)))</f>
        <v/>
      </c>
      <c r="G2250" s="2" t="str">
        <f>IF(ISBLANK(A2250),"",IF(ISERROR(VLOOKUP(A2250,'Cadastro-Estoque'!A:G,1,FALSE)),"Produto não cadastrado",VLOOKUP(A2250,'Cadastro-Estoque'!A:G,2,FALSE)))</f>
        <v/>
      </c>
      <c r="H2250" s="2" t="str">
        <f>IF(ISERROR(VLOOKUP(A2250,'Cadastro-Estoque'!A:G,1,FALSE)),"",VLOOKUP(A2250,'Cadastro-Estoque'!A:G,3,FALSE))</f>
        <v/>
      </c>
      <c r="I2250" s="209" t="str">
        <f>IF(A2250="","",INDEX(Boletim!F2259:F2368,IFERROR(MATCH(Saidas!A2250,'Cadastro-Estoque'!A2258:A2367,0)," ")))</f>
        <v/>
      </c>
    </row>
    <row r="2251" spans="5:9" ht="18.75" customHeight="1" x14ac:dyDescent="0.25">
      <c r="E2251" s="2" t="str">
        <f t="shared" si="38"/>
        <v/>
      </c>
      <c r="F2251" s="2" t="str">
        <f>IF(ISBLANK(A2251),"",IF(ISERROR(VLOOKUP(A2251,'Cadastro-Estoque'!A:G,1,FALSE)),"Produto não cadastrado",VLOOKUP(A2251,'Cadastro-Estoque'!A:G,4,FALSE)))</f>
        <v/>
      </c>
      <c r="G2251" s="2" t="str">
        <f>IF(ISBLANK(A2251),"",IF(ISERROR(VLOOKUP(A2251,'Cadastro-Estoque'!A:G,1,FALSE)),"Produto não cadastrado",VLOOKUP(A2251,'Cadastro-Estoque'!A:G,2,FALSE)))</f>
        <v/>
      </c>
      <c r="H2251" s="2" t="str">
        <f>IF(ISERROR(VLOOKUP(A2251,'Cadastro-Estoque'!A:G,1,FALSE)),"",VLOOKUP(A2251,'Cadastro-Estoque'!A:G,3,FALSE))</f>
        <v/>
      </c>
      <c r="I2251" s="209" t="str">
        <f>IF(A2251="","",INDEX(Boletim!F2260:F2369,IFERROR(MATCH(Saidas!A2251,'Cadastro-Estoque'!A2259:A2368,0)," ")))</f>
        <v/>
      </c>
    </row>
    <row r="2252" spans="5:9" ht="18.75" customHeight="1" x14ac:dyDescent="0.25">
      <c r="E2252" s="2" t="str">
        <f t="shared" si="38"/>
        <v/>
      </c>
      <c r="F2252" s="2" t="str">
        <f>IF(ISBLANK(A2252),"",IF(ISERROR(VLOOKUP(A2252,'Cadastro-Estoque'!A:G,1,FALSE)),"Produto não cadastrado",VLOOKUP(A2252,'Cadastro-Estoque'!A:G,4,FALSE)))</f>
        <v/>
      </c>
      <c r="G2252" s="2" t="str">
        <f>IF(ISBLANK(A2252),"",IF(ISERROR(VLOOKUP(A2252,'Cadastro-Estoque'!A:G,1,FALSE)),"Produto não cadastrado",VLOOKUP(A2252,'Cadastro-Estoque'!A:G,2,FALSE)))</f>
        <v/>
      </c>
      <c r="H2252" s="2" t="str">
        <f>IF(ISERROR(VLOOKUP(A2252,'Cadastro-Estoque'!A:G,1,FALSE)),"",VLOOKUP(A2252,'Cadastro-Estoque'!A:G,3,FALSE))</f>
        <v/>
      </c>
      <c r="I2252" s="209" t="str">
        <f>IF(A2252="","",INDEX(Boletim!F2261:F2370,IFERROR(MATCH(Saidas!A2252,'Cadastro-Estoque'!A2260:A2369,0)," ")))</f>
        <v/>
      </c>
    </row>
    <row r="2253" spans="5:9" ht="18.75" customHeight="1" x14ac:dyDescent="0.25">
      <c r="E2253" s="2" t="str">
        <f t="shared" si="38"/>
        <v/>
      </c>
      <c r="F2253" s="2" t="str">
        <f>IF(ISBLANK(A2253),"",IF(ISERROR(VLOOKUP(A2253,'Cadastro-Estoque'!A:G,1,FALSE)),"Produto não cadastrado",VLOOKUP(A2253,'Cadastro-Estoque'!A:G,4,FALSE)))</f>
        <v/>
      </c>
      <c r="G2253" s="2" t="str">
        <f>IF(ISBLANK(A2253),"",IF(ISERROR(VLOOKUP(A2253,'Cadastro-Estoque'!A:G,1,FALSE)),"Produto não cadastrado",VLOOKUP(A2253,'Cadastro-Estoque'!A:G,2,FALSE)))</f>
        <v/>
      </c>
      <c r="H2253" s="2" t="str">
        <f>IF(ISERROR(VLOOKUP(A2253,'Cadastro-Estoque'!A:G,1,FALSE)),"",VLOOKUP(A2253,'Cadastro-Estoque'!A:G,3,FALSE))</f>
        <v/>
      </c>
      <c r="I2253" s="209" t="str">
        <f>IF(A2253="","",INDEX(Boletim!F2262:F2371,IFERROR(MATCH(Saidas!A2253,'Cadastro-Estoque'!A2261:A2370,0)," ")))</f>
        <v/>
      </c>
    </row>
    <row r="2254" spans="5:9" ht="18.75" customHeight="1" x14ac:dyDescent="0.25">
      <c r="E2254" s="2" t="str">
        <f t="shared" si="38"/>
        <v/>
      </c>
      <c r="F2254" s="2" t="str">
        <f>IF(ISBLANK(A2254),"",IF(ISERROR(VLOOKUP(A2254,'Cadastro-Estoque'!A:G,1,FALSE)),"Produto não cadastrado",VLOOKUP(A2254,'Cadastro-Estoque'!A:G,4,FALSE)))</f>
        <v/>
      </c>
      <c r="G2254" s="2" t="str">
        <f>IF(ISBLANK(A2254),"",IF(ISERROR(VLOOKUP(A2254,'Cadastro-Estoque'!A:G,1,FALSE)),"Produto não cadastrado",VLOOKUP(A2254,'Cadastro-Estoque'!A:G,2,FALSE)))</f>
        <v/>
      </c>
      <c r="H2254" s="2" t="str">
        <f>IF(ISERROR(VLOOKUP(A2254,'Cadastro-Estoque'!A:G,1,FALSE)),"",VLOOKUP(A2254,'Cadastro-Estoque'!A:G,3,FALSE))</f>
        <v/>
      </c>
      <c r="I2254" s="209" t="str">
        <f>IF(A2254="","",INDEX(Boletim!F2263:F2372,IFERROR(MATCH(Saidas!A2254,'Cadastro-Estoque'!A2262:A2371,0)," ")))</f>
        <v/>
      </c>
    </row>
    <row r="2255" spans="5:9" ht="18.75" customHeight="1" x14ac:dyDescent="0.25">
      <c r="E2255" s="2" t="str">
        <f t="shared" si="38"/>
        <v/>
      </c>
      <c r="F2255" s="2" t="str">
        <f>IF(ISBLANK(A2255),"",IF(ISERROR(VLOOKUP(A2255,'Cadastro-Estoque'!A:G,1,FALSE)),"Produto não cadastrado",VLOOKUP(A2255,'Cadastro-Estoque'!A:G,4,FALSE)))</f>
        <v/>
      </c>
      <c r="G2255" s="2" t="str">
        <f>IF(ISBLANK(A2255),"",IF(ISERROR(VLOOKUP(A2255,'Cadastro-Estoque'!A:G,1,FALSE)),"Produto não cadastrado",VLOOKUP(A2255,'Cadastro-Estoque'!A:G,2,FALSE)))</f>
        <v/>
      </c>
      <c r="H2255" s="2" t="str">
        <f>IF(ISERROR(VLOOKUP(A2255,'Cadastro-Estoque'!A:G,1,FALSE)),"",VLOOKUP(A2255,'Cadastro-Estoque'!A:G,3,FALSE))</f>
        <v/>
      </c>
      <c r="I2255" s="209" t="str">
        <f>IF(A2255="","",INDEX(Boletim!F2264:F2373,IFERROR(MATCH(Saidas!A2255,'Cadastro-Estoque'!A2263:A2372,0)," ")))</f>
        <v/>
      </c>
    </row>
    <row r="2256" spans="5:9" ht="18.75" customHeight="1" x14ac:dyDescent="0.25">
      <c r="E2256" s="2" t="str">
        <f t="shared" si="38"/>
        <v/>
      </c>
      <c r="F2256" s="2" t="str">
        <f>IF(ISBLANK(A2256),"",IF(ISERROR(VLOOKUP(A2256,'Cadastro-Estoque'!A:G,1,FALSE)),"Produto não cadastrado",VLOOKUP(A2256,'Cadastro-Estoque'!A:G,4,FALSE)))</f>
        <v/>
      </c>
      <c r="G2256" s="2" t="str">
        <f>IF(ISBLANK(A2256),"",IF(ISERROR(VLOOKUP(A2256,'Cadastro-Estoque'!A:G,1,FALSE)),"Produto não cadastrado",VLOOKUP(A2256,'Cadastro-Estoque'!A:G,2,FALSE)))</f>
        <v/>
      </c>
      <c r="H2256" s="2" t="str">
        <f>IF(ISERROR(VLOOKUP(A2256,'Cadastro-Estoque'!A:G,1,FALSE)),"",VLOOKUP(A2256,'Cadastro-Estoque'!A:G,3,FALSE))</f>
        <v/>
      </c>
      <c r="I2256" s="209" t="str">
        <f>IF(A2256="","",INDEX(Boletim!F2265:F2374,IFERROR(MATCH(Saidas!A2256,'Cadastro-Estoque'!A2264:A2373,0)," ")))</f>
        <v/>
      </c>
    </row>
    <row r="2257" spans="5:9" ht="18.75" customHeight="1" x14ac:dyDescent="0.25">
      <c r="E2257" s="2" t="str">
        <f t="shared" si="38"/>
        <v/>
      </c>
      <c r="F2257" s="2" t="str">
        <f>IF(ISBLANK(A2257),"",IF(ISERROR(VLOOKUP(A2257,'Cadastro-Estoque'!A:G,1,FALSE)),"Produto não cadastrado",VLOOKUP(A2257,'Cadastro-Estoque'!A:G,4,FALSE)))</f>
        <v/>
      </c>
      <c r="G2257" s="2" t="str">
        <f>IF(ISBLANK(A2257),"",IF(ISERROR(VLOOKUP(A2257,'Cadastro-Estoque'!A:G,1,FALSE)),"Produto não cadastrado",VLOOKUP(A2257,'Cadastro-Estoque'!A:G,2,FALSE)))</f>
        <v/>
      </c>
      <c r="H2257" s="2" t="str">
        <f>IF(ISERROR(VLOOKUP(A2257,'Cadastro-Estoque'!A:G,1,FALSE)),"",VLOOKUP(A2257,'Cadastro-Estoque'!A:G,3,FALSE))</f>
        <v/>
      </c>
      <c r="I2257" s="209" t="str">
        <f>IF(A2257="","",INDEX(Boletim!F2266:F2375,IFERROR(MATCH(Saidas!A2257,'Cadastro-Estoque'!A2265:A2374,0)," ")))</f>
        <v/>
      </c>
    </row>
    <row r="2258" spans="5:9" ht="18.75" customHeight="1" x14ac:dyDescent="0.25">
      <c r="E2258" s="2" t="str">
        <f t="shared" si="38"/>
        <v/>
      </c>
      <c r="F2258" s="2" t="str">
        <f>IF(ISBLANK(A2258),"",IF(ISERROR(VLOOKUP(A2258,'Cadastro-Estoque'!A:G,1,FALSE)),"Produto não cadastrado",VLOOKUP(A2258,'Cadastro-Estoque'!A:G,4,FALSE)))</f>
        <v/>
      </c>
      <c r="G2258" s="2" t="str">
        <f>IF(ISBLANK(A2258),"",IF(ISERROR(VLOOKUP(A2258,'Cadastro-Estoque'!A:G,1,FALSE)),"Produto não cadastrado",VLOOKUP(A2258,'Cadastro-Estoque'!A:G,2,FALSE)))</f>
        <v/>
      </c>
      <c r="H2258" s="2" t="str">
        <f>IF(ISERROR(VLOOKUP(A2258,'Cadastro-Estoque'!A:G,1,FALSE)),"",VLOOKUP(A2258,'Cadastro-Estoque'!A:G,3,FALSE))</f>
        <v/>
      </c>
      <c r="I2258" s="209" t="str">
        <f>IF(A2258="","",INDEX(Boletim!F2267:F2376,IFERROR(MATCH(Saidas!A2258,'Cadastro-Estoque'!A2266:A2375,0)," ")))</f>
        <v/>
      </c>
    </row>
    <row r="2259" spans="5:9" ht="18.75" customHeight="1" x14ac:dyDescent="0.25">
      <c r="E2259" s="2" t="str">
        <f t="shared" si="38"/>
        <v/>
      </c>
      <c r="F2259" s="2" t="str">
        <f>IF(ISBLANK(A2259),"",IF(ISERROR(VLOOKUP(A2259,'Cadastro-Estoque'!A:G,1,FALSE)),"Produto não cadastrado",VLOOKUP(A2259,'Cadastro-Estoque'!A:G,4,FALSE)))</f>
        <v/>
      </c>
      <c r="G2259" s="2" t="str">
        <f>IF(ISBLANK(A2259),"",IF(ISERROR(VLOOKUP(A2259,'Cadastro-Estoque'!A:G,1,FALSE)),"Produto não cadastrado",VLOOKUP(A2259,'Cadastro-Estoque'!A:G,2,FALSE)))</f>
        <v/>
      </c>
      <c r="H2259" s="2" t="str">
        <f>IF(ISERROR(VLOOKUP(A2259,'Cadastro-Estoque'!A:G,1,FALSE)),"",VLOOKUP(A2259,'Cadastro-Estoque'!A:G,3,FALSE))</f>
        <v/>
      </c>
      <c r="I2259" s="209" t="str">
        <f>IF(A2259="","",INDEX(Boletim!F2268:F2377,IFERROR(MATCH(Saidas!A2259,'Cadastro-Estoque'!A2267:A2376,0)," ")))</f>
        <v/>
      </c>
    </row>
    <row r="2260" spans="5:9" ht="18.75" customHeight="1" x14ac:dyDescent="0.25">
      <c r="E2260" s="2" t="str">
        <f t="shared" si="38"/>
        <v/>
      </c>
      <c r="F2260" s="2" t="str">
        <f>IF(ISBLANK(A2260),"",IF(ISERROR(VLOOKUP(A2260,'Cadastro-Estoque'!A:G,1,FALSE)),"Produto não cadastrado",VLOOKUP(A2260,'Cadastro-Estoque'!A:G,4,FALSE)))</f>
        <v/>
      </c>
      <c r="G2260" s="2" t="str">
        <f>IF(ISBLANK(A2260),"",IF(ISERROR(VLOOKUP(A2260,'Cadastro-Estoque'!A:G,1,FALSE)),"Produto não cadastrado",VLOOKUP(A2260,'Cadastro-Estoque'!A:G,2,FALSE)))</f>
        <v/>
      </c>
      <c r="H2260" s="2" t="str">
        <f>IF(ISERROR(VLOOKUP(A2260,'Cadastro-Estoque'!A:G,1,FALSE)),"",VLOOKUP(A2260,'Cadastro-Estoque'!A:G,3,FALSE))</f>
        <v/>
      </c>
      <c r="I2260" s="209" t="str">
        <f>IF(A2260="","",INDEX(Boletim!F2269:F2378,IFERROR(MATCH(Saidas!A2260,'Cadastro-Estoque'!A2268:A2377,0)," ")))</f>
        <v/>
      </c>
    </row>
    <row r="2261" spans="5:9" ht="18.75" customHeight="1" x14ac:dyDescent="0.25">
      <c r="E2261" s="2" t="str">
        <f t="shared" si="38"/>
        <v/>
      </c>
      <c r="F2261" s="2" t="str">
        <f>IF(ISBLANK(A2261),"",IF(ISERROR(VLOOKUP(A2261,'Cadastro-Estoque'!A:G,1,FALSE)),"Produto não cadastrado",VLOOKUP(A2261,'Cadastro-Estoque'!A:G,4,FALSE)))</f>
        <v/>
      </c>
      <c r="G2261" s="2" t="str">
        <f>IF(ISBLANK(A2261),"",IF(ISERROR(VLOOKUP(A2261,'Cadastro-Estoque'!A:G,1,FALSE)),"Produto não cadastrado",VLOOKUP(A2261,'Cadastro-Estoque'!A:G,2,FALSE)))</f>
        <v/>
      </c>
      <c r="H2261" s="2" t="str">
        <f>IF(ISERROR(VLOOKUP(A2261,'Cadastro-Estoque'!A:G,1,FALSE)),"",VLOOKUP(A2261,'Cadastro-Estoque'!A:G,3,FALSE))</f>
        <v/>
      </c>
      <c r="I2261" s="209" t="str">
        <f>IF(A2261="","",INDEX(Boletim!F2270:F2379,IFERROR(MATCH(Saidas!A2261,'Cadastro-Estoque'!A2269:A2378,0)," ")))</f>
        <v/>
      </c>
    </row>
    <row r="2262" spans="5:9" ht="18.75" customHeight="1" x14ac:dyDescent="0.25">
      <c r="E2262" s="2" t="str">
        <f t="shared" si="38"/>
        <v/>
      </c>
      <c r="F2262" s="2" t="str">
        <f>IF(ISBLANK(A2262),"",IF(ISERROR(VLOOKUP(A2262,'Cadastro-Estoque'!A:G,1,FALSE)),"Produto não cadastrado",VLOOKUP(A2262,'Cadastro-Estoque'!A:G,4,FALSE)))</f>
        <v/>
      </c>
      <c r="G2262" s="2" t="str">
        <f>IF(ISBLANK(A2262),"",IF(ISERROR(VLOOKUP(A2262,'Cadastro-Estoque'!A:G,1,FALSE)),"Produto não cadastrado",VLOOKUP(A2262,'Cadastro-Estoque'!A:G,2,FALSE)))</f>
        <v/>
      </c>
      <c r="H2262" s="2" t="str">
        <f>IF(ISERROR(VLOOKUP(A2262,'Cadastro-Estoque'!A:G,1,FALSE)),"",VLOOKUP(A2262,'Cadastro-Estoque'!A:G,3,FALSE))</f>
        <v/>
      </c>
      <c r="I2262" s="209" t="str">
        <f>IF(A2262="","",INDEX(Boletim!F2271:F2380,IFERROR(MATCH(Saidas!A2262,'Cadastro-Estoque'!A2270:A2379,0)," ")))</f>
        <v/>
      </c>
    </row>
    <row r="2263" spans="5:9" ht="18.75" customHeight="1" x14ac:dyDescent="0.25">
      <c r="E2263" s="2" t="str">
        <f t="shared" si="38"/>
        <v/>
      </c>
      <c r="F2263" s="2" t="str">
        <f>IF(ISBLANK(A2263),"",IF(ISERROR(VLOOKUP(A2263,'Cadastro-Estoque'!A:G,1,FALSE)),"Produto não cadastrado",VLOOKUP(A2263,'Cadastro-Estoque'!A:G,4,FALSE)))</f>
        <v/>
      </c>
      <c r="G2263" s="2" t="str">
        <f>IF(ISBLANK(A2263),"",IF(ISERROR(VLOOKUP(A2263,'Cadastro-Estoque'!A:G,1,FALSE)),"Produto não cadastrado",VLOOKUP(A2263,'Cadastro-Estoque'!A:G,2,FALSE)))</f>
        <v/>
      </c>
      <c r="H2263" s="2" t="str">
        <f>IF(ISERROR(VLOOKUP(A2263,'Cadastro-Estoque'!A:G,1,FALSE)),"",VLOOKUP(A2263,'Cadastro-Estoque'!A:G,3,FALSE))</f>
        <v/>
      </c>
      <c r="I2263" s="209" t="str">
        <f>IF(A2263="","",INDEX(Boletim!F2272:F2381,IFERROR(MATCH(Saidas!A2263,'Cadastro-Estoque'!A2271:A2380,0)," ")))</f>
        <v/>
      </c>
    </row>
    <row r="2264" spans="5:9" ht="18.75" customHeight="1" x14ac:dyDescent="0.25">
      <c r="E2264" s="2" t="str">
        <f t="shared" si="38"/>
        <v/>
      </c>
      <c r="F2264" s="2" t="str">
        <f>IF(ISBLANK(A2264),"",IF(ISERROR(VLOOKUP(A2264,'Cadastro-Estoque'!A:G,1,FALSE)),"Produto não cadastrado",VLOOKUP(A2264,'Cadastro-Estoque'!A:G,4,FALSE)))</f>
        <v/>
      </c>
      <c r="G2264" s="2" t="str">
        <f>IF(ISBLANK(A2264),"",IF(ISERROR(VLOOKUP(A2264,'Cadastro-Estoque'!A:G,1,FALSE)),"Produto não cadastrado",VLOOKUP(A2264,'Cadastro-Estoque'!A:G,2,FALSE)))</f>
        <v/>
      </c>
      <c r="H2264" s="2" t="str">
        <f>IF(ISERROR(VLOOKUP(A2264,'Cadastro-Estoque'!A:G,1,FALSE)),"",VLOOKUP(A2264,'Cadastro-Estoque'!A:G,3,FALSE))</f>
        <v/>
      </c>
      <c r="I2264" s="209" t="str">
        <f>IF(A2264="","",INDEX(Boletim!F2273:F2382,IFERROR(MATCH(Saidas!A2264,'Cadastro-Estoque'!A2272:A2381,0)," ")))</f>
        <v/>
      </c>
    </row>
    <row r="2265" spans="5:9" ht="18.75" customHeight="1" x14ac:dyDescent="0.25">
      <c r="E2265" s="2" t="str">
        <f t="shared" si="38"/>
        <v/>
      </c>
      <c r="F2265" s="2" t="str">
        <f>IF(ISBLANK(A2265),"",IF(ISERROR(VLOOKUP(A2265,'Cadastro-Estoque'!A:G,1,FALSE)),"Produto não cadastrado",VLOOKUP(A2265,'Cadastro-Estoque'!A:G,4,FALSE)))</f>
        <v/>
      </c>
      <c r="G2265" s="2" t="str">
        <f>IF(ISBLANK(A2265),"",IF(ISERROR(VLOOKUP(A2265,'Cadastro-Estoque'!A:G,1,FALSE)),"Produto não cadastrado",VLOOKUP(A2265,'Cadastro-Estoque'!A:G,2,FALSE)))</f>
        <v/>
      </c>
      <c r="H2265" s="2" t="str">
        <f>IF(ISERROR(VLOOKUP(A2265,'Cadastro-Estoque'!A:G,1,FALSE)),"",VLOOKUP(A2265,'Cadastro-Estoque'!A:G,3,FALSE))</f>
        <v/>
      </c>
      <c r="I2265" s="209" t="str">
        <f>IF(A2265="","",INDEX(Boletim!F2274:F2383,IFERROR(MATCH(Saidas!A2265,'Cadastro-Estoque'!A2273:A2382,0)," ")))</f>
        <v/>
      </c>
    </row>
    <row r="2266" spans="5:9" ht="18.75" customHeight="1" x14ac:dyDescent="0.25">
      <c r="E2266" s="2" t="str">
        <f t="shared" si="38"/>
        <v/>
      </c>
      <c r="F2266" s="2" t="str">
        <f>IF(ISBLANK(A2266),"",IF(ISERROR(VLOOKUP(A2266,'Cadastro-Estoque'!A:G,1,FALSE)),"Produto não cadastrado",VLOOKUP(A2266,'Cadastro-Estoque'!A:G,4,FALSE)))</f>
        <v/>
      </c>
      <c r="G2266" s="2" t="str">
        <f>IF(ISBLANK(A2266),"",IF(ISERROR(VLOOKUP(A2266,'Cadastro-Estoque'!A:G,1,FALSE)),"Produto não cadastrado",VLOOKUP(A2266,'Cadastro-Estoque'!A:G,2,FALSE)))</f>
        <v/>
      </c>
      <c r="H2266" s="2" t="str">
        <f>IF(ISERROR(VLOOKUP(A2266,'Cadastro-Estoque'!A:G,1,FALSE)),"",VLOOKUP(A2266,'Cadastro-Estoque'!A:G,3,FALSE))</f>
        <v/>
      </c>
      <c r="I2266" s="209" t="str">
        <f>IF(A2266="","",INDEX(Boletim!F2275:F2384,IFERROR(MATCH(Saidas!A2266,'Cadastro-Estoque'!A2274:A2383,0)," ")))</f>
        <v/>
      </c>
    </row>
    <row r="2267" spans="5:9" ht="18.75" customHeight="1" x14ac:dyDescent="0.25">
      <c r="E2267" s="2" t="str">
        <f t="shared" si="38"/>
        <v/>
      </c>
      <c r="F2267" s="2" t="str">
        <f>IF(ISBLANK(A2267),"",IF(ISERROR(VLOOKUP(A2267,'Cadastro-Estoque'!A:G,1,FALSE)),"Produto não cadastrado",VLOOKUP(A2267,'Cadastro-Estoque'!A:G,4,FALSE)))</f>
        <v/>
      </c>
      <c r="G2267" s="2" t="str">
        <f>IF(ISBLANK(A2267),"",IF(ISERROR(VLOOKUP(A2267,'Cadastro-Estoque'!A:G,1,FALSE)),"Produto não cadastrado",VLOOKUP(A2267,'Cadastro-Estoque'!A:G,2,FALSE)))</f>
        <v/>
      </c>
      <c r="H2267" s="2" t="str">
        <f>IF(ISERROR(VLOOKUP(A2267,'Cadastro-Estoque'!A:G,1,FALSE)),"",VLOOKUP(A2267,'Cadastro-Estoque'!A:G,3,FALSE))</f>
        <v/>
      </c>
      <c r="I2267" s="209" t="str">
        <f>IF(A2267="","",INDEX(Boletim!F2276:F2385,IFERROR(MATCH(Saidas!A2267,'Cadastro-Estoque'!A2275:A2384,0)," ")))</f>
        <v/>
      </c>
    </row>
    <row r="2268" spans="5:9" ht="18.75" customHeight="1" x14ac:dyDescent="0.25">
      <c r="E2268" s="2" t="str">
        <f t="shared" si="38"/>
        <v/>
      </c>
      <c r="F2268" s="2" t="str">
        <f>IF(ISBLANK(A2268),"",IF(ISERROR(VLOOKUP(A2268,'Cadastro-Estoque'!A:G,1,FALSE)),"Produto não cadastrado",VLOOKUP(A2268,'Cadastro-Estoque'!A:G,4,FALSE)))</f>
        <v/>
      </c>
      <c r="G2268" s="2" t="str">
        <f>IF(ISBLANK(A2268),"",IF(ISERROR(VLOOKUP(A2268,'Cadastro-Estoque'!A:G,1,FALSE)),"Produto não cadastrado",VLOOKUP(A2268,'Cadastro-Estoque'!A:G,2,FALSE)))</f>
        <v/>
      </c>
      <c r="H2268" s="2" t="str">
        <f>IF(ISERROR(VLOOKUP(A2268,'Cadastro-Estoque'!A:G,1,FALSE)),"",VLOOKUP(A2268,'Cadastro-Estoque'!A:G,3,FALSE))</f>
        <v/>
      </c>
      <c r="I2268" s="209" t="str">
        <f>IF(A2268="","",INDEX(Boletim!F2277:F2386,IFERROR(MATCH(Saidas!A2268,'Cadastro-Estoque'!A2276:A2385,0)," ")))</f>
        <v/>
      </c>
    </row>
    <row r="2269" spans="5:9" ht="18.75" customHeight="1" x14ac:dyDescent="0.25">
      <c r="E2269" s="2" t="str">
        <f t="shared" si="38"/>
        <v/>
      </c>
      <c r="F2269" s="2" t="str">
        <f>IF(ISBLANK(A2269),"",IF(ISERROR(VLOOKUP(A2269,'Cadastro-Estoque'!A:G,1,FALSE)),"Produto não cadastrado",VLOOKUP(A2269,'Cadastro-Estoque'!A:G,4,FALSE)))</f>
        <v/>
      </c>
      <c r="G2269" s="2" t="str">
        <f>IF(ISBLANK(A2269),"",IF(ISERROR(VLOOKUP(A2269,'Cadastro-Estoque'!A:G,1,FALSE)),"Produto não cadastrado",VLOOKUP(A2269,'Cadastro-Estoque'!A:G,2,FALSE)))</f>
        <v/>
      </c>
      <c r="H2269" s="2" t="str">
        <f>IF(ISERROR(VLOOKUP(A2269,'Cadastro-Estoque'!A:G,1,FALSE)),"",VLOOKUP(A2269,'Cadastro-Estoque'!A:G,3,FALSE))</f>
        <v/>
      </c>
      <c r="I2269" s="209" t="str">
        <f>IF(A2269="","",INDEX(Boletim!F2278:F2387,IFERROR(MATCH(Saidas!A2269,'Cadastro-Estoque'!A2277:A2386,0)," ")))</f>
        <v/>
      </c>
    </row>
    <row r="2270" spans="5:9" ht="18.75" customHeight="1" x14ac:dyDescent="0.25">
      <c r="E2270" s="2" t="str">
        <f t="shared" si="38"/>
        <v/>
      </c>
      <c r="F2270" s="2" t="str">
        <f>IF(ISBLANK(A2270),"",IF(ISERROR(VLOOKUP(A2270,'Cadastro-Estoque'!A:G,1,FALSE)),"Produto não cadastrado",VLOOKUP(A2270,'Cadastro-Estoque'!A:G,4,FALSE)))</f>
        <v/>
      </c>
      <c r="G2270" s="2" t="str">
        <f>IF(ISBLANK(A2270),"",IF(ISERROR(VLOOKUP(A2270,'Cadastro-Estoque'!A:G,1,FALSE)),"Produto não cadastrado",VLOOKUP(A2270,'Cadastro-Estoque'!A:G,2,FALSE)))</f>
        <v/>
      </c>
      <c r="H2270" s="2" t="str">
        <f>IF(ISERROR(VLOOKUP(A2270,'Cadastro-Estoque'!A:G,1,FALSE)),"",VLOOKUP(A2270,'Cadastro-Estoque'!A:G,3,FALSE))</f>
        <v/>
      </c>
      <c r="I2270" s="209" t="str">
        <f>IF(A2270="","",INDEX(Boletim!F2279:F2388,IFERROR(MATCH(Saidas!A2270,'Cadastro-Estoque'!A2278:A2387,0)," ")))</f>
        <v/>
      </c>
    </row>
    <row r="2271" spans="5:9" ht="18.75" customHeight="1" x14ac:dyDescent="0.25">
      <c r="E2271" s="2" t="str">
        <f t="shared" si="38"/>
        <v/>
      </c>
      <c r="F2271" s="2" t="str">
        <f>IF(ISBLANK(A2271),"",IF(ISERROR(VLOOKUP(A2271,'Cadastro-Estoque'!A:G,1,FALSE)),"Produto não cadastrado",VLOOKUP(A2271,'Cadastro-Estoque'!A:G,4,FALSE)))</f>
        <v/>
      </c>
      <c r="G2271" s="2" t="str">
        <f>IF(ISBLANK(A2271),"",IF(ISERROR(VLOOKUP(A2271,'Cadastro-Estoque'!A:G,1,FALSE)),"Produto não cadastrado",VLOOKUP(A2271,'Cadastro-Estoque'!A:G,2,FALSE)))</f>
        <v/>
      </c>
      <c r="H2271" s="2" t="str">
        <f>IF(ISERROR(VLOOKUP(A2271,'Cadastro-Estoque'!A:G,1,FALSE)),"",VLOOKUP(A2271,'Cadastro-Estoque'!A:G,3,FALSE))</f>
        <v/>
      </c>
      <c r="I2271" s="209" t="str">
        <f>IF(A2271="","",INDEX(Boletim!F2280:F2389,IFERROR(MATCH(Saidas!A2271,'Cadastro-Estoque'!A2279:A2388,0)," ")))</f>
        <v/>
      </c>
    </row>
    <row r="2272" spans="5:9" ht="18.75" customHeight="1" x14ac:dyDescent="0.25">
      <c r="E2272" s="2" t="str">
        <f t="shared" si="38"/>
        <v/>
      </c>
      <c r="F2272" s="2" t="str">
        <f>IF(ISBLANK(A2272),"",IF(ISERROR(VLOOKUP(A2272,'Cadastro-Estoque'!A:G,1,FALSE)),"Produto não cadastrado",VLOOKUP(A2272,'Cadastro-Estoque'!A:G,4,FALSE)))</f>
        <v/>
      </c>
      <c r="G2272" s="2" t="str">
        <f>IF(ISBLANK(A2272),"",IF(ISERROR(VLOOKUP(A2272,'Cadastro-Estoque'!A:G,1,FALSE)),"Produto não cadastrado",VLOOKUP(A2272,'Cadastro-Estoque'!A:G,2,FALSE)))</f>
        <v/>
      </c>
      <c r="H2272" s="2" t="str">
        <f>IF(ISERROR(VLOOKUP(A2272,'Cadastro-Estoque'!A:G,1,FALSE)),"",VLOOKUP(A2272,'Cadastro-Estoque'!A:G,3,FALSE))</f>
        <v/>
      </c>
      <c r="I2272" s="209" t="str">
        <f>IF(A2272="","",INDEX(Boletim!F2281:F2390,IFERROR(MATCH(Saidas!A2272,'Cadastro-Estoque'!A2280:A2389,0)," ")))</f>
        <v/>
      </c>
    </row>
    <row r="2273" spans="5:9" ht="18.75" customHeight="1" x14ac:dyDescent="0.25">
      <c r="E2273" s="2" t="str">
        <f t="shared" si="38"/>
        <v/>
      </c>
      <c r="F2273" s="2" t="str">
        <f>IF(ISBLANK(A2273),"",IF(ISERROR(VLOOKUP(A2273,'Cadastro-Estoque'!A:G,1,FALSE)),"Produto não cadastrado",VLOOKUP(A2273,'Cadastro-Estoque'!A:G,4,FALSE)))</f>
        <v/>
      </c>
      <c r="G2273" s="2" t="str">
        <f>IF(ISBLANK(A2273),"",IF(ISERROR(VLOOKUP(A2273,'Cadastro-Estoque'!A:G,1,FALSE)),"Produto não cadastrado",VLOOKUP(A2273,'Cadastro-Estoque'!A:G,2,FALSE)))</f>
        <v/>
      </c>
      <c r="H2273" s="2" t="str">
        <f>IF(ISERROR(VLOOKUP(A2273,'Cadastro-Estoque'!A:G,1,FALSE)),"",VLOOKUP(A2273,'Cadastro-Estoque'!A:G,3,FALSE))</f>
        <v/>
      </c>
      <c r="I2273" s="209" t="str">
        <f>IF(A2273="","",INDEX(Boletim!F2282:F2391,IFERROR(MATCH(Saidas!A2273,'Cadastro-Estoque'!A2281:A2390,0)," ")))</f>
        <v/>
      </c>
    </row>
    <row r="2274" spans="5:9" ht="18.75" customHeight="1" x14ac:dyDescent="0.25">
      <c r="E2274" s="2" t="str">
        <f t="shared" si="38"/>
        <v/>
      </c>
      <c r="F2274" s="2" t="str">
        <f>IF(ISBLANK(A2274),"",IF(ISERROR(VLOOKUP(A2274,'Cadastro-Estoque'!A:G,1,FALSE)),"Produto não cadastrado",VLOOKUP(A2274,'Cadastro-Estoque'!A:G,4,FALSE)))</f>
        <v/>
      </c>
      <c r="G2274" s="2" t="str">
        <f>IF(ISBLANK(A2274),"",IF(ISERROR(VLOOKUP(A2274,'Cadastro-Estoque'!A:G,1,FALSE)),"Produto não cadastrado",VLOOKUP(A2274,'Cadastro-Estoque'!A:G,2,FALSE)))</f>
        <v/>
      </c>
      <c r="H2274" s="2" t="str">
        <f>IF(ISERROR(VLOOKUP(A2274,'Cadastro-Estoque'!A:G,1,FALSE)),"",VLOOKUP(A2274,'Cadastro-Estoque'!A:G,3,FALSE))</f>
        <v/>
      </c>
      <c r="I2274" s="209" t="str">
        <f>IF(A2274="","",INDEX(Boletim!F2283:F2392,IFERROR(MATCH(Saidas!A2274,'Cadastro-Estoque'!A2282:A2391,0)," ")))</f>
        <v/>
      </c>
    </row>
    <row r="2275" spans="5:9" ht="18.75" customHeight="1" x14ac:dyDescent="0.25">
      <c r="E2275" s="2" t="str">
        <f t="shared" si="38"/>
        <v/>
      </c>
      <c r="F2275" s="2" t="str">
        <f>IF(ISBLANK(A2275),"",IF(ISERROR(VLOOKUP(A2275,'Cadastro-Estoque'!A:G,1,FALSE)),"Produto não cadastrado",VLOOKUP(A2275,'Cadastro-Estoque'!A:G,4,FALSE)))</f>
        <v/>
      </c>
      <c r="G2275" s="2" t="str">
        <f>IF(ISBLANK(A2275),"",IF(ISERROR(VLOOKUP(A2275,'Cadastro-Estoque'!A:G,1,FALSE)),"Produto não cadastrado",VLOOKUP(A2275,'Cadastro-Estoque'!A:G,2,FALSE)))</f>
        <v/>
      </c>
      <c r="H2275" s="2" t="str">
        <f>IF(ISERROR(VLOOKUP(A2275,'Cadastro-Estoque'!A:G,1,FALSE)),"",VLOOKUP(A2275,'Cadastro-Estoque'!A:G,3,FALSE))</f>
        <v/>
      </c>
      <c r="I2275" s="209" t="str">
        <f>IF(A2275="","",INDEX(Boletim!F2284:F2393,IFERROR(MATCH(Saidas!A2275,'Cadastro-Estoque'!A2283:A2392,0)," ")))</f>
        <v/>
      </c>
    </row>
    <row r="2276" spans="5:9" ht="18.75" customHeight="1" x14ac:dyDescent="0.25">
      <c r="E2276" s="2" t="str">
        <f t="shared" si="38"/>
        <v/>
      </c>
      <c r="F2276" s="2" t="str">
        <f>IF(ISBLANK(A2276),"",IF(ISERROR(VLOOKUP(A2276,'Cadastro-Estoque'!A:G,1,FALSE)),"Produto não cadastrado",VLOOKUP(A2276,'Cadastro-Estoque'!A:G,4,FALSE)))</f>
        <v/>
      </c>
      <c r="G2276" s="2" t="str">
        <f>IF(ISBLANK(A2276),"",IF(ISERROR(VLOOKUP(A2276,'Cadastro-Estoque'!A:G,1,FALSE)),"Produto não cadastrado",VLOOKUP(A2276,'Cadastro-Estoque'!A:G,2,FALSE)))</f>
        <v/>
      </c>
      <c r="H2276" s="2" t="str">
        <f>IF(ISERROR(VLOOKUP(A2276,'Cadastro-Estoque'!A:G,1,FALSE)),"",VLOOKUP(A2276,'Cadastro-Estoque'!A:G,3,FALSE))</f>
        <v/>
      </c>
      <c r="I2276" s="209" t="str">
        <f>IF(A2276="","",INDEX(Boletim!F2285:F2394,IFERROR(MATCH(Saidas!A2276,'Cadastro-Estoque'!A2284:A2393,0)," ")))</f>
        <v/>
      </c>
    </row>
    <row r="2277" spans="5:9" ht="18.75" customHeight="1" x14ac:dyDescent="0.25">
      <c r="E2277" s="2" t="str">
        <f t="shared" si="38"/>
        <v/>
      </c>
      <c r="F2277" s="2" t="str">
        <f>IF(ISBLANK(A2277),"",IF(ISERROR(VLOOKUP(A2277,'Cadastro-Estoque'!A:G,1,FALSE)),"Produto não cadastrado",VLOOKUP(A2277,'Cadastro-Estoque'!A:G,4,FALSE)))</f>
        <v/>
      </c>
      <c r="G2277" s="2" t="str">
        <f>IF(ISBLANK(A2277),"",IF(ISERROR(VLOOKUP(A2277,'Cadastro-Estoque'!A:G,1,FALSE)),"Produto não cadastrado",VLOOKUP(A2277,'Cadastro-Estoque'!A:G,2,FALSE)))</f>
        <v/>
      </c>
      <c r="H2277" s="2" t="str">
        <f>IF(ISERROR(VLOOKUP(A2277,'Cadastro-Estoque'!A:G,1,FALSE)),"",VLOOKUP(A2277,'Cadastro-Estoque'!A:G,3,FALSE))</f>
        <v/>
      </c>
      <c r="I2277" s="209" t="str">
        <f>IF(A2277="","",INDEX(Boletim!F2286:F2395,IFERROR(MATCH(Saidas!A2277,'Cadastro-Estoque'!A2285:A2394,0)," ")))</f>
        <v/>
      </c>
    </row>
    <row r="2278" spans="5:9" ht="18.75" customHeight="1" x14ac:dyDescent="0.25">
      <c r="E2278" s="2" t="str">
        <f t="shared" si="38"/>
        <v/>
      </c>
      <c r="F2278" s="2" t="str">
        <f>IF(ISBLANK(A2278),"",IF(ISERROR(VLOOKUP(A2278,'Cadastro-Estoque'!A:G,1,FALSE)),"Produto não cadastrado",VLOOKUP(A2278,'Cadastro-Estoque'!A:G,4,FALSE)))</f>
        <v/>
      </c>
      <c r="G2278" s="2" t="str">
        <f>IF(ISBLANK(A2278),"",IF(ISERROR(VLOOKUP(A2278,'Cadastro-Estoque'!A:G,1,FALSE)),"Produto não cadastrado",VLOOKUP(A2278,'Cadastro-Estoque'!A:G,2,FALSE)))</f>
        <v/>
      </c>
      <c r="H2278" s="2" t="str">
        <f>IF(ISERROR(VLOOKUP(A2278,'Cadastro-Estoque'!A:G,1,FALSE)),"",VLOOKUP(A2278,'Cadastro-Estoque'!A:G,3,FALSE))</f>
        <v/>
      </c>
      <c r="I2278" s="209" t="str">
        <f>IF(A2278="","",INDEX(Boletim!F2287:F2396,IFERROR(MATCH(Saidas!A2278,'Cadastro-Estoque'!A2286:A2395,0)," ")))</f>
        <v/>
      </c>
    </row>
    <row r="2279" spans="5:9" ht="18.75" customHeight="1" x14ac:dyDescent="0.25">
      <c r="E2279" s="2" t="str">
        <f t="shared" si="38"/>
        <v/>
      </c>
      <c r="F2279" s="2" t="str">
        <f>IF(ISBLANK(A2279),"",IF(ISERROR(VLOOKUP(A2279,'Cadastro-Estoque'!A:G,1,FALSE)),"Produto não cadastrado",VLOOKUP(A2279,'Cadastro-Estoque'!A:G,4,FALSE)))</f>
        <v/>
      </c>
      <c r="G2279" s="2" t="str">
        <f>IF(ISBLANK(A2279),"",IF(ISERROR(VLOOKUP(A2279,'Cadastro-Estoque'!A:G,1,FALSE)),"Produto não cadastrado",VLOOKUP(A2279,'Cadastro-Estoque'!A:G,2,FALSE)))</f>
        <v/>
      </c>
      <c r="H2279" s="2" t="str">
        <f>IF(ISERROR(VLOOKUP(A2279,'Cadastro-Estoque'!A:G,1,FALSE)),"",VLOOKUP(A2279,'Cadastro-Estoque'!A:G,3,FALSE))</f>
        <v/>
      </c>
      <c r="I2279" s="209" t="str">
        <f>IF(A2279="","",INDEX(Boletim!F2288:F2397,IFERROR(MATCH(Saidas!A2279,'Cadastro-Estoque'!A2287:A2396,0)," ")))</f>
        <v/>
      </c>
    </row>
    <row r="2280" spans="5:9" ht="18.75" customHeight="1" x14ac:dyDescent="0.25">
      <c r="E2280" s="2" t="str">
        <f t="shared" si="38"/>
        <v/>
      </c>
      <c r="F2280" s="2" t="str">
        <f>IF(ISBLANK(A2280),"",IF(ISERROR(VLOOKUP(A2280,'Cadastro-Estoque'!A:G,1,FALSE)),"Produto não cadastrado",VLOOKUP(A2280,'Cadastro-Estoque'!A:G,4,FALSE)))</f>
        <v/>
      </c>
      <c r="G2280" s="2" t="str">
        <f>IF(ISBLANK(A2280),"",IF(ISERROR(VLOOKUP(A2280,'Cadastro-Estoque'!A:G,1,FALSE)),"Produto não cadastrado",VLOOKUP(A2280,'Cadastro-Estoque'!A:G,2,FALSE)))</f>
        <v/>
      </c>
      <c r="H2280" s="2" t="str">
        <f>IF(ISERROR(VLOOKUP(A2280,'Cadastro-Estoque'!A:G,1,FALSE)),"",VLOOKUP(A2280,'Cadastro-Estoque'!A:G,3,FALSE))</f>
        <v/>
      </c>
      <c r="I2280" s="209" t="str">
        <f>IF(A2280="","",INDEX(Boletim!F2289:F2398,IFERROR(MATCH(Saidas!A2280,'Cadastro-Estoque'!A2288:A2397,0)," ")))</f>
        <v/>
      </c>
    </row>
    <row r="2281" spans="5:9" ht="18.75" customHeight="1" x14ac:dyDescent="0.25">
      <c r="E2281" s="2" t="str">
        <f t="shared" si="38"/>
        <v/>
      </c>
      <c r="F2281" s="2" t="str">
        <f>IF(ISBLANK(A2281),"",IF(ISERROR(VLOOKUP(A2281,'Cadastro-Estoque'!A:G,1,FALSE)),"Produto não cadastrado",VLOOKUP(A2281,'Cadastro-Estoque'!A:G,4,FALSE)))</f>
        <v/>
      </c>
      <c r="G2281" s="2" t="str">
        <f>IF(ISBLANK(A2281),"",IF(ISERROR(VLOOKUP(A2281,'Cadastro-Estoque'!A:G,1,FALSE)),"Produto não cadastrado",VLOOKUP(A2281,'Cadastro-Estoque'!A:G,2,FALSE)))</f>
        <v/>
      </c>
      <c r="H2281" s="2" t="str">
        <f>IF(ISERROR(VLOOKUP(A2281,'Cadastro-Estoque'!A:G,1,FALSE)),"",VLOOKUP(A2281,'Cadastro-Estoque'!A:G,3,FALSE))</f>
        <v/>
      </c>
      <c r="I2281" s="209" t="str">
        <f>IF(A2281="","",INDEX(Boletim!F2290:F2399,IFERROR(MATCH(Saidas!A2281,'Cadastro-Estoque'!A2289:A2398,0)," ")))</f>
        <v/>
      </c>
    </row>
    <row r="2282" spans="5:9" ht="18.75" customHeight="1" x14ac:dyDescent="0.25">
      <c r="E2282" s="2" t="str">
        <f t="shared" si="38"/>
        <v/>
      </c>
      <c r="F2282" s="2" t="str">
        <f>IF(ISBLANK(A2282),"",IF(ISERROR(VLOOKUP(A2282,'Cadastro-Estoque'!A:G,1,FALSE)),"Produto não cadastrado",VLOOKUP(A2282,'Cadastro-Estoque'!A:G,4,FALSE)))</f>
        <v/>
      </c>
      <c r="G2282" s="2" t="str">
        <f>IF(ISBLANK(A2282),"",IF(ISERROR(VLOOKUP(A2282,'Cadastro-Estoque'!A:G,1,FALSE)),"Produto não cadastrado",VLOOKUP(A2282,'Cadastro-Estoque'!A:G,2,FALSE)))</f>
        <v/>
      </c>
      <c r="H2282" s="2" t="str">
        <f>IF(ISERROR(VLOOKUP(A2282,'Cadastro-Estoque'!A:G,1,FALSE)),"",VLOOKUP(A2282,'Cadastro-Estoque'!A:G,3,FALSE))</f>
        <v/>
      </c>
      <c r="I2282" s="209" t="str">
        <f>IF(A2282="","",INDEX(Boletim!F2291:F2400,IFERROR(MATCH(Saidas!A2282,'Cadastro-Estoque'!A2290:A2399,0)," ")))</f>
        <v/>
      </c>
    </row>
    <row r="2283" spans="5:9" ht="18.75" customHeight="1" x14ac:dyDescent="0.25">
      <c r="E2283" s="2" t="str">
        <f t="shared" si="38"/>
        <v/>
      </c>
      <c r="F2283" s="2" t="str">
        <f>IF(ISBLANK(A2283),"",IF(ISERROR(VLOOKUP(A2283,'Cadastro-Estoque'!A:G,1,FALSE)),"Produto não cadastrado",VLOOKUP(A2283,'Cadastro-Estoque'!A:G,4,FALSE)))</f>
        <v/>
      </c>
      <c r="G2283" s="2" t="str">
        <f>IF(ISBLANK(A2283),"",IF(ISERROR(VLOOKUP(A2283,'Cadastro-Estoque'!A:G,1,FALSE)),"Produto não cadastrado",VLOOKUP(A2283,'Cadastro-Estoque'!A:G,2,FALSE)))</f>
        <v/>
      </c>
      <c r="H2283" s="2" t="str">
        <f>IF(ISERROR(VLOOKUP(A2283,'Cadastro-Estoque'!A:G,1,FALSE)),"",VLOOKUP(A2283,'Cadastro-Estoque'!A:G,3,FALSE))</f>
        <v/>
      </c>
      <c r="I2283" s="209" t="str">
        <f>IF(A2283="","",INDEX(Boletim!F2292:F2401,IFERROR(MATCH(Saidas!A2283,'Cadastro-Estoque'!A2291:A2400,0)," ")))</f>
        <v/>
      </c>
    </row>
    <row r="2284" spans="5:9" ht="18.75" customHeight="1" x14ac:dyDescent="0.25">
      <c r="E2284" s="2" t="str">
        <f t="shared" si="38"/>
        <v/>
      </c>
      <c r="F2284" s="2" t="str">
        <f>IF(ISBLANK(A2284),"",IF(ISERROR(VLOOKUP(A2284,'Cadastro-Estoque'!A:G,1,FALSE)),"Produto não cadastrado",VLOOKUP(A2284,'Cadastro-Estoque'!A:G,4,FALSE)))</f>
        <v/>
      </c>
      <c r="G2284" s="2" t="str">
        <f>IF(ISBLANK(A2284),"",IF(ISERROR(VLOOKUP(A2284,'Cadastro-Estoque'!A:G,1,FALSE)),"Produto não cadastrado",VLOOKUP(A2284,'Cadastro-Estoque'!A:G,2,FALSE)))</f>
        <v/>
      </c>
      <c r="H2284" s="2" t="str">
        <f>IF(ISERROR(VLOOKUP(A2284,'Cadastro-Estoque'!A:G,1,FALSE)),"",VLOOKUP(A2284,'Cadastro-Estoque'!A:G,3,FALSE))</f>
        <v/>
      </c>
      <c r="I2284" s="209" t="str">
        <f>IF(A2284="","",INDEX(Boletim!F2293:F2402,IFERROR(MATCH(Saidas!A2284,'Cadastro-Estoque'!A2292:A2401,0)," ")))</f>
        <v/>
      </c>
    </row>
    <row r="2285" spans="5:9" ht="18.75" customHeight="1" x14ac:dyDescent="0.25">
      <c r="E2285" s="2" t="str">
        <f t="shared" si="38"/>
        <v/>
      </c>
      <c r="F2285" s="2" t="str">
        <f>IF(ISBLANK(A2285),"",IF(ISERROR(VLOOKUP(A2285,'Cadastro-Estoque'!A:G,1,FALSE)),"Produto não cadastrado",VLOOKUP(A2285,'Cadastro-Estoque'!A:G,4,FALSE)))</f>
        <v/>
      </c>
      <c r="G2285" s="2" t="str">
        <f>IF(ISBLANK(A2285),"",IF(ISERROR(VLOOKUP(A2285,'Cadastro-Estoque'!A:G,1,FALSE)),"Produto não cadastrado",VLOOKUP(A2285,'Cadastro-Estoque'!A:G,2,FALSE)))</f>
        <v/>
      </c>
      <c r="H2285" s="2" t="str">
        <f>IF(ISERROR(VLOOKUP(A2285,'Cadastro-Estoque'!A:G,1,FALSE)),"",VLOOKUP(A2285,'Cadastro-Estoque'!A:G,3,FALSE))</f>
        <v/>
      </c>
      <c r="I2285" s="209" t="str">
        <f>IF(A2285="","",INDEX(Boletim!F2294:F2403,IFERROR(MATCH(Saidas!A2285,'Cadastro-Estoque'!A2293:A2402,0)," ")))</f>
        <v/>
      </c>
    </row>
    <row r="2286" spans="5:9" ht="18.75" customHeight="1" x14ac:dyDescent="0.25">
      <c r="E2286" s="2" t="str">
        <f t="shared" si="38"/>
        <v/>
      </c>
      <c r="F2286" s="2" t="str">
        <f>IF(ISBLANK(A2286),"",IF(ISERROR(VLOOKUP(A2286,'Cadastro-Estoque'!A:G,1,FALSE)),"Produto não cadastrado",VLOOKUP(A2286,'Cadastro-Estoque'!A:G,4,FALSE)))</f>
        <v/>
      </c>
      <c r="G2286" s="2" t="str">
        <f>IF(ISBLANK(A2286),"",IF(ISERROR(VLOOKUP(A2286,'Cadastro-Estoque'!A:G,1,FALSE)),"Produto não cadastrado",VLOOKUP(A2286,'Cadastro-Estoque'!A:G,2,FALSE)))</f>
        <v/>
      </c>
      <c r="H2286" s="2" t="str">
        <f>IF(ISERROR(VLOOKUP(A2286,'Cadastro-Estoque'!A:G,1,FALSE)),"",VLOOKUP(A2286,'Cadastro-Estoque'!A:G,3,FALSE))</f>
        <v/>
      </c>
      <c r="I2286" s="209" t="str">
        <f>IF(A2286="","",INDEX(Boletim!F2295:F2404,IFERROR(MATCH(Saidas!A2286,'Cadastro-Estoque'!A2294:A2403,0)," ")))</f>
        <v/>
      </c>
    </row>
    <row r="2287" spans="5:9" ht="18.75" customHeight="1" x14ac:dyDescent="0.25">
      <c r="E2287" s="2" t="str">
        <f t="shared" si="38"/>
        <v/>
      </c>
      <c r="F2287" s="2" t="str">
        <f>IF(ISBLANK(A2287),"",IF(ISERROR(VLOOKUP(A2287,'Cadastro-Estoque'!A:G,1,FALSE)),"Produto não cadastrado",VLOOKUP(A2287,'Cadastro-Estoque'!A:G,4,FALSE)))</f>
        <v/>
      </c>
      <c r="G2287" s="2" t="str">
        <f>IF(ISBLANK(A2287),"",IF(ISERROR(VLOOKUP(A2287,'Cadastro-Estoque'!A:G,1,FALSE)),"Produto não cadastrado",VLOOKUP(A2287,'Cadastro-Estoque'!A:G,2,FALSE)))</f>
        <v/>
      </c>
      <c r="H2287" s="2" t="str">
        <f>IF(ISERROR(VLOOKUP(A2287,'Cadastro-Estoque'!A:G,1,FALSE)),"",VLOOKUP(A2287,'Cadastro-Estoque'!A:G,3,FALSE))</f>
        <v/>
      </c>
      <c r="I2287" s="209" t="str">
        <f>IF(A2287="","",INDEX(Boletim!F2296:F2405,IFERROR(MATCH(Saidas!A2287,'Cadastro-Estoque'!A2295:A2404,0)," ")))</f>
        <v/>
      </c>
    </row>
    <row r="2288" spans="5:9" ht="18.75" customHeight="1" x14ac:dyDescent="0.25">
      <c r="E2288" s="2" t="str">
        <f t="shared" si="38"/>
        <v/>
      </c>
      <c r="F2288" s="2" t="str">
        <f>IF(ISBLANK(A2288),"",IF(ISERROR(VLOOKUP(A2288,'Cadastro-Estoque'!A:G,1,FALSE)),"Produto não cadastrado",VLOOKUP(A2288,'Cadastro-Estoque'!A:G,4,FALSE)))</f>
        <v/>
      </c>
      <c r="G2288" s="2" t="str">
        <f>IF(ISBLANK(A2288),"",IF(ISERROR(VLOOKUP(A2288,'Cadastro-Estoque'!A:G,1,FALSE)),"Produto não cadastrado",VLOOKUP(A2288,'Cadastro-Estoque'!A:G,2,FALSE)))</f>
        <v/>
      </c>
      <c r="H2288" s="2" t="str">
        <f>IF(ISERROR(VLOOKUP(A2288,'Cadastro-Estoque'!A:G,1,FALSE)),"",VLOOKUP(A2288,'Cadastro-Estoque'!A:G,3,FALSE))</f>
        <v/>
      </c>
      <c r="I2288" s="209" t="str">
        <f>IF(A2288="","",INDEX(Boletim!F2297:F2406,IFERROR(MATCH(Saidas!A2288,'Cadastro-Estoque'!A2296:A2405,0)," ")))</f>
        <v/>
      </c>
    </row>
    <row r="2289" spans="5:9" ht="18.75" customHeight="1" x14ac:dyDescent="0.25">
      <c r="E2289" s="2" t="str">
        <f t="shared" si="38"/>
        <v/>
      </c>
      <c r="F2289" s="2" t="str">
        <f>IF(ISBLANK(A2289),"",IF(ISERROR(VLOOKUP(A2289,'Cadastro-Estoque'!A:G,1,FALSE)),"Produto não cadastrado",VLOOKUP(A2289,'Cadastro-Estoque'!A:G,4,FALSE)))</f>
        <v/>
      </c>
      <c r="G2289" s="2" t="str">
        <f>IF(ISBLANK(A2289),"",IF(ISERROR(VLOOKUP(A2289,'Cadastro-Estoque'!A:G,1,FALSE)),"Produto não cadastrado",VLOOKUP(A2289,'Cadastro-Estoque'!A:G,2,FALSE)))</f>
        <v/>
      </c>
      <c r="H2289" s="2" t="str">
        <f>IF(ISERROR(VLOOKUP(A2289,'Cadastro-Estoque'!A:G,1,FALSE)),"",VLOOKUP(A2289,'Cadastro-Estoque'!A:G,3,FALSE))</f>
        <v/>
      </c>
      <c r="I2289" s="209" t="str">
        <f>IF(A2289="","",INDEX(Boletim!F2298:F2407,IFERROR(MATCH(Saidas!A2289,'Cadastro-Estoque'!A2297:A2406,0)," ")))</f>
        <v/>
      </c>
    </row>
    <row r="2290" spans="5:9" ht="18.75" customHeight="1" x14ac:dyDescent="0.25">
      <c r="E2290" s="2" t="str">
        <f t="shared" si="38"/>
        <v/>
      </c>
      <c r="F2290" s="2" t="str">
        <f>IF(ISBLANK(A2290),"",IF(ISERROR(VLOOKUP(A2290,'Cadastro-Estoque'!A:G,1,FALSE)),"Produto não cadastrado",VLOOKUP(A2290,'Cadastro-Estoque'!A:G,4,FALSE)))</f>
        <v/>
      </c>
      <c r="G2290" s="2" t="str">
        <f>IF(ISBLANK(A2290),"",IF(ISERROR(VLOOKUP(A2290,'Cadastro-Estoque'!A:G,1,FALSE)),"Produto não cadastrado",VLOOKUP(A2290,'Cadastro-Estoque'!A:G,2,FALSE)))</f>
        <v/>
      </c>
      <c r="H2290" s="2" t="str">
        <f>IF(ISERROR(VLOOKUP(A2290,'Cadastro-Estoque'!A:G,1,FALSE)),"",VLOOKUP(A2290,'Cadastro-Estoque'!A:G,3,FALSE))</f>
        <v/>
      </c>
      <c r="I2290" s="209" t="str">
        <f>IF(A2290="","",INDEX(Boletim!F2299:F2408,IFERROR(MATCH(Saidas!A2290,'Cadastro-Estoque'!A2298:A2407,0)," ")))</f>
        <v/>
      </c>
    </row>
    <row r="2291" spans="5:9" ht="18.75" customHeight="1" x14ac:dyDescent="0.25">
      <c r="E2291" s="2" t="str">
        <f t="shared" si="38"/>
        <v/>
      </c>
      <c r="F2291" s="2" t="str">
        <f>IF(ISBLANK(A2291),"",IF(ISERROR(VLOOKUP(A2291,'Cadastro-Estoque'!A:G,1,FALSE)),"Produto não cadastrado",VLOOKUP(A2291,'Cadastro-Estoque'!A:G,4,FALSE)))</f>
        <v/>
      </c>
      <c r="G2291" s="2" t="str">
        <f>IF(ISBLANK(A2291),"",IF(ISERROR(VLOOKUP(A2291,'Cadastro-Estoque'!A:G,1,FALSE)),"Produto não cadastrado",VLOOKUP(A2291,'Cadastro-Estoque'!A:G,2,FALSE)))</f>
        <v/>
      </c>
      <c r="H2291" s="2" t="str">
        <f>IF(ISERROR(VLOOKUP(A2291,'Cadastro-Estoque'!A:G,1,FALSE)),"",VLOOKUP(A2291,'Cadastro-Estoque'!A:G,3,FALSE))</f>
        <v/>
      </c>
      <c r="I2291" s="209" t="str">
        <f>IF(A2291="","",INDEX(Boletim!F2300:F2409,IFERROR(MATCH(Saidas!A2291,'Cadastro-Estoque'!A2299:A2408,0)," ")))</f>
        <v/>
      </c>
    </row>
    <row r="2292" spans="5:9" ht="18.75" customHeight="1" x14ac:dyDescent="0.25">
      <c r="E2292" s="2" t="str">
        <f t="shared" si="38"/>
        <v/>
      </c>
      <c r="F2292" s="2" t="str">
        <f>IF(ISBLANK(A2292),"",IF(ISERROR(VLOOKUP(A2292,'Cadastro-Estoque'!A:G,1,FALSE)),"Produto não cadastrado",VLOOKUP(A2292,'Cadastro-Estoque'!A:G,4,FALSE)))</f>
        <v/>
      </c>
      <c r="G2292" s="2" t="str">
        <f>IF(ISBLANK(A2292),"",IF(ISERROR(VLOOKUP(A2292,'Cadastro-Estoque'!A:G,1,FALSE)),"Produto não cadastrado",VLOOKUP(A2292,'Cadastro-Estoque'!A:G,2,FALSE)))</f>
        <v/>
      </c>
      <c r="H2292" s="2" t="str">
        <f>IF(ISERROR(VLOOKUP(A2292,'Cadastro-Estoque'!A:G,1,FALSE)),"",VLOOKUP(A2292,'Cadastro-Estoque'!A:G,3,FALSE))</f>
        <v/>
      </c>
      <c r="I2292" s="209" t="str">
        <f>IF(A2292="","",INDEX(Boletim!F2301:F2410,IFERROR(MATCH(Saidas!A2292,'Cadastro-Estoque'!A2300:A2409,0)," ")))</f>
        <v/>
      </c>
    </row>
    <row r="2293" spans="5:9" ht="18.75" customHeight="1" x14ac:dyDescent="0.25">
      <c r="E2293" s="2" t="str">
        <f t="shared" si="38"/>
        <v/>
      </c>
      <c r="F2293" s="2" t="str">
        <f>IF(ISBLANK(A2293),"",IF(ISERROR(VLOOKUP(A2293,'Cadastro-Estoque'!A:G,1,FALSE)),"Produto não cadastrado",VLOOKUP(A2293,'Cadastro-Estoque'!A:G,4,FALSE)))</f>
        <v/>
      </c>
      <c r="G2293" s="2" t="str">
        <f>IF(ISBLANK(A2293),"",IF(ISERROR(VLOOKUP(A2293,'Cadastro-Estoque'!A:G,1,FALSE)),"Produto não cadastrado",VLOOKUP(A2293,'Cadastro-Estoque'!A:G,2,FALSE)))</f>
        <v/>
      </c>
      <c r="H2293" s="2" t="str">
        <f>IF(ISERROR(VLOOKUP(A2293,'Cadastro-Estoque'!A:G,1,FALSE)),"",VLOOKUP(A2293,'Cadastro-Estoque'!A:G,3,FALSE))</f>
        <v/>
      </c>
      <c r="I2293" s="209" t="str">
        <f>IF(A2293="","",INDEX(Boletim!F2302:F2411,IFERROR(MATCH(Saidas!A2293,'Cadastro-Estoque'!A2301:A2410,0)," ")))</f>
        <v/>
      </c>
    </row>
    <row r="2294" spans="5:9" ht="18.75" customHeight="1" x14ac:dyDescent="0.25">
      <c r="E2294" s="2" t="str">
        <f t="shared" si="38"/>
        <v/>
      </c>
      <c r="F2294" s="2" t="str">
        <f>IF(ISBLANK(A2294),"",IF(ISERROR(VLOOKUP(A2294,'Cadastro-Estoque'!A:G,1,FALSE)),"Produto não cadastrado",VLOOKUP(A2294,'Cadastro-Estoque'!A:G,4,FALSE)))</f>
        <v/>
      </c>
      <c r="G2294" s="2" t="str">
        <f>IF(ISBLANK(A2294),"",IF(ISERROR(VLOOKUP(A2294,'Cadastro-Estoque'!A:G,1,FALSE)),"Produto não cadastrado",VLOOKUP(A2294,'Cadastro-Estoque'!A:G,2,FALSE)))</f>
        <v/>
      </c>
      <c r="H2294" s="2" t="str">
        <f>IF(ISERROR(VLOOKUP(A2294,'Cadastro-Estoque'!A:G,1,FALSE)),"",VLOOKUP(A2294,'Cadastro-Estoque'!A:G,3,FALSE))</f>
        <v/>
      </c>
      <c r="I2294" s="209" t="str">
        <f>IF(A2294="","",INDEX(Boletim!F2303:F2412,IFERROR(MATCH(Saidas!A2294,'Cadastro-Estoque'!A2302:A2411,0)," ")))</f>
        <v/>
      </c>
    </row>
    <row r="2295" spans="5:9" ht="18.75" customHeight="1" x14ac:dyDescent="0.25">
      <c r="E2295" s="2" t="str">
        <f t="shared" si="38"/>
        <v/>
      </c>
      <c r="F2295" s="2" t="str">
        <f>IF(ISBLANK(A2295),"",IF(ISERROR(VLOOKUP(A2295,'Cadastro-Estoque'!A:G,1,FALSE)),"Produto não cadastrado",VLOOKUP(A2295,'Cadastro-Estoque'!A:G,4,FALSE)))</f>
        <v/>
      </c>
      <c r="G2295" s="2" t="str">
        <f>IF(ISBLANK(A2295),"",IF(ISERROR(VLOOKUP(A2295,'Cadastro-Estoque'!A:G,1,FALSE)),"Produto não cadastrado",VLOOKUP(A2295,'Cadastro-Estoque'!A:G,2,FALSE)))</f>
        <v/>
      </c>
      <c r="H2295" s="2" t="str">
        <f>IF(ISERROR(VLOOKUP(A2295,'Cadastro-Estoque'!A:G,1,FALSE)),"",VLOOKUP(A2295,'Cadastro-Estoque'!A:G,3,FALSE))</f>
        <v/>
      </c>
      <c r="I2295" s="209" t="str">
        <f>IF(A2295="","",INDEX(Boletim!F2304:F2413,IFERROR(MATCH(Saidas!A2295,'Cadastro-Estoque'!A2303:A2412,0)," ")))</f>
        <v/>
      </c>
    </row>
    <row r="2296" spans="5:9" ht="18.75" customHeight="1" x14ac:dyDescent="0.25">
      <c r="E2296" s="2" t="str">
        <f t="shared" si="38"/>
        <v/>
      </c>
      <c r="F2296" s="2" t="str">
        <f>IF(ISBLANK(A2296),"",IF(ISERROR(VLOOKUP(A2296,'Cadastro-Estoque'!A:G,1,FALSE)),"Produto não cadastrado",VLOOKUP(A2296,'Cadastro-Estoque'!A:G,4,FALSE)))</f>
        <v/>
      </c>
      <c r="G2296" s="2" t="str">
        <f>IF(ISBLANK(A2296),"",IF(ISERROR(VLOOKUP(A2296,'Cadastro-Estoque'!A:G,1,FALSE)),"Produto não cadastrado",VLOOKUP(A2296,'Cadastro-Estoque'!A:G,2,FALSE)))</f>
        <v/>
      </c>
      <c r="H2296" s="2" t="str">
        <f>IF(ISERROR(VLOOKUP(A2296,'Cadastro-Estoque'!A:G,1,FALSE)),"",VLOOKUP(A2296,'Cadastro-Estoque'!A:G,3,FALSE))</f>
        <v/>
      </c>
      <c r="I2296" s="209" t="str">
        <f>IF(A2296="","",INDEX(Boletim!F2305:F2414,IFERROR(MATCH(Saidas!A2296,'Cadastro-Estoque'!A2304:A2413,0)," ")))</f>
        <v/>
      </c>
    </row>
    <row r="2297" spans="5:9" ht="18.75" customHeight="1" x14ac:dyDescent="0.25">
      <c r="E2297" s="2" t="str">
        <f t="shared" si="38"/>
        <v/>
      </c>
      <c r="F2297" s="2" t="str">
        <f>IF(ISBLANK(A2297),"",IF(ISERROR(VLOOKUP(A2297,'Cadastro-Estoque'!A:G,1,FALSE)),"Produto não cadastrado",VLOOKUP(A2297,'Cadastro-Estoque'!A:G,4,FALSE)))</f>
        <v/>
      </c>
      <c r="G2297" s="2" t="str">
        <f>IF(ISBLANK(A2297),"",IF(ISERROR(VLOOKUP(A2297,'Cadastro-Estoque'!A:G,1,FALSE)),"Produto não cadastrado",VLOOKUP(A2297,'Cadastro-Estoque'!A:G,2,FALSE)))</f>
        <v/>
      </c>
      <c r="H2297" s="2" t="str">
        <f>IF(ISERROR(VLOOKUP(A2297,'Cadastro-Estoque'!A:G,1,FALSE)),"",VLOOKUP(A2297,'Cadastro-Estoque'!A:G,3,FALSE))</f>
        <v/>
      </c>
      <c r="I2297" s="209" t="str">
        <f>IF(A2297="","",INDEX(Boletim!F2306:F2415,IFERROR(MATCH(Saidas!A2297,'Cadastro-Estoque'!A2305:A2414,0)," ")))</f>
        <v/>
      </c>
    </row>
    <row r="2298" spans="5:9" ht="18.75" customHeight="1" x14ac:dyDescent="0.25">
      <c r="E2298" s="2" t="str">
        <f t="shared" si="38"/>
        <v/>
      </c>
      <c r="F2298" s="2" t="str">
        <f>IF(ISBLANK(A2298),"",IF(ISERROR(VLOOKUP(A2298,'Cadastro-Estoque'!A:G,1,FALSE)),"Produto não cadastrado",VLOOKUP(A2298,'Cadastro-Estoque'!A:G,4,FALSE)))</f>
        <v/>
      </c>
      <c r="G2298" s="2" t="str">
        <f>IF(ISBLANK(A2298),"",IF(ISERROR(VLOOKUP(A2298,'Cadastro-Estoque'!A:G,1,FALSE)),"Produto não cadastrado",VLOOKUP(A2298,'Cadastro-Estoque'!A:G,2,FALSE)))</f>
        <v/>
      </c>
      <c r="H2298" s="2" t="str">
        <f>IF(ISERROR(VLOOKUP(A2298,'Cadastro-Estoque'!A:G,1,FALSE)),"",VLOOKUP(A2298,'Cadastro-Estoque'!A:G,3,FALSE))</f>
        <v/>
      </c>
      <c r="I2298" s="209" t="str">
        <f>IF(A2298="","",INDEX(Boletim!F2307:F2416,IFERROR(MATCH(Saidas!A2298,'Cadastro-Estoque'!A2306:A2415,0)," ")))</f>
        <v/>
      </c>
    </row>
    <row r="2299" spans="5:9" ht="18.75" customHeight="1" x14ac:dyDescent="0.25">
      <c r="E2299" s="2" t="str">
        <f t="shared" si="38"/>
        <v/>
      </c>
      <c r="F2299" s="2" t="str">
        <f>IF(ISBLANK(A2299),"",IF(ISERROR(VLOOKUP(A2299,'Cadastro-Estoque'!A:G,1,FALSE)),"Produto não cadastrado",VLOOKUP(A2299,'Cadastro-Estoque'!A:G,4,FALSE)))</f>
        <v/>
      </c>
      <c r="G2299" s="2" t="str">
        <f>IF(ISBLANK(A2299),"",IF(ISERROR(VLOOKUP(A2299,'Cadastro-Estoque'!A:G,1,FALSE)),"Produto não cadastrado",VLOOKUP(A2299,'Cadastro-Estoque'!A:G,2,FALSE)))</f>
        <v/>
      </c>
      <c r="H2299" s="2" t="str">
        <f>IF(ISERROR(VLOOKUP(A2299,'Cadastro-Estoque'!A:G,1,FALSE)),"",VLOOKUP(A2299,'Cadastro-Estoque'!A:G,3,FALSE))</f>
        <v/>
      </c>
      <c r="I2299" s="209" t="str">
        <f>IF(A2299="","",INDEX(Boletim!F2308:F2417,IFERROR(MATCH(Saidas!A2299,'Cadastro-Estoque'!A2307:A2416,0)," ")))</f>
        <v/>
      </c>
    </row>
    <row r="2300" spans="5:9" ht="18.75" customHeight="1" x14ac:dyDescent="0.25">
      <c r="E2300" s="2" t="str">
        <f t="shared" si="38"/>
        <v/>
      </c>
      <c r="F2300" s="2" t="str">
        <f>IF(ISBLANK(A2300),"",IF(ISERROR(VLOOKUP(A2300,'Cadastro-Estoque'!A:G,1,FALSE)),"Produto não cadastrado",VLOOKUP(A2300,'Cadastro-Estoque'!A:G,4,FALSE)))</f>
        <v/>
      </c>
      <c r="G2300" s="2" t="str">
        <f>IF(ISBLANK(A2300),"",IF(ISERROR(VLOOKUP(A2300,'Cadastro-Estoque'!A:G,1,FALSE)),"Produto não cadastrado",VLOOKUP(A2300,'Cadastro-Estoque'!A:G,2,FALSE)))</f>
        <v/>
      </c>
      <c r="H2300" s="2" t="str">
        <f>IF(ISERROR(VLOOKUP(A2300,'Cadastro-Estoque'!A:G,1,FALSE)),"",VLOOKUP(A2300,'Cadastro-Estoque'!A:G,3,FALSE))</f>
        <v/>
      </c>
      <c r="I2300" s="209" t="str">
        <f>IF(A2300="","",INDEX(Boletim!F2309:F2418,IFERROR(MATCH(Saidas!A2300,'Cadastro-Estoque'!A2308:A2417,0)," ")))</f>
        <v/>
      </c>
    </row>
    <row r="2301" spans="5:9" ht="18.75" customHeight="1" x14ac:dyDescent="0.25">
      <c r="E2301" s="2" t="str">
        <f t="shared" si="38"/>
        <v/>
      </c>
      <c r="F2301" s="2" t="str">
        <f>IF(ISBLANK(A2301),"",IF(ISERROR(VLOOKUP(A2301,'Cadastro-Estoque'!A:G,1,FALSE)),"Produto não cadastrado",VLOOKUP(A2301,'Cadastro-Estoque'!A:G,4,FALSE)))</f>
        <v/>
      </c>
      <c r="G2301" s="2" t="str">
        <f>IF(ISBLANK(A2301),"",IF(ISERROR(VLOOKUP(A2301,'Cadastro-Estoque'!A:G,1,FALSE)),"Produto não cadastrado",VLOOKUP(A2301,'Cadastro-Estoque'!A:G,2,FALSE)))</f>
        <v/>
      </c>
      <c r="H2301" s="2" t="str">
        <f>IF(ISERROR(VLOOKUP(A2301,'Cadastro-Estoque'!A:G,1,FALSE)),"",VLOOKUP(A2301,'Cadastro-Estoque'!A:G,3,FALSE))</f>
        <v/>
      </c>
      <c r="I2301" s="209" t="str">
        <f>IF(A2301="","",INDEX(Boletim!F2310:F2419,IFERROR(MATCH(Saidas!A2301,'Cadastro-Estoque'!A2309:A2418,0)," ")))</f>
        <v/>
      </c>
    </row>
    <row r="2302" spans="5:9" ht="18.75" customHeight="1" x14ac:dyDescent="0.25">
      <c r="E2302" s="2" t="str">
        <f t="shared" si="38"/>
        <v/>
      </c>
      <c r="F2302" s="2" t="str">
        <f>IF(ISBLANK(A2302),"",IF(ISERROR(VLOOKUP(A2302,'Cadastro-Estoque'!A:G,1,FALSE)),"Produto não cadastrado",VLOOKUP(A2302,'Cadastro-Estoque'!A:G,4,FALSE)))</f>
        <v/>
      </c>
      <c r="G2302" s="2" t="str">
        <f>IF(ISBLANK(A2302),"",IF(ISERROR(VLOOKUP(A2302,'Cadastro-Estoque'!A:G,1,FALSE)),"Produto não cadastrado",VLOOKUP(A2302,'Cadastro-Estoque'!A:G,2,FALSE)))</f>
        <v/>
      </c>
      <c r="H2302" s="2" t="str">
        <f>IF(ISERROR(VLOOKUP(A2302,'Cadastro-Estoque'!A:G,1,FALSE)),"",VLOOKUP(A2302,'Cadastro-Estoque'!A:G,3,FALSE))</f>
        <v/>
      </c>
      <c r="I2302" s="209" t="str">
        <f>IF(A2302="","",INDEX(Boletim!F2311:F2420,IFERROR(MATCH(Saidas!A2302,'Cadastro-Estoque'!A2310:A2419,0)," ")))</f>
        <v/>
      </c>
    </row>
    <row r="2303" spans="5:9" ht="18.75" customHeight="1" x14ac:dyDescent="0.25">
      <c r="E2303" s="2" t="str">
        <f t="shared" si="38"/>
        <v/>
      </c>
      <c r="F2303" s="2" t="str">
        <f>IF(ISBLANK(A2303),"",IF(ISERROR(VLOOKUP(A2303,'Cadastro-Estoque'!A:G,1,FALSE)),"Produto não cadastrado",VLOOKUP(A2303,'Cadastro-Estoque'!A:G,4,FALSE)))</f>
        <v/>
      </c>
      <c r="G2303" s="2" t="str">
        <f>IF(ISBLANK(A2303),"",IF(ISERROR(VLOOKUP(A2303,'Cadastro-Estoque'!A:G,1,FALSE)),"Produto não cadastrado",VLOOKUP(A2303,'Cadastro-Estoque'!A:G,2,FALSE)))</f>
        <v/>
      </c>
      <c r="H2303" s="2" t="str">
        <f>IF(ISERROR(VLOOKUP(A2303,'Cadastro-Estoque'!A:G,1,FALSE)),"",VLOOKUP(A2303,'Cadastro-Estoque'!A:G,3,FALSE))</f>
        <v/>
      </c>
      <c r="I2303" s="209" t="str">
        <f>IF(A2303="","",INDEX(Boletim!F2312:F2421,IFERROR(MATCH(Saidas!A2303,'Cadastro-Estoque'!A2311:A2420,0)," ")))</f>
        <v/>
      </c>
    </row>
    <row r="2304" spans="5:9" ht="18.75" customHeight="1" x14ac:dyDescent="0.25">
      <c r="E2304" s="2" t="str">
        <f t="shared" si="38"/>
        <v/>
      </c>
      <c r="F2304" s="2" t="str">
        <f>IF(ISBLANK(A2304),"",IF(ISERROR(VLOOKUP(A2304,'Cadastro-Estoque'!A:G,1,FALSE)),"Produto não cadastrado",VLOOKUP(A2304,'Cadastro-Estoque'!A:G,4,FALSE)))</f>
        <v/>
      </c>
      <c r="G2304" s="2" t="str">
        <f>IF(ISBLANK(A2304),"",IF(ISERROR(VLOOKUP(A2304,'Cadastro-Estoque'!A:G,1,FALSE)),"Produto não cadastrado",VLOOKUP(A2304,'Cadastro-Estoque'!A:G,2,FALSE)))</f>
        <v/>
      </c>
      <c r="H2304" s="2" t="str">
        <f>IF(ISERROR(VLOOKUP(A2304,'Cadastro-Estoque'!A:G,1,FALSE)),"",VLOOKUP(A2304,'Cadastro-Estoque'!A:G,3,FALSE))</f>
        <v/>
      </c>
      <c r="I2304" s="209" t="str">
        <f>IF(A2304="","",INDEX(Boletim!F2313:F2422,IFERROR(MATCH(Saidas!A2304,'Cadastro-Estoque'!A2312:A2421,0)," ")))</f>
        <v/>
      </c>
    </row>
    <row r="2305" spans="5:9" ht="18.75" customHeight="1" x14ac:dyDescent="0.25">
      <c r="E2305" s="2" t="str">
        <f t="shared" si="38"/>
        <v/>
      </c>
      <c r="F2305" s="2" t="str">
        <f>IF(ISBLANK(A2305),"",IF(ISERROR(VLOOKUP(A2305,'Cadastro-Estoque'!A:G,1,FALSE)),"Produto não cadastrado",VLOOKUP(A2305,'Cadastro-Estoque'!A:G,4,FALSE)))</f>
        <v/>
      </c>
      <c r="G2305" s="2" t="str">
        <f>IF(ISBLANK(A2305),"",IF(ISERROR(VLOOKUP(A2305,'Cadastro-Estoque'!A:G,1,FALSE)),"Produto não cadastrado",VLOOKUP(A2305,'Cadastro-Estoque'!A:G,2,FALSE)))</f>
        <v/>
      </c>
      <c r="H2305" s="2" t="str">
        <f>IF(ISERROR(VLOOKUP(A2305,'Cadastro-Estoque'!A:G,1,FALSE)),"",VLOOKUP(A2305,'Cadastro-Estoque'!A:G,3,FALSE))</f>
        <v/>
      </c>
      <c r="I2305" s="209" t="str">
        <f>IF(A2305="","",INDEX(Boletim!F2314:F2423,IFERROR(MATCH(Saidas!A2305,'Cadastro-Estoque'!A2313:A2422,0)," ")))</f>
        <v/>
      </c>
    </row>
    <row r="2306" spans="5:9" ht="18.75" customHeight="1" x14ac:dyDescent="0.25">
      <c r="E2306" s="2" t="str">
        <f t="shared" si="38"/>
        <v/>
      </c>
      <c r="F2306" s="2" t="str">
        <f>IF(ISBLANK(A2306),"",IF(ISERROR(VLOOKUP(A2306,'Cadastro-Estoque'!A:G,1,FALSE)),"Produto não cadastrado",VLOOKUP(A2306,'Cadastro-Estoque'!A:G,4,FALSE)))</f>
        <v/>
      </c>
      <c r="G2306" s="2" t="str">
        <f>IF(ISBLANK(A2306),"",IF(ISERROR(VLOOKUP(A2306,'Cadastro-Estoque'!A:G,1,FALSE)),"Produto não cadastrado",VLOOKUP(A2306,'Cadastro-Estoque'!A:G,2,FALSE)))</f>
        <v/>
      </c>
      <c r="H2306" s="2" t="str">
        <f>IF(ISERROR(VLOOKUP(A2306,'Cadastro-Estoque'!A:G,1,FALSE)),"",VLOOKUP(A2306,'Cadastro-Estoque'!A:G,3,FALSE))</f>
        <v/>
      </c>
      <c r="I2306" s="209" t="str">
        <f>IF(A2306="","",INDEX(Boletim!F2315:F2424,IFERROR(MATCH(Saidas!A2306,'Cadastro-Estoque'!A2314:A2423,0)," ")))</f>
        <v/>
      </c>
    </row>
    <row r="2307" spans="5:9" ht="18.75" customHeight="1" x14ac:dyDescent="0.25">
      <c r="E2307" s="2" t="str">
        <f t="shared" si="38"/>
        <v/>
      </c>
      <c r="F2307" s="2" t="str">
        <f>IF(ISBLANK(A2307),"",IF(ISERROR(VLOOKUP(A2307,'Cadastro-Estoque'!A:G,1,FALSE)),"Produto não cadastrado",VLOOKUP(A2307,'Cadastro-Estoque'!A:G,4,FALSE)))</f>
        <v/>
      </c>
      <c r="G2307" s="2" t="str">
        <f>IF(ISBLANK(A2307),"",IF(ISERROR(VLOOKUP(A2307,'Cadastro-Estoque'!A:G,1,FALSE)),"Produto não cadastrado",VLOOKUP(A2307,'Cadastro-Estoque'!A:G,2,FALSE)))</f>
        <v/>
      </c>
      <c r="H2307" s="2" t="str">
        <f>IF(ISERROR(VLOOKUP(A2307,'Cadastro-Estoque'!A:G,1,FALSE)),"",VLOOKUP(A2307,'Cadastro-Estoque'!A:G,3,FALSE))</f>
        <v/>
      </c>
      <c r="I2307" s="209" t="str">
        <f>IF(A2307="","",INDEX(Boletim!F2316:F2425,IFERROR(MATCH(Saidas!A2307,'Cadastro-Estoque'!A2315:A2424,0)," ")))</f>
        <v/>
      </c>
    </row>
    <row r="2308" spans="5:9" ht="18.75" customHeight="1" x14ac:dyDescent="0.25">
      <c r="E2308" s="2" t="str">
        <f t="shared" ref="E2308:E2371" si="39">IF(ISBLANK(A2308),"",C2308*D2308)</f>
        <v/>
      </c>
      <c r="F2308" s="2" t="str">
        <f>IF(ISBLANK(A2308),"",IF(ISERROR(VLOOKUP(A2308,'Cadastro-Estoque'!A:G,1,FALSE)),"Produto não cadastrado",VLOOKUP(A2308,'Cadastro-Estoque'!A:G,4,FALSE)))</f>
        <v/>
      </c>
      <c r="G2308" s="2" t="str">
        <f>IF(ISBLANK(A2308),"",IF(ISERROR(VLOOKUP(A2308,'Cadastro-Estoque'!A:G,1,FALSE)),"Produto não cadastrado",VLOOKUP(A2308,'Cadastro-Estoque'!A:G,2,FALSE)))</f>
        <v/>
      </c>
      <c r="H2308" s="2" t="str">
        <f>IF(ISERROR(VLOOKUP(A2308,'Cadastro-Estoque'!A:G,1,FALSE)),"",VLOOKUP(A2308,'Cadastro-Estoque'!A:G,3,FALSE))</f>
        <v/>
      </c>
      <c r="I2308" s="209" t="str">
        <f>IF(A2308="","",INDEX(Boletim!F2317:F2426,IFERROR(MATCH(Saidas!A2308,'Cadastro-Estoque'!A2316:A2425,0)," ")))</f>
        <v/>
      </c>
    </row>
    <row r="2309" spans="5:9" ht="18.75" customHeight="1" x14ac:dyDescent="0.25">
      <c r="E2309" s="2" t="str">
        <f t="shared" si="39"/>
        <v/>
      </c>
      <c r="F2309" s="2" t="str">
        <f>IF(ISBLANK(A2309),"",IF(ISERROR(VLOOKUP(A2309,'Cadastro-Estoque'!A:G,1,FALSE)),"Produto não cadastrado",VLOOKUP(A2309,'Cadastro-Estoque'!A:G,4,FALSE)))</f>
        <v/>
      </c>
      <c r="G2309" s="2" t="str">
        <f>IF(ISBLANK(A2309),"",IF(ISERROR(VLOOKUP(A2309,'Cadastro-Estoque'!A:G,1,FALSE)),"Produto não cadastrado",VLOOKUP(A2309,'Cadastro-Estoque'!A:G,2,FALSE)))</f>
        <v/>
      </c>
      <c r="H2309" s="2" t="str">
        <f>IF(ISERROR(VLOOKUP(A2309,'Cadastro-Estoque'!A:G,1,FALSE)),"",VLOOKUP(A2309,'Cadastro-Estoque'!A:G,3,FALSE))</f>
        <v/>
      </c>
      <c r="I2309" s="209" t="str">
        <f>IF(A2309="","",INDEX(Boletim!F2318:F2427,IFERROR(MATCH(Saidas!A2309,'Cadastro-Estoque'!A2317:A2426,0)," ")))</f>
        <v/>
      </c>
    </row>
    <row r="2310" spans="5:9" ht="18.75" customHeight="1" x14ac:dyDescent="0.25">
      <c r="E2310" s="2" t="str">
        <f t="shared" si="39"/>
        <v/>
      </c>
      <c r="F2310" s="2" t="str">
        <f>IF(ISBLANK(A2310),"",IF(ISERROR(VLOOKUP(A2310,'Cadastro-Estoque'!A:G,1,FALSE)),"Produto não cadastrado",VLOOKUP(A2310,'Cadastro-Estoque'!A:G,4,FALSE)))</f>
        <v/>
      </c>
      <c r="G2310" s="2" t="str">
        <f>IF(ISBLANK(A2310),"",IF(ISERROR(VLOOKUP(A2310,'Cadastro-Estoque'!A:G,1,FALSE)),"Produto não cadastrado",VLOOKUP(A2310,'Cadastro-Estoque'!A:G,2,FALSE)))</f>
        <v/>
      </c>
      <c r="H2310" s="2" t="str">
        <f>IF(ISERROR(VLOOKUP(A2310,'Cadastro-Estoque'!A:G,1,FALSE)),"",VLOOKUP(A2310,'Cadastro-Estoque'!A:G,3,FALSE))</f>
        <v/>
      </c>
      <c r="I2310" s="209" t="str">
        <f>IF(A2310="","",INDEX(Boletim!F2319:F2428,IFERROR(MATCH(Saidas!A2310,'Cadastro-Estoque'!A2318:A2427,0)," ")))</f>
        <v/>
      </c>
    </row>
    <row r="2311" spans="5:9" ht="18.75" customHeight="1" x14ac:dyDescent="0.25">
      <c r="E2311" s="2" t="str">
        <f t="shared" si="39"/>
        <v/>
      </c>
      <c r="F2311" s="2" t="str">
        <f>IF(ISBLANK(A2311),"",IF(ISERROR(VLOOKUP(A2311,'Cadastro-Estoque'!A:G,1,FALSE)),"Produto não cadastrado",VLOOKUP(A2311,'Cadastro-Estoque'!A:G,4,FALSE)))</f>
        <v/>
      </c>
      <c r="G2311" s="2" t="str">
        <f>IF(ISBLANK(A2311),"",IF(ISERROR(VLOOKUP(A2311,'Cadastro-Estoque'!A:G,1,FALSE)),"Produto não cadastrado",VLOOKUP(A2311,'Cadastro-Estoque'!A:G,2,FALSE)))</f>
        <v/>
      </c>
      <c r="H2311" s="2" t="str">
        <f>IF(ISERROR(VLOOKUP(A2311,'Cadastro-Estoque'!A:G,1,FALSE)),"",VLOOKUP(A2311,'Cadastro-Estoque'!A:G,3,FALSE))</f>
        <v/>
      </c>
      <c r="I2311" s="209" t="str">
        <f>IF(A2311="","",INDEX(Boletim!F2320:F2429,IFERROR(MATCH(Saidas!A2311,'Cadastro-Estoque'!A2319:A2428,0)," ")))</f>
        <v/>
      </c>
    </row>
    <row r="2312" spans="5:9" ht="18.75" customHeight="1" x14ac:dyDescent="0.25">
      <c r="E2312" s="2" t="str">
        <f t="shared" si="39"/>
        <v/>
      </c>
      <c r="F2312" s="2" t="str">
        <f>IF(ISBLANK(A2312),"",IF(ISERROR(VLOOKUP(A2312,'Cadastro-Estoque'!A:G,1,FALSE)),"Produto não cadastrado",VLOOKUP(A2312,'Cadastro-Estoque'!A:G,4,FALSE)))</f>
        <v/>
      </c>
      <c r="G2312" s="2" t="str">
        <f>IF(ISBLANK(A2312),"",IF(ISERROR(VLOOKUP(A2312,'Cadastro-Estoque'!A:G,1,FALSE)),"Produto não cadastrado",VLOOKUP(A2312,'Cadastro-Estoque'!A:G,2,FALSE)))</f>
        <v/>
      </c>
      <c r="H2312" s="2" t="str">
        <f>IF(ISERROR(VLOOKUP(A2312,'Cadastro-Estoque'!A:G,1,FALSE)),"",VLOOKUP(A2312,'Cadastro-Estoque'!A:G,3,FALSE))</f>
        <v/>
      </c>
      <c r="I2312" s="209" t="str">
        <f>IF(A2312="","",INDEX(Boletim!F2321:F2430,IFERROR(MATCH(Saidas!A2312,'Cadastro-Estoque'!A2320:A2429,0)," ")))</f>
        <v/>
      </c>
    </row>
    <row r="2313" spans="5:9" ht="18.75" customHeight="1" x14ac:dyDescent="0.25">
      <c r="E2313" s="2" t="str">
        <f t="shared" si="39"/>
        <v/>
      </c>
      <c r="F2313" s="2" t="str">
        <f>IF(ISBLANK(A2313),"",IF(ISERROR(VLOOKUP(A2313,'Cadastro-Estoque'!A:G,1,FALSE)),"Produto não cadastrado",VLOOKUP(A2313,'Cadastro-Estoque'!A:G,4,FALSE)))</f>
        <v/>
      </c>
      <c r="G2313" s="2" t="str">
        <f>IF(ISBLANK(A2313),"",IF(ISERROR(VLOOKUP(A2313,'Cadastro-Estoque'!A:G,1,FALSE)),"Produto não cadastrado",VLOOKUP(A2313,'Cadastro-Estoque'!A:G,2,FALSE)))</f>
        <v/>
      </c>
      <c r="H2313" s="2" t="str">
        <f>IF(ISERROR(VLOOKUP(A2313,'Cadastro-Estoque'!A:G,1,FALSE)),"",VLOOKUP(A2313,'Cadastro-Estoque'!A:G,3,FALSE))</f>
        <v/>
      </c>
      <c r="I2313" s="209" t="str">
        <f>IF(A2313="","",INDEX(Boletim!F2322:F2431,IFERROR(MATCH(Saidas!A2313,'Cadastro-Estoque'!A2321:A2430,0)," ")))</f>
        <v/>
      </c>
    </row>
    <row r="2314" spans="5:9" ht="18.75" customHeight="1" x14ac:dyDescent="0.25">
      <c r="E2314" s="2" t="str">
        <f t="shared" si="39"/>
        <v/>
      </c>
      <c r="F2314" s="2" t="str">
        <f>IF(ISBLANK(A2314),"",IF(ISERROR(VLOOKUP(A2314,'Cadastro-Estoque'!A:G,1,FALSE)),"Produto não cadastrado",VLOOKUP(A2314,'Cadastro-Estoque'!A:G,4,FALSE)))</f>
        <v/>
      </c>
      <c r="G2314" s="2" t="str">
        <f>IF(ISBLANK(A2314),"",IF(ISERROR(VLOOKUP(A2314,'Cadastro-Estoque'!A:G,1,FALSE)),"Produto não cadastrado",VLOOKUP(A2314,'Cadastro-Estoque'!A:G,2,FALSE)))</f>
        <v/>
      </c>
      <c r="H2314" s="2" t="str">
        <f>IF(ISERROR(VLOOKUP(A2314,'Cadastro-Estoque'!A:G,1,FALSE)),"",VLOOKUP(A2314,'Cadastro-Estoque'!A:G,3,FALSE))</f>
        <v/>
      </c>
      <c r="I2314" s="209" t="str">
        <f>IF(A2314="","",INDEX(Boletim!F2323:F2432,IFERROR(MATCH(Saidas!A2314,'Cadastro-Estoque'!A2322:A2431,0)," ")))</f>
        <v/>
      </c>
    </row>
    <row r="2315" spans="5:9" ht="18.75" customHeight="1" x14ac:dyDescent="0.25">
      <c r="E2315" s="2" t="str">
        <f t="shared" si="39"/>
        <v/>
      </c>
      <c r="F2315" s="2" t="str">
        <f>IF(ISBLANK(A2315),"",IF(ISERROR(VLOOKUP(A2315,'Cadastro-Estoque'!A:G,1,FALSE)),"Produto não cadastrado",VLOOKUP(A2315,'Cadastro-Estoque'!A:G,4,FALSE)))</f>
        <v/>
      </c>
      <c r="G2315" s="2" t="str">
        <f>IF(ISBLANK(A2315),"",IF(ISERROR(VLOOKUP(A2315,'Cadastro-Estoque'!A:G,1,FALSE)),"Produto não cadastrado",VLOOKUP(A2315,'Cadastro-Estoque'!A:G,2,FALSE)))</f>
        <v/>
      </c>
      <c r="H2315" s="2" t="str">
        <f>IF(ISERROR(VLOOKUP(A2315,'Cadastro-Estoque'!A:G,1,FALSE)),"",VLOOKUP(A2315,'Cadastro-Estoque'!A:G,3,FALSE))</f>
        <v/>
      </c>
      <c r="I2315" s="209" t="str">
        <f>IF(A2315="","",INDEX(Boletim!F2324:F2433,IFERROR(MATCH(Saidas!A2315,'Cadastro-Estoque'!A2323:A2432,0)," ")))</f>
        <v/>
      </c>
    </row>
    <row r="2316" spans="5:9" ht="18.75" customHeight="1" x14ac:dyDescent="0.25">
      <c r="E2316" s="2" t="str">
        <f t="shared" si="39"/>
        <v/>
      </c>
      <c r="F2316" s="2" t="str">
        <f>IF(ISBLANK(A2316),"",IF(ISERROR(VLOOKUP(A2316,'Cadastro-Estoque'!A:G,1,FALSE)),"Produto não cadastrado",VLOOKUP(A2316,'Cadastro-Estoque'!A:G,4,FALSE)))</f>
        <v/>
      </c>
      <c r="G2316" s="2" t="str">
        <f>IF(ISBLANK(A2316),"",IF(ISERROR(VLOOKUP(A2316,'Cadastro-Estoque'!A:G,1,FALSE)),"Produto não cadastrado",VLOOKUP(A2316,'Cadastro-Estoque'!A:G,2,FALSE)))</f>
        <v/>
      </c>
      <c r="H2316" s="2" t="str">
        <f>IF(ISERROR(VLOOKUP(A2316,'Cadastro-Estoque'!A:G,1,FALSE)),"",VLOOKUP(A2316,'Cadastro-Estoque'!A:G,3,FALSE))</f>
        <v/>
      </c>
      <c r="I2316" s="209" t="str">
        <f>IF(A2316="","",INDEX(Boletim!F2325:F2434,IFERROR(MATCH(Saidas!A2316,'Cadastro-Estoque'!A2324:A2433,0)," ")))</f>
        <v/>
      </c>
    </row>
    <row r="2317" spans="5:9" ht="18.75" customHeight="1" x14ac:dyDescent="0.25">
      <c r="E2317" s="2" t="str">
        <f t="shared" si="39"/>
        <v/>
      </c>
      <c r="F2317" s="2" t="str">
        <f>IF(ISBLANK(A2317),"",IF(ISERROR(VLOOKUP(A2317,'Cadastro-Estoque'!A:G,1,FALSE)),"Produto não cadastrado",VLOOKUP(A2317,'Cadastro-Estoque'!A:G,4,FALSE)))</f>
        <v/>
      </c>
      <c r="G2317" s="2" t="str">
        <f>IF(ISBLANK(A2317),"",IF(ISERROR(VLOOKUP(A2317,'Cadastro-Estoque'!A:G,1,FALSE)),"Produto não cadastrado",VLOOKUP(A2317,'Cadastro-Estoque'!A:G,2,FALSE)))</f>
        <v/>
      </c>
      <c r="H2317" s="2" t="str">
        <f>IF(ISERROR(VLOOKUP(A2317,'Cadastro-Estoque'!A:G,1,FALSE)),"",VLOOKUP(A2317,'Cadastro-Estoque'!A:G,3,FALSE))</f>
        <v/>
      </c>
      <c r="I2317" s="209" t="str">
        <f>IF(A2317="","",INDEX(Boletim!F2326:F2435,IFERROR(MATCH(Saidas!A2317,'Cadastro-Estoque'!A2325:A2434,0)," ")))</f>
        <v/>
      </c>
    </row>
    <row r="2318" spans="5:9" ht="18.75" customHeight="1" x14ac:dyDescent="0.25">
      <c r="E2318" s="2" t="str">
        <f t="shared" si="39"/>
        <v/>
      </c>
      <c r="F2318" s="2" t="str">
        <f>IF(ISBLANK(A2318),"",IF(ISERROR(VLOOKUP(A2318,'Cadastro-Estoque'!A:G,1,FALSE)),"Produto não cadastrado",VLOOKUP(A2318,'Cadastro-Estoque'!A:G,4,FALSE)))</f>
        <v/>
      </c>
      <c r="G2318" s="2" t="str">
        <f>IF(ISBLANK(A2318),"",IF(ISERROR(VLOOKUP(A2318,'Cadastro-Estoque'!A:G,1,FALSE)),"Produto não cadastrado",VLOOKUP(A2318,'Cadastro-Estoque'!A:G,2,FALSE)))</f>
        <v/>
      </c>
      <c r="H2318" s="2" t="str">
        <f>IF(ISERROR(VLOOKUP(A2318,'Cadastro-Estoque'!A:G,1,FALSE)),"",VLOOKUP(A2318,'Cadastro-Estoque'!A:G,3,FALSE))</f>
        <v/>
      </c>
      <c r="I2318" s="209" t="str">
        <f>IF(A2318="","",INDEX(Boletim!F2327:F2436,IFERROR(MATCH(Saidas!A2318,'Cadastro-Estoque'!A2326:A2435,0)," ")))</f>
        <v/>
      </c>
    </row>
    <row r="2319" spans="5:9" ht="18.75" customHeight="1" x14ac:dyDescent="0.25">
      <c r="E2319" s="2" t="str">
        <f t="shared" si="39"/>
        <v/>
      </c>
      <c r="F2319" s="2" t="str">
        <f>IF(ISBLANK(A2319),"",IF(ISERROR(VLOOKUP(A2319,'Cadastro-Estoque'!A:G,1,FALSE)),"Produto não cadastrado",VLOOKUP(A2319,'Cadastro-Estoque'!A:G,4,FALSE)))</f>
        <v/>
      </c>
      <c r="G2319" s="2" t="str">
        <f>IF(ISBLANK(A2319),"",IF(ISERROR(VLOOKUP(A2319,'Cadastro-Estoque'!A:G,1,FALSE)),"Produto não cadastrado",VLOOKUP(A2319,'Cadastro-Estoque'!A:G,2,FALSE)))</f>
        <v/>
      </c>
      <c r="H2319" s="2" t="str">
        <f>IF(ISERROR(VLOOKUP(A2319,'Cadastro-Estoque'!A:G,1,FALSE)),"",VLOOKUP(A2319,'Cadastro-Estoque'!A:G,3,FALSE))</f>
        <v/>
      </c>
      <c r="I2319" s="209" t="str">
        <f>IF(A2319="","",INDEX(Boletim!F2328:F2437,IFERROR(MATCH(Saidas!A2319,'Cadastro-Estoque'!A2327:A2436,0)," ")))</f>
        <v/>
      </c>
    </row>
    <row r="2320" spans="5:9" ht="18.75" customHeight="1" x14ac:dyDescent="0.25">
      <c r="E2320" s="2" t="str">
        <f t="shared" si="39"/>
        <v/>
      </c>
      <c r="F2320" s="2" t="str">
        <f>IF(ISBLANK(A2320),"",IF(ISERROR(VLOOKUP(A2320,'Cadastro-Estoque'!A:G,1,FALSE)),"Produto não cadastrado",VLOOKUP(A2320,'Cadastro-Estoque'!A:G,4,FALSE)))</f>
        <v/>
      </c>
      <c r="G2320" s="2" t="str">
        <f>IF(ISBLANK(A2320),"",IF(ISERROR(VLOOKUP(A2320,'Cadastro-Estoque'!A:G,1,FALSE)),"Produto não cadastrado",VLOOKUP(A2320,'Cadastro-Estoque'!A:G,2,FALSE)))</f>
        <v/>
      </c>
      <c r="H2320" s="2" t="str">
        <f>IF(ISERROR(VLOOKUP(A2320,'Cadastro-Estoque'!A:G,1,FALSE)),"",VLOOKUP(A2320,'Cadastro-Estoque'!A:G,3,FALSE))</f>
        <v/>
      </c>
      <c r="I2320" s="209" t="str">
        <f>IF(A2320="","",INDEX(Boletim!F2329:F2438,IFERROR(MATCH(Saidas!A2320,'Cadastro-Estoque'!A2328:A2437,0)," ")))</f>
        <v/>
      </c>
    </row>
    <row r="2321" spans="5:9" ht="18.75" customHeight="1" x14ac:dyDescent="0.25">
      <c r="E2321" s="2" t="str">
        <f t="shared" si="39"/>
        <v/>
      </c>
      <c r="F2321" s="2" t="str">
        <f>IF(ISBLANK(A2321),"",IF(ISERROR(VLOOKUP(A2321,'Cadastro-Estoque'!A:G,1,FALSE)),"Produto não cadastrado",VLOOKUP(A2321,'Cadastro-Estoque'!A:G,4,FALSE)))</f>
        <v/>
      </c>
      <c r="G2321" s="2" t="str">
        <f>IF(ISBLANK(A2321),"",IF(ISERROR(VLOOKUP(A2321,'Cadastro-Estoque'!A:G,1,FALSE)),"Produto não cadastrado",VLOOKUP(A2321,'Cadastro-Estoque'!A:G,2,FALSE)))</f>
        <v/>
      </c>
      <c r="H2321" s="2" t="str">
        <f>IF(ISERROR(VLOOKUP(A2321,'Cadastro-Estoque'!A:G,1,FALSE)),"",VLOOKUP(A2321,'Cadastro-Estoque'!A:G,3,FALSE))</f>
        <v/>
      </c>
      <c r="I2321" s="209" t="str">
        <f>IF(A2321="","",INDEX(Boletim!F2330:F2439,IFERROR(MATCH(Saidas!A2321,'Cadastro-Estoque'!A2329:A2438,0)," ")))</f>
        <v/>
      </c>
    </row>
    <row r="2322" spans="5:9" ht="18.75" customHeight="1" x14ac:dyDescent="0.25">
      <c r="E2322" s="2" t="str">
        <f t="shared" si="39"/>
        <v/>
      </c>
      <c r="F2322" s="2" t="str">
        <f>IF(ISBLANK(A2322),"",IF(ISERROR(VLOOKUP(A2322,'Cadastro-Estoque'!A:G,1,FALSE)),"Produto não cadastrado",VLOOKUP(A2322,'Cadastro-Estoque'!A:G,4,FALSE)))</f>
        <v/>
      </c>
      <c r="G2322" s="2" t="str">
        <f>IF(ISBLANK(A2322),"",IF(ISERROR(VLOOKUP(A2322,'Cadastro-Estoque'!A:G,1,FALSE)),"Produto não cadastrado",VLOOKUP(A2322,'Cadastro-Estoque'!A:G,2,FALSE)))</f>
        <v/>
      </c>
      <c r="H2322" s="2" t="str">
        <f>IF(ISERROR(VLOOKUP(A2322,'Cadastro-Estoque'!A:G,1,FALSE)),"",VLOOKUP(A2322,'Cadastro-Estoque'!A:G,3,FALSE))</f>
        <v/>
      </c>
      <c r="I2322" s="209" t="str">
        <f>IF(A2322="","",INDEX(Boletim!F2331:F2440,IFERROR(MATCH(Saidas!A2322,'Cadastro-Estoque'!A2330:A2439,0)," ")))</f>
        <v/>
      </c>
    </row>
    <row r="2323" spans="5:9" ht="18.75" customHeight="1" x14ac:dyDescent="0.25">
      <c r="E2323" s="2" t="str">
        <f t="shared" si="39"/>
        <v/>
      </c>
      <c r="F2323" s="2" t="str">
        <f>IF(ISBLANK(A2323),"",IF(ISERROR(VLOOKUP(A2323,'Cadastro-Estoque'!A:G,1,FALSE)),"Produto não cadastrado",VLOOKUP(A2323,'Cadastro-Estoque'!A:G,4,FALSE)))</f>
        <v/>
      </c>
      <c r="G2323" s="2" t="str">
        <f>IF(ISBLANK(A2323),"",IF(ISERROR(VLOOKUP(A2323,'Cadastro-Estoque'!A:G,1,FALSE)),"Produto não cadastrado",VLOOKUP(A2323,'Cadastro-Estoque'!A:G,2,FALSE)))</f>
        <v/>
      </c>
      <c r="H2323" s="2" t="str">
        <f>IF(ISERROR(VLOOKUP(A2323,'Cadastro-Estoque'!A:G,1,FALSE)),"",VLOOKUP(A2323,'Cadastro-Estoque'!A:G,3,FALSE))</f>
        <v/>
      </c>
      <c r="I2323" s="209" t="str">
        <f>IF(A2323="","",INDEX(Boletim!F2332:F2441,IFERROR(MATCH(Saidas!A2323,'Cadastro-Estoque'!A2331:A2440,0)," ")))</f>
        <v/>
      </c>
    </row>
    <row r="2324" spans="5:9" ht="18.75" customHeight="1" x14ac:dyDescent="0.25">
      <c r="E2324" s="2" t="str">
        <f t="shared" si="39"/>
        <v/>
      </c>
      <c r="F2324" s="2" t="str">
        <f>IF(ISBLANK(A2324),"",IF(ISERROR(VLOOKUP(A2324,'Cadastro-Estoque'!A:G,1,FALSE)),"Produto não cadastrado",VLOOKUP(A2324,'Cadastro-Estoque'!A:G,4,FALSE)))</f>
        <v/>
      </c>
      <c r="G2324" s="2" t="str">
        <f>IF(ISBLANK(A2324),"",IF(ISERROR(VLOOKUP(A2324,'Cadastro-Estoque'!A:G,1,FALSE)),"Produto não cadastrado",VLOOKUP(A2324,'Cadastro-Estoque'!A:G,2,FALSE)))</f>
        <v/>
      </c>
      <c r="H2324" s="2" t="str">
        <f>IF(ISERROR(VLOOKUP(A2324,'Cadastro-Estoque'!A:G,1,FALSE)),"",VLOOKUP(A2324,'Cadastro-Estoque'!A:G,3,FALSE))</f>
        <v/>
      </c>
      <c r="I2324" s="209" t="str">
        <f>IF(A2324="","",INDEX(Boletim!F2333:F2442,IFERROR(MATCH(Saidas!A2324,'Cadastro-Estoque'!A2332:A2441,0)," ")))</f>
        <v/>
      </c>
    </row>
    <row r="2325" spans="5:9" ht="18.75" customHeight="1" x14ac:dyDescent="0.25">
      <c r="E2325" s="2" t="str">
        <f t="shared" si="39"/>
        <v/>
      </c>
      <c r="F2325" s="2" t="str">
        <f>IF(ISBLANK(A2325),"",IF(ISERROR(VLOOKUP(A2325,'Cadastro-Estoque'!A:G,1,FALSE)),"Produto não cadastrado",VLOOKUP(A2325,'Cadastro-Estoque'!A:G,4,FALSE)))</f>
        <v/>
      </c>
      <c r="G2325" s="2" t="str">
        <f>IF(ISBLANK(A2325),"",IF(ISERROR(VLOOKUP(A2325,'Cadastro-Estoque'!A:G,1,FALSE)),"Produto não cadastrado",VLOOKUP(A2325,'Cadastro-Estoque'!A:G,2,FALSE)))</f>
        <v/>
      </c>
      <c r="H2325" s="2" t="str">
        <f>IF(ISERROR(VLOOKUP(A2325,'Cadastro-Estoque'!A:G,1,FALSE)),"",VLOOKUP(A2325,'Cadastro-Estoque'!A:G,3,FALSE))</f>
        <v/>
      </c>
      <c r="I2325" s="209" t="str">
        <f>IF(A2325="","",INDEX(Boletim!F2334:F2443,IFERROR(MATCH(Saidas!A2325,'Cadastro-Estoque'!A2333:A2442,0)," ")))</f>
        <v/>
      </c>
    </row>
    <row r="2326" spans="5:9" ht="18.75" customHeight="1" x14ac:dyDescent="0.25">
      <c r="E2326" s="2" t="str">
        <f t="shared" si="39"/>
        <v/>
      </c>
      <c r="F2326" s="2" t="str">
        <f>IF(ISBLANK(A2326),"",IF(ISERROR(VLOOKUP(A2326,'Cadastro-Estoque'!A:G,1,FALSE)),"Produto não cadastrado",VLOOKUP(A2326,'Cadastro-Estoque'!A:G,4,FALSE)))</f>
        <v/>
      </c>
      <c r="G2326" s="2" t="str">
        <f>IF(ISBLANK(A2326),"",IF(ISERROR(VLOOKUP(A2326,'Cadastro-Estoque'!A:G,1,FALSE)),"Produto não cadastrado",VLOOKUP(A2326,'Cadastro-Estoque'!A:G,2,FALSE)))</f>
        <v/>
      </c>
      <c r="H2326" s="2" t="str">
        <f>IF(ISERROR(VLOOKUP(A2326,'Cadastro-Estoque'!A:G,1,FALSE)),"",VLOOKUP(A2326,'Cadastro-Estoque'!A:G,3,FALSE))</f>
        <v/>
      </c>
      <c r="I2326" s="209" t="str">
        <f>IF(A2326="","",INDEX(Boletim!F2335:F2444,IFERROR(MATCH(Saidas!A2326,'Cadastro-Estoque'!A2334:A2443,0)," ")))</f>
        <v/>
      </c>
    </row>
    <row r="2327" spans="5:9" ht="18.75" customHeight="1" x14ac:dyDescent="0.25">
      <c r="E2327" s="2" t="str">
        <f t="shared" si="39"/>
        <v/>
      </c>
      <c r="F2327" s="2" t="str">
        <f>IF(ISBLANK(A2327),"",IF(ISERROR(VLOOKUP(A2327,'Cadastro-Estoque'!A:G,1,FALSE)),"Produto não cadastrado",VLOOKUP(A2327,'Cadastro-Estoque'!A:G,4,FALSE)))</f>
        <v/>
      </c>
      <c r="G2327" s="2" t="str">
        <f>IF(ISBLANK(A2327),"",IF(ISERROR(VLOOKUP(A2327,'Cadastro-Estoque'!A:G,1,FALSE)),"Produto não cadastrado",VLOOKUP(A2327,'Cadastro-Estoque'!A:G,2,FALSE)))</f>
        <v/>
      </c>
      <c r="H2327" s="2" t="str">
        <f>IF(ISERROR(VLOOKUP(A2327,'Cadastro-Estoque'!A:G,1,FALSE)),"",VLOOKUP(A2327,'Cadastro-Estoque'!A:G,3,FALSE))</f>
        <v/>
      </c>
      <c r="I2327" s="209" t="str">
        <f>IF(A2327="","",INDEX(Boletim!F2336:F2445,IFERROR(MATCH(Saidas!A2327,'Cadastro-Estoque'!A2335:A2444,0)," ")))</f>
        <v/>
      </c>
    </row>
    <row r="2328" spans="5:9" ht="18.75" customHeight="1" x14ac:dyDescent="0.25">
      <c r="E2328" s="2" t="str">
        <f t="shared" si="39"/>
        <v/>
      </c>
      <c r="F2328" s="2" t="str">
        <f>IF(ISBLANK(A2328),"",IF(ISERROR(VLOOKUP(A2328,'Cadastro-Estoque'!A:G,1,FALSE)),"Produto não cadastrado",VLOOKUP(A2328,'Cadastro-Estoque'!A:G,4,FALSE)))</f>
        <v/>
      </c>
      <c r="G2328" s="2" t="str">
        <f>IF(ISBLANK(A2328),"",IF(ISERROR(VLOOKUP(A2328,'Cadastro-Estoque'!A:G,1,FALSE)),"Produto não cadastrado",VLOOKUP(A2328,'Cadastro-Estoque'!A:G,2,FALSE)))</f>
        <v/>
      </c>
      <c r="H2328" s="2" t="str">
        <f>IF(ISERROR(VLOOKUP(A2328,'Cadastro-Estoque'!A:G,1,FALSE)),"",VLOOKUP(A2328,'Cadastro-Estoque'!A:G,3,FALSE))</f>
        <v/>
      </c>
      <c r="I2328" s="209" t="str">
        <f>IF(A2328="","",INDEX(Boletim!F2337:F2446,IFERROR(MATCH(Saidas!A2328,'Cadastro-Estoque'!A2336:A2445,0)," ")))</f>
        <v/>
      </c>
    </row>
    <row r="2329" spans="5:9" ht="18.75" customHeight="1" x14ac:dyDescent="0.25">
      <c r="E2329" s="2" t="str">
        <f t="shared" si="39"/>
        <v/>
      </c>
      <c r="F2329" s="2" t="str">
        <f>IF(ISBLANK(A2329),"",IF(ISERROR(VLOOKUP(A2329,'Cadastro-Estoque'!A:G,1,FALSE)),"Produto não cadastrado",VLOOKUP(A2329,'Cadastro-Estoque'!A:G,4,FALSE)))</f>
        <v/>
      </c>
      <c r="G2329" s="2" t="str">
        <f>IF(ISBLANK(A2329),"",IF(ISERROR(VLOOKUP(A2329,'Cadastro-Estoque'!A:G,1,FALSE)),"Produto não cadastrado",VLOOKUP(A2329,'Cadastro-Estoque'!A:G,2,FALSE)))</f>
        <v/>
      </c>
      <c r="H2329" s="2" t="str">
        <f>IF(ISERROR(VLOOKUP(A2329,'Cadastro-Estoque'!A:G,1,FALSE)),"",VLOOKUP(A2329,'Cadastro-Estoque'!A:G,3,FALSE))</f>
        <v/>
      </c>
      <c r="I2329" s="209" t="str">
        <f>IF(A2329="","",INDEX(Boletim!F2338:F2447,IFERROR(MATCH(Saidas!A2329,'Cadastro-Estoque'!A2337:A2446,0)," ")))</f>
        <v/>
      </c>
    </row>
    <row r="2330" spans="5:9" ht="18.75" customHeight="1" x14ac:dyDescent="0.25">
      <c r="E2330" s="2" t="str">
        <f t="shared" si="39"/>
        <v/>
      </c>
      <c r="F2330" s="2" t="str">
        <f>IF(ISBLANK(A2330),"",IF(ISERROR(VLOOKUP(A2330,'Cadastro-Estoque'!A:G,1,FALSE)),"Produto não cadastrado",VLOOKUP(A2330,'Cadastro-Estoque'!A:G,4,FALSE)))</f>
        <v/>
      </c>
      <c r="G2330" s="2" t="str">
        <f>IF(ISBLANK(A2330),"",IF(ISERROR(VLOOKUP(A2330,'Cadastro-Estoque'!A:G,1,FALSE)),"Produto não cadastrado",VLOOKUP(A2330,'Cadastro-Estoque'!A:G,2,FALSE)))</f>
        <v/>
      </c>
      <c r="H2330" s="2" t="str">
        <f>IF(ISERROR(VLOOKUP(A2330,'Cadastro-Estoque'!A:G,1,FALSE)),"",VLOOKUP(A2330,'Cadastro-Estoque'!A:G,3,FALSE))</f>
        <v/>
      </c>
      <c r="I2330" s="209" t="str">
        <f>IF(A2330="","",INDEX(Boletim!F2339:F2448,IFERROR(MATCH(Saidas!A2330,'Cadastro-Estoque'!A2338:A2447,0)," ")))</f>
        <v/>
      </c>
    </row>
    <row r="2331" spans="5:9" ht="18.75" customHeight="1" x14ac:dyDescent="0.25">
      <c r="E2331" s="2" t="str">
        <f t="shared" si="39"/>
        <v/>
      </c>
      <c r="F2331" s="2" t="str">
        <f>IF(ISBLANK(A2331),"",IF(ISERROR(VLOOKUP(A2331,'Cadastro-Estoque'!A:G,1,FALSE)),"Produto não cadastrado",VLOOKUP(A2331,'Cadastro-Estoque'!A:G,4,FALSE)))</f>
        <v/>
      </c>
      <c r="G2331" s="2" t="str">
        <f>IF(ISBLANK(A2331),"",IF(ISERROR(VLOOKUP(A2331,'Cadastro-Estoque'!A:G,1,FALSE)),"Produto não cadastrado",VLOOKUP(A2331,'Cadastro-Estoque'!A:G,2,FALSE)))</f>
        <v/>
      </c>
      <c r="H2331" s="2" t="str">
        <f>IF(ISERROR(VLOOKUP(A2331,'Cadastro-Estoque'!A:G,1,FALSE)),"",VLOOKUP(A2331,'Cadastro-Estoque'!A:G,3,FALSE))</f>
        <v/>
      </c>
      <c r="I2331" s="209" t="str">
        <f>IF(A2331="","",INDEX(Boletim!F2340:F2449,IFERROR(MATCH(Saidas!A2331,'Cadastro-Estoque'!A2339:A2448,0)," ")))</f>
        <v/>
      </c>
    </row>
    <row r="2332" spans="5:9" ht="18.75" customHeight="1" x14ac:dyDescent="0.25">
      <c r="E2332" s="2" t="str">
        <f t="shared" si="39"/>
        <v/>
      </c>
      <c r="F2332" s="2" t="str">
        <f>IF(ISBLANK(A2332),"",IF(ISERROR(VLOOKUP(A2332,'Cadastro-Estoque'!A:G,1,FALSE)),"Produto não cadastrado",VLOOKUP(A2332,'Cadastro-Estoque'!A:G,4,FALSE)))</f>
        <v/>
      </c>
      <c r="G2332" s="2" t="str">
        <f>IF(ISBLANK(A2332),"",IF(ISERROR(VLOOKUP(A2332,'Cadastro-Estoque'!A:G,1,FALSE)),"Produto não cadastrado",VLOOKUP(A2332,'Cadastro-Estoque'!A:G,2,FALSE)))</f>
        <v/>
      </c>
      <c r="H2332" s="2" t="str">
        <f>IF(ISERROR(VLOOKUP(A2332,'Cadastro-Estoque'!A:G,1,FALSE)),"",VLOOKUP(A2332,'Cadastro-Estoque'!A:G,3,FALSE))</f>
        <v/>
      </c>
      <c r="I2332" s="209" t="str">
        <f>IF(A2332="","",INDEX(Boletim!F2341:F2450,IFERROR(MATCH(Saidas!A2332,'Cadastro-Estoque'!A2340:A2449,0)," ")))</f>
        <v/>
      </c>
    </row>
    <row r="2333" spans="5:9" ht="18.75" customHeight="1" x14ac:dyDescent="0.25">
      <c r="E2333" s="2" t="str">
        <f t="shared" si="39"/>
        <v/>
      </c>
      <c r="F2333" s="2" t="str">
        <f>IF(ISBLANK(A2333),"",IF(ISERROR(VLOOKUP(A2333,'Cadastro-Estoque'!A:G,1,FALSE)),"Produto não cadastrado",VLOOKUP(A2333,'Cadastro-Estoque'!A:G,4,FALSE)))</f>
        <v/>
      </c>
      <c r="G2333" s="2" t="str">
        <f>IF(ISBLANK(A2333),"",IF(ISERROR(VLOOKUP(A2333,'Cadastro-Estoque'!A:G,1,FALSE)),"Produto não cadastrado",VLOOKUP(A2333,'Cadastro-Estoque'!A:G,2,FALSE)))</f>
        <v/>
      </c>
      <c r="H2333" s="2" t="str">
        <f>IF(ISERROR(VLOOKUP(A2333,'Cadastro-Estoque'!A:G,1,FALSE)),"",VLOOKUP(A2333,'Cadastro-Estoque'!A:G,3,FALSE))</f>
        <v/>
      </c>
      <c r="I2333" s="209" t="str">
        <f>IF(A2333="","",INDEX(Boletim!F2342:F2451,IFERROR(MATCH(Saidas!A2333,'Cadastro-Estoque'!A2341:A2450,0)," ")))</f>
        <v/>
      </c>
    </row>
    <row r="2334" spans="5:9" ht="18.75" customHeight="1" x14ac:dyDescent="0.25">
      <c r="E2334" s="2" t="str">
        <f t="shared" si="39"/>
        <v/>
      </c>
      <c r="F2334" s="2" t="str">
        <f>IF(ISBLANK(A2334),"",IF(ISERROR(VLOOKUP(A2334,'Cadastro-Estoque'!A:G,1,FALSE)),"Produto não cadastrado",VLOOKUP(A2334,'Cadastro-Estoque'!A:G,4,FALSE)))</f>
        <v/>
      </c>
      <c r="G2334" s="2" t="str">
        <f>IF(ISBLANK(A2334),"",IF(ISERROR(VLOOKUP(A2334,'Cadastro-Estoque'!A:G,1,FALSE)),"Produto não cadastrado",VLOOKUP(A2334,'Cadastro-Estoque'!A:G,2,FALSE)))</f>
        <v/>
      </c>
      <c r="H2334" s="2" t="str">
        <f>IF(ISERROR(VLOOKUP(A2334,'Cadastro-Estoque'!A:G,1,FALSE)),"",VLOOKUP(A2334,'Cadastro-Estoque'!A:G,3,FALSE))</f>
        <v/>
      </c>
      <c r="I2334" s="209" t="str">
        <f>IF(A2334="","",INDEX(Boletim!F2343:F2452,IFERROR(MATCH(Saidas!A2334,'Cadastro-Estoque'!A2342:A2451,0)," ")))</f>
        <v/>
      </c>
    </row>
    <row r="2335" spans="5:9" ht="18.75" customHeight="1" x14ac:dyDescent="0.25">
      <c r="E2335" s="2" t="str">
        <f t="shared" si="39"/>
        <v/>
      </c>
      <c r="F2335" s="2" t="str">
        <f>IF(ISBLANK(A2335),"",IF(ISERROR(VLOOKUP(A2335,'Cadastro-Estoque'!A:G,1,FALSE)),"Produto não cadastrado",VLOOKUP(A2335,'Cadastro-Estoque'!A:G,4,FALSE)))</f>
        <v/>
      </c>
      <c r="G2335" s="2" t="str">
        <f>IF(ISBLANK(A2335),"",IF(ISERROR(VLOOKUP(A2335,'Cadastro-Estoque'!A:G,1,FALSE)),"Produto não cadastrado",VLOOKUP(A2335,'Cadastro-Estoque'!A:G,2,FALSE)))</f>
        <v/>
      </c>
      <c r="H2335" s="2" t="str">
        <f>IF(ISERROR(VLOOKUP(A2335,'Cadastro-Estoque'!A:G,1,FALSE)),"",VLOOKUP(A2335,'Cadastro-Estoque'!A:G,3,FALSE))</f>
        <v/>
      </c>
      <c r="I2335" s="209" t="str">
        <f>IF(A2335="","",INDEX(Boletim!F2344:F2453,IFERROR(MATCH(Saidas!A2335,'Cadastro-Estoque'!A2343:A2452,0)," ")))</f>
        <v/>
      </c>
    </row>
    <row r="2336" spans="5:9" ht="18.75" customHeight="1" x14ac:dyDescent="0.25">
      <c r="E2336" s="2" t="str">
        <f t="shared" si="39"/>
        <v/>
      </c>
      <c r="F2336" s="2" t="str">
        <f>IF(ISBLANK(A2336),"",IF(ISERROR(VLOOKUP(A2336,'Cadastro-Estoque'!A:G,1,FALSE)),"Produto não cadastrado",VLOOKUP(A2336,'Cadastro-Estoque'!A:G,4,FALSE)))</f>
        <v/>
      </c>
      <c r="G2336" s="2" t="str">
        <f>IF(ISBLANK(A2336),"",IF(ISERROR(VLOOKUP(A2336,'Cadastro-Estoque'!A:G,1,FALSE)),"Produto não cadastrado",VLOOKUP(A2336,'Cadastro-Estoque'!A:G,2,FALSE)))</f>
        <v/>
      </c>
      <c r="H2336" s="2" t="str">
        <f>IF(ISERROR(VLOOKUP(A2336,'Cadastro-Estoque'!A:G,1,FALSE)),"",VLOOKUP(A2336,'Cadastro-Estoque'!A:G,3,FALSE))</f>
        <v/>
      </c>
      <c r="I2336" s="209" t="str">
        <f>IF(A2336="","",INDEX(Boletim!F2345:F2454,IFERROR(MATCH(Saidas!A2336,'Cadastro-Estoque'!A2344:A2453,0)," ")))</f>
        <v/>
      </c>
    </row>
    <row r="2337" spans="5:9" ht="18.75" customHeight="1" x14ac:dyDescent="0.25">
      <c r="E2337" s="2" t="str">
        <f t="shared" si="39"/>
        <v/>
      </c>
      <c r="F2337" s="2" t="str">
        <f>IF(ISBLANK(A2337),"",IF(ISERROR(VLOOKUP(A2337,'Cadastro-Estoque'!A:G,1,FALSE)),"Produto não cadastrado",VLOOKUP(A2337,'Cadastro-Estoque'!A:G,4,FALSE)))</f>
        <v/>
      </c>
      <c r="G2337" s="2" t="str">
        <f>IF(ISBLANK(A2337),"",IF(ISERROR(VLOOKUP(A2337,'Cadastro-Estoque'!A:G,1,FALSE)),"Produto não cadastrado",VLOOKUP(A2337,'Cadastro-Estoque'!A:G,2,FALSE)))</f>
        <v/>
      </c>
      <c r="H2337" s="2" t="str">
        <f>IF(ISERROR(VLOOKUP(A2337,'Cadastro-Estoque'!A:G,1,FALSE)),"",VLOOKUP(A2337,'Cadastro-Estoque'!A:G,3,FALSE))</f>
        <v/>
      </c>
      <c r="I2337" s="209" t="str">
        <f>IF(A2337="","",INDEX(Boletim!F2346:F2455,IFERROR(MATCH(Saidas!A2337,'Cadastro-Estoque'!A2345:A2454,0)," ")))</f>
        <v/>
      </c>
    </row>
    <row r="2338" spans="5:9" ht="18.75" customHeight="1" x14ac:dyDescent="0.25">
      <c r="E2338" s="2" t="str">
        <f t="shared" si="39"/>
        <v/>
      </c>
      <c r="F2338" s="2" t="str">
        <f>IF(ISBLANK(A2338),"",IF(ISERROR(VLOOKUP(A2338,'Cadastro-Estoque'!A:G,1,FALSE)),"Produto não cadastrado",VLOOKUP(A2338,'Cadastro-Estoque'!A:G,4,FALSE)))</f>
        <v/>
      </c>
      <c r="G2338" s="2" t="str">
        <f>IF(ISBLANK(A2338),"",IF(ISERROR(VLOOKUP(A2338,'Cadastro-Estoque'!A:G,1,FALSE)),"Produto não cadastrado",VLOOKUP(A2338,'Cadastro-Estoque'!A:G,2,FALSE)))</f>
        <v/>
      </c>
      <c r="H2338" s="2" t="str">
        <f>IF(ISERROR(VLOOKUP(A2338,'Cadastro-Estoque'!A:G,1,FALSE)),"",VLOOKUP(A2338,'Cadastro-Estoque'!A:G,3,FALSE))</f>
        <v/>
      </c>
      <c r="I2338" s="209" t="str">
        <f>IF(A2338="","",INDEX(Boletim!F2347:F2456,IFERROR(MATCH(Saidas!A2338,'Cadastro-Estoque'!A2346:A2455,0)," ")))</f>
        <v/>
      </c>
    </row>
    <row r="2339" spans="5:9" ht="18.75" customHeight="1" x14ac:dyDescent="0.25">
      <c r="E2339" s="2" t="str">
        <f t="shared" si="39"/>
        <v/>
      </c>
      <c r="F2339" s="2" t="str">
        <f>IF(ISBLANK(A2339),"",IF(ISERROR(VLOOKUP(A2339,'Cadastro-Estoque'!A:G,1,FALSE)),"Produto não cadastrado",VLOOKUP(A2339,'Cadastro-Estoque'!A:G,4,FALSE)))</f>
        <v/>
      </c>
      <c r="G2339" s="2" t="str">
        <f>IF(ISBLANK(A2339),"",IF(ISERROR(VLOOKUP(A2339,'Cadastro-Estoque'!A:G,1,FALSE)),"Produto não cadastrado",VLOOKUP(A2339,'Cadastro-Estoque'!A:G,2,FALSE)))</f>
        <v/>
      </c>
      <c r="H2339" s="2" t="str">
        <f>IF(ISERROR(VLOOKUP(A2339,'Cadastro-Estoque'!A:G,1,FALSE)),"",VLOOKUP(A2339,'Cadastro-Estoque'!A:G,3,FALSE))</f>
        <v/>
      </c>
      <c r="I2339" s="209" t="str">
        <f>IF(A2339="","",INDEX(Boletim!F2348:F2457,IFERROR(MATCH(Saidas!A2339,'Cadastro-Estoque'!A2347:A2456,0)," ")))</f>
        <v/>
      </c>
    </row>
    <row r="2340" spans="5:9" ht="18.75" customHeight="1" x14ac:dyDescent="0.25">
      <c r="E2340" s="2" t="str">
        <f t="shared" si="39"/>
        <v/>
      </c>
      <c r="F2340" s="2" t="str">
        <f>IF(ISBLANK(A2340),"",IF(ISERROR(VLOOKUP(A2340,'Cadastro-Estoque'!A:G,1,FALSE)),"Produto não cadastrado",VLOOKUP(A2340,'Cadastro-Estoque'!A:G,4,FALSE)))</f>
        <v/>
      </c>
      <c r="G2340" s="2" t="str">
        <f>IF(ISBLANK(A2340),"",IF(ISERROR(VLOOKUP(A2340,'Cadastro-Estoque'!A:G,1,FALSE)),"Produto não cadastrado",VLOOKUP(A2340,'Cadastro-Estoque'!A:G,2,FALSE)))</f>
        <v/>
      </c>
      <c r="H2340" s="2" t="str">
        <f>IF(ISERROR(VLOOKUP(A2340,'Cadastro-Estoque'!A:G,1,FALSE)),"",VLOOKUP(A2340,'Cadastro-Estoque'!A:G,3,FALSE))</f>
        <v/>
      </c>
      <c r="I2340" s="209" t="str">
        <f>IF(A2340="","",INDEX(Boletim!F2349:F2458,IFERROR(MATCH(Saidas!A2340,'Cadastro-Estoque'!A2348:A2457,0)," ")))</f>
        <v/>
      </c>
    </row>
    <row r="2341" spans="5:9" ht="18.75" customHeight="1" x14ac:dyDescent="0.25">
      <c r="E2341" s="2" t="str">
        <f t="shared" si="39"/>
        <v/>
      </c>
      <c r="F2341" s="2" t="str">
        <f>IF(ISBLANK(A2341),"",IF(ISERROR(VLOOKUP(A2341,'Cadastro-Estoque'!A:G,1,FALSE)),"Produto não cadastrado",VLOOKUP(A2341,'Cadastro-Estoque'!A:G,4,FALSE)))</f>
        <v/>
      </c>
      <c r="G2341" s="2" t="str">
        <f>IF(ISBLANK(A2341),"",IF(ISERROR(VLOOKUP(A2341,'Cadastro-Estoque'!A:G,1,FALSE)),"Produto não cadastrado",VLOOKUP(A2341,'Cadastro-Estoque'!A:G,2,FALSE)))</f>
        <v/>
      </c>
      <c r="H2341" s="2" t="str">
        <f>IF(ISERROR(VLOOKUP(A2341,'Cadastro-Estoque'!A:G,1,FALSE)),"",VLOOKUP(A2341,'Cadastro-Estoque'!A:G,3,FALSE))</f>
        <v/>
      </c>
      <c r="I2341" s="209" t="str">
        <f>IF(A2341="","",INDEX(Boletim!F2350:F2459,IFERROR(MATCH(Saidas!A2341,'Cadastro-Estoque'!A2349:A2458,0)," ")))</f>
        <v/>
      </c>
    </row>
    <row r="2342" spans="5:9" ht="18.75" customHeight="1" x14ac:dyDescent="0.25">
      <c r="E2342" s="2" t="str">
        <f t="shared" si="39"/>
        <v/>
      </c>
      <c r="F2342" s="2" t="str">
        <f>IF(ISBLANK(A2342),"",IF(ISERROR(VLOOKUP(A2342,'Cadastro-Estoque'!A:G,1,FALSE)),"Produto não cadastrado",VLOOKUP(A2342,'Cadastro-Estoque'!A:G,4,FALSE)))</f>
        <v/>
      </c>
      <c r="G2342" s="2" t="str">
        <f>IF(ISBLANK(A2342),"",IF(ISERROR(VLOOKUP(A2342,'Cadastro-Estoque'!A:G,1,FALSE)),"Produto não cadastrado",VLOOKUP(A2342,'Cadastro-Estoque'!A:G,2,FALSE)))</f>
        <v/>
      </c>
      <c r="H2342" s="2" t="str">
        <f>IF(ISERROR(VLOOKUP(A2342,'Cadastro-Estoque'!A:G,1,FALSE)),"",VLOOKUP(A2342,'Cadastro-Estoque'!A:G,3,FALSE))</f>
        <v/>
      </c>
      <c r="I2342" s="209" t="str">
        <f>IF(A2342="","",INDEX(Boletim!F2351:F2460,IFERROR(MATCH(Saidas!A2342,'Cadastro-Estoque'!A2350:A2459,0)," ")))</f>
        <v/>
      </c>
    </row>
    <row r="2343" spans="5:9" ht="18.75" customHeight="1" x14ac:dyDescent="0.25">
      <c r="E2343" s="2" t="str">
        <f t="shared" si="39"/>
        <v/>
      </c>
      <c r="F2343" s="2" t="str">
        <f>IF(ISBLANK(A2343),"",IF(ISERROR(VLOOKUP(A2343,'Cadastro-Estoque'!A:G,1,FALSE)),"Produto não cadastrado",VLOOKUP(A2343,'Cadastro-Estoque'!A:G,4,FALSE)))</f>
        <v/>
      </c>
      <c r="G2343" s="2" t="str">
        <f>IF(ISBLANK(A2343),"",IF(ISERROR(VLOOKUP(A2343,'Cadastro-Estoque'!A:G,1,FALSE)),"Produto não cadastrado",VLOOKUP(A2343,'Cadastro-Estoque'!A:G,2,FALSE)))</f>
        <v/>
      </c>
      <c r="H2343" s="2" t="str">
        <f>IF(ISERROR(VLOOKUP(A2343,'Cadastro-Estoque'!A:G,1,FALSE)),"",VLOOKUP(A2343,'Cadastro-Estoque'!A:G,3,FALSE))</f>
        <v/>
      </c>
      <c r="I2343" s="209" t="str">
        <f>IF(A2343="","",INDEX(Boletim!F2352:F2461,IFERROR(MATCH(Saidas!A2343,'Cadastro-Estoque'!A2351:A2460,0)," ")))</f>
        <v/>
      </c>
    </row>
    <row r="2344" spans="5:9" ht="18.75" customHeight="1" x14ac:dyDescent="0.25">
      <c r="E2344" s="2" t="str">
        <f t="shared" si="39"/>
        <v/>
      </c>
      <c r="F2344" s="2" t="str">
        <f>IF(ISBLANK(A2344),"",IF(ISERROR(VLOOKUP(A2344,'Cadastro-Estoque'!A:G,1,FALSE)),"Produto não cadastrado",VLOOKUP(A2344,'Cadastro-Estoque'!A:G,4,FALSE)))</f>
        <v/>
      </c>
      <c r="G2344" s="2" t="str">
        <f>IF(ISBLANK(A2344),"",IF(ISERROR(VLOOKUP(A2344,'Cadastro-Estoque'!A:G,1,FALSE)),"Produto não cadastrado",VLOOKUP(A2344,'Cadastro-Estoque'!A:G,2,FALSE)))</f>
        <v/>
      </c>
      <c r="H2344" s="2" t="str">
        <f>IF(ISERROR(VLOOKUP(A2344,'Cadastro-Estoque'!A:G,1,FALSE)),"",VLOOKUP(A2344,'Cadastro-Estoque'!A:G,3,FALSE))</f>
        <v/>
      </c>
      <c r="I2344" s="209" t="str">
        <f>IF(A2344="","",INDEX(Boletim!F2353:F2462,IFERROR(MATCH(Saidas!A2344,'Cadastro-Estoque'!A2352:A2461,0)," ")))</f>
        <v/>
      </c>
    </row>
    <row r="2345" spans="5:9" ht="18.75" customHeight="1" x14ac:dyDescent="0.25">
      <c r="E2345" s="2" t="str">
        <f t="shared" si="39"/>
        <v/>
      </c>
      <c r="F2345" s="2" t="str">
        <f>IF(ISBLANK(A2345),"",IF(ISERROR(VLOOKUP(A2345,'Cadastro-Estoque'!A:G,1,FALSE)),"Produto não cadastrado",VLOOKUP(A2345,'Cadastro-Estoque'!A:G,4,FALSE)))</f>
        <v/>
      </c>
      <c r="G2345" s="2" t="str">
        <f>IF(ISBLANK(A2345),"",IF(ISERROR(VLOOKUP(A2345,'Cadastro-Estoque'!A:G,1,FALSE)),"Produto não cadastrado",VLOOKUP(A2345,'Cadastro-Estoque'!A:G,2,FALSE)))</f>
        <v/>
      </c>
      <c r="H2345" s="2" t="str">
        <f>IF(ISERROR(VLOOKUP(A2345,'Cadastro-Estoque'!A:G,1,FALSE)),"",VLOOKUP(A2345,'Cadastro-Estoque'!A:G,3,FALSE))</f>
        <v/>
      </c>
      <c r="I2345" s="209" t="str">
        <f>IF(A2345="","",INDEX(Boletim!F2354:F2463,IFERROR(MATCH(Saidas!A2345,'Cadastro-Estoque'!A2353:A2462,0)," ")))</f>
        <v/>
      </c>
    </row>
    <row r="2346" spans="5:9" ht="18.75" customHeight="1" x14ac:dyDescent="0.25">
      <c r="E2346" s="2" t="str">
        <f t="shared" si="39"/>
        <v/>
      </c>
      <c r="F2346" s="2" t="str">
        <f>IF(ISBLANK(A2346),"",IF(ISERROR(VLOOKUP(A2346,'Cadastro-Estoque'!A:G,1,FALSE)),"Produto não cadastrado",VLOOKUP(A2346,'Cadastro-Estoque'!A:G,4,FALSE)))</f>
        <v/>
      </c>
      <c r="G2346" s="2" t="str">
        <f>IF(ISBLANK(A2346),"",IF(ISERROR(VLOOKUP(A2346,'Cadastro-Estoque'!A:G,1,FALSE)),"Produto não cadastrado",VLOOKUP(A2346,'Cadastro-Estoque'!A:G,2,FALSE)))</f>
        <v/>
      </c>
      <c r="H2346" s="2" t="str">
        <f>IF(ISERROR(VLOOKUP(A2346,'Cadastro-Estoque'!A:G,1,FALSE)),"",VLOOKUP(A2346,'Cadastro-Estoque'!A:G,3,FALSE))</f>
        <v/>
      </c>
      <c r="I2346" s="209" t="str">
        <f>IF(A2346="","",INDEX(Boletim!F2355:F2464,IFERROR(MATCH(Saidas!A2346,'Cadastro-Estoque'!A2354:A2463,0)," ")))</f>
        <v/>
      </c>
    </row>
    <row r="2347" spans="5:9" ht="18.75" customHeight="1" x14ac:dyDescent="0.25">
      <c r="E2347" s="2" t="str">
        <f t="shared" si="39"/>
        <v/>
      </c>
      <c r="F2347" s="2" t="str">
        <f>IF(ISBLANK(A2347),"",IF(ISERROR(VLOOKUP(A2347,'Cadastro-Estoque'!A:G,1,FALSE)),"Produto não cadastrado",VLOOKUP(A2347,'Cadastro-Estoque'!A:G,4,FALSE)))</f>
        <v/>
      </c>
      <c r="G2347" s="2" t="str">
        <f>IF(ISBLANK(A2347),"",IF(ISERROR(VLOOKUP(A2347,'Cadastro-Estoque'!A:G,1,FALSE)),"Produto não cadastrado",VLOOKUP(A2347,'Cadastro-Estoque'!A:G,2,FALSE)))</f>
        <v/>
      </c>
      <c r="H2347" s="2" t="str">
        <f>IF(ISERROR(VLOOKUP(A2347,'Cadastro-Estoque'!A:G,1,FALSE)),"",VLOOKUP(A2347,'Cadastro-Estoque'!A:G,3,FALSE))</f>
        <v/>
      </c>
      <c r="I2347" s="209" t="str">
        <f>IF(A2347="","",INDEX(Boletim!F2356:F2465,IFERROR(MATCH(Saidas!A2347,'Cadastro-Estoque'!A2355:A2464,0)," ")))</f>
        <v/>
      </c>
    </row>
    <row r="2348" spans="5:9" ht="18.75" customHeight="1" x14ac:dyDescent="0.25">
      <c r="E2348" s="2" t="str">
        <f t="shared" si="39"/>
        <v/>
      </c>
      <c r="F2348" s="2" t="str">
        <f>IF(ISBLANK(A2348),"",IF(ISERROR(VLOOKUP(A2348,'Cadastro-Estoque'!A:G,1,FALSE)),"Produto não cadastrado",VLOOKUP(A2348,'Cadastro-Estoque'!A:G,4,FALSE)))</f>
        <v/>
      </c>
      <c r="G2348" s="2" t="str">
        <f>IF(ISBLANK(A2348),"",IF(ISERROR(VLOOKUP(A2348,'Cadastro-Estoque'!A:G,1,FALSE)),"Produto não cadastrado",VLOOKUP(A2348,'Cadastro-Estoque'!A:G,2,FALSE)))</f>
        <v/>
      </c>
      <c r="H2348" s="2" t="str">
        <f>IF(ISERROR(VLOOKUP(A2348,'Cadastro-Estoque'!A:G,1,FALSE)),"",VLOOKUP(A2348,'Cadastro-Estoque'!A:G,3,FALSE))</f>
        <v/>
      </c>
      <c r="I2348" s="209" t="str">
        <f>IF(A2348="","",INDEX(Boletim!F2357:F2466,IFERROR(MATCH(Saidas!A2348,'Cadastro-Estoque'!A2356:A2465,0)," ")))</f>
        <v/>
      </c>
    </row>
    <row r="2349" spans="5:9" ht="18.75" customHeight="1" x14ac:dyDescent="0.25">
      <c r="E2349" s="2" t="str">
        <f t="shared" si="39"/>
        <v/>
      </c>
      <c r="F2349" s="2" t="str">
        <f>IF(ISBLANK(A2349),"",IF(ISERROR(VLOOKUP(A2349,'Cadastro-Estoque'!A:G,1,FALSE)),"Produto não cadastrado",VLOOKUP(A2349,'Cadastro-Estoque'!A:G,4,FALSE)))</f>
        <v/>
      </c>
      <c r="G2349" s="2" t="str">
        <f>IF(ISBLANK(A2349),"",IF(ISERROR(VLOOKUP(A2349,'Cadastro-Estoque'!A:G,1,FALSE)),"Produto não cadastrado",VLOOKUP(A2349,'Cadastro-Estoque'!A:G,2,FALSE)))</f>
        <v/>
      </c>
      <c r="H2349" s="2" t="str">
        <f>IF(ISERROR(VLOOKUP(A2349,'Cadastro-Estoque'!A:G,1,FALSE)),"",VLOOKUP(A2349,'Cadastro-Estoque'!A:G,3,FALSE))</f>
        <v/>
      </c>
      <c r="I2349" s="209" t="str">
        <f>IF(A2349="","",INDEX(Boletim!F2358:F2467,IFERROR(MATCH(Saidas!A2349,'Cadastro-Estoque'!A2357:A2466,0)," ")))</f>
        <v/>
      </c>
    </row>
    <row r="2350" spans="5:9" ht="18.75" customHeight="1" x14ac:dyDescent="0.25">
      <c r="E2350" s="2" t="str">
        <f t="shared" si="39"/>
        <v/>
      </c>
      <c r="F2350" s="2" t="str">
        <f>IF(ISBLANK(A2350),"",IF(ISERROR(VLOOKUP(A2350,'Cadastro-Estoque'!A:G,1,FALSE)),"Produto não cadastrado",VLOOKUP(A2350,'Cadastro-Estoque'!A:G,4,FALSE)))</f>
        <v/>
      </c>
      <c r="G2350" s="2" t="str">
        <f>IF(ISBLANK(A2350),"",IF(ISERROR(VLOOKUP(A2350,'Cadastro-Estoque'!A:G,1,FALSE)),"Produto não cadastrado",VLOOKUP(A2350,'Cadastro-Estoque'!A:G,2,FALSE)))</f>
        <v/>
      </c>
      <c r="H2350" s="2" t="str">
        <f>IF(ISERROR(VLOOKUP(A2350,'Cadastro-Estoque'!A:G,1,FALSE)),"",VLOOKUP(A2350,'Cadastro-Estoque'!A:G,3,FALSE))</f>
        <v/>
      </c>
      <c r="I2350" s="209" t="str">
        <f>IF(A2350="","",INDEX(Boletim!F2359:F2468,IFERROR(MATCH(Saidas!A2350,'Cadastro-Estoque'!A2358:A2467,0)," ")))</f>
        <v/>
      </c>
    </row>
    <row r="2351" spans="5:9" ht="18.75" customHeight="1" x14ac:dyDescent="0.25">
      <c r="E2351" s="2" t="str">
        <f t="shared" si="39"/>
        <v/>
      </c>
      <c r="F2351" s="2" t="str">
        <f>IF(ISBLANK(A2351),"",IF(ISERROR(VLOOKUP(A2351,'Cadastro-Estoque'!A:G,1,FALSE)),"Produto não cadastrado",VLOOKUP(A2351,'Cadastro-Estoque'!A:G,4,FALSE)))</f>
        <v/>
      </c>
      <c r="G2351" s="2" t="str">
        <f>IF(ISBLANK(A2351),"",IF(ISERROR(VLOOKUP(A2351,'Cadastro-Estoque'!A:G,1,FALSE)),"Produto não cadastrado",VLOOKUP(A2351,'Cadastro-Estoque'!A:G,2,FALSE)))</f>
        <v/>
      </c>
      <c r="H2351" s="2" t="str">
        <f>IF(ISERROR(VLOOKUP(A2351,'Cadastro-Estoque'!A:G,1,FALSE)),"",VLOOKUP(A2351,'Cadastro-Estoque'!A:G,3,FALSE))</f>
        <v/>
      </c>
      <c r="I2351" s="209" t="str">
        <f>IF(A2351="","",INDEX(Boletim!F2360:F2469,IFERROR(MATCH(Saidas!A2351,'Cadastro-Estoque'!A2359:A2468,0)," ")))</f>
        <v/>
      </c>
    </row>
    <row r="2352" spans="5:9" ht="18.75" customHeight="1" x14ac:dyDescent="0.25">
      <c r="E2352" s="2" t="str">
        <f t="shared" si="39"/>
        <v/>
      </c>
      <c r="F2352" s="2" t="str">
        <f>IF(ISBLANK(A2352),"",IF(ISERROR(VLOOKUP(A2352,'Cadastro-Estoque'!A:G,1,FALSE)),"Produto não cadastrado",VLOOKUP(A2352,'Cadastro-Estoque'!A:G,4,FALSE)))</f>
        <v/>
      </c>
      <c r="G2352" s="2" t="str">
        <f>IF(ISBLANK(A2352),"",IF(ISERROR(VLOOKUP(A2352,'Cadastro-Estoque'!A:G,1,FALSE)),"Produto não cadastrado",VLOOKUP(A2352,'Cadastro-Estoque'!A:G,2,FALSE)))</f>
        <v/>
      </c>
      <c r="H2352" s="2" t="str">
        <f>IF(ISERROR(VLOOKUP(A2352,'Cadastro-Estoque'!A:G,1,FALSE)),"",VLOOKUP(A2352,'Cadastro-Estoque'!A:G,3,FALSE))</f>
        <v/>
      </c>
      <c r="I2352" s="209" t="str">
        <f>IF(A2352="","",INDEX(Boletim!F2361:F2470,IFERROR(MATCH(Saidas!A2352,'Cadastro-Estoque'!A2360:A2469,0)," ")))</f>
        <v/>
      </c>
    </row>
    <row r="2353" spans="5:9" ht="18.75" customHeight="1" x14ac:dyDescent="0.25">
      <c r="E2353" s="2" t="str">
        <f t="shared" si="39"/>
        <v/>
      </c>
      <c r="F2353" s="2" t="str">
        <f>IF(ISBLANK(A2353),"",IF(ISERROR(VLOOKUP(A2353,'Cadastro-Estoque'!A:G,1,FALSE)),"Produto não cadastrado",VLOOKUP(A2353,'Cadastro-Estoque'!A:G,4,FALSE)))</f>
        <v/>
      </c>
      <c r="G2353" s="2" t="str">
        <f>IF(ISBLANK(A2353),"",IF(ISERROR(VLOOKUP(A2353,'Cadastro-Estoque'!A:G,1,FALSE)),"Produto não cadastrado",VLOOKUP(A2353,'Cadastro-Estoque'!A:G,2,FALSE)))</f>
        <v/>
      </c>
      <c r="H2353" s="2" t="str">
        <f>IF(ISERROR(VLOOKUP(A2353,'Cadastro-Estoque'!A:G,1,FALSE)),"",VLOOKUP(A2353,'Cadastro-Estoque'!A:G,3,FALSE))</f>
        <v/>
      </c>
      <c r="I2353" s="209" t="str">
        <f>IF(A2353="","",INDEX(Boletim!F2362:F2471,IFERROR(MATCH(Saidas!A2353,'Cadastro-Estoque'!A2361:A2470,0)," ")))</f>
        <v/>
      </c>
    </row>
    <row r="2354" spans="5:9" ht="18.75" customHeight="1" x14ac:dyDescent="0.25">
      <c r="E2354" s="2" t="str">
        <f t="shared" si="39"/>
        <v/>
      </c>
      <c r="F2354" s="2" t="str">
        <f>IF(ISBLANK(A2354),"",IF(ISERROR(VLOOKUP(A2354,'Cadastro-Estoque'!A:G,1,FALSE)),"Produto não cadastrado",VLOOKUP(A2354,'Cadastro-Estoque'!A:G,4,FALSE)))</f>
        <v/>
      </c>
      <c r="G2354" s="2" t="str">
        <f>IF(ISBLANK(A2354),"",IF(ISERROR(VLOOKUP(A2354,'Cadastro-Estoque'!A:G,1,FALSE)),"Produto não cadastrado",VLOOKUP(A2354,'Cadastro-Estoque'!A:G,2,FALSE)))</f>
        <v/>
      </c>
      <c r="H2354" s="2" t="str">
        <f>IF(ISERROR(VLOOKUP(A2354,'Cadastro-Estoque'!A:G,1,FALSE)),"",VLOOKUP(A2354,'Cadastro-Estoque'!A:G,3,FALSE))</f>
        <v/>
      </c>
      <c r="I2354" s="209" t="str">
        <f>IF(A2354="","",INDEX(Boletim!F2363:F2472,IFERROR(MATCH(Saidas!A2354,'Cadastro-Estoque'!A2362:A2471,0)," ")))</f>
        <v/>
      </c>
    </row>
    <row r="2355" spans="5:9" ht="18.75" customHeight="1" x14ac:dyDescent="0.25">
      <c r="E2355" s="2" t="str">
        <f t="shared" si="39"/>
        <v/>
      </c>
      <c r="F2355" s="2" t="str">
        <f>IF(ISBLANK(A2355),"",IF(ISERROR(VLOOKUP(A2355,'Cadastro-Estoque'!A:G,1,FALSE)),"Produto não cadastrado",VLOOKUP(A2355,'Cadastro-Estoque'!A:G,4,FALSE)))</f>
        <v/>
      </c>
      <c r="G2355" s="2" t="str">
        <f>IF(ISBLANK(A2355),"",IF(ISERROR(VLOOKUP(A2355,'Cadastro-Estoque'!A:G,1,FALSE)),"Produto não cadastrado",VLOOKUP(A2355,'Cadastro-Estoque'!A:G,2,FALSE)))</f>
        <v/>
      </c>
      <c r="H2355" s="2" t="str">
        <f>IF(ISERROR(VLOOKUP(A2355,'Cadastro-Estoque'!A:G,1,FALSE)),"",VLOOKUP(A2355,'Cadastro-Estoque'!A:G,3,FALSE))</f>
        <v/>
      </c>
      <c r="I2355" s="209" t="str">
        <f>IF(A2355="","",INDEX(Boletim!F2364:F2473,IFERROR(MATCH(Saidas!A2355,'Cadastro-Estoque'!A2363:A2472,0)," ")))</f>
        <v/>
      </c>
    </row>
    <row r="2356" spans="5:9" ht="18.75" customHeight="1" x14ac:dyDescent="0.25">
      <c r="E2356" s="2" t="str">
        <f t="shared" si="39"/>
        <v/>
      </c>
      <c r="F2356" s="2" t="str">
        <f>IF(ISBLANK(A2356),"",IF(ISERROR(VLOOKUP(A2356,'Cadastro-Estoque'!A:G,1,FALSE)),"Produto não cadastrado",VLOOKUP(A2356,'Cadastro-Estoque'!A:G,4,FALSE)))</f>
        <v/>
      </c>
      <c r="G2356" s="2" t="str">
        <f>IF(ISBLANK(A2356),"",IF(ISERROR(VLOOKUP(A2356,'Cadastro-Estoque'!A:G,1,FALSE)),"Produto não cadastrado",VLOOKUP(A2356,'Cadastro-Estoque'!A:G,2,FALSE)))</f>
        <v/>
      </c>
      <c r="H2356" s="2" t="str">
        <f>IF(ISERROR(VLOOKUP(A2356,'Cadastro-Estoque'!A:G,1,FALSE)),"",VLOOKUP(A2356,'Cadastro-Estoque'!A:G,3,FALSE))</f>
        <v/>
      </c>
      <c r="I2356" s="209" t="str">
        <f>IF(A2356="","",INDEX(Boletim!F2365:F2474,IFERROR(MATCH(Saidas!A2356,'Cadastro-Estoque'!A2364:A2473,0)," ")))</f>
        <v/>
      </c>
    </row>
    <row r="2357" spans="5:9" ht="18.75" customHeight="1" x14ac:dyDescent="0.25">
      <c r="E2357" s="2" t="str">
        <f t="shared" si="39"/>
        <v/>
      </c>
      <c r="F2357" s="2" t="str">
        <f>IF(ISBLANK(A2357),"",IF(ISERROR(VLOOKUP(A2357,'Cadastro-Estoque'!A:G,1,FALSE)),"Produto não cadastrado",VLOOKUP(A2357,'Cadastro-Estoque'!A:G,4,FALSE)))</f>
        <v/>
      </c>
      <c r="G2357" s="2" t="str">
        <f>IF(ISBLANK(A2357),"",IF(ISERROR(VLOOKUP(A2357,'Cadastro-Estoque'!A:G,1,FALSE)),"Produto não cadastrado",VLOOKUP(A2357,'Cadastro-Estoque'!A:G,2,FALSE)))</f>
        <v/>
      </c>
      <c r="H2357" s="2" t="str">
        <f>IF(ISERROR(VLOOKUP(A2357,'Cadastro-Estoque'!A:G,1,FALSE)),"",VLOOKUP(A2357,'Cadastro-Estoque'!A:G,3,FALSE))</f>
        <v/>
      </c>
      <c r="I2357" s="209" t="str">
        <f>IF(A2357="","",INDEX(Boletim!F2366:F2475,IFERROR(MATCH(Saidas!A2357,'Cadastro-Estoque'!A2365:A2474,0)," ")))</f>
        <v/>
      </c>
    </row>
    <row r="2358" spans="5:9" ht="18.75" customHeight="1" x14ac:dyDescent="0.25">
      <c r="E2358" s="2" t="str">
        <f t="shared" si="39"/>
        <v/>
      </c>
      <c r="F2358" s="2" t="str">
        <f>IF(ISBLANK(A2358),"",IF(ISERROR(VLOOKUP(A2358,'Cadastro-Estoque'!A:G,1,FALSE)),"Produto não cadastrado",VLOOKUP(A2358,'Cadastro-Estoque'!A:G,4,FALSE)))</f>
        <v/>
      </c>
      <c r="G2358" s="2" t="str">
        <f>IF(ISBLANK(A2358),"",IF(ISERROR(VLOOKUP(A2358,'Cadastro-Estoque'!A:G,1,FALSE)),"Produto não cadastrado",VLOOKUP(A2358,'Cadastro-Estoque'!A:G,2,FALSE)))</f>
        <v/>
      </c>
      <c r="H2358" s="2" t="str">
        <f>IF(ISERROR(VLOOKUP(A2358,'Cadastro-Estoque'!A:G,1,FALSE)),"",VLOOKUP(A2358,'Cadastro-Estoque'!A:G,3,FALSE))</f>
        <v/>
      </c>
      <c r="I2358" s="209" t="str">
        <f>IF(A2358="","",INDEX(Boletim!F2367:F2476,IFERROR(MATCH(Saidas!A2358,'Cadastro-Estoque'!A2366:A2475,0)," ")))</f>
        <v/>
      </c>
    </row>
    <row r="2359" spans="5:9" ht="18.75" customHeight="1" x14ac:dyDescent="0.25">
      <c r="E2359" s="2" t="str">
        <f t="shared" si="39"/>
        <v/>
      </c>
      <c r="F2359" s="2" t="str">
        <f>IF(ISBLANK(A2359),"",IF(ISERROR(VLOOKUP(A2359,'Cadastro-Estoque'!A:G,1,FALSE)),"Produto não cadastrado",VLOOKUP(A2359,'Cadastro-Estoque'!A:G,4,FALSE)))</f>
        <v/>
      </c>
      <c r="G2359" s="2" t="str">
        <f>IF(ISBLANK(A2359),"",IF(ISERROR(VLOOKUP(A2359,'Cadastro-Estoque'!A:G,1,FALSE)),"Produto não cadastrado",VLOOKUP(A2359,'Cadastro-Estoque'!A:G,2,FALSE)))</f>
        <v/>
      </c>
      <c r="H2359" s="2" t="str">
        <f>IF(ISERROR(VLOOKUP(A2359,'Cadastro-Estoque'!A:G,1,FALSE)),"",VLOOKUP(A2359,'Cadastro-Estoque'!A:G,3,FALSE))</f>
        <v/>
      </c>
      <c r="I2359" s="209" t="str">
        <f>IF(A2359="","",INDEX(Boletim!F2368:F2477,IFERROR(MATCH(Saidas!A2359,'Cadastro-Estoque'!A2367:A2476,0)," ")))</f>
        <v/>
      </c>
    </row>
    <row r="2360" spans="5:9" ht="18.75" customHeight="1" x14ac:dyDescent="0.25">
      <c r="E2360" s="2" t="str">
        <f t="shared" si="39"/>
        <v/>
      </c>
      <c r="F2360" s="2" t="str">
        <f>IF(ISBLANK(A2360),"",IF(ISERROR(VLOOKUP(A2360,'Cadastro-Estoque'!A:G,1,FALSE)),"Produto não cadastrado",VLOOKUP(A2360,'Cadastro-Estoque'!A:G,4,FALSE)))</f>
        <v/>
      </c>
      <c r="G2360" s="2" t="str">
        <f>IF(ISBLANK(A2360),"",IF(ISERROR(VLOOKUP(A2360,'Cadastro-Estoque'!A:G,1,FALSE)),"Produto não cadastrado",VLOOKUP(A2360,'Cadastro-Estoque'!A:G,2,FALSE)))</f>
        <v/>
      </c>
      <c r="H2360" s="2" t="str">
        <f>IF(ISERROR(VLOOKUP(A2360,'Cadastro-Estoque'!A:G,1,FALSE)),"",VLOOKUP(A2360,'Cadastro-Estoque'!A:G,3,FALSE))</f>
        <v/>
      </c>
      <c r="I2360" s="209" t="str">
        <f>IF(A2360="","",INDEX(Boletim!F2369:F2478,IFERROR(MATCH(Saidas!A2360,'Cadastro-Estoque'!A2368:A2477,0)," ")))</f>
        <v/>
      </c>
    </row>
    <row r="2361" spans="5:9" ht="18.75" customHeight="1" x14ac:dyDescent="0.25">
      <c r="E2361" s="2" t="str">
        <f t="shared" si="39"/>
        <v/>
      </c>
      <c r="F2361" s="2" t="str">
        <f>IF(ISBLANK(A2361),"",IF(ISERROR(VLOOKUP(A2361,'Cadastro-Estoque'!A:G,1,FALSE)),"Produto não cadastrado",VLOOKUP(A2361,'Cadastro-Estoque'!A:G,4,FALSE)))</f>
        <v/>
      </c>
      <c r="G2361" s="2" t="str">
        <f>IF(ISBLANK(A2361),"",IF(ISERROR(VLOOKUP(A2361,'Cadastro-Estoque'!A:G,1,FALSE)),"Produto não cadastrado",VLOOKUP(A2361,'Cadastro-Estoque'!A:G,2,FALSE)))</f>
        <v/>
      </c>
      <c r="H2361" s="2" t="str">
        <f>IF(ISERROR(VLOOKUP(A2361,'Cadastro-Estoque'!A:G,1,FALSE)),"",VLOOKUP(A2361,'Cadastro-Estoque'!A:G,3,FALSE))</f>
        <v/>
      </c>
      <c r="I2361" s="209" t="str">
        <f>IF(A2361="","",INDEX(Boletim!F2370:F2479,IFERROR(MATCH(Saidas!A2361,'Cadastro-Estoque'!A2369:A2478,0)," ")))</f>
        <v/>
      </c>
    </row>
    <row r="2362" spans="5:9" ht="18.75" customHeight="1" x14ac:dyDescent="0.25">
      <c r="E2362" s="2" t="str">
        <f t="shared" si="39"/>
        <v/>
      </c>
      <c r="F2362" s="2" t="str">
        <f>IF(ISBLANK(A2362),"",IF(ISERROR(VLOOKUP(A2362,'Cadastro-Estoque'!A:G,1,FALSE)),"Produto não cadastrado",VLOOKUP(A2362,'Cadastro-Estoque'!A:G,4,FALSE)))</f>
        <v/>
      </c>
      <c r="G2362" s="2" t="str">
        <f>IF(ISBLANK(A2362),"",IF(ISERROR(VLOOKUP(A2362,'Cadastro-Estoque'!A:G,1,FALSE)),"Produto não cadastrado",VLOOKUP(A2362,'Cadastro-Estoque'!A:G,2,FALSE)))</f>
        <v/>
      </c>
      <c r="H2362" s="2" t="str">
        <f>IF(ISERROR(VLOOKUP(A2362,'Cadastro-Estoque'!A:G,1,FALSE)),"",VLOOKUP(A2362,'Cadastro-Estoque'!A:G,3,FALSE))</f>
        <v/>
      </c>
      <c r="I2362" s="209" t="str">
        <f>IF(A2362="","",INDEX(Boletim!F2371:F2480,IFERROR(MATCH(Saidas!A2362,'Cadastro-Estoque'!A2370:A2479,0)," ")))</f>
        <v/>
      </c>
    </row>
    <row r="2363" spans="5:9" ht="18.75" customHeight="1" x14ac:dyDescent="0.25">
      <c r="E2363" s="2" t="str">
        <f t="shared" si="39"/>
        <v/>
      </c>
      <c r="F2363" s="2" t="str">
        <f>IF(ISBLANK(A2363),"",IF(ISERROR(VLOOKUP(A2363,'Cadastro-Estoque'!A:G,1,FALSE)),"Produto não cadastrado",VLOOKUP(A2363,'Cadastro-Estoque'!A:G,4,FALSE)))</f>
        <v/>
      </c>
      <c r="G2363" s="2" t="str">
        <f>IF(ISBLANK(A2363),"",IF(ISERROR(VLOOKUP(A2363,'Cadastro-Estoque'!A:G,1,FALSE)),"Produto não cadastrado",VLOOKUP(A2363,'Cadastro-Estoque'!A:G,2,FALSE)))</f>
        <v/>
      </c>
      <c r="H2363" s="2" t="str">
        <f>IF(ISERROR(VLOOKUP(A2363,'Cadastro-Estoque'!A:G,1,FALSE)),"",VLOOKUP(A2363,'Cadastro-Estoque'!A:G,3,FALSE))</f>
        <v/>
      </c>
      <c r="I2363" s="209" t="str">
        <f>IF(A2363="","",INDEX(Boletim!F2372:F2481,IFERROR(MATCH(Saidas!A2363,'Cadastro-Estoque'!A2371:A2480,0)," ")))</f>
        <v/>
      </c>
    </row>
    <row r="2364" spans="5:9" ht="18.75" customHeight="1" x14ac:dyDescent="0.25">
      <c r="E2364" s="2" t="str">
        <f t="shared" si="39"/>
        <v/>
      </c>
      <c r="F2364" s="2" t="str">
        <f>IF(ISBLANK(A2364),"",IF(ISERROR(VLOOKUP(A2364,'Cadastro-Estoque'!A:G,1,FALSE)),"Produto não cadastrado",VLOOKUP(A2364,'Cadastro-Estoque'!A:G,4,FALSE)))</f>
        <v/>
      </c>
      <c r="G2364" s="2" t="str">
        <f>IF(ISBLANK(A2364),"",IF(ISERROR(VLOOKUP(A2364,'Cadastro-Estoque'!A:G,1,FALSE)),"Produto não cadastrado",VLOOKUP(A2364,'Cadastro-Estoque'!A:G,2,FALSE)))</f>
        <v/>
      </c>
      <c r="H2364" s="2" t="str">
        <f>IF(ISERROR(VLOOKUP(A2364,'Cadastro-Estoque'!A:G,1,FALSE)),"",VLOOKUP(A2364,'Cadastro-Estoque'!A:G,3,FALSE))</f>
        <v/>
      </c>
      <c r="I2364" s="209" t="str">
        <f>IF(A2364="","",INDEX(Boletim!F2373:F2482,IFERROR(MATCH(Saidas!A2364,'Cadastro-Estoque'!A2372:A2481,0)," ")))</f>
        <v/>
      </c>
    </row>
    <row r="2365" spans="5:9" ht="18.75" customHeight="1" x14ac:dyDescent="0.25">
      <c r="E2365" s="2" t="str">
        <f t="shared" si="39"/>
        <v/>
      </c>
      <c r="F2365" s="2" t="str">
        <f>IF(ISBLANK(A2365),"",IF(ISERROR(VLOOKUP(A2365,'Cadastro-Estoque'!A:G,1,FALSE)),"Produto não cadastrado",VLOOKUP(A2365,'Cadastro-Estoque'!A:G,4,FALSE)))</f>
        <v/>
      </c>
      <c r="G2365" s="2" t="str">
        <f>IF(ISBLANK(A2365),"",IF(ISERROR(VLOOKUP(A2365,'Cadastro-Estoque'!A:G,1,FALSE)),"Produto não cadastrado",VLOOKUP(A2365,'Cadastro-Estoque'!A:G,2,FALSE)))</f>
        <v/>
      </c>
      <c r="H2365" s="2" t="str">
        <f>IF(ISERROR(VLOOKUP(A2365,'Cadastro-Estoque'!A:G,1,FALSE)),"",VLOOKUP(A2365,'Cadastro-Estoque'!A:G,3,FALSE))</f>
        <v/>
      </c>
      <c r="I2365" s="209" t="str">
        <f>IF(A2365="","",INDEX(Boletim!F2374:F2483,IFERROR(MATCH(Saidas!A2365,'Cadastro-Estoque'!A2373:A2482,0)," ")))</f>
        <v/>
      </c>
    </row>
    <row r="2366" spans="5:9" ht="18.75" customHeight="1" x14ac:dyDescent="0.25">
      <c r="E2366" s="2" t="str">
        <f t="shared" si="39"/>
        <v/>
      </c>
      <c r="F2366" s="2" t="str">
        <f>IF(ISBLANK(A2366),"",IF(ISERROR(VLOOKUP(A2366,'Cadastro-Estoque'!A:G,1,FALSE)),"Produto não cadastrado",VLOOKUP(A2366,'Cadastro-Estoque'!A:G,4,FALSE)))</f>
        <v/>
      </c>
      <c r="G2366" s="2" t="str">
        <f>IF(ISBLANK(A2366),"",IF(ISERROR(VLOOKUP(A2366,'Cadastro-Estoque'!A:G,1,FALSE)),"Produto não cadastrado",VLOOKUP(A2366,'Cadastro-Estoque'!A:G,2,FALSE)))</f>
        <v/>
      </c>
      <c r="H2366" s="2" t="str">
        <f>IF(ISERROR(VLOOKUP(A2366,'Cadastro-Estoque'!A:G,1,FALSE)),"",VLOOKUP(A2366,'Cadastro-Estoque'!A:G,3,FALSE))</f>
        <v/>
      </c>
      <c r="I2366" s="209" t="str">
        <f>IF(A2366="","",INDEX(Boletim!F2375:F2484,IFERROR(MATCH(Saidas!A2366,'Cadastro-Estoque'!A2374:A2483,0)," ")))</f>
        <v/>
      </c>
    </row>
    <row r="2367" spans="5:9" ht="18.75" customHeight="1" x14ac:dyDescent="0.25">
      <c r="E2367" s="2" t="str">
        <f t="shared" si="39"/>
        <v/>
      </c>
      <c r="F2367" s="2" t="str">
        <f>IF(ISBLANK(A2367),"",IF(ISERROR(VLOOKUP(A2367,'Cadastro-Estoque'!A:G,1,FALSE)),"Produto não cadastrado",VLOOKUP(A2367,'Cadastro-Estoque'!A:G,4,FALSE)))</f>
        <v/>
      </c>
      <c r="G2367" s="2" t="str">
        <f>IF(ISBLANK(A2367),"",IF(ISERROR(VLOOKUP(A2367,'Cadastro-Estoque'!A:G,1,FALSE)),"Produto não cadastrado",VLOOKUP(A2367,'Cadastro-Estoque'!A:G,2,FALSE)))</f>
        <v/>
      </c>
      <c r="H2367" s="2" t="str">
        <f>IF(ISERROR(VLOOKUP(A2367,'Cadastro-Estoque'!A:G,1,FALSE)),"",VLOOKUP(A2367,'Cadastro-Estoque'!A:G,3,FALSE))</f>
        <v/>
      </c>
      <c r="I2367" s="209" t="str">
        <f>IF(A2367="","",INDEX(Boletim!F2376:F2485,IFERROR(MATCH(Saidas!A2367,'Cadastro-Estoque'!A2375:A2484,0)," ")))</f>
        <v/>
      </c>
    </row>
    <row r="2368" spans="5:9" ht="18.75" customHeight="1" x14ac:dyDescent="0.25">
      <c r="E2368" s="2" t="str">
        <f t="shared" si="39"/>
        <v/>
      </c>
      <c r="F2368" s="2" t="str">
        <f>IF(ISBLANK(A2368),"",IF(ISERROR(VLOOKUP(A2368,'Cadastro-Estoque'!A:G,1,FALSE)),"Produto não cadastrado",VLOOKUP(A2368,'Cadastro-Estoque'!A:G,4,FALSE)))</f>
        <v/>
      </c>
      <c r="G2368" s="2" t="str">
        <f>IF(ISBLANK(A2368),"",IF(ISERROR(VLOOKUP(A2368,'Cadastro-Estoque'!A:G,1,FALSE)),"Produto não cadastrado",VLOOKUP(A2368,'Cadastro-Estoque'!A:G,2,FALSE)))</f>
        <v/>
      </c>
      <c r="H2368" s="2" t="str">
        <f>IF(ISERROR(VLOOKUP(A2368,'Cadastro-Estoque'!A:G,1,FALSE)),"",VLOOKUP(A2368,'Cadastro-Estoque'!A:G,3,FALSE))</f>
        <v/>
      </c>
      <c r="I2368" s="209" t="str">
        <f>IF(A2368="","",INDEX(Boletim!F2377:F2486,IFERROR(MATCH(Saidas!A2368,'Cadastro-Estoque'!A2376:A2485,0)," ")))</f>
        <v/>
      </c>
    </row>
    <row r="2369" spans="5:9" ht="18.75" customHeight="1" x14ac:dyDescent="0.25">
      <c r="E2369" s="2" t="str">
        <f t="shared" si="39"/>
        <v/>
      </c>
      <c r="F2369" s="2" t="str">
        <f>IF(ISBLANK(A2369),"",IF(ISERROR(VLOOKUP(A2369,'Cadastro-Estoque'!A:G,1,FALSE)),"Produto não cadastrado",VLOOKUP(A2369,'Cadastro-Estoque'!A:G,4,FALSE)))</f>
        <v/>
      </c>
      <c r="G2369" s="2" t="str">
        <f>IF(ISBLANK(A2369),"",IF(ISERROR(VLOOKUP(A2369,'Cadastro-Estoque'!A:G,1,FALSE)),"Produto não cadastrado",VLOOKUP(A2369,'Cadastro-Estoque'!A:G,2,FALSE)))</f>
        <v/>
      </c>
      <c r="H2369" s="2" t="str">
        <f>IF(ISERROR(VLOOKUP(A2369,'Cadastro-Estoque'!A:G,1,FALSE)),"",VLOOKUP(A2369,'Cadastro-Estoque'!A:G,3,FALSE))</f>
        <v/>
      </c>
      <c r="I2369" s="209" t="str">
        <f>IF(A2369="","",INDEX(Boletim!F2378:F2487,IFERROR(MATCH(Saidas!A2369,'Cadastro-Estoque'!A2377:A2486,0)," ")))</f>
        <v/>
      </c>
    </row>
    <row r="2370" spans="5:9" ht="18.75" customHeight="1" x14ac:dyDescent="0.25">
      <c r="E2370" s="2" t="str">
        <f t="shared" si="39"/>
        <v/>
      </c>
      <c r="F2370" s="2" t="str">
        <f>IF(ISBLANK(A2370),"",IF(ISERROR(VLOOKUP(A2370,'Cadastro-Estoque'!A:G,1,FALSE)),"Produto não cadastrado",VLOOKUP(A2370,'Cadastro-Estoque'!A:G,4,FALSE)))</f>
        <v/>
      </c>
      <c r="G2370" s="2" t="str">
        <f>IF(ISBLANK(A2370),"",IF(ISERROR(VLOOKUP(A2370,'Cadastro-Estoque'!A:G,1,FALSE)),"Produto não cadastrado",VLOOKUP(A2370,'Cadastro-Estoque'!A:G,2,FALSE)))</f>
        <v/>
      </c>
      <c r="H2370" s="2" t="str">
        <f>IF(ISERROR(VLOOKUP(A2370,'Cadastro-Estoque'!A:G,1,FALSE)),"",VLOOKUP(A2370,'Cadastro-Estoque'!A:G,3,FALSE))</f>
        <v/>
      </c>
      <c r="I2370" s="209" t="str">
        <f>IF(A2370="","",INDEX(Boletim!F2379:F2488,IFERROR(MATCH(Saidas!A2370,'Cadastro-Estoque'!A2378:A2487,0)," ")))</f>
        <v/>
      </c>
    </row>
    <row r="2371" spans="5:9" ht="18.75" customHeight="1" x14ac:dyDescent="0.25">
      <c r="E2371" s="2" t="str">
        <f t="shared" si="39"/>
        <v/>
      </c>
      <c r="F2371" s="2" t="str">
        <f>IF(ISBLANK(A2371),"",IF(ISERROR(VLOOKUP(A2371,'Cadastro-Estoque'!A:G,1,FALSE)),"Produto não cadastrado",VLOOKUP(A2371,'Cadastro-Estoque'!A:G,4,FALSE)))</f>
        <v/>
      </c>
      <c r="G2371" s="2" t="str">
        <f>IF(ISBLANK(A2371),"",IF(ISERROR(VLOOKUP(A2371,'Cadastro-Estoque'!A:G,1,FALSE)),"Produto não cadastrado",VLOOKUP(A2371,'Cadastro-Estoque'!A:G,2,FALSE)))</f>
        <v/>
      </c>
      <c r="H2371" s="2" t="str">
        <f>IF(ISERROR(VLOOKUP(A2371,'Cadastro-Estoque'!A:G,1,FALSE)),"",VLOOKUP(A2371,'Cadastro-Estoque'!A:G,3,FALSE))</f>
        <v/>
      </c>
      <c r="I2371" s="209" t="str">
        <f>IF(A2371="","",INDEX(Boletim!F2380:F2489,IFERROR(MATCH(Saidas!A2371,'Cadastro-Estoque'!A2379:A2488,0)," ")))</f>
        <v/>
      </c>
    </row>
    <row r="2372" spans="5:9" ht="18.75" customHeight="1" x14ac:dyDescent="0.25">
      <c r="E2372" s="2" t="str">
        <f t="shared" ref="E2372:E2435" si="40">IF(ISBLANK(A2372),"",C2372*D2372)</f>
        <v/>
      </c>
      <c r="F2372" s="2" t="str">
        <f>IF(ISBLANK(A2372),"",IF(ISERROR(VLOOKUP(A2372,'Cadastro-Estoque'!A:G,1,FALSE)),"Produto não cadastrado",VLOOKUP(A2372,'Cadastro-Estoque'!A:G,4,FALSE)))</f>
        <v/>
      </c>
      <c r="G2372" s="2" t="str">
        <f>IF(ISBLANK(A2372),"",IF(ISERROR(VLOOKUP(A2372,'Cadastro-Estoque'!A:G,1,FALSE)),"Produto não cadastrado",VLOOKUP(A2372,'Cadastro-Estoque'!A:G,2,FALSE)))</f>
        <v/>
      </c>
      <c r="H2372" s="2" t="str">
        <f>IF(ISERROR(VLOOKUP(A2372,'Cadastro-Estoque'!A:G,1,FALSE)),"",VLOOKUP(A2372,'Cadastro-Estoque'!A:G,3,FALSE))</f>
        <v/>
      </c>
      <c r="I2372" s="209" t="str">
        <f>IF(A2372="","",INDEX(Boletim!F2381:F2490,IFERROR(MATCH(Saidas!A2372,'Cadastro-Estoque'!A2380:A2489,0)," ")))</f>
        <v/>
      </c>
    </row>
    <row r="2373" spans="5:9" ht="18.75" customHeight="1" x14ac:dyDescent="0.25">
      <c r="E2373" s="2" t="str">
        <f t="shared" si="40"/>
        <v/>
      </c>
      <c r="F2373" s="2" t="str">
        <f>IF(ISBLANK(A2373),"",IF(ISERROR(VLOOKUP(A2373,'Cadastro-Estoque'!A:G,1,FALSE)),"Produto não cadastrado",VLOOKUP(A2373,'Cadastro-Estoque'!A:G,4,FALSE)))</f>
        <v/>
      </c>
      <c r="G2373" s="2" t="str">
        <f>IF(ISBLANK(A2373),"",IF(ISERROR(VLOOKUP(A2373,'Cadastro-Estoque'!A:G,1,FALSE)),"Produto não cadastrado",VLOOKUP(A2373,'Cadastro-Estoque'!A:G,2,FALSE)))</f>
        <v/>
      </c>
      <c r="H2373" s="2" t="str">
        <f>IF(ISERROR(VLOOKUP(A2373,'Cadastro-Estoque'!A:G,1,FALSE)),"",VLOOKUP(A2373,'Cadastro-Estoque'!A:G,3,FALSE))</f>
        <v/>
      </c>
      <c r="I2373" s="209" t="str">
        <f>IF(A2373="","",INDEX(Boletim!F2382:F2491,IFERROR(MATCH(Saidas!A2373,'Cadastro-Estoque'!A2381:A2490,0)," ")))</f>
        <v/>
      </c>
    </row>
    <row r="2374" spans="5:9" ht="18.75" customHeight="1" x14ac:dyDescent="0.25">
      <c r="E2374" s="2" t="str">
        <f t="shared" si="40"/>
        <v/>
      </c>
      <c r="F2374" s="2" t="str">
        <f>IF(ISBLANK(A2374),"",IF(ISERROR(VLOOKUP(A2374,'Cadastro-Estoque'!A:G,1,FALSE)),"Produto não cadastrado",VLOOKUP(A2374,'Cadastro-Estoque'!A:G,4,FALSE)))</f>
        <v/>
      </c>
      <c r="G2374" s="2" t="str">
        <f>IF(ISBLANK(A2374),"",IF(ISERROR(VLOOKUP(A2374,'Cadastro-Estoque'!A:G,1,FALSE)),"Produto não cadastrado",VLOOKUP(A2374,'Cadastro-Estoque'!A:G,2,FALSE)))</f>
        <v/>
      </c>
      <c r="H2374" s="2" t="str">
        <f>IF(ISERROR(VLOOKUP(A2374,'Cadastro-Estoque'!A:G,1,FALSE)),"",VLOOKUP(A2374,'Cadastro-Estoque'!A:G,3,FALSE))</f>
        <v/>
      </c>
      <c r="I2374" s="209" t="str">
        <f>IF(A2374="","",INDEX(Boletim!F2383:F2492,IFERROR(MATCH(Saidas!A2374,'Cadastro-Estoque'!A2382:A2491,0)," ")))</f>
        <v/>
      </c>
    </row>
    <row r="2375" spans="5:9" ht="18.75" customHeight="1" x14ac:dyDescent="0.25">
      <c r="E2375" s="2" t="str">
        <f t="shared" si="40"/>
        <v/>
      </c>
      <c r="F2375" s="2" t="str">
        <f>IF(ISBLANK(A2375),"",IF(ISERROR(VLOOKUP(A2375,'Cadastro-Estoque'!A:G,1,FALSE)),"Produto não cadastrado",VLOOKUP(A2375,'Cadastro-Estoque'!A:G,4,FALSE)))</f>
        <v/>
      </c>
      <c r="G2375" s="2" t="str">
        <f>IF(ISBLANK(A2375),"",IF(ISERROR(VLOOKUP(A2375,'Cadastro-Estoque'!A:G,1,FALSE)),"Produto não cadastrado",VLOOKUP(A2375,'Cadastro-Estoque'!A:G,2,FALSE)))</f>
        <v/>
      </c>
      <c r="H2375" s="2" t="str">
        <f>IF(ISERROR(VLOOKUP(A2375,'Cadastro-Estoque'!A:G,1,FALSE)),"",VLOOKUP(A2375,'Cadastro-Estoque'!A:G,3,FALSE))</f>
        <v/>
      </c>
      <c r="I2375" s="209" t="str">
        <f>IF(A2375="","",INDEX(Boletim!F2384:F2493,IFERROR(MATCH(Saidas!A2375,'Cadastro-Estoque'!A2383:A2492,0)," ")))</f>
        <v/>
      </c>
    </row>
    <row r="2376" spans="5:9" ht="18.75" customHeight="1" x14ac:dyDescent="0.25">
      <c r="E2376" s="2" t="str">
        <f t="shared" si="40"/>
        <v/>
      </c>
      <c r="F2376" s="2" t="str">
        <f>IF(ISBLANK(A2376),"",IF(ISERROR(VLOOKUP(A2376,'Cadastro-Estoque'!A:G,1,FALSE)),"Produto não cadastrado",VLOOKUP(A2376,'Cadastro-Estoque'!A:G,4,FALSE)))</f>
        <v/>
      </c>
      <c r="G2376" s="2" t="str">
        <f>IF(ISBLANK(A2376),"",IF(ISERROR(VLOOKUP(A2376,'Cadastro-Estoque'!A:G,1,FALSE)),"Produto não cadastrado",VLOOKUP(A2376,'Cadastro-Estoque'!A:G,2,FALSE)))</f>
        <v/>
      </c>
      <c r="H2376" s="2" t="str">
        <f>IF(ISERROR(VLOOKUP(A2376,'Cadastro-Estoque'!A:G,1,FALSE)),"",VLOOKUP(A2376,'Cadastro-Estoque'!A:G,3,FALSE))</f>
        <v/>
      </c>
      <c r="I2376" s="209" t="str">
        <f>IF(A2376="","",INDEX(Boletim!F2385:F2494,IFERROR(MATCH(Saidas!A2376,'Cadastro-Estoque'!A2384:A2493,0)," ")))</f>
        <v/>
      </c>
    </row>
    <row r="2377" spans="5:9" ht="18.75" customHeight="1" x14ac:dyDescent="0.25">
      <c r="E2377" s="2" t="str">
        <f t="shared" si="40"/>
        <v/>
      </c>
      <c r="F2377" s="2" t="str">
        <f>IF(ISBLANK(A2377),"",IF(ISERROR(VLOOKUP(A2377,'Cadastro-Estoque'!A:G,1,FALSE)),"Produto não cadastrado",VLOOKUP(A2377,'Cadastro-Estoque'!A:G,4,FALSE)))</f>
        <v/>
      </c>
      <c r="G2377" s="2" t="str">
        <f>IF(ISBLANK(A2377),"",IF(ISERROR(VLOOKUP(A2377,'Cadastro-Estoque'!A:G,1,FALSE)),"Produto não cadastrado",VLOOKUP(A2377,'Cadastro-Estoque'!A:G,2,FALSE)))</f>
        <v/>
      </c>
      <c r="H2377" s="2" t="str">
        <f>IF(ISERROR(VLOOKUP(A2377,'Cadastro-Estoque'!A:G,1,FALSE)),"",VLOOKUP(A2377,'Cadastro-Estoque'!A:G,3,FALSE))</f>
        <v/>
      </c>
      <c r="I2377" s="209" t="str">
        <f>IF(A2377="","",INDEX(Boletim!F2386:F2495,IFERROR(MATCH(Saidas!A2377,'Cadastro-Estoque'!A2385:A2494,0)," ")))</f>
        <v/>
      </c>
    </row>
    <row r="2378" spans="5:9" ht="18.75" customHeight="1" x14ac:dyDescent="0.25">
      <c r="E2378" s="2" t="str">
        <f t="shared" si="40"/>
        <v/>
      </c>
      <c r="F2378" s="2" t="str">
        <f>IF(ISBLANK(A2378),"",IF(ISERROR(VLOOKUP(A2378,'Cadastro-Estoque'!A:G,1,FALSE)),"Produto não cadastrado",VLOOKUP(A2378,'Cadastro-Estoque'!A:G,4,FALSE)))</f>
        <v/>
      </c>
      <c r="G2378" s="2" t="str">
        <f>IF(ISBLANK(A2378),"",IF(ISERROR(VLOOKUP(A2378,'Cadastro-Estoque'!A:G,1,FALSE)),"Produto não cadastrado",VLOOKUP(A2378,'Cadastro-Estoque'!A:G,2,FALSE)))</f>
        <v/>
      </c>
      <c r="H2378" s="2" t="str">
        <f>IF(ISERROR(VLOOKUP(A2378,'Cadastro-Estoque'!A:G,1,FALSE)),"",VLOOKUP(A2378,'Cadastro-Estoque'!A:G,3,FALSE))</f>
        <v/>
      </c>
      <c r="I2378" s="209" t="str">
        <f>IF(A2378="","",INDEX(Boletim!F2387:F2496,IFERROR(MATCH(Saidas!A2378,'Cadastro-Estoque'!A2386:A2495,0)," ")))</f>
        <v/>
      </c>
    </row>
    <row r="2379" spans="5:9" ht="18.75" customHeight="1" x14ac:dyDescent="0.25">
      <c r="E2379" s="2" t="str">
        <f t="shared" si="40"/>
        <v/>
      </c>
      <c r="F2379" s="2" t="str">
        <f>IF(ISBLANK(A2379),"",IF(ISERROR(VLOOKUP(A2379,'Cadastro-Estoque'!A:G,1,FALSE)),"Produto não cadastrado",VLOOKUP(A2379,'Cadastro-Estoque'!A:G,4,FALSE)))</f>
        <v/>
      </c>
      <c r="G2379" s="2" t="str">
        <f>IF(ISBLANK(A2379),"",IF(ISERROR(VLOOKUP(A2379,'Cadastro-Estoque'!A:G,1,FALSE)),"Produto não cadastrado",VLOOKUP(A2379,'Cadastro-Estoque'!A:G,2,FALSE)))</f>
        <v/>
      </c>
      <c r="H2379" s="2" t="str">
        <f>IF(ISERROR(VLOOKUP(A2379,'Cadastro-Estoque'!A:G,1,FALSE)),"",VLOOKUP(A2379,'Cadastro-Estoque'!A:G,3,FALSE))</f>
        <v/>
      </c>
      <c r="I2379" s="209" t="str">
        <f>IF(A2379="","",INDEX(Boletim!F2388:F2497,IFERROR(MATCH(Saidas!A2379,'Cadastro-Estoque'!A2387:A2496,0)," ")))</f>
        <v/>
      </c>
    </row>
    <row r="2380" spans="5:9" ht="18.75" customHeight="1" x14ac:dyDescent="0.25">
      <c r="E2380" s="2" t="str">
        <f t="shared" si="40"/>
        <v/>
      </c>
      <c r="F2380" s="2" t="str">
        <f>IF(ISBLANK(A2380),"",IF(ISERROR(VLOOKUP(A2380,'Cadastro-Estoque'!A:G,1,FALSE)),"Produto não cadastrado",VLOOKUP(A2380,'Cadastro-Estoque'!A:G,4,FALSE)))</f>
        <v/>
      </c>
      <c r="G2380" s="2" t="str">
        <f>IF(ISBLANK(A2380),"",IF(ISERROR(VLOOKUP(A2380,'Cadastro-Estoque'!A:G,1,FALSE)),"Produto não cadastrado",VLOOKUP(A2380,'Cadastro-Estoque'!A:G,2,FALSE)))</f>
        <v/>
      </c>
      <c r="H2380" s="2" t="str">
        <f>IF(ISERROR(VLOOKUP(A2380,'Cadastro-Estoque'!A:G,1,FALSE)),"",VLOOKUP(A2380,'Cadastro-Estoque'!A:G,3,FALSE))</f>
        <v/>
      </c>
      <c r="I2380" s="209" t="str">
        <f>IF(A2380="","",INDEX(Boletim!F2389:F2498,IFERROR(MATCH(Saidas!A2380,'Cadastro-Estoque'!A2388:A2497,0)," ")))</f>
        <v/>
      </c>
    </row>
    <row r="2381" spans="5:9" ht="18.75" customHeight="1" x14ac:dyDescent="0.25">
      <c r="E2381" s="2" t="str">
        <f t="shared" si="40"/>
        <v/>
      </c>
      <c r="F2381" s="2" t="str">
        <f>IF(ISBLANK(A2381),"",IF(ISERROR(VLOOKUP(A2381,'Cadastro-Estoque'!A:G,1,FALSE)),"Produto não cadastrado",VLOOKUP(A2381,'Cadastro-Estoque'!A:G,4,FALSE)))</f>
        <v/>
      </c>
      <c r="G2381" s="2" t="str">
        <f>IF(ISBLANK(A2381),"",IF(ISERROR(VLOOKUP(A2381,'Cadastro-Estoque'!A:G,1,FALSE)),"Produto não cadastrado",VLOOKUP(A2381,'Cadastro-Estoque'!A:G,2,FALSE)))</f>
        <v/>
      </c>
      <c r="H2381" s="2" t="str">
        <f>IF(ISERROR(VLOOKUP(A2381,'Cadastro-Estoque'!A:G,1,FALSE)),"",VLOOKUP(A2381,'Cadastro-Estoque'!A:G,3,FALSE))</f>
        <v/>
      </c>
      <c r="I2381" s="209" t="str">
        <f>IF(A2381="","",INDEX(Boletim!F2390:F2499,IFERROR(MATCH(Saidas!A2381,'Cadastro-Estoque'!A2389:A2498,0)," ")))</f>
        <v/>
      </c>
    </row>
    <row r="2382" spans="5:9" ht="18.75" customHeight="1" x14ac:dyDescent="0.25">
      <c r="E2382" s="2" t="str">
        <f t="shared" si="40"/>
        <v/>
      </c>
      <c r="F2382" s="2" t="str">
        <f>IF(ISBLANK(A2382),"",IF(ISERROR(VLOOKUP(A2382,'Cadastro-Estoque'!A:G,1,FALSE)),"Produto não cadastrado",VLOOKUP(A2382,'Cadastro-Estoque'!A:G,4,FALSE)))</f>
        <v/>
      </c>
      <c r="G2382" s="2" t="str">
        <f>IF(ISBLANK(A2382),"",IF(ISERROR(VLOOKUP(A2382,'Cadastro-Estoque'!A:G,1,FALSE)),"Produto não cadastrado",VLOOKUP(A2382,'Cadastro-Estoque'!A:G,2,FALSE)))</f>
        <v/>
      </c>
      <c r="H2382" s="2" t="str">
        <f>IF(ISERROR(VLOOKUP(A2382,'Cadastro-Estoque'!A:G,1,FALSE)),"",VLOOKUP(A2382,'Cadastro-Estoque'!A:G,3,FALSE))</f>
        <v/>
      </c>
      <c r="I2382" s="209" t="str">
        <f>IF(A2382="","",INDEX(Boletim!F2391:F2500,IFERROR(MATCH(Saidas!A2382,'Cadastro-Estoque'!A2390:A2499,0)," ")))</f>
        <v/>
      </c>
    </row>
    <row r="2383" spans="5:9" ht="18.75" customHeight="1" x14ac:dyDescent="0.25">
      <c r="E2383" s="2" t="str">
        <f t="shared" si="40"/>
        <v/>
      </c>
      <c r="F2383" s="2" t="str">
        <f>IF(ISBLANK(A2383),"",IF(ISERROR(VLOOKUP(A2383,'Cadastro-Estoque'!A:G,1,FALSE)),"Produto não cadastrado",VLOOKUP(A2383,'Cadastro-Estoque'!A:G,4,FALSE)))</f>
        <v/>
      </c>
      <c r="G2383" s="2" t="str">
        <f>IF(ISBLANK(A2383),"",IF(ISERROR(VLOOKUP(A2383,'Cadastro-Estoque'!A:G,1,FALSE)),"Produto não cadastrado",VLOOKUP(A2383,'Cadastro-Estoque'!A:G,2,FALSE)))</f>
        <v/>
      </c>
      <c r="H2383" s="2" t="str">
        <f>IF(ISERROR(VLOOKUP(A2383,'Cadastro-Estoque'!A:G,1,FALSE)),"",VLOOKUP(A2383,'Cadastro-Estoque'!A:G,3,FALSE))</f>
        <v/>
      </c>
      <c r="I2383" s="209" t="str">
        <f>IF(A2383="","",INDEX(Boletim!F2392:F2501,IFERROR(MATCH(Saidas!A2383,'Cadastro-Estoque'!A2391:A2500,0)," ")))</f>
        <v/>
      </c>
    </row>
    <row r="2384" spans="5:9" ht="18.75" customHeight="1" x14ac:dyDescent="0.25">
      <c r="E2384" s="2" t="str">
        <f t="shared" si="40"/>
        <v/>
      </c>
      <c r="F2384" s="2" t="str">
        <f>IF(ISBLANK(A2384),"",IF(ISERROR(VLOOKUP(A2384,'Cadastro-Estoque'!A:G,1,FALSE)),"Produto não cadastrado",VLOOKUP(A2384,'Cadastro-Estoque'!A:G,4,FALSE)))</f>
        <v/>
      </c>
      <c r="G2384" s="2" t="str">
        <f>IF(ISBLANK(A2384),"",IF(ISERROR(VLOOKUP(A2384,'Cadastro-Estoque'!A:G,1,FALSE)),"Produto não cadastrado",VLOOKUP(A2384,'Cadastro-Estoque'!A:G,2,FALSE)))</f>
        <v/>
      </c>
      <c r="H2384" s="2" t="str">
        <f>IF(ISERROR(VLOOKUP(A2384,'Cadastro-Estoque'!A:G,1,FALSE)),"",VLOOKUP(A2384,'Cadastro-Estoque'!A:G,3,FALSE))</f>
        <v/>
      </c>
      <c r="I2384" s="209" t="str">
        <f>IF(A2384="","",INDEX(Boletim!F2393:F2502,IFERROR(MATCH(Saidas!A2384,'Cadastro-Estoque'!A2392:A2501,0)," ")))</f>
        <v/>
      </c>
    </row>
    <row r="2385" spans="5:9" ht="18.75" customHeight="1" x14ac:dyDescent="0.25">
      <c r="E2385" s="2" t="str">
        <f t="shared" si="40"/>
        <v/>
      </c>
      <c r="F2385" s="2" t="str">
        <f>IF(ISBLANK(A2385),"",IF(ISERROR(VLOOKUP(A2385,'Cadastro-Estoque'!A:G,1,FALSE)),"Produto não cadastrado",VLOOKUP(A2385,'Cadastro-Estoque'!A:G,4,FALSE)))</f>
        <v/>
      </c>
      <c r="G2385" s="2" t="str">
        <f>IF(ISBLANK(A2385),"",IF(ISERROR(VLOOKUP(A2385,'Cadastro-Estoque'!A:G,1,FALSE)),"Produto não cadastrado",VLOOKUP(A2385,'Cadastro-Estoque'!A:G,2,FALSE)))</f>
        <v/>
      </c>
      <c r="H2385" s="2" t="str">
        <f>IF(ISERROR(VLOOKUP(A2385,'Cadastro-Estoque'!A:G,1,FALSE)),"",VLOOKUP(A2385,'Cadastro-Estoque'!A:G,3,FALSE))</f>
        <v/>
      </c>
      <c r="I2385" s="209" t="str">
        <f>IF(A2385="","",INDEX(Boletim!F2394:F2503,IFERROR(MATCH(Saidas!A2385,'Cadastro-Estoque'!A2393:A2502,0)," ")))</f>
        <v/>
      </c>
    </row>
    <row r="2386" spans="5:9" ht="18.75" customHeight="1" x14ac:dyDescent="0.25">
      <c r="E2386" s="2" t="str">
        <f t="shared" si="40"/>
        <v/>
      </c>
      <c r="F2386" s="2" t="str">
        <f>IF(ISBLANK(A2386),"",IF(ISERROR(VLOOKUP(A2386,'Cadastro-Estoque'!A:G,1,FALSE)),"Produto não cadastrado",VLOOKUP(A2386,'Cadastro-Estoque'!A:G,4,FALSE)))</f>
        <v/>
      </c>
      <c r="G2386" s="2" t="str">
        <f>IF(ISBLANK(A2386),"",IF(ISERROR(VLOOKUP(A2386,'Cadastro-Estoque'!A:G,1,FALSE)),"Produto não cadastrado",VLOOKUP(A2386,'Cadastro-Estoque'!A:G,2,FALSE)))</f>
        <v/>
      </c>
      <c r="H2386" s="2" t="str">
        <f>IF(ISERROR(VLOOKUP(A2386,'Cadastro-Estoque'!A:G,1,FALSE)),"",VLOOKUP(A2386,'Cadastro-Estoque'!A:G,3,FALSE))</f>
        <v/>
      </c>
      <c r="I2386" s="209" t="str">
        <f>IF(A2386="","",INDEX(Boletim!F2395:F2504,IFERROR(MATCH(Saidas!A2386,'Cadastro-Estoque'!A2394:A2503,0)," ")))</f>
        <v/>
      </c>
    </row>
    <row r="2387" spans="5:9" ht="18.75" customHeight="1" x14ac:dyDescent="0.25">
      <c r="E2387" s="2" t="str">
        <f t="shared" si="40"/>
        <v/>
      </c>
      <c r="F2387" s="2" t="str">
        <f>IF(ISBLANK(A2387),"",IF(ISERROR(VLOOKUP(A2387,'Cadastro-Estoque'!A:G,1,FALSE)),"Produto não cadastrado",VLOOKUP(A2387,'Cadastro-Estoque'!A:G,4,FALSE)))</f>
        <v/>
      </c>
      <c r="G2387" s="2" t="str">
        <f>IF(ISBLANK(A2387),"",IF(ISERROR(VLOOKUP(A2387,'Cadastro-Estoque'!A:G,1,FALSE)),"Produto não cadastrado",VLOOKUP(A2387,'Cadastro-Estoque'!A:G,2,FALSE)))</f>
        <v/>
      </c>
      <c r="H2387" s="2" t="str">
        <f>IF(ISERROR(VLOOKUP(A2387,'Cadastro-Estoque'!A:G,1,FALSE)),"",VLOOKUP(A2387,'Cadastro-Estoque'!A:G,3,FALSE))</f>
        <v/>
      </c>
      <c r="I2387" s="209" t="str">
        <f>IF(A2387="","",INDEX(Boletim!F2396:F2505,IFERROR(MATCH(Saidas!A2387,'Cadastro-Estoque'!A2395:A2504,0)," ")))</f>
        <v/>
      </c>
    </row>
    <row r="2388" spans="5:9" ht="18.75" customHeight="1" x14ac:dyDescent="0.25">
      <c r="E2388" s="2" t="str">
        <f t="shared" si="40"/>
        <v/>
      </c>
      <c r="F2388" s="2" t="str">
        <f>IF(ISBLANK(A2388),"",IF(ISERROR(VLOOKUP(A2388,'Cadastro-Estoque'!A:G,1,FALSE)),"Produto não cadastrado",VLOOKUP(A2388,'Cadastro-Estoque'!A:G,4,FALSE)))</f>
        <v/>
      </c>
      <c r="G2388" s="2" t="str">
        <f>IF(ISBLANK(A2388),"",IF(ISERROR(VLOOKUP(A2388,'Cadastro-Estoque'!A:G,1,FALSE)),"Produto não cadastrado",VLOOKUP(A2388,'Cadastro-Estoque'!A:G,2,FALSE)))</f>
        <v/>
      </c>
      <c r="H2388" s="2" t="str">
        <f>IF(ISERROR(VLOOKUP(A2388,'Cadastro-Estoque'!A:G,1,FALSE)),"",VLOOKUP(A2388,'Cadastro-Estoque'!A:G,3,FALSE))</f>
        <v/>
      </c>
      <c r="I2388" s="209" t="str">
        <f>IF(A2388="","",INDEX(Boletim!F2397:F2506,IFERROR(MATCH(Saidas!A2388,'Cadastro-Estoque'!A2396:A2505,0)," ")))</f>
        <v/>
      </c>
    </row>
    <row r="2389" spans="5:9" ht="18.75" customHeight="1" x14ac:dyDescent="0.25">
      <c r="E2389" s="2" t="str">
        <f t="shared" si="40"/>
        <v/>
      </c>
      <c r="F2389" s="2" t="str">
        <f>IF(ISBLANK(A2389),"",IF(ISERROR(VLOOKUP(A2389,'Cadastro-Estoque'!A:G,1,FALSE)),"Produto não cadastrado",VLOOKUP(A2389,'Cadastro-Estoque'!A:G,4,FALSE)))</f>
        <v/>
      </c>
      <c r="G2389" s="2" t="str">
        <f>IF(ISBLANK(A2389),"",IF(ISERROR(VLOOKUP(A2389,'Cadastro-Estoque'!A:G,1,FALSE)),"Produto não cadastrado",VLOOKUP(A2389,'Cadastro-Estoque'!A:G,2,FALSE)))</f>
        <v/>
      </c>
      <c r="H2389" s="2" t="str">
        <f>IF(ISERROR(VLOOKUP(A2389,'Cadastro-Estoque'!A:G,1,FALSE)),"",VLOOKUP(A2389,'Cadastro-Estoque'!A:G,3,FALSE))</f>
        <v/>
      </c>
      <c r="I2389" s="209" t="str">
        <f>IF(A2389="","",INDEX(Boletim!F2398:F2507,IFERROR(MATCH(Saidas!A2389,'Cadastro-Estoque'!A2397:A2506,0)," ")))</f>
        <v/>
      </c>
    </row>
    <row r="2390" spans="5:9" ht="18.75" customHeight="1" x14ac:dyDescent="0.25">
      <c r="E2390" s="2" t="str">
        <f t="shared" si="40"/>
        <v/>
      </c>
      <c r="F2390" s="2" t="str">
        <f>IF(ISBLANK(A2390),"",IF(ISERROR(VLOOKUP(A2390,'Cadastro-Estoque'!A:G,1,FALSE)),"Produto não cadastrado",VLOOKUP(A2390,'Cadastro-Estoque'!A:G,4,FALSE)))</f>
        <v/>
      </c>
      <c r="G2390" s="2" t="str">
        <f>IF(ISBLANK(A2390),"",IF(ISERROR(VLOOKUP(A2390,'Cadastro-Estoque'!A:G,1,FALSE)),"Produto não cadastrado",VLOOKUP(A2390,'Cadastro-Estoque'!A:G,2,FALSE)))</f>
        <v/>
      </c>
      <c r="H2390" s="2" t="str">
        <f>IF(ISERROR(VLOOKUP(A2390,'Cadastro-Estoque'!A:G,1,FALSE)),"",VLOOKUP(A2390,'Cadastro-Estoque'!A:G,3,FALSE))</f>
        <v/>
      </c>
      <c r="I2390" s="209" t="str">
        <f>IF(A2390="","",INDEX(Boletim!F2399:F2508,IFERROR(MATCH(Saidas!A2390,'Cadastro-Estoque'!A2398:A2507,0)," ")))</f>
        <v/>
      </c>
    </row>
    <row r="2391" spans="5:9" ht="18.75" customHeight="1" x14ac:dyDescent="0.25">
      <c r="E2391" s="2" t="str">
        <f t="shared" si="40"/>
        <v/>
      </c>
      <c r="F2391" s="2" t="str">
        <f>IF(ISBLANK(A2391),"",IF(ISERROR(VLOOKUP(A2391,'Cadastro-Estoque'!A:G,1,FALSE)),"Produto não cadastrado",VLOOKUP(A2391,'Cadastro-Estoque'!A:G,4,FALSE)))</f>
        <v/>
      </c>
      <c r="G2391" s="2" t="str">
        <f>IF(ISBLANK(A2391),"",IF(ISERROR(VLOOKUP(A2391,'Cadastro-Estoque'!A:G,1,FALSE)),"Produto não cadastrado",VLOOKUP(A2391,'Cadastro-Estoque'!A:G,2,FALSE)))</f>
        <v/>
      </c>
      <c r="H2391" s="2" t="str">
        <f>IF(ISERROR(VLOOKUP(A2391,'Cadastro-Estoque'!A:G,1,FALSE)),"",VLOOKUP(A2391,'Cadastro-Estoque'!A:G,3,FALSE))</f>
        <v/>
      </c>
      <c r="I2391" s="209" t="str">
        <f>IF(A2391="","",INDEX(Boletim!F2400:F2509,IFERROR(MATCH(Saidas!A2391,'Cadastro-Estoque'!A2399:A2508,0)," ")))</f>
        <v/>
      </c>
    </row>
    <row r="2392" spans="5:9" ht="18.75" customHeight="1" x14ac:dyDescent="0.25">
      <c r="E2392" s="2" t="str">
        <f t="shared" si="40"/>
        <v/>
      </c>
      <c r="F2392" s="2" t="str">
        <f>IF(ISBLANK(A2392),"",IF(ISERROR(VLOOKUP(A2392,'Cadastro-Estoque'!A:G,1,FALSE)),"Produto não cadastrado",VLOOKUP(A2392,'Cadastro-Estoque'!A:G,4,FALSE)))</f>
        <v/>
      </c>
      <c r="G2392" s="2" t="str">
        <f>IF(ISBLANK(A2392),"",IF(ISERROR(VLOOKUP(A2392,'Cadastro-Estoque'!A:G,1,FALSE)),"Produto não cadastrado",VLOOKUP(A2392,'Cadastro-Estoque'!A:G,2,FALSE)))</f>
        <v/>
      </c>
      <c r="H2392" s="2" t="str">
        <f>IF(ISERROR(VLOOKUP(A2392,'Cadastro-Estoque'!A:G,1,FALSE)),"",VLOOKUP(A2392,'Cadastro-Estoque'!A:G,3,FALSE))</f>
        <v/>
      </c>
      <c r="I2392" s="209" t="str">
        <f>IF(A2392="","",INDEX(Boletim!F2401:F2510,IFERROR(MATCH(Saidas!A2392,'Cadastro-Estoque'!A2400:A2509,0)," ")))</f>
        <v/>
      </c>
    </row>
    <row r="2393" spans="5:9" ht="18.75" customHeight="1" x14ac:dyDescent="0.25">
      <c r="E2393" s="2" t="str">
        <f t="shared" si="40"/>
        <v/>
      </c>
      <c r="F2393" s="2" t="str">
        <f>IF(ISBLANK(A2393),"",IF(ISERROR(VLOOKUP(A2393,'Cadastro-Estoque'!A:G,1,FALSE)),"Produto não cadastrado",VLOOKUP(A2393,'Cadastro-Estoque'!A:G,4,FALSE)))</f>
        <v/>
      </c>
      <c r="G2393" s="2" t="str">
        <f>IF(ISBLANK(A2393),"",IF(ISERROR(VLOOKUP(A2393,'Cadastro-Estoque'!A:G,1,FALSE)),"Produto não cadastrado",VLOOKUP(A2393,'Cadastro-Estoque'!A:G,2,FALSE)))</f>
        <v/>
      </c>
      <c r="H2393" s="2" t="str">
        <f>IF(ISERROR(VLOOKUP(A2393,'Cadastro-Estoque'!A:G,1,FALSE)),"",VLOOKUP(A2393,'Cadastro-Estoque'!A:G,3,FALSE))</f>
        <v/>
      </c>
      <c r="I2393" s="209" t="str">
        <f>IF(A2393="","",INDEX(Boletim!F2402:F2511,IFERROR(MATCH(Saidas!A2393,'Cadastro-Estoque'!A2401:A2510,0)," ")))</f>
        <v/>
      </c>
    </row>
    <row r="2394" spans="5:9" ht="18.75" customHeight="1" x14ac:dyDescent="0.25">
      <c r="E2394" s="2" t="str">
        <f t="shared" si="40"/>
        <v/>
      </c>
      <c r="F2394" s="2" t="str">
        <f>IF(ISBLANK(A2394),"",IF(ISERROR(VLOOKUP(A2394,'Cadastro-Estoque'!A:G,1,FALSE)),"Produto não cadastrado",VLOOKUP(A2394,'Cadastro-Estoque'!A:G,4,FALSE)))</f>
        <v/>
      </c>
      <c r="G2394" s="2" t="str">
        <f>IF(ISBLANK(A2394),"",IF(ISERROR(VLOOKUP(A2394,'Cadastro-Estoque'!A:G,1,FALSE)),"Produto não cadastrado",VLOOKUP(A2394,'Cadastro-Estoque'!A:G,2,FALSE)))</f>
        <v/>
      </c>
      <c r="H2394" s="2" t="str">
        <f>IF(ISERROR(VLOOKUP(A2394,'Cadastro-Estoque'!A:G,1,FALSE)),"",VLOOKUP(A2394,'Cadastro-Estoque'!A:G,3,FALSE))</f>
        <v/>
      </c>
      <c r="I2394" s="209" t="str">
        <f>IF(A2394="","",INDEX(Boletim!F2403:F2512,IFERROR(MATCH(Saidas!A2394,'Cadastro-Estoque'!A2402:A2511,0)," ")))</f>
        <v/>
      </c>
    </row>
    <row r="2395" spans="5:9" ht="18.75" customHeight="1" x14ac:dyDescent="0.25">
      <c r="E2395" s="2" t="str">
        <f t="shared" si="40"/>
        <v/>
      </c>
      <c r="F2395" s="2" t="str">
        <f>IF(ISBLANK(A2395),"",IF(ISERROR(VLOOKUP(A2395,'Cadastro-Estoque'!A:G,1,FALSE)),"Produto não cadastrado",VLOOKUP(A2395,'Cadastro-Estoque'!A:G,4,FALSE)))</f>
        <v/>
      </c>
      <c r="G2395" s="2" t="str">
        <f>IF(ISBLANK(A2395),"",IF(ISERROR(VLOOKUP(A2395,'Cadastro-Estoque'!A:G,1,FALSE)),"Produto não cadastrado",VLOOKUP(A2395,'Cadastro-Estoque'!A:G,2,FALSE)))</f>
        <v/>
      </c>
      <c r="H2395" s="2" t="str">
        <f>IF(ISERROR(VLOOKUP(A2395,'Cadastro-Estoque'!A:G,1,FALSE)),"",VLOOKUP(A2395,'Cadastro-Estoque'!A:G,3,FALSE))</f>
        <v/>
      </c>
      <c r="I2395" s="209" t="str">
        <f>IF(A2395="","",INDEX(Boletim!F2404:F2513,IFERROR(MATCH(Saidas!A2395,'Cadastro-Estoque'!A2403:A2512,0)," ")))</f>
        <v/>
      </c>
    </row>
    <row r="2396" spans="5:9" ht="18.75" customHeight="1" x14ac:dyDescent="0.25">
      <c r="E2396" s="2" t="str">
        <f t="shared" si="40"/>
        <v/>
      </c>
      <c r="F2396" s="2" t="str">
        <f>IF(ISBLANK(A2396),"",IF(ISERROR(VLOOKUP(A2396,'Cadastro-Estoque'!A:G,1,FALSE)),"Produto não cadastrado",VLOOKUP(A2396,'Cadastro-Estoque'!A:G,4,FALSE)))</f>
        <v/>
      </c>
      <c r="G2396" s="2" t="str">
        <f>IF(ISBLANK(A2396),"",IF(ISERROR(VLOOKUP(A2396,'Cadastro-Estoque'!A:G,1,FALSE)),"Produto não cadastrado",VLOOKUP(A2396,'Cadastro-Estoque'!A:G,2,FALSE)))</f>
        <v/>
      </c>
      <c r="H2396" s="2" t="str">
        <f>IF(ISERROR(VLOOKUP(A2396,'Cadastro-Estoque'!A:G,1,FALSE)),"",VLOOKUP(A2396,'Cadastro-Estoque'!A:G,3,FALSE))</f>
        <v/>
      </c>
      <c r="I2396" s="209" t="str">
        <f>IF(A2396="","",INDEX(Boletim!F2405:F2514,IFERROR(MATCH(Saidas!A2396,'Cadastro-Estoque'!A2404:A2513,0)," ")))</f>
        <v/>
      </c>
    </row>
    <row r="2397" spans="5:9" ht="18.75" customHeight="1" x14ac:dyDescent="0.25">
      <c r="E2397" s="2" t="str">
        <f t="shared" si="40"/>
        <v/>
      </c>
      <c r="F2397" s="2" t="str">
        <f>IF(ISBLANK(A2397),"",IF(ISERROR(VLOOKUP(A2397,'Cadastro-Estoque'!A:G,1,FALSE)),"Produto não cadastrado",VLOOKUP(A2397,'Cadastro-Estoque'!A:G,4,FALSE)))</f>
        <v/>
      </c>
      <c r="G2397" s="2" t="str">
        <f>IF(ISBLANK(A2397),"",IF(ISERROR(VLOOKUP(A2397,'Cadastro-Estoque'!A:G,1,FALSE)),"Produto não cadastrado",VLOOKUP(A2397,'Cadastro-Estoque'!A:G,2,FALSE)))</f>
        <v/>
      </c>
      <c r="H2397" s="2" t="str">
        <f>IF(ISERROR(VLOOKUP(A2397,'Cadastro-Estoque'!A:G,1,FALSE)),"",VLOOKUP(A2397,'Cadastro-Estoque'!A:G,3,FALSE))</f>
        <v/>
      </c>
      <c r="I2397" s="209" t="str">
        <f>IF(A2397="","",INDEX(Boletim!F2406:F2515,IFERROR(MATCH(Saidas!A2397,'Cadastro-Estoque'!A2405:A2514,0)," ")))</f>
        <v/>
      </c>
    </row>
    <row r="2398" spans="5:9" ht="18.75" customHeight="1" x14ac:dyDescent="0.25">
      <c r="E2398" s="2" t="str">
        <f t="shared" si="40"/>
        <v/>
      </c>
      <c r="F2398" s="2" t="str">
        <f>IF(ISBLANK(A2398),"",IF(ISERROR(VLOOKUP(A2398,'Cadastro-Estoque'!A:G,1,FALSE)),"Produto não cadastrado",VLOOKUP(A2398,'Cadastro-Estoque'!A:G,4,FALSE)))</f>
        <v/>
      </c>
      <c r="G2398" s="2" t="str">
        <f>IF(ISBLANK(A2398),"",IF(ISERROR(VLOOKUP(A2398,'Cadastro-Estoque'!A:G,1,FALSE)),"Produto não cadastrado",VLOOKUP(A2398,'Cadastro-Estoque'!A:G,2,FALSE)))</f>
        <v/>
      </c>
      <c r="H2398" s="2" t="str">
        <f>IF(ISERROR(VLOOKUP(A2398,'Cadastro-Estoque'!A:G,1,FALSE)),"",VLOOKUP(A2398,'Cadastro-Estoque'!A:G,3,FALSE))</f>
        <v/>
      </c>
      <c r="I2398" s="209" t="str">
        <f>IF(A2398="","",INDEX(Boletim!F2407:F2516,IFERROR(MATCH(Saidas!A2398,'Cadastro-Estoque'!A2406:A2515,0)," ")))</f>
        <v/>
      </c>
    </row>
    <row r="2399" spans="5:9" ht="18.75" customHeight="1" x14ac:dyDescent="0.25">
      <c r="E2399" s="2" t="str">
        <f t="shared" si="40"/>
        <v/>
      </c>
      <c r="F2399" s="2" t="str">
        <f>IF(ISBLANK(A2399),"",IF(ISERROR(VLOOKUP(A2399,'Cadastro-Estoque'!A:G,1,FALSE)),"Produto não cadastrado",VLOOKUP(A2399,'Cadastro-Estoque'!A:G,4,FALSE)))</f>
        <v/>
      </c>
      <c r="G2399" s="2" t="str">
        <f>IF(ISBLANK(A2399),"",IF(ISERROR(VLOOKUP(A2399,'Cadastro-Estoque'!A:G,1,FALSE)),"Produto não cadastrado",VLOOKUP(A2399,'Cadastro-Estoque'!A:G,2,FALSE)))</f>
        <v/>
      </c>
      <c r="H2399" s="2" t="str">
        <f>IF(ISERROR(VLOOKUP(A2399,'Cadastro-Estoque'!A:G,1,FALSE)),"",VLOOKUP(A2399,'Cadastro-Estoque'!A:G,3,FALSE))</f>
        <v/>
      </c>
      <c r="I2399" s="209" t="str">
        <f>IF(A2399="","",INDEX(Boletim!F2408:F2517,IFERROR(MATCH(Saidas!A2399,'Cadastro-Estoque'!A2407:A2516,0)," ")))</f>
        <v/>
      </c>
    </row>
    <row r="2400" spans="5:9" ht="18.75" customHeight="1" x14ac:dyDescent="0.25">
      <c r="E2400" s="2" t="str">
        <f t="shared" si="40"/>
        <v/>
      </c>
      <c r="F2400" s="2" t="str">
        <f>IF(ISBLANK(A2400),"",IF(ISERROR(VLOOKUP(A2400,'Cadastro-Estoque'!A:G,1,FALSE)),"Produto não cadastrado",VLOOKUP(A2400,'Cadastro-Estoque'!A:G,4,FALSE)))</f>
        <v/>
      </c>
      <c r="G2400" s="2" t="str">
        <f>IF(ISBLANK(A2400),"",IF(ISERROR(VLOOKUP(A2400,'Cadastro-Estoque'!A:G,1,FALSE)),"Produto não cadastrado",VLOOKUP(A2400,'Cadastro-Estoque'!A:G,2,FALSE)))</f>
        <v/>
      </c>
      <c r="H2400" s="2" t="str">
        <f>IF(ISERROR(VLOOKUP(A2400,'Cadastro-Estoque'!A:G,1,FALSE)),"",VLOOKUP(A2400,'Cadastro-Estoque'!A:G,3,FALSE))</f>
        <v/>
      </c>
      <c r="I2400" s="209" t="str">
        <f>IF(A2400="","",INDEX(Boletim!F2409:F2518,IFERROR(MATCH(Saidas!A2400,'Cadastro-Estoque'!A2408:A2517,0)," ")))</f>
        <v/>
      </c>
    </row>
    <row r="2401" spans="5:9" ht="18.75" customHeight="1" x14ac:dyDescent="0.25">
      <c r="E2401" s="2" t="str">
        <f t="shared" si="40"/>
        <v/>
      </c>
      <c r="F2401" s="2" t="str">
        <f>IF(ISBLANK(A2401),"",IF(ISERROR(VLOOKUP(A2401,'Cadastro-Estoque'!A:G,1,FALSE)),"Produto não cadastrado",VLOOKUP(A2401,'Cadastro-Estoque'!A:G,4,FALSE)))</f>
        <v/>
      </c>
      <c r="G2401" s="2" t="str">
        <f>IF(ISBLANK(A2401),"",IF(ISERROR(VLOOKUP(A2401,'Cadastro-Estoque'!A:G,1,FALSE)),"Produto não cadastrado",VLOOKUP(A2401,'Cadastro-Estoque'!A:G,2,FALSE)))</f>
        <v/>
      </c>
      <c r="H2401" s="2" t="str">
        <f>IF(ISERROR(VLOOKUP(A2401,'Cadastro-Estoque'!A:G,1,FALSE)),"",VLOOKUP(A2401,'Cadastro-Estoque'!A:G,3,FALSE))</f>
        <v/>
      </c>
      <c r="I2401" s="209" t="str">
        <f>IF(A2401="","",INDEX(Boletim!F2410:F2519,IFERROR(MATCH(Saidas!A2401,'Cadastro-Estoque'!A2409:A2518,0)," ")))</f>
        <v/>
      </c>
    </row>
    <row r="2402" spans="5:9" ht="18.75" customHeight="1" x14ac:dyDescent="0.25">
      <c r="E2402" s="2" t="str">
        <f t="shared" si="40"/>
        <v/>
      </c>
      <c r="F2402" s="2" t="str">
        <f>IF(ISBLANK(A2402),"",IF(ISERROR(VLOOKUP(A2402,'Cadastro-Estoque'!A:G,1,FALSE)),"Produto não cadastrado",VLOOKUP(A2402,'Cadastro-Estoque'!A:G,4,FALSE)))</f>
        <v/>
      </c>
      <c r="G2402" s="2" t="str">
        <f>IF(ISBLANK(A2402),"",IF(ISERROR(VLOOKUP(A2402,'Cadastro-Estoque'!A:G,1,FALSE)),"Produto não cadastrado",VLOOKUP(A2402,'Cadastro-Estoque'!A:G,2,FALSE)))</f>
        <v/>
      </c>
      <c r="H2402" s="2" t="str">
        <f>IF(ISERROR(VLOOKUP(A2402,'Cadastro-Estoque'!A:G,1,FALSE)),"",VLOOKUP(A2402,'Cadastro-Estoque'!A:G,3,FALSE))</f>
        <v/>
      </c>
      <c r="I2402" s="209" t="str">
        <f>IF(A2402="","",INDEX(Boletim!F2411:F2520,IFERROR(MATCH(Saidas!A2402,'Cadastro-Estoque'!A2410:A2519,0)," ")))</f>
        <v/>
      </c>
    </row>
    <row r="2403" spans="5:9" ht="18.75" customHeight="1" x14ac:dyDescent="0.25">
      <c r="E2403" s="2" t="str">
        <f t="shared" si="40"/>
        <v/>
      </c>
      <c r="F2403" s="2" t="str">
        <f>IF(ISBLANK(A2403),"",IF(ISERROR(VLOOKUP(A2403,'Cadastro-Estoque'!A:G,1,FALSE)),"Produto não cadastrado",VLOOKUP(A2403,'Cadastro-Estoque'!A:G,4,FALSE)))</f>
        <v/>
      </c>
      <c r="G2403" s="2" t="str">
        <f>IF(ISBLANK(A2403),"",IF(ISERROR(VLOOKUP(A2403,'Cadastro-Estoque'!A:G,1,FALSE)),"Produto não cadastrado",VLOOKUP(A2403,'Cadastro-Estoque'!A:G,2,FALSE)))</f>
        <v/>
      </c>
      <c r="H2403" s="2" t="str">
        <f>IF(ISERROR(VLOOKUP(A2403,'Cadastro-Estoque'!A:G,1,FALSE)),"",VLOOKUP(A2403,'Cadastro-Estoque'!A:G,3,FALSE))</f>
        <v/>
      </c>
      <c r="I2403" s="209" t="str">
        <f>IF(A2403="","",INDEX(Boletim!F2412:F2521,IFERROR(MATCH(Saidas!A2403,'Cadastro-Estoque'!A2411:A2520,0)," ")))</f>
        <v/>
      </c>
    </row>
    <row r="2404" spans="5:9" ht="18.75" customHeight="1" x14ac:dyDescent="0.25">
      <c r="E2404" s="2" t="str">
        <f t="shared" si="40"/>
        <v/>
      </c>
      <c r="F2404" s="2" t="str">
        <f>IF(ISBLANK(A2404),"",IF(ISERROR(VLOOKUP(A2404,'Cadastro-Estoque'!A:G,1,FALSE)),"Produto não cadastrado",VLOOKUP(A2404,'Cadastro-Estoque'!A:G,4,FALSE)))</f>
        <v/>
      </c>
      <c r="G2404" s="2" t="str">
        <f>IF(ISBLANK(A2404),"",IF(ISERROR(VLOOKUP(A2404,'Cadastro-Estoque'!A:G,1,FALSE)),"Produto não cadastrado",VLOOKUP(A2404,'Cadastro-Estoque'!A:G,2,FALSE)))</f>
        <v/>
      </c>
      <c r="H2404" s="2" t="str">
        <f>IF(ISERROR(VLOOKUP(A2404,'Cadastro-Estoque'!A:G,1,FALSE)),"",VLOOKUP(A2404,'Cadastro-Estoque'!A:G,3,FALSE))</f>
        <v/>
      </c>
      <c r="I2404" s="209" t="str">
        <f>IF(A2404="","",INDEX(Boletim!F2413:F2522,IFERROR(MATCH(Saidas!A2404,'Cadastro-Estoque'!A2412:A2521,0)," ")))</f>
        <v/>
      </c>
    </row>
    <row r="2405" spans="5:9" ht="18.75" customHeight="1" x14ac:dyDescent="0.25">
      <c r="E2405" s="2" t="str">
        <f t="shared" si="40"/>
        <v/>
      </c>
      <c r="F2405" s="2" t="str">
        <f>IF(ISBLANK(A2405),"",IF(ISERROR(VLOOKUP(A2405,'Cadastro-Estoque'!A:G,1,FALSE)),"Produto não cadastrado",VLOOKUP(A2405,'Cadastro-Estoque'!A:G,4,FALSE)))</f>
        <v/>
      </c>
      <c r="G2405" s="2" t="str">
        <f>IF(ISBLANK(A2405),"",IF(ISERROR(VLOOKUP(A2405,'Cadastro-Estoque'!A:G,1,FALSE)),"Produto não cadastrado",VLOOKUP(A2405,'Cadastro-Estoque'!A:G,2,FALSE)))</f>
        <v/>
      </c>
      <c r="H2405" s="2" t="str">
        <f>IF(ISERROR(VLOOKUP(A2405,'Cadastro-Estoque'!A:G,1,FALSE)),"",VLOOKUP(A2405,'Cadastro-Estoque'!A:G,3,FALSE))</f>
        <v/>
      </c>
      <c r="I2405" s="209" t="str">
        <f>IF(A2405="","",INDEX(Boletim!F2414:F2523,IFERROR(MATCH(Saidas!A2405,'Cadastro-Estoque'!A2413:A2522,0)," ")))</f>
        <v/>
      </c>
    </row>
    <row r="2406" spans="5:9" ht="18.75" customHeight="1" x14ac:dyDescent="0.25">
      <c r="E2406" s="2" t="str">
        <f t="shared" si="40"/>
        <v/>
      </c>
      <c r="F2406" s="2" t="str">
        <f>IF(ISBLANK(A2406),"",IF(ISERROR(VLOOKUP(A2406,'Cadastro-Estoque'!A:G,1,FALSE)),"Produto não cadastrado",VLOOKUP(A2406,'Cadastro-Estoque'!A:G,4,FALSE)))</f>
        <v/>
      </c>
      <c r="G2406" s="2" t="str">
        <f>IF(ISBLANK(A2406),"",IF(ISERROR(VLOOKUP(A2406,'Cadastro-Estoque'!A:G,1,FALSE)),"Produto não cadastrado",VLOOKUP(A2406,'Cadastro-Estoque'!A:G,2,FALSE)))</f>
        <v/>
      </c>
      <c r="H2406" s="2" t="str">
        <f>IF(ISERROR(VLOOKUP(A2406,'Cadastro-Estoque'!A:G,1,FALSE)),"",VLOOKUP(A2406,'Cadastro-Estoque'!A:G,3,FALSE))</f>
        <v/>
      </c>
      <c r="I2406" s="209" t="str">
        <f>IF(A2406="","",INDEX(Boletim!F2415:F2524,IFERROR(MATCH(Saidas!A2406,'Cadastro-Estoque'!A2414:A2523,0)," ")))</f>
        <v/>
      </c>
    </row>
    <row r="2407" spans="5:9" ht="18.75" customHeight="1" x14ac:dyDescent="0.25">
      <c r="E2407" s="2" t="str">
        <f t="shared" si="40"/>
        <v/>
      </c>
      <c r="F2407" s="2" t="str">
        <f>IF(ISBLANK(A2407),"",IF(ISERROR(VLOOKUP(A2407,'Cadastro-Estoque'!A:G,1,FALSE)),"Produto não cadastrado",VLOOKUP(A2407,'Cadastro-Estoque'!A:G,4,FALSE)))</f>
        <v/>
      </c>
      <c r="G2407" s="2" t="str">
        <f>IF(ISBLANK(A2407),"",IF(ISERROR(VLOOKUP(A2407,'Cadastro-Estoque'!A:G,1,FALSE)),"Produto não cadastrado",VLOOKUP(A2407,'Cadastro-Estoque'!A:G,2,FALSE)))</f>
        <v/>
      </c>
      <c r="H2407" s="2" t="str">
        <f>IF(ISERROR(VLOOKUP(A2407,'Cadastro-Estoque'!A:G,1,FALSE)),"",VLOOKUP(A2407,'Cadastro-Estoque'!A:G,3,FALSE))</f>
        <v/>
      </c>
      <c r="I2407" s="209" t="str">
        <f>IF(A2407="","",INDEX(Boletim!F2416:F2525,IFERROR(MATCH(Saidas!A2407,'Cadastro-Estoque'!A2415:A2524,0)," ")))</f>
        <v/>
      </c>
    </row>
    <row r="2408" spans="5:9" ht="18.75" customHeight="1" x14ac:dyDescent="0.25">
      <c r="E2408" s="2" t="str">
        <f t="shared" si="40"/>
        <v/>
      </c>
      <c r="F2408" s="2" t="str">
        <f>IF(ISBLANK(A2408),"",IF(ISERROR(VLOOKUP(A2408,'Cadastro-Estoque'!A:G,1,FALSE)),"Produto não cadastrado",VLOOKUP(A2408,'Cadastro-Estoque'!A:G,4,FALSE)))</f>
        <v/>
      </c>
      <c r="G2408" s="2" t="str">
        <f>IF(ISBLANK(A2408),"",IF(ISERROR(VLOOKUP(A2408,'Cadastro-Estoque'!A:G,1,FALSE)),"Produto não cadastrado",VLOOKUP(A2408,'Cadastro-Estoque'!A:G,2,FALSE)))</f>
        <v/>
      </c>
      <c r="H2408" s="2" t="str">
        <f>IF(ISERROR(VLOOKUP(A2408,'Cadastro-Estoque'!A:G,1,FALSE)),"",VLOOKUP(A2408,'Cadastro-Estoque'!A:G,3,FALSE))</f>
        <v/>
      </c>
      <c r="I2408" s="209" t="str">
        <f>IF(A2408="","",INDEX(Boletim!F2417:F2526,IFERROR(MATCH(Saidas!A2408,'Cadastro-Estoque'!A2416:A2525,0)," ")))</f>
        <v/>
      </c>
    </row>
    <row r="2409" spans="5:9" ht="18.75" customHeight="1" x14ac:dyDescent="0.25">
      <c r="E2409" s="2" t="str">
        <f t="shared" si="40"/>
        <v/>
      </c>
      <c r="F2409" s="2" t="str">
        <f>IF(ISBLANK(A2409),"",IF(ISERROR(VLOOKUP(A2409,'Cadastro-Estoque'!A:G,1,FALSE)),"Produto não cadastrado",VLOOKUP(A2409,'Cadastro-Estoque'!A:G,4,FALSE)))</f>
        <v/>
      </c>
      <c r="G2409" s="2" t="str">
        <f>IF(ISBLANK(A2409),"",IF(ISERROR(VLOOKUP(A2409,'Cadastro-Estoque'!A:G,1,FALSE)),"Produto não cadastrado",VLOOKUP(A2409,'Cadastro-Estoque'!A:G,2,FALSE)))</f>
        <v/>
      </c>
      <c r="H2409" s="2" t="str">
        <f>IF(ISERROR(VLOOKUP(A2409,'Cadastro-Estoque'!A:G,1,FALSE)),"",VLOOKUP(A2409,'Cadastro-Estoque'!A:G,3,FALSE))</f>
        <v/>
      </c>
      <c r="I2409" s="209" t="str">
        <f>IF(A2409="","",INDEX(Boletim!F2418:F2527,IFERROR(MATCH(Saidas!A2409,'Cadastro-Estoque'!A2417:A2526,0)," ")))</f>
        <v/>
      </c>
    </row>
    <row r="2410" spans="5:9" ht="18.75" customHeight="1" x14ac:dyDescent="0.25">
      <c r="E2410" s="2" t="str">
        <f t="shared" si="40"/>
        <v/>
      </c>
      <c r="F2410" s="2" t="str">
        <f>IF(ISBLANK(A2410),"",IF(ISERROR(VLOOKUP(A2410,'Cadastro-Estoque'!A:G,1,FALSE)),"Produto não cadastrado",VLOOKUP(A2410,'Cadastro-Estoque'!A:G,4,FALSE)))</f>
        <v/>
      </c>
      <c r="G2410" s="2" t="str">
        <f>IF(ISBLANK(A2410),"",IF(ISERROR(VLOOKUP(A2410,'Cadastro-Estoque'!A:G,1,FALSE)),"Produto não cadastrado",VLOOKUP(A2410,'Cadastro-Estoque'!A:G,2,FALSE)))</f>
        <v/>
      </c>
      <c r="H2410" s="2" t="str">
        <f>IF(ISERROR(VLOOKUP(A2410,'Cadastro-Estoque'!A:G,1,FALSE)),"",VLOOKUP(A2410,'Cadastro-Estoque'!A:G,3,FALSE))</f>
        <v/>
      </c>
      <c r="I2410" s="209" t="str">
        <f>IF(A2410="","",INDEX(Boletim!F2419:F2528,IFERROR(MATCH(Saidas!A2410,'Cadastro-Estoque'!A2418:A2527,0)," ")))</f>
        <v/>
      </c>
    </row>
    <row r="2411" spans="5:9" ht="18.75" customHeight="1" x14ac:dyDescent="0.25">
      <c r="E2411" s="2" t="str">
        <f t="shared" si="40"/>
        <v/>
      </c>
      <c r="F2411" s="2" t="str">
        <f>IF(ISBLANK(A2411),"",IF(ISERROR(VLOOKUP(A2411,'Cadastro-Estoque'!A:G,1,FALSE)),"Produto não cadastrado",VLOOKUP(A2411,'Cadastro-Estoque'!A:G,4,FALSE)))</f>
        <v/>
      </c>
      <c r="G2411" s="2" t="str">
        <f>IF(ISBLANK(A2411),"",IF(ISERROR(VLOOKUP(A2411,'Cadastro-Estoque'!A:G,1,FALSE)),"Produto não cadastrado",VLOOKUP(A2411,'Cadastro-Estoque'!A:G,2,FALSE)))</f>
        <v/>
      </c>
      <c r="H2411" s="2" t="str">
        <f>IF(ISERROR(VLOOKUP(A2411,'Cadastro-Estoque'!A:G,1,FALSE)),"",VLOOKUP(A2411,'Cadastro-Estoque'!A:G,3,FALSE))</f>
        <v/>
      </c>
      <c r="I2411" s="209" t="str">
        <f>IF(A2411="","",INDEX(Boletim!F2420:F2529,IFERROR(MATCH(Saidas!A2411,'Cadastro-Estoque'!A2419:A2528,0)," ")))</f>
        <v/>
      </c>
    </row>
    <row r="2412" spans="5:9" ht="18.75" customHeight="1" x14ac:dyDescent="0.25">
      <c r="E2412" s="2" t="str">
        <f t="shared" si="40"/>
        <v/>
      </c>
      <c r="F2412" s="2" t="str">
        <f>IF(ISBLANK(A2412),"",IF(ISERROR(VLOOKUP(A2412,'Cadastro-Estoque'!A:G,1,FALSE)),"Produto não cadastrado",VLOOKUP(A2412,'Cadastro-Estoque'!A:G,4,FALSE)))</f>
        <v/>
      </c>
      <c r="G2412" s="2" t="str">
        <f>IF(ISBLANK(A2412),"",IF(ISERROR(VLOOKUP(A2412,'Cadastro-Estoque'!A:G,1,FALSE)),"Produto não cadastrado",VLOOKUP(A2412,'Cadastro-Estoque'!A:G,2,FALSE)))</f>
        <v/>
      </c>
      <c r="H2412" s="2" t="str">
        <f>IF(ISERROR(VLOOKUP(A2412,'Cadastro-Estoque'!A:G,1,FALSE)),"",VLOOKUP(A2412,'Cadastro-Estoque'!A:G,3,FALSE))</f>
        <v/>
      </c>
      <c r="I2412" s="209" t="str">
        <f>IF(A2412="","",INDEX(Boletim!F2421:F2530,IFERROR(MATCH(Saidas!A2412,'Cadastro-Estoque'!A2420:A2529,0)," ")))</f>
        <v/>
      </c>
    </row>
    <row r="2413" spans="5:9" ht="18.75" customHeight="1" x14ac:dyDescent="0.25">
      <c r="E2413" s="2" t="str">
        <f t="shared" si="40"/>
        <v/>
      </c>
      <c r="F2413" s="2" t="str">
        <f>IF(ISBLANK(A2413),"",IF(ISERROR(VLOOKUP(A2413,'Cadastro-Estoque'!A:G,1,FALSE)),"Produto não cadastrado",VLOOKUP(A2413,'Cadastro-Estoque'!A:G,4,FALSE)))</f>
        <v/>
      </c>
      <c r="G2413" s="2" t="str">
        <f>IF(ISBLANK(A2413),"",IF(ISERROR(VLOOKUP(A2413,'Cadastro-Estoque'!A:G,1,FALSE)),"Produto não cadastrado",VLOOKUP(A2413,'Cadastro-Estoque'!A:G,2,FALSE)))</f>
        <v/>
      </c>
      <c r="H2413" s="2" t="str">
        <f>IF(ISERROR(VLOOKUP(A2413,'Cadastro-Estoque'!A:G,1,FALSE)),"",VLOOKUP(A2413,'Cadastro-Estoque'!A:G,3,FALSE))</f>
        <v/>
      </c>
      <c r="I2413" s="209" t="str">
        <f>IF(A2413="","",INDEX(Boletim!F2422:F2531,IFERROR(MATCH(Saidas!A2413,'Cadastro-Estoque'!A2421:A2530,0)," ")))</f>
        <v/>
      </c>
    </row>
    <row r="2414" spans="5:9" ht="18.75" customHeight="1" x14ac:dyDescent="0.25">
      <c r="E2414" s="2" t="str">
        <f t="shared" si="40"/>
        <v/>
      </c>
      <c r="F2414" s="2" t="str">
        <f>IF(ISBLANK(A2414),"",IF(ISERROR(VLOOKUP(A2414,'Cadastro-Estoque'!A:G,1,FALSE)),"Produto não cadastrado",VLOOKUP(A2414,'Cadastro-Estoque'!A:G,4,FALSE)))</f>
        <v/>
      </c>
      <c r="G2414" s="2" t="str">
        <f>IF(ISBLANK(A2414),"",IF(ISERROR(VLOOKUP(A2414,'Cadastro-Estoque'!A:G,1,FALSE)),"Produto não cadastrado",VLOOKUP(A2414,'Cadastro-Estoque'!A:G,2,FALSE)))</f>
        <v/>
      </c>
      <c r="H2414" s="2" t="str">
        <f>IF(ISERROR(VLOOKUP(A2414,'Cadastro-Estoque'!A:G,1,FALSE)),"",VLOOKUP(A2414,'Cadastro-Estoque'!A:G,3,FALSE))</f>
        <v/>
      </c>
      <c r="I2414" s="209" t="str">
        <f>IF(A2414="","",INDEX(Boletim!F2423:F2532,IFERROR(MATCH(Saidas!A2414,'Cadastro-Estoque'!A2422:A2531,0)," ")))</f>
        <v/>
      </c>
    </row>
    <row r="2415" spans="5:9" ht="18.75" customHeight="1" x14ac:dyDescent="0.25">
      <c r="E2415" s="2" t="str">
        <f t="shared" si="40"/>
        <v/>
      </c>
      <c r="F2415" s="2" t="str">
        <f>IF(ISBLANK(A2415),"",IF(ISERROR(VLOOKUP(A2415,'Cadastro-Estoque'!A:G,1,FALSE)),"Produto não cadastrado",VLOOKUP(A2415,'Cadastro-Estoque'!A:G,4,FALSE)))</f>
        <v/>
      </c>
      <c r="G2415" s="2" t="str">
        <f>IF(ISBLANK(A2415),"",IF(ISERROR(VLOOKUP(A2415,'Cadastro-Estoque'!A:G,1,FALSE)),"Produto não cadastrado",VLOOKUP(A2415,'Cadastro-Estoque'!A:G,2,FALSE)))</f>
        <v/>
      </c>
      <c r="H2415" s="2" t="str">
        <f>IF(ISERROR(VLOOKUP(A2415,'Cadastro-Estoque'!A:G,1,FALSE)),"",VLOOKUP(A2415,'Cadastro-Estoque'!A:G,3,FALSE))</f>
        <v/>
      </c>
      <c r="I2415" s="209" t="str">
        <f>IF(A2415="","",INDEX(Boletim!F2424:F2533,IFERROR(MATCH(Saidas!A2415,'Cadastro-Estoque'!A2423:A2532,0)," ")))</f>
        <v/>
      </c>
    </row>
    <row r="2416" spans="5:9" ht="18.75" customHeight="1" x14ac:dyDescent="0.25">
      <c r="E2416" s="2" t="str">
        <f t="shared" si="40"/>
        <v/>
      </c>
      <c r="F2416" s="2" t="str">
        <f>IF(ISBLANK(A2416),"",IF(ISERROR(VLOOKUP(A2416,'Cadastro-Estoque'!A:G,1,FALSE)),"Produto não cadastrado",VLOOKUP(A2416,'Cadastro-Estoque'!A:G,4,FALSE)))</f>
        <v/>
      </c>
      <c r="G2416" s="2" t="str">
        <f>IF(ISBLANK(A2416),"",IF(ISERROR(VLOOKUP(A2416,'Cadastro-Estoque'!A:G,1,FALSE)),"Produto não cadastrado",VLOOKUP(A2416,'Cadastro-Estoque'!A:G,2,FALSE)))</f>
        <v/>
      </c>
      <c r="H2416" s="2" t="str">
        <f>IF(ISERROR(VLOOKUP(A2416,'Cadastro-Estoque'!A:G,1,FALSE)),"",VLOOKUP(A2416,'Cadastro-Estoque'!A:G,3,FALSE))</f>
        <v/>
      </c>
      <c r="I2416" s="209" t="str">
        <f>IF(A2416="","",INDEX(Boletim!F2425:F2534,IFERROR(MATCH(Saidas!A2416,'Cadastro-Estoque'!A2424:A2533,0)," ")))</f>
        <v/>
      </c>
    </row>
    <row r="2417" spans="5:9" ht="18.75" customHeight="1" x14ac:dyDescent="0.25">
      <c r="E2417" s="2" t="str">
        <f t="shared" si="40"/>
        <v/>
      </c>
      <c r="F2417" s="2" t="str">
        <f>IF(ISBLANK(A2417),"",IF(ISERROR(VLOOKUP(A2417,'Cadastro-Estoque'!A:G,1,FALSE)),"Produto não cadastrado",VLOOKUP(A2417,'Cadastro-Estoque'!A:G,4,FALSE)))</f>
        <v/>
      </c>
      <c r="G2417" s="2" t="str">
        <f>IF(ISBLANK(A2417),"",IF(ISERROR(VLOOKUP(A2417,'Cadastro-Estoque'!A:G,1,FALSE)),"Produto não cadastrado",VLOOKUP(A2417,'Cadastro-Estoque'!A:G,2,FALSE)))</f>
        <v/>
      </c>
      <c r="H2417" s="2" t="str">
        <f>IF(ISERROR(VLOOKUP(A2417,'Cadastro-Estoque'!A:G,1,FALSE)),"",VLOOKUP(A2417,'Cadastro-Estoque'!A:G,3,FALSE))</f>
        <v/>
      </c>
      <c r="I2417" s="209" t="str">
        <f>IF(A2417="","",INDEX(Boletim!F2426:F2535,IFERROR(MATCH(Saidas!A2417,'Cadastro-Estoque'!A2425:A2534,0)," ")))</f>
        <v/>
      </c>
    </row>
    <row r="2418" spans="5:9" ht="18.75" customHeight="1" x14ac:dyDescent="0.25">
      <c r="E2418" s="2" t="str">
        <f t="shared" si="40"/>
        <v/>
      </c>
      <c r="F2418" s="2" t="str">
        <f>IF(ISBLANK(A2418),"",IF(ISERROR(VLOOKUP(A2418,'Cadastro-Estoque'!A:G,1,FALSE)),"Produto não cadastrado",VLOOKUP(A2418,'Cadastro-Estoque'!A:G,4,FALSE)))</f>
        <v/>
      </c>
      <c r="G2418" s="2" t="str">
        <f>IF(ISBLANK(A2418),"",IF(ISERROR(VLOOKUP(A2418,'Cadastro-Estoque'!A:G,1,FALSE)),"Produto não cadastrado",VLOOKUP(A2418,'Cadastro-Estoque'!A:G,2,FALSE)))</f>
        <v/>
      </c>
      <c r="H2418" s="2" t="str">
        <f>IF(ISERROR(VLOOKUP(A2418,'Cadastro-Estoque'!A:G,1,FALSE)),"",VLOOKUP(A2418,'Cadastro-Estoque'!A:G,3,FALSE))</f>
        <v/>
      </c>
      <c r="I2418" s="209" t="str">
        <f>IF(A2418="","",INDEX(Boletim!F2427:F2536,IFERROR(MATCH(Saidas!A2418,'Cadastro-Estoque'!A2426:A2535,0)," ")))</f>
        <v/>
      </c>
    </row>
    <row r="2419" spans="5:9" ht="18.75" customHeight="1" x14ac:dyDescent="0.25">
      <c r="E2419" s="2" t="str">
        <f t="shared" si="40"/>
        <v/>
      </c>
      <c r="F2419" s="2" t="str">
        <f>IF(ISBLANK(A2419),"",IF(ISERROR(VLOOKUP(A2419,'Cadastro-Estoque'!A:G,1,FALSE)),"Produto não cadastrado",VLOOKUP(A2419,'Cadastro-Estoque'!A:G,4,FALSE)))</f>
        <v/>
      </c>
      <c r="G2419" s="2" t="str">
        <f>IF(ISBLANK(A2419),"",IF(ISERROR(VLOOKUP(A2419,'Cadastro-Estoque'!A:G,1,FALSE)),"Produto não cadastrado",VLOOKUP(A2419,'Cadastro-Estoque'!A:G,2,FALSE)))</f>
        <v/>
      </c>
      <c r="H2419" s="2" t="str">
        <f>IF(ISERROR(VLOOKUP(A2419,'Cadastro-Estoque'!A:G,1,FALSE)),"",VLOOKUP(A2419,'Cadastro-Estoque'!A:G,3,FALSE))</f>
        <v/>
      </c>
      <c r="I2419" s="209" t="str">
        <f>IF(A2419="","",INDEX(Boletim!F2428:F2537,IFERROR(MATCH(Saidas!A2419,'Cadastro-Estoque'!A2427:A2536,0)," ")))</f>
        <v/>
      </c>
    </row>
    <row r="2420" spans="5:9" ht="18.75" customHeight="1" x14ac:dyDescent="0.25">
      <c r="E2420" s="2" t="str">
        <f t="shared" si="40"/>
        <v/>
      </c>
      <c r="F2420" s="2" t="str">
        <f>IF(ISBLANK(A2420),"",IF(ISERROR(VLOOKUP(A2420,'Cadastro-Estoque'!A:G,1,FALSE)),"Produto não cadastrado",VLOOKUP(A2420,'Cadastro-Estoque'!A:G,4,FALSE)))</f>
        <v/>
      </c>
      <c r="G2420" s="2" t="str">
        <f>IF(ISBLANK(A2420),"",IF(ISERROR(VLOOKUP(A2420,'Cadastro-Estoque'!A:G,1,FALSE)),"Produto não cadastrado",VLOOKUP(A2420,'Cadastro-Estoque'!A:G,2,FALSE)))</f>
        <v/>
      </c>
      <c r="H2420" s="2" t="str">
        <f>IF(ISERROR(VLOOKUP(A2420,'Cadastro-Estoque'!A:G,1,FALSE)),"",VLOOKUP(A2420,'Cadastro-Estoque'!A:G,3,FALSE))</f>
        <v/>
      </c>
      <c r="I2420" s="209" t="str">
        <f>IF(A2420="","",INDEX(Boletim!F2429:F2538,IFERROR(MATCH(Saidas!A2420,'Cadastro-Estoque'!A2428:A2537,0)," ")))</f>
        <v/>
      </c>
    </row>
    <row r="2421" spans="5:9" ht="18.75" customHeight="1" x14ac:dyDescent="0.25">
      <c r="E2421" s="2" t="str">
        <f t="shared" si="40"/>
        <v/>
      </c>
      <c r="F2421" s="2" t="str">
        <f>IF(ISBLANK(A2421),"",IF(ISERROR(VLOOKUP(A2421,'Cadastro-Estoque'!A:G,1,FALSE)),"Produto não cadastrado",VLOOKUP(A2421,'Cadastro-Estoque'!A:G,4,FALSE)))</f>
        <v/>
      </c>
      <c r="G2421" s="2" t="str">
        <f>IF(ISBLANK(A2421),"",IF(ISERROR(VLOOKUP(A2421,'Cadastro-Estoque'!A:G,1,FALSE)),"Produto não cadastrado",VLOOKUP(A2421,'Cadastro-Estoque'!A:G,2,FALSE)))</f>
        <v/>
      </c>
      <c r="H2421" s="2" t="str">
        <f>IF(ISERROR(VLOOKUP(A2421,'Cadastro-Estoque'!A:G,1,FALSE)),"",VLOOKUP(A2421,'Cadastro-Estoque'!A:G,3,FALSE))</f>
        <v/>
      </c>
      <c r="I2421" s="209" t="str">
        <f>IF(A2421="","",INDEX(Boletim!F2430:F2539,IFERROR(MATCH(Saidas!A2421,'Cadastro-Estoque'!A2429:A2538,0)," ")))</f>
        <v/>
      </c>
    </row>
    <row r="2422" spans="5:9" ht="18.75" customHeight="1" x14ac:dyDescent="0.25">
      <c r="E2422" s="2" t="str">
        <f t="shared" si="40"/>
        <v/>
      </c>
      <c r="F2422" s="2" t="str">
        <f>IF(ISBLANK(A2422),"",IF(ISERROR(VLOOKUP(A2422,'Cadastro-Estoque'!A:G,1,FALSE)),"Produto não cadastrado",VLOOKUP(A2422,'Cadastro-Estoque'!A:G,4,FALSE)))</f>
        <v/>
      </c>
      <c r="G2422" s="2" t="str">
        <f>IF(ISBLANK(A2422),"",IF(ISERROR(VLOOKUP(A2422,'Cadastro-Estoque'!A:G,1,FALSE)),"Produto não cadastrado",VLOOKUP(A2422,'Cadastro-Estoque'!A:G,2,FALSE)))</f>
        <v/>
      </c>
      <c r="H2422" s="2" t="str">
        <f>IF(ISERROR(VLOOKUP(A2422,'Cadastro-Estoque'!A:G,1,FALSE)),"",VLOOKUP(A2422,'Cadastro-Estoque'!A:G,3,FALSE))</f>
        <v/>
      </c>
      <c r="I2422" s="209" t="str">
        <f>IF(A2422="","",INDEX(Boletim!F2431:F2540,IFERROR(MATCH(Saidas!A2422,'Cadastro-Estoque'!A2430:A2539,0)," ")))</f>
        <v/>
      </c>
    </row>
    <row r="2423" spans="5:9" ht="18.75" customHeight="1" x14ac:dyDescent="0.25">
      <c r="E2423" s="2" t="str">
        <f t="shared" si="40"/>
        <v/>
      </c>
      <c r="F2423" s="2" t="str">
        <f>IF(ISBLANK(A2423),"",IF(ISERROR(VLOOKUP(A2423,'Cadastro-Estoque'!A:G,1,FALSE)),"Produto não cadastrado",VLOOKUP(A2423,'Cadastro-Estoque'!A:G,4,FALSE)))</f>
        <v/>
      </c>
      <c r="G2423" s="2" t="str">
        <f>IF(ISBLANK(A2423),"",IF(ISERROR(VLOOKUP(A2423,'Cadastro-Estoque'!A:G,1,FALSE)),"Produto não cadastrado",VLOOKUP(A2423,'Cadastro-Estoque'!A:G,2,FALSE)))</f>
        <v/>
      </c>
      <c r="H2423" s="2" t="str">
        <f>IF(ISERROR(VLOOKUP(A2423,'Cadastro-Estoque'!A:G,1,FALSE)),"",VLOOKUP(A2423,'Cadastro-Estoque'!A:G,3,FALSE))</f>
        <v/>
      </c>
      <c r="I2423" s="209" t="str">
        <f>IF(A2423="","",INDEX(Boletim!F2432:F2541,IFERROR(MATCH(Saidas!A2423,'Cadastro-Estoque'!A2431:A2540,0)," ")))</f>
        <v/>
      </c>
    </row>
    <row r="2424" spans="5:9" ht="18.75" customHeight="1" x14ac:dyDescent="0.25">
      <c r="E2424" s="2" t="str">
        <f t="shared" si="40"/>
        <v/>
      </c>
      <c r="F2424" s="2" t="str">
        <f>IF(ISBLANK(A2424),"",IF(ISERROR(VLOOKUP(A2424,'Cadastro-Estoque'!A:G,1,FALSE)),"Produto não cadastrado",VLOOKUP(A2424,'Cadastro-Estoque'!A:G,4,FALSE)))</f>
        <v/>
      </c>
      <c r="G2424" s="2" t="str">
        <f>IF(ISBLANK(A2424),"",IF(ISERROR(VLOOKUP(A2424,'Cadastro-Estoque'!A:G,1,FALSE)),"Produto não cadastrado",VLOOKUP(A2424,'Cadastro-Estoque'!A:G,2,FALSE)))</f>
        <v/>
      </c>
      <c r="H2424" s="2" t="str">
        <f>IF(ISERROR(VLOOKUP(A2424,'Cadastro-Estoque'!A:G,1,FALSE)),"",VLOOKUP(A2424,'Cadastro-Estoque'!A:G,3,FALSE))</f>
        <v/>
      </c>
      <c r="I2424" s="209" t="str">
        <f>IF(A2424="","",INDEX(Boletim!F2433:F2542,IFERROR(MATCH(Saidas!A2424,'Cadastro-Estoque'!A2432:A2541,0)," ")))</f>
        <v/>
      </c>
    </row>
    <row r="2425" spans="5:9" ht="18.75" customHeight="1" x14ac:dyDescent="0.25">
      <c r="E2425" s="2" t="str">
        <f t="shared" si="40"/>
        <v/>
      </c>
      <c r="F2425" s="2" t="str">
        <f>IF(ISBLANK(A2425),"",IF(ISERROR(VLOOKUP(A2425,'Cadastro-Estoque'!A:G,1,FALSE)),"Produto não cadastrado",VLOOKUP(A2425,'Cadastro-Estoque'!A:G,4,FALSE)))</f>
        <v/>
      </c>
      <c r="G2425" s="2" t="str">
        <f>IF(ISBLANK(A2425),"",IF(ISERROR(VLOOKUP(A2425,'Cadastro-Estoque'!A:G,1,FALSE)),"Produto não cadastrado",VLOOKUP(A2425,'Cadastro-Estoque'!A:G,2,FALSE)))</f>
        <v/>
      </c>
      <c r="H2425" s="2" t="str">
        <f>IF(ISERROR(VLOOKUP(A2425,'Cadastro-Estoque'!A:G,1,FALSE)),"",VLOOKUP(A2425,'Cadastro-Estoque'!A:G,3,FALSE))</f>
        <v/>
      </c>
      <c r="I2425" s="209" t="str">
        <f>IF(A2425="","",INDEX(Boletim!F2434:F2543,IFERROR(MATCH(Saidas!A2425,'Cadastro-Estoque'!A2433:A2542,0)," ")))</f>
        <v/>
      </c>
    </row>
    <row r="2426" spans="5:9" ht="18.75" customHeight="1" x14ac:dyDescent="0.25">
      <c r="E2426" s="2" t="str">
        <f t="shared" si="40"/>
        <v/>
      </c>
      <c r="F2426" s="2" t="str">
        <f>IF(ISBLANK(A2426),"",IF(ISERROR(VLOOKUP(A2426,'Cadastro-Estoque'!A:G,1,FALSE)),"Produto não cadastrado",VLOOKUP(A2426,'Cadastro-Estoque'!A:G,4,FALSE)))</f>
        <v/>
      </c>
      <c r="G2426" s="2" t="str">
        <f>IF(ISBLANK(A2426),"",IF(ISERROR(VLOOKUP(A2426,'Cadastro-Estoque'!A:G,1,FALSE)),"Produto não cadastrado",VLOOKUP(A2426,'Cadastro-Estoque'!A:G,2,FALSE)))</f>
        <v/>
      </c>
      <c r="H2426" s="2" t="str">
        <f>IF(ISERROR(VLOOKUP(A2426,'Cadastro-Estoque'!A:G,1,FALSE)),"",VLOOKUP(A2426,'Cadastro-Estoque'!A:G,3,FALSE))</f>
        <v/>
      </c>
      <c r="I2426" s="209" t="str">
        <f>IF(A2426="","",INDEX(Boletim!F2435:F2544,IFERROR(MATCH(Saidas!A2426,'Cadastro-Estoque'!A2434:A2543,0)," ")))</f>
        <v/>
      </c>
    </row>
    <row r="2427" spans="5:9" ht="18.75" customHeight="1" x14ac:dyDescent="0.25">
      <c r="E2427" s="2" t="str">
        <f t="shared" si="40"/>
        <v/>
      </c>
      <c r="F2427" s="2" t="str">
        <f>IF(ISBLANK(A2427),"",IF(ISERROR(VLOOKUP(A2427,'Cadastro-Estoque'!A:G,1,FALSE)),"Produto não cadastrado",VLOOKUP(A2427,'Cadastro-Estoque'!A:G,4,FALSE)))</f>
        <v/>
      </c>
      <c r="G2427" s="2" t="str">
        <f>IF(ISBLANK(A2427),"",IF(ISERROR(VLOOKUP(A2427,'Cadastro-Estoque'!A:G,1,FALSE)),"Produto não cadastrado",VLOOKUP(A2427,'Cadastro-Estoque'!A:G,2,FALSE)))</f>
        <v/>
      </c>
      <c r="H2427" s="2" t="str">
        <f>IF(ISERROR(VLOOKUP(A2427,'Cadastro-Estoque'!A:G,1,FALSE)),"",VLOOKUP(A2427,'Cadastro-Estoque'!A:G,3,FALSE))</f>
        <v/>
      </c>
      <c r="I2427" s="209" t="str">
        <f>IF(A2427="","",INDEX(Boletim!F2436:F2545,IFERROR(MATCH(Saidas!A2427,'Cadastro-Estoque'!A2435:A2544,0)," ")))</f>
        <v/>
      </c>
    </row>
    <row r="2428" spans="5:9" ht="18.75" customHeight="1" x14ac:dyDescent="0.25">
      <c r="E2428" s="2" t="str">
        <f t="shared" si="40"/>
        <v/>
      </c>
      <c r="F2428" s="2" t="str">
        <f>IF(ISBLANK(A2428),"",IF(ISERROR(VLOOKUP(A2428,'Cadastro-Estoque'!A:G,1,FALSE)),"Produto não cadastrado",VLOOKUP(A2428,'Cadastro-Estoque'!A:G,4,FALSE)))</f>
        <v/>
      </c>
      <c r="G2428" s="2" t="str">
        <f>IF(ISBLANK(A2428),"",IF(ISERROR(VLOOKUP(A2428,'Cadastro-Estoque'!A:G,1,FALSE)),"Produto não cadastrado",VLOOKUP(A2428,'Cadastro-Estoque'!A:G,2,FALSE)))</f>
        <v/>
      </c>
      <c r="H2428" s="2" t="str">
        <f>IF(ISERROR(VLOOKUP(A2428,'Cadastro-Estoque'!A:G,1,FALSE)),"",VLOOKUP(A2428,'Cadastro-Estoque'!A:G,3,FALSE))</f>
        <v/>
      </c>
      <c r="I2428" s="209" t="str">
        <f>IF(A2428="","",INDEX(Boletim!F2437:F2546,IFERROR(MATCH(Saidas!A2428,'Cadastro-Estoque'!A2436:A2545,0)," ")))</f>
        <v/>
      </c>
    </row>
    <row r="2429" spans="5:9" ht="18.75" customHeight="1" x14ac:dyDescent="0.25">
      <c r="E2429" s="2" t="str">
        <f t="shared" si="40"/>
        <v/>
      </c>
      <c r="F2429" s="2" t="str">
        <f>IF(ISBLANK(A2429),"",IF(ISERROR(VLOOKUP(A2429,'Cadastro-Estoque'!A:G,1,FALSE)),"Produto não cadastrado",VLOOKUP(A2429,'Cadastro-Estoque'!A:G,4,FALSE)))</f>
        <v/>
      </c>
      <c r="G2429" s="2" t="str">
        <f>IF(ISBLANK(A2429),"",IF(ISERROR(VLOOKUP(A2429,'Cadastro-Estoque'!A:G,1,FALSE)),"Produto não cadastrado",VLOOKUP(A2429,'Cadastro-Estoque'!A:G,2,FALSE)))</f>
        <v/>
      </c>
      <c r="H2429" s="2" t="str">
        <f>IF(ISERROR(VLOOKUP(A2429,'Cadastro-Estoque'!A:G,1,FALSE)),"",VLOOKUP(A2429,'Cadastro-Estoque'!A:G,3,FALSE))</f>
        <v/>
      </c>
      <c r="I2429" s="209" t="str">
        <f>IF(A2429="","",INDEX(Boletim!F2438:F2547,IFERROR(MATCH(Saidas!A2429,'Cadastro-Estoque'!A2437:A2546,0)," ")))</f>
        <v/>
      </c>
    </row>
    <row r="2430" spans="5:9" ht="18.75" customHeight="1" x14ac:dyDescent="0.25">
      <c r="E2430" s="2" t="str">
        <f t="shared" si="40"/>
        <v/>
      </c>
      <c r="F2430" s="2" t="str">
        <f>IF(ISBLANK(A2430),"",IF(ISERROR(VLOOKUP(A2430,'Cadastro-Estoque'!A:G,1,FALSE)),"Produto não cadastrado",VLOOKUP(A2430,'Cadastro-Estoque'!A:G,4,FALSE)))</f>
        <v/>
      </c>
      <c r="G2430" s="2" t="str">
        <f>IF(ISBLANK(A2430),"",IF(ISERROR(VLOOKUP(A2430,'Cadastro-Estoque'!A:G,1,FALSE)),"Produto não cadastrado",VLOOKUP(A2430,'Cadastro-Estoque'!A:G,2,FALSE)))</f>
        <v/>
      </c>
      <c r="H2430" s="2" t="str">
        <f>IF(ISERROR(VLOOKUP(A2430,'Cadastro-Estoque'!A:G,1,FALSE)),"",VLOOKUP(A2430,'Cadastro-Estoque'!A:G,3,FALSE))</f>
        <v/>
      </c>
      <c r="I2430" s="209" t="str">
        <f>IF(A2430="","",INDEX(Boletim!F2439:F2548,IFERROR(MATCH(Saidas!A2430,'Cadastro-Estoque'!A2438:A2547,0)," ")))</f>
        <v/>
      </c>
    </row>
    <row r="2431" spans="5:9" ht="18.75" customHeight="1" x14ac:dyDescent="0.25">
      <c r="E2431" s="2" t="str">
        <f t="shared" si="40"/>
        <v/>
      </c>
      <c r="F2431" s="2" t="str">
        <f>IF(ISBLANK(A2431),"",IF(ISERROR(VLOOKUP(A2431,'Cadastro-Estoque'!A:G,1,FALSE)),"Produto não cadastrado",VLOOKUP(A2431,'Cadastro-Estoque'!A:G,4,FALSE)))</f>
        <v/>
      </c>
      <c r="G2431" s="2" t="str">
        <f>IF(ISBLANK(A2431),"",IF(ISERROR(VLOOKUP(A2431,'Cadastro-Estoque'!A:G,1,FALSE)),"Produto não cadastrado",VLOOKUP(A2431,'Cadastro-Estoque'!A:G,2,FALSE)))</f>
        <v/>
      </c>
      <c r="H2431" s="2" t="str">
        <f>IF(ISERROR(VLOOKUP(A2431,'Cadastro-Estoque'!A:G,1,FALSE)),"",VLOOKUP(A2431,'Cadastro-Estoque'!A:G,3,FALSE))</f>
        <v/>
      </c>
      <c r="I2431" s="209" t="str">
        <f>IF(A2431="","",INDEX(Boletim!F2440:F2549,IFERROR(MATCH(Saidas!A2431,'Cadastro-Estoque'!A2439:A2548,0)," ")))</f>
        <v/>
      </c>
    </row>
    <row r="2432" spans="5:9" ht="18.75" customHeight="1" x14ac:dyDescent="0.25">
      <c r="E2432" s="2" t="str">
        <f t="shared" si="40"/>
        <v/>
      </c>
      <c r="F2432" s="2" t="str">
        <f>IF(ISBLANK(A2432),"",IF(ISERROR(VLOOKUP(A2432,'Cadastro-Estoque'!A:G,1,FALSE)),"Produto não cadastrado",VLOOKUP(A2432,'Cadastro-Estoque'!A:G,4,FALSE)))</f>
        <v/>
      </c>
      <c r="G2432" s="2" t="str">
        <f>IF(ISBLANK(A2432),"",IF(ISERROR(VLOOKUP(A2432,'Cadastro-Estoque'!A:G,1,FALSE)),"Produto não cadastrado",VLOOKUP(A2432,'Cadastro-Estoque'!A:G,2,FALSE)))</f>
        <v/>
      </c>
      <c r="H2432" s="2" t="str">
        <f>IF(ISERROR(VLOOKUP(A2432,'Cadastro-Estoque'!A:G,1,FALSE)),"",VLOOKUP(A2432,'Cadastro-Estoque'!A:G,3,FALSE))</f>
        <v/>
      </c>
      <c r="I2432" s="209" t="str">
        <f>IF(A2432="","",INDEX(Boletim!F2441:F2550,IFERROR(MATCH(Saidas!A2432,'Cadastro-Estoque'!A2440:A2549,0)," ")))</f>
        <v/>
      </c>
    </row>
    <row r="2433" spans="5:9" ht="18.75" customHeight="1" x14ac:dyDescent="0.25">
      <c r="E2433" s="2" t="str">
        <f t="shared" si="40"/>
        <v/>
      </c>
      <c r="F2433" s="2" t="str">
        <f>IF(ISBLANK(A2433),"",IF(ISERROR(VLOOKUP(A2433,'Cadastro-Estoque'!A:G,1,FALSE)),"Produto não cadastrado",VLOOKUP(A2433,'Cadastro-Estoque'!A:G,4,FALSE)))</f>
        <v/>
      </c>
      <c r="G2433" s="2" t="str">
        <f>IF(ISBLANK(A2433),"",IF(ISERROR(VLOOKUP(A2433,'Cadastro-Estoque'!A:G,1,FALSE)),"Produto não cadastrado",VLOOKUP(A2433,'Cadastro-Estoque'!A:G,2,FALSE)))</f>
        <v/>
      </c>
      <c r="H2433" s="2" t="str">
        <f>IF(ISERROR(VLOOKUP(A2433,'Cadastro-Estoque'!A:G,1,FALSE)),"",VLOOKUP(A2433,'Cadastro-Estoque'!A:G,3,FALSE))</f>
        <v/>
      </c>
      <c r="I2433" s="209" t="str">
        <f>IF(A2433="","",INDEX(Boletim!F2442:F2551,IFERROR(MATCH(Saidas!A2433,'Cadastro-Estoque'!A2441:A2550,0)," ")))</f>
        <v/>
      </c>
    </row>
    <row r="2434" spans="5:9" ht="18.75" customHeight="1" x14ac:dyDescent="0.25">
      <c r="E2434" s="2" t="str">
        <f t="shared" si="40"/>
        <v/>
      </c>
      <c r="F2434" s="2" t="str">
        <f>IF(ISBLANK(A2434),"",IF(ISERROR(VLOOKUP(A2434,'Cadastro-Estoque'!A:G,1,FALSE)),"Produto não cadastrado",VLOOKUP(A2434,'Cadastro-Estoque'!A:G,4,FALSE)))</f>
        <v/>
      </c>
      <c r="G2434" s="2" t="str">
        <f>IF(ISBLANK(A2434),"",IF(ISERROR(VLOOKUP(A2434,'Cadastro-Estoque'!A:G,1,FALSE)),"Produto não cadastrado",VLOOKUP(A2434,'Cadastro-Estoque'!A:G,2,FALSE)))</f>
        <v/>
      </c>
      <c r="H2434" s="2" t="str">
        <f>IF(ISERROR(VLOOKUP(A2434,'Cadastro-Estoque'!A:G,1,FALSE)),"",VLOOKUP(A2434,'Cadastro-Estoque'!A:G,3,FALSE))</f>
        <v/>
      </c>
      <c r="I2434" s="209" t="str">
        <f>IF(A2434="","",INDEX(Boletim!F2443:F2552,IFERROR(MATCH(Saidas!A2434,'Cadastro-Estoque'!A2442:A2551,0)," ")))</f>
        <v/>
      </c>
    </row>
    <row r="2435" spans="5:9" ht="18.75" customHeight="1" x14ac:dyDescent="0.25">
      <c r="E2435" s="2" t="str">
        <f t="shared" si="40"/>
        <v/>
      </c>
      <c r="F2435" s="2" t="str">
        <f>IF(ISBLANK(A2435),"",IF(ISERROR(VLOOKUP(A2435,'Cadastro-Estoque'!A:G,1,FALSE)),"Produto não cadastrado",VLOOKUP(A2435,'Cadastro-Estoque'!A:G,4,FALSE)))</f>
        <v/>
      </c>
      <c r="G2435" s="2" t="str">
        <f>IF(ISBLANK(A2435),"",IF(ISERROR(VLOOKUP(A2435,'Cadastro-Estoque'!A:G,1,FALSE)),"Produto não cadastrado",VLOOKUP(A2435,'Cadastro-Estoque'!A:G,2,FALSE)))</f>
        <v/>
      </c>
      <c r="H2435" s="2" t="str">
        <f>IF(ISERROR(VLOOKUP(A2435,'Cadastro-Estoque'!A:G,1,FALSE)),"",VLOOKUP(A2435,'Cadastro-Estoque'!A:G,3,FALSE))</f>
        <v/>
      </c>
      <c r="I2435" s="209" t="str">
        <f>IF(A2435="","",INDEX(Boletim!F2444:F2553,IFERROR(MATCH(Saidas!A2435,'Cadastro-Estoque'!A2443:A2552,0)," ")))</f>
        <v/>
      </c>
    </row>
    <row r="2436" spans="5:9" ht="18.75" customHeight="1" x14ac:dyDescent="0.25">
      <c r="E2436" s="2" t="str">
        <f t="shared" ref="E2436:E2499" si="41">IF(ISBLANK(A2436),"",C2436*D2436)</f>
        <v/>
      </c>
      <c r="F2436" s="2" t="str">
        <f>IF(ISBLANK(A2436),"",IF(ISERROR(VLOOKUP(A2436,'Cadastro-Estoque'!A:G,1,FALSE)),"Produto não cadastrado",VLOOKUP(A2436,'Cadastro-Estoque'!A:G,4,FALSE)))</f>
        <v/>
      </c>
      <c r="G2436" s="2" t="str">
        <f>IF(ISBLANK(A2436),"",IF(ISERROR(VLOOKUP(A2436,'Cadastro-Estoque'!A:G,1,FALSE)),"Produto não cadastrado",VLOOKUP(A2436,'Cadastro-Estoque'!A:G,2,FALSE)))</f>
        <v/>
      </c>
      <c r="H2436" s="2" t="str">
        <f>IF(ISERROR(VLOOKUP(A2436,'Cadastro-Estoque'!A:G,1,FALSE)),"",VLOOKUP(A2436,'Cadastro-Estoque'!A:G,3,FALSE))</f>
        <v/>
      </c>
      <c r="I2436" s="209" t="str">
        <f>IF(A2436="","",INDEX(Boletim!F2445:F2554,IFERROR(MATCH(Saidas!A2436,'Cadastro-Estoque'!A2444:A2553,0)," ")))</f>
        <v/>
      </c>
    </row>
    <row r="2437" spans="5:9" ht="18.75" customHeight="1" x14ac:dyDescent="0.25">
      <c r="E2437" s="2" t="str">
        <f t="shared" si="41"/>
        <v/>
      </c>
      <c r="F2437" s="2" t="str">
        <f>IF(ISBLANK(A2437),"",IF(ISERROR(VLOOKUP(A2437,'Cadastro-Estoque'!A:G,1,FALSE)),"Produto não cadastrado",VLOOKUP(A2437,'Cadastro-Estoque'!A:G,4,FALSE)))</f>
        <v/>
      </c>
      <c r="G2437" s="2" t="str">
        <f>IF(ISBLANK(A2437),"",IF(ISERROR(VLOOKUP(A2437,'Cadastro-Estoque'!A:G,1,FALSE)),"Produto não cadastrado",VLOOKUP(A2437,'Cadastro-Estoque'!A:G,2,FALSE)))</f>
        <v/>
      </c>
      <c r="H2437" s="2" t="str">
        <f>IF(ISERROR(VLOOKUP(A2437,'Cadastro-Estoque'!A:G,1,FALSE)),"",VLOOKUP(A2437,'Cadastro-Estoque'!A:G,3,FALSE))</f>
        <v/>
      </c>
      <c r="I2437" s="209" t="str">
        <f>IF(A2437="","",INDEX(Boletim!F2446:F2555,IFERROR(MATCH(Saidas!A2437,'Cadastro-Estoque'!A2445:A2554,0)," ")))</f>
        <v/>
      </c>
    </row>
    <row r="2438" spans="5:9" ht="18.75" customHeight="1" x14ac:dyDescent="0.25">
      <c r="E2438" s="2" t="str">
        <f t="shared" si="41"/>
        <v/>
      </c>
      <c r="F2438" s="2" t="str">
        <f>IF(ISBLANK(A2438),"",IF(ISERROR(VLOOKUP(A2438,'Cadastro-Estoque'!A:G,1,FALSE)),"Produto não cadastrado",VLOOKUP(A2438,'Cadastro-Estoque'!A:G,4,FALSE)))</f>
        <v/>
      </c>
      <c r="G2438" s="2" t="str">
        <f>IF(ISBLANK(A2438),"",IF(ISERROR(VLOOKUP(A2438,'Cadastro-Estoque'!A:G,1,FALSE)),"Produto não cadastrado",VLOOKUP(A2438,'Cadastro-Estoque'!A:G,2,FALSE)))</f>
        <v/>
      </c>
      <c r="H2438" s="2" t="str">
        <f>IF(ISERROR(VLOOKUP(A2438,'Cadastro-Estoque'!A:G,1,FALSE)),"",VLOOKUP(A2438,'Cadastro-Estoque'!A:G,3,FALSE))</f>
        <v/>
      </c>
      <c r="I2438" s="209" t="str">
        <f>IF(A2438="","",INDEX(Boletim!F2447:F2556,IFERROR(MATCH(Saidas!A2438,'Cadastro-Estoque'!A2446:A2555,0)," ")))</f>
        <v/>
      </c>
    </row>
    <row r="2439" spans="5:9" ht="18.75" customHeight="1" x14ac:dyDescent="0.25">
      <c r="E2439" s="2" t="str">
        <f t="shared" si="41"/>
        <v/>
      </c>
      <c r="F2439" s="2" t="str">
        <f>IF(ISBLANK(A2439),"",IF(ISERROR(VLOOKUP(A2439,'Cadastro-Estoque'!A:G,1,FALSE)),"Produto não cadastrado",VLOOKUP(A2439,'Cadastro-Estoque'!A:G,4,FALSE)))</f>
        <v/>
      </c>
      <c r="G2439" s="2" t="str">
        <f>IF(ISBLANK(A2439),"",IF(ISERROR(VLOOKUP(A2439,'Cadastro-Estoque'!A:G,1,FALSE)),"Produto não cadastrado",VLOOKUP(A2439,'Cadastro-Estoque'!A:G,2,FALSE)))</f>
        <v/>
      </c>
      <c r="H2439" s="2" t="str">
        <f>IF(ISERROR(VLOOKUP(A2439,'Cadastro-Estoque'!A:G,1,FALSE)),"",VLOOKUP(A2439,'Cadastro-Estoque'!A:G,3,FALSE))</f>
        <v/>
      </c>
      <c r="I2439" s="209" t="str">
        <f>IF(A2439="","",INDEX(Boletim!F2448:F2557,IFERROR(MATCH(Saidas!A2439,'Cadastro-Estoque'!A2447:A2556,0)," ")))</f>
        <v/>
      </c>
    </row>
    <row r="2440" spans="5:9" ht="18.75" customHeight="1" x14ac:dyDescent="0.25">
      <c r="E2440" s="2" t="str">
        <f t="shared" si="41"/>
        <v/>
      </c>
      <c r="F2440" s="2" t="str">
        <f>IF(ISBLANK(A2440),"",IF(ISERROR(VLOOKUP(A2440,'Cadastro-Estoque'!A:G,1,FALSE)),"Produto não cadastrado",VLOOKUP(A2440,'Cadastro-Estoque'!A:G,4,FALSE)))</f>
        <v/>
      </c>
      <c r="G2440" s="2" t="str">
        <f>IF(ISBLANK(A2440),"",IF(ISERROR(VLOOKUP(A2440,'Cadastro-Estoque'!A:G,1,FALSE)),"Produto não cadastrado",VLOOKUP(A2440,'Cadastro-Estoque'!A:G,2,FALSE)))</f>
        <v/>
      </c>
      <c r="H2440" s="2" t="str">
        <f>IF(ISERROR(VLOOKUP(A2440,'Cadastro-Estoque'!A:G,1,FALSE)),"",VLOOKUP(A2440,'Cadastro-Estoque'!A:G,3,FALSE))</f>
        <v/>
      </c>
      <c r="I2440" s="209" t="str">
        <f>IF(A2440="","",INDEX(Boletim!F2449:F2558,IFERROR(MATCH(Saidas!A2440,'Cadastro-Estoque'!A2448:A2557,0)," ")))</f>
        <v/>
      </c>
    </row>
    <row r="2441" spans="5:9" ht="18.75" customHeight="1" x14ac:dyDescent="0.25">
      <c r="E2441" s="2" t="str">
        <f t="shared" si="41"/>
        <v/>
      </c>
      <c r="F2441" s="2" t="str">
        <f>IF(ISBLANK(A2441),"",IF(ISERROR(VLOOKUP(A2441,'Cadastro-Estoque'!A:G,1,FALSE)),"Produto não cadastrado",VLOOKUP(A2441,'Cadastro-Estoque'!A:G,4,FALSE)))</f>
        <v/>
      </c>
      <c r="G2441" s="2" t="str">
        <f>IF(ISBLANK(A2441),"",IF(ISERROR(VLOOKUP(A2441,'Cadastro-Estoque'!A:G,1,FALSE)),"Produto não cadastrado",VLOOKUP(A2441,'Cadastro-Estoque'!A:G,2,FALSE)))</f>
        <v/>
      </c>
      <c r="H2441" s="2" t="str">
        <f>IF(ISERROR(VLOOKUP(A2441,'Cadastro-Estoque'!A:G,1,FALSE)),"",VLOOKUP(A2441,'Cadastro-Estoque'!A:G,3,FALSE))</f>
        <v/>
      </c>
      <c r="I2441" s="209" t="str">
        <f>IF(A2441="","",INDEX(Boletim!F2450:F2559,IFERROR(MATCH(Saidas!A2441,'Cadastro-Estoque'!A2449:A2558,0)," ")))</f>
        <v/>
      </c>
    </row>
    <row r="2442" spans="5:9" ht="18.75" customHeight="1" x14ac:dyDescent="0.25">
      <c r="E2442" s="2" t="str">
        <f t="shared" si="41"/>
        <v/>
      </c>
      <c r="F2442" s="2" t="str">
        <f>IF(ISBLANK(A2442),"",IF(ISERROR(VLOOKUP(A2442,'Cadastro-Estoque'!A:G,1,FALSE)),"Produto não cadastrado",VLOOKUP(A2442,'Cadastro-Estoque'!A:G,4,FALSE)))</f>
        <v/>
      </c>
      <c r="G2442" s="2" t="str">
        <f>IF(ISBLANK(A2442),"",IF(ISERROR(VLOOKUP(A2442,'Cadastro-Estoque'!A:G,1,FALSE)),"Produto não cadastrado",VLOOKUP(A2442,'Cadastro-Estoque'!A:G,2,FALSE)))</f>
        <v/>
      </c>
      <c r="H2442" s="2" t="str">
        <f>IF(ISERROR(VLOOKUP(A2442,'Cadastro-Estoque'!A:G,1,FALSE)),"",VLOOKUP(A2442,'Cadastro-Estoque'!A:G,3,FALSE))</f>
        <v/>
      </c>
      <c r="I2442" s="209" t="str">
        <f>IF(A2442="","",INDEX(Boletim!F2451:F2560,IFERROR(MATCH(Saidas!A2442,'Cadastro-Estoque'!A2450:A2559,0)," ")))</f>
        <v/>
      </c>
    </row>
    <row r="2443" spans="5:9" ht="18.75" customHeight="1" x14ac:dyDescent="0.25">
      <c r="E2443" s="2" t="str">
        <f t="shared" si="41"/>
        <v/>
      </c>
      <c r="F2443" s="2" t="str">
        <f>IF(ISBLANK(A2443),"",IF(ISERROR(VLOOKUP(A2443,'Cadastro-Estoque'!A:G,1,FALSE)),"Produto não cadastrado",VLOOKUP(A2443,'Cadastro-Estoque'!A:G,4,FALSE)))</f>
        <v/>
      </c>
      <c r="G2443" s="2" t="str">
        <f>IF(ISBLANK(A2443),"",IF(ISERROR(VLOOKUP(A2443,'Cadastro-Estoque'!A:G,1,FALSE)),"Produto não cadastrado",VLOOKUP(A2443,'Cadastro-Estoque'!A:G,2,FALSE)))</f>
        <v/>
      </c>
      <c r="H2443" s="2" t="str">
        <f>IF(ISERROR(VLOOKUP(A2443,'Cadastro-Estoque'!A:G,1,FALSE)),"",VLOOKUP(A2443,'Cadastro-Estoque'!A:G,3,FALSE))</f>
        <v/>
      </c>
      <c r="I2443" s="209" t="str">
        <f>IF(A2443="","",INDEX(Boletim!F2452:F2561,IFERROR(MATCH(Saidas!A2443,'Cadastro-Estoque'!A2451:A2560,0)," ")))</f>
        <v/>
      </c>
    </row>
    <row r="2444" spans="5:9" ht="18.75" customHeight="1" x14ac:dyDescent="0.25">
      <c r="E2444" s="2" t="str">
        <f t="shared" si="41"/>
        <v/>
      </c>
      <c r="F2444" s="2" t="str">
        <f>IF(ISBLANK(A2444),"",IF(ISERROR(VLOOKUP(A2444,'Cadastro-Estoque'!A:G,1,FALSE)),"Produto não cadastrado",VLOOKUP(A2444,'Cadastro-Estoque'!A:G,4,FALSE)))</f>
        <v/>
      </c>
      <c r="G2444" s="2" t="str">
        <f>IF(ISBLANK(A2444),"",IF(ISERROR(VLOOKUP(A2444,'Cadastro-Estoque'!A:G,1,FALSE)),"Produto não cadastrado",VLOOKUP(A2444,'Cadastro-Estoque'!A:G,2,FALSE)))</f>
        <v/>
      </c>
      <c r="H2444" s="2" t="str">
        <f>IF(ISERROR(VLOOKUP(A2444,'Cadastro-Estoque'!A:G,1,FALSE)),"",VLOOKUP(A2444,'Cadastro-Estoque'!A:G,3,FALSE))</f>
        <v/>
      </c>
      <c r="I2444" s="209" t="str">
        <f>IF(A2444="","",INDEX(Boletim!F2453:F2562,IFERROR(MATCH(Saidas!A2444,'Cadastro-Estoque'!A2452:A2561,0)," ")))</f>
        <v/>
      </c>
    </row>
    <row r="2445" spans="5:9" ht="18.75" customHeight="1" x14ac:dyDescent="0.25">
      <c r="E2445" s="2" t="str">
        <f t="shared" si="41"/>
        <v/>
      </c>
      <c r="F2445" s="2" t="str">
        <f>IF(ISBLANK(A2445),"",IF(ISERROR(VLOOKUP(A2445,'Cadastro-Estoque'!A:G,1,FALSE)),"Produto não cadastrado",VLOOKUP(A2445,'Cadastro-Estoque'!A:G,4,FALSE)))</f>
        <v/>
      </c>
      <c r="G2445" s="2" t="str">
        <f>IF(ISBLANK(A2445),"",IF(ISERROR(VLOOKUP(A2445,'Cadastro-Estoque'!A:G,1,FALSE)),"Produto não cadastrado",VLOOKUP(A2445,'Cadastro-Estoque'!A:G,2,FALSE)))</f>
        <v/>
      </c>
      <c r="H2445" s="2" t="str">
        <f>IF(ISERROR(VLOOKUP(A2445,'Cadastro-Estoque'!A:G,1,FALSE)),"",VLOOKUP(A2445,'Cadastro-Estoque'!A:G,3,FALSE))</f>
        <v/>
      </c>
      <c r="I2445" s="209" t="str">
        <f>IF(A2445="","",INDEX(Boletim!F2454:F2563,IFERROR(MATCH(Saidas!A2445,'Cadastro-Estoque'!A2453:A2562,0)," ")))</f>
        <v/>
      </c>
    </row>
    <row r="2446" spans="5:9" ht="18.75" customHeight="1" x14ac:dyDescent="0.25">
      <c r="E2446" s="2" t="str">
        <f t="shared" si="41"/>
        <v/>
      </c>
      <c r="F2446" s="2" t="str">
        <f>IF(ISBLANK(A2446),"",IF(ISERROR(VLOOKUP(A2446,'Cadastro-Estoque'!A:G,1,FALSE)),"Produto não cadastrado",VLOOKUP(A2446,'Cadastro-Estoque'!A:G,4,FALSE)))</f>
        <v/>
      </c>
      <c r="G2446" s="2" t="str">
        <f>IF(ISBLANK(A2446),"",IF(ISERROR(VLOOKUP(A2446,'Cadastro-Estoque'!A:G,1,FALSE)),"Produto não cadastrado",VLOOKUP(A2446,'Cadastro-Estoque'!A:G,2,FALSE)))</f>
        <v/>
      </c>
      <c r="H2446" s="2" t="str">
        <f>IF(ISERROR(VLOOKUP(A2446,'Cadastro-Estoque'!A:G,1,FALSE)),"",VLOOKUP(A2446,'Cadastro-Estoque'!A:G,3,FALSE))</f>
        <v/>
      </c>
      <c r="I2446" s="209" t="str">
        <f>IF(A2446="","",INDEX(Boletim!F2455:F2564,IFERROR(MATCH(Saidas!A2446,'Cadastro-Estoque'!A2454:A2563,0)," ")))</f>
        <v/>
      </c>
    </row>
    <row r="2447" spans="5:9" ht="18.75" customHeight="1" x14ac:dyDescent="0.25">
      <c r="E2447" s="2" t="str">
        <f t="shared" si="41"/>
        <v/>
      </c>
      <c r="F2447" s="2" t="str">
        <f>IF(ISBLANK(A2447),"",IF(ISERROR(VLOOKUP(A2447,'Cadastro-Estoque'!A:G,1,FALSE)),"Produto não cadastrado",VLOOKUP(A2447,'Cadastro-Estoque'!A:G,4,FALSE)))</f>
        <v/>
      </c>
      <c r="G2447" s="2" t="str">
        <f>IF(ISBLANK(A2447),"",IF(ISERROR(VLOOKUP(A2447,'Cadastro-Estoque'!A:G,1,FALSE)),"Produto não cadastrado",VLOOKUP(A2447,'Cadastro-Estoque'!A:G,2,FALSE)))</f>
        <v/>
      </c>
      <c r="H2447" s="2" t="str">
        <f>IF(ISERROR(VLOOKUP(A2447,'Cadastro-Estoque'!A:G,1,FALSE)),"",VLOOKUP(A2447,'Cadastro-Estoque'!A:G,3,FALSE))</f>
        <v/>
      </c>
      <c r="I2447" s="209" t="str">
        <f>IF(A2447="","",INDEX(Boletim!F2456:F2565,IFERROR(MATCH(Saidas!A2447,'Cadastro-Estoque'!A2455:A2564,0)," ")))</f>
        <v/>
      </c>
    </row>
    <row r="2448" spans="5:9" ht="18.75" customHeight="1" x14ac:dyDescent="0.25">
      <c r="E2448" s="2" t="str">
        <f t="shared" si="41"/>
        <v/>
      </c>
      <c r="F2448" s="2" t="str">
        <f>IF(ISBLANK(A2448),"",IF(ISERROR(VLOOKUP(A2448,'Cadastro-Estoque'!A:G,1,FALSE)),"Produto não cadastrado",VLOOKUP(A2448,'Cadastro-Estoque'!A:G,4,FALSE)))</f>
        <v/>
      </c>
      <c r="G2448" s="2" t="str">
        <f>IF(ISBLANK(A2448),"",IF(ISERROR(VLOOKUP(A2448,'Cadastro-Estoque'!A:G,1,FALSE)),"Produto não cadastrado",VLOOKUP(A2448,'Cadastro-Estoque'!A:G,2,FALSE)))</f>
        <v/>
      </c>
      <c r="H2448" s="2" t="str">
        <f>IF(ISERROR(VLOOKUP(A2448,'Cadastro-Estoque'!A:G,1,FALSE)),"",VLOOKUP(A2448,'Cadastro-Estoque'!A:G,3,FALSE))</f>
        <v/>
      </c>
      <c r="I2448" s="209" t="str">
        <f>IF(A2448="","",INDEX(Boletim!F2457:F2566,IFERROR(MATCH(Saidas!A2448,'Cadastro-Estoque'!A2456:A2565,0)," ")))</f>
        <v/>
      </c>
    </row>
    <row r="2449" spans="5:9" ht="18.75" customHeight="1" x14ac:dyDescent="0.25">
      <c r="E2449" s="2" t="str">
        <f t="shared" si="41"/>
        <v/>
      </c>
      <c r="F2449" s="2" t="str">
        <f>IF(ISBLANK(A2449),"",IF(ISERROR(VLOOKUP(A2449,'Cadastro-Estoque'!A:G,1,FALSE)),"Produto não cadastrado",VLOOKUP(A2449,'Cadastro-Estoque'!A:G,4,FALSE)))</f>
        <v/>
      </c>
      <c r="G2449" s="2" t="str">
        <f>IF(ISBLANK(A2449),"",IF(ISERROR(VLOOKUP(A2449,'Cadastro-Estoque'!A:G,1,FALSE)),"Produto não cadastrado",VLOOKUP(A2449,'Cadastro-Estoque'!A:G,2,FALSE)))</f>
        <v/>
      </c>
      <c r="H2449" s="2" t="str">
        <f>IF(ISERROR(VLOOKUP(A2449,'Cadastro-Estoque'!A:G,1,FALSE)),"",VLOOKUP(A2449,'Cadastro-Estoque'!A:G,3,FALSE))</f>
        <v/>
      </c>
      <c r="I2449" s="209" t="str">
        <f>IF(A2449="","",INDEX(Boletim!F2458:F2567,IFERROR(MATCH(Saidas!A2449,'Cadastro-Estoque'!A2457:A2566,0)," ")))</f>
        <v/>
      </c>
    </row>
    <row r="2450" spans="5:9" ht="18.75" customHeight="1" x14ac:dyDescent="0.25">
      <c r="E2450" s="2" t="str">
        <f t="shared" si="41"/>
        <v/>
      </c>
      <c r="F2450" s="2" t="str">
        <f>IF(ISBLANK(A2450),"",IF(ISERROR(VLOOKUP(A2450,'Cadastro-Estoque'!A:G,1,FALSE)),"Produto não cadastrado",VLOOKUP(A2450,'Cadastro-Estoque'!A:G,4,FALSE)))</f>
        <v/>
      </c>
      <c r="G2450" s="2" t="str">
        <f>IF(ISBLANK(A2450),"",IF(ISERROR(VLOOKUP(A2450,'Cadastro-Estoque'!A:G,1,FALSE)),"Produto não cadastrado",VLOOKUP(A2450,'Cadastro-Estoque'!A:G,2,FALSE)))</f>
        <v/>
      </c>
      <c r="H2450" s="2" t="str">
        <f>IF(ISERROR(VLOOKUP(A2450,'Cadastro-Estoque'!A:G,1,FALSE)),"",VLOOKUP(A2450,'Cadastro-Estoque'!A:G,3,FALSE))</f>
        <v/>
      </c>
      <c r="I2450" s="209" t="str">
        <f>IF(A2450="","",INDEX(Boletim!F2459:F2568,IFERROR(MATCH(Saidas!A2450,'Cadastro-Estoque'!A2458:A2567,0)," ")))</f>
        <v/>
      </c>
    </row>
    <row r="2451" spans="5:9" ht="18.75" customHeight="1" x14ac:dyDescent="0.25">
      <c r="E2451" s="2" t="str">
        <f t="shared" si="41"/>
        <v/>
      </c>
      <c r="F2451" s="2" t="str">
        <f>IF(ISBLANK(A2451),"",IF(ISERROR(VLOOKUP(A2451,'Cadastro-Estoque'!A:G,1,FALSE)),"Produto não cadastrado",VLOOKUP(A2451,'Cadastro-Estoque'!A:G,4,FALSE)))</f>
        <v/>
      </c>
      <c r="G2451" s="2" t="str">
        <f>IF(ISBLANK(A2451),"",IF(ISERROR(VLOOKUP(A2451,'Cadastro-Estoque'!A:G,1,FALSE)),"Produto não cadastrado",VLOOKUP(A2451,'Cadastro-Estoque'!A:G,2,FALSE)))</f>
        <v/>
      </c>
      <c r="H2451" s="2" t="str">
        <f>IF(ISERROR(VLOOKUP(A2451,'Cadastro-Estoque'!A:G,1,FALSE)),"",VLOOKUP(A2451,'Cadastro-Estoque'!A:G,3,FALSE))</f>
        <v/>
      </c>
      <c r="I2451" s="209" t="str">
        <f>IF(A2451="","",INDEX(Boletim!F2460:F2569,IFERROR(MATCH(Saidas!A2451,'Cadastro-Estoque'!A2459:A2568,0)," ")))</f>
        <v/>
      </c>
    </row>
    <row r="2452" spans="5:9" ht="18.75" customHeight="1" x14ac:dyDescent="0.25">
      <c r="E2452" s="2" t="str">
        <f t="shared" si="41"/>
        <v/>
      </c>
      <c r="F2452" s="2" t="str">
        <f>IF(ISBLANK(A2452),"",IF(ISERROR(VLOOKUP(A2452,'Cadastro-Estoque'!A:G,1,FALSE)),"Produto não cadastrado",VLOOKUP(A2452,'Cadastro-Estoque'!A:G,4,FALSE)))</f>
        <v/>
      </c>
      <c r="G2452" s="2" t="str">
        <f>IF(ISBLANK(A2452),"",IF(ISERROR(VLOOKUP(A2452,'Cadastro-Estoque'!A:G,1,FALSE)),"Produto não cadastrado",VLOOKUP(A2452,'Cadastro-Estoque'!A:G,2,FALSE)))</f>
        <v/>
      </c>
      <c r="H2452" s="2" t="str">
        <f>IF(ISERROR(VLOOKUP(A2452,'Cadastro-Estoque'!A:G,1,FALSE)),"",VLOOKUP(A2452,'Cadastro-Estoque'!A:G,3,FALSE))</f>
        <v/>
      </c>
      <c r="I2452" s="209" t="str">
        <f>IF(A2452="","",INDEX(Boletim!F2461:F2570,IFERROR(MATCH(Saidas!A2452,'Cadastro-Estoque'!A2460:A2569,0)," ")))</f>
        <v/>
      </c>
    </row>
    <row r="2453" spans="5:9" ht="18.75" customHeight="1" x14ac:dyDescent="0.25">
      <c r="E2453" s="2" t="str">
        <f t="shared" si="41"/>
        <v/>
      </c>
      <c r="F2453" s="2" t="str">
        <f>IF(ISBLANK(A2453),"",IF(ISERROR(VLOOKUP(A2453,'Cadastro-Estoque'!A:G,1,FALSE)),"Produto não cadastrado",VLOOKUP(A2453,'Cadastro-Estoque'!A:G,4,FALSE)))</f>
        <v/>
      </c>
      <c r="G2453" s="2" t="str">
        <f>IF(ISBLANK(A2453),"",IF(ISERROR(VLOOKUP(A2453,'Cadastro-Estoque'!A:G,1,FALSE)),"Produto não cadastrado",VLOOKUP(A2453,'Cadastro-Estoque'!A:G,2,FALSE)))</f>
        <v/>
      </c>
      <c r="H2453" s="2" t="str">
        <f>IF(ISERROR(VLOOKUP(A2453,'Cadastro-Estoque'!A:G,1,FALSE)),"",VLOOKUP(A2453,'Cadastro-Estoque'!A:G,3,FALSE))</f>
        <v/>
      </c>
      <c r="I2453" s="209" t="str">
        <f>IF(A2453="","",INDEX(Boletim!F2462:F2571,IFERROR(MATCH(Saidas!A2453,'Cadastro-Estoque'!A2461:A2570,0)," ")))</f>
        <v/>
      </c>
    </row>
    <row r="2454" spans="5:9" ht="18.75" customHeight="1" x14ac:dyDescent="0.25">
      <c r="E2454" s="2" t="str">
        <f t="shared" si="41"/>
        <v/>
      </c>
      <c r="F2454" s="2" t="str">
        <f>IF(ISBLANK(A2454),"",IF(ISERROR(VLOOKUP(A2454,'Cadastro-Estoque'!A:G,1,FALSE)),"Produto não cadastrado",VLOOKUP(A2454,'Cadastro-Estoque'!A:G,4,FALSE)))</f>
        <v/>
      </c>
      <c r="G2454" s="2" t="str">
        <f>IF(ISBLANK(A2454),"",IF(ISERROR(VLOOKUP(A2454,'Cadastro-Estoque'!A:G,1,FALSE)),"Produto não cadastrado",VLOOKUP(A2454,'Cadastro-Estoque'!A:G,2,FALSE)))</f>
        <v/>
      </c>
      <c r="H2454" s="2" t="str">
        <f>IF(ISERROR(VLOOKUP(A2454,'Cadastro-Estoque'!A:G,1,FALSE)),"",VLOOKUP(A2454,'Cadastro-Estoque'!A:G,3,FALSE))</f>
        <v/>
      </c>
      <c r="I2454" s="209" t="str">
        <f>IF(A2454="","",INDEX(Boletim!F2463:F2572,IFERROR(MATCH(Saidas!A2454,'Cadastro-Estoque'!A2462:A2571,0)," ")))</f>
        <v/>
      </c>
    </row>
    <row r="2455" spans="5:9" ht="18.75" customHeight="1" x14ac:dyDescent="0.25">
      <c r="E2455" s="2" t="str">
        <f t="shared" si="41"/>
        <v/>
      </c>
      <c r="F2455" s="2" t="str">
        <f>IF(ISBLANK(A2455),"",IF(ISERROR(VLOOKUP(A2455,'Cadastro-Estoque'!A:G,1,FALSE)),"Produto não cadastrado",VLOOKUP(A2455,'Cadastro-Estoque'!A:G,4,FALSE)))</f>
        <v/>
      </c>
      <c r="G2455" s="2" t="str">
        <f>IF(ISBLANK(A2455),"",IF(ISERROR(VLOOKUP(A2455,'Cadastro-Estoque'!A:G,1,FALSE)),"Produto não cadastrado",VLOOKUP(A2455,'Cadastro-Estoque'!A:G,2,FALSE)))</f>
        <v/>
      </c>
      <c r="H2455" s="2" t="str">
        <f>IF(ISERROR(VLOOKUP(A2455,'Cadastro-Estoque'!A:G,1,FALSE)),"",VLOOKUP(A2455,'Cadastro-Estoque'!A:G,3,FALSE))</f>
        <v/>
      </c>
      <c r="I2455" s="209" t="str">
        <f>IF(A2455="","",INDEX(Boletim!F2464:F2573,IFERROR(MATCH(Saidas!A2455,'Cadastro-Estoque'!A2463:A2572,0)," ")))</f>
        <v/>
      </c>
    </row>
    <row r="2456" spans="5:9" ht="18.75" customHeight="1" x14ac:dyDescent="0.25">
      <c r="E2456" s="2" t="str">
        <f t="shared" si="41"/>
        <v/>
      </c>
      <c r="F2456" s="2" t="str">
        <f>IF(ISBLANK(A2456),"",IF(ISERROR(VLOOKUP(A2456,'Cadastro-Estoque'!A:G,1,FALSE)),"Produto não cadastrado",VLOOKUP(A2456,'Cadastro-Estoque'!A:G,4,FALSE)))</f>
        <v/>
      </c>
      <c r="G2456" s="2" t="str">
        <f>IF(ISBLANK(A2456),"",IF(ISERROR(VLOOKUP(A2456,'Cadastro-Estoque'!A:G,1,FALSE)),"Produto não cadastrado",VLOOKUP(A2456,'Cadastro-Estoque'!A:G,2,FALSE)))</f>
        <v/>
      </c>
      <c r="H2456" s="2" t="str">
        <f>IF(ISERROR(VLOOKUP(A2456,'Cadastro-Estoque'!A:G,1,FALSE)),"",VLOOKUP(A2456,'Cadastro-Estoque'!A:G,3,FALSE))</f>
        <v/>
      </c>
      <c r="I2456" s="209" t="str">
        <f>IF(A2456="","",INDEX(Boletim!F2465:F2574,IFERROR(MATCH(Saidas!A2456,'Cadastro-Estoque'!A2464:A2573,0)," ")))</f>
        <v/>
      </c>
    </row>
    <row r="2457" spans="5:9" ht="18.75" customHeight="1" x14ac:dyDescent="0.25">
      <c r="E2457" s="2" t="str">
        <f t="shared" si="41"/>
        <v/>
      </c>
      <c r="F2457" s="2" t="str">
        <f>IF(ISBLANK(A2457),"",IF(ISERROR(VLOOKUP(A2457,'Cadastro-Estoque'!A:G,1,FALSE)),"Produto não cadastrado",VLOOKUP(A2457,'Cadastro-Estoque'!A:G,4,FALSE)))</f>
        <v/>
      </c>
      <c r="G2457" s="2" t="str">
        <f>IF(ISBLANK(A2457),"",IF(ISERROR(VLOOKUP(A2457,'Cadastro-Estoque'!A:G,1,FALSE)),"Produto não cadastrado",VLOOKUP(A2457,'Cadastro-Estoque'!A:G,2,FALSE)))</f>
        <v/>
      </c>
      <c r="H2457" s="2" t="str">
        <f>IF(ISERROR(VLOOKUP(A2457,'Cadastro-Estoque'!A:G,1,FALSE)),"",VLOOKUP(A2457,'Cadastro-Estoque'!A:G,3,FALSE))</f>
        <v/>
      </c>
      <c r="I2457" s="209" t="str">
        <f>IF(A2457="","",INDEX(Boletim!F2466:F2575,IFERROR(MATCH(Saidas!A2457,'Cadastro-Estoque'!A2465:A2574,0)," ")))</f>
        <v/>
      </c>
    </row>
    <row r="2458" spans="5:9" ht="18.75" customHeight="1" x14ac:dyDescent="0.25">
      <c r="E2458" s="2" t="str">
        <f t="shared" si="41"/>
        <v/>
      </c>
      <c r="F2458" s="2" t="str">
        <f>IF(ISBLANK(A2458),"",IF(ISERROR(VLOOKUP(A2458,'Cadastro-Estoque'!A:G,1,FALSE)),"Produto não cadastrado",VLOOKUP(A2458,'Cadastro-Estoque'!A:G,4,FALSE)))</f>
        <v/>
      </c>
      <c r="G2458" s="2" t="str">
        <f>IF(ISBLANK(A2458),"",IF(ISERROR(VLOOKUP(A2458,'Cadastro-Estoque'!A:G,1,FALSE)),"Produto não cadastrado",VLOOKUP(A2458,'Cadastro-Estoque'!A:G,2,FALSE)))</f>
        <v/>
      </c>
      <c r="H2458" s="2" t="str">
        <f>IF(ISERROR(VLOOKUP(A2458,'Cadastro-Estoque'!A:G,1,FALSE)),"",VLOOKUP(A2458,'Cadastro-Estoque'!A:G,3,FALSE))</f>
        <v/>
      </c>
      <c r="I2458" s="209" t="str">
        <f>IF(A2458="","",INDEX(Boletim!F2467:F2576,IFERROR(MATCH(Saidas!A2458,'Cadastro-Estoque'!A2466:A2575,0)," ")))</f>
        <v/>
      </c>
    </row>
    <row r="2459" spans="5:9" ht="18.75" customHeight="1" x14ac:dyDescent="0.25">
      <c r="E2459" s="2" t="str">
        <f t="shared" si="41"/>
        <v/>
      </c>
      <c r="F2459" s="2" t="str">
        <f>IF(ISBLANK(A2459),"",IF(ISERROR(VLOOKUP(A2459,'Cadastro-Estoque'!A:G,1,FALSE)),"Produto não cadastrado",VLOOKUP(A2459,'Cadastro-Estoque'!A:G,4,FALSE)))</f>
        <v/>
      </c>
      <c r="G2459" s="2" t="str">
        <f>IF(ISBLANK(A2459),"",IF(ISERROR(VLOOKUP(A2459,'Cadastro-Estoque'!A:G,1,FALSE)),"Produto não cadastrado",VLOOKUP(A2459,'Cadastro-Estoque'!A:G,2,FALSE)))</f>
        <v/>
      </c>
      <c r="H2459" s="2" t="str">
        <f>IF(ISERROR(VLOOKUP(A2459,'Cadastro-Estoque'!A:G,1,FALSE)),"",VLOOKUP(A2459,'Cadastro-Estoque'!A:G,3,FALSE))</f>
        <v/>
      </c>
      <c r="I2459" s="209" t="str">
        <f>IF(A2459="","",INDEX(Boletim!F2468:F2577,IFERROR(MATCH(Saidas!A2459,'Cadastro-Estoque'!A2467:A2576,0)," ")))</f>
        <v/>
      </c>
    </row>
    <row r="2460" spans="5:9" ht="18.75" customHeight="1" x14ac:dyDescent="0.25">
      <c r="E2460" s="2" t="str">
        <f t="shared" si="41"/>
        <v/>
      </c>
      <c r="F2460" s="2" t="str">
        <f>IF(ISBLANK(A2460),"",IF(ISERROR(VLOOKUP(A2460,'Cadastro-Estoque'!A:G,1,FALSE)),"Produto não cadastrado",VLOOKUP(A2460,'Cadastro-Estoque'!A:G,4,FALSE)))</f>
        <v/>
      </c>
      <c r="G2460" s="2" t="str">
        <f>IF(ISBLANK(A2460),"",IF(ISERROR(VLOOKUP(A2460,'Cadastro-Estoque'!A:G,1,FALSE)),"Produto não cadastrado",VLOOKUP(A2460,'Cadastro-Estoque'!A:G,2,FALSE)))</f>
        <v/>
      </c>
      <c r="H2460" s="2" t="str">
        <f>IF(ISERROR(VLOOKUP(A2460,'Cadastro-Estoque'!A:G,1,FALSE)),"",VLOOKUP(A2460,'Cadastro-Estoque'!A:G,3,FALSE))</f>
        <v/>
      </c>
      <c r="I2460" s="209" t="str">
        <f>IF(A2460="","",INDEX(Boletim!F2469:F2578,IFERROR(MATCH(Saidas!A2460,'Cadastro-Estoque'!A2468:A2577,0)," ")))</f>
        <v/>
      </c>
    </row>
    <row r="2461" spans="5:9" ht="18.75" customHeight="1" x14ac:dyDescent="0.25">
      <c r="E2461" s="2" t="str">
        <f t="shared" si="41"/>
        <v/>
      </c>
      <c r="F2461" s="2" t="str">
        <f>IF(ISBLANK(A2461),"",IF(ISERROR(VLOOKUP(A2461,'Cadastro-Estoque'!A:G,1,FALSE)),"Produto não cadastrado",VLOOKUP(A2461,'Cadastro-Estoque'!A:G,4,FALSE)))</f>
        <v/>
      </c>
      <c r="G2461" s="2" t="str">
        <f>IF(ISBLANK(A2461),"",IF(ISERROR(VLOOKUP(A2461,'Cadastro-Estoque'!A:G,1,FALSE)),"Produto não cadastrado",VLOOKUP(A2461,'Cadastro-Estoque'!A:G,2,FALSE)))</f>
        <v/>
      </c>
      <c r="H2461" s="2" t="str">
        <f>IF(ISERROR(VLOOKUP(A2461,'Cadastro-Estoque'!A:G,1,FALSE)),"",VLOOKUP(A2461,'Cadastro-Estoque'!A:G,3,FALSE))</f>
        <v/>
      </c>
      <c r="I2461" s="209" t="str">
        <f>IF(A2461="","",INDEX(Boletim!F2470:F2579,IFERROR(MATCH(Saidas!A2461,'Cadastro-Estoque'!A2469:A2578,0)," ")))</f>
        <v/>
      </c>
    </row>
    <row r="2462" spans="5:9" ht="18.75" customHeight="1" x14ac:dyDescent="0.25">
      <c r="E2462" s="2" t="str">
        <f t="shared" si="41"/>
        <v/>
      </c>
      <c r="F2462" s="2" t="str">
        <f>IF(ISBLANK(A2462),"",IF(ISERROR(VLOOKUP(A2462,'Cadastro-Estoque'!A:G,1,FALSE)),"Produto não cadastrado",VLOOKUP(A2462,'Cadastro-Estoque'!A:G,4,FALSE)))</f>
        <v/>
      </c>
      <c r="G2462" s="2" t="str">
        <f>IF(ISBLANK(A2462),"",IF(ISERROR(VLOOKUP(A2462,'Cadastro-Estoque'!A:G,1,FALSE)),"Produto não cadastrado",VLOOKUP(A2462,'Cadastro-Estoque'!A:G,2,FALSE)))</f>
        <v/>
      </c>
      <c r="H2462" s="2" t="str">
        <f>IF(ISERROR(VLOOKUP(A2462,'Cadastro-Estoque'!A:G,1,FALSE)),"",VLOOKUP(A2462,'Cadastro-Estoque'!A:G,3,FALSE))</f>
        <v/>
      </c>
      <c r="I2462" s="209" t="str">
        <f>IF(A2462="","",INDEX(Boletim!F2471:F2580,IFERROR(MATCH(Saidas!A2462,'Cadastro-Estoque'!A2470:A2579,0)," ")))</f>
        <v/>
      </c>
    </row>
    <row r="2463" spans="5:9" ht="18.75" customHeight="1" x14ac:dyDescent="0.25">
      <c r="E2463" s="2" t="str">
        <f t="shared" si="41"/>
        <v/>
      </c>
      <c r="F2463" s="2" t="str">
        <f>IF(ISBLANK(A2463),"",IF(ISERROR(VLOOKUP(A2463,'Cadastro-Estoque'!A:G,1,FALSE)),"Produto não cadastrado",VLOOKUP(A2463,'Cadastro-Estoque'!A:G,4,FALSE)))</f>
        <v/>
      </c>
      <c r="G2463" s="2" t="str">
        <f>IF(ISBLANK(A2463),"",IF(ISERROR(VLOOKUP(A2463,'Cadastro-Estoque'!A:G,1,FALSE)),"Produto não cadastrado",VLOOKUP(A2463,'Cadastro-Estoque'!A:G,2,FALSE)))</f>
        <v/>
      </c>
      <c r="H2463" s="2" t="str">
        <f>IF(ISERROR(VLOOKUP(A2463,'Cadastro-Estoque'!A:G,1,FALSE)),"",VLOOKUP(A2463,'Cadastro-Estoque'!A:G,3,FALSE))</f>
        <v/>
      </c>
      <c r="I2463" s="209" t="str">
        <f>IF(A2463="","",INDEX(Boletim!F2472:F2581,IFERROR(MATCH(Saidas!A2463,'Cadastro-Estoque'!A2471:A2580,0)," ")))</f>
        <v/>
      </c>
    </row>
    <row r="2464" spans="5:9" ht="18.75" customHeight="1" x14ac:dyDescent="0.25">
      <c r="E2464" s="2" t="str">
        <f t="shared" si="41"/>
        <v/>
      </c>
      <c r="F2464" s="2" t="str">
        <f>IF(ISBLANK(A2464),"",IF(ISERROR(VLOOKUP(A2464,'Cadastro-Estoque'!A:G,1,FALSE)),"Produto não cadastrado",VLOOKUP(A2464,'Cadastro-Estoque'!A:G,4,FALSE)))</f>
        <v/>
      </c>
      <c r="G2464" s="2" t="str">
        <f>IF(ISBLANK(A2464),"",IF(ISERROR(VLOOKUP(A2464,'Cadastro-Estoque'!A:G,1,FALSE)),"Produto não cadastrado",VLOOKUP(A2464,'Cadastro-Estoque'!A:G,2,FALSE)))</f>
        <v/>
      </c>
      <c r="H2464" s="2" t="str">
        <f>IF(ISERROR(VLOOKUP(A2464,'Cadastro-Estoque'!A:G,1,FALSE)),"",VLOOKUP(A2464,'Cadastro-Estoque'!A:G,3,FALSE))</f>
        <v/>
      </c>
      <c r="I2464" s="209" t="str">
        <f>IF(A2464="","",INDEX(Boletim!F2473:F2582,IFERROR(MATCH(Saidas!A2464,'Cadastro-Estoque'!A2472:A2581,0)," ")))</f>
        <v/>
      </c>
    </row>
    <row r="2465" spans="5:9" ht="18.75" customHeight="1" x14ac:dyDescent="0.25">
      <c r="E2465" s="2" t="str">
        <f t="shared" si="41"/>
        <v/>
      </c>
      <c r="F2465" s="2" t="str">
        <f>IF(ISBLANK(A2465),"",IF(ISERROR(VLOOKUP(A2465,'Cadastro-Estoque'!A:G,1,FALSE)),"Produto não cadastrado",VLOOKUP(A2465,'Cadastro-Estoque'!A:G,4,FALSE)))</f>
        <v/>
      </c>
      <c r="G2465" s="2" t="str">
        <f>IF(ISBLANK(A2465),"",IF(ISERROR(VLOOKUP(A2465,'Cadastro-Estoque'!A:G,1,FALSE)),"Produto não cadastrado",VLOOKUP(A2465,'Cadastro-Estoque'!A:G,2,FALSE)))</f>
        <v/>
      </c>
      <c r="H2465" s="2" t="str">
        <f>IF(ISERROR(VLOOKUP(A2465,'Cadastro-Estoque'!A:G,1,FALSE)),"",VLOOKUP(A2465,'Cadastro-Estoque'!A:G,3,FALSE))</f>
        <v/>
      </c>
      <c r="I2465" s="209" t="str">
        <f>IF(A2465="","",INDEX(Boletim!F2474:F2583,IFERROR(MATCH(Saidas!A2465,'Cadastro-Estoque'!A2473:A2582,0)," ")))</f>
        <v/>
      </c>
    </row>
    <row r="2466" spans="5:9" ht="18.75" customHeight="1" x14ac:dyDescent="0.25">
      <c r="E2466" s="2" t="str">
        <f t="shared" si="41"/>
        <v/>
      </c>
      <c r="F2466" s="2" t="str">
        <f>IF(ISBLANK(A2466),"",IF(ISERROR(VLOOKUP(A2466,'Cadastro-Estoque'!A:G,1,FALSE)),"Produto não cadastrado",VLOOKUP(A2466,'Cadastro-Estoque'!A:G,4,FALSE)))</f>
        <v/>
      </c>
      <c r="G2466" s="2" t="str">
        <f>IF(ISBLANK(A2466),"",IF(ISERROR(VLOOKUP(A2466,'Cadastro-Estoque'!A:G,1,FALSE)),"Produto não cadastrado",VLOOKUP(A2466,'Cadastro-Estoque'!A:G,2,FALSE)))</f>
        <v/>
      </c>
      <c r="H2466" s="2" t="str">
        <f>IF(ISERROR(VLOOKUP(A2466,'Cadastro-Estoque'!A:G,1,FALSE)),"",VLOOKUP(A2466,'Cadastro-Estoque'!A:G,3,FALSE))</f>
        <v/>
      </c>
      <c r="I2466" s="209" t="str">
        <f>IF(A2466="","",INDEX(Boletim!F2475:F2584,IFERROR(MATCH(Saidas!A2466,'Cadastro-Estoque'!A2474:A2583,0)," ")))</f>
        <v/>
      </c>
    </row>
    <row r="2467" spans="5:9" ht="18.75" customHeight="1" x14ac:dyDescent="0.25">
      <c r="E2467" s="2" t="str">
        <f t="shared" si="41"/>
        <v/>
      </c>
      <c r="F2467" s="2" t="str">
        <f>IF(ISBLANK(A2467),"",IF(ISERROR(VLOOKUP(A2467,'Cadastro-Estoque'!A:G,1,FALSE)),"Produto não cadastrado",VLOOKUP(A2467,'Cadastro-Estoque'!A:G,4,FALSE)))</f>
        <v/>
      </c>
      <c r="G2467" s="2" t="str">
        <f>IF(ISBLANK(A2467),"",IF(ISERROR(VLOOKUP(A2467,'Cadastro-Estoque'!A:G,1,FALSE)),"Produto não cadastrado",VLOOKUP(A2467,'Cadastro-Estoque'!A:G,2,FALSE)))</f>
        <v/>
      </c>
      <c r="H2467" s="2" t="str">
        <f>IF(ISERROR(VLOOKUP(A2467,'Cadastro-Estoque'!A:G,1,FALSE)),"",VLOOKUP(A2467,'Cadastro-Estoque'!A:G,3,FALSE))</f>
        <v/>
      </c>
      <c r="I2467" s="209" t="str">
        <f>IF(A2467="","",INDEX(Boletim!F2476:F2585,IFERROR(MATCH(Saidas!A2467,'Cadastro-Estoque'!A2475:A2584,0)," ")))</f>
        <v/>
      </c>
    </row>
    <row r="2468" spans="5:9" ht="18.75" customHeight="1" x14ac:dyDescent="0.25">
      <c r="E2468" s="2" t="str">
        <f t="shared" si="41"/>
        <v/>
      </c>
      <c r="F2468" s="2" t="str">
        <f>IF(ISBLANK(A2468),"",IF(ISERROR(VLOOKUP(A2468,'Cadastro-Estoque'!A:G,1,FALSE)),"Produto não cadastrado",VLOOKUP(A2468,'Cadastro-Estoque'!A:G,4,FALSE)))</f>
        <v/>
      </c>
      <c r="G2468" s="2" t="str">
        <f>IF(ISBLANK(A2468),"",IF(ISERROR(VLOOKUP(A2468,'Cadastro-Estoque'!A:G,1,FALSE)),"Produto não cadastrado",VLOOKUP(A2468,'Cadastro-Estoque'!A:G,2,FALSE)))</f>
        <v/>
      </c>
      <c r="H2468" s="2" t="str">
        <f>IF(ISERROR(VLOOKUP(A2468,'Cadastro-Estoque'!A:G,1,FALSE)),"",VLOOKUP(A2468,'Cadastro-Estoque'!A:G,3,FALSE))</f>
        <v/>
      </c>
      <c r="I2468" s="209" t="str">
        <f>IF(A2468="","",INDEX(Boletim!F2477:F2586,IFERROR(MATCH(Saidas!A2468,'Cadastro-Estoque'!A2476:A2585,0)," ")))</f>
        <v/>
      </c>
    </row>
    <row r="2469" spans="5:9" ht="18.75" customHeight="1" x14ac:dyDescent="0.25">
      <c r="E2469" s="2" t="str">
        <f t="shared" si="41"/>
        <v/>
      </c>
      <c r="F2469" s="2" t="str">
        <f>IF(ISBLANK(A2469),"",IF(ISERROR(VLOOKUP(A2469,'Cadastro-Estoque'!A:G,1,FALSE)),"Produto não cadastrado",VLOOKUP(A2469,'Cadastro-Estoque'!A:G,4,FALSE)))</f>
        <v/>
      </c>
      <c r="G2469" s="2" t="str">
        <f>IF(ISBLANK(A2469),"",IF(ISERROR(VLOOKUP(A2469,'Cadastro-Estoque'!A:G,1,FALSE)),"Produto não cadastrado",VLOOKUP(A2469,'Cadastro-Estoque'!A:G,2,FALSE)))</f>
        <v/>
      </c>
      <c r="H2469" s="2" t="str">
        <f>IF(ISERROR(VLOOKUP(A2469,'Cadastro-Estoque'!A:G,1,FALSE)),"",VLOOKUP(A2469,'Cadastro-Estoque'!A:G,3,FALSE))</f>
        <v/>
      </c>
      <c r="I2469" s="209" t="str">
        <f>IF(A2469="","",INDEX(Boletim!F2478:F2587,IFERROR(MATCH(Saidas!A2469,'Cadastro-Estoque'!A2477:A2586,0)," ")))</f>
        <v/>
      </c>
    </row>
    <row r="2470" spans="5:9" ht="18.75" customHeight="1" x14ac:dyDescent="0.25">
      <c r="E2470" s="2" t="str">
        <f t="shared" si="41"/>
        <v/>
      </c>
      <c r="F2470" s="2" t="str">
        <f>IF(ISBLANK(A2470),"",IF(ISERROR(VLOOKUP(A2470,'Cadastro-Estoque'!A:G,1,FALSE)),"Produto não cadastrado",VLOOKUP(A2470,'Cadastro-Estoque'!A:G,4,FALSE)))</f>
        <v/>
      </c>
      <c r="G2470" s="2" t="str">
        <f>IF(ISBLANK(A2470),"",IF(ISERROR(VLOOKUP(A2470,'Cadastro-Estoque'!A:G,1,FALSE)),"Produto não cadastrado",VLOOKUP(A2470,'Cadastro-Estoque'!A:G,2,FALSE)))</f>
        <v/>
      </c>
      <c r="H2470" s="2" t="str">
        <f>IF(ISERROR(VLOOKUP(A2470,'Cadastro-Estoque'!A:G,1,FALSE)),"",VLOOKUP(A2470,'Cadastro-Estoque'!A:G,3,FALSE))</f>
        <v/>
      </c>
      <c r="I2470" s="209" t="str">
        <f>IF(A2470="","",INDEX(Boletim!F2479:F2588,IFERROR(MATCH(Saidas!A2470,'Cadastro-Estoque'!A2478:A2587,0)," ")))</f>
        <v/>
      </c>
    </row>
    <row r="2471" spans="5:9" ht="18.75" customHeight="1" x14ac:dyDescent="0.25">
      <c r="E2471" s="2" t="str">
        <f t="shared" si="41"/>
        <v/>
      </c>
      <c r="F2471" s="2" t="str">
        <f>IF(ISBLANK(A2471),"",IF(ISERROR(VLOOKUP(A2471,'Cadastro-Estoque'!A:G,1,FALSE)),"Produto não cadastrado",VLOOKUP(A2471,'Cadastro-Estoque'!A:G,4,FALSE)))</f>
        <v/>
      </c>
      <c r="G2471" s="2" t="str">
        <f>IF(ISBLANK(A2471),"",IF(ISERROR(VLOOKUP(A2471,'Cadastro-Estoque'!A:G,1,FALSE)),"Produto não cadastrado",VLOOKUP(A2471,'Cadastro-Estoque'!A:G,2,FALSE)))</f>
        <v/>
      </c>
      <c r="H2471" s="2" t="str">
        <f>IF(ISERROR(VLOOKUP(A2471,'Cadastro-Estoque'!A:G,1,FALSE)),"",VLOOKUP(A2471,'Cadastro-Estoque'!A:G,3,FALSE))</f>
        <v/>
      </c>
      <c r="I2471" s="209" t="str">
        <f>IF(A2471="","",INDEX(Boletim!F2480:F2589,IFERROR(MATCH(Saidas!A2471,'Cadastro-Estoque'!A2479:A2588,0)," ")))</f>
        <v/>
      </c>
    </row>
    <row r="2472" spans="5:9" ht="18.75" customHeight="1" x14ac:dyDescent="0.25">
      <c r="E2472" s="2" t="str">
        <f t="shared" si="41"/>
        <v/>
      </c>
      <c r="F2472" s="2" t="str">
        <f>IF(ISBLANK(A2472),"",IF(ISERROR(VLOOKUP(A2472,'Cadastro-Estoque'!A:G,1,FALSE)),"Produto não cadastrado",VLOOKUP(A2472,'Cadastro-Estoque'!A:G,4,FALSE)))</f>
        <v/>
      </c>
      <c r="G2472" s="2" t="str">
        <f>IF(ISBLANK(A2472),"",IF(ISERROR(VLOOKUP(A2472,'Cadastro-Estoque'!A:G,1,FALSE)),"Produto não cadastrado",VLOOKUP(A2472,'Cadastro-Estoque'!A:G,2,FALSE)))</f>
        <v/>
      </c>
      <c r="H2472" s="2" t="str">
        <f>IF(ISERROR(VLOOKUP(A2472,'Cadastro-Estoque'!A:G,1,FALSE)),"",VLOOKUP(A2472,'Cadastro-Estoque'!A:G,3,FALSE))</f>
        <v/>
      </c>
      <c r="I2472" s="209" t="str">
        <f>IF(A2472="","",INDEX(Boletim!F2481:F2590,IFERROR(MATCH(Saidas!A2472,'Cadastro-Estoque'!A2480:A2589,0)," ")))</f>
        <v/>
      </c>
    </row>
    <row r="2473" spans="5:9" ht="18.75" customHeight="1" x14ac:dyDescent="0.25">
      <c r="E2473" s="2" t="str">
        <f t="shared" si="41"/>
        <v/>
      </c>
      <c r="F2473" s="2" t="str">
        <f>IF(ISBLANK(A2473),"",IF(ISERROR(VLOOKUP(A2473,'Cadastro-Estoque'!A:G,1,FALSE)),"Produto não cadastrado",VLOOKUP(A2473,'Cadastro-Estoque'!A:G,4,FALSE)))</f>
        <v/>
      </c>
      <c r="G2473" s="2" t="str">
        <f>IF(ISBLANK(A2473),"",IF(ISERROR(VLOOKUP(A2473,'Cadastro-Estoque'!A:G,1,FALSE)),"Produto não cadastrado",VLOOKUP(A2473,'Cadastro-Estoque'!A:G,2,FALSE)))</f>
        <v/>
      </c>
      <c r="H2473" s="2" t="str">
        <f>IF(ISERROR(VLOOKUP(A2473,'Cadastro-Estoque'!A:G,1,FALSE)),"",VLOOKUP(A2473,'Cadastro-Estoque'!A:G,3,FALSE))</f>
        <v/>
      </c>
      <c r="I2473" s="209" t="str">
        <f>IF(A2473="","",INDEX(Boletim!F2482:F2591,IFERROR(MATCH(Saidas!A2473,'Cadastro-Estoque'!A2481:A2590,0)," ")))</f>
        <v/>
      </c>
    </row>
    <row r="2474" spans="5:9" ht="18.75" customHeight="1" x14ac:dyDescent="0.25">
      <c r="E2474" s="2" t="str">
        <f t="shared" si="41"/>
        <v/>
      </c>
      <c r="F2474" s="2" t="str">
        <f>IF(ISBLANK(A2474),"",IF(ISERROR(VLOOKUP(A2474,'Cadastro-Estoque'!A:G,1,FALSE)),"Produto não cadastrado",VLOOKUP(A2474,'Cadastro-Estoque'!A:G,4,FALSE)))</f>
        <v/>
      </c>
      <c r="G2474" s="2" t="str">
        <f>IF(ISBLANK(A2474),"",IF(ISERROR(VLOOKUP(A2474,'Cadastro-Estoque'!A:G,1,FALSE)),"Produto não cadastrado",VLOOKUP(A2474,'Cadastro-Estoque'!A:G,2,FALSE)))</f>
        <v/>
      </c>
      <c r="H2474" s="2" t="str">
        <f>IF(ISERROR(VLOOKUP(A2474,'Cadastro-Estoque'!A:G,1,FALSE)),"",VLOOKUP(A2474,'Cadastro-Estoque'!A:G,3,FALSE))</f>
        <v/>
      </c>
      <c r="I2474" s="209" t="str">
        <f>IF(A2474="","",INDEX(Boletim!F2483:F2592,IFERROR(MATCH(Saidas!A2474,'Cadastro-Estoque'!A2482:A2591,0)," ")))</f>
        <v/>
      </c>
    </row>
    <row r="2475" spans="5:9" ht="18.75" customHeight="1" x14ac:dyDescent="0.25">
      <c r="E2475" s="2" t="str">
        <f t="shared" si="41"/>
        <v/>
      </c>
      <c r="F2475" s="2" t="str">
        <f>IF(ISBLANK(A2475),"",IF(ISERROR(VLOOKUP(A2475,'Cadastro-Estoque'!A:G,1,FALSE)),"Produto não cadastrado",VLOOKUP(A2475,'Cadastro-Estoque'!A:G,4,FALSE)))</f>
        <v/>
      </c>
      <c r="G2475" s="2" t="str">
        <f>IF(ISBLANK(A2475),"",IF(ISERROR(VLOOKUP(A2475,'Cadastro-Estoque'!A:G,1,FALSE)),"Produto não cadastrado",VLOOKUP(A2475,'Cadastro-Estoque'!A:G,2,FALSE)))</f>
        <v/>
      </c>
      <c r="H2475" s="2" t="str">
        <f>IF(ISERROR(VLOOKUP(A2475,'Cadastro-Estoque'!A:G,1,FALSE)),"",VLOOKUP(A2475,'Cadastro-Estoque'!A:G,3,FALSE))</f>
        <v/>
      </c>
      <c r="I2475" s="209" t="str">
        <f>IF(A2475="","",INDEX(Boletim!F2484:F2593,IFERROR(MATCH(Saidas!A2475,'Cadastro-Estoque'!A2483:A2592,0)," ")))</f>
        <v/>
      </c>
    </row>
    <row r="2476" spans="5:9" ht="18.75" customHeight="1" x14ac:dyDescent="0.25">
      <c r="E2476" s="2" t="str">
        <f t="shared" si="41"/>
        <v/>
      </c>
      <c r="F2476" s="2" t="str">
        <f>IF(ISBLANK(A2476),"",IF(ISERROR(VLOOKUP(A2476,'Cadastro-Estoque'!A:G,1,FALSE)),"Produto não cadastrado",VLOOKUP(A2476,'Cadastro-Estoque'!A:G,4,FALSE)))</f>
        <v/>
      </c>
      <c r="G2476" s="2" t="str">
        <f>IF(ISBLANK(A2476),"",IF(ISERROR(VLOOKUP(A2476,'Cadastro-Estoque'!A:G,1,FALSE)),"Produto não cadastrado",VLOOKUP(A2476,'Cadastro-Estoque'!A:G,2,FALSE)))</f>
        <v/>
      </c>
      <c r="H2476" s="2" t="str">
        <f>IF(ISERROR(VLOOKUP(A2476,'Cadastro-Estoque'!A:G,1,FALSE)),"",VLOOKUP(A2476,'Cadastro-Estoque'!A:G,3,FALSE))</f>
        <v/>
      </c>
      <c r="I2476" s="209" t="str">
        <f>IF(A2476="","",INDEX(Boletim!F2485:F2594,IFERROR(MATCH(Saidas!A2476,'Cadastro-Estoque'!A2484:A2593,0)," ")))</f>
        <v/>
      </c>
    </row>
    <row r="2477" spans="5:9" ht="18.75" customHeight="1" x14ac:dyDescent="0.25">
      <c r="E2477" s="2" t="str">
        <f t="shared" si="41"/>
        <v/>
      </c>
      <c r="F2477" s="2" t="str">
        <f>IF(ISBLANK(A2477),"",IF(ISERROR(VLOOKUP(A2477,'Cadastro-Estoque'!A:G,1,FALSE)),"Produto não cadastrado",VLOOKUP(A2477,'Cadastro-Estoque'!A:G,4,FALSE)))</f>
        <v/>
      </c>
      <c r="G2477" s="2" t="str">
        <f>IF(ISBLANK(A2477),"",IF(ISERROR(VLOOKUP(A2477,'Cadastro-Estoque'!A:G,1,FALSE)),"Produto não cadastrado",VLOOKUP(A2477,'Cadastro-Estoque'!A:G,2,FALSE)))</f>
        <v/>
      </c>
      <c r="H2477" s="2" t="str">
        <f>IF(ISERROR(VLOOKUP(A2477,'Cadastro-Estoque'!A:G,1,FALSE)),"",VLOOKUP(A2477,'Cadastro-Estoque'!A:G,3,FALSE))</f>
        <v/>
      </c>
      <c r="I2477" s="209" t="str">
        <f>IF(A2477="","",INDEX(Boletim!F2486:F2595,IFERROR(MATCH(Saidas!A2477,'Cadastro-Estoque'!A2485:A2594,0)," ")))</f>
        <v/>
      </c>
    </row>
    <row r="2478" spans="5:9" ht="18.75" customHeight="1" x14ac:dyDescent="0.25">
      <c r="E2478" s="2" t="str">
        <f t="shared" si="41"/>
        <v/>
      </c>
      <c r="F2478" s="2" t="str">
        <f>IF(ISBLANK(A2478),"",IF(ISERROR(VLOOKUP(A2478,'Cadastro-Estoque'!A:G,1,FALSE)),"Produto não cadastrado",VLOOKUP(A2478,'Cadastro-Estoque'!A:G,4,FALSE)))</f>
        <v/>
      </c>
      <c r="G2478" s="2" t="str">
        <f>IF(ISBLANK(A2478),"",IF(ISERROR(VLOOKUP(A2478,'Cadastro-Estoque'!A:G,1,FALSE)),"Produto não cadastrado",VLOOKUP(A2478,'Cadastro-Estoque'!A:G,2,FALSE)))</f>
        <v/>
      </c>
      <c r="H2478" s="2" t="str">
        <f>IF(ISERROR(VLOOKUP(A2478,'Cadastro-Estoque'!A:G,1,FALSE)),"",VLOOKUP(A2478,'Cadastro-Estoque'!A:G,3,FALSE))</f>
        <v/>
      </c>
      <c r="I2478" s="209" t="str">
        <f>IF(A2478="","",INDEX(Boletim!F2487:F2596,IFERROR(MATCH(Saidas!A2478,'Cadastro-Estoque'!A2486:A2595,0)," ")))</f>
        <v/>
      </c>
    </row>
    <row r="2479" spans="5:9" ht="18.75" customHeight="1" x14ac:dyDescent="0.25">
      <c r="E2479" s="2" t="str">
        <f t="shared" si="41"/>
        <v/>
      </c>
      <c r="F2479" s="2" t="str">
        <f>IF(ISBLANK(A2479),"",IF(ISERROR(VLOOKUP(A2479,'Cadastro-Estoque'!A:G,1,FALSE)),"Produto não cadastrado",VLOOKUP(A2479,'Cadastro-Estoque'!A:G,4,FALSE)))</f>
        <v/>
      </c>
      <c r="G2479" s="2" t="str">
        <f>IF(ISBLANK(A2479),"",IF(ISERROR(VLOOKUP(A2479,'Cadastro-Estoque'!A:G,1,FALSE)),"Produto não cadastrado",VLOOKUP(A2479,'Cadastro-Estoque'!A:G,2,FALSE)))</f>
        <v/>
      </c>
      <c r="H2479" s="2" t="str">
        <f>IF(ISERROR(VLOOKUP(A2479,'Cadastro-Estoque'!A:G,1,FALSE)),"",VLOOKUP(A2479,'Cadastro-Estoque'!A:G,3,FALSE))</f>
        <v/>
      </c>
      <c r="I2479" s="209" t="str">
        <f>IF(A2479="","",INDEX(Boletim!F2488:F2597,IFERROR(MATCH(Saidas!A2479,'Cadastro-Estoque'!A2487:A2596,0)," ")))</f>
        <v/>
      </c>
    </row>
    <row r="2480" spans="5:9" ht="18.75" customHeight="1" x14ac:dyDescent="0.25">
      <c r="E2480" s="2" t="str">
        <f t="shared" si="41"/>
        <v/>
      </c>
      <c r="F2480" s="2" t="str">
        <f>IF(ISBLANK(A2480),"",IF(ISERROR(VLOOKUP(A2480,'Cadastro-Estoque'!A:G,1,FALSE)),"Produto não cadastrado",VLOOKUP(A2480,'Cadastro-Estoque'!A:G,4,FALSE)))</f>
        <v/>
      </c>
      <c r="G2480" s="2" t="str">
        <f>IF(ISBLANK(A2480),"",IF(ISERROR(VLOOKUP(A2480,'Cadastro-Estoque'!A:G,1,FALSE)),"Produto não cadastrado",VLOOKUP(A2480,'Cadastro-Estoque'!A:G,2,FALSE)))</f>
        <v/>
      </c>
      <c r="H2480" s="2" t="str">
        <f>IF(ISERROR(VLOOKUP(A2480,'Cadastro-Estoque'!A:G,1,FALSE)),"",VLOOKUP(A2480,'Cadastro-Estoque'!A:G,3,FALSE))</f>
        <v/>
      </c>
      <c r="I2480" s="209" t="str">
        <f>IF(A2480="","",INDEX(Boletim!F2489:F2598,IFERROR(MATCH(Saidas!A2480,'Cadastro-Estoque'!A2488:A2597,0)," ")))</f>
        <v/>
      </c>
    </row>
    <row r="2481" spans="5:9" ht="18.75" customHeight="1" x14ac:dyDescent="0.25">
      <c r="E2481" s="2" t="str">
        <f t="shared" si="41"/>
        <v/>
      </c>
      <c r="F2481" s="2" t="str">
        <f>IF(ISBLANK(A2481),"",IF(ISERROR(VLOOKUP(A2481,'Cadastro-Estoque'!A:G,1,FALSE)),"Produto não cadastrado",VLOOKUP(A2481,'Cadastro-Estoque'!A:G,4,FALSE)))</f>
        <v/>
      </c>
      <c r="G2481" s="2" t="str">
        <f>IF(ISBLANK(A2481),"",IF(ISERROR(VLOOKUP(A2481,'Cadastro-Estoque'!A:G,1,FALSE)),"Produto não cadastrado",VLOOKUP(A2481,'Cadastro-Estoque'!A:G,2,FALSE)))</f>
        <v/>
      </c>
      <c r="H2481" s="2" t="str">
        <f>IF(ISERROR(VLOOKUP(A2481,'Cadastro-Estoque'!A:G,1,FALSE)),"",VLOOKUP(A2481,'Cadastro-Estoque'!A:G,3,FALSE))</f>
        <v/>
      </c>
      <c r="I2481" s="209" t="str">
        <f>IF(A2481="","",INDEX(Boletim!F2490:F2599,IFERROR(MATCH(Saidas!A2481,'Cadastro-Estoque'!A2489:A2598,0)," ")))</f>
        <v/>
      </c>
    </row>
    <row r="2482" spans="5:9" ht="18.75" customHeight="1" x14ac:dyDescent="0.25">
      <c r="E2482" s="2" t="str">
        <f t="shared" si="41"/>
        <v/>
      </c>
      <c r="F2482" s="2" t="str">
        <f>IF(ISBLANK(A2482),"",IF(ISERROR(VLOOKUP(A2482,'Cadastro-Estoque'!A:G,1,FALSE)),"Produto não cadastrado",VLOOKUP(A2482,'Cadastro-Estoque'!A:G,4,FALSE)))</f>
        <v/>
      </c>
      <c r="G2482" s="2" t="str">
        <f>IF(ISBLANK(A2482),"",IF(ISERROR(VLOOKUP(A2482,'Cadastro-Estoque'!A:G,1,FALSE)),"Produto não cadastrado",VLOOKUP(A2482,'Cadastro-Estoque'!A:G,2,FALSE)))</f>
        <v/>
      </c>
      <c r="H2482" s="2" t="str">
        <f>IF(ISERROR(VLOOKUP(A2482,'Cadastro-Estoque'!A:G,1,FALSE)),"",VLOOKUP(A2482,'Cadastro-Estoque'!A:G,3,FALSE))</f>
        <v/>
      </c>
      <c r="I2482" s="209" t="str">
        <f>IF(A2482="","",INDEX(Boletim!F2491:F2600,IFERROR(MATCH(Saidas!A2482,'Cadastro-Estoque'!A2490:A2599,0)," ")))</f>
        <v/>
      </c>
    </row>
    <row r="2483" spans="5:9" ht="18.75" customHeight="1" x14ac:dyDescent="0.25">
      <c r="E2483" s="2" t="str">
        <f t="shared" si="41"/>
        <v/>
      </c>
      <c r="F2483" s="2" t="str">
        <f>IF(ISBLANK(A2483),"",IF(ISERROR(VLOOKUP(A2483,'Cadastro-Estoque'!A:G,1,FALSE)),"Produto não cadastrado",VLOOKUP(A2483,'Cadastro-Estoque'!A:G,4,FALSE)))</f>
        <v/>
      </c>
      <c r="G2483" s="2" t="str">
        <f>IF(ISBLANK(A2483),"",IF(ISERROR(VLOOKUP(A2483,'Cadastro-Estoque'!A:G,1,FALSE)),"Produto não cadastrado",VLOOKUP(A2483,'Cadastro-Estoque'!A:G,2,FALSE)))</f>
        <v/>
      </c>
      <c r="H2483" s="2" t="str">
        <f>IF(ISERROR(VLOOKUP(A2483,'Cadastro-Estoque'!A:G,1,FALSE)),"",VLOOKUP(A2483,'Cadastro-Estoque'!A:G,3,FALSE))</f>
        <v/>
      </c>
      <c r="I2483" s="209" t="str">
        <f>IF(A2483="","",INDEX(Boletim!F2492:F2601,IFERROR(MATCH(Saidas!A2483,'Cadastro-Estoque'!A2491:A2600,0)," ")))</f>
        <v/>
      </c>
    </row>
    <row r="2484" spans="5:9" ht="18.75" customHeight="1" x14ac:dyDescent="0.25">
      <c r="E2484" s="2" t="str">
        <f t="shared" si="41"/>
        <v/>
      </c>
      <c r="F2484" s="2" t="str">
        <f>IF(ISBLANK(A2484),"",IF(ISERROR(VLOOKUP(A2484,'Cadastro-Estoque'!A:G,1,FALSE)),"Produto não cadastrado",VLOOKUP(A2484,'Cadastro-Estoque'!A:G,4,FALSE)))</f>
        <v/>
      </c>
      <c r="G2484" s="2" t="str">
        <f>IF(ISBLANK(A2484),"",IF(ISERROR(VLOOKUP(A2484,'Cadastro-Estoque'!A:G,1,FALSE)),"Produto não cadastrado",VLOOKUP(A2484,'Cadastro-Estoque'!A:G,2,FALSE)))</f>
        <v/>
      </c>
      <c r="H2484" s="2" t="str">
        <f>IF(ISERROR(VLOOKUP(A2484,'Cadastro-Estoque'!A:G,1,FALSE)),"",VLOOKUP(A2484,'Cadastro-Estoque'!A:G,3,FALSE))</f>
        <v/>
      </c>
      <c r="I2484" s="209" t="str">
        <f>IF(A2484="","",INDEX(Boletim!F2493:F2602,IFERROR(MATCH(Saidas!A2484,'Cadastro-Estoque'!A2492:A2601,0)," ")))</f>
        <v/>
      </c>
    </row>
    <row r="2485" spans="5:9" ht="18.75" customHeight="1" x14ac:dyDescent="0.25">
      <c r="E2485" s="2" t="str">
        <f t="shared" si="41"/>
        <v/>
      </c>
      <c r="F2485" s="2" t="str">
        <f>IF(ISBLANK(A2485),"",IF(ISERROR(VLOOKUP(A2485,'Cadastro-Estoque'!A:G,1,FALSE)),"Produto não cadastrado",VLOOKUP(A2485,'Cadastro-Estoque'!A:G,4,FALSE)))</f>
        <v/>
      </c>
      <c r="G2485" s="2" t="str">
        <f>IF(ISBLANK(A2485),"",IF(ISERROR(VLOOKUP(A2485,'Cadastro-Estoque'!A:G,1,FALSE)),"Produto não cadastrado",VLOOKUP(A2485,'Cadastro-Estoque'!A:G,2,FALSE)))</f>
        <v/>
      </c>
      <c r="H2485" s="2" t="str">
        <f>IF(ISERROR(VLOOKUP(A2485,'Cadastro-Estoque'!A:G,1,FALSE)),"",VLOOKUP(A2485,'Cadastro-Estoque'!A:G,3,FALSE))</f>
        <v/>
      </c>
      <c r="I2485" s="209" t="str">
        <f>IF(A2485="","",INDEX(Boletim!F2494:F2603,IFERROR(MATCH(Saidas!A2485,'Cadastro-Estoque'!A2493:A2602,0)," ")))</f>
        <v/>
      </c>
    </row>
    <row r="2486" spans="5:9" ht="18.75" customHeight="1" x14ac:dyDescent="0.25">
      <c r="E2486" s="2" t="str">
        <f t="shared" si="41"/>
        <v/>
      </c>
      <c r="F2486" s="2" t="str">
        <f>IF(ISBLANK(A2486),"",IF(ISERROR(VLOOKUP(A2486,'Cadastro-Estoque'!A:G,1,FALSE)),"Produto não cadastrado",VLOOKUP(A2486,'Cadastro-Estoque'!A:G,4,FALSE)))</f>
        <v/>
      </c>
      <c r="G2486" s="2" t="str">
        <f>IF(ISBLANK(A2486),"",IF(ISERROR(VLOOKUP(A2486,'Cadastro-Estoque'!A:G,1,FALSE)),"Produto não cadastrado",VLOOKUP(A2486,'Cadastro-Estoque'!A:G,2,FALSE)))</f>
        <v/>
      </c>
      <c r="H2486" s="2" t="str">
        <f>IF(ISERROR(VLOOKUP(A2486,'Cadastro-Estoque'!A:G,1,FALSE)),"",VLOOKUP(A2486,'Cadastro-Estoque'!A:G,3,FALSE))</f>
        <v/>
      </c>
      <c r="I2486" s="209" t="str">
        <f>IF(A2486="","",INDEX(Boletim!F2495:F2604,IFERROR(MATCH(Saidas!A2486,'Cadastro-Estoque'!A2494:A2603,0)," ")))</f>
        <v/>
      </c>
    </row>
    <row r="2487" spans="5:9" ht="18.75" customHeight="1" x14ac:dyDescent="0.25">
      <c r="E2487" s="2" t="str">
        <f t="shared" si="41"/>
        <v/>
      </c>
      <c r="F2487" s="2" t="str">
        <f>IF(ISBLANK(A2487),"",IF(ISERROR(VLOOKUP(A2487,'Cadastro-Estoque'!A:G,1,FALSE)),"Produto não cadastrado",VLOOKUP(A2487,'Cadastro-Estoque'!A:G,4,FALSE)))</f>
        <v/>
      </c>
      <c r="G2487" s="2" t="str">
        <f>IF(ISBLANK(A2487),"",IF(ISERROR(VLOOKUP(A2487,'Cadastro-Estoque'!A:G,1,FALSE)),"Produto não cadastrado",VLOOKUP(A2487,'Cadastro-Estoque'!A:G,2,FALSE)))</f>
        <v/>
      </c>
      <c r="H2487" s="2" t="str">
        <f>IF(ISERROR(VLOOKUP(A2487,'Cadastro-Estoque'!A:G,1,FALSE)),"",VLOOKUP(A2487,'Cadastro-Estoque'!A:G,3,FALSE))</f>
        <v/>
      </c>
      <c r="I2487" s="209" t="str">
        <f>IF(A2487="","",INDEX(Boletim!F2496:F2605,IFERROR(MATCH(Saidas!A2487,'Cadastro-Estoque'!A2495:A2604,0)," ")))</f>
        <v/>
      </c>
    </row>
    <row r="2488" spans="5:9" ht="18.75" customHeight="1" x14ac:dyDescent="0.25">
      <c r="E2488" s="2" t="str">
        <f t="shared" si="41"/>
        <v/>
      </c>
      <c r="F2488" s="2" t="str">
        <f>IF(ISBLANK(A2488),"",IF(ISERROR(VLOOKUP(A2488,'Cadastro-Estoque'!A:G,1,FALSE)),"Produto não cadastrado",VLOOKUP(A2488,'Cadastro-Estoque'!A:G,4,FALSE)))</f>
        <v/>
      </c>
      <c r="G2488" s="2" t="str">
        <f>IF(ISBLANK(A2488),"",IF(ISERROR(VLOOKUP(A2488,'Cadastro-Estoque'!A:G,1,FALSE)),"Produto não cadastrado",VLOOKUP(A2488,'Cadastro-Estoque'!A:G,2,FALSE)))</f>
        <v/>
      </c>
      <c r="H2488" s="2" t="str">
        <f>IF(ISERROR(VLOOKUP(A2488,'Cadastro-Estoque'!A:G,1,FALSE)),"",VLOOKUP(A2488,'Cadastro-Estoque'!A:G,3,FALSE))</f>
        <v/>
      </c>
      <c r="I2488" s="209" t="str">
        <f>IF(A2488="","",INDEX(Boletim!F2497:F2606,IFERROR(MATCH(Saidas!A2488,'Cadastro-Estoque'!A2496:A2605,0)," ")))</f>
        <v/>
      </c>
    </row>
    <row r="2489" spans="5:9" ht="18.75" customHeight="1" x14ac:dyDescent="0.25">
      <c r="E2489" s="2" t="str">
        <f t="shared" si="41"/>
        <v/>
      </c>
      <c r="F2489" s="2" t="str">
        <f>IF(ISBLANK(A2489),"",IF(ISERROR(VLOOKUP(A2489,'Cadastro-Estoque'!A:G,1,FALSE)),"Produto não cadastrado",VLOOKUP(A2489,'Cadastro-Estoque'!A:G,4,FALSE)))</f>
        <v/>
      </c>
      <c r="G2489" s="2" t="str">
        <f>IF(ISBLANK(A2489),"",IF(ISERROR(VLOOKUP(A2489,'Cadastro-Estoque'!A:G,1,FALSE)),"Produto não cadastrado",VLOOKUP(A2489,'Cadastro-Estoque'!A:G,2,FALSE)))</f>
        <v/>
      </c>
      <c r="H2489" s="2" t="str">
        <f>IF(ISERROR(VLOOKUP(A2489,'Cadastro-Estoque'!A:G,1,FALSE)),"",VLOOKUP(A2489,'Cadastro-Estoque'!A:G,3,FALSE))</f>
        <v/>
      </c>
      <c r="I2489" s="209" t="str">
        <f>IF(A2489="","",INDEX(Boletim!F2498:F2607,IFERROR(MATCH(Saidas!A2489,'Cadastro-Estoque'!A2497:A2606,0)," ")))</f>
        <v/>
      </c>
    </row>
    <row r="2490" spans="5:9" ht="18.75" customHeight="1" x14ac:dyDescent="0.25">
      <c r="E2490" s="2" t="str">
        <f t="shared" si="41"/>
        <v/>
      </c>
      <c r="F2490" s="2" t="str">
        <f>IF(ISBLANK(A2490),"",IF(ISERROR(VLOOKUP(A2490,'Cadastro-Estoque'!A:G,1,FALSE)),"Produto não cadastrado",VLOOKUP(A2490,'Cadastro-Estoque'!A:G,4,FALSE)))</f>
        <v/>
      </c>
      <c r="G2490" s="2" t="str">
        <f>IF(ISBLANK(A2490),"",IF(ISERROR(VLOOKUP(A2490,'Cadastro-Estoque'!A:G,1,FALSE)),"Produto não cadastrado",VLOOKUP(A2490,'Cadastro-Estoque'!A:G,2,FALSE)))</f>
        <v/>
      </c>
      <c r="H2490" s="2" t="str">
        <f>IF(ISERROR(VLOOKUP(A2490,'Cadastro-Estoque'!A:G,1,FALSE)),"",VLOOKUP(A2490,'Cadastro-Estoque'!A:G,3,FALSE))</f>
        <v/>
      </c>
      <c r="I2490" s="209" t="str">
        <f>IF(A2490="","",INDEX(Boletim!F2499:F2608,IFERROR(MATCH(Saidas!A2490,'Cadastro-Estoque'!A2498:A2607,0)," ")))</f>
        <v/>
      </c>
    </row>
    <row r="2491" spans="5:9" ht="18.75" customHeight="1" x14ac:dyDescent="0.25">
      <c r="E2491" s="2" t="str">
        <f t="shared" si="41"/>
        <v/>
      </c>
      <c r="F2491" s="2" t="str">
        <f>IF(ISBLANK(A2491),"",IF(ISERROR(VLOOKUP(A2491,'Cadastro-Estoque'!A:G,1,FALSE)),"Produto não cadastrado",VLOOKUP(A2491,'Cadastro-Estoque'!A:G,4,FALSE)))</f>
        <v/>
      </c>
      <c r="G2491" s="2" t="str">
        <f>IF(ISBLANK(A2491),"",IF(ISERROR(VLOOKUP(A2491,'Cadastro-Estoque'!A:G,1,FALSE)),"Produto não cadastrado",VLOOKUP(A2491,'Cadastro-Estoque'!A:G,2,FALSE)))</f>
        <v/>
      </c>
      <c r="H2491" s="2" t="str">
        <f>IF(ISERROR(VLOOKUP(A2491,'Cadastro-Estoque'!A:G,1,FALSE)),"",VLOOKUP(A2491,'Cadastro-Estoque'!A:G,3,FALSE))</f>
        <v/>
      </c>
      <c r="I2491" s="209" t="str">
        <f>IF(A2491="","",INDEX(Boletim!F2500:F2609,IFERROR(MATCH(Saidas!A2491,'Cadastro-Estoque'!A2499:A2608,0)," ")))</f>
        <v/>
      </c>
    </row>
    <row r="2492" spans="5:9" ht="18.75" customHeight="1" x14ac:dyDescent="0.25">
      <c r="E2492" s="2" t="str">
        <f t="shared" si="41"/>
        <v/>
      </c>
      <c r="F2492" s="2" t="str">
        <f>IF(ISBLANK(A2492),"",IF(ISERROR(VLOOKUP(A2492,'Cadastro-Estoque'!A:G,1,FALSE)),"Produto não cadastrado",VLOOKUP(A2492,'Cadastro-Estoque'!A:G,4,FALSE)))</f>
        <v/>
      </c>
      <c r="G2492" s="2" t="str">
        <f>IF(ISBLANK(A2492),"",IF(ISERROR(VLOOKUP(A2492,'Cadastro-Estoque'!A:G,1,FALSE)),"Produto não cadastrado",VLOOKUP(A2492,'Cadastro-Estoque'!A:G,2,FALSE)))</f>
        <v/>
      </c>
      <c r="H2492" s="2" t="str">
        <f>IF(ISERROR(VLOOKUP(A2492,'Cadastro-Estoque'!A:G,1,FALSE)),"",VLOOKUP(A2492,'Cadastro-Estoque'!A:G,3,FALSE))</f>
        <v/>
      </c>
      <c r="I2492" s="209" t="str">
        <f>IF(A2492="","",INDEX(Boletim!F2501:F2610,IFERROR(MATCH(Saidas!A2492,'Cadastro-Estoque'!A2500:A2609,0)," ")))</f>
        <v/>
      </c>
    </row>
    <row r="2493" spans="5:9" ht="18.75" customHeight="1" x14ac:dyDescent="0.25">
      <c r="E2493" s="2" t="str">
        <f t="shared" si="41"/>
        <v/>
      </c>
      <c r="F2493" s="2" t="str">
        <f>IF(ISBLANK(A2493),"",IF(ISERROR(VLOOKUP(A2493,'Cadastro-Estoque'!A:G,1,FALSE)),"Produto não cadastrado",VLOOKUP(A2493,'Cadastro-Estoque'!A:G,4,FALSE)))</f>
        <v/>
      </c>
      <c r="G2493" s="2" t="str">
        <f>IF(ISBLANK(A2493),"",IF(ISERROR(VLOOKUP(A2493,'Cadastro-Estoque'!A:G,1,FALSE)),"Produto não cadastrado",VLOOKUP(A2493,'Cadastro-Estoque'!A:G,2,FALSE)))</f>
        <v/>
      </c>
      <c r="H2493" s="2" t="str">
        <f>IF(ISERROR(VLOOKUP(A2493,'Cadastro-Estoque'!A:G,1,FALSE)),"",VLOOKUP(A2493,'Cadastro-Estoque'!A:G,3,FALSE))</f>
        <v/>
      </c>
      <c r="I2493" s="209" t="str">
        <f>IF(A2493="","",INDEX(Boletim!F2502:F2611,IFERROR(MATCH(Saidas!A2493,'Cadastro-Estoque'!A2501:A2610,0)," ")))</f>
        <v/>
      </c>
    </row>
    <row r="2494" spans="5:9" ht="18.75" customHeight="1" x14ac:dyDescent="0.25">
      <c r="E2494" s="2" t="str">
        <f t="shared" si="41"/>
        <v/>
      </c>
      <c r="F2494" s="2" t="str">
        <f>IF(ISBLANK(A2494),"",IF(ISERROR(VLOOKUP(A2494,'Cadastro-Estoque'!A:G,1,FALSE)),"Produto não cadastrado",VLOOKUP(A2494,'Cadastro-Estoque'!A:G,4,FALSE)))</f>
        <v/>
      </c>
      <c r="G2494" s="2" t="str">
        <f>IF(ISBLANK(A2494),"",IF(ISERROR(VLOOKUP(A2494,'Cadastro-Estoque'!A:G,1,FALSE)),"Produto não cadastrado",VLOOKUP(A2494,'Cadastro-Estoque'!A:G,2,FALSE)))</f>
        <v/>
      </c>
      <c r="H2494" s="2" t="str">
        <f>IF(ISERROR(VLOOKUP(A2494,'Cadastro-Estoque'!A:G,1,FALSE)),"",VLOOKUP(A2494,'Cadastro-Estoque'!A:G,3,FALSE))</f>
        <v/>
      </c>
      <c r="I2494" s="209" t="str">
        <f>IF(A2494="","",INDEX(Boletim!F2503:F2612,IFERROR(MATCH(Saidas!A2494,'Cadastro-Estoque'!A2502:A2611,0)," ")))</f>
        <v/>
      </c>
    </row>
    <row r="2495" spans="5:9" ht="18.75" customHeight="1" x14ac:dyDescent="0.25">
      <c r="E2495" s="2" t="str">
        <f t="shared" si="41"/>
        <v/>
      </c>
      <c r="F2495" s="2" t="str">
        <f>IF(ISBLANK(A2495),"",IF(ISERROR(VLOOKUP(A2495,'Cadastro-Estoque'!A:G,1,FALSE)),"Produto não cadastrado",VLOOKUP(A2495,'Cadastro-Estoque'!A:G,4,FALSE)))</f>
        <v/>
      </c>
      <c r="G2495" s="2" t="str">
        <f>IF(ISBLANK(A2495),"",IF(ISERROR(VLOOKUP(A2495,'Cadastro-Estoque'!A:G,1,FALSE)),"Produto não cadastrado",VLOOKUP(A2495,'Cadastro-Estoque'!A:G,2,FALSE)))</f>
        <v/>
      </c>
      <c r="H2495" s="2" t="str">
        <f>IF(ISERROR(VLOOKUP(A2495,'Cadastro-Estoque'!A:G,1,FALSE)),"",VLOOKUP(A2495,'Cadastro-Estoque'!A:G,3,FALSE))</f>
        <v/>
      </c>
      <c r="I2495" s="209" t="str">
        <f>IF(A2495="","",INDEX(Boletim!F2504:F2613,IFERROR(MATCH(Saidas!A2495,'Cadastro-Estoque'!A2503:A2612,0)," ")))</f>
        <v/>
      </c>
    </row>
    <row r="2496" spans="5:9" ht="18.75" customHeight="1" x14ac:dyDescent="0.25">
      <c r="E2496" s="2" t="str">
        <f t="shared" si="41"/>
        <v/>
      </c>
      <c r="F2496" s="2" t="str">
        <f>IF(ISBLANK(A2496),"",IF(ISERROR(VLOOKUP(A2496,'Cadastro-Estoque'!A:G,1,FALSE)),"Produto não cadastrado",VLOOKUP(A2496,'Cadastro-Estoque'!A:G,4,FALSE)))</f>
        <v/>
      </c>
      <c r="G2496" s="2" t="str">
        <f>IF(ISBLANK(A2496),"",IF(ISERROR(VLOOKUP(A2496,'Cadastro-Estoque'!A:G,1,FALSE)),"Produto não cadastrado",VLOOKUP(A2496,'Cadastro-Estoque'!A:G,2,FALSE)))</f>
        <v/>
      </c>
      <c r="H2496" s="2" t="str">
        <f>IF(ISERROR(VLOOKUP(A2496,'Cadastro-Estoque'!A:G,1,FALSE)),"",VLOOKUP(A2496,'Cadastro-Estoque'!A:G,3,FALSE))</f>
        <v/>
      </c>
      <c r="I2496" s="209" t="str">
        <f>IF(A2496="","",INDEX(Boletim!F2505:F2614,IFERROR(MATCH(Saidas!A2496,'Cadastro-Estoque'!A2504:A2613,0)," ")))</f>
        <v/>
      </c>
    </row>
    <row r="2497" spans="5:9" ht="18.75" customHeight="1" x14ac:dyDescent="0.25">
      <c r="E2497" s="2" t="str">
        <f t="shared" si="41"/>
        <v/>
      </c>
      <c r="F2497" s="2" t="str">
        <f>IF(ISBLANK(A2497),"",IF(ISERROR(VLOOKUP(A2497,'Cadastro-Estoque'!A:G,1,FALSE)),"Produto não cadastrado",VLOOKUP(A2497,'Cadastro-Estoque'!A:G,4,FALSE)))</f>
        <v/>
      </c>
      <c r="G2497" s="2" t="str">
        <f>IF(ISBLANK(A2497),"",IF(ISERROR(VLOOKUP(A2497,'Cadastro-Estoque'!A:G,1,FALSE)),"Produto não cadastrado",VLOOKUP(A2497,'Cadastro-Estoque'!A:G,2,FALSE)))</f>
        <v/>
      </c>
      <c r="H2497" s="2" t="str">
        <f>IF(ISERROR(VLOOKUP(A2497,'Cadastro-Estoque'!A:G,1,FALSE)),"",VLOOKUP(A2497,'Cadastro-Estoque'!A:G,3,FALSE))</f>
        <v/>
      </c>
      <c r="I2497" s="209" t="str">
        <f>IF(A2497="","",INDEX(Boletim!F2506:F2615,IFERROR(MATCH(Saidas!A2497,'Cadastro-Estoque'!A2505:A2614,0)," ")))</f>
        <v/>
      </c>
    </row>
    <row r="2498" spans="5:9" ht="18.75" customHeight="1" x14ac:dyDescent="0.25">
      <c r="E2498" s="2" t="str">
        <f t="shared" si="41"/>
        <v/>
      </c>
      <c r="F2498" s="2" t="str">
        <f>IF(ISBLANK(A2498),"",IF(ISERROR(VLOOKUP(A2498,'Cadastro-Estoque'!A:G,1,FALSE)),"Produto não cadastrado",VLOOKUP(A2498,'Cadastro-Estoque'!A:G,4,FALSE)))</f>
        <v/>
      </c>
      <c r="G2498" s="2" t="str">
        <f>IF(ISBLANK(A2498),"",IF(ISERROR(VLOOKUP(A2498,'Cadastro-Estoque'!A:G,1,FALSE)),"Produto não cadastrado",VLOOKUP(A2498,'Cadastro-Estoque'!A:G,2,FALSE)))</f>
        <v/>
      </c>
      <c r="H2498" s="2" t="str">
        <f>IF(ISERROR(VLOOKUP(A2498,'Cadastro-Estoque'!A:G,1,FALSE)),"",VLOOKUP(A2498,'Cadastro-Estoque'!A:G,3,FALSE))</f>
        <v/>
      </c>
      <c r="I2498" s="209" t="str">
        <f>IF(A2498="","",INDEX(Boletim!F2507:F2616,IFERROR(MATCH(Saidas!A2498,'Cadastro-Estoque'!A2506:A2615,0)," ")))</f>
        <v/>
      </c>
    </row>
    <row r="2499" spans="5:9" ht="18.75" customHeight="1" x14ac:dyDescent="0.25">
      <c r="E2499" s="2" t="str">
        <f t="shared" si="41"/>
        <v/>
      </c>
      <c r="F2499" s="2" t="str">
        <f>IF(ISBLANK(A2499),"",IF(ISERROR(VLOOKUP(A2499,'Cadastro-Estoque'!A:G,1,FALSE)),"Produto não cadastrado",VLOOKUP(A2499,'Cadastro-Estoque'!A:G,4,FALSE)))</f>
        <v/>
      </c>
      <c r="G2499" s="2" t="str">
        <f>IF(ISBLANK(A2499),"",IF(ISERROR(VLOOKUP(A2499,'Cadastro-Estoque'!A:G,1,FALSE)),"Produto não cadastrado",VLOOKUP(A2499,'Cadastro-Estoque'!A:G,2,FALSE)))</f>
        <v/>
      </c>
      <c r="H2499" s="2" t="str">
        <f>IF(ISERROR(VLOOKUP(A2499,'Cadastro-Estoque'!A:G,1,FALSE)),"",VLOOKUP(A2499,'Cadastro-Estoque'!A:G,3,FALSE))</f>
        <v/>
      </c>
      <c r="I2499" s="209" t="str">
        <f>IF(A2499="","",INDEX(Boletim!F2508:F2617,IFERROR(MATCH(Saidas!A2499,'Cadastro-Estoque'!A2507:A2616,0)," ")))</f>
        <v/>
      </c>
    </row>
    <row r="2500" spans="5:9" ht="18.75" customHeight="1" x14ac:dyDescent="0.25">
      <c r="E2500" s="2" t="str">
        <f t="shared" ref="E2500:E2563" si="42">IF(ISBLANK(A2500),"",C2500*D2500)</f>
        <v/>
      </c>
      <c r="F2500" s="2" t="str">
        <f>IF(ISBLANK(A2500),"",IF(ISERROR(VLOOKUP(A2500,'Cadastro-Estoque'!A:G,1,FALSE)),"Produto não cadastrado",VLOOKUP(A2500,'Cadastro-Estoque'!A:G,4,FALSE)))</f>
        <v/>
      </c>
      <c r="G2500" s="2" t="str">
        <f>IF(ISBLANK(A2500),"",IF(ISERROR(VLOOKUP(A2500,'Cadastro-Estoque'!A:G,1,FALSE)),"Produto não cadastrado",VLOOKUP(A2500,'Cadastro-Estoque'!A:G,2,FALSE)))</f>
        <v/>
      </c>
      <c r="H2500" s="2" t="str">
        <f>IF(ISERROR(VLOOKUP(A2500,'Cadastro-Estoque'!A:G,1,FALSE)),"",VLOOKUP(A2500,'Cadastro-Estoque'!A:G,3,FALSE))</f>
        <v/>
      </c>
      <c r="I2500" s="209" t="str">
        <f>IF(A2500="","",INDEX(Boletim!F2509:F2618,IFERROR(MATCH(Saidas!A2500,'Cadastro-Estoque'!A2508:A2617,0)," ")))</f>
        <v/>
      </c>
    </row>
    <row r="2501" spans="5:9" ht="18.75" customHeight="1" x14ac:dyDescent="0.25">
      <c r="E2501" s="2" t="str">
        <f t="shared" si="42"/>
        <v/>
      </c>
      <c r="F2501" s="2" t="str">
        <f>IF(ISBLANK(A2501),"",IF(ISERROR(VLOOKUP(A2501,'Cadastro-Estoque'!A:G,1,FALSE)),"Produto não cadastrado",VLOOKUP(A2501,'Cadastro-Estoque'!A:G,4,FALSE)))</f>
        <v/>
      </c>
      <c r="G2501" s="2" t="str">
        <f>IF(ISBLANK(A2501),"",IF(ISERROR(VLOOKUP(A2501,'Cadastro-Estoque'!A:G,1,FALSE)),"Produto não cadastrado",VLOOKUP(A2501,'Cadastro-Estoque'!A:G,2,FALSE)))</f>
        <v/>
      </c>
      <c r="H2501" s="2" t="str">
        <f>IF(ISERROR(VLOOKUP(A2501,'Cadastro-Estoque'!A:G,1,FALSE)),"",VLOOKUP(A2501,'Cadastro-Estoque'!A:G,3,FALSE))</f>
        <v/>
      </c>
      <c r="I2501" s="209" t="str">
        <f>IF(A2501="","",INDEX(Boletim!F2510:F2619,IFERROR(MATCH(Saidas!A2501,'Cadastro-Estoque'!A2509:A2618,0)," ")))</f>
        <v/>
      </c>
    </row>
    <row r="2502" spans="5:9" ht="18.75" customHeight="1" x14ac:dyDescent="0.25">
      <c r="E2502" s="2" t="str">
        <f t="shared" si="42"/>
        <v/>
      </c>
      <c r="F2502" s="2" t="str">
        <f>IF(ISBLANK(A2502),"",IF(ISERROR(VLOOKUP(A2502,'Cadastro-Estoque'!A:G,1,FALSE)),"Produto não cadastrado",VLOOKUP(A2502,'Cadastro-Estoque'!A:G,4,FALSE)))</f>
        <v/>
      </c>
      <c r="G2502" s="2" t="str">
        <f>IF(ISBLANK(A2502),"",IF(ISERROR(VLOOKUP(A2502,'Cadastro-Estoque'!A:G,1,FALSE)),"Produto não cadastrado",VLOOKUP(A2502,'Cadastro-Estoque'!A:G,2,FALSE)))</f>
        <v/>
      </c>
      <c r="H2502" s="2" t="str">
        <f>IF(ISERROR(VLOOKUP(A2502,'Cadastro-Estoque'!A:G,1,FALSE)),"",VLOOKUP(A2502,'Cadastro-Estoque'!A:G,3,FALSE))</f>
        <v/>
      </c>
      <c r="I2502" s="209" t="str">
        <f>IF(A2502="","",INDEX(Boletim!F2511:F2620,IFERROR(MATCH(Saidas!A2502,'Cadastro-Estoque'!A2510:A2619,0)," ")))</f>
        <v/>
      </c>
    </row>
    <row r="2503" spans="5:9" ht="18.75" customHeight="1" x14ac:dyDescent="0.25">
      <c r="E2503" s="2" t="str">
        <f t="shared" si="42"/>
        <v/>
      </c>
      <c r="F2503" s="2" t="str">
        <f>IF(ISBLANK(A2503),"",IF(ISERROR(VLOOKUP(A2503,'Cadastro-Estoque'!A:G,1,FALSE)),"Produto não cadastrado",VLOOKUP(A2503,'Cadastro-Estoque'!A:G,4,FALSE)))</f>
        <v/>
      </c>
      <c r="G2503" s="2" t="str">
        <f>IF(ISBLANK(A2503),"",IF(ISERROR(VLOOKUP(A2503,'Cadastro-Estoque'!A:G,1,FALSE)),"Produto não cadastrado",VLOOKUP(A2503,'Cadastro-Estoque'!A:G,2,FALSE)))</f>
        <v/>
      </c>
      <c r="H2503" s="2" t="str">
        <f>IF(ISERROR(VLOOKUP(A2503,'Cadastro-Estoque'!A:G,1,FALSE)),"",VLOOKUP(A2503,'Cadastro-Estoque'!A:G,3,FALSE))</f>
        <v/>
      </c>
      <c r="I2503" s="209" t="str">
        <f>IF(A2503="","",INDEX(Boletim!F2512:F2621,IFERROR(MATCH(Saidas!A2503,'Cadastro-Estoque'!A2511:A2620,0)," ")))</f>
        <v/>
      </c>
    </row>
    <row r="2504" spans="5:9" ht="18.75" customHeight="1" x14ac:dyDescent="0.25">
      <c r="E2504" s="2" t="str">
        <f t="shared" si="42"/>
        <v/>
      </c>
      <c r="F2504" s="2" t="str">
        <f>IF(ISBLANK(A2504),"",IF(ISERROR(VLOOKUP(A2504,'Cadastro-Estoque'!A:G,1,FALSE)),"Produto não cadastrado",VLOOKUP(A2504,'Cadastro-Estoque'!A:G,4,FALSE)))</f>
        <v/>
      </c>
      <c r="G2504" s="2" t="str">
        <f>IF(ISBLANK(A2504),"",IF(ISERROR(VLOOKUP(A2504,'Cadastro-Estoque'!A:G,1,FALSE)),"Produto não cadastrado",VLOOKUP(A2504,'Cadastro-Estoque'!A:G,2,FALSE)))</f>
        <v/>
      </c>
      <c r="H2504" s="2" t="str">
        <f>IF(ISERROR(VLOOKUP(A2504,'Cadastro-Estoque'!A:G,1,FALSE)),"",VLOOKUP(A2504,'Cadastro-Estoque'!A:G,3,FALSE))</f>
        <v/>
      </c>
      <c r="I2504" s="209" t="str">
        <f>IF(A2504="","",INDEX(Boletim!F2513:F2622,IFERROR(MATCH(Saidas!A2504,'Cadastro-Estoque'!A2512:A2621,0)," ")))</f>
        <v/>
      </c>
    </row>
    <row r="2505" spans="5:9" ht="18.75" customHeight="1" x14ac:dyDescent="0.25">
      <c r="E2505" s="2" t="str">
        <f t="shared" si="42"/>
        <v/>
      </c>
      <c r="F2505" s="2" t="str">
        <f>IF(ISBLANK(A2505),"",IF(ISERROR(VLOOKUP(A2505,'Cadastro-Estoque'!A:G,1,FALSE)),"Produto não cadastrado",VLOOKUP(A2505,'Cadastro-Estoque'!A:G,4,FALSE)))</f>
        <v/>
      </c>
      <c r="G2505" s="2" t="str">
        <f>IF(ISBLANK(A2505),"",IF(ISERROR(VLOOKUP(A2505,'Cadastro-Estoque'!A:G,1,FALSE)),"Produto não cadastrado",VLOOKUP(A2505,'Cadastro-Estoque'!A:G,2,FALSE)))</f>
        <v/>
      </c>
      <c r="H2505" s="2" t="str">
        <f>IF(ISERROR(VLOOKUP(A2505,'Cadastro-Estoque'!A:G,1,FALSE)),"",VLOOKUP(A2505,'Cadastro-Estoque'!A:G,3,FALSE))</f>
        <v/>
      </c>
      <c r="I2505" s="209" t="str">
        <f>IF(A2505="","",INDEX(Boletim!F2514:F2623,IFERROR(MATCH(Saidas!A2505,'Cadastro-Estoque'!A2513:A2622,0)," ")))</f>
        <v/>
      </c>
    </row>
    <row r="2506" spans="5:9" ht="18.75" customHeight="1" x14ac:dyDescent="0.25">
      <c r="E2506" s="2" t="str">
        <f t="shared" si="42"/>
        <v/>
      </c>
      <c r="F2506" s="2" t="str">
        <f>IF(ISBLANK(A2506),"",IF(ISERROR(VLOOKUP(A2506,'Cadastro-Estoque'!A:G,1,FALSE)),"Produto não cadastrado",VLOOKUP(A2506,'Cadastro-Estoque'!A:G,4,FALSE)))</f>
        <v/>
      </c>
      <c r="G2506" s="2" t="str">
        <f>IF(ISBLANK(A2506),"",IF(ISERROR(VLOOKUP(A2506,'Cadastro-Estoque'!A:G,1,FALSE)),"Produto não cadastrado",VLOOKUP(A2506,'Cadastro-Estoque'!A:G,2,FALSE)))</f>
        <v/>
      </c>
      <c r="H2506" s="2" t="str">
        <f>IF(ISERROR(VLOOKUP(A2506,'Cadastro-Estoque'!A:G,1,FALSE)),"",VLOOKUP(A2506,'Cadastro-Estoque'!A:G,3,FALSE))</f>
        <v/>
      </c>
      <c r="I2506" s="209" t="str">
        <f>IF(A2506="","",INDEX(Boletim!F2515:F2624,IFERROR(MATCH(Saidas!A2506,'Cadastro-Estoque'!A2514:A2623,0)," ")))</f>
        <v/>
      </c>
    </row>
    <row r="2507" spans="5:9" ht="18.75" customHeight="1" x14ac:dyDescent="0.25">
      <c r="E2507" s="2" t="str">
        <f t="shared" si="42"/>
        <v/>
      </c>
      <c r="F2507" s="2" t="str">
        <f>IF(ISBLANK(A2507),"",IF(ISERROR(VLOOKUP(A2507,'Cadastro-Estoque'!A:G,1,FALSE)),"Produto não cadastrado",VLOOKUP(A2507,'Cadastro-Estoque'!A:G,4,FALSE)))</f>
        <v/>
      </c>
      <c r="G2507" s="2" t="str">
        <f>IF(ISBLANK(A2507),"",IF(ISERROR(VLOOKUP(A2507,'Cadastro-Estoque'!A:G,1,FALSE)),"Produto não cadastrado",VLOOKUP(A2507,'Cadastro-Estoque'!A:G,2,FALSE)))</f>
        <v/>
      </c>
      <c r="H2507" s="2" t="str">
        <f>IF(ISERROR(VLOOKUP(A2507,'Cadastro-Estoque'!A:G,1,FALSE)),"",VLOOKUP(A2507,'Cadastro-Estoque'!A:G,3,FALSE))</f>
        <v/>
      </c>
      <c r="I2507" s="209" t="str">
        <f>IF(A2507="","",INDEX(Boletim!F2516:F2625,IFERROR(MATCH(Saidas!A2507,'Cadastro-Estoque'!A2515:A2624,0)," ")))</f>
        <v/>
      </c>
    </row>
    <row r="2508" spans="5:9" ht="18.75" customHeight="1" x14ac:dyDescent="0.25">
      <c r="E2508" s="2" t="str">
        <f t="shared" si="42"/>
        <v/>
      </c>
      <c r="F2508" s="2" t="str">
        <f>IF(ISBLANK(A2508),"",IF(ISERROR(VLOOKUP(A2508,'Cadastro-Estoque'!A:G,1,FALSE)),"Produto não cadastrado",VLOOKUP(A2508,'Cadastro-Estoque'!A:G,4,FALSE)))</f>
        <v/>
      </c>
      <c r="G2508" s="2" t="str">
        <f>IF(ISBLANK(A2508),"",IF(ISERROR(VLOOKUP(A2508,'Cadastro-Estoque'!A:G,1,FALSE)),"Produto não cadastrado",VLOOKUP(A2508,'Cadastro-Estoque'!A:G,2,FALSE)))</f>
        <v/>
      </c>
      <c r="H2508" s="2" t="str">
        <f>IF(ISERROR(VLOOKUP(A2508,'Cadastro-Estoque'!A:G,1,FALSE)),"",VLOOKUP(A2508,'Cadastro-Estoque'!A:G,3,FALSE))</f>
        <v/>
      </c>
      <c r="I2508" s="209" t="str">
        <f>IF(A2508="","",INDEX(Boletim!F2517:F2626,IFERROR(MATCH(Saidas!A2508,'Cadastro-Estoque'!A2516:A2625,0)," ")))</f>
        <v/>
      </c>
    </row>
    <row r="2509" spans="5:9" ht="18.75" customHeight="1" x14ac:dyDescent="0.25">
      <c r="E2509" s="2" t="str">
        <f t="shared" si="42"/>
        <v/>
      </c>
      <c r="F2509" s="2" t="str">
        <f>IF(ISBLANK(A2509),"",IF(ISERROR(VLOOKUP(A2509,'Cadastro-Estoque'!A:G,1,FALSE)),"Produto não cadastrado",VLOOKUP(A2509,'Cadastro-Estoque'!A:G,4,FALSE)))</f>
        <v/>
      </c>
      <c r="G2509" s="2" t="str">
        <f>IF(ISBLANK(A2509),"",IF(ISERROR(VLOOKUP(A2509,'Cadastro-Estoque'!A:G,1,FALSE)),"Produto não cadastrado",VLOOKUP(A2509,'Cadastro-Estoque'!A:G,2,FALSE)))</f>
        <v/>
      </c>
      <c r="H2509" s="2" t="str">
        <f>IF(ISERROR(VLOOKUP(A2509,'Cadastro-Estoque'!A:G,1,FALSE)),"",VLOOKUP(A2509,'Cadastro-Estoque'!A:G,3,FALSE))</f>
        <v/>
      </c>
      <c r="I2509" s="209" t="str">
        <f>IF(A2509="","",INDEX(Boletim!F2518:F2627,IFERROR(MATCH(Saidas!A2509,'Cadastro-Estoque'!A2517:A2626,0)," ")))</f>
        <v/>
      </c>
    </row>
    <row r="2510" spans="5:9" ht="18.75" customHeight="1" x14ac:dyDescent="0.25">
      <c r="E2510" s="2" t="str">
        <f t="shared" si="42"/>
        <v/>
      </c>
      <c r="F2510" s="2" t="str">
        <f>IF(ISBLANK(A2510),"",IF(ISERROR(VLOOKUP(A2510,'Cadastro-Estoque'!A:G,1,FALSE)),"Produto não cadastrado",VLOOKUP(A2510,'Cadastro-Estoque'!A:G,4,FALSE)))</f>
        <v/>
      </c>
      <c r="G2510" s="2" t="str">
        <f>IF(ISBLANK(A2510),"",IF(ISERROR(VLOOKUP(A2510,'Cadastro-Estoque'!A:G,1,FALSE)),"Produto não cadastrado",VLOOKUP(A2510,'Cadastro-Estoque'!A:G,2,FALSE)))</f>
        <v/>
      </c>
      <c r="H2510" s="2" t="str">
        <f>IF(ISERROR(VLOOKUP(A2510,'Cadastro-Estoque'!A:G,1,FALSE)),"",VLOOKUP(A2510,'Cadastro-Estoque'!A:G,3,FALSE))</f>
        <v/>
      </c>
      <c r="I2510" s="209" t="str">
        <f>IF(A2510="","",INDEX(Boletim!F2519:F2628,IFERROR(MATCH(Saidas!A2510,'Cadastro-Estoque'!A2518:A2627,0)," ")))</f>
        <v/>
      </c>
    </row>
    <row r="2511" spans="5:9" ht="18.75" customHeight="1" x14ac:dyDescent="0.25">
      <c r="E2511" s="2" t="str">
        <f t="shared" si="42"/>
        <v/>
      </c>
      <c r="F2511" s="2" t="str">
        <f>IF(ISBLANK(A2511),"",IF(ISERROR(VLOOKUP(A2511,'Cadastro-Estoque'!A:G,1,FALSE)),"Produto não cadastrado",VLOOKUP(A2511,'Cadastro-Estoque'!A:G,4,FALSE)))</f>
        <v/>
      </c>
      <c r="G2511" s="2" t="str">
        <f>IF(ISBLANK(A2511),"",IF(ISERROR(VLOOKUP(A2511,'Cadastro-Estoque'!A:G,1,FALSE)),"Produto não cadastrado",VLOOKUP(A2511,'Cadastro-Estoque'!A:G,2,FALSE)))</f>
        <v/>
      </c>
      <c r="H2511" s="2" t="str">
        <f>IF(ISERROR(VLOOKUP(A2511,'Cadastro-Estoque'!A:G,1,FALSE)),"",VLOOKUP(A2511,'Cadastro-Estoque'!A:G,3,FALSE))</f>
        <v/>
      </c>
      <c r="I2511" s="209" t="str">
        <f>IF(A2511="","",INDEX(Boletim!F2520:F2629,IFERROR(MATCH(Saidas!A2511,'Cadastro-Estoque'!A2519:A2628,0)," ")))</f>
        <v/>
      </c>
    </row>
    <row r="2512" spans="5:9" ht="18.75" customHeight="1" x14ac:dyDescent="0.25">
      <c r="E2512" s="2" t="str">
        <f t="shared" si="42"/>
        <v/>
      </c>
      <c r="F2512" s="2" t="str">
        <f>IF(ISBLANK(A2512),"",IF(ISERROR(VLOOKUP(A2512,'Cadastro-Estoque'!A:G,1,FALSE)),"Produto não cadastrado",VLOOKUP(A2512,'Cadastro-Estoque'!A:G,4,FALSE)))</f>
        <v/>
      </c>
      <c r="G2512" s="2" t="str">
        <f>IF(ISBLANK(A2512),"",IF(ISERROR(VLOOKUP(A2512,'Cadastro-Estoque'!A:G,1,FALSE)),"Produto não cadastrado",VLOOKUP(A2512,'Cadastro-Estoque'!A:G,2,FALSE)))</f>
        <v/>
      </c>
      <c r="H2512" s="2" t="str">
        <f>IF(ISERROR(VLOOKUP(A2512,'Cadastro-Estoque'!A:G,1,FALSE)),"",VLOOKUP(A2512,'Cadastro-Estoque'!A:G,3,FALSE))</f>
        <v/>
      </c>
      <c r="I2512" s="209" t="str">
        <f>IF(A2512="","",INDEX(Boletim!F2521:F2630,IFERROR(MATCH(Saidas!A2512,'Cadastro-Estoque'!A2520:A2629,0)," ")))</f>
        <v/>
      </c>
    </row>
    <row r="2513" spans="5:9" ht="18.75" customHeight="1" x14ac:dyDescent="0.25">
      <c r="E2513" s="2" t="str">
        <f t="shared" si="42"/>
        <v/>
      </c>
      <c r="F2513" s="2" t="str">
        <f>IF(ISBLANK(A2513),"",IF(ISERROR(VLOOKUP(A2513,'Cadastro-Estoque'!A:G,1,FALSE)),"Produto não cadastrado",VLOOKUP(A2513,'Cadastro-Estoque'!A:G,4,FALSE)))</f>
        <v/>
      </c>
      <c r="G2513" s="2" t="str">
        <f>IF(ISBLANK(A2513),"",IF(ISERROR(VLOOKUP(A2513,'Cadastro-Estoque'!A:G,1,FALSE)),"Produto não cadastrado",VLOOKUP(A2513,'Cadastro-Estoque'!A:G,2,FALSE)))</f>
        <v/>
      </c>
      <c r="H2513" s="2" t="str">
        <f>IF(ISERROR(VLOOKUP(A2513,'Cadastro-Estoque'!A:G,1,FALSE)),"",VLOOKUP(A2513,'Cadastro-Estoque'!A:G,3,FALSE))</f>
        <v/>
      </c>
      <c r="I2513" s="209" t="str">
        <f>IF(A2513="","",INDEX(Boletim!F2522:F2631,IFERROR(MATCH(Saidas!A2513,'Cadastro-Estoque'!A2521:A2630,0)," ")))</f>
        <v/>
      </c>
    </row>
    <row r="2514" spans="5:9" ht="18.75" customHeight="1" x14ac:dyDescent="0.25">
      <c r="E2514" s="2" t="str">
        <f t="shared" si="42"/>
        <v/>
      </c>
      <c r="F2514" s="2" t="str">
        <f>IF(ISBLANK(A2514),"",IF(ISERROR(VLOOKUP(A2514,'Cadastro-Estoque'!A:G,1,FALSE)),"Produto não cadastrado",VLOOKUP(A2514,'Cadastro-Estoque'!A:G,4,FALSE)))</f>
        <v/>
      </c>
      <c r="G2514" s="2" t="str">
        <f>IF(ISBLANK(A2514),"",IF(ISERROR(VLOOKUP(A2514,'Cadastro-Estoque'!A:G,1,FALSE)),"Produto não cadastrado",VLOOKUP(A2514,'Cadastro-Estoque'!A:G,2,FALSE)))</f>
        <v/>
      </c>
      <c r="H2514" s="2" t="str">
        <f>IF(ISERROR(VLOOKUP(A2514,'Cadastro-Estoque'!A:G,1,FALSE)),"",VLOOKUP(A2514,'Cadastro-Estoque'!A:G,3,FALSE))</f>
        <v/>
      </c>
      <c r="I2514" s="209" t="str">
        <f>IF(A2514="","",INDEX(Boletim!F2523:F2632,IFERROR(MATCH(Saidas!A2514,'Cadastro-Estoque'!A2522:A2631,0)," ")))</f>
        <v/>
      </c>
    </row>
    <row r="2515" spans="5:9" ht="18.75" customHeight="1" x14ac:dyDescent="0.25">
      <c r="E2515" s="2" t="str">
        <f t="shared" si="42"/>
        <v/>
      </c>
      <c r="F2515" s="2" t="str">
        <f>IF(ISBLANK(A2515),"",IF(ISERROR(VLOOKUP(A2515,'Cadastro-Estoque'!A:G,1,FALSE)),"Produto não cadastrado",VLOOKUP(A2515,'Cadastro-Estoque'!A:G,4,FALSE)))</f>
        <v/>
      </c>
      <c r="G2515" s="2" t="str">
        <f>IF(ISBLANK(A2515),"",IF(ISERROR(VLOOKUP(A2515,'Cadastro-Estoque'!A:G,1,FALSE)),"Produto não cadastrado",VLOOKUP(A2515,'Cadastro-Estoque'!A:G,2,FALSE)))</f>
        <v/>
      </c>
      <c r="H2515" s="2" t="str">
        <f>IF(ISERROR(VLOOKUP(A2515,'Cadastro-Estoque'!A:G,1,FALSE)),"",VLOOKUP(A2515,'Cadastro-Estoque'!A:G,3,FALSE))</f>
        <v/>
      </c>
      <c r="I2515" s="209" t="str">
        <f>IF(A2515="","",INDEX(Boletim!F2524:F2633,IFERROR(MATCH(Saidas!A2515,'Cadastro-Estoque'!A2523:A2632,0)," ")))</f>
        <v/>
      </c>
    </row>
    <row r="2516" spans="5:9" ht="18.75" customHeight="1" x14ac:dyDescent="0.25">
      <c r="E2516" s="2" t="str">
        <f t="shared" si="42"/>
        <v/>
      </c>
      <c r="F2516" s="2" t="str">
        <f>IF(ISBLANK(A2516),"",IF(ISERROR(VLOOKUP(A2516,'Cadastro-Estoque'!A:G,1,FALSE)),"Produto não cadastrado",VLOOKUP(A2516,'Cadastro-Estoque'!A:G,4,FALSE)))</f>
        <v/>
      </c>
      <c r="G2516" s="2" t="str">
        <f>IF(ISBLANK(A2516),"",IF(ISERROR(VLOOKUP(A2516,'Cadastro-Estoque'!A:G,1,FALSE)),"Produto não cadastrado",VLOOKUP(A2516,'Cadastro-Estoque'!A:G,2,FALSE)))</f>
        <v/>
      </c>
      <c r="H2516" s="2" t="str">
        <f>IF(ISERROR(VLOOKUP(A2516,'Cadastro-Estoque'!A:G,1,FALSE)),"",VLOOKUP(A2516,'Cadastro-Estoque'!A:G,3,FALSE))</f>
        <v/>
      </c>
      <c r="I2516" s="209" t="str">
        <f>IF(A2516="","",INDEX(Boletim!F2525:F2634,IFERROR(MATCH(Saidas!A2516,'Cadastro-Estoque'!A2524:A2633,0)," ")))</f>
        <v/>
      </c>
    </row>
    <row r="2517" spans="5:9" ht="18.75" customHeight="1" x14ac:dyDescent="0.25">
      <c r="E2517" s="2" t="str">
        <f t="shared" si="42"/>
        <v/>
      </c>
      <c r="F2517" s="2" t="str">
        <f>IF(ISBLANK(A2517),"",IF(ISERROR(VLOOKUP(A2517,'Cadastro-Estoque'!A:G,1,FALSE)),"Produto não cadastrado",VLOOKUP(A2517,'Cadastro-Estoque'!A:G,4,FALSE)))</f>
        <v/>
      </c>
      <c r="G2517" s="2" t="str">
        <f>IF(ISBLANK(A2517),"",IF(ISERROR(VLOOKUP(A2517,'Cadastro-Estoque'!A:G,1,FALSE)),"Produto não cadastrado",VLOOKUP(A2517,'Cadastro-Estoque'!A:G,2,FALSE)))</f>
        <v/>
      </c>
      <c r="H2517" s="2" t="str">
        <f>IF(ISERROR(VLOOKUP(A2517,'Cadastro-Estoque'!A:G,1,FALSE)),"",VLOOKUP(A2517,'Cadastro-Estoque'!A:G,3,FALSE))</f>
        <v/>
      </c>
      <c r="I2517" s="209" t="str">
        <f>IF(A2517="","",INDEX(Boletim!F2526:F2635,IFERROR(MATCH(Saidas!A2517,'Cadastro-Estoque'!A2525:A2634,0)," ")))</f>
        <v/>
      </c>
    </row>
    <row r="2518" spans="5:9" ht="18.75" customHeight="1" x14ac:dyDescent="0.25">
      <c r="E2518" s="2" t="str">
        <f t="shared" si="42"/>
        <v/>
      </c>
      <c r="F2518" s="2" t="str">
        <f>IF(ISBLANK(A2518),"",IF(ISERROR(VLOOKUP(A2518,'Cadastro-Estoque'!A:G,1,FALSE)),"Produto não cadastrado",VLOOKUP(A2518,'Cadastro-Estoque'!A:G,4,FALSE)))</f>
        <v/>
      </c>
      <c r="G2518" s="2" t="str">
        <f>IF(ISBLANK(A2518),"",IF(ISERROR(VLOOKUP(A2518,'Cadastro-Estoque'!A:G,1,FALSE)),"Produto não cadastrado",VLOOKUP(A2518,'Cadastro-Estoque'!A:G,2,FALSE)))</f>
        <v/>
      </c>
      <c r="H2518" s="2" t="str">
        <f>IF(ISERROR(VLOOKUP(A2518,'Cadastro-Estoque'!A:G,1,FALSE)),"",VLOOKUP(A2518,'Cadastro-Estoque'!A:G,3,FALSE))</f>
        <v/>
      </c>
      <c r="I2518" s="209" t="str">
        <f>IF(A2518="","",INDEX(Boletim!F2527:F2636,IFERROR(MATCH(Saidas!A2518,'Cadastro-Estoque'!A2526:A2635,0)," ")))</f>
        <v/>
      </c>
    </row>
    <row r="2519" spans="5:9" ht="18.75" customHeight="1" x14ac:dyDescent="0.25">
      <c r="E2519" s="2" t="str">
        <f t="shared" si="42"/>
        <v/>
      </c>
      <c r="F2519" s="2" t="str">
        <f>IF(ISBLANK(A2519),"",IF(ISERROR(VLOOKUP(A2519,'Cadastro-Estoque'!A:G,1,FALSE)),"Produto não cadastrado",VLOOKUP(A2519,'Cadastro-Estoque'!A:G,4,FALSE)))</f>
        <v/>
      </c>
      <c r="G2519" s="2" t="str">
        <f>IF(ISBLANK(A2519),"",IF(ISERROR(VLOOKUP(A2519,'Cadastro-Estoque'!A:G,1,FALSE)),"Produto não cadastrado",VLOOKUP(A2519,'Cadastro-Estoque'!A:G,2,FALSE)))</f>
        <v/>
      </c>
      <c r="H2519" s="2" t="str">
        <f>IF(ISERROR(VLOOKUP(A2519,'Cadastro-Estoque'!A:G,1,FALSE)),"",VLOOKUP(A2519,'Cadastro-Estoque'!A:G,3,FALSE))</f>
        <v/>
      </c>
      <c r="I2519" s="209" t="str">
        <f>IF(A2519="","",INDEX(Boletim!F2528:F2637,IFERROR(MATCH(Saidas!A2519,'Cadastro-Estoque'!A2527:A2636,0)," ")))</f>
        <v/>
      </c>
    </row>
    <row r="2520" spans="5:9" ht="18.75" customHeight="1" x14ac:dyDescent="0.25">
      <c r="E2520" s="2" t="str">
        <f t="shared" si="42"/>
        <v/>
      </c>
      <c r="F2520" s="2" t="str">
        <f>IF(ISBLANK(A2520),"",IF(ISERROR(VLOOKUP(A2520,'Cadastro-Estoque'!A:G,1,FALSE)),"Produto não cadastrado",VLOOKUP(A2520,'Cadastro-Estoque'!A:G,4,FALSE)))</f>
        <v/>
      </c>
      <c r="G2520" s="2" t="str">
        <f>IF(ISBLANK(A2520),"",IF(ISERROR(VLOOKUP(A2520,'Cadastro-Estoque'!A:G,1,FALSE)),"Produto não cadastrado",VLOOKUP(A2520,'Cadastro-Estoque'!A:G,2,FALSE)))</f>
        <v/>
      </c>
      <c r="H2520" s="2" t="str">
        <f>IF(ISERROR(VLOOKUP(A2520,'Cadastro-Estoque'!A:G,1,FALSE)),"",VLOOKUP(A2520,'Cadastro-Estoque'!A:G,3,FALSE))</f>
        <v/>
      </c>
      <c r="I2520" s="209" t="str">
        <f>IF(A2520="","",INDEX(Boletim!F2529:F2638,IFERROR(MATCH(Saidas!A2520,'Cadastro-Estoque'!A2528:A2637,0)," ")))</f>
        <v/>
      </c>
    </row>
    <row r="2521" spans="5:9" ht="18.75" customHeight="1" x14ac:dyDescent="0.25">
      <c r="E2521" s="2" t="str">
        <f t="shared" si="42"/>
        <v/>
      </c>
      <c r="F2521" s="2" t="str">
        <f>IF(ISBLANK(A2521),"",IF(ISERROR(VLOOKUP(A2521,'Cadastro-Estoque'!A:G,1,FALSE)),"Produto não cadastrado",VLOOKUP(A2521,'Cadastro-Estoque'!A:G,4,FALSE)))</f>
        <v/>
      </c>
      <c r="G2521" s="2" t="str">
        <f>IF(ISBLANK(A2521),"",IF(ISERROR(VLOOKUP(A2521,'Cadastro-Estoque'!A:G,1,FALSE)),"Produto não cadastrado",VLOOKUP(A2521,'Cadastro-Estoque'!A:G,2,FALSE)))</f>
        <v/>
      </c>
      <c r="H2521" s="2" t="str">
        <f>IF(ISERROR(VLOOKUP(A2521,'Cadastro-Estoque'!A:G,1,FALSE)),"",VLOOKUP(A2521,'Cadastro-Estoque'!A:G,3,FALSE))</f>
        <v/>
      </c>
      <c r="I2521" s="209" t="str">
        <f>IF(A2521="","",INDEX(Boletim!F2530:F2639,IFERROR(MATCH(Saidas!A2521,'Cadastro-Estoque'!A2529:A2638,0)," ")))</f>
        <v/>
      </c>
    </row>
    <row r="2522" spans="5:9" ht="18.75" customHeight="1" x14ac:dyDescent="0.25">
      <c r="E2522" s="2" t="str">
        <f t="shared" si="42"/>
        <v/>
      </c>
      <c r="F2522" s="2" t="str">
        <f>IF(ISBLANK(A2522),"",IF(ISERROR(VLOOKUP(A2522,'Cadastro-Estoque'!A:G,1,FALSE)),"Produto não cadastrado",VLOOKUP(A2522,'Cadastro-Estoque'!A:G,4,FALSE)))</f>
        <v/>
      </c>
      <c r="G2522" s="2" t="str">
        <f>IF(ISBLANK(A2522),"",IF(ISERROR(VLOOKUP(A2522,'Cadastro-Estoque'!A:G,1,FALSE)),"Produto não cadastrado",VLOOKUP(A2522,'Cadastro-Estoque'!A:G,2,FALSE)))</f>
        <v/>
      </c>
      <c r="H2522" s="2" t="str">
        <f>IF(ISERROR(VLOOKUP(A2522,'Cadastro-Estoque'!A:G,1,FALSE)),"",VLOOKUP(A2522,'Cadastro-Estoque'!A:G,3,FALSE))</f>
        <v/>
      </c>
      <c r="I2522" s="209" t="str">
        <f>IF(A2522="","",INDEX(Boletim!F2531:F2640,IFERROR(MATCH(Saidas!A2522,'Cadastro-Estoque'!A2530:A2639,0)," ")))</f>
        <v/>
      </c>
    </row>
    <row r="2523" spans="5:9" ht="18.75" customHeight="1" x14ac:dyDescent="0.25">
      <c r="E2523" s="2" t="str">
        <f t="shared" si="42"/>
        <v/>
      </c>
      <c r="F2523" s="2" t="str">
        <f>IF(ISBLANK(A2523),"",IF(ISERROR(VLOOKUP(A2523,'Cadastro-Estoque'!A:G,1,FALSE)),"Produto não cadastrado",VLOOKUP(A2523,'Cadastro-Estoque'!A:G,4,FALSE)))</f>
        <v/>
      </c>
      <c r="G2523" s="2" t="str">
        <f>IF(ISBLANK(A2523),"",IF(ISERROR(VLOOKUP(A2523,'Cadastro-Estoque'!A:G,1,FALSE)),"Produto não cadastrado",VLOOKUP(A2523,'Cadastro-Estoque'!A:G,2,FALSE)))</f>
        <v/>
      </c>
      <c r="H2523" s="2" t="str">
        <f>IF(ISERROR(VLOOKUP(A2523,'Cadastro-Estoque'!A:G,1,FALSE)),"",VLOOKUP(A2523,'Cadastro-Estoque'!A:G,3,FALSE))</f>
        <v/>
      </c>
      <c r="I2523" s="209" t="str">
        <f>IF(A2523="","",INDEX(Boletim!F2532:F2641,IFERROR(MATCH(Saidas!A2523,'Cadastro-Estoque'!A2531:A2640,0)," ")))</f>
        <v/>
      </c>
    </row>
    <row r="2524" spans="5:9" ht="18.75" customHeight="1" x14ac:dyDescent="0.25">
      <c r="E2524" s="2" t="str">
        <f t="shared" si="42"/>
        <v/>
      </c>
      <c r="F2524" s="2" t="str">
        <f>IF(ISBLANK(A2524),"",IF(ISERROR(VLOOKUP(A2524,'Cadastro-Estoque'!A:G,1,FALSE)),"Produto não cadastrado",VLOOKUP(A2524,'Cadastro-Estoque'!A:G,4,FALSE)))</f>
        <v/>
      </c>
      <c r="G2524" s="2" t="str">
        <f>IF(ISBLANK(A2524),"",IF(ISERROR(VLOOKUP(A2524,'Cadastro-Estoque'!A:G,1,FALSE)),"Produto não cadastrado",VLOOKUP(A2524,'Cadastro-Estoque'!A:G,2,FALSE)))</f>
        <v/>
      </c>
      <c r="H2524" s="2" t="str">
        <f>IF(ISERROR(VLOOKUP(A2524,'Cadastro-Estoque'!A:G,1,FALSE)),"",VLOOKUP(A2524,'Cadastro-Estoque'!A:G,3,FALSE))</f>
        <v/>
      </c>
      <c r="I2524" s="209" t="str">
        <f>IF(A2524="","",INDEX(Boletim!F2533:F2642,IFERROR(MATCH(Saidas!A2524,'Cadastro-Estoque'!A2532:A2641,0)," ")))</f>
        <v/>
      </c>
    </row>
    <row r="2525" spans="5:9" ht="18.75" customHeight="1" x14ac:dyDescent="0.25">
      <c r="E2525" s="2" t="str">
        <f t="shared" si="42"/>
        <v/>
      </c>
      <c r="F2525" s="2" t="str">
        <f>IF(ISBLANK(A2525),"",IF(ISERROR(VLOOKUP(A2525,'Cadastro-Estoque'!A:G,1,FALSE)),"Produto não cadastrado",VLOOKUP(A2525,'Cadastro-Estoque'!A:G,4,FALSE)))</f>
        <v/>
      </c>
      <c r="G2525" s="2" t="str">
        <f>IF(ISBLANK(A2525),"",IF(ISERROR(VLOOKUP(A2525,'Cadastro-Estoque'!A:G,1,FALSE)),"Produto não cadastrado",VLOOKUP(A2525,'Cadastro-Estoque'!A:G,2,FALSE)))</f>
        <v/>
      </c>
      <c r="H2525" s="2" t="str">
        <f>IF(ISERROR(VLOOKUP(A2525,'Cadastro-Estoque'!A:G,1,FALSE)),"",VLOOKUP(A2525,'Cadastro-Estoque'!A:G,3,FALSE))</f>
        <v/>
      </c>
      <c r="I2525" s="209" t="str">
        <f>IF(A2525="","",INDEX(Boletim!F2534:F2643,IFERROR(MATCH(Saidas!A2525,'Cadastro-Estoque'!A2533:A2642,0)," ")))</f>
        <v/>
      </c>
    </row>
    <row r="2526" spans="5:9" ht="18.75" customHeight="1" x14ac:dyDescent="0.25">
      <c r="E2526" s="2" t="str">
        <f t="shared" si="42"/>
        <v/>
      </c>
      <c r="F2526" s="2" t="str">
        <f>IF(ISBLANK(A2526),"",IF(ISERROR(VLOOKUP(A2526,'Cadastro-Estoque'!A:G,1,FALSE)),"Produto não cadastrado",VLOOKUP(A2526,'Cadastro-Estoque'!A:G,4,FALSE)))</f>
        <v/>
      </c>
      <c r="G2526" s="2" t="str">
        <f>IF(ISBLANK(A2526),"",IF(ISERROR(VLOOKUP(A2526,'Cadastro-Estoque'!A:G,1,FALSE)),"Produto não cadastrado",VLOOKUP(A2526,'Cadastro-Estoque'!A:G,2,FALSE)))</f>
        <v/>
      </c>
      <c r="H2526" s="2" t="str">
        <f>IF(ISERROR(VLOOKUP(A2526,'Cadastro-Estoque'!A:G,1,FALSE)),"",VLOOKUP(A2526,'Cadastro-Estoque'!A:G,3,FALSE))</f>
        <v/>
      </c>
      <c r="I2526" s="209" t="str">
        <f>IF(A2526="","",INDEX(Boletim!F2535:F2644,IFERROR(MATCH(Saidas!A2526,'Cadastro-Estoque'!A2534:A2643,0)," ")))</f>
        <v/>
      </c>
    </row>
    <row r="2527" spans="5:9" ht="18.75" customHeight="1" x14ac:dyDescent="0.25">
      <c r="E2527" s="2" t="str">
        <f t="shared" si="42"/>
        <v/>
      </c>
      <c r="F2527" s="2" t="str">
        <f>IF(ISBLANK(A2527),"",IF(ISERROR(VLOOKUP(A2527,'Cadastro-Estoque'!A:G,1,FALSE)),"Produto não cadastrado",VLOOKUP(A2527,'Cadastro-Estoque'!A:G,4,FALSE)))</f>
        <v/>
      </c>
      <c r="G2527" s="2" t="str">
        <f>IF(ISBLANK(A2527),"",IF(ISERROR(VLOOKUP(A2527,'Cadastro-Estoque'!A:G,1,FALSE)),"Produto não cadastrado",VLOOKUP(A2527,'Cadastro-Estoque'!A:G,2,FALSE)))</f>
        <v/>
      </c>
      <c r="H2527" s="2" t="str">
        <f>IF(ISERROR(VLOOKUP(A2527,'Cadastro-Estoque'!A:G,1,FALSE)),"",VLOOKUP(A2527,'Cadastro-Estoque'!A:G,3,FALSE))</f>
        <v/>
      </c>
      <c r="I2527" s="209" t="str">
        <f>IF(A2527="","",INDEX(Boletim!F2536:F2645,IFERROR(MATCH(Saidas!A2527,'Cadastro-Estoque'!A2535:A2644,0)," ")))</f>
        <v/>
      </c>
    </row>
    <row r="2528" spans="5:9" ht="18.75" customHeight="1" x14ac:dyDescent="0.25">
      <c r="E2528" s="2" t="str">
        <f t="shared" si="42"/>
        <v/>
      </c>
      <c r="F2528" s="2" t="str">
        <f>IF(ISBLANK(A2528),"",IF(ISERROR(VLOOKUP(A2528,'Cadastro-Estoque'!A:G,1,FALSE)),"Produto não cadastrado",VLOOKUP(A2528,'Cadastro-Estoque'!A:G,4,FALSE)))</f>
        <v/>
      </c>
      <c r="G2528" s="2" t="str">
        <f>IF(ISBLANK(A2528),"",IF(ISERROR(VLOOKUP(A2528,'Cadastro-Estoque'!A:G,1,FALSE)),"Produto não cadastrado",VLOOKUP(A2528,'Cadastro-Estoque'!A:G,2,FALSE)))</f>
        <v/>
      </c>
      <c r="H2528" s="2" t="str">
        <f>IF(ISERROR(VLOOKUP(A2528,'Cadastro-Estoque'!A:G,1,FALSE)),"",VLOOKUP(A2528,'Cadastro-Estoque'!A:G,3,FALSE))</f>
        <v/>
      </c>
      <c r="I2528" s="209" t="str">
        <f>IF(A2528="","",INDEX(Boletim!F2537:F2646,IFERROR(MATCH(Saidas!A2528,'Cadastro-Estoque'!A2536:A2645,0)," ")))</f>
        <v/>
      </c>
    </row>
    <row r="2529" spans="5:9" ht="18.75" customHeight="1" x14ac:dyDescent="0.25">
      <c r="E2529" s="2" t="str">
        <f t="shared" si="42"/>
        <v/>
      </c>
      <c r="F2529" s="2" t="str">
        <f>IF(ISBLANK(A2529),"",IF(ISERROR(VLOOKUP(A2529,'Cadastro-Estoque'!A:G,1,FALSE)),"Produto não cadastrado",VLOOKUP(A2529,'Cadastro-Estoque'!A:G,4,FALSE)))</f>
        <v/>
      </c>
      <c r="G2529" s="2" t="str">
        <f>IF(ISBLANK(A2529),"",IF(ISERROR(VLOOKUP(A2529,'Cadastro-Estoque'!A:G,1,FALSE)),"Produto não cadastrado",VLOOKUP(A2529,'Cadastro-Estoque'!A:G,2,FALSE)))</f>
        <v/>
      </c>
      <c r="H2529" s="2" t="str">
        <f>IF(ISERROR(VLOOKUP(A2529,'Cadastro-Estoque'!A:G,1,FALSE)),"",VLOOKUP(A2529,'Cadastro-Estoque'!A:G,3,FALSE))</f>
        <v/>
      </c>
      <c r="I2529" s="209" t="str">
        <f>IF(A2529="","",INDEX(Boletim!F2538:F2647,IFERROR(MATCH(Saidas!A2529,'Cadastro-Estoque'!A2537:A2646,0)," ")))</f>
        <v/>
      </c>
    </row>
    <row r="2530" spans="5:9" ht="18.75" customHeight="1" x14ac:dyDescent="0.25">
      <c r="E2530" s="2" t="str">
        <f t="shared" si="42"/>
        <v/>
      </c>
      <c r="F2530" s="2" t="str">
        <f>IF(ISBLANK(A2530),"",IF(ISERROR(VLOOKUP(A2530,'Cadastro-Estoque'!A:G,1,FALSE)),"Produto não cadastrado",VLOOKUP(A2530,'Cadastro-Estoque'!A:G,4,FALSE)))</f>
        <v/>
      </c>
      <c r="G2530" s="2" t="str">
        <f>IF(ISBLANK(A2530),"",IF(ISERROR(VLOOKUP(A2530,'Cadastro-Estoque'!A:G,1,FALSE)),"Produto não cadastrado",VLOOKUP(A2530,'Cadastro-Estoque'!A:G,2,FALSE)))</f>
        <v/>
      </c>
      <c r="H2530" s="2" t="str">
        <f>IF(ISERROR(VLOOKUP(A2530,'Cadastro-Estoque'!A:G,1,FALSE)),"",VLOOKUP(A2530,'Cadastro-Estoque'!A:G,3,FALSE))</f>
        <v/>
      </c>
      <c r="I2530" s="209" t="str">
        <f>IF(A2530="","",INDEX(Boletim!F2539:F2648,IFERROR(MATCH(Saidas!A2530,'Cadastro-Estoque'!A2538:A2647,0)," ")))</f>
        <v/>
      </c>
    </row>
    <row r="2531" spans="5:9" ht="18.75" customHeight="1" x14ac:dyDescent="0.25">
      <c r="E2531" s="2" t="str">
        <f t="shared" si="42"/>
        <v/>
      </c>
      <c r="F2531" s="2" t="str">
        <f>IF(ISBLANK(A2531),"",IF(ISERROR(VLOOKUP(A2531,'Cadastro-Estoque'!A:G,1,FALSE)),"Produto não cadastrado",VLOOKUP(A2531,'Cadastro-Estoque'!A:G,4,FALSE)))</f>
        <v/>
      </c>
      <c r="G2531" s="2" t="str">
        <f>IF(ISBLANK(A2531),"",IF(ISERROR(VLOOKUP(A2531,'Cadastro-Estoque'!A:G,1,FALSE)),"Produto não cadastrado",VLOOKUP(A2531,'Cadastro-Estoque'!A:G,2,FALSE)))</f>
        <v/>
      </c>
      <c r="H2531" s="2" t="str">
        <f>IF(ISERROR(VLOOKUP(A2531,'Cadastro-Estoque'!A:G,1,FALSE)),"",VLOOKUP(A2531,'Cadastro-Estoque'!A:G,3,FALSE))</f>
        <v/>
      </c>
      <c r="I2531" s="209" t="str">
        <f>IF(A2531="","",INDEX(Boletim!F2540:F2649,IFERROR(MATCH(Saidas!A2531,'Cadastro-Estoque'!A2539:A2648,0)," ")))</f>
        <v/>
      </c>
    </row>
    <row r="2532" spans="5:9" ht="18.75" customHeight="1" x14ac:dyDescent="0.25">
      <c r="E2532" s="2" t="str">
        <f t="shared" si="42"/>
        <v/>
      </c>
      <c r="F2532" s="2" t="str">
        <f>IF(ISBLANK(A2532),"",IF(ISERROR(VLOOKUP(A2532,'Cadastro-Estoque'!A:G,1,FALSE)),"Produto não cadastrado",VLOOKUP(A2532,'Cadastro-Estoque'!A:G,4,FALSE)))</f>
        <v/>
      </c>
      <c r="G2532" s="2" t="str">
        <f>IF(ISBLANK(A2532),"",IF(ISERROR(VLOOKUP(A2532,'Cadastro-Estoque'!A:G,1,FALSE)),"Produto não cadastrado",VLOOKUP(A2532,'Cadastro-Estoque'!A:G,2,FALSE)))</f>
        <v/>
      </c>
      <c r="H2532" s="2" t="str">
        <f>IF(ISERROR(VLOOKUP(A2532,'Cadastro-Estoque'!A:G,1,FALSE)),"",VLOOKUP(A2532,'Cadastro-Estoque'!A:G,3,FALSE))</f>
        <v/>
      </c>
      <c r="I2532" s="209" t="str">
        <f>IF(A2532="","",INDEX(Boletim!F2541:F2650,IFERROR(MATCH(Saidas!A2532,'Cadastro-Estoque'!A2540:A2649,0)," ")))</f>
        <v/>
      </c>
    </row>
    <row r="2533" spans="5:9" ht="18.75" customHeight="1" x14ac:dyDescent="0.25">
      <c r="E2533" s="2" t="str">
        <f t="shared" si="42"/>
        <v/>
      </c>
      <c r="F2533" s="2" t="str">
        <f>IF(ISBLANK(A2533),"",IF(ISERROR(VLOOKUP(A2533,'Cadastro-Estoque'!A:G,1,FALSE)),"Produto não cadastrado",VLOOKUP(A2533,'Cadastro-Estoque'!A:G,4,FALSE)))</f>
        <v/>
      </c>
      <c r="G2533" s="2" t="str">
        <f>IF(ISBLANK(A2533),"",IF(ISERROR(VLOOKUP(A2533,'Cadastro-Estoque'!A:G,1,FALSE)),"Produto não cadastrado",VLOOKUP(A2533,'Cadastro-Estoque'!A:G,2,FALSE)))</f>
        <v/>
      </c>
      <c r="H2533" s="2" t="str">
        <f>IF(ISERROR(VLOOKUP(A2533,'Cadastro-Estoque'!A:G,1,FALSE)),"",VLOOKUP(A2533,'Cadastro-Estoque'!A:G,3,FALSE))</f>
        <v/>
      </c>
      <c r="I2533" s="209" t="str">
        <f>IF(A2533="","",INDEX(Boletim!F2542:F2651,IFERROR(MATCH(Saidas!A2533,'Cadastro-Estoque'!A2541:A2650,0)," ")))</f>
        <v/>
      </c>
    </row>
    <row r="2534" spans="5:9" ht="18.75" customHeight="1" x14ac:dyDescent="0.25">
      <c r="E2534" s="2" t="str">
        <f t="shared" si="42"/>
        <v/>
      </c>
      <c r="F2534" s="2" t="str">
        <f>IF(ISBLANK(A2534),"",IF(ISERROR(VLOOKUP(A2534,'Cadastro-Estoque'!A:G,1,FALSE)),"Produto não cadastrado",VLOOKUP(A2534,'Cadastro-Estoque'!A:G,4,FALSE)))</f>
        <v/>
      </c>
      <c r="G2534" s="2" t="str">
        <f>IF(ISBLANK(A2534),"",IF(ISERROR(VLOOKUP(A2534,'Cadastro-Estoque'!A:G,1,FALSE)),"Produto não cadastrado",VLOOKUP(A2534,'Cadastro-Estoque'!A:G,2,FALSE)))</f>
        <v/>
      </c>
      <c r="H2534" s="2" t="str">
        <f>IF(ISERROR(VLOOKUP(A2534,'Cadastro-Estoque'!A:G,1,FALSE)),"",VLOOKUP(A2534,'Cadastro-Estoque'!A:G,3,FALSE))</f>
        <v/>
      </c>
      <c r="I2534" s="209" t="str">
        <f>IF(A2534="","",INDEX(Boletim!F2543:F2652,IFERROR(MATCH(Saidas!A2534,'Cadastro-Estoque'!A2542:A2651,0)," ")))</f>
        <v/>
      </c>
    </row>
    <row r="2535" spans="5:9" ht="18.75" customHeight="1" x14ac:dyDescent="0.25">
      <c r="E2535" s="2" t="str">
        <f t="shared" si="42"/>
        <v/>
      </c>
      <c r="F2535" s="2" t="str">
        <f>IF(ISBLANK(A2535),"",IF(ISERROR(VLOOKUP(A2535,'Cadastro-Estoque'!A:G,1,FALSE)),"Produto não cadastrado",VLOOKUP(A2535,'Cadastro-Estoque'!A:G,4,FALSE)))</f>
        <v/>
      </c>
      <c r="G2535" s="2" t="str">
        <f>IF(ISBLANK(A2535),"",IF(ISERROR(VLOOKUP(A2535,'Cadastro-Estoque'!A:G,1,FALSE)),"Produto não cadastrado",VLOOKUP(A2535,'Cadastro-Estoque'!A:G,2,FALSE)))</f>
        <v/>
      </c>
      <c r="H2535" s="2" t="str">
        <f>IF(ISERROR(VLOOKUP(A2535,'Cadastro-Estoque'!A:G,1,FALSE)),"",VLOOKUP(A2535,'Cadastro-Estoque'!A:G,3,FALSE))</f>
        <v/>
      </c>
      <c r="I2535" s="209" t="str">
        <f>IF(A2535="","",INDEX(Boletim!F2544:F2653,IFERROR(MATCH(Saidas!A2535,'Cadastro-Estoque'!A2543:A2652,0)," ")))</f>
        <v/>
      </c>
    </row>
    <row r="2536" spans="5:9" ht="18.75" customHeight="1" x14ac:dyDescent="0.25">
      <c r="E2536" s="2" t="str">
        <f t="shared" si="42"/>
        <v/>
      </c>
      <c r="F2536" s="2" t="str">
        <f>IF(ISBLANK(A2536),"",IF(ISERROR(VLOOKUP(A2536,'Cadastro-Estoque'!A:G,1,FALSE)),"Produto não cadastrado",VLOOKUP(A2536,'Cadastro-Estoque'!A:G,4,FALSE)))</f>
        <v/>
      </c>
      <c r="G2536" s="2" t="str">
        <f>IF(ISBLANK(A2536),"",IF(ISERROR(VLOOKUP(A2536,'Cadastro-Estoque'!A:G,1,FALSE)),"Produto não cadastrado",VLOOKUP(A2536,'Cadastro-Estoque'!A:G,2,FALSE)))</f>
        <v/>
      </c>
      <c r="H2536" s="2" t="str">
        <f>IF(ISERROR(VLOOKUP(A2536,'Cadastro-Estoque'!A:G,1,FALSE)),"",VLOOKUP(A2536,'Cadastro-Estoque'!A:G,3,FALSE))</f>
        <v/>
      </c>
      <c r="I2536" s="209" t="str">
        <f>IF(A2536="","",INDEX(Boletim!F2545:F2654,IFERROR(MATCH(Saidas!A2536,'Cadastro-Estoque'!A2544:A2653,0)," ")))</f>
        <v/>
      </c>
    </row>
    <row r="2537" spans="5:9" ht="18.75" customHeight="1" x14ac:dyDescent="0.25">
      <c r="E2537" s="2" t="str">
        <f t="shared" si="42"/>
        <v/>
      </c>
      <c r="F2537" s="2" t="str">
        <f>IF(ISBLANK(A2537),"",IF(ISERROR(VLOOKUP(A2537,'Cadastro-Estoque'!A:G,1,FALSE)),"Produto não cadastrado",VLOOKUP(A2537,'Cadastro-Estoque'!A:G,4,FALSE)))</f>
        <v/>
      </c>
      <c r="G2537" s="2" t="str">
        <f>IF(ISBLANK(A2537),"",IF(ISERROR(VLOOKUP(A2537,'Cadastro-Estoque'!A:G,1,FALSE)),"Produto não cadastrado",VLOOKUP(A2537,'Cadastro-Estoque'!A:G,2,FALSE)))</f>
        <v/>
      </c>
      <c r="H2537" s="2" t="str">
        <f>IF(ISERROR(VLOOKUP(A2537,'Cadastro-Estoque'!A:G,1,FALSE)),"",VLOOKUP(A2537,'Cadastro-Estoque'!A:G,3,FALSE))</f>
        <v/>
      </c>
      <c r="I2537" s="209" t="str">
        <f>IF(A2537="","",INDEX(Boletim!F2546:F2655,IFERROR(MATCH(Saidas!A2537,'Cadastro-Estoque'!A2545:A2654,0)," ")))</f>
        <v/>
      </c>
    </row>
    <row r="2538" spans="5:9" ht="18.75" customHeight="1" x14ac:dyDescent="0.25">
      <c r="E2538" s="2" t="str">
        <f t="shared" si="42"/>
        <v/>
      </c>
      <c r="F2538" s="2" t="str">
        <f>IF(ISBLANK(A2538),"",IF(ISERROR(VLOOKUP(A2538,'Cadastro-Estoque'!A:G,1,FALSE)),"Produto não cadastrado",VLOOKUP(A2538,'Cadastro-Estoque'!A:G,4,FALSE)))</f>
        <v/>
      </c>
      <c r="G2538" s="2" t="str">
        <f>IF(ISBLANK(A2538),"",IF(ISERROR(VLOOKUP(A2538,'Cadastro-Estoque'!A:G,1,FALSE)),"Produto não cadastrado",VLOOKUP(A2538,'Cadastro-Estoque'!A:G,2,FALSE)))</f>
        <v/>
      </c>
      <c r="H2538" s="2" t="str">
        <f>IF(ISERROR(VLOOKUP(A2538,'Cadastro-Estoque'!A:G,1,FALSE)),"",VLOOKUP(A2538,'Cadastro-Estoque'!A:G,3,FALSE))</f>
        <v/>
      </c>
      <c r="I2538" s="209" t="str">
        <f>IF(A2538="","",INDEX(Boletim!F2547:F2656,IFERROR(MATCH(Saidas!A2538,'Cadastro-Estoque'!A2546:A2655,0)," ")))</f>
        <v/>
      </c>
    </row>
    <row r="2539" spans="5:9" ht="18.75" customHeight="1" x14ac:dyDescent="0.25">
      <c r="E2539" s="2" t="str">
        <f t="shared" si="42"/>
        <v/>
      </c>
      <c r="F2539" s="2" t="str">
        <f>IF(ISBLANK(A2539),"",IF(ISERROR(VLOOKUP(A2539,'Cadastro-Estoque'!A:G,1,FALSE)),"Produto não cadastrado",VLOOKUP(A2539,'Cadastro-Estoque'!A:G,4,FALSE)))</f>
        <v/>
      </c>
      <c r="G2539" s="2" t="str">
        <f>IF(ISBLANK(A2539),"",IF(ISERROR(VLOOKUP(A2539,'Cadastro-Estoque'!A:G,1,FALSE)),"Produto não cadastrado",VLOOKUP(A2539,'Cadastro-Estoque'!A:G,2,FALSE)))</f>
        <v/>
      </c>
      <c r="H2539" s="2" t="str">
        <f>IF(ISERROR(VLOOKUP(A2539,'Cadastro-Estoque'!A:G,1,FALSE)),"",VLOOKUP(A2539,'Cadastro-Estoque'!A:G,3,FALSE))</f>
        <v/>
      </c>
      <c r="I2539" s="209" t="str">
        <f>IF(A2539="","",INDEX(Boletim!F2548:F2657,IFERROR(MATCH(Saidas!A2539,'Cadastro-Estoque'!A2547:A2656,0)," ")))</f>
        <v/>
      </c>
    </row>
    <row r="2540" spans="5:9" ht="18.75" customHeight="1" x14ac:dyDescent="0.25">
      <c r="E2540" s="2" t="str">
        <f t="shared" si="42"/>
        <v/>
      </c>
      <c r="F2540" s="2" t="str">
        <f>IF(ISBLANK(A2540),"",IF(ISERROR(VLOOKUP(A2540,'Cadastro-Estoque'!A:G,1,FALSE)),"Produto não cadastrado",VLOOKUP(A2540,'Cadastro-Estoque'!A:G,4,FALSE)))</f>
        <v/>
      </c>
      <c r="G2540" s="2" t="str">
        <f>IF(ISBLANK(A2540),"",IF(ISERROR(VLOOKUP(A2540,'Cadastro-Estoque'!A:G,1,FALSE)),"Produto não cadastrado",VLOOKUP(A2540,'Cadastro-Estoque'!A:G,2,FALSE)))</f>
        <v/>
      </c>
      <c r="H2540" s="2" t="str">
        <f>IF(ISERROR(VLOOKUP(A2540,'Cadastro-Estoque'!A:G,1,FALSE)),"",VLOOKUP(A2540,'Cadastro-Estoque'!A:G,3,FALSE))</f>
        <v/>
      </c>
      <c r="I2540" s="209" t="str">
        <f>IF(A2540="","",INDEX(Boletim!F2549:F2658,IFERROR(MATCH(Saidas!A2540,'Cadastro-Estoque'!A2548:A2657,0)," ")))</f>
        <v/>
      </c>
    </row>
    <row r="2541" spans="5:9" ht="18.75" customHeight="1" x14ac:dyDescent="0.25">
      <c r="E2541" s="2" t="str">
        <f t="shared" si="42"/>
        <v/>
      </c>
      <c r="F2541" s="2" t="str">
        <f>IF(ISBLANK(A2541),"",IF(ISERROR(VLOOKUP(A2541,'Cadastro-Estoque'!A:G,1,FALSE)),"Produto não cadastrado",VLOOKUP(A2541,'Cadastro-Estoque'!A:G,4,FALSE)))</f>
        <v/>
      </c>
      <c r="G2541" s="2" t="str">
        <f>IF(ISBLANK(A2541),"",IF(ISERROR(VLOOKUP(A2541,'Cadastro-Estoque'!A:G,1,FALSE)),"Produto não cadastrado",VLOOKUP(A2541,'Cadastro-Estoque'!A:G,2,FALSE)))</f>
        <v/>
      </c>
      <c r="H2541" s="2" t="str">
        <f>IF(ISERROR(VLOOKUP(A2541,'Cadastro-Estoque'!A:G,1,FALSE)),"",VLOOKUP(A2541,'Cadastro-Estoque'!A:G,3,FALSE))</f>
        <v/>
      </c>
      <c r="I2541" s="209" t="str">
        <f>IF(A2541="","",INDEX(Boletim!F2550:F2659,IFERROR(MATCH(Saidas!A2541,'Cadastro-Estoque'!A2549:A2658,0)," ")))</f>
        <v/>
      </c>
    </row>
    <row r="2542" spans="5:9" ht="18.75" customHeight="1" x14ac:dyDescent="0.25">
      <c r="E2542" s="2" t="str">
        <f t="shared" si="42"/>
        <v/>
      </c>
      <c r="F2542" s="2" t="str">
        <f>IF(ISBLANK(A2542),"",IF(ISERROR(VLOOKUP(A2542,'Cadastro-Estoque'!A:G,1,FALSE)),"Produto não cadastrado",VLOOKUP(A2542,'Cadastro-Estoque'!A:G,4,FALSE)))</f>
        <v/>
      </c>
      <c r="G2542" s="2" t="str">
        <f>IF(ISBLANK(A2542),"",IF(ISERROR(VLOOKUP(A2542,'Cadastro-Estoque'!A:G,1,FALSE)),"Produto não cadastrado",VLOOKUP(A2542,'Cadastro-Estoque'!A:G,2,FALSE)))</f>
        <v/>
      </c>
      <c r="H2542" s="2" t="str">
        <f>IF(ISERROR(VLOOKUP(A2542,'Cadastro-Estoque'!A:G,1,FALSE)),"",VLOOKUP(A2542,'Cadastro-Estoque'!A:G,3,FALSE))</f>
        <v/>
      </c>
      <c r="I2542" s="209" t="str">
        <f>IF(A2542="","",INDEX(Boletim!F2551:F2660,IFERROR(MATCH(Saidas!A2542,'Cadastro-Estoque'!A2550:A2659,0)," ")))</f>
        <v/>
      </c>
    </row>
    <row r="2543" spans="5:9" ht="18.75" customHeight="1" x14ac:dyDescent="0.25">
      <c r="E2543" s="2" t="str">
        <f t="shared" si="42"/>
        <v/>
      </c>
      <c r="F2543" s="2" t="str">
        <f>IF(ISBLANK(A2543),"",IF(ISERROR(VLOOKUP(A2543,'Cadastro-Estoque'!A:G,1,FALSE)),"Produto não cadastrado",VLOOKUP(A2543,'Cadastro-Estoque'!A:G,4,FALSE)))</f>
        <v/>
      </c>
      <c r="G2543" s="2" t="str">
        <f>IF(ISBLANK(A2543),"",IF(ISERROR(VLOOKUP(A2543,'Cadastro-Estoque'!A:G,1,FALSE)),"Produto não cadastrado",VLOOKUP(A2543,'Cadastro-Estoque'!A:G,2,FALSE)))</f>
        <v/>
      </c>
      <c r="H2543" s="2" t="str">
        <f>IF(ISERROR(VLOOKUP(A2543,'Cadastro-Estoque'!A:G,1,FALSE)),"",VLOOKUP(A2543,'Cadastro-Estoque'!A:G,3,FALSE))</f>
        <v/>
      </c>
      <c r="I2543" s="209" t="str">
        <f>IF(A2543="","",INDEX(Boletim!F2552:F2661,IFERROR(MATCH(Saidas!A2543,'Cadastro-Estoque'!A2551:A2660,0)," ")))</f>
        <v/>
      </c>
    </row>
    <row r="2544" spans="5:9" ht="18.75" customHeight="1" x14ac:dyDescent="0.25">
      <c r="E2544" s="2" t="str">
        <f t="shared" si="42"/>
        <v/>
      </c>
      <c r="F2544" s="2" t="str">
        <f>IF(ISBLANK(A2544),"",IF(ISERROR(VLOOKUP(A2544,'Cadastro-Estoque'!A:G,1,FALSE)),"Produto não cadastrado",VLOOKUP(A2544,'Cadastro-Estoque'!A:G,4,FALSE)))</f>
        <v/>
      </c>
      <c r="G2544" s="2" t="str">
        <f>IF(ISBLANK(A2544),"",IF(ISERROR(VLOOKUP(A2544,'Cadastro-Estoque'!A:G,1,FALSE)),"Produto não cadastrado",VLOOKUP(A2544,'Cadastro-Estoque'!A:G,2,FALSE)))</f>
        <v/>
      </c>
      <c r="H2544" s="2" t="str">
        <f>IF(ISERROR(VLOOKUP(A2544,'Cadastro-Estoque'!A:G,1,FALSE)),"",VLOOKUP(A2544,'Cadastro-Estoque'!A:G,3,FALSE))</f>
        <v/>
      </c>
      <c r="I2544" s="209" t="str">
        <f>IF(A2544="","",INDEX(Boletim!F2553:F2662,IFERROR(MATCH(Saidas!A2544,'Cadastro-Estoque'!A2552:A2661,0)," ")))</f>
        <v/>
      </c>
    </row>
    <row r="2545" spans="5:9" ht="18.75" customHeight="1" x14ac:dyDescent="0.25">
      <c r="E2545" s="2" t="str">
        <f t="shared" si="42"/>
        <v/>
      </c>
      <c r="F2545" s="2" t="str">
        <f>IF(ISBLANK(A2545),"",IF(ISERROR(VLOOKUP(A2545,'Cadastro-Estoque'!A:G,1,FALSE)),"Produto não cadastrado",VLOOKUP(A2545,'Cadastro-Estoque'!A:G,4,FALSE)))</f>
        <v/>
      </c>
      <c r="G2545" s="2" t="str">
        <f>IF(ISBLANK(A2545),"",IF(ISERROR(VLOOKUP(A2545,'Cadastro-Estoque'!A:G,1,FALSE)),"Produto não cadastrado",VLOOKUP(A2545,'Cadastro-Estoque'!A:G,2,FALSE)))</f>
        <v/>
      </c>
      <c r="H2545" s="2" t="str">
        <f>IF(ISERROR(VLOOKUP(A2545,'Cadastro-Estoque'!A:G,1,FALSE)),"",VLOOKUP(A2545,'Cadastro-Estoque'!A:G,3,FALSE))</f>
        <v/>
      </c>
      <c r="I2545" s="209" t="str">
        <f>IF(A2545="","",INDEX(Boletim!F2554:F2663,IFERROR(MATCH(Saidas!A2545,'Cadastro-Estoque'!A2553:A2662,0)," ")))</f>
        <v/>
      </c>
    </row>
    <row r="2546" spans="5:9" ht="18.75" customHeight="1" x14ac:dyDescent="0.25">
      <c r="E2546" s="2" t="str">
        <f t="shared" si="42"/>
        <v/>
      </c>
      <c r="F2546" s="2" t="str">
        <f>IF(ISBLANK(A2546),"",IF(ISERROR(VLOOKUP(A2546,'Cadastro-Estoque'!A:G,1,FALSE)),"Produto não cadastrado",VLOOKUP(A2546,'Cadastro-Estoque'!A:G,4,FALSE)))</f>
        <v/>
      </c>
      <c r="G2546" s="2" t="str">
        <f>IF(ISBLANK(A2546),"",IF(ISERROR(VLOOKUP(A2546,'Cadastro-Estoque'!A:G,1,FALSE)),"Produto não cadastrado",VLOOKUP(A2546,'Cadastro-Estoque'!A:G,2,FALSE)))</f>
        <v/>
      </c>
      <c r="H2546" s="2" t="str">
        <f>IF(ISERROR(VLOOKUP(A2546,'Cadastro-Estoque'!A:G,1,FALSE)),"",VLOOKUP(A2546,'Cadastro-Estoque'!A:G,3,FALSE))</f>
        <v/>
      </c>
      <c r="I2546" s="209" t="str">
        <f>IF(A2546="","",INDEX(Boletim!F2555:F2664,IFERROR(MATCH(Saidas!A2546,'Cadastro-Estoque'!A2554:A2663,0)," ")))</f>
        <v/>
      </c>
    </row>
    <row r="2547" spans="5:9" ht="18.75" customHeight="1" x14ac:dyDescent="0.25">
      <c r="E2547" s="2" t="str">
        <f t="shared" si="42"/>
        <v/>
      </c>
      <c r="F2547" s="2" t="str">
        <f>IF(ISBLANK(A2547),"",IF(ISERROR(VLOOKUP(A2547,'Cadastro-Estoque'!A:G,1,FALSE)),"Produto não cadastrado",VLOOKUP(A2547,'Cadastro-Estoque'!A:G,4,FALSE)))</f>
        <v/>
      </c>
      <c r="G2547" s="2" t="str">
        <f>IF(ISBLANK(A2547),"",IF(ISERROR(VLOOKUP(A2547,'Cadastro-Estoque'!A:G,1,FALSE)),"Produto não cadastrado",VLOOKUP(A2547,'Cadastro-Estoque'!A:G,2,FALSE)))</f>
        <v/>
      </c>
      <c r="H2547" s="2" t="str">
        <f>IF(ISERROR(VLOOKUP(A2547,'Cadastro-Estoque'!A:G,1,FALSE)),"",VLOOKUP(A2547,'Cadastro-Estoque'!A:G,3,FALSE))</f>
        <v/>
      </c>
      <c r="I2547" s="209" t="str">
        <f>IF(A2547="","",INDEX(Boletim!F2556:F2665,IFERROR(MATCH(Saidas!A2547,'Cadastro-Estoque'!A2555:A2664,0)," ")))</f>
        <v/>
      </c>
    </row>
    <row r="2548" spans="5:9" ht="18.75" customHeight="1" x14ac:dyDescent="0.25">
      <c r="E2548" s="2" t="str">
        <f t="shared" si="42"/>
        <v/>
      </c>
      <c r="F2548" s="2" t="str">
        <f>IF(ISBLANK(A2548),"",IF(ISERROR(VLOOKUP(A2548,'Cadastro-Estoque'!A:G,1,FALSE)),"Produto não cadastrado",VLOOKUP(A2548,'Cadastro-Estoque'!A:G,4,FALSE)))</f>
        <v/>
      </c>
      <c r="G2548" s="2" t="str">
        <f>IF(ISBLANK(A2548),"",IF(ISERROR(VLOOKUP(A2548,'Cadastro-Estoque'!A:G,1,FALSE)),"Produto não cadastrado",VLOOKUP(A2548,'Cadastro-Estoque'!A:G,2,FALSE)))</f>
        <v/>
      </c>
      <c r="H2548" s="2" t="str">
        <f>IF(ISERROR(VLOOKUP(A2548,'Cadastro-Estoque'!A:G,1,FALSE)),"",VLOOKUP(A2548,'Cadastro-Estoque'!A:G,3,FALSE))</f>
        <v/>
      </c>
      <c r="I2548" s="209" t="str">
        <f>IF(A2548="","",INDEX(Boletim!F2557:F2666,IFERROR(MATCH(Saidas!A2548,'Cadastro-Estoque'!A2556:A2665,0)," ")))</f>
        <v/>
      </c>
    </row>
    <row r="2549" spans="5:9" ht="18.75" customHeight="1" x14ac:dyDescent="0.25">
      <c r="E2549" s="2" t="str">
        <f t="shared" si="42"/>
        <v/>
      </c>
      <c r="F2549" s="2" t="str">
        <f>IF(ISBLANK(A2549),"",IF(ISERROR(VLOOKUP(A2549,'Cadastro-Estoque'!A:G,1,FALSE)),"Produto não cadastrado",VLOOKUP(A2549,'Cadastro-Estoque'!A:G,4,FALSE)))</f>
        <v/>
      </c>
      <c r="G2549" s="2" t="str">
        <f>IF(ISBLANK(A2549),"",IF(ISERROR(VLOOKUP(A2549,'Cadastro-Estoque'!A:G,1,FALSE)),"Produto não cadastrado",VLOOKUP(A2549,'Cadastro-Estoque'!A:G,2,FALSE)))</f>
        <v/>
      </c>
      <c r="H2549" s="2" t="str">
        <f>IF(ISERROR(VLOOKUP(A2549,'Cadastro-Estoque'!A:G,1,FALSE)),"",VLOOKUP(A2549,'Cadastro-Estoque'!A:G,3,FALSE))</f>
        <v/>
      </c>
      <c r="I2549" s="209" t="str">
        <f>IF(A2549="","",INDEX(Boletim!F2558:F2667,IFERROR(MATCH(Saidas!A2549,'Cadastro-Estoque'!A2557:A2666,0)," ")))</f>
        <v/>
      </c>
    </row>
    <row r="2550" spans="5:9" ht="18.75" customHeight="1" x14ac:dyDescent="0.25">
      <c r="E2550" s="2" t="str">
        <f t="shared" si="42"/>
        <v/>
      </c>
      <c r="F2550" s="2" t="str">
        <f>IF(ISBLANK(A2550),"",IF(ISERROR(VLOOKUP(A2550,'Cadastro-Estoque'!A:G,1,FALSE)),"Produto não cadastrado",VLOOKUP(A2550,'Cadastro-Estoque'!A:G,4,FALSE)))</f>
        <v/>
      </c>
      <c r="G2550" s="2" t="str">
        <f>IF(ISBLANK(A2550),"",IF(ISERROR(VLOOKUP(A2550,'Cadastro-Estoque'!A:G,1,FALSE)),"Produto não cadastrado",VLOOKUP(A2550,'Cadastro-Estoque'!A:G,2,FALSE)))</f>
        <v/>
      </c>
      <c r="H2550" s="2" t="str">
        <f>IF(ISERROR(VLOOKUP(A2550,'Cadastro-Estoque'!A:G,1,FALSE)),"",VLOOKUP(A2550,'Cadastro-Estoque'!A:G,3,FALSE))</f>
        <v/>
      </c>
      <c r="I2550" s="209" t="str">
        <f>IF(A2550="","",INDEX(Boletim!F2559:F2668,IFERROR(MATCH(Saidas!A2550,'Cadastro-Estoque'!A2558:A2667,0)," ")))</f>
        <v/>
      </c>
    </row>
    <row r="2551" spans="5:9" ht="18.75" customHeight="1" x14ac:dyDescent="0.25">
      <c r="E2551" s="2" t="str">
        <f t="shared" si="42"/>
        <v/>
      </c>
      <c r="F2551" s="2" t="str">
        <f>IF(ISBLANK(A2551),"",IF(ISERROR(VLOOKUP(A2551,'Cadastro-Estoque'!A:G,1,FALSE)),"Produto não cadastrado",VLOOKUP(A2551,'Cadastro-Estoque'!A:G,4,FALSE)))</f>
        <v/>
      </c>
      <c r="G2551" s="2" t="str">
        <f>IF(ISBLANK(A2551),"",IF(ISERROR(VLOOKUP(A2551,'Cadastro-Estoque'!A:G,1,FALSE)),"Produto não cadastrado",VLOOKUP(A2551,'Cadastro-Estoque'!A:G,2,FALSE)))</f>
        <v/>
      </c>
      <c r="H2551" s="2" t="str">
        <f>IF(ISERROR(VLOOKUP(A2551,'Cadastro-Estoque'!A:G,1,FALSE)),"",VLOOKUP(A2551,'Cadastro-Estoque'!A:G,3,FALSE))</f>
        <v/>
      </c>
      <c r="I2551" s="209" t="str">
        <f>IF(A2551="","",INDEX(Boletim!F2560:F2669,IFERROR(MATCH(Saidas!A2551,'Cadastro-Estoque'!A2559:A2668,0)," ")))</f>
        <v/>
      </c>
    </row>
    <row r="2552" spans="5:9" ht="18.75" customHeight="1" x14ac:dyDescent="0.25">
      <c r="E2552" s="2" t="str">
        <f t="shared" si="42"/>
        <v/>
      </c>
      <c r="F2552" s="2" t="str">
        <f>IF(ISBLANK(A2552),"",IF(ISERROR(VLOOKUP(A2552,'Cadastro-Estoque'!A:G,1,FALSE)),"Produto não cadastrado",VLOOKUP(A2552,'Cadastro-Estoque'!A:G,4,FALSE)))</f>
        <v/>
      </c>
      <c r="G2552" s="2" t="str">
        <f>IF(ISBLANK(A2552),"",IF(ISERROR(VLOOKUP(A2552,'Cadastro-Estoque'!A:G,1,FALSE)),"Produto não cadastrado",VLOOKUP(A2552,'Cadastro-Estoque'!A:G,2,FALSE)))</f>
        <v/>
      </c>
      <c r="H2552" s="2" t="str">
        <f>IF(ISERROR(VLOOKUP(A2552,'Cadastro-Estoque'!A:G,1,FALSE)),"",VLOOKUP(A2552,'Cadastro-Estoque'!A:G,3,FALSE))</f>
        <v/>
      </c>
      <c r="I2552" s="209" t="str">
        <f>IF(A2552="","",INDEX(Boletim!F2561:F2670,IFERROR(MATCH(Saidas!A2552,'Cadastro-Estoque'!A2560:A2669,0)," ")))</f>
        <v/>
      </c>
    </row>
    <row r="2553" spans="5:9" ht="18.75" customHeight="1" x14ac:dyDescent="0.25">
      <c r="E2553" s="2" t="str">
        <f t="shared" si="42"/>
        <v/>
      </c>
      <c r="F2553" s="2" t="str">
        <f>IF(ISBLANK(A2553),"",IF(ISERROR(VLOOKUP(A2553,'Cadastro-Estoque'!A:G,1,FALSE)),"Produto não cadastrado",VLOOKUP(A2553,'Cadastro-Estoque'!A:G,4,FALSE)))</f>
        <v/>
      </c>
      <c r="G2553" s="2" t="str">
        <f>IF(ISBLANK(A2553),"",IF(ISERROR(VLOOKUP(A2553,'Cadastro-Estoque'!A:G,1,FALSE)),"Produto não cadastrado",VLOOKUP(A2553,'Cadastro-Estoque'!A:G,2,FALSE)))</f>
        <v/>
      </c>
      <c r="H2553" s="2" t="str">
        <f>IF(ISERROR(VLOOKUP(A2553,'Cadastro-Estoque'!A:G,1,FALSE)),"",VLOOKUP(A2553,'Cadastro-Estoque'!A:G,3,FALSE))</f>
        <v/>
      </c>
      <c r="I2553" s="209" t="str">
        <f>IF(A2553="","",INDEX(Boletim!F2562:F2671,IFERROR(MATCH(Saidas!A2553,'Cadastro-Estoque'!A2561:A2670,0)," ")))</f>
        <v/>
      </c>
    </row>
    <row r="2554" spans="5:9" ht="18.75" customHeight="1" x14ac:dyDescent="0.25">
      <c r="E2554" s="2" t="str">
        <f t="shared" si="42"/>
        <v/>
      </c>
      <c r="F2554" s="2" t="str">
        <f>IF(ISBLANK(A2554),"",IF(ISERROR(VLOOKUP(A2554,'Cadastro-Estoque'!A:G,1,FALSE)),"Produto não cadastrado",VLOOKUP(A2554,'Cadastro-Estoque'!A:G,4,FALSE)))</f>
        <v/>
      </c>
      <c r="G2554" s="2" t="str">
        <f>IF(ISBLANK(A2554),"",IF(ISERROR(VLOOKUP(A2554,'Cadastro-Estoque'!A:G,1,FALSE)),"Produto não cadastrado",VLOOKUP(A2554,'Cadastro-Estoque'!A:G,2,FALSE)))</f>
        <v/>
      </c>
      <c r="H2554" s="2" t="str">
        <f>IF(ISERROR(VLOOKUP(A2554,'Cadastro-Estoque'!A:G,1,FALSE)),"",VLOOKUP(A2554,'Cadastro-Estoque'!A:G,3,FALSE))</f>
        <v/>
      </c>
      <c r="I2554" s="209" t="str">
        <f>IF(A2554="","",INDEX(Boletim!F2563:F2672,IFERROR(MATCH(Saidas!A2554,'Cadastro-Estoque'!A2562:A2671,0)," ")))</f>
        <v/>
      </c>
    </row>
    <row r="2555" spans="5:9" ht="18.75" customHeight="1" x14ac:dyDescent="0.25">
      <c r="E2555" s="2" t="str">
        <f t="shared" si="42"/>
        <v/>
      </c>
      <c r="F2555" s="2" t="str">
        <f>IF(ISBLANK(A2555),"",IF(ISERROR(VLOOKUP(A2555,'Cadastro-Estoque'!A:G,1,FALSE)),"Produto não cadastrado",VLOOKUP(A2555,'Cadastro-Estoque'!A:G,4,FALSE)))</f>
        <v/>
      </c>
      <c r="G2555" s="2" t="str">
        <f>IF(ISBLANK(A2555),"",IF(ISERROR(VLOOKUP(A2555,'Cadastro-Estoque'!A:G,1,FALSE)),"Produto não cadastrado",VLOOKUP(A2555,'Cadastro-Estoque'!A:G,2,FALSE)))</f>
        <v/>
      </c>
      <c r="H2555" s="2" t="str">
        <f>IF(ISERROR(VLOOKUP(A2555,'Cadastro-Estoque'!A:G,1,FALSE)),"",VLOOKUP(A2555,'Cadastro-Estoque'!A:G,3,FALSE))</f>
        <v/>
      </c>
      <c r="I2555" s="209" t="str">
        <f>IF(A2555="","",INDEX(Boletim!F2564:F2673,IFERROR(MATCH(Saidas!A2555,'Cadastro-Estoque'!A2563:A2672,0)," ")))</f>
        <v/>
      </c>
    </row>
    <row r="2556" spans="5:9" ht="18.75" customHeight="1" x14ac:dyDescent="0.25">
      <c r="E2556" s="2" t="str">
        <f t="shared" si="42"/>
        <v/>
      </c>
      <c r="F2556" s="2" t="str">
        <f>IF(ISBLANK(A2556),"",IF(ISERROR(VLOOKUP(A2556,'Cadastro-Estoque'!A:G,1,FALSE)),"Produto não cadastrado",VLOOKUP(A2556,'Cadastro-Estoque'!A:G,4,FALSE)))</f>
        <v/>
      </c>
      <c r="G2556" s="2" t="str">
        <f>IF(ISBLANK(A2556),"",IF(ISERROR(VLOOKUP(A2556,'Cadastro-Estoque'!A:G,1,FALSE)),"Produto não cadastrado",VLOOKUP(A2556,'Cadastro-Estoque'!A:G,2,FALSE)))</f>
        <v/>
      </c>
      <c r="H2556" s="2" t="str">
        <f>IF(ISERROR(VLOOKUP(A2556,'Cadastro-Estoque'!A:G,1,FALSE)),"",VLOOKUP(A2556,'Cadastro-Estoque'!A:G,3,FALSE))</f>
        <v/>
      </c>
      <c r="I2556" s="209" t="str">
        <f>IF(A2556="","",INDEX(Boletim!F2565:F2674,IFERROR(MATCH(Saidas!A2556,'Cadastro-Estoque'!A2564:A2673,0)," ")))</f>
        <v/>
      </c>
    </row>
    <row r="2557" spans="5:9" ht="18.75" customHeight="1" x14ac:dyDescent="0.25">
      <c r="E2557" s="2" t="str">
        <f t="shared" si="42"/>
        <v/>
      </c>
      <c r="F2557" s="2" t="str">
        <f>IF(ISBLANK(A2557),"",IF(ISERROR(VLOOKUP(A2557,'Cadastro-Estoque'!A:G,1,FALSE)),"Produto não cadastrado",VLOOKUP(A2557,'Cadastro-Estoque'!A:G,4,FALSE)))</f>
        <v/>
      </c>
      <c r="G2557" s="2" t="str">
        <f>IF(ISBLANK(A2557),"",IF(ISERROR(VLOOKUP(A2557,'Cadastro-Estoque'!A:G,1,FALSE)),"Produto não cadastrado",VLOOKUP(A2557,'Cadastro-Estoque'!A:G,2,FALSE)))</f>
        <v/>
      </c>
      <c r="H2557" s="2" t="str">
        <f>IF(ISERROR(VLOOKUP(A2557,'Cadastro-Estoque'!A:G,1,FALSE)),"",VLOOKUP(A2557,'Cadastro-Estoque'!A:G,3,FALSE))</f>
        <v/>
      </c>
      <c r="I2557" s="209" t="str">
        <f>IF(A2557="","",INDEX(Boletim!F2566:F2675,IFERROR(MATCH(Saidas!A2557,'Cadastro-Estoque'!A2565:A2674,0)," ")))</f>
        <v/>
      </c>
    </row>
    <row r="2558" spans="5:9" ht="18.75" customHeight="1" x14ac:dyDescent="0.25">
      <c r="E2558" s="2" t="str">
        <f t="shared" si="42"/>
        <v/>
      </c>
      <c r="F2558" s="2" t="str">
        <f>IF(ISBLANK(A2558),"",IF(ISERROR(VLOOKUP(A2558,'Cadastro-Estoque'!A:G,1,FALSE)),"Produto não cadastrado",VLOOKUP(A2558,'Cadastro-Estoque'!A:G,4,FALSE)))</f>
        <v/>
      </c>
      <c r="G2558" s="2" t="str">
        <f>IF(ISBLANK(A2558),"",IF(ISERROR(VLOOKUP(A2558,'Cadastro-Estoque'!A:G,1,FALSE)),"Produto não cadastrado",VLOOKUP(A2558,'Cadastro-Estoque'!A:G,2,FALSE)))</f>
        <v/>
      </c>
      <c r="H2558" s="2" t="str">
        <f>IF(ISERROR(VLOOKUP(A2558,'Cadastro-Estoque'!A:G,1,FALSE)),"",VLOOKUP(A2558,'Cadastro-Estoque'!A:G,3,FALSE))</f>
        <v/>
      </c>
      <c r="I2558" s="209" t="str">
        <f>IF(A2558="","",INDEX(Boletim!F2567:F2676,IFERROR(MATCH(Saidas!A2558,'Cadastro-Estoque'!A2566:A2675,0)," ")))</f>
        <v/>
      </c>
    </row>
    <row r="2559" spans="5:9" ht="18.75" customHeight="1" x14ac:dyDescent="0.25">
      <c r="E2559" s="2" t="str">
        <f t="shared" si="42"/>
        <v/>
      </c>
      <c r="F2559" s="2" t="str">
        <f>IF(ISBLANK(A2559),"",IF(ISERROR(VLOOKUP(A2559,'Cadastro-Estoque'!A:G,1,FALSE)),"Produto não cadastrado",VLOOKUP(A2559,'Cadastro-Estoque'!A:G,4,FALSE)))</f>
        <v/>
      </c>
      <c r="G2559" s="2" t="str">
        <f>IF(ISBLANK(A2559),"",IF(ISERROR(VLOOKUP(A2559,'Cadastro-Estoque'!A:G,1,FALSE)),"Produto não cadastrado",VLOOKUP(A2559,'Cadastro-Estoque'!A:G,2,FALSE)))</f>
        <v/>
      </c>
      <c r="H2559" s="2" t="str">
        <f>IF(ISERROR(VLOOKUP(A2559,'Cadastro-Estoque'!A:G,1,FALSE)),"",VLOOKUP(A2559,'Cadastro-Estoque'!A:G,3,FALSE))</f>
        <v/>
      </c>
      <c r="I2559" s="209" t="str">
        <f>IF(A2559="","",INDEX(Boletim!F2568:F2677,IFERROR(MATCH(Saidas!A2559,'Cadastro-Estoque'!A2567:A2676,0)," ")))</f>
        <v/>
      </c>
    </row>
    <row r="2560" spans="5:9" ht="18.75" customHeight="1" x14ac:dyDescent="0.25">
      <c r="E2560" s="2" t="str">
        <f t="shared" si="42"/>
        <v/>
      </c>
      <c r="F2560" s="2" t="str">
        <f>IF(ISBLANK(A2560),"",IF(ISERROR(VLOOKUP(A2560,'Cadastro-Estoque'!A:G,1,FALSE)),"Produto não cadastrado",VLOOKUP(A2560,'Cadastro-Estoque'!A:G,4,FALSE)))</f>
        <v/>
      </c>
      <c r="G2560" s="2" t="str">
        <f>IF(ISBLANK(A2560),"",IF(ISERROR(VLOOKUP(A2560,'Cadastro-Estoque'!A:G,1,FALSE)),"Produto não cadastrado",VLOOKUP(A2560,'Cadastro-Estoque'!A:G,2,FALSE)))</f>
        <v/>
      </c>
      <c r="H2560" s="2" t="str">
        <f>IF(ISERROR(VLOOKUP(A2560,'Cadastro-Estoque'!A:G,1,FALSE)),"",VLOOKUP(A2560,'Cadastro-Estoque'!A:G,3,FALSE))</f>
        <v/>
      </c>
      <c r="I2560" s="209" t="str">
        <f>IF(A2560="","",INDEX(Boletim!F2569:F2678,IFERROR(MATCH(Saidas!A2560,'Cadastro-Estoque'!A2568:A2677,0)," ")))</f>
        <v/>
      </c>
    </row>
    <row r="2561" spans="5:9" ht="18.75" customHeight="1" x14ac:dyDescent="0.25">
      <c r="E2561" s="2" t="str">
        <f t="shared" si="42"/>
        <v/>
      </c>
      <c r="F2561" s="2" t="str">
        <f>IF(ISBLANK(A2561),"",IF(ISERROR(VLOOKUP(A2561,'Cadastro-Estoque'!A:G,1,FALSE)),"Produto não cadastrado",VLOOKUP(A2561,'Cadastro-Estoque'!A:G,4,FALSE)))</f>
        <v/>
      </c>
      <c r="G2561" s="2" t="str">
        <f>IF(ISBLANK(A2561),"",IF(ISERROR(VLOOKUP(A2561,'Cadastro-Estoque'!A:G,1,FALSE)),"Produto não cadastrado",VLOOKUP(A2561,'Cadastro-Estoque'!A:G,2,FALSE)))</f>
        <v/>
      </c>
      <c r="H2561" s="2" t="str">
        <f>IF(ISERROR(VLOOKUP(A2561,'Cadastro-Estoque'!A:G,1,FALSE)),"",VLOOKUP(A2561,'Cadastro-Estoque'!A:G,3,FALSE))</f>
        <v/>
      </c>
      <c r="I2561" s="209" t="str">
        <f>IF(A2561="","",INDEX(Boletim!F2570:F2679,IFERROR(MATCH(Saidas!A2561,'Cadastro-Estoque'!A2569:A2678,0)," ")))</f>
        <v/>
      </c>
    </row>
    <row r="2562" spans="5:9" ht="18.75" customHeight="1" x14ac:dyDescent="0.25">
      <c r="E2562" s="2" t="str">
        <f t="shared" si="42"/>
        <v/>
      </c>
      <c r="F2562" s="2" t="str">
        <f>IF(ISBLANK(A2562),"",IF(ISERROR(VLOOKUP(A2562,'Cadastro-Estoque'!A:G,1,FALSE)),"Produto não cadastrado",VLOOKUP(A2562,'Cadastro-Estoque'!A:G,4,FALSE)))</f>
        <v/>
      </c>
      <c r="G2562" s="2" t="str">
        <f>IF(ISBLANK(A2562),"",IF(ISERROR(VLOOKUP(A2562,'Cadastro-Estoque'!A:G,1,FALSE)),"Produto não cadastrado",VLOOKUP(A2562,'Cadastro-Estoque'!A:G,2,FALSE)))</f>
        <v/>
      </c>
      <c r="H2562" s="2" t="str">
        <f>IF(ISERROR(VLOOKUP(A2562,'Cadastro-Estoque'!A:G,1,FALSE)),"",VLOOKUP(A2562,'Cadastro-Estoque'!A:G,3,FALSE))</f>
        <v/>
      </c>
      <c r="I2562" s="209" t="str">
        <f>IF(A2562="","",INDEX(Boletim!F2571:F2680,IFERROR(MATCH(Saidas!A2562,'Cadastro-Estoque'!A2570:A2679,0)," ")))</f>
        <v/>
      </c>
    </row>
    <row r="2563" spans="5:9" ht="18.75" customHeight="1" x14ac:dyDescent="0.25">
      <c r="E2563" s="2" t="str">
        <f t="shared" si="42"/>
        <v/>
      </c>
      <c r="F2563" s="2" t="str">
        <f>IF(ISBLANK(A2563),"",IF(ISERROR(VLOOKUP(A2563,'Cadastro-Estoque'!A:G,1,FALSE)),"Produto não cadastrado",VLOOKUP(A2563,'Cadastro-Estoque'!A:G,4,FALSE)))</f>
        <v/>
      </c>
      <c r="G2563" s="2" t="str">
        <f>IF(ISBLANK(A2563),"",IF(ISERROR(VLOOKUP(A2563,'Cadastro-Estoque'!A:G,1,FALSE)),"Produto não cadastrado",VLOOKUP(A2563,'Cadastro-Estoque'!A:G,2,FALSE)))</f>
        <v/>
      </c>
      <c r="H2563" s="2" t="str">
        <f>IF(ISERROR(VLOOKUP(A2563,'Cadastro-Estoque'!A:G,1,FALSE)),"",VLOOKUP(A2563,'Cadastro-Estoque'!A:G,3,FALSE))</f>
        <v/>
      </c>
      <c r="I2563" s="209" t="str">
        <f>IF(A2563="","",INDEX(Boletim!F2572:F2681,IFERROR(MATCH(Saidas!A2563,'Cadastro-Estoque'!A2571:A2680,0)," ")))</f>
        <v/>
      </c>
    </row>
    <row r="2564" spans="5:9" ht="18.75" customHeight="1" x14ac:dyDescent="0.25">
      <c r="E2564" s="2" t="str">
        <f t="shared" ref="E2564:E2627" si="43">IF(ISBLANK(A2564),"",C2564*D2564)</f>
        <v/>
      </c>
      <c r="F2564" s="2" t="str">
        <f>IF(ISBLANK(A2564),"",IF(ISERROR(VLOOKUP(A2564,'Cadastro-Estoque'!A:G,1,FALSE)),"Produto não cadastrado",VLOOKUP(A2564,'Cadastro-Estoque'!A:G,4,FALSE)))</f>
        <v/>
      </c>
      <c r="G2564" s="2" t="str">
        <f>IF(ISBLANK(A2564),"",IF(ISERROR(VLOOKUP(A2564,'Cadastro-Estoque'!A:G,1,FALSE)),"Produto não cadastrado",VLOOKUP(A2564,'Cadastro-Estoque'!A:G,2,FALSE)))</f>
        <v/>
      </c>
      <c r="H2564" s="2" t="str">
        <f>IF(ISERROR(VLOOKUP(A2564,'Cadastro-Estoque'!A:G,1,FALSE)),"",VLOOKUP(A2564,'Cadastro-Estoque'!A:G,3,FALSE))</f>
        <v/>
      </c>
      <c r="I2564" s="209" t="str">
        <f>IF(A2564="","",INDEX(Boletim!F2573:F2682,IFERROR(MATCH(Saidas!A2564,'Cadastro-Estoque'!A2572:A2681,0)," ")))</f>
        <v/>
      </c>
    </row>
    <row r="2565" spans="5:9" ht="18.75" customHeight="1" x14ac:dyDescent="0.25">
      <c r="E2565" s="2" t="str">
        <f t="shared" si="43"/>
        <v/>
      </c>
      <c r="F2565" s="2" t="str">
        <f>IF(ISBLANK(A2565),"",IF(ISERROR(VLOOKUP(A2565,'Cadastro-Estoque'!A:G,1,FALSE)),"Produto não cadastrado",VLOOKUP(A2565,'Cadastro-Estoque'!A:G,4,FALSE)))</f>
        <v/>
      </c>
      <c r="G2565" s="2" t="str">
        <f>IF(ISBLANK(A2565),"",IF(ISERROR(VLOOKUP(A2565,'Cadastro-Estoque'!A:G,1,FALSE)),"Produto não cadastrado",VLOOKUP(A2565,'Cadastro-Estoque'!A:G,2,FALSE)))</f>
        <v/>
      </c>
      <c r="H2565" s="2" t="str">
        <f>IF(ISERROR(VLOOKUP(A2565,'Cadastro-Estoque'!A:G,1,FALSE)),"",VLOOKUP(A2565,'Cadastro-Estoque'!A:G,3,FALSE))</f>
        <v/>
      </c>
      <c r="I2565" s="209" t="str">
        <f>IF(A2565="","",INDEX(Boletim!F2574:F2683,IFERROR(MATCH(Saidas!A2565,'Cadastro-Estoque'!A2573:A2682,0)," ")))</f>
        <v/>
      </c>
    </row>
    <row r="2566" spans="5:9" ht="18.75" customHeight="1" x14ac:dyDescent="0.25">
      <c r="E2566" s="2" t="str">
        <f t="shared" si="43"/>
        <v/>
      </c>
      <c r="F2566" s="2" t="str">
        <f>IF(ISBLANK(A2566),"",IF(ISERROR(VLOOKUP(A2566,'Cadastro-Estoque'!A:G,1,FALSE)),"Produto não cadastrado",VLOOKUP(A2566,'Cadastro-Estoque'!A:G,4,FALSE)))</f>
        <v/>
      </c>
      <c r="G2566" s="2" t="str">
        <f>IF(ISBLANK(A2566),"",IF(ISERROR(VLOOKUP(A2566,'Cadastro-Estoque'!A:G,1,FALSE)),"Produto não cadastrado",VLOOKUP(A2566,'Cadastro-Estoque'!A:G,2,FALSE)))</f>
        <v/>
      </c>
      <c r="H2566" s="2" t="str">
        <f>IF(ISERROR(VLOOKUP(A2566,'Cadastro-Estoque'!A:G,1,FALSE)),"",VLOOKUP(A2566,'Cadastro-Estoque'!A:G,3,FALSE))</f>
        <v/>
      </c>
      <c r="I2566" s="209" t="str">
        <f>IF(A2566="","",INDEX(Boletim!F2575:F2684,IFERROR(MATCH(Saidas!A2566,'Cadastro-Estoque'!A2574:A2683,0)," ")))</f>
        <v/>
      </c>
    </row>
    <row r="2567" spans="5:9" ht="18.75" customHeight="1" x14ac:dyDescent="0.25">
      <c r="E2567" s="2" t="str">
        <f t="shared" si="43"/>
        <v/>
      </c>
      <c r="F2567" s="2" t="str">
        <f>IF(ISBLANK(A2567),"",IF(ISERROR(VLOOKUP(A2567,'Cadastro-Estoque'!A:G,1,FALSE)),"Produto não cadastrado",VLOOKUP(A2567,'Cadastro-Estoque'!A:G,4,FALSE)))</f>
        <v/>
      </c>
      <c r="G2567" s="2" t="str">
        <f>IF(ISBLANK(A2567),"",IF(ISERROR(VLOOKUP(A2567,'Cadastro-Estoque'!A:G,1,FALSE)),"Produto não cadastrado",VLOOKUP(A2567,'Cadastro-Estoque'!A:G,2,FALSE)))</f>
        <v/>
      </c>
      <c r="H2567" s="2" t="str">
        <f>IF(ISERROR(VLOOKUP(A2567,'Cadastro-Estoque'!A:G,1,FALSE)),"",VLOOKUP(A2567,'Cadastro-Estoque'!A:G,3,FALSE))</f>
        <v/>
      </c>
      <c r="I2567" s="209" t="str">
        <f>IF(A2567="","",INDEX(Boletim!F2576:F2685,IFERROR(MATCH(Saidas!A2567,'Cadastro-Estoque'!A2575:A2684,0)," ")))</f>
        <v/>
      </c>
    </row>
    <row r="2568" spans="5:9" ht="18.75" customHeight="1" x14ac:dyDescent="0.25">
      <c r="E2568" s="2" t="str">
        <f t="shared" si="43"/>
        <v/>
      </c>
      <c r="F2568" s="2" t="str">
        <f>IF(ISBLANK(A2568),"",IF(ISERROR(VLOOKUP(A2568,'Cadastro-Estoque'!A:G,1,FALSE)),"Produto não cadastrado",VLOOKUP(A2568,'Cadastro-Estoque'!A:G,4,FALSE)))</f>
        <v/>
      </c>
      <c r="G2568" s="2" t="str">
        <f>IF(ISBLANK(A2568),"",IF(ISERROR(VLOOKUP(A2568,'Cadastro-Estoque'!A:G,1,FALSE)),"Produto não cadastrado",VLOOKUP(A2568,'Cadastro-Estoque'!A:G,2,FALSE)))</f>
        <v/>
      </c>
      <c r="H2568" s="2" t="str">
        <f>IF(ISERROR(VLOOKUP(A2568,'Cadastro-Estoque'!A:G,1,FALSE)),"",VLOOKUP(A2568,'Cadastro-Estoque'!A:G,3,FALSE))</f>
        <v/>
      </c>
      <c r="I2568" s="209" t="str">
        <f>IF(A2568="","",INDEX(Boletim!F2577:F2686,IFERROR(MATCH(Saidas!A2568,'Cadastro-Estoque'!A2576:A2685,0)," ")))</f>
        <v/>
      </c>
    </row>
    <row r="2569" spans="5:9" ht="18.75" customHeight="1" x14ac:dyDescent="0.25">
      <c r="E2569" s="2" t="str">
        <f t="shared" si="43"/>
        <v/>
      </c>
      <c r="F2569" s="2" t="str">
        <f>IF(ISBLANK(A2569),"",IF(ISERROR(VLOOKUP(A2569,'Cadastro-Estoque'!A:G,1,FALSE)),"Produto não cadastrado",VLOOKUP(A2569,'Cadastro-Estoque'!A:G,4,FALSE)))</f>
        <v/>
      </c>
      <c r="G2569" s="2" t="str">
        <f>IF(ISBLANK(A2569),"",IF(ISERROR(VLOOKUP(A2569,'Cadastro-Estoque'!A:G,1,FALSE)),"Produto não cadastrado",VLOOKUP(A2569,'Cadastro-Estoque'!A:G,2,FALSE)))</f>
        <v/>
      </c>
      <c r="H2569" s="2" t="str">
        <f>IF(ISERROR(VLOOKUP(A2569,'Cadastro-Estoque'!A:G,1,FALSE)),"",VLOOKUP(A2569,'Cadastro-Estoque'!A:G,3,FALSE))</f>
        <v/>
      </c>
      <c r="I2569" s="209" t="str">
        <f>IF(A2569="","",INDEX(Boletim!F2578:F2687,IFERROR(MATCH(Saidas!A2569,'Cadastro-Estoque'!A2577:A2686,0)," ")))</f>
        <v/>
      </c>
    </row>
    <row r="2570" spans="5:9" ht="18.75" customHeight="1" x14ac:dyDescent="0.25">
      <c r="E2570" s="2" t="str">
        <f t="shared" si="43"/>
        <v/>
      </c>
      <c r="F2570" s="2" t="str">
        <f>IF(ISBLANK(A2570),"",IF(ISERROR(VLOOKUP(A2570,'Cadastro-Estoque'!A:G,1,FALSE)),"Produto não cadastrado",VLOOKUP(A2570,'Cadastro-Estoque'!A:G,4,FALSE)))</f>
        <v/>
      </c>
      <c r="G2570" s="2" t="str">
        <f>IF(ISBLANK(A2570),"",IF(ISERROR(VLOOKUP(A2570,'Cadastro-Estoque'!A:G,1,FALSE)),"Produto não cadastrado",VLOOKUP(A2570,'Cadastro-Estoque'!A:G,2,FALSE)))</f>
        <v/>
      </c>
      <c r="H2570" s="2" t="str">
        <f>IF(ISERROR(VLOOKUP(A2570,'Cadastro-Estoque'!A:G,1,FALSE)),"",VLOOKUP(A2570,'Cadastro-Estoque'!A:G,3,FALSE))</f>
        <v/>
      </c>
      <c r="I2570" s="209" t="str">
        <f>IF(A2570="","",INDEX(Boletim!F2579:F2688,IFERROR(MATCH(Saidas!A2570,'Cadastro-Estoque'!A2578:A2687,0)," ")))</f>
        <v/>
      </c>
    </row>
    <row r="2571" spans="5:9" ht="18.75" customHeight="1" x14ac:dyDescent="0.25">
      <c r="E2571" s="2" t="str">
        <f t="shared" si="43"/>
        <v/>
      </c>
      <c r="F2571" s="2" t="str">
        <f>IF(ISBLANK(A2571),"",IF(ISERROR(VLOOKUP(A2571,'Cadastro-Estoque'!A:G,1,FALSE)),"Produto não cadastrado",VLOOKUP(A2571,'Cadastro-Estoque'!A:G,4,FALSE)))</f>
        <v/>
      </c>
      <c r="G2571" s="2" t="str">
        <f>IF(ISBLANK(A2571),"",IF(ISERROR(VLOOKUP(A2571,'Cadastro-Estoque'!A:G,1,FALSE)),"Produto não cadastrado",VLOOKUP(A2571,'Cadastro-Estoque'!A:G,2,FALSE)))</f>
        <v/>
      </c>
      <c r="H2571" s="2" t="str">
        <f>IF(ISERROR(VLOOKUP(A2571,'Cadastro-Estoque'!A:G,1,FALSE)),"",VLOOKUP(A2571,'Cadastro-Estoque'!A:G,3,FALSE))</f>
        <v/>
      </c>
      <c r="I2571" s="209" t="str">
        <f>IF(A2571="","",INDEX(Boletim!F2580:F2689,IFERROR(MATCH(Saidas!A2571,'Cadastro-Estoque'!A2579:A2688,0)," ")))</f>
        <v/>
      </c>
    </row>
    <row r="2572" spans="5:9" ht="18.75" customHeight="1" x14ac:dyDescent="0.25">
      <c r="E2572" s="2" t="str">
        <f t="shared" si="43"/>
        <v/>
      </c>
      <c r="F2572" s="2" t="str">
        <f>IF(ISBLANK(A2572),"",IF(ISERROR(VLOOKUP(A2572,'Cadastro-Estoque'!A:G,1,FALSE)),"Produto não cadastrado",VLOOKUP(A2572,'Cadastro-Estoque'!A:G,4,FALSE)))</f>
        <v/>
      </c>
      <c r="G2572" s="2" t="str">
        <f>IF(ISBLANK(A2572),"",IF(ISERROR(VLOOKUP(A2572,'Cadastro-Estoque'!A:G,1,FALSE)),"Produto não cadastrado",VLOOKUP(A2572,'Cadastro-Estoque'!A:G,2,FALSE)))</f>
        <v/>
      </c>
      <c r="H2572" s="2" t="str">
        <f>IF(ISERROR(VLOOKUP(A2572,'Cadastro-Estoque'!A:G,1,FALSE)),"",VLOOKUP(A2572,'Cadastro-Estoque'!A:G,3,FALSE))</f>
        <v/>
      </c>
      <c r="I2572" s="209" t="str">
        <f>IF(A2572="","",INDEX(Boletim!F2581:F2690,IFERROR(MATCH(Saidas!A2572,'Cadastro-Estoque'!A2580:A2689,0)," ")))</f>
        <v/>
      </c>
    </row>
    <row r="2573" spans="5:9" ht="18.75" customHeight="1" x14ac:dyDescent="0.25">
      <c r="E2573" s="2" t="str">
        <f t="shared" si="43"/>
        <v/>
      </c>
      <c r="F2573" s="2" t="str">
        <f>IF(ISBLANK(A2573),"",IF(ISERROR(VLOOKUP(A2573,'Cadastro-Estoque'!A:G,1,FALSE)),"Produto não cadastrado",VLOOKUP(A2573,'Cadastro-Estoque'!A:G,4,FALSE)))</f>
        <v/>
      </c>
      <c r="G2573" s="2" t="str">
        <f>IF(ISBLANK(A2573),"",IF(ISERROR(VLOOKUP(A2573,'Cadastro-Estoque'!A:G,1,FALSE)),"Produto não cadastrado",VLOOKUP(A2573,'Cadastro-Estoque'!A:G,2,FALSE)))</f>
        <v/>
      </c>
      <c r="H2573" s="2" t="str">
        <f>IF(ISERROR(VLOOKUP(A2573,'Cadastro-Estoque'!A:G,1,FALSE)),"",VLOOKUP(A2573,'Cadastro-Estoque'!A:G,3,FALSE))</f>
        <v/>
      </c>
      <c r="I2573" s="209" t="str">
        <f>IF(A2573="","",INDEX(Boletim!F2582:F2691,IFERROR(MATCH(Saidas!A2573,'Cadastro-Estoque'!A2581:A2690,0)," ")))</f>
        <v/>
      </c>
    </row>
    <row r="2574" spans="5:9" ht="18.75" customHeight="1" x14ac:dyDescent="0.25">
      <c r="E2574" s="2" t="str">
        <f t="shared" si="43"/>
        <v/>
      </c>
      <c r="F2574" s="2" t="str">
        <f>IF(ISBLANK(A2574),"",IF(ISERROR(VLOOKUP(A2574,'Cadastro-Estoque'!A:G,1,FALSE)),"Produto não cadastrado",VLOOKUP(A2574,'Cadastro-Estoque'!A:G,4,FALSE)))</f>
        <v/>
      </c>
      <c r="G2574" s="2" t="str">
        <f>IF(ISBLANK(A2574),"",IF(ISERROR(VLOOKUP(A2574,'Cadastro-Estoque'!A:G,1,FALSE)),"Produto não cadastrado",VLOOKUP(A2574,'Cadastro-Estoque'!A:G,2,FALSE)))</f>
        <v/>
      </c>
      <c r="H2574" s="2" t="str">
        <f>IF(ISERROR(VLOOKUP(A2574,'Cadastro-Estoque'!A:G,1,FALSE)),"",VLOOKUP(A2574,'Cadastro-Estoque'!A:G,3,FALSE))</f>
        <v/>
      </c>
      <c r="I2574" s="209" t="str">
        <f>IF(A2574="","",INDEX(Boletim!F2583:F2692,IFERROR(MATCH(Saidas!A2574,'Cadastro-Estoque'!A2582:A2691,0)," ")))</f>
        <v/>
      </c>
    </row>
    <row r="2575" spans="5:9" ht="18.75" customHeight="1" x14ac:dyDescent="0.25">
      <c r="E2575" s="2" t="str">
        <f t="shared" si="43"/>
        <v/>
      </c>
      <c r="F2575" s="2" t="str">
        <f>IF(ISBLANK(A2575),"",IF(ISERROR(VLOOKUP(A2575,'Cadastro-Estoque'!A:G,1,FALSE)),"Produto não cadastrado",VLOOKUP(A2575,'Cadastro-Estoque'!A:G,4,FALSE)))</f>
        <v/>
      </c>
      <c r="G2575" s="2" t="str">
        <f>IF(ISBLANK(A2575),"",IF(ISERROR(VLOOKUP(A2575,'Cadastro-Estoque'!A:G,1,FALSE)),"Produto não cadastrado",VLOOKUP(A2575,'Cadastro-Estoque'!A:G,2,FALSE)))</f>
        <v/>
      </c>
      <c r="H2575" s="2" t="str">
        <f>IF(ISERROR(VLOOKUP(A2575,'Cadastro-Estoque'!A:G,1,FALSE)),"",VLOOKUP(A2575,'Cadastro-Estoque'!A:G,3,FALSE))</f>
        <v/>
      </c>
      <c r="I2575" s="209" t="str">
        <f>IF(A2575="","",INDEX(Boletim!F2584:F2693,IFERROR(MATCH(Saidas!A2575,'Cadastro-Estoque'!A2583:A2692,0)," ")))</f>
        <v/>
      </c>
    </row>
    <row r="2576" spans="5:9" ht="18.75" customHeight="1" x14ac:dyDescent="0.25">
      <c r="E2576" s="2" t="str">
        <f t="shared" si="43"/>
        <v/>
      </c>
      <c r="F2576" s="2" t="str">
        <f>IF(ISBLANK(A2576),"",IF(ISERROR(VLOOKUP(A2576,'Cadastro-Estoque'!A:G,1,FALSE)),"Produto não cadastrado",VLOOKUP(A2576,'Cadastro-Estoque'!A:G,4,FALSE)))</f>
        <v/>
      </c>
      <c r="G2576" s="2" t="str">
        <f>IF(ISBLANK(A2576),"",IF(ISERROR(VLOOKUP(A2576,'Cadastro-Estoque'!A:G,1,FALSE)),"Produto não cadastrado",VLOOKUP(A2576,'Cadastro-Estoque'!A:G,2,FALSE)))</f>
        <v/>
      </c>
      <c r="H2576" s="2" t="str">
        <f>IF(ISERROR(VLOOKUP(A2576,'Cadastro-Estoque'!A:G,1,FALSE)),"",VLOOKUP(A2576,'Cadastro-Estoque'!A:G,3,FALSE))</f>
        <v/>
      </c>
      <c r="I2576" s="209" t="str">
        <f>IF(A2576="","",INDEX(Boletim!F2585:F2694,IFERROR(MATCH(Saidas!A2576,'Cadastro-Estoque'!A2584:A2693,0)," ")))</f>
        <v/>
      </c>
    </row>
    <row r="2577" spans="5:9" ht="18.75" customHeight="1" x14ac:dyDescent="0.25">
      <c r="E2577" s="2" t="str">
        <f t="shared" si="43"/>
        <v/>
      </c>
      <c r="F2577" s="2" t="str">
        <f>IF(ISBLANK(A2577),"",IF(ISERROR(VLOOKUP(A2577,'Cadastro-Estoque'!A:G,1,FALSE)),"Produto não cadastrado",VLOOKUP(A2577,'Cadastro-Estoque'!A:G,4,FALSE)))</f>
        <v/>
      </c>
      <c r="G2577" s="2" t="str">
        <f>IF(ISBLANK(A2577),"",IF(ISERROR(VLOOKUP(A2577,'Cadastro-Estoque'!A:G,1,FALSE)),"Produto não cadastrado",VLOOKUP(A2577,'Cadastro-Estoque'!A:G,2,FALSE)))</f>
        <v/>
      </c>
      <c r="H2577" s="2" t="str">
        <f>IF(ISERROR(VLOOKUP(A2577,'Cadastro-Estoque'!A:G,1,FALSE)),"",VLOOKUP(A2577,'Cadastro-Estoque'!A:G,3,FALSE))</f>
        <v/>
      </c>
      <c r="I2577" s="209" t="str">
        <f>IF(A2577="","",INDEX(Boletim!F2586:F2695,IFERROR(MATCH(Saidas!A2577,'Cadastro-Estoque'!A2585:A2694,0)," ")))</f>
        <v/>
      </c>
    </row>
    <row r="2578" spans="5:9" ht="18.75" customHeight="1" x14ac:dyDescent="0.25">
      <c r="E2578" s="2" t="str">
        <f t="shared" si="43"/>
        <v/>
      </c>
      <c r="F2578" s="2" t="str">
        <f>IF(ISBLANK(A2578),"",IF(ISERROR(VLOOKUP(A2578,'Cadastro-Estoque'!A:G,1,FALSE)),"Produto não cadastrado",VLOOKUP(A2578,'Cadastro-Estoque'!A:G,4,FALSE)))</f>
        <v/>
      </c>
      <c r="G2578" s="2" t="str">
        <f>IF(ISBLANK(A2578),"",IF(ISERROR(VLOOKUP(A2578,'Cadastro-Estoque'!A:G,1,FALSE)),"Produto não cadastrado",VLOOKUP(A2578,'Cadastro-Estoque'!A:G,2,FALSE)))</f>
        <v/>
      </c>
      <c r="H2578" s="2" t="str">
        <f>IF(ISERROR(VLOOKUP(A2578,'Cadastro-Estoque'!A:G,1,FALSE)),"",VLOOKUP(A2578,'Cadastro-Estoque'!A:G,3,FALSE))</f>
        <v/>
      </c>
      <c r="I2578" s="209" t="str">
        <f>IF(A2578="","",INDEX(Boletim!F2587:F2696,IFERROR(MATCH(Saidas!A2578,'Cadastro-Estoque'!A2586:A2695,0)," ")))</f>
        <v/>
      </c>
    </row>
    <row r="2579" spans="5:9" ht="18.75" customHeight="1" x14ac:dyDescent="0.25">
      <c r="E2579" s="2" t="str">
        <f t="shared" si="43"/>
        <v/>
      </c>
      <c r="F2579" s="2" t="str">
        <f>IF(ISBLANK(A2579),"",IF(ISERROR(VLOOKUP(A2579,'Cadastro-Estoque'!A:G,1,FALSE)),"Produto não cadastrado",VLOOKUP(A2579,'Cadastro-Estoque'!A:G,4,FALSE)))</f>
        <v/>
      </c>
      <c r="G2579" s="2" t="str">
        <f>IF(ISBLANK(A2579),"",IF(ISERROR(VLOOKUP(A2579,'Cadastro-Estoque'!A:G,1,FALSE)),"Produto não cadastrado",VLOOKUP(A2579,'Cadastro-Estoque'!A:G,2,FALSE)))</f>
        <v/>
      </c>
      <c r="H2579" s="2" t="str">
        <f>IF(ISERROR(VLOOKUP(A2579,'Cadastro-Estoque'!A:G,1,FALSE)),"",VLOOKUP(A2579,'Cadastro-Estoque'!A:G,3,FALSE))</f>
        <v/>
      </c>
      <c r="I2579" s="209" t="str">
        <f>IF(A2579="","",INDEX(Boletim!F2588:F2697,IFERROR(MATCH(Saidas!A2579,'Cadastro-Estoque'!A2587:A2696,0)," ")))</f>
        <v/>
      </c>
    </row>
    <row r="2580" spans="5:9" ht="18.75" customHeight="1" x14ac:dyDescent="0.25">
      <c r="E2580" s="2" t="str">
        <f t="shared" si="43"/>
        <v/>
      </c>
      <c r="F2580" s="2" t="str">
        <f>IF(ISBLANK(A2580),"",IF(ISERROR(VLOOKUP(A2580,'Cadastro-Estoque'!A:G,1,FALSE)),"Produto não cadastrado",VLOOKUP(A2580,'Cadastro-Estoque'!A:G,4,FALSE)))</f>
        <v/>
      </c>
      <c r="G2580" s="2" t="str">
        <f>IF(ISBLANK(A2580),"",IF(ISERROR(VLOOKUP(A2580,'Cadastro-Estoque'!A:G,1,FALSE)),"Produto não cadastrado",VLOOKUP(A2580,'Cadastro-Estoque'!A:G,2,FALSE)))</f>
        <v/>
      </c>
      <c r="H2580" s="2" t="str">
        <f>IF(ISERROR(VLOOKUP(A2580,'Cadastro-Estoque'!A:G,1,FALSE)),"",VLOOKUP(A2580,'Cadastro-Estoque'!A:G,3,FALSE))</f>
        <v/>
      </c>
      <c r="I2580" s="209" t="str">
        <f>IF(A2580="","",INDEX(Boletim!F2589:F2698,IFERROR(MATCH(Saidas!A2580,'Cadastro-Estoque'!A2588:A2697,0)," ")))</f>
        <v/>
      </c>
    </row>
    <row r="2581" spans="5:9" ht="18.75" customHeight="1" x14ac:dyDescent="0.25">
      <c r="E2581" s="2" t="str">
        <f t="shared" si="43"/>
        <v/>
      </c>
      <c r="F2581" s="2" t="str">
        <f>IF(ISBLANK(A2581),"",IF(ISERROR(VLOOKUP(A2581,'Cadastro-Estoque'!A:G,1,FALSE)),"Produto não cadastrado",VLOOKUP(A2581,'Cadastro-Estoque'!A:G,4,FALSE)))</f>
        <v/>
      </c>
      <c r="G2581" s="2" t="str">
        <f>IF(ISBLANK(A2581),"",IF(ISERROR(VLOOKUP(A2581,'Cadastro-Estoque'!A:G,1,FALSE)),"Produto não cadastrado",VLOOKUP(A2581,'Cadastro-Estoque'!A:G,2,FALSE)))</f>
        <v/>
      </c>
      <c r="H2581" s="2" t="str">
        <f>IF(ISERROR(VLOOKUP(A2581,'Cadastro-Estoque'!A:G,1,FALSE)),"",VLOOKUP(A2581,'Cadastro-Estoque'!A:G,3,FALSE))</f>
        <v/>
      </c>
      <c r="I2581" s="209" t="str">
        <f>IF(A2581="","",INDEX(Boletim!F2590:F2699,IFERROR(MATCH(Saidas!A2581,'Cadastro-Estoque'!A2589:A2698,0)," ")))</f>
        <v/>
      </c>
    </row>
    <row r="2582" spans="5:9" ht="18.75" customHeight="1" x14ac:dyDescent="0.25">
      <c r="E2582" s="2" t="str">
        <f t="shared" si="43"/>
        <v/>
      </c>
      <c r="F2582" s="2" t="str">
        <f>IF(ISBLANK(A2582),"",IF(ISERROR(VLOOKUP(A2582,'Cadastro-Estoque'!A:G,1,FALSE)),"Produto não cadastrado",VLOOKUP(A2582,'Cadastro-Estoque'!A:G,4,FALSE)))</f>
        <v/>
      </c>
      <c r="G2582" s="2" t="str">
        <f>IF(ISBLANK(A2582),"",IF(ISERROR(VLOOKUP(A2582,'Cadastro-Estoque'!A:G,1,FALSE)),"Produto não cadastrado",VLOOKUP(A2582,'Cadastro-Estoque'!A:G,2,FALSE)))</f>
        <v/>
      </c>
      <c r="H2582" s="2" t="str">
        <f>IF(ISERROR(VLOOKUP(A2582,'Cadastro-Estoque'!A:G,1,FALSE)),"",VLOOKUP(A2582,'Cadastro-Estoque'!A:G,3,FALSE))</f>
        <v/>
      </c>
      <c r="I2582" s="209" t="str">
        <f>IF(A2582="","",INDEX(Boletim!F2591:F2700,IFERROR(MATCH(Saidas!A2582,'Cadastro-Estoque'!A2590:A2699,0)," ")))</f>
        <v/>
      </c>
    </row>
    <row r="2583" spans="5:9" ht="18.75" customHeight="1" x14ac:dyDescent="0.25">
      <c r="E2583" s="2" t="str">
        <f t="shared" si="43"/>
        <v/>
      </c>
      <c r="F2583" s="2" t="str">
        <f>IF(ISBLANK(A2583),"",IF(ISERROR(VLOOKUP(A2583,'Cadastro-Estoque'!A:G,1,FALSE)),"Produto não cadastrado",VLOOKUP(A2583,'Cadastro-Estoque'!A:G,4,FALSE)))</f>
        <v/>
      </c>
      <c r="G2583" s="2" t="str">
        <f>IF(ISBLANK(A2583),"",IF(ISERROR(VLOOKUP(A2583,'Cadastro-Estoque'!A:G,1,FALSE)),"Produto não cadastrado",VLOOKUP(A2583,'Cadastro-Estoque'!A:G,2,FALSE)))</f>
        <v/>
      </c>
      <c r="H2583" s="2" t="str">
        <f>IF(ISERROR(VLOOKUP(A2583,'Cadastro-Estoque'!A:G,1,FALSE)),"",VLOOKUP(A2583,'Cadastro-Estoque'!A:G,3,FALSE))</f>
        <v/>
      </c>
      <c r="I2583" s="209" t="str">
        <f>IF(A2583="","",INDEX(Boletim!F2592:F2701,IFERROR(MATCH(Saidas!A2583,'Cadastro-Estoque'!A2591:A2700,0)," ")))</f>
        <v/>
      </c>
    </row>
    <row r="2584" spans="5:9" ht="18.75" customHeight="1" x14ac:dyDescent="0.25">
      <c r="E2584" s="2" t="str">
        <f t="shared" si="43"/>
        <v/>
      </c>
      <c r="F2584" s="2" t="str">
        <f>IF(ISBLANK(A2584),"",IF(ISERROR(VLOOKUP(A2584,'Cadastro-Estoque'!A:G,1,FALSE)),"Produto não cadastrado",VLOOKUP(A2584,'Cadastro-Estoque'!A:G,4,FALSE)))</f>
        <v/>
      </c>
      <c r="G2584" s="2" t="str">
        <f>IF(ISBLANK(A2584),"",IF(ISERROR(VLOOKUP(A2584,'Cadastro-Estoque'!A:G,1,FALSE)),"Produto não cadastrado",VLOOKUP(A2584,'Cadastro-Estoque'!A:G,2,FALSE)))</f>
        <v/>
      </c>
      <c r="H2584" s="2" t="str">
        <f>IF(ISERROR(VLOOKUP(A2584,'Cadastro-Estoque'!A:G,1,FALSE)),"",VLOOKUP(A2584,'Cadastro-Estoque'!A:G,3,FALSE))</f>
        <v/>
      </c>
      <c r="I2584" s="209" t="str">
        <f>IF(A2584="","",INDEX(Boletim!F2593:F2702,IFERROR(MATCH(Saidas!A2584,'Cadastro-Estoque'!A2592:A2701,0)," ")))</f>
        <v/>
      </c>
    </row>
    <row r="2585" spans="5:9" ht="18.75" customHeight="1" x14ac:dyDescent="0.25">
      <c r="E2585" s="2" t="str">
        <f t="shared" si="43"/>
        <v/>
      </c>
      <c r="F2585" s="2" t="str">
        <f>IF(ISBLANK(A2585),"",IF(ISERROR(VLOOKUP(A2585,'Cadastro-Estoque'!A:G,1,FALSE)),"Produto não cadastrado",VLOOKUP(A2585,'Cadastro-Estoque'!A:G,4,FALSE)))</f>
        <v/>
      </c>
      <c r="G2585" s="2" t="str">
        <f>IF(ISBLANK(A2585),"",IF(ISERROR(VLOOKUP(A2585,'Cadastro-Estoque'!A:G,1,FALSE)),"Produto não cadastrado",VLOOKUP(A2585,'Cadastro-Estoque'!A:G,2,FALSE)))</f>
        <v/>
      </c>
      <c r="H2585" s="2" t="str">
        <f>IF(ISERROR(VLOOKUP(A2585,'Cadastro-Estoque'!A:G,1,FALSE)),"",VLOOKUP(A2585,'Cadastro-Estoque'!A:G,3,FALSE))</f>
        <v/>
      </c>
      <c r="I2585" s="209" t="str">
        <f>IF(A2585="","",INDEX(Boletim!F2594:F2703,IFERROR(MATCH(Saidas!A2585,'Cadastro-Estoque'!A2593:A2702,0)," ")))</f>
        <v/>
      </c>
    </row>
    <row r="2586" spans="5:9" ht="18.75" customHeight="1" x14ac:dyDescent="0.25">
      <c r="E2586" s="2" t="str">
        <f t="shared" si="43"/>
        <v/>
      </c>
      <c r="F2586" s="2" t="str">
        <f>IF(ISBLANK(A2586),"",IF(ISERROR(VLOOKUP(A2586,'Cadastro-Estoque'!A:G,1,FALSE)),"Produto não cadastrado",VLOOKUP(A2586,'Cadastro-Estoque'!A:G,4,FALSE)))</f>
        <v/>
      </c>
      <c r="G2586" s="2" t="str">
        <f>IF(ISBLANK(A2586),"",IF(ISERROR(VLOOKUP(A2586,'Cadastro-Estoque'!A:G,1,FALSE)),"Produto não cadastrado",VLOOKUP(A2586,'Cadastro-Estoque'!A:G,2,FALSE)))</f>
        <v/>
      </c>
      <c r="H2586" s="2" t="str">
        <f>IF(ISERROR(VLOOKUP(A2586,'Cadastro-Estoque'!A:G,1,FALSE)),"",VLOOKUP(A2586,'Cadastro-Estoque'!A:G,3,FALSE))</f>
        <v/>
      </c>
      <c r="I2586" s="209" t="str">
        <f>IF(A2586="","",INDEX(Boletim!F2595:F2704,IFERROR(MATCH(Saidas!A2586,'Cadastro-Estoque'!A2594:A2703,0)," ")))</f>
        <v/>
      </c>
    </row>
    <row r="2587" spans="5:9" ht="18.75" customHeight="1" x14ac:dyDescent="0.25">
      <c r="E2587" s="2" t="str">
        <f t="shared" si="43"/>
        <v/>
      </c>
      <c r="F2587" s="2" t="str">
        <f>IF(ISBLANK(A2587),"",IF(ISERROR(VLOOKUP(A2587,'Cadastro-Estoque'!A:G,1,FALSE)),"Produto não cadastrado",VLOOKUP(A2587,'Cadastro-Estoque'!A:G,4,FALSE)))</f>
        <v/>
      </c>
      <c r="G2587" s="2" t="str">
        <f>IF(ISBLANK(A2587),"",IF(ISERROR(VLOOKUP(A2587,'Cadastro-Estoque'!A:G,1,FALSE)),"Produto não cadastrado",VLOOKUP(A2587,'Cadastro-Estoque'!A:G,2,FALSE)))</f>
        <v/>
      </c>
      <c r="H2587" s="2" t="str">
        <f>IF(ISERROR(VLOOKUP(A2587,'Cadastro-Estoque'!A:G,1,FALSE)),"",VLOOKUP(A2587,'Cadastro-Estoque'!A:G,3,FALSE))</f>
        <v/>
      </c>
      <c r="I2587" s="209" t="str">
        <f>IF(A2587="","",INDEX(Boletim!F2596:F2705,IFERROR(MATCH(Saidas!A2587,'Cadastro-Estoque'!A2595:A2704,0)," ")))</f>
        <v/>
      </c>
    </row>
    <row r="2588" spans="5:9" ht="18.75" customHeight="1" x14ac:dyDescent="0.25">
      <c r="E2588" s="2" t="str">
        <f t="shared" si="43"/>
        <v/>
      </c>
      <c r="F2588" s="2" t="str">
        <f>IF(ISBLANK(A2588),"",IF(ISERROR(VLOOKUP(A2588,'Cadastro-Estoque'!A:G,1,FALSE)),"Produto não cadastrado",VLOOKUP(A2588,'Cadastro-Estoque'!A:G,4,FALSE)))</f>
        <v/>
      </c>
      <c r="G2588" s="2" t="str">
        <f>IF(ISBLANK(A2588),"",IF(ISERROR(VLOOKUP(A2588,'Cadastro-Estoque'!A:G,1,FALSE)),"Produto não cadastrado",VLOOKUP(A2588,'Cadastro-Estoque'!A:G,2,FALSE)))</f>
        <v/>
      </c>
      <c r="H2588" s="2" t="str">
        <f>IF(ISERROR(VLOOKUP(A2588,'Cadastro-Estoque'!A:G,1,FALSE)),"",VLOOKUP(A2588,'Cadastro-Estoque'!A:G,3,FALSE))</f>
        <v/>
      </c>
      <c r="I2588" s="209" t="str">
        <f>IF(A2588="","",INDEX(Boletim!F2597:F2706,IFERROR(MATCH(Saidas!A2588,'Cadastro-Estoque'!A2596:A2705,0)," ")))</f>
        <v/>
      </c>
    </row>
    <row r="2589" spans="5:9" ht="18.75" customHeight="1" x14ac:dyDescent="0.25">
      <c r="E2589" s="2" t="str">
        <f t="shared" si="43"/>
        <v/>
      </c>
      <c r="F2589" s="2" t="str">
        <f>IF(ISBLANK(A2589),"",IF(ISERROR(VLOOKUP(A2589,'Cadastro-Estoque'!A:G,1,FALSE)),"Produto não cadastrado",VLOOKUP(A2589,'Cadastro-Estoque'!A:G,4,FALSE)))</f>
        <v/>
      </c>
      <c r="G2589" s="2" t="str">
        <f>IF(ISBLANK(A2589),"",IF(ISERROR(VLOOKUP(A2589,'Cadastro-Estoque'!A:G,1,FALSE)),"Produto não cadastrado",VLOOKUP(A2589,'Cadastro-Estoque'!A:G,2,FALSE)))</f>
        <v/>
      </c>
      <c r="H2589" s="2" t="str">
        <f>IF(ISERROR(VLOOKUP(A2589,'Cadastro-Estoque'!A:G,1,FALSE)),"",VLOOKUP(A2589,'Cadastro-Estoque'!A:G,3,FALSE))</f>
        <v/>
      </c>
      <c r="I2589" s="209" t="str">
        <f>IF(A2589="","",INDEX(Boletim!F2598:F2707,IFERROR(MATCH(Saidas!A2589,'Cadastro-Estoque'!A2597:A2706,0)," ")))</f>
        <v/>
      </c>
    </row>
    <row r="2590" spans="5:9" ht="18.75" customHeight="1" x14ac:dyDescent="0.25">
      <c r="E2590" s="2" t="str">
        <f t="shared" si="43"/>
        <v/>
      </c>
      <c r="F2590" s="2" t="str">
        <f>IF(ISBLANK(A2590),"",IF(ISERROR(VLOOKUP(A2590,'Cadastro-Estoque'!A:G,1,FALSE)),"Produto não cadastrado",VLOOKUP(A2590,'Cadastro-Estoque'!A:G,4,FALSE)))</f>
        <v/>
      </c>
      <c r="G2590" s="2" t="str">
        <f>IF(ISBLANK(A2590),"",IF(ISERROR(VLOOKUP(A2590,'Cadastro-Estoque'!A:G,1,FALSE)),"Produto não cadastrado",VLOOKUP(A2590,'Cadastro-Estoque'!A:G,2,FALSE)))</f>
        <v/>
      </c>
      <c r="H2590" s="2" t="str">
        <f>IF(ISERROR(VLOOKUP(A2590,'Cadastro-Estoque'!A:G,1,FALSE)),"",VLOOKUP(A2590,'Cadastro-Estoque'!A:G,3,FALSE))</f>
        <v/>
      </c>
      <c r="I2590" s="209" t="str">
        <f>IF(A2590="","",INDEX(Boletim!F2599:F2708,IFERROR(MATCH(Saidas!A2590,'Cadastro-Estoque'!A2598:A2707,0)," ")))</f>
        <v/>
      </c>
    </row>
    <row r="2591" spans="5:9" ht="18.75" customHeight="1" x14ac:dyDescent="0.25">
      <c r="E2591" s="2" t="str">
        <f t="shared" si="43"/>
        <v/>
      </c>
      <c r="F2591" s="2" t="str">
        <f>IF(ISBLANK(A2591),"",IF(ISERROR(VLOOKUP(A2591,'Cadastro-Estoque'!A:G,1,FALSE)),"Produto não cadastrado",VLOOKUP(A2591,'Cadastro-Estoque'!A:G,4,FALSE)))</f>
        <v/>
      </c>
      <c r="G2591" s="2" t="str">
        <f>IF(ISBLANK(A2591),"",IF(ISERROR(VLOOKUP(A2591,'Cadastro-Estoque'!A:G,1,FALSE)),"Produto não cadastrado",VLOOKUP(A2591,'Cadastro-Estoque'!A:G,2,FALSE)))</f>
        <v/>
      </c>
      <c r="H2591" s="2" t="str">
        <f>IF(ISERROR(VLOOKUP(A2591,'Cadastro-Estoque'!A:G,1,FALSE)),"",VLOOKUP(A2591,'Cadastro-Estoque'!A:G,3,FALSE))</f>
        <v/>
      </c>
      <c r="I2591" s="209" t="str">
        <f>IF(A2591="","",INDEX(Boletim!F2600:F2709,IFERROR(MATCH(Saidas!A2591,'Cadastro-Estoque'!A2599:A2708,0)," ")))</f>
        <v/>
      </c>
    </row>
    <row r="2592" spans="5:9" ht="18.75" customHeight="1" x14ac:dyDescent="0.25">
      <c r="E2592" s="2" t="str">
        <f t="shared" si="43"/>
        <v/>
      </c>
      <c r="F2592" s="2" t="str">
        <f>IF(ISBLANK(A2592),"",IF(ISERROR(VLOOKUP(A2592,'Cadastro-Estoque'!A:G,1,FALSE)),"Produto não cadastrado",VLOOKUP(A2592,'Cadastro-Estoque'!A:G,4,FALSE)))</f>
        <v/>
      </c>
      <c r="G2592" s="2" t="str">
        <f>IF(ISBLANK(A2592),"",IF(ISERROR(VLOOKUP(A2592,'Cadastro-Estoque'!A:G,1,FALSE)),"Produto não cadastrado",VLOOKUP(A2592,'Cadastro-Estoque'!A:G,2,FALSE)))</f>
        <v/>
      </c>
      <c r="H2592" s="2" t="str">
        <f>IF(ISERROR(VLOOKUP(A2592,'Cadastro-Estoque'!A:G,1,FALSE)),"",VLOOKUP(A2592,'Cadastro-Estoque'!A:G,3,FALSE))</f>
        <v/>
      </c>
      <c r="I2592" s="209" t="str">
        <f>IF(A2592="","",INDEX(Boletim!F2601:F2710,IFERROR(MATCH(Saidas!A2592,'Cadastro-Estoque'!A2600:A2709,0)," ")))</f>
        <v/>
      </c>
    </row>
    <row r="2593" spans="5:9" ht="18.75" customHeight="1" x14ac:dyDescent="0.25">
      <c r="E2593" s="2" t="str">
        <f t="shared" si="43"/>
        <v/>
      </c>
      <c r="F2593" s="2" t="str">
        <f>IF(ISBLANK(A2593),"",IF(ISERROR(VLOOKUP(A2593,'Cadastro-Estoque'!A:G,1,FALSE)),"Produto não cadastrado",VLOOKUP(A2593,'Cadastro-Estoque'!A:G,4,FALSE)))</f>
        <v/>
      </c>
      <c r="G2593" s="2" t="str">
        <f>IF(ISBLANK(A2593),"",IF(ISERROR(VLOOKUP(A2593,'Cadastro-Estoque'!A:G,1,FALSE)),"Produto não cadastrado",VLOOKUP(A2593,'Cadastro-Estoque'!A:G,2,FALSE)))</f>
        <v/>
      </c>
      <c r="H2593" s="2" t="str">
        <f>IF(ISERROR(VLOOKUP(A2593,'Cadastro-Estoque'!A:G,1,FALSE)),"",VLOOKUP(A2593,'Cadastro-Estoque'!A:G,3,FALSE))</f>
        <v/>
      </c>
      <c r="I2593" s="209" t="str">
        <f>IF(A2593="","",INDEX(Boletim!F2602:F2711,IFERROR(MATCH(Saidas!A2593,'Cadastro-Estoque'!A2601:A2710,0)," ")))</f>
        <v/>
      </c>
    </row>
    <row r="2594" spans="5:9" ht="18.75" customHeight="1" x14ac:dyDescent="0.25">
      <c r="E2594" s="2" t="str">
        <f t="shared" si="43"/>
        <v/>
      </c>
      <c r="F2594" s="2" t="str">
        <f>IF(ISBLANK(A2594),"",IF(ISERROR(VLOOKUP(A2594,'Cadastro-Estoque'!A:G,1,FALSE)),"Produto não cadastrado",VLOOKUP(A2594,'Cadastro-Estoque'!A:G,4,FALSE)))</f>
        <v/>
      </c>
      <c r="G2594" s="2" t="str">
        <f>IF(ISBLANK(A2594),"",IF(ISERROR(VLOOKUP(A2594,'Cadastro-Estoque'!A:G,1,FALSE)),"Produto não cadastrado",VLOOKUP(A2594,'Cadastro-Estoque'!A:G,2,FALSE)))</f>
        <v/>
      </c>
      <c r="H2594" s="2" t="str">
        <f>IF(ISERROR(VLOOKUP(A2594,'Cadastro-Estoque'!A:G,1,FALSE)),"",VLOOKUP(A2594,'Cadastro-Estoque'!A:G,3,FALSE))</f>
        <v/>
      </c>
      <c r="I2594" s="209" t="str">
        <f>IF(A2594="","",INDEX(Boletim!F2603:F2712,IFERROR(MATCH(Saidas!A2594,'Cadastro-Estoque'!A2602:A2711,0)," ")))</f>
        <v/>
      </c>
    </row>
    <row r="2595" spans="5:9" ht="18.75" customHeight="1" x14ac:dyDescent="0.25">
      <c r="E2595" s="2" t="str">
        <f t="shared" si="43"/>
        <v/>
      </c>
      <c r="F2595" s="2" t="str">
        <f>IF(ISBLANK(A2595),"",IF(ISERROR(VLOOKUP(A2595,'Cadastro-Estoque'!A:G,1,FALSE)),"Produto não cadastrado",VLOOKUP(A2595,'Cadastro-Estoque'!A:G,4,FALSE)))</f>
        <v/>
      </c>
      <c r="G2595" s="2" t="str">
        <f>IF(ISBLANK(A2595),"",IF(ISERROR(VLOOKUP(A2595,'Cadastro-Estoque'!A:G,1,FALSE)),"Produto não cadastrado",VLOOKUP(A2595,'Cadastro-Estoque'!A:G,2,FALSE)))</f>
        <v/>
      </c>
      <c r="H2595" s="2" t="str">
        <f>IF(ISERROR(VLOOKUP(A2595,'Cadastro-Estoque'!A:G,1,FALSE)),"",VLOOKUP(A2595,'Cadastro-Estoque'!A:G,3,FALSE))</f>
        <v/>
      </c>
      <c r="I2595" s="209" t="str">
        <f>IF(A2595="","",INDEX(Boletim!F2604:F2713,IFERROR(MATCH(Saidas!A2595,'Cadastro-Estoque'!A2603:A2712,0)," ")))</f>
        <v/>
      </c>
    </row>
    <row r="2596" spans="5:9" ht="18.75" customHeight="1" x14ac:dyDescent="0.25">
      <c r="E2596" s="2" t="str">
        <f t="shared" si="43"/>
        <v/>
      </c>
      <c r="F2596" s="2" t="str">
        <f>IF(ISBLANK(A2596),"",IF(ISERROR(VLOOKUP(A2596,'Cadastro-Estoque'!A:G,1,FALSE)),"Produto não cadastrado",VLOOKUP(A2596,'Cadastro-Estoque'!A:G,4,FALSE)))</f>
        <v/>
      </c>
      <c r="G2596" s="2" t="str">
        <f>IF(ISBLANK(A2596),"",IF(ISERROR(VLOOKUP(A2596,'Cadastro-Estoque'!A:G,1,FALSE)),"Produto não cadastrado",VLOOKUP(A2596,'Cadastro-Estoque'!A:G,2,FALSE)))</f>
        <v/>
      </c>
      <c r="H2596" s="2" t="str">
        <f>IF(ISERROR(VLOOKUP(A2596,'Cadastro-Estoque'!A:G,1,FALSE)),"",VLOOKUP(A2596,'Cadastro-Estoque'!A:G,3,FALSE))</f>
        <v/>
      </c>
      <c r="I2596" s="209" t="str">
        <f>IF(A2596="","",INDEX(Boletim!F2605:F2714,IFERROR(MATCH(Saidas!A2596,'Cadastro-Estoque'!A2604:A2713,0)," ")))</f>
        <v/>
      </c>
    </row>
    <row r="2597" spans="5:9" ht="18.75" customHeight="1" x14ac:dyDescent="0.25">
      <c r="E2597" s="2" t="str">
        <f t="shared" si="43"/>
        <v/>
      </c>
      <c r="F2597" s="2" t="str">
        <f>IF(ISBLANK(A2597),"",IF(ISERROR(VLOOKUP(A2597,'Cadastro-Estoque'!A:G,1,FALSE)),"Produto não cadastrado",VLOOKUP(A2597,'Cadastro-Estoque'!A:G,4,FALSE)))</f>
        <v/>
      </c>
      <c r="G2597" s="2" t="str">
        <f>IF(ISBLANK(A2597),"",IF(ISERROR(VLOOKUP(A2597,'Cadastro-Estoque'!A:G,1,FALSE)),"Produto não cadastrado",VLOOKUP(A2597,'Cadastro-Estoque'!A:G,2,FALSE)))</f>
        <v/>
      </c>
      <c r="H2597" s="2" t="str">
        <f>IF(ISERROR(VLOOKUP(A2597,'Cadastro-Estoque'!A:G,1,FALSE)),"",VLOOKUP(A2597,'Cadastro-Estoque'!A:G,3,FALSE))</f>
        <v/>
      </c>
      <c r="I2597" s="209" t="str">
        <f>IF(A2597="","",INDEX(Boletim!F2606:F2715,IFERROR(MATCH(Saidas!A2597,'Cadastro-Estoque'!A2605:A2714,0)," ")))</f>
        <v/>
      </c>
    </row>
    <row r="2598" spans="5:9" ht="18.75" customHeight="1" x14ac:dyDescent="0.25">
      <c r="E2598" s="2" t="str">
        <f t="shared" si="43"/>
        <v/>
      </c>
      <c r="F2598" s="2" t="str">
        <f>IF(ISBLANK(A2598),"",IF(ISERROR(VLOOKUP(A2598,'Cadastro-Estoque'!A:G,1,FALSE)),"Produto não cadastrado",VLOOKUP(A2598,'Cadastro-Estoque'!A:G,4,FALSE)))</f>
        <v/>
      </c>
      <c r="G2598" s="2" t="str">
        <f>IF(ISBLANK(A2598),"",IF(ISERROR(VLOOKUP(A2598,'Cadastro-Estoque'!A:G,1,FALSE)),"Produto não cadastrado",VLOOKUP(A2598,'Cadastro-Estoque'!A:G,2,FALSE)))</f>
        <v/>
      </c>
      <c r="H2598" s="2" t="str">
        <f>IF(ISERROR(VLOOKUP(A2598,'Cadastro-Estoque'!A:G,1,FALSE)),"",VLOOKUP(A2598,'Cadastro-Estoque'!A:G,3,FALSE))</f>
        <v/>
      </c>
      <c r="I2598" s="209" t="str">
        <f>IF(A2598="","",INDEX(Boletim!F2607:F2716,IFERROR(MATCH(Saidas!A2598,'Cadastro-Estoque'!A2606:A2715,0)," ")))</f>
        <v/>
      </c>
    </row>
    <row r="2599" spans="5:9" ht="18.75" customHeight="1" x14ac:dyDescent="0.25">
      <c r="E2599" s="2" t="str">
        <f t="shared" si="43"/>
        <v/>
      </c>
      <c r="F2599" s="2" t="str">
        <f>IF(ISBLANK(A2599),"",IF(ISERROR(VLOOKUP(A2599,'Cadastro-Estoque'!A:G,1,FALSE)),"Produto não cadastrado",VLOOKUP(A2599,'Cadastro-Estoque'!A:G,4,FALSE)))</f>
        <v/>
      </c>
      <c r="G2599" s="2" t="str">
        <f>IF(ISBLANK(A2599),"",IF(ISERROR(VLOOKUP(A2599,'Cadastro-Estoque'!A:G,1,FALSE)),"Produto não cadastrado",VLOOKUP(A2599,'Cadastro-Estoque'!A:G,2,FALSE)))</f>
        <v/>
      </c>
      <c r="H2599" s="2" t="str">
        <f>IF(ISERROR(VLOOKUP(A2599,'Cadastro-Estoque'!A:G,1,FALSE)),"",VLOOKUP(A2599,'Cadastro-Estoque'!A:G,3,FALSE))</f>
        <v/>
      </c>
      <c r="I2599" s="209" t="str">
        <f>IF(A2599="","",INDEX(Boletim!F2608:F2717,IFERROR(MATCH(Saidas!A2599,'Cadastro-Estoque'!A2607:A2716,0)," ")))</f>
        <v/>
      </c>
    </row>
    <row r="2600" spans="5:9" ht="18.75" customHeight="1" x14ac:dyDescent="0.25">
      <c r="E2600" s="2" t="str">
        <f t="shared" si="43"/>
        <v/>
      </c>
      <c r="F2600" s="2" t="str">
        <f>IF(ISBLANK(A2600),"",IF(ISERROR(VLOOKUP(A2600,'Cadastro-Estoque'!A:G,1,FALSE)),"Produto não cadastrado",VLOOKUP(A2600,'Cadastro-Estoque'!A:G,4,FALSE)))</f>
        <v/>
      </c>
      <c r="G2600" s="2" t="str">
        <f>IF(ISBLANK(A2600),"",IF(ISERROR(VLOOKUP(A2600,'Cadastro-Estoque'!A:G,1,FALSE)),"Produto não cadastrado",VLOOKUP(A2600,'Cadastro-Estoque'!A:G,2,FALSE)))</f>
        <v/>
      </c>
      <c r="H2600" s="2" t="str">
        <f>IF(ISERROR(VLOOKUP(A2600,'Cadastro-Estoque'!A:G,1,FALSE)),"",VLOOKUP(A2600,'Cadastro-Estoque'!A:G,3,FALSE))</f>
        <v/>
      </c>
      <c r="I2600" s="209" t="str">
        <f>IF(A2600="","",INDEX(Boletim!F2609:F2718,IFERROR(MATCH(Saidas!A2600,'Cadastro-Estoque'!A2608:A2717,0)," ")))</f>
        <v/>
      </c>
    </row>
    <row r="2601" spans="5:9" ht="18.75" customHeight="1" x14ac:dyDescent="0.25">
      <c r="E2601" s="2" t="str">
        <f t="shared" si="43"/>
        <v/>
      </c>
      <c r="F2601" s="2" t="str">
        <f>IF(ISBLANK(A2601),"",IF(ISERROR(VLOOKUP(A2601,'Cadastro-Estoque'!A:G,1,FALSE)),"Produto não cadastrado",VLOOKUP(A2601,'Cadastro-Estoque'!A:G,4,FALSE)))</f>
        <v/>
      </c>
      <c r="G2601" s="2" t="str">
        <f>IF(ISBLANK(A2601),"",IF(ISERROR(VLOOKUP(A2601,'Cadastro-Estoque'!A:G,1,FALSE)),"Produto não cadastrado",VLOOKUP(A2601,'Cadastro-Estoque'!A:G,2,FALSE)))</f>
        <v/>
      </c>
      <c r="H2601" s="2" t="str">
        <f>IF(ISERROR(VLOOKUP(A2601,'Cadastro-Estoque'!A:G,1,FALSE)),"",VLOOKUP(A2601,'Cadastro-Estoque'!A:G,3,FALSE))</f>
        <v/>
      </c>
      <c r="I2601" s="209" t="str">
        <f>IF(A2601="","",INDEX(Boletim!F2610:F2719,IFERROR(MATCH(Saidas!A2601,'Cadastro-Estoque'!A2609:A2718,0)," ")))</f>
        <v/>
      </c>
    </row>
    <row r="2602" spans="5:9" ht="18.75" customHeight="1" x14ac:dyDescent="0.25">
      <c r="E2602" s="2" t="str">
        <f t="shared" si="43"/>
        <v/>
      </c>
      <c r="F2602" s="2" t="str">
        <f>IF(ISBLANK(A2602),"",IF(ISERROR(VLOOKUP(A2602,'Cadastro-Estoque'!A:G,1,FALSE)),"Produto não cadastrado",VLOOKUP(A2602,'Cadastro-Estoque'!A:G,4,FALSE)))</f>
        <v/>
      </c>
      <c r="G2602" s="2" t="str">
        <f>IF(ISBLANK(A2602),"",IF(ISERROR(VLOOKUP(A2602,'Cadastro-Estoque'!A:G,1,FALSE)),"Produto não cadastrado",VLOOKUP(A2602,'Cadastro-Estoque'!A:G,2,FALSE)))</f>
        <v/>
      </c>
      <c r="H2602" s="2" t="str">
        <f>IF(ISERROR(VLOOKUP(A2602,'Cadastro-Estoque'!A:G,1,FALSE)),"",VLOOKUP(A2602,'Cadastro-Estoque'!A:G,3,FALSE))</f>
        <v/>
      </c>
      <c r="I2602" s="209" t="str">
        <f>IF(A2602="","",INDEX(Boletim!F2611:F2720,IFERROR(MATCH(Saidas!A2602,'Cadastro-Estoque'!A2610:A2719,0)," ")))</f>
        <v/>
      </c>
    </row>
    <row r="2603" spans="5:9" ht="18.75" customHeight="1" x14ac:dyDescent="0.25">
      <c r="E2603" s="2" t="str">
        <f t="shared" si="43"/>
        <v/>
      </c>
      <c r="F2603" s="2" t="str">
        <f>IF(ISBLANK(A2603),"",IF(ISERROR(VLOOKUP(A2603,'Cadastro-Estoque'!A:G,1,FALSE)),"Produto não cadastrado",VLOOKUP(A2603,'Cadastro-Estoque'!A:G,4,FALSE)))</f>
        <v/>
      </c>
      <c r="G2603" s="2" t="str">
        <f>IF(ISBLANK(A2603),"",IF(ISERROR(VLOOKUP(A2603,'Cadastro-Estoque'!A:G,1,FALSE)),"Produto não cadastrado",VLOOKUP(A2603,'Cadastro-Estoque'!A:G,2,FALSE)))</f>
        <v/>
      </c>
      <c r="H2603" s="2" t="str">
        <f>IF(ISERROR(VLOOKUP(A2603,'Cadastro-Estoque'!A:G,1,FALSE)),"",VLOOKUP(A2603,'Cadastro-Estoque'!A:G,3,FALSE))</f>
        <v/>
      </c>
      <c r="I2603" s="209" t="str">
        <f>IF(A2603="","",INDEX(Boletim!F2612:F2721,IFERROR(MATCH(Saidas!A2603,'Cadastro-Estoque'!A2611:A2720,0)," ")))</f>
        <v/>
      </c>
    </row>
    <row r="2604" spans="5:9" ht="18.75" customHeight="1" x14ac:dyDescent="0.25">
      <c r="E2604" s="2" t="str">
        <f t="shared" si="43"/>
        <v/>
      </c>
      <c r="F2604" s="2" t="str">
        <f>IF(ISBLANK(A2604),"",IF(ISERROR(VLOOKUP(A2604,'Cadastro-Estoque'!A:G,1,FALSE)),"Produto não cadastrado",VLOOKUP(A2604,'Cadastro-Estoque'!A:G,4,FALSE)))</f>
        <v/>
      </c>
      <c r="G2604" s="2" t="str">
        <f>IF(ISBLANK(A2604),"",IF(ISERROR(VLOOKUP(A2604,'Cadastro-Estoque'!A:G,1,FALSE)),"Produto não cadastrado",VLOOKUP(A2604,'Cadastro-Estoque'!A:G,2,FALSE)))</f>
        <v/>
      </c>
      <c r="H2604" s="2" t="str">
        <f>IF(ISERROR(VLOOKUP(A2604,'Cadastro-Estoque'!A:G,1,FALSE)),"",VLOOKUP(A2604,'Cadastro-Estoque'!A:G,3,FALSE))</f>
        <v/>
      </c>
      <c r="I2604" s="209" t="str">
        <f>IF(A2604="","",INDEX(Boletim!F2613:F2722,IFERROR(MATCH(Saidas!A2604,'Cadastro-Estoque'!A2612:A2721,0)," ")))</f>
        <v/>
      </c>
    </row>
    <row r="2605" spans="5:9" ht="18.75" customHeight="1" x14ac:dyDescent="0.25">
      <c r="E2605" s="2" t="str">
        <f t="shared" si="43"/>
        <v/>
      </c>
      <c r="F2605" s="2" t="str">
        <f>IF(ISBLANK(A2605),"",IF(ISERROR(VLOOKUP(A2605,'Cadastro-Estoque'!A:G,1,FALSE)),"Produto não cadastrado",VLOOKUP(A2605,'Cadastro-Estoque'!A:G,4,FALSE)))</f>
        <v/>
      </c>
      <c r="G2605" s="2" t="str">
        <f>IF(ISBLANK(A2605),"",IF(ISERROR(VLOOKUP(A2605,'Cadastro-Estoque'!A:G,1,FALSE)),"Produto não cadastrado",VLOOKUP(A2605,'Cadastro-Estoque'!A:G,2,FALSE)))</f>
        <v/>
      </c>
      <c r="H2605" s="2" t="str">
        <f>IF(ISERROR(VLOOKUP(A2605,'Cadastro-Estoque'!A:G,1,FALSE)),"",VLOOKUP(A2605,'Cadastro-Estoque'!A:G,3,FALSE))</f>
        <v/>
      </c>
      <c r="I2605" s="209" t="str">
        <f>IF(A2605="","",INDEX(Boletim!F2614:F2723,IFERROR(MATCH(Saidas!A2605,'Cadastro-Estoque'!A2613:A2722,0)," ")))</f>
        <v/>
      </c>
    </row>
    <row r="2606" spans="5:9" ht="18.75" customHeight="1" x14ac:dyDescent="0.25">
      <c r="E2606" s="2" t="str">
        <f t="shared" si="43"/>
        <v/>
      </c>
      <c r="F2606" s="2" t="str">
        <f>IF(ISBLANK(A2606),"",IF(ISERROR(VLOOKUP(A2606,'Cadastro-Estoque'!A:G,1,FALSE)),"Produto não cadastrado",VLOOKUP(A2606,'Cadastro-Estoque'!A:G,4,FALSE)))</f>
        <v/>
      </c>
      <c r="G2606" s="2" t="str">
        <f>IF(ISBLANK(A2606),"",IF(ISERROR(VLOOKUP(A2606,'Cadastro-Estoque'!A:G,1,FALSE)),"Produto não cadastrado",VLOOKUP(A2606,'Cadastro-Estoque'!A:G,2,FALSE)))</f>
        <v/>
      </c>
      <c r="H2606" s="2" t="str">
        <f>IF(ISERROR(VLOOKUP(A2606,'Cadastro-Estoque'!A:G,1,FALSE)),"",VLOOKUP(A2606,'Cadastro-Estoque'!A:G,3,FALSE))</f>
        <v/>
      </c>
      <c r="I2606" s="209" t="str">
        <f>IF(A2606="","",INDEX(Boletim!F2615:F2724,IFERROR(MATCH(Saidas!A2606,'Cadastro-Estoque'!A2614:A2723,0)," ")))</f>
        <v/>
      </c>
    </row>
    <row r="2607" spans="5:9" ht="18.75" customHeight="1" x14ac:dyDescent="0.25">
      <c r="E2607" s="2" t="str">
        <f t="shared" si="43"/>
        <v/>
      </c>
      <c r="F2607" s="2" t="str">
        <f>IF(ISBLANK(A2607),"",IF(ISERROR(VLOOKUP(A2607,'Cadastro-Estoque'!A:G,1,FALSE)),"Produto não cadastrado",VLOOKUP(A2607,'Cadastro-Estoque'!A:G,4,FALSE)))</f>
        <v/>
      </c>
      <c r="G2607" s="2" t="str">
        <f>IF(ISBLANK(A2607),"",IF(ISERROR(VLOOKUP(A2607,'Cadastro-Estoque'!A:G,1,FALSE)),"Produto não cadastrado",VLOOKUP(A2607,'Cadastro-Estoque'!A:G,2,FALSE)))</f>
        <v/>
      </c>
      <c r="H2607" s="2" t="str">
        <f>IF(ISERROR(VLOOKUP(A2607,'Cadastro-Estoque'!A:G,1,FALSE)),"",VLOOKUP(A2607,'Cadastro-Estoque'!A:G,3,FALSE))</f>
        <v/>
      </c>
      <c r="I2607" s="209" t="str">
        <f>IF(A2607="","",INDEX(Boletim!F2616:F2725,IFERROR(MATCH(Saidas!A2607,'Cadastro-Estoque'!A2615:A2724,0)," ")))</f>
        <v/>
      </c>
    </row>
    <row r="2608" spans="5:9" ht="18.75" customHeight="1" x14ac:dyDescent="0.25">
      <c r="E2608" s="2" t="str">
        <f t="shared" si="43"/>
        <v/>
      </c>
      <c r="F2608" s="2" t="str">
        <f>IF(ISBLANK(A2608),"",IF(ISERROR(VLOOKUP(A2608,'Cadastro-Estoque'!A:G,1,FALSE)),"Produto não cadastrado",VLOOKUP(A2608,'Cadastro-Estoque'!A:G,4,FALSE)))</f>
        <v/>
      </c>
      <c r="G2608" s="2" t="str">
        <f>IF(ISBLANK(A2608),"",IF(ISERROR(VLOOKUP(A2608,'Cadastro-Estoque'!A:G,1,FALSE)),"Produto não cadastrado",VLOOKUP(A2608,'Cadastro-Estoque'!A:G,2,FALSE)))</f>
        <v/>
      </c>
      <c r="H2608" s="2" t="str">
        <f>IF(ISERROR(VLOOKUP(A2608,'Cadastro-Estoque'!A:G,1,FALSE)),"",VLOOKUP(A2608,'Cadastro-Estoque'!A:G,3,FALSE))</f>
        <v/>
      </c>
      <c r="I2608" s="209" t="str">
        <f>IF(A2608="","",INDEX(Boletim!F2617:F2726,IFERROR(MATCH(Saidas!A2608,'Cadastro-Estoque'!A2616:A2725,0)," ")))</f>
        <v/>
      </c>
    </row>
    <row r="2609" spans="5:9" ht="18.75" customHeight="1" x14ac:dyDescent="0.25">
      <c r="E2609" s="2" t="str">
        <f t="shared" si="43"/>
        <v/>
      </c>
      <c r="F2609" s="2" t="str">
        <f>IF(ISBLANK(A2609),"",IF(ISERROR(VLOOKUP(A2609,'Cadastro-Estoque'!A:G,1,FALSE)),"Produto não cadastrado",VLOOKUP(A2609,'Cadastro-Estoque'!A:G,4,FALSE)))</f>
        <v/>
      </c>
      <c r="G2609" s="2" t="str">
        <f>IF(ISBLANK(A2609),"",IF(ISERROR(VLOOKUP(A2609,'Cadastro-Estoque'!A:G,1,FALSE)),"Produto não cadastrado",VLOOKUP(A2609,'Cadastro-Estoque'!A:G,2,FALSE)))</f>
        <v/>
      </c>
      <c r="H2609" s="2" t="str">
        <f>IF(ISERROR(VLOOKUP(A2609,'Cadastro-Estoque'!A:G,1,FALSE)),"",VLOOKUP(A2609,'Cadastro-Estoque'!A:G,3,FALSE))</f>
        <v/>
      </c>
      <c r="I2609" s="209" t="str">
        <f>IF(A2609="","",INDEX(Boletim!F2618:F2727,IFERROR(MATCH(Saidas!A2609,'Cadastro-Estoque'!A2617:A2726,0)," ")))</f>
        <v/>
      </c>
    </row>
    <row r="2610" spans="5:9" ht="18.75" customHeight="1" x14ac:dyDescent="0.25">
      <c r="E2610" s="2" t="str">
        <f t="shared" si="43"/>
        <v/>
      </c>
      <c r="F2610" s="2" t="str">
        <f>IF(ISBLANK(A2610),"",IF(ISERROR(VLOOKUP(A2610,'Cadastro-Estoque'!A:G,1,FALSE)),"Produto não cadastrado",VLOOKUP(A2610,'Cadastro-Estoque'!A:G,4,FALSE)))</f>
        <v/>
      </c>
      <c r="G2610" s="2" t="str">
        <f>IF(ISBLANK(A2610),"",IF(ISERROR(VLOOKUP(A2610,'Cadastro-Estoque'!A:G,1,FALSE)),"Produto não cadastrado",VLOOKUP(A2610,'Cadastro-Estoque'!A:G,2,FALSE)))</f>
        <v/>
      </c>
      <c r="H2610" s="2" t="str">
        <f>IF(ISERROR(VLOOKUP(A2610,'Cadastro-Estoque'!A:G,1,FALSE)),"",VLOOKUP(A2610,'Cadastro-Estoque'!A:G,3,FALSE))</f>
        <v/>
      </c>
      <c r="I2610" s="209" t="str">
        <f>IF(A2610="","",INDEX(Boletim!F2619:F2728,IFERROR(MATCH(Saidas!A2610,'Cadastro-Estoque'!A2618:A2727,0)," ")))</f>
        <v/>
      </c>
    </row>
    <row r="2611" spans="5:9" ht="18.75" customHeight="1" x14ac:dyDescent="0.25">
      <c r="E2611" s="2" t="str">
        <f t="shared" si="43"/>
        <v/>
      </c>
      <c r="F2611" s="2" t="str">
        <f>IF(ISBLANK(A2611),"",IF(ISERROR(VLOOKUP(A2611,'Cadastro-Estoque'!A:G,1,FALSE)),"Produto não cadastrado",VLOOKUP(A2611,'Cadastro-Estoque'!A:G,4,FALSE)))</f>
        <v/>
      </c>
      <c r="G2611" s="2" t="str">
        <f>IF(ISBLANK(A2611),"",IF(ISERROR(VLOOKUP(A2611,'Cadastro-Estoque'!A:G,1,FALSE)),"Produto não cadastrado",VLOOKUP(A2611,'Cadastro-Estoque'!A:G,2,FALSE)))</f>
        <v/>
      </c>
      <c r="H2611" s="2" t="str">
        <f>IF(ISERROR(VLOOKUP(A2611,'Cadastro-Estoque'!A:G,1,FALSE)),"",VLOOKUP(A2611,'Cadastro-Estoque'!A:G,3,FALSE))</f>
        <v/>
      </c>
      <c r="I2611" s="209" t="str">
        <f>IF(A2611="","",INDEX(Boletim!F2620:F2729,IFERROR(MATCH(Saidas!A2611,'Cadastro-Estoque'!A2619:A2728,0)," ")))</f>
        <v/>
      </c>
    </row>
    <row r="2612" spans="5:9" ht="18.75" customHeight="1" x14ac:dyDescent="0.25">
      <c r="E2612" s="2" t="str">
        <f t="shared" si="43"/>
        <v/>
      </c>
      <c r="F2612" s="2" t="str">
        <f>IF(ISBLANK(A2612),"",IF(ISERROR(VLOOKUP(A2612,'Cadastro-Estoque'!A:G,1,FALSE)),"Produto não cadastrado",VLOOKUP(A2612,'Cadastro-Estoque'!A:G,4,FALSE)))</f>
        <v/>
      </c>
      <c r="G2612" s="2" t="str">
        <f>IF(ISBLANK(A2612),"",IF(ISERROR(VLOOKUP(A2612,'Cadastro-Estoque'!A:G,1,FALSE)),"Produto não cadastrado",VLOOKUP(A2612,'Cadastro-Estoque'!A:G,2,FALSE)))</f>
        <v/>
      </c>
      <c r="H2612" s="2" t="str">
        <f>IF(ISERROR(VLOOKUP(A2612,'Cadastro-Estoque'!A:G,1,FALSE)),"",VLOOKUP(A2612,'Cadastro-Estoque'!A:G,3,FALSE))</f>
        <v/>
      </c>
      <c r="I2612" s="209" t="str">
        <f>IF(A2612="","",INDEX(Boletim!F2621:F2730,IFERROR(MATCH(Saidas!A2612,'Cadastro-Estoque'!A2620:A2729,0)," ")))</f>
        <v/>
      </c>
    </row>
    <row r="2613" spans="5:9" ht="18.75" customHeight="1" x14ac:dyDescent="0.25">
      <c r="E2613" s="2" t="str">
        <f t="shared" si="43"/>
        <v/>
      </c>
      <c r="F2613" s="2" t="str">
        <f>IF(ISBLANK(A2613),"",IF(ISERROR(VLOOKUP(A2613,'Cadastro-Estoque'!A:G,1,FALSE)),"Produto não cadastrado",VLOOKUP(A2613,'Cadastro-Estoque'!A:G,4,FALSE)))</f>
        <v/>
      </c>
      <c r="G2613" s="2" t="str">
        <f>IF(ISBLANK(A2613),"",IF(ISERROR(VLOOKUP(A2613,'Cadastro-Estoque'!A:G,1,FALSE)),"Produto não cadastrado",VLOOKUP(A2613,'Cadastro-Estoque'!A:G,2,FALSE)))</f>
        <v/>
      </c>
      <c r="H2613" s="2" t="str">
        <f>IF(ISERROR(VLOOKUP(A2613,'Cadastro-Estoque'!A:G,1,FALSE)),"",VLOOKUP(A2613,'Cadastro-Estoque'!A:G,3,FALSE))</f>
        <v/>
      </c>
      <c r="I2613" s="209" t="str">
        <f>IF(A2613="","",INDEX(Boletim!F2622:F2731,IFERROR(MATCH(Saidas!A2613,'Cadastro-Estoque'!A2621:A2730,0)," ")))</f>
        <v/>
      </c>
    </row>
    <row r="2614" spans="5:9" ht="18.75" customHeight="1" x14ac:dyDescent="0.25">
      <c r="E2614" s="2" t="str">
        <f t="shared" si="43"/>
        <v/>
      </c>
      <c r="F2614" s="2" t="str">
        <f>IF(ISBLANK(A2614),"",IF(ISERROR(VLOOKUP(A2614,'Cadastro-Estoque'!A:G,1,FALSE)),"Produto não cadastrado",VLOOKUP(A2614,'Cadastro-Estoque'!A:G,4,FALSE)))</f>
        <v/>
      </c>
      <c r="G2614" s="2" t="str">
        <f>IF(ISBLANK(A2614),"",IF(ISERROR(VLOOKUP(A2614,'Cadastro-Estoque'!A:G,1,FALSE)),"Produto não cadastrado",VLOOKUP(A2614,'Cadastro-Estoque'!A:G,2,FALSE)))</f>
        <v/>
      </c>
      <c r="H2614" s="2" t="str">
        <f>IF(ISERROR(VLOOKUP(A2614,'Cadastro-Estoque'!A:G,1,FALSE)),"",VLOOKUP(A2614,'Cadastro-Estoque'!A:G,3,FALSE))</f>
        <v/>
      </c>
      <c r="I2614" s="209" t="str">
        <f>IF(A2614="","",INDEX(Boletim!F2623:F2732,IFERROR(MATCH(Saidas!A2614,'Cadastro-Estoque'!A2622:A2731,0)," ")))</f>
        <v/>
      </c>
    </row>
    <row r="2615" spans="5:9" ht="18.75" customHeight="1" x14ac:dyDescent="0.25">
      <c r="E2615" s="2" t="str">
        <f t="shared" si="43"/>
        <v/>
      </c>
      <c r="F2615" s="2" t="str">
        <f>IF(ISBLANK(A2615),"",IF(ISERROR(VLOOKUP(A2615,'Cadastro-Estoque'!A:G,1,FALSE)),"Produto não cadastrado",VLOOKUP(A2615,'Cadastro-Estoque'!A:G,4,FALSE)))</f>
        <v/>
      </c>
      <c r="G2615" s="2" t="str">
        <f>IF(ISBLANK(A2615),"",IF(ISERROR(VLOOKUP(A2615,'Cadastro-Estoque'!A:G,1,FALSE)),"Produto não cadastrado",VLOOKUP(A2615,'Cadastro-Estoque'!A:G,2,FALSE)))</f>
        <v/>
      </c>
      <c r="H2615" s="2" t="str">
        <f>IF(ISERROR(VLOOKUP(A2615,'Cadastro-Estoque'!A:G,1,FALSE)),"",VLOOKUP(A2615,'Cadastro-Estoque'!A:G,3,FALSE))</f>
        <v/>
      </c>
      <c r="I2615" s="209" t="str">
        <f>IF(A2615="","",INDEX(Boletim!F2624:F2733,IFERROR(MATCH(Saidas!A2615,'Cadastro-Estoque'!A2623:A2732,0)," ")))</f>
        <v/>
      </c>
    </row>
    <row r="2616" spans="5:9" ht="18.75" customHeight="1" x14ac:dyDescent="0.25">
      <c r="E2616" s="2" t="str">
        <f t="shared" si="43"/>
        <v/>
      </c>
      <c r="F2616" s="2" t="str">
        <f>IF(ISBLANK(A2616),"",IF(ISERROR(VLOOKUP(A2616,'Cadastro-Estoque'!A:G,1,FALSE)),"Produto não cadastrado",VLOOKUP(A2616,'Cadastro-Estoque'!A:G,4,FALSE)))</f>
        <v/>
      </c>
      <c r="G2616" s="2" t="str">
        <f>IF(ISBLANK(A2616),"",IF(ISERROR(VLOOKUP(A2616,'Cadastro-Estoque'!A:G,1,FALSE)),"Produto não cadastrado",VLOOKUP(A2616,'Cadastro-Estoque'!A:G,2,FALSE)))</f>
        <v/>
      </c>
      <c r="H2616" s="2" t="str">
        <f>IF(ISERROR(VLOOKUP(A2616,'Cadastro-Estoque'!A:G,1,FALSE)),"",VLOOKUP(A2616,'Cadastro-Estoque'!A:G,3,FALSE))</f>
        <v/>
      </c>
      <c r="I2616" s="209" t="str">
        <f>IF(A2616="","",INDEX(Boletim!F2625:F2734,IFERROR(MATCH(Saidas!A2616,'Cadastro-Estoque'!A2624:A2733,0)," ")))</f>
        <v/>
      </c>
    </row>
    <row r="2617" spans="5:9" ht="18.75" customHeight="1" x14ac:dyDescent="0.25">
      <c r="E2617" s="2" t="str">
        <f t="shared" si="43"/>
        <v/>
      </c>
      <c r="F2617" s="2" t="str">
        <f>IF(ISBLANK(A2617),"",IF(ISERROR(VLOOKUP(A2617,'Cadastro-Estoque'!A:G,1,FALSE)),"Produto não cadastrado",VLOOKUP(A2617,'Cadastro-Estoque'!A:G,4,FALSE)))</f>
        <v/>
      </c>
      <c r="G2617" s="2" t="str">
        <f>IF(ISBLANK(A2617),"",IF(ISERROR(VLOOKUP(A2617,'Cadastro-Estoque'!A:G,1,FALSE)),"Produto não cadastrado",VLOOKUP(A2617,'Cadastro-Estoque'!A:G,2,FALSE)))</f>
        <v/>
      </c>
      <c r="H2617" s="2" t="str">
        <f>IF(ISERROR(VLOOKUP(A2617,'Cadastro-Estoque'!A:G,1,FALSE)),"",VLOOKUP(A2617,'Cadastro-Estoque'!A:G,3,FALSE))</f>
        <v/>
      </c>
      <c r="I2617" s="209" t="str">
        <f>IF(A2617="","",INDEX(Boletim!F2626:F2735,IFERROR(MATCH(Saidas!A2617,'Cadastro-Estoque'!A2625:A2734,0)," ")))</f>
        <v/>
      </c>
    </row>
    <row r="2618" spans="5:9" ht="18.75" customHeight="1" x14ac:dyDescent="0.25">
      <c r="E2618" s="2" t="str">
        <f t="shared" si="43"/>
        <v/>
      </c>
      <c r="F2618" s="2" t="str">
        <f>IF(ISBLANK(A2618),"",IF(ISERROR(VLOOKUP(A2618,'Cadastro-Estoque'!A:G,1,FALSE)),"Produto não cadastrado",VLOOKUP(A2618,'Cadastro-Estoque'!A:G,4,FALSE)))</f>
        <v/>
      </c>
      <c r="G2618" s="2" t="str">
        <f>IF(ISBLANK(A2618),"",IF(ISERROR(VLOOKUP(A2618,'Cadastro-Estoque'!A:G,1,FALSE)),"Produto não cadastrado",VLOOKUP(A2618,'Cadastro-Estoque'!A:G,2,FALSE)))</f>
        <v/>
      </c>
      <c r="H2618" s="2" t="str">
        <f>IF(ISERROR(VLOOKUP(A2618,'Cadastro-Estoque'!A:G,1,FALSE)),"",VLOOKUP(A2618,'Cadastro-Estoque'!A:G,3,FALSE))</f>
        <v/>
      </c>
      <c r="I2618" s="209" t="str">
        <f>IF(A2618="","",INDEX(Boletim!F2627:F2736,IFERROR(MATCH(Saidas!A2618,'Cadastro-Estoque'!A2626:A2735,0)," ")))</f>
        <v/>
      </c>
    </row>
    <row r="2619" spans="5:9" ht="18.75" customHeight="1" x14ac:dyDescent="0.25">
      <c r="E2619" s="2" t="str">
        <f t="shared" si="43"/>
        <v/>
      </c>
      <c r="F2619" s="2" t="str">
        <f>IF(ISBLANK(A2619),"",IF(ISERROR(VLOOKUP(A2619,'Cadastro-Estoque'!A:G,1,FALSE)),"Produto não cadastrado",VLOOKUP(A2619,'Cadastro-Estoque'!A:G,4,FALSE)))</f>
        <v/>
      </c>
      <c r="G2619" s="2" t="str">
        <f>IF(ISBLANK(A2619),"",IF(ISERROR(VLOOKUP(A2619,'Cadastro-Estoque'!A:G,1,FALSE)),"Produto não cadastrado",VLOOKUP(A2619,'Cadastro-Estoque'!A:G,2,FALSE)))</f>
        <v/>
      </c>
      <c r="H2619" s="2" t="str">
        <f>IF(ISERROR(VLOOKUP(A2619,'Cadastro-Estoque'!A:G,1,FALSE)),"",VLOOKUP(A2619,'Cadastro-Estoque'!A:G,3,FALSE))</f>
        <v/>
      </c>
      <c r="I2619" s="209" t="str">
        <f>IF(A2619="","",INDEX(Boletim!F2628:F2737,IFERROR(MATCH(Saidas!A2619,'Cadastro-Estoque'!A2627:A2736,0)," ")))</f>
        <v/>
      </c>
    </row>
    <row r="2620" spans="5:9" ht="18.75" customHeight="1" x14ac:dyDescent="0.25">
      <c r="E2620" s="2" t="str">
        <f t="shared" si="43"/>
        <v/>
      </c>
      <c r="F2620" s="2" t="str">
        <f>IF(ISBLANK(A2620),"",IF(ISERROR(VLOOKUP(A2620,'Cadastro-Estoque'!A:G,1,FALSE)),"Produto não cadastrado",VLOOKUP(A2620,'Cadastro-Estoque'!A:G,4,FALSE)))</f>
        <v/>
      </c>
      <c r="G2620" s="2" t="str">
        <f>IF(ISBLANK(A2620),"",IF(ISERROR(VLOOKUP(A2620,'Cadastro-Estoque'!A:G,1,FALSE)),"Produto não cadastrado",VLOOKUP(A2620,'Cadastro-Estoque'!A:G,2,FALSE)))</f>
        <v/>
      </c>
      <c r="H2620" s="2" t="str">
        <f>IF(ISERROR(VLOOKUP(A2620,'Cadastro-Estoque'!A:G,1,FALSE)),"",VLOOKUP(A2620,'Cadastro-Estoque'!A:G,3,FALSE))</f>
        <v/>
      </c>
      <c r="I2620" s="209" t="str">
        <f>IF(A2620="","",INDEX(Boletim!F2629:F2738,IFERROR(MATCH(Saidas!A2620,'Cadastro-Estoque'!A2628:A2737,0)," ")))</f>
        <v/>
      </c>
    </row>
    <row r="2621" spans="5:9" ht="18.75" customHeight="1" x14ac:dyDescent="0.25">
      <c r="E2621" s="2" t="str">
        <f t="shared" si="43"/>
        <v/>
      </c>
      <c r="F2621" s="2" t="str">
        <f>IF(ISBLANK(A2621),"",IF(ISERROR(VLOOKUP(A2621,'Cadastro-Estoque'!A:G,1,FALSE)),"Produto não cadastrado",VLOOKUP(A2621,'Cadastro-Estoque'!A:G,4,FALSE)))</f>
        <v/>
      </c>
      <c r="G2621" s="2" t="str">
        <f>IF(ISBLANK(A2621),"",IF(ISERROR(VLOOKUP(A2621,'Cadastro-Estoque'!A:G,1,FALSE)),"Produto não cadastrado",VLOOKUP(A2621,'Cadastro-Estoque'!A:G,2,FALSE)))</f>
        <v/>
      </c>
      <c r="H2621" s="2" t="str">
        <f>IF(ISERROR(VLOOKUP(A2621,'Cadastro-Estoque'!A:G,1,FALSE)),"",VLOOKUP(A2621,'Cadastro-Estoque'!A:G,3,FALSE))</f>
        <v/>
      </c>
      <c r="I2621" s="209" t="str">
        <f>IF(A2621="","",INDEX(Boletim!F2630:F2739,IFERROR(MATCH(Saidas!A2621,'Cadastro-Estoque'!A2629:A2738,0)," ")))</f>
        <v/>
      </c>
    </row>
    <row r="2622" spans="5:9" ht="18.75" customHeight="1" x14ac:dyDescent="0.25">
      <c r="E2622" s="2" t="str">
        <f t="shared" si="43"/>
        <v/>
      </c>
      <c r="F2622" s="2" t="str">
        <f>IF(ISBLANK(A2622),"",IF(ISERROR(VLOOKUP(A2622,'Cadastro-Estoque'!A:G,1,FALSE)),"Produto não cadastrado",VLOOKUP(A2622,'Cadastro-Estoque'!A:G,4,FALSE)))</f>
        <v/>
      </c>
      <c r="G2622" s="2" t="str">
        <f>IF(ISBLANK(A2622),"",IF(ISERROR(VLOOKUP(A2622,'Cadastro-Estoque'!A:G,1,FALSE)),"Produto não cadastrado",VLOOKUP(A2622,'Cadastro-Estoque'!A:G,2,FALSE)))</f>
        <v/>
      </c>
      <c r="H2622" s="2" t="str">
        <f>IF(ISERROR(VLOOKUP(A2622,'Cadastro-Estoque'!A:G,1,FALSE)),"",VLOOKUP(A2622,'Cadastro-Estoque'!A:G,3,FALSE))</f>
        <v/>
      </c>
      <c r="I2622" s="209" t="str">
        <f>IF(A2622="","",INDEX(Boletim!F2631:F2740,IFERROR(MATCH(Saidas!A2622,'Cadastro-Estoque'!A2630:A2739,0)," ")))</f>
        <v/>
      </c>
    </row>
    <row r="2623" spans="5:9" ht="18.75" customHeight="1" x14ac:dyDescent="0.25">
      <c r="E2623" s="2" t="str">
        <f t="shared" si="43"/>
        <v/>
      </c>
      <c r="F2623" s="2" t="str">
        <f>IF(ISBLANK(A2623),"",IF(ISERROR(VLOOKUP(A2623,'Cadastro-Estoque'!A:G,1,FALSE)),"Produto não cadastrado",VLOOKUP(A2623,'Cadastro-Estoque'!A:G,4,FALSE)))</f>
        <v/>
      </c>
      <c r="G2623" s="2" t="str">
        <f>IF(ISBLANK(A2623),"",IF(ISERROR(VLOOKUP(A2623,'Cadastro-Estoque'!A:G,1,FALSE)),"Produto não cadastrado",VLOOKUP(A2623,'Cadastro-Estoque'!A:G,2,FALSE)))</f>
        <v/>
      </c>
      <c r="H2623" s="2" t="str">
        <f>IF(ISERROR(VLOOKUP(A2623,'Cadastro-Estoque'!A:G,1,FALSE)),"",VLOOKUP(A2623,'Cadastro-Estoque'!A:G,3,FALSE))</f>
        <v/>
      </c>
      <c r="I2623" s="209" t="str">
        <f>IF(A2623="","",INDEX(Boletim!F2632:F2741,IFERROR(MATCH(Saidas!A2623,'Cadastro-Estoque'!A2631:A2740,0)," ")))</f>
        <v/>
      </c>
    </row>
    <row r="2624" spans="5:9" ht="18.75" customHeight="1" x14ac:dyDescent="0.25">
      <c r="E2624" s="2" t="str">
        <f t="shared" si="43"/>
        <v/>
      </c>
      <c r="F2624" s="2" t="str">
        <f>IF(ISBLANK(A2624),"",IF(ISERROR(VLOOKUP(A2624,'Cadastro-Estoque'!A:G,1,FALSE)),"Produto não cadastrado",VLOOKUP(A2624,'Cadastro-Estoque'!A:G,4,FALSE)))</f>
        <v/>
      </c>
      <c r="G2624" s="2" t="str">
        <f>IF(ISBLANK(A2624),"",IF(ISERROR(VLOOKUP(A2624,'Cadastro-Estoque'!A:G,1,FALSE)),"Produto não cadastrado",VLOOKUP(A2624,'Cadastro-Estoque'!A:G,2,FALSE)))</f>
        <v/>
      </c>
      <c r="H2624" s="2" t="str">
        <f>IF(ISERROR(VLOOKUP(A2624,'Cadastro-Estoque'!A:G,1,FALSE)),"",VLOOKUP(A2624,'Cadastro-Estoque'!A:G,3,FALSE))</f>
        <v/>
      </c>
      <c r="I2624" s="209" t="str">
        <f>IF(A2624="","",INDEX(Boletim!F2633:F2742,IFERROR(MATCH(Saidas!A2624,'Cadastro-Estoque'!A2632:A2741,0)," ")))</f>
        <v/>
      </c>
    </row>
    <row r="2625" spans="5:9" ht="18.75" customHeight="1" x14ac:dyDescent="0.25">
      <c r="E2625" s="2" t="str">
        <f t="shared" si="43"/>
        <v/>
      </c>
      <c r="F2625" s="2" t="str">
        <f>IF(ISBLANK(A2625),"",IF(ISERROR(VLOOKUP(A2625,'Cadastro-Estoque'!A:G,1,FALSE)),"Produto não cadastrado",VLOOKUP(A2625,'Cadastro-Estoque'!A:G,4,FALSE)))</f>
        <v/>
      </c>
      <c r="G2625" s="2" t="str">
        <f>IF(ISBLANK(A2625),"",IF(ISERROR(VLOOKUP(A2625,'Cadastro-Estoque'!A:G,1,FALSE)),"Produto não cadastrado",VLOOKUP(A2625,'Cadastro-Estoque'!A:G,2,FALSE)))</f>
        <v/>
      </c>
      <c r="H2625" s="2" t="str">
        <f>IF(ISERROR(VLOOKUP(A2625,'Cadastro-Estoque'!A:G,1,FALSE)),"",VLOOKUP(A2625,'Cadastro-Estoque'!A:G,3,FALSE))</f>
        <v/>
      </c>
      <c r="I2625" s="209" t="str">
        <f>IF(A2625="","",INDEX(Boletim!F2634:F2743,IFERROR(MATCH(Saidas!A2625,'Cadastro-Estoque'!A2633:A2742,0)," ")))</f>
        <v/>
      </c>
    </row>
    <row r="2626" spans="5:9" ht="18.75" customHeight="1" x14ac:dyDescent="0.25">
      <c r="E2626" s="2" t="str">
        <f t="shared" si="43"/>
        <v/>
      </c>
      <c r="F2626" s="2" t="str">
        <f>IF(ISBLANK(A2626),"",IF(ISERROR(VLOOKUP(A2626,'Cadastro-Estoque'!A:G,1,FALSE)),"Produto não cadastrado",VLOOKUP(A2626,'Cadastro-Estoque'!A:G,4,FALSE)))</f>
        <v/>
      </c>
      <c r="G2626" s="2" t="str">
        <f>IF(ISBLANK(A2626),"",IF(ISERROR(VLOOKUP(A2626,'Cadastro-Estoque'!A:G,1,FALSE)),"Produto não cadastrado",VLOOKUP(A2626,'Cadastro-Estoque'!A:G,2,FALSE)))</f>
        <v/>
      </c>
      <c r="H2626" s="2" t="str">
        <f>IF(ISERROR(VLOOKUP(A2626,'Cadastro-Estoque'!A:G,1,FALSE)),"",VLOOKUP(A2626,'Cadastro-Estoque'!A:G,3,FALSE))</f>
        <v/>
      </c>
      <c r="I2626" s="209" t="str">
        <f>IF(A2626="","",INDEX(Boletim!F2635:F2744,IFERROR(MATCH(Saidas!A2626,'Cadastro-Estoque'!A2634:A2743,0)," ")))</f>
        <v/>
      </c>
    </row>
    <row r="2627" spans="5:9" ht="18.75" customHeight="1" x14ac:dyDescent="0.25">
      <c r="E2627" s="2" t="str">
        <f t="shared" si="43"/>
        <v/>
      </c>
      <c r="F2627" s="2" t="str">
        <f>IF(ISBLANK(A2627),"",IF(ISERROR(VLOOKUP(A2627,'Cadastro-Estoque'!A:G,1,FALSE)),"Produto não cadastrado",VLOOKUP(A2627,'Cadastro-Estoque'!A:G,4,FALSE)))</f>
        <v/>
      </c>
      <c r="G2627" s="2" t="str">
        <f>IF(ISBLANK(A2627),"",IF(ISERROR(VLOOKUP(A2627,'Cadastro-Estoque'!A:G,1,FALSE)),"Produto não cadastrado",VLOOKUP(A2627,'Cadastro-Estoque'!A:G,2,FALSE)))</f>
        <v/>
      </c>
      <c r="H2627" s="2" t="str">
        <f>IF(ISERROR(VLOOKUP(A2627,'Cadastro-Estoque'!A:G,1,FALSE)),"",VLOOKUP(A2627,'Cadastro-Estoque'!A:G,3,FALSE))</f>
        <v/>
      </c>
      <c r="I2627" s="209" t="str">
        <f>IF(A2627="","",INDEX(Boletim!F2636:F2745,IFERROR(MATCH(Saidas!A2627,'Cadastro-Estoque'!A2635:A2744,0)," ")))</f>
        <v/>
      </c>
    </row>
    <row r="2628" spans="5:9" ht="18.75" customHeight="1" x14ac:dyDescent="0.25">
      <c r="E2628" s="2" t="str">
        <f t="shared" ref="E2628:E2691" si="44">IF(ISBLANK(A2628),"",C2628*D2628)</f>
        <v/>
      </c>
      <c r="F2628" s="2" t="str">
        <f>IF(ISBLANK(A2628),"",IF(ISERROR(VLOOKUP(A2628,'Cadastro-Estoque'!A:G,1,FALSE)),"Produto não cadastrado",VLOOKUP(A2628,'Cadastro-Estoque'!A:G,4,FALSE)))</f>
        <v/>
      </c>
      <c r="G2628" s="2" t="str">
        <f>IF(ISBLANK(A2628),"",IF(ISERROR(VLOOKUP(A2628,'Cadastro-Estoque'!A:G,1,FALSE)),"Produto não cadastrado",VLOOKUP(A2628,'Cadastro-Estoque'!A:G,2,FALSE)))</f>
        <v/>
      </c>
      <c r="H2628" s="2" t="str">
        <f>IF(ISERROR(VLOOKUP(A2628,'Cadastro-Estoque'!A:G,1,FALSE)),"",VLOOKUP(A2628,'Cadastro-Estoque'!A:G,3,FALSE))</f>
        <v/>
      </c>
      <c r="I2628" s="209" t="str">
        <f>IF(A2628="","",INDEX(Boletim!F2637:F2746,IFERROR(MATCH(Saidas!A2628,'Cadastro-Estoque'!A2636:A2745,0)," ")))</f>
        <v/>
      </c>
    </row>
    <row r="2629" spans="5:9" ht="18.75" customHeight="1" x14ac:dyDescent="0.25">
      <c r="E2629" s="2" t="str">
        <f t="shared" si="44"/>
        <v/>
      </c>
      <c r="F2629" s="2" t="str">
        <f>IF(ISBLANK(A2629),"",IF(ISERROR(VLOOKUP(A2629,'Cadastro-Estoque'!A:G,1,FALSE)),"Produto não cadastrado",VLOOKUP(A2629,'Cadastro-Estoque'!A:G,4,FALSE)))</f>
        <v/>
      </c>
      <c r="G2629" s="2" t="str">
        <f>IF(ISBLANK(A2629),"",IF(ISERROR(VLOOKUP(A2629,'Cadastro-Estoque'!A:G,1,FALSE)),"Produto não cadastrado",VLOOKUP(A2629,'Cadastro-Estoque'!A:G,2,FALSE)))</f>
        <v/>
      </c>
      <c r="H2629" s="2" t="str">
        <f>IF(ISERROR(VLOOKUP(A2629,'Cadastro-Estoque'!A:G,1,FALSE)),"",VLOOKUP(A2629,'Cadastro-Estoque'!A:G,3,FALSE))</f>
        <v/>
      </c>
      <c r="I2629" s="209" t="str">
        <f>IF(A2629="","",INDEX(Boletim!F2638:F2747,IFERROR(MATCH(Saidas!A2629,'Cadastro-Estoque'!A2637:A2746,0)," ")))</f>
        <v/>
      </c>
    </row>
    <row r="2630" spans="5:9" ht="18.75" customHeight="1" x14ac:dyDescent="0.25">
      <c r="E2630" s="2" t="str">
        <f t="shared" si="44"/>
        <v/>
      </c>
      <c r="F2630" s="2" t="str">
        <f>IF(ISBLANK(A2630),"",IF(ISERROR(VLOOKUP(A2630,'Cadastro-Estoque'!A:G,1,FALSE)),"Produto não cadastrado",VLOOKUP(A2630,'Cadastro-Estoque'!A:G,4,FALSE)))</f>
        <v/>
      </c>
      <c r="G2630" s="2" t="str">
        <f>IF(ISBLANK(A2630),"",IF(ISERROR(VLOOKUP(A2630,'Cadastro-Estoque'!A:G,1,FALSE)),"Produto não cadastrado",VLOOKUP(A2630,'Cadastro-Estoque'!A:G,2,FALSE)))</f>
        <v/>
      </c>
      <c r="H2630" s="2" t="str">
        <f>IF(ISERROR(VLOOKUP(A2630,'Cadastro-Estoque'!A:G,1,FALSE)),"",VLOOKUP(A2630,'Cadastro-Estoque'!A:G,3,FALSE))</f>
        <v/>
      </c>
      <c r="I2630" s="209" t="str">
        <f>IF(A2630="","",INDEX(Boletim!F2639:F2748,IFERROR(MATCH(Saidas!A2630,'Cadastro-Estoque'!A2638:A2747,0)," ")))</f>
        <v/>
      </c>
    </row>
    <row r="2631" spans="5:9" ht="18.75" customHeight="1" x14ac:dyDescent="0.25">
      <c r="E2631" s="2" t="str">
        <f t="shared" si="44"/>
        <v/>
      </c>
      <c r="F2631" s="2" t="str">
        <f>IF(ISBLANK(A2631),"",IF(ISERROR(VLOOKUP(A2631,'Cadastro-Estoque'!A:G,1,FALSE)),"Produto não cadastrado",VLOOKUP(A2631,'Cadastro-Estoque'!A:G,4,FALSE)))</f>
        <v/>
      </c>
      <c r="G2631" s="2" t="str">
        <f>IF(ISBLANK(A2631),"",IF(ISERROR(VLOOKUP(A2631,'Cadastro-Estoque'!A:G,1,FALSE)),"Produto não cadastrado",VLOOKUP(A2631,'Cadastro-Estoque'!A:G,2,FALSE)))</f>
        <v/>
      </c>
      <c r="H2631" s="2" t="str">
        <f>IF(ISERROR(VLOOKUP(A2631,'Cadastro-Estoque'!A:G,1,FALSE)),"",VLOOKUP(A2631,'Cadastro-Estoque'!A:G,3,FALSE))</f>
        <v/>
      </c>
      <c r="I2631" s="209" t="str">
        <f>IF(A2631="","",INDEX(Boletim!F2640:F2749,IFERROR(MATCH(Saidas!A2631,'Cadastro-Estoque'!A2639:A2748,0)," ")))</f>
        <v/>
      </c>
    </row>
    <row r="2632" spans="5:9" ht="18.75" customHeight="1" x14ac:dyDescent="0.25">
      <c r="E2632" s="2" t="str">
        <f t="shared" si="44"/>
        <v/>
      </c>
      <c r="F2632" s="2" t="str">
        <f>IF(ISBLANK(A2632),"",IF(ISERROR(VLOOKUP(A2632,'Cadastro-Estoque'!A:G,1,FALSE)),"Produto não cadastrado",VLOOKUP(A2632,'Cadastro-Estoque'!A:G,4,FALSE)))</f>
        <v/>
      </c>
      <c r="G2632" s="2" t="str">
        <f>IF(ISBLANK(A2632),"",IF(ISERROR(VLOOKUP(A2632,'Cadastro-Estoque'!A:G,1,FALSE)),"Produto não cadastrado",VLOOKUP(A2632,'Cadastro-Estoque'!A:G,2,FALSE)))</f>
        <v/>
      </c>
      <c r="H2632" s="2" t="str">
        <f>IF(ISERROR(VLOOKUP(A2632,'Cadastro-Estoque'!A:G,1,FALSE)),"",VLOOKUP(A2632,'Cadastro-Estoque'!A:G,3,FALSE))</f>
        <v/>
      </c>
      <c r="I2632" s="209" t="str">
        <f>IF(A2632="","",INDEX(Boletim!F2641:F2750,IFERROR(MATCH(Saidas!A2632,'Cadastro-Estoque'!A2640:A2749,0)," ")))</f>
        <v/>
      </c>
    </row>
    <row r="2633" spans="5:9" ht="18.75" customHeight="1" x14ac:dyDescent="0.25">
      <c r="E2633" s="2" t="str">
        <f t="shared" si="44"/>
        <v/>
      </c>
      <c r="F2633" s="2" t="str">
        <f>IF(ISBLANK(A2633),"",IF(ISERROR(VLOOKUP(A2633,'Cadastro-Estoque'!A:G,1,FALSE)),"Produto não cadastrado",VLOOKUP(A2633,'Cadastro-Estoque'!A:G,4,FALSE)))</f>
        <v/>
      </c>
      <c r="G2633" s="2" t="str">
        <f>IF(ISBLANK(A2633),"",IF(ISERROR(VLOOKUP(A2633,'Cadastro-Estoque'!A:G,1,FALSE)),"Produto não cadastrado",VLOOKUP(A2633,'Cadastro-Estoque'!A:G,2,FALSE)))</f>
        <v/>
      </c>
      <c r="H2633" s="2" t="str">
        <f>IF(ISERROR(VLOOKUP(A2633,'Cadastro-Estoque'!A:G,1,FALSE)),"",VLOOKUP(A2633,'Cadastro-Estoque'!A:G,3,FALSE))</f>
        <v/>
      </c>
      <c r="I2633" s="209" t="str">
        <f>IF(A2633="","",INDEX(Boletim!F2642:F2751,IFERROR(MATCH(Saidas!A2633,'Cadastro-Estoque'!A2641:A2750,0)," ")))</f>
        <v/>
      </c>
    </row>
    <row r="2634" spans="5:9" ht="18.75" customHeight="1" x14ac:dyDescent="0.25">
      <c r="E2634" s="2" t="str">
        <f t="shared" si="44"/>
        <v/>
      </c>
      <c r="F2634" s="2" t="str">
        <f>IF(ISBLANK(A2634),"",IF(ISERROR(VLOOKUP(A2634,'Cadastro-Estoque'!A:G,1,FALSE)),"Produto não cadastrado",VLOOKUP(A2634,'Cadastro-Estoque'!A:G,4,FALSE)))</f>
        <v/>
      </c>
      <c r="G2634" s="2" t="str">
        <f>IF(ISBLANK(A2634),"",IF(ISERROR(VLOOKUP(A2634,'Cadastro-Estoque'!A:G,1,FALSE)),"Produto não cadastrado",VLOOKUP(A2634,'Cadastro-Estoque'!A:G,2,FALSE)))</f>
        <v/>
      </c>
      <c r="H2634" s="2" t="str">
        <f>IF(ISERROR(VLOOKUP(A2634,'Cadastro-Estoque'!A:G,1,FALSE)),"",VLOOKUP(A2634,'Cadastro-Estoque'!A:G,3,FALSE))</f>
        <v/>
      </c>
      <c r="I2634" s="209" t="str">
        <f>IF(A2634="","",INDEX(Boletim!F2643:F2752,IFERROR(MATCH(Saidas!A2634,'Cadastro-Estoque'!A2642:A2751,0)," ")))</f>
        <v/>
      </c>
    </row>
    <row r="2635" spans="5:9" ht="18.75" customHeight="1" x14ac:dyDescent="0.25">
      <c r="E2635" s="2" t="str">
        <f t="shared" si="44"/>
        <v/>
      </c>
      <c r="F2635" s="2" t="str">
        <f>IF(ISBLANK(A2635),"",IF(ISERROR(VLOOKUP(A2635,'Cadastro-Estoque'!A:G,1,FALSE)),"Produto não cadastrado",VLOOKUP(A2635,'Cadastro-Estoque'!A:G,4,FALSE)))</f>
        <v/>
      </c>
      <c r="G2635" s="2" t="str">
        <f>IF(ISBLANK(A2635),"",IF(ISERROR(VLOOKUP(A2635,'Cadastro-Estoque'!A:G,1,FALSE)),"Produto não cadastrado",VLOOKUP(A2635,'Cadastro-Estoque'!A:G,2,FALSE)))</f>
        <v/>
      </c>
      <c r="H2635" s="2" t="str">
        <f>IF(ISERROR(VLOOKUP(A2635,'Cadastro-Estoque'!A:G,1,FALSE)),"",VLOOKUP(A2635,'Cadastro-Estoque'!A:G,3,FALSE))</f>
        <v/>
      </c>
      <c r="I2635" s="209" t="str">
        <f>IF(A2635="","",INDEX(Boletim!F2644:F2753,IFERROR(MATCH(Saidas!A2635,'Cadastro-Estoque'!A2643:A2752,0)," ")))</f>
        <v/>
      </c>
    </row>
    <row r="2636" spans="5:9" ht="18.75" customHeight="1" x14ac:dyDescent="0.25">
      <c r="E2636" s="2" t="str">
        <f t="shared" si="44"/>
        <v/>
      </c>
      <c r="F2636" s="2" t="str">
        <f>IF(ISBLANK(A2636),"",IF(ISERROR(VLOOKUP(A2636,'Cadastro-Estoque'!A:G,1,FALSE)),"Produto não cadastrado",VLOOKUP(A2636,'Cadastro-Estoque'!A:G,4,FALSE)))</f>
        <v/>
      </c>
      <c r="G2636" s="2" t="str">
        <f>IF(ISBLANK(A2636),"",IF(ISERROR(VLOOKUP(A2636,'Cadastro-Estoque'!A:G,1,FALSE)),"Produto não cadastrado",VLOOKUP(A2636,'Cadastro-Estoque'!A:G,2,FALSE)))</f>
        <v/>
      </c>
      <c r="H2636" s="2" t="str">
        <f>IF(ISERROR(VLOOKUP(A2636,'Cadastro-Estoque'!A:G,1,FALSE)),"",VLOOKUP(A2636,'Cadastro-Estoque'!A:G,3,FALSE))</f>
        <v/>
      </c>
      <c r="I2636" s="209" t="str">
        <f>IF(A2636="","",INDEX(Boletim!F2645:F2754,IFERROR(MATCH(Saidas!A2636,'Cadastro-Estoque'!A2644:A2753,0)," ")))</f>
        <v/>
      </c>
    </row>
    <row r="2637" spans="5:9" ht="18.75" customHeight="1" x14ac:dyDescent="0.25">
      <c r="E2637" s="2" t="str">
        <f t="shared" si="44"/>
        <v/>
      </c>
      <c r="F2637" s="2" t="str">
        <f>IF(ISBLANK(A2637),"",IF(ISERROR(VLOOKUP(A2637,'Cadastro-Estoque'!A:G,1,FALSE)),"Produto não cadastrado",VLOOKUP(A2637,'Cadastro-Estoque'!A:G,4,FALSE)))</f>
        <v/>
      </c>
      <c r="G2637" s="2" t="str">
        <f>IF(ISBLANK(A2637),"",IF(ISERROR(VLOOKUP(A2637,'Cadastro-Estoque'!A:G,1,FALSE)),"Produto não cadastrado",VLOOKUP(A2637,'Cadastro-Estoque'!A:G,2,FALSE)))</f>
        <v/>
      </c>
      <c r="H2637" s="2" t="str">
        <f>IF(ISERROR(VLOOKUP(A2637,'Cadastro-Estoque'!A:G,1,FALSE)),"",VLOOKUP(A2637,'Cadastro-Estoque'!A:G,3,FALSE))</f>
        <v/>
      </c>
      <c r="I2637" s="209" t="str">
        <f>IF(A2637="","",INDEX(Boletim!F2646:F2755,IFERROR(MATCH(Saidas!A2637,'Cadastro-Estoque'!A2645:A2754,0)," ")))</f>
        <v/>
      </c>
    </row>
    <row r="2638" spans="5:9" ht="18.75" customHeight="1" x14ac:dyDescent="0.25">
      <c r="E2638" s="2" t="str">
        <f t="shared" si="44"/>
        <v/>
      </c>
      <c r="F2638" s="2" t="str">
        <f>IF(ISBLANK(A2638),"",IF(ISERROR(VLOOKUP(A2638,'Cadastro-Estoque'!A:G,1,FALSE)),"Produto não cadastrado",VLOOKUP(A2638,'Cadastro-Estoque'!A:G,4,FALSE)))</f>
        <v/>
      </c>
      <c r="G2638" s="2" t="str">
        <f>IF(ISBLANK(A2638),"",IF(ISERROR(VLOOKUP(A2638,'Cadastro-Estoque'!A:G,1,FALSE)),"Produto não cadastrado",VLOOKUP(A2638,'Cadastro-Estoque'!A:G,2,FALSE)))</f>
        <v/>
      </c>
      <c r="H2638" s="2" t="str">
        <f>IF(ISERROR(VLOOKUP(A2638,'Cadastro-Estoque'!A:G,1,FALSE)),"",VLOOKUP(A2638,'Cadastro-Estoque'!A:G,3,FALSE))</f>
        <v/>
      </c>
      <c r="I2638" s="209" t="str">
        <f>IF(A2638="","",INDEX(Boletim!F2647:F2756,IFERROR(MATCH(Saidas!A2638,'Cadastro-Estoque'!A2646:A2755,0)," ")))</f>
        <v/>
      </c>
    </row>
    <row r="2639" spans="5:9" ht="18.75" customHeight="1" x14ac:dyDescent="0.25">
      <c r="E2639" s="2" t="str">
        <f t="shared" si="44"/>
        <v/>
      </c>
      <c r="F2639" s="2" t="str">
        <f>IF(ISBLANK(A2639),"",IF(ISERROR(VLOOKUP(A2639,'Cadastro-Estoque'!A:G,1,FALSE)),"Produto não cadastrado",VLOOKUP(A2639,'Cadastro-Estoque'!A:G,4,FALSE)))</f>
        <v/>
      </c>
      <c r="G2639" s="2" t="str">
        <f>IF(ISBLANK(A2639),"",IF(ISERROR(VLOOKUP(A2639,'Cadastro-Estoque'!A:G,1,FALSE)),"Produto não cadastrado",VLOOKUP(A2639,'Cadastro-Estoque'!A:G,2,FALSE)))</f>
        <v/>
      </c>
      <c r="H2639" s="2" t="str">
        <f>IF(ISERROR(VLOOKUP(A2639,'Cadastro-Estoque'!A:G,1,FALSE)),"",VLOOKUP(A2639,'Cadastro-Estoque'!A:G,3,FALSE))</f>
        <v/>
      </c>
      <c r="I2639" s="209" t="str">
        <f>IF(A2639="","",INDEX(Boletim!F2648:F2757,IFERROR(MATCH(Saidas!A2639,'Cadastro-Estoque'!A2647:A2756,0)," ")))</f>
        <v/>
      </c>
    </row>
    <row r="2640" spans="5:9" ht="18.75" customHeight="1" x14ac:dyDescent="0.25">
      <c r="E2640" s="2" t="str">
        <f t="shared" si="44"/>
        <v/>
      </c>
      <c r="F2640" s="2" t="str">
        <f>IF(ISBLANK(A2640),"",IF(ISERROR(VLOOKUP(A2640,'Cadastro-Estoque'!A:G,1,FALSE)),"Produto não cadastrado",VLOOKUP(A2640,'Cadastro-Estoque'!A:G,4,FALSE)))</f>
        <v/>
      </c>
      <c r="G2640" s="2" t="str">
        <f>IF(ISBLANK(A2640),"",IF(ISERROR(VLOOKUP(A2640,'Cadastro-Estoque'!A:G,1,FALSE)),"Produto não cadastrado",VLOOKUP(A2640,'Cadastro-Estoque'!A:G,2,FALSE)))</f>
        <v/>
      </c>
      <c r="H2640" s="2" t="str">
        <f>IF(ISERROR(VLOOKUP(A2640,'Cadastro-Estoque'!A:G,1,FALSE)),"",VLOOKUP(A2640,'Cadastro-Estoque'!A:G,3,FALSE))</f>
        <v/>
      </c>
      <c r="I2640" s="209" t="str">
        <f>IF(A2640="","",INDEX(Boletim!F2649:F2758,IFERROR(MATCH(Saidas!A2640,'Cadastro-Estoque'!A2648:A2757,0)," ")))</f>
        <v/>
      </c>
    </row>
    <row r="2641" spans="5:9" ht="18.75" customHeight="1" x14ac:dyDescent="0.25">
      <c r="E2641" s="2" t="str">
        <f t="shared" si="44"/>
        <v/>
      </c>
      <c r="F2641" s="2" t="str">
        <f>IF(ISBLANK(A2641),"",IF(ISERROR(VLOOKUP(A2641,'Cadastro-Estoque'!A:G,1,FALSE)),"Produto não cadastrado",VLOOKUP(A2641,'Cadastro-Estoque'!A:G,4,FALSE)))</f>
        <v/>
      </c>
      <c r="G2641" s="2" t="str">
        <f>IF(ISBLANK(A2641),"",IF(ISERROR(VLOOKUP(A2641,'Cadastro-Estoque'!A:G,1,FALSE)),"Produto não cadastrado",VLOOKUP(A2641,'Cadastro-Estoque'!A:G,2,FALSE)))</f>
        <v/>
      </c>
      <c r="H2641" s="2" t="str">
        <f>IF(ISERROR(VLOOKUP(A2641,'Cadastro-Estoque'!A:G,1,FALSE)),"",VLOOKUP(A2641,'Cadastro-Estoque'!A:G,3,FALSE))</f>
        <v/>
      </c>
      <c r="I2641" s="209" t="str">
        <f>IF(A2641="","",INDEX(Boletim!F2650:F2759,IFERROR(MATCH(Saidas!A2641,'Cadastro-Estoque'!A2649:A2758,0)," ")))</f>
        <v/>
      </c>
    </row>
    <row r="2642" spans="5:9" ht="18.75" customHeight="1" x14ac:dyDescent="0.25">
      <c r="E2642" s="2" t="str">
        <f t="shared" si="44"/>
        <v/>
      </c>
      <c r="F2642" s="2" t="str">
        <f>IF(ISBLANK(A2642),"",IF(ISERROR(VLOOKUP(A2642,'Cadastro-Estoque'!A:G,1,FALSE)),"Produto não cadastrado",VLOOKUP(A2642,'Cadastro-Estoque'!A:G,4,FALSE)))</f>
        <v/>
      </c>
      <c r="G2642" s="2" t="str">
        <f>IF(ISBLANK(A2642),"",IF(ISERROR(VLOOKUP(A2642,'Cadastro-Estoque'!A:G,1,FALSE)),"Produto não cadastrado",VLOOKUP(A2642,'Cadastro-Estoque'!A:G,2,FALSE)))</f>
        <v/>
      </c>
      <c r="H2642" s="2" t="str">
        <f>IF(ISERROR(VLOOKUP(A2642,'Cadastro-Estoque'!A:G,1,FALSE)),"",VLOOKUP(A2642,'Cadastro-Estoque'!A:G,3,FALSE))</f>
        <v/>
      </c>
      <c r="I2642" s="209" t="str">
        <f>IF(A2642="","",INDEX(Boletim!F2651:F2760,IFERROR(MATCH(Saidas!A2642,'Cadastro-Estoque'!A2650:A2759,0)," ")))</f>
        <v/>
      </c>
    </row>
    <row r="2643" spans="5:9" ht="18.75" customHeight="1" x14ac:dyDescent="0.25">
      <c r="E2643" s="2" t="str">
        <f t="shared" si="44"/>
        <v/>
      </c>
      <c r="F2643" s="2" t="str">
        <f>IF(ISBLANK(A2643),"",IF(ISERROR(VLOOKUP(A2643,'Cadastro-Estoque'!A:G,1,FALSE)),"Produto não cadastrado",VLOOKUP(A2643,'Cadastro-Estoque'!A:G,4,FALSE)))</f>
        <v/>
      </c>
      <c r="G2643" s="2" t="str">
        <f>IF(ISBLANK(A2643),"",IF(ISERROR(VLOOKUP(A2643,'Cadastro-Estoque'!A:G,1,FALSE)),"Produto não cadastrado",VLOOKUP(A2643,'Cadastro-Estoque'!A:G,2,FALSE)))</f>
        <v/>
      </c>
      <c r="H2643" s="2" t="str">
        <f>IF(ISERROR(VLOOKUP(A2643,'Cadastro-Estoque'!A:G,1,FALSE)),"",VLOOKUP(A2643,'Cadastro-Estoque'!A:G,3,FALSE))</f>
        <v/>
      </c>
      <c r="I2643" s="209" t="str">
        <f>IF(A2643="","",INDEX(Boletim!F2652:F2761,IFERROR(MATCH(Saidas!A2643,'Cadastro-Estoque'!A2651:A2760,0)," ")))</f>
        <v/>
      </c>
    </row>
    <row r="2644" spans="5:9" ht="18.75" customHeight="1" x14ac:dyDescent="0.25">
      <c r="E2644" s="2" t="str">
        <f t="shared" si="44"/>
        <v/>
      </c>
      <c r="F2644" s="2" t="str">
        <f>IF(ISBLANK(A2644),"",IF(ISERROR(VLOOKUP(A2644,'Cadastro-Estoque'!A:G,1,FALSE)),"Produto não cadastrado",VLOOKUP(A2644,'Cadastro-Estoque'!A:G,4,FALSE)))</f>
        <v/>
      </c>
      <c r="G2644" s="2" t="str">
        <f>IF(ISBLANK(A2644),"",IF(ISERROR(VLOOKUP(A2644,'Cadastro-Estoque'!A:G,1,FALSE)),"Produto não cadastrado",VLOOKUP(A2644,'Cadastro-Estoque'!A:G,2,FALSE)))</f>
        <v/>
      </c>
      <c r="H2644" s="2" t="str">
        <f>IF(ISERROR(VLOOKUP(A2644,'Cadastro-Estoque'!A:G,1,FALSE)),"",VLOOKUP(A2644,'Cadastro-Estoque'!A:G,3,FALSE))</f>
        <v/>
      </c>
      <c r="I2644" s="209" t="str">
        <f>IF(A2644="","",INDEX(Boletim!F2653:F2762,IFERROR(MATCH(Saidas!A2644,'Cadastro-Estoque'!A2652:A2761,0)," ")))</f>
        <v/>
      </c>
    </row>
    <row r="2645" spans="5:9" ht="18.75" customHeight="1" x14ac:dyDescent="0.25">
      <c r="E2645" s="2" t="str">
        <f t="shared" si="44"/>
        <v/>
      </c>
      <c r="F2645" s="2" t="str">
        <f>IF(ISBLANK(A2645),"",IF(ISERROR(VLOOKUP(A2645,'Cadastro-Estoque'!A:G,1,FALSE)),"Produto não cadastrado",VLOOKUP(A2645,'Cadastro-Estoque'!A:G,4,FALSE)))</f>
        <v/>
      </c>
      <c r="G2645" s="2" t="str">
        <f>IF(ISBLANK(A2645),"",IF(ISERROR(VLOOKUP(A2645,'Cadastro-Estoque'!A:G,1,FALSE)),"Produto não cadastrado",VLOOKUP(A2645,'Cadastro-Estoque'!A:G,2,FALSE)))</f>
        <v/>
      </c>
      <c r="H2645" s="2" t="str">
        <f>IF(ISERROR(VLOOKUP(A2645,'Cadastro-Estoque'!A:G,1,FALSE)),"",VLOOKUP(A2645,'Cadastro-Estoque'!A:G,3,FALSE))</f>
        <v/>
      </c>
      <c r="I2645" s="209" t="str">
        <f>IF(A2645="","",INDEX(Boletim!F2654:F2763,IFERROR(MATCH(Saidas!A2645,'Cadastro-Estoque'!A2653:A2762,0)," ")))</f>
        <v/>
      </c>
    </row>
    <row r="2646" spans="5:9" ht="18.75" customHeight="1" x14ac:dyDescent="0.25">
      <c r="E2646" s="2" t="str">
        <f t="shared" si="44"/>
        <v/>
      </c>
      <c r="F2646" s="2" t="str">
        <f>IF(ISBLANK(A2646),"",IF(ISERROR(VLOOKUP(A2646,'Cadastro-Estoque'!A:G,1,FALSE)),"Produto não cadastrado",VLOOKUP(A2646,'Cadastro-Estoque'!A:G,4,FALSE)))</f>
        <v/>
      </c>
      <c r="G2646" s="2" t="str">
        <f>IF(ISBLANK(A2646),"",IF(ISERROR(VLOOKUP(A2646,'Cadastro-Estoque'!A:G,1,FALSE)),"Produto não cadastrado",VLOOKUP(A2646,'Cadastro-Estoque'!A:G,2,FALSE)))</f>
        <v/>
      </c>
      <c r="H2646" s="2" t="str">
        <f>IF(ISERROR(VLOOKUP(A2646,'Cadastro-Estoque'!A:G,1,FALSE)),"",VLOOKUP(A2646,'Cadastro-Estoque'!A:G,3,FALSE))</f>
        <v/>
      </c>
      <c r="I2646" s="209" t="str">
        <f>IF(A2646="","",INDEX(Boletim!F2655:F2764,IFERROR(MATCH(Saidas!A2646,'Cadastro-Estoque'!A2654:A2763,0)," ")))</f>
        <v/>
      </c>
    </row>
    <row r="2647" spans="5:9" ht="18.75" customHeight="1" x14ac:dyDescent="0.25">
      <c r="E2647" s="2" t="str">
        <f t="shared" si="44"/>
        <v/>
      </c>
      <c r="F2647" s="2" t="str">
        <f>IF(ISBLANK(A2647),"",IF(ISERROR(VLOOKUP(A2647,'Cadastro-Estoque'!A:G,1,FALSE)),"Produto não cadastrado",VLOOKUP(A2647,'Cadastro-Estoque'!A:G,4,FALSE)))</f>
        <v/>
      </c>
      <c r="G2647" s="2" t="str">
        <f>IF(ISBLANK(A2647),"",IF(ISERROR(VLOOKUP(A2647,'Cadastro-Estoque'!A:G,1,FALSE)),"Produto não cadastrado",VLOOKUP(A2647,'Cadastro-Estoque'!A:G,2,FALSE)))</f>
        <v/>
      </c>
      <c r="H2647" s="2" t="str">
        <f>IF(ISERROR(VLOOKUP(A2647,'Cadastro-Estoque'!A:G,1,FALSE)),"",VLOOKUP(A2647,'Cadastro-Estoque'!A:G,3,FALSE))</f>
        <v/>
      </c>
      <c r="I2647" s="209" t="str">
        <f>IF(A2647="","",INDEX(Boletim!F2656:F2765,IFERROR(MATCH(Saidas!A2647,'Cadastro-Estoque'!A2655:A2764,0)," ")))</f>
        <v/>
      </c>
    </row>
    <row r="2648" spans="5:9" ht="18.75" customHeight="1" x14ac:dyDescent="0.25">
      <c r="E2648" s="2" t="str">
        <f t="shared" si="44"/>
        <v/>
      </c>
      <c r="F2648" s="2" t="str">
        <f>IF(ISBLANK(A2648),"",IF(ISERROR(VLOOKUP(A2648,'Cadastro-Estoque'!A:G,1,FALSE)),"Produto não cadastrado",VLOOKUP(A2648,'Cadastro-Estoque'!A:G,4,FALSE)))</f>
        <v/>
      </c>
      <c r="G2648" s="2" t="str">
        <f>IF(ISBLANK(A2648),"",IF(ISERROR(VLOOKUP(A2648,'Cadastro-Estoque'!A:G,1,FALSE)),"Produto não cadastrado",VLOOKUP(A2648,'Cadastro-Estoque'!A:G,2,FALSE)))</f>
        <v/>
      </c>
      <c r="H2648" s="2" t="str">
        <f>IF(ISERROR(VLOOKUP(A2648,'Cadastro-Estoque'!A:G,1,FALSE)),"",VLOOKUP(A2648,'Cadastro-Estoque'!A:G,3,FALSE))</f>
        <v/>
      </c>
      <c r="I2648" s="209" t="str">
        <f>IF(A2648="","",INDEX(Boletim!F2657:F2766,IFERROR(MATCH(Saidas!A2648,'Cadastro-Estoque'!A2656:A2765,0)," ")))</f>
        <v/>
      </c>
    </row>
    <row r="2649" spans="5:9" ht="18.75" customHeight="1" x14ac:dyDescent="0.25">
      <c r="E2649" s="2" t="str">
        <f t="shared" si="44"/>
        <v/>
      </c>
      <c r="F2649" s="2" t="str">
        <f>IF(ISBLANK(A2649),"",IF(ISERROR(VLOOKUP(A2649,'Cadastro-Estoque'!A:G,1,FALSE)),"Produto não cadastrado",VLOOKUP(A2649,'Cadastro-Estoque'!A:G,4,FALSE)))</f>
        <v/>
      </c>
      <c r="G2649" s="2" t="str">
        <f>IF(ISBLANK(A2649),"",IF(ISERROR(VLOOKUP(A2649,'Cadastro-Estoque'!A:G,1,FALSE)),"Produto não cadastrado",VLOOKUP(A2649,'Cadastro-Estoque'!A:G,2,FALSE)))</f>
        <v/>
      </c>
      <c r="H2649" s="2" t="str">
        <f>IF(ISERROR(VLOOKUP(A2649,'Cadastro-Estoque'!A:G,1,FALSE)),"",VLOOKUP(A2649,'Cadastro-Estoque'!A:G,3,FALSE))</f>
        <v/>
      </c>
      <c r="I2649" s="209" t="str">
        <f>IF(A2649="","",INDEX(Boletim!F2658:F2767,IFERROR(MATCH(Saidas!A2649,'Cadastro-Estoque'!A2657:A2766,0)," ")))</f>
        <v/>
      </c>
    </row>
    <row r="2650" spans="5:9" ht="18.75" customHeight="1" x14ac:dyDescent="0.25">
      <c r="E2650" s="2" t="str">
        <f t="shared" si="44"/>
        <v/>
      </c>
      <c r="F2650" s="2" t="str">
        <f>IF(ISBLANK(A2650),"",IF(ISERROR(VLOOKUP(A2650,'Cadastro-Estoque'!A:G,1,FALSE)),"Produto não cadastrado",VLOOKUP(A2650,'Cadastro-Estoque'!A:G,4,FALSE)))</f>
        <v/>
      </c>
      <c r="G2650" s="2" t="str">
        <f>IF(ISBLANK(A2650),"",IF(ISERROR(VLOOKUP(A2650,'Cadastro-Estoque'!A:G,1,FALSE)),"Produto não cadastrado",VLOOKUP(A2650,'Cadastro-Estoque'!A:G,2,FALSE)))</f>
        <v/>
      </c>
      <c r="H2650" s="2" t="str">
        <f>IF(ISERROR(VLOOKUP(A2650,'Cadastro-Estoque'!A:G,1,FALSE)),"",VLOOKUP(A2650,'Cadastro-Estoque'!A:G,3,FALSE))</f>
        <v/>
      </c>
      <c r="I2650" s="209" t="str">
        <f>IF(A2650="","",INDEX(Boletim!F2659:F2768,IFERROR(MATCH(Saidas!A2650,'Cadastro-Estoque'!A2658:A2767,0)," ")))</f>
        <v/>
      </c>
    </row>
    <row r="2651" spans="5:9" ht="18.75" customHeight="1" x14ac:dyDescent="0.25">
      <c r="E2651" s="2" t="str">
        <f t="shared" si="44"/>
        <v/>
      </c>
      <c r="F2651" s="2" t="str">
        <f>IF(ISBLANK(A2651),"",IF(ISERROR(VLOOKUP(A2651,'Cadastro-Estoque'!A:G,1,FALSE)),"Produto não cadastrado",VLOOKUP(A2651,'Cadastro-Estoque'!A:G,4,FALSE)))</f>
        <v/>
      </c>
      <c r="G2651" s="2" t="str">
        <f>IF(ISBLANK(A2651),"",IF(ISERROR(VLOOKUP(A2651,'Cadastro-Estoque'!A:G,1,FALSE)),"Produto não cadastrado",VLOOKUP(A2651,'Cadastro-Estoque'!A:G,2,FALSE)))</f>
        <v/>
      </c>
      <c r="H2651" s="2" t="str">
        <f>IF(ISERROR(VLOOKUP(A2651,'Cadastro-Estoque'!A:G,1,FALSE)),"",VLOOKUP(A2651,'Cadastro-Estoque'!A:G,3,FALSE))</f>
        <v/>
      </c>
      <c r="I2651" s="209" t="str">
        <f>IF(A2651="","",INDEX(Boletim!F2660:F2769,IFERROR(MATCH(Saidas!A2651,'Cadastro-Estoque'!A2659:A2768,0)," ")))</f>
        <v/>
      </c>
    </row>
    <row r="2652" spans="5:9" ht="18.75" customHeight="1" x14ac:dyDescent="0.25">
      <c r="E2652" s="2" t="str">
        <f t="shared" si="44"/>
        <v/>
      </c>
      <c r="F2652" s="2" t="str">
        <f>IF(ISBLANK(A2652),"",IF(ISERROR(VLOOKUP(A2652,'Cadastro-Estoque'!A:G,1,FALSE)),"Produto não cadastrado",VLOOKUP(A2652,'Cadastro-Estoque'!A:G,4,FALSE)))</f>
        <v/>
      </c>
      <c r="G2652" s="2" t="str">
        <f>IF(ISBLANK(A2652),"",IF(ISERROR(VLOOKUP(A2652,'Cadastro-Estoque'!A:G,1,FALSE)),"Produto não cadastrado",VLOOKUP(A2652,'Cadastro-Estoque'!A:G,2,FALSE)))</f>
        <v/>
      </c>
      <c r="H2652" s="2" t="str">
        <f>IF(ISERROR(VLOOKUP(A2652,'Cadastro-Estoque'!A:G,1,FALSE)),"",VLOOKUP(A2652,'Cadastro-Estoque'!A:G,3,FALSE))</f>
        <v/>
      </c>
      <c r="I2652" s="209" t="str">
        <f>IF(A2652="","",INDEX(Boletim!F2661:F2770,IFERROR(MATCH(Saidas!A2652,'Cadastro-Estoque'!A2660:A2769,0)," ")))</f>
        <v/>
      </c>
    </row>
    <row r="2653" spans="5:9" ht="18.75" customHeight="1" x14ac:dyDescent="0.25">
      <c r="E2653" s="2" t="str">
        <f t="shared" si="44"/>
        <v/>
      </c>
      <c r="F2653" s="2" t="str">
        <f>IF(ISBLANK(A2653),"",IF(ISERROR(VLOOKUP(A2653,'Cadastro-Estoque'!A:G,1,FALSE)),"Produto não cadastrado",VLOOKUP(A2653,'Cadastro-Estoque'!A:G,4,FALSE)))</f>
        <v/>
      </c>
      <c r="G2653" s="2" t="str">
        <f>IF(ISBLANK(A2653),"",IF(ISERROR(VLOOKUP(A2653,'Cadastro-Estoque'!A:G,1,FALSE)),"Produto não cadastrado",VLOOKUP(A2653,'Cadastro-Estoque'!A:G,2,FALSE)))</f>
        <v/>
      </c>
      <c r="H2653" s="2" t="str">
        <f>IF(ISERROR(VLOOKUP(A2653,'Cadastro-Estoque'!A:G,1,FALSE)),"",VLOOKUP(A2653,'Cadastro-Estoque'!A:G,3,FALSE))</f>
        <v/>
      </c>
      <c r="I2653" s="209" t="str">
        <f>IF(A2653="","",INDEX(Boletim!F2662:F2771,IFERROR(MATCH(Saidas!A2653,'Cadastro-Estoque'!A2661:A2770,0)," ")))</f>
        <v/>
      </c>
    </row>
    <row r="2654" spans="5:9" ht="18.75" customHeight="1" x14ac:dyDescent="0.25">
      <c r="E2654" s="2" t="str">
        <f t="shared" si="44"/>
        <v/>
      </c>
      <c r="F2654" s="2" t="str">
        <f>IF(ISBLANK(A2654),"",IF(ISERROR(VLOOKUP(A2654,'Cadastro-Estoque'!A:G,1,FALSE)),"Produto não cadastrado",VLOOKUP(A2654,'Cadastro-Estoque'!A:G,4,FALSE)))</f>
        <v/>
      </c>
      <c r="G2654" s="2" t="str">
        <f>IF(ISBLANK(A2654),"",IF(ISERROR(VLOOKUP(A2654,'Cadastro-Estoque'!A:G,1,FALSE)),"Produto não cadastrado",VLOOKUP(A2654,'Cadastro-Estoque'!A:G,2,FALSE)))</f>
        <v/>
      </c>
      <c r="H2654" s="2" t="str">
        <f>IF(ISERROR(VLOOKUP(A2654,'Cadastro-Estoque'!A:G,1,FALSE)),"",VLOOKUP(A2654,'Cadastro-Estoque'!A:G,3,FALSE))</f>
        <v/>
      </c>
      <c r="I2654" s="209" t="str">
        <f>IF(A2654="","",INDEX(Boletim!F2663:F2772,IFERROR(MATCH(Saidas!A2654,'Cadastro-Estoque'!A2662:A2771,0)," ")))</f>
        <v/>
      </c>
    </row>
    <row r="2655" spans="5:9" ht="18.75" customHeight="1" x14ac:dyDescent="0.25">
      <c r="E2655" s="2" t="str">
        <f t="shared" si="44"/>
        <v/>
      </c>
      <c r="F2655" s="2" t="str">
        <f>IF(ISBLANK(A2655),"",IF(ISERROR(VLOOKUP(A2655,'Cadastro-Estoque'!A:G,1,FALSE)),"Produto não cadastrado",VLOOKUP(A2655,'Cadastro-Estoque'!A:G,4,FALSE)))</f>
        <v/>
      </c>
      <c r="G2655" s="2" t="str">
        <f>IF(ISBLANK(A2655),"",IF(ISERROR(VLOOKUP(A2655,'Cadastro-Estoque'!A:G,1,FALSE)),"Produto não cadastrado",VLOOKUP(A2655,'Cadastro-Estoque'!A:G,2,FALSE)))</f>
        <v/>
      </c>
      <c r="H2655" s="2" t="str">
        <f>IF(ISERROR(VLOOKUP(A2655,'Cadastro-Estoque'!A:G,1,FALSE)),"",VLOOKUP(A2655,'Cadastro-Estoque'!A:G,3,FALSE))</f>
        <v/>
      </c>
      <c r="I2655" s="209" t="str">
        <f>IF(A2655="","",INDEX(Boletim!F2664:F2773,IFERROR(MATCH(Saidas!A2655,'Cadastro-Estoque'!A2663:A2772,0)," ")))</f>
        <v/>
      </c>
    </row>
    <row r="2656" spans="5:9" ht="18.75" customHeight="1" x14ac:dyDescent="0.25">
      <c r="E2656" s="2" t="str">
        <f t="shared" si="44"/>
        <v/>
      </c>
      <c r="F2656" s="2" t="str">
        <f>IF(ISBLANK(A2656),"",IF(ISERROR(VLOOKUP(A2656,'Cadastro-Estoque'!A:G,1,FALSE)),"Produto não cadastrado",VLOOKUP(A2656,'Cadastro-Estoque'!A:G,4,FALSE)))</f>
        <v/>
      </c>
      <c r="G2656" s="2" t="str">
        <f>IF(ISBLANK(A2656),"",IF(ISERROR(VLOOKUP(A2656,'Cadastro-Estoque'!A:G,1,FALSE)),"Produto não cadastrado",VLOOKUP(A2656,'Cadastro-Estoque'!A:G,2,FALSE)))</f>
        <v/>
      </c>
      <c r="H2656" s="2" t="str">
        <f>IF(ISERROR(VLOOKUP(A2656,'Cadastro-Estoque'!A:G,1,FALSE)),"",VLOOKUP(A2656,'Cadastro-Estoque'!A:G,3,FALSE))</f>
        <v/>
      </c>
      <c r="I2656" s="209" t="str">
        <f>IF(A2656="","",INDEX(Boletim!F2665:F2774,IFERROR(MATCH(Saidas!A2656,'Cadastro-Estoque'!A2664:A2773,0)," ")))</f>
        <v/>
      </c>
    </row>
    <row r="2657" spans="5:9" ht="18.75" customHeight="1" x14ac:dyDescent="0.25">
      <c r="E2657" s="2" t="str">
        <f t="shared" si="44"/>
        <v/>
      </c>
      <c r="F2657" s="2" t="str">
        <f>IF(ISBLANK(A2657),"",IF(ISERROR(VLOOKUP(A2657,'Cadastro-Estoque'!A:G,1,FALSE)),"Produto não cadastrado",VLOOKUP(A2657,'Cadastro-Estoque'!A:G,4,FALSE)))</f>
        <v/>
      </c>
      <c r="G2657" s="2" t="str">
        <f>IF(ISBLANK(A2657),"",IF(ISERROR(VLOOKUP(A2657,'Cadastro-Estoque'!A:G,1,FALSE)),"Produto não cadastrado",VLOOKUP(A2657,'Cadastro-Estoque'!A:G,2,FALSE)))</f>
        <v/>
      </c>
      <c r="H2657" s="2" t="str">
        <f>IF(ISERROR(VLOOKUP(A2657,'Cadastro-Estoque'!A:G,1,FALSE)),"",VLOOKUP(A2657,'Cadastro-Estoque'!A:G,3,FALSE))</f>
        <v/>
      </c>
      <c r="I2657" s="209" t="str">
        <f>IF(A2657="","",INDEX(Boletim!F2666:F2775,IFERROR(MATCH(Saidas!A2657,'Cadastro-Estoque'!A2665:A2774,0)," ")))</f>
        <v/>
      </c>
    </row>
    <row r="2658" spans="5:9" ht="18.75" customHeight="1" x14ac:dyDescent="0.25">
      <c r="E2658" s="2" t="str">
        <f t="shared" si="44"/>
        <v/>
      </c>
      <c r="F2658" s="2" t="str">
        <f>IF(ISBLANK(A2658),"",IF(ISERROR(VLOOKUP(A2658,'Cadastro-Estoque'!A:G,1,FALSE)),"Produto não cadastrado",VLOOKUP(A2658,'Cadastro-Estoque'!A:G,4,FALSE)))</f>
        <v/>
      </c>
      <c r="G2658" s="2" t="str">
        <f>IF(ISBLANK(A2658),"",IF(ISERROR(VLOOKUP(A2658,'Cadastro-Estoque'!A:G,1,FALSE)),"Produto não cadastrado",VLOOKUP(A2658,'Cadastro-Estoque'!A:G,2,FALSE)))</f>
        <v/>
      </c>
      <c r="H2658" s="2" t="str">
        <f>IF(ISERROR(VLOOKUP(A2658,'Cadastro-Estoque'!A:G,1,FALSE)),"",VLOOKUP(A2658,'Cadastro-Estoque'!A:G,3,FALSE))</f>
        <v/>
      </c>
      <c r="I2658" s="209" t="str">
        <f>IF(A2658="","",INDEX(Boletim!F2667:F2776,IFERROR(MATCH(Saidas!A2658,'Cadastro-Estoque'!A2666:A2775,0)," ")))</f>
        <v/>
      </c>
    </row>
    <row r="2659" spans="5:9" ht="18.75" customHeight="1" x14ac:dyDescent="0.25">
      <c r="E2659" s="2" t="str">
        <f t="shared" si="44"/>
        <v/>
      </c>
      <c r="F2659" s="2" t="str">
        <f>IF(ISBLANK(A2659),"",IF(ISERROR(VLOOKUP(A2659,'Cadastro-Estoque'!A:G,1,FALSE)),"Produto não cadastrado",VLOOKUP(A2659,'Cadastro-Estoque'!A:G,4,FALSE)))</f>
        <v/>
      </c>
      <c r="G2659" s="2" t="str">
        <f>IF(ISBLANK(A2659),"",IF(ISERROR(VLOOKUP(A2659,'Cadastro-Estoque'!A:G,1,FALSE)),"Produto não cadastrado",VLOOKUP(A2659,'Cadastro-Estoque'!A:G,2,FALSE)))</f>
        <v/>
      </c>
      <c r="H2659" s="2" t="str">
        <f>IF(ISERROR(VLOOKUP(A2659,'Cadastro-Estoque'!A:G,1,FALSE)),"",VLOOKUP(A2659,'Cadastro-Estoque'!A:G,3,FALSE))</f>
        <v/>
      </c>
      <c r="I2659" s="209" t="str">
        <f>IF(A2659="","",INDEX(Boletim!F2668:F2777,IFERROR(MATCH(Saidas!A2659,'Cadastro-Estoque'!A2667:A2776,0)," ")))</f>
        <v/>
      </c>
    </row>
    <row r="2660" spans="5:9" ht="18.75" customHeight="1" x14ac:dyDescent="0.25">
      <c r="E2660" s="2" t="str">
        <f t="shared" si="44"/>
        <v/>
      </c>
      <c r="F2660" s="2" t="str">
        <f>IF(ISBLANK(A2660),"",IF(ISERROR(VLOOKUP(A2660,'Cadastro-Estoque'!A:G,1,FALSE)),"Produto não cadastrado",VLOOKUP(A2660,'Cadastro-Estoque'!A:G,4,FALSE)))</f>
        <v/>
      </c>
      <c r="G2660" s="2" t="str">
        <f>IF(ISBLANK(A2660),"",IF(ISERROR(VLOOKUP(A2660,'Cadastro-Estoque'!A:G,1,FALSE)),"Produto não cadastrado",VLOOKUP(A2660,'Cadastro-Estoque'!A:G,2,FALSE)))</f>
        <v/>
      </c>
      <c r="H2660" s="2" t="str">
        <f>IF(ISERROR(VLOOKUP(A2660,'Cadastro-Estoque'!A:G,1,FALSE)),"",VLOOKUP(A2660,'Cadastro-Estoque'!A:G,3,FALSE))</f>
        <v/>
      </c>
      <c r="I2660" s="209" t="str">
        <f>IF(A2660="","",INDEX(Boletim!F2669:F2778,IFERROR(MATCH(Saidas!A2660,'Cadastro-Estoque'!A2668:A2777,0)," ")))</f>
        <v/>
      </c>
    </row>
    <row r="2661" spans="5:9" ht="18.75" customHeight="1" x14ac:dyDescent="0.25">
      <c r="E2661" s="2" t="str">
        <f t="shared" si="44"/>
        <v/>
      </c>
      <c r="F2661" s="2" t="str">
        <f>IF(ISBLANK(A2661),"",IF(ISERROR(VLOOKUP(A2661,'Cadastro-Estoque'!A:G,1,FALSE)),"Produto não cadastrado",VLOOKUP(A2661,'Cadastro-Estoque'!A:G,4,FALSE)))</f>
        <v/>
      </c>
      <c r="G2661" s="2" t="str">
        <f>IF(ISBLANK(A2661),"",IF(ISERROR(VLOOKUP(A2661,'Cadastro-Estoque'!A:G,1,FALSE)),"Produto não cadastrado",VLOOKUP(A2661,'Cadastro-Estoque'!A:G,2,FALSE)))</f>
        <v/>
      </c>
      <c r="H2661" s="2" t="str">
        <f>IF(ISERROR(VLOOKUP(A2661,'Cadastro-Estoque'!A:G,1,FALSE)),"",VLOOKUP(A2661,'Cadastro-Estoque'!A:G,3,FALSE))</f>
        <v/>
      </c>
      <c r="I2661" s="209" t="str">
        <f>IF(A2661="","",INDEX(Boletim!F2670:F2779,IFERROR(MATCH(Saidas!A2661,'Cadastro-Estoque'!A2669:A2778,0)," ")))</f>
        <v/>
      </c>
    </row>
    <row r="2662" spans="5:9" ht="18.75" customHeight="1" x14ac:dyDescent="0.25">
      <c r="E2662" s="2" t="str">
        <f t="shared" si="44"/>
        <v/>
      </c>
      <c r="F2662" s="2" t="str">
        <f>IF(ISBLANK(A2662),"",IF(ISERROR(VLOOKUP(A2662,'Cadastro-Estoque'!A:G,1,FALSE)),"Produto não cadastrado",VLOOKUP(A2662,'Cadastro-Estoque'!A:G,4,FALSE)))</f>
        <v/>
      </c>
      <c r="G2662" s="2" t="str">
        <f>IF(ISBLANK(A2662),"",IF(ISERROR(VLOOKUP(A2662,'Cadastro-Estoque'!A:G,1,FALSE)),"Produto não cadastrado",VLOOKUP(A2662,'Cadastro-Estoque'!A:G,2,FALSE)))</f>
        <v/>
      </c>
      <c r="H2662" s="2" t="str">
        <f>IF(ISERROR(VLOOKUP(A2662,'Cadastro-Estoque'!A:G,1,FALSE)),"",VLOOKUP(A2662,'Cadastro-Estoque'!A:G,3,FALSE))</f>
        <v/>
      </c>
      <c r="I2662" s="209" t="str">
        <f>IF(A2662="","",INDEX(Boletim!F2671:F2780,IFERROR(MATCH(Saidas!A2662,'Cadastro-Estoque'!A2670:A2779,0)," ")))</f>
        <v/>
      </c>
    </row>
    <row r="2663" spans="5:9" ht="18.75" customHeight="1" x14ac:dyDescent="0.25">
      <c r="E2663" s="2" t="str">
        <f t="shared" si="44"/>
        <v/>
      </c>
      <c r="F2663" s="2" t="str">
        <f>IF(ISBLANK(A2663),"",IF(ISERROR(VLOOKUP(A2663,'Cadastro-Estoque'!A:G,1,FALSE)),"Produto não cadastrado",VLOOKUP(A2663,'Cadastro-Estoque'!A:G,4,FALSE)))</f>
        <v/>
      </c>
      <c r="G2663" s="2" t="str">
        <f>IF(ISBLANK(A2663),"",IF(ISERROR(VLOOKUP(A2663,'Cadastro-Estoque'!A:G,1,FALSE)),"Produto não cadastrado",VLOOKUP(A2663,'Cadastro-Estoque'!A:G,2,FALSE)))</f>
        <v/>
      </c>
      <c r="H2663" s="2" t="str">
        <f>IF(ISERROR(VLOOKUP(A2663,'Cadastro-Estoque'!A:G,1,FALSE)),"",VLOOKUP(A2663,'Cadastro-Estoque'!A:G,3,FALSE))</f>
        <v/>
      </c>
      <c r="I2663" s="209" t="str">
        <f>IF(A2663="","",INDEX(Boletim!F2672:F2781,IFERROR(MATCH(Saidas!A2663,'Cadastro-Estoque'!A2671:A2780,0)," ")))</f>
        <v/>
      </c>
    </row>
    <row r="2664" spans="5:9" ht="18.75" customHeight="1" x14ac:dyDescent="0.25">
      <c r="E2664" s="2" t="str">
        <f t="shared" si="44"/>
        <v/>
      </c>
      <c r="F2664" s="2" t="str">
        <f>IF(ISBLANK(A2664),"",IF(ISERROR(VLOOKUP(A2664,'Cadastro-Estoque'!A:G,1,FALSE)),"Produto não cadastrado",VLOOKUP(A2664,'Cadastro-Estoque'!A:G,4,FALSE)))</f>
        <v/>
      </c>
      <c r="G2664" s="2" t="str">
        <f>IF(ISBLANK(A2664),"",IF(ISERROR(VLOOKUP(A2664,'Cadastro-Estoque'!A:G,1,FALSE)),"Produto não cadastrado",VLOOKUP(A2664,'Cadastro-Estoque'!A:G,2,FALSE)))</f>
        <v/>
      </c>
      <c r="H2664" s="2" t="str">
        <f>IF(ISERROR(VLOOKUP(A2664,'Cadastro-Estoque'!A:G,1,FALSE)),"",VLOOKUP(A2664,'Cadastro-Estoque'!A:G,3,FALSE))</f>
        <v/>
      </c>
      <c r="I2664" s="209" t="str">
        <f>IF(A2664="","",INDEX(Boletim!F2673:F2782,IFERROR(MATCH(Saidas!A2664,'Cadastro-Estoque'!A2672:A2781,0)," ")))</f>
        <v/>
      </c>
    </row>
    <row r="2665" spans="5:9" ht="18.75" customHeight="1" x14ac:dyDescent="0.25">
      <c r="E2665" s="2" t="str">
        <f t="shared" si="44"/>
        <v/>
      </c>
      <c r="F2665" s="2" t="str">
        <f>IF(ISBLANK(A2665),"",IF(ISERROR(VLOOKUP(A2665,'Cadastro-Estoque'!A:G,1,FALSE)),"Produto não cadastrado",VLOOKUP(A2665,'Cadastro-Estoque'!A:G,4,FALSE)))</f>
        <v/>
      </c>
      <c r="G2665" s="2" t="str">
        <f>IF(ISBLANK(A2665),"",IF(ISERROR(VLOOKUP(A2665,'Cadastro-Estoque'!A:G,1,FALSE)),"Produto não cadastrado",VLOOKUP(A2665,'Cadastro-Estoque'!A:G,2,FALSE)))</f>
        <v/>
      </c>
      <c r="H2665" s="2" t="str">
        <f>IF(ISERROR(VLOOKUP(A2665,'Cadastro-Estoque'!A:G,1,FALSE)),"",VLOOKUP(A2665,'Cadastro-Estoque'!A:G,3,FALSE))</f>
        <v/>
      </c>
      <c r="I2665" s="209" t="str">
        <f>IF(A2665="","",INDEX(Boletim!F2674:F2783,IFERROR(MATCH(Saidas!A2665,'Cadastro-Estoque'!A2673:A2782,0)," ")))</f>
        <v/>
      </c>
    </row>
    <row r="2666" spans="5:9" ht="18.75" customHeight="1" x14ac:dyDescent="0.25">
      <c r="E2666" s="2" t="str">
        <f t="shared" si="44"/>
        <v/>
      </c>
      <c r="F2666" s="2" t="str">
        <f>IF(ISBLANK(A2666),"",IF(ISERROR(VLOOKUP(A2666,'Cadastro-Estoque'!A:G,1,FALSE)),"Produto não cadastrado",VLOOKUP(A2666,'Cadastro-Estoque'!A:G,4,FALSE)))</f>
        <v/>
      </c>
      <c r="G2666" s="2" t="str">
        <f>IF(ISBLANK(A2666),"",IF(ISERROR(VLOOKUP(A2666,'Cadastro-Estoque'!A:G,1,FALSE)),"Produto não cadastrado",VLOOKUP(A2666,'Cadastro-Estoque'!A:G,2,FALSE)))</f>
        <v/>
      </c>
      <c r="H2666" s="2" t="str">
        <f>IF(ISERROR(VLOOKUP(A2666,'Cadastro-Estoque'!A:G,1,FALSE)),"",VLOOKUP(A2666,'Cadastro-Estoque'!A:G,3,FALSE))</f>
        <v/>
      </c>
      <c r="I2666" s="209" t="str">
        <f>IF(A2666="","",INDEX(Boletim!F2675:F2784,IFERROR(MATCH(Saidas!A2666,'Cadastro-Estoque'!A2674:A2783,0)," ")))</f>
        <v/>
      </c>
    </row>
    <row r="2667" spans="5:9" ht="18.75" customHeight="1" x14ac:dyDescent="0.25">
      <c r="E2667" s="2" t="str">
        <f t="shared" si="44"/>
        <v/>
      </c>
      <c r="F2667" s="2" t="str">
        <f>IF(ISBLANK(A2667),"",IF(ISERROR(VLOOKUP(A2667,'Cadastro-Estoque'!A:G,1,FALSE)),"Produto não cadastrado",VLOOKUP(A2667,'Cadastro-Estoque'!A:G,4,FALSE)))</f>
        <v/>
      </c>
      <c r="G2667" s="2" t="str">
        <f>IF(ISBLANK(A2667),"",IF(ISERROR(VLOOKUP(A2667,'Cadastro-Estoque'!A:G,1,FALSE)),"Produto não cadastrado",VLOOKUP(A2667,'Cadastro-Estoque'!A:G,2,FALSE)))</f>
        <v/>
      </c>
      <c r="H2667" s="2" t="str">
        <f>IF(ISERROR(VLOOKUP(A2667,'Cadastro-Estoque'!A:G,1,FALSE)),"",VLOOKUP(A2667,'Cadastro-Estoque'!A:G,3,FALSE))</f>
        <v/>
      </c>
      <c r="I2667" s="209" t="str">
        <f>IF(A2667="","",INDEX(Boletim!F2676:F2785,IFERROR(MATCH(Saidas!A2667,'Cadastro-Estoque'!A2675:A2784,0)," ")))</f>
        <v/>
      </c>
    </row>
    <row r="2668" spans="5:9" ht="18.75" customHeight="1" x14ac:dyDescent="0.25">
      <c r="E2668" s="2" t="str">
        <f t="shared" si="44"/>
        <v/>
      </c>
      <c r="F2668" s="2" t="str">
        <f>IF(ISBLANK(A2668),"",IF(ISERROR(VLOOKUP(A2668,'Cadastro-Estoque'!A:G,1,FALSE)),"Produto não cadastrado",VLOOKUP(A2668,'Cadastro-Estoque'!A:G,4,FALSE)))</f>
        <v/>
      </c>
      <c r="G2668" s="2" t="str">
        <f>IF(ISBLANK(A2668),"",IF(ISERROR(VLOOKUP(A2668,'Cadastro-Estoque'!A:G,1,FALSE)),"Produto não cadastrado",VLOOKUP(A2668,'Cadastro-Estoque'!A:G,2,FALSE)))</f>
        <v/>
      </c>
      <c r="H2668" s="2" t="str">
        <f>IF(ISERROR(VLOOKUP(A2668,'Cadastro-Estoque'!A:G,1,FALSE)),"",VLOOKUP(A2668,'Cadastro-Estoque'!A:G,3,FALSE))</f>
        <v/>
      </c>
      <c r="I2668" s="209" t="str">
        <f>IF(A2668="","",INDEX(Boletim!F2677:F2786,IFERROR(MATCH(Saidas!A2668,'Cadastro-Estoque'!A2676:A2785,0)," ")))</f>
        <v/>
      </c>
    </row>
    <row r="2669" spans="5:9" ht="18.75" customHeight="1" x14ac:dyDescent="0.25">
      <c r="E2669" s="2" t="str">
        <f t="shared" si="44"/>
        <v/>
      </c>
      <c r="F2669" s="2" t="str">
        <f>IF(ISBLANK(A2669),"",IF(ISERROR(VLOOKUP(A2669,'Cadastro-Estoque'!A:G,1,FALSE)),"Produto não cadastrado",VLOOKUP(A2669,'Cadastro-Estoque'!A:G,4,FALSE)))</f>
        <v/>
      </c>
      <c r="G2669" s="2" t="str">
        <f>IF(ISBLANK(A2669),"",IF(ISERROR(VLOOKUP(A2669,'Cadastro-Estoque'!A:G,1,FALSE)),"Produto não cadastrado",VLOOKUP(A2669,'Cadastro-Estoque'!A:G,2,FALSE)))</f>
        <v/>
      </c>
      <c r="H2669" s="2" t="str">
        <f>IF(ISERROR(VLOOKUP(A2669,'Cadastro-Estoque'!A:G,1,FALSE)),"",VLOOKUP(A2669,'Cadastro-Estoque'!A:G,3,FALSE))</f>
        <v/>
      </c>
      <c r="I2669" s="209" t="str">
        <f>IF(A2669="","",INDEX(Boletim!F2678:F2787,IFERROR(MATCH(Saidas!A2669,'Cadastro-Estoque'!A2677:A2786,0)," ")))</f>
        <v/>
      </c>
    </row>
    <row r="2670" spans="5:9" ht="18.75" customHeight="1" x14ac:dyDescent="0.25">
      <c r="E2670" s="2" t="str">
        <f t="shared" si="44"/>
        <v/>
      </c>
      <c r="F2670" s="2" t="str">
        <f>IF(ISBLANK(A2670),"",IF(ISERROR(VLOOKUP(A2670,'Cadastro-Estoque'!A:G,1,FALSE)),"Produto não cadastrado",VLOOKUP(A2670,'Cadastro-Estoque'!A:G,4,FALSE)))</f>
        <v/>
      </c>
      <c r="G2670" s="2" t="str">
        <f>IF(ISBLANK(A2670),"",IF(ISERROR(VLOOKUP(A2670,'Cadastro-Estoque'!A:G,1,FALSE)),"Produto não cadastrado",VLOOKUP(A2670,'Cadastro-Estoque'!A:G,2,FALSE)))</f>
        <v/>
      </c>
      <c r="H2670" s="2" t="str">
        <f>IF(ISERROR(VLOOKUP(A2670,'Cadastro-Estoque'!A:G,1,FALSE)),"",VLOOKUP(A2670,'Cadastro-Estoque'!A:G,3,FALSE))</f>
        <v/>
      </c>
      <c r="I2670" s="209" t="str">
        <f>IF(A2670="","",INDEX(Boletim!F2679:F2788,IFERROR(MATCH(Saidas!A2670,'Cadastro-Estoque'!A2678:A2787,0)," ")))</f>
        <v/>
      </c>
    </row>
    <row r="2671" spans="5:9" ht="18.75" customHeight="1" x14ac:dyDescent="0.25">
      <c r="E2671" s="2" t="str">
        <f t="shared" si="44"/>
        <v/>
      </c>
      <c r="F2671" s="2" t="str">
        <f>IF(ISBLANK(A2671),"",IF(ISERROR(VLOOKUP(A2671,'Cadastro-Estoque'!A:G,1,FALSE)),"Produto não cadastrado",VLOOKUP(A2671,'Cadastro-Estoque'!A:G,4,FALSE)))</f>
        <v/>
      </c>
      <c r="G2671" s="2" t="str">
        <f>IF(ISBLANK(A2671),"",IF(ISERROR(VLOOKUP(A2671,'Cadastro-Estoque'!A:G,1,FALSE)),"Produto não cadastrado",VLOOKUP(A2671,'Cadastro-Estoque'!A:G,2,FALSE)))</f>
        <v/>
      </c>
      <c r="H2671" s="2" t="str">
        <f>IF(ISERROR(VLOOKUP(A2671,'Cadastro-Estoque'!A:G,1,FALSE)),"",VLOOKUP(A2671,'Cadastro-Estoque'!A:G,3,FALSE))</f>
        <v/>
      </c>
      <c r="I2671" s="209" t="str">
        <f>IF(A2671="","",INDEX(Boletim!F2680:F2789,IFERROR(MATCH(Saidas!A2671,'Cadastro-Estoque'!A2679:A2788,0)," ")))</f>
        <v/>
      </c>
    </row>
    <row r="2672" spans="5:9" ht="18.75" customHeight="1" x14ac:dyDescent="0.25">
      <c r="E2672" s="2" t="str">
        <f t="shared" si="44"/>
        <v/>
      </c>
      <c r="F2672" s="2" t="str">
        <f>IF(ISBLANK(A2672),"",IF(ISERROR(VLOOKUP(A2672,'Cadastro-Estoque'!A:G,1,FALSE)),"Produto não cadastrado",VLOOKUP(A2672,'Cadastro-Estoque'!A:G,4,FALSE)))</f>
        <v/>
      </c>
      <c r="G2672" s="2" t="str">
        <f>IF(ISBLANK(A2672),"",IF(ISERROR(VLOOKUP(A2672,'Cadastro-Estoque'!A:G,1,FALSE)),"Produto não cadastrado",VLOOKUP(A2672,'Cadastro-Estoque'!A:G,2,FALSE)))</f>
        <v/>
      </c>
      <c r="H2672" s="2" t="str">
        <f>IF(ISERROR(VLOOKUP(A2672,'Cadastro-Estoque'!A:G,1,FALSE)),"",VLOOKUP(A2672,'Cadastro-Estoque'!A:G,3,FALSE))</f>
        <v/>
      </c>
      <c r="I2672" s="209" t="str">
        <f>IF(A2672="","",INDEX(Boletim!F2681:F2790,IFERROR(MATCH(Saidas!A2672,'Cadastro-Estoque'!A2680:A2789,0)," ")))</f>
        <v/>
      </c>
    </row>
    <row r="2673" spans="5:9" ht="18.75" customHeight="1" x14ac:dyDescent="0.25">
      <c r="E2673" s="2" t="str">
        <f t="shared" si="44"/>
        <v/>
      </c>
      <c r="F2673" s="2" t="str">
        <f>IF(ISBLANK(A2673),"",IF(ISERROR(VLOOKUP(A2673,'Cadastro-Estoque'!A:G,1,FALSE)),"Produto não cadastrado",VLOOKUP(A2673,'Cadastro-Estoque'!A:G,4,FALSE)))</f>
        <v/>
      </c>
      <c r="G2673" s="2" t="str">
        <f>IF(ISBLANK(A2673),"",IF(ISERROR(VLOOKUP(A2673,'Cadastro-Estoque'!A:G,1,FALSE)),"Produto não cadastrado",VLOOKUP(A2673,'Cadastro-Estoque'!A:G,2,FALSE)))</f>
        <v/>
      </c>
      <c r="H2673" s="2" t="str">
        <f>IF(ISERROR(VLOOKUP(A2673,'Cadastro-Estoque'!A:G,1,FALSE)),"",VLOOKUP(A2673,'Cadastro-Estoque'!A:G,3,FALSE))</f>
        <v/>
      </c>
      <c r="I2673" s="209" t="str">
        <f>IF(A2673="","",INDEX(Boletim!F2682:F2791,IFERROR(MATCH(Saidas!A2673,'Cadastro-Estoque'!A2681:A2790,0)," ")))</f>
        <v/>
      </c>
    </row>
    <row r="2674" spans="5:9" ht="18.75" customHeight="1" x14ac:dyDescent="0.25">
      <c r="E2674" s="2" t="str">
        <f t="shared" si="44"/>
        <v/>
      </c>
      <c r="F2674" s="2" t="str">
        <f>IF(ISBLANK(A2674),"",IF(ISERROR(VLOOKUP(A2674,'Cadastro-Estoque'!A:G,1,FALSE)),"Produto não cadastrado",VLOOKUP(A2674,'Cadastro-Estoque'!A:G,4,FALSE)))</f>
        <v/>
      </c>
      <c r="G2674" s="2" t="str">
        <f>IF(ISBLANK(A2674),"",IF(ISERROR(VLOOKUP(A2674,'Cadastro-Estoque'!A:G,1,FALSE)),"Produto não cadastrado",VLOOKUP(A2674,'Cadastro-Estoque'!A:G,2,FALSE)))</f>
        <v/>
      </c>
      <c r="H2674" s="2" t="str">
        <f>IF(ISERROR(VLOOKUP(A2674,'Cadastro-Estoque'!A:G,1,FALSE)),"",VLOOKUP(A2674,'Cadastro-Estoque'!A:G,3,FALSE))</f>
        <v/>
      </c>
      <c r="I2674" s="209" t="str">
        <f>IF(A2674="","",INDEX(Boletim!F2683:F2792,IFERROR(MATCH(Saidas!A2674,'Cadastro-Estoque'!A2682:A2791,0)," ")))</f>
        <v/>
      </c>
    </row>
    <row r="2675" spans="5:9" ht="18.75" customHeight="1" x14ac:dyDescent="0.25">
      <c r="E2675" s="2" t="str">
        <f t="shared" si="44"/>
        <v/>
      </c>
      <c r="F2675" s="2" t="str">
        <f>IF(ISBLANK(A2675),"",IF(ISERROR(VLOOKUP(A2675,'Cadastro-Estoque'!A:G,1,FALSE)),"Produto não cadastrado",VLOOKUP(A2675,'Cadastro-Estoque'!A:G,4,FALSE)))</f>
        <v/>
      </c>
      <c r="G2675" s="2" t="str">
        <f>IF(ISBLANK(A2675),"",IF(ISERROR(VLOOKUP(A2675,'Cadastro-Estoque'!A:G,1,FALSE)),"Produto não cadastrado",VLOOKUP(A2675,'Cadastro-Estoque'!A:G,2,FALSE)))</f>
        <v/>
      </c>
      <c r="H2675" s="2" t="str">
        <f>IF(ISERROR(VLOOKUP(A2675,'Cadastro-Estoque'!A:G,1,FALSE)),"",VLOOKUP(A2675,'Cadastro-Estoque'!A:G,3,FALSE))</f>
        <v/>
      </c>
      <c r="I2675" s="209" t="str">
        <f>IF(A2675="","",INDEX(Boletim!F2684:F2793,IFERROR(MATCH(Saidas!A2675,'Cadastro-Estoque'!A2683:A2792,0)," ")))</f>
        <v/>
      </c>
    </row>
    <row r="2676" spans="5:9" ht="18.75" customHeight="1" x14ac:dyDescent="0.25">
      <c r="E2676" s="2" t="str">
        <f t="shared" si="44"/>
        <v/>
      </c>
      <c r="F2676" s="2" t="str">
        <f>IF(ISBLANK(A2676),"",IF(ISERROR(VLOOKUP(A2676,'Cadastro-Estoque'!A:G,1,FALSE)),"Produto não cadastrado",VLOOKUP(A2676,'Cadastro-Estoque'!A:G,4,FALSE)))</f>
        <v/>
      </c>
      <c r="G2676" s="2" t="str">
        <f>IF(ISBLANK(A2676),"",IF(ISERROR(VLOOKUP(A2676,'Cadastro-Estoque'!A:G,1,FALSE)),"Produto não cadastrado",VLOOKUP(A2676,'Cadastro-Estoque'!A:G,2,FALSE)))</f>
        <v/>
      </c>
      <c r="H2676" s="2" t="str">
        <f>IF(ISERROR(VLOOKUP(A2676,'Cadastro-Estoque'!A:G,1,FALSE)),"",VLOOKUP(A2676,'Cadastro-Estoque'!A:G,3,FALSE))</f>
        <v/>
      </c>
      <c r="I2676" s="209" t="str">
        <f>IF(A2676="","",INDEX(Boletim!F2685:F2794,IFERROR(MATCH(Saidas!A2676,'Cadastro-Estoque'!A2684:A2793,0)," ")))</f>
        <v/>
      </c>
    </row>
    <row r="2677" spans="5:9" ht="18.75" customHeight="1" x14ac:dyDescent="0.25">
      <c r="E2677" s="2" t="str">
        <f t="shared" si="44"/>
        <v/>
      </c>
      <c r="F2677" s="2" t="str">
        <f>IF(ISBLANK(A2677),"",IF(ISERROR(VLOOKUP(A2677,'Cadastro-Estoque'!A:G,1,FALSE)),"Produto não cadastrado",VLOOKUP(A2677,'Cadastro-Estoque'!A:G,4,FALSE)))</f>
        <v/>
      </c>
      <c r="G2677" s="2" t="str">
        <f>IF(ISBLANK(A2677),"",IF(ISERROR(VLOOKUP(A2677,'Cadastro-Estoque'!A:G,1,FALSE)),"Produto não cadastrado",VLOOKUP(A2677,'Cadastro-Estoque'!A:G,2,FALSE)))</f>
        <v/>
      </c>
      <c r="H2677" s="2" t="str">
        <f>IF(ISERROR(VLOOKUP(A2677,'Cadastro-Estoque'!A:G,1,FALSE)),"",VLOOKUP(A2677,'Cadastro-Estoque'!A:G,3,FALSE))</f>
        <v/>
      </c>
      <c r="I2677" s="209" t="str">
        <f>IF(A2677="","",INDEX(Boletim!F2686:F2795,IFERROR(MATCH(Saidas!A2677,'Cadastro-Estoque'!A2685:A2794,0)," ")))</f>
        <v/>
      </c>
    </row>
    <row r="2678" spans="5:9" ht="18.75" customHeight="1" x14ac:dyDescent="0.25">
      <c r="E2678" s="2" t="str">
        <f t="shared" si="44"/>
        <v/>
      </c>
      <c r="F2678" s="2" t="str">
        <f>IF(ISBLANK(A2678),"",IF(ISERROR(VLOOKUP(A2678,'Cadastro-Estoque'!A:G,1,FALSE)),"Produto não cadastrado",VLOOKUP(A2678,'Cadastro-Estoque'!A:G,4,FALSE)))</f>
        <v/>
      </c>
      <c r="G2678" s="2" t="str">
        <f>IF(ISBLANK(A2678),"",IF(ISERROR(VLOOKUP(A2678,'Cadastro-Estoque'!A:G,1,FALSE)),"Produto não cadastrado",VLOOKUP(A2678,'Cadastro-Estoque'!A:G,2,FALSE)))</f>
        <v/>
      </c>
      <c r="H2678" s="2" t="str">
        <f>IF(ISERROR(VLOOKUP(A2678,'Cadastro-Estoque'!A:G,1,FALSE)),"",VLOOKUP(A2678,'Cadastro-Estoque'!A:G,3,FALSE))</f>
        <v/>
      </c>
      <c r="I2678" s="209" t="str">
        <f>IF(A2678="","",INDEX(Boletim!F2687:F2796,IFERROR(MATCH(Saidas!A2678,'Cadastro-Estoque'!A2686:A2795,0)," ")))</f>
        <v/>
      </c>
    </row>
    <row r="2679" spans="5:9" ht="18.75" customHeight="1" x14ac:dyDescent="0.25">
      <c r="E2679" s="2" t="str">
        <f t="shared" si="44"/>
        <v/>
      </c>
      <c r="F2679" s="2" t="str">
        <f>IF(ISBLANK(A2679),"",IF(ISERROR(VLOOKUP(A2679,'Cadastro-Estoque'!A:G,1,FALSE)),"Produto não cadastrado",VLOOKUP(A2679,'Cadastro-Estoque'!A:G,4,FALSE)))</f>
        <v/>
      </c>
      <c r="G2679" s="2" t="str">
        <f>IF(ISBLANK(A2679),"",IF(ISERROR(VLOOKUP(A2679,'Cadastro-Estoque'!A:G,1,FALSE)),"Produto não cadastrado",VLOOKUP(A2679,'Cadastro-Estoque'!A:G,2,FALSE)))</f>
        <v/>
      </c>
      <c r="H2679" s="2" t="str">
        <f>IF(ISERROR(VLOOKUP(A2679,'Cadastro-Estoque'!A:G,1,FALSE)),"",VLOOKUP(A2679,'Cadastro-Estoque'!A:G,3,FALSE))</f>
        <v/>
      </c>
      <c r="I2679" s="209" t="str">
        <f>IF(A2679="","",INDEX(Boletim!F2688:F2797,IFERROR(MATCH(Saidas!A2679,'Cadastro-Estoque'!A2687:A2796,0)," ")))</f>
        <v/>
      </c>
    </row>
    <row r="2680" spans="5:9" ht="18.75" customHeight="1" x14ac:dyDescent="0.25">
      <c r="E2680" s="2" t="str">
        <f t="shared" si="44"/>
        <v/>
      </c>
      <c r="F2680" s="2" t="str">
        <f>IF(ISBLANK(A2680),"",IF(ISERROR(VLOOKUP(A2680,'Cadastro-Estoque'!A:G,1,FALSE)),"Produto não cadastrado",VLOOKUP(A2680,'Cadastro-Estoque'!A:G,4,FALSE)))</f>
        <v/>
      </c>
      <c r="G2680" s="2" t="str">
        <f>IF(ISBLANK(A2680),"",IF(ISERROR(VLOOKUP(A2680,'Cadastro-Estoque'!A:G,1,FALSE)),"Produto não cadastrado",VLOOKUP(A2680,'Cadastro-Estoque'!A:G,2,FALSE)))</f>
        <v/>
      </c>
      <c r="H2680" s="2" t="str">
        <f>IF(ISERROR(VLOOKUP(A2680,'Cadastro-Estoque'!A:G,1,FALSE)),"",VLOOKUP(A2680,'Cadastro-Estoque'!A:G,3,FALSE))</f>
        <v/>
      </c>
      <c r="I2680" s="209" t="str">
        <f>IF(A2680="","",INDEX(Boletim!F2689:F2798,IFERROR(MATCH(Saidas!A2680,'Cadastro-Estoque'!A2688:A2797,0)," ")))</f>
        <v/>
      </c>
    </row>
    <row r="2681" spans="5:9" ht="18.75" customHeight="1" x14ac:dyDescent="0.25">
      <c r="E2681" s="2" t="str">
        <f t="shared" si="44"/>
        <v/>
      </c>
      <c r="F2681" s="2" t="str">
        <f>IF(ISBLANK(A2681),"",IF(ISERROR(VLOOKUP(A2681,'Cadastro-Estoque'!A:G,1,FALSE)),"Produto não cadastrado",VLOOKUP(A2681,'Cadastro-Estoque'!A:G,4,FALSE)))</f>
        <v/>
      </c>
      <c r="G2681" s="2" t="str">
        <f>IF(ISBLANK(A2681),"",IF(ISERROR(VLOOKUP(A2681,'Cadastro-Estoque'!A:G,1,FALSE)),"Produto não cadastrado",VLOOKUP(A2681,'Cadastro-Estoque'!A:G,2,FALSE)))</f>
        <v/>
      </c>
      <c r="H2681" s="2" t="str">
        <f>IF(ISERROR(VLOOKUP(A2681,'Cadastro-Estoque'!A:G,1,FALSE)),"",VLOOKUP(A2681,'Cadastro-Estoque'!A:G,3,FALSE))</f>
        <v/>
      </c>
      <c r="I2681" s="209" t="str">
        <f>IF(A2681="","",INDEX(Boletim!F2690:F2799,IFERROR(MATCH(Saidas!A2681,'Cadastro-Estoque'!A2689:A2798,0)," ")))</f>
        <v/>
      </c>
    </row>
    <row r="2682" spans="5:9" ht="18.75" customHeight="1" x14ac:dyDescent="0.25">
      <c r="E2682" s="2" t="str">
        <f t="shared" si="44"/>
        <v/>
      </c>
      <c r="F2682" s="2" t="str">
        <f>IF(ISBLANK(A2682),"",IF(ISERROR(VLOOKUP(A2682,'Cadastro-Estoque'!A:G,1,FALSE)),"Produto não cadastrado",VLOOKUP(A2682,'Cadastro-Estoque'!A:G,4,FALSE)))</f>
        <v/>
      </c>
      <c r="G2682" s="2" t="str">
        <f>IF(ISBLANK(A2682),"",IF(ISERROR(VLOOKUP(A2682,'Cadastro-Estoque'!A:G,1,FALSE)),"Produto não cadastrado",VLOOKUP(A2682,'Cadastro-Estoque'!A:G,2,FALSE)))</f>
        <v/>
      </c>
      <c r="H2682" s="2" t="str">
        <f>IF(ISERROR(VLOOKUP(A2682,'Cadastro-Estoque'!A:G,1,FALSE)),"",VLOOKUP(A2682,'Cadastro-Estoque'!A:G,3,FALSE))</f>
        <v/>
      </c>
      <c r="I2682" s="209" t="str">
        <f>IF(A2682="","",INDEX(Boletim!F2691:F2800,IFERROR(MATCH(Saidas!A2682,'Cadastro-Estoque'!A2690:A2799,0)," ")))</f>
        <v/>
      </c>
    </row>
    <row r="2683" spans="5:9" ht="18.75" customHeight="1" x14ac:dyDescent="0.25">
      <c r="E2683" s="2" t="str">
        <f t="shared" si="44"/>
        <v/>
      </c>
      <c r="F2683" s="2" t="str">
        <f>IF(ISBLANK(A2683),"",IF(ISERROR(VLOOKUP(A2683,'Cadastro-Estoque'!A:G,1,FALSE)),"Produto não cadastrado",VLOOKUP(A2683,'Cadastro-Estoque'!A:G,4,FALSE)))</f>
        <v/>
      </c>
      <c r="G2683" s="2" t="str">
        <f>IF(ISBLANK(A2683),"",IF(ISERROR(VLOOKUP(A2683,'Cadastro-Estoque'!A:G,1,FALSE)),"Produto não cadastrado",VLOOKUP(A2683,'Cadastro-Estoque'!A:G,2,FALSE)))</f>
        <v/>
      </c>
      <c r="H2683" s="2" t="str">
        <f>IF(ISERROR(VLOOKUP(A2683,'Cadastro-Estoque'!A:G,1,FALSE)),"",VLOOKUP(A2683,'Cadastro-Estoque'!A:G,3,FALSE))</f>
        <v/>
      </c>
      <c r="I2683" s="209" t="str">
        <f>IF(A2683="","",INDEX(Boletim!F2692:F2801,IFERROR(MATCH(Saidas!A2683,'Cadastro-Estoque'!A2691:A2800,0)," ")))</f>
        <v/>
      </c>
    </row>
    <row r="2684" spans="5:9" ht="18.75" customHeight="1" x14ac:dyDescent="0.25">
      <c r="E2684" s="2" t="str">
        <f t="shared" si="44"/>
        <v/>
      </c>
      <c r="F2684" s="2" t="str">
        <f>IF(ISBLANK(A2684),"",IF(ISERROR(VLOOKUP(A2684,'Cadastro-Estoque'!A:G,1,FALSE)),"Produto não cadastrado",VLOOKUP(A2684,'Cadastro-Estoque'!A:G,4,FALSE)))</f>
        <v/>
      </c>
      <c r="G2684" s="2" t="str">
        <f>IF(ISBLANK(A2684),"",IF(ISERROR(VLOOKUP(A2684,'Cadastro-Estoque'!A:G,1,FALSE)),"Produto não cadastrado",VLOOKUP(A2684,'Cadastro-Estoque'!A:G,2,FALSE)))</f>
        <v/>
      </c>
      <c r="H2684" s="2" t="str">
        <f>IF(ISERROR(VLOOKUP(A2684,'Cadastro-Estoque'!A:G,1,FALSE)),"",VLOOKUP(A2684,'Cadastro-Estoque'!A:G,3,FALSE))</f>
        <v/>
      </c>
      <c r="I2684" s="209" t="str">
        <f>IF(A2684="","",INDEX(Boletim!F2693:F2802,IFERROR(MATCH(Saidas!A2684,'Cadastro-Estoque'!A2692:A2801,0)," ")))</f>
        <v/>
      </c>
    </row>
    <row r="2685" spans="5:9" ht="18.75" customHeight="1" x14ac:dyDescent="0.25">
      <c r="E2685" s="2" t="str">
        <f t="shared" si="44"/>
        <v/>
      </c>
      <c r="F2685" s="2" t="str">
        <f>IF(ISBLANK(A2685),"",IF(ISERROR(VLOOKUP(A2685,'Cadastro-Estoque'!A:G,1,FALSE)),"Produto não cadastrado",VLOOKUP(A2685,'Cadastro-Estoque'!A:G,4,FALSE)))</f>
        <v/>
      </c>
      <c r="G2685" s="2" t="str">
        <f>IF(ISBLANK(A2685),"",IF(ISERROR(VLOOKUP(A2685,'Cadastro-Estoque'!A:G,1,FALSE)),"Produto não cadastrado",VLOOKUP(A2685,'Cadastro-Estoque'!A:G,2,FALSE)))</f>
        <v/>
      </c>
      <c r="H2685" s="2" t="str">
        <f>IF(ISERROR(VLOOKUP(A2685,'Cadastro-Estoque'!A:G,1,FALSE)),"",VLOOKUP(A2685,'Cadastro-Estoque'!A:G,3,FALSE))</f>
        <v/>
      </c>
      <c r="I2685" s="209" t="str">
        <f>IF(A2685="","",INDEX(Boletim!F2694:F2803,IFERROR(MATCH(Saidas!A2685,'Cadastro-Estoque'!A2693:A2802,0)," ")))</f>
        <v/>
      </c>
    </row>
    <row r="2686" spans="5:9" ht="18.75" customHeight="1" x14ac:dyDescent="0.25">
      <c r="E2686" s="2" t="str">
        <f t="shared" si="44"/>
        <v/>
      </c>
      <c r="F2686" s="2" t="str">
        <f>IF(ISBLANK(A2686),"",IF(ISERROR(VLOOKUP(A2686,'Cadastro-Estoque'!A:G,1,FALSE)),"Produto não cadastrado",VLOOKUP(A2686,'Cadastro-Estoque'!A:G,4,FALSE)))</f>
        <v/>
      </c>
      <c r="G2686" s="2" t="str">
        <f>IF(ISBLANK(A2686),"",IF(ISERROR(VLOOKUP(A2686,'Cadastro-Estoque'!A:G,1,FALSE)),"Produto não cadastrado",VLOOKUP(A2686,'Cadastro-Estoque'!A:G,2,FALSE)))</f>
        <v/>
      </c>
      <c r="H2686" s="2" t="str">
        <f>IF(ISERROR(VLOOKUP(A2686,'Cadastro-Estoque'!A:G,1,FALSE)),"",VLOOKUP(A2686,'Cadastro-Estoque'!A:G,3,FALSE))</f>
        <v/>
      </c>
      <c r="I2686" s="209" t="str">
        <f>IF(A2686="","",INDEX(Boletim!F2695:F2804,IFERROR(MATCH(Saidas!A2686,'Cadastro-Estoque'!A2694:A2803,0)," ")))</f>
        <v/>
      </c>
    </row>
    <row r="2687" spans="5:9" ht="18.75" customHeight="1" x14ac:dyDescent="0.25">
      <c r="E2687" s="2" t="str">
        <f t="shared" si="44"/>
        <v/>
      </c>
      <c r="F2687" s="2" t="str">
        <f>IF(ISBLANK(A2687),"",IF(ISERROR(VLOOKUP(A2687,'Cadastro-Estoque'!A:G,1,FALSE)),"Produto não cadastrado",VLOOKUP(A2687,'Cadastro-Estoque'!A:G,4,FALSE)))</f>
        <v/>
      </c>
      <c r="G2687" s="2" t="str">
        <f>IF(ISBLANK(A2687),"",IF(ISERROR(VLOOKUP(A2687,'Cadastro-Estoque'!A:G,1,FALSE)),"Produto não cadastrado",VLOOKUP(A2687,'Cadastro-Estoque'!A:G,2,FALSE)))</f>
        <v/>
      </c>
      <c r="H2687" s="2" t="str">
        <f>IF(ISERROR(VLOOKUP(A2687,'Cadastro-Estoque'!A:G,1,FALSE)),"",VLOOKUP(A2687,'Cadastro-Estoque'!A:G,3,FALSE))</f>
        <v/>
      </c>
      <c r="I2687" s="209" t="str">
        <f>IF(A2687="","",INDEX(Boletim!F2696:F2805,IFERROR(MATCH(Saidas!A2687,'Cadastro-Estoque'!A2695:A2804,0)," ")))</f>
        <v/>
      </c>
    </row>
    <row r="2688" spans="5:9" ht="18.75" customHeight="1" x14ac:dyDescent="0.25">
      <c r="E2688" s="2" t="str">
        <f t="shared" si="44"/>
        <v/>
      </c>
      <c r="F2688" s="2" t="str">
        <f>IF(ISBLANK(A2688),"",IF(ISERROR(VLOOKUP(A2688,'Cadastro-Estoque'!A:G,1,FALSE)),"Produto não cadastrado",VLOOKUP(A2688,'Cadastro-Estoque'!A:G,4,FALSE)))</f>
        <v/>
      </c>
      <c r="G2688" s="2" t="str">
        <f>IF(ISBLANK(A2688),"",IF(ISERROR(VLOOKUP(A2688,'Cadastro-Estoque'!A:G,1,FALSE)),"Produto não cadastrado",VLOOKUP(A2688,'Cadastro-Estoque'!A:G,2,FALSE)))</f>
        <v/>
      </c>
      <c r="H2688" s="2" t="str">
        <f>IF(ISERROR(VLOOKUP(A2688,'Cadastro-Estoque'!A:G,1,FALSE)),"",VLOOKUP(A2688,'Cadastro-Estoque'!A:G,3,FALSE))</f>
        <v/>
      </c>
      <c r="I2688" s="209" t="str">
        <f>IF(A2688="","",INDEX(Boletim!F2697:F2806,IFERROR(MATCH(Saidas!A2688,'Cadastro-Estoque'!A2696:A2805,0)," ")))</f>
        <v/>
      </c>
    </row>
    <row r="2689" spans="5:9" ht="18.75" customHeight="1" x14ac:dyDescent="0.25">
      <c r="E2689" s="2" t="str">
        <f t="shared" si="44"/>
        <v/>
      </c>
      <c r="F2689" s="2" t="str">
        <f>IF(ISBLANK(A2689),"",IF(ISERROR(VLOOKUP(A2689,'Cadastro-Estoque'!A:G,1,FALSE)),"Produto não cadastrado",VLOOKUP(A2689,'Cadastro-Estoque'!A:G,4,FALSE)))</f>
        <v/>
      </c>
      <c r="G2689" s="2" t="str">
        <f>IF(ISBLANK(A2689),"",IF(ISERROR(VLOOKUP(A2689,'Cadastro-Estoque'!A:G,1,FALSE)),"Produto não cadastrado",VLOOKUP(A2689,'Cadastro-Estoque'!A:G,2,FALSE)))</f>
        <v/>
      </c>
      <c r="H2689" s="2" t="str">
        <f>IF(ISERROR(VLOOKUP(A2689,'Cadastro-Estoque'!A:G,1,FALSE)),"",VLOOKUP(A2689,'Cadastro-Estoque'!A:G,3,FALSE))</f>
        <v/>
      </c>
      <c r="I2689" s="209" t="str">
        <f>IF(A2689="","",INDEX(Boletim!F2698:F2807,IFERROR(MATCH(Saidas!A2689,'Cadastro-Estoque'!A2697:A2806,0)," ")))</f>
        <v/>
      </c>
    </row>
    <row r="2690" spans="5:9" ht="18.75" customHeight="1" x14ac:dyDescent="0.25">
      <c r="E2690" s="2" t="str">
        <f t="shared" si="44"/>
        <v/>
      </c>
      <c r="F2690" s="2" t="str">
        <f>IF(ISBLANK(A2690),"",IF(ISERROR(VLOOKUP(A2690,'Cadastro-Estoque'!A:G,1,FALSE)),"Produto não cadastrado",VLOOKUP(A2690,'Cadastro-Estoque'!A:G,4,FALSE)))</f>
        <v/>
      </c>
      <c r="G2690" s="2" t="str">
        <f>IF(ISBLANK(A2690),"",IF(ISERROR(VLOOKUP(A2690,'Cadastro-Estoque'!A:G,1,FALSE)),"Produto não cadastrado",VLOOKUP(A2690,'Cadastro-Estoque'!A:G,2,FALSE)))</f>
        <v/>
      </c>
      <c r="H2690" s="2" t="str">
        <f>IF(ISERROR(VLOOKUP(A2690,'Cadastro-Estoque'!A:G,1,FALSE)),"",VLOOKUP(A2690,'Cadastro-Estoque'!A:G,3,FALSE))</f>
        <v/>
      </c>
      <c r="I2690" s="209" t="str">
        <f>IF(A2690="","",INDEX(Boletim!F2699:F2808,IFERROR(MATCH(Saidas!A2690,'Cadastro-Estoque'!A2698:A2807,0)," ")))</f>
        <v/>
      </c>
    </row>
    <row r="2691" spans="5:9" ht="18.75" customHeight="1" x14ac:dyDescent="0.25">
      <c r="E2691" s="2" t="str">
        <f t="shared" si="44"/>
        <v/>
      </c>
      <c r="F2691" s="2" t="str">
        <f>IF(ISBLANK(A2691),"",IF(ISERROR(VLOOKUP(A2691,'Cadastro-Estoque'!A:G,1,FALSE)),"Produto não cadastrado",VLOOKUP(A2691,'Cadastro-Estoque'!A:G,4,FALSE)))</f>
        <v/>
      </c>
      <c r="G2691" s="2" t="str">
        <f>IF(ISBLANK(A2691),"",IF(ISERROR(VLOOKUP(A2691,'Cadastro-Estoque'!A:G,1,FALSE)),"Produto não cadastrado",VLOOKUP(A2691,'Cadastro-Estoque'!A:G,2,FALSE)))</f>
        <v/>
      </c>
      <c r="H2691" s="2" t="str">
        <f>IF(ISERROR(VLOOKUP(A2691,'Cadastro-Estoque'!A:G,1,FALSE)),"",VLOOKUP(A2691,'Cadastro-Estoque'!A:G,3,FALSE))</f>
        <v/>
      </c>
      <c r="I2691" s="209" t="str">
        <f>IF(A2691="","",INDEX(Boletim!F2700:F2809,IFERROR(MATCH(Saidas!A2691,'Cadastro-Estoque'!A2699:A2808,0)," ")))</f>
        <v/>
      </c>
    </row>
    <row r="2692" spans="5:9" ht="18.75" customHeight="1" x14ac:dyDescent="0.25">
      <c r="E2692" s="2" t="str">
        <f t="shared" ref="E2692:E2755" si="45">IF(ISBLANK(A2692),"",C2692*D2692)</f>
        <v/>
      </c>
      <c r="F2692" s="2" t="str">
        <f>IF(ISBLANK(A2692),"",IF(ISERROR(VLOOKUP(A2692,'Cadastro-Estoque'!A:G,1,FALSE)),"Produto não cadastrado",VLOOKUP(A2692,'Cadastro-Estoque'!A:G,4,FALSE)))</f>
        <v/>
      </c>
      <c r="G2692" s="2" t="str">
        <f>IF(ISBLANK(A2692),"",IF(ISERROR(VLOOKUP(A2692,'Cadastro-Estoque'!A:G,1,FALSE)),"Produto não cadastrado",VLOOKUP(A2692,'Cadastro-Estoque'!A:G,2,FALSE)))</f>
        <v/>
      </c>
      <c r="H2692" s="2" t="str">
        <f>IF(ISERROR(VLOOKUP(A2692,'Cadastro-Estoque'!A:G,1,FALSE)),"",VLOOKUP(A2692,'Cadastro-Estoque'!A:G,3,FALSE))</f>
        <v/>
      </c>
      <c r="I2692" s="209" t="str">
        <f>IF(A2692="","",INDEX(Boletim!F2701:F2810,IFERROR(MATCH(Saidas!A2692,'Cadastro-Estoque'!A2700:A2809,0)," ")))</f>
        <v/>
      </c>
    </row>
    <row r="2693" spans="5:9" ht="18.75" customHeight="1" x14ac:dyDescent="0.25">
      <c r="E2693" s="2" t="str">
        <f t="shared" si="45"/>
        <v/>
      </c>
      <c r="F2693" s="2" t="str">
        <f>IF(ISBLANK(A2693),"",IF(ISERROR(VLOOKUP(A2693,'Cadastro-Estoque'!A:G,1,FALSE)),"Produto não cadastrado",VLOOKUP(A2693,'Cadastro-Estoque'!A:G,4,FALSE)))</f>
        <v/>
      </c>
      <c r="G2693" s="2" t="str">
        <f>IF(ISBLANK(A2693),"",IF(ISERROR(VLOOKUP(A2693,'Cadastro-Estoque'!A:G,1,FALSE)),"Produto não cadastrado",VLOOKUP(A2693,'Cadastro-Estoque'!A:G,2,FALSE)))</f>
        <v/>
      </c>
      <c r="H2693" s="2" t="str">
        <f>IF(ISERROR(VLOOKUP(A2693,'Cadastro-Estoque'!A:G,1,FALSE)),"",VLOOKUP(A2693,'Cadastro-Estoque'!A:G,3,FALSE))</f>
        <v/>
      </c>
      <c r="I2693" s="209" t="str">
        <f>IF(A2693="","",INDEX(Boletim!F2702:F2811,IFERROR(MATCH(Saidas!A2693,'Cadastro-Estoque'!A2701:A2810,0)," ")))</f>
        <v/>
      </c>
    </row>
    <row r="2694" spans="5:9" ht="18.75" customHeight="1" x14ac:dyDescent="0.25">
      <c r="E2694" s="2" t="str">
        <f t="shared" si="45"/>
        <v/>
      </c>
      <c r="F2694" s="2" t="str">
        <f>IF(ISBLANK(A2694),"",IF(ISERROR(VLOOKUP(A2694,'Cadastro-Estoque'!A:G,1,FALSE)),"Produto não cadastrado",VLOOKUP(A2694,'Cadastro-Estoque'!A:G,4,FALSE)))</f>
        <v/>
      </c>
      <c r="G2694" s="2" t="str">
        <f>IF(ISBLANK(A2694),"",IF(ISERROR(VLOOKUP(A2694,'Cadastro-Estoque'!A:G,1,FALSE)),"Produto não cadastrado",VLOOKUP(A2694,'Cadastro-Estoque'!A:G,2,FALSE)))</f>
        <v/>
      </c>
      <c r="H2694" s="2" t="str">
        <f>IF(ISERROR(VLOOKUP(A2694,'Cadastro-Estoque'!A:G,1,FALSE)),"",VLOOKUP(A2694,'Cadastro-Estoque'!A:G,3,FALSE))</f>
        <v/>
      </c>
      <c r="I2694" s="209" t="str">
        <f>IF(A2694="","",INDEX(Boletim!F2703:F2812,IFERROR(MATCH(Saidas!A2694,'Cadastro-Estoque'!A2702:A2811,0)," ")))</f>
        <v/>
      </c>
    </row>
    <row r="2695" spans="5:9" ht="18.75" customHeight="1" x14ac:dyDescent="0.25">
      <c r="E2695" s="2" t="str">
        <f t="shared" si="45"/>
        <v/>
      </c>
      <c r="F2695" s="2" t="str">
        <f>IF(ISBLANK(A2695),"",IF(ISERROR(VLOOKUP(A2695,'Cadastro-Estoque'!A:G,1,FALSE)),"Produto não cadastrado",VLOOKUP(A2695,'Cadastro-Estoque'!A:G,4,FALSE)))</f>
        <v/>
      </c>
      <c r="G2695" s="2" t="str">
        <f>IF(ISBLANK(A2695),"",IF(ISERROR(VLOOKUP(A2695,'Cadastro-Estoque'!A:G,1,FALSE)),"Produto não cadastrado",VLOOKUP(A2695,'Cadastro-Estoque'!A:G,2,FALSE)))</f>
        <v/>
      </c>
      <c r="H2695" s="2" t="str">
        <f>IF(ISERROR(VLOOKUP(A2695,'Cadastro-Estoque'!A:G,1,FALSE)),"",VLOOKUP(A2695,'Cadastro-Estoque'!A:G,3,FALSE))</f>
        <v/>
      </c>
      <c r="I2695" s="209" t="str">
        <f>IF(A2695="","",INDEX(Boletim!F2704:F2813,IFERROR(MATCH(Saidas!A2695,'Cadastro-Estoque'!A2703:A2812,0)," ")))</f>
        <v/>
      </c>
    </row>
    <row r="2696" spans="5:9" ht="18.75" customHeight="1" x14ac:dyDescent="0.25">
      <c r="E2696" s="2" t="str">
        <f t="shared" si="45"/>
        <v/>
      </c>
      <c r="F2696" s="2" t="str">
        <f>IF(ISBLANK(A2696),"",IF(ISERROR(VLOOKUP(A2696,'Cadastro-Estoque'!A:G,1,FALSE)),"Produto não cadastrado",VLOOKUP(A2696,'Cadastro-Estoque'!A:G,4,FALSE)))</f>
        <v/>
      </c>
      <c r="G2696" s="2" t="str">
        <f>IF(ISBLANK(A2696),"",IF(ISERROR(VLOOKUP(A2696,'Cadastro-Estoque'!A:G,1,FALSE)),"Produto não cadastrado",VLOOKUP(A2696,'Cadastro-Estoque'!A:G,2,FALSE)))</f>
        <v/>
      </c>
      <c r="H2696" s="2" t="str">
        <f>IF(ISERROR(VLOOKUP(A2696,'Cadastro-Estoque'!A:G,1,FALSE)),"",VLOOKUP(A2696,'Cadastro-Estoque'!A:G,3,FALSE))</f>
        <v/>
      </c>
      <c r="I2696" s="209" t="str">
        <f>IF(A2696="","",INDEX(Boletim!F2705:F2814,IFERROR(MATCH(Saidas!A2696,'Cadastro-Estoque'!A2704:A2813,0)," ")))</f>
        <v/>
      </c>
    </row>
    <row r="2697" spans="5:9" ht="18.75" customHeight="1" x14ac:dyDescent="0.25">
      <c r="E2697" s="2" t="str">
        <f t="shared" si="45"/>
        <v/>
      </c>
      <c r="F2697" s="2" t="str">
        <f>IF(ISBLANK(A2697),"",IF(ISERROR(VLOOKUP(A2697,'Cadastro-Estoque'!A:G,1,FALSE)),"Produto não cadastrado",VLOOKUP(A2697,'Cadastro-Estoque'!A:G,4,FALSE)))</f>
        <v/>
      </c>
      <c r="G2697" s="2" t="str">
        <f>IF(ISBLANK(A2697),"",IF(ISERROR(VLOOKUP(A2697,'Cadastro-Estoque'!A:G,1,FALSE)),"Produto não cadastrado",VLOOKUP(A2697,'Cadastro-Estoque'!A:G,2,FALSE)))</f>
        <v/>
      </c>
      <c r="H2697" s="2" t="str">
        <f>IF(ISERROR(VLOOKUP(A2697,'Cadastro-Estoque'!A:G,1,FALSE)),"",VLOOKUP(A2697,'Cadastro-Estoque'!A:G,3,FALSE))</f>
        <v/>
      </c>
      <c r="I2697" s="209" t="str">
        <f>IF(A2697="","",INDEX(Boletim!F2706:F2815,IFERROR(MATCH(Saidas!A2697,'Cadastro-Estoque'!A2705:A2814,0)," ")))</f>
        <v/>
      </c>
    </row>
    <row r="2698" spans="5:9" ht="18.75" customHeight="1" x14ac:dyDescent="0.25">
      <c r="E2698" s="2" t="str">
        <f t="shared" si="45"/>
        <v/>
      </c>
      <c r="F2698" s="2" t="str">
        <f>IF(ISBLANK(A2698),"",IF(ISERROR(VLOOKUP(A2698,'Cadastro-Estoque'!A:G,1,FALSE)),"Produto não cadastrado",VLOOKUP(A2698,'Cadastro-Estoque'!A:G,4,FALSE)))</f>
        <v/>
      </c>
      <c r="G2698" s="2" t="str">
        <f>IF(ISBLANK(A2698),"",IF(ISERROR(VLOOKUP(A2698,'Cadastro-Estoque'!A:G,1,FALSE)),"Produto não cadastrado",VLOOKUP(A2698,'Cadastro-Estoque'!A:G,2,FALSE)))</f>
        <v/>
      </c>
      <c r="H2698" s="2" t="str">
        <f>IF(ISERROR(VLOOKUP(A2698,'Cadastro-Estoque'!A:G,1,FALSE)),"",VLOOKUP(A2698,'Cadastro-Estoque'!A:G,3,FALSE))</f>
        <v/>
      </c>
      <c r="I2698" s="209" t="str">
        <f>IF(A2698="","",INDEX(Boletim!F2707:F2816,IFERROR(MATCH(Saidas!A2698,'Cadastro-Estoque'!A2706:A2815,0)," ")))</f>
        <v/>
      </c>
    </row>
    <row r="2699" spans="5:9" ht="18.75" customHeight="1" x14ac:dyDescent="0.25">
      <c r="E2699" s="2" t="str">
        <f t="shared" si="45"/>
        <v/>
      </c>
      <c r="F2699" s="2" t="str">
        <f>IF(ISBLANK(A2699),"",IF(ISERROR(VLOOKUP(A2699,'Cadastro-Estoque'!A:G,1,FALSE)),"Produto não cadastrado",VLOOKUP(A2699,'Cadastro-Estoque'!A:G,4,FALSE)))</f>
        <v/>
      </c>
      <c r="G2699" s="2" t="str">
        <f>IF(ISBLANK(A2699),"",IF(ISERROR(VLOOKUP(A2699,'Cadastro-Estoque'!A:G,1,FALSE)),"Produto não cadastrado",VLOOKUP(A2699,'Cadastro-Estoque'!A:G,2,FALSE)))</f>
        <v/>
      </c>
      <c r="H2699" s="2" t="str">
        <f>IF(ISERROR(VLOOKUP(A2699,'Cadastro-Estoque'!A:G,1,FALSE)),"",VLOOKUP(A2699,'Cadastro-Estoque'!A:G,3,FALSE))</f>
        <v/>
      </c>
      <c r="I2699" s="209" t="str">
        <f>IF(A2699="","",INDEX(Boletim!F2708:F2817,IFERROR(MATCH(Saidas!A2699,'Cadastro-Estoque'!A2707:A2816,0)," ")))</f>
        <v/>
      </c>
    </row>
    <row r="2700" spans="5:9" ht="18.75" customHeight="1" x14ac:dyDescent="0.25">
      <c r="E2700" s="2" t="str">
        <f t="shared" si="45"/>
        <v/>
      </c>
      <c r="F2700" s="2" t="str">
        <f>IF(ISBLANK(A2700),"",IF(ISERROR(VLOOKUP(A2700,'Cadastro-Estoque'!A:G,1,FALSE)),"Produto não cadastrado",VLOOKUP(A2700,'Cadastro-Estoque'!A:G,4,FALSE)))</f>
        <v/>
      </c>
      <c r="G2700" s="2" t="str">
        <f>IF(ISBLANK(A2700),"",IF(ISERROR(VLOOKUP(A2700,'Cadastro-Estoque'!A:G,1,FALSE)),"Produto não cadastrado",VLOOKUP(A2700,'Cadastro-Estoque'!A:G,2,FALSE)))</f>
        <v/>
      </c>
      <c r="H2700" s="2" t="str">
        <f>IF(ISERROR(VLOOKUP(A2700,'Cadastro-Estoque'!A:G,1,FALSE)),"",VLOOKUP(A2700,'Cadastro-Estoque'!A:G,3,FALSE))</f>
        <v/>
      </c>
      <c r="I2700" s="209" t="str">
        <f>IF(A2700="","",INDEX(Boletim!F2709:F2818,IFERROR(MATCH(Saidas!A2700,'Cadastro-Estoque'!A2708:A2817,0)," ")))</f>
        <v/>
      </c>
    </row>
    <row r="2701" spans="5:9" ht="18.75" customHeight="1" x14ac:dyDescent="0.25">
      <c r="E2701" s="2" t="str">
        <f t="shared" si="45"/>
        <v/>
      </c>
      <c r="F2701" s="2" t="str">
        <f>IF(ISBLANK(A2701),"",IF(ISERROR(VLOOKUP(A2701,'Cadastro-Estoque'!A:G,1,FALSE)),"Produto não cadastrado",VLOOKUP(A2701,'Cadastro-Estoque'!A:G,4,FALSE)))</f>
        <v/>
      </c>
      <c r="G2701" s="2" t="str">
        <f>IF(ISBLANK(A2701),"",IF(ISERROR(VLOOKUP(A2701,'Cadastro-Estoque'!A:G,1,FALSE)),"Produto não cadastrado",VLOOKUP(A2701,'Cadastro-Estoque'!A:G,2,FALSE)))</f>
        <v/>
      </c>
      <c r="H2701" s="2" t="str">
        <f>IF(ISERROR(VLOOKUP(A2701,'Cadastro-Estoque'!A:G,1,FALSE)),"",VLOOKUP(A2701,'Cadastro-Estoque'!A:G,3,FALSE))</f>
        <v/>
      </c>
      <c r="I2701" s="209" t="str">
        <f>IF(A2701="","",INDEX(Boletim!F2710:F2819,IFERROR(MATCH(Saidas!A2701,'Cadastro-Estoque'!A2709:A2818,0)," ")))</f>
        <v/>
      </c>
    </row>
    <row r="2702" spans="5:9" ht="18.75" customHeight="1" x14ac:dyDescent="0.25">
      <c r="E2702" s="2" t="str">
        <f t="shared" si="45"/>
        <v/>
      </c>
      <c r="F2702" s="2" t="str">
        <f>IF(ISBLANK(A2702),"",IF(ISERROR(VLOOKUP(A2702,'Cadastro-Estoque'!A:G,1,FALSE)),"Produto não cadastrado",VLOOKUP(A2702,'Cadastro-Estoque'!A:G,4,FALSE)))</f>
        <v/>
      </c>
      <c r="G2702" s="2" t="str">
        <f>IF(ISBLANK(A2702),"",IF(ISERROR(VLOOKUP(A2702,'Cadastro-Estoque'!A:G,1,FALSE)),"Produto não cadastrado",VLOOKUP(A2702,'Cadastro-Estoque'!A:G,2,FALSE)))</f>
        <v/>
      </c>
      <c r="H2702" s="2" t="str">
        <f>IF(ISERROR(VLOOKUP(A2702,'Cadastro-Estoque'!A:G,1,FALSE)),"",VLOOKUP(A2702,'Cadastro-Estoque'!A:G,3,FALSE))</f>
        <v/>
      </c>
      <c r="I2702" s="209" t="str">
        <f>IF(A2702="","",INDEX(Boletim!F2711:F2820,IFERROR(MATCH(Saidas!A2702,'Cadastro-Estoque'!A2710:A2819,0)," ")))</f>
        <v/>
      </c>
    </row>
    <row r="2703" spans="5:9" ht="18.75" customHeight="1" x14ac:dyDescent="0.25">
      <c r="E2703" s="2" t="str">
        <f t="shared" si="45"/>
        <v/>
      </c>
      <c r="F2703" s="2" t="str">
        <f>IF(ISBLANK(A2703),"",IF(ISERROR(VLOOKUP(A2703,'Cadastro-Estoque'!A:G,1,FALSE)),"Produto não cadastrado",VLOOKUP(A2703,'Cadastro-Estoque'!A:G,4,FALSE)))</f>
        <v/>
      </c>
      <c r="G2703" s="2" t="str">
        <f>IF(ISBLANK(A2703),"",IF(ISERROR(VLOOKUP(A2703,'Cadastro-Estoque'!A:G,1,FALSE)),"Produto não cadastrado",VLOOKUP(A2703,'Cadastro-Estoque'!A:G,2,FALSE)))</f>
        <v/>
      </c>
      <c r="H2703" s="2" t="str">
        <f>IF(ISERROR(VLOOKUP(A2703,'Cadastro-Estoque'!A:G,1,FALSE)),"",VLOOKUP(A2703,'Cadastro-Estoque'!A:G,3,FALSE))</f>
        <v/>
      </c>
      <c r="I2703" s="209" t="str">
        <f>IF(A2703="","",INDEX(Boletim!F2712:F2821,IFERROR(MATCH(Saidas!A2703,'Cadastro-Estoque'!A2711:A2820,0)," ")))</f>
        <v/>
      </c>
    </row>
    <row r="2704" spans="5:9" ht="18.75" customHeight="1" x14ac:dyDescent="0.25">
      <c r="E2704" s="2" t="str">
        <f t="shared" si="45"/>
        <v/>
      </c>
      <c r="F2704" s="2" t="str">
        <f>IF(ISBLANK(A2704),"",IF(ISERROR(VLOOKUP(A2704,'Cadastro-Estoque'!A:G,1,FALSE)),"Produto não cadastrado",VLOOKUP(A2704,'Cadastro-Estoque'!A:G,4,FALSE)))</f>
        <v/>
      </c>
      <c r="G2704" s="2" t="str">
        <f>IF(ISBLANK(A2704),"",IF(ISERROR(VLOOKUP(A2704,'Cadastro-Estoque'!A:G,1,FALSE)),"Produto não cadastrado",VLOOKUP(A2704,'Cadastro-Estoque'!A:G,2,FALSE)))</f>
        <v/>
      </c>
      <c r="H2704" s="2" t="str">
        <f>IF(ISERROR(VLOOKUP(A2704,'Cadastro-Estoque'!A:G,1,FALSE)),"",VLOOKUP(A2704,'Cadastro-Estoque'!A:G,3,FALSE))</f>
        <v/>
      </c>
      <c r="I2704" s="209" t="str">
        <f>IF(A2704="","",INDEX(Boletim!F2713:F2822,IFERROR(MATCH(Saidas!A2704,'Cadastro-Estoque'!A2712:A2821,0)," ")))</f>
        <v/>
      </c>
    </row>
    <row r="2705" spans="5:9" ht="18.75" customHeight="1" x14ac:dyDescent="0.25">
      <c r="E2705" s="2" t="str">
        <f t="shared" si="45"/>
        <v/>
      </c>
      <c r="F2705" s="2" t="str">
        <f>IF(ISBLANK(A2705),"",IF(ISERROR(VLOOKUP(A2705,'Cadastro-Estoque'!A:G,1,FALSE)),"Produto não cadastrado",VLOOKUP(A2705,'Cadastro-Estoque'!A:G,4,FALSE)))</f>
        <v/>
      </c>
      <c r="G2705" s="2" t="str">
        <f>IF(ISBLANK(A2705),"",IF(ISERROR(VLOOKUP(A2705,'Cadastro-Estoque'!A:G,1,FALSE)),"Produto não cadastrado",VLOOKUP(A2705,'Cadastro-Estoque'!A:G,2,FALSE)))</f>
        <v/>
      </c>
      <c r="H2705" s="2" t="str">
        <f>IF(ISERROR(VLOOKUP(A2705,'Cadastro-Estoque'!A:G,1,FALSE)),"",VLOOKUP(A2705,'Cadastro-Estoque'!A:G,3,FALSE))</f>
        <v/>
      </c>
      <c r="I2705" s="209" t="str">
        <f>IF(A2705="","",INDEX(Boletim!F2714:F2823,IFERROR(MATCH(Saidas!A2705,'Cadastro-Estoque'!A2713:A2822,0)," ")))</f>
        <v/>
      </c>
    </row>
    <row r="2706" spans="5:9" ht="18.75" customHeight="1" x14ac:dyDescent="0.25">
      <c r="E2706" s="2" t="str">
        <f t="shared" si="45"/>
        <v/>
      </c>
      <c r="F2706" s="2" t="str">
        <f>IF(ISBLANK(A2706),"",IF(ISERROR(VLOOKUP(A2706,'Cadastro-Estoque'!A:G,1,FALSE)),"Produto não cadastrado",VLOOKUP(A2706,'Cadastro-Estoque'!A:G,4,FALSE)))</f>
        <v/>
      </c>
      <c r="G2706" s="2" t="str">
        <f>IF(ISBLANK(A2706),"",IF(ISERROR(VLOOKUP(A2706,'Cadastro-Estoque'!A:G,1,FALSE)),"Produto não cadastrado",VLOOKUP(A2706,'Cadastro-Estoque'!A:G,2,FALSE)))</f>
        <v/>
      </c>
      <c r="H2706" s="2" t="str">
        <f>IF(ISERROR(VLOOKUP(A2706,'Cadastro-Estoque'!A:G,1,FALSE)),"",VLOOKUP(A2706,'Cadastro-Estoque'!A:G,3,FALSE))</f>
        <v/>
      </c>
      <c r="I2706" s="209" t="str">
        <f>IF(A2706="","",INDEX(Boletim!F2715:F2824,IFERROR(MATCH(Saidas!A2706,'Cadastro-Estoque'!A2714:A2823,0)," ")))</f>
        <v/>
      </c>
    </row>
    <row r="2707" spans="5:9" ht="18.75" customHeight="1" x14ac:dyDescent="0.25">
      <c r="E2707" s="2" t="str">
        <f t="shared" si="45"/>
        <v/>
      </c>
      <c r="F2707" s="2" t="str">
        <f>IF(ISBLANK(A2707),"",IF(ISERROR(VLOOKUP(A2707,'Cadastro-Estoque'!A:G,1,FALSE)),"Produto não cadastrado",VLOOKUP(A2707,'Cadastro-Estoque'!A:G,4,FALSE)))</f>
        <v/>
      </c>
      <c r="G2707" s="2" t="str">
        <f>IF(ISBLANK(A2707),"",IF(ISERROR(VLOOKUP(A2707,'Cadastro-Estoque'!A:G,1,FALSE)),"Produto não cadastrado",VLOOKUP(A2707,'Cadastro-Estoque'!A:G,2,FALSE)))</f>
        <v/>
      </c>
      <c r="H2707" s="2" t="str">
        <f>IF(ISERROR(VLOOKUP(A2707,'Cadastro-Estoque'!A:G,1,FALSE)),"",VLOOKUP(A2707,'Cadastro-Estoque'!A:G,3,FALSE))</f>
        <v/>
      </c>
      <c r="I2707" s="209" t="str">
        <f>IF(A2707="","",INDEX(Boletim!F2716:F2825,IFERROR(MATCH(Saidas!A2707,'Cadastro-Estoque'!A2715:A2824,0)," ")))</f>
        <v/>
      </c>
    </row>
    <row r="2708" spans="5:9" ht="18.75" customHeight="1" x14ac:dyDescent="0.25">
      <c r="E2708" s="2" t="str">
        <f t="shared" si="45"/>
        <v/>
      </c>
      <c r="F2708" s="2" t="str">
        <f>IF(ISBLANK(A2708),"",IF(ISERROR(VLOOKUP(A2708,'Cadastro-Estoque'!A:G,1,FALSE)),"Produto não cadastrado",VLOOKUP(A2708,'Cadastro-Estoque'!A:G,4,FALSE)))</f>
        <v/>
      </c>
      <c r="G2708" s="2" t="str">
        <f>IF(ISBLANK(A2708),"",IF(ISERROR(VLOOKUP(A2708,'Cadastro-Estoque'!A:G,1,FALSE)),"Produto não cadastrado",VLOOKUP(A2708,'Cadastro-Estoque'!A:G,2,FALSE)))</f>
        <v/>
      </c>
      <c r="H2708" s="2" t="str">
        <f>IF(ISERROR(VLOOKUP(A2708,'Cadastro-Estoque'!A:G,1,FALSE)),"",VLOOKUP(A2708,'Cadastro-Estoque'!A:G,3,FALSE))</f>
        <v/>
      </c>
      <c r="I2708" s="209" t="str">
        <f>IF(A2708="","",INDEX(Boletim!F2717:F2826,IFERROR(MATCH(Saidas!A2708,'Cadastro-Estoque'!A2716:A2825,0)," ")))</f>
        <v/>
      </c>
    </row>
    <row r="2709" spans="5:9" ht="18.75" customHeight="1" x14ac:dyDescent="0.25">
      <c r="E2709" s="2" t="str">
        <f t="shared" si="45"/>
        <v/>
      </c>
      <c r="F2709" s="2" t="str">
        <f>IF(ISBLANK(A2709),"",IF(ISERROR(VLOOKUP(A2709,'Cadastro-Estoque'!A:G,1,FALSE)),"Produto não cadastrado",VLOOKUP(A2709,'Cadastro-Estoque'!A:G,4,FALSE)))</f>
        <v/>
      </c>
      <c r="G2709" s="2" t="str">
        <f>IF(ISBLANK(A2709),"",IF(ISERROR(VLOOKUP(A2709,'Cadastro-Estoque'!A:G,1,FALSE)),"Produto não cadastrado",VLOOKUP(A2709,'Cadastro-Estoque'!A:G,2,FALSE)))</f>
        <v/>
      </c>
      <c r="H2709" s="2" t="str">
        <f>IF(ISERROR(VLOOKUP(A2709,'Cadastro-Estoque'!A:G,1,FALSE)),"",VLOOKUP(A2709,'Cadastro-Estoque'!A:G,3,FALSE))</f>
        <v/>
      </c>
      <c r="I2709" s="209" t="str">
        <f>IF(A2709="","",INDEX(Boletim!F2718:F2827,IFERROR(MATCH(Saidas!A2709,'Cadastro-Estoque'!A2717:A2826,0)," ")))</f>
        <v/>
      </c>
    </row>
    <row r="2710" spans="5:9" ht="18.75" customHeight="1" x14ac:dyDescent="0.25">
      <c r="E2710" s="2" t="str">
        <f t="shared" si="45"/>
        <v/>
      </c>
      <c r="F2710" s="2" t="str">
        <f>IF(ISBLANK(A2710),"",IF(ISERROR(VLOOKUP(A2710,'Cadastro-Estoque'!A:G,1,FALSE)),"Produto não cadastrado",VLOOKUP(A2710,'Cadastro-Estoque'!A:G,4,FALSE)))</f>
        <v/>
      </c>
      <c r="G2710" s="2" t="str">
        <f>IF(ISBLANK(A2710),"",IF(ISERROR(VLOOKUP(A2710,'Cadastro-Estoque'!A:G,1,FALSE)),"Produto não cadastrado",VLOOKUP(A2710,'Cadastro-Estoque'!A:G,2,FALSE)))</f>
        <v/>
      </c>
      <c r="H2710" s="2" t="str">
        <f>IF(ISERROR(VLOOKUP(A2710,'Cadastro-Estoque'!A:G,1,FALSE)),"",VLOOKUP(A2710,'Cadastro-Estoque'!A:G,3,FALSE))</f>
        <v/>
      </c>
      <c r="I2710" s="209" t="str">
        <f>IF(A2710="","",INDEX(Boletim!F2719:F2828,IFERROR(MATCH(Saidas!A2710,'Cadastro-Estoque'!A2718:A2827,0)," ")))</f>
        <v/>
      </c>
    </row>
    <row r="2711" spans="5:9" ht="18.75" customHeight="1" x14ac:dyDescent="0.25">
      <c r="E2711" s="2" t="str">
        <f t="shared" si="45"/>
        <v/>
      </c>
      <c r="F2711" s="2" t="str">
        <f>IF(ISBLANK(A2711),"",IF(ISERROR(VLOOKUP(A2711,'Cadastro-Estoque'!A:G,1,FALSE)),"Produto não cadastrado",VLOOKUP(A2711,'Cadastro-Estoque'!A:G,4,FALSE)))</f>
        <v/>
      </c>
      <c r="G2711" s="2" t="str">
        <f>IF(ISBLANK(A2711),"",IF(ISERROR(VLOOKUP(A2711,'Cadastro-Estoque'!A:G,1,FALSE)),"Produto não cadastrado",VLOOKUP(A2711,'Cadastro-Estoque'!A:G,2,FALSE)))</f>
        <v/>
      </c>
      <c r="H2711" s="2" t="str">
        <f>IF(ISERROR(VLOOKUP(A2711,'Cadastro-Estoque'!A:G,1,FALSE)),"",VLOOKUP(A2711,'Cadastro-Estoque'!A:G,3,FALSE))</f>
        <v/>
      </c>
      <c r="I2711" s="209" t="str">
        <f>IF(A2711="","",INDEX(Boletim!F2720:F2829,IFERROR(MATCH(Saidas!A2711,'Cadastro-Estoque'!A2719:A2828,0)," ")))</f>
        <v/>
      </c>
    </row>
    <row r="2712" spans="5:9" ht="18.75" customHeight="1" x14ac:dyDescent="0.25">
      <c r="E2712" s="2" t="str">
        <f t="shared" si="45"/>
        <v/>
      </c>
      <c r="F2712" s="2" t="str">
        <f>IF(ISBLANK(A2712),"",IF(ISERROR(VLOOKUP(A2712,'Cadastro-Estoque'!A:G,1,FALSE)),"Produto não cadastrado",VLOOKUP(A2712,'Cadastro-Estoque'!A:G,4,FALSE)))</f>
        <v/>
      </c>
      <c r="G2712" s="2" t="str">
        <f>IF(ISBLANK(A2712),"",IF(ISERROR(VLOOKUP(A2712,'Cadastro-Estoque'!A:G,1,FALSE)),"Produto não cadastrado",VLOOKUP(A2712,'Cadastro-Estoque'!A:G,2,FALSE)))</f>
        <v/>
      </c>
      <c r="H2712" s="2" t="str">
        <f>IF(ISERROR(VLOOKUP(A2712,'Cadastro-Estoque'!A:G,1,FALSE)),"",VLOOKUP(A2712,'Cadastro-Estoque'!A:G,3,FALSE))</f>
        <v/>
      </c>
      <c r="I2712" s="209" t="str">
        <f>IF(A2712="","",INDEX(Boletim!F2721:F2830,IFERROR(MATCH(Saidas!A2712,'Cadastro-Estoque'!A2720:A2829,0)," ")))</f>
        <v/>
      </c>
    </row>
    <row r="2713" spans="5:9" ht="18.75" customHeight="1" x14ac:dyDescent="0.25">
      <c r="E2713" s="2" t="str">
        <f t="shared" si="45"/>
        <v/>
      </c>
      <c r="F2713" s="2" t="str">
        <f>IF(ISBLANK(A2713),"",IF(ISERROR(VLOOKUP(A2713,'Cadastro-Estoque'!A:G,1,FALSE)),"Produto não cadastrado",VLOOKUP(A2713,'Cadastro-Estoque'!A:G,4,FALSE)))</f>
        <v/>
      </c>
      <c r="G2713" s="2" t="str">
        <f>IF(ISBLANK(A2713),"",IF(ISERROR(VLOOKUP(A2713,'Cadastro-Estoque'!A:G,1,FALSE)),"Produto não cadastrado",VLOOKUP(A2713,'Cadastro-Estoque'!A:G,2,FALSE)))</f>
        <v/>
      </c>
      <c r="H2713" s="2" t="str">
        <f>IF(ISERROR(VLOOKUP(A2713,'Cadastro-Estoque'!A:G,1,FALSE)),"",VLOOKUP(A2713,'Cadastro-Estoque'!A:G,3,FALSE))</f>
        <v/>
      </c>
      <c r="I2713" s="209" t="str">
        <f>IF(A2713="","",INDEX(Boletim!F2722:F2831,IFERROR(MATCH(Saidas!A2713,'Cadastro-Estoque'!A2721:A2830,0)," ")))</f>
        <v/>
      </c>
    </row>
    <row r="2714" spans="5:9" ht="18.75" customHeight="1" x14ac:dyDescent="0.25">
      <c r="E2714" s="2" t="str">
        <f t="shared" si="45"/>
        <v/>
      </c>
      <c r="F2714" s="2" t="str">
        <f>IF(ISBLANK(A2714),"",IF(ISERROR(VLOOKUP(A2714,'Cadastro-Estoque'!A:G,1,FALSE)),"Produto não cadastrado",VLOOKUP(A2714,'Cadastro-Estoque'!A:G,4,FALSE)))</f>
        <v/>
      </c>
      <c r="G2714" s="2" t="str">
        <f>IF(ISBLANK(A2714),"",IF(ISERROR(VLOOKUP(A2714,'Cadastro-Estoque'!A:G,1,FALSE)),"Produto não cadastrado",VLOOKUP(A2714,'Cadastro-Estoque'!A:G,2,FALSE)))</f>
        <v/>
      </c>
      <c r="H2714" s="2" t="str">
        <f>IF(ISERROR(VLOOKUP(A2714,'Cadastro-Estoque'!A:G,1,FALSE)),"",VLOOKUP(A2714,'Cadastro-Estoque'!A:G,3,FALSE))</f>
        <v/>
      </c>
      <c r="I2714" s="209" t="str">
        <f>IF(A2714="","",INDEX(Boletim!F2723:F2832,IFERROR(MATCH(Saidas!A2714,'Cadastro-Estoque'!A2722:A2831,0)," ")))</f>
        <v/>
      </c>
    </row>
    <row r="2715" spans="5:9" ht="18.75" customHeight="1" x14ac:dyDescent="0.25">
      <c r="E2715" s="2" t="str">
        <f t="shared" si="45"/>
        <v/>
      </c>
      <c r="F2715" s="2" t="str">
        <f>IF(ISBLANK(A2715),"",IF(ISERROR(VLOOKUP(A2715,'Cadastro-Estoque'!A:G,1,FALSE)),"Produto não cadastrado",VLOOKUP(A2715,'Cadastro-Estoque'!A:G,4,FALSE)))</f>
        <v/>
      </c>
      <c r="G2715" s="2" t="str">
        <f>IF(ISBLANK(A2715),"",IF(ISERROR(VLOOKUP(A2715,'Cadastro-Estoque'!A:G,1,FALSE)),"Produto não cadastrado",VLOOKUP(A2715,'Cadastro-Estoque'!A:G,2,FALSE)))</f>
        <v/>
      </c>
      <c r="H2715" s="2" t="str">
        <f>IF(ISERROR(VLOOKUP(A2715,'Cadastro-Estoque'!A:G,1,FALSE)),"",VLOOKUP(A2715,'Cadastro-Estoque'!A:G,3,FALSE))</f>
        <v/>
      </c>
      <c r="I2715" s="209" t="str">
        <f>IF(A2715="","",INDEX(Boletim!F2724:F2833,IFERROR(MATCH(Saidas!A2715,'Cadastro-Estoque'!A2723:A2832,0)," ")))</f>
        <v/>
      </c>
    </row>
    <row r="2716" spans="5:9" ht="18.75" customHeight="1" x14ac:dyDescent="0.25">
      <c r="E2716" s="2" t="str">
        <f t="shared" si="45"/>
        <v/>
      </c>
      <c r="F2716" s="2" t="str">
        <f>IF(ISBLANK(A2716),"",IF(ISERROR(VLOOKUP(A2716,'Cadastro-Estoque'!A:G,1,FALSE)),"Produto não cadastrado",VLOOKUP(A2716,'Cadastro-Estoque'!A:G,4,FALSE)))</f>
        <v/>
      </c>
      <c r="G2716" s="2" t="str">
        <f>IF(ISBLANK(A2716),"",IF(ISERROR(VLOOKUP(A2716,'Cadastro-Estoque'!A:G,1,FALSE)),"Produto não cadastrado",VLOOKUP(A2716,'Cadastro-Estoque'!A:G,2,FALSE)))</f>
        <v/>
      </c>
      <c r="H2716" s="2" t="str">
        <f>IF(ISERROR(VLOOKUP(A2716,'Cadastro-Estoque'!A:G,1,FALSE)),"",VLOOKUP(A2716,'Cadastro-Estoque'!A:G,3,FALSE))</f>
        <v/>
      </c>
      <c r="I2716" s="209" t="str">
        <f>IF(A2716="","",INDEX(Boletim!F2725:F2834,IFERROR(MATCH(Saidas!A2716,'Cadastro-Estoque'!A2724:A2833,0)," ")))</f>
        <v/>
      </c>
    </row>
    <row r="2717" spans="5:9" ht="18.75" customHeight="1" x14ac:dyDescent="0.25">
      <c r="E2717" s="2" t="str">
        <f t="shared" si="45"/>
        <v/>
      </c>
      <c r="F2717" s="2" t="str">
        <f>IF(ISBLANK(A2717),"",IF(ISERROR(VLOOKUP(A2717,'Cadastro-Estoque'!A:G,1,FALSE)),"Produto não cadastrado",VLOOKUP(A2717,'Cadastro-Estoque'!A:G,4,FALSE)))</f>
        <v/>
      </c>
      <c r="G2717" s="2" t="str">
        <f>IF(ISBLANK(A2717),"",IF(ISERROR(VLOOKUP(A2717,'Cadastro-Estoque'!A:G,1,FALSE)),"Produto não cadastrado",VLOOKUP(A2717,'Cadastro-Estoque'!A:G,2,FALSE)))</f>
        <v/>
      </c>
      <c r="H2717" s="2" t="str">
        <f>IF(ISERROR(VLOOKUP(A2717,'Cadastro-Estoque'!A:G,1,FALSE)),"",VLOOKUP(A2717,'Cadastro-Estoque'!A:G,3,FALSE))</f>
        <v/>
      </c>
      <c r="I2717" s="209" t="str">
        <f>IF(A2717="","",INDEX(Boletim!F2726:F2835,IFERROR(MATCH(Saidas!A2717,'Cadastro-Estoque'!A2725:A2834,0)," ")))</f>
        <v/>
      </c>
    </row>
    <row r="2718" spans="5:9" ht="18.75" customHeight="1" x14ac:dyDescent="0.25">
      <c r="E2718" s="2" t="str">
        <f t="shared" si="45"/>
        <v/>
      </c>
      <c r="F2718" s="2" t="str">
        <f>IF(ISBLANK(A2718),"",IF(ISERROR(VLOOKUP(A2718,'Cadastro-Estoque'!A:G,1,FALSE)),"Produto não cadastrado",VLOOKUP(A2718,'Cadastro-Estoque'!A:G,4,FALSE)))</f>
        <v/>
      </c>
      <c r="G2718" s="2" t="str">
        <f>IF(ISBLANK(A2718),"",IF(ISERROR(VLOOKUP(A2718,'Cadastro-Estoque'!A:G,1,FALSE)),"Produto não cadastrado",VLOOKUP(A2718,'Cadastro-Estoque'!A:G,2,FALSE)))</f>
        <v/>
      </c>
      <c r="H2718" s="2" t="str">
        <f>IF(ISERROR(VLOOKUP(A2718,'Cadastro-Estoque'!A:G,1,FALSE)),"",VLOOKUP(A2718,'Cadastro-Estoque'!A:G,3,FALSE))</f>
        <v/>
      </c>
      <c r="I2718" s="209" t="str">
        <f>IF(A2718="","",INDEX(Boletim!F2727:F2836,IFERROR(MATCH(Saidas!A2718,'Cadastro-Estoque'!A2726:A2835,0)," ")))</f>
        <v/>
      </c>
    </row>
    <row r="2719" spans="5:9" ht="18.75" customHeight="1" x14ac:dyDescent="0.25">
      <c r="E2719" s="2" t="str">
        <f t="shared" si="45"/>
        <v/>
      </c>
      <c r="F2719" s="2" t="str">
        <f>IF(ISBLANK(A2719),"",IF(ISERROR(VLOOKUP(A2719,'Cadastro-Estoque'!A:G,1,FALSE)),"Produto não cadastrado",VLOOKUP(A2719,'Cadastro-Estoque'!A:G,4,FALSE)))</f>
        <v/>
      </c>
      <c r="G2719" s="2" t="str">
        <f>IF(ISBLANK(A2719),"",IF(ISERROR(VLOOKUP(A2719,'Cadastro-Estoque'!A:G,1,FALSE)),"Produto não cadastrado",VLOOKUP(A2719,'Cadastro-Estoque'!A:G,2,FALSE)))</f>
        <v/>
      </c>
      <c r="H2719" s="2" t="str">
        <f>IF(ISERROR(VLOOKUP(A2719,'Cadastro-Estoque'!A:G,1,FALSE)),"",VLOOKUP(A2719,'Cadastro-Estoque'!A:G,3,FALSE))</f>
        <v/>
      </c>
      <c r="I2719" s="209" t="str">
        <f>IF(A2719="","",INDEX(Boletim!F2728:F2837,IFERROR(MATCH(Saidas!A2719,'Cadastro-Estoque'!A2727:A2836,0)," ")))</f>
        <v/>
      </c>
    </row>
    <row r="2720" spans="5:9" ht="18.75" customHeight="1" x14ac:dyDescent="0.25">
      <c r="E2720" s="2" t="str">
        <f t="shared" si="45"/>
        <v/>
      </c>
      <c r="F2720" s="2" t="str">
        <f>IF(ISBLANK(A2720),"",IF(ISERROR(VLOOKUP(A2720,'Cadastro-Estoque'!A:G,1,FALSE)),"Produto não cadastrado",VLOOKUP(A2720,'Cadastro-Estoque'!A:G,4,FALSE)))</f>
        <v/>
      </c>
      <c r="G2720" s="2" t="str">
        <f>IF(ISBLANK(A2720),"",IF(ISERROR(VLOOKUP(A2720,'Cadastro-Estoque'!A:G,1,FALSE)),"Produto não cadastrado",VLOOKUP(A2720,'Cadastro-Estoque'!A:G,2,FALSE)))</f>
        <v/>
      </c>
      <c r="H2720" s="2" t="str">
        <f>IF(ISERROR(VLOOKUP(A2720,'Cadastro-Estoque'!A:G,1,FALSE)),"",VLOOKUP(A2720,'Cadastro-Estoque'!A:G,3,FALSE))</f>
        <v/>
      </c>
      <c r="I2720" s="209" t="str">
        <f>IF(A2720="","",INDEX(Boletim!F2729:F2838,IFERROR(MATCH(Saidas!A2720,'Cadastro-Estoque'!A2728:A2837,0)," ")))</f>
        <v/>
      </c>
    </row>
    <row r="2721" spans="5:9" ht="18.75" customHeight="1" x14ac:dyDescent="0.25">
      <c r="E2721" s="2" t="str">
        <f t="shared" si="45"/>
        <v/>
      </c>
      <c r="F2721" s="2" t="str">
        <f>IF(ISBLANK(A2721),"",IF(ISERROR(VLOOKUP(A2721,'Cadastro-Estoque'!A:G,1,FALSE)),"Produto não cadastrado",VLOOKUP(A2721,'Cadastro-Estoque'!A:G,4,FALSE)))</f>
        <v/>
      </c>
      <c r="G2721" s="2" t="str">
        <f>IF(ISBLANK(A2721),"",IF(ISERROR(VLOOKUP(A2721,'Cadastro-Estoque'!A:G,1,FALSE)),"Produto não cadastrado",VLOOKUP(A2721,'Cadastro-Estoque'!A:G,2,FALSE)))</f>
        <v/>
      </c>
      <c r="H2721" s="2" t="str">
        <f>IF(ISERROR(VLOOKUP(A2721,'Cadastro-Estoque'!A:G,1,FALSE)),"",VLOOKUP(A2721,'Cadastro-Estoque'!A:G,3,FALSE))</f>
        <v/>
      </c>
      <c r="I2721" s="209" t="str">
        <f>IF(A2721="","",INDEX(Boletim!F2730:F2839,IFERROR(MATCH(Saidas!A2721,'Cadastro-Estoque'!A2729:A2838,0)," ")))</f>
        <v/>
      </c>
    </row>
    <row r="2722" spans="5:9" ht="18.75" customHeight="1" x14ac:dyDescent="0.25">
      <c r="E2722" s="2" t="str">
        <f t="shared" si="45"/>
        <v/>
      </c>
      <c r="F2722" s="2" t="str">
        <f>IF(ISBLANK(A2722),"",IF(ISERROR(VLOOKUP(A2722,'Cadastro-Estoque'!A:G,1,FALSE)),"Produto não cadastrado",VLOOKUP(A2722,'Cadastro-Estoque'!A:G,4,FALSE)))</f>
        <v/>
      </c>
      <c r="G2722" s="2" t="str">
        <f>IF(ISBLANK(A2722),"",IF(ISERROR(VLOOKUP(A2722,'Cadastro-Estoque'!A:G,1,FALSE)),"Produto não cadastrado",VLOOKUP(A2722,'Cadastro-Estoque'!A:G,2,FALSE)))</f>
        <v/>
      </c>
      <c r="H2722" s="2" t="str">
        <f>IF(ISERROR(VLOOKUP(A2722,'Cadastro-Estoque'!A:G,1,FALSE)),"",VLOOKUP(A2722,'Cadastro-Estoque'!A:G,3,FALSE))</f>
        <v/>
      </c>
      <c r="I2722" s="209" t="str">
        <f>IF(A2722="","",INDEX(Boletim!F2731:F2840,IFERROR(MATCH(Saidas!A2722,'Cadastro-Estoque'!A2730:A2839,0)," ")))</f>
        <v/>
      </c>
    </row>
    <row r="2723" spans="5:9" ht="18.75" customHeight="1" x14ac:dyDescent="0.25">
      <c r="E2723" s="2" t="str">
        <f t="shared" si="45"/>
        <v/>
      </c>
      <c r="F2723" s="2" t="str">
        <f>IF(ISBLANK(A2723),"",IF(ISERROR(VLOOKUP(A2723,'Cadastro-Estoque'!A:G,1,FALSE)),"Produto não cadastrado",VLOOKUP(A2723,'Cadastro-Estoque'!A:G,4,FALSE)))</f>
        <v/>
      </c>
      <c r="G2723" s="2" t="str">
        <f>IF(ISBLANK(A2723),"",IF(ISERROR(VLOOKUP(A2723,'Cadastro-Estoque'!A:G,1,FALSE)),"Produto não cadastrado",VLOOKUP(A2723,'Cadastro-Estoque'!A:G,2,FALSE)))</f>
        <v/>
      </c>
      <c r="H2723" s="2" t="str">
        <f>IF(ISERROR(VLOOKUP(A2723,'Cadastro-Estoque'!A:G,1,FALSE)),"",VLOOKUP(A2723,'Cadastro-Estoque'!A:G,3,FALSE))</f>
        <v/>
      </c>
      <c r="I2723" s="209" t="str">
        <f>IF(A2723="","",INDEX(Boletim!F2732:F2841,IFERROR(MATCH(Saidas!A2723,'Cadastro-Estoque'!A2731:A2840,0)," ")))</f>
        <v/>
      </c>
    </row>
    <row r="2724" spans="5:9" ht="18.75" customHeight="1" x14ac:dyDescent="0.25">
      <c r="E2724" s="2" t="str">
        <f t="shared" si="45"/>
        <v/>
      </c>
      <c r="F2724" s="2" t="str">
        <f>IF(ISBLANK(A2724),"",IF(ISERROR(VLOOKUP(A2724,'Cadastro-Estoque'!A:G,1,FALSE)),"Produto não cadastrado",VLOOKUP(A2724,'Cadastro-Estoque'!A:G,4,FALSE)))</f>
        <v/>
      </c>
      <c r="G2724" s="2" t="str">
        <f>IF(ISBLANK(A2724),"",IF(ISERROR(VLOOKUP(A2724,'Cadastro-Estoque'!A:G,1,FALSE)),"Produto não cadastrado",VLOOKUP(A2724,'Cadastro-Estoque'!A:G,2,FALSE)))</f>
        <v/>
      </c>
      <c r="H2724" s="2" t="str">
        <f>IF(ISERROR(VLOOKUP(A2724,'Cadastro-Estoque'!A:G,1,FALSE)),"",VLOOKUP(A2724,'Cadastro-Estoque'!A:G,3,FALSE))</f>
        <v/>
      </c>
      <c r="I2724" s="209" t="str">
        <f>IF(A2724="","",INDEX(Boletim!F2733:F2842,IFERROR(MATCH(Saidas!A2724,'Cadastro-Estoque'!A2732:A2841,0)," ")))</f>
        <v/>
      </c>
    </row>
    <row r="2725" spans="5:9" ht="18.75" customHeight="1" x14ac:dyDescent="0.25">
      <c r="E2725" s="2" t="str">
        <f t="shared" si="45"/>
        <v/>
      </c>
      <c r="F2725" s="2" t="str">
        <f>IF(ISBLANK(A2725),"",IF(ISERROR(VLOOKUP(A2725,'Cadastro-Estoque'!A:G,1,FALSE)),"Produto não cadastrado",VLOOKUP(A2725,'Cadastro-Estoque'!A:G,4,FALSE)))</f>
        <v/>
      </c>
      <c r="G2725" s="2" t="str">
        <f>IF(ISBLANK(A2725),"",IF(ISERROR(VLOOKUP(A2725,'Cadastro-Estoque'!A:G,1,FALSE)),"Produto não cadastrado",VLOOKUP(A2725,'Cadastro-Estoque'!A:G,2,FALSE)))</f>
        <v/>
      </c>
      <c r="H2725" s="2" t="str">
        <f>IF(ISERROR(VLOOKUP(A2725,'Cadastro-Estoque'!A:G,1,FALSE)),"",VLOOKUP(A2725,'Cadastro-Estoque'!A:G,3,FALSE))</f>
        <v/>
      </c>
      <c r="I2725" s="209" t="str">
        <f>IF(A2725="","",INDEX(Boletim!F2734:F2843,IFERROR(MATCH(Saidas!A2725,'Cadastro-Estoque'!A2733:A2842,0)," ")))</f>
        <v/>
      </c>
    </row>
    <row r="2726" spans="5:9" ht="18.75" customHeight="1" x14ac:dyDescent="0.25">
      <c r="E2726" s="2" t="str">
        <f t="shared" si="45"/>
        <v/>
      </c>
      <c r="F2726" s="2" t="str">
        <f>IF(ISBLANK(A2726),"",IF(ISERROR(VLOOKUP(A2726,'Cadastro-Estoque'!A:G,1,FALSE)),"Produto não cadastrado",VLOOKUP(A2726,'Cadastro-Estoque'!A:G,4,FALSE)))</f>
        <v/>
      </c>
      <c r="G2726" s="2" t="str">
        <f>IF(ISBLANK(A2726),"",IF(ISERROR(VLOOKUP(A2726,'Cadastro-Estoque'!A:G,1,FALSE)),"Produto não cadastrado",VLOOKUP(A2726,'Cadastro-Estoque'!A:G,2,FALSE)))</f>
        <v/>
      </c>
      <c r="H2726" s="2" t="str">
        <f>IF(ISERROR(VLOOKUP(A2726,'Cadastro-Estoque'!A:G,1,FALSE)),"",VLOOKUP(A2726,'Cadastro-Estoque'!A:G,3,FALSE))</f>
        <v/>
      </c>
      <c r="I2726" s="209" t="str">
        <f>IF(A2726="","",INDEX(Boletim!F2735:F2844,IFERROR(MATCH(Saidas!A2726,'Cadastro-Estoque'!A2734:A2843,0)," ")))</f>
        <v/>
      </c>
    </row>
    <row r="2727" spans="5:9" ht="18.75" customHeight="1" x14ac:dyDescent="0.25">
      <c r="E2727" s="2" t="str">
        <f t="shared" si="45"/>
        <v/>
      </c>
      <c r="F2727" s="2" t="str">
        <f>IF(ISBLANK(A2727),"",IF(ISERROR(VLOOKUP(A2727,'Cadastro-Estoque'!A:G,1,FALSE)),"Produto não cadastrado",VLOOKUP(A2727,'Cadastro-Estoque'!A:G,4,FALSE)))</f>
        <v/>
      </c>
      <c r="G2727" s="2" t="str">
        <f>IF(ISBLANK(A2727),"",IF(ISERROR(VLOOKUP(A2727,'Cadastro-Estoque'!A:G,1,FALSE)),"Produto não cadastrado",VLOOKUP(A2727,'Cadastro-Estoque'!A:G,2,FALSE)))</f>
        <v/>
      </c>
      <c r="H2727" s="2" t="str">
        <f>IF(ISERROR(VLOOKUP(A2727,'Cadastro-Estoque'!A:G,1,FALSE)),"",VLOOKUP(A2727,'Cadastro-Estoque'!A:G,3,FALSE))</f>
        <v/>
      </c>
      <c r="I2727" s="209" t="str">
        <f>IF(A2727="","",INDEX(Boletim!F2736:F2845,IFERROR(MATCH(Saidas!A2727,'Cadastro-Estoque'!A2735:A2844,0)," ")))</f>
        <v/>
      </c>
    </row>
    <row r="2728" spans="5:9" ht="18.75" customHeight="1" x14ac:dyDescent="0.25">
      <c r="E2728" s="2" t="str">
        <f t="shared" si="45"/>
        <v/>
      </c>
      <c r="F2728" s="2" t="str">
        <f>IF(ISBLANK(A2728),"",IF(ISERROR(VLOOKUP(A2728,'Cadastro-Estoque'!A:G,1,FALSE)),"Produto não cadastrado",VLOOKUP(A2728,'Cadastro-Estoque'!A:G,4,FALSE)))</f>
        <v/>
      </c>
      <c r="G2728" s="2" t="str">
        <f>IF(ISBLANK(A2728),"",IF(ISERROR(VLOOKUP(A2728,'Cadastro-Estoque'!A:G,1,FALSE)),"Produto não cadastrado",VLOOKUP(A2728,'Cadastro-Estoque'!A:G,2,FALSE)))</f>
        <v/>
      </c>
      <c r="H2728" s="2" t="str">
        <f>IF(ISERROR(VLOOKUP(A2728,'Cadastro-Estoque'!A:G,1,FALSE)),"",VLOOKUP(A2728,'Cadastro-Estoque'!A:G,3,FALSE))</f>
        <v/>
      </c>
      <c r="I2728" s="209" t="str">
        <f>IF(A2728="","",INDEX(Boletim!F2737:F2846,IFERROR(MATCH(Saidas!A2728,'Cadastro-Estoque'!A2736:A2845,0)," ")))</f>
        <v/>
      </c>
    </row>
    <row r="2729" spans="5:9" ht="18.75" customHeight="1" x14ac:dyDescent="0.25">
      <c r="E2729" s="2" t="str">
        <f t="shared" si="45"/>
        <v/>
      </c>
      <c r="F2729" s="2" t="str">
        <f>IF(ISBLANK(A2729),"",IF(ISERROR(VLOOKUP(A2729,'Cadastro-Estoque'!A:G,1,FALSE)),"Produto não cadastrado",VLOOKUP(A2729,'Cadastro-Estoque'!A:G,4,FALSE)))</f>
        <v/>
      </c>
      <c r="G2729" s="2" t="str">
        <f>IF(ISBLANK(A2729),"",IF(ISERROR(VLOOKUP(A2729,'Cadastro-Estoque'!A:G,1,FALSE)),"Produto não cadastrado",VLOOKUP(A2729,'Cadastro-Estoque'!A:G,2,FALSE)))</f>
        <v/>
      </c>
      <c r="H2729" s="2" t="str">
        <f>IF(ISERROR(VLOOKUP(A2729,'Cadastro-Estoque'!A:G,1,FALSE)),"",VLOOKUP(A2729,'Cadastro-Estoque'!A:G,3,FALSE))</f>
        <v/>
      </c>
      <c r="I2729" s="209" t="str">
        <f>IF(A2729="","",INDEX(Boletim!F2738:F2847,IFERROR(MATCH(Saidas!A2729,'Cadastro-Estoque'!A2737:A2846,0)," ")))</f>
        <v/>
      </c>
    </row>
    <row r="2730" spans="5:9" ht="18.75" customHeight="1" x14ac:dyDescent="0.25">
      <c r="E2730" s="2" t="str">
        <f t="shared" si="45"/>
        <v/>
      </c>
      <c r="F2730" s="2" t="str">
        <f>IF(ISBLANK(A2730),"",IF(ISERROR(VLOOKUP(A2730,'Cadastro-Estoque'!A:G,1,FALSE)),"Produto não cadastrado",VLOOKUP(A2730,'Cadastro-Estoque'!A:G,4,FALSE)))</f>
        <v/>
      </c>
      <c r="G2730" s="2" t="str">
        <f>IF(ISBLANK(A2730),"",IF(ISERROR(VLOOKUP(A2730,'Cadastro-Estoque'!A:G,1,FALSE)),"Produto não cadastrado",VLOOKUP(A2730,'Cadastro-Estoque'!A:G,2,FALSE)))</f>
        <v/>
      </c>
      <c r="H2730" s="2" t="str">
        <f>IF(ISERROR(VLOOKUP(A2730,'Cadastro-Estoque'!A:G,1,FALSE)),"",VLOOKUP(A2730,'Cadastro-Estoque'!A:G,3,FALSE))</f>
        <v/>
      </c>
      <c r="I2730" s="209" t="str">
        <f>IF(A2730="","",INDEX(Boletim!F2739:F2848,IFERROR(MATCH(Saidas!A2730,'Cadastro-Estoque'!A2738:A2847,0)," ")))</f>
        <v/>
      </c>
    </row>
    <row r="2731" spans="5:9" ht="18.75" customHeight="1" x14ac:dyDescent="0.25">
      <c r="E2731" s="2" t="str">
        <f t="shared" si="45"/>
        <v/>
      </c>
      <c r="F2731" s="2" t="str">
        <f>IF(ISBLANK(A2731),"",IF(ISERROR(VLOOKUP(A2731,'Cadastro-Estoque'!A:G,1,FALSE)),"Produto não cadastrado",VLOOKUP(A2731,'Cadastro-Estoque'!A:G,4,FALSE)))</f>
        <v/>
      </c>
      <c r="G2731" s="2" t="str">
        <f>IF(ISBLANK(A2731),"",IF(ISERROR(VLOOKUP(A2731,'Cadastro-Estoque'!A:G,1,FALSE)),"Produto não cadastrado",VLOOKUP(A2731,'Cadastro-Estoque'!A:G,2,FALSE)))</f>
        <v/>
      </c>
      <c r="H2731" s="2" t="str">
        <f>IF(ISERROR(VLOOKUP(A2731,'Cadastro-Estoque'!A:G,1,FALSE)),"",VLOOKUP(A2731,'Cadastro-Estoque'!A:G,3,FALSE))</f>
        <v/>
      </c>
      <c r="I2731" s="209" t="str">
        <f>IF(A2731="","",INDEX(Boletim!F2740:F2849,IFERROR(MATCH(Saidas!A2731,'Cadastro-Estoque'!A2739:A2848,0)," ")))</f>
        <v/>
      </c>
    </row>
    <row r="2732" spans="5:9" ht="18.75" customHeight="1" x14ac:dyDescent="0.25">
      <c r="E2732" s="2" t="str">
        <f t="shared" si="45"/>
        <v/>
      </c>
      <c r="F2732" s="2" t="str">
        <f>IF(ISBLANK(A2732),"",IF(ISERROR(VLOOKUP(A2732,'Cadastro-Estoque'!A:G,1,FALSE)),"Produto não cadastrado",VLOOKUP(A2732,'Cadastro-Estoque'!A:G,4,FALSE)))</f>
        <v/>
      </c>
      <c r="G2732" s="2" t="str">
        <f>IF(ISBLANK(A2732),"",IF(ISERROR(VLOOKUP(A2732,'Cadastro-Estoque'!A:G,1,FALSE)),"Produto não cadastrado",VLOOKUP(A2732,'Cadastro-Estoque'!A:G,2,FALSE)))</f>
        <v/>
      </c>
      <c r="H2732" s="2" t="str">
        <f>IF(ISERROR(VLOOKUP(A2732,'Cadastro-Estoque'!A:G,1,FALSE)),"",VLOOKUP(A2732,'Cadastro-Estoque'!A:G,3,FALSE))</f>
        <v/>
      </c>
      <c r="I2732" s="209" t="str">
        <f>IF(A2732="","",INDEX(Boletim!F2741:F2850,IFERROR(MATCH(Saidas!A2732,'Cadastro-Estoque'!A2740:A2849,0)," ")))</f>
        <v/>
      </c>
    </row>
    <row r="2733" spans="5:9" ht="18.75" customHeight="1" x14ac:dyDescent="0.25">
      <c r="E2733" s="2" t="str">
        <f t="shared" si="45"/>
        <v/>
      </c>
      <c r="F2733" s="2" t="str">
        <f>IF(ISBLANK(A2733),"",IF(ISERROR(VLOOKUP(A2733,'Cadastro-Estoque'!A:G,1,FALSE)),"Produto não cadastrado",VLOOKUP(A2733,'Cadastro-Estoque'!A:G,4,FALSE)))</f>
        <v/>
      </c>
      <c r="G2733" s="2" t="str">
        <f>IF(ISBLANK(A2733),"",IF(ISERROR(VLOOKUP(A2733,'Cadastro-Estoque'!A:G,1,FALSE)),"Produto não cadastrado",VLOOKUP(A2733,'Cadastro-Estoque'!A:G,2,FALSE)))</f>
        <v/>
      </c>
      <c r="H2733" s="2" t="str">
        <f>IF(ISERROR(VLOOKUP(A2733,'Cadastro-Estoque'!A:G,1,FALSE)),"",VLOOKUP(A2733,'Cadastro-Estoque'!A:G,3,FALSE))</f>
        <v/>
      </c>
      <c r="I2733" s="209" t="str">
        <f>IF(A2733="","",INDEX(Boletim!F2742:F2851,IFERROR(MATCH(Saidas!A2733,'Cadastro-Estoque'!A2741:A2850,0)," ")))</f>
        <v/>
      </c>
    </row>
    <row r="2734" spans="5:9" ht="18.75" customHeight="1" x14ac:dyDescent="0.25">
      <c r="E2734" s="2" t="str">
        <f t="shared" si="45"/>
        <v/>
      </c>
      <c r="F2734" s="2" t="str">
        <f>IF(ISBLANK(A2734),"",IF(ISERROR(VLOOKUP(A2734,'Cadastro-Estoque'!A:G,1,FALSE)),"Produto não cadastrado",VLOOKUP(A2734,'Cadastro-Estoque'!A:G,4,FALSE)))</f>
        <v/>
      </c>
      <c r="G2734" s="2" t="str">
        <f>IF(ISBLANK(A2734),"",IF(ISERROR(VLOOKUP(A2734,'Cadastro-Estoque'!A:G,1,FALSE)),"Produto não cadastrado",VLOOKUP(A2734,'Cadastro-Estoque'!A:G,2,FALSE)))</f>
        <v/>
      </c>
      <c r="H2734" s="2" t="str">
        <f>IF(ISERROR(VLOOKUP(A2734,'Cadastro-Estoque'!A:G,1,FALSE)),"",VLOOKUP(A2734,'Cadastro-Estoque'!A:G,3,FALSE))</f>
        <v/>
      </c>
      <c r="I2734" s="209" t="str">
        <f>IF(A2734="","",INDEX(Boletim!F2743:F2852,IFERROR(MATCH(Saidas!A2734,'Cadastro-Estoque'!A2742:A2851,0)," ")))</f>
        <v/>
      </c>
    </row>
    <row r="2735" spans="5:9" ht="18.75" customHeight="1" x14ac:dyDescent="0.25">
      <c r="E2735" s="2" t="str">
        <f t="shared" si="45"/>
        <v/>
      </c>
      <c r="F2735" s="2" t="str">
        <f>IF(ISBLANK(A2735),"",IF(ISERROR(VLOOKUP(A2735,'Cadastro-Estoque'!A:G,1,FALSE)),"Produto não cadastrado",VLOOKUP(A2735,'Cadastro-Estoque'!A:G,4,FALSE)))</f>
        <v/>
      </c>
      <c r="G2735" s="2" t="str">
        <f>IF(ISBLANK(A2735),"",IF(ISERROR(VLOOKUP(A2735,'Cadastro-Estoque'!A:G,1,FALSE)),"Produto não cadastrado",VLOOKUP(A2735,'Cadastro-Estoque'!A:G,2,FALSE)))</f>
        <v/>
      </c>
      <c r="H2735" s="2" t="str">
        <f>IF(ISERROR(VLOOKUP(A2735,'Cadastro-Estoque'!A:G,1,FALSE)),"",VLOOKUP(A2735,'Cadastro-Estoque'!A:G,3,FALSE))</f>
        <v/>
      </c>
      <c r="I2735" s="209" t="str">
        <f>IF(A2735="","",INDEX(Boletim!F2744:F2853,IFERROR(MATCH(Saidas!A2735,'Cadastro-Estoque'!A2743:A2852,0)," ")))</f>
        <v/>
      </c>
    </row>
    <row r="2736" spans="5:9" ht="18.75" customHeight="1" x14ac:dyDescent="0.25">
      <c r="E2736" s="2" t="str">
        <f t="shared" si="45"/>
        <v/>
      </c>
      <c r="F2736" s="2" t="str">
        <f>IF(ISBLANK(A2736),"",IF(ISERROR(VLOOKUP(A2736,'Cadastro-Estoque'!A:G,1,FALSE)),"Produto não cadastrado",VLOOKUP(A2736,'Cadastro-Estoque'!A:G,4,FALSE)))</f>
        <v/>
      </c>
      <c r="G2736" s="2" t="str">
        <f>IF(ISBLANK(A2736),"",IF(ISERROR(VLOOKUP(A2736,'Cadastro-Estoque'!A:G,1,FALSE)),"Produto não cadastrado",VLOOKUP(A2736,'Cadastro-Estoque'!A:G,2,FALSE)))</f>
        <v/>
      </c>
      <c r="H2736" s="2" t="str">
        <f>IF(ISERROR(VLOOKUP(A2736,'Cadastro-Estoque'!A:G,1,FALSE)),"",VLOOKUP(A2736,'Cadastro-Estoque'!A:G,3,FALSE))</f>
        <v/>
      </c>
      <c r="I2736" s="209" t="str">
        <f>IF(A2736="","",INDEX(Boletim!F2745:F2854,IFERROR(MATCH(Saidas!A2736,'Cadastro-Estoque'!A2744:A2853,0)," ")))</f>
        <v/>
      </c>
    </row>
    <row r="2737" spans="5:9" ht="18.75" customHeight="1" x14ac:dyDescent="0.25">
      <c r="E2737" s="2" t="str">
        <f t="shared" si="45"/>
        <v/>
      </c>
      <c r="F2737" s="2" t="str">
        <f>IF(ISBLANK(A2737),"",IF(ISERROR(VLOOKUP(A2737,'Cadastro-Estoque'!A:G,1,FALSE)),"Produto não cadastrado",VLOOKUP(A2737,'Cadastro-Estoque'!A:G,4,FALSE)))</f>
        <v/>
      </c>
      <c r="G2737" s="2" t="str">
        <f>IF(ISBLANK(A2737),"",IF(ISERROR(VLOOKUP(A2737,'Cadastro-Estoque'!A:G,1,FALSE)),"Produto não cadastrado",VLOOKUP(A2737,'Cadastro-Estoque'!A:G,2,FALSE)))</f>
        <v/>
      </c>
      <c r="H2737" s="2" t="str">
        <f>IF(ISERROR(VLOOKUP(A2737,'Cadastro-Estoque'!A:G,1,FALSE)),"",VLOOKUP(A2737,'Cadastro-Estoque'!A:G,3,FALSE))</f>
        <v/>
      </c>
      <c r="I2737" s="209" t="str">
        <f>IF(A2737="","",INDEX(Boletim!F2746:F2855,IFERROR(MATCH(Saidas!A2737,'Cadastro-Estoque'!A2745:A2854,0)," ")))</f>
        <v/>
      </c>
    </row>
    <row r="2738" spans="5:9" ht="18.75" customHeight="1" x14ac:dyDescent="0.25">
      <c r="E2738" s="2" t="str">
        <f t="shared" si="45"/>
        <v/>
      </c>
      <c r="F2738" s="2" t="str">
        <f>IF(ISBLANK(A2738),"",IF(ISERROR(VLOOKUP(A2738,'Cadastro-Estoque'!A:G,1,FALSE)),"Produto não cadastrado",VLOOKUP(A2738,'Cadastro-Estoque'!A:G,4,FALSE)))</f>
        <v/>
      </c>
      <c r="G2738" s="2" t="str">
        <f>IF(ISBLANK(A2738),"",IF(ISERROR(VLOOKUP(A2738,'Cadastro-Estoque'!A:G,1,FALSE)),"Produto não cadastrado",VLOOKUP(A2738,'Cadastro-Estoque'!A:G,2,FALSE)))</f>
        <v/>
      </c>
      <c r="H2738" s="2" t="str">
        <f>IF(ISERROR(VLOOKUP(A2738,'Cadastro-Estoque'!A:G,1,FALSE)),"",VLOOKUP(A2738,'Cadastro-Estoque'!A:G,3,FALSE))</f>
        <v/>
      </c>
      <c r="I2738" s="209" t="str">
        <f>IF(A2738="","",INDEX(Boletim!F2747:F2856,IFERROR(MATCH(Saidas!A2738,'Cadastro-Estoque'!A2746:A2855,0)," ")))</f>
        <v/>
      </c>
    </row>
    <row r="2739" spans="5:9" ht="18.75" customHeight="1" x14ac:dyDescent="0.25">
      <c r="E2739" s="2" t="str">
        <f t="shared" si="45"/>
        <v/>
      </c>
      <c r="F2739" s="2" t="str">
        <f>IF(ISBLANK(A2739),"",IF(ISERROR(VLOOKUP(A2739,'Cadastro-Estoque'!A:G,1,FALSE)),"Produto não cadastrado",VLOOKUP(A2739,'Cadastro-Estoque'!A:G,4,FALSE)))</f>
        <v/>
      </c>
      <c r="G2739" s="2" t="str">
        <f>IF(ISBLANK(A2739),"",IF(ISERROR(VLOOKUP(A2739,'Cadastro-Estoque'!A:G,1,FALSE)),"Produto não cadastrado",VLOOKUP(A2739,'Cadastro-Estoque'!A:G,2,FALSE)))</f>
        <v/>
      </c>
      <c r="H2739" s="2" t="str">
        <f>IF(ISERROR(VLOOKUP(A2739,'Cadastro-Estoque'!A:G,1,FALSE)),"",VLOOKUP(A2739,'Cadastro-Estoque'!A:G,3,FALSE))</f>
        <v/>
      </c>
      <c r="I2739" s="209" t="str">
        <f>IF(A2739="","",INDEX(Boletim!F2748:F2857,IFERROR(MATCH(Saidas!A2739,'Cadastro-Estoque'!A2747:A2856,0)," ")))</f>
        <v/>
      </c>
    </row>
    <row r="2740" spans="5:9" ht="18.75" customHeight="1" x14ac:dyDescent="0.25">
      <c r="E2740" s="2" t="str">
        <f t="shared" si="45"/>
        <v/>
      </c>
      <c r="F2740" s="2" t="str">
        <f>IF(ISBLANK(A2740),"",IF(ISERROR(VLOOKUP(A2740,'Cadastro-Estoque'!A:G,1,FALSE)),"Produto não cadastrado",VLOOKUP(A2740,'Cadastro-Estoque'!A:G,4,FALSE)))</f>
        <v/>
      </c>
      <c r="G2740" s="2" t="str">
        <f>IF(ISBLANK(A2740),"",IF(ISERROR(VLOOKUP(A2740,'Cadastro-Estoque'!A:G,1,FALSE)),"Produto não cadastrado",VLOOKUP(A2740,'Cadastro-Estoque'!A:G,2,FALSE)))</f>
        <v/>
      </c>
      <c r="H2740" s="2" t="str">
        <f>IF(ISERROR(VLOOKUP(A2740,'Cadastro-Estoque'!A:G,1,FALSE)),"",VLOOKUP(A2740,'Cadastro-Estoque'!A:G,3,FALSE))</f>
        <v/>
      </c>
      <c r="I2740" s="209" t="str">
        <f>IF(A2740="","",INDEX(Boletim!F2749:F2858,IFERROR(MATCH(Saidas!A2740,'Cadastro-Estoque'!A2748:A2857,0)," ")))</f>
        <v/>
      </c>
    </row>
    <row r="2741" spans="5:9" ht="18.75" customHeight="1" x14ac:dyDescent="0.25">
      <c r="E2741" s="2" t="str">
        <f t="shared" si="45"/>
        <v/>
      </c>
      <c r="F2741" s="2" t="str">
        <f>IF(ISBLANK(A2741),"",IF(ISERROR(VLOOKUP(A2741,'Cadastro-Estoque'!A:G,1,FALSE)),"Produto não cadastrado",VLOOKUP(A2741,'Cadastro-Estoque'!A:G,4,FALSE)))</f>
        <v/>
      </c>
      <c r="G2741" s="2" t="str">
        <f>IF(ISBLANK(A2741),"",IF(ISERROR(VLOOKUP(A2741,'Cadastro-Estoque'!A:G,1,FALSE)),"Produto não cadastrado",VLOOKUP(A2741,'Cadastro-Estoque'!A:G,2,FALSE)))</f>
        <v/>
      </c>
      <c r="H2741" s="2" t="str">
        <f>IF(ISERROR(VLOOKUP(A2741,'Cadastro-Estoque'!A:G,1,FALSE)),"",VLOOKUP(A2741,'Cadastro-Estoque'!A:G,3,FALSE))</f>
        <v/>
      </c>
      <c r="I2741" s="209" t="str">
        <f>IF(A2741="","",INDEX(Boletim!F2750:F2859,IFERROR(MATCH(Saidas!A2741,'Cadastro-Estoque'!A2749:A2858,0)," ")))</f>
        <v/>
      </c>
    </row>
    <row r="2742" spans="5:9" ht="18.75" customHeight="1" x14ac:dyDescent="0.25">
      <c r="E2742" s="2" t="str">
        <f t="shared" si="45"/>
        <v/>
      </c>
      <c r="F2742" s="2" t="str">
        <f>IF(ISBLANK(A2742),"",IF(ISERROR(VLOOKUP(A2742,'Cadastro-Estoque'!A:G,1,FALSE)),"Produto não cadastrado",VLOOKUP(A2742,'Cadastro-Estoque'!A:G,4,FALSE)))</f>
        <v/>
      </c>
      <c r="G2742" s="2" t="str">
        <f>IF(ISBLANK(A2742),"",IF(ISERROR(VLOOKUP(A2742,'Cadastro-Estoque'!A:G,1,FALSE)),"Produto não cadastrado",VLOOKUP(A2742,'Cadastro-Estoque'!A:G,2,FALSE)))</f>
        <v/>
      </c>
      <c r="H2742" s="2" t="str">
        <f>IF(ISERROR(VLOOKUP(A2742,'Cadastro-Estoque'!A:G,1,FALSE)),"",VLOOKUP(A2742,'Cadastro-Estoque'!A:G,3,FALSE))</f>
        <v/>
      </c>
      <c r="I2742" s="209" t="str">
        <f>IF(A2742="","",INDEX(Boletim!F2751:F2860,IFERROR(MATCH(Saidas!A2742,'Cadastro-Estoque'!A2750:A2859,0)," ")))</f>
        <v/>
      </c>
    </row>
    <row r="2743" spans="5:9" ht="18.75" customHeight="1" x14ac:dyDescent="0.25">
      <c r="E2743" s="2" t="str">
        <f t="shared" si="45"/>
        <v/>
      </c>
      <c r="F2743" s="2" t="str">
        <f>IF(ISBLANK(A2743),"",IF(ISERROR(VLOOKUP(A2743,'Cadastro-Estoque'!A:G,1,FALSE)),"Produto não cadastrado",VLOOKUP(A2743,'Cadastro-Estoque'!A:G,4,FALSE)))</f>
        <v/>
      </c>
      <c r="G2743" s="2" t="str">
        <f>IF(ISBLANK(A2743),"",IF(ISERROR(VLOOKUP(A2743,'Cadastro-Estoque'!A:G,1,FALSE)),"Produto não cadastrado",VLOOKUP(A2743,'Cadastro-Estoque'!A:G,2,FALSE)))</f>
        <v/>
      </c>
      <c r="H2743" s="2" t="str">
        <f>IF(ISERROR(VLOOKUP(A2743,'Cadastro-Estoque'!A:G,1,FALSE)),"",VLOOKUP(A2743,'Cadastro-Estoque'!A:G,3,FALSE))</f>
        <v/>
      </c>
      <c r="I2743" s="209" t="str">
        <f>IF(A2743="","",INDEX(Boletim!F2752:F2861,IFERROR(MATCH(Saidas!A2743,'Cadastro-Estoque'!A2751:A2860,0)," ")))</f>
        <v/>
      </c>
    </row>
    <row r="2744" spans="5:9" ht="18.75" customHeight="1" x14ac:dyDescent="0.25">
      <c r="E2744" s="2" t="str">
        <f t="shared" si="45"/>
        <v/>
      </c>
      <c r="F2744" s="2" t="str">
        <f>IF(ISBLANK(A2744),"",IF(ISERROR(VLOOKUP(A2744,'Cadastro-Estoque'!A:G,1,FALSE)),"Produto não cadastrado",VLOOKUP(A2744,'Cadastro-Estoque'!A:G,4,FALSE)))</f>
        <v/>
      </c>
      <c r="G2744" s="2" t="str">
        <f>IF(ISBLANK(A2744),"",IF(ISERROR(VLOOKUP(A2744,'Cadastro-Estoque'!A:G,1,FALSE)),"Produto não cadastrado",VLOOKUP(A2744,'Cadastro-Estoque'!A:G,2,FALSE)))</f>
        <v/>
      </c>
      <c r="H2744" s="2" t="str">
        <f>IF(ISERROR(VLOOKUP(A2744,'Cadastro-Estoque'!A:G,1,FALSE)),"",VLOOKUP(A2744,'Cadastro-Estoque'!A:G,3,FALSE))</f>
        <v/>
      </c>
      <c r="I2744" s="209" t="str">
        <f>IF(A2744="","",INDEX(Boletim!F2753:F2862,IFERROR(MATCH(Saidas!A2744,'Cadastro-Estoque'!A2752:A2861,0)," ")))</f>
        <v/>
      </c>
    </row>
    <row r="2745" spans="5:9" ht="18.75" customHeight="1" x14ac:dyDescent="0.25">
      <c r="E2745" s="2" t="str">
        <f t="shared" si="45"/>
        <v/>
      </c>
      <c r="F2745" s="2" t="str">
        <f>IF(ISBLANK(A2745),"",IF(ISERROR(VLOOKUP(A2745,'Cadastro-Estoque'!A:G,1,FALSE)),"Produto não cadastrado",VLOOKUP(A2745,'Cadastro-Estoque'!A:G,4,FALSE)))</f>
        <v/>
      </c>
      <c r="G2745" s="2" t="str">
        <f>IF(ISBLANK(A2745),"",IF(ISERROR(VLOOKUP(A2745,'Cadastro-Estoque'!A:G,1,FALSE)),"Produto não cadastrado",VLOOKUP(A2745,'Cadastro-Estoque'!A:G,2,FALSE)))</f>
        <v/>
      </c>
      <c r="H2745" s="2" t="str">
        <f>IF(ISERROR(VLOOKUP(A2745,'Cadastro-Estoque'!A:G,1,FALSE)),"",VLOOKUP(A2745,'Cadastro-Estoque'!A:G,3,FALSE))</f>
        <v/>
      </c>
      <c r="I2745" s="209" t="str">
        <f>IF(A2745="","",INDEX(Boletim!F2754:F2863,IFERROR(MATCH(Saidas!A2745,'Cadastro-Estoque'!A2753:A2862,0)," ")))</f>
        <v/>
      </c>
    </row>
    <row r="2746" spans="5:9" ht="18.75" customHeight="1" x14ac:dyDescent="0.25">
      <c r="E2746" s="2" t="str">
        <f t="shared" si="45"/>
        <v/>
      </c>
      <c r="F2746" s="2" t="str">
        <f>IF(ISBLANK(A2746),"",IF(ISERROR(VLOOKUP(A2746,'Cadastro-Estoque'!A:G,1,FALSE)),"Produto não cadastrado",VLOOKUP(A2746,'Cadastro-Estoque'!A:G,4,FALSE)))</f>
        <v/>
      </c>
      <c r="G2746" s="2" t="str">
        <f>IF(ISBLANK(A2746),"",IF(ISERROR(VLOOKUP(A2746,'Cadastro-Estoque'!A:G,1,FALSE)),"Produto não cadastrado",VLOOKUP(A2746,'Cadastro-Estoque'!A:G,2,FALSE)))</f>
        <v/>
      </c>
      <c r="H2746" s="2" t="str">
        <f>IF(ISERROR(VLOOKUP(A2746,'Cadastro-Estoque'!A:G,1,FALSE)),"",VLOOKUP(A2746,'Cadastro-Estoque'!A:G,3,FALSE))</f>
        <v/>
      </c>
      <c r="I2746" s="209" t="str">
        <f>IF(A2746="","",INDEX(Boletim!F2755:F2864,IFERROR(MATCH(Saidas!A2746,'Cadastro-Estoque'!A2754:A2863,0)," ")))</f>
        <v/>
      </c>
    </row>
    <row r="2747" spans="5:9" ht="18.75" customHeight="1" x14ac:dyDescent="0.25">
      <c r="E2747" s="2" t="str">
        <f t="shared" si="45"/>
        <v/>
      </c>
      <c r="F2747" s="2" t="str">
        <f>IF(ISBLANK(A2747),"",IF(ISERROR(VLOOKUP(A2747,'Cadastro-Estoque'!A:G,1,FALSE)),"Produto não cadastrado",VLOOKUP(A2747,'Cadastro-Estoque'!A:G,4,FALSE)))</f>
        <v/>
      </c>
      <c r="G2747" s="2" t="str">
        <f>IF(ISBLANK(A2747),"",IF(ISERROR(VLOOKUP(A2747,'Cadastro-Estoque'!A:G,1,FALSE)),"Produto não cadastrado",VLOOKUP(A2747,'Cadastro-Estoque'!A:G,2,FALSE)))</f>
        <v/>
      </c>
      <c r="H2747" s="2" t="str">
        <f>IF(ISERROR(VLOOKUP(A2747,'Cadastro-Estoque'!A:G,1,FALSE)),"",VLOOKUP(A2747,'Cadastro-Estoque'!A:G,3,FALSE))</f>
        <v/>
      </c>
      <c r="I2747" s="209" t="str">
        <f>IF(A2747="","",INDEX(Boletim!F2756:F2865,IFERROR(MATCH(Saidas!A2747,'Cadastro-Estoque'!A2755:A2864,0)," ")))</f>
        <v/>
      </c>
    </row>
    <row r="2748" spans="5:9" ht="18.75" customHeight="1" x14ac:dyDescent="0.25">
      <c r="E2748" s="2" t="str">
        <f t="shared" si="45"/>
        <v/>
      </c>
      <c r="F2748" s="2" t="str">
        <f>IF(ISBLANK(A2748),"",IF(ISERROR(VLOOKUP(A2748,'Cadastro-Estoque'!A:G,1,FALSE)),"Produto não cadastrado",VLOOKUP(A2748,'Cadastro-Estoque'!A:G,4,FALSE)))</f>
        <v/>
      </c>
      <c r="G2748" s="2" t="str">
        <f>IF(ISBLANK(A2748),"",IF(ISERROR(VLOOKUP(A2748,'Cadastro-Estoque'!A:G,1,FALSE)),"Produto não cadastrado",VLOOKUP(A2748,'Cadastro-Estoque'!A:G,2,FALSE)))</f>
        <v/>
      </c>
      <c r="H2748" s="2" t="str">
        <f>IF(ISERROR(VLOOKUP(A2748,'Cadastro-Estoque'!A:G,1,FALSE)),"",VLOOKUP(A2748,'Cadastro-Estoque'!A:G,3,FALSE))</f>
        <v/>
      </c>
      <c r="I2748" s="209" t="str">
        <f>IF(A2748="","",INDEX(Boletim!F2757:F2866,IFERROR(MATCH(Saidas!A2748,'Cadastro-Estoque'!A2756:A2865,0)," ")))</f>
        <v/>
      </c>
    </row>
    <row r="2749" spans="5:9" ht="18.75" customHeight="1" x14ac:dyDescent="0.25">
      <c r="E2749" s="2" t="str">
        <f t="shared" si="45"/>
        <v/>
      </c>
      <c r="F2749" s="2" t="str">
        <f>IF(ISBLANK(A2749),"",IF(ISERROR(VLOOKUP(A2749,'Cadastro-Estoque'!A:G,1,FALSE)),"Produto não cadastrado",VLOOKUP(A2749,'Cadastro-Estoque'!A:G,4,FALSE)))</f>
        <v/>
      </c>
      <c r="G2749" s="2" t="str">
        <f>IF(ISBLANK(A2749),"",IF(ISERROR(VLOOKUP(A2749,'Cadastro-Estoque'!A:G,1,FALSE)),"Produto não cadastrado",VLOOKUP(A2749,'Cadastro-Estoque'!A:G,2,FALSE)))</f>
        <v/>
      </c>
      <c r="H2749" s="2" t="str">
        <f>IF(ISERROR(VLOOKUP(A2749,'Cadastro-Estoque'!A:G,1,FALSE)),"",VLOOKUP(A2749,'Cadastro-Estoque'!A:G,3,FALSE))</f>
        <v/>
      </c>
      <c r="I2749" s="209" t="str">
        <f>IF(A2749="","",INDEX(Boletim!F2758:F2867,IFERROR(MATCH(Saidas!A2749,'Cadastro-Estoque'!A2757:A2866,0)," ")))</f>
        <v/>
      </c>
    </row>
    <row r="2750" spans="5:9" ht="18.75" customHeight="1" x14ac:dyDescent="0.25">
      <c r="E2750" s="2" t="str">
        <f t="shared" si="45"/>
        <v/>
      </c>
      <c r="F2750" s="2" t="str">
        <f>IF(ISBLANK(A2750),"",IF(ISERROR(VLOOKUP(A2750,'Cadastro-Estoque'!A:G,1,FALSE)),"Produto não cadastrado",VLOOKUP(A2750,'Cadastro-Estoque'!A:G,4,FALSE)))</f>
        <v/>
      </c>
      <c r="G2750" s="2" t="str">
        <f>IF(ISBLANK(A2750),"",IF(ISERROR(VLOOKUP(A2750,'Cadastro-Estoque'!A:G,1,FALSE)),"Produto não cadastrado",VLOOKUP(A2750,'Cadastro-Estoque'!A:G,2,FALSE)))</f>
        <v/>
      </c>
      <c r="H2750" s="2" t="str">
        <f>IF(ISERROR(VLOOKUP(A2750,'Cadastro-Estoque'!A:G,1,FALSE)),"",VLOOKUP(A2750,'Cadastro-Estoque'!A:G,3,FALSE))</f>
        <v/>
      </c>
      <c r="I2750" s="209" t="str">
        <f>IF(A2750="","",INDEX(Boletim!F2759:F2868,IFERROR(MATCH(Saidas!A2750,'Cadastro-Estoque'!A2758:A2867,0)," ")))</f>
        <v/>
      </c>
    </row>
    <row r="2751" spans="5:9" ht="18.75" customHeight="1" x14ac:dyDescent="0.25">
      <c r="E2751" s="2" t="str">
        <f t="shared" si="45"/>
        <v/>
      </c>
      <c r="F2751" s="2" t="str">
        <f>IF(ISBLANK(A2751),"",IF(ISERROR(VLOOKUP(A2751,'Cadastro-Estoque'!A:G,1,FALSE)),"Produto não cadastrado",VLOOKUP(A2751,'Cadastro-Estoque'!A:G,4,FALSE)))</f>
        <v/>
      </c>
      <c r="G2751" s="2" t="str">
        <f>IF(ISBLANK(A2751),"",IF(ISERROR(VLOOKUP(A2751,'Cadastro-Estoque'!A:G,1,FALSE)),"Produto não cadastrado",VLOOKUP(A2751,'Cadastro-Estoque'!A:G,2,FALSE)))</f>
        <v/>
      </c>
      <c r="H2751" s="2" t="str">
        <f>IF(ISERROR(VLOOKUP(A2751,'Cadastro-Estoque'!A:G,1,FALSE)),"",VLOOKUP(A2751,'Cadastro-Estoque'!A:G,3,FALSE))</f>
        <v/>
      </c>
      <c r="I2751" s="209" t="str">
        <f>IF(A2751="","",INDEX(Boletim!F2760:F2869,IFERROR(MATCH(Saidas!A2751,'Cadastro-Estoque'!A2759:A2868,0)," ")))</f>
        <v/>
      </c>
    </row>
    <row r="2752" spans="5:9" ht="18.75" customHeight="1" x14ac:dyDescent="0.25">
      <c r="E2752" s="2" t="str">
        <f t="shared" si="45"/>
        <v/>
      </c>
      <c r="F2752" s="2" t="str">
        <f>IF(ISBLANK(A2752),"",IF(ISERROR(VLOOKUP(A2752,'Cadastro-Estoque'!A:G,1,FALSE)),"Produto não cadastrado",VLOOKUP(A2752,'Cadastro-Estoque'!A:G,4,FALSE)))</f>
        <v/>
      </c>
      <c r="G2752" s="2" t="str">
        <f>IF(ISBLANK(A2752),"",IF(ISERROR(VLOOKUP(A2752,'Cadastro-Estoque'!A:G,1,FALSE)),"Produto não cadastrado",VLOOKUP(A2752,'Cadastro-Estoque'!A:G,2,FALSE)))</f>
        <v/>
      </c>
      <c r="H2752" s="2" t="str">
        <f>IF(ISERROR(VLOOKUP(A2752,'Cadastro-Estoque'!A:G,1,FALSE)),"",VLOOKUP(A2752,'Cadastro-Estoque'!A:G,3,FALSE))</f>
        <v/>
      </c>
      <c r="I2752" s="209" t="str">
        <f>IF(A2752="","",INDEX(Boletim!F2761:F2870,IFERROR(MATCH(Saidas!A2752,'Cadastro-Estoque'!A2760:A2869,0)," ")))</f>
        <v/>
      </c>
    </row>
    <row r="2753" spans="5:9" ht="18.75" customHeight="1" x14ac:dyDescent="0.25">
      <c r="E2753" s="2" t="str">
        <f t="shared" si="45"/>
        <v/>
      </c>
      <c r="F2753" s="2" t="str">
        <f>IF(ISBLANK(A2753),"",IF(ISERROR(VLOOKUP(A2753,'Cadastro-Estoque'!A:G,1,FALSE)),"Produto não cadastrado",VLOOKUP(A2753,'Cadastro-Estoque'!A:G,4,FALSE)))</f>
        <v/>
      </c>
      <c r="G2753" s="2" t="str">
        <f>IF(ISBLANK(A2753),"",IF(ISERROR(VLOOKUP(A2753,'Cadastro-Estoque'!A:G,1,FALSE)),"Produto não cadastrado",VLOOKUP(A2753,'Cadastro-Estoque'!A:G,2,FALSE)))</f>
        <v/>
      </c>
      <c r="H2753" s="2" t="str">
        <f>IF(ISERROR(VLOOKUP(A2753,'Cadastro-Estoque'!A:G,1,FALSE)),"",VLOOKUP(A2753,'Cadastro-Estoque'!A:G,3,FALSE))</f>
        <v/>
      </c>
      <c r="I2753" s="209" t="str">
        <f>IF(A2753="","",INDEX(Boletim!F2762:F2871,IFERROR(MATCH(Saidas!A2753,'Cadastro-Estoque'!A2761:A2870,0)," ")))</f>
        <v/>
      </c>
    </row>
    <row r="2754" spans="5:9" ht="18.75" customHeight="1" x14ac:dyDescent="0.25">
      <c r="E2754" s="2" t="str">
        <f t="shared" si="45"/>
        <v/>
      </c>
      <c r="F2754" s="2" t="str">
        <f>IF(ISBLANK(A2754),"",IF(ISERROR(VLOOKUP(A2754,'Cadastro-Estoque'!A:G,1,FALSE)),"Produto não cadastrado",VLOOKUP(A2754,'Cadastro-Estoque'!A:G,4,FALSE)))</f>
        <v/>
      </c>
      <c r="G2754" s="2" t="str">
        <f>IF(ISBLANK(A2754),"",IF(ISERROR(VLOOKUP(A2754,'Cadastro-Estoque'!A:G,1,FALSE)),"Produto não cadastrado",VLOOKUP(A2754,'Cadastro-Estoque'!A:G,2,FALSE)))</f>
        <v/>
      </c>
      <c r="H2754" s="2" t="str">
        <f>IF(ISERROR(VLOOKUP(A2754,'Cadastro-Estoque'!A:G,1,FALSE)),"",VLOOKUP(A2754,'Cadastro-Estoque'!A:G,3,FALSE))</f>
        <v/>
      </c>
      <c r="I2754" s="209" t="str">
        <f>IF(A2754="","",INDEX(Boletim!F2763:F2872,IFERROR(MATCH(Saidas!A2754,'Cadastro-Estoque'!A2762:A2871,0)," ")))</f>
        <v/>
      </c>
    </row>
    <row r="2755" spans="5:9" ht="18.75" customHeight="1" x14ac:dyDescent="0.25">
      <c r="E2755" s="2" t="str">
        <f t="shared" si="45"/>
        <v/>
      </c>
      <c r="F2755" s="2" t="str">
        <f>IF(ISBLANK(A2755),"",IF(ISERROR(VLOOKUP(A2755,'Cadastro-Estoque'!A:G,1,FALSE)),"Produto não cadastrado",VLOOKUP(A2755,'Cadastro-Estoque'!A:G,4,FALSE)))</f>
        <v/>
      </c>
      <c r="G2755" s="2" t="str">
        <f>IF(ISBLANK(A2755),"",IF(ISERROR(VLOOKUP(A2755,'Cadastro-Estoque'!A:G,1,FALSE)),"Produto não cadastrado",VLOOKUP(A2755,'Cadastro-Estoque'!A:G,2,FALSE)))</f>
        <v/>
      </c>
      <c r="H2755" s="2" t="str">
        <f>IF(ISERROR(VLOOKUP(A2755,'Cadastro-Estoque'!A:G,1,FALSE)),"",VLOOKUP(A2755,'Cadastro-Estoque'!A:G,3,FALSE))</f>
        <v/>
      </c>
      <c r="I2755" s="209" t="str">
        <f>IF(A2755="","",INDEX(Boletim!F2764:F2873,IFERROR(MATCH(Saidas!A2755,'Cadastro-Estoque'!A2763:A2872,0)," ")))</f>
        <v/>
      </c>
    </row>
    <row r="2756" spans="5:9" ht="18.75" customHeight="1" x14ac:dyDescent="0.25">
      <c r="E2756" s="2" t="str">
        <f t="shared" ref="E2756:E2819" si="46">IF(ISBLANK(A2756),"",C2756*D2756)</f>
        <v/>
      </c>
      <c r="F2756" s="2" t="str">
        <f>IF(ISBLANK(A2756),"",IF(ISERROR(VLOOKUP(A2756,'Cadastro-Estoque'!A:G,1,FALSE)),"Produto não cadastrado",VLOOKUP(A2756,'Cadastro-Estoque'!A:G,4,FALSE)))</f>
        <v/>
      </c>
      <c r="G2756" s="2" t="str">
        <f>IF(ISBLANK(A2756),"",IF(ISERROR(VLOOKUP(A2756,'Cadastro-Estoque'!A:G,1,FALSE)),"Produto não cadastrado",VLOOKUP(A2756,'Cadastro-Estoque'!A:G,2,FALSE)))</f>
        <v/>
      </c>
      <c r="H2756" s="2" t="str">
        <f>IF(ISERROR(VLOOKUP(A2756,'Cadastro-Estoque'!A:G,1,FALSE)),"",VLOOKUP(A2756,'Cadastro-Estoque'!A:G,3,FALSE))</f>
        <v/>
      </c>
      <c r="I2756" s="209" t="str">
        <f>IF(A2756="","",INDEX(Boletim!F2765:F2874,IFERROR(MATCH(Saidas!A2756,'Cadastro-Estoque'!A2764:A2873,0)," ")))</f>
        <v/>
      </c>
    </row>
    <row r="2757" spans="5:9" ht="18.75" customHeight="1" x14ac:dyDescent="0.25">
      <c r="E2757" s="2" t="str">
        <f t="shared" si="46"/>
        <v/>
      </c>
      <c r="F2757" s="2" t="str">
        <f>IF(ISBLANK(A2757),"",IF(ISERROR(VLOOKUP(A2757,'Cadastro-Estoque'!A:G,1,FALSE)),"Produto não cadastrado",VLOOKUP(A2757,'Cadastro-Estoque'!A:G,4,FALSE)))</f>
        <v/>
      </c>
      <c r="G2757" s="2" t="str">
        <f>IF(ISBLANK(A2757),"",IF(ISERROR(VLOOKUP(A2757,'Cadastro-Estoque'!A:G,1,FALSE)),"Produto não cadastrado",VLOOKUP(A2757,'Cadastro-Estoque'!A:G,2,FALSE)))</f>
        <v/>
      </c>
      <c r="H2757" s="2" t="str">
        <f>IF(ISERROR(VLOOKUP(A2757,'Cadastro-Estoque'!A:G,1,FALSE)),"",VLOOKUP(A2757,'Cadastro-Estoque'!A:G,3,FALSE))</f>
        <v/>
      </c>
      <c r="I2757" s="209" t="str">
        <f>IF(A2757="","",INDEX(Boletim!F2766:F2875,IFERROR(MATCH(Saidas!A2757,'Cadastro-Estoque'!A2765:A2874,0)," ")))</f>
        <v/>
      </c>
    </row>
    <row r="2758" spans="5:9" ht="18.75" customHeight="1" x14ac:dyDescent="0.25">
      <c r="E2758" s="2" t="str">
        <f t="shared" si="46"/>
        <v/>
      </c>
      <c r="F2758" s="2" t="str">
        <f>IF(ISBLANK(A2758),"",IF(ISERROR(VLOOKUP(A2758,'Cadastro-Estoque'!A:G,1,FALSE)),"Produto não cadastrado",VLOOKUP(A2758,'Cadastro-Estoque'!A:G,4,FALSE)))</f>
        <v/>
      </c>
      <c r="G2758" s="2" t="str">
        <f>IF(ISBLANK(A2758),"",IF(ISERROR(VLOOKUP(A2758,'Cadastro-Estoque'!A:G,1,FALSE)),"Produto não cadastrado",VLOOKUP(A2758,'Cadastro-Estoque'!A:G,2,FALSE)))</f>
        <v/>
      </c>
      <c r="H2758" s="2" t="str">
        <f>IF(ISERROR(VLOOKUP(A2758,'Cadastro-Estoque'!A:G,1,FALSE)),"",VLOOKUP(A2758,'Cadastro-Estoque'!A:G,3,FALSE))</f>
        <v/>
      </c>
      <c r="I2758" s="209" t="str">
        <f>IF(A2758="","",INDEX(Boletim!F2767:F2876,IFERROR(MATCH(Saidas!A2758,'Cadastro-Estoque'!A2766:A2875,0)," ")))</f>
        <v/>
      </c>
    </row>
    <row r="2759" spans="5:9" ht="18.75" customHeight="1" x14ac:dyDescent="0.25">
      <c r="E2759" s="2" t="str">
        <f t="shared" si="46"/>
        <v/>
      </c>
      <c r="F2759" s="2" t="str">
        <f>IF(ISBLANK(A2759),"",IF(ISERROR(VLOOKUP(A2759,'Cadastro-Estoque'!A:G,1,FALSE)),"Produto não cadastrado",VLOOKUP(A2759,'Cadastro-Estoque'!A:G,4,FALSE)))</f>
        <v/>
      </c>
      <c r="G2759" s="2" t="str">
        <f>IF(ISBLANK(A2759),"",IF(ISERROR(VLOOKUP(A2759,'Cadastro-Estoque'!A:G,1,FALSE)),"Produto não cadastrado",VLOOKUP(A2759,'Cadastro-Estoque'!A:G,2,FALSE)))</f>
        <v/>
      </c>
      <c r="H2759" s="2" t="str">
        <f>IF(ISERROR(VLOOKUP(A2759,'Cadastro-Estoque'!A:G,1,FALSE)),"",VLOOKUP(A2759,'Cadastro-Estoque'!A:G,3,FALSE))</f>
        <v/>
      </c>
      <c r="I2759" s="209" t="str">
        <f>IF(A2759="","",INDEX(Boletim!F2768:F2877,IFERROR(MATCH(Saidas!A2759,'Cadastro-Estoque'!A2767:A2876,0)," ")))</f>
        <v/>
      </c>
    </row>
    <row r="2760" spans="5:9" ht="18.75" customHeight="1" x14ac:dyDescent="0.25">
      <c r="E2760" s="2" t="str">
        <f t="shared" si="46"/>
        <v/>
      </c>
      <c r="F2760" s="2" t="str">
        <f>IF(ISBLANK(A2760),"",IF(ISERROR(VLOOKUP(A2760,'Cadastro-Estoque'!A:G,1,FALSE)),"Produto não cadastrado",VLOOKUP(A2760,'Cadastro-Estoque'!A:G,4,FALSE)))</f>
        <v/>
      </c>
      <c r="G2760" s="2" t="str">
        <f>IF(ISBLANK(A2760),"",IF(ISERROR(VLOOKUP(A2760,'Cadastro-Estoque'!A:G,1,FALSE)),"Produto não cadastrado",VLOOKUP(A2760,'Cadastro-Estoque'!A:G,2,FALSE)))</f>
        <v/>
      </c>
      <c r="H2760" s="2" t="str">
        <f>IF(ISERROR(VLOOKUP(A2760,'Cadastro-Estoque'!A:G,1,FALSE)),"",VLOOKUP(A2760,'Cadastro-Estoque'!A:G,3,FALSE))</f>
        <v/>
      </c>
      <c r="I2760" s="209" t="str">
        <f>IF(A2760="","",INDEX(Boletim!F2769:F2878,IFERROR(MATCH(Saidas!A2760,'Cadastro-Estoque'!A2768:A2877,0)," ")))</f>
        <v/>
      </c>
    </row>
    <row r="2761" spans="5:9" ht="18.75" customHeight="1" x14ac:dyDescent="0.25">
      <c r="E2761" s="2" t="str">
        <f t="shared" si="46"/>
        <v/>
      </c>
      <c r="F2761" s="2" t="str">
        <f>IF(ISBLANK(A2761),"",IF(ISERROR(VLOOKUP(A2761,'Cadastro-Estoque'!A:G,1,FALSE)),"Produto não cadastrado",VLOOKUP(A2761,'Cadastro-Estoque'!A:G,4,FALSE)))</f>
        <v/>
      </c>
      <c r="G2761" s="2" t="str">
        <f>IF(ISBLANK(A2761),"",IF(ISERROR(VLOOKUP(A2761,'Cadastro-Estoque'!A:G,1,FALSE)),"Produto não cadastrado",VLOOKUP(A2761,'Cadastro-Estoque'!A:G,2,FALSE)))</f>
        <v/>
      </c>
      <c r="H2761" s="2" t="str">
        <f>IF(ISERROR(VLOOKUP(A2761,'Cadastro-Estoque'!A:G,1,FALSE)),"",VLOOKUP(A2761,'Cadastro-Estoque'!A:G,3,FALSE))</f>
        <v/>
      </c>
      <c r="I2761" s="209" t="str">
        <f>IF(A2761="","",INDEX(Boletim!F2770:F2879,IFERROR(MATCH(Saidas!A2761,'Cadastro-Estoque'!A2769:A2878,0)," ")))</f>
        <v/>
      </c>
    </row>
    <row r="2762" spans="5:9" ht="18.75" customHeight="1" x14ac:dyDescent="0.25">
      <c r="E2762" s="2" t="str">
        <f t="shared" si="46"/>
        <v/>
      </c>
      <c r="F2762" s="2" t="str">
        <f>IF(ISBLANK(A2762),"",IF(ISERROR(VLOOKUP(A2762,'Cadastro-Estoque'!A:G,1,FALSE)),"Produto não cadastrado",VLOOKUP(A2762,'Cadastro-Estoque'!A:G,4,FALSE)))</f>
        <v/>
      </c>
      <c r="G2762" s="2" t="str">
        <f>IF(ISBLANK(A2762),"",IF(ISERROR(VLOOKUP(A2762,'Cadastro-Estoque'!A:G,1,FALSE)),"Produto não cadastrado",VLOOKUP(A2762,'Cadastro-Estoque'!A:G,2,FALSE)))</f>
        <v/>
      </c>
      <c r="H2762" s="2" t="str">
        <f>IF(ISERROR(VLOOKUP(A2762,'Cadastro-Estoque'!A:G,1,FALSE)),"",VLOOKUP(A2762,'Cadastro-Estoque'!A:G,3,FALSE))</f>
        <v/>
      </c>
      <c r="I2762" s="209" t="str">
        <f>IF(A2762="","",INDEX(Boletim!F2771:F2880,IFERROR(MATCH(Saidas!A2762,'Cadastro-Estoque'!A2770:A2879,0)," ")))</f>
        <v/>
      </c>
    </row>
    <row r="2763" spans="5:9" ht="18.75" customHeight="1" x14ac:dyDescent="0.25">
      <c r="E2763" s="2" t="str">
        <f t="shared" si="46"/>
        <v/>
      </c>
      <c r="F2763" s="2" t="str">
        <f>IF(ISBLANK(A2763),"",IF(ISERROR(VLOOKUP(A2763,'Cadastro-Estoque'!A:G,1,FALSE)),"Produto não cadastrado",VLOOKUP(A2763,'Cadastro-Estoque'!A:G,4,FALSE)))</f>
        <v/>
      </c>
      <c r="G2763" s="2" t="str">
        <f>IF(ISBLANK(A2763),"",IF(ISERROR(VLOOKUP(A2763,'Cadastro-Estoque'!A:G,1,FALSE)),"Produto não cadastrado",VLOOKUP(A2763,'Cadastro-Estoque'!A:G,2,FALSE)))</f>
        <v/>
      </c>
      <c r="H2763" s="2" t="str">
        <f>IF(ISERROR(VLOOKUP(A2763,'Cadastro-Estoque'!A:G,1,FALSE)),"",VLOOKUP(A2763,'Cadastro-Estoque'!A:G,3,FALSE))</f>
        <v/>
      </c>
      <c r="I2763" s="209" t="str">
        <f>IF(A2763="","",INDEX(Boletim!F2772:F2881,IFERROR(MATCH(Saidas!A2763,'Cadastro-Estoque'!A2771:A2880,0)," ")))</f>
        <v/>
      </c>
    </row>
    <row r="2764" spans="5:9" ht="18.75" customHeight="1" x14ac:dyDescent="0.25">
      <c r="E2764" s="2" t="str">
        <f t="shared" si="46"/>
        <v/>
      </c>
      <c r="F2764" s="2" t="str">
        <f>IF(ISBLANK(A2764),"",IF(ISERROR(VLOOKUP(A2764,'Cadastro-Estoque'!A:G,1,FALSE)),"Produto não cadastrado",VLOOKUP(A2764,'Cadastro-Estoque'!A:G,4,FALSE)))</f>
        <v/>
      </c>
      <c r="G2764" s="2" t="str">
        <f>IF(ISBLANK(A2764),"",IF(ISERROR(VLOOKUP(A2764,'Cadastro-Estoque'!A:G,1,FALSE)),"Produto não cadastrado",VLOOKUP(A2764,'Cadastro-Estoque'!A:G,2,FALSE)))</f>
        <v/>
      </c>
      <c r="H2764" s="2" t="str">
        <f>IF(ISERROR(VLOOKUP(A2764,'Cadastro-Estoque'!A:G,1,FALSE)),"",VLOOKUP(A2764,'Cadastro-Estoque'!A:G,3,FALSE))</f>
        <v/>
      </c>
      <c r="I2764" s="209" t="str">
        <f>IF(A2764="","",INDEX(Boletim!F2773:F2882,IFERROR(MATCH(Saidas!A2764,'Cadastro-Estoque'!A2772:A2881,0)," ")))</f>
        <v/>
      </c>
    </row>
    <row r="2765" spans="5:9" ht="18.75" customHeight="1" x14ac:dyDescent="0.25">
      <c r="E2765" s="2" t="str">
        <f t="shared" si="46"/>
        <v/>
      </c>
      <c r="F2765" s="2" t="str">
        <f>IF(ISBLANK(A2765),"",IF(ISERROR(VLOOKUP(A2765,'Cadastro-Estoque'!A:G,1,FALSE)),"Produto não cadastrado",VLOOKUP(A2765,'Cadastro-Estoque'!A:G,4,FALSE)))</f>
        <v/>
      </c>
      <c r="G2765" s="2" t="str">
        <f>IF(ISBLANK(A2765),"",IF(ISERROR(VLOOKUP(A2765,'Cadastro-Estoque'!A:G,1,FALSE)),"Produto não cadastrado",VLOOKUP(A2765,'Cadastro-Estoque'!A:G,2,FALSE)))</f>
        <v/>
      </c>
      <c r="H2765" s="2" t="str">
        <f>IF(ISERROR(VLOOKUP(A2765,'Cadastro-Estoque'!A:G,1,FALSE)),"",VLOOKUP(A2765,'Cadastro-Estoque'!A:G,3,FALSE))</f>
        <v/>
      </c>
      <c r="I2765" s="209" t="str">
        <f>IF(A2765="","",INDEX(Boletim!F2774:F2883,IFERROR(MATCH(Saidas!A2765,'Cadastro-Estoque'!A2773:A2882,0)," ")))</f>
        <v/>
      </c>
    </row>
    <row r="2766" spans="5:9" ht="18.75" customHeight="1" x14ac:dyDescent="0.25">
      <c r="E2766" s="2" t="str">
        <f t="shared" si="46"/>
        <v/>
      </c>
      <c r="F2766" s="2" t="str">
        <f>IF(ISBLANK(A2766),"",IF(ISERROR(VLOOKUP(A2766,'Cadastro-Estoque'!A:G,1,FALSE)),"Produto não cadastrado",VLOOKUP(A2766,'Cadastro-Estoque'!A:G,4,FALSE)))</f>
        <v/>
      </c>
      <c r="G2766" s="2" t="str">
        <f>IF(ISBLANK(A2766),"",IF(ISERROR(VLOOKUP(A2766,'Cadastro-Estoque'!A:G,1,FALSE)),"Produto não cadastrado",VLOOKUP(A2766,'Cadastro-Estoque'!A:G,2,FALSE)))</f>
        <v/>
      </c>
      <c r="H2766" s="2" t="str">
        <f>IF(ISERROR(VLOOKUP(A2766,'Cadastro-Estoque'!A:G,1,FALSE)),"",VLOOKUP(A2766,'Cadastro-Estoque'!A:G,3,FALSE))</f>
        <v/>
      </c>
      <c r="I2766" s="209" t="str">
        <f>IF(A2766="","",INDEX(Boletim!F2775:F2884,IFERROR(MATCH(Saidas!A2766,'Cadastro-Estoque'!A2774:A2883,0)," ")))</f>
        <v/>
      </c>
    </row>
    <row r="2767" spans="5:9" ht="18.75" customHeight="1" x14ac:dyDescent="0.25">
      <c r="E2767" s="2" t="str">
        <f t="shared" si="46"/>
        <v/>
      </c>
      <c r="F2767" s="2" t="str">
        <f>IF(ISBLANK(A2767),"",IF(ISERROR(VLOOKUP(A2767,'Cadastro-Estoque'!A:G,1,FALSE)),"Produto não cadastrado",VLOOKUP(A2767,'Cadastro-Estoque'!A:G,4,FALSE)))</f>
        <v/>
      </c>
      <c r="G2767" s="2" t="str">
        <f>IF(ISBLANK(A2767),"",IF(ISERROR(VLOOKUP(A2767,'Cadastro-Estoque'!A:G,1,FALSE)),"Produto não cadastrado",VLOOKUP(A2767,'Cadastro-Estoque'!A:G,2,FALSE)))</f>
        <v/>
      </c>
      <c r="H2767" s="2" t="str">
        <f>IF(ISERROR(VLOOKUP(A2767,'Cadastro-Estoque'!A:G,1,FALSE)),"",VLOOKUP(A2767,'Cadastro-Estoque'!A:G,3,FALSE))</f>
        <v/>
      </c>
      <c r="I2767" s="209" t="str">
        <f>IF(A2767="","",INDEX(Boletim!F2776:F2885,IFERROR(MATCH(Saidas!A2767,'Cadastro-Estoque'!A2775:A2884,0)," ")))</f>
        <v/>
      </c>
    </row>
    <row r="2768" spans="5:9" ht="18.75" customHeight="1" x14ac:dyDescent="0.25">
      <c r="E2768" s="2" t="str">
        <f t="shared" si="46"/>
        <v/>
      </c>
      <c r="F2768" s="2" t="str">
        <f>IF(ISBLANK(A2768),"",IF(ISERROR(VLOOKUP(A2768,'Cadastro-Estoque'!A:G,1,FALSE)),"Produto não cadastrado",VLOOKUP(A2768,'Cadastro-Estoque'!A:G,4,FALSE)))</f>
        <v/>
      </c>
      <c r="G2768" s="2" t="str">
        <f>IF(ISBLANK(A2768),"",IF(ISERROR(VLOOKUP(A2768,'Cadastro-Estoque'!A:G,1,FALSE)),"Produto não cadastrado",VLOOKUP(A2768,'Cadastro-Estoque'!A:G,2,FALSE)))</f>
        <v/>
      </c>
      <c r="H2768" s="2" t="str">
        <f>IF(ISERROR(VLOOKUP(A2768,'Cadastro-Estoque'!A:G,1,FALSE)),"",VLOOKUP(A2768,'Cadastro-Estoque'!A:G,3,FALSE))</f>
        <v/>
      </c>
      <c r="I2768" s="209" t="str">
        <f>IF(A2768="","",INDEX(Boletim!F2777:F2886,IFERROR(MATCH(Saidas!A2768,'Cadastro-Estoque'!A2776:A2885,0)," ")))</f>
        <v/>
      </c>
    </row>
    <row r="2769" spans="5:9" ht="18.75" customHeight="1" x14ac:dyDescent="0.25">
      <c r="E2769" s="2" t="str">
        <f t="shared" si="46"/>
        <v/>
      </c>
      <c r="F2769" s="2" t="str">
        <f>IF(ISBLANK(A2769),"",IF(ISERROR(VLOOKUP(A2769,'Cadastro-Estoque'!A:G,1,FALSE)),"Produto não cadastrado",VLOOKUP(A2769,'Cadastro-Estoque'!A:G,4,FALSE)))</f>
        <v/>
      </c>
      <c r="G2769" s="2" t="str">
        <f>IF(ISBLANK(A2769),"",IF(ISERROR(VLOOKUP(A2769,'Cadastro-Estoque'!A:G,1,FALSE)),"Produto não cadastrado",VLOOKUP(A2769,'Cadastro-Estoque'!A:G,2,FALSE)))</f>
        <v/>
      </c>
      <c r="H2769" s="2" t="str">
        <f>IF(ISERROR(VLOOKUP(A2769,'Cadastro-Estoque'!A:G,1,FALSE)),"",VLOOKUP(A2769,'Cadastro-Estoque'!A:G,3,FALSE))</f>
        <v/>
      </c>
      <c r="I2769" s="209" t="str">
        <f>IF(A2769="","",INDEX(Boletim!F2778:F2887,IFERROR(MATCH(Saidas!A2769,'Cadastro-Estoque'!A2777:A2886,0)," ")))</f>
        <v/>
      </c>
    </row>
    <row r="2770" spans="5:9" ht="18.75" customHeight="1" x14ac:dyDescent="0.25">
      <c r="E2770" s="2" t="str">
        <f t="shared" si="46"/>
        <v/>
      </c>
      <c r="F2770" s="2" t="str">
        <f>IF(ISBLANK(A2770),"",IF(ISERROR(VLOOKUP(A2770,'Cadastro-Estoque'!A:G,1,FALSE)),"Produto não cadastrado",VLOOKUP(A2770,'Cadastro-Estoque'!A:G,4,FALSE)))</f>
        <v/>
      </c>
      <c r="G2770" s="2" t="str">
        <f>IF(ISBLANK(A2770),"",IF(ISERROR(VLOOKUP(A2770,'Cadastro-Estoque'!A:G,1,FALSE)),"Produto não cadastrado",VLOOKUP(A2770,'Cadastro-Estoque'!A:G,2,FALSE)))</f>
        <v/>
      </c>
      <c r="H2770" s="2" t="str">
        <f>IF(ISERROR(VLOOKUP(A2770,'Cadastro-Estoque'!A:G,1,FALSE)),"",VLOOKUP(A2770,'Cadastro-Estoque'!A:G,3,FALSE))</f>
        <v/>
      </c>
      <c r="I2770" s="209" t="str">
        <f>IF(A2770="","",INDEX(Boletim!F2779:F2888,IFERROR(MATCH(Saidas!A2770,'Cadastro-Estoque'!A2778:A2887,0)," ")))</f>
        <v/>
      </c>
    </row>
    <row r="2771" spans="5:9" ht="18.75" customHeight="1" x14ac:dyDescent="0.25">
      <c r="E2771" s="2" t="str">
        <f t="shared" si="46"/>
        <v/>
      </c>
      <c r="F2771" s="2" t="str">
        <f>IF(ISBLANK(A2771),"",IF(ISERROR(VLOOKUP(A2771,'Cadastro-Estoque'!A:G,1,FALSE)),"Produto não cadastrado",VLOOKUP(A2771,'Cadastro-Estoque'!A:G,4,FALSE)))</f>
        <v/>
      </c>
      <c r="G2771" s="2" t="str">
        <f>IF(ISBLANK(A2771),"",IF(ISERROR(VLOOKUP(A2771,'Cadastro-Estoque'!A:G,1,FALSE)),"Produto não cadastrado",VLOOKUP(A2771,'Cadastro-Estoque'!A:G,2,FALSE)))</f>
        <v/>
      </c>
      <c r="H2771" s="2" t="str">
        <f>IF(ISERROR(VLOOKUP(A2771,'Cadastro-Estoque'!A:G,1,FALSE)),"",VLOOKUP(A2771,'Cadastro-Estoque'!A:G,3,FALSE))</f>
        <v/>
      </c>
      <c r="I2771" s="209" t="str">
        <f>IF(A2771="","",INDEX(Boletim!F2780:F2889,IFERROR(MATCH(Saidas!A2771,'Cadastro-Estoque'!A2779:A2888,0)," ")))</f>
        <v/>
      </c>
    </row>
    <row r="2772" spans="5:9" ht="18.75" customHeight="1" x14ac:dyDescent="0.25">
      <c r="E2772" s="2" t="str">
        <f t="shared" si="46"/>
        <v/>
      </c>
      <c r="F2772" s="2" t="str">
        <f>IF(ISBLANK(A2772),"",IF(ISERROR(VLOOKUP(A2772,'Cadastro-Estoque'!A:G,1,FALSE)),"Produto não cadastrado",VLOOKUP(A2772,'Cadastro-Estoque'!A:G,4,FALSE)))</f>
        <v/>
      </c>
      <c r="G2772" s="2" t="str">
        <f>IF(ISBLANK(A2772),"",IF(ISERROR(VLOOKUP(A2772,'Cadastro-Estoque'!A:G,1,FALSE)),"Produto não cadastrado",VLOOKUP(A2772,'Cadastro-Estoque'!A:G,2,FALSE)))</f>
        <v/>
      </c>
      <c r="H2772" s="2" t="str">
        <f>IF(ISERROR(VLOOKUP(A2772,'Cadastro-Estoque'!A:G,1,FALSE)),"",VLOOKUP(A2772,'Cadastro-Estoque'!A:G,3,FALSE))</f>
        <v/>
      </c>
      <c r="I2772" s="209" t="str">
        <f>IF(A2772="","",INDEX(Boletim!F2781:F2890,IFERROR(MATCH(Saidas!A2772,'Cadastro-Estoque'!A2780:A2889,0)," ")))</f>
        <v/>
      </c>
    </row>
    <row r="2773" spans="5:9" ht="18.75" customHeight="1" x14ac:dyDescent="0.25">
      <c r="E2773" s="2" t="str">
        <f t="shared" si="46"/>
        <v/>
      </c>
      <c r="F2773" s="2" t="str">
        <f>IF(ISBLANK(A2773),"",IF(ISERROR(VLOOKUP(A2773,'Cadastro-Estoque'!A:G,1,FALSE)),"Produto não cadastrado",VLOOKUP(A2773,'Cadastro-Estoque'!A:G,4,FALSE)))</f>
        <v/>
      </c>
      <c r="G2773" s="2" t="str">
        <f>IF(ISBLANK(A2773),"",IF(ISERROR(VLOOKUP(A2773,'Cadastro-Estoque'!A:G,1,FALSE)),"Produto não cadastrado",VLOOKUP(A2773,'Cadastro-Estoque'!A:G,2,FALSE)))</f>
        <v/>
      </c>
      <c r="H2773" s="2" t="str">
        <f>IF(ISERROR(VLOOKUP(A2773,'Cadastro-Estoque'!A:G,1,FALSE)),"",VLOOKUP(A2773,'Cadastro-Estoque'!A:G,3,FALSE))</f>
        <v/>
      </c>
      <c r="I2773" s="209" t="str">
        <f>IF(A2773="","",INDEX(Boletim!F2782:F2891,IFERROR(MATCH(Saidas!A2773,'Cadastro-Estoque'!A2781:A2890,0)," ")))</f>
        <v/>
      </c>
    </row>
    <row r="2774" spans="5:9" ht="18.75" customHeight="1" x14ac:dyDescent="0.25">
      <c r="E2774" s="2" t="str">
        <f t="shared" si="46"/>
        <v/>
      </c>
      <c r="F2774" s="2" t="str">
        <f>IF(ISBLANK(A2774),"",IF(ISERROR(VLOOKUP(A2774,'Cadastro-Estoque'!A:G,1,FALSE)),"Produto não cadastrado",VLOOKUP(A2774,'Cadastro-Estoque'!A:G,4,FALSE)))</f>
        <v/>
      </c>
      <c r="G2774" s="2" t="str">
        <f>IF(ISBLANK(A2774),"",IF(ISERROR(VLOOKUP(A2774,'Cadastro-Estoque'!A:G,1,FALSE)),"Produto não cadastrado",VLOOKUP(A2774,'Cadastro-Estoque'!A:G,2,FALSE)))</f>
        <v/>
      </c>
      <c r="H2774" s="2" t="str">
        <f>IF(ISERROR(VLOOKUP(A2774,'Cadastro-Estoque'!A:G,1,FALSE)),"",VLOOKUP(A2774,'Cadastro-Estoque'!A:G,3,FALSE))</f>
        <v/>
      </c>
      <c r="I2774" s="209" t="str">
        <f>IF(A2774="","",INDEX(Boletim!F2783:F2892,IFERROR(MATCH(Saidas!A2774,'Cadastro-Estoque'!A2782:A2891,0)," ")))</f>
        <v/>
      </c>
    </row>
    <row r="2775" spans="5:9" ht="18.75" customHeight="1" x14ac:dyDescent="0.25">
      <c r="E2775" s="2" t="str">
        <f t="shared" si="46"/>
        <v/>
      </c>
      <c r="F2775" s="2" t="str">
        <f>IF(ISBLANK(A2775),"",IF(ISERROR(VLOOKUP(A2775,'Cadastro-Estoque'!A:G,1,FALSE)),"Produto não cadastrado",VLOOKUP(A2775,'Cadastro-Estoque'!A:G,4,FALSE)))</f>
        <v/>
      </c>
      <c r="G2775" s="2" t="str">
        <f>IF(ISBLANK(A2775),"",IF(ISERROR(VLOOKUP(A2775,'Cadastro-Estoque'!A:G,1,FALSE)),"Produto não cadastrado",VLOOKUP(A2775,'Cadastro-Estoque'!A:G,2,FALSE)))</f>
        <v/>
      </c>
      <c r="H2775" s="2" t="str">
        <f>IF(ISERROR(VLOOKUP(A2775,'Cadastro-Estoque'!A:G,1,FALSE)),"",VLOOKUP(A2775,'Cadastro-Estoque'!A:G,3,FALSE))</f>
        <v/>
      </c>
      <c r="I2775" s="209" t="str">
        <f>IF(A2775="","",INDEX(Boletim!F2784:F2893,IFERROR(MATCH(Saidas!A2775,'Cadastro-Estoque'!A2783:A2892,0)," ")))</f>
        <v/>
      </c>
    </row>
    <row r="2776" spans="5:9" ht="18.75" customHeight="1" x14ac:dyDescent="0.25">
      <c r="E2776" s="2" t="str">
        <f t="shared" si="46"/>
        <v/>
      </c>
      <c r="F2776" s="2" t="str">
        <f>IF(ISBLANK(A2776),"",IF(ISERROR(VLOOKUP(A2776,'Cadastro-Estoque'!A:G,1,FALSE)),"Produto não cadastrado",VLOOKUP(A2776,'Cadastro-Estoque'!A:G,4,FALSE)))</f>
        <v/>
      </c>
      <c r="G2776" s="2" t="str">
        <f>IF(ISBLANK(A2776),"",IF(ISERROR(VLOOKUP(A2776,'Cadastro-Estoque'!A:G,1,FALSE)),"Produto não cadastrado",VLOOKUP(A2776,'Cadastro-Estoque'!A:G,2,FALSE)))</f>
        <v/>
      </c>
      <c r="H2776" s="2" t="str">
        <f>IF(ISERROR(VLOOKUP(A2776,'Cadastro-Estoque'!A:G,1,FALSE)),"",VLOOKUP(A2776,'Cadastro-Estoque'!A:G,3,FALSE))</f>
        <v/>
      </c>
      <c r="I2776" s="209" t="str">
        <f>IF(A2776="","",INDEX(Boletim!F2785:F2894,IFERROR(MATCH(Saidas!A2776,'Cadastro-Estoque'!A2784:A2893,0)," ")))</f>
        <v/>
      </c>
    </row>
    <row r="2777" spans="5:9" ht="18.75" customHeight="1" x14ac:dyDescent="0.25">
      <c r="E2777" s="2" t="str">
        <f t="shared" si="46"/>
        <v/>
      </c>
      <c r="F2777" s="2" t="str">
        <f>IF(ISBLANK(A2777),"",IF(ISERROR(VLOOKUP(A2777,'Cadastro-Estoque'!A:G,1,FALSE)),"Produto não cadastrado",VLOOKUP(A2777,'Cadastro-Estoque'!A:G,4,FALSE)))</f>
        <v/>
      </c>
      <c r="G2777" s="2" t="str">
        <f>IF(ISBLANK(A2777),"",IF(ISERROR(VLOOKUP(A2777,'Cadastro-Estoque'!A:G,1,FALSE)),"Produto não cadastrado",VLOOKUP(A2777,'Cadastro-Estoque'!A:G,2,FALSE)))</f>
        <v/>
      </c>
      <c r="H2777" s="2" t="str">
        <f>IF(ISERROR(VLOOKUP(A2777,'Cadastro-Estoque'!A:G,1,FALSE)),"",VLOOKUP(A2777,'Cadastro-Estoque'!A:G,3,FALSE))</f>
        <v/>
      </c>
      <c r="I2777" s="209" t="str">
        <f>IF(A2777="","",INDEX(Boletim!F2786:F2895,IFERROR(MATCH(Saidas!A2777,'Cadastro-Estoque'!A2785:A2894,0)," ")))</f>
        <v/>
      </c>
    </row>
    <row r="2778" spans="5:9" ht="18.75" customHeight="1" x14ac:dyDescent="0.25">
      <c r="E2778" s="2" t="str">
        <f t="shared" si="46"/>
        <v/>
      </c>
      <c r="F2778" s="2" t="str">
        <f>IF(ISBLANK(A2778),"",IF(ISERROR(VLOOKUP(A2778,'Cadastro-Estoque'!A:G,1,FALSE)),"Produto não cadastrado",VLOOKUP(A2778,'Cadastro-Estoque'!A:G,4,FALSE)))</f>
        <v/>
      </c>
      <c r="G2778" s="2" t="str">
        <f>IF(ISBLANK(A2778),"",IF(ISERROR(VLOOKUP(A2778,'Cadastro-Estoque'!A:G,1,FALSE)),"Produto não cadastrado",VLOOKUP(A2778,'Cadastro-Estoque'!A:G,2,FALSE)))</f>
        <v/>
      </c>
      <c r="H2778" s="2" t="str">
        <f>IF(ISERROR(VLOOKUP(A2778,'Cadastro-Estoque'!A:G,1,FALSE)),"",VLOOKUP(A2778,'Cadastro-Estoque'!A:G,3,FALSE))</f>
        <v/>
      </c>
      <c r="I2778" s="209" t="str">
        <f>IF(A2778="","",INDEX(Boletim!F2787:F2896,IFERROR(MATCH(Saidas!A2778,'Cadastro-Estoque'!A2786:A2895,0)," ")))</f>
        <v/>
      </c>
    </row>
    <row r="2779" spans="5:9" ht="18.75" customHeight="1" x14ac:dyDescent="0.25">
      <c r="E2779" s="2" t="str">
        <f t="shared" si="46"/>
        <v/>
      </c>
      <c r="F2779" s="2" t="str">
        <f>IF(ISBLANK(A2779),"",IF(ISERROR(VLOOKUP(A2779,'Cadastro-Estoque'!A:G,1,FALSE)),"Produto não cadastrado",VLOOKUP(A2779,'Cadastro-Estoque'!A:G,4,FALSE)))</f>
        <v/>
      </c>
      <c r="G2779" s="2" t="str">
        <f>IF(ISBLANK(A2779),"",IF(ISERROR(VLOOKUP(A2779,'Cadastro-Estoque'!A:G,1,FALSE)),"Produto não cadastrado",VLOOKUP(A2779,'Cadastro-Estoque'!A:G,2,FALSE)))</f>
        <v/>
      </c>
      <c r="H2779" s="2" t="str">
        <f>IF(ISERROR(VLOOKUP(A2779,'Cadastro-Estoque'!A:G,1,FALSE)),"",VLOOKUP(A2779,'Cadastro-Estoque'!A:G,3,FALSE))</f>
        <v/>
      </c>
      <c r="I2779" s="209" t="str">
        <f>IF(A2779="","",INDEX(Boletim!F2788:F2897,IFERROR(MATCH(Saidas!A2779,'Cadastro-Estoque'!A2787:A2896,0)," ")))</f>
        <v/>
      </c>
    </row>
    <row r="2780" spans="5:9" ht="18.75" customHeight="1" x14ac:dyDescent="0.25">
      <c r="E2780" s="2" t="str">
        <f t="shared" si="46"/>
        <v/>
      </c>
      <c r="F2780" s="2" t="str">
        <f>IF(ISBLANK(A2780),"",IF(ISERROR(VLOOKUP(A2780,'Cadastro-Estoque'!A:G,1,FALSE)),"Produto não cadastrado",VLOOKUP(A2780,'Cadastro-Estoque'!A:G,4,FALSE)))</f>
        <v/>
      </c>
      <c r="G2780" s="2" t="str">
        <f>IF(ISBLANK(A2780),"",IF(ISERROR(VLOOKUP(A2780,'Cadastro-Estoque'!A:G,1,FALSE)),"Produto não cadastrado",VLOOKUP(A2780,'Cadastro-Estoque'!A:G,2,FALSE)))</f>
        <v/>
      </c>
      <c r="H2780" s="2" t="str">
        <f>IF(ISERROR(VLOOKUP(A2780,'Cadastro-Estoque'!A:G,1,FALSE)),"",VLOOKUP(A2780,'Cadastro-Estoque'!A:G,3,FALSE))</f>
        <v/>
      </c>
      <c r="I2780" s="209" t="str">
        <f>IF(A2780="","",INDEX(Boletim!F2789:F2898,IFERROR(MATCH(Saidas!A2780,'Cadastro-Estoque'!A2788:A2897,0)," ")))</f>
        <v/>
      </c>
    </row>
    <row r="2781" spans="5:9" ht="18.75" customHeight="1" x14ac:dyDescent="0.25">
      <c r="E2781" s="2" t="str">
        <f t="shared" si="46"/>
        <v/>
      </c>
      <c r="F2781" s="2" t="str">
        <f>IF(ISBLANK(A2781),"",IF(ISERROR(VLOOKUP(A2781,'Cadastro-Estoque'!A:G,1,FALSE)),"Produto não cadastrado",VLOOKUP(A2781,'Cadastro-Estoque'!A:G,4,FALSE)))</f>
        <v/>
      </c>
      <c r="G2781" s="2" t="str">
        <f>IF(ISBLANK(A2781),"",IF(ISERROR(VLOOKUP(A2781,'Cadastro-Estoque'!A:G,1,FALSE)),"Produto não cadastrado",VLOOKUP(A2781,'Cadastro-Estoque'!A:G,2,FALSE)))</f>
        <v/>
      </c>
      <c r="H2781" s="2" t="str">
        <f>IF(ISERROR(VLOOKUP(A2781,'Cadastro-Estoque'!A:G,1,FALSE)),"",VLOOKUP(A2781,'Cadastro-Estoque'!A:G,3,FALSE))</f>
        <v/>
      </c>
      <c r="I2781" s="209" t="str">
        <f>IF(A2781="","",INDEX(Boletim!F2790:F2899,IFERROR(MATCH(Saidas!A2781,'Cadastro-Estoque'!A2789:A2898,0)," ")))</f>
        <v/>
      </c>
    </row>
    <row r="2782" spans="5:9" ht="18.75" customHeight="1" x14ac:dyDescent="0.25">
      <c r="E2782" s="2" t="str">
        <f t="shared" si="46"/>
        <v/>
      </c>
      <c r="F2782" s="2" t="str">
        <f>IF(ISBLANK(A2782),"",IF(ISERROR(VLOOKUP(A2782,'Cadastro-Estoque'!A:G,1,FALSE)),"Produto não cadastrado",VLOOKUP(A2782,'Cadastro-Estoque'!A:G,4,FALSE)))</f>
        <v/>
      </c>
      <c r="G2782" s="2" t="str">
        <f>IF(ISBLANK(A2782),"",IF(ISERROR(VLOOKUP(A2782,'Cadastro-Estoque'!A:G,1,FALSE)),"Produto não cadastrado",VLOOKUP(A2782,'Cadastro-Estoque'!A:G,2,FALSE)))</f>
        <v/>
      </c>
      <c r="H2782" s="2" t="str">
        <f>IF(ISERROR(VLOOKUP(A2782,'Cadastro-Estoque'!A:G,1,FALSE)),"",VLOOKUP(A2782,'Cadastro-Estoque'!A:G,3,FALSE))</f>
        <v/>
      </c>
      <c r="I2782" s="209" t="str">
        <f>IF(A2782="","",INDEX(Boletim!F2791:F2900,IFERROR(MATCH(Saidas!A2782,'Cadastro-Estoque'!A2790:A2899,0)," ")))</f>
        <v/>
      </c>
    </row>
    <row r="2783" spans="5:9" ht="18.75" customHeight="1" x14ac:dyDescent="0.25">
      <c r="E2783" s="2" t="str">
        <f t="shared" si="46"/>
        <v/>
      </c>
      <c r="F2783" s="2" t="str">
        <f>IF(ISBLANK(A2783),"",IF(ISERROR(VLOOKUP(A2783,'Cadastro-Estoque'!A:G,1,FALSE)),"Produto não cadastrado",VLOOKUP(A2783,'Cadastro-Estoque'!A:G,4,FALSE)))</f>
        <v/>
      </c>
      <c r="G2783" s="2" t="str">
        <f>IF(ISBLANK(A2783),"",IF(ISERROR(VLOOKUP(A2783,'Cadastro-Estoque'!A:G,1,FALSE)),"Produto não cadastrado",VLOOKUP(A2783,'Cadastro-Estoque'!A:G,2,FALSE)))</f>
        <v/>
      </c>
      <c r="H2783" s="2" t="str">
        <f>IF(ISERROR(VLOOKUP(A2783,'Cadastro-Estoque'!A:G,1,FALSE)),"",VLOOKUP(A2783,'Cadastro-Estoque'!A:G,3,FALSE))</f>
        <v/>
      </c>
      <c r="I2783" s="209" t="str">
        <f>IF(A2783="","",INDEX(Boletim!F2792:F2901,IFERROR(MATCH(Saidas!A2783,'Cadastro-Estoque'!A2791:A2900,0)," ")))</f>
        <v/>
      </c>
    </row>
    <row r="2784" spans="5:9" ht="18.75" customHeight="1" x14ac:dyDescent="0.25">
      <c r="E2784" s="2" t="str">
        <f t="shared" si="46"/>
        <v/>
      </c>
      <c r="F2784" s="2" t="str">
        <f>IF(ISBLANK(A2784),"",IF(ISERROR(VLOOKUP(A2784,'Cadastro-Estoque'!A:G,1,FALSE)),"Produto não cadastrado",VLOOKUP(A2784,'Cadastro-Estoque'!A:G,4,FALSE)))</f>
        <v/>
      </c>
      <c r="G2784" s="2" t="str">
        <f>IF(ISBLANK(A2784),"",IF(ISERROR(VLOOKUP(A2784,'Cadastro-Estoque'!A:G,1,FALSE)),"Produto não cadastrado",VLOOKUP(A2784,'Cadastro-Estoque'!A:G,2,FALSE)))</f>
        <v/>
      </c>
      <c r="H2784" s="2" t="str">
        <f>IF(ISERROR(VLOOKUP(A2784,'Cadastro-Estoque'!A:G,1,FALSE)),"",VLOOKUP(A2784,'Cadastro-Estoque'!A:G,3,FALSE))</f>
        <v/>
      </c>
      <c r="I2784" s="209" t="str">
        <f>IF(A2784="","",INDEX(Boletim!F2793:F2902,IFERROR(MATCH(Saidas!A2784,'Cadastro-Estoque'!A2792:A2901,0)," ")))</f>
        <v/>
      </c>
    </row>
    <row r="2785" spans="5:9" ht="18.75" customHeight="1" x14ac:dyDescent="0.25">
      <c r="E2785" s="2" t="str">
        <f t="shared" si="46"/>
        <v/>
      </c>
      <c r="F2785" s="2" t="str">
        <f>IF(ISBLANK(A2785),"",IF(ISERROR(VLOOKUP(A2785,'Cadastro-Estoque'!A:G,1,FALSE)),"Produto não cadastrado",VLOOKUP(A2785,'Cadastro-Estoque'!A:G,4,FALSE)))</f>
        <v/>
      </c>
      <c r="G2785" s="2" t="str">
        <f>IF(ISBLANK(A2785),"",IF(ISERROR(VLOOKUP(A2785,'Cadastro-Estoque'!A:G,1,FALSE)),"Produto não cadastrado",VLOOKUP(A2785,'Cadastro-Estoque'!A:G,2,FALSE)))</f>
        <v/>
      </c>
      <c r="H2785" s="2" t="str">
        <f>IF(ISERROR(VLOOKUP(A2785,'Cadastro-Estoque'!A:G,1,FALSE)),"",VLOOKUP(A2785,'Cadastro-Estoque'!A:G,3,FALSE))</f>
        <v/>
      </c>
      <c r="I2785" s="209" t="str">
        <f>IF(A2785="","",INDEX(Boletim!F2794:F2903,IFERROR(MATCH(Saidas!A2785,'Cadastro-Estoque'!A2793:A2902,0)," ")))</f>
        <v/>
      </c>
    </row>
    <row r="2786" spans="5:9" ht="18.75" customHeight="1" x14ac:dyDescent="0.25">
      <c r="E2786" s="2" t="str">
        <f t="shared" si="46"/>
        <v/>
      </c>
      <c r="F2786" s="2" t="str">
        <f>IF(ISBLANK(A2786),"",IF(ISERROR(VLOOKUP(A2786,'Cadastro-Estoque'!A:G,1,FALSE)),"Produto não cadastrado",VLOOKUP(A2786,'Cadastro-Estoque'!A:G,4,FALSE)))</f>
        <v/>
      </c>
      <c r="G2786" s="2" t="str">
        <f>IF(ISBLANK(A2786),"",IF(ISERROR(VLOOKUP(A2786,'Cadastro-Estoque'!A:G,1,FALSE)),"Produto não cadastrado",VLOOKUP(A2786,'Cadastro-Estoque'!A:G,2,FALSE)))</f>
        <v/>
      </c>
      <c r="H2786" s="2" t="str">
        <f>IF(ISERROR(VLOOKUP(A2786,'Cadastro-Estoque'!A:G,1,FALSE)),"",VLOOKUP(A2786,'Cadastro-Estoque'!A:G,3,FALSE))</f>
        <v/>
      </c>
      <c r="I2786" s="209" t="str">
        <f>IF(A2786="","",INDEX(Boletim!F2795:F2904,IFERROR(MATCH(Saidas!A2786,'Cadastro-Estoque'!A2794:A2903,0)," ")))</f>
        <v/>
      </c>
    </row>
    <row r="2787" spans="5:9" ht="18.75" customHeight="1" x14ac:dyDescent="0.25">
      <c r="E2787" s="2" t="str">
        <f t="shared" si="46"/>
        <v/>
      </c>
      <c r="F2787" s="2" t="str">
        <f>IF(ISBLANK(A2787),"",IF(ISERROR(VLOOKUP(A2787,'Cadastro-Estoque'!A:G,1,FALSE)),"Produto não cadastrado",VLOOKUP(A2787,'Cadastro-Estoque'!A:G,4,FALSE)))</f>
        <v/>
      </c>
      <c r="G2787" s="2" t="str">
        <f>IF(ISBLANK(A2787),"",IF(ISERROR(VLOOKUP(A2787,'Cadastro-Estoque'!A:G,1,FALSE)),"Produto não cadastrado",VLOOKUP(A2787,'Cadastro-Estoque'!A:G,2,FALSE)))</f>
        <v/>
      </c>
      <c r="H2787" s="2" t="str">
        <f>IF(ISERROR(VLOOKUP(A2787,'Cadastro-Estoque'!A:G,1,FALSE)),"",VLOOKUP(A2787,'Cadastro-Estoque'!A:G,3,FALSE))</f>
        <v/>
      </c>
      <c r="I2787" s="209" t="str">
        <f>IF(A2787="","",INDEX(Boletim!F2796:F2905,IFERROR(MATCH(Saidas!A2787,'Cadastro-Estoque'!A2795:A2904,0)," ")))</f>
        <v/>
      </c>
    </row>
    <row r="2788" spans="5:9" ht="18.75" customHeight="1" x14ac:dyDescent="0.25">
      <c r="E2788" s="2" t="str">
        <f t="shared" si="46"/>
        <v/>
      </c>
      <c r="F2788" s="2" t="str">
        <f>IF(ISBLANK(A2788),"",IF(ISERROR(VLOOKUP(A2788,'Cadastro-Estoque'!A:G,1,FALSE)),"Produto não cadastrado",VLOOKUP(A2788,'Cadastro-Estoque'!A:G,4,FALSE)))</f>
        <v/>
      </c>
      <c r="G2788" s="2" t="str">
        <f>IF(ISBLANK(A2788),"",IF(ISERROR(VLOOKUP(A2788,'Cadastro-Estoque'!A:G,1,FALSE)),"Produto não cadastrado",VLOOKUP(A2788,'Cadastro-Estoque'!A:G,2,FALSE)))</f>
        <v/>
      </c>
      <c r="H2788" s="2" t="str">
        <f>IF(ISERROR(VLOOKUP(A2788,'Cadastro-Estoque'!A:G,1,FALSE)),"",VLOOKUP(A2788,'Cadastro-Estoque'!A:G,3,FALSE))</f>
        <v/>
      </c>
      <c r="I2788" s="209" t="str">
        <f>IF(A2788="","",INDEX(Boletim!F2797:F2906,IFERROR(MATCH(Saidas!A2788,'Cadastro-Estoque'!A2796:A2905,0)," ")))</f>
        <v/>
      </c>
    </row>
    <row r="2789" spans="5:9" ht="18.75" customHeight="1" x14ac:dyDescent="0.25">
      <c r="E2789" s="2" t="str">
        <f t="shared" si="46"/>
        <v/>
      </c>
      <c r="F2789" s="2" t="str">
        <f>IF(ISBLANK(A2789),"",IF(ISERROR(VLOOKUP(A2789,'Cadastro-Estoque'!A:G,1,FALSE)),"Produto não cadastrado",VLOOKUP(A2789,'Cadastro-Estoque'!A:G,4,FALSE)))</f>
        <v/>
      </c>
      <c r="G2789" s="2" t="str">
        <f>IF(ISBLANK(A2789),"",IF(ISERROR(VLOOKUP(A2789,'Cadastro-Estoque'!A:G,1,FALSE)),"Produto não cadastrado",VLOOKUP(A2789,'Cadastro-Estoque'!A:G,2,FALSE)))</f>
        <v/>
      </c>
      <c r="H2789" s="2" t="str">
        <f>IF(ISERROR(VLOOKUP(A2789,'Cadastro-Estoque'!A:G,1,FALSE)),"",VLOOKUP(A2789,'Cadastro-Estoque'!A:G,3,FALSE))</f>
        <v/>
      </c>
      <c r="I2789" s="209" t="str">
        <f>IF(A2789="","",INDEX(Boletim!F2798:F2907,IFERROR(MATCH(Saidas!A2789,'Cadastro-Estoque'!A2797:A2906,0)," ")))</f>
        <v/>
      </c>
    </row>
    <row r="2790" spans="5:9" ht="18.75" customHeight="1" x14ac:dyDescent="0.25">
      <c r="E2790" s="2" t="str">
        <f t="shared" si="46"/>
        <v/>
      </c>
      <c r="F2790" s="2" t="str">
        <f>IF(ISBLANK(A2790),"",IF(ISERROR(VLOOKUP(A2790,'Cadastro-Estoque'!A:G,1,FALSE)),"Produto não cadastrado",VLOOKUP(A2790,'Cadastro-Estoque'!A:G,4,FALSE)))</f>
        <v/>
      </c>
      <c r="G2790" s="2" t="str">
        <f>IF(ISBLANK(A2790),"",IF(ISERROR(VLOOKUP(A2790,'Cadastro-Estoque'!A:G,1,FALSE)),"Produto não cadastrado",VLOOKUP(A2790,'Cadastro-Estoque'!A:G,2,FALSE)))</f>
        <v/>
      </c>
      <c r="H2790" s="2" t="str">
        <f>IF(ISERROR(VLOOKUP(A2790,'Cadastro-Estoque'!A:G,1,FALSE)),"",VLOOKUP(A2790,'Cadastro-Estoque'!A:G,3,FALSE))</f>
        <v/>
      </c>
      <c r="I2790" s="209" t="str">
        <f>IF(A2790="","",INDEX(Boletim!F2799:F2908,IFERROR(MATCH(Saidas!A2790,'Cadastro-Estoque'!A2798:A2907,0)," ")))</f>
        <v/>
      </c>
    </row>
    <row r="2791" spans="5:9" ht="18.75" customHeight="1" x14ac:dyDescent="0.25">
      <c r="E2791" s="2" t="str">
        <f t="shared" si="46"/>
        <v/>
      </c>
      <c r="F2791" s="2" t="str">
        <f>IF(ISBLANK(A2791),"",IF(ISERROR(VLOOKUP(A2791,'Cadastro-Estoque'!A:G,1,FALSE)),"Produto não cadastrado",VLOOKUP(A2791,'Cadastro-Estoque'!A:G,4,FALSE)))</f>
        <v/>
      </c>
      <c r="G2791" s="2" t="str">
        <f>IF(ISBLANK(A2791),"",IF(ISERROR(VLOOKUP(A2791,'Cadastro-Estoque'!A:G,1,FALSE)),"Produto não cadastrado",VLOOKUP(A2791,'Cadastro-Estoque'!A:G,2,FALSE)))</f>
        <v/>
      </c>
      <c r="H2791" s="2" t="str">
        <f>IF(ISERROR(VLOOKUP(A2791,'Cadastro-Estoque'!A:G,1,FALSE)),"",VLOOKUP(A2791,'Cadastro-Estoque'!A:G,3,FALSE))</f>
        <v/>
      </c>
      <c r="I2791" s="209" t="str">
        <f>IF(A2791="","",INDEX(Boletim!F2800:F2909,IFERROR(MATCH(Saidas!A2791,'Cadastro-Estoque'!A2799:A2908,0)," ")))</f>
        <v/>
      </c>
    </row>
    <row r="2792" spans="5:9" ht="18.75" customHeight="1" x14ac:dyDescent="0.25">
      <c r="E2792" s="2" t="str">
        <f t="shared" si="46"/>
        <v/>
      </c>
      <c r="F2792" s="2" t="str">
        <f>IF(ISBLANK(A2792),"",IF(ISERROR(VLOOKUP(A2792,'Cadastro-Estoque'!A:G,1,FALSE)),"Produto não cadastrado",VLOOKUP(A2792,'Cadastro-Estoque'!A:G,4,FALSE)))</f>
        <v/>
      </c>
      <c r="G2792" s="2" t="str">
        <f>IF(ISBLANK(A2792),"",IF(ISERROR(VLOOKUP(A2792,'Cadastro-Estoque'!A:G,1,FALSE)),"Produto não cadastrado",VLOOKUP(A2792,'Cadastro-Estoque'!A:G,2,FALSE)))</f>
        <v/>
      </c>
      <c r="H2792" s="2" t="str">
        <f>IF(ISERROR(VLOOKUP(A2792,'Cadastro-Estoque'!A:G,1,FALSE)),"",VLOOKUP(A2792,'Cadastro-Estoque'!A:G,3,FALSE))</f>
        <v/>
      </c>
      <c r="I2792" s="209" t="str">
        <f>IF(A2792="","",INDEX(Boletim!F2801:F2910,IFERROR(MATCH(Saidas!A2792,'Cadastro-Estoque'!A2800:A2909,0)," ")))</f>
        <v/>
      </c>
    </row>
    <row r="2793" spans="5:9" ht="18.75" customHeight="1" x14ac:dyDescent="0.25">
      <c r="E2793" s="2" t="str">
        <f t="shared" si="46"/>
        <v/>
      </c>
      <c r="F2793" s="2" t="str">
        <f>IF(ISBLANK(A2793),"",IF(ISERROR(VLOOKUP(A2793,'Cadastro-Estoque'!A:G,1,FALSE)),"Produto não cadastrado",VLOOKUP(A2793,'Cadastro-Estoque'!A:G,4,FALSE)))</f>
        <v/>
      </c>
      <c r="G2793" s="2" t="str">
        <f>IF(ISBLANK(A2793),"",IF(ISERROR(VLOOKUP(A2793,'Cadastro-Estoque'!A:G,1,FALSE)),"Produto não cadastrado",VLOOKUP(A2793,'Cadastro-Estoque'!A:G,2,FALSE)))</f>
        <v/>
      </c>
      <c r="H2793" s="2" t="str">
        <f>IF(ISERROR(VLOOKUP(A2793,'Cadastro-Estoque'!A:G,1,FALSE)),"",VLOOKUP(A2793,'Cadastro-Estoque'!A:G,3,FALSE))</f>
        <v/>
      </c>
      <c r="I2793" s="209" t="str">
        <f>IF(A2793="","",INDEX(Boletim!F2802:F2911,IFERROR(MATCH(Saidas!A2793,'Cadastro-Estoque'!A2801:A2910,0)," ")))</f>
        <v/>
      </c>
    </row>
    <row r="2794" spans="5:9" ht="18.75" customHeight="1" x14ac:dyDescent="0.25">
      <c r="E2794" s="2" t="str">
        <f t="shared" si="46"/>
        <v/>
      </c>
      <c r="F2794" s="2" t="str">
        <f>IF(ISBLANK(A2794),"",IF(ISERROR(VLOOKUP(A2794,'Cadastro-Estoque'!A:G,1,FALSE)),"Produto não cadastrado",VLOOKUP(A2794,'Cadastro-Estoque'!A:G,4,FALSE)))</f>
        <v/>
      </c>
      <c r="G2794" s="2" t="str">
        <f>IF(ISBLANK(A2794),"",IF(ISERROR(VLOOKUP(A2794,'Cadastro-Estoque'!A:G,1,FALSE)),"Produto não cadastrado",VLOOKUP(A2794,'Cadastro-Estoque'!A:G,2,FALSE)))</f>
        <v/>
      </c>
      <c r="H2794" s="2" t="str">
        <f>IF(ISERROR(VLOOKUP(A2794,'Cadastro-Estoque'!A:G,1,FALSE)),"",VLOOKUP(A2794,'Cadastro-Estoque'!A:G,3,FALSE))</f>
        <v/>
      </c>
      <c r="I2794" s="209" t="str">
        <f>IF(A2794="","",INDEX(Boletim!F2803:F2912,IFERROR(MATCH(Saidas!A2794,'Cadastro-Estoque'!A2802:A2911,0)," ")))</f>
        <v/>
      </c>
    </row>
    <row r="2795" spans="5:9" ht="18.75" customHeight="1" x14ac:dyDescent="0.25">
      <c r="E2795" s="2" t="str">
        <f t="shared" si="46"/>
        <v/>
      </c>
      <c r="F2795" s="2" t="str">
        <f>IF(ISBLANK(A2795),"",IF(ISERROR(VLOOKUP(A2795,'Cadastro-Estoque'!A:G,1,FALSE)),"Produto não cadastrado",VLOOKUP(A2795,'Cadastro-Estoque'!A:G,4,FALSE)))</f>
        <v/>
      </c>
      <c r="G2795" s="2" t="str">
        <f>IF(ISBLANK(A2795),"",IF(ISERROR(VLOOKUP(A2795,'Cadastro-Estoque'!A:G,1,FALSE)),"Produto não cadastrado",VLOOKUP(A2795,'Cadastro-Estoque'!A:G,2,FALSE)))</f>
        <v/>
      </c>
      <c r="H2795" s="2" t="str">
        <f>IF(ISERROR(VLOOKUP(A2795,'Cadastro-Estoque'!A:G,1,FALSE)),"",VLOOKUP(A2795,'Cadastro-Estoque'!A:G,3,FALSE))</f>
        <v/>
      </c>
      <c r="I2795" s="209" t="str">
        <f>IF(A2795="","",INDEX(Boletim!F2804:F2913,IFERROR(MATCH(Saidas!A2795,'Cadastro-Estoque'!A2803:A2912,0)," ")))</f>
        <v/>
      </c>
    </row>
    <row r="2796" spans="5:9" ht="18.75" customHeight="1" x14ac:dyDescent="0.25">
      <c r="E2796" s="2" t="str">
        <f t="shared" si="46"/>
        <v/>
      </c>
      <c r="F2796" s="2" t="str">
        <f>IF(ISBLANK(A2796),"",IF(ISERROR(VLOOKUP(A2796,'Cadastro-Estoque'!A:G,1,FALSE)),"Produto não cadastrado",VLOOKUP(A2796,'Cadastro-Estoque'!A:G,4,FALSE)))</f>
        <v/>
      </c>
      <c r="G2796" s="2" t="str">
        <f>IF(ISBLANK(A2796),"",IF(ISERROR(VLOOKUP(A2796,'Cadastro-Estoque'!A:G,1,FALSE)),"Produto não cadastrado",VLOOKUP(A2796,'Cadastro-Estoque'!A:G,2,FALSE)))</f>
        <v/>
      </c>
      <c r="H2796" s="2" t="str">
        <f>IF(ISERROR(VLOOKUP(A2796,'Cadastro-Estoque'!A:G,1,FALSE)),"",VLOOKUP(A2796,'Cadastro-Estoque'!A:G,3,FALSE))</f>
        <v/>
      </c>
      <c r="I2796" s="209" t="str">
        <f>IF(A2796="","",INDEX(Boletim!F2805:F2914,IFERROR(MATCH(Saidas!A2796,'Cadastro-Estoque'!A2804:A2913,0)," ")))</f>
        <v/>
      </c>
    </row>
    <row r="2797" spans="5:9" ht="18.75" customHeight="1" x14ac:dyDescent="0.25">
      <c r="E2797" s="2" t="str">
        <f t="shared" si="46"/>
        <v/>
      </c>
      <c r="F2797" s="2" t="str">
        <f>IF(ISBLANK(A2797),"",IF(ISERROR(VLOOKUP(A2797,'Cadastro-Estoque'!A:G,1,FALSE)),"Produto não cadastrado",VLOOKUP(A2797,'Cadastro-Estoque'!A:G,4,FALSE)))</f>
        <v/>
      </c>
      <c r="G2797" s="2" t="str">
        <f>IF(ISBLANK(A2797),"",IF(ISERROR(VLOOKUP(A2797,'Cadastro-Estoque'!A:G,1,FALSE)),"Produto não cadastrado",VLOOKUP(A2797,'Cadastro-Estoque'!A:G,2,FALSE)))</f>
        <v/>
      </c>
      <c r="H2797" s="2" t="str">
        <f>IF(ISERROR(VLOOKUP(A2797,'Cadastro-Estoque'!A:G,1,FALSE)),"",VLOOKUP(A2797,'Cadastro-Estoque'!A:G,3,FALSE))</f>
        <v/>
      </c>
      <c r="I2797" s="209" t="str">
        <f>IF(A2797="","",INDEX(Boletim!F2806:F2915,IFERROR(MATCH(Saidas!A2797,'Cadastro-Estoque'!A2805:A2914,0)," ")))</f>
        <v/>
      </c>
    </row>
    <row r="2798" spans="5:9" ht="18.75" customHeight="1" x14ac:dyDescent="0.25">
      <c r="E2798" s="2" t="str">
        <f t="shared" si="46"/>
        <v/>
      </c>
      <c r="F2798" s="2" t="str">
        <f>IF(ISBLANK(A2798),"",IF(ISERROR(VLOOKUP(A2798,'Cadastro-Estoque'!A:G,1,FALSE)),"Produto não cadastrado",VLOOKUP(A2798,'Cadastro-Estoque'!A:G,4,FALSE)))</f>
        <v/>
      </c>
      <c r="G2798" s="2" t="str">
        <f>IF(ISBLANK(A2798),"",IF(ISERROR(VLOOKUP(A2798,'Cadastro-Estoque'!A:G,1,FALSE)),"Produto não cadastrado",VLOOKUP(A2798,'Cadastro-Estoque'!A:G,2,FALSE)))</f>
        <v/>
      </c>
      <c r="H2798" s="2" t="str">
        <f>IF(ISERROR(VLOOKUP(A2798,'Cadastro-Estoque'!A:G,1,FALSE)),"",VLOOKUP(A2798,'Cadastro-Estoque'!A:G,3,FALSE))</f>
        <v/>
      </c>
      <c r="I2798" s="209" t="str">
        <f>IF(A2798="","",INDEX(Boletim!F2807:F2916,IFERROR(MATCH(Saidas!A2798,'Cadastro-Estoque'!A2806:A2915,0)," ")))</f>
        <v/>
      </c>
    </row>
    <row r="2799" spans="5:9" ht="18.75" customHeight="1" x14ac:dyDescent="0.25">
      <c r="E2799" s="2" t="str">
        <f t="shared" si="46"/>
        <v/>
      </c>
      <c r="F2799" s="2" t="str">
        <f>IF(ISBLANK(A2799),"",IF(ISERROR(VLOOKUP(A2799,'Cadastro-Estoque'!A:G,1,FALSE)),"Produto não cadastrado",VLOOKUP(A2799,'Cadastro-Estoque'!A:G,4,FALSE)))</f>
        <v/>
      </c>
      <c r="G2799" s="2" t="str">
        <f>IF(ISBLANK(A2799),"",IF(ISERROR(VLOOKUP(A2799,'Cadastro-Estoque'!A:G,1,FALSE)),"Produto não cadastrado",VLOOKUP(A2799,'Cadastro-Estoque'!A:G,2,FALSE)))</f>
        <v/>
      </c>
      <c r="H2799" s="2" t="str">
        <f>IF(ISERROR(VLOOKUP(A2799,'Cadastro-Estoque'!A:G,1,FALSE)),"",VLOOKUP(A2799,'Cadastro-Estoque'!A:G,3,FALSE))</f>
        <v/>
      </c>
      <c r="I2799" s="209" t="str">
        <f>IF(A2799="","",INDEX(Boletim!F2808:F2917,IFERROR(MATCH(Saidas!A2799,'Cadastro-Estoque'!A2807:A2916,0)," ")))</f>
        <v/>
      </c>
    </row>
    <row r="2800" spans="5:9" ht="18.75" customHeight="1" x14ac:dyDescent="0.25">
      <c r="E2800" s="2" t="str">
        <f t="shared" si="46"/>
        <v/>
      </c>
      <c r="F2800" s="2" t="str">
        <f>IF(ISBLANK(A2800),"",IF(ISERROR(VLOOKUP(A2800,'Cadastro-Estoque'!A:G,1,FALSE)),"Produto não cadastrado",VLOOKUP(A2800,'Cadastro-Estoque'!A:G,4,FALSE)))</f>
        <v/>
      </c>
      <c r="G2800" s="2" t="str">
        <f>IF(ISBLANK(A2800),"",IF(ISERROR(VLOOKUP(A2800,'Cadastro-Estoque'!A:G,1,FALSE)),"Produto não cadastrado",VLOOKUP(A2800,'Cadastro-Estoque'!A:G,2,FALSE)))</f>
        <v/>
      </c>
      <c r="H2800" s="2" t="str">
        <f>IF(ISERROR(VLOOKUP(A2800,'Cadastro-Estoque'!A:G,1,FALSE)),"",VLOOKUP(A2800,'Cadastro-Estoque'!A:G,3,FALSE))</f>
        <v/>
      </c>
      <c r="I2800" s="209" t="str">
        <f>IF(A2800="","",INDEX(Boletim!F2809:F2918,IFERROR(MATCH(Saidas!A2800,'Cadastro-Estoque'!A2808:A2917,0)," ")))</f>
        <v/>
      </c>
    </row>
    <row r="2801" spans="5:9" ht="18.75" customHeight="1" x14ac:dyDescent="0.25">
      <c r="E2801" s="2" t="str">
        <f t="shared" si="46"/>
        <v/>
      </c>
      <c r="F2801" s="2" t="str">
        <f>IF(ISBLANK(A2801),"",IF(ISERROR(VLOOKUP(A2801,'Cadastro-Estoque'!A:G,1,FALSE)),"Produto não cadastrado",VLOOKUP(A2801,'Cadastro-Estoque'!A:G,4,FALSE)))</f>
        <v/>
      </c>
      <c r="G2801" s="2" t="str">
        <f>IF(ISBLANK(A2801),"",IF(ISERROR(VLOOKUP(A2801,'Cadastro-Estoque'!A:G,1,FALSE)),"Produto não cadastrado",VLOOKUP(A2801,'Cadastro-Estoque'!A:G,2,FALSE)))</f>
        <v/>
      </c>
      <c r="H2801" s="2" t="str">
        <f>IF(ISERROR(VLOOKUP(A2801,'Cadastro-Estoque'!A:G,1,FALSE)),"",VLOOKUP(A2801,'Cadastro-Estoque'!A:G,3,FALSE))</f>
        <v/>
      </c>
      <c r="I2801" s="209" t="str">
        <f>IF(A2801="","",INDEX(Boletim!F2810:F2919,IFERROR(MATCH(Saidas!A2801,'Cadastro-Estoque'!A2809:A2918,0)," ")))</f>
        <v/>
      </c>
    </row>
    <row r="2802" spans="5:9" ht="18.75" customHeight="1" x14ac:dyDescent="0.25">
      <c r="E2802" s="2" t="str">
        <f t="shared" si="46"/>
        <v/>
      </c>
      <c r="F2802" s="2" t="str">
        <f>IF(ISBLANK(A2802),"",IF(ISERROR(VLOOKUP(A2802,'Cadastro-Estoque'!A:G,1,FALSE)),"Produto não cadastrado",VLOOKUP(A2802,'Cadastro-Estoque'!A:G,4,FALSE)))</f>
        <v/>
      </c>
      <c r="G2802" s="2" t="str">
        <f>IF(ISBLANK(A2802),"",IF(ISERROR(VLOOKUP(A2802,'Cadastro-Estoque'!A:G,1,FALSE)),"Produto não cadastrado",VLOOKUP(A2802,'Cadastro-Estoque'!A:G,2,FALSE)))</f>
        <v/>
      </c>
      <c r="H2802" s="2" t="str">
        <f>IF(ISERROR(VLOOKUP(A2802,'Cadastro-Estoque'!A:G,1,FALSE)),"",VLOOKUP(A2802,'Cadastro-Estoque'!A:G,3,FALSE))</f>
        <v/>
      </c>
      <c r="I2802" s="209" t="str">
        <f>IF(A2802="","",INDEX(Boletim!F2811:F2920,IFERROR(MATCH(Saidas!A2802,'Cadastro-Estoque'!A2810:A2919,0)," ")))</f>
        <v/>
      </c>
    </row>
    <row r="2803" spans="5:9" ht="18.75" customHeight="1" x14ac:dyDescent="0.25">
      <c r="E2803" s="2" t="str">
        <f t="shared" si="46"/>
        <v/>
      </c>
      <c r="F2803" s="2" t="str">
        <f>IF(ISBLANK(A2803),"",IF(ISERROR(VLOOKUP(A2803,'Cadastro-Estoque'!A:G,1,FALSE)),"Produto não cadastrado",VLOOKUP(A2803,'Cadastro-Estoque'!A:G,4,FALSE)))</f>
        <v/>
      </c>
      <c r="G2803" s="2" t="str">
        <f>IF(ISBLANK(A2803),"",IF(ISERROR(VLOOKUP(A2803,'Cadastro-Estoque'!A:G,1,FALSE)),"Produto não cadastrado",VLOOKUP(A2803,'Cadastro-Estoque'!A:G,2,FALSE)))</f>
        <v/>
      </c>
      <c r="H2803" s="2" t="str">
        <f>IF(ISERROR(VLOOKUP(A2803,'Cadastro-Estoque'!A:G,1,FALSE)),"",VLOOKUP(A2803,'Cadastro-Estoque'!A:G,3,FALSE))</f>
        <v/>
      </c>
      <c r="I2803" s="209" t="str">
        <f>IF(A2803="","",INDEX(Boletim!F2812:F2921,IFERROR(MATCH(Saidas!A2803,'Cadastro-Estoque'!A2811:A2920,0)," ")))</f>
        <v/>
      </c>
    </row>
    <row r="2804" spans="5:9" ht="18.75" customHeight="1" x14ac:dyDescent="0.25">
      <c r="E2804" s="2" t="str">
        <f t="shared" si="46"/>
        <v/>
      </c>
      <c r="F2804" s="2" t="str">
        <f>IF(ISBLANK(A2804),"",IF(ISERROR(VLOOKUP(A2804,'Cadastro-Estoque'!A:G,1,FALSE)),"Produto não cadastrado",VLOOKUP(A2804,'Cadastro-Estoque'!A:G,4,FALSE)))</f>
        <v/>
      </c>
      <c r="G2804" s="2" t="str">
        <f>IF(ISBLANK(A2804),"",IF(ISERROR(VLOOKUP(A2804,'Cadastro-Estoque'!A:G,1,FALSE)),"Produto não cadastrado",VLOOKUP(A2804,'Cadastro-Estoque'!A:G,2,FALSE)))</f>
        <v/>
      </c>
      <c r="H2804" s="2" t="str">
        <f>IF(ISERROR(VLOOKUP(A2804,'Cadastro-Estoque'!A:G,1,FALSE)),"",VLOOKUP(A2804,'Cadastro-Estoque'!A:G,3,FALSE))</f>
        <v/>
      </c>
      <c r="I2804" s="209" t="str">
        <f>IF(A2804="","",INDEX(Boletim!F2813:F2922,IFERROR(MATCH(Saidas!A2804,'Cadastro-Estoque'!A2812:A2921,0)," ")))</f>
        <v/>
      </c>
    </row>
    <row r="2805" spans="5:9" ht="18.75" customHeight="1" x14ac:dyDescent="0.25">
      <c r="E2805" s="2" t="str">
        <f t="shared" si="46"/>
        <v/>
      </c>
      <c r="F2805" s="2" t="str">
        <f>IF(ISBLANK(A2805),"",IF(ISERROR(VLOOKUP(A2805,'Cadastro-Estoque'!A:G,1,FALSE)),"Produto não cadastrado",VLOOKUP(A2805,'Cadastro-Estoque'!A:G,4,FALSE)))</f>
        <v/>
      </c>
      <c r="G2805" s="2" t="str">
        <f>IF(ISBLANK(A2805),"",IF(ISERROR(VLOOKUP(A2805,'Cadastro-Estoque'!A:G,1,FALSE)),"Produto não cadastrado",VLOOKUP(A2805,'Cadastro-Estoque'!A:G,2,FALSE)))</f>
        <v/>
      </c>
      <c r="H2805" s="2" t="str">
        <f>IF(ISERROR(VLOOKUP(A2805,'Cadastro-Estoque'!A:G,1,FALSE)),"",VLOOKUP(A2805,'Cadastro-Estoque'!A:G,3,FALSE))</f>
        <v/>
      </c>
      <c r="I2805" s="209" t="str">
        <f>IF(A2805="","",INDEX(Boletim!F2814:F2923,IFERROR(MATCH(Saidas!A2805,'Cadastro-Estoque'!A2813:A2922,0)," ")))</f>
        <v/>
      </c>
    </row>
    <row r="2806" spans="5:9" ht="18.75" customHeight="1" x14ac:dyDescent="0.25">
      <c r="E2806" s="2" t="str">
        <f t="shared" si="46"/>
        <v/>
      </c>
      <c r="F2806" s="2" t="str">
        <f>IF(ISBLANK(A2806),"",IF(ISERROR(VLOOKUP(A2806,'Cadastro-Estoque'!A:G,1,FALSE)),"Produto não cadastrado",VLOOKUP(A2806,'Cadastro-Estoque'!A:G,4,FALSE)))</f>
        <v/>
      </c>
      <c r="G2806" s="2" t="str">
        <f>IF(ISBLANK(A2806),"",IF(ISERROR(VLOOKUP(A2806,'Cadastro-Estoque'!A:G,1,FALSE)),"Produto não cadastrado",VLOOKUP(A2806,'Cadastro-Estoque'!A:G,2,FALSE)))</f>
        <v/>
      </c>
      <c r="H2806" s="2" t="str">
        <f>IF(ISERROR(VLOOKUP(A2806,'Cadastro-Estoque'!A:G,1,FALSE)),"",VLOOKUP(A2806,'Cadastro-Estoque'!A:G,3,FALSE))</f>
        <v/>
      </c>
      <c r="I2806" s="209" t="str">
        <f>IF(A2806="","",INDEX(Boletim!F2815:F2924,IFERROR(MATCH(Saidas!A2806,'Cadastro-Estoque'!A2814:A2923,0)," ")))</f>
        <v/>
      </c>
    </row>
    <row r="2807" spans="5:9" ht="18.75" customHeight="1" x14ac:dyDescent="0.25">
      <c r="E2807" s="2" t="str">
        <f t="shared" si="46"/>
        <v/>
      </c>
      <c r="F2807" s="2" t="str">
        <f>IF(ISBLANK(A2807),"",IF(ISERROR(VLOOKUP(A2807,'Cadastro-Estoque'!A:G,1,FALSE)),"Produto não cadastrado",VLOOKUP(A2807,'Cadastro-Estoque'!A:G,4,FALSE)))</f>
        <v/>
      </c>
      <c r="G2807" s="2" t="str">
        <f>IF(ISBLANK(A2807),"",IF(ISERROR(VLOOKUP(A2807,'Cadastro-Estoque'!A:G,1,FALSE)),"Produto não cadastrado",VLOOKUP(A2807,'Cadastro-Estoque'!A:G,2,FALSE)))</f>
        <v/>
      </c>
      <c r="H2807" s="2" t="str">
        <f>IF(ISERROR(VLOOKUP(A2807,'Cadastro-Estoque'!A:G,1,FALSE)),"",VLOOKUP(A2807,'Cadastro-Estoque'!A:G,3,FALSE))</f>
        <v/>
      </c>
      <c r="I2807" s="209" t="str">
        <f>IF(A2807="","",INDEX(Boletim!F2816:F2925,IFERROR(MATCH(Saidas!A2807,'Cadastro-Estoque'!A2815:A2924,0)," ")))</f>
        <v/>
      </c>
    </row>
    <row r="2808" spans="5:9" ht="18.75" customHeight="1" x14ac:dyDescent="0.25">
      <c r="E2808" s="2" t="str">
        <f t="shared" si="46"/>
        <v/>
      </c>
      <c r="F2808" s="2" t="str">
        <f>IF(ISBLANK(A2808),"",IF(ISERROR(VLOOKUP(A2808,'Cadastro-Estoque'!A:G,1,FALSE)),"Produto não cadastrado",VLOOKUP(A2808,'Cadastro-Estoque'!A:G,4,FALSE)))</f>
        <v/>
      </c>
      <c r="G2808" s="2" t="str">
        <f>IF(ISBLANK(A2808),"",IF(ISERROR(VLOOKUP(A2808,'Cadastro-Estoque'!A:G,1,FALSE)),"Produto não cadastrado",VLOOKUP(A2808,'Cadastro-Estoque'!A:G,2,FALSE)))</f>
        <v/>
      </c>
      <c r="H2808" s="2" t="str">
        <f>IF(ISERROR(VLOOKUP(A2808,'Cadastro-Estoque'!A:G,1,FALSE)),"",VLOOKUP(A2808,'Cadastro-Estoque'!A:G,3,FALSE))</f>
        <v/>
      </c>
      <c r="I2808" s="209" t="str">
        <f>IF(A2808="","",INDEX(Boletim!F2817:F2926,IFERROR(MATCH(Saidas!A2808,'Cadastro-Estoque'!A2816:A2925,0)," ")))</f>
        <v/>
      </c>
    </row>
    <row r="2809" spans="5:9" ht="18.75" customHeight="1" x14ac:dyDescent="0.25">
      <c r="E2809" s="2" t="str">
        <f t="shared" si="46"/>
        <v/>
      </c>
      <c r="F2809" s="2" t="str">
        <f>IF(ISBLANK(A2809),"",IF(ISERROR(VLOOKUP(A2809,'Cadastro-Estoque'!A:G,1,FALSE)),"Produto não cadastrado",VLOOKUP(A2809,'Cadastro-Estoque'!A:G,4,FALSE)))</f>
        <v/>
      </c>
      <c r="G2809" s="2" t="str">
        <f>IF(ISBLANK(A2809),"",IF(ISERROR(VLOOKUP(A2809,'Cadastro-Estoque'!A:G,1,FALSE)),"Produto não cadastrado",VLOOKUP(A2809,'Cadastro-Estoque'!A:G,2,FALSE)))</f>
        <v/>
      </c>
      <c r="H2809" s="2" t="str">
        <f>IF(ISERROR(VLOOKUP(A2809,'Cadastro-Estoque'!A:G,1,FALSE)),"",VLOOKUP(A2809,'Cadastro-Estoque'!A:G,3,FALSE))</f>
        <v/>
      </c>
      <c r="I2809" s="209" t="str">
        <f>IF(A2809="","",INDEX(Boletim!F2818:F2927,IFERROR(MATCH(Saidas!A2809,'Cadastro-Estoque'!A2817:A2926,0)," ")))</f>
        <v/>
      </c>
    </row>
    <row r="2810" spans="5:9" ht="18.75" customHeight="1" x14ac:dyDescent="0.25">
      <c r="E2810" s="2" t="str">
        <f t="shared" si="46"/>
        <v/>
      </c>
      <c r="F2810" s="2" t="str">
        <f>IF(ISBLANK(A2810),"",IF(ISERROR(VLOOKUP(A2810,'Cadastro-Estoque'!A:G,1,FALSE)),"Produto não cadastrado",VLOOKUP(A2810,'Cadastro-Estoque'!A:G,4,FALSE)))</f>
        <v/>
      </c>
      <c r="G2810" s="2" t="str">
        <f>IF(ISBLANK(A2810),"",IF(ISERROR(VLOOKUP(A2810,'Cadastro-Estoque'!A:G,1,FALSE)),"Produto não cadastrado",VLOOKUP(A2810,'Cadastro-Estoque'!A:G,2,FALSE)))</f>
        <v/>
      </c>
      <c r="H2810" s="2" t="str">
        <f>IF(ISERROR(VLOOKUP(A2810,'Cadastro-Estoque'!A:G,1,FALSE)),"",VLOOKUP(A2810,'Cadastro-Estoque'!A:G,3,FALSE))</f>
        <v/>
      </c>
      <c r="I2810" s="209" t="str">
        <f>IF(A2810="","",INDEX(Boletim!F2819:F2928,IFERROR(MATCH(Saidas!A2810,'Cadastro-Estoque'!A2818:A2927,0)," ")))</f>
        <v/>
      </c>
    </row>
    <row r="2811" spans="5:9" ht="18.75" customHeight="1" x14ac:dyDescent="0.25">
      <c r="E2811" s="2" t="str">
        <f t="shared" si="46"/>
        <v/>
      </c>
      <c r="F2811" s="2" t="str">
        <f>IF(ISBLANK(A2811),"",IF(ISERROR(VLOOKUP(A2811,'Cadastro-Estoque'!A:G,1,FALSE)),"Produto não cadastrado",VLOOKUP(A2811,'Cadastro-Estoque'!A:G,4,FALSE)))</f>
        <v/>
      </c>
      <c r="G2811" s="2" t="str">
        <f>IF(ISBLANK(A2811),"",IF(ISERROR(VLOOKUP(A2811,'Cadastro-Estoque'!A:G,1,FALSE)),"Produto não cadastrado",VLOOKUP(A2811,'Cadastro-Estoque'!A:G,2,FALSE)))</f>
        <v/>
      </c>
      <c r="H2811" s="2" t="str">
        <f>IF(ISERROR(VLOOKUP(A2811,'Cadastro-Estoque'!A:G,1,FALSE)),"",VLOOKUP(A2811,'Cadastro-Estoque'!A:G,3,FALSE))</f>
        <v/>
      </c>
      <c r="I2811" s="209" t="str">
        <f>IF(A2811="","",INDEX(Boletim!F2820:F2929,IFERROR(MATCH(Saidas!A2811,'Cadastro-Estoque'!A2819:A2928,0)," ")))</f>
        <v/>
      </c>
    </row>
    <row r="2812" spans="5:9" ht="18.75" customHeight="1" x14ac:dyDescent="0.25">
      <c r="E2812" s="2" t="str">
        <f t="shared" si="46"/>
        <v/>
      </c>
      <c r="F2812" s="2" t="str">
        <f>IF(ISBLANK(A2812),"",IF(ISERROR(VLOOKUP(A2812,'Cadastro-Estoque'!A:G,1,FALSE)),"Produto não cadastrado",VLOOKUP(A2812,'Cadastro-Estoque'!A:G,4,FALSE)))</f>
        <v/>
      </c>
      <c r="G2812" s="2" t="str">
        <f>IF(ISBLANK(A2812),"",IF(ISERROR(VLOOKUP(A2812,'Cadastro-Estoque'!A:G,1,FALSE)),"Produto não cadastrado",VLOOKUP(A2812,'Cadastro-Estoque'!A:G,2,FALSE)))</f>
        <v/>
      </c>
      <c r="H2812" s="2" t="str">
        <f>IF(ISERROR(VLOOKUP(A2812,'Cadastro-Estoque'!A:G,1,FALSE)),"",VLOOKUP(A2812,'Cadastro-Estoque'!A:G,3,FALSE))</f>
        <v/>
      </c>
      <c r="I2812" s="209" t="str">
        <f>IF(A2812="","",INDEX(Boletim!F2821:F2930,IFERROR(MATCH(Saidas!A2812,'Cadastro-Estoque'!A2820:A2929,0)," ")))</f>
        <v/>
      </c>
    </row>
    <row r="2813" spans="5:9" ht="18.75" customHeight="1" x14ac:dyDescent="0.25">
      <c r="E2813" s="2" t="str">
        <f t="shared" si="46"/>
        <v/>
      </c>
      <c r="F2813" s="2" t="str">
        <f>IF(ISBLANK(A2813),"",IF(ISERROR(VLOOKUP(A2813,'Cadastro-Estoque'!A:G,1,FALSE)),"Produto não cadastrado",VLOOKUP(A2813,'Cadastro-Estoque'!A:G,4,FALSE)))</f>
        <v/>
      </c>
      <c r="G2813" s="2" t="str">
        <f>IF(ISBLANK(A2813),"",IF(ISERROR(VLOOKUP(A2813,'Cadastro-Estoque'!A:G,1,FALSE)),"Produto não cadastrado",VLOOKUP(A2813,'Cadastro-Estoque'!A:G,2,FALSE)))</f>
        <v/>
      </c>
      <c r="H2813" s="2" t="str">
        <f>IF(ISERROR(VLOOKUP(A2813,'Cadastro-Estoque'!A:G,1,FALSE)),"",VLOOKUP(A2813,'Cadastro-Estoque'!A:G,3,FALSE))</f>
        <v/>
      </c>
      <c r="I2813" s="209" t="str">
        <f>IF(A2813="","",INDEX(Boletim!F2822:F2931,IFERROR(MATCH(Saidas!A2813,'Cadastro-Estoque'!A2821:A2930,0)," ")))</f>
        <v/>
      </c>
    </row>
    <row r="2814" spans="5:9" ht="18.75" customHeight="1" x14ac:dyDescent="0.25">
      <c r="E2814" s="2" t="str">
        <f t="shared" si="46"/>
        <v/>
      </c>
      <c r="F2814" s="2" t="str">
        <f>IF(ISBLANK(A2814),"",IF(ISERROR(VLOOKUP(A2814,'Cadastro-Estoque'!A:G,1,FALSE)),"Produto não cadastrado",VLOOKUP(A2814,'Cadastro-Estoque'!A:G,4,FALSE)))</f>
        <v/>
      </c>
      <c r="G2814" s="2" t="str">
        <f>IF(ISBLANK(A2814),"",IF(ISERROR(VLOOKUP(A2814,'Cadastro-Estoque'!A:G,1,FALSE)),"Produto não cadastrado",VLOOKUP(A2814,'Cadastro-Estoque'!A:G,2,FALSE)))</f>
        <v/>
      </c>
      <c r="H2814" s="2" t="str">
        <f>IF(ISERROR(VLOOKUP(A2814,'Cadastro-Estoque'!A:G,1,FALSE)),"",VLOOKUP(A2814,'Cadastro-Estoque'!A:G,3,FALSE))</f>
        <v/>
      </c>
      <c r="I2814" s="209" t="str">
        <f>IF(A2814="","",INDEX(Boletim!F2823:F2932,IFERROR(MATCH(Saidas!A2814,'Cadastro-Estoque'!A2822:A2931,0)," ")))</f>
        <v/>
      </c>
    </row>
    <row r="2815" spans="5:9" ht="18.75" customHeight="1" x14ac:dyDescent="0.25">
      <c r="E2815" s="2" t="str">
        <f t="shared" si="46"/>
        <v/>
      </c>
      <c r="F2815" s="2" t="str">
        <f>IF(ISBLANK(A2815),"",IF(ISERROR(VLOOKUP(A2815,'Cadastro-Estoque'!A:G,1,FALSE)),"Produto não cadastrado",VLOOKUP(A2815,'Cadastro-Estoque'!A:G,4,FALSE)))</f>
        <v/>
      </c>
      <c r="G2815" s="2" t="str">
        <f>IF(ISBLANK(A2815),"",IF(ISERROR(VLOOKUP(A2815,'Cadastro-Estoque'!A:G,1,FALSE)),"Produto não cadastrado",VLOOKUP(A2815,'Cadastro-Estoque'!A:G,2,FALSE)))</f>
        <v/>
      </c>
      <c r="H2815" s="2" t="str">
        <f>IF(ISERROR(VLOOKUP(A2815,'Cadastro-Estoque'!A:G,1,FALSE)),"",VLOOKUP(A2815,'Cadastro-Estoque'!A:G,3,FALSE))</f>
        <v/>
      </c>
      <c r="I2815" s="209" t="str">
        <f>IF(A2815="","",INDEX(Boletim!F2824:F2933,IFERROR(MATCH(Saidas!A2815,'Cadastro-Estoque'!A2823:A2932,0)," ")))</f>
        <v/>
      </c>
    </row>
    <row r="2816" spans="5:9" ht="18.75" customHeight="1" x14ac:dyDescent="0.25">
      <c r="E2816" s="2" t="str">
        <f t="shared" si="46"/>
        <v/>
      </c>
      <c r="F2816" s="2" t="str">
        <f>IF(ISBLANK(A2816),"",IF(ISERROR(VLOOKUP(A2816,'Cadastro-Estoque'!A:G,1,FALSE)),"Produto não cadastrado",VLOOKUP(A2816,'Cadastro-Estoque'!A:G,4,FALSE)))</f>
        <v/>
      </c>
      <c r="G2816" s="2" t="str">
        <f>IF(ISBLANK(A2816),"",IF(ISERROR(VLOOKUP(A2816,'Cadastro-Estoque'!A:G,1,FALSE)),"Produto não cadastrado",VLOOKUP(A2816,'Cadastro-Estoque'!A:G,2,FALSE)))</f>
        <v/>
      </c>
      <c r="H2816" s="2" t="str">
        <f>IF(ISERROR(VLOOKUP(A2816,'Cadastro-Estoque'!A:G,1,FALSE)),"",VLOOKUP(A2816,'Cadastro-Estoque'!A:G,3,FALSE))</f>
        <v/>
      </c>
      <c r="I2816" s="209" t="str">
        <f>IF(A2816="","",INDEX(Boletim!F2825:F2934,IFERROR(MATCH(Saidas!A2816,'Cadastro-Estoque'!A2824:A2933,0)," ")))</f>
        <v/>
      </c>
    </row>
    <row r="2817" spans="5:9" ht="18.75" customHeight="1" x14ac:dyDescent="0.25">
      <c r="E2817" s="2" t="str">
        <f t="shared" si="46"/>
        <v/>
      </c>
      <c r="F2817" s="2" t="str">
        <f>IF(ISBLANK(A2817),"",IF(ISERROR(VLOOKUP(A2817,'Cadastro-Estoque'!A:G,1,FALSE)),"Produto não cadastrado",VLOOKUP(A2817,'Cadastro-Estoque'!A:G,4,FALSE)))</f>
        <v/>
      </c>
      <c r="G2817" s="2" t="str">
        <f>IF(ISBLANK(A2817),"",IF(ISERROR(VLOOKUP(A2817,'Cadastro-Estoque'!A:G,1,FALSE)),"Produto não cadastrado",VLOOKUP(A2817,'Cadastro-Estoque'!A:G,2,FALSE)))</f>
        <v/>
      </c>
      <c r="H2817" s="2" t="str">
        <f>IF(ISERROR(VLOOKUP(A2817,'Cadastro-Estoque'!A:G,1,FALSE)),"",VLOOKUP(A2817,'Cadastro-Estoque'!A:G,3,FALSE))</f>
        <v/>
      </c>
      <c r="I2817" s="209" t="str">
        <f>IF(A2817="","",INDEX(Boletim!F2826:F2935,IFERROR(MATCH(Saidas!A2817,'Cadastro-Estoque'!A2825:A2934,0)," ")))</f>
        <v/>
      </c>
    </row>
    <row r="2818" spans="5:9" ht="18.75" customHeight="1" x14ac:dyDescent="0.25">
      <c r="E2818" s="2" t="str">
        <f t="shared" si="46"/>
        <v/>
      </c>
      <c r="F2818" s="2" t="str">
        <f>IF(ISBLANK(A2818),"",IF(ISERROR(VLOOKUP(A2818,'Cadastro-Estoque'!A:G,1,FALSE)),"Produto não cadastrado",VLOOKUP(A2818,'Cadastro-Estoque'!A:G,4,FALSE)))</f>
        <v/>
      </c>
      <c r="G2818" s="2" t="str">
        <f>IF(ISBLANK(A2818),"",IF(ISERROR(VLOOKUP(A2818,'Cadastro-Estoque'!A:G,1,FALSE)),"Produto não cadastrado",VLOOKUP(A2818,'Cadastro-Estoque'!A:G,2,FALSE)))</f>
        <v/>
      </c>
      <c r="H2818" s="2" t="str">
        <f>IF(ISERROR(VLOOKUP(A2818,'Cadastro-Estoque'!A:G,1,FALSE)),"",VLOOKUP(A2818,'Cadastro-Estoque'!A:G,3,FALSE))</f>
        <v/>
      </c>
      <c r="I2818" s="209" t="str">
        <f>IF(A2818="","",INDEX(Boletim!F2827:F2936,IFERROR(MATCH(Saidas!A2818,'Cadastro-Estoque'!A2826:A2935,0)," ")))</f>
        <v/>
      </c>
    </row>
    <row r="2819" spans="5:9" ht="18.75" customHeight="1" x14ac:dyDescent="0.25">
      <c r="E2819" s="2" t="str">
        <f t="shared" si="46"/>
        <v/>
      </c>
      <c r="F2819" s="2" t="str">
        <f>IF(ISBLANK(A2819),"",IF(ISERROR(VLOOKUP(A2819,'Cadastro-Estoque'!A:G,1,FALSE)),"Produto não cadastrado",VLOOKUP(A2819,'Cadastro-Estoque'!A:G,4,FALSE)))</f>
        <v/>
      </c>
      <c r="G2819" s="2" t="str">
        <f>IF(ISBLANK(A2819),"",IF(ISERROR(VLOOKUP(A2819,'Cadastro-Estoque'!A:G,1,FALSE)),"Produto não cadastrado",VLOOKUP(A2819,'Cadastro-Estoque'!A:G,2,FALSE)))</f>
        <v/>
      </c>
      <c r="H2819" s="2" t="str">
        <f>IF(ISERROR(VLOOKUP(A2819,'Cadastro-Estoque'!A:G,1,FALSE)),"",VLOOKUP(A2819,'Cadastro-Estoque'!A:G,3,FALSE))</f>
        <v/>
      </c>
      <c r="I2819" s="209" t="str">
        <f>IF(A2819="","",INDEX(Boletim!F2828:F2937,IFERROR(MATCH(Saidas!A2819,'Cadastro-Estoque'!A2827:A2936,0)," ")))</f>
        <v/>
      </c>
    </row>
    <row r="2820" spans="5:9" ht="18.75" customHeight="1" x14ac:dyDescent="0.25">
      <c r="E2820" s="2" t="str">
        <f t="shared" ref="E2820:E2883" si="47">IF(ISBLANK(A2820),"",C2820*D2820)</f>
        <v/>
      </c>
      <c r="F2820" s="2" t="str">
        <f>IF(ISBLANK(A2820),"",IF(ISERROR(VLOOKUP(A2820,'Cadastro-Estoque'!A:G,1,FALSE)),"Produto não cadastrado",VLOOKUP(A2820,'Cadastro-Estoque'!A:G,4,FALSE)))</f>
        <v/>
      </c>
      <c r="G2820" s="2" t="str">
        <f>IF(ISBLANK(A2820),"",IF(ISERROR(VLOOKUP(A2820,'Cadastro-Estoque'!A:G,1,FALSE)),"Produto não cadastrado",VLOOKUP(A2820,'Cadastro-Estoque'!A:G,2,FALSE)))</f>
        <v/>
      </c>
      <c r="H2820" s="2" t="str">
        <f>IF(ISERROR(VLOOKUP(A2820,'Cadastro-Estoque'!A:G,1,FALSE)),"",VLOOKUP(A2820,'Cadastro-Estoque'!A:G,3,FALSE))</f>
        <v/>
      </c>
      <c r="I2820" s="209" t="str">
        <f>IF(A2820="","",INDEX(Boletim!F2829:F2938,IFERROR(MATCH(Saidas!A2820,'Cadastro-Estoque'!A2828:A2937,0)," ")))</f>
        <v/>
      </c>
    </row>
    <row r="2821" spans="5:9" ht="18.75" customHeight="1" x14ac:dyDescent="0.25">
      <c r="E2821" s="2" t="str">
        <f t="shared" si="47"/>
        <v/>
      </c>
      <c r="F2821" s="2" t="str">
        <f>IF(ISBLANK(A2821),"",IF(ISERROR(VLOOKUP(A2821,'Cadastro-Estoque'!A:G,1,FALSE)),"Produto não cadastrado",VLOOKUP(A2821,'Cadastro-Estoque'!A:G,4,FALSE)))</f>
        <v/>
      </c>
      <c r="G2821" s="2" t="str">
        <f>IF(ISBLANK(A2821),"",IF(ISERROR(VLOOKUP(A2821,'Cadastro-Estoque'!A:G,1,FALSE)),"Produto não cadastrado",VLOOKUP(A2821,'Cadastro-Estoque'!A:G,2,FALSE)))</f>
        <v/>
      </c>
      <c r="H2821" s="2" t="str">
        <f>IF(ISERROR(VLOOKUP(A2821,'Cadastro-Estoque'!A:G,1,FALSE)),"",VLOOKUP(A2821,'Cadastro-Estoque'!A:G,3,FALSE))</f>
        <v/>
      </c>
      <c r="I2821" s="209" t="str">
        <f>IF(A2821="","",INDEX(Boletim!F2830:F2939,IFERROR(MATCH(Saidas!A2821,'Cadastro-Estoque'!A2829:A2938,0)," ")))</f>
        <v/>
      </c>
    </row>
    <row r="2822" spans="5:9" ht="18.75" customHeight="1" x14ac:dyDescent="0.25">
      <c r="E2822" s="2" t="str">
        <f t="shared" si="47"/>
        <v/>
      </c>
      <c r="F2822" s="2" t="str">
        <f>IF(ISBLANK(A2822),"",IF(ISERROR(VLOOKUP(A2822,'Cadastro-Estoque'!A:G,1,FALSE)),"Produto não cadastrado",VLOOKUP(A2822,'Cadastro-Estoque'!A:G,4,FALSE)))</f>
        <v/>
      </c>
      <c r="G2822" s="2" t="str">
        <f>IF(ISBLANK(A2822),"",IF(ISERROR(VLOOKUP(A2822,'Cadastro-Estoque'!A:G,1,FALSE)),"Produto não cadastrado",VLOOKUP(A2822,'Cadastro-Estoque'!A:G,2,FALSE)))</f>
        <v/>
      </c>
      <c r="H2822" s="2" t="str">
        <f>IF(ISERROR(VLOOKUP(A2822,'Cadastro-Estoque'!A:G,1,FALSE)),"",VLOOKUP(A2822,'Cadastro-Estoque'!A:G,3,FALSE))</f>
        <v/>
      </c>
      <c r="I2822" s="209" t="str">
        <f>IF(A2822="","",INDEX(Boletim!F2831:F2940,IFERROR(MATCH(Saidas!A2822,'Cadastro-Estoque'!A2830:A2939,0)," ")))</f>
        <v/>
      </c>
    </row>
    <row r="2823" spans="5:9" ht="18.75" customHeight="1" x14ac:dyDescent="0.25">
      <c r="E2823" s="2" t="str">
        <f t="shared" si="47"/>
        <v/>
      </c>
      <c r="F2823" s="2" t="str">
        <f>IF(ISBLANK(A2823),"",IF(ISERROR(VLOOKUP(A2823,'Cadastro-Estoque'!A:G,1,FALSE)),"Produto não cadastrado",VLOOKUP(A2823,'Cadastro-Estoque'!A:G,4,FALSE)))</f>
        <v/>
      </c>
      <c r="G2823" s="2" t="str">
        <f>IF(ISBLANK(A2823),"",IF(ISERROR(VLOOKUP(A2823,'Cadastro-Estoque'!A:G,1,FALSE)),"Produto não cadastrado",VLOOKUP(A2823,'Cadastro-Estoque'!A:G,2,FALSE)))</f>
        <v/>
      </c>
      <c r="H2823" s="2" t="str">
        <f>IF(ISERROR(VLOOKUP(A2823,'Cadastro-Estoque'!A:G,1,FALSE)),"",VLOOKUP(A2823,'Cadastro-Estoque'!A:G,3,FALSE))</f>
        <v/>
      </c>
      <c r="I2823" s="209" t="str">
        <f>IF(A2823="","",INDEX(Boletim!F2832:F2941,IFERROR(MATCH(Saidas!A2823,'Cadastro-Estoque'!A2831:A2940,0)," ")))</f>
        <v/>
      </c>
    </row>
    <row r="2824" spans="5:9" ht="18.75" customHeight="1" x14ac:dyDescent="0.25">
      <c r="E2824" s="2" t="str">
        <f t="shared" si="47"/>
        <v/>
      </c>
      <c r="F2824" s="2" t="str">
        <f>IF(ISBLANK(A2824),"",IF(ISERROR(VLOOKUP(A2824,'Cadastro-Estoque'!A:G,1,FALSE)),"Produto não cadastrado",VLOOKUP(A2824,'Cadastro-Estoque'!A:G,4,FALSE)))</f>
        <v/>
      </c>
      <c r="G2824" s="2" t="str">
        <f>IF(ISBLANK(A2824),"",IF(ISERROR(VLOOKUP(A2824,'Cadastro-Estoque'!A:G,1,FALSE)),"Produto não cadastrado",VLOOKUP(A2824,'Cadastro-Estoque'!A:G,2,FALSE)))</f>
        <v/>
      </c>
      <c r="H2824" s="2" t="str">
        <f>IF(ISERROR(VLOOKUP(A2824,'Cadastro-Estoque'!A:G,1,FALSE)),"",VLOOKUP(A2824,'Cadastro-Estoque'!A:G,3,FALSE))</f>
        <v/>
      </c>
      <c r="I2824" s="209" t="str">
        <f>IF(A2824="","",INDEX(Boletim!F2833:F2942,IFERROR(MATCH(Saidas!A2824,'Cadastro-Estoque'!A2832:A2941,0)," ")))</f>
        <v/>
      </c>
    </row>
    <row r="2825" spans="5:9" ht="18.75" customHeight="1" x14ac:dyDescent="0.25">
      <c r="E2825" s="2" t="str">
        <f t="shared" si="47"/>
        <v/>
      </c>
      <c r="F2825" s="2" t="str">
        <f>IF(ISBLANK(A2825),"",IF(ISERROR(VLOOKUP(A2825,'Cadastro-Estoque'!A:G,1,FALSE)),"Produto não cadastrado",VLOOKUP(A2825,'Cadastro-Estoque'!A:G,4,FALSE)))</f>
        <v/>
      </c>
      <c r="G2825" s="2" t="str">
        <f>IF(ISBLANK(A2825),"",IF(ISERROR(VLOOKUP(A2825,'Cadastro-Estoque'!A:G,1,FALSE)),"Produto não cadastrado",VLOOKUP(A2825,'Cadastro-Estoque'!A:G,2,FALSE)))</f>
        <v/>
      </c>
      <c r="H2825" s="2" t="str">
        <f>IF(ISERROR(VLOOKUP(A2825,'Cadastro-Estoque'!A:G,1,FALSE)),"",VLOOKUP(A2825,'Cadastro-Estoque'!A:G,3,FALSE))</f>
        <v/>
      </c>
      <c r="I2825" s="209" t="str">
        <f>IF(A2825="","",INDEX(Boletim!F2834:F2943,IFERROR(MATCH(Saidas!A2825,'Cadastro-Estoque'!A2833:A2942,0)," ")))</f>
        <v/>
      </c>
    </row>
    <row r="2826" spans="5:9" ht="18.75" customHeight="1" x14ac:dyDescent="0.25">
      <c r="E2826" s="2" t="str">
        <f t="shared" si="47"/>
        <v/>
      </c>
      <c r="F2826" s="2" t="str">
        <f>IF(ISBLANK(A2826),"",IF(ISERROR(VLOOKUP(A2826,'Cadastro-Estoque'!A:G,1,FALSE)),"Produto não cadastrado",VLOOKUP(A2826,'Cadastro-Estoque'!A:G,4,FALSE)))</f>
        <v/>
      </c>
      <c r="G2826" s="2" t="str">
        <f>IF(ISBLANK(A2826),"",IF(ISERROR(VLOOKUP(A2826,'Cadastro-Estoque'!A:G,1,FALSE)),"Produto não cadastrado",VLOOKUP(A2826,'Cadastro-Estoque'!A:G,2,FALSE)))</f>
        <v/>
      </c>
      <c r="H2826" s="2" t="str">
        <f>IF(ISERROR(VLOOKUP(A2826,'Cadastro-Estoque'!A:G,1,FALSE)),"",VLOOKUP(A2826,'Cadastro-Estoque'!A:G,3,FALSE))</f>
        <v/>
      </c>
      <c r="I2826" s="209" t="str">
        <f>IF(A2826="","",INDEX(Boletim!F2835:F2944,IFERROR(MATCH(Saidas!A2826,'Cadastro-Estoque'!A2834:A2943,0)," ")))</f>
        <v/>
      </c>
    </row>
    <row r="2827" spans="5:9" ht="18.75" customHeight="1" x14ac:dyDescent="0.25">
      <c r="E2827" s="2" t="str">
        <f t="shared" si="47"/>
        <v/>
      </c>
      <c r="F2827" s="2" t="str">
        <f>IF(ISBLANK(A2827),"",IF(ISERROR(VLOOKUP(A2827,'Cadastro-Estoque'!A:G,1,FALSE)),"Produto não cadastrado",VLOOKUP(A2827,'Cadastro-Estoque'!A:G,4,FALSE)))</f>
        <v/>
      </c>
      <c r="G2827" s="2" t="str">
        <f>IF(ISBLANK(A2827),"",IF(ISERROR(VLOOKUP(A2827,'Cadastro-Estoque'!A:G,1,FALSE)),"Produto não cadastrado",VLOOKUP(A2827,'Cadastro-Estoque'!A:G,2,FALSE)))</f>
        <v/>
      </c>
      <c r="H2827" s="2" t="str">
        <f>IF(ISERROR(VLOOKUP(A2827,'Cadastro-Estoque'!A:G,1,FALSE)),"",VLOOKUP(A2827,'Cadastro-Estoque'!A:G,3,FALSE))</f>
        <v/>
      </c>
      <c r="I2827" s="209" t="str">
        <f>IF(A2827="","",INDEX(Boletim!F2836:F2945,IFERROR(MATCH(Saidas!A2827,'Cadastro-Estoque'!A2835:A2944,0)," ")))</f>
        <v/>
      </c>
    </row>
    <row r="2828" spans="5:9" ht="18.75" customHeight="1" x14ac:dyDescent="0.25">
      <c r="E2828" s="2" t="str">
        <f t="shared" si="47"/>
        <v/>
      </c>
      <c r="F2828" s="2" t="str">
        <f>IF(ISBLANK(A2828),"",IF(ISERROR(VLOOKUP(A2828,'Cadastro-Estoque'!A:G,1,FALSE)),"Produto não cadastrado",VLOOKUP(A2828,'Cadastro-Estoque'!A:G,4,FALSE)))</f>
        <v/>
      </c>
      <c r="G2828" s="2" t="str">
        <f>IF(ISBLANK(A2828),"",IF(ISERROR(VLOOKUP(A2828,'Cadastro-Estoque'!A:G,1,FALSE)),"Produto não cadastrado",VLOOKUP(A2828,'Cadastro-Estoque'!A:G,2,FALSE)))</f>
        <v/>
      </c>
      <c r="H2828" s="2" t="str">
        <f>IF(ISERROR(VLOOKUP(A2828,'Cadastro-Estoque'!A:G,1,FALSE)),"",VLOOKUP(A2828,'Cadastro-Estoque'!A:G,3,FALSE))</f>
        <v/>
      </c>
      <c r="I2828" s="209" t="str">
        <f>IF(A2828="","",INDEX(Boletim!F2837:F2946,IFERROR(MATCH(Saidas!A2828,'Cadastro-Estoque'!A2836:A2945,0)," ")))</f>
        <v/>
      </c>
    </row>
    <row r="2829" spans="5:9" ht="18.75" customHeight="1" x14ac:dyDescent="0.25">
      <c r="E2829" s="2" t="str">
        <f t="shared" si="47"/>
        <v/>
      </c>
      <c r="F2829" s="2" t="str">
        <f>IF(ISBLANK(A2829),"",IF(ISERROR(VLOOKUP(A2829,'Cadastro-Estoque'!A:G,1,FALSE)),"Produto não cadastrado",VLOOKUP(A2829,'Cadastro-Estoque'!A:G,4,FALSE)))</f>
        <v/>
      </c>
      <c r="G2829" s="2" t="str">
        <f>IF(ISBLANK(A2829),"",IF(ISERROR(VLOOKUP(A2829,'Cadastro-Estoque'!A:G,1,FALSE)),"Produto não cadastrado",VLOOKUP(A2829,'Cadastro-Estoque'!A:G,2,FALSE)))</f>
        <v/>
      </c>
      <c r="H2829" s="2" t="str">
        <f>IF(ISERROR(VLOOKUP(A2829,'Cadastro-Estoque'!A:G,1,FALSE)),"",VLOOKUP(A2829,'Cadastro-Estoque'!A:G,3,FALSE))</f>
        <v/>
      </c>
      <c r="I2829" s="209" t="str">
        <f>IF(A2829="","",INDEX(Boletim!F2838:F2947,IFERROR(MATCH(Saidas!A2829,'Cadastro-Estoque'!A2837:A2946,0)," ")))</f>
        <v/>
      </c>
    </row>
    <row r="2830" spans="5:9" ht="18.75" customHeight="1" x14ac:dyDescent="0.25">
      <c r="E2830" s="2" t="str">
        <f t="shared" si="47"/>
        <v/>
      </c>
      <c r="F2830" s="2" t="str">
        <f>IF(ISBLANK(A2830),"",IF(ISERROR(VLOOKUP(A2830,'Cadastro-Estoque'!A:G,1,FALSE)),"Produto não cadastrado",VLOOKUP(A2830,'Cadastro-Estoque'!A:G,4,FALSE)))</f>
        <v/>
      </c>
      <c r="G2830" s="2" t="str">
        <f>IF(ISBLANK(A2830),"",IF(ISERROR(VLOOKUP(A2830,'Cadastro-Estoque'!A:G,1,FALSE)),"Produto não cadastrado",VLOOKUP(A2830,'Cadastro-Estoque'!A:G,2,FALSE)))</f>
        <v/>
      </c>
      <c r="H2830" s="2" t="str">
        <f>IF(ISERROR(VLOOKUP(A2830,'Cadastro-Estoque'!A:G,1,FALSE)),"",VLOOKUP(A2830,'Cadastro-Estoque'!A:G,3,FALSE))</f>
        <v/>
      </c>
      <c r="I2830" s="209" t="str">
        <f>IF(A2830="","",INDEX(Boletim!F2839:F2948,IFERROR(MATCH(Saidas!A2830,'Cadastro-Estoque'!A2838:A2947,0)," ")))</f>
        <v/>
      </c>
    </row>
    <row r="2831" spans="5:9" ht="18.75" customHeight="1" x14ac:dyDescent="0.25">
      <c r="E2831" s="2" t="str">
        <f t="shared" si="47"/>
        <v/>
      </c>
      <c r="F2831" s="2" t="str">
        <f>IF(ISBLANK(A2831),"",IF(ISERROR(VLOOKUP(A2831,'Cadastro-Estoque'!A:G,1,FALSE)),"Produto não cadastrado",VLOOKUP(A2831,'Cadastro-Estoque'!A:G,4,FALSE)))</f>
        <v/>
      </c>
      <c r="G2831" s="2" t="str">
        <f>IF(ISBLANK(A2831),"",IF(ISERROR(VLOOKUP(A2831,'Cadastro-Estoque'!A:G,1,FALSE)),"Produto não cadastrado",VLOOKUP(A2831,'Cadastro-Estoque'!A:G,2,FALSE)))</f>
        <v/>
      </c>
      <c r="H2831" s="2" t="str">
        <f>IF(ISERROR(VLOOKUP(A2831,'Cadastro-Estoque'!A:G,1,FALSE)),"",VLOOKUP(A2831,'Cadastro-Estoque'!A:G,3,FALSE))</f>
        <v/>
      </c>
      <c r="I2831" s="209" t="str">
        <f>IF(A2831="","",INDEX(Boletim!F2840:F2949,IFERROR(MATCH(Saidas!A2831,'Cadastro-Estoque'!A2839:A2948,0)," ")))</f>
        <v/>
      </c>
    </row>
    <row r="2832" spans="5:9" ht="18.75" customHeight="1" x14ac:dyDescent="0.25">
      <c r="E2832" s="2" t="str">
        <f t="shared" si="47"/>
        <v/>
      </c>
      <c r="F2832" s="2" t="str">
        <f>IF(ISBLANK(A2832),"",IF(ISERROR(VLOOKUP(A2832,'Cadastro-Estoque'!A:G,1,FALSE)),"Produto não cadastrado",VLOOKUP(A2832,'Cadastro-Estoque'!A:G,4,FALSE)))</f>
        <v/>
      </c>
      <c r="G2832" s="2" t="str">
        <f>IF(ISBLANK(A2832),"",IF(ISERROR(VLOOKUP(A2832,'Cadastro-Estoque'!A:G,1,FALSE)),"Produto não cadastrado",VLOOKUP(A2832,'Cadastro-Estoque'!A:G,2,FALSE)))</f>
        <v/>
      </c>
      <c r="H2832" s="2" t="str">
        <f>IF(ISERROR(VLOOKUP(A2832,'Cadastro-Estoque'!A:G,1,FALSE)),"",VLOOKUP(A2832,'Cadastro-Estoque'!A:G,3,FALSE))</f>
        <v/>
      </c>
      <c r="I2832" s="209" t="str">
        <f>IF(A2832="","",INDEX(Boletim!F2841:F2950,IFERROR(MATCH(Saidas!A2832,'Cadastro-Estoque'!A2840:A2949,0)," ")))</f>
        <v/>
      </c>
    </row>
    <row r="2833" spans="5:9" ht="18.75" customHeight="1" x14ac:dyDescent="0.25">
      <c r="E2833" s="2" t="str">
        <f t="shared" si="47"/>
        <v/>
      </c>
      <c r="F2833" s="2" t="str">
        <f>IF(ISBLANK(A2833),"",IF(ISERROR(VLOOKUP(A2833,'Cadastro-Estoque'!A:G,1,FALSE)),"Produto não cadastrado",VLOOKUP(A2833,'Cadastro-Estoque'!A:G,4,FALSE)))</f>
        <v/>
      </c>
      <c r="G2833" s="2" t="str">
        <f>IF(ISBLANK(A2833),"",IF(ISERROR(VLOOKUP(A2833,'Cadastro-Estoque'!A:G,1,FALSE)),"Produto não cadastrado",VLOOKUP(A2833,'Cadastro-Estoque'!A:G,2,FALSE)))</f>
        <v/>
      </c>
      <c r="H2833" s="2" t="str">
        <f>IF(ISERROR(VLOOKUP(A2833,'Cadastro-Estoque'!A:G,1,FALSE)),"",VLOOKUP(A2833,'Cadastro-Estoque'!A:G,3,FALSE))</f>
        <v/>
      </c>
      <c r="I2833" s="209" t="str">
        <f>IF(A2833="","",INDEX(Boletim!F2842:F2951,IFERROR(MATCH(Saidas!A2833,'Cadastro-Estoque'!A2841:A2950,0)," ")))</f>
        <v/>
      </c>
    </row>
    <row r="2834" spans="5:9" ht="18.75" customHeight="1" x14ac:dyDescent="0.25">
      <c r="E2834" s="2" t="str">
        <f t="shared" si="47"/>
        <v/>
      </c>
      <c r="F2834" s="2" t="str">
        <f>IF(ISBLANK(A2834),"",IF(ISERROR(VLOOKUP(A2834,'Cadastro-Estoque'!A:G,1,FALSE)),"Produto não cadastrado",VLOOKUP(A2834,'Cadastro-Estoque'!A:G,4,FALSE)))</f>
        <v/>
      </c>
      <c r="G2834" s="2" t="str">
        <f>IF(ISBLANK(A2834),"",IF(ISERROR(VLOOKUP(A2834,'Cadastro-Estoque'!A:G,1,FALSE)),"Produto não cadastrado",VLOOKUP(A2834,'Cadastro-Estoque'!A:G,2,FALSE)))</f>
        <v/>
      </c>
      <c r="H2834" s="2" t="str">
        <f>IF(ISERROR(VLOOKUP(A2834,'Cadastro-Estoque'!A:G,1,FALSE)),"",VLOOKUP(A2834,'Cadastro-Estoque'!A:G,3,FALSE))</f>
        <v/>
      </c>
      <c r="I2834" s="209" t="str">
        <f>IF(A2834="","",INDEX(Boletim!F2843:F2952,IFERROR(MATCH(Saidas!A2834,'Cadastro-Estoque'!A2842:A2951,0)," ")))</f>
        <v/>
      </c>
    </row>
    <row r="2835" spans="5:9" ht="18.75" customHeight="1" x14ac:dyDescent="0.25">
      <c r="E2835" s="2" t="str">
        <f t="shared" si="47"/>
        <v/>
      </c>
      <c r="F2835" s="2" t="str">
        <f>IF(ISBLANK(A2835),"",IF(ISERROR(VLOOKUP(A2835,'Cadastro-Estoque'!A:G,1,FALSE)),"Produto não cadastrado",VLOOKUP(A2835,'Cadastro-Estoque'!A:G,4,FALSE)))</f>
        <v/>
      </c>
      <c r="G2835" s="2" t="str">
        <f>IF(ISBLANK(A2835),"",IF(ISERROR(VLOOKUP(A2835,'Cadastro-Estoque'!A:G,1,FALSE)),"Produto não cadastrado",VLOOKUP(A2835,'Cadastro-Estoque'!A:G,2,FALSE)))</f>
        <v/>
      </c>
      <c r="H2835" s="2" t="str">
        <f>IF(ISERROR(VLOOKUP(A2835,'Cadastro-Estoque'!A:G,1,FALSE)),"",VLOOKUP(A2835,'Cadastro-Estoque'!A:G,3,FALSE))</f>
        <v/>
      </c>
      <c r="I2835" s="209" t="str">
        <f>IF(A2835="","",INDEX(Boletim!F2844:F2953,IFERROR(MATCH(Saidas!A2835,'Cadastro-Estoque'!A2843:A2952,0)," ")))</f>
        <v/>
      </c>
    </row>
    <row r="2836" spans="5:9" ht="18.75" customHeight="1" x14ac:dyDescent="0.25">
      <c r="E2836" s="2" t="str">
        <f t="shared" si="47"/>
        <v/>
      </c>
      <c r="F2836" s="2" t="str">
        <f>IF(ISBLANK(A2836),"",IF(ISERROR(VLOOKUP(A2836,'Cadastro-Estoque'!A:G,1,FALSE)),"Produto não cadastrado",VLOOKUP(A2836,'Cadastro-Estoque'!A:G,4,FALSE)))</f>
        <v/>
      </c>
      <c r="G2836" s="2" t="str">
        <f>IF(ISBLANK(A2836),"",IF(ISERROR(VLOOKUP(A2836,'Cadastro-Estoque'!A:G,1,FALSE)),"Produto não cadastrado",VLOOKUP(A2836,'Cadastro-Estoque'!A:G,2,FALSE)))</f>
        <v/>
      </c>
      <c r="H2836" s="2" t="str">
        <f>IF(ISERROR(VLOOKUP(A2836,'Cadastro-Estoque'!A:G,1,FALSE)),"",VLOOKUP(A2836,'Cadastro-Estoque'!A:G,3,FALSE))</f>
        <v/>
      </c>
      <c r="I2836" s="209" t="str">
        <f>IF(A2836="","",INDEX(Boletim!F2845:F2954,IFERROR(MATCH(Saidas!A2836,'Cadastro-Estoque'!A2844:A2953,0)," ")))</f>
        <v/>
      </c>
    </row>
    <row r="2837" spans="5:9" ht="18.75" customHeight="1" x14ac:dyDescent="0.25">
      <c r="E2837" s="2" t="str">
        <f t="shared" si="47"/>
        <v/>
      </c>
      <c r="F2837" s="2" t="str">
        <f>IF(ISBLANK(A2837),"",IF(ISERROR(VLOOKUP(A2837,'Cadastro-Estoque'!A:G,1,FALSE)),"Produto não cadastrado",VLOOKUP(A2837,'Cadastro-Estoque'!A:G,4,FALSE)))</f>
        <v/>
      </c>
      <c r="G2837" s="2" t="str">
        <f>IF(ISBLANK(A2837),"",IF(ISERROR(VLOOKUP(A2837,'Cadastro-Estoque'!A:G,1,FALSE)),"Produto não cadastrado",VLOOKUP(A2837,'Cadastro-Estoque'!A:G,2,FALSE)))</f>
        <v/>
      </c>
      <c r="H2837" s="2" t="str">
        <f>IF(ISERROR(VLOOKUP(A2837,'Cadastro-Estoque'!A:G,1,FALSE)),"",VLOOKUP(A2837,'Cadastro-Estoque'!A:G,3,FALSE))</f>
        <v/>
      </c>
      <c r="I2837" s="209" t="str">
        <f>IF(A2837="","",INDEX(Boletim!F2846:F2955,IFERROR(MATCH(Saidas!A2837,'Cadastro-Estoque'!A2845:A2954,0)," ")))</f>
        <v/>
      </c>
    </row>
    <row r="2838" spans="5:9" ht="18.75" customHeight="1" x14ac:dyDescent="0.25">
      <c r="E2838" s="2" t="str">
        <f t="shared" si="47"/>
        <v/>
      </c>
      <c r="F2838" s="2" t="str">
        <f>IF(ISBLANK(A2838),"",IF(ISERROR(VLOOKUP(A2838,'Cadastro-Estoque'!A:G,1,FALSE)),"Produto não cadastrado",VLOOKUP(A2838,'Cadastro-Estoque'!A:G,4,FALSE)))</f>
        <v/>
      </c>
      <c r="G2838" s="2" t="str">
        <f>IF(ISBLANK(A2838),"",IF(ISERROR(VLOOKUP(A2838,'Cadastro-Estoque'!A:G,1,FALSE)),"Produto não cadastrado",VLOOKUP(A2838,'Cadastro-Estoque'!A:G,2,FALSE)))</f>
        <v/>
      </c>
      <c r="H2838" s="2" t="str">
        <f>IF(ISERROR(VLOOKUP(A2838,'Cadastro-Estoque'!A:G,1,FALSE)),"",VLOOKUP(A2838,'Cadastro-Estoque'!A:G,3,FALSE))</f>
        <v/>
      </c>
      <c r="I2838" s="209" t="str">
        <f>IF(A2838="","",INDEX(Boletim!F2847:F2956,IFERROR(MATCH(Saidas!A2838,'Cadastro-Estoque'!A2846:A2955,0)," ")))</f>
        <v/>
      </c>
    </row>
    <row r="2839" spans="5:9" ht="18.75" customHeight="1" x14ac:dyDescent="0.25">
      <c r="E2839" s="2" t="str">
        <f t="shared" si="47"/>
        <v/>
      </c>
      <c r="F2839" s="2" t="str">
        <f>IF(ISBLANK(A2839),"",IF(ISERROR(VLOOKUP(A2839,'Cadastro-Estoque'!A:G,1,FALSE)),"Produto não cadastrado",VLOOKUP(A2839,'Cadastro-Estoque'!A:G,4,FALSE)))</f>
        <v/>
      </c>
      <c r="G2839" s="2" t="str">
        <f>IF(ISBLANK(A2839),"",IF(ISERROR(VLOOKUP(A2839,'Cadastro-Estoque'!A:G,1,FALSE)),"Produto não cadastrado",VLOOKUP(A2839,'Cadastro-Estoque'!A:G,2,FALSE)))</f>
        <v/>
      </c>
      <c r="H2839" s="2" t="str">
        <f>IF(ISERROR(VLOOKUP(A2839,'Cadastro-Estoque'!A:G,1,FALSE)),"",VLOOKUP(A2839,'Cadastro-Estoque'!A:G,3,FALSE))</f>
        <v/>
      </c>
      <c r="I2839" s="209" t="str">
        <f>IF(A2839="","",INDEX(Boletim!F2848:F2957,IFERROR(MATCH(Saidas!A2839,'Cadastro-Estoque'!A2847:A2956,0)," ")))</f>
        <v/>
      </c>
    </row>
    <row r="2840" spans="5:9" ht="18.75" customHeight="1" x14ac:dyDescent="0.25">
      <c r="E2840" s="2" t="str">
        <f t="shared" si="47"/>
        <v/>
      </c>
      <c r="F2840" s="2" t="str">
        <f>IF(ISBLANK(A2840),"",IF(ISERROR(VLOOKUP(A2840,'Cadastro-Estoque'!A:G,1,FALSE)),"Produto não cadastrado",VLOOKUP(A2840,'Cadastro-Estoque'!A:G,4,FALSE)))</f>
        <v/>
      </c>
      <c r="G2840" s="2" t="str">
        <f>IF(ISBLANK(A2840),"",IF(ISERROR(VLOOKUP(A2840,'Cadastro-Estoque'!A:G,1,FALSE)),"Produto não cadastrado",VLOOKUP(A2840,'Cadastro-Estoque'!A:G,2,FALSE)))</f>
        <v/>
      </c>
      <c r="H2840" s="2" t="str">
        <f>IF(ISERROR(VLOOKUP(A2840,'Cadastro-Estoque'!A:G,1,FALSE)),"",VLOOKUP(A2840,'Cadastro-Estoque'!A:G,3,FALSE))</f>
        <v/>
      </c>
      <c r="I2840" s="209" t="str">
        <f>IF(A2840="","",INDEX(Boletim!F2849:F2958,IFERROR(MATCH(Saidas!A2840,'Cadastro-Estoque'!A2848:A2957,0)," ")))</f>
        <v/>
      </c>
    </row>
    <row r="2841" spans="5:9" ht="18.75" customHeight="1" x14ac:dyDescent="0.25">
      <c r="E2841" s="2" t="str">
        <f t="shared" si="47"/>
        <v/>
      </c>
      <c r="F2841" s="2" t="str">
        <f>IF(ISBLANK(A2841),"",IF(ISERROR(VLOOKUP(A2841,'Cadastro-Estoque'!A:G,1,FALSE)),"Produto não cadastrado",VLOOKUP(A2841,'Cadastro-Estoque'!A:G,4,FALSE)))</f>
        <v/>
      </c>
      <c r="G2841" s="2" t="str">
        <f>IF(ISBLANK(A2841),"",IF(ISERROR(VLOOKUP(A2841,'Cadastro-Estoque'!A:G,1,FALSE)),"Produto não cadastrado",VLOOKUP(A2841,'Cadastro-Estoque'!A:G,2,FALSE)))</f>
        <v/>
      </c>
      <c r="H2841" s="2" t="str">
        <f>IF(ISERROR(VLOOKUP(A2841,'Cadastro-Estoque'!A:G,1,FALSE)),"",VLOOKUP(A2841,'Cadastro-Estoque'!A:G,3,FALSE))</f>
        <v/>
      </c>
      <c r="I2841" s="209" t="str">
        <f>IF(A2841="","",INDEX(Boletim!F2850:F2959,IFERROR(MATCH(Saidas!A2841,'Cadastro-Estoque'!A2849:A2958,0)," ")))</f>
        <v/>
      </c>
    </row>
    <row r="2842" spans="5:9" ht="18.75" customHeight="1" x14ac:dyDescent="0.25">
      <c r="E2842" s="2" t="str">
        <f t="shared" si="47"/>
        <v/>
      </c>
      <c r="F2842" s="2" t="str">
        <f>IF(ISBLANK(A2842),"",IF(ISERROR(VLOOKUP(A2842,'Cadastro-Estoque'!A:G,1,FALSE)),"Produto não cadastrado",VLOOKUP(A2842,'Cadastro-Estoque'!A:G,4,FALSE)))</f>
        <v/>
      </c>
      <c r="G2842" s="2" t="str">
        <f>IF(ISBLANK(A2842),"",IF(ISERROR(VLOOKUP(A2842,'Cadastro-Estoque'!A:G,1,FALSE)),"Produto não cadastrado",VLOOKUP(A2842,'Cadastro-Estoque'!A:G,2,FALSE)))</f>
        <v/>
      </c>
      <c r="H2842" s="2" t="str">
        <f>IF(ISERROR(VLOOKUP(A2842,'Cadastro-Estoque'!A:G,1,FALSE)),"",VLOOKUP(A2842,'Cadastro-Estoque'!A:G,3,FALSE))</f>
        <v/>
      </c>
      <c r="I2842" s="209" t="str">
        <f>IF(A2842="","",INDEX(Boletim!F2851:F2960,IFERROR(MATCH(Saidas!A2842,'Cadastro-Estoque'!A2850:A2959,0)," ")))</f>
        <v/>
      </c>
    </row>
    <row r="2843" spans="5:9" ht="18.75" customHeight="1" x14ac:dyDescent="0.25">
      <c r="E2843" s="2" t="str">
        <f t="shared" si="47"/>
        <v/>
      </c>
      <c r="F2843" s="2" t="str">
        <f>IF(ISBLANK(A2843),"",IF(ISERROR(VLOOKUP(A2843,'Cadastro-Estoque'!A:G,1,FALSE)),"Produto não cadastrado",VLOOKUP(A2843,'Cadastro-Estoque'!A:G,4,FALSE)))</f>
        <v/>
      </c>
      <c r="G2843" s="2" t="str">
        <f>IF(ISBLANK(A2843),"",IF(ISERROR(VLOOKUP(A2843,'Cadastro-Estoque'!A:G,1,FALSE)),"Produto não cadastrado",VLOOKUP(A2843,'Cadastro-Estoque'!A:G,2,FALSE)))</f>
        <v/>
      </c>
      <c r="H2843" s="2" t="str">
        <f>IF(ISERROR(VLOOKUP(A2843,'Cadastro-Estoque'!A:G,1,FALSE)),"",VLOOKUP(A2843,'Cadastro-Estoque'!A:G,3,FALSE))</f>
        <v/>
      </c>
      <c r="I2843" s="209" t="str">
        <f>IF(A2843="","",INDEX(Boletim!F2852:F2961,IFERROR(MATCH(Saidas!A2843,'Cadastro-Estoque'!A2851:A2960,0)," ")))</f>
        <v/>
      </c>
    </row>
    <row r="2844" spans="5:9" ht="18.75" customHeight="1" x14ac:dyDescent="0.25">
      <c r="E2844" s="2" t="str">
        <f t="shared" si="47"/>
        <v/>
      </c>
      <c r="F2844" s="2" t="str">
        <f>IF(ISBLANK(A2844),"",IF(ISERROR(VLOOKUP(A2844,'Cadastro-Estoque'!A:G,1,FALSE)),"Produto não cadastrado",VLOOKUP(A2844,'Cadastro-Estoque'!A:G,4,FALSE)))</f>
        <v/>
      </c>
      <c r="G2844" s="2" t="str">
        <f>IF(ISBLANK(A2844),"",IF(ISERROR(VLOOKUP(A2844,'Cadastro-Estoque'!A:G,1,FALSE)),"Produto não cadastrado",VLOOKUP(A2844,'Cadastro-Estoque'!A:G,2,FALSE)))</f>
        <v/>
      </c>
      <c r="H2844" s="2" t="str">
        <f>IF(ISERROR(VLOOKUP(A2844,'Cadastro-Estoque'!A:G,1,FALSE)),"",VLOOKUP(A2844,'Cadastro-Estoque'!A:G,3,FALSE))</f>
        <v/>
      </c>
      <c r="I2844" s="209" t="str">
        <f>IF(A2844="","",INDEX(Boletim!F2853:F2962,IFERROR(MATCH(Saidas!A2844,'Cadastro-Estoque'!A2852:A2961,0)," ")))</f>
        <v/>
      </c>
    </row>
    <row r="2845" spans="5:9" ht="18.75" customHeight="1" x14ac:dyDescent="0.25">
      <c r="E2845" s="2" t="str">
        <f t="shared" si="47"/>
        <v/>
      </c>
      <c r="F2845" s="2" t="str">
        <f>IF(ISBLANK(A2845),"",IF(ISERROR(VLOOKUP(A2845,'Cadastro-Estoque'!A:G,1,FALSE)),"Produto não cadastrado",VLOOKUP(A2845,'Cadastro-Estoque'!A:G,4,FALSE)))</f>
        <v/>
      </c>
      <c r="G2845" s="2" t="str">
        <f>IF(ISBLANK(A2845),"",IF(ISERROR(VLOOKUP(A2845,'Cadastro-Estoque'!A:G,1,FALSE)),"Produto não cadastrado",VLOOKUP(A2845,'Cadastro-Estoque'!A:G,2,FALSE)))</f>
        <v/>
      </c>
      <c r="H2845" s="2" t="str">
        <f>IF(ISERROR(VLOOKUP(A2845,'Cadastro-Estoque'!A:G,1,FALSE)),"",VLOOKUP(A2845,'Cadastro-Estoque'!A:G,3,FALSE))</f>
        <v/>
      </c>
      <c r="I2845" s="209" t="str">
        <f>IF(A2845="","",INDEX(Boletim!F2854:F2963,IFERROR(MATCH(Saidas!A2845,'Cadastro-Estoque'!A2853:A2962,0)," ")))</f>
        <v/>
      </c>
    </row>
    <row r="2846" spans="5:9" ht="18.75" customHeight="1" x14ac:dyDescent="0.25">
      <c r="E2846" s="2" t="str">
        <f t="shared" si="47"/>
        <v/>
      </c>
      <c r="F2846" s="2" t="str">
        <f>IF(ISBLANK(A2846),"",IF(ISERROR(VLOOKUP(A2846,'Cadastro-Estoque'!A:G,1,FALSE)),"Produto não cadastrado",VLOOKUP(A2846,'Cadastro-Estoque'!A:G,4,FALSE)))</f>
        <v/>
      </c>
      <c r="G2846" s="2" t="str">
        <f>IF(ISBLANK(A2846),"",IF(ISERROR(VLOOKUP(A2846,'Cadastro-Estoque'!A:G,1,FALSE)),"Produto não cadastrado",VLOOKUP(A2846,'Cadastro-Estoque'!A:G,2,FALSE)))</f>
        <v/>
      </c>
      <c r="H2846" s="2" t="str">
        <f>IF(ISERROR(VLOOKUP(A2846,'Cadastro-Estoque'!A:G,1,FALSE)),"",VLOOKUP(A2846,'Cadastro-Estoque'!A:G,3,FALSE))</f>
        <v/>
      </c>
      <c r="I2846" s="209" t="str">
        <f>IF(A2846="","",INDEX(Boletim!F2855:F2964,IFERROR(MATCH(Saidas!A2846,'Cadastro-Estoque'!A2854:A2963,0)," ")))</f>
        <v/>
      </c>
    </row>
    <row r="2847" spans="5:9" ht="18.75" customHeight="1" x14ac:dyDescent="0.25">
      <c r="E2847" s="2" t="str">
        <f t="shared" si="47"/>
        <v/>
      </c>
      <c r="F2847" s="2" t="str">
        <f>IF(ISBLANK(A2847),"",IF(ISERROR(VLOOKUP(A2847,'Cadastro-Estoque'!A:G,1,FALSE)),"Produto não cadastrado",VLOOKUP(A2847,'Cadastro-Estoque'!A:G,4,FALSE)))</f>
        <v/>
      </c>
      <c r="G2847" s="2" t="str">
        <f>IF(ISBLANK(A2847),"",IF(ISERROR(VLOOKUP(A2847,'Cadastro-Estoque'!A:G,1,FALSE)),"Produto não cadastrado",VLOOKUP(A2847,'Cadastro-Estoque'!A:G,2,FALSE)))</f>
        <v/>
      </c>
      <c r="H2847" s="2" t="str">
        <f>IF(ISERROR(VLOOKUP(A2847,'Cadastro-Estoque'!A:G,1,FALSE)),"",VLOOKUP(A2847,'Cadastro-Estoque'!A:G,3,FALSE))</f>
        <v/>
      </c>
      <c r="I2847" s="209" t="str">
        <f>IF(A2847="","",INDEX(Boletim!F2856:F2965,IFERROR(MATCH(Saidas!A2847,'Cadastro-Estoque'!A2855:A2964,0)," ")))</f>
        <v/>
      </c>
    </row>
    <row r="2848" spans="5:9" ht="18.75" customHeight="1" x14ac:dyDescent="0.25">
      <c r="E2848" s="2" t="str">
        <f t="shared" si="47"/>
        <v/>
      </c>
      <c r="F2848" s="2" t="str">
        <f>IF(ISBLANK(A2848),"",IF(ISERROR(VLOOKUP(A2848,'Cadastro-Estoque'!A:G,1,FALSE)),"Produto não cadastrado",VLOOKUP(A2848,'Cadastro-Estoque'!A:G,4,FALSE)))</f>
        <v/>
      </c>
      <c r="G2848" s="2" t="str">
        <f>IF(ISBLANK(A2848),"",IF(ISERROR(VLOOKUP(A2848,'Cadastro-Estoque'!A:G,1,FALSE)),"Produto não cadastrado",VLOOKUP(A2848,'Cadastro-Estoque'!A:G,2,FALSE)))</f>
        <v/>
      </c>
      <c r="H2848" s="2" t="str">
        <f>IF(ISERROR(VLOOKUP(A2848,'Cadastro-Estoque'!A:G,1,FALSE)),"",VLOOKUP(A2848,'Cadastro-Estoque'!A:G,3,FALSE))</f>
        <v/>
      </c>
      <c r="I2848" s="209" t="str">
        <f>IF(A2848="","",INDEX(Boletim!F2857:F2966,IFERROR(MATCH(Saidas!A2848,'Cadastro-Estoque'!A2856:A2965,0)," ")))</f>
        <v/>
      </c>
    </row>
    <row r="2849" spans="5:9" ht="18.75" customHeight="1" x14ac:dyDescent="0.25">
      <c r="E2849" s="2" t="str">
        <f t="shared" si="47"/>
        <v/>
      </c>
      <c r="F2849" s="2" t="str">
        <f>IF(ISBLANK(A2849),"",IF(ISERROR(VLOOKUP(A2849,'Cadastro-Estoque'!A:G,1,FALSE)),"Produto não cadastrado",VLOOKUP(A2849,'Cadastro-Estoque'!A:G,4,FALSE)))</f>
        <v/>
      </c>
      <c r="G2849" s="2" t="str">
        <f>IF(ISBLANK(A2849),"",IF(ISERROR(VLOOKUP(A2849,'Cadastro-Estoque'!A:G,1,FALSE)),"Produto não cadastrado",VLOOKUP(A2849,'Cadastro-Estoque'!A:G,2,FALSE)))</f>
        <v/>
      </c>
      <c r="H2849" s="2" t="str">
        <f>IF(ISERROR(VLOOKUP(A2849,'Cadastro-Estoque'!A:G,1,FALSE)),"",VLOOKUP(A2849,'Cadastro-Estoque'!A:G,3,FALSE))</f>
        <v/>
      </c>
      <c r="I2849" s="209" t="str">
        <f>IF(A2849="","",INDEX(Boletim!F2858:F2967,IFERROR(MATCH(Saidas!A2849,'Cadastro-Estoque'!A2857:A2966,0)," ")))</f>
        <v/>
      </c>
    </row>
    <row r="2850" spans="5:9" ht="18.75" customHeight="1" x14ac:dyDescent="0.25">
      <c r="E2850" s="2" t="str">
        <f t="shared" si="47"/>
        <v/>
      </c>
      <c r="F2850" s="2" t="str">
        <f>IF(ISBLANK(A2850),"",IF(ISERROR(VLOOKUP(A2850,'Cadastro-Estoque'!A:G,1,FALSE)),"Produto não cadastrado",VLOOKUP(A2850,'Cadastro-Estoque'!A:G,4,FALSE)))</f>
        <v/>
      </c>
      <c r="G2850" s="2" t="str">
        <f>IF(ISBLANK(A2850),"",IF(ISERROR(VLOOKUP(A2850,'Cadastro-Estoque'!A:G,1,FALSE)),"Produto não cadastrado",VLOOKUP(A2850,'Cadastro-Estoque'!A:G,2,FALSE)))</f>
        <v/>
      </c>
      <c r="H2850" s="2" t="str">
        <f>IF(ISERROR(VLOOKUP(A2850,'Cadastro-Estoque'!A:G,1,FALSE)),"",VLOOKUP(A2850,'Cadastro-Estoque'!A:G,3,FALSE))</f>
        <v/>
      </c>
      <c r="I2850" s="209" t="str">
        <f>IF(A2850="","",INDEX(Boletim!F2859:F2968,IFERROR(MATCH(Saidas!A2850,'Cadastro-Estoque'!A2858:A2967,0)," ")))</f>
        <v/>
      </c>
    </row>
    <row r="2851" spans="5:9" ht="18.75" customHeight="1" x14ac:dyDescent="0.25">
      <c r="E2851" s="2" t="str">
        <f t="shared" si="47"/>
        <v/>
      </c>
      <c r="F2851" s="2" t="str">
        <f>IF(ISBLANK(A2851),"",IF(ISERROR(VLOOKUP(A2851,'Cadastro-Estoque'!A:G,1,FALSE)),"Produto não cadastrado",VLOOKUP(A2851,'Cadastro-Estoque'!A:G,4,FALSE)))</f>
        <v/>
      </c>
      <c r="G2851" s="2" t="str">
        <f>IF(ISBLANK(A2851),"",IF(ISERROR(VLOOKUP(A2851,'Cadastro-Estoque'!A:G,1,FALSE)),"Produto não cadastrado",VLOOKUP(A2851,'Cadastro-Estoque'!A:G,2,FALSE)))</f>
        <v/>
      </c>
      <c r="H2851" s="2" t="str">
        <f>IF(ISERROR(VLOOKUP(A2851,'Cadastro-Estoque'!A:G,1,FALSE)),"",VLOOKUP(A2851,'Cadastro-Estoque'!A:G,3,FALSE))</f>
        <v/>
      </c>
      <c r="I2851" s="209" t="str">
        <f>IF(A2851="","",INDEX(Boletim!F2860:F2969,IFERROR(MATCH(Saidas!A2851,'Cadastro-Estoque'!A2859:A2968,0)," ")))</f>
        <v/>
      </c>
    </row>
    <row r="2852" spans="5:9" ht="18.75" customHeight="1" x14ac:dyDescent="0.25">
      <c r="E2852" s="2" t="str">
        <f t="shared" si="47"/>
        <v/>
      </c>
      <c r="F2852" s="2" t="str">
        <f>IF(ISBLANK(A2852),"",IF(ISERROR(VLOOKUP(A2852,'Cadastro-Estoque'!A:G,1,FALSE)),"Produto não cadastrado",VLOOKUP(A2852,'Cadastro-Estoque'!A:G,4,FALSE)))</f>
        <v/>
      </c>
      <c r="G2852" s="2" t="str">
        <f>IF(ISBLANK(A2852),"",IF(ISERROR(VLOOKUP(A2852,'Cadastro-Estoque'!A:G,1,FALSE)),"Produto não cadastrado",VLOOKUP(A2852,'Cadastro-Estoque'!A:G,2,FALSE)))</f>
        <v/>
      </c>
      <c r="H2852" s="2" t="str">
        <f>IF(ISERROR(VLOOKUP(A2852,'Cadastro-Estoque'!A:G,1,FALSE)),"",VLOOKUP(A2852,'Cadastro-Estoque'!A:G,3,FALSE))</f>
        <v/>
      </c>
      <c r="I2852" s="209" t="str">
        <f>IF(A2852="","",INDEX(Boletim!F2861:F2970,IFERROR(MATCH(Saidas!A2852,'Cadastro-Estoque'!A2860:A2969,0)," ")))</f>
        <v/>
      </c>
    </row>
    <row r="2853" spans="5:9" ht="18.75" customHeight="1" x14ac:dyDescent="0.25">
      <c r="E2853" s="2" t="str">
        <f t="shared" si="47"/>
        <v/>
      </c>
      <c r="F2853" s="2" t="str">
        <f>IF(ISBLANK(A2853),"",IF(ISERROR(VLOOKUP(A2853,'Cadastro-Estoque'!A:G,1,FALSE)),"Produto não cadastrado",VLOOKUP(A2853,'Cadastro-Estoque'!A:G,4,FALSE)))</f>
        <v/>
      </c>
      <c r="G2853" s="2" t="str">
        <f>IF(ISBLANK(A2853),"",IF(ISERROR(VLOOKUP(A2853,'Cadastro-Estoque'!A:G,1,FALSE)),"Produto não cadastrado",VLOOKUP(A2853,'Cadastro-Estoque'!A:G,2,FALSE)))</f>
        <v/>
      </c>
      <c r="H2853" s="2" t="str">
        <f>IF(ISERROR(VLOOKUP(A2853,'Cadastro-Estoque'!A:G,1,FALSE)),"",VLOOKUP(A2853,'Cadastro-Estoque'!A:G,3,FALSE))</f>
        <v/>
      </c>
      <c r="I2853" s="209" t="str">
        <f>IF(A2853="","",INDEX(Boletim!F2862:F2971,IFERROR(MATCH(Saidas!A2853,'Cadastro-Estoque'!A2861:A2970,0)," ")))</f>
        <v/>
      </c>
    </row>
    <row r="2854" spans="5:9" ht="18.75" customHeight="1" x14ac:dyDescent="0.25">
      <c r="E2854" s="2" t="str">
        <f t="shared" si="47"/>
        <v/>
      </c>
      <c r="F2854" s="2" t="str">
        <f>IF(ISBLANK(A2854),"",IF(ISERROR(VLOOKUP(A2854,'Cadastro-Estoque'!A:G,1,FALSE)),"Produto não cadastrado",VLOOKUP(A2854,'Cadastro-Estoque'!A:G,4,FALSE)))</f>
        <v/>
      </c>
      <c r="G2854" s="2" t="str">
        <f>IF(ISBLANK(A2854),"",IF(ISERROR(VLOOKUP(A2854,'Cadastro-Estoque'!A:G,1,FALSE)),"Produto não cadastrado",VLOOKUP(A2854,'Cadastro-Estoque'!A:G,2,FALSE)))</f>
        <v/>
      </c>
      <c r="H2854" s="2" t="str">
        <f>IF(ISERROR(VLOOKUP(A2854,'Cadastro-Estoque'!A:G,1,FALSE)),"",VLOOKUP(A2854,'Cadastro-Estoque'!A:G,3,FALSE))</f>
        <v/>
      </c>
      <c r="I2854" s="209" t="str">
        <f>IF(A2854="","",INDEX(Boletim!F2863:F2972,IFERROR(MATCH(Saidas!A2854,'Cadastro-Estoque'!A2862:A2971,0)," ")))</f>
        <v/>
      </c>
    </row>
    <row r="2855" spans="5:9" ht="18.75" customHeight="1" x14ac:dyDescent="0.25">
      <c r="E2855" s="2" t="str">
        <f t="shared" si="47"/>
        <v/>
      </c>
      <c r="F2855" s="2" t="str">
        <f>IF(ISBLANK(A2855),"",IF(ISERROR(VLOOKUP(A2855,'Cadastro-Estoque'!A:G,1,FALSE)),"Produto não cadastrado",VLOOKUP(A2855,'Cadastro-Estoque'!A:G,4,FALSE)))</f>
        <v/>
      </c>
      <c r="G2855" s="2" t="str">
        <f>IF(ISBLANK(A2855),"",IF(ISERROR(VLOOKUP(A2855,'Cadastro-Estoque'!A:G,1,FALSE)),"Produto não cadastrado",VLOOKUP(A2855,'Cadastro-Estoque'!A:G,2,FALSE)))</f>
        <v/>
      </c>
      <c r="H2855" s="2" t="str">
        <f>IF(ISERROR(VLOOKUP(A2855,'Cadastro-Estoque'!A:G,1,FALSE)),"",VLOOKUP(A2855,'Cadastro-Estoque'!A:G,3,FALSE))</f>
        <v/>
      </c>
      <c r="I2855" s="209" t="str">
        <f>IF(A2855="","",INDEX(Boletim!F2864:F2973,IFERROR(MATCH(Saidas!A2855,'Cadastro-Estoque'!A2863:A2972,0)," ")))</f>
        <v/>
      </c>
    </row>
    <row r="2856" spans="5:9" ht="18.75" customHeight="1" x14ac:dyDescent="0.25">
      <c r="E2856" s="2" t="str">
        <f t="shared" si="47"/>
        <v/>
      </c>
      <c r="F2856" s="2" t="str">
        <f>IF(ISBLANK(A2856),"",IF(ISERROR(VLOOKUP(A2856,'Cadastro-Estoque'!A:G,1,FALSE)),"Produto não cadastrado",VLOOKUP(A2856,'Cadastro-Estoque'!A:G,4,FALSE)))</f>
        <v/>
      </c>
      <c r="G2856" s="2" t="str">
        <f>IF(ISBLANK(A2856),"",IF(ISERROR(VLOOKUP(A2856,'Cadastro-Estoque'!A:G,1,FALSE)),"Produto não cadastrado",VLOOKUP(A2856,'Cadastro-Estoque'!A:G,2,FALSE)))</f>
        <v/>
      </c>
      <c r="H2856" s="2" t="str">
        <f>IF(ISERROR(VLOOKUP(A2856,'Cadastro-Estoque'!A:G,1,FALSE)),"",VLOOKUP(A2856,'Cadastro-Estoque'!A:G,3,FALSE))</f>
        <v/>
      </c>
      <c r="I2856" s="209" t="str">
        <f>IF(A2856="","",INDEX(Boletim!F2865:F2974,IFERROR(MATCH(Saidas!A2856,'Cadastro-Estoque'!A2864:A2973,0)," ")))</f>
        <v/>
      </c>
    </row>
    <row r="2857" spans="5:9" ht="18.75" customHeight="1" x14ac:dyDescent="0.25">
      <c r="E2857" s="2" t="str">
        <f t="shared" si="47"/>
        <v/>
      </c>
      <c r="F2857" s="2" t="str">
        <f>IF(ISBLANK(A2857),"",IF(ISERROR(VLOOKUP(A2857,'Cadastro-Estoque'!A:G,1,FALSE)),"Produto não cadastrado",VLOOKUP(A2857,'Cadastro-Estoque'!A:G,4,FALSE)))</f>
        <v/>
      </c>
      <c r="G2857" s="2" t="str">
        <f>IF(ISBLANK(A2857),"",IF(ISERROR(VLOOKUP(A2857,'Cadastro-Estoque'!A:G,1,FALSE)),"Produto não cadastrado",VLOOKUP(A2857,'Cadastro-Estoque'!A:G,2,FALSE)))</f>
        <v/>
      </c>
      <c r="H2857" s="2" t="str">
        <f>IF(ISERROR(VLOOKUP(A2857,'Cadastro-Estoque'!A:G,1,FALSE)),"",VLOOKUP(A2857,'Cadastro-Estoque'!A:G,3,FALSE))</f>
        <v/>
      </c>
      <c r="I2857" s="209" t="str">
        <f>IF(A2857="","",INDEX(Boletim!F2866:F2975,IFERROR(MATCH(Saidas!A2857,'Cadastro-Estoque'!A2865:A2974,0)," ")))</f>
        <v/>
      </c>
    </row>
    <row r="2858" spans="5:9" ht="18.75" customHeight="1" x14ac:dyDescent="0.25">
      <c r="E2858" s="2" t="str">
        <f t="shared" si="47"/>
        <v/>
      </c>
      <c r="F2858" s="2" t="str">
        <f>IF(ISBLANK(A2858),"",IF(ISERROR(VLOOKUP(A2858,'Cadastro-Estoque'!A:G,1,FALSE)),"Produto não cadastrado",VLOOKUP(A2858,'Cadastro-Estoque'!A:G,4,FALSE)))</f>
        <v/>
      </c>
      <c r="G2858" s="2" t="str">
        <f>IF(ISBLANK(A2858),"",IF(ISERROR(VLOOKUP(A2858,'Cadastro-Estoque'!A:G,1,FALSE)),"Produto não cadastrado",VLOOKUP(A2858,'Cadastro-Estoque'!A:G,2,FALSE)))</f>
        <v/>
      </c>
      <c r="H2858" s="2" t="str">
        <f>IF(ISERROR(VLOOKUP(A2858,'Cadastro-Estoque'!A:G,1,FALSE)),"",VLOOKUP(A2858,'Cadastro-Estoque'!A:G,3,FALSE))</f>
        <v/>
      </c>
      <c r="I2858" s="209" t="str">
        <f>IF(A2858="","",INDEX(Boletim!F2867:F2976,IFERROR(MATCH(Saidas!A2858,'Cadastro-Estoque'!A2866:A2975,0)," ")))</f>
        <v/>
      </c>
    </row>
    <row r="2859" spans="5:9" ht="18.75" customHeight="1" x14ac:dyDescent="0.25">
      <c r="E2859" s="2" t="str">
        <f t="shared" si="47"/>
        <v/>
      </c>
      <c r="F2859" s="2" t="str">
        <f>IF(ISBLANK(A2859),"",IF(ISERROR(VLOOKUP(A2859,'Cadastro-Estoque'!A:G,1,FALSE)),"Produto não cadastrado",VLOOKUP(A2859,'Cadastro-Estoque'!A:G,4,FALSE)))</f>
        <v/>
      </c>
      <c r="G2859" s="2" t="str">
        <f>IF(ISBLANK(A2859),"",IF(ISERROR(VLOOKUP(A2859,'Cadastro-Estoque'!A:G,1,FALSE)),"Produto não cadastrado",VLOOKUP(A2859,'Cadastro-Estoque'!A:G,2,FALSE)))</f>
        <v/>
      </c>
      <c r="H2859" s="2" t="str">
        <f>IF(ISERROR(VLOOKUP(A2859,'Cadastro-Estoque'!A:G,1,FALSE)),"",VLOOKUP(A2859,'Cadastro-Estoque'!A:G,3,FALSE))</f>
        <v/>
      </c>
      <c r="I2859" s="209" t="str">
        <f>IF(A2859="","",INDEX(Boletim!F2868:F2977,IFERROR(MATCH(Saidas!A2859,'Cadastro-Estoque'!A2867:A2976,0)," ")))</f>
        <v/>
      </c>
    </row>
    <row r="2860" spans="5:9" ht="18.75" customHeight="1" x14ac:dyDescent="0.25">
      <c r="E2860" s="2" t="str">
        <f t="shared" si="47"/>
        <v/>
      </c>
      <c r="F2860" s="2" t="str">
        <f>IF(ISBLANK(A2860),"",IF(ISERROR(VLOOKUP(A2860,'Cadastro-Estoque'!A:G,1,FALSE)),"Produto não cadastrado",VLOOKUP(A2860,'Cadastro-Estoque'!A:G,4,FALSE)))</f>
        <v/>
      </c>
      <c r="G2860" s="2" t="str">
        <f>IF(ISBLANK(A2860),"",IF(ISERROR(VLOOKUP(A2860,'Cadastro-Estoque'!A:G,1,FALSE)),"Produto não cadastrado",VLOOKUP(A2860,'Cadastro-Estoque'!A:G,2,FALSE)))</f>
        <v/>
      </c>
      <c r="H2860" s="2" t="str">
        <f>IF(ISERROR(VLOOKUP(A2860,'Cadastro-Estoque'!A:G,1,FALSE)),"",VLOOKUP(A2860,'Cadastro-Estoque'!A:G,3,FALSE))</f>
        <v/>
      </c>
      <c r="I2860" s="209" t="str">
        <f>IF(A2860="","",INDEX(Boletim!F2869:F2978,IFERROR(MATCH(Saidas!A2860,'Cadastro-Estoque'!A2868:A2977,0)," ")))</f>
        <v/>
      </c>
    </row>
    <row r="2861" spans="5:9" ht="18.75" customHeight="1" x14ac:dyDescent="0.25">
      <c r="E2861" s="2" t="str">
        <f t="shared" si="47"/>
        <v/>
      </c>
      <c r="F2861" s="2" t="str">
        <f>IF(ISBLANK(A2861),"",IF(ISERROR(VLOOKUP(A2861,'Cadastro-Estoque'!A:G,1,FALSE)),"Produto não cadastrado",VLOOKUP(A2861,'Cadastro-Estoque'!A:G,4,FALSE)))</f>
        <v/>
      </c>
      <c r="G2861" s="2" t="str">
        <f>IF(ISBLANK(A2861),"",IF(ISERROR(VLOOKUP(A2861,'Cadastro-Estoque'!A:G,1,FALSE)),"Produto não cadastrado",VLOOKUP(A2861,'Cadastro-Estoque'!A:G,2,FALSE)))</f>
        <v/>
      </c>
      <c r="H2861" s="2" t="str">
        <f>IF(ISERROR(VLOOKUP(A2861,'Cadastro-Estoque'!A:G,1,FALSE)),"",VLOOKUP(A2861,'Cadastro-Estoque'!A:G,3,FALSE))</f>
        <v/>
      </c>
      <c r="I2861" s="209" t="str">
        <f>IF(A2861="","",INDEX(Boletim!F2870:F2979,IFERROR(MATCH(Saidas!A2861,'Cadastro-Estoque'!A2869:A2978,0)," ")))</f>
        <v/>
      </c>
    </row>
    <row r="2862" spans="5:9" ht="18.75" customHeight="1" x14ac:dyDescent="0.25">
      <c r="E2862" s="2" t="str">
        <f t="shared" si="47"/>
        <v/>
      </c>
      <c r="F2862" s="2" t="str">
        <f>IF(ISBLANK(A2862),"",IF(ISERROR(VLOOKUP(A2862,'Cadastro-Estoque'!A:G,1,FALSE)),"Produto não cadastrado",VLOOKUP(A2862,'Cadastro-Estoque'!A:G,4,FALSE)))</f>
        <v/>
      </c>
      <c r="G2862" s="2" t="str">
        <f>IF(ISBLANK(A2862),"",IF(ISERROR(VLOOKUP(A2862,'Cadastro-Estoque'!A:G,1,FALSE)),"Produto não cadastrado",VLOOKUP(A2862,'Cadastro-Estoque'!A:G,2,FALSE)))</f>
        <v/>
      </c>
      <c r="H2862" s="2" t="str">
        <f>IF(ISERROR(VLOOKUP(A2862,'Cadastro-Estoque'!A:G,1,FALSE)),"",VLOOKUP(A2862,'Cadastro-Estoque'!A:G,3,FALSE))</f>
        <v/>
      </c>
      <c r="I2862" s="209" t="str">
        <f>IF(A2862="","",INDEX(Boletim!F2871:F2980,IFERROR(MATCH(Saidas!A2862,'Cadastro-Estoque'!A2870:A2979,0)," ")))</f>
        <v/>
      </c>
    </row>
    <row r="2863" spans="5:9" ht="18.75" customHeight="1" x14ac:dyDescent="0.25">
      <c r="E2863" s="2" t="str">
        <f t="shared" si="47"/>
        <v/>
      </c>
      <c r="F2863" s="2" t="str">
        <f>IF(ISBLANK(A2863),"",IF(ISERROR(VLOOKUP(A2863,'Cadastro-Estoque'!A:G,1,FALSE)),"Produto não cadastrado",VLOOKUP(A2863,'Cadastro-Estoque'!A:G,4,FALSE)))</f>
        <v/>
      </c>
      <c r="G2863" s="2" t="str">
        <f>IF(ISBLANK(A2863),"",IF(ISERROR(VLOOKUP(A2863,'Cadastro-Estoque'!A:G,1,FALSE)),"Produto não cadastrado",VLOOKUP(A2863,'Cadastro-Estoque'!A:G,2,FALSE)))</f>
        <v/>
      </c>
      <c r="H2863" s="2" t="str">
        <f>IF(ISERROR(VLOOKUP(A2863,'Cadastro-Estoque'!A:G,1,FALSE)),"",VLOOKUP(A2863,'Cadastro-Estoque'!A:G,3,FALSE))</f>
        <v/>
      </c>
      <c r="I2863" s="209" t="str">
        <f>IF(A2863="","",INDEX(Boletim!F2872:F2981,IFERROR(MATCH(Saidas!A2863,'Cadastro-Estoque'!A2871:A2980,0)," ")))</f>
        <v/>
      </c>
    </row>
    <row r="2864" spans="5:9" ht="18.75" customHeight="1" x14ac:dyDescent="0.25">
      <c r="E2864" s="2" t="str">
        <f t="shared" si="47"/>
        <v/>
      </c>
      <c r="F2864" s="2" t="str">
        <f>IF(ISBLANK(A2864),"",IF(ISERROR(VLOOKUP(A2864,'Cadastro-Estoque'!A:G,1,FALSE)),"Produto não cadastrado",VLOOKUP(A2864,'Cadastro-Estoque'!A:G,4,FALSE)))</f>
        <v/>
      </c>
      <c r="G2864" s="2" t="str">
        <f>IF(ISBLANK(A2864),"",IF(ISERROR(VLOOKUP(A2864,'Cadastro-Estoque'!A:G,1,FALSE)),"Produto não cadastrado",VLOOKUP(A2864,'Cadastro-Estoque'!A:G,2,FALSE)))</f>
        <v/>
      </c>
      <c r="H2864" s="2" t="str">
        <f>IF(ISERROR(VLOOKUP(A2864,'Cadastro-Estoque'!A:G,1,FALSE)),"",VLOOKUP(A2864,'Cadastro-Estoque'!A:G,3,FALSE))</f>
        <v/>
      </c>
      <c r="I2864" s="209" t="str">
        <f>IF(A2864="","",INDEX(Boletim!F2873:F2982,IFERROR(MATCH(Saidas!A2864,'Cadastro-Estoque'!A2872:A2981,0)," ")))</f>
        <v/>
      </c>
    </row>
    <row r="2865" spans="5:9" ht="18.75" customHeight="1" x14ac:dyDescent="0.25">
      <c r="E2865" s="2" t="str">
        <f t="shared" si="47"/>
        <v/>
      </c>
      <c r="F2865" s="2" t="str">
        <f>IF(ISBLANK(A2865),"",IF(ISERROR(VLOOKUP(A2865,'Cadastro-Estoque'!A:G,1,FALSE)),"Produto não cadastrado",VLOOKUP(A2865,'Cadastro-Estoque'!A:G,4,FALSE)))</f>
        <v/>
      </c>
      <c r="G2865" s="2" t="str">
        <f>IF(ISBLANK(A2865),"",IF(ISERROR(VLOOKUP(A2865,'Cadastro-Estoque'!A:G,1,FALSE)),"Produto não cadastrado",VLOOKUP(A2865,'Cadastro-Estoque'!A:G,2,FALSE)))</f>
        <v/>
      </c>
      <c r="H2865" s="2" t="str">
        <f>IF(ISERROR(VLOOKUP(A2865,'Cadastro-Estoque'!A:G,1,FALSE)),"",VLOOKUP(A2865,'Cadastro-Estoque'!A:G,3,FALSE))</f>
        <v/>
      </c>
      <c r="I2865" s="209" t="str">
        <f>IF(A2865="","",INDEX(Boletim!F2874:F2983,IFERROR(MATCH(Saidas!A2865,'Cadastro-Estoque'!A2873:A2982,0)," ")))</f>
        <v/>
      </c>
    </row>
    <row r="2866" spans="5:9" ht="18.75" customHeight="1" x14ac:dyDescent="0.25">
      <c r="E2866" s="2" t="str">
        <f t="shared" si="47"/>
        <v/>
      </c>
      <c r="F2866" s="2" t="str">
        <f>IF(ISBLANK(A2866),"",IF(ISERROR(VLOOKUP(A2866,'Cadastro-Estoque'!A:G,1,FALSE)),"Produto não cadastrado",VLOOKUP(A2866,'Cadastro-Estoque'!A:G,4,FALSE)))</f>
        <v/>
      </c>
      <c r="G2866" s="2" t="str">
        <f>IF(ISBLANK(A2866),"",IF(ISERROR(VLOOKUP(A2866,'Cadastro-Estoque'!A:G,1,FALSE)),"Produto não cadastrado",VLOOKUP(A2866,'Cadastro-Estoque'!A:G,2,FALSE)))</f>
        <v/>
      </c>
      <c r="H2866" s="2" t="str">
        <f>IF(ISERROR(VLOOKUP(A2866,'Cadastro-Estoque'!A:G,1,FALSE)),"",VLOOKUP(A2866,'Cadastro-Estoque'!A:G,3,FALSE))</f>
        <v/>
      </c>
      <c r="I2866" s="209" t="str">
        <f>IF(A2866="","",INDEX(Boletim!F2875:F2984,IFERROR(MATCH(Saidas!A2866,'Cadastro-Estoque'!A2874:A2983,0)," ")))</f>
        <v/>
      </c>
    </row>
    <row r="2867" spans="5:9" ht="18.75" customHeight="1" x14ac:dyDescent="0.25">
      <c r="E2867" s="2" t="str">
        <f t="shared" si="47"/>
        <v/>
      </c>
      <c r="F2867" s="2" t="str">
        <f>IF(ISBLANK(A2867),"",IF(ISERROR(VLOOKUP(A2867,'Cadastro-Estoque'!A:G,1,FALSE)),"Produto não cadastrado",VLOOKUP(A2867,'Cadastro-Estoque'!A:G,4,FALSE)))</f>
        <v/>
      </c>
      <c r="G2867" s="2" t="str">
        <f>IF(ISBLANK(A2867),"",IF(ISERROR(VLOOKUP(A2867,'Cadastro-Estoque'!A:G,1,FALSE)),"Produto não cadastrado",VLOOKUP(A2867,'Cadastro-Estoque'!A:G,2,FALSE)))</f>
        <v/>
      </c>
      <c r="H2867" s="2" t="str">
        <f>IF(ISERROR(VLOOKUP(A2867,'Cadastro-Estoque'!A:G,1,FALSE)),"",VLOOKUP(A2867,'Cadastro-Estoque'!A:G,3,FALSE))</f>
        <v/>
      </c>
      <c r="I2867" s="209" t="str">
        <f>IF(A2867="","",INDEX(Boletim!F2876:F2985,IFERROR(MATCH(Saidas!A2867,'Cadastro-Estoque'!A2875:A2984,0)," ")))</f>
        <v/>
      </c>
    </row>
    <row r="2868" spans="5:9" ht="18.75" customHeight="1" x14ac:dyDescent="0.25">
      <c r="E2868" s="2" t="str">
        <f t="shared" si="47"/>
        <v/>
      </c>
      <c r="F2868" s="2" t="str">
        <f>IF(ISBLANK(A2868),"",IF(ISERROR(VLOOKUP(A2868,'Cadastro-Estoque'!A:G,1,FALSE)),"Produto não cadastrado",VLOOKUP(A2868,'Cadastro-Estoque'!A:G,4,FALSE)))</f>
        <v/>
      </c>
      <c r="G2868" s="2" t="str">
        <f>IF(ISBLANK(A2868),"",IF(ISERROR(VLOOKUP(A2868,'Cadastro-Estoque'!A:G,1,FALSE)),"Produto não cadastrado",VLOOKUP(A2868,'Cadastro-Estoque'!A:G,2,FALSE)))</f>
        <v/>
      </c>
      <c r="H2868" s="2" t="str">
        <f>IF(ISERROR(VLOOKUP(A2868,'Cadastro-Estoque'!A:G,1,FALSE)),"",VLOOKUP(A2868,'Cadastro-Estoque'!A:G,3,FALSE))</f>
        <v/>
      </c>
      <c r="I2868" s="209" t="str">
        <f>IF(A2868="","",INDEX(Boletim!F2877:F2986,IFERROR(MATCH(Saidas!A2868,'Cadastro-Estoque'!A2876:A2985,0)," ")))</f>
        <v/>
      </c>
    </row>
    <row r="2869" spans="5:9" ht="18.75" customHeight="1" x14ac:dyDescent="0.25">
      <c r="E2869" s="2" t="str">
        <f t="shared" si="47"/>
        <v/>
      </c>
      <c r="F2869" s="2" t="str">
        <f>IF(ISBLANK(A2869),"",IF(ISERROR(VLOOKUP(A2869,'Cadastro-Estoque'!A:G,1,FALSE)),"Produto não cadastrado",VLOOKUP(A2869,'Cadastro-Estoque'!A:G,4,FALSE)))</f>
        <v/>
      </c>
      <c r="G2869" s="2" t="str">
        <f>IF(ISBLANK(A2869),"",IF(ISERROR(VLOOKUP(A2869,'Cadastro-Estoque'!A:G,1,FALSE)),"Produto não cadastrado",VLOOKUP(A2869,'Cadastro-Estoque'!A:G,2,FALSE)))</f>
        <v/>
      </c>
      <c r="H2869" s="2" t="str">
        <f>IF(ISERROR(VLOOKUP(A2869,'Cadastro-Estoque'!A:G,1,FALSE)),"",VLOOKUP(A2869,'Cadastro-Estoque'!A:G,3,FALSE))</f>
        <v/>
      </c>
      <c r="I2869" s="209" t="str">
        <f>IF(A2869="","",INDEX(Boletim!F2878:F2987,IFERROR(MATCH(Saidas!A2869,'Cadastro-Estoque'!A2877:A2986,0)," ")))</f>
        <v/>
      </c>
    </row>
    <row r="2870" spans="5:9" ht="18.75" customHeight="1" x14ac:dyDescent="0.25">
      <c r="E2870" s="2" t="str">
        <f t="shared" si="47"/>
        <v/>
      </c>
      <c r="F2870" s="2" t="str">
        <f>IF(ISBLANK(A2870),"",IF(ISERROR(VLOOKUP(A2870,'Cadastro-Estoque'!A:G,1,FALSE)),"Produto não cadastrado",VLOOKUP(A2870,'Cadastro-Estoque'!A:G,4,FALSE)))</f>
        <v/>
      </c>
      <c r="G2870" s="2" t="str">
        <f>IF(ISBLANK(A2870),"",IF(ISERROR(VLOOKUP(A2870,'Cadastro-Estoque'!A:G,1,FALSE)),"Produto não cadastrado",VLOOKUP(A2870,'Cadastro-Estoque'!A:G,2,FALSE)))</f>
        <v/>
      </c>
      <c r="H2870" s="2" t="str">
        <f>IF(ISERROR(VLOOKUP(A2870,'Cadastro-Estoque'!A:G,1,FALSE)),"",VLOOKUP(A2870,'Cadastro-Estoque'!A:G,3,FALSE))</f>
        <v/>
      </c>
      <c r="I2870" s="209" t="str">
        <f>IF(A2870="","",INDEX(Boletim!F2879:F2988,IFERROR(MATCH(Saidas!A2870,'Cadastro-Estoque'!A2878:A2987,0)," ")))</f>
        <v/>
      </c>
    </row>
    <row r="2871" spans="5:9" ht="18.75" customHeight="1" x14ac:dyDescent="0.25">
      <c r="E2871" s="2" t="str">
        <f t="shared" si="47"/>
        <v/>
      </c>
      <c r="F2871" s="2" t="str">
        <f>IF(ISBLANK(A2871),"",IF(ISERROR(VLOOKUP(A2871,'Cadastro-Estoque'!A:G,1,FALSE)),"Produto não cadastrado",VLOOKUP(A2871,'Cadastro-Estoque'!A:G,4,FALSE)))</f>
        <v/>
      </c>
      <c r="G2871" s="2" t="str">
        <f>IF(ISBLANK(A2871),"",IF(ISERROR(VLOOKUP(A2871,'Cadastro-Estoque'!A:G,1,FALSE)),"Produto não cadastrado",VLOOKUP(A2871,'Cadastro-Estoque'!A:G,2,FALSE)))</f>
        <v/>
      </c>
      <c r="H2871" s="2" t="str">
        <f>IF(ISERROR(VLOOKUP(A2871,'Cadastro-Estoque'!A:G,1,FALSE)),"",VLOOKUP(A2871,'Cadastro-Estoque'!A:G,3,FALSE))</f>
        <v/>
      </c>
      <c r="I2871" s="209" t="str">
        <f>IF(A2871="","",INDEX(Boletim!F2880:F2989,IFERROR(MATCH(Saidas!A2871,'Cadastro-Estoque'!A2879:A2988,0)," ")))</f>
        <v/>
      </c>
    </row>
    <row r="2872" spans="5:9" ht="18.75" customHeight="1" x14ac:dyDescent="0.25">
      <c r="E2872" s="2" t="str">
        <f t="shared" si="47"/>
        <v/>
      </c>
      <c r="F2872" s="2" t="str">
        <f>IF(ISBLANK(A2872),"",IF(ISERROR(VLOOKUP(A2872,'Cadastro-Estoque'!A:G,1,FALSE)),"Produto não cadastrado",VLOOKUP(A2872,'Cadastro-Estoque'!A:G,4,FALSE)))</f>
        <v/>
      </c>
      <c r="G2872" s="2" t="str">
        <f>IF(ISBLANK(A2872),"",IF(ISERROR(VLOOKUP(A2872,'Cadastro-Estoque'!A:G,1,FALSE)),"Produto não cadastrado",VLOOKUP(A2872,'Cadastro-Estoque'!A:G,2,FALSE)))</f>
        <v/>
      </c>
      <c r="H2872" s="2" t="str">
        <f>IF(ISERROR(VLOOKUP(A2872,'Cadastro-Estoque'!A:G,1,FALSE)),"",VLOOKUP(A2872,'Cadastro-Estoque'!A:G,3,FALSE))</f>
        <v/>
      </c>
      <c r="I2872" s="209" t="str">
        <f>IF(A2872="","",INDEX(Boletim!F2881:F2990,IFERROR(MATCH(Saidas!A2872,'Cadastro-Estoque'!A2880:A2989,0)," ")))</f>
        <v/>
      </c>
    </row>
    <row r="2873" spans="5:9" ht="18.75" customHeight="1" x14ac:dyDescent="0.25">
      <c r="E2873" s="2" t="str">
        <f t="shared" si="47"/>
        <v/>
      </c>
      <c r="F2873" s="2" t="str">
        <f>IF(ISBLANK(A2873),"",IF(ISERROR(VLOOKUP(A2873,'Cadastro-Estoque'!A:G,1,FALSE)),"Produto não cadastrado",VLOOKUP(A2873,'Cadastro-Estoque'!A:G,4,FALSE)))</f>
        <v/>
      </c>
      <c r="G2873" s="2" t="str">
        <f>IF(ISBLANK(A2873),"",IF(ISERROR(VLOOKUP(A2873,'Cadastro-Estoque'!A:G,1,FALSE)),"Produto não cadastrado",VLOOKUP(A2873,'Cadastro-Estoque'!A:G,2,FALSE)))</f>
        <v/>
      </c>
      <c r="H2873" s="2" t="str">
        <f>IF(ISERROR(VLOOKUP(A2873,'Cadastro-Estoque'!A:G,1,FALSE)),"",VLOOKUP(A2873,'Cadastro-Estoque'!A:G,3,FALSE))</f>
        <v/>
      </c>
      <c r="I2873" s="209" t="str">
        <f>IF(A2873="","",INDEX(Boletim!F2882:F2991,IFERROR(MATCH(Saidas!A2873,'Cadastro-Estoque'!A2881:A2990,0)," ")))</f>
        <v/>
      </c>
    </row>
    <row r="2874" spans="5:9" ht="18.75" customHeight="1" x14ac:dyDescent="0.25">
      <c r="E2874" s="2" t="str">
        <f t="shared" si="47"/>
        <v/>
      </c>
      <c r="F2874" s="2" t="str">
        <f>IF(ISBLANK(A2874),"",IF(ISERROR(VLOOKUP(A2874,'Cadastro-Estoque'!A:G,1,FALSE)),"Produto não cadastrado",VLOOKUP(A2874,'Cadastro-Estoque'!A:G,4,FALSE)))</f>
        <v/>
      </c>
      <c r="G2874" s="2" t="str">
        <f>IF(ISBLANK(A2874),"",IF(ISERROR(VLOOKUP(A2874,'Cadastro-Estoque'!A:G,1,FALSE)),"Produto não cadastrado",VLOOKUP(A2874,'Cadastro-Estoque'!A:G,2,FALSE)))</f>
        <v/>
      </c>
      <c r="H2874" s="2" t="str">
        <f>IF(ISERROR(VLOOKUP(A2874,'Cadastro-Estoque'!A:G,1,FALSE)),"",VLOOKUP(A2874,'Cadastro-Estoque'!A:G,3,FALSE))</f>
        <v/>
      </c>
      <c r="I2874" s="209" t="str">
        <f>IF(A2874="","",INDEX(Boletim!F2883:F2992,IFERROR(MATCH(Saidas!A2874,'Cadastro-Estoque'!A2882:A2991,0)," ")))</f>
        <v/>
      </c>
    </row>
    <row r="2875" spans="5:9" ht="18.75" customHeight="1" x14ac:dyDescent="0.25">
      <c r="E2875" s="2" t="str">
        <f t="shared" si="47"/>
        <v/>
      </c>
      <c r="F2875" s="2" t="str">
        <f>IF(ISBLANK(A2875),"",IF(ISERROR(VLOOKUP(A2875,'Cadastro-Estoque'!A:G,1,FALSE)),"Produto não cadastrado",VLOOKUP(A2875,'Cadastro-Estoque'!A:G,4,FALSE)))</f>
        <v/>
      </c>
      <c r="G2875" s="2" t="str">
        <f>IF(ISBLANK(A2875),"",IF(ISERROR(VLOOKUP(A2875,'Cadastro-Estoque'!A:G,1,FALSE)),"Produto não cadastrado",VLOOKUP(A2875,'Cadastro-Estoque'!A:G,2,FALSE)))</f>
        <v/>
      </c>
      <c r="H2875" s="2" t="str">
        <f>IF(ISERROR(VLOOKUP(A2875,'Cadastro-Estoque'!A:G,1,FALSE)),"",VLOOKUP(A2875,'Cadastro-Estoque'!A:G,3,FALSE))</f>
        <v/>
      </c>
      <c r="I2875" s="209" t="str">
        <f>IF(A2875="","",INDEX(Boletim!F2884:F2993,IFERROR(MATCH(Saidas!A2875,'Cadastro-Estoque'!A2883:A2992,0)," ")))</f>
        <v/>
      </c>
    </row>
    <row r="2876" spans="5:9" ht="18.75" customHeight="1" x14ac:dyDescent="0.25">
      <c r="E2876" s="2" t="str">
        <f t="shared" si="47"/>
        <v/>
      </c>
      <c r="F2876" s="2" t="str">
        <f>IF(ISBLANK(A2876),"",IF(ISERROR(VLOOKUP(A2876,'Cadastro-Estoque'!A:G,1,FALSE)),"Produto não cadastrado",VLOOKUP(A2876,'Cadastro-Estoque'!A:G,4,FALSE)))</f>
        <v/>
      </c>
      <c r="G2876" s="2" t="str">
        <f>IF(ISBLANK(A2876),"",IF(ISERROR(VLOOKUP(A2876,'Cadastro-Estoque'!A:G,1,FALSE)),"Produto não cadastrado",VLOOKUP(A2876,'Cadastro-Estoque'!A:G,2,FALSE)))</f>
        <v/>
      </c>
      <c r="H2876" s="2" t="str">
        <f>IF(ISERROR(VLOOKUP(A2876,'Cadastro-Estoque'!A:G,1,FALSE)),"",VLOOKUP(A2876,'Cadastro-Estoque'!A:G,3,FALSE))</f>
        <v/>
      </c>
      <c r="I2876" s="209" t="str">
        <f>IF(A2876="","",INDEX(Boletim!F2885:F2994,IFERROR(MATCH(Saidas!A2876,'Cadastro-Estoque'!A2884:A2993,0)," ")))</f>
        <v/>
      </c>
    </row>
    <row r="2877" spans="5:9" ht="18.75" customHeight="1" x14ac:dyDescent="0.25">
      <c r="E2877" s="2" t="str">
        <f t="shared" si="47"/>
        <v/>
      </c>
      <c r="F2877" s="2" t="str">
        <f>IF(ISBLANK(A2877),"",IF(ISERROR(VLOOKUP(A2877,'Cadastro-Estoque'!A:G,1,FALSE)),"Produto não cadastrado",VLOOKUP(A2877,'Cadastro-Estoque'!A:G,4,FALSE)))</f>
        <v/>
      </c>
      <c r="G2877" s="2" t="str">
        <f>IF(ISBLANK(A2877),"",IF(ISERROR(VLOOKUP(A2877,'Cadastro-Estoque'!A:G,1,FALSE)),"Produto não cadastrado",VLOOKUP(A2877,'Cadastro-Estoque'!A:G,2,FALSE)))</f>
        <v/>
      </c>
      <c r="H2877" s="2" t="str">
        <f>IF(ISERROR(VLOOKUP(A2877,'Cadastro-Estoque'!A:G,1,FALSE)),"",VLOOKUP(A2877,'Cadastro-Estoque'!A:G,3,FALSE))</f>
        <v/>
      </c>
      <c r="I2877" s="209" t="str">
        <f>IF(A2877="","",INDEX(Boletim!F2886:F2995,IFERROR(MATCH(Saidas!A2877,'Cadastro-Estoque'!A2885:A2994,0)," ")))</f>
        <v/>
      </c>
    </row>
    <row r="2878" spans="5:9" ht="18.75" customHeight="1" x14ac:dyDescent="0.25">
      <c r="E2878" s="2" t="str">
        <f t="shared" si="47"/>
        <v/>
      </c>
      <c r="F2878" s="2" t="str">
        <f>IF(ISBLANK(A2878),"",IF(ISERROR(VLOOKUP(A2878,'Cadastro-Estoque'!A:G,1,FALSE)),"Produto não cadastrado",VLOOKUP(A2878,'Cadastro-Estoque'!A:G,4,FALSE)))</f>
        <v/>
      </c>
      <c r="G2878" s="2" t="str">
        <f>IF(ISBLANK(A2878),"",IF(ISERROR(VLOOKUP(A2878,'Cadastro-Estoque'!A:G,1,FALSE)),"Produto não cadastrado",VLOOKUP(A2878,'Cadastro-Estoque'!A:G,2,FALSE)))</f>
        <v/>
      </c>
      <c r="H2878" s="2" t="str">
        <f>IF(ISERROR(VLOOKUP(A2878,'Cadastro-Estoque'!A:G,1,FALSE)),"",VLOOKUP(A2878,'Cadastro-Estoque'!A:G,3,FALSE))</f>
        <v/>
      </c>
      <c r="I2878" s="209" t="str">
        <f>IF(A2878="","",INDEX(Boletim!F2887:F2996,IFERROR(MATCH(Saidas!A2878,'Cadastro-Estoque'!A2886:A2995,0)," ")))</f>
        <v/>
      </c>
    </row>
    <row r="2879" spans="5:9" ht="18.75" customHeight="1" x14ac:dyDescent="0.25">
      <c r="E2879" s="2" t="str">
        <f t="shared" si="47"/>
        <v/>
      </c>
      <c r="F2879" s="2" t="str">
        <f>IF(ISBLANK(A2879),"",IF(ISERROR(VLOOKUP(A2879,'Cadastro-Estoque'!A:G,1,FALSE)),"Produto não cadastrado",VLOOKUP(A2879,'Cadastro-Estoque'!A:G,4,FALSE)))</f>
        <v/>
      </c>
      <c r="G2879" s="2" t="str">
        <f>IF(ISBLANK(A2879),"",IF(ISERROR(VLOOKUP(A2879,'Cadastro-Estoque'!A:G,1,FALSE)),"Produto não cadastrado",VLOOKUP(A2879,'Cadastro-Estoque'!A:G,2,FALSE)))</f>
        <v/>
      </c>
      <c r="H2879" s="2" t="str">
        <f>IF(ISERROR(VLOOKUP(A2879,'Cadastro-Estoque'!A:G,1,FALSE)),"",VLOOKUP(A2879,'Cadastro-Estoque'!A:G,3,FALSE))</f>
        <v/>
      </c>
      <c r="I2879" s="209" t="str">
        <f>IF(A2879="","",INDEX(Boletim!F2888:F2997,IFERROR(MATCH(Saidas!A2879,'Cadastro-Estoque'!A2887:A2996,0)," ")))</f>
        <v/>
      </c>
    </row>
    <row r="2880" spans="5:9" ht="18.75" customHeight="1" x14ac:dyDescent="0.25">
      <c r="E2880" s="2" t="str">
        <f t="shared" si="47"/>
        <v/>
      </c>
      <c r="F2880" s="2" t="str">
        <f>IF(ISBLANK(A2880),"",IF(ISERROR(VLOOKUP(A2880,'Cadastro-Estoque'!A:G,1,FALSE)),"Produto não cadastrado",VLOOKUP(A2880,'Cadastro-Estoque'!A:G,4,FALSE)))</f>
        <v/>
      </c>
      <c r="G2880" s="2" t="str">
        <f>IF(ISBLANK(A2880),"",IF(ISERROR(VLOOKUP(A2880,'Cadastro-Estoque'!A:G,1,FALSE)),"Produto não cadastrado",VLOOKUP(A2880,'Cadastro-Estoque'!A:G,2,FALSE)))</f>
        <v/>
      </c>
      <c r="H2880" s="2" t="str">
        <f>IF(ISERROR(VLOOKUP(A2880,'Cadastro-Estoque'!A:G,1,FALSE)),"",VLOOKUP(A2880,'Cadastro-Estoque'!A:G,3,FALSE))</f>
        <v/>
      </c>
      <c r="I2880" s="209" t="str">
        <f>IF(A2880="","",INDEX(Boletim!F2889:F2998,IFERROR(MATCH(Saidas!A2880,'Cadastro-Estoque'!A2888:A2997,0)," ")))</f>
        <v/>
      </c>
    </row>
    <row r="2881" spans="5:9" ht="18.75" customHeight="1" x14ac:dyDescent="0.25">
      <c r="E2881" s="2" t="str">
        <f t="shared" si="47"/>
        <v/>
      </c>
      <c r="F2881" s="2" t="str">
        <f>IF(ISBLANK(A2881),"",IF(ISERROR(VLOOKUP(A2881,'Cadastro-Estoque'!A:G,1,FALSE)),"Produto não cadastrado",VLOOKUP(A2881,'Cadastro-Estoque'!A:G,4,FALSE)))</f>
        <v/>
      </c>
      <c r="G2881" s="2" t="str">
        <f>IF(ISBLANK(A2881),"",IF(ISERROR(VLOOKUP(A2881,'Cadastro-Estoque'!A:G,1,FALSE)),"Produto não cadastrado",VLOOKUP(A2881,'Cadastro-Estoque'!A:G,2,FALSE)))</f>
        <v/>
      </c>
      <c r="H2881" s="2" t="str">
        <f>IF(ISERROR(VLOOKUP(A2881,'Cadastro-Estoque'!A:G,1,FALSE)),"",VLOOKUP(A2881,'Cadastro-Estoque'!A:G,3,FALSE))</f>
        <v/>
      </c>
      <c r="I2881" s="209" t="str">
        <f>IF(A2881="","",INDEX(Boletim!F2890:F2999,IFERROR(MATCH(Saidas!A2881,'Cadastro-Estoque'!A2889:A2998,0)," ")))</f>
        <v/>
      </c>
    </row>
    <row r="2882" spans="5:9" ht="18.75" customHeight="1" x14ac:dyDescent="0.25">
      <c r="E2882" s="2" t="str">
        <f t="shared" si="47"/>
        <v/>
      </c>
      <c r="F2882" s="2" t="str">
        <f>IF(ISBLANK(A2882),"",IF(ISERROR(VLOOKUP(A2882,'Cadastro-Estoque'!A:G,1,FALSE)),"Produto não cadastrado",VLOOKUP(A2882,'Cadastro-Estoque'!A:G,4,FALSE)))</f>
        <v/>
      </c>
      <c r="G2882" s="2" t="str">
        <f>IF(ISBLANK(A2882),"",IF(ISERROR(VLOOKUP(A2882,'Cadastro-Estoque'!A:G,1,FALSE)),"Produto não cadastrado",VLOOKUP(A2882,'Cadastro-Estoque'!A:G,2,FALSE)))</f>
        <v/>
      </c>
      <c r="H2882" s="2" t="str">
        <f>IF(ISERROR(VLOOKUP(A2882,'Cadastro-Estoque'!A:G,1,FALSE)),"",VLOOKUP(A2882,'Cadastro-Estoque'!A:G,3,FALSE))</f>
        <v/>
      </c>
      <c r="I2882" s="209" t="str">
        <f>IF(A2882="","",INDEX(Boletim!F2891:F3000,IFERROR(MATCH(Saidas!A2882,'Cadastro-Estoque'!A2890:A2999,0)," ")))</f>
        <v/>
      </c>
    </row>
    <row r="2883" spans="5:9" ht="18.75" customHeight="1" x14ac:dyDescent="0.25">
      <c r="E2883" s="2" t="str">
        <f t="shared" si="47"/>
        <v/>
      </c>
      <c r="F2883" s="2" t="str">
        <f>IF(ISBLANK(A2883),"",IF(ISERROR(VLOOKUP(A2883,'Cadastro-Estoque'!A:G,1,FALSE)),"Produto não cadastrado",VLOOKUP(A2883,'Cadastro-Estoque'!A:G,4,FALSE)))</f>
        <v/>
      </c>
      <c r="G2883" s="2" t="str">
        <f>IF(ISBLANK(A2883),"",IF(ISERROR(VLOOKUP(A2883,'Cadastro-Estoque'!A:G,1,FALSE)),"Produto não cadastrado",VLOOKUP(A2883,'Cadastro-Estoque'!A:G,2,FALSE)))</f>
        <v/>
      </c>
      <c r="H2883" s="2" t="str">
        <f>IF(ISERROR(VLOOKUP(A2883,'Cadastro-Estoque'!A:G,1,FALSE)),"",VLOOKUP(A2883,'Cadastro-Estoque'!A:G,3,FALSE))</f>
        <v/>
      </c>
      <c r="I2883" s="209" t="str">
        <f>IF(A2883="","",INDEX(Boletim!F2892:F3001,IFERROR(MATCH(Saidas!A2883,'Cadastro-Estoque'!A2891:A3000,0)," ")))</f>
        <v/>
      </c>
    </row>
    <row r="2884" spans="5:9" ht="18.75" customHeight="1" x14ac:dyDescent="0.25">
      <c r="E2884" s="2" t="str">
        <f t="shared" ref="E2884:E2947" si="48">IF(ISBLANK(A2884),"",C2884*D2884)</f>
        <v/>
      </c>
      <c r="F2884" s="2" t="str">
        <f>IF(ISBLANK(A2884),"",IF(ISERROR(VLOOKUP(A2884,'Cadastro-Estoque'!A:G,1,FALSE)),"Produto não cadastrado",VLOOKUP(A2884,'Cadastro-Estoque'!A:G,4,FALSE)))</f>
        <v/>
      </c>
      <c r="G2884" s="2" t="str">
        <f>IF(ISBLANK(A2884),"",IF(ISERROR(VLOOKUP(A2884,'Cadastro-Estoque'!A:G,1,FALSE)),"Produto não cadastrado",VLOOKUP(A2884,'Cadastro-Estoque'!A:G,2,FALSE)))</f>
        <v/>
      </c>
      <c r="H2884" s="2" t="str">
        <f>IF(ISERROR(VLOOKUP(A2884,'Cadastro-Estoque'!A:G,1,FALSE)),"",VLOOKUP(A2884,'Cadastro-Estoque'!A:G,3,FALSE))</f>
        <v/>
      </c>
      <c r="I2884" s="209" t="str">
        <f>IF(A2884="","",INDEX(Boletim!F2893:F3002,IFERROR(MATCH(Saidas!A2884,'Cadastro-Estoque'!A2892:A3001,0)," ")))</f>
        <v/>
      </c>
    </row>
    <row r="2885" spans="5:9" ht="18.75" customHeight="1" x14ac:dyDescent="0.25">
      <c r="E2885" s="2" t="str">
        <f t="shared" si="48"/>
        <v/>
      </c>
      <c r="F2885" s="2" t="str">
        <f>IF(ISBLANK(A2885),"",IF(ISERROR(VLOOKUP(A2885,'Cadastro-Estoque'!A:G,1,FALSE)),"Produto não cadastrado",VLOOKUP(A2885,'Cadastro-Estoque'!A:G,4,FALSE)))</f>
        <v/>
      </c>
      <c r="G2885" s="2" t="str">
        <f>IF(ISBLANK(A2885),"",IF(ISERROR(VLOOKUP(A2885,'Cadastro-Estoque'!A:G,1,FALSE)),"Produto não cadastrado",VLOOKUP(A2885,'Cadastro-Estoque'!A:G,2,FALSE)))</f>
        <v/>
      </c>
      <c r="H2885" s="2" t="str">
        <f>IF(ISERROR(VLOOKUP(A2885,'Cadastro-Estoque'!A:G,1,FALSE)),"",VLOOKUP(A2885,'Cadastro-Estoque'!A:G,3,FALSE))</f>
        <v/>
      </c>
      <c r="I2885" s="209" t="str">
        <f>IF(A2885="","",INDEX(Boletim!F2894:F3003,IFERROR(MATCH(Saidas!A2885,'Cadastro-Estoque'!A2893:A3002,0)," ")))</f>
        <v/>
      </c>
    </row>
    <row r="2886" spans="5:9" ht="18.75" customHeight="1" x14ac:dyDescent="0.25">
      <c r="E2886" s="2" t="str">
        <f t="shared" si="48"/>
        <v/>
      </c>
      <c r="F2886" s="2" t="str">
        <f>IF(ISBLANK(A2886),"",IF(ISERROR(VLOOKUP(A2886,'Cadastro-Estoque'!A:G,1,FALSE)),"Produto não cadastrado",VLOOKUP(A2886,'Cadastro-Estoque'!A:G,4,FALSE)))</f>
        <v/>
      </c>
      <c r="G2886" s="2" t="str">
        <f>IF(ISBLANK(A2886),"",IF(ISERROR(VLOOKUP(A2886,'Cadastro-Estoque'!A:G,1,FALSE)),"Produto não cadastrado",VLOOKUP(A2886,'Cadastro-Estoque'!A:G,2,FALSE)))</f>
        <v/>
      </c>
      <c r="H2886" s="2" t="str">
        <f>IF(ISERROR(VLOOKUP(A2886,'Cadastro-Estoque'!A:G,1,FALSE)),"",VLOOKUP(A2886,'Cadastro-Estoque'!A:G,3,FALSE))</f>
        <v/>
      </c>
      <c r="I2886" s="209" t="str">
        <f>IF(A2886="","",INDEX(Boletim!F2895:F3004,IFERROR(MATCH(Saidas!A2886,'Cadastro-Estoque'!A2894:A3003,0)," ")))</f>
        <v/>
      </c>
    </row>
    <row r="2887" spans="5:9" ht="18.75" customHeight="1" x14ac:dyDescent="0.25">
      <c r="E2887" s="2" t="str">
        <f t="shared" si="48"/>
        <v/>
      </c>
      <c r="F2887" s="2" t="str">
        <f>IF(ISBLANK(A2887),"",IF(ISERROR(VLOOKUP(A2887,'Cadastro-Estoque'!A:G,1,FALSE)),"Produto não cadastrado",VLOOKUP(A2887,'Cadastro-Estoque'!A:G,4,FALSE)))</f>
        <v/>
      </c>
      <c r="G2887" s="2" t="str">
        <f>IF(ISBLANK(A2887),"",IF(ISERROR(VLOOKUP(A2887,'Cadastro-Estoque'!A:G,1,FALSE)),"Produto não cadastrado",VLOOKUP(A2887,'Cadastro-Estoque'!A:G,2,FALSE)))</f>
        <v/>
      </c>
      <c r="H2887" s="2" t="str">
        <f>IF(ISERROR(VLOOKUP(A2887,'Cadastro-Estoque'!A:G,1,FALSE)),"",VLOOKUP(A2887,'Cadastro-Estoque'!A:G,3,FALSE))</f>
        <v/>
      </c>
      <c r="I2887" s="209" t="str">
        <f>IF(A2887="","",INDEX(Boletim!F2896:F3005,IFERROR(MATCH(Saidas!A2887,'Cadastro-Estoque'!A2895:A3004,0)," ")))</f>
        <v/>
      </c>
    </row>
    <row r="2888" spans="5:9" ht="18.75" customHeight="1" x14ac:dyDescent="0.25">
      <c r="E2888" s="2" t="str">
        <f t="shared" si="48"/>
        <v/>
      </c>
      <c r="F2888" s="2" t="str">
        <f>IF(ISBLANK(A2888),"",IF(ISERROR(VLOOKUP(A2888,'Cadastro-Estoque'!A:G,1,FALSE)),"Produto não cadastrado",VLOOKUP(A2888,'Cadastro-Estoque'!A:G,4,FALSE)))</f>
        <v/>
      </c>
      <c r="G2888" s="2" t="str">
        <f>IF(ISBLANK(A2888),"",IF(ISERROR(VLOOKUP(A2888,'Cadastro-Estoque'!A:G,1,FALSE)),"Produto não cadastrado",VLOOKUP(A2888,'Cadastro-Estoque'!A:G,2,FALSE)))</f>
        <v/>
      </c>
      <c r="H2888" s="2" t="str">
        <f>IF(ISERROR(VLOOKUP(A2888,'Cadastro-Estoque'!A:G,1,FALSE)),"",VLOOKUP(A2888,'Cadastro-Estoque'!A:G,3,FALSE))</f>
        <v/>
      </c>
      <c r="I2888" s="209" t="str">
        <f>IF(A2888="","",INDEX(Boletim!F2897:F3006,IFERROR(MATCH(Saidas!A2888,'Cadastro-Estoque'!A2896:A3005,0)," ")))</f>
        <v/>
      </c>
    </row>
    <row r="2889" spans="5:9" ht="18.75" customHeight="1" x14ac:dyDescent="0.25">
      <c r="E2889" s="2" t="str">
        <f t="shared" si="48"/>
        <v/>
      </c>
      <c r="F2889" s="2" t="str">
        <f>IF(ISBLANK(A2889),"",IF(ISERROR(VLOOKUP(A2889,'Cadastro-Estoque'!A:G,1,FALSE)),"Produto não cadastrado",VLOOKUP(A2889,'Cadastro-Estoque'!A:G,4,FALSE)))</f>
        <v/>
      </c>
      <c r="G2889" s="2" t="str">
        <f>IF(ISBLANK(A2889),"",IF(ISERROR(VLOOKUP(A2889,'Cadastro-Estoque'!A:G,1,FALSE)),"Produto não cadastrado",VLOOKUP(A2889,'Cadastro-Estoque'!A:G,2,FALSE)))</f>
        <v/>
      </c>
      <c r="H2889" s="2" t="str">
        <f>IF(ISERROR(VLOOKUP(A2889,'Cadastro-Estoque'!A:G,1,FALSE)),"",VLOOKUP(A2889,'Cadastro-Estoque'!A:G,3,FALSE))</f>
        <v/>
      </c>
      <c r="I2889" s="209" t="str">
        <f>IF(A2889="","",INDEX(Boletim!F2898:F3007,IFERROR(MATCH(Saidas!A2889,'Cadastro-Estoque'!A2897:A3006,0)," ")))</f>
        <v/>
      </c>
    </row>
    <row r="2890" spans="5:9" ht="18.75" customHeight="1" x14ac:dyDescent="0.25">
      <c r="E2890" s="2" t="str">
        <f t="shared" si="48"/>
        <v/>
      </c>
      <c r="F2890" s="2" t="str">
        <f>IF(ISBLANK(A2890),"",IF(ISERROR(VLOOKUP(A2890,'Cadastro-Estoque'!A:G,1,FALSE)),"Produto não cadastrado",VLOOKUP(A2890,'Cadastro-Estoque'!A:G,4,FALSE)))</f>
        <v/>
      </c>
      <c r="G2890" s="2" t="str">
        <f>IF(ISBLANK(A2890),"",IF(ISERROR(VLOOKUP(A2890,'Cadastro-Estoque'!A:G,1,FALSE)),"Produto não cadastrado",VLOOKUP(A2890,'Cadastro-Estoque'!A:G,2,FALSE)))</f>
        <v/>
      </c>
      <c r="H2890" s="2" t="str">
        <f>IF(ISERROR(VLOOKUP(A2890,'Cadastro-Estoque'!A:G,1,FALSE)),"",VLOOKUP(A2890,'Cadastro-Estoque'!A:G,3,FALSE))</f>
        <v/>
      </c>
      <c r="I2890" s="209" t="str">
        <f>IF(A2890="","",INDEX(Boletim!F2899:F3008,IFERROR(MATCH(Saidas!A2890,'Cadastro-Estoque'!A2898:A3007,0)," ")))</f>
        <v/>
      </c>
    </row>
    <row r="2891" spans="5:9" ht="18.75" customHeight="1" x14ac:dyDescent="0.25">
      <c r="E2891" s="2" t="str">
        <f t="shared" si="48"/>
        <v/>
      </c>
      <c r="F2891" s="2" t="str">
        <f>IF(ISBLANK(A2891),"",IF(ISERROR(VLOOKUP(A2891,'Cadastro-Estoque'!A:G,1,FALSE)),"Produto não cadastrado",VLOOKUP(A2891,'Cadastro-Estoque'!A:G,4,FALSE)))</f>
        <v/>
      </c>
      <c r="G2891" s="2" t="str">
        <f>IF(ISBLANK(A2891),"",IF(ISERROR(VLOOKUP(A2891,'Cadastro-Estoque'!A:G,1,FALSE)),"Produto não cadastrado",VLOOKUP(A2891,'Cadastro-Estoque'!A:G,2,FALSE)))</f>
        <v/>
      </c>
      <c r="H2891" s="2" t="str">
        <f>IF(ISERROR(VLOOKUP(A2891,'Cadastro-Estoque'!A:G,1,FALSE)),"",VLOOKUP(A2891,'Cadastro-Estoque'!A:G,3,FALSE))</f>
        <v/>
      </c>
      <c r="I2891" s="209" t="str">
        <f>IF(A2891="","",INDEX(Boletim!F2900:F3009,IFERROR(MATCH(Saidas!A2891,'Cadastro-Estoque'!A2899:A3008,0)," ")))</f>
        <v/>
      </c>
    </row>
    <row r="2892" spans="5:9" ht="18.75" customHeight="1" x14ac:dyDescent="0.25">
      <c r="E2892" s="2" t="str">
        <f t="shared" si="48"/>
        <v/>
      </c>
      <c r="F2892" s="2" t="str">
        <f>IF(ISBLANK(A2892),"",IF(ISERROR(VLOOKUP(A2892,'Cadastro-Estoque'!A:G,1,FALSE)),"Produto não cadastrado",VLOOKUP(A2892,'Cadastro-Estoque'!A:G,4,FALSE)))</f>
        <v/>
      </c>
      <c r="G2892" s="2" t="str">
        <f>IF(ISBLANK(A2892),"",IF(ISERROR(VLOOKUP(A2892,'Cadastro-Estoque'!A:G,1,FALSE)),"Produto não cadastrado",VLOOKUP(A2892,'Cadastro-Estoque'!A:G,2,FALSE)))</f>
        <v/>
      </c>
      <c r="H2892" s="2" t="str">
        <f>IF(ISERROR(VLOOKUP(A2892,'Cadastro-Estoque'!A:G,1,FALSE)),"",VLOOKUP(A2892,'Cadastro-Estoque'!A:G,3,FALSE))</f>
        <v/>
      </c>
      <c r="I2892" s="209" t="str">
        <f>IF(A2892="","",INDEX(Boletim!F2901:F3010,IFERROR(MATCH(Saidas!A2892,'Cadastro-Estoque'!A2900:A3009,0)," ")))</f>
        <v/>
      </c>
    </row>
    <row r="2893" spans="5:9" ht="18.75" customHeight="1" x14ac:dyDescent="0.25">
      <c r="E2893" s="2" t="str">
        <f t="shared" si="48"/>
        <v/>
      </c>
      <c r="F2893" s="2" t="str">
        <f>IF(ISBLANK(A2893),"",IF(ISERROR(VLOOKUP(A2893,'Cadastro-Estoque'!A:G,1,FALSE)),"Produto não cadastrado",VLOOKUP(A2893,'Cadastro-Estoque'!A:G,4,FALSE)))</f>
        <v/>
      </c>
      <c r="G2893" s="2" t="str">
        <f>IF(ISBLANK(A2893),"",IF(ISERROR(VLOOKUP(A2893,'Cadastro-Estoque'!A:G,1,FALSE)),"Produto não cadastrado",VLOOKUP(A2893,'Cadastro-Estoque'!A:G,2,FALSE)))</f>
        <v/>
      </c>
      <c r="H2893" s="2" t="str">
        <f>IF(ISERROR(VLOOKUP(A2893,'Cadastro-Estoque'!A:G,1,FALSE)),"",VLOOKUP(A2893,'Cadastro-Estoque'!A:G,3,FALSE))</f>
        <v/>
      </c>
      <c r="I2893" s="209" t="str">
        <f>IF(A2893="","",INDEX(Boletim!F2902:F3011,IFERROR(MATCH(Saidas!A2893,'Cadastro-Estoque'!A2901:A3010,0)," ")))</f>
        <v/>
      </c>
    </row>
    <row r="2894" spans="5:9" ht="18.75" customHeight="1" x14ac:dyDescent="0.25">
      <c r="E2894" s="2" t="str">
        <f t="shared" si="48"/>
        <v/>
      </c>
      <c r="F2894" s="2" t="str">
        <f>IF(ISBLANK(A2894),"",IF(ISERROR(VLOOKUP(A2894,'Cadastro-Estoque'!A:G,1,FALSE)),"Produto não cadastrado",VLOOKUP(A2894,'Cadastro-Estoque'!A:G,4,FALSE)))</f>
        <v/>
      </c>
      <c r="G2894" s="2" t="str">
        <f>IF(ISBLANK(A2894),"",IF(ISERROR(VLOOKUP(A2894,'Cadastro-Estoque'!A:G,1,FALSE)),"Produto não cadastrado",VLOOKUP(A2894,'Cadastro-Estoque'!A:G,2,FALSE)))</f>
        <v/>
      </c>
      <c r="H2894" s="2" t="str">
        <f>IF(ISERROR(VLOOKUP(A2894,'Cadastro-Estoque'!A:G,1,FALSE)),"",VLOOKUP(A2894,'Cadastro-Estoque'!A:G,3,FALSE))</f>
        <v/>
      </c>
      <c r="I2894" s="209" t="str">
        <f>IF(A2894="","",INDEX(Boletim!F2903:F3012,IFERROR(MATCH(Saidas!A2894,'Cadastro-Estoque'!A2902:A3011,0)," ")))</f>
        <v/>
      </c>
    </row>
    <row r="2895" spans="5:9" ht="18.75" customHeight="1" x14ac:dyDescent="0.25">
      <c r="E2895" s="2" t="str">
        <f t="shared" si="48"/>
        <v/>
      </c>
      <c r="F2895" s="2" t="str">
        <f>IF(ISBLANK(A2895),"",IF(ISERROR(VLOOKUP(A2895,'Cadastro-Estoque'!A:G,1,FALSE)),"Produto não cadastrado",VLOOKUP(A2895,'Cadastro-Estoque'!A:G,4,FALSE)))</f>
        <v/>
      </c>
      <c r="G2895" s="2" t="str">
        <f>IF(ISBLANK(A2895),"",IF(ISERROR(VLOOKUP(A2895,'Cadastro-Estoque'!A:G,1,FALSE)),"Produto não cadastrado",VLOOKUP(A2895,'Cadastro-Estoque'!A:G,2,FALSE)))</f>
        <v/>
      </c>
      <c r="H2895" s="2" t="str">
        <f>IF(ISERROR(VLOOKUP(A2895,'Cadastro-Estoque'!A:G,1,FALSE)),"",VLOOKUP(A2895,'Cadastro-Estoque'!A:G,3,FALSE))</f>
        <v/>
      </c>
      <c r="I2895" s="209" t="str">
        <f>IF(A2895="","",INDEX(Boletim!F2904:F3013,IFERROR(MATCH(Saidas!A2895,'Cadastro-Estoque'!A2903:A3012,0)," ")))</f>
        <v/>
      </c>
    </row>
    <row r="2896" spans="5:9" ht="18.75" customHeight="1" x14ac:dyDescent="0.25">
      <c r="E2896" s="2" t="str">
        <f t="shared" si="48"/>
        <v/>
      </c>
      <c r="F2896" s="2" t="str">
        <f>IF(ISBLANK(A2896),"",IF(ISERROR(VLOOKUP(A2896,'Cadastro-Estoque'!A:G,1,FALSE)),"Produto não cadastrado",VLOOKUP(A2896,'Cadastro-Estoque'!A:G,4,FALSE)))</f>
        <v/>
      </c>
      <c r="G2896" s="2" t="str">
        <f>IF(ISBLANK(A2896),"",IF(ISERROR(VLOOKUP(A2896,'Cadastro-Estoque'!A:G,1,FALSE)),"Produto não cadastrado",VLOOKUP(A2896,'Cadastro-Estoque'!A:G,2,FALSE)))</f>
        <v/>
      </c>
      <c r="H2896" s="2" t="str">
        <f>IF(ISERROR(VLOOKUP(A2896,'Cadastro-Estoque'!A:G,1,FALSE)),"",VLOOKUP(A2896,'Cadastro-Estoque'!A:G,3,FALSE))</f>
        <v/>
      </c>
      <c r="I2896" s="209" t="str">
        <f>IF(A2896="","",INDEX(Boletim!F2905:F3014,IFERROR(MATCH(Saidas!A2896,'Cadastro-Estoque'!A2904:A3013,0)," ")))</f>
        <v/>
      </c>
    </row>
    <row r="2897" spans="5:9" ht="18.75" customHeight="1" x14ac:dyDescent="0.25">
      <c r="E2897" s="2" t="str">
        <f t="shared" si="48"/>
        <v/>
      </c>
      <c r="F2897" s="2" t="str">
        <f>IF(ISBLANK(A2897),"",IF(ISERROR(VLOOKUP(A2897,'Cadastro-Estoque'!A:G,1,FALSE)),"Produto não cadastrado",VLOOKUP(A2897,'Cadastro-Estoque'!A:G,4,FALSE)))</f>
        <v/>
      </c>
      <c r="G2897" s="2" t="str">
        <f>IF(ISBLANK(A2897),"",IF(ISERROR(VLOOKUP(A2897,'Cadastro-Estoque'!A:G,1,FALSE)),"Produto não cadastrado",VLOOKUP(A2897,'Cadastro-Estoque'!A:G,2,FALSE)))</f>
        <v/>
      </c>
      <c r="H2897" s="2" t="str">
        <f>IF(ISERROR(VLOOKUP(A2897,'Cadastro-Estoque'!A:G,1,FALSE)),"",VLOOKUP(A2897,'Cadastro-Estoque'!A:G,3,FALSE))</f>
        <v/>
      </c>
      <c r="I2897" s="209" t="str">
        <f>IF(A2897="","",INDEX(Boletim!F2906:F3015,IFERROR(MATCH(Saidas!A2897,'Cadastro-Estoque'!A2905:A3014,0)," ")))</f>
        <v/>
      </c>
    </row>
    <row r="2898" spans="5:9" ht="18.75" customHeight="1" x14ac:dyDescent="0.25">
      <c r="E2898" s="2" t="str">
        <f t="shared" si="48"/>
        <v/>
      </c>
      <c r="F2898" s="2" t="str">
        <f>IF(ISBLANK(A2898),"",IF(ISERROR(VLOOKUP(A2898,'Cadastro-Estoque'!A:G,1,FALSE)),"Produto não cadastrado",VLOOKUP(A2898,'Cadastro-Estoque'!A:G,4,FALSE)))</f>
        <v/>
      </c>
      <c r="G2898" s="2" t="str">
        <f>IF(ISBLANK(A2898),"",IF(ISERROR(VLOOKUP(A2898,'Cadastro-Estoque'!A:G,1,FALSE)),"Produto não cadastrado",VLOOKUP(A2898,'Cadastro-Estoque'!A:G,2,FALSE)))</f>
        <v/>
      </c>
      <c r="H2898" s="2" t="str">
        <f>IF(ISERROR(VLOOKUP(A2898,'Cadastro-Estoque'!A:G,1,FALSE)),"",VLOOKUP(A2898,'Cadastro-Estoque'!A:G,3,FALSE))</f>
        <v/>
      </c>
      <c r="I2898" s="209" t="str">
        <f>IF(A2898="","",INDEX(Boletim!F2907:F3016,IFERROR(MATCH(Saidas!A2898,'Cadastro-Estoque'!A2906:A3015,0)," ")))</f>
        <v/>
      </c>
    </row>
    <row r="2899" spans="5:9" ht="18.75" customHeight="1" x14ac:dyDescent="0.25">
      <c r="E2899" s="2" t="str">
        <f t="shared" si="48"/>
        <v/>
      </c>
      <c r="F2899" s="2" t="str">
        <f>IF(ISBLANK(A2899),"",IF(ISERROR(VLOOKUP(A2899,'Cadastro-Estoque'!A:G,1,FALSE)),"Produto não cadastrado",VLOOKUP(A2899,'Cadastro-Estoque'!A:G,4,FALSE)))</f>
        <v/>
      </c>
      <c r="G2899" s="2" t="str">
        <f>IF(ISBLANK(A2899),"",IF(ISERROR(VLOOKUP(A2899,'Cadastro-Estoque'!A:G,1,FALSE)),"Produto não cadastrado",VLOOKUP(A2899,'Cadastro-Estoque'!A:G,2,FALSE)))</f>
        <v/>
      </c>
      <c r="H2899" s="2" t="str">
        <f>IF(ISERROR(VLOOKUP(A2899,'Cadastro-Estoque'!A:G,1,FALSE)),"",VLOOKUP(A2899,'Cadastro-Estoque'!A:G,3,FALSE))</f>
        <v/>
      </c>
      <c r="I2899" s="209" t="str">
        <f>IF(A2899="","",INDEX(Boletim!F2908:F3017,IFERROR(MATCH(Saidas!A2899,'Cadastro-Estoque'!A2907:A3016,0)," ")))</f>
        <v/>
      </c>
    </row>
    <row r="2900" spans="5:9" ht="18.75" customHeight="1" x14ac:dyDescent="0.25">
      <c r="E2900" s="2" t="str">
        <f t="shared" si="48"/>
        <v/>
      </c>
      <c r="F2900" s="2" t="str">
        <f>IF(ISBLANK(A2900),"",IF(ISERROR(VLOOKUP(A2900,'Cadastro-Estoque'!A:G,1,FALSE)),"Produto não cadastrado",VLOOKUP(A2900,'Cadastro-Estoque'!A:G,4,FALSE)))</f>
        <v/>
      </c>
      <c r="G2900" s="2" t="str">
        <f>IF(ISBLANK(A2900),"",IF(ISERROR(VLOOKUP(A2900,'Cadastro-Estoque'!A:G,1,FALSE)),"Produto não cadastrado",VLOOKUP(A2900,'Cadastro-Estoque'!A:G,2,FALSE)))</f>
        <v/>
      </c>
      <c r="H2900" s="2" t="str">
        <f>IF(ISERROR(VLOOKUP(A2900,'Cadastro-Estoque'!A:G,1,FALSE)),"",VLOOKUP(A2900,'Cadastro-Estoque'!A:G,3,FALSE))</f>
        <v/>
      </c>
      <c r="I2900" s="209" t="str">
        <f>IF(A2900="","",INDEX(Boletim!F2909:F3018,IFERROR(MATCH(Saidas!A2900,'Cadastro-Estoque'!A2908:A3017,0)," ")))</f>
        <v/>
      </c>
    </row>
    <row r="2901" spans="5:9" ht="18.75" customHeight="1" x14ac:dyDescent="0.25">
      <c r="E2901" s="2" t="str">
        <f t="shared" si="48"/>
        <v/>
      </c>
      <c r="F2901" s="2" t="str">
        <f>IF(ISBLANK(A2901),"",IF(ISERROR(VLOOKUP(A2901,'Cadastro-Estoque'!A:G,1,FALSE)),"Produto não cadastrado",VLOOKUP(A2901,'Cadastro-Estoque'!A:G,4,FALSE)))</f>
        <v/>
      </c>
      <c r="G2901" s="2" t="str">
        <f>IF(ISBLANK(A2901),"",IF(ISERROR(VLOOKUP(A2901,'Cadastro-Estoque'!A:G,1,FALSE)),"Produto não cadastrado",VLOOKUP(A2901,'Cadastro-Estoque'!A:G,2,FALSE)))</f>
        <v/>
      </c>
      <c r="H2901" s="2" t="str">
        <f>IF(ISERROR(VLOOKUP(A2901,'Cadastro-Estoque'!A:G,1,FALSE)),"",VLOOKUP(A2901,'Cadastro-Estoque'!A:G,3,FALSE))</f>
        <v/>
      </c>
      <c r="I2901" s="209" t="str">
        <f>IF(A2901="","",INDEX(Boletim!F2910:F3019,IFERROR(MATCH(Saidas!A2901,'Cadastro-Estoque'!A2909:A3018,0)," ")))</f>
        <v/>
      </c>
    </row>
    <row r="2902" spans="5:9" ht="18.75" customHeight="1" x14ac:dyDescent="0.25">
      <c r="E2902" s="2" t="str">
        <f t="shared" si="48"/>
        <v/>
      </c>
      <c r="F2902" s="2" t="str">
        <f>IF(ISBLANK(A2902),"",IF(ISERROR(VLOOKUP(A2902,'Cadastro-Estoque'!A:G,1,FALSE)),"Produto não cadastrado",VLOOKUP(A2902,'Cadastro-Estoque'!A:G,4,FALSE)))</f>
        <v/>
      </c>
      <c r="G2902" s="2" t="str">
        <f>IF(ISBLANK(A2902),"",IF(ISERROR(VLOOKUP(A2902,'Cadastro-Estoque'!A:G,1,FALSE)),"Produto não cadastrado",VLOOKUP(A2902,'Cadastro-Estoque'!A:G,2,FALSE)))</f>
        <v/>
      </c>
      <c r="H2902" s="2" t="str">
        <f>IF(ISERROR(VLOOKUP(A2902,'Cadastro-Estoque'!A:G,1,FALSE)),"",VLOOKUP(A2902,'Cadastro-Estoque'!A:G,3,FALSE))</f>
        <v/>
      </c>
      <c r="I2902" s="209" t="str">
        <f>IF(A2902="","",INDEX(Boletim!F2911:F3020,IFERROR(MATCH(Saidas!A2902,'Cadastro-Estoque'!A2910:A3019,0)," ")))</f>
        <v/>
      </c>
    </row>
    <row r="2903" spans="5:9" ht="18.75" customHeight="1" x14ac:dyDescent="0.25">
      <c r="E2903" s="2" t="str">
        <f t="shared" si="48"/>
        <v/>
      </c>
      <c r="F2903" s="2" t="str">
        <f>IF(ISBLANK(A2903),"",IF(ISERROR(VLOOKUP(A2903,'Cadastro-Estoque'!A:G,1,FALSE)),"Produto não cadastrado",VLOOKUP(A2903,'Cadastro-Estoque'!A:G,4,FALSE)))</f>
        <v/>
      </c>
      <c r="G2903" s="2" t="str">
        <f>IF(ISBLANK(A2903),"",IF(ISERROR(VLOOKUP(A2903,'Cadastro-Estoque'!A:G,1,FALSE)),"Produto não cadastrado",VLOOKUP(A2903,'Cadastro-Estoque'!A:G,2,FALSE)))</f>
        <v/>
      </c>
      <c r="H2903" s="2" t="str">
        <f>IF(ISERROR(VLOOKUP(A2903,'Cadastro-Estoque'!A:G,1,FALSE)),"",VLOOKUP(A2903,'Cadastro-Estoque'!A:G,3,FALSE))</f>
        <v/>
      </c>
      <c r="I2903" s="209" t="str">
        <f>IF(A2903="","",INDEX(Boletim!F2912:F3021,IFERROR(MATCH(Saidas!A2903,'Cadastro-Estoque'!A2911:A3020,0)," ")))</f>
        <v/>
      </c>
    </row>
    <row r="2904" spans="5:9" ht="18.75" customHeight="1" x14ac:dyDescent="0.25">
      <c r="E2904" s="2" t="str">
        <f t="shared" si="48"/>
        <v/>
      </c>
      <c r="F2904" s="2" t="str">
        <f>IF(ISBLANK(A2904),"",IF(ISERROR(VLOOKUP(A2904,'Cadastro-Estoque'!A:G,1,FALSE)),"Produto não cadastrado",VLOOKUP(A2904,'Cadastro-Estoque'!A:G,4,FALSE)))</f>
        <v/>
      </c>
      <c r="G2904" s="2" t="str">
        <f>IF(ISBLANK(A2904),"",IF(ISERROR(VLOOKUP(A2904,'Cadastro-Estoque'!A:G,1,FALSE)),"Produto não cadastrado",VLOOKUP(A2904,'Cadastro-Estoque'!A:G,2,FALSE)))</f>
        <v/>
      </c>
      <c r="H2904" s="2" t="str">
        <f>IF(ISERROR(VLOOKUP(A2904,'Cadastro-Estoque'!A:G,1,FALSE)),"",VLOOKUP(A2904,'Cadastro-Estoque'!A:G,3,FALSE))</f>
        <v/>
      </c>
      <c r="I2904" s="209" t="str">
        <f>IF(A2904="","",INDEX(Boletim!F2913:F3022,IFERROR(MATCH(Saidas!A2904,'Cadastro-Estoque'!A2912:A3021,0)," ")))</f>
        <v/>
      </c>
    </row>
    <row r="2905" spans="5:9" ht="18.75" customHeight="1" x14ac:dyDescent="0.25">
      <c r="E2905" s="2" t="str">
        <f t="shared" si="48"/>
        <v/>
      </c>
      <c r="F2905" s="2" t="str">
        <f>IF(ISBLANK(A2905),"",IF(ISERROR(VLOOKUP(A2905,'Cadastro-Estoque'!A:G,1,FALSE)),"Produto não cadastrado",VLOOKUP(A2905,'Cadastro-Estoque'!A:G,4,FALSE)))</f>
        <v/>
      </c>
      <c r="G2905" s="2" t="str">
        <f>IF(ISBLANK(A2905),"",IF(ISERROR(VLOOKUP(A2905,'Cadastro-Estoque'!A:G,1,FALSE)),"Produto não cadastrado",VLOOKUP(A2905,'Cadastro-Estoque'!A:G,2,FALSE)))</f>
        <v/>
      </c>
      <c r="H2905" s="2" t="str">
        <f>IF(ISERROR(VLOOKUP(A2905,'Cadastro-Estoque'!A:G,1,FALSE)),"",VLOOKUP(A2905,'Cadastro-Estoque'!A:G,3,FALSE))</f>
        <v/>
      </c>
      <c r="I2905" s="209" t="str">
        <f>IF(A2905="","",INDEX(Boletim!F2914:F3023,IFERROR(MATCH(Saidas!A2905,'Cadastro-Estoque'!A2913:A3022,0)," ")))</f>
        <v/>
      </c>
    </row>
    <row r="2906" spans="5:9" ht="18.75" customHeight="1" x14ac:dyDescent="0.25">
      <c r="E2906" s="2" t="str">
        <f t="shared" si="48"/>
        <v/>
      </c>
      <c r="F2906" s="2" t="str">
        <f>IF(ISBLANK(A2906),"",IF(ISERROR(VLOOKUP(A2906,'Cadastro-Estoque'!A:G,1,FALSE)),"Produto não cadastrado",VLOOKUP(A2906,'Cadastro-Estoque'!A:G,4,FALSE)))</f>
        <v/>
      </c>
      <c r="G2906" s="2" t="str">
        <f>IF(ISBLANK(A2906),"",IF(ISERROR(VLOOKUP(A2906,'Cadastro-Estoque'!A:G,1,FALSE)),"Produto não cadastrado",VLOOKUP(A2906,'Cadastro-Estoque'!A:G,2,FALSE)))</f>
        <v/>
      </c>
      <c r="H2906" s="2" t="str">
        <f>IF(ISERROR(VLOOKUP(A2906,'Cadastro-Estoque'!A:G,1,FALSE)),"",VLOOKUP(A2906,'Cadastro-Estoque'!A:G,3,FALSE))</f>
        <v/>
      </c>
      <c r="I2906" s="209" t="str">
        <f>IF(A2906="","",INDEX(Boletim!F2915:F3024,IFERROR(MATCH(Saidas!A2906,'Cadastro-Estoque'!A2914:A3023,0)," ")))</f>
        <v/>
      </c>
    </row>
    <row r="2907" spans="5:9" ht="18.75" customHeight="1" x14ac:dyDescent="0.25">
      <c r="E2907" s="2" t="str">
        <f t="shared" si="48"/>
        <v/>
      </c>
      <c r="F2907" s="2" t="str">
        <f>IF(ISBLANK(A2907),"",IF(ISERROR(VLOOKUP(A2907,'Cadastro-Estoque'!A:G,1,FALSE)),"Produto não cadastrado",VLOOKUP(A2907,'Cadastro-Estoque'!A:G,4,FALSE)))</f>
        <v/>
      </c>
      <c r="G2907" s="2" t="str">
        <f>IF(ISBLANK(A2907),"",IF(ISERROR(VLOOKUP(A2907,'Cadastro-Estoque'!A:G,1,FALSE)),"Produto não cadastrado",VLOOKUP(A2907,'Cadastro-Estoque'!A:G,2,FALSE)))</f>
        <v/>
      </c>
      <c r="H2907" s="2" t="str">
        <f>IF(ISERROR(VLOOKUP(A2907,'Cadastro-Estoque'!A:G,1,FALSE)),"",VLOOKUP(A2907,'Cadastro-Estoque'!A:G,3,FALSE))</f>
        <v/>
      </c>
      <c r="I2907" s="209" t="str">
        <f>IF(A2907="","",INDEX(Boletim!F2916:F3025,IFERROR(MATCH(Saidas!A2907,'Cadastro-Estoque'!A2915:A3024,0)," ")))</f>
        <v/>
      </c>
    </row>
    <row r="2908" spans="5:9" ht="18.75" customHeight="1" x14ac:dyDescent="0.25">
      <c r="E2908" s="2" t="str">
        <f t="shared" si="48"/>
        <v/>
      </c>
      <c r="F2908" s="2" t="str">
        <f>IF(ISBLANK(A2908),"",IF(ISERROR(VLOOKUP(A2908,'Cadastro-Estoque'!A:G,1,FALSE)),"Produto não cadastrado",VLOOKUP(A2908,'Cadastro-Estoque'!A:G,4,FALSE)))</f>
        <v/>
      </c>
      <c r="G2908" s="2" t="str">
        <f>IF(ISBLANK(A2908),"",IF(ISERROR(VLOOKUP(A2908,'Cadastro-Estoque'!A:G,1,FALSE)),"Produto não cadastrado",VLOOKUP(A2908,'Cadastro-Estoque'!A:G,2,FALSE)))</f>
        <v/>
      </c>
      <c r="H2908" s="2" t="str">
        <f>IF(ISERROR(VLOOKUP(A2908,'Cadastro-Estoque'!A:G,1,FALSE)),"",VLOOKUP(A2908,'Cadastro-Estoque'!A:G,3,FALSE))</f>
        <v/>
      </c>
      <c r="I2908" s="209" t="str">
        <f>IF(A2908="","",INDEX(Boletim!F2917:F3026,IFERROR(MATCH(Saidas!A2908,'Cadastro-Estoque'!A2916:A3025,0)," ")))</f>
        <v/>
      </c>
    </row>
    <row r="2909" spans="5:9" ht="18.75" customHeight="1" x14ac:dyDescent="0.25">
      <c r="E2909" s="2" t="str">
        <f t="shared" si="48"/>
        <v/>
      </c>
      <c r="F2909" s="2" t="str">
        <f>IF(ISBLANK(A2909),"",IF(ISERROR(VLOOKUP(A2909,'Cadastro-Estoque'!A:G,1,FALSE)),"Produto não cadastrado",VLOOKUP(A2909,'Cadastro-Estoque'!A:G,4,FALSE)))</f>
        <v/>
      </c>
      <c r="G2909" s="2" t="str">
        <f>IF(ISBLANK(A2909),"",IF(ISERROR(VLOOKUP(A2909,'Cadastro-Estoque'!A:G,1,FALSE)),"Produto não cadastrado",VLOOKUP(A2909,'Cadastro-Estoque'!A:G,2,FALSE)))</f>
        <v/>
      </c>
      <c r="H2909" s="2" t="str">
        <f>IF(ISERROR(VLOOKUP(A2909,'Cadastro-Estoque'!A:G,1,FALSE)),"",VLOOKUP(A2909,'Cadastro-Estoque'!A:G,3,FALSE))</f>
        <v/>
      </c>
      <c r="I2909" s="209" t="str">
        <f>IF(A2909="","",INDEX(Boletim!F2918:F3027,IFERROR(MATCH(Saidas!A2909,'Cadastro-Estoque'!A2917:A3026,0)," ")))</f>
        <v/>
      </c>
    </row>
    <row r="2910" spans="5:9" ht="18.75" customHeight="1" x14ac:dyDescent="0.25">
      <c r="E2910" s="2" t="str">
        <f t="shared" si="48"/>
        <v/>
      </c>
      <c r="F2910" s="2" t="str">
        <f>IF(ISBLANK(A2910),"",IF(ISERROR(VLOOKUP(A2910,'Cadastro-Estoque'!A:G,1,FALSE)),"Produto não cadastrado",VLOOKUP(A2910,'Cadastro-Estoque'!A:G,4,FALSE)))</f>
        <v/>
      </c>
      <c r="G2910" s="2" t="str">
        <f>IF(ISBLANK(A2910),"",IF(ISERROR(VLOOKUP(A2910,'Cadastro-Estoque'!A:G,1,FALSE)),"Produto não cadastrado",VLOOKUP(A2910,'Cadastro-Estoque'!A:G,2,FALSE)))</f>
        <v/>
      </c>
      <c r="H2910" s="2" t="str">
        <f>IF(ISERROR(VLOOKUP(A2910,'Cadastro-Estoque'!A:G,1,FALSE)),"",VLOOKUP(A2910,'Cadastro-Estoque'!A:G,3,FALSE))</f>
        <v/>
      </c>
      <c r="I2910" s="209" t="str">
        <f>IF(A2910="","",INDEX(Boletim!F2919:F3028,IFERROR(MATCH(Saidas!A2910,'Cadastro-Estoque'!A2918:A3027,0)," ")))</f>
        <v/>
      </c>
    </row>
    <row r="2911" spans="5:9" ht="18.75" customHeight="1" x14ac:dyDescent="0.25">
      <c r="E2911" s="2" t="str">
        <f t="shared" si="48"/>
        <v/>
      </c>
      <c r="F2911" s="2" t="str">
        <f>IF(ISBLANK(A2911),"",IF(ISERROR(VLOOKUP(A2911,'Cadastro-Estoque'!A:G,1,FALSE)),"Produto não cadastrado",VLOOKUP(A2911,'Cadastro-Estoque'!A:G,4,FALSE)))</f>
        <v/>
      </c>
      <c r="G2911" s="2" t="str">
        <f>IF(ISBLANK(A2911),"",IF(ISERROR(VLOOKUP(A2911,'Cadastro-Estoque'!A:G,1,FALSE)),"Produto não cadastrado",VLOOKUP(A2911,'Cadastro-Estoque'!A:G,2,FALSE)))</f>
        <v/>
      </c>
      <c r="H2911" s="2" t="str">
        <f>IF(ISERROR(VLOOKUP(A2911,'Cadastro-Estoque'!A:G,1,FALSE)),"",VLOOKUP(A2911,'Cadastro-Estoque'!A:G,3,FALSE))</f>
        <v/>
      </c>
      <c r="I2911" s="209" t="str">
        <f>IF(A2911="","",INDEX(Boletim!F2920:F3029,IFERROR(MATCH(Saidas!A2911,'Cadastro-Estoque'!A2919:A3028,0)," ")))</f>
        <v/>
      </c>
    </row>
    <row r="2912" spans="5:9" ht="18.75" customHeight="1" x14ac:dyDescent="0.25">
      <c r="E2912" s="2" t="str">
        <f t="shared" si="48"/>
        <v/>
      </c>
      <c r="F2912" s="2" t="str">
        <f>IF(ISBLANK(A2912),"",IF(ISERROR(VLOOKUP(A2912,'Cadastro-Estoque'!A:G,1,FALSE)),"Produto não cadastrado",VLOOKUP(A2912,'Cadastro-Estoque'!A:G,4,FALSE)))</f>
        <v/>
      </c>
      <c r="G2912" s="2" t="str">
        <f>IF(ISBLANK(A2912),"",IF(ISERROR(VLOOKUP(A2912,'Cadastro-Estoque'!A:G,1,FALSE)),"Produto não cadastrado",VLOOKUP(A2912,'Cadastro-Estoque'!A:G,2,FALSE)))</f>
        <v/>
      </c>
      <c r="H2912" s="2" t="str">
        <f>IF(ISERROR(VLOOKUP(A2912,'Cadastro-Estoque'!A:G,1,FALSE)),"",VLOOKUP(A2912,'Cadastro-Estoque'!A:G,3,FALSE))</f>
        <v/>
      </c>
      <c r="I2912" s="209" t="str">
        <f>IF(A2912="","",INDEX(Boletim!F2921:F3030,IFERROR(MATCH(Saidas!A2912,'Cadastro-Estoque'!A2920:A3029,0)," ")))</f>
        <v/>
      </c>
    </row>
    <row r="2913" spans="5:9" ht="18.75" customHeight="1" x14ac:dyDescent="0.25">
      <c r="E2913" s="2" t="str">
        <f t="shared" si="48"/>
        <v/>
      </c>
      <c r="F2913" s="2" t="str">
        <f>IF(ISBLANK(A2913),"",IF(ISERROR(VLOOKUP(A2913,'Cadastro-Estoque'!A:G,1,FALSE)),"Produto não cadastrado",VLOOKUP(A2913,'Cadastro-Estoque'!A:G,4,FALSE)))</f>
        <v/>
      </c>
      <c r="G2913" s="2" t="str">
        <f>IF(ISBLANK(A2913),"",IF(ISERROR(VLOOKUP(A2913,'Cadastro-Estoque'!A:G,1,FALSE)),"Produto não cadastrado",VLOOKUP(A2913,'Cadastro-Estoque'!A:G,2,FALSE)))</f>
        <v/>
      </c>
      <c r="H2913" s="2" t="str">
        <f>IF(ISERROR(VLOOKUP(A2913,'Cadastro-Estoque'!A:G,1,FALSE)),"",VLOOKUP(A2913,'Cadastro-Estoque'!A:G,3,FALSE))</f>
        <v/>
      </c>
      <c r="I2913" s="209" t="str">
        <f>IF(A2913="","",INDEX(Boletim!F2922:F3031,IFERROR(MATCH(Saidas!A2913,'Cadastro-Estoque'!A2921:A3030,0)," ")))</f>
        <v/>
      </c>
    </row>
    <row r="2914" spans="5:9" ht="18.75" customHeight="1" x14ac:dyDescent="0.25">
      <c r="E2914" s="2" t="str">
        <f t="shared" si="48"/>
        <v/>
      </c>
      <c r="F2914" s="2" t="str">
        <f>IF(ISBLANK(A2914),"",IF(ISERROR(VLOOKUP(A2914,'Cadastro-Estoque'!A:G,1,FALSE)),"Produto não cadastrado",VLOOKUP(A2914,'Cadastro-Estoque'!A:G,4,FALSE)))</f>
        <v/>
      </c>
      <c r="G2914" s="2" t="str">
        <f>IF(ISBLANK(A2914),"",IF(ISERROR(VLOOKUP(A2914,'Cadastro-Estoque'!A:G,1,FALSE)),"Produto não cadastrado",VLOOKUP(A2914,'Cadastro-Estoque'!A:G,2,FALSE)))</f>
        <v/>
      </c>
      <c r="H2914" s="2" t="str">
        <f>IF(ISERROR(VLOOKUP(A2914,'Cadastro-Estoque'!A:G,1,FALSE)),"",VLOOKUP(A2914,'Cadastro-Estoque'!A:G,3,FALSE))</f>
        <v/>
      </c>
      <c r="I2914" s="209" t="str">
        <f>IF(A2914="","",INDEX(Boletim!F2923:F3032,IFERROR(MATCH(Saidas!A2914,'Cadastro-Estoque'!A2922:A3031,0)," ")))</f>
        <v/>
      </c>
    </row>
    <row r="2915" spans="5:9" ht="18.75" customHeight="1" x14ac:dyDescent="0.25">
      <c r="E2915" s="2" t="str">
        <f t="shared" si="48"/>
        <v/>
      </c>
      <c r="F2915" s="2" t="str">
        <f>IF(ISBLANK(A2915),"",IF(ISERROR(VLOOKUP(A2915,'Cadastro-Estoque'!A:G,1,FALSE)),"Produto não cadastrado",VLOOKUP(A2915,'Cadastro-Estoque'!A:G,4,FALSE)))</f>
        <v/>
      </c>
      <c r="G2915" s="2" t="str">
        <f>IF(ISBLANK(A2915),"",IF(ISERROR(VLOOKUP(A2915,'Cadastro-Estoque'!A:G,1,FALSE)),"Produto não cadastrado",VLOOKUP(A2915,'Cadastro-Estoque'!A:G,2,FALSE)))</f>
        <v/>
      </c>
      <c r="H2915" s="2" t="str">
        <f>IF(ISERROR(VLOOKUP(A2915,'Cadastro-Estoque'!A:G,1,FALSE)),"",VLOOKUP(A2915,'Cadastro-Estoque'!A:G,3,FALSE))</f>
        <v/>
      </c>
      <c r="I2915" s="209" t="str">
        <f>IF(A2915="","",INDEX(Boletim!F2924:F3033,IFERROR(MATCH(Saidas!A2915,'Cadastro-Estoque'!A2923:A3032,0)," ")))</f>
        <v/>
      </c>
    </row>
    <row r="2916" spans="5:9" ht="18.75" customHeight="1" x14ac:dyDescent="0.25">
      <c r="E2916" s="2" t="str">
        <f t="shared" si="48"/>
        <v/>
      </c>
      <c r="F2916" s="2" t="str">
        <f>IF(ISBLANK(A2916),"",IF(ISERROR(VLOOKUP(A2916,'Cadastro-Estoque'!A:G,1,FALSE)),"Produto não cadastrado",VLOOKUP(A2916,'Cadastro-Estoque'!A:G,4,FALSE)))</f>
        <v/>
      </c>
      <c r="G2916" s="2" t="str">
        <f>IF(ISBLANK(A2916),"",IF(ISERROR(VLOOKUP(A2916,'Cadastro-Estoque'!A:G,1,FALSE)),"Produto não cadastrado",VLOOKUP(A2916,'Cadastro-Estoque'!A:G,2,FALSE)))</f>
        <v/>
      </c>
      <c r="H2916" s="2" t="str">
        <f>IF(ISERROR(VLOOKUP(A2916,'Cadastro-Estoque'!A:G,1,FALSE)),"",VLOOKUP(A2916,'Cadastro-Estoque'!A:G,3,FALSE))</f>
        <v/>
      </c>
      <c r="I2916" s="209" t="str">
        <f>IF(A2916="","",INDEX(Boletim!F2925:F3034,IFERROR(MATCH(Saidas!A2916,'Cadastro-Estoque'!A2924:A3033,0)," ")))</f>
        <v/>
      </c>
    </row>
    <row r="2917" spans="5:9" ht="18.75" customHeight="1" x14ac:dyDescent="0.25">
      <c r="E2917" s="2" t="str">
        <f t="shared" si="48"/>
        <v/>
      </c>
      <c r="F2917" s="2" t="str">
        <f>IF(ISBLANK(A2917),"",IF(ISERROR(VLOOKUP(A2917,'Cadastro-Estoque'!A:G,1,FALSE)),"Produto não cadastrado",VLOOKUP(A2917,'Cadastro-Estoque'!A:G,4,FALSE)))</f>
        <v/>
      </c>
      <c r="G2917" s="2" t="str">
        <f>IF(ISBLANK(A2917),"",IF(ISERROR(VLOOKUP(A2917,'Cadastro-Estoque'!A:G,1,FALSE)),"Produto não cadastrado",VLOOKUP(A2917,'Cadastro-Estoque'!A:G,2,FALSE)))</f>
        <v/>
      </c>
      <c r="H2917" s="2" t="str">
        <f>IF(ISERROR(VLOOKUP(A2917,'Cadastro-Estoque'!A:G,1,FALSE)),"",VLOOKUP(A2917,'Cadastro-Estoque'!A:G,3,FALSE))</f>
        <v/>
      </c>
      <c r="I2917" s="209" t="str">
        <f>IF(A2917="","",INDEX(Boletim!F2926:F3035,IFERROR(MATCH(Saidas!A2917,'Cadastro-Estoque'!A2925:A3034,0)," ")))</f>
        <v/>
      </c>
    </row>
    <row r="2918" spans="5:9" ht="18.75" customHeight="1" x14ac:dyDescent="0.25">
      <c r="E2918" s="2" t="str">
        <f t="shared" si="48"/>
        <v/>
      </c>
      <c r="F2918" s="2" t="str">
        <f>IF(ISBLANK(A2918),"",IF(ISERROR(VLOOKUP(A2918,'Cadastro-Estoque'!A:G,1,FALSE)),"Produto não cadastrado",VLOOKUP(A2918,'Cadastro-Estoque'!A:G,4,FALSE)))</f>
        <v/>
      </c>
      <c r="G2918" s="2" t="str">
        <f>IF(ISBLANK(A2918),"",IF(ISERROR(VLOOKUP(A2918,'Cadastro-Estoque'!A:G,1,FALSE)),"Produto não cadastrado",VLOOKUP(A2918,'Cadastro-Estoque'!A:G,2,FALSE)))</f>
        <v/>
      </c>
      <c r="H2918" s="2" t="str">
        <f>IF(ISERROR(VLOOKUP(A2918,'Cadastro-Estoque'!A:G,1,FALSE)),"",VLOOKUP(A2918,'Cadastro-Estoque'!A:G,3,FALSE))</f>
        <v/>
      </c>
      <c r="I2918" s="209" t="str">
        <f>IF(A2918="","",INDEX(Boletim!F2927:F3036,IFERROR(MATCH(Saidas!A2918,'Cadastro-Estoque'!A2926:A3035,0)," ")))</f>
        <v/>
      </c>
    </row>
    <row r="2919" spans="5:9" ht="18.75" customHeight="1" x14ac:dyDescent="0.25">
      <c r="E2919" s="2" t="str">
        <f t="shared" si="48"/>
        <v/>
      </c>
      <c r="F2919" s="2" t="str">
        <f>IF(ISBLANK(A2919),"",IF(ISERROR(VLOOKUP(A2919,'Cadastro-Estoque'!A:G,1,FALSE)),"Produto não cadastrado",VLOOKUP(A2919,'Cadastro-Estoque'!A:G,4,FALSE)))</f>
        <v/>
      </c>
      <c r="G2919" s="2" t="str">
        <f>IF(ISBLANK(A2919),"",IF(ISERROR(VLOOKUP(A2919,'Cadastro-Estoque'!A:G,1,FALSE)),"Produto não cadastrado",VLOOKUP(A2919,'Cadastro-Estoque'!A:G,2,FALSE)))</f>
        <v/>
      </c>
      <c r="H2919" s="2" t="str">
        <f>IF(ISERROR(VLOOKUP(A2919,'Cadastro-Estoque'!A:G,1,FALSE)),"",VLOOKUP(A2919,'Cadastro-Estoque'!A:G,3,FALSE))</f>
        <v/>
      </c>
      <c r="I2919" s="209" t="str">
        <f>IF(A2919="","",INDEX(Boletim!F2928:F3037,IFERROR(MATCH(Saidas!A2919,'Cadastro-Estoque'!A2927:A3036,0)," ")))</f>
        <v/>
      </c>
    </row>
    <row r="2920" spans="5:9" ht="18.75" customHeight="1" x14ac:dyDescent="0.25">
      <c r="E2920" s="2" t="str">
        <f t="shared" si="48"/>
        <v/>
      </c>
      <c r="F2920" s="2" t="str">
        <f>IF(ISBLANK(A2920),"",IF(ISERROR(VLOOKUP(A2920,'Cadastro-Estoque'!A:G,1,FALSE)),"Produto não cadastrado",VLOOKUP(A2920,'Cadastro-Estoque'!A:G,4,FALSE)))</f>
        <v/>
      </c>
      <c r="G2920" s="2" t="str">
        <f>IF(ISBLANK(A2920),"",IF(ISERROR(VLOOKUP(A2920,'Cadastro-Estoque'!A:G,1,FALSE)),"Produto não cadastrado",VLOOKUP(A2920,'Cadastro-Estoque'!A:G,2,FALSE)))</f>
        <v/>
      </c>
      <c r="H2920" s="2" t="str">
        <f>IF(ISERROR(VLOOKUP(A2920,'Cadastro-Estoque'!A:G,1,FALSE)),"",VLOOKUP(A2920,'Cadastro-Estoque'!A:G,3,FALSE))</f>
        <v/>
      </c>
      <c r="I2920" s="209" t="str">
        <f>IF(A2920="","",INDEX(Boletim!F2929:F3038,IFERROR(MATCH(Saidas!A2920,'Cadastro-Estoque'!A2928:A3037,0)," ")))</f>
        <v/>
      </c>
    </row>
    <row r="2921" spans="5:9" ht="18.75" customHeight="1" x14ac:dyDescent="0.25">
      <c r="E2921" s="2" t="str">
        <f t="shared" si="48"/>
        <v/>
      </c>
      <c r="F2921" s="2" t="str">
        <f>IF(ISBLANK(A2921),"",IF(ISERROR(VLOOKUP(A2921,'Cadastro-Estoque'!A:G,1,FALSE)),"Produto não cadastrado",VLOOKUP(A2921,'Cadastro-Estoque'!A:G,4,FALSE)))</f>
        <v/>
      </c>
      <c r="G2921" s="2" t="str">
        <f>IF(ISBLANK(A2921),"",IF(ISERROR(VLOOKUP(A2921,'Cadastro-Estoque'!A:G,1,FALSE)),"Produto não cadastrado",VLOOKUP(A2921,'Cadastro-Estoque'!A:G,2,FALSE)))</f>
        <v/>
      </c>
      <c r="H2921" s="2" t="str">
        <f>IF(ISERROR(VLOOKUP(A2921,'Cadastro-Estoque'!A:G,1,FALSE)),"",VLOOKUP(A2921,'Cadastro-Estoque'!A:G,3,FALSE))</f>
        <v/>
      </c>
      <c r="I2921" s="209" t="str">
        <f>IF(A2921="","",INDEX(Boletim!F2930:F3039,IFERROR(MATCH(Saidas!A2921,'Cadastro-Estoque'!A2929:A3038,0)," ")))</f>
        <v/>
      </c>
    </row>
    <row r="2922" spans="5:9" ht="18.75" customHeight="1" x14ac:dyDescent="0.25">
      <c r="E2922" s="2" t="str">
        <f t="shared" si="48"/>
        <v/>
      </c>
      <c r="F2922" s="2" t="str">
        <f>IF(ISBLANK(A2922),"",IF(ISERROR(VLOOKUP(A2922,'Cadastro-Estoque'!A:G,1,FALSE)),"Produto não cadastrado",VLOOKUP(A2922,'Cadastro-Estoque'!A:G,4,FALSE)))</f>
        <v/>
      </c>
      <c r="G2922" s="2" t="str">
        <f>IF(ISBLANK(A2922),"",IF(ISERROR(VLOOKUP(A2922,'Cadastro-Estoque'!A:G,1,FALSE)),"Produto não cadastrado",VLOOKUP(A2922,'Cadastro-Estoque'!A:G,2,FALSE)))</f>
        <v/>
      </c>
      <c r="H2922" s="2" t="str">
        <f>IF(ISERROR(VLOOKUP(A2922,'Cadastro-Estoque'!A:G,1,FALSE)),"",VLOOKUP(A2922,'Cadastro-Estoque'!A:G,3,FALSE))</f>
        <v/>
      </c>
      <c r="I2922" s="209" t="str">
        <f>IF(A2922="","",INDEX(Boletim!F2931:F3040,IFERROR(MATCH(Saidas!A2922,'Cadastro-Estoque'!A2930:A3039,0)," ")))</f>
        <v/>
      </c>
    </row>
    <row r="2923" spans="5:9" ht="18.75" customHeight="1" x14ac:dyDescent="0.25">
      <c r="E2923" s="2" t="str">
        <f t="shared" si="48"/>
        <v/>
      </c>
      <c r="F2923" s="2" t="str">
        <f>IF(ISBLANK(A2923),"",IF(ISERROR(VLOOKUP(A2923,'Cadastro-Estoque'!A:G,1,FALSE)),"Produto não cadastrado",VLOOKUP(A2923,'Cadastro-Estoque'!A:G,4,FALSE)))</f>
        <v/>
      </c>
      <c r="G2923" s="2" t="str">
        <f>IF(ISBLANK(A2923),"",IF(ISERROR(VLOOKUP(A2923,'Cadastro-Estoque'!A:G,1,FALSE)),"Produto não cadastrado",VLOOKUP(A2923,'Cadastro-Estoque'!A:G,2,FALSE)))</f>
        <v/>
      </c>
      <c r="H2923" s="2" t="str">
        <f>IF(ISERROR(VLOOKUP(A2923,'Cadastro-Estoque'!A:G,1,FALSE)),"",VLOOKUP(A2923,'Cadastro-Estoque'!A:G,3,FALSE))</f>
        <v/>
      </c>
      <c r="I2923" s="209" t="str">
        <f>IF(A2923="","",INDEX(Boletim!F2932:F3041,IFERROR(MATCH(Saidas!A2923,'Cadastro-Estoque'!A2931:A3040,0)," ")))</f>
        <v/>
      </c>
    </row>
    <row r="2924" spans="5:9" ht="18.75" customHeight="1" x14ac:dyDescent="0.25">
      <c r="E2924" s="2" t="str">
        <f t="shared" si="48"/>
        <v/>
      </c>
      <c r="F2924" s="2" t="str">
        <f>IF(ISBLANK(A2924),"",IF(ISERROR(VLOOKUP(A2924,'Cadastro-Estoque'!A:G,1,FALSE)),"Produto não cadastrado",VLOOKUP(A2924,'Cadastro-Estoque'!A:G,4,FALSE)))</f>
        <v/>
      </c>
      <c r="G2924" s="2" t="str">
        <f>IF(ISBLANK(A2924),"",IF(ISERROR(VLOOKUP(A2924,'Cadastro-Estoque'!A:G,1,FALSE)),"Produto não cadastrado",VLOOKUP(A2924,'Cadastro-Estoque'!A:G,2,FALSE)))</f>
        <v/>
      </c>
      <c r="H2924" s="2" t="str">
        <f>IF(ISERROR(VLOOKUP(A2924,'Cadastro-Estoque'!A:G,1,FALSE)),"",VLOOKUP(A2924,'Cadastro-Estoque'!A:G,3,FALSE))</f>
        <v/>
      </c>
      <c r="I2924" s="209" t="str">
        <f>IF(A2924="","",INDEX(Boletim!F2933:F3042,IFERROR(MATCH(Saidas!A2924,'Cadastro-Estoque'!A2932:A3041,0)," ")))</f>
        <v/>
      </c>
    </row>
    <row r="2925" spans="5:9" ht="18.75" customHeight="1" x14ac:dyDescent="0.25">
      <c r="E2925" s="2" t="str">
        <f t="shared" si="48"/>
        <v/>
      </c>
      <c r="F2925" s="2" t="str">
        <f>IF(ISBLANK(A2925),"",IF(ISERROR(VLOOKUP(A2925,'Cadastro-Estoque'!A:G,1,FALSE)),"Produto não cadastrado",VLOOKUP(A2925,'Cadastro-Estoque'!A:G,4,FALSE)))</f>
        <v/>
      </c>
      <c r="G2925" s="2" t="str">
        <f>IF(ISBLANK(A2925),"",IF(ISERROR(VLOOKUP(A2925,'Cadastro-Estoque'!A:G,1,FALSE)),"Produto não cadastrado",VLOOKUP(A2925,'Cadastro-Estoque'!A:G,2,FALSE)))</f>
        <v/>
      </c>
      <c r="H2925" s="2" t="str">
        <f>IF(ISERROR(VLOOKUP(A2925,'Cadastro-Estoque'!A:G,1,FALSE)),"",VLOOKUP(A2925,'Cadastro-Estoque'!A:G,3,FALSE))</f>
        <v/>
      </c>
      <c r="I2925" s="209" t="str">
        <f>IF(A2925="","",INDEX(Boletim!F2934:F3043,IFERROR(MATCH(Saidas!A2925,'Cadastro-Estoque'!A2933:A3042,0)," ")))</f>
        <v/>
      </c>
    </row>
    <row r="2926" spans="5:9" ht="18.75" customHeight="1" x14ac:dyDescent="0.25">
      <c r="E2926" s="2" t="str">
        <f t="shared" si="48"/>
        <v/>
      </c>
      <c r="F2926" s="2" t="str">
        <f>IF(ISBLANK(A2926),"",IF(ISERROR(VLOOKUP(A2926,'Cadastro-Estoque'!A:G,1,FALSE)),"Produto não cadastrado",VLOOKUP(A2926,'Cadastro-Estoque'!A:G,4,FALSE)))</f>
        <v/>
      </c>
      <c r="G2926" s="2" t="str">
        <f>IF(ISBLANK(A2926),"",IF(ISERROR(VLOOKUP(A2926,'Cadastro-Estoque'!A:G,1,FALSE)),"Produto não cadastrado",VLOOKUP(A2926,'Cadastro-Estoque'!A:G,2,FALSE)))</f>
        <v/>
      </c>
      <c r="H2926" s="2" t="str">
        <f>IF(ISERROR(VLOOKUP(A2926,'Cadastro-Estoque'!A:G,1,FALSE)),"",VLOOKUP(A2926,'Cadastro-Estoque'!A:G,3,FALSE))</f>
        <v/>
      </c>
      <c r="I2926" s="209" t="str">
        <f>IF(A2926="","",INDEX(Boletim!F2935:F3044,IFERROR(MATCH(Saidas!A2926,'Cadastro-Estoque'!A2934:A3043,0)," ")))</f>
        <v/>
      </c>
    </row>
    <row r="2927" spans="5:9" ht="18.75" customHeight="1" x14ac:dyDescent="0.25">
      <c r="E2927" s="2" t="str">
        <f t="shared" si="48"/>
        <v/>
      </c>
      <c r="F2927" s="2" t="str">
        <f>IF(ISBLANK(A2927),"",IF(ISERROR(VLOOKUP(A2927,'Cadastro-Estoque'!A:G,1,FALSE)),"Produto não cadastrado",VLOOKUP(A2927,'Cadastro-Estoque'!A:G,4,FALSE)))</f>
        <v/>
      </c>
      <c r="G2927" s="2" t="str">
        <f>IF(ISBLANK(A2927),"",IF(ISERROR(VLOOKUP(A2927,'Cadastro-Estoque'!A:G,1,FALSE)),"Produto não cadastrado",VLOOKUP(A2927,'Cadastro-Estoque'!A:G,2,FALSE)))</f>
        <v/>
      </c>
      <c r="H2927" s="2" t="str">
        <f>IF(ISERROR(VLOOKUP(A2927,'Cadastro-Estoque'!A:G,1,FALSE)),"",VLOOKUP(A2927,'Cadastro-Estoque'!A:G,3,FALSE))</f>
        <v/>
      </c>
      <c r="I2927" s="209" t="str">
        <f>IF(A2927="","",INDEX(Boletim!F2936:F3045,IFERROR(MATCH(Saidas!A2927,'Cadastro-Estoque'!A2935:A3044,0)," ")))</f>
        <v/>
      </c>
    </row>
    <row r="2928" spans="5:9" ht="18.75" customHeight="1" x14ac:dyDescent="0.25">
      <c r="E2928" s="2" t="str">
        <f t="shared" si="48"/>
        <v/>
      </c>
      <c r="F2928" s="2" t="str">
        <f>IF(ISBLANK(A2928),"",IF(ISERROR(VLOOKUP(A2928,'Cadastro-Estoque'!A:G,1,FALSE)),"Produto não cadastrado",VLOOKUP(A2928,'Cadastro-Estoque'!A:G,4,FALSE)))</f>
        <v/>
      </c>
      <c r="G2928" s="2" t="str">
        <f>IF(ISBLANK(A2928),"",IF(ISERROR(VLOOKUP(A2928,'Cadastro-Estoque'!A:G,1,FALSE)),"Produto não cadastrado",VLOOKUP(A2928,'Cadastro-Estoque'!A:G,2,FALSE)))</f>
        <v/>
      </c>
      <c r="H2928" s="2" t="str">
        <f>IF(ISERROR(VLOOKUP(A2928,'Cadastro-Estoque'!A:G,1,FALSE)),"",VLOOKUP(A2928,'Cadastro-Estoque'!A:G,3,FALSE))</f>
        <v/>
      </c>
      <c r="I2928" s="209" t="str">
        <f>IF(A2928="","",INDEX(Boletim!F2937:F3046,IFERROR(MATCH(Saidas!A2928,'Cadastro-Estoque'!A2936:A3045,0)," ")))</f>
        <v/>
      </c>
    </row>
    <row r="2929" spans="5:9" ht="18.75" customHeight="1" x14ac:dyDescent="0.25">
      <c r="E2929" s="2" t="str">
        <f t="shared" si="48"/>
        <v/>
      </c>
      <c r="F2929" s="2" t="str">
        <f>IF(ISBLANK(A2929),"",IF(ISERROR(VLOOKUP(A2929,'Cadastro-Estoque'!A:G,1,FALSE)),"Produto não cadastrado",VLOOKUP(A2929,'Cadastro-Estoque'!A:G,4,FALSE)))</f>
        <v/>
      </c>
      <c r="G2929" s="2" t="str">
        <f>IF(ISBLANK(A2929),"",IF(ISERROR(VLOOKUP(A2929,'Cadastro-Estoque'!A:G,1,FALSE)),"Produto não cadastrado",VLOOKUP(A2929,'Cadastro-Estoque'!A:G,2,FALSE)))</f>
        <v/>
      </c>
      <c r="H2929" s="2" t="str">
        <f>IF(ISERROR(VLOOKUP(A2929,'Cadastro-Estoque'!A:G,1,FALSE)),"",VLOOKUP(A2929,'Cadastro-Estoque'!A:G,3,FALSE))</f>
        <v/>
      </c>
      <c r="I2929" s="209" t="str">
        <f>IF(A2929="","",INDEX(Boletim!F2938:F3047,IFERROR(MATCH(Saidas!A2929,'Cadastro-Estoque'!A2937:A3046,0)," ")))</f>
        <v/>
      </c>
    </row>
    <row r="2930" spans="5:9" ht="18.75" customHeight="1" x14ac:dyDescent="0.25">
      <c r="E2930" s="2" t="str">
        <f t="shared" si="48"/>
        <v/>
      </c>
      <c r="F2930" s="2" t="str">
        <f>IF(ISBLANK(A2930),"",IF(ISERROR(VLOOKUP(A2930,'Cadastro-Estoque'!A:G,1,FALSE)),"Produto não cadastrado",VLOOKUP(A2930,'Cadastro-Estoque'!A:G,4,FALSE)))</f>
        <v/>
      </c>
      <c r="G2930" s="2" t="str">
        <f>IF(ISBLANK(A2930),"",IF(ISERROR(VLOOKUP(A2930,'Cadastro-Estoque'!A:G,1,FALSE)),"Produto não cadastrado",VLOOKUP(A2930,'Cadastro-Estoque'!A:G,2,FALSE)))</f>
        <v/>
      </c>
      <c r="H2930" s="2" t="str">
        <f>IF(ISERROR(VLOOKUP(A2930,'Cadastro-Estoque'!A:G,1,FALSE)),"",VLOOKUP(A2930,'Cadastro-Estoque'!A:G,3,FALSE))</f>
        <v/>
      </c>
      <c r="I2930" s="209" t="str">
        <f>IF(A2930="","",INDEX(Boletim!F2939:F3048,IFERROR(MATCH(Saidas!A2930,'Cadastro-Estoque'!A2938:A3047,0)," ")))</f>
        <v/>
      </c>
    </row>
    <row r="2931" spans="5:9" ht="18.75" customHeight="1" x14ac:dyDescent="0.25">
      <c r="E2931" s="2" t="str">
        <f t="shared" si="48"/>
        <v/>
      </c>
      <c r="F2931" s="2" t="str">
        <f>IF(ISBLANK(A2931),"",IF(ISERROR(VLOOKUP(A2931,'Cadastro-Estoque'!A:G,1,FALSE)),"Produto não cadastrado",VLOOKUP(A2931,'Cadastro-Estoque'!A:G,4,FALSE)))</f>
        <v/>
      </c>
      <c r="G2931" s="2" t="str">
        <f>IF(ISBLANK(A2931),"",IF(ISERROR(VLOOKUP(A2931,'Cadastro-Estoque'!A:G,1,FALSE)),"Produto não cadastrado",VLOOKUP(A2931,'Cadastro-Estoque'!A:G,2,FALSE)))</f>
        <v/>
      </c>
      <c r="H2931" s="2" t="str">
        <f>IF(ISERROR(VLOOKUP(A2931,'Cadastro-Estoque'!A:G,1,FALSE)),"",VLOOKUP(A2931,'Cadastro-Estoque'!A:G,3,FALSE))</f>
        <v/>
      </c>
      <c r="I2931" s="209" t="str">
        <f>IF(A2931="","",INDEX(Boletim!F2940:F3049,IFERROR(MATCH(Saidas!A2931,'Cadastro-Estoque'!A2939:A3048,0)," ")))</f>
        <v/>
      </c>
    </row>
    <row r="2932" spans="5:9" ht="18.75" customHeight="1" x14ac:dyDescent="0.25">
      <c r="E2932" s="2" t="str">
        <f t="shared" si="48"/>
        <v/>
      </c>
      <c r="F2932" s="2" t="str">
        <f>IF(ISBLANK(A2932),"",IF(ISERROR(VLOOKUP(A2932,'Cadastro-Estoque'!A:G,1,FALSE)),"Produto não cadastrado",VLOOKUP(A2932,'Cadastro-Estoque'!A:G,4,FALSE)))</f>
        <v/>
      </c>
      <c r="G2932" s="2" t="str">
        <f>IF(ISBLANK(A2932),"",IF(ISERROR(VLOOKUP(A2932,'Cadastro-Estoque'!A:G,1,FALSE)),"Produto não cadastrado",VLOOKUP(A2932,'Cadastro-Estoque'!A:G,2,FALSE)))</f>
        <v/>
      </c>
      <c r="H2932" s="2" t="str">
        <f>IF(ISERROR(VLOOKUP(A2932,'Cadastro-Estoque'!A:G,1,FALSE)),"",VLOOKUP(A2932,'Cadastro-Estoque'!A:G,3,FALSE))</f>
        <v/>
      </c>
      <c r="I2932" s="209" t="str">
        <f>IF(A2932="","",INDEX(Boletim!F2941:F3050,IFERROR(MATCH(Saidas!A2932,'Cadastro-Estoque'!A2940:A3049,0)," ")))</f>
        <v/>
      </c>
    </row>
    <row r="2933" spans="5:9" ht="18.75" customHeight="1" x14ac:dyDescent="0.25">
      <c r="E2933" s="2" t="str">
        <f t="shared" si="48"/>
        <v/>
      </c>
      <c r="F2933" s="2" t="str">
        <f>IF(ISBLANK(A2933),"",IF(ISERROR(VLOOKUP(A2933,'Cadastro-Estoque'!A:G,1,FALSE)),"Produto não cadastrado",VLOOKUP(A2933,'Cadastro-Estoque'!A:G,4,FALSE)))</f>
        <v/>
      </c>
      <c r="G2933" s="2" t="str">
        <f>IF(ISBLANK(A2933),"",IF(ISERROR(VLOOKUP(A2933,'Cadastro-Estoque'!A:G,1,FALSE)),"Produto não cadastrado",VLOOKUP(A2933,'Cadastro-Estoque'!A:G,2,FALSE)))</f>
        <v/>
      </c>
      <c r="H2933" s="2" t="str">
        <f>IF(ISERROR(VLOOKUP(A2933,'Cadastro-Estoque'!A:G,1,FALSE)),"",VLOOKUP(A2933,'Cadastro-Estoque'!A:G,3,FALSE))</f>
        <v/>
      </c>
      <c r="I2933" s="209" t="str">
        <f>IF(A2933="","",INDEX(Boletim!F2942:F3051,IFERROR(MATCH(Saidas!A2933,'Cadastro-Estoque'!A2941:A3050,0)," ")))</f>
        <v/>
      </c>
    </row>
    <row r="2934" spans="5:9" ht="18.75" customHeight="1" x14ac:dyDescent="0.25">
      <c r="E2934" s="2" t="str">
        <f t="shared" si="48"/>
        <v/>
      </c>
      <c r="F2934" s="2" t="str">
        <f>IF(ISBLANK(A2934),"",IF(ISERROR(VLOOKUP(A2934,'Cadastro-Estoque'!A:G,1,FALSE)),"Produto não cadastrado",VLOOKUP(A2934,'Cadastro-Estoque'!A:G,4,FALSE)))</f>
        <v/>
      </c>
      <c r="G2934" s="2" t="str">
        <f>IF(ISBLANK(A2934),"",IF(ISERROR(VLOOKUP(A2934,'Cadastro-Estoque'!A:G,1,FALSE)),"Produto não cadastrado",VLOOKUP(A2934,'Cadastro-Estoque'!A:G,2,FALSE)))</f>
        <v/>
      </c>
      <c r="H2934" s="2" t="str">
        <f>IF(ISERROR(VLOOKUP(A2934,'Cadastro-Estoque'!A:G,1,FALSE)),"",VLOOKUP(A2934,'Cadastro-Estoque'!A:G,3,FALSE))</f>
        <v/>
      </c>
      <c r="I2934" s="209" t="str">
        <f>IF(A2934="","",INDEX(Boletim!F2943:F3052,IFERROR(MATCH(Saidas!A2934,'Cadastro-Estoque'!A2942:A3051,0)," ")))</f>
        <v/>
      </c>
    </row>
    <row r="2935" spans="5:9" ht="18.75" customHeight="1" x14ac:dyDescent="0.25">
      <c r="E2935" s="2" t="str">
        <f t="shared" si="48"/>
        <v/>
      </c>
      <c r="F2935" s="2" t="str">
        <f>IF(ISBLANK(A2935),"",IF(ISERROR(VLOOKUP(A2935,'Cadastro-Estoque'!A:G,1,FALSE)),"Produto não cadastrado",VLOOKUP(A2935,'Cadastro-Estoque'!A:G,4,FALSE)))</f>
        <v/>
      </c>
      <c r="G2935" s="2" t="str">
        <f>IF(ISBLANK(A2935),"",IF(ISERROR(VLOOKUP(A2935,'Cadastro-Estoque'!A:G,1,FALSE)),"Produto não cadastrado",VLOOKUP(A2935,'Cadastro-Estoque'!A:G,2,FALSE)))</f>
        <v/>
      </c>
      <c r="H2935" s="2" t="str">
        <f>IF(ISERROR(VLOOKUP(A2935,'Cadastro-Estoque'!A:G,1,FALSE)),"",VLOOKUP(A2935,'Cadastro-Estoque'!A:G,3,FALSE))</f>
        <v/>
      </c>
      <c r="I2935" s="209" t="str">
        <f>IF(A2935="","",INDEX(Boletim!F2944:F3053,IFERROR(MATCH(Saidas!A2935,'Cadastro-Estoque'!A2943:A3052,0)," ")))</f>
        <v/>
      </c>
    </row>
    <row r="2936" spans="5:9" ht="18.75" customHeight="1" x14ac:dyDescent="0.25">
      <c r="E2936" s="2" t="str">
        <f t="shared" si="48"/>
        <v/>
      </c>
      <c r="F2936" s="2" t="str">
        <f>IF(ISBLANK(A2936),"",IF(ISERROR(VLOOKUP(A2936,'Cadastro-Estoque'!A:G,1,FALSE)),"Produto não cadastrado",VLOOKUP(A2936,'Cadastro-Estoque'!A:G,4,FALSE)))</f>
        <v/>
      </c>
      <c r="G2936" s="2" t="str">
        <f>IF(ISBLANK(A2936),"",IF(ISERROR(VLOOKUP(A2936,'Cadastro-Estoque'!A:G,1,FALSE)),"Produto não cadastrado",VLOOKUP(A2936,'Cadastro-Estoque'!A:G,2,FALSE)))</f>
        <v/>
      </c>
      <c r="H2936" s="2" t="str">
        <f>IF(ISERROR(VLOOKUP(A2936,'Cadastro-Estoque'!A:G,1,FALSE)),"",VLOOKUP(A2936,'Cadastro-Estoque'!A:G,3,FALSE))</f>
        <v/>
      </c>
      <c r="I2936" s="209" t="str">
        <f>IF(A2936="","",INDEX(Boletim!F2945:F3054,IFERROR(MATCH(Saidas!A2936,'Cadastro-Estoque'!A2944:A3053,0)," ")))</f>
        <v/>
      </c>
    </row>
    <row r="2937" spans="5:9" ht="18.75" customHeight="1" x14ac:dyDescent="0.25">
      <c r="E2937" s="2" t="str">
        <f t="shared" si="48"/>
        <v/>
      </c>
      <c r="F2937" s="2" t="str">
        <f>IF(ISBLANK(A2937),"",IF(ISERROR(VLOOKUP(A2937,'Cadastro-Estoque'!A:G,1,FALSE)),"Produto não cadastrado",VLOOKUP(A2937,'Cadastro-Estoque'!A:G,4,FALSE)))</f>
        <v/>
      </c>
      <c r="G2937" s="2" t="str">
        <f>IF(ISBLANK(A2937),"",IF(ISERROR(VLOOKUP(A2937,'Cadastro-Estoque'!A:G,1,FALSE)),"Produto não cadastrado",VLOOKUP(A2937,'Cadastro-Estoque'!A:G,2,FALSE)))</f>
        <v/>
      </c>
      <c r="H2937" s="2" t="str">
        <f>IF(ISERROR(VLOOKUP(A2937,'Cadastro-Estoque'!A:G,1,FALSE)),"",VLOOKUP(A2937,'Cadastro-Estoque'!A:G,3,FALSE))</f>
        <v/>
      </c>
      <c r="I2937" s="209" t="str">
        <f>IF(A2937="","",INDEX(Boletim!F2946:F3055,IFERROR(MATCH(Saidas!A2937,'Cadastro-Estoque'!A2945:A3054,0)," ")))</f>
        <v/>
      </c>
    </row>
    <row r="2938" spans="5:9" ht="18.75" customHeight="1" x14ac:dyDescent="0.25">
      <c r="E2938" s="2" t="str">
        <f t="shared" si="48"/>
        <v/>
      </c>
      <c r="F2938" s="2" t="str">
        <f>IF(ISBLANK(A2938),"",IF(ISERROR(VLOOKUP(A2938,'Cadastro-Estoque'!A:G,1,FALSE)),"Produto não cadastrado",VLOOKUP(A2938,'Cadastro-Estoque'!A:G,4,FALSE)))</f>
        <v/>
      </c>
      <c r="G2938" s="2" t="str">
        <f>IF(ISBLANK(A2938),"",IF(ISERROR(VLOOKUP(A2938,'Cadastro-Estoque'!A:G,1,FALSE)),"Produto não cadastrado",VLOOKUP(A2938,'Cadastro-Estoque'!A:G,2,FALSE)))</f>
        <v/>
      </c>
      <c r="H2938" s="2" t="str">
        <f>IF(ISERROR(VLOOKUP(A2938,'Cadastro-Estoque'!A:G,1,FALSE)),"",VLOOKUP(A2938,'Cadastro-Estoque'!A:G,3,FALSE))</f>
        <v/>
      </c>
      <c r="I2938" s="209" t="str">
        <f>IF(A2938="","",INDEX(Boletim!F2947:F3056,IFERROR(MATCH(Saidas!A2938,'Cadastro-Estoque'!A2946:A3055,0)," ")))</f>
        <v/>
      </c>
    </row>
    <row r="2939" spans="5:9" ht="18.75" customHeight="1" x14ac:dyDescent="0.25">
      <c r="E2939" s="2" t="str">
        <f t="shared" si="48"/>
        <v/>
      </c>
      <c r="F2939" s="2" t="str">
        <f>IF(ISBLANK(A2939),"",IF(ISERROR(VLOOKUP(A2939,'Cadastro-Estoque'!A:G,1,FALSE)),"Produto não cadastrado",VLOOKUP(A2939,'Cadastro-Estoque'!A:G,4,FALSE)))</f>
        <v/>
      </c>
      <c r="G2939" s="2" t="str">
        <f>IF(ISBLANK(A2939),"",IF(ISERROR(VLOOKUP(A2939,'Cadastro-Estoque'!A:G,1,FALSE)),"Produto não cadastrado",VLOOKUP(A2939,'Cadastro-Estoque'!A:G,2,FALSE)))</f>
        <v/>
      </c>
      <c r="H2939" s="2" t="str">
        <f>IF(ISERROR(VLOOKUP(A2939,'Cadastro-Estoque'!A:G,1,FALSE)),"",VLOOKUP(A2939,'Cadastro-Estoque'!A:G,3,FALSE))</f>
        <v/>
      </c>
      <c r="I2939" s="209" t="str">
        <f>IF(A2939="","",INDEX(Boletim!F2948:F3057,IFERROR(MATCH(Saidas!A2939,'Cadastro-Estoque'!A2947:A3056,0)," ")))</f>
        <v/>
      </c>
    </row>
    <row r="2940" spans="5:9" ht="18.75" customHeight="1" x14ac:dyDescent="0.25">
      <c r="E2940" s="2" t="str">
        <f t="shared" si="48"/>
        <v/>
      </c>
      <c r="F2940" s="2" t="str">
        <f>IF(ISBLANK(A2940),"",IF(ISERROR(VLOOKUP(A2940,'Cadastro-Estoque'!A:G,1,FALSE)),"Produto não cadastrado",VLOOKUP(A2940,'Cadastro-Estoque'!A:G,4,FALSE)))</f>
        <v/>
      </c>
      <c r="G2940" s="2" t="str">
        <f>IF(ISBLANK(A2940),"",IF(ISERROR(VLOOKUP(A2940,'Cadastro-Estoque'!A:G,1,FALSE)),"Produto não cadastrado",VLOOKUP(A2940,'Cadastro-Estoque'!A:G,2,FALSE)))</f>
        <v/>
      </c>
      <c r="H2940" s="2" t="str">
        <f>IF(ISERROR(VLOOKUP(A2940,'Cadastro-Estoque'!A:G,1,FALSE)),"",VLOOKUP(A2940,'Cadastro-Estoque'!A:G,3,FALSE))</f>
        <v/>
      </c>
      <c r="I2940" s="209" t="str">
        <f>IF(A2940="","",INDEX(Boletim!F2949:F3058,IFERROR(MATCH(Saidas!A2940,'Cadastro-Estoque'!A2948:A3057,0)," ")))</f>
        <v/>
      </c>
    </row>
    <row r="2941" spans="5:9" ht="18.75" customHeight="1" x14ac:dyDescent="0.25">
      <c r="E2941" s="2" t="str">
        <f t="shared" si="48"/>
        <v/>
      </c>
      <c r="F2941" s="2" t="str">
        <f>IF(ISBLANK(A2941),"",IF(ISERROR(VLOOKUP(A2941,'Cadastro-Estoque'!A:G,1,FALSE)),"Produto não cadastrado",VLOOKUP(A2941,'Cadastro-Estoque'!A:G,4,FALSE)))</f>
        <v/>
      </c>
      <c r="G2941" s="2" t="str">
        <f>IF(ISBLANK(A2941),"",IF(ISERROR(VLOOKUP(A2941,'Cadastro-Estoque'!A:G,1,FALSE)),"Produto não cadastrado",VLOOKUP(A2941,'Cadastro-Estoque'!A:G,2,FALSE)))</f>
        <v/>
      </c>
      <c r="H2941" s="2" t="str">
        <f>IF(ISERROR(VLOOKUP(A2941,'Cadastro-Estoque'!A:G,1,FALSE)),"",VLOOKUP(A2941,'Cadastro-Estoque'!A:G,3,FALSE))</f>
        <v/>
      </c>
      <c r="I2941" s="209" t="str">
        <f>IF(A2941="","",INDEX(Boletim!F2950:F3059,IFERROR(MATCH(Saidas!A2941,'Cadastro-Estoque'!A2949:A3058,0)," ")))</f>
        <v/>
      </c>
    </row>
    <row r="2942" spans="5:9" ht="18.75" customHeight="1" x14ac:dyDescent="0.25">
      <c r="E2942" s="2" t="str">
        <f t="shared" si="48"/>
        <v/>
      </c>
      <c r="F2942" s="2" t="str">
        <f>IF(ISBLANK(A2942),"",IF(ISERROR(VLOOKUP(A2942,'Cadastro-Estoque'!A:G,1,FALSE)),"Produto não cadastrado",VLOOKUP(A2942,'Cadastro-Estoque'!A:G,4,FALSE)))</f>
        <v/>
      </c>
      <c r="G2942" s="2" t="str">
        <f>IF(ISBLANK(A2942),"",IF(ISERROR(VLOOKUP(A2942,'Cadastro-Estoque'!A:G,1,FALSE)),"Produto não cadastrado",VLOOKUP(A2942,'Cadastro-Estoque'!A:G,2,FALSE)))</f>
        <v/>
      </c>
      <c r="H2942" s="2" t="str">
        <f>IF(ISERROR(VLOOKUP(A2942,'Cadastro-Estoque'!A:G,1,FALSE)),"",VLOOKUP(A2942,'Cadastro-Estoque'!A:G,3,FALSE))</f>
        <v/>
      </c>
      <c r="I2942" s="209" t="str">
        <f>IF(A2942="","",INDEX(Boletim!F2951:F3060,IFERROR(MATCH(Saidas!A2942,'Cadastro-Estoque'!A2950:A3059,0)," ")))</f>
        <v/>
      </c>
    </row>
    <row r="2943" spans="5:9" ht="18.75" customHeight="1" x14ac:dyDescent="0.25">
      <c r="E2943" s="2" t="str">
        <f t="shared" si="48"/>
        <v/>
      </c>
      <c r="F2943" s="2" t="str">
        <f>IF(ISBLANK(A2943),"",IF(ISERROR(VLOOKUP(A2943,'Cadastro-Estoque'!A:G,1,FALSE)),"Produto não cadastrado",VLOOKUP(A2943,'Cadastro-Estoque'!A:G,4,FALSE)))</f>
        <v/>
      </c>
      <c r="G2943" s="2" t="str">
        <f>IF(ISBLANK(A2943),"",IF(ISERROR(VLOOKUP(A2943,'Cadastro-Estoque'!A:G,1,FALSE)),"Produto não cadastrado",VLOOKUP(A2943,'Cadastro-Estoque'!A:G,2,FALSE)))</f>
        <v/>
      </c>
      <c r="H2943" s="2" t="str">
        <f>IF(ISERROR(VLOOKUP(A2943,'Cadastro-Estoque'!A:G,1,FALSE)),"",VLOOKUP(A2943,'Cadastro-Estoque'!A:G,3,FALSE))</f>
        <v/>
      </c>
      <c r="I2943" s="209" t="str">
        <f>IF(A2943="","",INDEX(Boletim!F2952:F3061,IFERROR(MATCH(Saidas!A2943,'Cadastro-Estoque'!A2951:A3060,0)," ")))</f>
        <v/>
      </c>
    </row>
    <row r="2944" spans="5:9" ht="18.75" customHeight="1" x14ac:dyDescent="0.25">
      <c r="E2944" s="2" t="str">
        <f t="shared" si="48"/>
        <v/>
      </c>
      <c r="F2944" s="2" t="str">
        <f>IF(ISBLANK(A2944),"",IF(ISERROR(VLOOKUP(A2944,'Cadastro-Estoque'!A:G,1,FALSE)),"Produto não cadastrado",VLOOKUP(A2944,'Cadastro-Estoque'!A:G,4,FALSE)))</f>
        <v/>
      </c>
      <c r="G2944" s="2" t="str">
        <f>IF(ISBLANK(A2944),"",IF(ISERROR(VLOOKUP(A2944,'Cadastro-Estoque'!A:G,1,FALSE)),"Produto não cadastrado",VLOOKUP(A2944,'Cadastro-Estoque'!A:G,2,FALSE)))</f>
        <v/>
      </c>
      <c r="H2944" s="2" t="str">
        <f>IF(ISERROR(VLOOKUP(A2944,'Cadastro-Estoque'!A:G,1,FALSE)),"",VLOOKUP(A2944,'Cadastro-Estoque'!A:G,3,FALSE))</f>
        <v/>
      </c>
      <c r="I2944" s="209" t="str">
        <f>IF(A2944="","",INDEX(Boletim!F2953:F3062,IFERROR(MATCH(Saidas!A2944,'Cadastro-Estoque'!A2952:A3061,0)," ")))</f>
        <v/>
      </c>
    </row>
    <row r="2945" spans="5:9" ht="18.75" customHeight="1" x14ac:dyDescent="0.25">
      <c r="E2945" s="2" t="str">
        <f t="shared" si="48"/>
        <v/>
      </c>
      <c r="F2945" s="2" t="str">
        <f>IF(ISBLANK(A2945),"",IF(ISERROR(VLOOKUP(A2945,'Cadastro-Estoque'!A:G,1,FALSE)),"Produto não cadastrado",VLOOKUP(A2945,'Cadastro-Estoque'!A:G,4,FALSE)))</f>
        <v/>
      </c>
      <c r="G2945" s="2" t="str">
        <f>IF(ISBLANK(A2945),"",IF(ISERROR(VLOOKUP(A2945,'Cadastro-Estoque'!A:G,1,FALSE)),"Produto não cadastrado",VLOOKUP(A2945,'Cadastro-Estoque'!A:G,2,FALSE)))</f>
        <v/>
      </c>
      <c r="H2945" s="2" t="str">
        <f>IF(ISERROR(VLOOKUP(A2945,'Cadastro-Estoque'!A:G,1,FALSE)),"",VLOOKUP(A2945,'Cadastro-Estoque'!A:G,3,FALSE))</f>
        <v/>
      </c>
      <c r="I2945" s="209" t="str">
        <f>IF(A2945="","",INDEX(Boletim!F2954:F3063,IFERROR(MATCH(Saidas!A2945,'Cadastro-Estoque'!A2953:A3062,0)," ")))</f>
        <v/>
      </c>
    </row>
    <row r="2946" spans="5:9" ht="18.75" customHeight="1" x14ac:dyDescent="0.25">
      <c r="E2946" s="2" t="str">
        <f t="shared" si="48"/>
        <v/>
      </c>
      <c r="F2946" s="2" t="str">
        <f>IF(ISBLANK(A2946),"",IF(ISERROR(VLOOKUP(A2946,'Cadastro-Estoque'!A:G,1,FALSE)),"Produto não cadastrado",VLOOKUP(A2946,'Cadastro-Estoque'!A:G,4,FALSE)))</f>
        <v/>
      </c>
      <c r="G2946" s="2" t="str">
        <f>IF(ISBLANK(A2946),"",IF(ISERROR(VLOOKUP(A2946,'Cadastro-Estoque'!A:G,1,FALSE)),"Produto não cadastrado",VLOOKUP(A2946,'Cadastro-Estoque'!A:G,2,FALSE)))</f>
        <v/>
      </c>
      <c r="H2946" s="2" t="str">
        <f>IF(ISERROR(VLOOKUP(A2946,'Cadastro-Estoque'!A:G,1,FALSE)),"",VLOOKUP(A2946,'Cadastro-Estoque'!A:G,3,FALSE))</f>
        <v/>
      </c>
      <c r="I2946" s="209" t="str">
        <f>IF(A2946="","",INDEX(Boletim!F2955:F3064,IFERROR(MATCH(Saidas!A2946,'Cadastro-Estoque'!A2954:A3063,0)," ")))</f>
        <v/>
      </c>
    </row>
    <row r="2947" spans="5:9" ht="18.75" customHeight="1" x14ac:dyDescent="0.25">
      <c r="E2947" s="2" t="str">
        <f t="shared" si="48"/>
        <v/>
      </c>
      <c r="F2947" s="2" t="str">
        <f>IF(ISBLANK(A2947),"",IF(ISERROR(VLOOKUP(A2947,'Cadastro-Estoque'!A:G,1,FALSE)),"Produto não cadastrado",VLOOKUP(A2947,'Cadastro-Estoque'!A:G,4,FALSE)))</f>
        <v/>
      </c>
      <c r="G2947" s="2" t="str">
        <f>IF(ISBLANK(A2947),"",IF(ISERROR(VLOOKUP(A2947,'Cadastro-Estoque'!A:G,1,FALSE)),"Produto não cadastrado",VLOOKUP(A2947,'Cadastro-Estoque'!A:G,2,FALSE)))</f>
        <v/>
      </c>
      <c r="H2947" s="2" t="str">
        <f>IF(ISERROR(VLOOKUP(A2947,'Cadastro-Estoque'!A:G,1,FALSE)),"",VLOOKUP(A2947,'Cadastro-Estoque'!A:G,3,FALSE))</f>
        <v/>
      </c>
      <c r="I2947" s="209" t="str">
        <f>IF(A2947="","",INDEX(Boletim!F2956:F3065,IFERROR(MATCH(Saidas!A2947,'Cadastro-Estoque'!A2955:A3064,0)," ")))</f>
        <v/>
      </c>
    </row>
    <row r="2948" spans="5:9" ht="18.75" customHeight="1" x14ac:dyDescent="0.25">
      <c r="E2948" s="2" t="str">
        <f t="shared" ref="E2948:E3000" si="49">IF(ISBLANK(A2948),"",C2948*D2948)</f>
        <v/>
      </c>
      <c r="F2948" s="2" t="str">
        <f>IF(ISBLANK(A2948),"",IF(ISERROR(VLOOKUP(A2948,'Cadastro-Estoque'!A:G,1,FALSE)),"Produto não cadastrado",VLOOKUP(A2948,'Cadastro-Estoque'!A:G,4,FALSE)))</f>
        <v/>
      </c>
      <c r="G2948" s="2" t="str">
        <f>IF(ISBLANK(A2948),"",IF(ISERROR(VLOOKUP(A2948,'Cadastro-Estoque'!A:G,1,FALSE)),"Produto não cadastrado",VLOOKUP(A2948,'Cadastro-Estoque'!A:G,2,FALSE)))</f>
        <v/>
      </c>
      <c r="H2948" s="2" t="str">
        <f>IF(ISERROR(VLOOKUP(A2948,'Cadastro-Estoque'!A:G,1,FALSE)),"",VLOOKUP(A2948,'Cadastro-Estoque'!A:G,3,FALSE))</f>
        <v/>
      </c>
      <c r="I2948" s="209" t="str">
        <f>IF(A2948="","",INDEX(Boletim!F2957:F3066,IFERROR(MATCH(Saidas!A2948,'Cadastro-Estoque'!A2956:A3065,0)," ")))</f>
        <v/>
      </c>
    </row>
    <row r="2949" spans="5:9" ht="18.75" customHeight="1" x14ac:dyDescent="0.25">
      <c r="E2949" s="2" t="str">
        <f t="shared" si="49"/>
        <v/>
      </c>
      <c r="F2949" s="2" t="str">
        <f>IF(ISBLANK(A2949),"",IF(ISERROR(VLOOKUP(A2949,'Cadastro-Estoque'!A:G,1,FALSE)),"Produto não cadastrado",VLOOKUP(A2949,'Cadastro-Estoque'!A:G,4,FALSE)))</f>
        <v/>
      </c>
      <c r="G2949" s="2" t="str">
        <f>IF(ISBLANK(A2949),"",IF(ISERROR(VLOOKUP(A2949,'Cadastro-Estoque'!A:G,1,FALSE)),"Produto não cadastrado",VLOOKUP(A2949,'Cadastro-Estoque'!A:G,2,FALSE)))</f>
        <v/>
      </c>
      <c r="H2949" s="2" t="str">
        <f>IF(ISERROR(VLOOKUP(A2949,'Cadastro-Estoque'!A:G,1,FALSE)),"",VLOOKUP(A2949,'Cadastro-Estoque'!A:G,3,FALSE))</f>
        <v/>
      </c>
      <c r="I2949" s="209" t="str">
        <f>IF(A2949="","",INDEX(Boletim!F2958:F3067,IFERROR(MATCH(Saidas!A2949,'Cadastro-Estoque'!A2957:A3066,0)," ")))</f>
        <v/>
      </c>
    </row>
    <row r="2950" spans="5:9" ht="18.75" customHeight="1" x14ac:dyDescent="0.25">
      <c r="E2950" s="2" t="str">
        <f t="shared" si="49"/>
        <v/>
      </c>
      <c r="F2950" s="2" t="str">
        <f>IF(ISBLANK(A2950),"",IF(ISERROR(VLOOKUP(A2950,'Cadastro-Estoque'!A:G,1,FALSE)),"Produto não cadastrado",VLOOKUP(A2950,'Cadastro-Estoque'!A:G,4,FALSE)))</f>
        <v/>
      </c>
      <c r="G2950" s="2" t="str">
        <f>IF(ISBLANK(A2950),"",IF(ISERROR(VLOOKUP(A2950,'Cadastro-Estoque'!A:G,1,FALSE)),"Produto não cadastrado",VLOOKUP(A2950,'Cadastro-Estoque'!A:G,2,FALSE)))</f>
        <v/>
      </c>
      <c r="H2950" s="2" t="str">
        <f>IF(ISERROR(VLOOKUP(A2950,'Cadastro-Estoque'!A:G,1,FALSE)),"",VLOOKUP(A2950,'Cadastro-Estoque'!A:G,3,FALSE))</f>
        <v/>
      </c>
      <c r="I2950" s="209" t="str">
        <f>IF(A2950="","",INDEX(Boletim!F2959:F3068,IFERROR(MATCH(Saidas!A2950,'Cadastro-Estoque'!A2958:A3067,0)," ")))</f>
        <v/>
      </c>
    </row>
    <row r="2951" spans="5:9" ht="18.75" customHeight="1" x14ac:dyDescent="0.25">
      <c r="E2951" s="2" t="str">
        <f t="shared" si="49"/>
        <v/>
      </c>
      <c r="F2951" s="2" t="str">
        <f>IF(ISBLANK(A2951),"",IF(ISERROR(VLOOKUP(A2951,'Cadastro-Estoque'!A:G,1,FALSE)),"Produto não cadastrado",VLOOKUP(A2951,'Cadastro-Estoque'!A:G,4,FALSE)))</f>
        <v/>
      </c>
      <c r="G2951" s="2" t="str">
        <f>IF(ISBLANK(A2951),"",IF(ISERROR(VLOOKUP(A2951,'Cadastro-Estoque'!A:G,1,FALSE)),"Produto não cadastrado",VLOOKUP(A2951,'Cadastro-Estoque'!A:G,2,FALSE)))</f>
        <v/>
      </c>
      <c r="H2951" s="2" t="str">
        <f>IF(ISERROR(VLOOKUP(A2951,'Cadastro-Estoque'!A:G,1,FALSE)),"",VLOOKUP(A2951,'Cadastro-Estoque'!A:G,3,FALSE))</f>
        <v/>
      </c>
      <c r="I2951" s="209" t="str">
        <f>IF(A2951="","",INDEX(Boletim!F2960:F3069,IFERROR(MATCH(Saidas!A2951,'Cadastro-Estoque'!A2959:A3068,0)," ")))</f>
        <v/>
      </c>
    </row>
    <row r="2952" spans="5:9" ht="18.75" customHeight="1" x14ac:dyDescent="0.25">
      <c r="E2952" s="2" t="str">
        <f t="shared" si="49"/>
        <v/>
      </c>
      <c r="F2952" s="2" t="str">
        <f>IF(ISBLANK(A2952),"",IF(ISERROR(VLOOKUP(A2952,'Cadastro-Estoque'!A:G,1,FALSE)),"Produto não cadastrado",VLOOKUP(A2952,'Cadastro-Estoque'!A:G,4,FALSE)))</f>
        <v/>
      </c>
      <c r="G2952" s="2" t="str">
        <f>IF(ISBLANK(A2952),"",IF(ISERROR(VLOOKUP(A2952,'Cadastro-Estoque'!A:G,1,FALSE)),"Produto não cadastrado",VLOOKUP(A2952,'Cadastro-Estoque'!A:G,2,FALSE)))</f>
        <v/>
      </c>
      <c r="H2952" s="2" t="str">
        <f>IF(ISERROR(VLOOKUP(A2952,'Cadastro-Estoque'!A:G,1,FALSE)),"",VLOOKUP(A2952,'Cadastro-Estoque'!A:G,3,FALSE))</f>
        <v/>
      </c>
      <c r="I2952" s="209" t="str">
        <f>IF(A2952="","",INDEX(Boletim!F2961:F3070,IFERROR(MATCH(Saidas!A2952,'Cadastro-Estoque'!A2960:A3069,0)," ")))</f>
        <v/>
      </c>
    </row>
    <row r="2953" spans="5:9" ht="18.75" customHeight="1" x14ac:dyDescent="0.25">
      <c r="E2953" s="2" t="str">
        <f t="shared" si="49"/>
        <v/>
      </c>
      <c r="F2953" s="2" t="str">
        <f>IF(ISBLANK(A2953),"",IF(ISERROR(VLOOKUP(A2953,'Cadastro-Estoque'!A:G,1,FALSE)),"Produto não cadastrado",VLOOKUP(A2953,'Cadastro-Estoque'!A:G,4,FALSE)))</f>
        <v/>
      </c>
      <c r="G2953" s="2" t="str">
        <f>IF(ISBLANK(A2953),"",IF(ISERROR(VLOOKUP(A2953,'Cadastro-Estoque'!A:G,1,FALSE)),"Produto não cadastrado",VLOOKUP(A2953,'Cadastro-Estoque'!A:G,2,FALSE)))</f>
        <v/>
      </c>
      <c r="H2953" s="2" t="str">
        <f>IF(ISERROR(VLOOKUP(A2953,'Cadastro-Estoque'!A:G,1,FALSE)),"",VLOOKUP(A2953,'Cadastro-Estoque'!A:G,3,FALSE))</f>
        <v/>
      </c>
      <c r="I2953" s="209" t="str">
        <f>IF(A2953="","",INDEX(Boletim!F2962:F3071,IFERROR(MATCH(Saidas!A2953,'Cadastro-Estoque'!A2961:A3070,0)," ")))</f>
        <v/>
      </c>
    </row>
    <row r="2954" spans="5:9" ht="18.75" customHeight="1" x14ac:dyDescent="0.25">
      <c r="E2954" s="2" t="str">
        <f t="shared" si="49"/>
        <v/>
      </c>
      <c r="F2954" s="2" t="str">
        <f>IF(ISBLANK(A2954),"",IF(ISERROR(VLOOKUP(A2954,'Cadastro-Estoque'!A:G,1,FALSE)),"Produto não cadastrado",VLOOKUP(A2954,'Cadastro-Estoque'!A:G,4,FALSE)))</f>
        <v/>
      </c>
      <c r="G2954" s="2" t="str">
        <f>IF(ISBLANK(A2954),"",IF(ISERROR(VLOOKUP(A2954,'Cadastro-Estoque'!A:G,1,FALSE)),"Produto não cadastrado",VLOOKUP(A2954,'Cadastro-Estoque'!A:G,2,FALSE)))</f>
        <v/>
      </c>
      <c r="H2954" s="2" t="str">
        <f>IF(ISERROR(VLOOKUP(A2954,'Cadastro-Estoque'!A:G,1,FALSE)),"",VLOOKUP(A2954,'Cadastro-Estoque'!A:G,3,FALSE))</f>
        <v/>
      </c>
      <c r="I2954" s="209" t="str">
        <f>IF(A2954="","",INDEX(Boletim!F2963:F3072,IFERROR(MATCH(Saidas!A2954,'Cadastro-Estoque'!A2962:A3071,0)," ")))</f>
        <v/>
      </c>
    </row>
    <row r="2955" spans="5:9" ht="18.75" customHeight="1" x14ac:dyDescent="0.25">
      <c r="E2955" s="2" t="str">
        <f t="shared" si="49"/>
        <v/>
      </c>
      <c r="F2955" s="2" t="str">
        <f>IF(ISBLANK(A2955),"",IF(ISERROR(VLOOKUP(A2955,'Cadastro-Estoque'!A:G,1,FALSE)),"Produto não cadastrado",VLOOKUP(A2955,'Cadastro-Estoque'!A:G,4,FALSE)))</f>
        <v/>
      </c>
      <c r="G2955" s="2" t="str">
        <f>IF(ISBLANK(A2955),"",IF(ISERROR(VLOOKUP(A2955,'Cadastro-Estoque'!A:G,1,FALSE)),"Produto não cadastrado",VLOOKUP(A2955,'Cadastro-Estoque'!A:G,2,FALSE)))</f>
        <v/>
      </c>
      <c r="H2955" s="2" t="str">
        <f>IF(ISERROR(VLOOKUP(A2955,'Cadastro-Estoque'!A:G,1,FALSE)),"",VLOOKUP(A2955,'Cadastro-Estoque'!A:G,3,FALSE))</f>
        <v/>
      </c>
      <c r="I2955" s="209" t="str">
        <f>IF(A2955="","",INDEX(Boletim!F2964:F3073,IFERROR(MATCH(Saidas!A2955,'Cadastro-Estoque'!A2963:A3072,0)," ")))</f>
        <v/>
      </c>
    </row>
    <row r="2956" spans="5:9" ht="18.75" customHeight="1" x14ac:dyDescent="0.25">
      <c r="E2956" s="2" t="str">
        <f t="shared" si="49"/>
        <v/>
      </c>
      <c r="F2956" s="2" t="str">
        <f>IF(ISBLANK(A2956),"",IF(ISERROR(VLOOKUP(A2956,'Cadastro-Estoque'!A:G,1,FALSE)),"Produto não cadastrado",VLOOKUP(A2956,'Cadastro-Estoque'!A:G,4,FALSE)))</f>
        <v/>
      </c>
      <c r="G2956" s="2" t="str">
        <f>IF(ISBLANK(A2956),"",IF(ISERROR(VLOOKUP(A2956,'Cadastro-Estoque'!A:G,1,FALSE)),"Produto não cadastrado",VLOOKUP(A2956,'Cadastro-Estoque'!A:G,2,FALSE)))</f>
        <v/>
      </c>
      <c r="H2956" s="2" t="str">
        <f>IF(ISERROR(VLOOKUP(A2956,'Cadastro-Estoque'!A:G,1,FALSE)),"",VLOOKUP(A2956,'Cadastro-Estoque'!A:G,3,FALSE))</f>
        <v/>
      </c>
      <c r="I2956" s="209" t="str">
        <f>IF(A2956="","",INDEX(Boletim!F2965:F3074,IFERROR(MATCH(Saidas!A2956,'Cadastro-Estoque'!A2964:A3073,0)," ")))</f>
        <v/>
      </c>
    </row>
    <row r="2957" spans="5:9" ht="18.75" customHeight="1" x14ac:dyDescent="0.25">
      <c r="E2957" s="2" t="str">
        <f t="shared" si="49"/>
        <v/>
      </c>
      <c r="F2957" s="2" t="str">
        <f>IF(ISBLANK(A2957),"",IF(ISERROR(VLOOKUP(A2957,'Cadastro-Estoque'!A:G,1,FALSE)),"Produto não cadastrado",VLOOKUP(A2957,'Cadastro-Estoque'!A:G,4,FALSE)))</f>
        <v/>
      </c>
      <c r="G2957" s="2" t="str">
        <f>IF(ISBLANK(A2957),"",IF(ISERROR(VLOOKUP(A2957,'Cadastro-Estoque'!A:G,1,FALSE)),"Produto não cadastrado",VLOOKUP(A2957,'Cadastro-Estoque'!A:G,2,FALSE)))</f>
        <v/>
      </c>
      <c r="H2957" s="2" t="str">
        <f>IF(ISERROR(VLOOKUP(A2957,'Cadastro-Estoque'!A:G,1,FALSE)),"",VLOOKUP(A2957,'Cadastro-Estoque'!A:G,3,FALSE))</f>
        <v/>
      </c>
      <c r="I2957" s="209" t="str">
        <f>IF(A2957="","",INDEX(Boletim!F2966:F3075,IFERROR(MATCH(Saidas!A2957,'Cadastro-Estoque'!A2965:A3074,0)," ")))</f>
        <v/>
      </c>
    </row>
    <row r="2958" spans="5:9" ht="18.75" customHeight="1" x14ac:dyDescent="0.25">
      <c r="E2958" s="2" t="str">
        <f t="shared" si="49"/>
        <v/>
      </c>
      <c r="F2958" s="2" t="str">
        <f>IF(ISBLANK(A2958),"",IF(ISERROR(VLOOKUP(A2958,'Cadastro-Estoque'!A:G,1,FALSE)),"Produto não cadastrado",VLOOKUP(A2958,'Cadastro-Estoque'!A:G,4,FALSE)))</f>
        <v/>
      </c>
      <c r="G2958" s="2" t="str">
        <f>IF(ISBLANK(A2958),"",IF(ISERROR(VLOOKUP(A2958,'Cadastro-Estoque'!A:G,1,FALSE)),"Produto não cadastrado",VLOOKUP(A2958,'Cadastro-Estoque'!A:G,2,FALSE)))</f>
        <v/>
      </c>
      <c r="H2958" s="2" t="str">
        <f>IF(ISERROR(VLOOKUP(A2958,'Cadastro-Estoque'!A:G,1,FALSE)),"",VLOOKUP(A2958,'Cadastro-Estoque'!A:G,3,FALSE))</f>
        <v/>
      </c>
      <c r="I2958" s="209" t="str">
        <f>IF(A2958="","",INDEX(Boletim!F2967:F3076,IFERROR(MATCH(Saidas!A2958,'Cadastro-Estoque'!A2966:A3075,0)," ")))</f>
        <v/>
      </c>
    </row>
    <row r="2959" spans="5:9" ht="18.75" customHeight="1" x14ac:dyDescent="0.25">
      <c r="E2959" s="2" t="str">
        <f t="shared" si="49"/>
        <v/>
      </c>
      <c r="F2959" s="2" t="str">
        <f>IF(ISBLANK(A2959),"",IF(ISERROR(VLOOKUP(A2959,'Cadastro-Estoque'!A:G,1,FALSE)),"Produto não cadastrado",VLOOKUP(A2959,'Cadastro-Estoque'!A:G,4,FALSE)))</f>
        <v/>
      </c>
      <c r="G2959" s="2" t="str">
        <f>IF(ISBLANK(A2959),"",IF(ISERROR(VLOOKUP(A2959,'Cadastro-Estoque'!A:G,1,FALSE)),"Produto não cadastrado",VLOOKUP(A2959,'Cadastro-Estoque'!A:G,2,FALSE)))</f>
        <v/>
      </c>
      <c r="H2959" s="2" t="str">
        <f>IF(ISERROR(VLOOKUP(A2959,'Cadastro-Estoque'!A:G,1,FALSE)),"",VLOOKUP(A2959,'Cadastro-Estoque'!A:G,3,FALSE))</f>
        <v/>
      </c>
      <c r="I2959" s="209" t="str">
        <f>IF(A2959="","",INDEX(Boletim!F2968:F3077,IFERROR(MATCH(Saidas!A2959,'Cadastro-Estoque'!A2967:A3076,0)," ")))</f>
        <v/>
      </c>
    </row>
    <row r="2960" spans="5:9" ht="18.75" customHeight="1" x14ac:dyDescent="0.25">
      <c r="E2960" s="2" t="str">
        <f t="shared" si="49"/>
        <v/>
      </c>
      <c r="F2960" s="2" t="str">
        <f>IF(ISBLANK(A2960),"",IF(ISERROR(VLOOKUP(A2960,'Cadastro-Estoque'!A:G,1,FALSE)),"Produto não cadastrado",VLOOKUP(A2960,'Cadastro-Estoque'!A:G,4,FALSE)))</f>
        <v/>
      </c>
      <c r="G2960" s="2" t="str">
        <f>IF(ISBLANK(A2960),"",IF(ISERROR(VLOOKUP(A2960,'Cadastro-Estoque'!A:G,1,FALSE)),"Produto não cadastrado",VLOOKUP(A2960,'Cadastro-Estoque'!A:G,2,FALSE)))</f>
        <v/>
      </c>
      <c r="H2960" s="2" t="str">
        <f>IF(ISERROR(VLOOKUP(A2960,'Cadastro-Estoque'!A:G,1,FALSE)),"",VLOOKUP(A2960,'Cadastro-Estoque'!A:G,3,FALSE))</f>
        <v/>
      </c>
      <c r="I2960" s="209" t="str">
        <f>IF(A2960="","",INDEX(Boletim!F2969:F3078,IFERROR(MATCH(Saidas!A2960,'Cadastro-Estoque'!A2968:A3077,0)," ")))</f>
        <v/>
      </c>
    </row>
    <row r="2961" spans="5:9" ht="18.75" customHeight="1" x14ac:dyDescent="0.25">
      <c r="E2961" s="2" t="str">
        <f t="shared" si="49"/>
        <v/>
      </c>
      <c r="F2961" s="2" t="str">
        <f>IF(ISBLANK(A2961),"",IF(ISERROR(VLOOKUP(A2961,'Cadastro-Estoque'!A:G,1,FALSE)),"Produto não cadastrado",VLOOKUP(A2961,'Cadastro-Estoque'!A:G,4,FALSE)))</f>
        <v/>
      </c>
      <c r="G2961" s="2" t="str">
        <f>IF(ISBLANK(A2961),"",IF(ISERROR(VLOOKUP(A2961,'Cadastro-Estoque'!A:G,1,FALSE)),"Produto não cadastrado",VLOOKUP(A2961,'Cadastro-Estoque'!A:G,2,FALSE)))</f>
        <v/>
      </c>
      <c r="H2961" s="2" t="str">
        <f>IF(ISERROR(VLOOKUP(A2961,'Cadastro-Estoque'!A:G,1,FALSE)),"",VLOOKUP(A2961,'Cadastro-Estoque'!A:G,3,FALSE))</f>
        <v/>
      </c>
      <c r="I2961" s="209" t="str">
        <f>IF(A2961="","",INDEX(Boletim!F2970:F3079,IFERROR(MATCH(Saidas!A2961,'Cadastro-Estoque'!A2969:A3078,0)," ")))</f>
        <v/>
      </c>
    </row>
    <row r="2962" spans="5:9" ht="18.75" customHeight="1" x14ac:dyDescent="0.25">
      <c r="E2962" s="2" t="str">
        <f t="shared" si="49"/>
        <v/>
      </c>
      <c r="F2962" s="2" t="str">
        <f>IF(ISBLANK(A2962),"",IF(ISERROR(VLOOKUP(A2962,'Cadastro-Estoque'!A:G,1,FALSE)),"Produto não cadastrado",VLOOKUP(A2962,'Cadastro-Estoque'!A:G,4,FALSE)))</f>
        <v/>
      </c>
      <c r="G2962" s="2" t="str">
        <f>IF(ISBLANK(A2962),"",IF(ISERROR(VLOOKUP(A2962,'Cadastro-Estoque'!A:G,1,FALSE)),"Produto não cadastrado",VLOOKUP(A2962,'Cadastro-Estoque'!A:G,2,FALSE)))</f>
        <v/>
      </c>
      <c r="H2962" s="2" t="str">
        <f>IF(ISERROR(VLOOKUP(A2962,'Cadastro-Estoque'!A:G,1,FALSE)),"",VLOOKUP(A2962,'Cadastro-Estoque'!A:G,3,FALSE))</f>
        <v/>
      </c>
      <c r="I2962" s="209" t="str">
        <f>IF(A2962="","",INDEX(Boletim!F2971:F3080,IFERROR(MATCH(Saidas!A2962,'Cadastro-Estoque'!A2970:A3079,0)," ")))</f>
        <v/>
      </c>
    </row>
    <row r="2963" spans="5:9" ht="18.75" customHeight="1" x14ac:dyDescent="0.25">
      <c r="E2963" s="2" t="str">
        <f t="shared" si="49"/>
        <v/>
      </c>
      <c r="F2963" s="2" t="str">
        <f>IF(ISBLANK(A2963),"",IF(ISERROR(VLOOKUP(A2963,'Cadastro-Estoque'!A:G,1,FALSE)),"Produto não cadastrado",VLOOKUP(A2963,'Cadastro-Estoque'!A:G,4,FALSE)))</f>
        <v/>
      </c>
      <c r="G2963" s="2" t="str">
        <f>IF(ISBLANK(A2963),"",IF(ISERROR(VLOOKUP(A2963,'Cadastro-Estoque'!A:G,1,FALSE)),"Produto não cadastrado",VLOOKUP(A2963,'Cadastro-Estoque'!A:G,2,FALSE)))</f>
        <v/>
      </c>
      <c r="H2963" s="2" t="str">
        <f>IF(ISERROR(VLOOKUP(A2963,'Cadastro-Estoque'!A:G,1,FALSE)),"",VLOOKUP(A2963,'Cadastro-Estoque'!A:G,3,FALSE))</f>
        <v/>
      </c>
      <c r="I2963" s="209" t="str">
        <f>IF(A2963="","",INDEX(Boletim!F2972:F3081,IFERROR(MATCH(Saidas!A2963,'Cadastro-Estoque'!A2971:A3080,0)," ")))</f>
        <v/>
      </c>
    </row>
    <row r="2964" spans="5:9" ht="18.75" customHeight="1" x14ac:dyDescent="0.25">
      <c r="E2964" s="2" t="str">
        <f t="shared" si="49"/>
        <v/>
      </c>
      <c r="F2964" s="2" t="str">
        <f>IF(ISBLANK(A2964),"",IF(ISERROR(VLOOKUP(A2964,'Cadastro-Estoque'!A:G,1,FALSE)),"Produto não cadastrado",VLOOKUP(A2964,'Cadastro-Estoque'!A:G,4,FALSE)))</f>
        <v/>
      </c>
      <c r="G2964" s="2" t="str">
        <f>IF(ISBLANK(A2964),"",IF(ISERROR(VLOOKUP(A2964,'Cadastro-Estoque'!A:G,1,FALSE)),"Produto não cadastrado",VLOOKUP(A2964,'Cadastro-Estoque'!A:G,2,FALSE)))</f>
        <v/>
      </c>
      <c r="H2964" s="2" t="str">
        <f>IF(ISERROR(VLOOKUP(A2964,'Cadastro-Estoque'!A:G,1,FALSE)),"",VLOOKUP(A2964,'Cadastro-Estoque'!A:G,3,FALSE))</f>
        <v/>
      </c>
      <c r="I2964" s="209" t="str">
        <f>IF(A2964="","",INDEX(Boletim!F2973:F3082,IFERROR(MATCH(Saidas!A2964,'Cadastro-Estoque'!A2972:A3081,0)," ")))</f>
        <v/>
      </c>
    </row>
    <row r="2965" spans="5:9" ht="18.75" customHeight="1" x14ac:dyDescent="0.25">
      <c r="E2965" s="2" t="str">
        <f t="shared" si="49"/>
        <v/>
      </c>
      <c r="F2965" s="2" t="str">
        <f>IF(ISBLANK(A2965),"",IF(ISERROR(VLOOKUP(A2965,'Cadastro-Estoque'!A:G,1,FALSE)),"Produto não cadastrado",VLOOKUP(A2965,'Cadastro-Estoque'!A:G,4,FALSE)))</f>
        <v/>
      </c>
      <c r="G2965" s="2" t="str">
        <f>IF(ISBLANK(A2965),"",IF(ISERROR(VLOOKUP(A2965,'Cadastro-Estoque'!A:G,1,FALSE)),"Produto não cadastrado",VLOOKUP(A2965,'Cadastro-Estoque'!A:G,2,FALSE)))</f>
        <v/>
      </c>
      <c r="H2965" s="2" t="str">
        <f>IF(ISERROR(VLOOKUP(A2965,'Cadastro-Estoque'!A:G,1,FALSE)),"",VLOOKUP(A2965,'Cadastro-Estoque'!A:G,3,FALSE))</f>
        <v/>
      </c>
      <c r="I2965" s="209" t="str">
        <f>IF(A2965="","",INDEX(Boletim!F2974:F3083,IFERROR(MATCH(Saidas!A2965,'Cadastro-Estoque'!A2973:A3082,0)," ")))</f>
        <v/>
      </c>
    </row>
    <row r="2966" spans="5:9" ht="18.75" customHeight="1" x14ac:dyDescent="0.25">
      <c r="E2966" s="2" t="str">
        <f t="shared" si="49"/>
        <v/>
      </c>
      <c r="F2966" s="2" t="str">
        <f>IF(ISBLANK(A2966),"",IF(ISERROR(VLOOKUP(A2966,'Cadastro-Estoque'!A:G,1,FALSE)),"Produto não cadastrado",VLOOKUP(A2966,'Cadastro-Estoque'!A:G,4,FALSE)))</f>
        <v/>
      </c>
      <c r="G2966" s="2" t="str">
        <f>IF(ISBLANK(A2966),"",IF(ISERROR(VLOOKUP(A2966,'Cadastro-Estoque'!A:G,1,FALSE)),"Produto não cadastrado",VLOOKUP(A2966,'Cadastro-Estoque'!A:G,2,FALSE)))</f>
        <v/>
      </c>
      <c r="H2966" s="2" t="str">
        <f>IF(ISERROR(VLOOKUP(A2966,'Cadastro-Estoque'!A:G,1,FALSE)),"",VLOOKUP(A2966,'Cadastro-Estoque'!A:G,3,FALSE))</f>
        <v/>
      </c>
      <c r="I2966" s="209" t="str">
        <f>IF(A2966="","",INDEX(Boletim!F2975:F3084,IFERROR(MATCH(Saidas!A2966,'Cadastro-Estoque'!A2974:A3083,0)," ")))</f>
        <v/>
      </c>
    </row>
    <row r="2967" spans="5:9" ht="18.75" customHeight="1" x14ac:dyDescent="0.25">
      <c r="E2967" s="2" t="str">
        <f t="shared" si="49"/>
        <v/>
      </c>
      <c r="F2967" s="2" t="str">
        <f>IF(ISBLANK(A2967),"",IF(ISERROR(VLOOKUP(A2967,'Cadastro-Estoque'!A:G,1,FALSE)),"Produto não cadastrado",VLOOKUP(A2967,'Cadastro-Estoque'!A:G,4,FALSE)))</f>
        <v/>
      </c>
      <c r="G2967" s="2" t="str">
        <f>IF(ISBLANK(A2967),"",IF(ISERROR(VLOOKUP(A2967,'Cadastro-Estoque'!A:G,1,FALSE)),"Produto não cadastrado",VLOOKUP(A2967,'Cadastro-Estoque'!A:G,2,FALSE)))</f>
        <v/>
      </c>
      <c r="H2967" s="2" t="str">
        <f>IF(ISERROR(VLOOKUP(A2967,'Cadastro-Estoque'!A:G,1,FALSE)),"",VLOOKUP(A2967,'Cadastro-Estoque'!A:G,3,FALSE))</f>
        <v/>
      </c>
      <c r="I2967" s="209" t="str">
        <f>IF(A2967="","",INDEX(Boletim!F2976:F3085,IFERROR(MATCH(Saidas!A2967,'Cadastro-Estoque'!A2975:A3084,0)," ")))</f>
        <v/>
      </c>
    </row>
    <row r="2968" spans="5:9" ht="18.75" customHeight="1" x14ac:dyDescent="0.25">
      <c r="E2968" s="2" t="str">
        <f t="shared" si="49"/>
        <v/>
      </c>
      <c r="F2968" s="2" t="str">
        <f>IF(ISBLANK(A2968),"",IF(ISERROR(VLOOKUP(A2968,'Cadastro-Estoque'!A:G,1,FALSE)),"Produto não cadastrado",VLOOKUP(A2968,'Cadastro-Estoque'!A:G,4,FALSE)))</f>
        <v/>
      </c>
      <c r="G2968" s="2" t="str">
        <f>IF(ISBLANK(A2968),"",IF(ISERROR(VLOOKUP(A2968,'Cadastro-Estoque'!A:G,1,FALSE)),"Produto não cadastrado",VLOOKUP(A2968,'Cadastro-Estoque'!A:G,2,FALSE)))</f>
        <v/>
      </c>
      <c r="H2968" s="2" t="str">
        <f>IF(ISERROR(VLOOKUP(A2968,'Cadastro-Estoque'!A:G,1,FALSE)),"",VLOOKUP(A2968,'Cadastro-Estoque'!A:G,3,FALSE))</f>
        <v/>
      </c>
      <c r="I2968" s="209" t="str">
        <f>IF(A2968="","",INDEX(Boletim!F2977:F3086,IFERROR(MATCH(Saidas!A2968,'Cadastro-Estoque'!A2976:A3085,0)," ")))</f>
        <v/>
      </c>
    </row>
    <row r="2969" spans="5:9" ht="18.75" customHeight="1" x14ac:dyDescent="0.25">
      <c r="E2969" s="2" t="str">
        <f t="shared" si="49"/>
        <v/>
      </c>
      <c r="F2969" s="2" t="str">
        <f>IF(ISBLANK(A2969),"",IF(ISERROR(VLOOKUP(A2969,'Cadastro-Estoque'!A:G,1,FALSE)),"Produto não cadastrado",VLOOKUP(A2969,'Cadastro-Estoque'!A:G,4,FALSE)))</f>
        <v/>
      </c>
      <c r="G2969" s="2" t="str">
        <f>IF(ISBLANK(A2969),"",IF(ISERROR(VLOOKUP(A2969,'Cadastro-Estoque'!A:G,1,FALSE)),"Produto não cadastrado",VLOOKUP(A2969,'Cadastro-Estoque'!A:G,2,FALSE)))</f>
        <v/>
      </c>
      <c r="H2969" s="2" t="str">
        <f>IF(ISERROR(VLOOKUP(A2969,'Cadastro-Estoque'!A:G,1,FALSE)),"",VLOOKUP(A2969,'Cadastro-Estoque'!A:G,3,FALSE))</f>
        <v/>
      </c>
      <c r="I2969" s="209" t="str">
        <f>IF(A2969="","",INDEX(Boletim!F2978:F3087,IFERROR(MATCH(Saidas!A2969,'Cadastro-Estoque'!A2977:A3086,0)," ")))</f>
        <v/>
      </c>
    </row>
    <row r="2970" spans="5:9" ht="18.75" customHeight="1" x14ac:dyDescent="0.25">
      <c r="E2970" s="2" t="str">
        <f t="shared" si="49"/>
        <v/>
      </c>
      <c r="F2970" s="2" t="str">
        <f>IF(ISBLANK(A2970),"",IF(ISERROR(VLOOKUP(A2970,'Cadastro-Estoque'!A:G,1,FALSE)),"Produto não cadastrado",VLOOKUP(A2970,'Cadastro-Estoque'!A:G,4,FALSE)))</f>
        <v/>
      </c>
      <c r="G2970" s="2" t="str">
        <f>IF(ISBLANK(A2970),"",IF(ISERROR(VLOOKUP(A2970,'Cadastro-Estoque'!A:G,1,FALSE)),"Produto não cadastrado",VLOOKUP(A2970,'Cadastro-Estoque'!A:G,2,FALSE)))</f>
        <v/>
      </c>
      <c r="H2970" s="2" t="str">
        <f>IF(ISERROR(VLOOKUP(A2970,'Cadastro-Estoque'!A:G,1,FALSE)),"",VLOOKUP(A2970,'Cadastro-Estoque'!A:G,3,FALSE))</f>
        <v/>
      </c>
      <c r="I2970" s="209" t="str">
        <f>IF(A2970="","",INDEX(Boletim!F2979:F3088,IFERROR(MATCH(Saidas!A2970,'Cadastro-Estoque'!A2978:A3087,0)," ")))</f>
        <v/>
      </c>
    </row>
    <row r="2971" spans="5:9" ht="18.75" customHeight="1" x14ac:dyDescent="0.25">
      <c r="E2971" s="2" t="str">
        <f t="shared" si="49"/>
        <v/>
      </c>
      <c r="F2971" s="2" t="str">
        <f>IF(ISBLANK(A2971),"",IF(ISERROR(VLOOKUP(A2971,'Cadastro-Estoque'!A:G,1,FALSE)),"Produto não cadastrado",VLOOKUP(A2971,'Cadastro-Estoque'!A:G,4,FALSE)))</f>
        <v/>
      </c>
      <c r="G2971" s="2" t="str">
        <f>IF(ISBLANK(A2971),"",IF(ISERROR(VLOOKUP(A2971,'Cadastro-Estoque'!A:G,1,FALSE)),"Produto não cadastrado",VLOOKUP(A2971,'Cadastro-Estoque'!A:G,2,FALSE)))</f>
        <v/>
      </c>
      <c r="H2971" s="2" t="str">
        <f>IF(ISERROR(VLOOKUP(A2971,'Cadastro-Estoque'!A:G,1,FALSE)),"",VLOOKUP(A2971,'Cadastro-Estoque'!A:G,3,FALSE))</f>
        <v/>
      </c>
      <c r="I2971" s="209" t="str">
        <f>IF(A2971="","",INDEX(Boletim!F2980:F3089,IFERROR(MATCH(Saidas!A2971,'Cadastro-Estoque'!A2979:A3088,0)," ")))</f>
        <v/>
      </c>
    </row>
    <row r="2972" spans="5:9" ht="18.75" customHeight="1" x14ac:dyDescent="0.25">
      <c r="E2972" s="2" t="str">
        <f t="shared" si="49"/>
        <v/>
      </c>
      <c r="F2972" s="2" t="str">
        <f>IF(ISBLANK(A2972),"",IF(ISERROR(VLOOKUP(A2972,'Cadastro-Estoque'!A:G,1,FALSE)),"Produto não cadastrado",VLOOKUP(A2972,'Cadastro-Estoque'!A:G,4,FALSE)))</f>
        <v/>
      </c>
      <c r="G2972" s="2" t="str">
        <f>IF(ISBLANK(A2972),"",IF(ISERROR(VLOOKUP(A2972,'Cadastro-Estoque'!A:G,1,FALSE)),"Produto não cadastrado",VLOOKUP(A2972,'Cadastro-Estoque'!A:G,2,FALSE)))</f>
        <v/>
      </c>
      <c r="H2972" s="2" t="str">
        <f>IF(ISERROR(VLOOKUP(A2972,'Cadastro-Estoque'!A:G,1,FALSE)),"",VLOOKUP(A2972,'Cadastro-Estoque'!A:G,3,FALSE))</f>
        <v/>
      </c>
      <c r="I2972" s="209" t="str">
        <f>IF(A2972="","",INDEX(Boletim!F2981:F3090,IFERROR(MATCH(Saidas!A2972,'Cadastro-Estoque'!A2980:A3089,0)," ")))</f>
        <v/>
      </c>
    </row>
    <row r="2973" spans="5:9" ht="18.75" customHeight="1" x14ac:dyDescent="0.25">
      <c r="E2973" s="2" t="str">
        <f t="shared" si="49"/>
        <v/>
      </c>
      <c r="F2973" s="2" t="str">
        <f>IF(ISBLANK(A2973),"",IF(ISERROR(VLOOKUP(A2973,'Cadastro-Estoque'!A:G,1,FALSE)),"Produto não cadastrado",VLOOKUP(A2973,'Cadastro-Estoque'!A:G,4,FALSE)))</f>
        <v/>
      </c>
      <c r="G2973" s="2" t="str">
        <f>IF(ISBLANK(A2973),"",IF(ISERROR(VLOOKUP(A2973,'Cadastro-Estoque'!A:G,1,FALSE)),"Produto não cadastrado",VLOOKUP(A2973,'Cadastro-Estoque'!A:G,2,FALSE)))</f>
        <v/>
      </c>
      <c r="H2973" s="2" t="str">
        <f>IF(ISERROR(VLOOKUP(A2973,'Cadastro-Estoque'!A:G,1,FALSE)),"",VLOOKUP(A2973,'Cadastro-Estoque'!A:G,3,FALSE))</f>
        <v/>
      </c>
      <c r="I2973" s="209" t="str">
        <f>IF(A2973="","",INDEX(Boletim!F2982:F3091,IFERROR(MATCH(Saidas!A2973,'Cadastro-Estoque'!A2981:A3090,0)," ")))</f>
        <v/>
      </c>
    </row>
    <row r="2974" spans="5:9" ht="18.75" customHeight="1" x14ac:dyDescent="0.25">
      <c r="E2974" s="2" t="str">
        <f t="shared" si="49"/>
        <v/>
      </c>
      <c r="F2974" s="2" t="str">
        <f>IF(ISBLANK(A2974),"",IF(ISERROR(VLOOKUP(A2974,'Cadastro-Estoque'!A:G,1,FALSE)),"Produto não cadastrado",VLOOKUP(A2974,'Cadastro-Estoque'!A:G,4,FALSE)))</f>
        <v/>
      </c>
      <c r="G2974" s="2" t="str">
        <f>IF(ISBLANK(A2974),"",IF(ISERROR(VLOOKUP(A2974,'Cadastro-Estoque'!A:G,1,FALSE)),"Produto não cadastrado",VLOOKUP(A2974,'Cadastro-Estoque'!A:G,2,FALSE)))</f>
        <v/>
      </c>
      <c r="H2974" s="2" t="str">
        <f>IF(ISERROR(VLOOKUP(A2974,'Cadastro-Estoque'!A:G,1,FALSE)),"",VLOOKUP(A2974,'Cadastro-Estoque'!A:G,3,FALSE))</f>
        <v/>
      </c>
      <c r="I2974" s="209" t="str">
        <f>IF(A2974="","",INDEX(Boletim!F2983:F3092,IFERROR(MATCH(Saidas!A2974,'Cadastro-Estoque'!A2982:A3091,0)," ")))</f>
        <v/>
      </c>
    </row>
    <row r="2975" spans="5:9" ht="18.75" customHeight="1" x14ac:dyDescent="0.25">
      <c r="E2975" s="2" t="str">
        <f t="shared" si="49"/>
        <v/>
      </c>
      <c r="F2975" s="2" t="str">
        <f>IF(ISBLANK(A2975),"",IF(ISERROR(VLOOKUP(A2975,'Cadastro-Estoque'!A:G,1,FALSE)),"Produto não cadastrado",VLOOKUP(A2975,'Cadastro-Estoque'!A:G,4,FALSE)))</f>
        <v/>
      </c>
      <c r="G2975" s="2" t="str">
        <f>IF(ISBLANK(A2975),"",IF(ISERROR(VLOOKUP(A2975,'Cadastro-Estoque'!A:G,1,FALSE)),"Produto não cadastrado",VLOOKUP(A2975,'Cadastro-Estoque'!A:G,2,FALSE)))</f>
        <v/>
      </c>
      <c r="H2975" s="2" t="str">
        <f>IF(ISERROR(VLOOKUP(A2975,'Cadastro-Estoque'!A:G,1,FALSE)),"",VLOOKUP(A2975,'Cadastro-Estoque'!A:G,3,FALSE))</f>
        <v/>
      </c>
      <c r="I2975" s="209" t="str">
        <f>IF(A2975="","",INDEX(Boletim!F2984:F3093,IFERROR(MATCH(Saidas!A2975,'Cadastro-Estoque'!A2983:A3092,0)," ")))</f>
        <v/>
      </c>
    </row>
    <row r="2976" spans="5:9" ht="18.75" customHeight="1" x14ac:dyDescent="0.25">
      <c r="E2976" s="2" t="str">
        <f t="shared" si="49"/>
        <v/>
      </c>
      <c r="F2976" s="2" t="str">
        <f>IF(ISBLANK(A2976),"",IF(ISERROR(VLOOKUP(A2976,'Cadastro-Estoque'!A:G,1,FALSE)),"Produto não cadastrado",VLOOKUP(A2976,'Cadastro-Estoque'!A:G,4,FALSE)))</f>
        <v/>
      </c>
      <c r="G2976" s="2" t="str">
        <f>IF(ISBLANK(A2976),"",IF(ISERROR(VLOOKUP(A2976,'Cadastro-Estoque'!A:G,1,FALSE)),"Produto não cadastrado",VLOOKUP(A2976,'Cadastro-Estoque'!A:G,2,FALSE)))</f>
        <v/>
      </c>
      <c r="H2976" s="2" t="str">
        <f>IF(ISERROR(VLOOKUP(A2976,'Cadastro-Estoque'!A:G,1,FALSE)),"",VLOOKUP(A2976,'Cadastro-Estoque'!A:G,3,FALSE))</f>
        <v/>
      </c>
      <c r="I2976" s="209" t="str">
        <f>IF(A2976="","",INDEX(Boletim!F2985:F3094,IFERROR(MATCH(Saidas!A2976,'Cadastro-Estoque'!A2984:A3093,0)," ")))</f>
        <v/>
      </c>
    </row>
    <row r="2977" spans="5:9" ht="18.75" customHeight="1" x14ac:dyDescent="0.25">
      <c r="E2977" s="2" t="str">
        <f t="shared" si="49"/>
        <v/>
      </c>
      <c r="F2977" s="2" t="str">
        <f>IF(ISBLANK(A2977),"",IF(ISERROR(VLOOKUP(A2977,'Cadastro-Estoque'!A:G,1,FALSE)),"Produto não cadastrado",VLOOKUP(A2977,'Cadastro-Estoque'!A:G,4,FALSE)))</f>
        <v/>
      </c>
      <c r="G2977" s="2" t="str">
        <f>IF(ISBLANK(A2977),"",IF(ISERROR(VLOOKUP(A2977,'Cadastro-Estoque'!A:G,1,FALSE)),"Produto não cadastrado",VLOOKUP(A2977,'Cadastro-Estoque'!A:G,2,FALSE)))</f>
        <v/>
      </c>
      <c r="H2977" s="2" t="str">
        <f>IF(ISERROR(VLOOKUP(A2977,'Cadastro-Estoque'!A:G,1,FALSE)),"",VLOOKUP(A2977,'Cadastro-Estoque'!A:G,3,FALSE))</f>
        <v/>
      </c>
      <c r="I2977" s="209" t="str">
        <f>IF(A2977="","",INDEX(Boletim!F2986:F3095,IFERROR(MATCH(Saidas!A2977,'Cadastro-Estoque'!A2985:A3094,0)," ")))</f>
        <v/>
      </c>
    </row>
    <row r="2978" spans="5:9" ht="18.75" customHeight="1" x14ac:dyDescent="0.25">
      <c r="E2978" s="2" t="str">
        <f t="shared" si="49"/>
        <v/>
      </c>
      <c r="F2978" s="2" t="str">
        <f>IF(ISBLANK(A2978),"",IF(ISERROR(VLOOKUP(A2978,'Cadastro-Estoque'!A:G,1,FALSE)),"Produto não cadastrado",VLOOKUP(A2978,'Cadastro-Estoque'!A:G,4,FALSE)))</f>
        <v/>
      </c>
      <c r="G2978" s="2" t="str">
        <f>IF(ISBLANK(A2978),"",IF(ISERROR(VLOOKUP(A2978,'Cadastro-Estoque'!A:G,1,FALSE)),"Produto não cadastrado",VLOOKUP(A2978,'Cadastro-Estoque'!A:G,2,FALSE)))</f>
        <v/>
      </c>
      <c r="H2978" s="2" t="str">
        <f>IF(ISERROR(VLOOKUP(A2978,'Cadastro-Estoque'!A:G,1,FALSE)),"",VLOOKUP(A2978,'Cadastro-Estoque'!A:G,3,FALSE))</f>
        <v/>
      </c>
      <c r="I2978" s="209" t="str">
        <f>IF(A2978="","",INDEX(Boletim!F2987:F3096,IFERROR(MATCH(Saidas!A2978,'Cadastro-Estoque'!A2986:A3095,0)," ")))</f>
        <v/>
      </c>
    </row>
    <row r="2979" spans="5:9" ht="18.75" customHeight="1" x14ac:dyDescent="0.25">
      <c r="E2979" s="2" t="str">
        <f t="shared" si="49"/>
        <v/>
      </c>
      <c r="F2979" s="2" t="str">
        <f>IF(ISBLANK(A2979),"",IF(ISERROR(VLOOKUP(A2979,'Cadastro-Estoque'!A:G,1,FALSE)),"Produto não cadastrado",VLOOKUP(A2979,'Cadastro-Estoque'!A:G,4,FALSE)))</f>
        <v/>
      </c>
      <c r="G2979" s="2" t="str">
        <f>IF(ISBLANK(A2979),"",IF(ISERROR(VLOOKUP(A2979,'Cadastro-Estoque'!A:G,1,FALSE)),"Produto não cadastrado",VLOOKUP(A2979,'Cadastro-Estoque'!A:G,2,FALSE)))</f>
        <v/>
      </c>
      <c r="H2979" s="2" t="str">
        <f>IF(ISERROR(VLOOKUP(A2979,'Cadastro-Estoque'!A:G,1,FALSE)),"",VLOOKUP(A2979,'Cadastro-Estoque'!A:G,3,FALSE))</f>
        <v/>
      </c>
      <c r="I2979" s="209" t="str">
        <f>IF(A2979="","",INDEX(Boletim!F2988:F3097,IFERROR(MATCH(Saidas!A2979,'Cadastro-Estoque'!A2987:A3096,0)," ")))</f>
        <v/>
      </c>
    </row>
    <row r="2980" spans="5:9" ht="18.75" customHeight="1" x14ac:dyDescent="0.25">
      <c r="E2980" s="2" t="str">
        <f t="shared" si="49"/>
        <v/>
      </c>
      <c r="F2980" s="2" t="str">
        <f>IF(ISBLANK(A2980),"",IF(ISERROR(VLOOKUP(A2980,'Cadastro-Estoque'!A:G,1,FALSE)),"Produto não cadastrado",VLOOKUP(A2980,'Cadastro-Estoque'!A:G,4,FALSE)))</f>
        <v/>
      </c>
      <c r="G2980" s="2" t="str">
        <f>IF(ISBLANK(A2980),"",IF(ISERROR(VLOOKUP(A2980,'Cadastro-Estoque'!A:G,1,FALSE)),"Produto não cadastrado",VLOOKUP(A2980,'Cadastro-Estoque'!A:G,2,FALSE)))</f>
        <v/>
      </c>
      <c r="H2980" s="2" t="str">
        <f>IF(ISERROR(VLOOKUP(A2980,'Cadastro-Estoque'!A:G,1,FALSE)),"",VLOOKUP(A2980,'Cadastro-Estoque'!A:G,3,FALSE))</f>
        <v/>
      </c>
      <c r="I2980" s="209" t="str">
        <f>IF(A2980="","",INDEX(Boletim!F2989:F3098,IFERROR(MATCH(Saidas!A2980,'Cadastro-Estoque'!A2988:A3097,0)," ")))</f>
        <v/>
      </c>
    </row>
    <row r="2981" spans="5:9" ht="18.75" customHeight="1" x14ac:dyDescent="0.25">
      <c r="E2981" s="2" t="str">
        <f t="shared" si="49"/>
        <v/>
      </c>
      <c r="F2981" s="2" t="str">
        <f>IF(ISBLANK(A2981),"",IF(ISERROR(VLOOKUP(A2981,'Cadastro-Estoque'!A:G,1,FALSE)),"Produto não cadastrado",VLOOKUP(A2981,'Cadastro-Estoque'!A:G,4,FALSE)))</f>
        <v/>
      </c>
      <c r="G2981" s="2" t="str">
        <f>IF(ISBLANK(A2981),"",IF(ISERROR(VLOOKUP(A2981,'Cadastro-Estoque'!A:G,1,FALSE)),"Produto não cadastrado",VLOOKUP(A2981,'Cadastro-Estoque'!A:G,2,FALSE)))</f>
        <v/>
      </c>
      <c r="H2981" s="2" t="str">
        <f>IF(ISERROR(VLOOKUP(A2981,'Cadastro-Estoque'!A:G,1,FALSE)),"",VLOOKUP(A2981,'Cadastro-Estoque'!A:G,3,FALSE))</f>
        <v/>
      </c>
      <c r="I2981" s="209" t="str">
        <f>IF(A2981="","",INDEX(Boletim!F2990:F3099,IFERROR(MATCH(Saidas!A2981,'Cadastro-Estoque'!A2989:A3098,0)," ")))</f>
        <v/>
      </c>
    </row>
    <row r="2982" spans="5:9" ht="18.75" customHeight="1" x14ac:dyDescent="0.25">
      <c r="E2982" s="2" t="str">
        <f t="shared" si="49"/>
        <v/>
      </c>
      <c r="F2982" s="2" t="str">
        <f>IF(ISBLANK(A2982),"",IF(ISERROR(VLOOKUP(A2982,'Cadastro-Estoque'!A:G,1,FALSE)),"Produto não cadastrado",VLOOKUP(A2982,'Cadastro-Estoque'!A:G,4,FALSE)))</f>
        <v/>
      </c>
      <c r="G2982" s="2" t="str">
        <f>IF(ISBLANK(A2982),"",IF(ISERROR(VLOOKUP(A2982,'Cadastro-Estoque'!A:G,1,FALSE)),"Produto não cadastrado",VLOOKUP(A2982,'Cadastro-Estoque'!A:G,2,FALSE)))</f>
        <v/>
      </c>
      <c r="H2982" s="2" t="str">
        <f>IF(ISERROR(VLOOKUP(A2982,'Cadastro-Estoque'!A:G,1,FALSE)),"",VLOOKUP(A2982,'Cadastro-Estoque'!A:G,3,FALSE))</f>
        <v/>
      </c>
      <c r="I2982" s="209" t="str">
        <f>IF(A2982="","",INDEX(Boletim!F2991:F3100,IFERROR(MATCH(Saidas!A2982,'Cadastro-Estoque'!A2990:A3099,0)," ")))</f>
        <v/>
      </c>
    </row>
    <row r="2983" spans="5:9" ht="18.75" customHeight="1" x14ac:dyDescent="0.25">
      <c r="E2983" s="2" t="str">
        <f t="shared" si="49"/>
        <v/>
      </c>
      <c r="F2983" s="2" t="str">
        <f>IF(ISBLANK(A2983),"",IF(ISERROR(VLOOKUP(A2983,'Cadastro-Estoque'!A:G,1,FALSE)),"Produto não cadastrado",VLOOKUP(A2983,'Cadastro-Estoque'!A:G,4,FALSE)))</f>
        <v/>
      </c>
      <c r="G2983" s="2" t="str">
        <f>IF(ISBLANK(A2983),"",IF(ISERROR(VLOOKUP(A2983,'Cadastro-Estoque'!A:G,1,FALSE)),"Produto não cadastrado",VLOOKUP(A2983,'Cadastro-Estoque'!A:G,2,FALSE)))</f>
        <v/>
      </c>
      <c r="H2983" s="2" t="str">
        <f>IF(ISERROR(VLOOKUP(A2983,'Cadastro-Estoque'!A:G,1,FALSE)),"",VLOOKUP(A2983,'Cadastro-Estoque'!A:G,3,FALSE))</f>
        <v/>
      </c>
      <c r="I2983" s="209" t="str">
        <f>IF(A2983="","",INDEX(Boletim!F2992:F3101,IFERROR(MATCH(Saidas!A2983,'Cadastro-Estoque'!A2991:A3100,0)," ")))</f>
        <v/>
      </c>
    </row>
    <row r="2984" spans="5:9" ht="18.75" customHeight="1" x14ac:dyDescent="0.25">
      <c r="E2984" s="2" t="str">
        <f t="shared" si="49"/>
        <v/>
      </c>
      <c r="F2984" s="2" t="str">
        <f>IF(ISBLANK(A2984),"",IF(ISERROR(VLOOKUP(A2984,'Cadastro-Estoque'!A:G,1,FALSE)),"Produto não cadastrado",VLOOKUP(A2984,'Cadastro-Estoque'!A:G,4,FALSE)))</f>
        <v/>
      </c>
      <c r="G2984" s="2" t="str">
        <f>IF(ISBLANK(A2984),"",IF(ISERROR(VLOOKUP(A2984,'Cadastro-Estoque'!A:G,1,FALSE)),"Produto não cadastrado",VLOOKUP(A2984,'Cadastro-Estoque'!A:G,2,FALSE)))</f>
        <v/>
      </c>
      <c r="H2984" s="2" t="str">
        <f>IF(ISERROR(VLOOKUP(A2984,'Cadastro-Estoque'!A:G,1,FALSE)),"",VLOOKUP(A2984,'Cadastro-Estoque'!A:G,3,FALSE))</f>
        <v/>
      </c>
      <c r="I2984" s="209" t="str">
        <f>IF(A2984="","",INDEX(Boletim!F2993:F3102,IFERROR(MATCH(Saidas!A2984,'Cadastro-Estoque'!A2992:A3101,0)," ")))</f>
        <v/>
      </c>
    </row>
    <row r="2985" spans="5:9" ht="18.75" customHeight="1" x14ac:dyDescent="0.25">
      <c r="E2985" s="2" t="str">
        <f t="shared" si="49"/>
        <v/>
      </c>
      <c r="F2985" s="2" t="str">
        <f>IF(ISBLANK(A2985),"",IF(ISERROR(VLOOKUP(A2985,'Cadastro-Estoque'!A:G,1,FALSE)),"Produto não cadastrado",VLOOKUP(A2985,'Cadastro-Estoque'!A:G,4,FALSE)))</f>
        <v/>
      </c>
      <c r="G2985" s="2" t="str">
        <f>IF(ISBLANK(A2985),"",IF(ISERROR(VLOOKUP(A2985,'Cadastro-Estoque'!A:G,1,FALSE)),"Produto não cadastrado",VLOOKUP(A2985,'Cadastro-Estoque'!A:G,2,FALSE)))</f>
        <v/>
      </c>
      <c r="H2985" s="2" t="str">
        <f>IF(ISERROR(VLOOKUP(A2985,'Cadastro-Estoque'!A:G,1,FALSE)),"",VLOOKUP(A2985,'Cadastro-Estoque'!A:G,3,FALSE))</f>
        <v/>
      </c>
      <c r="I2985" s="209" t="str">
        <f>IF(A2985="","",INDEX(Boletim!F2994:F3103,IFERROR(MATCH(Saidas!A2985,'Cadastro-Estoque'!A2993:A3102,0)," ")))</f>
        <v/>
      </c>
    </row>
    <row r="2986" spans="5:9" ht="18.75" customHeight="1" x14ac:dyDescent="0.25">
      <c r="E2986" s="2" t="str">
        <f t="shared" si="49"/>
        <v/>
      </c>
      <c r="F2986" s="2" t="str">
        <f>IF(ISBLANK(A2986),"",IF(ISERROR(VLOOKUP(A2986,'Cadastro-Estoque'!A:G,1,FALSE)),"Produto não cadastrado",VLOOKUP(A2986,'Cadastro-Estoque'!A:G,4,FALSE)))</f>
        <v/>
      </c>
      <c r="G2986" s="2" t="str">
        <f>IF(ISBLANK(A2986),"",IF(ISERROR(VLOOKUP(A2986,'Cadastro-Estoque'!A:G,1,FALSE)),"Produto não cadastrado",VLOOKUP(A2986,'Cadastro-Estoque'!A:G,2,FALSE)))</f>
        <v/>
      </c>
      <c r="H2986" s="2" t="str">
        <f>IF(ISERROR(VLOOKUP(A2986,'Cadastro-Estoque'!A:G,1,FALSE)),"",VLOOKUP(A2986,'Cadastro-Estoque'!A:G,3,FALSE))</f>
        <v/>
      </c>
      <c r="I2986" s="209" t="str">
        <f>IF(A2986="","",INDEX(Boletim!F2995:F3104,IFERROR(MATCH(Saidas!A2986,'Cadastro-Estoque'!A2994:A3103,0)," ")))</f>
        <v/>
      </c>
    </row>
    <row r="2987" spans="5:9" ht="18.75" customHeight="1" x14ac:dyDescent="0.25">
      <c r="E2987" s="2" t="str">
        <f t="shared" si="49"/>
        <v/>
      </c>
      <c r="F2987" s="2" t="str">
        <f>IF(ISBLANK(A2987),"",IF(ISERROR(VLOOKUP(A2987,'Cadastro-Estoque'!A:G,1,FALSE)),"Produto não cadastrado",VLOOKUP(A2987,'Cadastro-Estoque'!A:G,4,FALSE)))</f>
        <v/>
      </c>
      <c r="G2987" s="2" t="str">
        <f>IF(ISBLANK(A2987),"",IF(ISERROR(VLOOKUP(A2987,'Cadastro-Estoque'!A:G,1,FALSE)),"Produto não cadastrado",VLOOKUP(A2987,'Cadastro-Estoque'!A:G,2,FALSE)))</f>
        <v/>
      </c>
      <c r="H2987" s="2" t="str">
        <f>IF(ISERROR(VLOOKUP(A2987,'Cadastro-Estoque'!A:G,1,FALSE)),"",VLOOKUP(A2987,'Cadastro-Estoque'!A:G,3,FALSE))</f>
        <v/>
      </c>
      <c r="I2987" s="209" t="str">
        <f>IF(A2987="","",INDEX(Boletim!F2996:F3105,IFERROR(MATCH(Saidas!A2987,'Cadastro-Estoque'!A2995:A3104,0)," ")))</f>
        <v/>
      </c>
    </row>
    <row r="2988" spans="5:9" ht="18.75" customHeight="1" x14ac:dyDescent="0.25">
      <c r="E2988" s="2" t="str">
        <f t="shared" si="49"/>
        <v/>
      </c>
      <c r="F2988" s="2" t="str">
        <f>IF(ISBLANK(A2988),"",IF(ISERROR(VLOOKUP(A2988,'Cadastro-Estoque'!A:G,1,FALSE)),"Produto não cadastrado",VLOOKUP(A2988,'Cadastro-Estoque'!A:G,4,FALSE)))</f>
        <v/>
      </c>
      <c r="G2988" s="2" t="str">
        <f>IF(ISBLANK(A2988),"",IF(ISERROR(VLOOKUP(A2988,'Cadastro-Estoque'!A:G,1,FALSE)),"Produto não cadastrado",VLOOKUP(A2988,'Cadastro-Estoque'!A:G,2,FALSE)))</f>
        <v/>
      </c>
      <c r="H2988" s="2" t="str">
        <f>IF(ISERROR(VLOOKUP(A2988,'Cadastro-Estoque'!A:G,1,FALSE)),"",VLOOKUP(A2988,'Cadastro-Estoque'!A:G,3,FALSE))</f>
        <v/>
      </c>
      <c r="I2988" s="209" t="str">
        <f>IF(A2988="","",INDEX(Boletim!F2997:F3106,IFERROR(MATCH(Saidas!A2988,'Cadastro-Estoque'!A2996:A3105,0)," ")))</f>
        <v/>
      </c>
    </row>
    <row r="2989" spans="5:9" ht="18.75" customHeight="1" x14ac:dyDescent="0.25">
      <c r="E2989" s="2" t="str">
        <f t="shared" si="49"/>
        <v/>
      </c>
      <c r="F2989" s="2" t="str">
        <f>IF(ISBLANK(A2989),"",IF(ISERROR(VLOOKUP(A2989,'Cadastro-Estoque'!A:G,1,FALSE)),"Produto não cadastrado",VLOOKUP(A2989,'Cadastro-Estoque'!A:G,4,FALSE)))</f>
        <v/>
      </c>
      <c r="G2989" s="2" t="str">
        <f>IF(ISBLANK(A2989),"",IF(ISERROR(VLOOKUP(A2989,'Cadastro-Estoque'!A:G,1,FALSE)),"Produto não cadastrado",VLOOKUP(A2989,'Cadastro-Estoque'!A:G,2,FALSE)))</f>
        <v/>
      </c>
      <c r="H2989" s="2" t="str">
        <f>IF(ISERROR(VLOOKUP(A2989,'Cadastro-Estoque'!A:G,1,FALSE)),"",VLOOKUP(A2989,'Cadastro-Estoque'!A:G,3,FALSE))</f>
        <v/>
      </c>
      <c r="I2989" s="209" t="str">
        <f>IF(A2989="","",INDEX(Boletim!F2998:F3107,IFERROR(MATCH(Saidas!A2989,'Cadastro-Estoque'!A2997:A3106,0)," ")))</f>
        <v/>
      </c>
    </row>
    <row r="2990" spans="5:9" ht="18.75" customHeight="1" x14ac:dyDescent="0.25">
      <c r="E2990" s="2" t="str">
        <f t="shared" si="49"/>
        <v/>
      </c>
      <c r="F2990" s="2" t="str">
        <f>IF(ISBLANK(A2990),"",IF(ISERROR(VLOOKUP(A2990,'Cadastro-Estoque'!A:G,1,FALSE)),"Produto não cadastrado",VLOOKUP(A2990,'Cadastro-Estoque'!A:G,4,FALSE)))</f>
        <v/>
      </c>
      <c r="G2990" s="2" t="str">
        <f>IF(ISBLANK(A2990),"",IF(ISERROR(VLOOKUP(A2990,'Cadastro-Estoque'!A:G,1,FALSE)),"Produto não cadastrado",VLOOKUP(A2990,'Cadastro-Estoque'!A:G,2,FALSE)))</f>
        <v/>
      </c>
      <c r="H2990" s="2" t="str">
        <f>IF(ISERROR(VLOOKUP(A2990,'Cadastro-Estoque'!A:G,1,FALSE)),"",VLOOKUP(A2990,'Cadastro-Estoque'!A:G,3,FALSE))</f>
        <v/>
      </c>
      <c r="I2990" s="209" t="str">
        <f>IF(A2990="","",INDEX(Boletim!F2999:F3108,IFERROR(MATCH(Saidas!A2990,'Cadastro-Estoque'!A2998:A3107,0)," ")))</f>
        <v/>
      </c>
    </row>
    <row r="2991" spans="5:9" ht="18.75" customHeight="1" x14ac:dyDescent="0.25">
      <c r="E2991" s="2" t="str">
        <f t="shared" si="49"/>
        <v/>
      </c>
      <c r="F2991" s="2" t="str">
        <f>IF(ISBLANK(A2991),"",IF(ISERROR(VLOOKUP(A2991,'Cadastro-Estoque'!A:G,1,FALSE)),"Produto não cadastrado",VLOOKUP(A2991,'Cadastro-Estoque'!A:G,4,FALSE)))</f>
        <v/>
      </c>
      <c r="G2991" s="2" t="str">
        <f>IF(ISBLANK(A2991),"",IF(ISERROR(VLOOKUP(A2991,'Cadastro-Estoque'!A:G,1,FALSE)),"Produto não cadastrado",VLOOKUP(A2991,'Cadastro-Estoque'!A:G,2,FALSE)))</f>
        <v/>
      </c>
      <c r="H2991" s="2" t="str">
        <f>IF(ISERROR(VLOOKUP(A2991,'Cadastro-Estoque'!A:G,1,FALSE)),"",VLOOKUP(A2991,'Cadastro-Estoque'!A:G,3,FALSE))</f>
        <v/>
      </c>
      <c r="I2991" s="209" t="str">
        <f>IF(A2991="","",INDEX(Boletim!F3000:F3109,IFERROR(MATCH(Saidas!A2991,'Cadastro-Estoque'!A2999:A3108,0)," ")))</f>
        <v/>
      </c>
    </row>
    <row r="2992" spans="5:9" ht="18.75" customHeight="1" x14ac:dyDescent="0.25">
      <c r="E2992" s="2" t="str">
        <f t="shared" si="49"/>
        <v/>
      </c>
      <c r="F2992" s="2" t="str">
        <f>IF(ISBLANK(A2992),"",IF(ISERROR(VLOOKUP(A2992,'Cadastro-Estoque'!A:G,1,FALSE)),"Produto não cadastrado",VLOOKUP(A2992,'Cadastro-Estoque'!A:G,4,FALSE)))</f>
        <v/>
      </c>
      <c r="G2992" s="2" t="str">
        <f>IF(ISBLANK(A2992),"",IF(ISERROR(VLOOKUP(A2992,'Cadastro-Estoque'!A:G,1,FALSE)),"Produto não cadastrado",VLOOKUP(A2992,'Cadastro-Estoque'!A:G,2,FALSE)))</f>
        <v/>
      </c>
      <c r="H2992" s="2" t="str">
        <f>IF(ISERROR(VLOOKUP(A2992,'Cadastro-Estoque'!A:G,1,FALSE)),"",VLOOKUP(A2992,'Cadastro-Estoque'!A:G,3,FALSE))</f>
        <v/>
      </c>
      <c r="I2992" s="209" t="str">
        <f>IF(A2992="","",INDEX(Boletim!F3001:F3110,IFERROR(MATCH(Saidas!A2992,'Cadastro-Estoque'!A3000:A3109,0)," ")))</f>
        <v/>
      </c>
    </row>
    <row r="2993" spans="5:9" ht="18.75" customHeight="1" x14ac:dyDescent="0.25">
      <c r="E2993" s="2" t="str">
        <f t="shared" si="49"/>
        <v/>
      </c>
      <c r="F2993" s="2" t="str">
        <f>IF(ISBLANK(A2993),"",IF(ISERROR(VLOOKUP(A2993,'Cadastro-Estoque'!A:G,1,FALSE)),"Produto não cadastrado",VLOOKUP(A2993,'Cadastro-Estoque'!A:G,4,FALSE)))</f>
        <v/>
      </c>
      <c r="G2993" s="2" t="str">
        <f>IF(ISBLANK(A2993),"",IF(ISERROR(VLOOKUP(A2993,'Cadastro-Estoque'!A:G,1,FALSE)),"Produto não cadastrado",VLOOKUP(A2993,'Cadastro-Estoque'!A:G,2,FALSE)))</f>
        <v/>
      </c>
      <c r="H2993" s="2" t="str">
        <f>IF(ISERROR(VLOOKUP(A2993,'Cadastro-Estoque'!A:G,1,FALSE)),"",VLOOKUP(A2993,'Cadastro-Estoque'!A:G,3,FALSE))</f>
        <v/>
      </c>
      <c r="I2993" s="209" t="str">
        <f>IF(A2993="","",INDEX(Boletim!F3002:F3111,IFERROR(MATCH(Saidas!A2993,'Cadastro-Estoque'!A3001:A3110,0)," ")))</f>
        <v/>
      </c>
    </row>
    <row r="2994" spans="5:9" ht="18.75" customHeight="1" x14ac:dyDescent="0.25">
      <c r="E2994" s="2" t="str">
        <f t="shared" si="49"/>
        <v/>
      </c>
      <c r="F2994" s="2" t="str">
        <f>IF(ISBLANK(A2994),"",IF(ISERROR(VLOOKUP(A2994,'Cadastro-Estoque'!A:G,1,FALSE)),"Produto não cadastrado",VLOOKUP(A2994,'Cadastro-Estoque'!A:G,4,FALSE)))</f>
        <v/>
      </c>
      <c r="G2994" s="2" t="str">
        <f>IF(ISBLANK(A2994),"",IF(ISERROR(VLOOKUP(A2994,'Cadastro-Estoque'!A:G,1,FALSE)),"Produto não cadastrado",VLOOKUP(A2994,'Cadastro-Estoque'!A:G,2,FALSE)))</f>
        <v/>
      </c>
      <c r="H2994" s="2" t="str">
        <f>IF(ISERROR(VLOOKUP(A2994,'Cadastro-Estoque'!A:G,1,FALSE)),"",VLOOKUP(A2994,'Cadastro-Estoque'!A:G,3,FALSE))</f>
        <v/>
      </c>
      <c r="I2994" s="209" t="str">
        <f>IF(A2994="","",INDEX(Boletim!F3003:F3112,IFERROR(MATCH(Saidas!A2994,'Cadastro-Estoque'!A3002:A3111,0)," ")))</f>
        <v/>
      </c>
    </row>
    <row r="2995" spans="5:9" ht="18.75" customHeight="1" x14ac:dyDescent="0.25">
      <c r="E2995" s="2" t="str">
        <f t="shared" si="49"/>
        <v/>
      </c>
      <c r="F2995" s="2" t="str">
        <f>IF(ISBLANK(A2995),"",IF(ISERROR(VLOOKUP(A2995,'Cadastro-Estoque'!A:G,1,FALSE)),"Produto não cadastrado",VLOOKUP(A2995,'Cadastro-Estoque'!A:G,4,FALSE)))</f>
        <v/>
      </c>
      <c r="G2995" s="2" t="str">
        <f>IF(ISBLANK(A2995),"",IF(ISERROR(VLOOKUP(A2995,'Cadastro-Estoque'!A:G,1,FALSE)),"Produto não cadastrado",VLOOKUP(A2995,'Cadastro-Estoque'!A:G,2,FALSE)))</f>
        <v/>
      </c>
      <c r="H2995" s="2" t="str">
        <f>IF(ISERROR(VLOOKUP(A2995,'Cadastro-Estoque'!A:G,1,FALSE)),"",VLOOKUP(A2995,'Cadastro-Estoque'!A:G,3,FALSE))</f>
        <v/>
      </c>
      <c r="I2995" s="209" t="str">
        <f>IF(A2995="","",INDEX(Boletim!F3004:F3113,IFERROR(MATCH(Saidas!A2995,'Cadastro-Estoque'!A3003:A3112,0)," ")))</f>
        <v/>
      </c>
    </row>
    <row r="2996" spans="5:9" ht="18.75" customHeight="1" x14ac:dyDescent="0.25">
      <c r="E2996" s="2" t="str">
        <f t="shared" si="49"/>
        <v/>
      </c>
      <c r="F2996" s="2" t="str">
        <f>IF(ISBLANK(A2996),"",IF(ISERROR(VLOOKUP(A2996,'Cadastro-Estoque'!A:G,1,FALSE)),"Produto não cadastrado",VLOOKUP(A2996,'Cadastro-Estoque'!A:G,4,FALSE)))</f>
        <v/>
      </c>
      <c r="G2996" s="2" t="str">
        <f>IF(ISBLANK(A2996),"",IF(ISERROR(VLOOKUP(A2996,'Cadastro-Estoque'!A:G,1,FALSE)),"Produto não cadastrado",VLOOKUP(A2996,'Cadastro-Estoque'!A:G,2,FALSE)))</f>
        <v/>
      </c>
      <c r="H2996" s="2" t="str">
        <f>IF(ISERROR(VLOOKUP(A2996,'Cadastro-Estoque'!A:G,1,FALSE)),"",VLOOKUP(A2996,'Cadastro-Estoque'!A:G,3,FALSE))</f>
        <v/>
      </c>
      <c r="I2996" s="209" t="str">
        <f>IF(A2996="","",INDEX(Boletim!F3005:F3114,IFERROR(MATCH(Saidas!A2996,'Cadastro-Estoque'!A3004:A3113,0)," ")))</f>
        <v/>
      </c>
    </row>
    <row r="2997" spans="5:9" ht="18.75" customHeight="1" x14ac:dyDescent="0.25">
      <c r="E2997" s="2" t="str">
        <f t="shared" si="49"/>
        <v/>
      </c>
      <c r="F2997" s="2" t="str">
        <f>IF(ISBLANK(A2997),"",IF(ISERROR(VLOOKUP(A2997,'Cadastro-Estoque'!A:G,1,FALSE)),"Produto não cadastrado",VLOOKUP(A2997,'Cadastro-Estoque'!A:G,4,FALSE)))</f>
        <v/>
      </c>
      <c r="G2997" s="2" t="str">
        <f>IF(ISBLANK(A2997),"",IF(ISERROR(VLOOKUP(A2997,'Cadastro-Estoque'!A:G,1,FALSE)),"Produto não cadastrado",VLOOKUP(A2997,'Cadastro-Estoque'!A:G,2,FALSE)))</f>
        <v/>
      </c>
      <c r="H2997" s="2" t="str">
        <f>IF(ISERROR(VLOOKUP(A2997,'Cadastro-Estoque'!A:G,1,FALSE)),"",VLOOKUP(A2997,'Cadastro-Estoque'!A:G,3,FALSE))</f>
        <v/>
      </c>
      <c r="I2997" s="209" t="str">
        <f>IF(A2997="","",INDEX(Boletim!F3006:F3115,IFERROR(MATCH(Saidas!A2997,'Cadastro-Estoque'!A3005:A3114,0)," ")))</f>
        <v/>
      </c>
    </row>
    <row r="2998" spans="5:9" ht="18.75" customHeight="1" x14ac:dyDescent="0.25">
      <c r="E2998" s="2" t="str">
        <f t="shared" si="49"/>
        <v/>
      </c>
      <c r="F2998" s="2" t="str">
        <f>IF(ISBLANK(A2998),"",IF(ISERROR(VLOOKUP(A2998,'Cadastro-Estoque'!A:G,1,FALSE)),"Produto não cadastrado",VLOOKUP(A2998,'Cadastro-Estoque'!A:G,4,FALSE)))</f>
        <v/>
      </c>
      <c r="G2998" s="2" t="str">
        <f>IF(ISBLANK(A2998),"",IF(ISERROR(VLOOKUP(A2998,'Cadastro-Estoque'!A:G,1,FALSE)),"Produto não cadastrado",VLOOKUP(A2998,'Cadastro-Estoque'!A:G,2,FALSE)))</f>
        <v/>
      </c>
      <c r="H2998" s="2" t="str">
        <f>IF(ISERROR(VLOOKUP(A2998,'Cadastro-Estoque'!A:G,1,FALSE)),"",VLOOKUP(A2998,'Cadastro-Estoque'!A:G,3,FALSE))</f>
        <v/>
      </c>
      <c r="I2998" s="209" t="str">
        <f>IF(A2998="","",INDEX(Boletim!F3007:F3116,IFERROR(MATCH(Saidas!A2998,'Cadastro-Estoque'!A3006:A3115,0)," ")))</f>
        <v/>
      </c>
    </row>
    <row r="2999" spans="5:9" ht="18.75" customHeight="1" x14ac:dyDescent="0.25">
      <c r="E2999" s="2" t="str">
        <f t="shared" si="49"/>
        <v/>
      </c>
      <c r="F2999" s="2" t="str">
        <f>IF(ISBLANK(A2999),"",IF(ISERROR(VLOOKUP(A2999,'Cadastro-Estoque'!A:G,1,FALSE)),"Produto não cadastrado",VLOOKUP(A2999,'Cadastro-Estoque'!A:G,4,FALSE)))</f>
        <v/>
      </c>
      <c r="G2999" s="2" t="str">
        <f>IF(ISBLANK(A2999),"",IF(ISERROR(VLOOKUP(A2999,'Cadastro-Estoque'!A:G,1,FALSE)),"Produto não cadastrado",VLOOKUP(A2999,'Cadastro-Estoque'!A:G,2,FALSE)))</f>
        <v/>
      </c>
      <c r="H2999" s="2" t="str">
        <f>IF(ISERROR(VLOOKUP(A2999,'Cadastro-Estoque'!A:G,1,FALSE)),"",VLOOKUP(A2999,'Cadastro-Estoque'!A:G,3,FALSE))</f>
        <v/>
      </c>
      <c r="I2999" s="209" t="str">
        <f>IF(A2999="","",INDEX(Boletim!F3008:F3117,IFERROR(MATCH(Saidas!A2999,'Cadastro-Estoque'!A3007:A3116,0)," ")))</f>
        <v/>
      </c>
    </row>
    <row r="3000" spans="5:9" ht="18.75" customHeight="1" x14ac:dyDescent="0.25">
      <c r="E3000" s="2" t="str">
        <f t="shared" si="49"/>
        <v/>
      </c>
      <c r="F3000" s="2" t="str">
        <f>IF(ISBLANK(A3000),"",IF(ISERROR(VLOOKUP(A3000,'Cadastro-Estoque'!A:G,1,FALSE)),"Produto não cadastrado",VLOOKUP(A3000,'Cadastro-Estoque'!A:G,4,FALSE)))</f>
        <v/>
      </c>
      <c r="G3000" s="2" t="str">
        <f>IF(ISBLANK(A3000),"",IF(ISERROR(VLOOKUP(A3000,'Cadastro-Estoque'!A:G,1,FALSE)),"Produto não cadastrado",VLOOKUP(A3000,'Cadastro-Estoque'!A:G,2,FALSE)))</f>
        <v/>
      </c>
      <c r="H3000" s="2" t="str">
        <f>IF(ISERROR(VLOOKUP(A3000,'Cadastro-Estoque'!A:G,1,FALSE)),"",VLOOKUP(A3000,'Cadastro-Estoque'!A:G,3,FALSE))</f>
        <v/>
      </c>
      <c r="I3000" s="209" t="str">
        <f>IF(A3000="","",INDEX(Boletim!F3009:F3118,IFERROR(MATCH(Saidas!A3000,'Cadastro-Estoque'!A3008:A3117,0)," ")))</f>
        <v/>
      </c>
    </row>
    <row r="3001" spans="5:9" ht="18.75" customHeight="1" x14ac:dyDescent="0.25">
      <c r="I3001" s="209" t="str">
        <f>IF(A3001="","",INDEX(Boletim!F3010:F3119,IFERROR(MATCH(Saidas!A3001,'Cadastro-Estoque'!A3009:A3118,0)," ")))</f>
        <v/>
      </c>
    </row>
    <row r="3002" spans="5:9" ht="18.75" customHeight="1" x14ac:dyDescent="0.25">
      <c r="I3002" s="209" t="str">
        <f>IF(A3002="","",INDEX(Boletim!F3011:F3120,IFERROR(MATCH(Saidas!A3002,'Cadastro-Estoque'!A3010:A3119,0)," ")))</f>
        <v/>
      </c>
    </row>
    <row r="3003" spans="5:9" ht="18.75" customHeight="1" x14ac:dyDescent="0.25">
      <c r="I3003" s="209" t="str">
        <f>IF(A3003="","",INDEX(Boletim!F3012:F3121,IFERROR(MATCH(Saidas!A3003,'Cadastro-Estoque'!A3011:A3120,0)," ")))</f>
        <v/>
      </c>
    </row>
    <row r="3004" spans="5:9" ht="18.75" customHeight="1" x14ac:dyDescent="0.25">
      <c r="I3004" s="209" t="str">
        <f>IF(A3004="","",INDEX(Boletim!F3013:F3122,IFERROR(MATCH(Saidas!A3004,'Cadastro-Estoque'!A3012:A3121,0)," ")))</f>
        <v/>
      </c>
    </row>
    <row r="3005" spans="5:9" ht="18.75" customHeight="1" x14ac:dyDescent="0.25">
      <c r="I3005" s="209" t="str">
        <f>IF(A3005="","",INDEX(Boletim!F3014:F3123,IFERROR(MATCH(Saidas!A3005,'Cadastro-Estoque'!A3013:A3122,0)," ")))</f>
        <v/>
      </c>
    </row>
    <row r="3006" spans="5:9" ht="18.75" customHeight="1" x14ac:dyDescent="0.25">
      <c r="I3006" s="209" t="str">
        <f>IF(A3006="","",INDEX(Boletim!F3015:F3124,IFERROR(MATCH(Saidas!A3006,'Cadastro-Estoque'!A3014:A3123,0)," ")))</f>
        <v/>
      </c>
    </row>
    <row r="3007" spans="5:9" ht="18.75" customHeight="1" x14ac:dyDescent="0.25">
      <c r="I3007" s="209" t="str">
        <f>IF(A3007="","",INDEX(Boletim!F3016:F3125,IFERROR(MATCH(Saidas!A3007,'Cadastro-Estoque'!A3015:A3124,0)," ")))</f>
        <v/>
      </c>
    </row>
    <row r="3008" spans="5:9" ht="18.75" customHeight="1" x14ac:dyDescent="0.25">
      <c r="I3008" s="209" t="str">
        <f>IF(A3008="","",INDEX(Boletim!F3017:F3126,IFERROR(MATCH(Saidas!A3008,'Cadastro-Estoque'!A3016:A3125,0)," ")))</f>
        <v/>
      </c>
    </row>
    <row r="3009" spans="9:9" ht="18.75" customHeight="1" x14ac:dyDescent="0.25">
      <c r="I3009" s="209" t="str">
        <f>IF(A3009="","",INDEX(Boletim!F3018:F3127,IFERROR(MATCH(Saidas!A3009,'Cadastro-Estoque'!A3017:A3126,0)," ")))</f>
        <v/>
      </c>
    </row>
    <row r="3010" spans="9:9" ht="18.75" customHeight="1" x14ac:dyDescent="0.25">
      <c r="I3010" s="209" t="str">
        <f>IF(A3010="","",INDEX(Boletim!F3019:F3128,IFERROR(MATCH(Saidas!A3010,'Cadastro-Estoque'!A3018:A3127,0)," ")))</f>
        <v/>
      </c>
    </row>
    <row r="3011" spans="9:9" ht="18.75" customHeight="1" x14ac:dyDescent="0.25">
      <c r="I3011" s="209" t="str">
        <f>IF(A3011="","",INDEX(Boletim!F3020:F3129,IFERROR(MATCH(Saidas!A3011,'Cadastro-Estoque'!A3019:A3128,0)," ")))</f>
        <v/>
      </c>
    </row>
    <row r="3012" spans="9:9" ht="18.75" customHeight="1" x14ac:dyDescent="0.25">
      <c r="I3012" s="209" t="str">
        <f>IF(A3012="","",INDEX(Boletim!F3021:F3130,IFERROR(MATCH(Saidas!A3012,'Cadastro-Estoque'!A3020:A3129,0)," ")))</f>
        <v/>
      </c>
    </row>
    <row r="3013" spans="9:9" ht="18.75" customHeight="1" x14ac:dyDescent="0.25">
      <c r="I3013" s="209" t="str">
        <f>IF(A3013="","",INDEX(Boletim!F3022:F3131,IFERROR(MATCH(Saidas!A3013,'Cadastro-Estoque'!A3021:A3130,0)," ")))</f>
        <v/>
      </c>
    </row>
    <row r="3014" spans="9:9" ht="18.75" customHeight="1" x14ac:dyDescent="0.25">
      <c r="I3014" s="209" t="str">
        <f>IF(A3014="","",INDEX(Boletim!F3023:F3132,IFERROR(MATCH(Saidas!A3014,'Cadastro-Estoque'!A3022:A3131,0)," ")))</f>
        <v/>
      </c>
    </row>
    <row r="3015" spans="9:9" ht="18.75" customHeight="1" x14ac:dyDescent="0.25">
      <c r="I3015" s="209" t="str">
        <f>IF(A3015="","",INDEX(Boletim!F3024:F3133,IFERROR(MATCH(Saidas!A3015,'Cadastro-Estoque'!A3023:A3132,0)," ")))</f>
        <v/>
      </c>
    </row>
    <row r="3016" spans="9:9" ht="18.75" customHeight="1" x14ac:dyDescent="0.25">
      <c r="I3016" s="209" t="str">
        <f>IF(A3016="","",INDEX(Boletim!F3025:F3134,IFERROR(MATCH(Saidas!A3016,'Cadastro-Estoque'!A3024:A3133,0)," ")))</f>
        <v/>
      </c>
    </row>
    <row r="3017" spans="9:9" ht="18.75" customHeight="1" x14ac:dyDescent="0.25">
      <c r="I3017" s="209" t="str">
        <f>IF(A3017="","",INDEX(Boletim!F3026:F3135,IFERROR(MATCH(Saidas!A3017,'Cadastro-Estoque'!A3025:A3134,0)," ")))</f>
        <v/>
      </c>
    </row>
    <row r="3018" spans="9:9" ht="18.75" customHeight="1" x14ac:dyDescent="0.25">
      <c r="I3018" s="209" t="str">
        <f>IF(A3018="","",INDEX(Boletim!F3027:F3136,IFERROR(MATCH(Saidas!A3018,'Cadastro-Estoque'!A3026:A3135,0)," ")))</f>
        <v/>
      </c>
    </row>
    <row r="3019" spans="9:9" ht="18.75" customHeight="1" x14ac:dyDescent="0.25">
      <c r="I3019" s="209" t="str">
        <f>IF(A3019="","",INDEX(Boletim!F3028:F3137,IFERROR(MATCH(Saidas!A3019,'Cadastro-Estoque'!A3027:A3136,0)," ")))</f>
        <v/>
      </c>
    </row>
    <row r="3020" spans="9:9" ht="18.75" customHeight="1" x14ac:dyDescent="0.25">
      <c r="I3020" s="209" t="str">
        <f>IF(A3020="","",INDEX(Boletim!F3029:F3138,IFERROR(MATCH(Saidas!A3020,'Cadastro-Estoque'!A3028:A3137,0)," ")))</f>
        <v/>
      </c>
    </row>
    <row r="3021" spans="9:9" ht="18.75" customHeight="1" x14ac:dyDescent="0.25">
      <c r="I3021" s="209" t="str">
        <f>IF(A3021="","",INDEX(Boletim!F3030:F3139,IFERROR(MATCH(Saidas!A3021,'Cadastro-Estoque'!A3029:A3138,0)," ")))</f>
        <v/>
      </c>
    </row>
    <row r="3022" spans="9:9" ht="18.75" customHeight="1" x14ac:dyDescent="0.25">
      <c r="I3022" s="209" t="str">
        <f>IF(A3022="","",INDEX(Boletim!F3031:F3140,IFERROR(MATCH(Saidas!A3022,'Cadastro-Estoque'!A3030:A3139,0)," ")))</f>
        <v/>
      </c>
    </row>
    <row r="3023" spans="9:9" ht="18.75" customHeight="1" x14ac:dyDescent="0.25">
      <c r="I3023" s="209" t="str">
        <f>IF(A3023="","",INDEX(Boletim!F3032:F3141,IFERROR(MATCH(Saidas!A3023,'Cadastro-Estoque'!A3031:A3140,0)," ")))</f>
        <v/>
      </c>
    </row>
    <row r="3024" spans="9:9" ht="18.75" customHeight="1" x14ac:dyDescent="0.25">
      <c r="I3024" s="209" t="str">
        <f>IF(A3024="","",INDEX(Boletim!F3033:F3142,IFERROR(MATCH(Saidas!A3024,'Cadastro-Estoque'!A3032:A3141,0)," ")))</f>
        <v/>
      </c>
    </row>
    <row r="3025" spans="9:9" ht="18.75" customHeight="1" x14ac:dyDescent="0.25">
      <c r="I3025" s="209" t="str">
        <f>IF(A3025="","",INDEX(Boletim!F3034:F3143,IFERROR(MATCH(Saidas!A3025,'Cadastro-Estoque'!A3033:A3142,0)," ")))</f>
        <v/>
      </c>
    </row>
    <row r="3026" spans="9:9" ht="18.75" customHeight="1" x14ac:dyDescent="0.25">
      <c r="I3026" s="209" t="str">
        <f>IF(A3026="","",INDEX(Boletim!F3035:F3144,IFERROR(MATCH(Saidas!A3026,'Cadastro-Estoque'!A3034:A3143,0)," ")))</f>
        <v/>
      </c>
    </row>
    <row r="3027" spans="9:9" ht="18.75" customHeight="1" x14ac:dyDescent="0.25">
      <c r="I3027" s="209" t="str">
        <f>IF(A3027="","",INDEX(Boletim!F3036:F3145,IFERROR(MATCH(Saidas!A3027,'Cadastro-Estoque'!A3035:A3144,0)," ")))</f>
        <v/>
      </c>
    </row>
    <row r="3028" spans="9:9" ht="18.75" customHeight="1" x14ac:dyDescent="0.25">
      <c r="I3028" s="209" t="str">
        <f>IF(A3028="","",INDEX(Boletim!F3037:F3146,IFERROR(MATCH(Saidas!A3028,'Cadastro-Estoque'!A3036:A3145,0)," ")))</f>
        <v/>
      </c>
    </row>
    <row r="3029" spans="9:9" ht="18.75" customHeight="1" x14ac:dyDescent="0.25">
      <c r="I3029" s="209" t="str">
        <f>IF(A3029="","",INDEX(Boletim!F3038:F3147,IFERROR(MATCH(Saidas!A3029,'Cadastro-Estoque'!A3037:A3146,0)," ")))</f>
        <v/>
      </c>
    </row>
    <row r="3030" spans="9:9" ht="18.75" customHeight="1" x14ac:dyDescent="0.25">
      <c r="I3030" s="209" t="str">
        <f>IF(A3030="","",INDEX(Boletim!F3039:F3148,IFERROR(MATCH(Saidas!A3030,'Cadastro-Estoque'!A3038:A3147,0)," ")))</f>
        <v/>
      </c>
    </row>
    <row r="3031" spans="9:9" ht="18.75" customHeight="1" x14ac:dyDescent="0.25">
      <c r="I3031" s="209" t="str">
        <f>IF(A3031="","",INDEX(Boletim!F3040:F3149,IFERROR(MATCH(Saidas!A3031,'Cadastro-Estoque'!A3039:A3148,0)," ")))</f>
        <v/>
      </c>
    </row>
    <row r="3032" spans="9:9" ht="18.75" customHeight="1" x14ac:dyDescent="0.25">
      <c r="I3032" s="209" t="str">
        <f>IF(A3032="","",INDEX(Boletim!F3041:F3150,IFERROR(MATCH(Saidas!A3032,'Cadastro-Estoque'!A3040:A3149,0)," ")))</f>
        <v/>
      </c>
    </row>
    <row r="3033" spans="9:9" ht="18.75" customHeight="1" x14ac:dyDescent="0.25">
      <c r="I3033" s="209" t="str">
        <f>IF(A3033="","",INDEX(Boletim!F3042:F3151,IFERROR(MATCH(Saidas!A3033,'Cadastro-Estoque'!A3041:A3150,0)," ")))</f>
        <v/>
      </c>
    </row>
    <row r="3034" spans="9:9" ht="18.75" customHeight="1" x14ac:dyDescent="0.25">
      <c r="I3034" s="209" t="str">
        <f>IF(A3034="","",INDEX(Boletim!F3043:F3152,IFERROR(MATCH(Saidas!A3034,'Cadastro-Estoque'!A3042:A3151,0)," ")))</f>
        <v/>
      </c>
    </row>
    <row r="3035" spans="9:9" ht="18.75" customHeight="1" x14ac:dyDescent="0.25">
      <c r="I3035" s="209" t="str">
        <f>IF(A3035="","",INDEX(Boletim!F3044:F3153,IFERROR(MATCH(Saidas!A3035,'Cadastro-Estoque'!A3043:A3152,0)," ")))</f>
        <v/>
      </c>
    </row>
    <row r="3036" spans="9:9" ht="18.75" customHeight="1" x14ac:dyDescent="0.25">
      <c r="I3036" s="209" t="str">
        <f>IF(A3036="","",INDEX(Boletim!F3045:F3154,IFERROR(MATCH(Saidas!A3036,'Cadastro-Estoque'!A3044:A3153,0)," ")))</f>
        <v/>
      </c>
    </row>
    <row r="3037" spans="9:9" ht="18.75" customHeight="1" x14ac:dyDescent="0.25">
      <c r="I3037" s="209" t="str">
        <f>IF(A3037="","",INDEX(Boletim!F3046:F3155,IFERROR(MATCH(Saidas!A3037,'Cadastro-Estoque'!A3045:A3154,0)," ")))</f>
        <v/>
      </c>
    </row>
    <row r="3038" spans="9:9" ht="18.75" customHeight="1" x14ac:dyDescent="0.25">
      <c r="I3038" s="209" t="str">
        <f>IF(A3038="","",INDEX(Boletim!F3047:F3156,IFERROR(MATCH(Saidas!A3038,'Cadastro-Estoque'!A3046:A3155,0)," ")))</f>
        <v/>
      </c>
    </row>
    <row r="3039" spans="9:9" ht="18.75" customHeight="1" x14ac:dyDescent="0.25">
      <c r="I3039" s="209" t="str">
        <f>IF(A3039="","",INDEX(Boletim!F3048:F3157,IFERROR(MATCH(Saidas!A3039,'Cadastro-Estoque'!A3047:A3156,0)," ")))</f>
        <v/>
      </c>
    </row>
    <row r="3040" spans="9:9" ht="18.75" customHeight="1" x14ac:dyDescent="0.25">
      <c r="I3040" s="209" t="str">
        <f>IF(A3040="","",INDEX(Boletim!F3049:F3158,IFERROR(MATCH(Saidas!A3040,'Cadastro-Estoque'!A3048:A3157,0)," ")))</f>
        <v/>
      </c>
    </row>
    <row r="3041" spans="9:9" ht="18.75" customHeight="1" x14ac:dyDescent="0.25">
      <c r="I3041" s="209" t="str">
        <f>IF(A3041="","",INDEX(Boletim!F3050:F3159,IFERROR(MATCH(Saidas!A3041,'Cadastro-Estoque'!A3049:A3158,0)," ")))</f>
        <v/>
      </c>
    </row>
    <row r="3042" spans="9:9" ht="18.75" customHeight="1" x14ac:dyDescent="0.25">
      <c r="I3042" s="209" t="str">
        <f>IF(A3042="","",INDEX(Boletim!F3051:F3160,IFERROR(MATCH(Saidas!A3042,'Cadastro-Estoque'!A3050:A3159,0)," ")))</f>
        <v/>
      </c>
    </row>
    <row r="3043" spans="9:9" ht="18.75" customHeight="1" x14ac:dyDescent="0.25">
      <c r="I3043" s="209" t="str">
        <f>IF(A3043="","",INDEX(Boletim!F3052:F3161,IFERROR(MATCH(Saidas!A3043,'Cadastro-Estoque'!A3051:A3160,0)," ")))</f>
        <v/>
      </c>
    </row>
    <row r="3044" spans="9:9" ht="18.75" customHeight="1" x14ac:dyDescent="0.25">
      <c r="I3044" s="209" t="str">
        <f>IF(A3044="","",INDEX(Boletim!F3053:F3162,IFERROR(MATCH(Saidas!A3044,'Cadastro-Estoque'!A3052:A3161,0)," ")))</f>
        <v/>
      </c>
    </row>
    <row r="3045" spans="9:9" ht="18.75" customHeight="1" x14ac:dyDescent="0.25">
      <c r="I3045" s="209" t="str">
        <f>IF(A3045="","",INDEX(Boletim!F3054:F3163,IFERROR(MATCH(Saidas!A3045,'Cadastro-Estoque'!A3053:A3162,0)," ")))</f>
        <v/>
      </c>
    </row>
    <row r="3046" spans="9:9" ht="18.75" customHeight="1" x14ac:dyDescent="0.25">
      <c r="I3046" s="209" t="str">
        <f>IF(A3046="","",INDEX(Boletim!F3055:F3164,IFERROR(MATCH(Saidas!A3046,'Cadastro-Estoque'!A3054:A3163,0)," ")))</f>
        <v/>
      </c>
    </row>
    <row r="3047" spans="9:9" ht="18.75" customHeight="1" x14ac:dyDescent="0.25">
      <c r="I3047" s="209" t="str">
        <f>IF(A3047="","",INDEX(Boletim!F3056:F3165,IFERROR(MATCH(Saidas!A3047,'Cadastro-Estoque'!A3055:A3164,0)," ")))</f>
        <v/>
      </c>
    </row>
    <row r="3048" spans="9:9" ht="18.75" customHeight="1" x14ac:dyDescent="0.25">
      <c r="I3048" s="209" t="str">
        <f>IF(A3048="","",INDEX(Boletim!F3057:F3166,IFERROR(MATCH(Saidas!A3048,'Cadastro-Estoque'!A3056:A3165,0)," ")))</f>
        <v/>
      </c>
    </row>
    <row r="3049" spans="9:9" ht="18.75" customHeight="1" x14ac:dyDescent="0.25">
      <c r="I3049" s="209" t="str">
        <f>IF(A3049="","",INDEX(Boletim!F3058:F3167,IFERROR(MATCH(Saidas!A3049,'Cadastro-Estoque'!A3057:A3166,0)," ")))</f>
        <v/>
      </c>
    </row>
    <row r="3050" spans="9:9" ht="18.75" customHeight="1" x14ac:dyDescent="0.25">
      <c r="I3050" s="209" t="str">
        <f>IF(A3050="","",INDEX(Boletim!F3059:F3168,IFERROR(MATCH(Saidas!A3050,'Cadastro-Estoque'!A3058:A3167,0)," ")))</f>
        <v/>
      </c>
    </row>
    <row r="3051" spans="9:9" ht="18.75" customHeight="1" x14ac:dyDescent="0.25">
      <c r="I3051" s="209" t="str">
        <f>IF(A3051="","",INDEX(Boletim!F3060:F3169,IFERROR(MATCH(Saidas!A3051,'Cadastro-Estoque'!A3059:A3168,0)," ")))</f>
        <v/>
      </c>
    </row>
    <row r="3052" spans="9:9" ht="18.75" customHeight="1" x14ac:dyDescent="0.25">
      <c r="I3052" s="209" t="str">
        <f>IF(A3052="","",INDEX(Boletim!F3061:F3170,IFERROR(MATCH(Saidas!A3052,'Cadastro-Estoque'!A3060:A3169,0)," ")))</f>
        <v/>
      </c>
    </row>
    <row r="3053" spans="9:9" ht="18.75" customHeight="1" x14ac:dyDescent="0.25">
      <c r="I3053" s="209" t="str">
        <f>IF(A3053="","",INDEX(Boletim!F3062:F3171,IFERROR(MATCH(Saidas!A3053,'Cadastro-Estoque'!A3061:A3170,0)," ")))</f>
        <v/>
      </c>
    </row>
    <row r="3054" spans="9:9" ht="18.75" customHeight="1" x14ac:dyDescent="0.25">
      <c r="I3054" s="209" t="str">
        <f>IF(A3054="","",INDEX(Boletim!F3063:F3172,IFERROR(MATCH(Saidas!A3054,'Cadastro-Estoque'!A3062:A3171,0)," ")))</f>
        <v/>
      </c>
    </row>
    <row r="3055" spans="9:9" ht="18.75" customHeight="1" x14ac:dyDescent="0.25">
      <c r="I3055" s="209" t="str">
        <f>IF(A3055="","",INDEX(Boletim!F3064:F3173,IFERROR(MATCH(Saidas!A3055,'Cadastro-Estoque'!A3063:A3172,0)," ")))</f>
        <v/>
      </c>
    </row>
    <row r="3056" spans="9:9" ht="18.75" customHeight="1" x14ac:dyDescent="0.25">
      <c r="I3056" s="209" t="str">
        <f>IF(A3056="","",INDEX(Boletim!F3065:F3174,IFERROR(MATCH(Saidas!A3056,'Cadastro-Estoque'!A3064:A3173,0)," ")))</f>
        <v/>
      </c>
    </row>
    <row r="3057" spans="9:9" ht="18.75" customHeight="1" x14ac:dyDescent="0.25">
      <c r="I3057" s="209" t="str">
        <f>IF(A3057="","",INDEX(Boletim!F3066:F3175,IFERROR(MATCH(Saidas!A3057,'Cadastro-Estoque'!A3065:A3174,0)," ")))</f>
        <v/>
      </c>
    </row>
    <row r="3058" spans="9:9" ht="18.75" customHeight="1" x14ac:dyDescent="0.25">
      <c r="I3058" s="209" t="str">
        <f>IF(A3058="","",INDEX(Boletim!F3067:F3176,IFERROR(MATCH(Saidas!A3058,'Cadastro-Estoque'!A3066:A3175,0)," ")))</f>
        <v/>
      </c>
    </row>
    <row r="3059" spans="9:9" ht="18.75" customHeight="1" x14ac:dyDescent="0.25">
      <c r="I3059" s="209" t="str">
        <f>IF(A3059="","",INDEX(Boletim!F3068:F3177,IFERROR(MATCH(Saidas!A3059,'Cadastro-Estoque'!A3067:A3176,0)," ")))</f>
        <v/>
      </c>
    </row>
    <row r="3060" spans="9:9" ht="18.75" customHeight="1" x14ac:dyDescent="0.25">
      <c r="I3060" s="209" t="str">
        <f>IF(A3060="","",INDEX(Boletim!F3069:F3178,IFERROR(MATCH(Saidas!A3060,'Cadastro-Estoque'!A3068:A3177,0)," ")))</f>
        <v/>
      </c>
    </row>
    <row r="3061" spans="9:9" ht="18.75" customHeight="1" x14ac:dyDescent="0.25">
      <c r="I3061" s="209" t="str">
        <f>IF(A3061="","",INDEX(Boletim!F3070:F3179,IFERROR(MATCH(Saidas!A3061,'Cadastro-Estoque'!A3069:A3178,0)," ")))</f>
        <v/>
      </c>
    </row>
    <row r="3062" spans="9:9" ht="18.75" customHeight="1" x14ac:dyDescent="0.25">
      <c r="I3062" s="209" t="str">
        <f>IF(A3062="","",INDEX(Boletim!F3071:F3180,IFERROR(MATCH(Saidas!A3062,'Cadastro-Estoque'!A3070:A3179,0)," ")))</f>
        <v/>
      </c>
    </row>
    <row r="3063" spans="9:9" ht="18.75" customHeight="1" x14ac:dyDescent="0.25">
      <c r="I3063" s="209" t="str">
        <f>IF(A3063="","",INDEX(Boletim!F3072:F3181,IFERROR(MATCH(Saidas!A3063,'Cadastro-Estoque'!A3071:A3180,0)," ")))</f>
        <v/>
      </c>
    </row>
    <row r="3064" spans="9:9" ht="18.75" customHeight="1" x14ac:dyDescent="0.25">
      <c r="I3064" s="209" t="str">
        <f>IF(A3064="","",INDEX(Boletim!F3073:F3182,IFERROR(MATCH(Saidas!A3064,'Cadastro-Estoque'!A3072:A3181,0)," ")))</f>
        <v/>
      </c>
    </row>
    <row r="3065" spans="9:9" ht="18.75" customHeight="1" x14ac:dyDescent="0.25">
      <c r="I3065" s="209" t="str">
        <f>IF(A3065="","",INDEX(Boletim!F3074:F3183,IFERROR(MATCH(Saidas!A3065,'Cadastro-Estoque'!A3073:A3182,0)," ")))</f>
        <v/>
      </c>
    </row>
    <row r="3066" spans="9:9" ht="18.75" customHeight="1" x14ac:dyDescent="0.25">
      <c r="I3066" s="209" t="str">
        <f>IF(A3066="","",INDEX(Boletim!F3075:F3184,IFERROR(MATCH(Saidas!A3066,'Cadastro-Estoque'!A3074:A3183,0)," ")))</f>
        <v/>
      </c>
    </row>
    <row r="3067" spans="9:9" ht="18.75" customHeight="1" x14ac:dyDescent="0.25">
      <c r="I3067" s="209" t="str">
        <f>IF(A3067="","",INDEX(Boletim!F3076:F3185,IFERROR(MATCH(Saidas!A3067,'Cadastro-Estoque'!A3075:A3184,0)," ")))</f>
        <v/>
      </c>
    </row>
    <row r="3068" spans="9:9" ht="18.75" customHeight="1" x14ac:dyDescent="0.25">
      <c r="I3068" s="209" t="str">
        <f>IF(A3068="","",INDEX(Boletim!F3077:F3186,IFERROR(MATCH(Saidas!A3068,'Cadastro-Estoque'!A3076:A3185,0)," ")))</f>
        <v/>
      </c>
    </row>
    <row r="3069" spans="9:9" ht="18.75" customHeight="1" x14ac:dyDescent="0.25">
      <c r="I3069" s="209" t="str">
        <f>IF(A3069="","",INDEX(Boletim!F3078:F3187,IFERROR(MATCH(Saidas!A3069,'Cadastro-Estoque'!A3077:A3186,0)," ")))</f>
        <v/>
      </c>
    </row>
    <row r="3070" spans="9:9" ht="18.75" customHeight="1" x14ac:dyDescent="0.25">
      <c r="I3070" s="209" t="str">
        <f>IF(A3070="","",INDEX(Boletim!F3079:F3188,IFERROR(MATCH(Saidas!A3070,'Cadastro-Estoque'!A3078:A3187,0)," ")))</f>
        <v/>
      </c>
    </row>
    <row r="3071" spans="9:9" ht="18.75" customHeight="1" x14ac:dyDescent="0.25">
      <c r="I3071" s="209" t="str">
        <f>IF(A3071="","",INDEX(Boletim!F3080:F3189,IFERROR(MATCH(Saidas!A3071,'Cadastro-Estoque'!A3079:A3188,0)," ")))</f>
        <v/>
      </c>
    </row>
    <row r="3072" spans="9:9" ht="18.75" customHeight="1" x14ac:dyDescent="0.25">
      <c r="I3072" s="209" t="str">
        <f>IF(A3072="","",INDEX(Boletim!F3081:F3190,IFERROR(MATCH(Saidas!A3072,'Cadastro-Estoque'!A3080:A3189,0)," ")))</f>
        <v/>
      </c>
    </row>
    <row r="3073" spans="9:9" ht="18.75" customHeight="1" x14ac:dyDescent="0.25">
      <c r="I3073" s="209" t="str">
        <f>IF(A3073="","",INDEX(Boletim!F3082:F3191,IFERROR(MATCH(Saidas!A3073,'Cadastro-Estoque'!A3081:A3190,0)," ")))</f>
        <v/>
      </c>
    </row>
    <row r="3074" spans="9:9" ht="18.75" customHeight="1" x14ac:dyDescent="0.25">
      <c r="I3074" s="209" t="str">
        <f>IF(A3074="","",INDEX(Boletim!F3083:F3192,IFERROR(MATCH(Saidas!A3074,'Cadastro-Estoque'!A3082:A3191,0)," ")))</f>
        <v/>
      </c>
    </row>
    <row r="3075" spans="9:9" ht="18.75" customHeight="1" x14ac:dyDescent="0.25">
      <c r="I3075" s="209" t="str">
        <f>IF(A3075="","",INDEX(Boletim!F3084:F3193,IFERROR(MATCH(Saidas!A3075,'Cadastro-Estoque'!A3083:A3192,0)," ")))</f>
        <v/>
      </c>
    </row>
    <row r="3076" spans="9:9" ht="18.75" customHeight="1" x14ac:dyDescent="0.25">
      <c r="I3076" s="209" t="str">
        <f>IF(A3076="","",INDEX(Boletim!F3085:F3194,IFERROR(MATCH(Saidas!A3076,'Cadastro-Estoque'!A3084:A3193,0)," ")))</f>
        <v/>
      </c>
    </row>
    <row r="3077" spans="9:9" ht="18.75" customHeight="1" x14ac:dyDescent="0.25">
      <c r="I3077" s="209" t="str">
        <f>IF(A3077="","",INDEX(Boletim!F3086:F3195,IFERROR(MATCH(Saidas!A3077,'Cadastro-Estoque'!A3085:A3194,0)," ")))</f>
        <v/>
      </c>
    </row>
    <row r="3078" spans="9:9" ht="18.75" customHeight="1" x14ac:dyDescent="0.25">
      <c r="I3078" s="209" t="str">
        <f>IF(A3078="","",INDEX(Boletim!F3087:F3196,IFERROR(MATCH(Saidas!A3078,'Cadastro-Estoque'!A3086:A3195,0)," ")))</f>
        <v/>
      </c>
    </row>
    <row r="3079" spans="9:9" ht="18.75" customHeight="1" x14ac:dyDescent="0.25">
      <c r="I3079" s="209" t="str">
        <f>IF(A3079="","",INDEX(Boletim!F3088:F3197,IFERROR(MATCH(Saidas!A3079,'Cadastro-Estoque'!A3087:A3196,0)," ")))</f>
        <v/>
      </c>
    </row>
    <row r="3080" spans="9:9" ht="18.75" customHeight="1" x14ac:dyDescent="0.25">
      <c r="I3080" s="209" t="str">
        <f>IF(A3080="","",INDEX(Boletim!F3089:F3198,IFERROR(MATCH(Saidas!A3080,'Cadastro-Estoque'!A3088:A3197,0)," ")))</f>
        <v/>
      </c>
    </row>
    <row r="3081" spans="9:9" ht="18.75" customHeight="1" x14ac:dyDescent="0.25">
      <c r="I3081" s="209" t="str">
        <f>IF(A3081="","",INDEX(Boletim!F3090:F3199,IFERROR(MATCH(Saidas!A3081,'Cadastro-Estoque'!A3089:A3198,0)," ")))</f>
        <v/>
      </c>
    </row>
    <row r="3082" spans="9:9" ht="18.75" customHeight="1" x14ac:dyDescent="0.25">
      <c r="I3082" s="209" t="str">
        <f>IF(A3082="","",INDEX(Boletim!F3091:F3200,IFERROR(MATCH(Saidas!A3082,'Cadastro-Estoque'!A3090:A3199,0)," ")))</f>
        <v/>
      </c>
    </row>
    <row r="3083" spans="9:9" ht="18.75" customHeight="1" x14ac:dyDescent="0.25">
      <c r="I3083" s="209" t="str">
        <f>IF(A3083="","",INDEX(Boletim!F3092:F3201,IFERROR(MATCH(Saidas!A3083,'Cadastro-Estoque'!A3091:A3200,0)," ")))</f>
        <v/>
      </c>
    </row>
    <row r="3084" spans="9:9" ht="18.75" customHeight="1" x14ac:dyDescent="0.25">
      <c r="I3084" s="209" t="str">
        <f>IF(A3084="","",INDEX(Boletim!F3093:F3202,IFERROR(MATCH(Saidas!A3084,'Cadastro-Estoque'!A3092:A3201,0)," ")))</f>
        <v/>
      </c>
    </row>
    <row r="3085" spans="9:9" ht="18.75" customHeight="1" x14ac:dyDescent="0.25">
      <c r="I3085" s="209" t="str">
        <f>IF(A3085="","",INDEX(Boletim!F3094:F3203,IFERROR(MATCH(Saidas!A3085,'Cadastro-Estoque'!A3093:A3202,0)," ")))</f>
        <v/>
      </c>
    </row>
    <row r="3086" spans="9:9" ht="18.75" customHeight="1" x14ac:dyDescent="0.25">
      <c r="I3086" s="209" t="str">
        <f>IF(A3086="","",INDEX(Boletim!F3095:F3204,IFERROR(MATCH(Saidas!A3086,'Cadastro-Estoque'!A3094:A3203,0)," ")))</f>
        <v/>
      </c>
    </row>
    <row r="3087" spans="9:9" ht="18.75" customHeight="1" x14ac:dyDescent="0.25">
      <c r="I3087" s="209" t="str">
        <f>IF(A3087="","",INDEX(Boletim!F3096:F3205,IFERROR(MATCH(Saidas!A3087,'Cadastro-Estoque'!A3095:A3204,0)," ")))</f>
        <v/>
      </c>
    </row>
    <row r="3088" spans="9:9" ht="18.75" customHeight="1" x14ac:dyDescent="0.25">
      <c r="I3088" s="209" t="str">
        <f>IF(A3088="","",INDEX(Boletim!F3097:F3206,IFERROR(MATCH(Saidas!A3088,'Cadastro-Estoque'!A3096:A3205,0)," ")))</f>
        <v/>
      </c>
    </row>
    <row r="3089" spans="9:9" ht="18.75" customHeight="1" x14ac:dyDescent="0.25">
      <c r="I3089" s="209" t="str">
        <f>IF(A3089="","",INDEX(Boletim!F3098:F3207,IFERROR(MATCH(Saidas!A3089,'Cadastro-Estoque'!A3097:A3206,0)," ")))</f>
        <v/>
      </c>
    </row>
    <row r="3090" spans="9:9" ht="18.75" customHeight="1" x14ac:dyDescent="0.25">
      <c r="I3090" s="209" t="str">
        <f>IF(A3090="","",INDEX(Boletim!F3099:F3208,IFERROR(MATCH(Saidas!A3090,'Cadastro-Estoque'!A3098:A3207,0)," ")))</f>
        <v/>
      </c>
    </row>
    <row r="3091" spans="9:9" ht="18.75" customHeight="1" x14ac:dyDescent="0.25">
      <c r="I3091" s="209" t="str">
        <f>IF(A3091="","",INDEX(Boletim!F3100:F3209,IFERROR(MATCH(Saidas!A3091,'Cadastro-Estoque'!A3099:A3208,0)," ")))</f>
        <v/>
      </c>
    </row>
    <row r="3092" spans="9:9" ht="18.75" customHeight="1" x14ac:dyDescent="0.25">
      <c r="I3092" s="209" t="str">
        <f>IF(A3092="","",INDEX(Boletim!F3101:F3210,IFERROR(MATCH(Saidas!A3092,'Cadastro-Estoque'!A3100:A3209,0)," ")))</f>
        <v/>
      </c>
    </row>
    <row r="3093" spans="9:9" ht="18.75" customHeight="1" x14ac:dyDescent="0.25">
      <c r="I3093" s="209" t="str">
        <f>IF(A3093="","",INDEX(Boletim!F3102:F3211,IFERROR(MATCH(Saidas!A3093,'Cadastro-Estoque'!A3101:A3210,0)," ")))</f>
        <v/>
      </c>
    </row>
    <row r="3094" spans="9:9" ht="18.75" customHeight="1" x14ac:dyDescent="0.25">
      <c r="I3094" s="209" t="str">
        <f>IF(A3094="","",INDEX(Boletim!F3103:F3212,IFERROR(MATCH(Saidas!A3094,'Cadastro-Estoque'!A3102:A3211,0)," ")))</f>
        <v/>
      </c>
    </row>
    <row r="3095" spans="9:9" ht="18.75" customHeight="1" x14ac:dyDescent="0.25">
      <c r="I3095" s="209" t="str">
        <f>IF(A3095="","",INDEX(Boletim!F3104:F3213,IFERROR(MATCH(Saidas!A3095,'Cadastro-Estoque'!A3103:A3212,0)," ")))</f>
        <v/>
      </c>
    </row>
    <row r="3096" spans="9:9" ht="18.75" customHeight="1" x14ac:dyDescent="0.25">
      <c r="I3096" s="209" t="str">
        <f>IF(A3096="","",INDEX(Boletim!F3105:F3214,IFERROR(MATCH(Saidas!A3096,'Cadastro-Estoque'!A3104:A3213,0)," ")))</f>
        <v/>
      </c>
    </row>
    <row r="3097" spans="9:9" ht="18.75" customHeight="1" x14ac:dyDescent="0.25">
      <c r="I3097" s="209" t="str">
        <f>IF(A3097="","",INDEX(Boletim!F3106:F3215,IFERROR(MATCH(Saidas!A3097,'Cadastro-Estoque'!A3105:A3214,0)," ")))</f>
        <v/>
      </c>
    </row>
    <row r="3098" spans="9:9" ht="18.75" customHeight="1" x14ac:dyDescent="0.25">
      <c r="I3098" s="209" t="str">
        <f>IF(A3098="","",INDEX(Boletim!F3107:F3216,IFERROR(MATCH(Saidas!A3098,'Cadastro-Estoque'!A3106:A3215,0)," ")))</f>
        <v/>
      </c>
    </row>
    <row r="3099" spans="9:9" ht="18.75" customHeight="1" x14ac:dyDescent="0.25">
      <c r="I3099" s="209" t="str">
        <f>IF(A3099="","",INDEX(Boletim!F3108:F3217,IFERROR(MATCH(Saidas!A3099,'Cadastro-Estoque'!A3107:A3216,0)," ")))</f>
        <v/>
      </c>
    </row>
    <row r="3100" spans="9:9" ht="18.75" customHeight="1" x14ac:dyDescent="0.25">
      <c r="I3100" s="209" t="str">
        <f>IF(A3100="","",INDEX(Boletim!F3109:F3218,IFERROR(MATCH(Saidas!A3100,'Cadastro-Estoque'!A3108:A3217,0)," ")))</f>
        <v/>
      </c>
    </row>
    <row r="3101" spans="9:9" ht="18.75" customHeight="1" x14ac:dyDescent="0.25">
      <c r="I3101" s="209" t="str">
        <f>IF(A3101="","",INDEX(Boletim!F3110:F3219,IFERROR(MATCH(Saidas!A3101,'Cadastro-Estoque'!A3109:A3218,0)," ")))</f>
        <v/>
      </c>
    </row>
    <row r="3102" spans="9:9" ht="18.75" customHeight="1" x14ac:dyDescent="0.25">
      <c r="I3102" s="209" t="str">
        <f>IF(A3102="","",INDEX(Boletim!F3111:F3220,IFERROR(MATCH(Saidas!A3102,'Cadastro-Estoque'!A3110:A3219,0)," ")))</f>
        <v/>
      </c>
    </row>
    <row r="3103" spans="9:9" ht="18.75" customHeight="1" x14ac:dyDescent="0.25">
      <c r="I3103" s="209" t="str">
        <f>IF(A3103="","",INDEX(Boletim!F3112:F3221,IFERROR(MATCH(Saidas!A3103,'Cadastro-Estoque'!A3111:A3220,0)," ")))</f>
        <v/>
      </c>
    </row>
    <row r="3104" spans="9:9" ht="18.75" customHeight="1" x14ac:dyDescent="0.25">
      <c r="I3104" s="209" t="str">
        <f>IF(A3104="","",INDEX(Boletim!F3113:F3222,IFERROR(MATCH(Saidas!A3104,'Cadastro-Estoque'!A3112:A3221,0)," ")))</f>
        <v/>
      </c>
    </row>
    <row r="3105" spans="9:9" ht="18.75" customHeight="1" x14ac:dyDescent="0.25">
      <c r="I3105" s="209" t="str">
        <f>IF(A3105="","",INDEX(Boletim!F3114:F3223,IFERROR(MATCH(Saidas!A3105,'Cadastro-Estoque'!A3113:A3222,0)," ")))</f>
        <v/>
      </c>
    </row>
    <row r="3106" spans="9:9" ht="18.75" customHeight="1" x14ac:dyDescent="0.25">
      <c r="I3106" s="209" t="str">
        <f>IF(A3106="","",INDEX(Boletim!F3115:F3224,IFERROR(MATCH(Saidas!A3106,'Cadastro-Estoque'!A3114:A3223,0)," ")))</f>
        <v/>
      </c>
    </row>
    <row r="3107" spans="9:9" ht="18.75" customHeight="1" x14ac:dyDescent="0.25">
      <c r="I3107" s="209" t="str">
        <f>IF(A3107="","",INDEX(Boletim!F3116:F3225,IFERROR(MATCH(Saidas!A3107,'Cadastro-Estoque'!A3115:A3224,0)," ")))</f>
        <v/>
      </c>
    </row>
    <row r="3108" spans="9:9" ht="18.75" customHeight="1" x14ac:dyDescent="0.25">
      <c r="I3108" s="209" t="str">
        <f>IF(A3108="","",INDEX(Boletim!F3117:F3226,IFERROR(MATCH(Saidas!A3108,'Cadastro-Estoque'!A3116:A3225,0)," ")))</f>
        <v/>
      </c>
    </row>
    <row r="3109" spans="9:9" ht="18.75" customHeight="1" x14ac:dyDescent="0.25">
      <c r="I3109" s="209" t="str">
        <f>IF(A3109="","",INDEX(Boletim!F3118:F3227,IFERROR(MATCH(Saidas!A3109,'Cadastro-Estoque'!A3117:A3226,0)," ")))</f>
        <v/>
      </c>
    </row>
    <row r="3110" spans="9:9" ht="18.75" customHeight="1" x14ac:dyDescent="0.25">
      <c r="I3110" s="209" t="str">
        <f>IF(A3110="","",INDEX(Boletim!F3119:F3228,IFERROR(MATCH(Saidas!A3110,'Cadastro-Estoque'!A3118:A3227,0)," ")))</f>
        <v/>
      </c>
    </row>
    <row r="3111" spans="9:9" ht="18.75" customHeight="1" x14ac:dyDescent="0.25">
      <c r="I3111" s="209" t="str">
        <f>IF(A3111="","",INDEX(Boletim!F3120:F3229,IFERROR(MATCH(Saidas!A3111,'Cadastro-Estoque'!A3119:A3228,0)," ")))</f>
        <v/>
      </c>
    </row>
    <row r="3112" spans="9:9" ht="18.75" customHeight="1" x14ac:dyDescent="0.25">
      <c r="I3112" s="209" t="str">
        <f>IF(A3112="","",INDEX(Boletim!F3121:F3230,IFERROR(MATCH(Saidas!A3112,'Cadastro-Estoque'!A3120:A3229,0)," ")))</f>
        <v/>
      </c>
    </row>
    <row r="3113" spans="9:9" ht="18.75" customHeight="1" x14ac:dyDescent="0.25">
      <c r="I3113" s="209" t="str">
        <f>IF(A3113="","",INDEX(Boletim!F3122:F3231,IFERROR(MATCH(Saidas!A3113,'Cadastro-Estoque'!A3121:A3230,0)," ")))</f>
        <v/>
      </c>
    </row>
    <row r="3114" spans="9:9" ht="18.75" customHeight="1" x14ac:dyDescent="0.25">
      <c r="I3114" s="209" t="str">
        <f>IF(A3114="","",INDEX(Boletim!F3123:F3232,IFERROR(MATCH(Saidas!A3114,'Cadastro-Estoque'!A3122:A3231,0)," ")))</f>
        <v/>
      </c>
    </row>
    <row r="3115" spans="9:9" ht="18.75" customHeight="1" x14ac:dyDescent="0.25">
      <c r="I3115" s="209" t="str">
        <f>IF(A3115="","",INDEX(Boletim!F3124:F3233,IFERROR(MATCH(Saidas!A3115,'Cadastro-Estoque'!A3123:A3232,0)," ")))</f>
        <v/>
      </c>
    </row>
    <row r="3116" spans="9:9" ht="18.75" customHeight="1" x14ac:dyDescent="0.25">
      <c r="I3116" s="209" t="str">
        <f>IF(A3116="","",INDEX(Boletim!F3125:F3234,IFERROR(MATCH(Saidas!A3116,'Cadastro-Estoque'!A3124:A3233,0)," ")))</f>
        <v/>
      </c>
    </row>
    <row r="3117" spans="9:9" ht="18.75" customHeight="1" x14ac:dyDescent="0.25">
      <c r="I3117" s="209" t="str">
        <f>IF(A3117="","",INDEX(Boletim!F3126:F3235,IFERROR(MATCH(Saidas!A3117,'Cadastro-Estoque'!A3125:A3234,0)," ")))</f>
        <v/>
      </c>
    </row>
    <row r="3118" spans="9:9" ht="18.75" customHeight="1" x14ac:dyDescent="0.25">
      <c r="I3118" s="209" t="str">
        <f>IF(A3118="","",INDEX(Boletim!F3127:F3236,IFERROR(MATCH(Saidas!A3118,'Cadastro-Estoque'!A3126:A3235,0)," ")))</f>
        <v/>
      </c>
    </row>
    <row r="3119" spans="9:9" ht="18.75" customHeight="1" x14ac:dyDescent="0.25">
      <c r="I3119" s="209" t="str">
        <f>IF(A3119="","",INDEX(Boletim!F3128:F3237,IFERROR(MATCH(Saidas!A3119,'Cadastro-Estoque'!A3127:A3236,0)," ")))</f>
        <v/>
      </c>
    </row>
    <row r="3120" spans="9:9" ht="18.75" customHeight="1" x14ac:dyDescent="0.25">
      <c r="I3120" s="209" t="str">
        <f>IF(A3120="","",INDEX(Boletim!F3129:F3238,IFERROR(MATCH(Saidas!A3120,'Cadastro-Estoque'!A3128:A3237,0)," ")))</f>
        <v/>
      </c>
    </row>
    <row r="3121" spans="9:9" ht="18.75" customHeight="1" x14ac:dyDescent="0.25">
      <c r="I3121" s="209" t="str">
        <f>IF(A3121="","",INDEX(Boletim!F3130:F3239,IFERROR(MATCH(Saidas!A3121,'Cadastro-Estoque'!A3129:A3238,0)," ")))</f>
        <v/>
      </c>
    </row>
    <row r="3122" spans="9:9" ht="18.75" customHeight="1" x14ac:dyDescent="0.25">
      <c r="I3122" s="209" t="str">
        <f>IF(A3122="","",INDEX(Boletim!F3131:F3240,IFERROR(MATCH(Saidas!A3122,'Cadastro-Estoque'!A3130:A3239,0)," ")))</f>
        <v/>
      </c>
    </row>
    <row r="3123" spans="9:9" ht="18.75" customHeight="1" x14ac:dyDescent="0.25">
      <c r="I3123" s="209" t="str">
        <f>IF(A3123="","",INDEX(Boletim!F3132:F3241,IFERROR(MATCH(Saidas!A3123,'Cadastro-Estoque'!A3131:A3240,0)," ")))</f>
        <v/>
      </c>
    </row>
    <row r="3124" spans="9:9" ht="18.75" customHeight="1" x14ac:dyDescent="0.25">
      <c r="I3124" s="209" t="str">
        <f>IF(A3124="","",INDEX(Boletim!F3133:F3242,IFERROR(MATCH(Saidas!A3124,'Cadastro-Estoque'!A3132:A3241,0)," ")))</f>
        <v/>
      </c>
    </row>
    <row r="3125" spans="9:9" ht="18.75" customHeight="1" x14ac:dyDescent="0.25">
      <c r="I3125" s="209" t="str">
        <f>IF(A3125="","",INDEX(Boletim!F3134:F3243,IFERROR(MATCH(Saidas!A3125,'Cadastro-Estoque'!A3133:A3242,0)," ")))</f>
        <v/>
      </c>
    </row>
    <row r="3126" spans="9:9" ht="18.75" customHeight="1" x14ac:dyDescent="0.25">
      <c r="I3126" s="209" t="str">
        <f>IF(A3126="","",INDEX(Boletim!F3135:F3244,IFERROR(MATCH(Saidas!A3126,'Cadastro-Estoque'!A3134:A3243,0)," ")))</f>
        <v/>
      </c>
    </row>
    <row r="3127" spans="9:9" ht="18.75" customHeight="1" x14ac:dyDescent="0.25">
      <c r="I3127" s="209" t="str">
        <f>IF(A3127="","",INDEX(Boletim!F3136:F3245,IFERROR(MATCH(Saidas!A3127,'Cadastro-Estoque'!A3135:A3244,0)," ")))</f>
        <v/>
      </c>
    </row>
    <row r="3128" spans="9:9" ht="18.75" customHeight="1" x14ac:dyDescent="0.25">
      <c r="I3128" s="209" t="str">
        <f>IF(A3128="","",INDEX(Boletim!F3137:F3246,IFERROR(MATCH(Saidas!A3128,'Cadastro-Estoque'!A3136:A3245,0)," ")))</f>
        <v/>
      </c>
    </row>
    <row r="3129" spans="9:9" ht="18.75" customHeight="1" x14ac:dyDescent="0.25">
      <c r="I3129" s="209" t="str">
        <f>IF(A3129="","",INDEX(Boletim!F3138:F3247,IFERROR(MATCH(Saidas!A3129,'Cadastro-Estoque'!A3137:A3246,0)," ")))</f>
        <v/>
      </c>
    </row>
    <row r="3130" spans="9:9" ht="18.75" customHeight="1" x14ac:dyDescent="0.25">
      <c r="I3130" s="209" t="str">
        <f>IF(A3130="","",INDEX(Boletim!F3139:F3248,IFERROR(MATCH(Saidas!A3130,'Cadastro-Estoque'!A3138:A3247,0)," ")))</f>
        <v/>
      </c>
    </row>
    <row r="3131" spans="9:9" ht="18.75" customHeight="1" x14ac:dyDescent="0.25">
      <c r="I3131" s="209" t="str">
        <f>IF(A3131="","",INDEX(Boletim!F3140:F3249,IFERROR(MATCH(Saidas!A3131,'Cadastro-Estoque'!A3139:A3248,0)," ")))</f>
        <v/>
      </c>
    </row>
    <row r="3132" spans="9:9" ht="18.75" customHeight="1" x14ac:dyDescent="0.25">
      <c r="I3132" s="209" t="str">
        <f>IF(A3132="","",INDEX(Boletim!F3141:F3250,IFERROR(MATCH(Saidas!A3132,'Cadastro-Estoque'!A3140:A3249,0)," ")))</f>
        <v/>
      </c>
    </row>
    <row r="3133" spans="9:9" ht="18.75" customHeight="1" x14ac:dyDescent="0.25">
      <c r="I3133" s="209" t="str">
        <f>IF(A3133="","",INDEX(Boletim!F3142:F3251,IFERROR(MATCH(Saidas!A3133,'Cadastro-Estoque'!A3141:A3250,0)," ")))</f>
        <v/>
      </c>
    </row>
    <row r="3134" spans="9:9" ht="18.75" customHeight="1" x14ac:dyDescent="0.25">
      <c r="I3134" s="209" t="str">
        <f>IF(A3134="","",INDEX(Boletim!F3143:F3252,IFERROR(MATCH(Saidas!A3134,'Cadastro-Estoque'!A3142:A3251,0)," ")))</f>
        <v/>
      </c>
    </row>
    <row r="3135" spans="9:9" ht="18.75" customHeight="1" x14ac:dyDescent="0.25">
      <c r="I3135" s="209" t="str">
        <f>IF(A3135="","",INDEX(Boletim!F3144:F3253,IFERROR(MATCH(Saidas!A3135,'Cadastro-Estoque'!A3143:A3252,0)," ")))</f>
        <v/>
      </c>
    </row>
    <row r="3136" spans="9:9" ht="18.75" customHeight="1" x14ac:dyDescent="0.25">
      <c r="I3136" s="209" t="str">
        <f>IF(A3136="","",INDEX(Boletim!F3145:F3254,IFERROR(MATCH(Saidas!A3136,'Cadastro-Estoque'!A3144:A3253,0)," ")))</f>
        <v/>
      </c>
    </row>
    <row r="3137" spans="9:9" ht="18.75" customHeight="1" x14ac:dyDescent="0.25">
      <c r="I3137" s="209" t="str">
        <f>IF(A3137="","",INDEX(Boletim!F3146:F3255,IFERROR(MATCH(Saidas!A3137,'Cadastro-Estoque'!A3145:A3254,0)," ")))</f>
        <v/>
      </c>
    </row>
    <row r="3138" spans="9:9" ht="18.75" customHeight="1" x14ac:dyDescent="0.25">
      <c r="I3138" s="209" t="str">
        <f>IF(A3138="","",INDEX(Boletim!F3147:F3256,IFERROR(MATCH(Saidas!A3138,'Cadastro-Estoque'!A3146:A3255,0)," ")))</f>
        <v/>
      </c>
    </row>
    <row r="3139" spans="9:9" ht="18.75" customHeight="1" x14ac:dyDescent="0.25">
      <c r="I3139" s="209" t="str">
        <f>IF(A3139="","",INDEX(Boletim!F3148:F3257,IFERROR(MATCH(Saidas!A3139,'Cadastro-Estoque'!A3147:A3256,0)," ")))</f>
        <v/>
      </c>
    </row>
    <row r="3140" spans="9:9" ht="18.75" customHeight="1" x14ac:dyDescent="0.25">
      <c r="I3140" s="209" t="str">
        <f>IF(A3140="","",INDEX(Boletim!F3149:F3258,IFERROR(MATCH(Saidas!A3140,'Cadastro-Estoque'!A3148:A3257,0)," ")))</f>
        <v/>
      </c>
    </row>
    <row r="3141" spans="9:9" ht="18.75" customHeight="1" x14ac:dyDescent="0.25">
      <c r="I3141" s="209" t="str">
        <f>IF(A3141="","",INDEX(Boletim!F3150:F3259,IFERROR(MATCH(Saidas!A3141,'Cadastro-Estoque'!A3149:A3258,0)," ")))</f>
        <v/>
      </c>
    </row>
    <row r="3142" spans="9:9" ht="18.75" customHeight="1" x14ac:dyDescent="0.25">
      <c r="I3142" s="209" t="str">
        <f>IF(A3142="","",INDEX(Boletim!F3151:F3260,IFERROR(MATCH(Saidas!A3142,'Cadastro-Estoque'!A3150:A3259,0)," ")))</f>
        <v/>
      </c>
    </row>
    <row r="3143" spans="9:9" ht="18.75" customHeight="1" x14ac:dyDescent="0.25">
      <c r="I3143" s="209" t="str">
        <f>IF(A3143="","",INDEX(Boletim!F3152:F3261,IFERROR(MATCH(Saidas!A3143,'Cadastro-Estoque'!A3151:A3260,0)," ")))</f>
        <v/>
      </c>
    </row>
    <row r="3144" spans="9:9" ht="18.75" customHeight="1" x14ac:dyDescent="0.25">
      <c r="I3144" s="209" t="str">
        <f>IF(A3144="","",INDEX(Boletim!F3153:F3262,IFERROR(MATCH(Saidas!A3144,'Cadastro-Estoque'!A3152:A3261,0)," ")))</f>
        <v/>
      </c>
    </row>
    <row r="3145" spans="9:9" ht="18.75" customHeight="1" x14ac:dyDescent="0.25">
      <c r="I3145" s="209" t="str">
        <f>IF(A3145="","",INDEX(Boletim!F3154:F3263,IFERROR(MATCH(Saidas!A3145,'Cadastro-Estoque'!A3153:A3262,0)," ")))</f>
        <v/>
      </c>
    </row>
    <row r="3146" spans="9:9" ht="18.75" customHeight="1" x14ac:dyDescent="0.25">
      <c r="I3146" s="209" t="str">
        <f>IF(A3146="","",INDEX(Boletim!F3155:F3264,IFERROR(MATCH(Saidas!A3146,'Cadastro-Estoque'!A3154:A3263,0)," ")))</f>
        <v/>
      </c>
    </row>
    <row r="3147" spans="9:9" ht="18.75" customHeight="1" x14ac:dyDescent="0.25">
      <c r="I3147" s="209" t="str">
        <f>IF(A3147="","",INDEX(Boletim!F3156:F3265,IFERROR(MATCH(Saidas!A3147,'Cadastro-Estoque'!A3155:A3264,0)," ")))</f>
        <v/>
      </c>
    </row>
    <row r="3148" spans="9:9" ht="18.75" customHeight="1" x14ac:dyDescent="0.25">
      <c r="I3148" s="209" t="str">
        <f>IF(A3148="","",INDEX(Boletim!F3157:F3266,IFERROR(MATCH(Saidas!A3148,'Cadastro-Estoque'!A3156:A3265,0)," ")))</f>
        <v/>
      </c>
    </row>
    <row r="3149" spans="9:9" ht="18.75" customHeight="1" x14ac:dyDescent="0.25">
      <c r="I3149" s="209" t="str">
        <f>IF(A3149="","",INDEX(Boletim!F3158:F3267,IFERROR(MATCH(Saidas!A3149,'Cadastro-Estoque'!A3157:A3266,0)," ")))</f>
        <v/>
      </c>
    </row>
    <row r="3150" spans="9:9" ht="18.75" customHeight="1" x14ac:dyDescent="0.25">
      <c r="I3150" s="209" t="str">
        <f>IF(A3150="","",INDEX(Boletim!F3159:F3268,IFERROR(MATCH(Saidas!A3150,'Cadastro-Estoque'!A3158:A3267,0)," ")))</f>
        <v/>
      </c>
    </row>
    <row r="3151" spans="9:9" ht="18.75" customHeight="1" x14ac:dyDescent="0.25">
      <c r="I3151" s="209" t="str">
        <f>IF(A3151="","",INDEX(Boletim!F3160:F3269,IFERROR(MATCH(Saidas!A3151,'Cadastro-Estoque'!A3159:A3268,0)," ")))</f>
        <v/>
      </c>
    </row>
    <row r="3152" spans="9:9" ht="18.75" customHeight="1" x14ac:dyDescent="0.25">
      <c r="I3152" s="209" t="str">
        <f>IF(A3152="","",INDEX(Boletim!F3161:F3270,IFERROR(MATCH(Saidas!A3152,'Cadastro-Estoque'!A3160:A3269,0)," ")))</f>
        <v/>
      </c>
    </row>
    <row r="3153" spans="9:9" ht="18.75" customHeight="1" x14ac:dyDescent="0.25">
      <c r="I3153" s="209" t="str">
        <f>IF(A3153="","",INDEX(Boletim!F3162:F3271,IFERROR(MATCH(Saidas!A3153,'Cadastro-Estoque'!A3161:A3270,0)," ")))</f>
        <v/>
      </c>
    </row>
    <row r="3154" spans="9:9" ht="18.75" customHeight="1" x14ac:dyDescent="0.25">
      <c r="I3154" s="209" t="str">
        <f>IF(A3154="","",INDEX(Boletim!F3163:F3272,IFERROR(MATCH(Saidas!A3154,'Cadastro-Estoque'!A3162:A3271,0)," ")))</f>
        <v/>
      </c>
    </row>
    <row r="3155" spans="9:9" ht="18.75" customHeight="1" x14ac:dyDescent="0.25">
      <c r="I3155" s="209" t="str">
        <f>IF(A3155="","",INDEX(Boletim!F3164:F3273,IFERROR(MATCH(Saidas!A3155,'Cadastro-Estoque'!A3163:A3272,0)," ")))</f>
        <v/>
      </c>
    </row>
    <row r="3156" spans="9:9" ht="18.75" customHeight="1" x14ac:dyDescent="0.25">
      <c r="I3156" s="209" t="str">
        <f>IF(A3156="","",INDEX(Boletim!F3165:F3274,IFERROR(MATCH(Saidas!A3156,'Cadastro-Estoque'!A3164:A3273,0)," ")))</f>
        <v/>
      </c>
    </row>
    <row r="3157" spans="9:9" ht="18.75" customHeight="1" x14ac:dyDescent="0.25">
      <c r="I3157" s="209" t="str">
        <f>IF(A3157="","",INDEX(Boletim!F3166:F3275,IFERROR(MATCH(Saidas!A3157,'Cadastro-Estoque'!A3165:A3274,0)," ")))</f>
        <v/>
      </c>
    </row>
    <row r="3158" spans="9:9" ht="18.75" customHeight="1" x14ac:dyDescent="0.25">
      <c r="I3158" s="209" t="str">
        <f>IF(A3158="","",INDEX(Boletim!F3167:F3276,IFERROR(MATCH(Saidas!A3158,'Cadastro-Estoque'!A3166:A3275,0)," ")))</f>
        <v/>
      </c>
    </row>
    <row r="3159" spans="9:9" ht="18.75" customHeight="1" x14ac:dyDescent="0.25">
      <c r="I3159" s="209" t="str">
        <f>IF(A3159="","",INDEX(Boletim!F3168:F3277,IFERROR(MATCH(Saidas!A3159,'Cadastro-Estoque'!A3167:A3276,0)," ")))</f>
        <v/>
      </c>
    </row>
    <row r="3160" spans="9:9" ht="18.75" customHeight="1" x14ac:dyDescent="0.25">
      <c r="I3160" s="209" t="str">
        <f>IF(A3160="","",INDEX(Boletim!F3169:F3278,IFERROR(MATCH(Saidas!A3160,'Cadastro-Estoque'!A3168:A3277,0)," ")))</f>
        <v/>
      </c>
    </row>
    <row r="3161" spans="9:9" ht="18.75" customHeight="1" x14ac:dyDescent="0.25">
      <c r="I3161" s="209" t="str">
        <f>IF(A3161="","",INDEX(Boletim!F3170:F3279,IFERROR(MATCH(Saidas!A3161,'Cadastro-Estoque'!A3169:A3278,0)," ")))</f>
        <v/>
      </c>
    </row>
    <row r="3162" spans="9:9" ht="18.75" customHeight="1" x14ac:dyDescent="0.25">
      <c r="I3162" s="209" t="str">
        <f>IF(A3162="","",INDEX(Boletim!F3171:F3280,IFERROR(MATCH(Saidas!A3162,'Cadastro-Estoque'!A3170:A3279,0)," ")))</f>
        <v/>
      </c>
    </row>
    <row r="3163" spans="9:9" ht="18.75" customHeight="1" x14ac:dyDescent="0.25">
      <c r="I3163" s="209" t="str">
        <f>IF(A3163="","",INDEX(Boletim!F3172:F3281,IFERROR(MATCH(Saidas!A3163,'Cadastro-Estoque'!A3171:A3280,0)," ")))</f>
        <v/>
      </c>
    </row>
    <row r="3164" spans="9:9" ht="18.75" customHeight="1" x14ac:dyDescent="0.25">
      <c r="I3164" s="209" t="str">
        <f>IF(A3164="","",INDEX(Boletim!F3173:F3282,IFERROR(MATCH(Saidas!A3164,'Cadastro-Estoque'!A3172:A3281,0)," ")))</f>
        <v/>
      </c>
    </row>
    <row r="3165" spans="9:9" ht="18.75" customHeight="1" x14ac:dyDescent="0.25">
      <c r="I3165" s="209" t="str">
        <f>IF(A3165="","",INDEX(Boletim!F3174:F3283,IFERROR(MATCH(Saidas!A3165,'Cadastro-Estoque'!A3173:A3282,0)," ")))</f>
        <v/>
      </c>
    </row>
    <row r="3166" spans="9:9" ht="18.75" customHeight="1" x14ac:dyDescent="0.25">
      <c r="I3166" s="209" t="str">
        <f>IF(A3166="","",INDEX(Boletim!F3175:F3284,IFERROR(MATCH(Saidas!A3166,'Cadastro-Estoque'!A3174:A3283,0)," ")))</f>
        <v/>
      </c>
    </row>
    <row r="3167" spans="9:9" ht="18.75" customHeight="1" x14ac:dyDescent="0.25">
      <c r="I3167" s="209" t="str">
        <f>IF(A3167="","",INDEX(Boletim!F3176:F3285,IFERROR(MATCH(Saidas!A3167,'Cadastro-Estoque'!A3175:A3284,0)," ")))</f>
        <v/>
      </c>
    </row>
    <row r="3168" spans="9:9" ht="18.75" customHeight="1" x14ac:dyDescent="0.25">
      <c r="I3168" s="209" t="str">
        <f>IF(A3168="","",INDEX(Boletim!F3177:F3286,IFERROR(MATCH(Saidas!A3168,'Cadastro-Estoque'!A3176:A3285,0)," ")))</f>
        <v/>
      </c>
    </row>
    <row r="3169" spans="9:9" ht="18.75" customHeight="1" x14ac:dyDescent="0.25">
      <c r="I3169" s="209" t="str">
        <f>IF(A3169="","",INDEX(Boletim!F3178:F3287,IFERROR(MATCH(Saidas!A3169,'Cadastro-Estoque'!A3177:A3286,0)," ")))</f>
        <v/>
      </c>
    </row>
    <row r="3170" spans="9:9" ht="18.75" customHeight="1" x14ac:dyDescent="0.25">
      <c r="I3170" s="209" t="str">
        <f>IF(A3170="","",INDEX(Boletim!F3179:F3288,IFERROR(MATCH(Saidas!A3170,'Cadastro-Estoque'!A3178:A3287,0)," ")))</f>
        <v/>
      </c>
    </row>
    <row r="3171" spans="9:9" ht="18.75" customHeight="1" x14ac:dyDescent="0.25">
      <c r="I3171" s="209" t="str">
        <f>IF(A3171="","",INDEX(Boletim!F3180:F3289,IFERROR(MATCH(Saidas!A3171,'Cadastro-Estoque'!A3179:A3288,0)," ")))</f>
        <v/>
      </c>
    </row>
    <row r="3172" spans="9:9" ht="18.75" customHeight="1" x14ac:dyDescent="0.25">
      <c r="I3172" s="209" t="str">
        <f>IF(A3172="","",INDEX(Boletim!F3181:F3290,IFERROR(MATCH(Saidas!A3172,'Cadastro-Estoque'!A3180:A3289,0)," ")))</f>
        <v/>
      </c>
    </row>
    <row r="3173" spans="9:9" ht="18.75" customHeight="1" x14ac:dyDescent="0.25">
      <c r="I3173" s="209" t="str">
        <f>IF(A3173="","",INDEX(Boletim!F3182:F3291,IFERROR(MATCH(Saidas!A3173,'Cadastro-Estoque'!A3181:A3290,0)," ")))</f>
        <v/>
      </c>
    </row>
    <row r="3174" spans="9:9" ht="18.75" customHeight="1" x14ac:dyDescent="0.25">
      <c r="I3174" s="209" t="str">
        <f>IF(A3174="","",INDEX(Boletim!F3183:F3292,IFERROR(MATCH(Saidas!A3174,'Cadastro-Estoque'!A3182:A3291,0)," ")))</f>
        <v/>
      </c>
    </row>
    <row r="3175" spans="9:9" ht="18.75" customHeight="1" x14ac:dyDescent="0.25">
      <c r="I3175" s="209" t="str">
        <f>IF(A3175="","",INDEX(Boletim!F3184:F3293,IFERROR(MATCH(Saidas!A3175,'Cadastro-Estoque'!A3183:A3292,0)," ")))</f>
        <v/>
      </c>
    </row>
    <row r="3176" spans="9:9" ht="18.75" customHeight="1" x14ac:dyDescent="0.25">
      <c r="I3176" s="209" t="str">
        <f>IF(A3176="","",INDEX(Boletim!F3185:F3294,IFERROR(MATCH(Saidas!A3176,'Cadastro-Estoque'!A3184:A3293,0)," ")))</f>
        <v/>
      </c>
    </row>
    <row r="3177" spans="9:9" ht="18.75" customHeight="1" x14ac:dyDescent="0.25">
      <c r="I3177" s="209" t="str">
        <f>IF(A3177="","",INDEX(Boletim!F3186:F3295,IFERROR(MATCH(Saidas!A3177,'Cadastro-Estoque'!A3185:A3294,0)," ")))</f>
        <v/>
      </c>
    </row>
    <row r="3178" spans="9:9" ht="18.75" customHeight="1" x14ac:dyDescent="0.25">
      <c r="I3178" s="209" t="str">
        <f>IF(A3178="","",INDEX(Boletim!F3187:F3296,IFERROR(MATCH(Saidas!A3178,'Cadastro-Estoque'!A3186:A3295,0)," ")))</f>
        <v/>
      </c>
    </row>
    <row r="3179" spans="9:9" ht="18.75" customHeight="1" x14ac:dyDescent="0.25">
      <c r="I3179" s="209" t="str">
        <f>IF(A3179="","",INDEX(Boletim!F3188:F3297,IFERROR(MATCH(Saidas!A3179,'Cadastro-Estoque'!A3187:A3296,0)," ")))</f>
        <v/>
      </c>
    </row>
    <row r="3180" spans="9:9" ht="18.75" customHeight="1" x14ac:dyDescent="0.25">
      <c r="I3180" s="209" t="str">
        <f>IF(A3180="","",INDEX(Boletim!F3189:F3298,IFERROR(MATCH(Saidas!A3180,'Cadastro-Estoque'!A3188:A3297,0)," ")))</f>
        <v/>
      </c>
    </row>
    <row r="3181" spans="9:9" ht="18.75" customHeight="1" x14ac:dyDescent="0.25">
      <c r="I3181" s="209" t="str">
        <f>IF(A3181="","",INDEX(Boletim!F3190:F3299,IFERROR(MATCH(Saidas!A3181,'Cadastro-Estoque'!A3189:A3298,0)," ")))</f>
        <v/>
      </c>
    </row>
    <row r="3182" spans="9:9" ht="18.75" customHeight="1" x14ac:dyDescent="0.25">
      <c r="I3182" s="209" t="str">
        <f>IF(A3182="","",INDEX(Boletim!F3191:F3300,IFERROR(MATCH(Saidas!A3182,'Cadastro-Estoque'!A3190:A3299,0)," ")))</f>
        <v/>
      </c>
    </row>
    <row r="3183" spans="9:9" ht="18.75" customHeight="1" x14ac:dyDescent="0.25">
      <c r="I3183" s="209" t="str">
        <f>IF(A3183="","",INDEX(Boletim!F3192:F3301,IFERROR(MATCH(Saidas!A3183,'Cadastro-Estoque'!A3191:A3300,0)," ")))</f>
        <v/>
      </c>
    </row>
    <row r="3184" spans="9:9" ht="18.75" customHeight="1" x14ac:dyDescent="0.25">
      <c r="I3184" s="209" t="str">
        <f>IF(A3184="","",INDEX(Boletim!F3193:F3302,IFERROR(MATCH(Saidas!A3184,'Cadastro-Estoque'!A3192:A3301,0)," ")))</f>
        <v/>
      </c>
    </row>
    <row r="3185" spans="9:9" ht="18.75" customHeight="1" x14ac:dyDescent="0.25">
      <c r="I3185" s="209" t="str">
        <f>IF(A3185="","",INDEX(Boletim!F3194:F3303,IFERROR(MATCH(Saidas!A3185,'Cadastro-Estoque'!A3193:A3302,0)," ")))</f>
        <v/>
      </c>
    </row>
    <row r="3186" spans="9:9" ht="18.75" customHeight="1" x14ac:dyDescent="0.25">
      <c r="I3186" s="209" t="str">
        <f>IF(A3186="","",INDEX(Boletim!F3195:F3304,IFERROR(MATCH(Saidas!A3186,'Cadastro-Estoque'!A3194:A3303,0)," ")))</f>
        <v/>
      </c>
    </row>
    <row r="3187" spans="9:9" ht="18.75" customHeight="1" x14ac:dyDescent="0.25">
      <c r="I3187" s="209" t="str">
        <f>IF(A3187="","",INDEX(Boletim!F3196:F3305,IFERROR(MATCH(Saidas!A3187,'Cadastro-Estoque'!A3195:A3304,0)," ")))</f>
        <v/>
      </c>
    </row>
    <row r="3188" spans="9:9" ht="18.75" customHeight="1" x14ac:dyDescent="0.25">
      <c r="I3188" s="209" t="str">
        <f>IF(A3188="","",INDEX(Boletim!F3197:F3306,IFERROR(MATCH(Saidas!A3188,'Cadastro-Estoque'!A3196:A3305,0)," ")))</f>
        <v/>
      </c>
    </row>
    <row r="3189" spans="9:9" ht="18.75" customHeight="1" x14ac:dyDescent="0.25">
      <c r="I3189" s="209" t="str">
        <f>IF(A3189="","",INDEX(Boletim!F3198:F3307,IFERROR(MATCH(Saidas!A3189,'Cadastro-Estoque'!A3197:A3306,0)," ")))</f>
        <v/>
      </c>
    </row>
    <row r="3190" spans="9:9" ht="18.75" customHeight="1" x14ac:dyDescent="0.25">
      <c r="I3190" s="209" t="str">
        <f>IF(A3190="","",INDEX(Boletim!F3199:F3308,IFERROR(MATCH(Saidas!A3190,'Cadastro-Estoque'!A3198:A3307,0)," ")))</f>
        <v/>
      </c>
    </row>
    <row r="3191" spans="9:9" ht="18.75" customHeight="1" x14ac:dyDescent="0.25">
      <c r="I3191" s="209" t="str">
        <f>IF(A3191="","",INDEX(Boletim!F3200:F3309,IFERROR(MATCH(Saidas!A3191,'Cadastro-Estoque'!A3199:A3308,0)," ")))</f>
        <v/>
      </c>
    </row>
    <row r="3192" spans="9:9" ht="18.75" customHeight="1" x14ac:dyDescent="0.25">
      <c r="I3192" s="209" t="str">
        <f>IF(A3192="","",INDEX(Boletim!F3201:F3310,IFERROR(MATCH(Saidas!A3192,'Cadastro-Estoque'!A3200:A3309,0)," ")))</f>
        <v/>
      </c>
    </row>
    <row r="3193" spans="9:9" ht="18.75" customHeight="1" x14ac:dyDescent="0.25">
      <c r="I3193" s="209" t="str">
        <f>IF(A3193="","",INDEX(Boletim!F3202:F3311,IFERROR(MATCH(Saidas!A3193,'Cadastro-Estoque'!A3201:A3310,0)," ")))</f>
        <v/>
      </c>
    </row>
    <row r="3194" spans="9:9" ht="18.75" customHeight="1" x14ac:dyDescent="0.25">
      <c r="I3194" s="209" t="str">
        <f>IF(A3194="","",INDEX(Boletim!F3203:F3312,IFERROR(MATCH(Saidas!A3194,'Cadastro-Estoque'!A3202:A3311,0)," ")))</f>
        <v/>
      </c>
    </row>
    <row r="3195" spans="9:9" ht="18.75" customHeight="1" x14ac:dyDescent="0.25">
      <c r="I3195" s="209" t="str">
        <f>IF(A3195="","",INDEX(Boletim!F3204:F3313,IFERROR(MATCH(Saidas!A3195,'Cadastro-Estoque'!A3203:A3312,0)," ")))</f>
        <v/>
      </c>
    </row>
  </sheetData>
  <sheetProtection algorithmName="SHA-512" hashValue="PqV+FkVoR2LJyoOqHc6XByTKTn+LgXAxfHAm9kfldJIXig2Bop4a1GxS7Xe/0/Yv+E2r9BORetajH+z7QmsL+A==" saltValue="7IdW58C10IeA7NbYHjakkw==" spinCount="100000" sheet="1" objects="1" scenarios="1" autoFilter="0"/>
  <autoFilter ref="A2:H31"/>
  <mergeCells count="2">
    <mergeCell ref="A1:E1"/>
    <mergeCell ref="F1:I1"/>
  </mergeCells>
  <conditionalFormatting sqref="I3:I3195">
    <cfRule type="cellIs" dxfId="1269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theme="6"/>
  </sheetPr>
  <dimension ref="A1:I3000"/>
  <sheetViews>
    <sheetView zoomScale="110" zoomScaleNormal="110" workbookViewId="0">
      <pane xSplit="5" ySplit="2" topLeftCell="F3" activePane="bottomRight" state="frozen"/>
      <selection sqref="A1:H1"/>
      <selection pane="topRight" sqref="A1:H1"/>
      <selection pane="bottomLeft" sqref="A1:H1"/>
      <selection pane="bottomRight" activeCell="C9" sqref="C9"/>
    </sheetView>
  </sheetViews>
  <sheetFormatPr defaultRowHeight="18.75" customHeight="1" x14ac:dyDescent="0.25"/>
  <cols>
    <col min="1" max="1" width="17.7109375" style="197" customWidth="1"/>
    <col min="2" max="2" width="17.7109375" style="77" customWidth="1"/>
    <col min="3" max="3" width="12.7109375" style="117" customWidth="1"/>
    <col min="4" max="4" width="12.7109375" style="78" customWidth="1"/>
    <col min="5" max="5" width="12.7109375" style="1" customWidth="1"/>
    <col min="6" max="6" width="18.5703125" style="2" customWidth="1"/>
    <col min="7" max="7" width="38.85546875" style="2" customWidth="1"/>
    <col min="8" max="8" width="10.42578125" style="2" customWidth="1"/>
    <col min="9" max="9" width="11" style="73" customWidth="1"/>
    <col min="10" max="16384" width="9.140625" style="73"/>
  </cols>
  <sheetData>
    <row r="1" spans="1:9" ht="25.5" customHeight="1" x14ac:dyDescent="0.4">
      <c r="A1" s="682" t="s">
        <v>18</v>
      </c>
      <c r="B1" s="682"/>
      <c r="C1" s="682"/>
      <c r="D1" s="682"/>
      <c r="E1" s="683"/>
      <c r="F1" s="684" t="s">
        <v>16</v>
      </c>
      <c r="G1" s="685"/>
      <c r="H1" s="685"/>
      <c r="I1" s="685"/>
    </row>
    <row r="2" spans="1:9" ht="25.5" customHeight="1" x14ac:dyDescent="0.25">
      <c r="A2" s="74" t="s">
        <v>5</v>
      </c>
      <c r="B2" s="75" t="s">
        <v>4</v>
      </c>
      <c r="C2" s="75" t="s">
        <v>10</v>
      </c>
      <c r="D2" s="204" t="s">
        <v>12</v>
      </c>
      <c r="E2" s="205" t="s">
        <v>13</v>
      </c>
      <c r="F2" s="206" t="s">
        <v>3</v>
      </c>
      <c r="G2" s="206" t="s">
        <v>6</v>
      </c>
      <c r="H2" s="206" t="s">
        <v>2</v>
      </c>
      <c r="I2" s="206" t="s">
        <v>880</v>
      </c>
    </row>
    <row r="3" spans="1:9" ht="18.75" customHeight="1" x14ac:dyDescent="0.25">
      <c r="A3" s="71" t="s">
        <v>953</v>
      </c>
      <c r="B3" s="82"/>
      <c r="C3" s="96">
        <v>1486</v>
      </c>
      <c r="D3" s="207"/>
      <c r="E3" s="208">
        <f t="shared" ref="E3:E8" si="0">IF(ISBLANK(A3),"",C3*D3)</f>
        <v>0</v>
      </c>
      <c r="F3" s="209" t="str">
        <f>IF(ISERROR(VLOOKUP(A3,'Cadastro-Estoque'!A:G,1,FALSE)),"",VLOOKUP(A3,'Cadastro-Estoque'!A:G,4,FALSE))</f>
        <v>ADRAM</v>
      </c>
      <c r="G3" s="209" t="str">
        <f>IF(ISBLANK(A3),"",IF(ISERROR(VLOOKUP(A3,'Cadastro-Estoque'!A:G,1,FALSE)),"Produto não cadastrado",VLOOKUP(A3,'Cadastro-Estoque'!A:G,2,FALSE)))</f>
        <v xml:space="preserve">FLOCADO NUTRIVITA 30 X 500 </v>
      </c>
      <c r="H3" s="209" t="str">
        <f>IF(ISERROR(VLOOKUP(A3,'Cadastro-Estoque'!A:G,1,FALSE)),"",VLOOKUP(A3,'Cadastro-Estoque'!A:G,3,FALSE))</f>
        <v>FARDOS</v>
      </c>
      <c r="I3" s="446">
        <f>IF(A3="","",INDEX(Boletim!F$1:F$128,(MATCH(A3,'Cadastro-Estoque'!A$1:A$128,0))))</f>
        <v>4810</v>
      </c>
    </row>
    <row r="4" spans="1:9" ht="18.75" customHeight="1" x14ac:dyDescent="0.25">
      <c r="A4" s="71" t="s">
        <v>927</v>
      </c>
      <c r="B4" s="82"/>
      <c r="C4" s="96">
        <f>1785+56</f>
        <v>1841</v>
      </c>
      <c r="D4" s="581"/>
      <c r="E4" s="208">
        <f t="shared" si="0"/>
        <v>0</v>
      </c>
      <c r="F4" s="209" t="str">
        <f>IF(ISERROR(VLOOKUP(A4,'Cadastro-Estoque'!A:G,1,FALSE)),"",VLOOKUP(A4,'Cadastro-Estoque'!A:G,4,FALSE))</f>
        <v>ADRAM</v>
      </c>
      <c r="G4" s="209" t="str">
        <f>IF(ISBLANK(A4),"",IF(ISERROR(VLOOKUP(A4,'Cadastro-Estoque'!A:G,1,FALSE)),"Produto não cadastrado",VLOOKUP(A4,'Cadastro-Estoque'!A:G,2,FALSE)))</f>
        <v>FLOCÃO MILHO NUTRIVITA 20 X 500</v>
      </c>
      <c r="H4" s="209" t="str">
        <f>IF(ISERROR(VLOOKUP(A4,'Cadastro-Estoque'!A:G,1,FALSE)),"",VLOOKUP(A4,'Cadastro-Estoque'!A:G,3,FALSE))</f>
        <v>FARDOS</v>
      </c>
      <c r="I4" s="446">
        <f>IF(A4="","",INDEX(Boletim!F$1:F$128,(MATCH(A4,'Cadastro-Estoque'!A$1:A$128,0))))</f>
        <v>8408</v>
      </c>
    </row>
    <row r="5" spans="1:9" ht="18.75" customHeight="1" x14ac:dyDescent="0.25">
      <c r="A5" s="71" t="s">
        <v>931</v>
      </c>
      <c r="B5" s="82"/>
      <c r="C5" s="96">
        <f>1314+817</f>
        <v>2131</v>
      </c>
      <c r="D5" s="581"/>
      <c r="E5" s="208">
        <f t="shared" si="0"/>
        <v>0</v>
      </c>
      <c r="F5" s="209" t="str">
        <f>IF(ISERROR(VLOOKUP(A5,'Cadastro-Estoque'!A:G,1,FALSE)),"",VLOOKUP(A5,'Cadastro-Estoque'!A:G,4,FALSE))</f>
        <v>ADRAM</v>
      </c>
      <c r="G5" s="209" t="str">
        <f>IF(ISBLANK(A5),"",IF(ISERROR(VLOOKUP(A5,'Cadastro-Estoque'!A:G,1,FALSE)),"Produto não cadastrado",VLOOKUP(A5,'Cadastro-Estoque'!A:G,2,FALSE)))</f>
        <v>FLOCÃO ARROZ NUTRIVITA 20 X 500</v>
      </c>
      <c r="H5" s="209" t="str">
        <f>IF(ISERROR(VLOOKUP(A5,'Cadastro-Estoque'!A:G,1,FALSE)),"",VLOOKUP(A5,'Cadastro-Estoque'!A:G,3,FALSE))</f>
        <v>FARDOS</v>
      </c>
      <c r="I5" s="446">
        <f>IF(A5="","",INDEX(Boletim!F$1:F$128,(MATCH(A5,'Cadastro-Estoque'!A$1:A$128,0))))</f>
        <v>5633</v>
      </c>
    </row>
    <row r="6" spans="1:9" ht="18.75" customHeight="1" x14ac:dyDescent="0.25">
      <c r="A6" s="71" t="s">
        <v>903</v>
      </c>
      <c r="B6" s="82"/>
      <c r="C6" s="96">
        <v>40</v>
      </c>
      <c r="D6" s="581"/>
      <c r="E6" s="208">
        <f t="shared" si="0"/>
        <v>0</v>
      </c>
      <c r="F6" s="209" t="str">
        <f>IF(ISERROR(VLOOKUP(A6,'Cadastro-Estoque'!A:G,1,FALSE)),"",VLOOKUP(A6,'Cadastro-Estoque'!A:G,4,FALSE))</f>
        <v>ADRAM</v>
      </c>
      <c r="G6" s="209" t="str">
        <f>IF(ISBLANK(A6),"",IF(ISERROR(VLOOKUP(A6,'Cadastro-Estoque'!A:G,1,FALSE)),"Produto não cadastrado",VLOOKUP(A6,'Cadastro-Estoque'!A:G,2,FALSE)))</f>
        <v>AMIDO NUTRIVITA 12 X 200</v>
      </c>
      <c r="H6" s="209" t="str">
        <f>IF(ISERROR(VLOOKUP(A6,'Cadastro-Estoque'!A:G,1,FALSE)),"",VLOOKUP(A6,'Cadastro-Estoque'!A:G,3,FALSE))</f>
        <v>CAIXAS</v>
      </c>
      <c r="I6" s="446">
        <f>IF(A6="","",INDEX(Boletim!F$1:F$128,(MATCH(A6,'Cadastro-Estoque'!A$1:A$128,0))))</f>
        <v>598</v>
      </c>
    </row>
    <row r="7" spans="1:9" ht="18.75" customHeight="1" x14ac:dyDescent="0.25">
      <c r="A7" s="71" t="s">
        <v>1137</v>
      </c>
      <c r="B7" s="82"/>
      <c r="C7" s="96">
        <v>533</v>
      </c>
      <c r="D7" s="581"/>
      <c r="E7" s="208">
        <f t="shared" si="0"/>
        <v>0</v>
      </c>
      <c r="F7" s="209" t="str">
        <f>IF(ISERROR(VLOOKUP(A7,'Cadastro-Estoque'!A:G,1,FALSE)),"",VLOOKUP(A7,'Cadastro-Estoque'!A:G,4,FALSE))</f>
        <v>ADRAM</v>
      </c>
      <c r="G7" s="209" t="str">
        <f>IF(ISBLANK(A7),"",IF(ISERROR(VLOOKUP(A7,'Cadastro-Estoque'!A:G,1,FALSE)),"Produto não cadastrado",VLOOKUP(A7,'Cadastro-Estoque'!A:G,2,FALSE)))</f>
        <v>AMIDO BEATRIZ 12 X 200 G</v>
      </c>
      <c r="H7" s="209" t="str">
        <f>IF(ISERROR(VLOOKUP(A7,'Cadastro-Estoque'!A:G,1,FALSE)),"",VLOOKUP(A7,'Cadastro-Estoque'!A:G,3,FALSE))</f>
        <v>CAIXAS</v>
      </c>
      <c r="I7" s="446">
        <f>IF(A7="","",INDEX(Boletim!F$1:F$128,(MATCH(A7,'Cadastro-Estoque'!A$1:A$128,0))))</f>
        <v>701</v>
      </c>
    </row>
    <row r="8" spans="1:9" ht="18.75" customHeight="1" x14ac:dyDescent="0.25">
      <c r="A8" s="71" t="s">
        <v>1138</v>
      </c>
      <c r="B8" s="82"/>
      <c r="C8" s="96">
        <v>2805</v>
      </c>
      <c r="D8" s="581"/>
      <c r="E8" s="208">
        <f t="shared" si="0"/>
        <v>0</v>
      </c>
      <c r="F8" s="209" t="str">
        <f>IF(ISERROR(VLOOKUP(A8,'Cadastro-Estoque'!A:G,1,FALSE)),"",VLOOKUP(A8,'Cadastro-Estoque'!A:G,4,FALSE))</f>
        <v>ADRAM</v>
      </c>
      <c r="G8" s="209" t="str">
        <f>IF(ISBLANK(A8),"",IF(ISERROR(VLOOKUP(A8,'Cadastro-Estoque'!A:G,1,FALSE)),"Produto não cadastrado",VLOOKUP(A8,'Cadastro-Estoque'!A:G,2,FALSE)))</f>
        <v>FLOCÃO MILHO BEATRIZ 12 X 500</v>
      </c>
      <c r="H8" s="209" t="str">
        <f>IF(ISERROR(VLOOKUP(A8,'Cadastro-Estoque'!A:G,1,FALSE)),"",VLOOKUP(A8,'Cadastro-Estoque'!A:G,3,FALSE))</f>
        <v>FARDOS</v>
      </c>
      <c r="I8" s="446">
        <f>IF(A8="","",INDEX(Boletim!F$1:F$128,(MATCH(A8,'Cadastro-Estoque'!A$1:A$128,0))))</f>
        <v>2820</v>
      </c>
    </row>
    <row r="9" spans="1:9" ht="18.75" customHeight="1" x14ac:dyDescent="0.25">
      <c r="A9" s="71"/>
      <c r="B9" s="82"/>
      <c r="C9" s="96"/>
      <c r="D9" s="581"/>
      <c r="E9" s="208" t="str">
        <f t="shared" ref="E9:E15" si="1">IF(ISBLANK(A9),"",C9*D9)</f>
        <v/>
      </c>
      <c r="F9" s="209" t="str">
        <f>IF(ISERROR(VLOOKUP(A9,'Cadastro-Estoque'!A:G,1,FALSE)),"",VLOOKUP(A9,'Cadastro-Estoque'!A:G,4,FALSE))</f>
        <v/>
      </c>
      <c r="G9" s="209" t="str">
        <f>IF(ISBLANK(A9),"",IF(ISERROR(VLOOKUP(A9,'Cadastro-Estoque'!A:G,1,FALSE)),"Produto não cadastrado",VLOOKUP(A9,'Cadastro-Estoque'!A:G,2,FALSE)))</f>
        <v/>
      </c>
      <c r="H9" s="209" t="str">
        <f>IF(ISERROR(VLOOKUP(A9,'Cadastro-Estoque'!A:G,1,FALSE)),"",VLOOKUP(A9,'Cadastro-Estoque'!A:G,3,FALSE))</f>
        <v/>
      </c>
      <c r="I9" s="446" t="str">
        <f>IF(A9="","",INDEX(Boletim!F$1:F$128,(MATCH(A9,'Cadastro-Estoque'!A$1:A$128,0))))</f>
        <v/>
      </c>
    </row>
    <row r="10" spans="1:9" ht="18.75" customHeight="1" x14ac:dyDescent="0.25">
      <c r="A10" s="71"/>
      <c r="B10" s="82"/>
      <c r="C10" s="96"/>
      <c r="D10" s="581"/>
      <c r="E10" s="208" t="str">
        <f>IF(ISBLANK(A10),"",C10*D10)</f>
        <v/>
      </c>
      <c r="F10" s="209" t="str">
        <f>IF(ISERROR(VLOOKUP(A10,'Cadastro-Estoque'!A:G,1,FALSE)),"",VLOOKUP(A10,'Cadastro-Estoque'!A:G,4,FALSE))</f>
        <v/>
      </c>
      <c r="G10" s="209" t="str">
        <f>IF(ISBLANK(A10),"",IF(ISERROR(VLOOKUP(A10,'Cadastro-Estoque'!A:G,1,FALSE)),"Produto não cadastrado",VLOOKUP(A10,'Cadastro-Estoque'!A:G,2,FALSE)))</f>
        <v/>
      </c>
      <c r="H10" s="209" t="str">
        <f>IF(ISERROR(VLOOKUP(A10,'Cadastro-Estoque'!A:G,1,FALSE)),"",VLOOKUP(A10,'Cadastro-Estoque'!A:G,3,FALSE))</f>
        <v/>
      </c>
      <c r="I10" s="446" t="str">
        <f>IF(A10="","",INDEX(Boletim!F$1:F$128,(MATCH(A10,'Cadastro-Estoque'!A$1:A$128,0))))</f>
        <v/>
      </c>
    </row>
    <row r="11" spans="1:9" ht="18.75" customHeight="1" x14ac:dyDescent="0.25">
      <c r="A11" s="71"/>
      <c r="B11" s="82"/>
      <c r="C11" s="96"/>
      <c r="D11" s="581"/>
      <c r="E11" s="208" t="str">
        <f>IF(ISBLANK(A11),"",C11*D11)</f>
        <v/>
      </c>
      <c r="F11" s="209" t="str">
        <f>IF(ISERROR(VLOOKUP(A11,'Cadastro-Estoque'!A:G,1,FALSE)),"",VLOOKUP(A11,'Cadastro-Estoque'!A:G,4,FALSE))</f>
        <v/>
      </c>
      <c r="G11" s="209" t="str">
        <f>IF(ISBLANK(A11),"",IF(ISERROR(VLOOKUP(A11,'Cadastro-Estoque'!A:G,1,FALSE)),"Produto não cadastrado",VLOOKUP(A11,'Cadastro-Estoque'!A:G,2,FALSE)))</f>
        <v/>
      </c>
      <c r="H11" s="209" t="str">
        <f>IF(ISERROR(VLOOKUP(A11,'Cadastro-Estoque'!A:G,1,FALSE)),"",VLOOKUP(A11,'Cadastro-Estoque'!A:G,3,FALSE))</f>
        <v/>
      </c>
      <c r="I11" s="446" t="str">
        <f>IF(A11="","",INDEX(Boletim!F$1:F$128,(MATCH(A11,'Cadastro-Estoque'!A$1:A$128,0))))</f>
        <v/>
      </c>
    </row>
    <row r="12" spans="1:9" ht="18.75" customHeight="1" x14ac:dyDescent="0.25">
      <c r="A12" s="71"/>
      <c r="B12" s="82"/>
      <c r="C12" s="96"/>
      <c r="D12" s="581"/>
      <c r="E12" s="208" t="str">
        <f t="shared" si="1"/>
        <v/>
      </c>
      <c r="F12" s="209" t="str">
        <f>IF(ISERROR(VLOOKUP(A12,'Cadastro-Estoque'!A:G,1,FALSE)),"",VLOOKUP(A12,'Cadastro-Estoque'!A:G,4,FALSE))</f>
        <v/>
      </c>
      <c r="G12" s="209" t="str">
        <f>IF(ISBLANK(A12),"",IF(ISERROR(VLOOKUP(A12,'Cadastro-Estoque'!A:G,1,FALSE)),"Produto não cadastrado",VLOOKUP(A12,'Cadastro-Estoque'!A:G,2,FALSE)))</f>
        <v/>
      </c>
      <c r="H12" s="209" t="str">
        <f>IF(ISERROR(VLOOKUP(A12,'Cadastro-Estoque'!A:G,1,FALSE)),"",VLOOKUP(A12,'Cadastro-Estoque'!A:G,3,FALSE))</f>
        <v/>
      </c>
      <c r="I12" s="446" t="str">
        <f>IF(A12="","",INDEX(Boletim!F$1:F$128,(MATCH(A12,'Cadastro-Estoque'!A$1:A$128,0))))</f>
        <v/>
      </c>
    </row>
    <row r="13" spans="1:9" ht="18.75" customHeight="1" x14ac:dyDescent="0.25">
      <c r="A13" s="71"/>
      <c r="B13" s="82"/>
      <c r="C13" s="96"/>
      <c r="D13" s="581"/>
      <c r="E13" s="208" t="str">
        <f t="shared" si="1"/>
        <v/>
      </c>
      <c r="F13" s="209" t="str">
        <f>IF(ISERROR(VLOOKUP(A13,'Cadastro-Estoque'!A:G,1,FALSE)),"",VLOOKUP(A13,'Cadastro-Estoque'!A:G,4,FALSE))</f>
        <v/>
      </c>
      <c r="G13" s="209" t="str">
        <f>IF(ISBLANK(A13),"",IF(ISERROR(VLOOKUP(A13,'Cadastro-Estoque'!A:G,1,FALSE)),"Produto não cadastrado",VLOOKUP(A13,'Cadastro-Estoque'!A:G,2,FALSE)))</f>
        <v/>
      </c>
      <c r="H13" s="209" t="str">
        <f>IF(ISERROR(VLOOKUP(A13,'Cadastro-Estoque'!A:G,1,FALSE)),"",VLOOKUP(A13,'Cadastro-Estoque'!A:G,3,FALSE))</f>
        <v/>
      </c>
      <c r="I13" s="446" t="str">
        <f>IF(A13="","",INDEX(Boletim!F$1:F$128,(MATCH(A13,'Cadastro-Estoque'!A$1:A$128,0))))</f>
        <v/>
      </c>
    </row>
    <row r="14" spans="1:9" ht="18.75" customHeight="1" x14ac:dyDescent="0.25">
      <c r="A14" s="71"/>
      <c r="B14" s="82"/>
      <c r="C14" s="96"/>
      <c r="D14" s="581"/>
      <c r="E14" s="208" t="str">
        <f t="shared" si="1"/>
        <v/>
      </c>
      <c r="F14" s="209" t="str">
        <f>IF(ISERROR(VLOOKUP(A14,'Cadastro-Estoque'!A:G,1,FALSE)),"",VLOOKUP(A14,'Cadastro-Estoque'!A:G,4,FALSE))</f>
        <v/>
      </c>
      <c r="G14" s="209" t="str">
        <f>IF(ISBLANK(A14),"",IF(ISERROR(VLOOKUP(A14,'Cadastro-Estoque'!A:G,1,FALSE)),"Produto não cadastrado",VLOOKUP(A14,'Cadastro-Estoque'!A:G,2,FALSE)))</f>
        <v/>
      </c>
      <c r="H14" s="209" t="str">
        <f>IF(ISERROR(VLOOKUP(A14,'Cadastro-Estoque'!A:G,1,FALSE)),"",VLOOKUP(A14,'Cadastro-Estoque'!A:G,3,FALSE))</f>
        <v/>
      </c>
      <c r="I14" s="446" t="str">
        <f>IF(A14="","",INDEX(Boletim!F$1:F$128,(MATCH(A14,'Cadastro-Estoque'!A$1:A$128,0))))</f>
        <v/>
      </c>
    </row>
    <row r="15" spans="1:9" ht="18.75" customHeight="1" x14ac:dyDescent="0.25">
      <c r="A15" s="195"/>
      <c r="B15" s="82"/>
      <c r="C15" s="96"/>
      <c r="D15" s="581"/>
      <c r="E15" s="208" t="str">
        <f t="shared" si="1"/>
        <v/>
      </c>
      <c r="F15" s="209" t="str">
        <f>IF(ISERROR(VLOOKUP(A15,'Cadastro-Estoque'!A:G,1,FALSE)),"",VLOOKUP(A15,'Cadastro-Estoque'!A:G,4,FALSE))</f>
        <v/>
      </c>
      <c r="G15" s="209" t="str">
        <f>IF(ISBLANK(A15),"",IF(ISERROR(VLOOKUP(A15,'Cadastro-Estoque'!A:G,1,FALSE)),"Produto não cadastrado",VLOOKUP(A15,'Cadastro-Estoque'!A:G,2,FALSE)))</f>
        <v/>
      </c>
      <c r="H15" s="209" t="str">
        <f>IF(ISERROR(VLOOKUP(A15,'Cadastro-Estoque'!A:G,1,FALSE)),"",VLOOKUP(A15,'Cadastro-Estoque'!A:G,3,FALSE))</f>
        <v/>
      </c>
      <c r="I15" s="446" t="str">
        <f>IF(A15="","",INDEX(Boletim!F$1:F$128,(MATCH(A15,'Cadastro-Estoque'!A$1:A$128,0))))</f>
        <v/>
      </c>
    </row>
    <row r="16" spans="1:9" ht="18.75" customHeight="1" x14ac:dyDescent="0.25">
      <c r="A16" s="195"/>
      <c r="B16" s="82"/>
      <c r="C16" s="96"/>
      <c r="D16" s="581"/>
      <c r="E16" s="208" t="str">
        <f t="shared" ref="E16:E69" si="2">IF(ISBLANK(A16),"",C16*D16)</f>
        <v/>
      </c>
      <c r="F16" s="209" t="str">
        <f>IF(ISERROR(VLOOKUP(A16,'Cadastro-Estoque'!A:G,1,FALSE)),"",VLOOKUP(A16,'Cadastro-Estoque'!A:G,4,FALSE))</f>
        <v/>
      </c>
      <c r="G16" s="209" t="str">
        <f>IF(ISBLANK(A16),"",IF(ISERROR(VLOOKUP(A16,'Cadastro-Estoque'!A:G,1,FALSE)),"Produto não cadastrado",VLOOKUP(A16,'Cadastro-Estoque'!A:G,2,FALSE)))</f>
        <v/>
      </c>
      <c r="H16" s="209" t="str">
        <f>IF(ISERROR(VLOOKUP(A16,'Cadastro-Estoque'!A:G,1,FALSE)),"",VLOOKUP(A16,'Cadastro-Estoque'!A:G,3,FALSE))</f>
        <v/>
      </c>
      <c r="I16" s="446" t="str">
        <f>IF(A16="","",INDEX(Boletim!F$1:F$128,(MATCH(A16,'Cadastro-Estoque'!A$1:A$128,0))))</f>
        <v/>
      </c>
    </row>
    <row r="17" spans="1:9" ht="18.75" customHeight="1" x14ac:dyDescent="0.25">
      <c r="A17" s="195"/>
      <c r="B17" s="82"/>
      <c r="C17" s="96"/>
      <c r="D17" s="581"/>
      <c r="E17" s="208" t="str">
        <f t="shared" si="2"/>
        <v/>
      </c>
      <c r="F17" s="209" t="str">
        <f>IF(ISERROR(VLOOKUP(A17,'Cadastro-Estoque'!A:G,1,FALSE)),"",VLOOKUP(A17,'Cadastro-Estoque'!A:G,4,FALSE))</f>
        <v/>
      </c>
      <c r="G17" s="209" t="str">
        <f>IF(ISBLANK(A17),"",IF(ISERROR(VLOOKUP(A17,'Cadastro-Estoque'!A:G,1,FALSE)),"Produto não cadastrado",VLOOKUP(A17,'Cadastro-Estoque'!A:G,2,FALSE)))</f>
        <v/>
      </c>
      <c r="H17" s="209" t="str">
        <f>IF(ISERROR(VLOOKUP(A17,'Cadastro-Estoque'!A:G,1,FALSE)),"",VLOOKUP(A17,'Cadastro-Estoque'!A:G,3,FALSE))</f>
        <v/>
      </c>
      <c r="I17" s="446" t="str">
        <f>IF(A17="","",INDEX(Boletim!F$1:F$128,(MATCH(A17,'Cadastro-Estoque'!A$1:A$128,0))))</f>
        <v/>
      </c>
    </row>
    <row r="18" spans="1:9" ht="18.75" customHeight="1" x14ac:dyDescent="0.25">
      <c r="A18" s="195"/>
      <c r="B18" s="82"/>
      <c r="C18" s="96"/>
      <c r="D18" s="581"/>
      <c r="E18" s="208" t="str">
        <f t="shared" si="2"/>
        <v/>
      </c>
      <c r="F18" s="209" t="str">
        <f>IF(ISERROR(VLOOKUP(A18,'Cadastro-Estoque'!A:G,1,FALSE)),"",VLOOKUP(A18,'Cadastro-Estoque'!A:G,4,FALSE))</f>
        <v/>
      </c>
      <c r="G18" s="209" t="str">
        <f>IF(ISBLANK(A18),"",IF(ISERROR(VLOOKUP(A18,'Cadastro-Estoque'!A:G,1,FALSE)),"Produto não cadastrado",VLOOKUP(A18,'Cadastro-Estoque'!A:G,2,FALSE)))</f>
        <v/>
      </c>
      <c r="H18" s="209" t="str">
        <f>IF(ISERROR(VLOOKUP(A18,'Cadastro-Estoque'!A:G,1,FALSE)),"",VLOOKUP(A18,'Cadastro-Estoque'!A:G,3,FALSE))</f>
        <v/>
      </c>
      <c r="I18" s="446" t="str">
        <f>IF(A18="","",INDEX(Boletim!F$1:F$128,(MATCH(A18,'Cadastro-Estoque'!A$1:A$128,0))))</f>
        <v/>
      </c>
    </row>
    <row r="19" spans="1:9" ht="18.75" customHeight="1" x14ac:dyDescent="0.25">
      <c r="A19" s="195"/>
      <c r="B19" s="82"/>
      <c r="C19" s="96"/>
      <c r="D19" s="581"/>
      <c r="E19" s="208" t="str">
        <f t="shared" si="2"/>
        <v/>
      </c>
      <c r="F19" s="209" t="str">
        <f>IF(ISERROR(VLOOKUP(A19,'Cadastro-Estoque'!A:G,1,FALSE)),"",VLOOKUP(A19,'Cadastro-Estoque'!A:G,4,FALSE))</f>
        <v/>
      </c>
      <c r="G19" s="209" t="str">
        <f>IF(ISBLANK(A19),"",IF(ISERROR(VLOOKUP(A19,'Cadastro-Estoque'!A:G,1,FALSE)),"Produto não cadastrado",VLOOKUP(A19,'Cadastro-Estoque'!A:G,2,FALSE)))</f>
        <v/>
      </c>
      <c r="H19" s="209" t="str">
        <f>IF(ISERROR(VLOOKUP(A19,'Cadastro-Estoque'!A:G,1,FALSE)),"",VLOOKUP(A19,'Cadastro-Estoque'!A:G,3,FALSE))</f>
        <v/>
      </c>
      <c r="I19" s="446" t="str">
        <f>IF(A19="","",INDEX(Boletim!F$1:F$128,(MATCH(A19,'Cadastro-Estoque'!A$1:A$128,0))))</f>
        <v/>
      </c>
    </row>
    <row r="20" spans="1:9" ht="18.75" customHeight="1" x14ac:dyDescent="0.25">
      <c r="A20" s="195"/>
      <c r="B20" s="82"/>
      <c r="C20" s="96"/>
      <c r="D20" s="581"/>
      <c r="E20" s="208" t="str">
        <f t="shared" si="2"/>
        <v/>
      </c>
      <c r="F20" s="209" t="str">
        <f>IF(ISERROR(VLOOKUP(A20,'Cadastro-Estoque'!A:G,1,FALSE)),"",VLOOKUP(A20,'Cadastro-Estoque'!A:G,4,FALSE))</f>
        <v/>
      </c>
      <c r="G20" s="209" t="str">
        <f>IF(ISBLANK(A20),"",IF(ISERROR(VLOOKUP(A20,'Cadastro-Estoque'!A:G,1,FALSE)),"Produto não cadastrado",VLOOKUP(A20,'Cadastro-Estoque'!A:G,2,FALSE)))</f>
        <v/>
      </c>
      <c r="H20" s="209" t="str">
        <f>IF(ISERROR(VLOOKUP(A20,'Cadastro-Estoque'!A:G,1,FALSE)),"",VLOOKUP(A20,'Cadastro-Estoque'!A:G,3,FALSE))</f>
        <v/>
      </c>
      <c r="I20" s="446" t="str">
        <f>IF(A20="","",INDEX(Boletim!F$1:F$128,(MATCH(A20,'Cadastro-Estoque'!A$1:A$128,0))))</f>
        <v/>
      </c>
    </row>
    <row r="21" spans="1:9" ht="18.75" customHeight="1" x14ac:dyDescent="0.25">
      <c r="A21" s="195"/>
      <c r="B21" s="82"/>
      <c r="C21" s="96"/>
      <c r="D21" s="581"/>
      <c r="E21" s="208" t="str">
        <f>IF(ISBLANK(A21),"",C21*D21)</f>
        <v/>
      </c>
      <c r="F21" s="209" t="str">
        <f>IF(ISERROR(VLOOKUP(A21,'Cadastro-Estoque'!A:G,1,FALSE)),"",VLOOKUP(A21,'Cadastro-Estoque'!A:G,4,FALSE))</f>
        <v/>
      </c>
      <c r="G21" s="209" t="str">
        <f>IF(ISBLANK(A21),"",IF(ISERROR(VLOOKUP(A21,'Cadastro-Estoque'!A:G,1,FALSE)),"Produto não cadastrado",VLOOKUP(A21,'Cadastro-Estoque'!A:G,2,FALSE)))</f>
        <v/>
      </c>
      <c r="H21" s="209" t="str">
        <f>IF(ISERROR(VLOOKUP(A21,'Cadastro-Estoque'!A:G,1,FALSE)),"",VLOOKUP(A21,'Cadastro-Estoque'!A:G,3,FALSE))</f>
        <v/>
      </c>
      <c r="I21" s="446" t="str">
        <f>IF(A21="","",INDEX(Boletim!F$1:F$128,(MATCH(A21,'Cadastro-Estoque'!A$1:A$128,0))))</f>
        <v/>
      </c>
    </row>
    <row r="22" spans="1:9" ht="18.75" customHeight="1" x14ac:dyDescent="0.25">
      <c r="A22" s="196"/>
      <c r="B22" s="82"/>
      <c r="C22" s="96"/>
      <c r="D22" s="581"/>
      <c r="E22" s="208" t="str">
        <f>IF(ISBLANK(A22),"",C22*D22)</f>
        <v/>
      </c>
      <c r="F22" s="209" t="str">
        <f>IF(ISERROR(VLOOKUP(A22,'Cadastro-Estoque'!A:G,1,FALSE)),"",VLOOKUP(A22,'Cadastro-Estoque'!A:G,4,FALSE))</f>
        <v/>
      </c>
      <c r="G22" s="209" t="str">
        <f>IF(ISBLANK(A22),"",IF(ISERROR(VLOOKUP(A22,'Cadastro-Estoque'!A:G,1,FALSE)),"Produto não cadastrado",VLOOKUP(A22,'Cadastro-Estoque'!A:G,2,FALSE)))</f>
        <v/>
      </c>
      <c r="H22" s="209" t="str">
        <f>IF(ISERROR(VLOOKUP(A22,'Cadastro-Estoque'!A:G,1,FALSE)),"",VLOOKUP(A22,'Cadastro-Estoque'!A:G,3,FALSE))</f>
        <v/>
      </c>
      <c r="I22" s="446" t="str">
        <f>IF(A22="","",INDEX(Boletim!F$1:F$128,(MATCH(A22,'Cadastro-Estoque'!A$1:A$128,0))))</f>
        <v/>
      </c>
    </row>
    <row r="23" spans="1:9" ht="18.75" customHeight="1" x14ac:dyDescent="0.25">
      <c r="A23" s="196"/>
      <c r="B23" s="82"/>
      <c r="C23" s="96"/>
      <c r="D23" s="581"/>
      <c r="E23" s="208" t="str">
        <f>IF(ISBLANK(A23),"",C23*D23)</f>
        <v/>
      </c>
      <c r="F23" s="209" t="str">
        <f>IF(ISERROR(VLOOKUP(A23,'Cadastro-Estoque'!A:G,1,FALSE)),"",VLOOKUP(A23,'Cadastro-Estoque'!A:G,4,FALSE))</f>
        <v/>
      </c>
      <c r="G23" s="209" t="str">
        <f>IF(ISBLANK(A23),"",IF(ISERROR(VLOOKUP(A23,'Cadastro-Estoque'!A:G,1,FALSE)),"Produto não cadastrado",VLOOKUP(A23,'Cadastro-Estoque'!A:G,2,FALSE)))</f>
        <v/>
      </c>
      <c r="H23" s="209" t="str">
        <f>IF(ISERROR(VLOOKUP(A23,'Cadastro-Estoque'!A:G,1,FALSE)),"",VLOOKUP(A23,'Cadastro-Estoque'!A:G,3,FALSE))</f>
        <v/>
      </c>
      <c r="I23" s="446" t="str">
        <f>IF(A23="","",INDEX(Boletim!F$1:F$128,(MATCH(A23,'Cadastro-Estoque'!A$1:A$128,0))))</f>
        <v/>
      </c>
    </row>
    <row r="24" spans="1:9" ht="18.75" customHeight="1" x14ac:dyDescent="0.25">
      <c r="A24" s="195"/>
      <c r="B24" s="82"/>
      <c r="C24" s="96"/>
      <c r="D24" s="581"/>
      <c r="E24" s="208" t="str">
        <f t="shared" si="2"/>
        <v/>
      </c>
      <c r="F24" s="209" t="str">
        <f>IF(ISERROR(VLOOKUP(A24,'Cadastro-Estoque'!A:G,1,FALSE)),"",VLOOKUP(A24,'Cadastro-Estoque'!A:G,4,FALSE))</f>
        <v/>
      </c>
      <c r="G24" s="209" t="str">
        <f>IF(ISBLANK(A24),"",IF(ISERROR(VLOOKUP(A24,'Cadastro-Estoque'!A:G,1,FALSE)),"Produto não cadastrado",VLOOKUP(A24,'Cadastro-Estoque'!A:G,2,FALSE)))</f>
        <v/>
      </c>
      <c r="H24" s="209" t="str">
        <f>IF(ISERROR(VLOOKUP(A24,'Cadastro-Estoque'!A:G,1,FALSE)),"",VLOOKUP(A24,'Cadastro-Estoque'!A:G,3,FALSE))</f>
        <v/>
      </c>
      <c r="I24" s="446" t="str">
        <f>IF(A24="","",INDEX(Boletim!F$1:F$128,(MATCH(A24,'Cadastro-Estoque'!A$1:A$128,0))))</f>
        <v/>
      </c>
    </row>
    <row r="25" spans="1:9" ht="18.75" customHeight="1" x14ac:dyDescent="0.25">
      <c r="A25" s="195"/>
      <c r="B25" s="82"/>
      <c r="C25" s="96"/>
      <c r="D25" s="582"/>
      <c r="E25" s="1" t="str">
        <f t="shared" si="2"/>
        <v/>
      </c>
      <c r="F25" s="2" t="str">
        <f>IF(ISERROR(VLOOKUP(A25,'Cadastro-Estoque'!A:G,1,FALSE)),"",VLOOKUP(A25,'Cadastro-Estoque'!A:G,4,FALSE))</f>
        <v/>
      </c>
      <c r="G25" s="2" t="str">
        <f>IF(ISBLANK(A25),"",IF(ISERROR(VLOOKUP(A25,'Cadastro-Estoque'!A:G,1,FALSE)),"Produto não cadastrado",VLOOKUP(A25,'Cadastro-Estoque'!A:G,2,FALSE)))</f>
        <v/>
      </c>
      <c r="H25" s="2" t="str">
        <f>IF(ISERROR(VLOOKUP(A25,'Cadastro-Estoque'!A:G,1,FALSE)),"",VLOOKUP(A25,'Cadastro-Estoque'!A:G,3,FALSE))</f>
        <v/>
      </c>
      <c r="I25" s="446" t="str">
        <f>IF(A25="","",INDEX(Boletim!F$1:F$128,(MATCH(A25,'Cadastro-Estoque'!A$1:A$128,0))))</f>
        <v/>
      </c>
    </row>
    <row r="26" spans="1:9" ht="18.75" customHeight="1" x14ac:dyDescent="0.25">
      <c r="A26" s="195"/>
      <c r="B26" s="82"/>
      <c r="C26" s="96"/>
      <c r="D26" s="582"/>
      <c r="E26" s="1" t="str">
        <f t="shared" si="2"/>
        <v/>
      </c>
      <c r="F26" s="2" t="str">
        <f>IF(ISERROR(VLOOKUP(A26,'Cadastro-Estoque'!A:G,1,FALSE)),"",VLOOKUP(A26,'Cadastro-Estoque'!A:G,4,FALSE))</f>
        <v/>
      </c>
      <c r="G26" s="2" t="str">
        <f>IF(ISBLANK(A26),"",IF(ISERROR(VLOOKUP(A26,'Cadastro-Estoque'!A:G,1,FALSE)),"Produto não cadastrado",VLOOKUP(A26,'Cadastro-Estoque'!A:G,2,FALSE)))</f>
        <v/>
      </c>
      <c r="H26" s="2" t="str">
        <f>IF(ISERROR(VLOOKUP(A26,'Cadastro-Estoque'!A:G,1,FALSE)),"",VLOOKUP(A26,'Cadastro-Estoque'!A:G,3,FALSE))</f>
        <v/>
      </c>
      <c r="I26" s="446" t="str">
        <f>IF(A26="","",INDEX(Boletim!F$1:F$128,(MATCH(A26,'Cadastro-Estoque'!A$1:A$128,0))))</f>
        <v/>
      </c>
    </row>
    <row r="27" spans="1:9" ht="18.75" customHeight="1" x14ac:dyDescent="0.25">
      <c r="A27" s="196"/>
      <c r="B27" s="82"/>
      <c r="C27" s="96"/>
      <c r="D27" s="582"/>
      <c r="E27" s="1" t="str">
        <f t="shared" si="2"/>
        <v/>
      </c>
      <c r="F27" s="2" t="str">
        <f>IF(ISERROR(VLOOKUP(A27,'Cadastro-Estoque'!A:G,1,FALSE)),"",VLOOKUP(A27,'Cadastro-Estoque'!A:G,4,FALSE))</f>
        <v/>
      </c>
      <c r="G27" s="2" t="str">
        <f>IF(ISBLANK(A27),"",IF(ISERROR(VLOOKUP(A27,'Cadastro-Estoque'!A:G,1,FALSE)),"Produto não cadastrado",VLOOKUP(A27,'Cadastro-Estoque'!A:G,2,FALSE)))</f>
        <v/>
      </c>
      <c r="H27" s="2" t="str">
        <f>IF(ISERROR(VLOOKUP(A27,'Cadastro-Estoque'!A:G,1,FALSE)),"",VLOOKUP(A27,'Cadastro-Estoque'!A:G,3,FALSE))</f>
        <v/>
      </c>
      <c r="I27" s="446" t="str">
        <f>IF(A27="","",INDEX(Boletim!F$1:F$128,(MATCH(A27,'Cadastro-Estoque'!A$1:A$128,0))))</f>
        <v/>
      </c>
    </row>
    <row r="28" spans="1:9" ht="18.75" customHeight="1" x14ac:dyDescent="0.25">
      <c r="A28" s="196"/>
      <c r="B28" s="82"/>
      <c r="C28" s="96"/>
      <c r="D28" s="582"/>
      <c r="E28" s="1" t="str">
        <f t="shared" ref="E28:E40" si="3">IF(ISBLANK(A28),"",C28*D28)</f>
        <v/>
      </c>
      <c r="F28" s="2" t="str">
        <f>IF(ISERROR(VLOOKUP(A28,'Cadastro-Estoque'!A:G,1,FALSE)),"",VLOOKUP(A28,'Cadastro-Estoque'!A:G,4,FALSE))</f>
        <v/>
      </c>
      <c r="G28" s="2" t="str">
        <f>IF(ISBLANK(A28),"",IF(ISERROR(VLOOKUP(A28,'Cadastro-Estoque'!A:G,1,FALSE)),"Produto não cadastrado",VLOOKUP(A28,'Cadastro-Estoque'!A:G,2,FALSE)))</f>
        <v/>
      </c>
      <c r="H28" s="2" t="str">
        <f>IF(ISERROR(VLOOKUP(A28,'Cadastro-Estoque'!A:G,1,FALSE)),"",VLOOKUP(A28,'Cadastro-Estoque'!A:G,3,FALSE))</f>
        <v/>
      </c>
      <c r="I28" s="446" t="str">
        <f>IF(A28="","",INDEX(Boletim!F$1:F$128,(MATCH(A28,'Cadastro-Estoque'!A$1:A$128,0))))</f>
        <v/>
      </c>
    </row>
    <row r="29" spans="1:9" ht="18.75" customHeight="1" x14ac:dyDescent="0.25">
      <c r="A29" s="196"/>
      <c r="B29" s="211"/>
      <c r="C29" s="96"/>
      <c r="D29" s="582"/>
      <c r="E29" s="1" t="str">
        <f t="shared" si="3"/>
        <v/>
      </c>
      <c r="F29" s="2" t="str">
        <f>IF(ISERROR(VLOOKUP(A29,'Cadastro-Estoque'!A:G,1,FALSE)),"",VLOOKUP(A29,'Cadastro-Estoque'!A:G,4,FALSE))</f>
        <v/>
      </c>
      <c r="G29" s="2" t="str">
        <f>IF(ISBLANK(A29),"",IF(ISERROR(VLOOKUP(A29,'Cadastro-Estoque'!A:G,1,FALSE)),"Produto não cadastrado",VLOOKUP(A29,'Cadastro-Estoque'!A:G,2,FALSE)))</f>
        <v/>
      </c>
      <c r="H29" s="2" t="str">
        <f>IF(ISERROR(VLOOKUP(A29,'Cadastro-Estoque'!A:G,1,FALSE)),"",VLOOKUP(A29,'Cadastro-Estoque'!A:G,3,FALSE))</f>
        <v/>
      </c>
      <c r="I29" s="446" t="str">
        <f>IF(A29="","",INDEX(Boletim!F$1:F$128,(MATCH(A29,'Cadastro-Estoque'!A$1:A$128,0))))</f>
        <v/>
      </c>
    </row>
    <row r="30" spans="1:9" ht="18.75" customHeight="1" x14ac:dyDescent="0.25">
      <c r="A30" s="212"/>
      <c r="B30" s="211"/>
      <c r="C30" s="96"/>
      <c r="D30" s="582"/>
      <c r="E30" s="1" t="str">
        <f t="shared" si="3"/>
        <v/>
      </c>
      <c r="F30" s="2" t="str">
        <f>IF(ISERROR(VLOOKUP(A30,'Cadastro-Estoque'!A:G,1,FALSE)),"",VLOOKUP(A30,'Cadastro-Estoque'!A:G,4,FALSE))</f>
        <v/>
      </c>
      <c r="G30" s="2" t="str">
        <f>IF(ISBLANK(A30),"",IF(ISERROR(VLOOKUP(A30,'Cadastro-Estoque'!A:G,1,FALSE)),"Produto não cadastrado",VLOOKUP(A30,'Cadastro-Estoque'!A:G,2,FALSE)))</f>
        <v/>
      </c>
      <c r="H30" s="2" t="str">
        <f>IF(ISERROR(VLOOKUP(A30,'Cadastro-Estoque'!A:G,1,FALSE)),"",VLOOKUP(A30,'Cadastro-Estoque'!A:G,3,FALSE))</f>
        <v/>
      </c>
      <c r="I30" s="446" t="str">
        <f>IF(A30="","",INDEX(Boletim!F$1:F$128,(MATCH(A30,'Cadastro-Estoque'!A$1:A$128,0))))</f>
        <v/>
      </c>
    </row>
    <row r="31" spans="1:9" ht="18.75" customHeight="1" x14ac:dyDescent="0.25">
      <c r="A31" s="212"/>
      <c r="B31" s="211"/>
      <c r="C31" s="96"/>
      <c r="D31" s="582"/>
      <c r="E31" s="1" t="str">
        <f t="shared" si="3"/>
        <v/>
      </c>
      <c r="F31" s="2" t="str">
        <f>IF(ISERROR(VLOOKUP(A31,'Cadastro-Estoque'!A:G,1,FALSE)),"",VLOOKUP(A31,'Cadastro-Estoque'!A:G,4,FALSE))</f>
        <v/>
      </c>
      <c r="G31" s="2" t="str">
        <f>IF(ISBLANK(A31),"",IF(ISERROR(VLOOKUP(A31,'Cadastro-Estoque'!A:G,1,FALSE)),"Produto não cadastrado",VLOOKUP(A31,'Cadastro-Estoque'!A:G,2,FALSE)))</f>
        <v/>
      </c>
      <c r="H31" s="2" t="str">
        <f>IF(ISERROR(VLOOKUP(A31,'Cadastro-Estoque'!A:G,1,FALSE)),"",VLOOKUP(A31,'Cadastro-Estoque'!A:G,3,FALSE))</f>
        <v/>
      </c>
      <c r="I31" s="446" t="str">
        <f>IF(A31="","",INDEX(Boletim!F$1:F$128,(MATCH(A31,'Cadastro-Estoque'!A$1:A$128,0))))</f>
        <v/>
      </c>
    </row>
    <row r="32" spans="1:9" ht="18.75" customHeight="1" x14ac:dyDescent="0.25">
      <c r="A32" s="212"/>
      <c r="B32" s="211"/>
      <c r="C32" s="96"/>
      <c r="D32" s="582"/>
      <c r="E32" s="1" t="str">
        <f t="shared" si="3"/>
        <v/>
      </c>
      <c r="F32" s="2" t="str">
        <f>IF(ISERROR(VLOOKUP(A32,'Cadastro-Estoque'!A:G,1,FALSE)),"",VLOOKUP(A32,'Cadastro-Estoque'!A:G,4,FALSE))</f>
        <v/>
      </c>
      <c r="G32" s="2" t="str">
        <f>IF(ISBLANK(A32),"",IF(ISERROR(VLOOKUP(A32,'Cadastro-Estoque'!A:G,1,FALSE)),"Produto não cadastrado",VLOOKUP(A32,'Cadastro-Estoque'!A:G,2,FALSE)))</f>
        <v/>
      </c>
      <c r="H32" s="2" t="str">
        <f>IF(ISERROR(VLOOKUP(A32,'Cadastro-Estoque'!A:G,1,FALSE)),"",VLOOKUP(A32,'Cadastro-Estoque'!A:G,3,FALSE))</f>
        <v/>
      </c>
      <c r="I32" s="446" t="str">
        <f>IF(A32="","",INDEX(Boletim!F$1:F$128,(MATCH(A32,'Cadastro-Estoque'!A$1:A$128,0))))</f>
        <v/>
      </c>
    </row>
    <row r="33" spans="1:9" ht="18.75" customHeight="1" x14ac:dyDescent="0.25">
      <c r="A33" s="212"/>
      <c r="B33" s="211"/>
      <c r="C33" s="96"/>
      <c r="D33" s="582"/>
      <c r="E33" s="1" t="str">
        <f t="shared" si="3"/>
        <v/>
      </c>
      <c r="F33" s="2" t="str">
        <f>IF(ISERROR(VLOOKUP(A33,'Cadastro-Estoque'!A:G,1,FALSE)),"",VLOOKUP(A33,'Cadastro-Estoque'!A:G,4,FALSE))</f>
        <v/>
      </c>
      <c r="G33" s="2" t="str">
        <f>IF(ISBLANK(A33),"",IF(ISERROR(VLOOKUP(A33,'Cadastro-Estoque'!A:G,1,FALSE)),"Produto não cadastrado",VLOOKUP(A33,'Cadastro-Estoque'!A:G,2,FALSE)))</f>
        <v/>
      </c>
      <c r="H33" s="2" t="str">
        <f>IF(ISERROR(VLOOKUP(A33,'Cadastro-Estoque'!A:G,1,FALSE)),"",VLOOKUP(A33,'Cadastro-Estoque'!A:G,3,FALSE))</f>
        <v/>
      </c>
      <c r="I33" s="446" t="str">
        <f>IF(A33="","",INDEX(Boletim!F$1:F$128,(MATCH(A33,'Cadastro-Estoque'!A$1:A$128,0))))</f>
        <v/>
      </c>
    </row>
    <row r="34" spans="1:9" ht="18.75" customHeight="1" x14ac:dyDescent="0.25">
      <c r="A34" s="212"/>
      <c r="B34" s="211"/>
      <c r="C34" s="96"/>
      <c r="D34" s="582"/>
      <c r="E34" s="1" t="str">
        <f t="shared" si="3"/>
        <v/>
      </c>
      <c r="F34" s="2" t="str">
        <f>IF(ISERROR(VLOOKUP(A34,'Cadastro-Estoque'!A:G,1,FALSE)),"",VLOOKUP(A34,'Cadastro-Estoque'!A:G,4,FALSE))</f>
        <v/>
      </c>
      <c r="G34" s="2" t="str">
        <f>IF(ISBLANK(A34),"",IF(ISERROR(VLOOKUP(A34,'Cadastro-Estoque'!A:G,1,FALSE)),"Produto não cadastrado",VLOOKUP(A34,'Cadastro-Estoque'!A:G,2,FALSE)))</f>
        <v/>
      </c>
      <c r="H34" s="2" t="str">
        <f>IF(ISERROR(VLOOKUP(A34,'Cadastro-Estoque'!A:G,1,FALSE)),"",VLOOKUP(A34,'Cadastro-Estoque'!A:G,3,FALSE))</f>
        <v/>
      </c>
      <c r="I34" s="446" t="str">
        <f>IF(A34="","",INDEX(Boletim!F$1:F$128,(MATCH(A34,'Cadastro-Estoque'!A$1:A$128,0))))</f>
        <v/>
      </c>
    </row>
    <row r="35" spans="1:9" ht="18.75" customHeight="1" x14ac:dyDescent="0.25">
      <c r="A35" s="212"/>
      <c r="B35" s="211"/>
      <c r="C35" s="96"/>
      <c r="D35" s="582"/>
      <c r="E35" s="1" t="str">
        <f t="shared" si="3"/>
        <v/>
      </c>
      <c r="F35" s="2" t="str">
        <f>IF(ISERROR(VLOOKUP(A35,'Cadastro-Estoque'!A:G,1,FALSE)),"",VLOOKUP(A35,'Cadastro-Estoque'!A:G,4,FALSE))</f>
        <v/>
      </c>
      <c r="G35" s="2" t="str">
        <f>IF(ISBLANK(A35),"",IF(ISERROR(VLOOKUP(A35,'Cadastro-Estoque'!A:G,1,FALSE)),"Produto não cadastrado",VLOOKUP(A35,'Cadastro-Estoque'!A:G,2,FALSE)))</f>
        <v/>
      </c>
      <c r="H35" s="2" t="str">
        <f>IF(ISERROR(VLOOKUP(A35,'Cadastro-Estoque'!A:G,1,FALSE)),"",VLOOKUP(A35,'Cadastro-Estoque'!A:G,3,FALSE))</f>
        <v/>
      </c>
      <c r="I35" s="446" t="str">
        <f>IF(A35="","",INDEX(Boletim!F$1:F$128,(MATCH(A35,'Cadastro-Estoque'!A$1:A$128,0))))</f>
        <v/>
      </c>
    </row>
    <row r="36" spans="1:9" ht="18.75" customHeight="1" x14ac:dyDescent="0.25">
      <c r="A36" s="212"/>
      <c r="B36" s="211"/>
      <c r="C36" s="96"/>
      <c r="D36" s="582"/>
      <c r="E36" s="1" t="str">
        <f t="shared" si="3"/>
        <v/>
      </c>
      <c r="F36" s="2" t="str">
        <f>IF(ISERROR(VLOOKUP(A36,'Cadastro-Estoque'!A:G,1,FALSE)),"",VLOOKUP(A36,'Cadastro-Estoque'!A:G,4,FALSE))</f>
        <v/>
      </c>
      <c r="G36" s="2" t="str">
        <f>IF(ISBLANK(A36),"",IF(ISERROR(VLOOKUP(A36,'Cadastro-Estoque'!A:G,1,FALSE)),"Produto não cadastrado",VLOOKUP(A36,'Cadastro-Estoque'!A:G,2,FALSE)))</f>
        <v/>
      </c>
      <c r="H36" s="2" t="str">
        <f>IF(ISERROR(VLOOKUP(A36,'Cadastro-Estoque'!A:G,1,FALSE)),"",VLOOKUP(A36,'Cadastro-Estoque'!A:G,3,FALSE))</f>
        <v/>
      </c>
      <c r="I36" s="446" t="str">
        <f>IF(A36="","",INDEX(Boletim!F$1:F$128,(MATCH(A36,'Cadastro-Estoque'!A$1:A$128,0))))</f>
        <v/>
      </c>
    </row>
    <row r="37" spans="1:9" ht="18.75" customHeight="1" x14ac:dyDescent="0.25">
      <c r="A37" s="212"/>
      <c r="B37" s="211"/>
      <c r="C37" s="96"/>
      <c r="D37" s="582"/>
      <c r="E37" s="1" t="str">
        <f t="shared" si="3"/>
        <v/>
      </c>
      <c r="F37" s="2" t="str">
        <f>IF(ISERROR(VLOOKUP(A37,'Cadastro-Estoque'!A:G,1,FALSE)),"",VLOOKUP(A37,'Cadastro-Estoque'!A:G,4,FALSE))</f>
        <v/>
      </c>
      <c r="G37" s="2" t="str">
        <f>IF(ISBLANK(A37),"",IF(ISERROR(VLOOKUP(A37,'Cadastro-Estoque'!A:G,1,FALSE)),"Produto não cadastrado",VLOOKUP(A37,'Cadastro-Estoque'!A:G,2,FALSE)))</f>
        <v/>
      </c>
      <c r="H37" s="2" t="str">
        <f>IF(ISERROR(VLOOKUP(A37,'Cadastro-Estoque'!A:G,1,FALSE)),"",VLOOKUP(A37,'Cadastro-Estoque'!A:G,3,FALSE))</f>
        <v/>
      </c>
      <c r="I37" s="446" t="str">
        <f>IF(A37="","",INDEX(Boletim!F$1:F$128,(MATCH(A37,'Cadastro-Estoque'!A$1:A$128,0))))</f>
        <v/>
      </c>
    </row>
    <row r="38" spans="1:9" ht="18.75" customHeight="1" x14ac:dyDescent="0.25">
      <c r="A38" s="212"/>
      <c r="B38" s="211"/>
      <c r="C38" s="96"/>
      <c r="D38" s="582"/>
      <c r="E38" s="1" t="str">
        <f t="shared" si="3"/>
        <v/>
      </c>
      <c r="F38" s="2" t="str">
        <f>IF(ISERROR(VLOOKUP(A38,'Cadastro-Estoque'!A:G,1,FALSE)),"",VLOOKUP(A38,'Cadastro-Estoque'!A:G,4,FALSE))</f>
        <v/>
      </c>
      <c r="G38" s="2" t="str">
        <f>IF(ISBLANK(A38),"",IF(ISERROR(VLOOKUP(A38,'Cadastro-Estoque'!A:G,1,FALSE)),"Produto não cadastrado",VLOOKUP(A38,'Cadastro-Estoque'!A:G,2,FALSE)))</f>
        <v/>
      </c>
      <c r="H38" s="2" t="str">
        <f>IF(ISERROR(VLOOKUP(A38,'Cadastro-Estoque'!A:G,1,FALSE)),"",VLOOKUP(A38,'Cadastro-Estoque'!A:G,3,FALSE))</f>
        <v/>
      </c>
      <c r="I38" s="446" t="str">
        <f>IF(A38="","",INDEX(Boletim!F$1:F$128,(MATCH(A38,'Cadastro-Estoque'!A$1:A$128,0))))</f>
        <v/>
      </c>
    </row>
    <row r="39" spans="1:9" ht="18.75" customHeight="1" x14ac:dyDescent="0.25">
      <c r="A39" s="212"/>
      <c r="B39" s="211"/>
      <c r="C39" s="96"/>
      <c r="D39" s="582"/>
      <c r="E39" s="1" t="str">
        <f t="shared" si="3"/>
        <v/>
      </c>
      <c r="F39" s="2" t="str">
        <f>IF(ISERROR(VLOOKUP(A39,'Cadastro-Estoque'!A:G,1,FALSE)),"",VLOOKUP(A39,'Cadastro-Estoque'!A:G,4,FALSE))</f>
        <v/>
      </c>
      <c r="G39" s="2" t="str">
        <f>IF(ISBLANK(A39),"",IF(ISERROR(VLOOKUP(A39,'Cadastro-Estoque'!A:G,1,FALSE)),"Produto não cadastrado",VLOOKUP(A39,'Cadastro-Estoque'!A:G,2,FALSE)))</f>
        <v/>
      </c>
      <c r="H39" s="2" t="str">
        <f>IF(ISERROR(VLOOKUP(A39,'Cadastro-Estoque'!A:G,1,FALSE)),"",VLOOKUP(A39,'Cadastro-Estoque'!A:G,3,FALSE))</f>
        <v/>
      </c>
      <c r="I39" s="446" t="str">
        <f>IF(A39="","",INDEX(Boletim!F$1:F$128,(MATCH(A39,'Cadastro-Estoque'!A$1:A$128,0))))</f>
        <v/>
      </c>
    </row>
    <row r="40" spans="1:9" ht="18.75" customHeight="1" x14ac:dyDescent="0.25">
      <c r="A40" s="212"/>
      <c r="B40" s="211"/>
      <c r="C40" s="96"/>
      <c r="D40" s="582"/>
      <c r="E40" s="1" t="str">
        <f t="shared" si="3"/>
        <v/>
      </c>
      <c r="F40" s="2" t="str">
        <f>IF(ISERROR(VLOOKUP(A40,'Cadastro-Estoque'!A:G,1,FALSE)),"",VLOOKUP(A40,'Cadastro-Estoque'!A:G,4,FALSE))</f>
        <v/>
      </c>
      <c r="G40" s="2" t="str">
        <f>IF(ISBLANK(A40),"",IF(ISERROR(VLOOKUP(A40,'Cadastro-Estoque'!A:G,1,FALSE)),"Produto não cadastrado",VLOOKUP(A40,'Cadastro-Estoque'!A:G,2,FALSE)))</f>
        <v/>
      </c>
      <c r="H40" s="2" t="str">
        <f>IF(ISERROR(VLOOKUP(A40,'Cadastro-Estoque'!A:G,1,FALSE)),"",VLOOKUP(A40,'Cadastro-Estoque'!A:G,3,FALSE))</f>
        <v/>
      </c>
      <c r="I40" s="446" t="str">
        <f>IF(A40="","",INDEX(Boletim!F$1:F$128,(MATCH(A40,'Cadastro-Estoque'!A$1:A$128,0))))</f>
        <v/>
      </c>
    </row>
    <row r="41" spans="1:9" ht="18.75" customHeight="1" x14ac:dyDescent="0.25">
      <c r="A41" s="212"/>
      <c r="B41" s="211"/>
      <c r="C41" s="96"/>
      <c r="D41" s="582"/>
      <c r="E41" s="1" t="str">
        <f t="shared" si="2"/>
        <v/>
      </c>
      <c r="F41" s="2" t="str">
        <f>IF(ISERROR(VLOOKUP(A41,'Cadastro-Estoque'!A:G,1,FALSE)),"",VLOOKUP(A41,'Cadastro-Estoque'!A:G,4,FALSE))</f>
        <v/>
      </c>
      <c r="G41" s="2" t="str">
        <f>IF(ISBLANK(A41),"",IF(ISERROR(VLOOKUP(A41,'Cadastro-Estoque'!A:G,1,FALSE)),"Produto não cadastrado",VLOOKUP(A41,'Cadastro-Estoque'!A:G,2,FALSE)))</f>
        <v/>
      </c>
      <c r="H41" s="2" t="str">
        <f>IF(ISERROR(VLOOKUP(A41,'Cadastro-Estoque'!A:G,1,FALSE)),"",VLOOKUP(A41,'Cadastro-Estoque'!A:G,3,FALSE))</f>
        <v/>
      </c>
      <c r="I41" s="446" t="str">
        <f>IF(A41="","",INDEX(Boletim!F$1:F$128,(MATCH(A41,'Cadastro-Estoque'!A$1:A$128,0))))</f>
        <v/>
      </c>
    </row>
    <row r="42" spans="1:9" ht="18.75" customHeight="1" x14ac:dyDescent="0.25">
      <c r="A42" s="212"/>
      <c r="B42" s="211"/>
      <c r="C42" s="96"/>
      <c r="D42" s="582"/>
      <c r="E42" s="1" t="str">
        <f t="shared" si="2"/>
        <v/>
      </c>
      <c r="F42" s="2" t="str">
        <f>IF(ISERROR(VLOOKUP(A42,'Cadastro-Estoque'!A:G,1,FALSE)),"",VLOOKUP(A42,'Cadastro-Estoque'!A:G,4,FALSE))</f>
        <v/>
      </c>
      <c r="G42" s="2" t="str">
        <f>IF(ISBLANK(A42),"",IF(ISERROR(VLOOKUP(A42,'Cadastro-Estoque'!A:G,1,FALSE)),"Produto não cadastrado",VLOOKUP(A42,'Cadastro-Estoque'!A:G,2,FALSE)))</f>
        <v/>
      </c>
      <c r="H42" s="2" t="str">
        <f>IF(ISERROR(VLOOKUP(A42,'Cadastro-Estoque'!A:G,1,FALSE)),"",VLOOKUP(A42,'Cadastro-Estoque'!A:G,3,FALSE))</f>
        <v/>
      </c>
      <c r="I42" s="446" t="str">
        <f>IF(A42="","",INDEX(Boletim!F$1:F$128,(MATCH(A42,'Cadastro-Estoque'!A$1:A$128,0))))</f>
        <v/>
      </c>
    </row>
    <row r="43" spans="1:9" ht="18.75" customHeight="1" x14ac:dyDescent="0.25">
      <c r="A43" s="212"/>
      <c r="B43" s="211"/>
      <c r="C43" s="96"/>
      <c r="D43" s="582"/>
      <c r="E43" s="1" t="str">
        <f t="shared" si="2"/>
        <v/>
      </c>
      <c r="F43" s="2" t="str">
        <f>IF(ISERROR(VLOOKUP(A43,'Cadastro-Estoque'!A:G,1,FALSE)),"",VLOOKUP(A43,'Cadastro-Estoque'!A:G,4,FALSE))</f>
        <v/>
      </c>
      <c r="G43" s="2" t="str">
        <f>IF(ISBLANK(A43),"",IF(ISERROR(VLOOKUP(A43,'Cadastro-Estoque'!A:G,1,FALSE)),"Produto não cadastrado",VLOOKUP(A43,'Cadastro-Estoque'!A:G,2,FALSE)))</f>
        <v/>
      </c>
      <c r="H43" s="2" t="str">
        <f>IF(ISERROR(VLOOKUP(A43,'Cadastro-Estoque'!A:G,1,FALSE)),"",VLOOKUP(A43,'Cadastro-Estoque'!A:G,3,FALSE))</f>
        <v/>
      </c>
      <c r="I43" s="446" t="str">
        <f>IF(A43="","",INDEX(Boletim!F$1:F$128,(MATCH(A43,'Cadastro-Estoque'!A$1:A$128,0))))</f>
        <v/>
      </c>
    </row>
    <row r="44" spans="1:9" ht="18.75" customHeight="1" x14ac:dyDescent="0.25">
      <c r="A44" s="212"/>
      <c r="B44" s="211"/>
      <c r="C44" s="96"/>
      <c r="D44" s="582"/>
      <c r="E44" s="1" t="str">
        <f t="shared" si="2"/>
        <v/>
      </c>
      <c r="F44" s="2" t="str">
        <f>IF(ISERROR(VLOOKUP(A44,'Cadastro-Estoque'!A:G,1,FALSE)),"",VLOOKUP(A44,'Cadastro-Estoque'!A:G,4,FALSE))</f>
        <v/>
      </c>
      <c r="G44" s="2" t="str">
        <f>IF(ISBLANK(A44),"",IF(ISERROR(VLOOKUP(A44,'Cadastro-Estoque'!A:G,1,FALSE)),"Produto não cadastrado",VLOOKUP(A44,'Cadastro-Estoque'!A:G,2,FALSE)))</f>
        <v/>
      </c>
      <c r="H44" s="2" t="str">
        <f>IF(ISERROR(VLOOKUP(A44,'Cadastro-Estoque'!A:G,1,FALSE)),"",VLOOKUP(A44,'Cadastro-Estoque'!A:G,3,FALSE))</f>
        <v/>
      </c>
      <c r="I44" s="446" t="str">
        <f>IF(A44="","",INDEX(Boletim!F$1:F$128,(MATCH(A44,'Cadastro-Estoque'!A$1:A$128,0))))</f>
        <v/>
      </c>
    </row>
    <row r="45" spans="1:9" ht="18.75" customHeight="1" x14ac:dyDescent="0.25">
      <c r="A45" s="212"/>
      <c r="B45" s="211"/>
      <c r="C45" s="96"/>
      <c r="D45" s="582"/>
      <c r="E45" s="1" t="str">
        <f t="shared" si="2"/>
        <v/>
      </c>
      <c r="F45" s="2" t="str">
        <f>IF(ISERROR(VLOOKUP(A45,'Cadastro-Estoque'!A:G,1,FALSE)),"",VLOOKUP(A45,'Cadastro-Estoque'!A:G,4,FALSE))</f>
        <v/>
      </c>
      <c r="G45" s="2" t="str">
        <f>IF(ISBLANK(A45),"",IF(ISERROR(VLOOKUP(A45,'Cadastro-Estoque'!A:G,1,FALSE)),"Produto não cadastrado",VLOOKUP(A45,'Cadastro-Estoque'!A:G,2,FALSE)))</f>
        <v/>
      </c>
      <c r="H45" s="2" t="str">
        <f>IF(ISERROR(VLOOKUP(A45,'Cadastro-Estoque'!A:G,1,FALSE)),"",VLOOKUP(A45,'Cadastro-Estoque'!A:G,3,FALSE))</f>
        <v/>
      </c>
      <c r="I45" s="446" t="str">
        <f>IF(A45="","",INDEX(Boletim!F$1:F$128,(MATCH(A45,'Cadastro-Estoque'!A$1:A$128,0))))</f>
        <v/>
      </c>
    </row>
    <row r="46" spans="1:9" ht="18.75" customHeight="1" x14ac:dyDescent="0.25">
      <c r="A46" s="212"/>
      <c r="B46" s="211"/>
      <c r="C46" s="96"/>
      <c r="D46" s="582"/>
      <c r="E46" s="1" t="str">
        <f t="shared" si="2"/>
        <v/>
      </c>
      <c r="F46" s="2" t="str">
        <f>IF(ISERROR(VLOOKUP(A46,'Cadastro-Estoque'!A:G,1,FALSE)),"",VLOOKUP(A46,'Cadastro-Estoque'!A:G,4,FALSE))</f>
        <v/>
      </c>
      <c r="G46" s="2" t="str">
        <f>IF(ISBLANK(A46),"",IF(ISERROR(VLOOKUP(A46,'Cadastro-Estoque'!A:G,1,FALSE)),"Produto não cadastrado",VLOOKUP(A46,'Cadastro-Estoque'!A:G,2,FALSE)))</f>
        <v/>
      </c>
      <c r="H46" s="2" t="str">
        <f>IF(ISERROR(VLOOKUP(A46,'Cadastro-Estoque'!A:G,1,FALSE)),"",VLOOKUP(A46,'Cadastro-Estoque'!A:G,3,FALSE))</f>
        <v/>
      </c>
      <c r="I46" s="446" t="str">
        <f>IF(A46="","",INDEX(Boletim!F$1:F$128,(MATCH(A46,'Cadastro-Estoque'!A$1:A$128,0))))</f>
        <v/>
      </c>
    </row>
    <row r="47" spans="1:9" ht="18.75" customHeight="1" x14ac:dyDescent="0.25">
      <c r="A47" s="212"/>
      <c r="B47" s="211"/>
      <c r="C47" s="96"/>
      <c r="D47" s="582"/>
      <c r="E47" s="1" t="str">
        <f t="shared" si="2"/>
        <v/>
      </c>
      <c r="F47" s="2" t="str">
        <f>IF(ISERROR(VLOOKUP(A47,'Cadastro-Estoque'!A:G,1,FALSE)),"",VLOOKUP(A47,'Cadastro-Estoque'!A:G,4,FALSE))</f>
        <v/>
      </c>
      <c r="G47" s="2" t="str">
        <f>IF(ISBLANK(A47),"",IF(ISERROR(VLOOKUP(A47,'Cadastro-Estoque'!A:G,1,FALSE)),"Produto não cadastrado",VLOOKUP(A47,'Cadastro-Estoque'!A:G,2,FALSE)))</f>
        <v/>
      </c>
      <c r="H47" s="2" t="str">
        <f>IF(ISERROR(VLOOKUP(A47,'Cadastro-Estoque'!A:G,1,FALSE)),"",VLOOKUP(A47,'Cadastro-Estoque'!A:G,3,FALSE))</f>
        <v/>
      </c>
      <c r="I47" s="446" t="str">
        <f>IF(A47="","",INDEX(Boletim!F$1:F$128,(MATCH(A47,'Cadastro-Estoque'!A$1:A$128,0))))</f>
        <v/>
      </c>
    </row>
    <row r="48" spans="1:9" ht="18.75" customHeight="1" x14ac:dyDescent="0.25">
      <c r="A48" s="212"/>
      <c r="B48" s="211"/>
      <c r="C48" s="96"/>
      <c r="D48" s="582"/>
      <c r="E48" s="1" t="str">
        <f t="shared" si="2"/>
        <v/>
      </c>
      <c r="F48" s="2" t="str">
        <f>IF(ISERROR(VLOOKUP(A48,'Cadastro-Estoque'!A:G,1,FALSE)),"",VLOOKUP(A48,'Cadastro-Estoque'!A:G,4,FALSE))</f>
        <v/>
      </c>
      <c r="G48" s="2" t="str">
        <f>IF(ISBLANK(A48),"",IF(ISERROR(VLOOKUP(A48,'Cadastro-Estoque'!A:G,1,FALSE)),"Produto não cadastrado",VLOOKUP(A48,'Cadastro-Estoque'!A:G,2,FALSE)))</f>
        <v/>
      </c>
      <c r="H48" s="2" t="str">
        <f>IF(ISERROR(VLOOKUP(A48,'Cadastro-Estoque'!A:G,1,FALSE)),"",VLOOKUP(A48,'Cadastro-Estoque'!A:G,3,FALSE))</f>
        <v/>
      </c>
      <c r="I48" s="446" t="str">
        <f>IF(A48="","",INDEX(Boletim!F$1:F$128,(MATCH(A48,'Cadastro-Estoque'!A$1:A$128,0))))</f>
        <v/>
      </c>
    </row>
    <row r="49" spans="1:9" ht="18.75" customHeight="1" x14ac:dyDescent="0.25">
      <c r="A49" s="212"/>
      <c r="B49" s="211"/>
      <c r="C49" s="96"/>
      <c r="D49" s="582"/>
      <c r="E49" s="1" t="str">
        <f t="shared" si="2"/>
        <v/>
      </c>
      <c r="F49" s="2" t="str">
        <f>IF(ISERROR(VLOOKUP(A49,'Cadastro-Estoque'!A:G,1,FALSE)),"",VLOOKUP(A49,'Cadastro-Estoque'!A:G,4,FALSE))</f>
        <v/>
      </c>
      <c r="G49" s="2" t="str">
        <f>IF(ISBLANK(A49),"",IF(ISERROR(VLOOKUP(A49,'Cadastro-Estoque'!A:G,1,FALSE)),"Produto não cadastrado",VLOOKUP(A49,'Cadastro-Estoque'!A:G,2,FALSE)))</f>
        <v/>
      </c>
      <c r="H49" s="2" t="str">
        <f>IF(ISERROR(VLOOKUP(A49,'Cadastro-Estoque'!A:G,1,FALSE)),"",VLOOKUP(A49,'Cadastro-Estoque'!A:G,3,FALSE))</f>
        <v/>
      </c>
      <c r="I49" s="446" t="str">
        <f>IF(A49="","",INDEX(Boletim!F$1:F$128,(MATCH(A49,'Cadastro-Estoque'!A$1:A$128,0))))</f>
        <v/>
      </c>
    </row>
    <row r="50" spans="1:9" ht="18.75" customHeight="1" x14ac:dyDescent="0.25">
      <c r="A50" s="212"/>
      <c r="B50" s="211"/>
      <c r="C50" s="96"/>
      <c r="D50" s="582"/>
      <c r="E50" s="1" t="str">
        <f t="shared" si="2"/>
        <v/>
      </c>
      <c r="F50" s="2" t="str">
        <f>IF(ISERROR(VLOOKUP(A50,'Cadastro-Estoque'!A:G,1,FALSE)),"",VLOOKUP(A50,'Cadastro-Estoque'!A:G,4,FALSE))</f>
        <v/>
      </c>
      <c r="G50" s="2" t="str">
        <f>IF(ISBLANK(A50),"",IF(ISERROR(VLOOKUP(A50,'Cadastro-Estoque'!A:G,1,FALSE)),"Produto não cadastrado",VLOOKUP(A50,'Cadastro-Estoque'!A:G,2,FALSE)))</f>
        <v/>
      </c>
      <c r="H50" s="2" t="str">
        <f>IF(ISERROR(VLOOKUP(A50,'Cadastro-Estoque'!A:G,1,FALSE)),"",VLOOKUP(A50,'Cadastro-Estoque'!A:G,3,FALSE))</f>
        <v/>
      </c>
      <c r="I50" s="446" t="str">
        <f>IF(A50="","",INDEX(Boletim!F$1:F$128,(MATCH(A50,'Cadastro-Estoque'!A$1:A$128,0))))</f>
        <v/>
      </c>
    </row>
    <row r="51" spans="1:9" ht="18.75" customHeight="1" x14ac:dyDescent="0.25">
      <c r="A51" s="212"/>
      <c r="B51" s="211"/>
      <c r="C51" s="96"/>
      <c r="D51" s="582"/>
      <c r="E51" s="1" t="str">
        <f t="shared" si="2"/>
        <v/>
      </c>
      <c r="F51" s="2" t="str">
        <f>IF(ISERROR(VLOOKUP(A51,'Cadastro-Estoque'!A:G,1,FALSE)),"",VLOOKUP(A51,'Cadastro-Estoque'!A:G,4,FALSE))</f>
        <v/>
      </c>
      <c r="G51" s="2" t="str">
        <f>IF(ISBLANK(A51),"",IF(ISERROR(VLOOKUP(A51,'Cadastro-Estoque'!A:G,1,FALSE)),"Produto não cadastrado",VLOOKUP(A51,'Cadastro-Estoque'!A:G,2,FALSE)))</f>
        <v/>
      </c>
      <c r="H51" s="2" t="str">
        <f>IF(ISERROR(VLOOKUP(A51,'Cadastro-Estoque'!A:G,1,FALSE)),"",VLOOKUP(A51,'Cadastro-Estoque'!A:G,3,FALSE))</f>
        <v/>
      </c>
      <c r="I51" s="446" t="str">
        <f>IF(A51="","",INDEX(Boletim!F$1:F$128,(MATCH(A51,'Cadastro-Estoque'!A$1:A$128,0))))</f>
        <v/>
      </c>
    </row>
    <row r="52" spans="1:9" ht="18.75" customHeight="1" x14ac:dyDescent="0.25">
      <c r="A52" s="212"/>
      <c r="B52" s="211"/>
      <c r="C52" s="96"/>
      <c r="D52" s="582"/>
      <c r="E52" s="1" t="str">
        <f t="shared" si="2"/>
        <v/>
      </c>
      <c r="F52" s="2" t="str">
        <f>IF(ISERROR(VLOOKUP(A52,'Cadastro-Estoque'!A:G,1,FALSE)),"",VLOOKUP(A52,'Cadastro-Estoque'!A:G,4,FALSE))</f>
        <v/>
      </c>
      <c r="G52" s="2" t="str">
        <f>IF(ISBLANK(A52),"",IF(ISERROR(VLOOKUP(A52,'Cadastro-Estoque'!A:G,1,FALSE)),"Produto não cadastrado",VLOOKUP(A52,'Cadastro-Estoque'!A:G,2,FALSE)))</f>
        <v/>
      </c>
      <c r="H52" s="2" t="str">
        <f>IF(ISERROR(VLOOKUP(A52,'Cadastro-Estoque'!A:G,1,FALSE)),"",VLOOKUP(A52,'Cadastro-Estoque'!A:G,3,FALSE))</f>
        <v/>
      </c>
      <c r="I52" s="446" t="str">
        <f>IF(A52="","",INDEX(Boletim!F$1:F$128,(MATCH(A52,'Cadastro-Estoque'!A$1:A$128,0))))</f>
        <v/>
      </c>
    </row>
    <row r="53" spans="1:9" ht="18.75" customHeight="1" x14ac:dyDescent="0.25">
      <c r="A53" s="212"/>
      <c r="B53" s="211"/>
      <c r="C53" s="96"/>
      <c r="D53" s="582"/>
      <c r="E53" s="1" t="str">
        <f t="shared" si="2"/>
        <v/>
      </c>
      <c r="F53" s="2" t="str">
        <f>IF(ISERROR(VLOOKUP(A53,'Cadastro-Estoque'!A:G,1,FALSE)),"",VLOOKUP(A53,'Cadastro-Estoque'!A:G,4,FALSE))</f>
        <v/>
      </c>
      <c r="G53" s="2" t="str">
        <f>IF(ISBLANK(A53),"",IF(ISERROR(VLOOKUP(A53,'Cadastro-Estoque'!A:G,1,FALSE)),"Produto não cadastrado",VLOOKUP(A53,'Cadastro-Estoque'!A:G,2,FALSE)))</f>
        <v/>
      </c>
      <c r="H53" s="2" t="str">
        <f>IF(ISERROR(VLOOKUP(A53,'Cadastro-Estoque'!A:G,1,FALSE)),"",VLOOKUP(A53,'Cadastro-Estoque'!A:G,3,FALSE))</f>
        <v/>
      </c>
      <c r="I53" s="446" t="str">
        <f>IF(A53="","",INDEX(Boletim!F$1:F$128,(MATCH(A53,'Cadastro-Estoque'!A$1:A$128,0))))</f>
        <v/>
      </c>
    </row>
    <row r="54" spans="1:9" ht="18.75" customHeight="1" x14ac:dyDescent="0.25">
      <c r="A54" s="212"/>
      <c r="B54" s="211"/>
      <c r="C54" s="96"/>
      <c r="D54" s="582"/>
      <c r="E54" s="1" t="str">
        <f t="shared" si="2"/>
        <v/>
      </c>
      <c r="F54" s="2" t="str">
        <f>IF(ISERROR(VLOOKUP(A54,'Cadastro-Estoque'!A:G,1,FALSE)),"",VLOOKUP(A54,'Cadastro-Estoque'!A:G,4,FALSE))</f>
        <v/>
      </c>
      <c r="G54" s="2" t="str">
        <f>IF(ISBLANK(A54),"",IF(ISERROR(VLOOKUP(A54,'Cadastro-Estoque'!A:G,1,FALSE)),"Produto não cadastrado",VLOOKUP(A54,'Cadastro-Estoque'!A:G,2,FALSE)))</f>
        <v/>
      </c>
      <c r="H54" s="2" t="str">
        <f>IF(ISERROR(VLOOKUP(A54,'Cadastro-Estoque'!A:G,1,FALSE)),"",VLOOKUP(A54,'Cadastro-Estoque'!A:G,3,FALSE))</f>
        <v/>
      </c>
      <c r="I54" s="446" t="str">
        <f>IF(A54="","",INDEX(Boletim!F$1:F$128,(MATCH(A54,'Cadastro-Estoque'!A$1:A$128,0))))</f>
        <v/>
      </c>
    </row>
    <row r="55" spans="1:9" ht="18.75" customHeight="1" x14ac:dyDescent="0.25">
      <c r="A55" s="212"/>
      <c r="B55" s="211"/>
      <c r="C55" s="96"/>
      <c r="D55" s="582"/>
      <c r="E55" s="1" t="str">
        <f t="shared" si="2"/>
        <v/>
      </c>
      <c r="F55" s="2" t="str">
        <f>IF(ISERROR(VLOOKUP(A55,'Cadastro-Estoque'!A:G,1,FALSE)),"",VLOOKUP(A55,'Cadastro-Estoque'!A:G,4,FALSE))</f>
        <v/>
      </c>
      <c r="G55" s="2" t="str">
        <f>IF(ISBLANK(A55),"",IF(ISERROR(VLOOKUP(A55,'Cadastro-Estoque'!A:G,1,FALSE)),"Produto não cadastrado",VLOOKUP(A55,'Cadastro-Estoque'!A:G,2,FALSE)))</f>
        <v/>
      </c>
      <c r="H55" s="2" t="str">
        <f>IF(ISERROR(VLOOKUP(A55,'Cadastro-Estoque'!A:G,1,FALSE)),"",VLOOKUP(A55,'Cadastro-Estoque'!A:G,3,FALSE))</f>
        <v/>
      </c>
      <c r="I55" s="446" t="str">
        <f>IF(A55="","",INDEX(Boletim!F$1:F$128,(MATCH(A55,'Cadastro-Estoque'!A$1:A$128,0))))</f>
        <v/>
      </c>
    </row>
    <row r="56" spans="1:9" ht="18.75" customHeight="1" x14ac:dyDescent="0.25">
      <c r="A56" s="212"/>
      <c r="B56" s="211"/>
      <c r="C56" s="96"/>
      <c r="D56" s="582"/>
      <c r="E56" s="1" t="str">
        <f t="shared" si="2"/>
        <v/>
      </c>
      <c r="F56" s="2" t="str">
        <f>IF(ISERROR(VLOOKUP(A56,'Cadastro-Estoque'!A:G,1,FALSE)),"",VLOOKUP(A56,'Cadastro-Estoque'!A:G,4,FALSE))</f>
        <v/>
      </c>
      <c r="G56" s="2" t="str">
        <f>IF(ISBLANK(A56),"",IF(ISERROR(VLOOKUP(A56,'Cadastro-Estoque'!A:G,1,FALSE)),"Produto não cadastrado",VLOOKUP(A56,'Cadastro-Estoque'!A:G,2,FALSE)))</f>
        <v/>
      </c>
      <c r="H56" s="2" t="str">
        <f>IF(ISERROR(VLOOKUP(A56,'Cadastro-Estoque'!A:G,1,FALSE)),"",VLOOKUP(A56,'Cadastro-Estoque'!A:G,3,FALSE))</f>
        <v/>
      </c>
      <c r="I56" s="446" t="str">
        <f>IF(A56="","",INDEX(Boletim!F$1:F$128,(MATCH(A56,'Cadastro-Estoque'!A$1:A$128,0))))</f>
        <v/>
      </c>
    </row>
    <row r="57" spans="1:9" ht="18.75" customHeight="1" x14ac:dyDescent="0.25">
      <c r="A57" s="212"/>
      <c r="B57" s="211"/>
      <c r="C57" s="96"/>
      <c r="D57" s="582"/>
      <c r="E57" s="1" t="str">
        <f t="shared" si="2"/>
        <v/>
      </c>
      <c r="F57" s="2" t="str">
        <f>IF(ISERROR(VLOOKUP(A57,'Cadastro-Estoque'!A:G,1,FALSE)),"",VLOOKUP(A57,'Cadastro-Estoque'!A:G,4,FALSE))</f>
        <v/>
      </c>
      <c r="G57" s="2" t="str">
        <f>IF(ISBLANK(A57),"",IF(ISERROR(VLOOKUP(A57,'Cadastro-Estoque'!A:G,1,FALSE)),"Produto não cadastrado",VLOOKUP(A57,'Cadastro-Estoque'!A:G,2,FALSE)))</f>
        <v/>
      </c>
      <c r="H57" s="2" t="str">
        <f>IF(ISERROR(VLOOKUP(A57,'Cadastro-Estoque'!A:G,1,FALSE)),"",VLOOKUP(A57,'Cadastro-Estoque'!A:G,3,FALSE))</f>
        <v/>
      </c>
      <c r="I57" s="446" t="str">
        <f>IF(A57="","",INDEX(Boletim!F$1:F$128,(MATCH(A57,'Cadastro-Estoque'!A$1:A$128,0))))</f>
        <v/>
      </c>
    </row>
    <row r="58" spans="1:9" ht="18.75" customHeight="1" x14ac:dyDescent="0.25">
      <c r="A58" s="212"/>
      <c r="B58" s="211"/>
      <c r="C58" s="96"/>
      <c r="D58" s="582"/>
      <c r="E58" s="1" t="str">
        <f t="shared" si="2"/>
        <v/>
      </c>
      <c r="F58" s="2" t="str">
        <f>IF(ISERROR(VLOOKUP(A58,'Cadastro-Estoque'!A:G,1,FALSE)),"",VLOOKUP(A58,'Cadastro-Estoque'!A:G,4,FALSE))</f>
        <v/>
      </c>
      <c r="G58" s="2" t="str">
        <f>IF(ISBLANK(A58),"",IF(ISERROR(VLOOKUP(A58,'Cadastro-Estoque'!A:G,1,FALSE)),"Produto não cadastrado",VLOOKUP(A58,'Cadastro-Estoque'!A:G,2,FALSE)))</f>
        <v/>
      </c>
      <c r="H58" s="2" t="str">
        <f>IF(ISERROR(VLOOKUP(A58,'Cadastro-Estoque'!A:G,1,FALSE)),"",VLOOKUP(A58,'Cadastro-Estoque'!A:G,3,FALSE))</f>
        <v/>
      </c>
      <c r="I58" s="446" t="str">
        <f>IF(A58="","",INDEX(Boletim!F$1:F$128,(MATCH(A58,'Cadastro-Estoque'!A$1:A$128,0))))</f>
        <v/>
      </c>
    </row>
    <row r="59" spans="1:9" ht="18.75" customHeight="1" x14ac:dyDescent="0.25">
      <c r="A59" s="212"/>
      <c r="B59" s="211"/>
      <c r="C59" s="96"/>
      <c r="D59" s="582"/>
      <c r="E59" s="1" t="str">
        <f t="shared" si="2"/>
        <v/>
      </c>
      <c r="F59" s="2" t="str">
        <f>IF(ISERROR(VLOOKUP(A59,'Cadastro-Estoque'!A:G,1,FALSE)),"",VLOOKUP(A59,'Cadastro-Estoque'!A:G,4,FALSE))</f>
        <v/>
      </c>
      <c r="G59" s="2" t="str">
        <f>IF(ISBLANK(A59),"",IF(ISERROR(VLOOKUP(A59,'Cadastro-Estoque'!A:G,1,FALSE)),"Produto não cadastrado",VLOOKUP(A59,'Cadastro-Estoque'!A:G,2,FALSE)))</f>
        <v/>
      </c>
      <c r="H59" s="2" t="str">
        <f>IF(ISERROR(VLOOKUP(A59,'Cadastro-Estoque'!A:G,1,FALSE)),"",VLOOKUP(A59,'Cadastro-Estoque'!A:G,3,FALSE))</f>
        <v/>
      </c>
      <c r="I59" s="446" t="str">
        <f>IF(A59="","",INDEX(Boletim!F$1:F$128,(MATCH(A59,'Cadastro-Estoque'!A$1:A$128,0))))</f>
        <v/>
      </c>
    </row>
    <row r="60" spans="1:9" ht="18.75" customHeight="1" x14ac:dyDescent="0.25">
      <c r="A60" s="212"/>
      <c r="B60" s="211"/>
      <c r="C60" s="96"/>
      <c r="D60" s="582"/>
      <c r="E60" s="1" t="str">
        <f t="shared" si="2"/>
        <v/>
      </c>
      <c r="F60" s="2" t="str">
        <f>IF(ISERROR(VLOOKUP(A60,'Cadastro-Estoque'!A:G,1,FALSE)),"",VLOOKUP(A60,'Cadastro-Estoque'!A:G,4,FALSE))</f>
        <v/>
      </c>
      <c r="G60" s="2" t="str">
        <f>IF(ISBLANK(A60),"",IF(ISERROR(VLOOKUP(A60,'Cadastro-Estoque'!A:G,1,FALSE)),"Produto não cadastrado",VLOOKUP(A60,'Cadastro-Estoque'!A:G,2,FALSE)))</f>
        <v/>
      </c>
      <c r="H60" s="2" t="str">
        <f>IF(ISERROR(VLOOKUP(A60,'Cadastro-Estoque'!A:G,1,FALSE)),"",VLOOKUP(A60,'Cadastro-Estoque'!A:G,3,FALSE))</f>
        <v/>
      </c>
      <c r="I60" s="446" t="str">
        <f>IF(A60="","",INDEX(Boletim!F$1:F$128,(MATCH(A60,'Cadastro-Estoque'!A$1:A$128,0))))</f>
        <v/>
      </c>
    </row>
    <row r="61" spans="1:9" ht="18.75" customHeight="1" x14ac:dyDescent="0.25">
      <c r="A61" s="212"/>
      <c r="B61" s="211"/>
      <c r="C61" s="96"/>
      <c r="D61" s="582"/>
      <c r="E61" s="1" t="str">
        <f t="shared" si="2"/>
        <v/>
      </c>
      <c r="F61" s="2" t="str">
        <f>IF(ISERROR(VLOOKUP(A61,'Cadastro-Estoque'!A:G,1,FALSE)),"",VLOOKUP(A61,'Cadastro-Estoque'!A:G,4,FALSE))</f>
        <v/>
      </c>
      <c r="G61" s="2" t="str">
        <f>IF(ISBLANK(A61),"",IF(ISERROR(VLOOKUP(A61,'Cadastro-Estoque'!A:G,1,FALSE)),"Produto não cadastrado",VLOOKUP(A61,'Cadastro-Estoque'!A:G,2,FALSE)))</f>
        <v/>
      </c>
      <c r="H61" s="2" t="str">
        <f>IF(ISERROR(VLOOKUP(A61,'Cadastro-Estoque'!A:G,1,FALSE)),"",VLOOKUP(A61,'Cadastro-Estoque'!A:G,3,FALSE))</f>
        <v/>
      </c>
      <c r="I61" s="446" t="str">
        <f>IF(A61="","",INDEX(Boletim!F$1:F$128,(MATCH(A61,'Cadastro-Estoque'!A$1:A$128,0))))</f>
        <v/>
      </c>
    </row>
    <row r="62" spans="1:9" ht="18.75" customHeight="1" x14ac:dyDescent="0.25">
      <c r="A62" s="212"/>
      <c r="B62" s="211"/>
      <c r="C62" s="96"/>
      <c r="D62" s="582"/>
      <c r="E62" s="1" t="str">
        <f t="shared" si="2"/>
        <v/>
      </c>
      <c r="F62" s="2" t="str">
        <f>IF(ISERROR(VLOOKUP(A62,'Cadastro-Estoque'!A:G,1,FALSE)),"",VLOOKUP(A62,'Cadastro-Estoque'!A:G,4,FALSE))</f>
        <v/>
      </c>
      <c r="G62" s="2" t="str">
        <f>IF(ISBLANK(A62),"",IF(ISERROR(VLOOKUP(A62,'Cadastro-Estoque'!A:G,1,FALSE)),"Produto não cadastrado",VLOOKUP(A62,'Cadastro-Estoque'!A:G,2,FALSE)))</f>
        <v/>
      </c>
      <c r="H62" s="2" t="str">
        <f>IF(ISERROR(VLOOKUP(A62,'Cadastro-Estoque'!A:G,1,FALSE)),"",VLOOKUP(A62,'Cadastro-Estoque'!A:G,3,FALSE))</f>
        <v/>
      </c>
      <c r="I62" s="446" t="str">
        <f>IF(A62="","",INDEX(Boletim!F$1:F$128,(MATCH(A62,'Cadastro-Estoque'!A$1:A$128,0))))</f>
        <v/>
      </c>
    </row>
    <row r="63" spans="1:9" ht="18.75" customHeight="1" x14ac:dyDescent="0.25">
      <c r="A63" s="212"/>
      <c r="B63" s="211"/>
      <c r="C63" s="96"/>
      <c r="D63" s="582"/>
      <c r="E63" s="1" t="str">
        <f t="shared" si="2"/>
        <v/>
      </c>
      <c r="F63" s="2" t="str">
        <f>IF(ISERROR(VLOOKUP(A63,'Cadastro-Estoque'!A:G,1,FALSE)),"",VLOOKUP(A63,'Cadastro-Estoque'!A:G,4,FALSE))</f>
        <v/>
      </c>
      <c r="G63" s="2" t="str">
        <f>IF(ISBLANK(A63),"",IF(ISERROR(VLOOKUP(A63,'Cadastro-Estoque'!A:G,1,FALSE)),"Produto não cadastrado",VLOOKUP(A63,'Cadastro-Estoque'!A:G,2,FALSE)))</f>
        <v/>
      </c>
      <c r="H63" s="2" t="str">
        <f>IF(ISERROR(VLOOKUP(A63,'Cadastro-Estoque'!A:G,1,FALSE)),"",VLOOKUP(A63,'Cadastro-Estoque'!A:G,3,FALSE))</f>
        <v/>
      </c>
      <c r="I63" s="446" t="str">
        <f>IF(A63="","",INDEX(Boletim!F$1:F$128,(MATCH(A63,'Cadastro-Estoque'!A$1:A$128,0))))</f>
        <v/>
      </c>
    </row>
    <row r="64" spans="1:9" ht="18.75" customHeight="1" x14ac:dyDescent="0.25">
      <c r="A64" s="212"/>
      <c r="B64" s="211"/>
      <c r="C64" s="96"/>
      <c r="D64" s="582"/>
      <c r="E64" s="1" t="str">
        <f t="shared" si="2"/>
        <v/>
      </c>
      <c r="F64" s="2" t="str">
        <f>IF(ISERROR(VLOOKUP(A64,'Cadastro-Estoque'!A:G,1,FALSE)),"",VLOOKUP(A64,'Cadastro-Estoque'!A:G,4,FALSE))</f>
        <v/>
      </c>
      <c r="G64" s="2" t="str">
        <f>IF(ISBLANK(A64),"",IF(ISERROR(VLOOKUP(A64,'Cadastro-Estoque'!A:G,1,FALSE)),"Produto não cadastrado",VLOOKUP(A64,'Cadastro-Estoque'!A:G,2,FALSE)))</f>
        <v/>
      </c>
      <c r="H64" s="2" t="str">
        <f>IF(ISERROR(VLOOKUP(A64,'Cadastro-Estoque'!A:G,1,FALSE)),"",VLOOKUP(A64,'Cadastro-Estoque'!A:G,3,FALSE))</f>
        <v/>
      </c>
      <c r="I64" s="446" t="str">
        <f>IF(A64="","",INDEX(Boletim!F$1:F$128,(MATCH(A64,'Cadastro-Estoque'!A$1:A$128,0))))</f>
        <v/>
      </c>
    </row>
    <row r="65" spans="1:9" ht="18.75" customHeight="1" x14ac:dyDescent="0.25">
      <c r="A65" s="212"/>
      <c r="B65" s="211"/>
      <c r="C65" s="96"/>
      <c r="D65" s="582"/>
      <c r="E65" s="1" t="str">
        <f t="shared" si="2"/>
        <v/>
      </c>
      <c r="F65" s="2" t="str">
        <f>IF(ISERROR(VLOOKUP(A65,'Cadastro-Estoque'!A:G,1,FALSE)),"",VLOOKUP(A65,'Cadastro-Estoque'!A:G,4,FALSE))</f>
        <v/>
      </c>
      <c r="G65" s="2" t="str">
        <f>IF(ISBLANK(A65),"",IF(ISERROR(VLOOKUP(A65,'Cadastro-Estoque'!A:G,1,FALSE)),"Produto não cadastrado",VLOOKUP(A65,'Cadastro-Estoque'!A:G,2,FALSE)))</f>
        <v/>
      </c>
      <c r="H65" s="2" t="str">
        <f>IF(ISERROR(VLOOKUP(A65,'Cadastro-Estoque'!A:G,1,FALSE)),"",VLOOKUP(A65,'Cadastro-Estoque'!A:G,3,FALSE))</f>
        <v/>
      </c>
      <c r="I65" s="446" t="str">
        <f>IF(A65="","",INDEX(Boletim!F$1:F$128,(MATCH(A65,'Cadastro-Estoque'!A$1:A$128,0))))</f>
        <v/>
      </c>
    </row>
    <row r="66" spans="1:9" ht="18.75" customHeight="1" x14ac:dyDescent="0.25">
      <c r="A66" s="212"/>
      <c r="B66" s="211"/>
      <c r="C66" s="96"/>
      <c r="D66" s="582"/>
      <c r="E66" s="1" t="str">
        <f t="shared" si="2"/>
        <v/>
      </c>
      <c r="F66" s="2" t="str">
        <f>IF(ISERROR(VLOOKUP(A66,'Cadastro-Estoque'!A:G,1,FALSE)),"",VLOOKUP(A66,'Cadastro-Estoque'!A:G,4,FALSE))</f>
        <v/>
      </c>
      <c r="G66" s="2" t="str">
        <f>IF(ISBLANK(A66),"",IF(ISERROR(VLOOKUP(A66,'Cadastro-Estoque'!A:G,1,FALSE)),"Produto não cadastrado",VLOOKUP(A66,'Cadastro-Estoque'!A:G,2,FALSE)))</f>
        <v/>
      </c>
      <c r="H66" s="2" t="str">
        <f>IF(ISERROR(VLOOKUP(A66,'Cadastro-Estoque'!A:G,1,FALSE)),"",VLOOKUP(A66,'Cadastro-Estoque'!A:G,3,FALSE))</f>
        <v/>
      </c>
      <c r="I66" s="446" t="str">
        <f>IF(A66="","",INDEX(Boletim!F$1:F$128,(MATCH(A66,'Cadastro-Estoque'!A$1:A$128,0))))</f>
        <v/>
      </c>
    </row>
    <row r="67" spans="1:9" ht="18.75" customHeight="1" x14ac:dyDescent="0.25">
      <c r="A67" s="212"/>
      <c r="B67" s="211"/>
      <c r="C67" s="96"/>
      <c r="D67" s="582"/>
      <c r="E67" s="1" t="str">
        <f t="shared" si="2"/>
        <v/>
      </c>
      <c r="F67" s="2" t="str">
        <f>IF(ISERROR(VLOOKUP(A67,'Cadastro-Estoque'!A:G,1,FALSE)),"",VLOOKUP(A67,'Cadastro-Estoque'!A:G,4,FALSE))</f>
        <v/>
      </c>
      <c r="G67" s="2" t="str">
        <f>IF(ISBLANK(A67),"",IF(ISERROR(VLOOKUP(A67,'Cadastro-Estoque'!A:G,1,FALSE)),"Produto não cadastrado",VLOOKUP(A67,'Cadastro-Estoque'!A:G,2,FALSE)))</f>
        <v/>
      </c>
      <c r="H67" s="2" t="str">
        <f>IF(ISERROR(VLOOKUP(A67,'Cadastro-Estoque'!A:G,1,FALSE)),"",VLOOKUP(A67,'Cadastro-Estoque'!A:G,3,FALSE))</f>
        <v/>
      </c>
      <c r="I67" s="446" t="str">
        <f>IF(A67="","",INDEX(Boletim!F$1:F$128,(MATCH(A67,'Cadastro-Estoque'!A$1:A$128,0))))</f>
        <v/>
      </c>
    </row>
    <row r="68" spans="1:9" ht="18.75" customHeight="1" x14ac:dyDescent="0.25">
      <c r="A68" s="212"/>
      <c r="B68" s="211"/>
      <c r="C68" s="96"/>
      <c r="D68" s="582"/>
      <c r="E68" s="1" t="str">
        <f t="shared" si="2"/>
        <v/>
      </c>
      <c r="F68" s="2" t="str">
        <f>IF(ISERROR(VLOOKUP(A68,'Cadastro-Estoque'!A:G,1,FALSE)),"",VLOOKUP(A68,'Cadastro-Estoque'!A:G,4,FALSE))</f>
        <v/>
      </c>
      <c r="G68" s="2" t="str">
        <f>IF(ISBLANK(A68),"",IF(ISERROR(VLOOKUP(A68,'Cadastro-Estoque'!A:G,1,FALSE)),"Produto não cadastrado",VLOOKUP(A68,'Cadastro-Estoque'!A:G,2,FALSE)))</f>
        <v/>
      </c>
      <c r="H68" s="2" t="str">
        <f>IF(ISERROR(VLOOKUP(A68,'Cadastro-Estoque'!A:G,1,FALSE)),"",VLOOKUP(A68,'Cadastro-Estoque'!A:G,3,FALSE))</f>
        <v/>
      </c>
      <c r="I68" s="446" t="str">
        <f>IF(A68="","",INDEX(Boletim!F$1:F$128,(MATCH(A68,'Cadastro-Estoque'!A$1:A$128,0))))</f>
        <v/>
      </c>
    </row>
    <row r="69" spans="1:9" ht="18.75" customHeight="1" x14ac:dyDescent="0.25">
      <c r="A69" s="212"/>
      <c r="B69" s="211"/>
      <c r="C69" s="96"/>
      <c r="D69" s="582"/>
      <c r="E69" s="1" t="str">
        <f t="shared" si="2"/>
        <v/>
      </c>
      <c r="F69" s="2" t="str">
        <f>IF(ISERROR(VLOOKUP(A69,'Cadastro-Estoque'!A:G,1,FALSE)),"",VLOOKUP(A69,'Cadastro-Estoque'!A:G,4,FALSE))</f>
        <v/>
      </c>
      <c r="G69" s="2" t="str">
        <f>IF(ISBLANK(A69),"",IF(ISERROR(VLOOKUP(A69,'Cadastro-Estoque'!A:G,1,FALSE)),"Produto não cadastrado",VLOOKUP(A69,'Cadastro-Estoque'!A:G,2,FALSE)))</f>
        <v/>
      </c>
      <c r="H69" s="2" t="str">
        <f>IF(ISERROR(VLOOKUP(A69,'Cadastro-Estoque'!A:G,1,FALSE)),"",VLOOKUP(A69,'Cadastro-Estoque'!A:G,3,FALSE))</f>
        <v/>
      </c>
      <c r="I69" s="446" t="str">
        <f>IF(A69="","",INDEX(Boletim!F$1:F$128,(MATCH(A69,'Cadastro-Estoque'!A$1:A$128,0))))</f>
        <v/>
      </c>
    </row>
    <row r="70" spans="1:9" ht="18.75" customHeight="1" x14ac:dyDescent="0.25">
      <c r="A70" s="212"/>
      <c r="B70" s="211"/>
      <c r="C70" s="96"/>
      <c r="D70" s="582"/>
      <c r="E70" s="1" t="str">
        <f t="shared" ref="E70:E133" si="4">IF(ISBLANK(A70),"",C70*D70)</f>
        <v/>
      </c>
      <c r="F70" s="2" t="str">
        <f>IF(ISERROR(VLOOKUP(A70,'Cadastro-Estoque'!A:G,1,FALSE)),"",VLOOKUP(A70,'Cadastro-Estoque'!A:G,4,FALSE))</f>
        <v/>
      </c>
      <c r="G70" s="2" t="str">
        <f>IF(ISBLANK(A70),"",IF(ISERROR(VLOOKUP(A70,'Cadastro-Estoque'!A:G,1,FALSE)),"Produto não cadastrado",VLOOKUP(A70,'Cadastro-Estoque'!A:G,2,FALSE)))</f>
        <v/>
      </c>
      <c r="H70" s="2" t="str">
        <f>IF(ISERROR(VLOOKUP(A70,'Cadastro-Estoque'!A:G,1,FALSE)),"",VLOOKUP(A70,'Cadastro-Estoque'!A:G,3,FALSE))</f>
        <v/>
      </c>
      <c r="I70" s="446" t="str">
        <f>IF(A70="","",INDEX(Boletim!F$1:F$128,(MATCH(A70,'Cadastro-Estoque'!A$1:A$128,0))))</f>
        <v/>
      </c>
    </row>
    <row r="71" spans="1:9" ht="18.75" customHeight="1" x14ac:dyDescent="0.25">
      <c r="A71" s="212"/>
      <c r="B71" s="211"/>
      <c r="C71" s="96"/>
      <c r="D71" s="582"/>
      <c r="E71" s="1" t="str">
        <f t="shared" si="4"/>
        <v/>
      </c>
      <c r="F71" s="2" t="str">
        <f>IF(ISERROR(VLOOKUP(A71,'Cadastro-Estoque'!A:G,1,FALSE)),"",VLOOKUP(A71,'Cadastro-Estoque'!A:G,4,FALSE))</f>
        <v/>
      </c>
      <c r="G71" s="2" t="str">
        <f>IF(ISBLANK(A71),"",IF(ISERROR(VLOOKUP(A71,'Cadastro-Estoque'!A:G,1,FALSE)),"Produto não cadastrado",VLOOKUP(A71,'Cadastro-Estoque'!A:G,2,FALSE)))</f>
        <v/>
      </c>
      <c r="H71" s="2" t="str">
        <f>IF(ISERROR(VLOOKUP(A71,'Cadastro-Estoque'!A:G,1,FALSE)),"",VLOOKUP(A71,'Cadastro-Estoque'!A:G,3,FALSE))</f>
        <v/>
      </c>
      <c r="I71" s="446" t="str">
        <f>IF(A71="","",INDEX(Boletim!F$1:F$128,(MATCH(A71,'Cadastro-Estoque'!A$1:A$128,0))))</f>
        <v/>
      </c>
    </row>
    <row r="72" spans="1:9" ht="18.75" customHeight="1" x14ac:dyDescent="0.25">
      <c r="A72" s="212"/>
      <c r="B72" s="211"/>
      <c r="C72" s="96"/>
      <c r="D72" s="582"/>
      <c r="E72" s="1" t="str">
        <f t="shared" si="4"/>
        <v/>
      </c>
      <c r="F72" s="2" t="str">
        <f>IF(ISERROR(VLOOKUP(A72,'Cadastro-Estoque'!A:G,1,FALSE)),"",VLOOKUP(A72,'Cadastro-Estoque'!A:G,4,FALSE))</f>
        <v/>
      </c>
      <c r="G72" s="2" t="str">
        <f>IF(ISBLANK(A72),"",IF(ISERROR(VLOOKUP(A72,'Cadastro-Estoque'!A:G,1,FALSE)),"Produto não cadastrado",VLOOKUP(A72,'Cadastro-Estoque'!A:G,2,FALSE)))</f>
        <v/>
      </c>
      <c r="H72" s="2" t="str">
        <f>IF(ISERROR(VLOOKUP(A72,'Cadastro-Estoque'!A:G,1,FALSE)),"",VLOOKUP(A72,'Cadastro-Estoque'!A:G,3,FALSE))</f>
        <v/>
      </c>
      <c r="I72" s="446" t="str">
        <f>IF(A72="","",INDEX(Boletim!F$1:F$128,(MATCH(A72,'Cadastro-Estoque'!A$1:A$128,0))))</f>
        <v/>
      </c>
    </row>
    <row r="73" spans="1:9" ht="18.75" customHeight="1" x14ac:dyDescent="0.25">
      <c r="A73" s="212"/>
      <c r="B73" s="211"/>
      <c r="C73" s="96"/>
      <c r="D73" s="582"/>
      <c r="E73" s="1" t="str">
        <f t="shared" si="4"/>
        <v/>
      </c>
      <c r="F73" s="2" t="str">
        <f>IF(ISERROR(VLOOKUP(A73,'Cadastro-Estoque'!A:G,1,FALSE)),"",VLOOKUP(A73,'Cadastro-Estoque'!A:G,4,FALSE))</f>
        <v/>
      </c>
      <c r="G73" s="2" t="str">
        <f>IF(ISBLANK(A73),"",IF(ISERROR(VLOOKUP(A73,'Cadastro-Estoque'!A:G,1,FALSE)),"Produto não cadastrado",VLOOKUP(A73,'Cadastro-Estoque'!A:G,2,FALSE)))</f>
        <v/>
      </c>
      <c r="H73" s="2" t="str">
        <f>IF(ISERROR(VLOOKUP(A73,'Cadastro-Estoque'!A:G,1,FALSE)),"",VLOOKUP(A73,'Cadastro-Estoque'!A:G,3,FALSE))</f>
        <v/>
      </c>
      <c r="I73" s="446" t="str">
        <f>IF(A73="","",INDEX(Boletim!F$1:F$128,(MATCH(A73,'Cadastro-Estoque'!A$1:A$128,0))))</f>
        <v/>
      </c>
    </row>
    <row r="74" spans="1:9" ht="18.75" customHeight="1" x14ac:dyDescent="0.25">
      <c r="A74" s="212"/>
      <c r="B74" s="211"/>
      <c r="C74" s="96"/>
      <c r="D74" s="582"/>
      <c r="E74" s="1" t="str">
        <f t="shared" si="4"/>
        <v/>
      </c>
      <c r="F74" s="2" t="str">
        <f>IF(ISERROR(VLOOKUP(A74,'Cadastro-Estoque'!A:G,1,FALSE)),"",VLOOKUP(A74,'Cadastro-Estoque'!A:G,4,FALSE))</f>
        <v/>
      </c>
      <c r="G74" s="2" t="str">
        <f>IF(ISBLANK(A74),"",IF(ISERROR(VLOOKUP(A74,'Cadastro-Estoque'!A:G,1,FALSE)),"Produto não cadastrado",VLOOKUP(A74,'Cadastro-Estoque'!A:G,2,FALSE)))</f>
        <v/>
      </c>
      <c r="H74" s="2" t="str">
        <f>IF(ISERROR(VLOOKUP(A74,'Cadastro-Estoque'!A:G,1,FALSE)),"",VLOOKUP(A74,'Cadastro-Estoque'!A:G,3,FALSE))</f>
        <v/>
      </c>
      <c r="I74" s="446" t="str">
        <f>IF(A74="","",INDEX(Boletim!F$1:F$128,(MATCH(A74,'Cadastro-Estoque'!A$1:A$128,0))))</f>
        <v/>
      </c>
    </row>
    <row r="75" spans="1:9" ht="18.75" customHeight="1" x14ac:dyDescent="0.25">
      <c r="A75" s="212"/>
      <c r="B75" s="211"/>
      <c r="C75" s="96"/>
      <c r="D75" s="582"/>
      <c r="E75" s="1" t="str">
        <f t="shared" si="4"/>
        <v/>
      </c>
      <c r="F75" s="2" t="str">
        <f>IF(ISERROR(VLOOKUP(A75,'Cadastro-Estoque'!A:G,1,FALSE)),"",VLOOKUP(A75,'Cadastro-Estoque'!A:G,4,FALSE))</f>
        <v/>
      </c>
      <c r="G75" s="2" t="str">
        <f>IF(ISBLANK(A75),"",IF(ISERROR(VLOOKUP(A75,'Cadastro-Estoque'!A:G,1,FALSE)),"Produto não cadastrado",VLOOKUP(A75,'Cadastro-Estoque'!A:G,2,FALSE)))</f>
        <v/>
      </c>
      <c r="H75" s="2" t="str">
        <f>IF(ISERROR(VLOOKUP(A75,'Cadastro-Estoque'!A:G,1,FALSE)),"",VLOOKUP(A75,'Cadastro-Estoque'!A:G,3,FALSE))</f>
        <v/>
      </c>
      <c r="I75" s="446" t="str">
        <f>IF(A75="","",INDEX(Boletim!F$1:F$128,(MATCH(A75,'Cadastro-Estoque'!A$1:A$128,0))))</f>
        <v/>
      </c>
    </row>
    <row r="76" spans="1:9" ht="18.75" customHeight="1" x14ac:dyDescent="0.25">
      <c r="A76" s="212"/>
      <c r="B76" s="211"/>
      <c r="C76" s="96"/>
      <c r="D76" s="582"/>
      <c r="E76" s="1" t="str">
        <f t="shared" si="4"/>
        <v/>
      </c>
      <c r="F76" s="2" t="str">
        <f>IF(ISERROR(VLOOKUP(A76,'Cadastro-Estoque'!A:G,1,FALSE)),"",VLOOKUP(A76,'Cadastro-Estoque'!A:G,4,FALSE))</f>
        <v/>
      </c>
      <c r="G76" s="2" t="str">
        <f>IF(ISBLANK(A76),"",IF(ISERROR(VLOOKUP(A76,'Cadastro-Estoque'!A:G,1,FALSE)),"Produto não cadastrado",VLOOKUP(A76,'Cadastro-Estoque'!A:G,2,FALSE)))</f>
        <v/>
      </c>
      <c r="H76" s="2" t="str">
        <f>IF(ISERROR(VLOOKUP(A76,'Cadastro-Estoque'!A:G,1,FALSE)),"",VLOOKUP(A76,'Cadastro-Estoque'!A:G,3,FALSE))</f>
        <v/>
      </c>
      <c r="I76" s="446" t="str">
        <f>IF(A76="","",INDEX(Boletim!F$1:F$128,(MATCH(A76,'Cadastro-Estoque'!A$1:A$128,0))))</f>
        <v/>
      </c>
    </row>
    <row r="77" spans="1:9" ht="18.75" customHeight="1" x14ac:dyDescent="0.25">
      <c r="A77" s="212"/>
      <c r="B77" s="211"/>
      <c r="C77" s="96"/>
      <c r="D77" s="582"/>
      <c r="E77" s="1" t="str">
        <f t="shared" si="4"/>
        <v/>
      </c>
      <c r="F77" s="2" t="str">
        <f>IF(ISERROR(VLOOKUP(A77,'Cadastro-Estoque'!A:G,1,FALSE)),"",VLOOKUP(A77,'Cadastro-Estoque'!A:G,4,FALSE))</f>
        <v/>
      </c>
      <c r="G77" s="2" t="str">
        <f>IF(ISBLANK(A77),"",IF(ISERROR(VLOOKUP(A77,'Cadastro-Estoque'!A:G,1,FALSE)),"Produto não cadastrado",VLOOKUP(A77,'Cadastro-Estoque'!A:G,2,FALSE)))</f>
        <v/>
      </c>
      <c r="H77" s="2" t="str">
        <f>IF(ISERROR(VLOOKUP(A77,'Cadastro-Estoque'!A:G,1,FALSE)),"",VLOOKUP(A77,'Cadastro-Estoque'!A:G,3,FALSE))</f>
        <v/>
      </c>
      <c r="I77" s="446" t="str">
        <f>IF(A77="","",INDEX(Boletim!F$1:F$128,(MATCH(A77,'Cadastro-Estoque'!A$1:A$128,0))))</f>
        <v/>
      </c>
    </row>
    <row r="78" spans="1:9" ht="18.75" customHeight="1" x14ac:dyDescent="0.25">
      <c r="A78" s="212"/>
      <c r="B78" s="211"/>
      <c r="C78" s="96"/>
      <c r="D78" s="582"/>
      <c r="E78" s="1" t="str">
        <f t="shared" si="4"/>
        <v/>
      </c>
      <c r="F78" s="2" t="str">
        <f>IF(ISERROR(VLOOKUP(A78,'Cadastro-Estoque'!A:G,1,FALSE)),"",VLOOKUP(A78,'Cadastro-Estoque'!A:G,4,FALSE))</f>
        <v/>
      </c>
      <c r="G78" s="2" t="str">
        <f>IF(ISBLANK(A78),"",IF(ISERROR(VLOOKUP(A78,'Cadastro-Estoque'!A:G,1,FALSE)),"Produto não cadastrado",VLOOKUP(A78,'Cadastro-Estoque'!A:G,2,FALSE)))</f>
        <v/>
      </c>
      <c r="H78" s="2" t="str">
        <f>IF(ISERROR(VLOOKUP(A78,'Cadastro-Estoque'!A:G,1,FALSE)),"",VLOOKUP(A78,'Cadastro-Estoque'!A:G,3,FALSE))</f>
        <v/>
      </c>
      <c r="I78" s="446" t="str">
        <f>IF(A78="","",INDEX(Boletim!F$1:F$128,(MATCH(A78,'Cadastro-Estoque'!A$1:A$128,0))))</f>
        <v/>
      </c>
    </row>
    <row r="79" spans="1:9" ht="18.75" customHeight="1" x14ac:dyDescent="0.25">
      <c r="A79" s="212"/>
      <c r="B79" s="211"/>
      <c r="C79" s="96"/>
      <c r="D79" s="582"/>
      <c r="E79" s="1" t="str">
        <f t="shared" si="4"/>
        <v/>
      </c>
      <c r="F79" s="2" t="str">
        <f>IF(ISERROR(VLOOKUP(A79,'Cadastro-Estoque'!A:G,1,FALSE)),"",VLOOKUP(A79,'Cadastro-Estoque'!A:G,4,FALSE))</f>
        <v/>
      </c>
      <c r="G79" s="2" t="str">
        <f>IF(ISBLANK(A79),"",IF(ISERROR(VLOOKUP(A79,'Cadastro-Estoque'!A:G,1,FALSE)),"Produto não cadastrado",VLOOKUP(A79,'Cadastro-Estoque'!A:G,2,FALSE)))</f>
        <v/>
      </c>
      <c r="H79" s="2" t="str">
        <f>IF(ISERROR(VLOOKUP(A79,'Cadastro-Estoque'!A:G,1,FALSE)),"",VLOOKUP(A79,'Cadastro-Estoque'!A:G,3,FALSE))</f>
        <v/>
      </c>
      <c r="I79" s="446" t="str">
        <f>IF(A79="","",INDEX(Boletim!F$1:F$128,(MATCH(A79,'Cadastro-Estoque'!A$1:A$128,0))))</f>
        <v/>
      </c>
    </row>
    <row r="80" spans="1:9" ht="18.75" customHeight="1" x14ac:dyDescent="0.25">
      <c r="A80" s="212"/>
      <c r="B80" s="211"/>
      <c r="C80" s="96"/>
      <c r="D80" s="582"/>
      <c r="E80" s="1" t="str">
        <f t="shared" si="4"/>
        <v/>
      </c>
      <c r="F80" s="2" t="str">
        <f>IF(ISERROR(VLOOKUP(A80,'Cadastro-Estoque'!A:G,1,FALSE)),"",VLOOKUP(A80,'Cadastro-Estoque'!A:G,4,FALSE))</f>
        <v/>
      </c>
      <c r="G80" s="2" t="str">
        <f>IF(ISBLANK(A80),"",IF(ISERROR(VLOOKUP(A80,'Cadastro-Estoque'!A:G,1,FALSE)),"Produto não cadastrado",VLOOKUP(A80,'Cadastro-Estoque'!A:G,2,FALSE)))</f>
        <v/>
      </c>
      <c r="H80" s="2" t="str">
        <f>IF(ISERROR(VLOOKUP(A80,'Cadastro-Estoque'!A:G,1,FALSE)),"",VLOOKUP(A80,'Cadastro-Estoque'!A:G,3,FALSE))</f>
        <v/>
      </c>
      <c r="I80" s="446" t="str">
        <f>IF(A80="","",INDEX(Boletim!F$1:F$128,(MATCH(A80,'Cadastro-Estoque'!A$1:A$128,0))))</f>
        <v/>
      </c>
    </row>
    <row r="81" spans="1:9" ht="18.75" customHeight="1" x14ac:dyDescent="0.25">
      <c r="A81" s="212"/>
      <c r="B81" s="211"/>
      <c r="C81" s="96"/>
      <c r="D81" s="582"/>
      <c r="E81" s="1" t="str">
        <f t="shared" si="4"/>
        <v/>
      </c>
      <c r="F81" s="2" t="str">
        <f>IF(ISERROR(VLOOKUP(A81,'Cadastro-Estoque'!A:G,1,FALSE)),"",VLOOKUP(A81,'Cadastro-Estoque'!A:G,4,FALSE))</f>
        <v/>
      </c>
      <c r="G81" s="2" t="str">
        <f>IF(ISBLANK(A81),"",IF(ISERROR(VLOOKUP(A81,'Cadastro-Estoque'!A:G,1,FALSE)),"Produto não cadastrado",VLOOKUP(A81,'Cadastro-Estoque'!A:G,2,FALSE)))</f>
        <v/>
      </c>
      <c r="H81" s="2" t="str">
        <f>IF(ISERROR(VLOOKUP(A81,'Cadastro-Estoque'!A:G,1,FALSE)),"",VLOOKUP(A81,'Cadastro-Estoque'!A:G,3,FALSE))</f>
        <v/>
      </c>
      <c r="I81" s="446" t="str">
        <f>IF(A81="","",INDEX(Boletim!F$1:F$128,(MATCH(A81,'Cadastro-Estoque'!A$1:A$128,0))))</f>
        <v/>
      </c>
    </row>
    <row r="82" spans="1:9" ht="18.75" customHeight="1" x14ac:dyDescent="0.25">
      <c r="A82" s="212"/>
      <c r="B82" s="211"/>
      <c r="C82" s="96"/>
      <c r="D82" s="582"/>
      <c r="E82" s="1" t="str">
        <f t="shared" si="4"/>
        <v/>
      </c>
      <c r="F82" s="2" t="str">
        <f>IF(ISERROR(VLOOKUP(A82,'Cadastro-Estoque'!A:G,1,FALSE)),"",VLOOKUP(A82,'Cadastro-Estoque'!A:G,4,FALSE))</f>
        <v/>
      </c>
      <c r="G82" s="2" t="str">
        <f>IF(ISBLANK(A82),"",IF(ISERROR(VLOOKUP(A82,'Cadastro-Estoque'!A:G,1,FALSE)),"Produto não cadastrado",VLOOKUP(A82,'Cadastro-Estoque'!A:G,2,FALSE)))</f>
        <v/>
      </c>
      <c r="H82" s="2" t="str">
        <f>IF(ISERROR(VLOOKUP(A82,'Cadastro-Estoque'!A:G,1,FALSE)),"",VLOOKUP(A82,'Cadastro-Estoque'!A:G,3,FALSE))</f>
        <v/>
      </c>
      <c r="I82" s="446" t="str">
        <f>IF(A82="","",INDEX(Boletim!F$1:F$128,(MATCH(A82,'Cadastro-Estoque'!A$1:A$128,0))))</f>
        <v/>
      </c>
    </row>
    <row r="83" spans="1:9" ht="18.75" customHeight="1" x14ac:dyDescent="0.25">
      <c r="A83" s="212"/>
      <c r="B83" s="211"/>
      <c r="C83" s="96"/>
      <c r="D83" s="582"/>
      <c r="E83" s="1" t="str">
        <f t="shared" si="4"/>
        <v/>
      </c>
      <c r="F83" s="2" t="str">
        <f>IF(ISERROR(VLOOKUP(A83,'Cadastro-Estoque'!A:G,1,FALSE)),"",VLOOKUP(A83,'Cadastro-Estoque'!A:G,4,FALSE))</f>
        <v/>
      </c>
      <c r="G83" s="2" t="str">
        <f>IF(ISBLANK(A83),"",IF(ISERROR(VLOOKUP(A83,'Cadastro-Estoque'!A:G,1,FALSE)),"Produto não cadastrado",VLOOKUP(A83,'Cadastro-Estoque'!A:G,2,FALSE)))</f>
        <v/>
      </c>
      <c r="H83" s="2" t="str">
        <f>IF(ISERROR(VLOOKUP(A83,'Cadastro-Estoque'!A:G,1,FALSE)),"",VLOOKUP(A83,'Cadastro-Estoque'!A:G,3,FALSE))</f>
        <v/>
      </c>
      <c r="I83" s="446" t="str">
        <f>IF(A83="","",INDEX(Boletim!F$1:F$128,(MATCH(A83,'Cadastro-Estoque'!A$1:A$128,0))))</f>
        <v/>
      </c>
    </row>
    <row r="84" spans="1:9" ht="18.75" customHeight="1" x14ac:dyDescent="0.25">
      <c r="A84" s="212"/>
      <c r="B84" s="211"/>
      <c r="C84" s="96"/>
      <c r="D84" s="582"/>
      <c r="E84" s="1" t="str">
        <f t="shared" si="4"/>
        <v/>
      </c>
      <c r="F84" s="2" t="str">
        <f>IF(ISERROR(VLOOKUP(A84,'Cadastro-Estoque'!A:G,1,FALSE)),"",VLOOKUP(A84,'Cadastro-Estoque'!A:G,4,FALSE))</f>
        <v/>
      </c>
      <c r="G84" s="2" t="str">
        <f>IF(ISBLANK(A84),"",IF(ISERROR(VLOOKUP(A84,'Cadastro-Estoque'!A:G,1,FALSE)),"Produto não cadastrado",VLOOKUP(A84,'Cadastro-Estoque'!A:G,2,FALSE)))</f>
        <v/>
      </c>
      <c r="H84" s="2" t="str">
        <f>IF(ISERROR(VLOOKUP(A84,'Cadastro-Estoque'!A:G,1,FALSE)),"",VLOOKUP(A84,'Cadastro-Estoque'!A:G,3,FALSE))</f>
        <v/>
      </c>
      <c r="I84" s="446" t="str">
        <f>IF(A84="","",INDEX(Boletim!F$1:F$128,(MATCH(A84,'Cadastro-Estoque'!A$1:A$128,0))))</f>
        <v/>
      </c>
    </row>
    <row r="85" spans="1:9" ht="18.75" customHeight="1" x14ac:dyDescent="0.25">
      <c r="A85" s="212"/>
      <c r="B85" s="211"/>
      <c r="C85" s="96"/>
      <c r="D85" s="582"/>
      <c r="E85" s="1" t="str">
        <f t="shared" si="4"/>
        <v/>
      </c>
      <c r="F85" s="2" t="str">
        <f>IF(ISERROR(VLOOKUP(A85,'Cadastro-Estoque'!A:G,1,FALSE)),"",VLOOKUP(A85,'Cadastro-Estoque'!A:G,4,FALSE))</f>
        <v/>
      </c>
      <c r="G85" s="2" t="str">
        <f>IF(ISBLANK(A85),"",IF(ISERROR(VLOOKUP(A85,'Cadastro-Estoque'!A:G,1,FALSE)),"Produto não cadastrado",VLOOKUP(A85,'Cadastro-Estoque'!A:G,2,FALSE)))</f>
        <v/>
      </c>
      <c r="H85" s="2" t="str">
        <f>IF(ISERROR(VLOOKUP(A85,'Cadastro-Estoque'!A:G,1,FALSE)),"",VLOOKUP(A85,'Cadastro-Estoque'!A:G,3,FALSE))</f>
        <v/>
      </c>
      <c r="I85" s="446" t="str">
        <f>IF(A85="","",INDEX(Boletim!F$1:F$128,(MATCH(A85,'Cadastro-Estoque'!A$1:A$128,0))))</f>
        <v/>
      </c>
    </row>
    <row r="86" spans="1:9" ht="18.75" customHeight="1" x14ac:dyDescent="0.25">
      <c r="A86" s="212"/>
      <c r="B86" s="211"/>
      <c r="C86" s="96"/>
      <c r="D86" s="582"/>
      <c r="E86" s="1" t="str">
        <f t="shared" si="4"/>
        <v/>
      </c>
      <c r="F86" s="2" t="str">
        <f>IF(ISERROR(VLOOKUP(A86,'Cadastro-Estoque'!A:G,1,FALSE)),"",VLOOKUP(A86,'Cadastro-Estoque'!A:G,4,FALSE))</f>
        <v/>
      </c>
      <c r="G86" s="2" t="str">
        <f>IF(ISBLANK(A86),"",IF(ISERROR(VLOOKUP(A86,'Cadastro-Estoque'!A:G,1,FALSE)),"Produto não cadastrado",VLOOKUP(A86,'Cadastro-Estoque'!A:G,2,FALSE)))</f>
        <v/>
      </c>
      <c r="H86" s="2" t="str">
        <f>IF(ISERROR(VLOOKUP(A86,'Cadastro-Estoque'!A:G,1,FALSE)),"",VLOOKUP(A86,'Cadastro-Estoque'!A:G,3,FALSE))</f>
        <v/>
      </c>
      <c r="I86" s="446" t="str">
        <f>IF(A86="","",INDEX(Boletim!F$1:F$128,(MATCH(A86,'Cadastro-Estoque'!A$1:A$128,0))))</f>
        <v/>
      </c>
    </row>
    <row r="87" spans="1:9" ht="18.75" customHeight="1" x14ac:dyDescent="0.25">
      <c r="A87" s="212"/>
      <c r="B87" s="211"/>
      <c r="C87" s="96"/>
      <c r="D87" s="582"/>
      <c r="E87" s="1" t="str">
        <f t="shared" si="4"/>
        <v/>
      </c>
      <c r="F87" s="2" t="str">
        <f>IF(ISERROR(VLOOKUP(A87,'Cadastro-Estoque'!A:G,1,FALSE)),"",VLOOKUP(A87,'Cadastro-Estoque'!A:G,4,FALSE))</f>
        <v/>
      </c>
      <c r="G87" s="2" t="str">
        <f>IF(ISBLANK(A87),"",IF(ISERROR(VLOOKUP(A87,'Cadastro-Estoque'!A:G,1,FALSE)),"Produto não cadastrado",VLOOKUP(A87,'Cadastro-Estoque'!A:G,2,FALSE)))</f>
        <v/>
      </c>
      <c r="H87" s="2" t="str">
        <f>IF(ISERROR(VLOOKUP(A87,'Cadastro-Estoque'!A:G,1,FALSE)),"",VLOOKUP(A87,'Cadastro-Estoque'!A:G,3,FALSE))</f>
        <v/>
      </c>
      <c r="I87" s="446" t="str">
        <f>IF(A87="","",INDEX(Boletim!F$1:F$128,(MATCH(A87,'Cadastro-Estoque'!A$1:A$128,0))))</f>
        <v/>
      </c>
    </row>
    <row r="88" spans="1:9" ht="18.75" customHeight="1" x14ac:dyDescent="0.25">
      <c r="A88" s="212"/>
      <c r="B88" s="211"/>
      <c r="C88" s="96"/>
      <c r="D88" s="582"/>
      <c r="E88" s="1" t="str">
        <f t="shared" si="4"/>
        <v/>
      </c>
      <c r="F88" s="2" t="str">
        <f>IF(ISERROR(VLOOKUP(A88,'Cadastro-Estoque'!A:G,1,FALSE)),"",VLOOKUP(A88,'Cadastro-Estoque'!A:G,4,FALSE))</f>
        <v/>
      </c>
      <c r="G88" s="2" t="str">
        <f>IF(ISBLANK(A88),"",IF(ISERROR(VLOOKUP(A88,'Cadastro-Estoque'!A:G,1,FALSE)),"Produto não cadastrado",VLOOKUP(A88,'Cadastro-Estoque'!A:G,2,FALSE)))</f>
        <v/>
      </c>
      <c r="H88" s="2" t="str">
        <f>IF(ISERROR(VLOOKUP(A88,'Cadastro-Estoque'!A:G,1,FALSE)),"",VLOOKUP(A88,'Cadastro-Estoque'!A:G,3,FALSE))</f>
        <v/>
      </c>
      <c r="I88" s="446" t="str">
        <f>IF(A88="","",INDEX(Boletim!F$1:F$128,(MATCH(A88,'Cadastro-Estoque'!A$1:A$128,0))))</f>
        <v/>
      </c>
    </row>
    <row r="89" spans="1:9" ht="18.75" customHeight="1" x14ac:dyDescent="0.25">
      <c r="A89" s="212"/>
      <c r="B89" s="211"/>
      <c r="C89" s="96"/>
      <c r="D89" s="582"/>
      <c r="E89" s="1" t="str">
        <f t="shared" si="4"/>
        <v/>
      </c>
      <c r="F89" s="2" t="str">
        <f>IF(ISERROR(VLOOKUP(A89,'Cadastro-Estoque'!A:G,1,FALSE)),"",VLOOKUP(A89,'Cadastro-Estoque'!A:G,4,FALSE))</f>
        <v/>
      </c>
      <c r="G89" s="2" t="str">
        <f>IF(ISBLANK(A89),"",IF(ISERROR(VLOOKUP(A89,'Cadastro-Estoque'!A:G,1,FALSE)),"Produto não cadastrado",VLOOKUP(A89,'Cadastro-Estoque'!A:G,2,FALSE)))</f>
        <v/>
      </c>
      <c r="H89" s="2" t="str">
        <f>IF(ISERROR(VLOOKUP(A89,'Cadastro-Estoque'!A:G,1,FALSE)),"",VLOOKUP(A89,'Cadastro-Estoque'!A:G,3,FALSE))</f>
        <v/>
      </c>
      <c r="I89" s="446" t="str">
        <f>IF(A89="","",INDEX(Boletim!F$1:F$128,(MATCH(A89,'Cadastro-Estoque'!A$1:A$128,0))))</f>
        <v/>
      </c>
    </row>
    <row r="90" spans="1:9" ht="18.75" customHeight="1" x14ac:dyDescent="0.25">
      <c r="A90" s="212"/>
      <c r="B90" s="211"/>
      <c r="C90" s="96"/>
      <c r="D90" s="582"/>
      <c r="E90" s="1" t="str">
        <f t="shared" si="4"/>
        <v/>
      </c>
      <c r="F90" s="2" t="str">
        <f>IF(ISERROR(VLOOKUP(A90,'Cadastro-Estoque'!A:G,1,FALSE)),"",VLOOKUP(A90,'Cadastro-Estoque'!A:G,4,FALSE))</f>
        <v/>
      </c>
      <c r="G90" s="2" t="str">
        <f>IF(ISBLANK(A90),"",IF(ISERROR(VLOOKUP(A90,'Cadastro-Estoque'!A:G,1,FALSE)),"Produto não cadastrado",VLOOKUP(A90,'Cadastro-Estoque'!A:G,2,FALSE)))</f>
        <v/>
      </c>
      <c r="H90" s="2" t="str">
        <f>IF(ISERROR(VLOOKUP(A90,'Cadastro-Estoque'!A:G,1,FALSE)),"",VLOOKUP(A90,'Cadastro-Estoque'!A:G,3,FALSE))</f>
        <v/>
      </c>
      <c r="I90" s="446" t="str">
        <f>IF(A90="","",INDEX(Boletim!F$1:F$128,(MATCH(A90,'Cadastro-Estoque'!A$1:A$128,0))))</f>
        <v/>
      </c>
    </row>
    <row r="91" spans="1:9" ht="18.75" customHeight="1" x14ac:dyDescent="0.25">
      <c r="A91" s="212"/>
      <c r="B91" s="211"/>
      <c r="C91" s="96"/>
      <c r="D91" s="582"/>
      <c r="E91" s="1" t="str">
        <f t="shared" si="4"/>
        <v/>
      </c>
      <c r="F91" s="2" t="str">
        <f>IF(ISERROR(VLOOKUP(A91,'Cadastro-Estoque'!A:G,1,FALSE)),"",VLOOKUP(A91,'Cadastro-Estoque'!A:G,4,FALSE))</f>
        <v/>
      </c>
      <c r="G91" s="2" t="str">
        <f>IF(ISBLANK(A91),"",IF(ISERROR(VLOOKUP(A91,'Cadastro-Estoque'!A:G,1,FALSE)),"Produto não cadastrado",VLOOKUP(A91,'Cadastro-Estoque'!A:G,2,FALSE)))</f>
        <v/>
      </c>
      <c r="H91" s="2" t="str">
        <f>IF(ISERROR(VLOOKUP(A91,'Cadastro-Estoque'!A:G,1,FALSE)),"",VLOOKUP(A91,'Cadastro-Estoque'!A:G,3,FALSE))</f>
        <v/>
      </c>
      <c r="I91" s="446" t="str">
        <f>IF(A91="","",INDEX(Boletim!F$1:F$128,(MATCH(A91,'Cadastro-Estoque'!A$1:A$128,0))))</f>
        <v/>
      </c>
    </row>
    <row r="92" spans="1:9" ht="18.75" customHeight="1" x14ac:dyDescent="0.25">
      <c r="A92" s="212"/>
      <c r="B92" s="211"/>
      <c r="C92" s="96"/>
      <c r="D92" s="582"/>
      <c r="E92" s="1" t="str">
        <f t="shared" si="4"/>
        <v/>
      </c>
      <c r="F92" s="2" t="str">
        <f>IF(ISERROR(VLOOKUP(A92,'Cadastro-Estoque'!A:G,1,FALSE)),"",VLOOKUP(A92,'Cadastro-Estoque'!A:G,4,FALSE))</f>
        <v/>
      </c>
      <c r="G92" s="2" t="str">
        <f>IF(ISBLANK(A92),"",IF(ISERROR(VLOOKUP(A92,'Cadastro-Estoque'!A:G,1,FALSE)),"Produto não cadastrado",VLOOKUP(A92,'Cadastro-Estoque'!A:G,2,FALSE)))</f>
        <v/>
      </c>
      <c r="H92" s="2" t="str">
        <f>IF(ISERROR(VLOOKUP(A92,'Cadastro-Estoque'!A:G,1,FALSE)),"",VLOOKUP(A92,'Cadastro-Estoque'!A:G,3,FALSE))</f>
        <v/>
      </c>
      <c r="I92" s="446" t="str">
        <f>IF(A92="","",INDEX(Boletim!F$1:F$128,(MATCH(A92,'Cadastro-Estoque'!A$1:A$128,0))))</f>
        <v/>
      </c>
    </row>
    <row r="93" spans="1:9" ht="18.75" customHeight="1" x14ac:dyDescent="0.25">
      <c r="A93" s="212"/>
      <c r="B93" s="211"/>
      <c r="C93" s="96"/>
      <c r="D93" s="582"/>
      <c r="E93" s="1" t="str">
        <f t="shared" si="4"/>
        <v/>
      </c>
      <c r="F93" s="2" t="str">
        <f>IF(ISERROR(VLOOKUP(A93,'Cadastro-Estoque'!A:G,1,FALSE)),"",VLOOKUP(A93,'Cadastro-Estoque'!A:G,4,FALSE))</f>
        <v/>
      </c>
      <c r="G93" s="2" t="str">
        <f>IF(ISBLANK(A93),"",IF(ISERROR(VLOOKUP(A93,'Cadastro-Estoque'!A:G,1,FALSE)),"Produto não cadastrado",VLOOKUP(A93,'Cadastro-Estoque'!A:G,2,FALSE)))</f>
        <v/>
      </c>
      <c r="H93" s="2" t="str">
        <f>IF(ISERROR(VLOOKUP(A93,'Cadastro-Estoque'!A:G,1,FALSE)),"",VLOOKUP(A93,'Cadastro-Estoque'!A:G,3,FALSE))</f>
        <v/>
      </c>
      <c r="I93" s="446" t="str">
        <f>IF(A93="","",INDEX(Boletim!F$1:F$128,(MATCH(A93,'Cadastro-Estoque'!A$1:A$128,0))))</f>
        <v/>
      </c>
    </row>
    <row r="94" spans="1:9" ht="18.75" customHeight="1" x14ac:dyDescent="0.25">
      <c r="A94" s="212"/>
      <c r="B94" s="211"/>
      <c r="C94" s="96"/>
      <c r="D94" s="582"/>
      <c r="E94" s="1" t="str">
        <f t="shared" si="4"/>
        <v/>
      </c>
      <c r="F94" s="2" t="str">
        <f>IF(ISERROR(VLOOKUP(A94,'Cadastro-Estoque'!A:G,1,FALSE)),"",VLOOKUP(A94,'Cadastro-Estoque'!A:G,4,FALSE))</f>
        <v/>
      </c>
      <c r="G94" s="2" t="str">
        <f>IF(ISBLANK(A94),"",IF(ISERROR(VLOOKUP(A94,'Cadastro-Estoque'!A:G,1,FALSE)),"Produto não cadastrado",VLOOKUP(A94,'Cadastro-Estoque'!A:G,2,FALSE)))</f>
        <v/>
      </c>
      <c r="H94" s="2" t="str">
        <f>IF(ISERROR(VLOOKUP(A94,'Cadastro-Estoque'!A:G,1,FALSE)),"",VLOOKUP(A94,'Cadastro-Estoque'!A:G,3,FALSE))</f>
        <v/>
      </c>
      <c r="I94" s="446" t="str">
        <f>IF(A94="","",INDEX(Boletim!F$1:F$128,(MATCH(A94,'Cadastro-Estoque'!A$1:A$128,0))))</f>
        <v/>
      </c>
    </row>
    <row r="95" spans="1:9" ht="18.75" customHeight="1" x14ac:dyDescent="0.25">
      <c r="A95" s="212"/>
      <c r="B95" s="211"/>
      <c r="C95" s="96"/>
      <c r="D95" s="582"/>
      <c r="E95" s="1" t="str">
        <f t="shared" si="4"/>
        <v/>
      </c>
      <c r="F95" s="2" t="str">
        <f>IF(ISERROR(VLOOKUP(A95,'Cadastro-Estoque'!A:G,1,FALSE)),"",VLOOKUP(A95,'Cadastro-Estoque'!A:G,4,FALSE))</f>
        <v/>
      </c>
      <c r="G95" s="2" t="str">
        <f>IF(ISBLANK(A95),"",IF(ISERROR(VLOOKUP(A95,'Cadastro-Estoque'!A:G,1,FALSE)),"Produto não cadastrado",VLOOKUP(A95,'Cadastro-Estoque'!A:G,2,FALSE)))</f>
        <v/>
      </c>
      <c r="H95" s="2" t="str">
        <f>IF(ISERROR(VLOOKUP(A95,'Cadastro-Estoque'!A:G,1,FALSE)),"",VLOOKUP(A95,'Cadastro-Estoque'!A:G,3,FALSE))</f>
        <v/>
      </c>
      <c r="I95" s="446" t="str">
        <f>IF(A95="","",INDEX(Boletim!F$1:F$128,(MATCH(A95,'Cadastro-Estoque'!A$1:A$128,0))))</f>
        <v/>
      </c>
    </row>
    <row r="96" spans="1:9" ht="18.75" customHeight="1" x14ac:dyDescent="0.25">
      <c r="A96" s="212"/>
      <c r="B96" s="211"/>
      <c r="C96" s="96"/>
      <c r="D96" s="582"/>
      <c r="E96" s="1" t="str">
        <f t="shared" si="4"/>
        <v/>
      </c>
      <c r="F96" s="2" t="str">
        <f>IF(ISERROR(VLOOKUP(A96,'Cadastro-Estoque'!A:G,1,FALSE)),"",VLOOKUP(A96,'Cadastro-Estoque'!A:G,4,FALSE))</f>
        <v/>
      </c>
      <c r="G96" s="2" t="str">
        <f>IF(ISBLANK(A96),"",IF(ISERROR(VLOOKUP(A96,'Cadastro-Estoque'!A:G,1,FALSE)),"Produto não cadastrado",VLOOKUP(A96,'Cadastro-Estoque'!A:G,2,FALSE)))</f>
        <v/>
      </c>
      <c r="H96" s="2" t="str">
        <f>IF(ISERROR(VLOOKUP(A96,'Cadastro-Estoque'!A:G,1,FALSE)),"",VLOOKUP(A96,'Cadastro-Estoque'!A:G,3,FALSE))</f>
        <v/>
      </c>
      <c r="I96" s="446" t="str">
        <f>IF(A96="","",INDEX(Boletim!F$1:F$128,(MATCH(A96,'Cadastro-Estoque'!A$1:A$128,0))))</f>
        <v/>
      </c>
    </row>
    <row r="97" spans="1:9" ht="18.75" customHeight="1" x14ac:dyDescent="0.25">
      <c r="A97" s="212"/>
      <c r="B97" s="211"/>
      <c r="C97" s="96"/>
      <c r="D97" s="582"/>
      <c r="E97" s="1" t="str">
        <f t="shared" si="4"/>
        <v/>
      </c>
      <c r="F97" s="2" t="str">
        <f>IF(ISERROR(VLOOKUP(A97,'Cadastro-Estoque'!A:G,1,FALSE)),"",VLOOKUP(A97,'Cadastro-Estoque'!A:G,4,FALSE))</f>
        <v/>
      </c>
      <c r="G97" s="2" t="str">
        <f>IF(ISBLANK(A97),"",IF(ISERROR(VLOOKUP(A97,'Cadastro-Estoque'!A:G,1,FALSE)),"Produto não cadastrado",VLOOKUP(A97,'Cadastro-Estoque'!A:G,2,FALSE)))</f>
        <v/>
      </c>
      <c r="H97" s="2" t="str">
        <f>IF(ISERROR(VLOOKUP(A97,'Cadastro-Estoque'!A:G,1,FALSE)),"",VLOOKUP(A97,'Cadastro-Estoque'!A:G,3,FALSE))</f>
        <v/>
      </c>
      <c r="I97" s="446" t="str">
        <f>IF(A97="","",INDEX(Boletim!F$1:F$128,(MATCH(A97,'Cadastro-Estoque'!A$1:A$128,0))))</f>
        <v/>
      </c>
    </row>
    <row r="98" spans="1:9" ht="18.75" customHeight="1" x14ac:dyDescent="0.25">
      <c r="A98" s="212"/>
      <c r="B98" s="211"/>
      <c r="C98" s="96"/>
      <c r="D98" s="582"/>
      <c r="E98" s="1" t="str">
        <f t="shared" si="4"/>
        <v/>
      </c>
      <c r="F98" s="2" t="str">
        <f>IF(ISERROR(VLOOKUP(A98,'Cadastro-Estoque'!A:G,1,FALSE)),"",VLOOKUP(A98,'Cadastro-Estoque'!A:G,4,FALSE))</f>
        <v/>
      </c>
      <c r="G98" s="2" t="str">
        <f>IF(ISBLANK(A98),"",IF(ISERROR(VLOOKUP(A98,'Cadastro-Estoque'!A:G,1,FALSE)),"Produto não cadastrado",VLOOKUP(A98,'Cadastro-Estoque'!A:G,2,FALSE)))</f>
        <v/>
      </c>
      <c r="H98" s="2" t="str">
        <f>IF(ISERROR(VLOOKUP(A98,'Cadastro-Estoque'!A:G,1,FALSE)),"",VLOOKUP(A98,'Cadastro-Estoque'!A:G,3,FALSE))</f>
        <v/>
      </c>
      <c r="I98" s="446" t="str">
        <f>IF(A98="","",INDEX(Boletim!F$1:F$128,(MATCH(A98,'Cadastro-Estoque'!A$1:A$128,0))))</f>
        <v/>
      </c>
    </row>
    <row r="99" spans="1:9" ht="18.75" customHeight="1" x14ac:dyDescent="0.25">
      <c r="A99" s="212"/>
      <c r="B99" s="211"/>
      <c r="C99" s="96"/>
      <c r="D99" s="582"/>
      <c r="E99" s="1" t="str">
        <f t="shared" si="4"/>
        <v/>
      </c>
      <c r="F99" s="2" t="str">
        <f>IF(ISERROR(VLOOKUP(A99,'Cadastro-Estoque'!A:G,1,FALSE)),"",VLOOKUP(A99,'Cadastro-Estoque'!A:G,4,FALSE))</f>
        <v/>
      </c>
      <c r="G99" s="2" t="str">
        <f>IF(ISBLANK(A99),"",IF(ISERROR(VLOOKUP(A99,'Cadastro-Estoque'!A:G,1,FALSE)),"Produto não cadastrado",VLOOKUP(A99,'Cadastro-Estoque'!A:G,2,FALSE)))</f>
        <v/>
      </c>
      <c r="H99" s="2" t="str">
        <f>IF(ISERROR(VLOOKUP(A99,'Cadastro-Estoque'!A:G,1,FALSE)),"",VLOOKUP(A99,'Cadastro-Estoque'!A:G,3,FALSE))</f>
        <v/>
      </c>
      <c r="I99" s="446" t="str">
        <f>IF(A99="","",INDEX(Boletim!F$1:F$128,(MATCH(A99,'Cadastro-Estoque'!A$1:A$128,0))))</f>
        <v/>
      </c>
    </row>
    <row r="100" spans="1:9" ht="18.75" customHeight="1" x14ac:dyDescent="0.25">
      <c r="A100" s="212"/>
      <c r="B100" s="211"/>
      <c r="C100" s="96"/>
      <c r="D100" s="582"/>
      <c r="E100" s="1" t="str">
        <f t="shared" si="4"/>
        <v/>
      </c>
      <c r="F100" s="2" t="str">
        <f>IF(ISERROR(VLOOKUP(A100,'Cadastro-Estoque'!A:G,1,FALSE)),"",VLOOKUP(A100,'Cadastro-Estoque'!A:G,4,FALSE))</f>
        <v/>
      </c>
      <c r="G100" s="2" t="str">
        <f>IF(ISBLANK(A100),"",IF(ISERROR(VLOOKUP(A100,'Cadastro-Estoque'!A:G,1,FALSE)),"Produto não cadastrado",VLOOKUP(A100,'Cadastro-Estoque'!A:G,2,FALSE)))</f>
        <v/>
      </c>
      <c r="H100" s="2" t="str">
        <f>IF(ISERROR(VLOOKUP(A100,'Cadastro-Estoque'!A:G,1,FALSE)),"",VLOOKUP(A100,'Cadastro-Estoque'!A:G,3,FALSE))</f>
        <v/>
      </c>
      <c r="I100" s="446" t="str">
        <f>IF(A100="","",INDEX(Boletim!F$1:F$128,(MATCH(A100,'Cadastro-Estoque'!A$1:A$128,0))))</f>
        <v/>
      </c>
    </row>
    <row r="101" spans="1:9" ht="18.75" customHeight="1" x14ac:dyDescent="0.25">
      <c r="E101" s="1" t="str">
        <f t="shared" si="4"/>
        <v/>
      </c>
      <c r="F101" s="2" t="str">
        <f>IF(ISERROR(VLOOKUP(A101,'Cadastro-Estoque'!A:G,1,FALSE)),"",VLOOKUP(A101,'Cadastro-Estoque'!A:G,4,FALSE))</f>
        <v/>
      </c>
      <c r="G101" s="2" t="str">
        <f>IF(ISBLANK(A101),"",IF(ISERROR(VLOOKUP(A101,'Cadastro-Estoque'!A:G,1,FALSE)),"Produto não cadastrado",VLOOKUP(A101,'Cadastro-Estoque'!A:G,2,FALSE)))</f>
        <v/>
      </c>
      <c r="H101" s="2" t="str">
        <f>IF(ISERROR(VLOOKUP(A101,'Cadastro-Estoque'!A:G,1,FALSE)),"",VLOOKUP(A101,'Cadastro-Estoque'!A:G,3,FALSE))</f>
        <v/>
      </c>
      <c r="I101" s="446" t="str">
        <f>IF(A101="","",INDEX(Boletim!F$1:F$128,(MATCH(A101,'Cadastro-Estoque'!A$1:A$128,0))))</f>
        <v/>
      </c>
    </row>
    <row r="102" spans="1:9" ht="18.75" customHeight="1" x14ac:dyDescent="0.25">
      <c r="E102" s="1" t="str">
        <f t="shared" si="4"/>
        <v/>
      </c>
      <c r="F102" s="2" t="str">
        <f>IF(ISERROR(VLOOKUP(A102,'Cadastro-Estoque'!A:G,1,FALSE)),"",VLOOKUP(A102,'Cadastro-Estoque'!A:G,4,FALSE))</f>
        <v/>
      </c>
      <c r="G102" s="2" t="str">
        <f>IF(ISBLANK(A102),"",IF(ISERROR(VLOOKUP(A102,'Cadastro-Estoque'!A:G,1,FALSE)),"Produto não cadastrado",VLOOKUP(A102,'Cadastro-Estoque'!A:G,2,FALSE)))</f>
        <v/>
      </c>
      <c r="H102" s="2" t="str">
        <f>IF(ISERROR(VLOOKUP(A102,'Cadastro-Estoque'!A:G,1,FALSE)),"",VLOOKUP(A102,'Cadastro-Estoque'!A:G,3,FALSE))</f>
        <v/>
      </c>
      <c r="I102" s="446" t="str">
        <f>IF(A102="","",INDEX(Boletim!F$1:F$128,(MATCH(A102,'Cadastro-Estoque'!A$1:A$128,0))))</f>
        <v/>
      </c>
    </row>
    <row r="103" spans="1:9" ht="18.75" customHeight="1" x14ac:dyDescent="0.25">
      <c r="E103" s="1" t="str">
        <f t="shared" si="4"/>
        <v/>
      </c>
      <c r="F103" s="2" t="str">
        <f>IF(ISERROR(VLOOKUP(A103,'Cadastro-Estoque'!A:G,1,FALSE)),"",VLOOKUP(A103,'Cadastro-Estoque'!A:G,4,FALSE))</f>
        <v/>
      </c>
      <c r="G103" s="2" t="str">
        <f>IF(ISBLANK(A103),"",IF(ISERROR(VLOOKUP(A103,'Cadastro-Estoque'!A:G,1,FALSE)),"Produto não cadastrado",VLOOKUP(A103,'Cadastro-Estoque'!A:G,2,FALSE)))</f>
        <v/>
      </c>
      <c r="H103" s="2" t="str">
        <f>IF(ISERROR(VLOOKUP(A103,'Cadastro-Estoque'!A:G,1,FALSE)),"",VLOOKUP(A103,'Cadastro-Estoque'!A:G,3,FALSE))</f>
        <v/>
      </c>
      <c r="I103" s="446" t="str">
        <f>IF(A103="","",INDEX(Boletim!F$1:F$128,(MATCH(A103,'Cadastro-Estoque'!A$1:A$128,0))))</f>
        <v/>
      </c>
    </row>
    <row r="104" spans="1:9" ht="18.75" customHeight="1" x14ac:dyDescent="0.25">
      <c r="E104" s="1" t="str">
        <f t="shared" si="4"/>
        <v/>
      </c>
      <c r="F104" s="2" t="str">
        <f>IF(ISERROR(VLOOKUP(A104,'Cadastro-Estoque'!A:G,1,FALSE)),"",VLOOKUP(A104,'Cadastro-Estoque'!A:G,4,FALSE))</f>
        <v/>
      </c>
      <c r="G104" s="2" t="str">
        <f>IF(ISBLANK(A104),"",IF(ISERROR(VLOOKUP(A104,'Cadastro-Estoque'!A:G,1,FALSE)),"Produto não cadastrado",VLOOKUP(A104,'Cadastro-Estoque'!A:G,2,FALSE)))</f>
        <v/>
      </c>
      <c r="H104" s="2" t="str">
        <f>IF(ISERROR(VLOOKUP(A104,'Cadastro-Estoque'!A:G,1,FALSE)),"",VLOOKUP(A104,'Cadastro-Estoque'!A:G,3,FALSE))</f>
        <v/>
      </c>
      <c r="I104" s="446" t="str">
        <f>IF(A104="","",INDEX(Boletim!F$1:F$128,(MATCH(A104,'Cadastro-Estoque'!A$1:A$128,0))))</f>
        <v/>
      </c>
    </row>
    <row r="105" spans="1:9" ht="18.75" customHeight="1" x14ac:dyDescent="0.25">
      <c r="E105" s="1" t="str">
        <f t="shared" si="4"/>
        <v/>
      </c>
      <c r="F105" s="2" t="str">
        <f>IF(ISERROR(VLOOKUP(A105,'Cadastro-Estoque'!A:G,1,FALSE)),"",VLOOKUP(A105,'Cadastro-Estoque'!A:G,4,FALSE))</f>
        <v/>
      </c>
      <c r="G105" s="2" t="str">
        <f>IF(ISBLANK(A105),"",IF(ISERROR(VLOOKUP(A105,'Cadastro-Estoque'!A:G,1,FALSE)),"Produto não cadastrado",VLOOKUP(A105,'Cadastro-Estoque'!A:G,2,FALSE)))</f>
        <v/>
      </c>
      <c r="H105" s="2" t="str">
        <f>IF(ISERROR(VLOOKUP(A105,'Cadastro-Estoque'!A:G,1,FALSE)),"",VLOOKUP(A105,'Cadastro-Estoque'!A:G,3,FALSE))</f>
        <v/>
      </c>
      <c r="I105" s="446" t="str">
        <f>IF(A105="","",INDEX(Boletim!F$1:F$128,(MATCH(A105,'Cadastro-Estoque'!A$1:A$128,0))))</f>
        <v/>
      </c>
    </row>
    <row r="106" spans="1:9" ht="18.75" customHeight="1" x14ac:dyDescent="0.25">
      <c r="E106" s="1" t="str">
        <f t="shared" si="4"/>
        <v/>
      </c>
      <c r="F106" s="2" t="str">
        <f>IF(ISERROR(VLOOKUP(A106,'Cadastro-Estoque'!A:G,1,FALSE)),"",VLOOKUP(A106,'Cadastro-Estoque'!A:G,4,FALSE))</f>
        <v/>
      </c>
      <c r="G106" s="2" t="str">
        <f>IF(ISBLANK(A106),"",IF(ISERROR(VLOOKUP(A106,'Cadastro-Estoque'!A:G,1,FALSE)),"Produto não cadastrado",VLOOKUP(A106,'Cadastro-Estoque'!A:G,2,FALSE)))</f>
        <v/>
      </c>
      <c r="H106" s="2" t="str">
        <f>IF(ISERROR(VLOOKUP(A106,'Cadastro-Estoque'!A:G,1,FALSE)),"",VLOOKUP(A106,'Cadastro-Estoque'!A:G,3,FALSE))</f>
        <v/>
      </c>
      <c r="I106" s="446" t="str">
        <f>IF(A106="","",INDEX(Boletim!F$1:F$128,(MATCH(A106,'Cadastro-Estoque'!A$1:A$128,0))))</f>
        <v/>
      </c>
    </row>
    <row r="107" spans="1:9" ht="18.75" customHeight="1" x14ac:dyDescent="0.25">
      <c r="E107" s="1" t="str">
        <f t="shared" si="4"/>
        <v/>
      </c>
      <c r="F107" s="2" t="str">
        <f>IF(ISERROR(VLOOKUP(A107,'Cadastro-Estoque'!A:G,1,FALSE)),"",VLOOKUP(A107,'Cadastro-Estoque'!A:G,4,FALSE))</f>
        <v/>
      </c>
      <c r="G107" s="2" t="str">
        <f>IF(ISBLANK(A107),"",IF(ISERROR(VLOOKUP(A107,'Cadastro-Estoque'!A:G,1,FALSE)),"Produto não cadastrado",VLOOKUP(A107,'Cadastro-Estoque'!A:G,2,FALSE)))</f>
        <v/>
      </c>
      <c r="H107" s="2" t="str">
        <f>IF(ISERROR(VLOOKUP(A107,'Cadastro-Estoque'!A:G,1,FALSE)),"",VLOOKUP(A107,'Cadastro-Estoque'!A:G,3,FALSE))</f>
        <v/>
      </c>
      <c r="I107" s="446" t="str">
        <f>IF(A107="","",INDEX(Boletim!F$1:F$128,(MATCH(A107,'Cadastro-Estoque'!A$1:A$128,0))))</f>
        <v/>
      </c>
    </row>
    <row r="108" spans="1:9" ht="18.75" customHeight="1" x14ac:dyDescent="0.25">
      <c r="E108" s="1" t="str">
        <f t="shared" si="4"/>
        <v/>
      </c>
      <c r="F108" s="2" t="str">
        <f>IF(ISERROR(VLOOKUP(A108,'Cadastro-Estoque'!A:G,1,FALSE)),"",VLOOKUP(A108,'Cadastro-Estoque'!A:G,4,FALSE))</f>
        <v/>
      </c>
      <c r="G108" s="2" t="str">
        <f>IF(ISBLANK(A108),"",IF(ISERROR(VLOOKUP(A108,'Cadastro-Estoque'!A:G,1,FALSE)),"Produto não cadastrado",VLOOKUP(A108,'Cadastro-Estoque'!A:G,2,FALSE)))</f>
        <v/>
      </c>
      <c r="H108" s="2" t="str">
        <f>IF(ISERROR(VLOOKUP(A108,'Cadastro-Estoque'!A:G,1,FALSE)),"",VLOOKUP(A108,'Cadastro-Estoque'!A:G,3,FALSE))</f>
        <v/>
      </c>
      <c r="I108" s="446" t="str">
        <f>IF(A108="","",INDEX(Boletim!F$1:F$128,(MATCH(A108,'Cadastro-Estoque'!A$1:A$128,0))))</f>
        <v/>
      </c>
    </row>
    <row r="109" spans="1:9" ht="18.75" customHeight="1" x14ac:dyDescent="0.25">
      <c r="E109" s="1" t="str">
        <f t="shared" si="4"/>
        <v/>
      </c>
      <c r="F109" s="2" t="str">
        <f>IF(ISERROR(VLOOKUP(A109,'Cadastro-Estoque'!A:G,1,FALSE)),"",VLOOKUP(A109,'Cadastro-Estoque'!A:G,4,FALSE))</f>
        <v/>
      </c>
      <c r="G109" s="2" t="str">
        <f>IF(ISBLANK(A109),"",IF(ISERROR(VLOOKUP(A109,'Cadastro-Estoque'!A:G,1,FALSE)),"Produto não cadastrado",VLOOKUP(A109,'Cadastro-Estoque'!A:G,2,FALSE)))</f>
        <v/>
      </c>
      <c r="H109" s="2" t="str">
        <f>IF(ISERROR(VLOOKUP(A109,'Cadastro-Estoque'!A:G,1,FALSE)),"",VLOOKUP(A109,'Cadastro-Estoque'!A:G,3,FALSE))</f>
        <v/>
      </c>
      <c r="I109" s="446" t="str">
        <f>IF(A109="","",INDEX(Boletim!F$1:F$128,(MATCH(A109,'Cadastro-Estoque'!A$1:A$128,0))))</f>
        <v/>
      </c>
    </row>
    <row r="110" spans="1:9" ht="18.75" customHeight="1" x14ac:dyDescent="0.25">
      <c r="E110" s="1" t="str">
        <f t="shared" si="4"/>
        <v/>
      </c>
      <c r="F110" s="2" t="str">
        <f>IF(ISERROR(VLOOKUP(A110,'Cadastro-Estoque'!A:G,1,FALSE)),"",VLOOKUP(A110,'Cadastro-Estoque'!A:G,4,FALSE))</f>
        <v/>
      </c>
      <c r="G110" s="2" t="str">
        <f>IF(ISBLANK(A110),"",IF(ISERROR(VLOOKUP(A110,'Cadastro-Estoque'!A:G,1,FALSE)),"Produto não cadastrado",VLOOKUP(A110,'Cadastro-Estoque'!A:G,2,FALSE)))</f>
        <v/>
      </c>
      <c r="H110" s="2" t="str">
        <f>IF(ISERROR(VLOOKUP(A110,'Cadastro-Estoque'!A:G,1,FALSE)),"",VLOOKUP(A110,'Cadastro-Estoque'!A:G,3,FALSE))</f>
        <v/>
      </c>
      <c r="I110" s="446" t="str">
        <f>IF(A110="","",INDEX(Boletim!F$1:F$128,(MATCH(A110,'Cadastro-Estoque'!A$1:A$128,0))))</f>
        <v/>
      </c>
    </row>
    <row r="111" spans="1:9" ht="18.75" customHeight="1" x14ac:dyDescent="0.25">
      <c r="E111" s="1" t="str">
        <f t="shared" si="4"/>
        <v/>
      </c>
      <c r="F111" s="2" t="str">
        <f>IF(ISERROR(VLOOKUP(A111,'Cadastro-Estoque'!A:G,1,FALSE)),"",VLOOKUP(A111,'Cadastro-Estoque'!A:G,4,FALSE))</f>
        <v/>
      </c>
      <c r="G111" s="2" t="str">
        <f>IF(ISBLANK(A111),"",IF(ISERROR(VLOOKUP(A111,'Cadastro-Estoque'!A:G,1,FALSE)),"Produto não cadastrado",VLOOKUP(A111,'Cadastro-Estoque'!A:G,2,FALSE)))</f>
        <v/>
      </c>
      <c r="H111" s="2" t="str">
        <f>IF(ISERROR(VLOOKUP(A111,'Cadastro-Estoque'!A:G,1,FALSE)),"",VLOOKUP(A111,'Cadastro-Estoque'!A:G,3,FALSE))</f>
        <v/>
      </c>
      <c r="I111" s="446" t="str">
        <f>IF(A111="","",INDEX(Boletim!F$1:F$128,(MATCH(A111,'Cadastro-Estoque'!A$1:A$128,0))))</f>
        <v/>
      </c>
    </row>
    <row r="112" spans="1:9" ht="18.75" customHeight="1" x14ac:dyDescent="0.25">
      <c r="E112" s="1" t="str">
        <f t="shared" si="4"/>
        <v/>
      </c>
      <c r="F112" s="2" t="str">
        <f>IF(ISERROR(VLOOKUP(A112,'Cadastro-Estoque'!A:G,1,FALSE)),"",VLOOKUP(A112,'Cadastro-Estoque'!A:G,4,FALSE))</f>
        <v/>
      </c>
      <c r="G112" s="2" t="str">
        <f>IF(ISBLANK(A112),"",IF(ISERROR(VLOOKUP(A112,'Cadastro-Estoque'!A:G,1,FALSE)),"Produto não cadastrado",VLOOKUP(A112,'Cadastro-Estoque'!A:G,2,FALSE)))</f>
        <v/>
      </c>
      <c r="H112" s="2" t="str">
        <f>IF(ISERROR(VLOOKUP(A112,'Cadastro-Estoque'!A:G,1,FALSE)),"",VLOOKUP(A112,'Cadastro-Estoque'!A:G,3,FALSE))</f>
        <v/>
      </c>
      <c r="I112" s="446" t="str">
        <f>IF(A112="","",INDEX(Boletim!F$1:F$128,(MATCH(A112,'Cadastro-Estoque'!A$1:A$128,0))))</f>
        <v/>
      </c>
    </row>
    <row r="113" spans="5:9" ht="18.75" customHeight="1" x14ac:dyDescent="0.25">
      <c r="E113" s="1" t="str">
        <f t="shared" si="4"/>
        <v/>
      </c>
      <c r="F113" s="2" t="str">
        <f>IF(ISERROR(VLOOKUP(A113,'Cadastro-Estoque'!A:G,1,FALSE)),"",VLOOKUP(A113,'Cadastro-Estoque'!A:G,4,FALSE))</f>
        <v/>
      </c>
      <c r="G113" s="2" t="str">
        <f>IF(ISBLANK(A113),"",IF(ISERROR(VLOOKUP(A113,'Cadastro-Estoque'!A:G,1,FALSE)),"Produto não cadastrado",VLOOKUP(A113,'Cadastro-Estoque'!A:G,2,FALSE)))</f>
        <v/>
      </c>
      <c r="H113" s="2" t="str">
        <f>IF(ISERROR(VLOOKUP(A113,'Cadastro-Estoque'!A:G,1,FALSE)),"",VLOOKUP(A113,'Cadastro-Estoque'!A:G,3,FALSE))</f>
        <v/>
      </c>
      <c r="I113" s="446" t="str">
        <f>IF(A113="","",INDEX(Boletim!F$1:F$128,(MATCH(A113,'Cadastro-Estoque'!A$1:A$128,0))))</f>
        <v/>
      </c>
    </row>
    <row r="114" spans="5:9" ht="18.75" customHeight="1" x14ac:dyDescent="0.25">
      <c r="E114" s="1" t="str">
        <f t="shared" si="4"/>
        <v/>
      </c>
      <c r="F114" s="2" t="str">
        <f>IF(ISERROR(VLOOKUP(A114,'Cadastro-Estoque'!A:G,1,FALSE)),"",VLOOKUP(A114,'Cadastro-Estoque'!A:G,4,FALSE))</f>
        <v/>
      </c>
      <c r="G114" s="2" t="str">
        <f>IF(ISBLANK(A114),"",IF(ISERROR(VLOOKUP(A114,'Cadastro-Estoque'!A:G,1,FALSE)),"Produto não cadastrado",VLOOKUP(A114,'Cadastro-Estoque'!A:G,2,FALSE)))</f>
        <v/>
      </c>
      <c r="H114" s="2" t="str">
        <f>IF(ISERROR(VLOOKUP(A114,'Cadastro-Estoque'!A:G,1,FALSE)),"",VLOOKUP(A114,'Cadastro-Estoque'!A:G,3,FALSE))</f>
        <v/>
      </c>
      <c r="I114" s="446" t="str">
        <f>IF(A114="","",INDEX(Boletim!F$1:F$128,(MATCH(A114,'Cadastro-Estoque'!A$1:A$128,0))))</f>
        <v/>
      </c>
    </row>
    <row r="115" spans="5:9" ht="18.75" customHeight="1" x14ac:dyDescent="0.25">
      <c r="E115" s="1" t="str">
        <f t="shared" si="4"/>
        <v/>
      </c>
      <c r="F115" s="2" t="str">
        <f>IF(ISERROR(VLOOKUP(A115,'Cadastro-Estoque'!A:G,1,FALSE)),"",VLOOKUP(A115,'Cadastro-Estoque'!A:G,4,FALSE))</f>
        <v/>
      </c>
      <c r="G115" s="2" t="str">
        <f>IF(ISBLANK(A115),"",IF(ISERROR(VLOOKUP(A115,'Cadastro-Estoque'!A:G,1,FALSE)),"Produto não cadastrado",VLOOKUP(A115,'Cadastro-Estoque'!A:G,2,FALSE)))</f>
        <v/>
      </c>
      <c r="H115" s="2" t="str">
        <f>IF(ISERROR(VLOOKUP(A115,'Cadastro-Estoque'!A:G,1,FALSE)),"",VLOOKUP(A115,'Cadastro-Estoque'!A:G,3,FALSE))</f>
        <v/>
      </c>
      <c r="I115" s="446" t="str">
        <f>IF(A115="","",INDEX(Boletim!F$1:F$128,(MATCH(A115,'Cadastro-Estoque'!A$1:A$128,0))))</f>
        <v/>
      </c>
    </row>
    <row r="116" spans="5:9" ht="18.75" customHeight="1" x14ac:dyDescent="0.25">
      <c r="E116" s="1" t="str">
        <f t="shared" si="4"/>
        <v/>
      </c>
      <c r="F116" s="2" t="str">
        <f>IF(ISERROR(VLOOKUP(A116,'Cadastro-Estoque'!A:G,1,FALSE)),"",VLOOKUP(A116,'Cadastro-Estoque'!A:G,4,FALSE))</f>
        <v/>
      </c>
      <c r="G116" s="2" t="str">
        <f>IF(ISBLANK(A116),"",IF(ISERROR(VLOOKUP(A116,'Cadastro-Estoque'!A:G,1,FALSE)),"Produto não cadastrado",VLOOKUP(A116,'Cadastro-Estoque'!A:G,2,FALSE)))</f>
        <v/>
      </c>
      <c r="H116" s="2" t="str">
        <f>IF(ISERROR(VLOOKUP(A116,'Cadastro-Estoque'!A:G,1,FALSE)),"",VLOOKUP(A116,'Cadastro-Estoque'!A:G,3,FALSE))</f>
        <v/>
      </c>
      <c r="I116" s="446" t="str">
        <f>IF(A116="","",INDEX(Boletim!F$1:F$128,(MATCH(A116,'Cadastro-Estoque'!A$1:A$128,0))))</f>
        <v/>
      </c>
    </row>
    <row r="117" spans="5:9" ht="18.75" customHeight="1" x14ac:dyDescent="0.25">
      <c r="E117" s="1" t="str">
        <f t="shared" si="4"/>
        <v/>
      </c>
      <c r="F117" s="2" t="str">
        <f>IF(ISERROR(VLOOKUP(A117,'Cadastro-Estoque'!A:G,1,FALSE)),"",VLOOKUP(A117,'Cadastro-Estoque'!A:G,4,FALSE))</f>
        <v/>
      </c>
      <c r="G117" s="2" t="str">
        <f>IF(ISBLANK(A117),"",IF(ISERROR(VLOOKUP(A117,'Cadastro-Estoque'!A:G,1,FALSE)),"Produto não cadastrado",VLOOKUP(A117,'Cadastro-Estoque'!A:G,2,FALSE)))</f>
        <v/>
      </c>
      <c r="H117" s="2" t="str">
        <f>IF(ISERROR(VLOOKUP(A117,'Cadastro-Estoque'!A:G,1,FALSE)),"",VLOOKUP(A117,'Cadastro-Estoque'!A:G,3,FALSE))</f>
        <v/>
      </c>
      <c r="I117" s="446" t="str">
        <f>IF(A117="","",INDEX(Boletim!F$1:F$128,(MATCH(A117,'Cadastro-Estoque'!A$1:A$128,0))))</f>
        <v/>
      </c>
    </row>
    <row r="118" spans="5:9" ht="18.75" customHeight="1" x14ac:dyDescent="0.25">
      <c r="E118" s="1" t="str">
        <f t="shared" si="4"/>
        <v/>
      </c>
      <c r="F118" s="2" t="str">
        <f>IF(ISERROR(VLOOKUP(A118,'Cadastro-Estoque'!A:G,1,FALSE)),"",VLOOKUP(A118,'Cadastro-Estoque'!A:G,4,FALSE))</f>
        <v/>
      </c>
      <c r="G118" s="2" t="str">
        <f>IF(ISBLANK(A118),"",IF(ISERROR(VLOOKUP(A118,'Cadastro-Estoque'!A:G,1,FALSE)),"Produto não cadastrado",VLOOKUP(A118,'Cadastro-Estoque'!A:G,2,FALSE)))</f>
        <v/>
      </c>
      <c r="H118" s="2" t="str">
        <f>IF(ISERROR(VLOOKUP(A118,'Cadastro-Estoque'!A:G,1,FALSE)),"",VLOOKUP(A118,'Cadastro-Estoque'!A:G,3,FALSE))</f>
        <v/>
      </c>
      <c r="I118" s="446" t="str">
        <f>IF(A118="","",INDEX(Boletim!F$1:F$128,(MATCH(A118,'Cadastro-Estoque'!A$1:A$128,0))))</f>
        <v/>
      </c>
    </row>
    <row r="119" spans="5:9" ht="18.75" customHeight="1" x14ac:dyDescent="0.25">
      <c r="E119" s="1" t="str">
        <f t="shared" si="4"/>
        <v/>
      </c>
      <c r="F119" s="2" t="str">
        <f>IF(ISERROR(VLOOKUP(A119,'Cadastro-Estoque'!A:G,1,FALSE)),"",VLOOKUP(A119,'Cadastro-Estoque'!A:G,4,FALSE))</f>
        <v/>
      </c>
      <c r="G119" s="2" t="str">
        <f>IF(ISBLANK(A119),"",IF(ISERROR(VLOOKUP(A119,'Cadastro-Estoque'!A:G,1,FALSE)),"Produto não cadastrado",VLOOKUP(A119,'Cadastro-Estoque'!A:G,2,FALSE)))</f>
        <v/>
      </c>
      <c r="H119" s="2" t="str">
        <f>IF(ISERROR(VLOOKUP(A119,'Cadastro-Estoque'!A:G,1,FALSE)),"",VLOOKUP(A119,'Cadastro-Estoque'!A:G,3,FALSE))</f>
        <v/>
      </c>
      <c r="I119" s="446" t="str">
        <f>IF(A119="","",INDEX(Boletim!F$1:F$128,(MATCH(A119,'Cadastro-Estoque'!A$1:A$128,0))))</f>
        <v/>
      </c>
    </row>
    <row r="120" spans="5:9" ht="18.75" customHeight="1" x14ac:dyDescent="0.25">
      <c r="E120" s="1" t="str">
        <f t="shared" si="4"/>
        <v/>
      </c>
      <c r="F120" s="2" t="str">
        <f>IF(ISERROR(VLOOKUP(A120,'Cadastro-Estoque'!A:G,1,FALSE)),"",VLOOKUP(A120,'Cadastro-Estoque'!A:G,4,FALSE))</f>
        <v/>
      </c>
      <c r="G120" s="2" t="str">
        <f>IF(ISBLANK(A120),"",IF(ISERROR(VLOOKUP(A120,'Cadastro-Estoque'!A:G,1,FALSE)),"Produto não cadastrado",VLOOKUP(A120,'Cadastro-Estoque'!A:G,2,FALSE)))</f>
        <v/>
      </c>
      <c r="H120" s="2" t="str">
        <f>IF(ISERROR(VLOOKUP(A120,'Cadastro-Estoque'!A:G,1,FALSE)),"",VLOOKUP(A120,'Cadastro-Estoque'!A:G,3,FALSE))</f>
        <v/>
      </c>
      <c r="I120" s="446" t="str">
        <f>IF(A120="","",INDEX(Boletim!F$1:F$128,(MATCH(A120,'Cadastro-Estoque'!A$1:A$128,0))))</f>
        <v/>
      </c>
    </row>
    <row r="121" spans="5:9" ht="18.75" customHeight="1" x14ac:dyDescent="0.25">
      <c r="E121" s="1" t="str">
        <f t="shared" si="4"/>
        <v/>
      </c>
      <c r="F121" s="2" t="str">
        <f>IF(ISERROR(VLOOKUP(A121,'Cadastro-Estoque'!A:G,1,FALSE)),"",VLOOKUP(A121,'Cadastro-Estoque'!A:G,4,FALSE))</f>
        <v/>
      </c>
      <c r="G121" s="2" t="str">
        <f>IF(ISBLANK(A121),"",IF(ISERROR(VLOOKUP(A121,'Cadastro-Estoque'!A:G,1,FALSE)),"Produto não cadastrado",VLOOKUP(A121,'Cadastro-Estoque'!A:G,2,FALSE)))</f>
        <v/>
      </c>
      <c r="H121" s="2" t="str">
        <f>IF(ISERROR(VLOOKUP(A121,'Cadastro-Estoque'!A:G,1,FALSE)),"",VLOOKUP(A121,'Cadastro-Estoque'!A:G,3,FALSE))</f>
        <v/>
      </c>
      <c r="I121" s="446" t="str">
        <f>IF(A121="","",INDEX(Boletim!F$1:F$128,(MATCH(A121,'Cadastro-Estoque'!A$1:A$128,0))))</f>
        <v/>
      </c>
    </row>
    <row r="122" spans="5:9" ht="18.75" customHeight="1" x14ac:dyDescent="0.25">
      <c r="E122" s="1" t="str">
        <f t="shared" si="4"/>
        <v/>
      </c>
      <c r="F122" s="2" t="str">
        <f>IF(ISERROR(VLOOKUP(A122,'Cadastro-Estoque'!A:G,1,FALSE)),"",VLOOKUP(A122,'Cadastro-Estoque'!A:G,4,FALSE))</f>
        <v/>
      </c>
      <c r="G122" s="2" t="str">
        <f>IF(ISBLANK(A122),"",IF(ISERROR(VLOOKUP(A122,'Cadastro-Estoque'!A:G,1,FALSE)),"Produto não cadastrado",VLOOKUP(A122,'Cadastro-Estoque'!A:G,2,FALSE)))</f>
        <v/>
      </c>
      <c r="H122" s="2" t="str">
        <f>IF(ISERROR(VLOOKUP(A122,'Cadastro-Estoque'!A:G,1,FALSE)),"",VLOOKUP(A122,'Cadastro-Estoque'!A:G,3,FALSE))</f>
        <v/>
      </c>
      <c r="I122" s="446" t="str">
        <f>IF(A122="","",INDEX(Boletim!F$1:F$128,(MATCH(A122,'Cadastro-Estoque'!A$1:A$128,0))))</f>
        <v/>
      </c>
    </row>
    <row r="123" spans="5:9" ht="18.75" customHeight="1" x14ac:dyDescent="0.25">
      <c r="E123" s="1" t="str">
        <f t="shared" si="4"/>
        <v/>
      </c>
      <c r="F123" s="2" t="str">
        <f>IF(ISERROR(VLOOKUP(A123,'Cadastro-Estoque'!A:G,1,FALSE)),"",VLOOKUP(A123,'Cadastro-Estoque'!A:G,4,FALSE))</f>
        <v/>
      </c>
      <c r="G123" s="2" t="str">
        <f>IF(ISBLANK(A123),"",IF(ISERROR(VLOOKUP(A123,'Cadastro-Estoque'!A:G,1,FALSE)),"Produto não cadastrado",VLOOKUP(A123,'Cadastro-Estoque'!A:G,2,FALSE)))</f>
        <v/>
      </c>
      <c r="H123" s="2" t="str">
        <f>IF(ISERROR(VLOOKUP(A123,'Cadastro-Estoque'!A:G,1,FALSE)),"",VLOOKUP(A123,'Cadastro-Estoque'!A:G,3,FALSE))</f>
        <v/>
      </c>
      <c r="I123" s="446" t="str">
        <f>IF(A123="","",INDEX(Boletim!F$1:F$128,(MATCH(A123,'Cadastro-Estoque'!A$1:A$128,0))))</f>
        <v/>
      </c>
    </row>
    <row r="124" spans="5:9" ht="18.75" customHeight="1" x14ac:dyDescent="0.25">
      <c r="E124" s="1" t="str">
        <f t="shared" si="4"/>
        <v/>
      </c>
      <c r="F124" s="2" t="str">
        <f>IF(ISERROR(VLOOKUP(A124,'Cadastro-Estoque'!A:G,1,FALSE)),"",VLOOKUP(A124,'Cadastro-Estoque'!A:G,4,FALSE))</f>
        <v/>
      </c>
      <c r="G124" s="2" t="str">
        <f>IF(ISBLANK(A124),"",IF(ISERROR(VLOOKUP(A124,'Cadastro-Estoque'!A:G,1,FALSE)),"Produto não cadastrado",VLOOKUP(A124,'Cadastro-Estoque'!A:G,2,FALSE)))</f>
        <v/>
      </c>
      <c r="H124" s="2" t="str">
        <f>IF(ISERROR(VLOOKUP(A124,'Cadastro-Estoque'!A:G,1,FALSE)),"",VLOOKUP(A124,'Cadastro-Estoque'!A:G,3,FALSE))</f>
        <v/>
      </c>
      <c r="I124" s="446" t="str">
        <f>IF(A124="","",INDEX(Boletim!F$1:F$128,(MATCH(A124,'Cadastro-Estoque'!A$1:A$128,0))))</f>
        <v/>
      </c>
    </row>
    <row r="125" spans="5:9" ht="18.75" customHeight="1" x14ac:dyDescent="0.25">
      <c r="E125" s="1" t="str">
        <f t="shared" si="4"/>
        <v/>
      </c>
      <c r="F125" s="2" t="str">
        <f>IF(ISERROR(VLOOKUP(A125,'Cadastro-Estoque'!A:G,1,FALSE)),"",VLOOKUP(A125,'Cadastro-Estoque'!A:G,4,FALSE))</f>
        <v/>
      </c>
      <c r="G125" s="2" t="str">
        <f>IF(ISBLANK(A125),"",IF(ISERROR(VLOOKUP(A125,'Cadastro-Estoque'!A:G,1,FALSE)),"Produto não cadastrado",VLOOKUP(A125,'Cadastro-Estoque'!A:G,2,FALSE)))</f>
        <v/>
      </c>
      <c r="H125" s="2" t="str">
        <f>IF(ISERROR(VLOOKUP(A125,'Cadastro-Estoque'!A:G,1,FALSE)),"",VLOOKUP(A125,'Cadastro-Estoque'!A:G,3,FALSE))</f>
        <v/>
      </c>
      <c r="I125" s="446" t="str">
        <f>IF(A125="","",INDEX(Boletim!F$1:F$128,(MATCH(A125,'Cadastro-Estoque'!A$1:A$128,0))))</f>
        <v/>
      </c>
    </row>
    <row r="126" spans="5:9" ht="18.75" customHeight="1" x14ac:dyDescent="0.25">
      <c r="E126" s="1" t="str">
        <f t="shared" si="4"/>
        <v/>
      </c>
      <c r="F126" s="2" t="str">
        <f>IF(ISERROR(VLOOKUP(A126,'Cadastro-Estoque'!A:G,1,FALSE)),"",VLOOKUP(A126,'Cadastro-Estoque'!A:G,4,FALSE))</f>
        <v/>
      </c>
      <c r="G126" s="2" t="str">
        <f>IF(ISBLANK(A126),"",IF(ISERROR(VLOOKUP(A126,'Cadastro-Estoque'!A:G,1,FALSE)),"Produto não cadastrado",VLOOKUP(A126,'Cadastro-Estoque'!A:G,2,FALSE)))</f>
        <v/>
      </c>
      <c r="H126" s="2" t="str">
        <f>IF(ISERROR(VLOOKUP(A126,'Cadastro-Estoque'!A:G,1,FALSE)),"",VLOOKUP(A126,'Cadastro-Estoque'!A:G,3,FALSE))</f>
        <v/>
      </c>
      <c r="I126" s="446" t="str">
        <f>IF(A126="","",INDEX(Boletim!F$1:F$128,(MATCH(A126,'Cadastro-Estoque'!A$1:A$128,0))))</f>
        <v/>
      </c>
    </row>
    <row r="127" spans="5:9" ht="18.75" customHeight="1" x14ac:dyDescent="0.25">
      <c r="E127" s="1" t="str">
        <f t="shared" si="4"/>
        <v/>
      </c>
      <c r="F127" s="2" t="str">
        <f>IF(ISERROR(VLOOKUP(A127,'Cadastro-Estoque'!A:G,1,FALSE)),"",VLOOKUP(A127,'Cadastro-Estoque'!A:G,4,FALSE))</f>
        <v/>
      </c>
      <c r="G127" s="2" t="str">
        <f>IF(ISBLANK(A127),"",IF(ISERROR(VLOOKUP(A127,'Cadastro-Estoque'!A:G,1,FALSE)),"Produto não cadastrado",VLOOKUP(A127,'Cadastro-Estoque'!A:G,2,FALSE)))</f>
        <v/>
      </c>
      <c r="H127" s="2" t="str">
        <f>IF(ISERROR(VLOOKUP(A127,'Cadastro-Estoque'!A:G,1,FALSE)),"",VLOOKUP(A127,'Cadastro-Estoque'!A:G,3,FALSE))</f>
        <v/>
      </c>
      <c r="I127" s="446" t="str">
        <f>IF(A127="","",INDEX(Boletim!F$1:F$128,(MATCH(A127,'Cadastro-Estoque'!A$1:A$128,0))))</f>
        <v/>
      </c>
    </row>
    <row r="128" spans="5:9" ht="18.75" customHeight="1" x14ac:dyDescent="0.25">
      <c r="E128" s="1" t="str">
        <f t="shared" si="4"/>
        <v/>
      </c>
      <c r="F128" s="2" t="str">
        <f>IF(ISERROR(VLOOKUP(A128,'Cadastro-Estoque'!A:G,1,FALSE)),"",VLOOKUP(A128,'Cadastro-Estoque'!A:G,4,FALSE))</f>
        <v/>
      </c>
      <c r="G128" s="2" t="str">
        <f>IF(ISBLANK(A128),"",IF(ISERROR(VLOOKUP(A128,'Cadastro-Estoque'!A:G,1,FALSE)),"Produto não cadastrado",VLOOKUP(A128,'Cadastro-Estoque'!A:G,2,FALSE)))</f>
        <v/>
      </c>
      <c r="H128" s="2" t="str">
        <f>IF(ISERROR(VLOOKUP(A128,'Cadastro-Estoque'!A:G,1,FALSE)),"",VLOOKUP(A128,'Cadastro-Estoque'!A:G,3,FALSE))</f>
        <v/>
      </c>
      <c r="I128" s="446" t="str">
        <f>IF(A128="","",INDEX(Boletim!F$1:F$128,(MATCH(A128,'Cadastro-Estoque'!A$1:A$128,0))))</f>
        <v/>
      </c>
    </row>
    <row r="129" spans="5:9" ht="18.75" customHeight="1" x14ac:dyDescent="0.25">
      <c r="E129" s="1" t="str">
        <f t="shared" si="4"/>
        <v/>
      </c>
      <c r="F129" s="2" t="str">
        <f>IF(ISERROR(VLOOKUP(A129,'Cadastro-Estoque'!A:G,1,FALSE)),"",VLOOKUP(A129,'Cadastro-Estoque'!A:G,4,FALSE))</f>
        <v/>
      </c>
      <c r="G129" s="2" t="str">
        <f>IF(ISBLANK(A129),"",IF(ISERROR(VLOOKUP(A129,'Cadastro-Estoque'!A:G,1,FALSE)),"Produto não cadastrado",VLOOKUP(A129,'Cadastro-Estoque'!A:G,2,FALSE)))</f>
        <v/>
      </c>
      <c r="H129" s="2" t="str">
        <f>IF(ISERROR(VLOOKUP(A129,'Cadastro-Estoque'!A:G,1,FALSE)),"",VLOOKUP(A129,'Cadastro-Estoque'!A:G,3,FALSE))</f>
        <v/>
      </c>
      <c r="I129" s="446" t="str">
        <f>IF(A129="","",INDEX(Boletim!F$1:F$128,(MATCH(A129,'Cadastro-Estoque'!A$1:A$128,0))))</f>
        <v/>
      </c>
    </row>
    <row r="130" spans="5:9" ht="18.75" customHeight="1" x14ac:dyDescent="0.25">
      <c r="E130" s="1" t="str">
        <f t="shared" si="4"/>
        <v/>
      </c>
      <c r="F130" s="2" t="str">
        <f>IF(ISERROR(VLOOKUP(A130,'Cadastro-Estoque'!A:G,1,FALSE)),"",VLOOKUP(A130,'Cadastro-Estoque'!A:G,4,FALSE))</f>
        <v/>
      </c>
      <c r="G130" s="2" t="str">
        <f>IF(ISBLANK(A130),"",IF(ISERROR(VLOOKUP(A130,'Cadastro-Estoque'!A:G,1,FALSE)),"Produto não cadastrado",VLOOKUP(A130,'Cadastro-Estoque'!A:G,2,FALSE)))</f>
        <v/>
      </c>
      <c r="H130" s="2" t="str">
        <f>IF(ISERROR(VLOOKUP(A130,'Cadastro-Estoque'!A:G,1,FALSE)),"",VLOOKUP(A130,'Cadastro-Estoque'!A:G,3,FALSE))</f>
        <v/>
      </c>
      <c r="I130" s="446" t="str">
        <f>IF(A130="","",INDEX(Boletim!F$1:F$128,(MATCH(A130,'Cadastro-Estoque'!A$1:A$128,0))))</f>
        <v/>
      </c>
    </row>
    <row r="131" spans="5:9" ht="18.75" customHeight="1" x14ac:dyDescent="0.25">
      <c r="E131" s="1" t="str">
        <f t="shared" si="4"/>
        <v/>
      </c>
      <c r="F131" s="2" t="str">
        <f>IF(ISERROR(VLOOKUP(A131,'Cadastro-Estoque'!A:G,1,FALSE)),"",VLOOKUP(A131,'Cadastro-Estoque'!A:G,4,FALSE))</f>
        <v/>
      </c>
      <c r="G131" s="2" t="str">
        <f>IF(ISBLANK(A131),"",IF(ISERROR(VLOOKUP(A131,'Cadastro-Estoque'!A:G,1,FALSE)),"Produto não cadastrado",VLOOKUP(A131,'Cadastro-Estoque'!A:G,2,FALSE)))</f>
        <v/>
      </c>
      <c r="H131" s="2" t="str">
        <f>IF(ISERROR(VLOOKUP(A131,'Cadastro-Estoque'!A:G,1,FALSE)),"",VLOOKUP(A131,'Cadastro-Estoque'!A:G,3,FALSE))</f>
        <v/>
      </c>
      <c r="I131" s="73" t="str">
        <f>IF(A131="","",INDEX(Boletim!F140:F257,(MATCH(A131,'Cadastro-Estoque'!A139:A256,0))))</f>
        <v/>
      </c>
    </row>
    <row r="132" spans="5:9" ht="18.75" customHeight="1" x14ac:dyDescent="0.25">
      <c r="E132" s="1" t="str">
        <f t="shared" si="4"/>
        <v/>
      </c>
      <c r="F132" s="2" t="str">
        <f>IF(ISERROR(VLOOKUP(A132,'Cadastro-Estoque'!A:G,1,FALSE)),"",VLOOKUP(A132,'Cadastro-Estoque'!A:G,4,FALSE))</f>
        <v/>
      </c>
      <c r="G132" s="2" t="str">
        <f>IF(ISBLANK(A132),"",IF(ISERROR(VLOOKUP(A132,'Cadastro-Estoque'!A:G,1,FALSE)),"Produto não cadastrado",VLOOKUP(A132,'Cadastro-Estoque'!A:G,2,FALSE)))</f>
        <v/>
      </c>
      <c r="H132" s="2" t="str">
        <f>IF(ISERROR(VLOOKUP(A132,'Cadastro-Estoque'!A:G,1,FALSE)),"",VLOOKUP(A132,'Cadastro-Estoque'!A:G,3,FALSE))</f>
        <v/>
      </c>
      <c r="I132" s="73" t="str">
        <f>IF(A132="","",INDEX(Boletim!F141:F258,(MATCH(A132,'Cadastro-Estoque'!A140:A257,0))))</f>
        <v/>
      </c>
    </row>
    <row r="133" spans="5:9" ht="18.75" customHeight="1" x14ac:dyDescent="0.25">
      <c r="E133" s="1" t="str">
        <f t="shared" si="4"/>
        <v/>
      </c>
      <c r="F133" s="2" t="str">
        <f>IF(ISERROR(VLOOKUP(A133,'Cadastro-Estoque'!A:G,1,FALSE)),"",VLOOKUP(A133,'Cadastro-Estoque'!A:G,4,FALSE))</f>
        <v/>
      </c>
      <c r="G133" s="2" t="str">
        <f>IF(ISBLANK(A133),"",IF(ISERROR(VLOOKUP(A133,'Cadastro-Estoque'!A:G,1,FALSE)),"Produto não cadastrado",VLOOKUP(A133,'Cadastro-Estoque'!A:G,2,FALSE)))</f>
        <v/>
      </c>
      <c r="H133" s="2" t="str">
        <f>IF(ISERROR(VLOOKUP(A133,'Cadastro-Estoque'!A:G,1,FALSE)),"",VLOOKUP(A133,'Cadastro-Estoque'!A:G,3,FALSE))</f>
        <v/>
      </c>
      <c r="I133" s="73" t="str">
        <f>IF(A133="","",INDEX(Boletim!F142:F259,(MATCH(A133,'Cadastro-Estoque'!A141:A258,0))))</f>
        <v/>
      </c>
    </row>
    <row r="134" spans="5:9" ht="18.75" customHeight="1" x14ac:dyDescent="0.25">
      <c r="E134" s="1" t="str">
        <f t="shared" ref="E134:E197" si="5">IF(ISBLANK(A134),"",C134*D134)</f>
        <v/>
      </c>
      <c r="F134" s="2" t="str">
        <f>IF(ISERROR(VLOOKUP(A134,'Cadastro-Estoque'!A:G,1,FALSE)),"",VLOOKUP(A134,'Cadastro-Estoque'!A:G,4,FALSE))</f>
        <v/>
      </c>
      <c r="G134" s="2" t="str">
        <f>IF(ISBLANK(A134),"",IF(ISERROR(VLOOKUP(A134,'Cadastro-Estoque'!A:G,1,FALSE)),"Produto não cadastrado",VLOOKUP(A134,'Cadastro-Estoque'!A:G,2,FALSE)))</f>
        <v/>
      </c>
      <c r="H134" s="2" t="str">
        <f>IF(ISERROR(VLOOKUP(A134,'Cadastro-Estoque'!A:G,1,FALSE)),"",VLOOKUP(A134,'Cadastro-Estoque'!A:G,3,FALSE))</f>
        <v/>
      </c>
      <c r="I134" s="73" t="str">
        <f>IF(A134="","",INDEX(Boletim!F143:F260,(MATCH(A134,'Cadastro-Estoque'!A142:A259,0))))</f>
        <v/>
      </c>
    </row>
    <row r="135" spans="5:9" ht="18.75" customHeight="1" x14ac:dyDescent="0.25">
      <c r="E135" s="1" t="str">
        <f t="shared" si="5"/>
        <v/>
      </c>
      <c r="F135" s="2" t="str">
        <f>IF(ISERROR(VLOOKUP(A135,'Cadastro-Estoque'!A:G,1,FALSE)),"",VLOOKUP(A135,'Cadastro-Estoque'!A:G,4,FALSE))</f>
        <v/>
      </c>
      <c r="G135" s="2" t="str">
        <f>IF(ISBLANK(A135),"",IF(ISERROR(VLOOKUP(A135,'Cadastro-Estoque'!A:G,1,FALSE)),"Produto não cadastrado",VLOOKUP(A135,'Cadastro-Estoque'!A:G,2,FALSE)))</f>
        <v/>
      </c>
      <c r="H135" s="2" t="str">
        <f>IF(ISERROR(VLOOKUP(A135,'Cadastro-Estoque'!A:G,1,FALSE)),"",VLOOKUP(A135,'Cadastro-Estoque'!A:G,3,FALSE))</f>
        <v/>
      </c>
      <c r="I135" s="73" t="str">
        <f>IF(A135="","",INDEX(Boletim!F144:F261,(MATCH(A135,'Cadastro-Estoque'!A143:A260,0))))</f>
        <v/>
      </c>
    </row>
    <row r="136" spans="5:9" ht="18.75" customHeight="1" x14ac:dyDescent="0.25">
      <c r="E136" s="1" t="str">
        <f t="shared" si="5"/>
        <v/>
      </c>
      <c r="F136" s="2" t="str">
        <f>IF(ISERROR(VLOOKUP(A136,'Cadastro-Estoque'!A:G,1,FALSE)),"",VLOOKUP(A136,'Cadastro-Estoque'!A:G,4,FALSE))</f>
        <v/>
      </c>
      <c r="G136" s="2" t="str">
        <f>IF(ISBLANK(A136),"",IF(ISERROR(VLOOKUP(A136,'Cadastro-Estoque'!A:G,1,FALSE)),"Produto não cadastrado",VLOOKUP(A136,'Cadastro-Estoque'!A:G,2,FALSE)))</f>
        <v/>
      </c>
      <c r="H136" s="2" t="str">
        <f>IF(ISERROR(VLOOKUP(A136,'Cadastro-Estoque'!A:G,1,FALSE)),"",VLOOKUP(A136,'Cadastro-Estoque'!A:G,3,FALSE))</f>
        <v/>
      </c>
      <c r="I136" s="73" t="str">
        <f>IF(A136="","",INDEX(Boletim!F145:F262,(MATCH(A136,'Cadastro-Estoque'!A144:A261,0))))</f>
        <v/>
      </c>
    </row>
    <row r="137" spans="5:9" ht="18.75" customHeight="1" x14ac:dyDescent="0.25">
      <c r="E137" s="1" t="str">
        <f t="shared" si="5"/>
        <v/>
      </c>
      <c r="F137" s="2" t="str">
        <f>IF(ISERROR(VLOOKUP(A137,'Cadastro-Estoque'!A:G,1,FALSE)),"",VLOOKUP(A137,'Cadastro-Estoque'!A:G,4,FALSE))</f>
        <v/>
      </c>
      <c r="G137" s="2" t="str">
        <f>IF(ISBLANK(A137),"",IF(ISERROR(VLOOKUP(A137,'Cadastro-Estoque'!A:G,1,FALSE)),"Produto não cadastrado",VLOOKUP(A137,'Cadastro-Estoque'!A:G,2,FALSE)))</f>
        <v/>
      </c>
      <c r="H137" s="2" t="str">
        <f>IF(ISERROR(VLOOKUP(A137,'Cadastro-Estoque'!A:G,1,FALSE)),"",VLOOKUP(A137,'Cadastro-Estoque'!A:G,3,FALSE))</f>
        <v/>
      </c>
      <c r="I137" s="73" t="str">
        <f>IF(A137="","",INDEX(Boletim!F146:F263,(MATCH(A137,'Cadastro-Estoque'!A145:A262,0))))</f>
        <v/>
      </c>
    </row>
    <row r="138" spans="5:9" ht="18.75" customHeight="1" x14ac:dyDescent="0.25">
      <c r="E138" s="1" t="str">
        <f t="shared" si="5"/>
        <v/>
      </c>
      <c r="F138" s="2" t="str">
        <f>IF(ISERROR(VLOOKUP(A138,'Cadastro-Estoque'!A:G,1,FALSE)),"",VLOOKUP(A138,'Cadastro-Estoque'!A:G,4,FALSE))</f>
        <v/>
      </c>
      <c r="G138" s="2" t="str">
        <f>IF(ISBLANK(A138),"",IF(ISERROR(VLOOKUP(A138,'Cadastro-Estoque'!A:G,1,FALSE)),"Produto não cadastrado",VLOOKUP(A138,'Cadastro-Estoque'!A:G,2,FALSE)))</f>
        <v/>
      </c>
      <c r="H138" s="2" t="str">
        <f>IF(ISERROR(VLOOKUP(A138,'Cadastro-Estoque'!A:G,1,FALSE)),"",VLOOKUP(A138,'Cadastro-Estoque'!A:G,3,FALSE))</f>
        <v/>
      </c>
      <c r="I138" s="73" t="str">
        <f>IF(A138="","",INDEX(Boletim!F147:F264,(MATCH(A138,'Cadastro-Estoque'!A146:A263,0))))</f>
        <v/>
      </c>
    </row>
    <row r="139" spans="5:9" ht="18.75" customHeight="1" x14ac:dyDescent="0.25">
      <c r="E139" s="1" t="str">
        <f t="shared" si="5"/>
        <v/>
      </c>
      <c r="F139" s="2" t="str">
        <f>IF(ISERROR(VLOOKUP(A139,'Cadastro-Estoque'!A:G,1,FALSE)),"",VLOOKUP(A139,'Cadastro-Estoque'!A:G,4,FALSE))</f>
        <v/>
      </c>
      <c r="G139" s="2" t="str">
        <f>IF(ISBLANK(A139),"",IF(ISERROR(VLOOKUP(A139,'Cadastro-Estoque'!A:G,1,FALSE)),"Produto não cadastrado",VLOOKUP(A139,'Cadastro-Estoque'!A:G,2,FALSE)))</f>
        <v/>
      </c>
      <c r="H139" s="2" t="str">
        <f>IF(ISERROR(VLOOKUP(A139,'Cadastro-Estoque'!A:G,1,FALSE)),"",VLOOKUP(A139,'Cadastro-Estoque'!A:G,3,FALSE))</f>
        <v/>
      </c>
      <c r="I139" s="73" t="str">
        <f>IF(A139="","",INDEX(Boletim!F148:F265,(MATCH(A139,'Cadastro-Estoque'!A147:A264,0))))</f>
        <v/>
      </c>
    </row>
    <row r="140" spans="5:9" ht="18.75" customHeight="1" x14ac:dyDescent="0.25">
      <c r="E140" s="1" t="str">
        <f t="shared" si="5"/>
        <v/>
      </c>
      <c r="F140" s="2" t="str">
        <f>IF(ISERROR(VLOOKUP(A140,'Cadastro-Estoque'!A:G,1,FALSE)),"",VLOOKUP(A140,'Cadastro-Estoque'!A:G,4,FALSE))</f>
        <v/>
      </c>
      <c r="G140" s="2" t="str">
        <f>IF(ISBLANK(A140),"",IF(ISERROR(VLOOKUP(A140,'Cadastro-Estoque'!A:G,1,FALSE)),"Produto não cadastrado",VLOOKUP(A140,'Cadastro-Estoque'!A:G,2,FALSE)))</f>
        <v/>
      </c>
      <c r="H140" s="2" t="str">
        <f>IF(ISERROR(VLOOKUP(A140,'Cadastro-Estoque'!A:G,1,FALSE)),"",VLOOKUP(A140,'Cadastro-Estoque'!A:G,3,FALSE))</f>
        <v/>
      </c>
      <c r="I140" s="73" t="str">
        <f>IF(A140="","",INDEX(Boletim!F149:F266,(MATCH(A140,'Cadastro-Estoque'!A148:A265,0))))</f>
        <v/>
      </c>
    </row>
    <row r="141" spans="5:9" ht="18.75" customHeight="1" x14ac:dyDescent="0.25">
      <c r="E141" s="1" t="str">
        <f t="shared" si="5"/>
        <v/>
      </c>
      <c r="F141" s="2" t="str">
        <f>IF(ISERROR(VLOOKUP(A141,'Cadastro-Estoque'!A:G,1,FALSE)),"",VLOOKUP(A141,'Cadastro-Estoque'!A:G,4,FALSE))</f>
        <v/>
      </c>
      <c r="G141" s="2" t="str">
        <f>IF(ISBLANK(A141),"",IF(ISERROR(VLOOKUP(A141,'Cadastro-Estoque'!A:G,1,FALSE)),"Produto não cadastrado",VLOOKUP(A141,'Cadastro-Estoque'!A:G,2,FALSE)))</f>
        <v/>
      </c>
      <c r="H141" s="2" t="str">
        <f>IF(ISERROR(VLOOKUP(A141,'Cadastro-Estoque'!A:G,1,FALSE)),"",VLOOKUP(A141,'Cadastro-Estoque'!A:G,3,FALSE))</f>
        <v/>
      </c>
      <c r="I141" s="73" t="str">
        <f>IF(A141="","",INDEX(Boletim!F150:F267,(MATCH(A141,'Cadastro-Estoque'!A149:A266,0))))</f>
        <v/>
      </c>
    </row>
    <row r="142" spans="5:9" ht="18.75" customHeight="1" x14ac:dyDescent="0.25">
      <c r="E142" s="1" t="str">
        <f t="shared" si="5"/>
        <v/>
      </c>
      <c r="F142" s="2" t="str">
        <f>IF(ISERROR(VLOOKUP(A142,'Cadastro-Estoque'!A:G,1,FALSE)),"",VLOOKUP(A142,'Cadastro-Estoque'!A:G,4,FALSE))</f>
        <v/>
      </c>
      <c r="G142" s="2" t="str">
        <f>IF(ISBLANK(A142),"",IF(ISERROR(VLOOKUP(A142,'Cadastro-Estoque'!A:G,1,FALSE)),"Produto não cadastrado",VLOOKUP(A142,'Cadastro-Estoque'!A:G,2,FALSE)))</f>
        <v/>
      </c>
      <c r="H142" s="2" t="str">
        <f>IF(ISERROR(VLOOKUP(A142,'Cadastro-Estoque'!A:G,1,FALSE)),"",VLOOKUP(A142,'Cadastro-Estoque'!A:G,3,FALSE))</f>
        <v/>
      </c>
      <c r="I142" s="73" t="str">
        <f>IF(A142="","",INDEX(Boletim!F151:F268,(MATCH(A142,'Cadastro-Estoque'!A150:A267,0))))</f>
        <v/>
      </c>
    </row>
    <row r="143" spans="5:9" ht="18.75" customHeight="1" x14ac:dyDescent="0.25">
      <c r="E143" s="1" t="str">
        <f t="shared" si="5"/>
        <v/>
      </c>
      <c r="F143" s="2" t="str">
        <f>IF(ISERROR(VLOOKUP(A143,'Cadastro-Estoque'!A:G,1,FALSE)),"",VLOOKUP(A143,'Cadastro-Estoque'!A:G,4,FALSE))</f>
        <v/>
      </c>
      <c r="G143" s="2" t="str">
        <f>IF(ISBLANK(A143),"",IF(ISERROR(VLOOKUP(A143,'Cadastro-Estoque'!A:G,1,FALSE)),"Produto não cadastrado",VLOOKUP(A143,'Cadastro-Estoque'!A:G,2,FALSE)))</f>
        <v/>
      </c>
      <c r="H143" s="2" t="str">
        <f>IF(ISERROR(VLOOKUP(A143,'Cadastro-Estoque'!A:G,1,FALSE)),"",VLOOKUP(A143,'Cadastro-Estoque'!A:G,3,FALSE))</f>
        <v/>
      </c>
      <c r="I143" s="73" t="str">
        <f>IF(A143="","",INDEX(Boletim!F152:F269,(MATCH(A143,'Cadastro-Estoque'!A151:A268,0))))</f>
        <v/>
      </c>
    </row>
    <row r="144" spans="5:9" ht="18.75" customHeight="1" x14ac:dyDescent="0.25">
      <c r="E144" s="1" t="str">
        <f t="shared" si="5"/>
        <v/>
      </c>
      <c r="F144" s="2" t="str">
        <f>IF(ISERROR(VLOOKUP(A144,'Cadastro-Estoque'!A:G,1,FALSE)),"",VLOOKUP(A144,'Cadastro-Estoque'!A:G,4,FALSE))</f>
        <v/>
      </c>
      <c r="G144" s="2" t="str">
        <f>IF(ISBLANK(A144),"",IF(ISERROR(VLOOKUP(A144,'Cadastro-Estoque'!A:G,1,FALSE)),"Produto não cadastrado",VLOOKUP(A144,'Cadastro-Estoque'!A:G,2,FALSE)))</f>
        <v/>
      </c>
      <c r="H144" s="2" t="str">
        <f>IF(ISERROR(VLOOKUP(A144,'Cadastro-Estoque'!A:G,1,FALSE)),"",VLOOKUP(A144,'Cadastro-Estoque'!A:G,3,FALSE))</f>
        <v/>
      </c>
      <c r="I144" s="73" t="str">
        <f>IF(A144="","",INDEX(Boletim!F153:F270,(MATCH(A144,'Cadastro-Estoque'!A152:A269,0))))</f>
        <v/>
      </c>
    </row>
    <row r="145" spans="5:9" ht="18.75" customHeight="1" x14ac:dyDescent="0.25">
      <c r="E145" s="1" t="str">
        <f t="shared" si="5"/>
        <v/>
      </c>
      <c r="F145" s="2" t="str">
        <f>IF(ISERROR(VLOOKUP(A145,'Cadastro-Estoque'!A:G,1,FALSE)),"",VLOOKUP(A145,'Cadastro-Estoque'!A:G,4,FALSE))</f>
        <v/>
      </c>
      <c r="G145" s="2" t="str">
        <f>IF(ISBLANK(A145),"",IF(ISERROR(VLOOKUP(A145,'Cadastro-Estoque'!A:G,1,FALSE)),"Produto não cadastrado",VLOOKUP(A145,'Cadastro-Estoque'!A:G,2,FALSE)))</f>
        <v/>
      </c>
      <c r="H145" s="2" t="str">
        <f>IF(ISERROR(VLOOKUP(A145,'Cadastro-Estoque'!A:G,1,FALSE)),"",VLOOKUP(A145,'Cadastro-Estoque'!A:G,3,FALSE))</f>
        <v/>
      </c>
      <c r="I145" s="73" t="str">
        <f>IF(A145="","",INDEX(Boletim!F154:F271,(MATCH(A145,'Cadastro-Estoque'!A153:A270,0))))</f>
        <v/>
      </c>
    </row>
    <row r="146" spans="5:9" ht="18.75" customHeight="1" x14ac:dyDescent="0.25">
      <c r="E146" s="1" t="str">
        <f t="shared" si="5"/>
        <v/>
      </c>
      <c r="F146" s="2" t="str">
        <f>IF(ISERROR(VLOOKUP(A146,'Cadastro-Estoque'!A:G,1,FALSE)),"",VLOOKUP(A146,'Cadastro-Estoque'!A:G,4,FALSE))</f>
        <v/>
      </c>
      <c r="G146" s="2" t="str">
        <f>IF(ISBLANK(A146),"",IF(ISERROR(VLOOKUP(A146,'Cadastro-Estoque'!A:G,1,FALSE)),"Produto não cadastrado",VLOOKUP(A146,'Cadastro-Estoque'!A:G,2,FALSE)))</f>
        <v/>
      </c>
      <c r="H146" s="2" t="str">
        <f>IF(ISERROR(VLOOKUP(A146,'Cadastro-Estoque'!A:G,1,FALSE)),"",VLOOKUP(A146,'Cadastro-Estoque'!A:G,3,FALSE))</f>
        <v/>
      </c>
      <c r="I146" s="73" t="str">
        <f>IF(A146="","",INDEX(Boletim!F155:F272,(MATCH(A146,'Cadastro-Estoque'!A154:A271,0))))</f>
        <v/>
      </c>
    </row>
    <row r="147" spans="5:9" ht="18.75" customHeight="1" x14ac:dyDescent="0.25">
      <c r="E147" s="1" t="str">
        <f t="shared" si="5"/>
        <v/>
      </c>
      <c r="F147" s="2" t="str">
        <f>IF(ISERROR(VLOOKUP(A147,'Cadastro-Estoque'!A:G,1,FALSE)),"",VLOOKUP(A147,'Cadastro-Estoque'!A:G,4,FALSE))</f>
        <v/>
      </c>
      <c r="G147" s="2" t="str">
        <f>IF(ISBLANK(A147),"",IF(ISERROR(VLOOKUP(A147,'Cadastro-Estoque'!A:G,1,FALSE)),"Produto não cadastrado",VLOOKUP(A147,'Cadastro-Estoque'!A:G,2,FALSE)))</f>
        <v/>
      </c>
      <c r="H147" s="2" t="str">
        <f>IF(ISERROR(VLOOKUP(A147,'Cadastro-Estoque'!A:G,1,FALSE)),"",VLOOKUP(A147,'Cadastro-Estoque'!A:G,3,FALSE))</f>
        <v/>
      </c>
      <c r="I147" s="73" t="str">
        <f>IF(A147="","",INDEX(Boletim!F156:F273,(MATCH(A147,'Cadastro-Estoque'!A155:A272,0))))</f>
        <v/>
      </c>
    </row>
    <row r="148" spans="5:9" ht="18.75" customHeight="1" x14ac:dyDescent="0.25">
      <c r="E148" s="1" t="str">
        <f t="shared" si="5"/>
        <v/>
      </c>
      <c r="F148" s="2" t="str">
        <f>IF(ISERROR(VLOOKUP(A148,'Cadastro-Estoque'!A:G,1,FALSE)),"",VLOOKUP(A148,'Cadastro-Estoque'!A:G,4,FALSE))</f>
        <v/>
      </c>
      <c r="G148" s="2" t="str">
        <f>IF(ISBLANK(A148),"",IF(ISERROR(VLOOKUP(A148,'Cadastro-Estoque'!A:G,1,FALSE)),"Produto não cadastrado",VLOOKUP(A148,'Cadastro-Estoque'!A:G,2,FALSE)))</f>
        <v/>
      </c>
      <c r="H148" s="2" t="str">
        <f>IF(ISERROR(VLOOKUP(A148,'Cadastro-Estoque'!A:G,1,FALSE)),"",VLOOKUP(A148,'Cadastro-Estoque'!A:G,3,FALSE))</f>
        <v/>
      </c>
      <c r="I148" s="73" t="str">
        <f>IF(A148="","",INDEX(Boletim!F157:F274,(MATCH(A148,'Cadastro-Estoque'!A156:A273,0))))</f>
        <v/>
      </c>
    </row>
    <row r="149" spans="5:9" ht="18.75" customHeight="1" x14ac:dyDescent="0.25">
      <c r="E149" s="1" t="str">
        <f t="shared" si="5"/>
        <v/>
      </c>
      <c r="F149" s="2" t="str">
        <f>IF(ISERROR(VLOOKUP(A149,'Cadastro-Estoque'!A:G,1,FALSE)),"",VLOOKUP(A149,'Cadastro-Estoque'!A:G,4,FALSE))</f>
        <v/>
      </c>
      <c r="G149" s="2" t="str">
        <f>IF(ISBLANK(A149),"",IF(ISERROR(VLOOKUP(A149,'Cadastro-Estoque'!A:G,1,FALSE)),"Produto não cadastrado",VLOOKUP(A149,'Cadastro-Estoque'!A:G,2,FALSE)))</f>
        <v/>
      </c>
      <c r="H149" s="2" t="str">
        <f>IF(ISERROR(VLOOKUP(A149,'Cadastro-Estoque'!A:G,1,FALSE)),"",VLOOKUP(A149,'Cadastro-Estoque'!A:G,3,FALSE))</f>
        <v/>
      </c>
      <c r="I149" s="73" t="str">
        <f>IF(A149="","",INDEX(Boletim!F158:F275,(MATCH(A149,'Cadastro-Estoque'!A157:A274,0))))</f>
        <v/>
      </c>
    </row>
    <row r="150" spans="5:9" ht="18.75" customHeight="1" x14ac:dyDescent="0.25">
      <c r="E150" s="1" t="str">
        <f t="shared" si="5"/>
        <v/>
      </c>
      <c r="F150" s="2" t="str">
        <f>IF(ISERROR(VLOOKUP(A150,'Cadastro-Estoque'!A:G,1,FALSE)),"",VLOOKUP(A150,'Cadastro-Estoque'!A:G,4,FALSE))</f>
        <v/>
      </c>
      <c r="G150" s="2" t="str">
        <f>IF(ISBLANK(A150),"",IF(ISERROR(VLOOKUP(A150,'Cadastro-Estoque'!A:G,1,FALSE)),"Produto não cadastrado",VLOOKUP(A150,'Cadastro-Estoque'!A:G,2,FALSE)))</f>
        <v/>
      </c>
      <c r="H150" s="2" t="str">
        <f>IF(ISERROR(VLOOKUP(A150,'Cadastro-Estoque'!A:G,1,FALSE)),"",VLOOKUP(A150,'Cadastro-Estoque'!A:G,3,FALSE))</f>
        <v/>
      </c>
      <c r="I150" s="73" t="str">
        <f>IF(A150="","",INDEX(Boletim!F159:F276,(MATCH(A150,'Cadastro-Estoque'!A158:A275,0))))</f>
        <v/>
      </c>
    </row>
    <row r="151" spans="5:9" ht="18.75" customHeight="1" x14ac:dyDescent="0.25">
      <c r="E151" s="1" t="str">
        <f t="shared" si="5"/>
        <v/>
      </c>
      <c r="F151" s="2" t="str">
        <f>IF(ISERROR(VLOOKUP(A151,'Cadastro-Estoque'!A:G,1,FALSE)),"",VLOOKUP(A151,'Cadastro-Estoque'!A:G,4,FALSE))</f>
        <v/>
      </c>
      <c r="G151" s="2" t="str">
        <f>IF(ISBLANK(A151),"",IF(ISERROR(VLOOKUP(A151,'Cadastro-Estoque'!A:G,1,FALSE)),"Produto não cadastrado",VLOOKUP(A151,'Cadastro-Estoque'!A:G,2,FALSE)))</f>
        <v/>
      </c>
      <c r="H151" s="2" t="str">
        <f>IF(ISERROR(VLOOKUP(A151,'Cadastro-Estoque'!A:G,1,FALSE)),"",VLOOKUP(A151,'Cadastro-Estoque'!A:G,3,FALSE))</f>
        <v/>
      </c>
      <c r="I151" s="73" t="str">
        <f>IF(A151="","",INDEX(Boletim!F160:F277,(MATCH(A151,'Cadastro-Estoque'!A159:A276,0))))</f>
        <v/>
      </c>
    </row>
    <row r="152" spans="5:9" ht="18.75" customHeight="1" x14ac:dyDescent="0.25">
      <c r="E152" s="1" t="str">
        <f t="shared" si="5"/>
        <v/>
      </c>
      <c r="F152" s="2" t="str">
        <f>IF(ISERROR(VLOOKUP(A152,'Cadastro-Estoque'!A:G,1,FALSE)),"",VLOOKUP(A152,'Cadastro-Estoque'!A:G,4,FALSE))</f>
        <v/>
      </c>
      <c r="G152" s="2" t="str">
        <f>IF(ISBLANK(A152),"",IF(ISERROR(VLOOKUP(A152,'Cadastro-Estoque'!A:G,1,FALSE)),"Produto não cadastrado",VLOOKUP(A152,'Cadastro-Estoque'!A:G,2,FALSE)))</f>
        <v/>
      </c>
      <c r="H152" s="2" t="str">
        <f>IF(ISERROR(VLOOKUP(A152,'Cadastro-Estoque'!A:G,1,FALSE)),"",VLOOKUP(A152,'Cadastro-Estoque'!A:G,3,FALSE))</f>
        <v/>
      </c>
      <c r="I152" s="73" t="str">
        <f>IF(A152="","",INDEX(Boletim!F161:F278,(MATCH(A152,'Cadastro-Estoque'!A160:A277,0))))</f>
        <v/>
      </c>
    </row>
    <row r="153" spans="5:9" ht="18.75" customHeight="1" x14ac:dyDescent="0.25">
      <c r="E153" s="1" t="str">
        <f t="shared" si="5"/>
        <v/>
      </c>
      <c r="F153" s="2" t="str">
        <f>IF(ISERROR(VLOOKUP(A153,'Cadastro-Estoque'!A:G,1,FALSE)),"",VLOOKUP(A153,'Cadastro-Estoque'!A:G,4,FALSE))</f>
        <v/>
      </c>
      <c r="G153" s="2" t="str">
        <f>IF(ISBLANK(A153),"",IF(ISERROR(VLOOKUP(A153,'Cadastro-Estoque'!A:G,1,FALSE)),"Produto não cadastrado",VLOOKUP(A153,'Cadastro-Estoque'!A:G,2,FALSE)))</f>
        <v/>
      </c>
      <c r="H153" s="2" t="str">
        <f>IF(ISERROR(VLOOKUP(A153,'Cadastro-Estoque'!A:G,1,FALSE)),"",VLOOKUP(A153,'Cadastro-Estoque'!A:G,3,FALSE))</f>
        <v/>
      </c>
      <c r="I153" s="73" t="str">
        <f>IF(A153="","",INDEX(Boletim!F162:F279,(MATCH(A153,'Cadastro-Estoque'!A161:A278,0))))</f>
        <v/>
      </c>
    </row>
    <row r="154" spans="5:9" ht="18.75" customHeight="1" x14ac:dyDescent="0.25">
      <c r="E154" s="1" t="str">
        <f t="shared" si="5"/>
        <v/>
      </c>
      <c r="F154" s="2" t="str">
        <f>IF(ISERROR(VLOOKUP(A154,'Cadastro-Estoque'!A:G,1,FALSE)),"",VLOOKUP(A154,'Cadastro-Estoque'!A:G,4,FALSE))</f>
        <v/>
      </c>
      <c r="G154" s="2" t="str">
        <f>IF(ISBLANK(A154),"",IF(ISERROR(VLOOKUP(A154,'Cadastro-Estoque'!A:G,1,FALSE)),"Produto não cadastrado",VLOOKUP(A154,'Cadastro-Estoque'!A:G,2,FALSE)))</f>
        <v/>
      </c>
      <c r="H154" s="2" t="str">
        <f>IF(ISERROR(VLOOKUP(A154,'Cadastro-Estoque'!A:G,1,FALSE)),"",VLOOKUP(A154,'Cadastro-Estoque'!A:G,3,FALSE))</f>
        <v/>
      </c>
      <c r="I154" s="73" t="str">
        <f>IF(A154="","",INDEX(Boletim!F163:F280,(MATCH(A154,'Cadastro-Estoque'!A162:A279,0))))</f>
        <v/>
      </c>
    </row>
    <row r="155" spans="5:9" ht="18.75" customHeight="1" x14ac:dyDescent="0.25">
      <c r="E155" s="1" t="str">
        <f t="shared" si="5"/>
        <v/>
      </c>
      <c r="F155" s="2" t="str">
        <f>IF(ISERROR(VLOOKUP(A155,'Cadastro-Estoque'!A:G,1,FALSE)),"",VLOOKUP(A155,'Cadastro-Estoque'!A:G,4,FALSE))</f>
        <v/>
      </c>
      <c r="G155" s="2" t="str">
        <f>IF(ISBLANK(A155),"",IF(ISERROR(VLOOKUP(A155,'Cadastro-Estoque'!A:G,1,FALSE)),"Produto não cadastrado",VLOOKUP(A155,'Cadastro-Estoque'!A:G,2,FALSE)))</f>
        <v/>
      </c>
      <c r="H155" s="2" t="str">
        <f>IF(ISERROR(VLOOKUP(A155,'Cadastro-Estoque'!A:G,1,FALSE)),"",VLOOKUP(A155,'Cadastro-Estoque'!A:G,3,FALSE))</f>
        <v/>
      </c>
      <c r="I155" s="73" t="str">
        <f>IF(A155="","",INDEX(Boletim!F164:F281,(MATCH(A155,'Cadastro-Estoque'!A163:A280,0))))</f>
        <v/>
      </c>
    </row>
    <row r="156" spans="5:9" ht="18.75" customHeight="1" x14ac:dyDescent="0.25">
      <c r="E156" s="1" t="str">
        <f t="shared" si="5"/>
        <v/>
      </c>
      <c r="F156" s="2" t="str">
        <f>IF(ISERROR(VLOOKUP(A156,'Cadastro-Estoque'!A:G,1,FALSE)),"",VLOOKUP(A156,'Cadastro-Estoque'!A:G,4,FALSE))</f>
        <v/>
      </c>
      <c r="G156" s="2" t="str">
        <f>IF(ISBLANK(A156),"",IF(ISERROR(VLOOKUP(A156,'Cadastro-Estoque'!A:G,1,FALSE)),"Produto não cadastrado",VLOOKUP(A156,'Cadastro-Estoque'!A:G,2,FALSE)))</f>
        <v/>
      </c>
      <c r="H156" s="2" t="str">
        <f>IF(ISERROR(VLOOKUP(A156,'Cadastro-Estoque'!A:G,1,FALSE)),"",VLOOKUP(A156,'Cadastro-Estoque'!A:G,3,FALSE))</f>
        <v/>
      </c>
      <c r="I156" s="73" t="str">
        <f>IF(A156="","",INDEX(Boletim!F165:F282,(MATCH(A156,'Cadastro-Estoque'!A164:A281,0))))</f>
        <v/>
      </c>
    </row>
    <row r="157" spans="5:9" ht="18.75" customHeight="1" x14ac:dyDescent="0.25">
      <c r="E157" s="1" t="str">
        <f t="shared" si="5"/>
        <v/>
      </c>
      <c r="F157" s="2" t="str">
        <f>IF(ISERROR(VLOOKUP(A157,'Cadastro-Estoque'!A:G,1,FALSE)),"",VLOOKUP(A157,'Cadastro-Estoque'!A:G,4,FALSE))</f>
        <v/>
      </c>
      <c r="G157" s="2" t="str">
        <f>IF(ISBLANK(A157),"",IF(ISERROR(VLOOKUP(A157,'Cadastro-Estoque'!A:G,1,FALSE)),"Produto não cadastrado",VLOOKUP(A157,'Cadastro-Estoque'!A:G,2,FALSE)))</f>
        <v/>
      </c>
      <c r="H157" s="2" t="str">
        <f>IF(ISERROR(VLOOKUP(A157,'Cadastro-Estoque'!A:G,1,FALSE)),"",VLOOKUP(A157,'Cadastro-Estoque'!A:G,3,FALSE))</f>
        <v/>
      </c>
      <c r="I157" s="73" t="str">
        <f>IF(A157="","",INDEX(Boletim!F166:F283,(MATCH(A157,'Cadastro-Estoque'!A165:A282,0))))</f>
        <v/>
      </c>
    </row>
    <row r="158" spans="5:9" ht="18.75" customHeight="1" x14ac:dyDescent="0.25">
      <c r="E158" s="1" t="str">
        <f t="shared" si="5"/>
        <v/>
      </c>
      <c r="F158" s="2" t="str">
        <f>IF(ISERROR(VLOOKUP(A158,'Cadastro-Estoque'!A:G,1,FALSE)),"",VLOOKUP(A158,'Cadastro-Estoque'!A:G,4,FALSE))</f>
        <v/>
      </c>
      <c r="G158" s="2" t="str">
        <f>IF(ISBLANK(A158),"",IF(ISERROR(VLOOKUP(A158,'Cadastro-Estoque'!A:G,1,FALSE)),"Produto não cadastrado",VLOOKUP(A158,'Cadastro-Estoque'!A:G,2,FALSE)))</f>
        <v/>
      </c>
      <c r="H158" s="2" t="str">
        <f>IF(ISERROR(VLOOKUP(A158,'Cadastro-Estoque'!A:G,1,FALSE)),"",VLOOKUP(A158,'Cadastro-Estoque'!A:G,3,FALSE))</f>
        <v/>
      </c>
      <c r="I158" s="73" t="str">
        <f>IF(A158="","",INDEX(Boletim!F167:F284,(MATCH(A158,'Cadastro-Estoque'!A166:A283,0))))</f>
        <v/>
      </c>
    </row>
    <row r="159" spans="5:9" ht="18.75" customHeight="1" x14ac:dyDescent="0.25">
      <c r="E159" s="1" t="str">
        <f t="shared" si="5"/>
        <v/>
      </c>
      <c r="F159" s="2" t="str">
        <f>IF(ISERROR(VLOOKUP(A159,'Cadastro-Estoque'!A:G,1,FALSE)),"",VLOOKUP(A159,'Cadastro-Estoque'!A:G,4,FALSE))</f>
        <v/>
      </c>
      <c r="G159" s="2" t="str">
        <f>IF(ISBLANK(A159),"",IF(ISERROR(VLOOKUP(A159,'Cadastro-Estoque'!A:G,1,FALSE)),"Produto não cadastrado",VLOOKUP(A159,'Cadastro-Estoque'!A:G,2,FALSE)))</f>
        <v/>
      </c>
      <c r="H159" s="2" t="str">
        <f>IF(ISERROR(VLOOKUP(A159,'Cadastro-Estoque'!A:G,1,FALSE)),"",VLOOKUP(A159,'Cadastro-Estoque'!A:G,3,FALSE))</f>
        <v/>
      </c>
      <c r="I159" s="73" t="str">
        <f>IF(A159="","",INDEX(Boletim!F168:F285,(MATCH(A159,'Cadastro-Estoque'!A167:A284,0))))</f>
        <v/>
      </c>
    </row>
    <row r="160" spans="5:9" ht="18.75" customHeight="1" x14ac:dyDescent="0.25">
      <c r="E160" s="1" t="str">
        <f t="shared" si="5"/>
        <v/>
      </c>
      <c r="F160" s="2" t="str">
        <f>IF(ISERROR(VLOOKUP(A160,'Cadastro-Estoque'!A:G,1,FALSE)),"",VLOOKUP(A160,'Cadastro-Estoque'!A:G,4,FALSE))</f>
        <v/>
      </c>
      <c r="G160" s="2" t="str">
        <f>IF(ISBLANK(A160),"",IF(ISERROR(VLOOKUP(A160,'Cadastro-Estoque'!A:G,1,FALSE)),"Produto não cadastrado",VLOOKUP(A160,'Cadastro-Estoque'!A:G,2,FALSE)))</f>
        <v/>
      </c>
      <c r="H160" s="2" t="str">
        <f>IF(ISERROR(VLOOKUP(A160,'Cadastro-Estoque'!A:G,1,FALSE)),"",VLOOKUP(A160,'Cadastro-Estoque'!A:G,3,FALSE))</f>
        <v/>
      </c>
      <c r="I160" s="73" t="str">
        <f>IF(A160="","",INDEX(Boletim!F169:F286,(MATCH(A160,'Cadastro-Estoque'!A168:A285,0))))</f>
        <v/>
      </c>
    </row>
    <row r="161" spans="5:9" ht="18.75" customHeight="1" x14ac:dyDescent="0.25">
      <c r="E161" s="1" t="str">
        <f t="shared" si="5"/>
        <v/>
      </c>
      <c r="F161" s="2" t="str">
        <f>IF(ISERROR(VLOOKUP(A161,'Cadastro-Estoque'!A:G,1,FALSE)),"",VLOOKUP(A161,'Cadastro-Estoque'!A:G,4,FALSE))</f>
        <v/>
      </c>
      <c r="G161" s="2" t="str">
        <f>IF(ISBLANK(A161),"",IF(ISERROR(VLOOKUP(A161,'Cadastro-Estoque'!A:G,1,FALSE)),"Produto não cadastrado",VLOOKUP(A161,'Cadastro-Estoque'!A:G,2,FALSE)))</f>
        <v/>
      </c>
      <c r="H161" s="2" t="str">
        <f>IF(ISERROR(VLOOKUP(A161,'Cadastro-Estoque'!A:G,1,FALSE)),"",VLOOKUP(A161,'Cadastro-Estoque'!A:G,3,FALSE))</f>
        <v/>
      </c>
      <c r="I161" s="73" t="str">
        <f>IF(A161="","",INDEX(Boletim!F170:F287,(MATCH(A161,'Cadastro-Estoque'!A169:A286,0))))</f>
        <v/>
      </c>
    </row>
    <row r="162" spans="5:9" ht="18.75" customHeight="1" x14ac:dyDescent="0.25">
      <c r="E162" s="1" t="str">
        <f t="shared" si="5"/>
        <v/>
      </c>
      <c r="F162" s="2" t="str">
        <f>IF(ISERROR(VLOOKUP(A162,'Cadastro-Estoque'!A:G,1,FALSE)),"",VLOOKUP(A162,'Cadastro-Estoque'!A:G,4,FALSE))</f>
        <v/>
      </c>
      <c r="G162" s="2" t="str">
        <f>IF(ISBLANK(A162),"",IF(ISERROR(VLOOKUP(A162,'Cadastro-Estoque'!A:G,1,FALSE)),"Produto não cadastrado",VLOOKUP(A162,'Cadastro-Estoque'!A:G,2,FALSE)))</f>
        <v/>
      </c>
      <c r="H162" s="2" t="str">
        <f>IF(ISERROR(VLOOKUP(A162,'Cadastro-Estoque'!A:G,1,FALSE)),"",VLOOKUP(A162,'Cadastro-Estoque'!A:G,3,FALSE))</f>
        <v/>
      </c>
      <c r="I162" s="73" t="str">
        <f>IF(A162="","",INDEX(Boletim!F171:F288,(MATCH(A162,'Cadastro-Estoque'!A170:A287,0))))</f>
        <v/>
      </c>
    </row>
    <row r="163" spans="5:9" ht="18.75" customHeight="1" x14ac:dyDescent="0.25">
      <c r="E163" s="1" t="str">
        <f t="shared" si="5"/>
        <v/>
      </c>
      <c r="F163" s="2" t="str">
        <f>IF(ISERROR(VLOOKUP(A163,'Cadastro-Estoque'!A:G,1,FALSE)),"",VLOOKUP(A163,'Cadastro-Estoque'!A:G,4,FALSE))</f>
        <v/>
      </c>
      <c r="G163" s="2" t="str">
        <f>IF(ISBLANK(A163),"",IF(ISERROR(VLOOKUP(A163,'Cadastro-Estoque'!A:G,1,FALSE)),"Produto não cadastrado",VLOOKUP(A163,'Cadastro-Estoque'!A:G,2,FALSE)))</f>
        <v/>
      </c>
      <c r="H163" s="2" t="str">
        <f>IF(ISERROR(VLOOKUP(A163,'Cadastro-Estoque'!A:G,1,FALSE)),"",VLOOKUP(A163,'Cadastro-Estoque'!A:G,3,FALSE))</f>
        <v/>
      </c>
      <c r="I163" s="73" t="str">
        <f>IF(A163="","",INDEX(Boletim!F172:F289,(MATCH(A163,'Cadastro-Estoque'!A171:A288,0))))</f>
        <v/>
      </c>
    </row>
    <row r="164" spans="5:9" ht="18.75" customHeight="1" x14ac:dyDescent="0.25">
      <c r="E164" s="1" t="str">
        <f t="shared" si="5"/>
        <v/>
      </c>
      <c r="F164" s="2" t="str">
        <f>IF(ISERROR(VLOOKUP(A164,'Cadastro-Estoque'!A:G,1,FALSE)),"",VLOOKUP(A164,'Cadastro-Estoque'!A:G,4,FALSE))</f>
        <v/>
      </c>
      <c r="G164" s="2" t="str">
        <f>IF(ISBLANK(A164),"",IF(ISERROR(VLOOKUP(A164,'Cadastro-Estoque'!A:G,1,FALSE)),"Produto não cadastrado",VLOOKUP(A164,'Cadastro-Estoque'!A:G,2,FALSE)))</f>
        <v/>
      </c>
      <c r="H164" s="2" t="str">
        <f>IF(ISERROR(VLOOKUP(A164,'Cadastro-Estoque'!A:G,1,FALSE)),"",VLOOKUP(A164,'Cadastro-Estoque'!A:G,3,FALSE))</f>
        <v/>
      </c>
      <c r="I164" s="73" t="str">
        <f>IF(A164="","",INDEX(Boletim!F173:F290,(MATCH(A164,'Cadastro-Estoque'!A172:A289,0))))</f>
        <v/>
      </c>
    </row>
    <row r="165" spans="5:9" ht="18.75" customHeight="1" x14ac:dyDescent="0.25">
      <c r="E165" s="1" t="str">
        <f t="shared" si="5"/>
        <v/>
      </c>
      <c r="F165" s="2" t="str">
        <f>IF(ISERROR(VLOOKUP(A165,'Cadastro-Estoque'!A:G,1,FALSE)),"",VLOOKUP(A165,'Cadastro-Estoque'!A:G,4,FALSE))</f>
        <v/>
      </c>
      <c r="G165" s="2" t="str">
        <f>IF(ISBLANK(A165),"",IF(ISERROR(VLOOKUP(A165,'Cadastro-Estoque'!A:G,1,FALSE)),"Produto não cadastrado",VLOOKUP(A165,'Cadastro-Estoque'!A:G,2,FALSE)))</f>
        <v/>
      </c>
      <c r="H165" s="2" t="str">
        <f>IF(ISERROR(VLOOKUP(A165,'Cadastro-Estoque'!A:G,1,FALSE)),"",VLOOKUP(A165,'Cadastro-Estoque'!A:G,3,FALSE))</f>
        <v/>
      </c>
      <c r="I165" s="73" t="str">
        <f>IF(A165="","",INDEX(Boletim!F174:F291,(MATCH(A165,'Cadastro-Estoque'!A173:A290,0))))</f>
        <v/>
      </c>
    </row>
    <row r="166" spans="5:9" ht="18.75" customHeight="1" x14ac:dyDescent="0.25">
      <c r="E166" s="1" t="str">
        <f t="shared" si="5"/>
        <v/>
      </c>
      <c r="F166" s="2" t="str">
        <f>IF(ISERROR(VLOOKUP(A166,'Cadastro-Estoque'!A:G,1,FALSE)),"",VLOOKUP(A166,'Cadastro-Estoque'!A:G,4,FALSE))</f>
        <v/>
      </c>
      <c r="G166" s="2" t="str">
        <f>IF(ISBLANK(A166),"",IF(ISERROR(VLOOKUP(A166,'Cadastro-Estoque'!A:G,1,FALSE)),"Produto não cadastrado",VLOOKUP(A166,'Cadastro-Estoque'!A:G,2,FALSE)))</f>
        <v/>
      </c>
      <c r="H166" s="2" t="str">
        <f>IF(ISERROR(VLOOKUP(A166,'Cadastro-Estoque'!A:G,1,FALSE)),"",VLOOKUP(A166,'Cadastro-Estoque'!A:G,3,FALSE))</f>
        <v/>
      </c>
      <c r="I166" s="73" t="str">
        <f>IF(A166="","",INDEX(Boletim!F175:F292,(MATCH(A166,'Cadastro-Estoque'!A174:A291,0))))</f>
        <v/>
      </c>
    </row>
    <row r="167" spans="5:9" ht="18.75" customHeight="1" x14ac:dyDescent="0.25">
      <c r="E167" s="1" t="str">
        <f t="shared" si="5"/>
        <v/>
      </c>
      <c r="F167" s="2" t="str">
        <f>IF(ISERROR(VLOOKUP(A167,'Cadastro-Estoque'!A:G,1,FALSE)),"",VLOOKUP(A167,'Cadastro-Estoque'!A:G,4,FALSE))</f>
        <v/>
      </c>
      <c r="G167" s="2" t="str">
        <f>IF(ISBLANK(A167),"",IF(ISERROR(VLOOKUP(A167,'Cadastro-Estoque'!A:G,1,FALSE)),"Produto não cadastrado",VLOOKUP(A167,'Cadastro-Estoque'!A:G,2,FALSE)))</f>
        <v/>
      </c>
      <c r="H167" s="2" t="str">
        <f>IF(ISERROR(VLOOKUP(A167,'Cadastro-Estoque'!A:G,1,FALSE)),"",VLOOKUP(A167,'Cadastro-Estoque'!A:G,3,FALSE))</f>
        <v/>
      </c>
      <c r="I167" s="73" t="str">
        <f>IF(A167="","",INDEX(Boletim!F176:F293,(MATCH(A167,'Cadastro-Estoque'!A175:A292,0))))</f>
        <v/>
      </c>
    </row>
    <row r="168" spans="5:9" ht="18.75" customHeight="1" x14ac:dyDescent="0.25">
      <c r="E168" s="1" t="str">
        <f t="shared" si="5"/>
        <v/>
      </c>
      <c r="F168" s="2" t="str">
        <f>IF(ISERROR(VLOOKUP(A168,'Cadastro-Estoque'!A:G,1,FALSE)),"",VLOOKUP(A168,'Cadastro-Estoque'!A:G,4,FALSE))</f>
        <v/>
      </c>
      <c r="G168" s="2" t="str">
        <f>IF(ISBLANK(A168),"",IF(ISERROR(VLOOKUP(A168,'Cadastro-Estoque'!A:G,1,FALSE)),"Produto não cadastrado",VLOOKUP(A168,'Cadastro-Estoque'!A:G,2,FALSE)))</f>
        <v/>
      </c>
      <c r="H168" s="2" t="str">
        <f>IF(ISERROR(VLOOKUP(A168,'Cadastro-Estoque'!A:G,1,FALSE)),"",VLOOKUP(A168,'Cadastro-Estoque'!A:G,3,FALSE))</f>
        <v/>
      </c>
      <c r="I168" s="73" t="str">
        <f>IF(A168="","",INDEX(Boletim!F177:F294,(MATCH(A168,'Cadastro-Estoque'!A176:A293,0))))</f>
        <v/>
      </c>
    </row>
    <row r="169" spans="5:9" ht="18.75" customHeight="1" x14ac:dyDescent="0.25">
      <c r="E169" s="1" t="str">
        <f t="shared" si="5"/>
        <v/>
      </c>
      <c r="F169" s="2" t="str">
        <f>IF(ISERROR(VLOOKUP(A169,'Cadastro-Estoque'!A:G,1,FALSE)),"",VLOOKUP(A169,'Cadastro-Estoque'!A:G,4,FALSE))</f>
        <v/>
      </c>
      <c r="G169" s="2" t="str">
        <f>IF(ISBLANK(A169),"",IF(ISERROR(VLOOKUP(A169,'Cadastro-Estoque'!A:G,1,FALSE)),"Produto não cadastrado",VLOOKUP(A169,'Cadastro-Estoque'!A:G,2,FALSE)))</f>
        <v/>
      </c>
      <c r="H169" s="2" t="str">
        <f>IF(ISERROR(VLOOKUP(A169,'Cadastro-Estoque'!A:G,1,FALSE)),"",VLOOKUP(A169,'Cadastro-Estoque'!A:G,3,FALSE))</f>
        <v/>
      </c>
      <c r="I169" s="73" t="str">
        <f>IF(A169="","",INDEX(Boletim!F178:F295,(MATCH(A169,'Cadastro-Estoque'!A177:A294,0))))</f>
        <v/>
      </c>
    </row>
    <row r="170" spans="5:9" ht="18.75" customHeight="1" x14ac:dyDescent="0.25">
      <c r="E170" s="1" t="str">
        <f t="shared" si="5"/>
        <v/>
      </c>
      <c r="F170" s="2" t="str">
        <f>IF(ISERROR(VLOOKUP(A170,'Cadastro-Estoque'!A:G,1,FALSE)),"",VLOOKUP(A170,'Cadastro-Estoque'!A:G,4,FALSE))</f>
        <v/>
      </c>
      <c r="G170" s="2" t="str">
        <f>IF(ISBLANK(A170),"",IF(ISERROR(VLOOKUP(A170,'Cadastro-Estoque'!A:G,1,FALSE)),"Produto não cadastrado",VLOOKUP(A170,'Cadastro-Estoque'!A:G,2,FALSE)))</f>
        <v/>
      </c>
      <c r="H170" s="2" t="str">
        <f>IF(ISERROR(VLOOKUP(A170,'Cadastro-Estoque'!A:G,1,FALSE)),"",VLOOKUP(A170,'Cadastro-Estoque'!A:G,3,FALSE))</f>
        <v/>
      </c>
      <c r="I170" s="73" t="str">
        <f>IF(A170="","",INDEX(Boletim!F179:F296,(MATCH(A170,'Cadastro-Estoque'!A178:A295,0))))</f>
        <v/>
      </c>
    </row>
    <row r="171" spans="5:9" ht="18.75" customHeight="1" x14ac:dyDescent="0.25">
      <c r="E171" s="1" t="str">
        <f t="shared" si="5"/>
        <v/>
      </c>
      <c r="F171" s="2" t="str">
        <f>IF(ISERROR(VLOOKUP(A171,'Cadastro-Estoque'!A:G,1,FALSE)),"",VLOOKUP(A171,'Cadastro-Estoque'!A:G,4,FALSE))</f>
        <v/>
      </c>
      <c r="G171" s="2" t="str">
        <f>IF(ISBLANK(A171),"",IF(ISERROR(VLOOKUP(A171,'Cadastro-Estoque'!A:G,1,FALSE)),"Produto não cadastrado",VLOOKUP(A171,'Cadastro-Estoque'!A:G,2,FALSE)))</f>
        <v/>
      </c>
      <c r="H171" s="2" t="str">
        <f>IF(ISERROR(VLOOKUP(A171,'Cadastro-Estoque'!A:G,1,FALSE)),"",VLOOKUP(A171,'Cadastro-Estoque'!A:G,3,FALSE))</f>
        <v/>
      </c>
      <c r="I171" s="73" t="str">
        <f>IF(A171="","",INDEX(Boletim!F180:F297,(MATCH(A171,'Cadastro-Estoque'!A179:A296,0))))</f>
        <v/>
      </c>
    </row>
    <row r="172" spans="5:9" ht="18.75" customHeight="1" x14ac:dyDescent="0.25">
      <c r="E172" s="1" t="str">
        <f t="shared" si="5"/>
        <v/>
      </c>
      <c r="F172" s="2" t="str">
        <f>IF(ISERROR(VLOOKUP(A172,'Cadastro-Estoque'!A:G,1,FALSE)),"",VLOOKUP(A172,'Cadastro-Estoque'!A:G,4,FALSE))</f>
        <v/>
      </c>
      <c r="G172" s="2" t="str">
        <f>IF(ISBLANK(A172),"",IF(ISERROR(VLOOKUP(A172,'Cadastro-Estoque'!A:G,1,FALSE)),"Produto não cadastrado",VLOOKUP(A172,'Cadastro-Estoque'!A:G,2,FALSE)))</f>
        <v/>
      </c>
      <c r="H172" s="2" t="str">
        <f>IF(ISERROR(VLOOKUP(A172,'Cadastro-Estoque'!A:G,1,FALSE)),"",VLOOKUP(A172,'Cadastro-Estoque'!A:G,3,FALSE))</f>
        <v/>
      </c>
      <c r="I172" s="73" t="str">
        <f>IF(A172="","",INDEX(Boletim!F181:F298,(MATCH(A172,'Cadastro-Estoque'!A180:A297,0))))</f>
        <v/>
      </c>
    </row>
    <row r="173" spans="5:9" ht="18.75" customHeight="1" x14ac:dyDescent="0.25">
      <c r="E173" s="1" t="str">
        <f t="shared" si="5"/>
        <v/>
      </c>
      <c r="F173" s="2" t="str">
        <f>IF(ISERROR(VLOOKUP(A173,'Cadastro-Estoque'!A:G,1,FALSE)),"",VLOOKUP(A173,'Cadastro-Estoque'!A:G,4,FALSE))</f>
        <v/>
      </c>
      <c r="G173" s="2" t="str">
        <f>IF(ISBLANK(A173),"",IF(ISERROR(VLOOKUP(A173,'Cadastro-Estoque'!A:G,1,FALSE)),"Produto não cadastrado",VLOOKUP(A173,'Cadastro-Estoque'!A:G,2,FALSE)))</f>
        <v/>
      </c>
      <c r="H173" s="2" t="str">
        <f>IF(ISERROR(VLOOKUP(A173,'Cadastro-Estoque'!A:G,1,FALSE)),"",VLOOKUP(A173,'Cadastro-Estoque'!A:G,3,FALSE))</f>
        <v/>
      </c>
      <c r="I173" s="73" t="str">
        <f>IF(A173="","",INDEX(Boletim!F182:F299,(MATCH(A173,'Cadastro-Estoque'!A181:A298,0))))</f>
        <v/>
      </c>
    </row>
    <row r="174" spans="5:9" ht="18.75" customHeight="1" x14ac:dyDescent="0.25">
      <c r="E174" s="1" t="str">
        <f t="shared" si="5"/>
        <v/>
      </c>
      <c r="F174" s="2" t="str">
        <f>IF(ISERROR(VLOOKUP(A174,'Cadastro-Estoque'!A:G,1,FALSE)),"",VLOOKUP(A174,'Cadastro-Estoque'!A:G,4,FALSE))</f>
        <v/>
      </c>
      <c r="G174" s="2" t="str">
        <f>IF(ISBLANK(A174),"",IF(ISERROR(VLOOKUP(A174,'Cadastro-Estoque'!A:G,1,FALSE)),"Produto não cadastrado",VLOOKUP(A174,'Cadastro-Estoque'!A:G,2,FALSE)))</f>
        <v/>
      </c>
      <c r="H174" s="2" t="str">
        <f>IF(ISERROR(VLOOKUP(A174,'Cadastro-Estoque'!A:G,1,FALSE)),"",VLOOKUP(A174,'Cadastro-Estoque'!A:G,3,FALSE))</f>
        <v/>
      </c>
      <c r="I174" s="73" t="str">
        <f>IF(A174="","",INDEX(Boletim!F183:F300,(MATCH(A174,'Cadastro-Estoque'!A182:A299,0))))</f>
        <v/>
      </c>
    </row>
    <row r="175" spans="5:9" ht="18.75" customHeight="1" x14ac:dyDescent="0.25">
      <c r="E175" s="1" t="str">
        <f t="shared" si="5"/>
        <v/>
      </c>
      <c r="F175" s="2" t="str">
        <f>IF(ISERROR(VLOOKUP(A175,'Cadastro-Estoque'!A:G,1,FALSE)),"",VLOOKUP(A175,'Cadastro-Estoque'!A:G,4,FALSE))</f>
        <v/>
      </c>
      <c r="G175" s="2" t="str">
        <f>IF(ISBLANK(A175),"",IF(ISERROR(VLOOKUP(A175,'Cadastro-Estoque'!A:G,1,FALSE)),"Produto não cadastrado",VLOOKUP(A175,'Cadastro-Estoque'!A:G,2,FALSE)))</f>
        <v/>
      </c>
      <c r="H175" s="2" t="str">
        <f>IF(ISERROR(VLOOKUP(A175,'Cadastro-Estoque'!A:G,1,FALSE)),"",VLOOKUP(A175,'Cadastro-Estoque'!A:G,3,FALSE))</f>
        <v/>
      </c>
      <c r="I175" s="73" t="str">
        <f>IF(A175="","",INDEX(Boletim!F184:F301,(MATCH(A175,'Cadastro-Estoque'!A183:A300,0))))</f>
        <v/>
      </c>
    </row>
    <row r="176" spans="5:9" ht="18.75" customHeight="1" x14ac:dyDescent="0.25">
      <c r="E176" s="1" t="str">
        <f t="shared" si="5"/>
        <v/>
      </c>
      <c r="F176" s="2" t="str">
        <f>IF(ISERROR(VLOOKUP(A176,'Cadastro-Estoque'!A:G,1,FALSE)),"",VLOOKUP(A176,'Cadastro-Estoque'!A:G,4,FALSE))</f>
        <v/>
      </c>
      <c r="G176" s="2" t="str">
        <f>IF(ISBLANK(A176),"",IF(ISERROR(VLOOKUP(A176,'Cadastro-Estoque'!A:G,1,FALSE)),"Produto não cadastrado",VLOOKUP(A176,'Cadastro-Estoque'!A:G,2,FALSE)))</f>
        <v/>
      </c>
      <c r="H176" s="2" t="str">
        <f>IF(ISERROR(VLOOKUP(A176,'Cadastro-Estoque'!A:G,1,FALSE)),"",VLOOKUP(A176,'Cadastro-Estoque'!A:G,3,FALSE))</f>
        <v/>
      </c>
      <c r="I176" s="73" t="str">
        <f>IF(A176="","",INDEX(Boletim!F185:F302,(MATCH(A176,'Cadastro-Estoque'!A184:A301,0))))</f>
        <v/>
      </c>
    </row>
    <row r="177" spans="5:9" ht="18.75" customHeight="1" x14ac:dyDescent="0.25">
      <c r="E177" s="1" t="str">
        <f t="shared" si="5"/>
        <v/>
      </c>
      <c r="F177" s="2" t="str">
        <f>IF(ISERROR(VLOOKUP(A177,'Cadastro-Estoque'!A:G,1,FALSE)),"",VLOOKUP(A177,'Cadastro-Estoque'!A:G,4,FALSE))</f>
        <v/>
      </c>
      <c r="G177" s="2" t="str">
        <f>IF(ISBLANK(A177),"",IF(ISERROR(VLOOKUP(A177,'Cadastro-Estoque'!A:G,1,FALSE)),"Produto não cadastrado",VLOOKUP(A177,'Cadastro-Estoque'!A:G,2,FALSE)))</f>
        <v/>
      </c>
      <c r="H177" s="2" t="str">
        <f>IF(ISERROR(VLOOKUP(A177,'Cadastro-Estoque'!A:G,1,FALSE)),"",VLOOKUP(A177,'Cadastro-Estoque'!A:G,3,FALSE))</f>
        <v/>
      </c>
      <c r="I177" s="73" t="str">
        <f>IF(A177="","",INDEX(Boletim!F186:F303,(MATCH(A177,'Cadastro-Estoque'!A185:A302,0))))</f>
        <v/>
      </c>
    </row>
    <row r="178" spans="5:9" ht="18.75" customHeight="1" x14ac:dyDescent="0.25">
      <c r="E178" s="1" t="str">
        <f t="shared" si="5"/>
        <v/>
      </c>
      <c r="F178" s="2" t="str">
        <f>IF(ISERROR(VLOOKUP(A178,'Cadastro-Estoque'!A:G,1,FALSE)),"",VLOOKUP(A178,'Cadastro-Estoque'!A:G,4,FALSE))</f>
        <v/>
      </c>
      <c r="G178" s="2" t="str">
        <f>IF(ISBLANK(A178),"",IF(ISERROR(VLOOKUP(A178,'Cadastro-Estoque'!A:G,1,FALSE)),"Produto não cadastrado",VLOOKUP(A178,'Cadastro-Estoque'!A:G,2,FALSE)))</f>
        <v/>
      </c>
      <c r="H178" s="2" t="str">
        <f>IF(ISERROR(VLOOKUP(A178,'Cadastro-Estoque'!A:G,1,FALSE)),"",VLOOKUP(A178,'Cadastro-Estoque'!A:G,3,FALSE))</f>
        <v/>
      </c>
      <c r="I178" s="73" t="str">
        <f>IF(A178="","",INDEX(Boletim!F187:F304,(MATCH(A178,'Cadastro-Estoque'!A186:A303,0))))</f>
        <v/>
      </c>
    </row>
    <row r="179" spans="5:9" ht="18.75" customHeight="1" x14ac:dyDescent="0.25">
      <c r="E179" s="1" t="str">
        <f t="shared" si="5"/>
        <v/>
      </c>
      <c r="F179" s="2" t="str">
        <f>IF(ISERROR(VLOOKUP(A179,'Cadastro-Estoque'!A:G,1,FALSE)),"",VLOOKUP(A179,'Cadastro-Estoque'!A:G,4,FALSE))</f>
        <v/>
      </c>
      <c r="G179" s="2" t="str">
        <f>IF(ISBLANK(A179),"",IF(ISERROR(VLOOKUP(A179,'Cadastro-Estoque'!A:G,1,FALSE)),"Produto não cadastrado",VLOOKUP(A179,'Cadastro-Estoque'!A:G,2,FALSE)))</f>
        <v/>
      </c>
      <c r="H179" s="2" t="str">
        <f>IF(ISERROR(VLOOKUP(A179,'Cadastro-Estoque'!A:G,1,FALSE)),"",VLOOKUP(A179,'Cadastro-Estoque'!A:G,3,FALSE))</f>
        <v/>
      </c>
      <c r="I179" s="73" t="str">
        <f>IF(A179="","",INDEX(Boletim!F188:F305,(MATCH(A179,'Cadastro-Estoque'!A187:A304,0))))</f>
        <v/>
      </c>
    </row>
    <row r="180" spans="5:9" ht="18.75" customHeight="1" x14ac:dyDescent="0.25">
      <c r="E180" s="1" t="str">
        <f t="shared" si="5"/>
        <v/>
      </c>
      <c r="F180" s="2" t="str">
        <f>IF(ISERROR(VLOOKUP(A180,'Cadastro-Estoque'!A:G,1,FALSE)),"",VLOOKUP(A180,'Cadastro-Estoque'!A:G,4,FALSE))</f>
        <v/>
      </c>
      <c r="G180" s="2" t="str">
        <f>IF(ISBLANK(A180),"",IF(ISERROR(VLOOKUP(A180,'Cadastro-Estoque'!A:G,1,FALSE)),"Produto não cadastrado",VLOOKUP(A180,'Cadastro-Estoque'!A:G,2,FALSE)))</f>
        <v/>
      </c>
      <c r="H180" s="2" t="str">
        <f>IF(ISERROR(VLOOKUP(A180,'Cadastro-Estoque'!A:G,1,FALSE)),"",VLOOKUP(A180,'Cadastro-Estoque'!A:G,3,FALSE))</f>
        <v/>
      </c>
      <c r="I180" s="73" t="str">
        <f>IF(A180="","",INDEX(Boletim!F189:F306,(MATCH(A180,'Cadastro-Estoque'!A188:A305,0))))</f>
        <v/>
      </c>
    </row>
    <row r="181" spans="5:9" ht="18.75" customHeight="1" x14ac:dyDescent="0.25">
      <c r="E181" s="1" t="str">
        <f t="shared" si="5"/>
        <v/>
      </c>
      <c r="F181" s="2" t="str">
        <f>IF(ISERROR(VLOOKUP(A181,'Cadastro-Estoque'!A:G,1,FALSE)),"",VLOOKUP(A181,'Cadastro-Estoque'!A:G,4,FALSE))</f>
        <v/>
      </c>
      <c r="G181" s="2" t="str">
        <f>IF(ISBLANK(A181),"",IF(ISERROR(VLOOKUP(A181,'Cadastro-Estoque'!A:G,1,FALSE)),"Produto não cadastrado",VLOOKUP(A181,'Cadastro-Estoque'!A:G,2,FALSE)))</f>
        <v/>
      </c>
      <c r="H181" s="2" t="str">
        <f>IF(ISERROR(VLOOKUP(A181,'Cadastro-Estoque'!A:G,1,FALSE)),"",VLOOKUP(A181,'Cadastro-Estoque'!A:G,3,FALSE))</f>
        <v/>
      </c>
      <c r="I181" s="73" t="str">
        <f>IF(A181="","",INDEX(Boletim!F190:F307,(MATCH(A181,'Cadastro-Estoque'!A189:A306,0))))</f>
        <v/>
      </c>
    </row>
    <row r="182" spans="5:9" ht="18.75" customHeight="1" x14ac:dyDescent="0.25">
      <c r="E182" s="1" t="str">
        <f t="shared" si="5"/>
        <v/>
      </c>
      <c r="F182" s="2" t="str">
        <f>IF(ISERROR(VLOOKUP(A182,'Cadastro-Estoque'!A:G,1,FALSE)),"",VLOOKUP(A182,'Cadastro-Estoque'!A:G,4,FALSE))</f>
        <v/>
      </c>
      <c r="G182" s="2" t="str">
        <f>IF(ISBLANK(A182),"",IF(ISERROR(VLOOKUP(A182,'Cadastro-Estoque'!A:G,1,FALSE)),"Produto não cadastrado",VLOOKUP(A182,'Cadastro-Estoque'!A:G,2,FALSE)))</f>
        <v/>
      </c>
      <c r="H182" s="2" t="str">
        <f>IF(ISERROR(VLOOKUP(A182,'Cadastro-Estoque'!A:G,1,FALSE)),"",VLOOKUP(A182,'Cadastro-Estoque'!A:G,3,FALSE))</f>
        <v/>
      </c>
      <c r="I182" s="73" t="str">
        <f>IF(A182="","",INDEX(Boletim!F191:F308,(MATCH(A182,'Cadastro-Estoque'!A190:A307,0))))</f>
        <v/>
      </c>
    </row>
    <row r="183" spans="5:9" ht="18.75" customHeight="1" x14ac:dyDescent="0.25">
      <c r="E183" s="1" t="str">
        <f t="shared" si="5"/>
        <v/>
      </c>
      <c r="F183" s="2" t="str">
        <f>IF(ISERROR(VLOOKUP(A183,'Cadastro-Estoque'!A:G,1,FALSE)),"",VLOOKUP(A183,'Cadastro-Estoque'!A:G,4,FALSE))</f>
        <v/>
      </c>
      <c r="G183" s="2" t="str">
        <f>IF(ISBLANK(A183),"",IF(ISERROR(VLOOKUP(A183,'Cadastro-Estoque'!A:G,1,FALSE)),"Produto não cadastrado",VLOOKUP(A183,'Cadastro-Estoque'!A:G,2,FALSE)))</f>
        <v/>
      </c>
      <c r="H183" s="2" t="str">
        <f>IF(ISERROR(VLOOKUP(A183,'Cadastro-Estoque'!A:G,1,FALSE)),"",VLOOKUP(A183,'Cadastro-Estoque'!A:G,3,FALSE))</f>
        <v/>
      </c>
      <c r="I183" s="73" t="str">
        <f>IF(A183="","",INDEX(Boletim!F192:F309,(MATCH(A183,'Cadastro-Estoque'!A191:A308,0))))</f>
        <v/>
      </c>
    </row>
    <row r="184" spans="5:9" ht="18.75" customHeight="1" x14ac:dyDescent="0.25">
      <c r="E184" s="1" t="str">
        <f t="shared" si="5"/>
        <v/>
      </c>
      <c r="F184" s="2" t="str">
        <f>IF(ISERROR(VLOOKUP(A184,'Cadastro-Estoque'!A:G,1,FALSE)),"",VLOOKUP(A184,'Cadastro-Estoque'!A:G,4,FALSE))</f>
        <v/>
      </c>
      <c r="G184" s="2" t="str">
        <f>IF(ISBLANK(A184),"",IF(ISERROR(VLOOKUP(A184,'Cadastro-Estoque'!A:G,1,FALSE)),"Produto não cadastrado",VLOOKUP(A184,'Cadastro-Estoque'!A:G,2,FALSE)))</f>
        <v/>
      </c>
      <c r="H184" s="2" t="str">
        <f>IF(ISERROR(VLOOKUP(A184,'Cadastro-Estoque'!A:G,1,FALSE)),"",VLOOKUP(A184,'Cadastro-Estoque'!A:G,3,FALSE))</f>
        <v/>
      </c>
      <c r="I184" s="73" t="str">
        <f>IF(A184="","",INDEX(Boletim!F193:F310,(MATCH(A184,'Cadastro-Estoque'!A192:A309,0))))</f>
        <v/>
      </c>
    </row>
    <row r="185" spans="5:9" ht="18.75" customHeight="1" x14ac:dyDescent="0.25">
      <c r="E185" s="1" t="str">
        <f t="shared" si="5"/>
        <v/>
      </c>
      <c r="F185" s="2" t="str">
        <f>IF(ISERROR(VLOOKUP(A185,'Cadastro-Estoque'!A:G,1,FALSE)),"",VLOOKUP(A185,'Cadastro-Estoque'!A:G,4,FALSE))</f>
        <v/>
      </c>
      <c r="G185" s="2" t="str">
        <f>IF(ISBLANK(A185),"",IF(ISERROR(VLOOKUP(A185,'Cadastro-Estoque'!A:G,1,FALSE)),"Produto não cadastrado",VLOOKUP(A185,'Cadastro-Estoque'!A:G,2,FALSE)))</f>
        <v/>
      </c>
      <c r="H185" s="2" t="str">
        <f>IF(ISERROR(VLOOKUP(A185,'Cadastro-Estoque'!A:G,1,FALSE)),"",VLOOKUP(A185,'Cadastro-Estoque'!A:G,3,FALSE))</f>
        <v/>
      </c>
      <c r="I185" s="73" t="str">
        <f>IF(A185="","",INDEX(Boletim!F194:F311,(MATCH(A185,'Cadastro-Estoque'!A193:A310,0))))</f>
        <v/>
      </c>
    </row>
    <row r="186" spans="5:9" ht="18.75" customHeight="1" x14ac:dyDescent="0.25">
      <c r="E186" s="1" t="str">
        <f t="shared" si="5"/>
        <v/>
      </c>
      <c r="F186" s="2" t="str">
        <f>IF(ISERROR(VLOOKUP(A186,'Cadastro-Estoque'!A:G,1,FALSE)),"",VLOOKUP(A186,'Cadastro-Estoque'!A:G,4,FALSE))</f>
        <v/>
      </c>
      <c r="G186" s="2" t="str">
        <f>IF(ISBLANK(A186),"",IF(ISERROR(VLOOKUP(A186,'Cadastro-Estoque'!A:G,1,FALSE)),"Produto não cadastrado",VLOOKUP(A186,'Cadastro-Estoque'!A:G,2,FALSE)))</f>
        <v/>
      </c>
      <c r="H186" s="2" t="str">
        <f>IF(ISERROR(VLOOKUP(A186,'Cadastro-Estoque'!A:G,1,FALSE)),"",VLOOKUP(A186,'Cadastro-Estoque'!A:G,3,FALSE))</f>
        <v/>
      </c>
      <c r="I186" s="73" t="str">
        <f>IF(A186="","",INDEX(Boletim!F195:F312,(MATCH(A186,'Cadastro-Estoque'!A194:A311,0))))</f>
        <v/>
      </c>
    </row>
    <row r="187" spans="5:9" ht="18.75" customHeight="1" x14ac:dyDescent="0.25">
      <c r="E187" s="1" t="str">
        <f t="shared" si="5"/>
        <v/>
      </c>
      <c r="F187" s="2" t="str">
        <f>IF(ISERROR(VLOOKUP(A187,'Cadastro-Estoque'!A:G,1,FALSE)),"",VLOOKUP(A187,'Cadastro-Estoque'!A:G,4,FALSE))</f>
        <v/>
      </c>
      <c r="G187" s="2" t="str">
        <f>IF(ISBLANK(A187),"",IF(ISERROR(VLOOKUP(A187,'Cadastro-Estoque'!A:G,1,FALSE)),"Produto não cadastrado",VLOOKUP(A187,'Cadastro-Estoque'!A:G,2,FALSE)))</f>
        <v/>
      </c>
      <c r="H187" s="2" t="str">
        <f>IF(ISERROR(VLOOKUP(A187,'Cadastro-Estoque'!A:G,1,FALSE)),"",VLOOKUP(A187,'Cadastro-Estoque'!A:G,3,FALSE))</f>
        <v/>
      </c>
      <c r="I187" s="73" t="str">
        <f>IF(A187="","",INDEX(Boletim!F196:F313,(MATCH(A187,'Cadastro-Estoque'!A195:A312,0))))</f>
        <v/>
      </c>
    </row>
    <row r="188" spans="5:9" ht="18.75" customHeight="1" x14ac:dyDescent="0.25">
      <c r="E188" s="1" t="str">
        <f t="shared" si="5"/>
        <v/>
      </c>
      <c r="F188" s="2" t="str">
        <f>IF(ISERROR(VLOOKUP(A188,'Cadastro-Estoque'!A:G,1,FALSE)),"",VLOOKUP(A188,'Cadastro-Estoque'!A:G,4,FALSE))</f>
        <v/>
      </c>
      <c r="G188" s="2" t="str">
        <f>IF(ISBLANK(A188),"",IF(ISERROR(VLOOKUP(A188,'Cadastro-Estoque'!A:G,1,FALSE)),"Produto não cadastrado",VLOOKUP(A188,'Cadastro-Estoque'!A:G,2,FALSE)))</f>
        <v/>
      </c>
      <c r="H188" s="2" t="str">
        <f>IF(ISERROR(VLOOKUP(A188,'Cadastro-Estoque'!A:G,1,FALSE)),"",VLOOKUP(A188,'Cadastro-Estoque'!A:G,3,FALSE))</f>
        <v/>
      </c>
      <c r="I188" s="73" t="str">
        <f>IF(A188="","",INDEX(Boletim!F197:F314,(MATCH(A188,'Cadastro-Estoque'!A196:A313,0))))</f>
        <v/>
      </c>
    </row>
    <row r="189" spans="5:9" ht="18.75" customHeight="1" x14ac:dyDescent="0.25">
      <c r="E189" s="1" t="str">
        <f t="shared" si="5"/>
        <v/>
      </c>
      <c r="F189" s="2" t="str">
        <f>IF(ISERROR(VLOOKUP(A189,'Cadastro-Estoque'!A:G,1,FALSE)),"",VLOOKUP(A189,'Cadastro-Estoque'!A:G,4,FALSE))</f>
        <v/>
      </c>
      <c r="G189" s="2" t="str">
        <f>IF(ISBLANK(A189),"",IF(ISERROR(VLOOKUP(A189,'Cadastro-Estoque'!A:G,1,FALSE)),"Produto não cadastrado",VLOOKUP(A189,'Cadastro-Estoque'!A:G,2,FALSE)))</f>
        <v/>
      </c>
      <c r="H189" s="2" t="str">
        <f>IF(ISERROR(VLOOKUP(A189,'Cadastro-Estoque'!A:G,1,FALSE)),"",VLOOKUP(A189,'Cadastro-Estoque'!A:G,3,FALSE))</f>
        <v/>
      </c>
      <c r="I189" s="73" t="str">
        <f>IF(A189="","",INDEX(Boletim!F198:F315,(MATCH(A189,'Cadastro-Estoque'!A197:A314,0))))</f>
        <v/>
      </c>
    </row>
    <row r="190" spans="5:9" ht="18.75" customHeight="1" x14ac:dyDescent="0.25">
      <c r="E190" s="1" t="str">
        <f t="shared" si="5"/>
        <v/>
      </c>
      <c r="F190" s="2" t="str">
        <f>IF(ISERROR(VLOOKUP(A190,'Cadastro-Estoque'!A:G,1,FALSE)),"",VLOOKUP(A190,'Cadastro-Estoque'!A:G,4,FALSE))</f>
        <v/>
      </c>
      <c r="G190" s="2" t="str">
        <f>IF(ISBLANK(A190),"",IF(ISERROR(VLOOKUP(A190,'Cadastro-Estoque'!A:G,1,FALSE)),"Produto não cadastrado",VLOOKUP(A190,'Cadastro-Estoque'!A:G,2,FALSE)))</f>
        <v/>
      </c>
      <c r="H190" s="2" t="str">
        <f>IF(ISERROR(VLOOKUP(A190,'Cadastro-Estoque'!A:G,1,FALSE)),"",VLOOKUP(A190,'Cadastro-Estoque'!A:G,3,FALSE))</f>
        <v/>
      </c>
      <c r="I190" s="73" t="str">
        <f>IF(A190="","",INDEX(Boletim!F199:F316,(MATCH(A190,'Cadastro-Estoque'!A198:A315,0))))</f>
        <v/>
      </c>
    </row>
    <row r="191" spans="5:9" ht="18.75" customHeight="1" x14ac:dyDescent="0.25">
      <c r="E191" s="1" t="str">
        <f t="shared" si="5"/>
        <v/>
      </c>
      <c r="F191" s="2" t="str">
        <f>IF(ISERROR(VLOOKUP(A191,'Cadastro-Estoque'!A:G,1,FALSE)),"",VLOOKUP(A191,'Cadastro-Estoque'!A:G,4,FALSE))</f>
        <v/>
      </c>
      <c r="G191" s="2" t="str">
        <f>IF(ISBLANK(A191),"",IF(ISERROR(VLOOKUP(A191,'Cadastro-Estoque'!A:G,1,FALSE)),"Produto não cadastrado",VLOOKUP(A191,'Cadastro-Estoque'!A:G,2,FALSE)))</f>
        <v/>
      </c>
      <c r="H191" s="2" t="str">
        <f>IF(ISERROR(VLOOKUP(A191,'Cadastro-Estoque'!A:G,1,FALSE)),"",VLOOKUP(A191,'Cadastro-Estoque'!A:G,3,FALSE))</f>
        <v/>
      </c>
      <c r="I191" s="73" t="str">
        <f>IF(A191="","",INDEX(Boletim!F200:F317,(MATCH(A191,'Cadastro-Estoque'!A199:A316,0))))</f>
        <v/>
      </c>
    </row>
    <row r="192" spans="5:9" ht="18.75" customHeight="1" x14ac:dyDescent="0.25">
      <c r="E192" s="1" t="str">
        <f t="shared" si="5"/>
        <v/>
      </c>
      <c r="F192" s="2" t="str">
        <f>IF(ISERROR(VLOOKUP(A192,'Cadastro-Estoque'!A:G,1,FALSE)),"",VLOOKUP(A192,'Cadastro-Estoque'!A:G,4,FALSE))</f>
        <v/>
      </c>
      <c r="G192" s="2" t="str">
        <f>IF(ISBLANK(A192),"",IF(ISERROR(VLOOKUP(A192,'Cadastro-Estoque'!A:G,1,FALSE)),"Produto não cadastrado",VLOOKUP(A192,'Cadastro-Estoque'!A:G,2,FALSE)))</f>
        <v/>
      </c>
      <c r="H192" s="2" t="str">
        <f>IF(ISERROR(VLOOKUP(A192,'Cadastro-Estoque'!A:G,1,FALSE)),"",VLOOKUP(A192,'Cadastro-Estoque'!A:G,3,FALSE))</f>
        <v/>
      </c>
      <c r="I192" s="73" t="str">
        <f>IF(A192="","",INDEX(Boletim!F201:F318,(MATCH(A192,'Cadastro-Estoque'!A200:A317,0))))</f>
        <v/>
      </c>
    </row>
    <row r="193" spans="5:9" ht="18.75" customHeight="1" x14ac:dyDescent="0.25">
      <c r="E193" s="1" t="str">
        <f t="shared" si="5"/>
        <v/>
      </c>
      <c r="F193" s="2" t="str">
        <f>IF(ISERROR(VLOOKUP(A193,'Cadastro-Estoque'!A:G,1,FALSE)),"",VLOOKUP(A193,'Cadastro-Estoque'!A:G,4,FALSE))</f>
        <v/>
      </c>
      <c r="G193" s="2" t="str">
        <f>IF(ISBLANK(A193),"",IF(ISERROR(VLOOKUP(A193,'Cadastro-Estoque'!A:G,1,FALSE)),"Produto não cadastrado",VLOOKUP(A193,'Cadastro-Estoque'!A:G,2,FALSE)))</f>
        <v/>
      </c>
      <c r="H193" s="2" t="str">
        <f>IF(ISERROR(VLOOKUP(A193,'Cadastro-Estoque'!A:G,1,FALSE)),"",VLOOKUP(A193,'Cadastro-Estoque'!A:G,3,FALSE))</f>
        <v/>
      </c>
      <c r="I193" s="73" t="str">
        <f>IF(A193="","",INDEX(Boletim!F202:F319,(MATCH(A193,'Cadastro-Estoque'!A201:A318,0))))</f>
        <v/>
      </c>
    </row>
    <row r="194" spans="5:9" ht="18.75" customHeight="1" x14ac:dyDescent="0.25">
      <c r="E194" s="1" t="str">
        <f t="shared" si="5"/>
        <v/>
      </c>
      <c r="F194" s="2" t="str">
        <f>IF(ISERROR(VLOOKUP(A194,'Cadastro-Estoque'!A:G,1,FALSE)),"",VLOOKUP(A194,'Cadastro-Estoque'!A:G,4,FALSE))</f>
        <v/>
      </c>
      <c r="G194" s="2" t="str">
        <f>IF(ISBLANK(A194),"",IF(ISERROR(VLOOKUP(A194,'Cadastro-Estoque'!A:G,1,FALSE)),"Produto não cadastrado",VLOOKUP(A194,'Cadastro-Estoque'!A:G,2,FALSE)))</f>
        <v/>
      </c>
      <c r="H194" s="2" t="str">
        <f>IF(ISERROR(VLOOKUP(A194,'Cadastro-Estoque'!A:G,1,FALSE)),"",VLOOKUP(A194,'Cadastro-Estoque'!A:G,3,FALSE))</f>
        <v/>
      </c>
      <c r="I194" s="73" t="str">
        <f>IF(A194="","",INDEX(Boletim!F203:F320,(MATCH(A194,'Cadastro-Estoque'!A202:A319,0))))</f>
        <v/>
      </c>
    </row>
    <row r="195" spans="5:9" ht="18.75" customHeight="1" x14ac:dyDescent="0.25">
      <c r="E195" s="1" t="str">
        <f t="shared" si="5"/>
        <v/>
      </c>
      <c r="F195" s="2" t="str">
        <f>IF(ISERROR(VLOOKUP(A195,'Cadastro-Estoque'!A:G,1,FALSE)),"",VLOOKUP(A195,'Cadastro-Estoque'!A:G,4,FALSE))</f>
        <v/>
      </c>
      <c r="G195" s="2" t="str">
        <f>IF(ISBLANK(A195),"",IF(ISERROR(VLOOKUP(A195,'Cadastro-Estoque'!A:G,1,FALSE)),"Produto não cadastrado",VLOOKUP(A195,'Cadastro-Estoque'!A:G,2,FALSE)))</f>
        <v/>
      </c>
      <c r="H195" s="2" t="str">
        <f>IF(ISERROR(VLOOKUP(A195,'Cadastro-Estoque'!A:G,1,FALSE)),"",VLOOKUP(A195,'Cadastro-Estoque'!A:G,3,FALSE))</f>
        <v/>
      </c>
      <c r="I195" s="73" t="str">
        <f>IF(A195="","",INDEX(Boletim!F204:F321,(MATCH(A195,'Cadastro-Estoque'!A203:A320,0))))</f>
        <v/>
      </c>
    </row>
    <row r="196" spans="5:9" ht="18.75" customHeight="1" x14ac:dyDescent="0.25">
      <c r="E196" s="1" t="str">
        <f t="shared" si="5"/>
        <v/>
      </c>
      <c r="F196" s="2" t="str">
        <f>IF(ISERROR(VLOOKUP(A196,'Cadastro-Estoque'!A:G,1,FALSE)),"",VLOOKUP(A196,'Cadastro-Estoque'!A:G,4,FALSE))</f>
        <v/>
      </c>
      <c r="G196" s="2" t="str">
        <f>IF(ISBLANK(A196),"",IF(ISERROR(VLOOKUP(A196,'Cadastro-Estoque'!A:G,1,FALSE)),"Produto não cadastrado",VLOOKUP(A196,'Cadastro-Estoque'!A:G,2,FALSE)))</f>
        <v/>
      </c>
      <c r="H196" s="2" t="str">
        <f>IF(ISERROR(VLOOKUP(A196,'Cadastro-Estoque'!A:G,1,FALSE)),"",VLOOKUP(A196,'Cadastro-Estoque'!A:G,3,FALSE))</f>
        <v/>
      </c>
      <c r="I196" s="73" t="str">
        <f>IF(A196="","",INDEX(Boletim!F205:F322,(MATCH(A196,'Cadastro-Estoque'!A204:A321,0))))</f>
        <v/>
      </c>
    </row>
    <row r="197" spans="5:9" ht="18.75" customHeight="1" x14ac:dyDescent="0.25">
      <c r="E197" s="1" t="str">
        <f t="shared" si="5"/>
        <v/>
      </c>
      <c r="F197" s="2" t="str">
        <f>IF(ISERROR(VLOOKUP(A197,'Cadastro-Estoque'!A:G,1,FALSE)),"",VLOOKUP(A197,'Cadastro-Estoque'!A:G,4,FALSE))</f>
        <v/>
      </c>
      <c r="G197" s="2" t="str">
        <f>IF(ISBLANK(A197),"",IF(ISERROR(VLOOKUP(A197,'Cadastro-Estoque'!A:G,1,FALSE)),"Produto não cadastrado",VLOOKUP(A197,'Cadastro-Estoque'!A:G,2,FALSE)))</f>
        <v/>
      </c>
      <c r="H197" s="2" t="str">
        <f>IF(ISERROR(VLOOKUP(A197,'Cadastro-Estoque'!A:G,1,FALSE)),"",VLOOKUP(A197,'Cadastro-Estoque'!A:G,3,FALSE))</f>
        <v/>
      </c>
      <c r="I197" s="73" t="str">
        <f>IF(A197="","",INDEX(Boletim!F206:F323,(MATCH(A197,'Cadastro-Estoque'!A205:A322,0))))</f>
        <v/>
      </c>
    </row>
    <row r="198" spans="5:9" ht="18.75" customHeight="1" x14ac:dyDescent="0.25">
      <c r="E198" s="1" t="str">
        <f t="shared" ref="E198:E261" si="6">IF(ISBLANK(A198),"",C198*D198)</f>
        <v/>
      </c>
      <c r="F198" s="2" t="str">
        <f>IF(ISERROR(VLOOKUP(A198,'Cadastro-Estoque'!A:G,1,FALSE)),"",VLOOKUP(A198,'Cadastro-Estoque'!A:G,4,FALSE))</f>
        <v/>
      </c>
      <c r="G198" s="2" t="str">
        <f>IF(ISBLANK(A198),"",IF(ISERROR(VLOOKUP(A198,'Cadastro-Estoque'!A:G,1,FALSE)),"Produto não cadastrado",VLOOKUP(A198,'Cadastro-Estoque'!A:G,2,FALSE)))</f>
        <v/>
      </c>
      <c r="H198" s="2" t="str">
        <f>IF(ISERROR(VLOOKUP(A198,'Cadastro-Estoque'!A:G,1,FALSE)),"",VLOOKUP(A198,'Cadastro-Estoque'!A:G,3,FALSE))</f>
        <v/>
      </c>
      <c r="I198" s="73" t="str">
        <f>IF(A198="","",INDEX(Boletim!F207:F324,(MATCH(A198,'Cadastro-Estoque'!A206:A323,0))))</f>
        <v/>
      </c>
    </row>
    <row r="199" spans="5:9" ht="18.75" customHeight="1" x14ac:dyDescent="0.25">
      <c r="E199" s="1" t="str">
        <f t="shared" si="6"/>
        <v/>
      </c>
      <c r="F199" s="2" t="str">
        <f>IF(ISERROR(VLOOKUP(A199,'Cadastro-Estoque'!A:G,1,FALSE)),"",VLOOKUP(A199,'Cadastro-Estoque'!A:G,4,FALSE))</f>
        <v/>
      </c>
      <c r="G199" s="2" t="str">
        <f>IF(ISBLANK(A199),"",IF(ISERROR(VLOOKUP(A199,'Cadastro-Estoque'!A:G,1,FALSE)),"Produto não cadastrado",VLOOKUP(A199,'Cadastro-Estoque'!A:G,2,FALSE)))</f>
        <v/>
      </c>
      <c r="H199" s="2" t="str">
        <f>IF(ISERROR(VLOOKUP(A199,'Cadastro-Estoque'!A:G,1,FALSE)),"",VLOOKUP(A199,'Cadastro-Estoque'!A:G,3,FALSE))</f>
        <v/>
      </c>
      <c r="I199" s="73" t="str">
        <f>IF(A199="","",INDEX(Boletim!F208:F325,(MATCH(A199,'Cadastro-Estoque'!A207:A324,0))))</f>
        <v/>
      </c>
    </row>
    <row r="200" spans="5:9" ht="18.75" customHeight="1" x14ac:dyDescent="0.25">
      <c r="E200" s="1" t="str">
        <f t="shared" si="6"/>
        <v/>
      </c>
      <c r="F200" s="2" t="str">
        <f>IF(ISERROR(VLOOKUP(A200,'Cadastro-Estoque'!A:G,1,FALSE)),"",VLOOKUP(A200,'Cadastro-Estoque'!A:G,4,FALSE))</f>
        <v/>
      </c>
      <c r="G200" s="2" t="str">
        <f>IF(ISBLANK(A200),"",IF(ISERROR(VLOOKUP(A200,'Cadastro-Estoque'!A:G,1,FALSE)),"Produto não cadastrado",VLOOKUP(A200,'Cadastro-Estoque'!A:G,2,FALSE)))</f>
        <v/>
      </c>
      <c r="H200" s="2" t="str">
        <f>IF(ISERROR(VLOOKUP(A200,'Cadastro-Estoque'!A:G,1,FALSE)),"",VLOOKUP(A200,'Cadastro-Estoque'!A:G,3,FALSE))</f>
        <v/>
      </c>
      <c r="I200" s="73" t="str">
        <f>IF(A200="","",INDEX(Boletim!F209:F326,(MATCH(A200,'Cadastro-Estoque'!A208:A325,0))))</f>
        <v/>
      </c>
    </row>
    <row r="201" spans="5:9" ht="18.75" customHeight="1" x14ac:dyDescent="0.25">
      <c r="E201" s="1" t="str">
        <f t="shared" si="6"/>
        <v/>
      </c>
      <c r="F201" s="2" t="str">
        <f>IF(ISERROR(VLOOKUP(A201,'Cadastro-Estoque'!A:G,1,FALSE)),"",VLOOKUP(A201,'Cadastro-Estoque'!A:G,4,FALSE))</f>
        <v/>
      </c>
      <c r="G201" s="2" t="str">
        <f>IF(ISBLANK(A201),"",IF(ISERROR(VLOOKUP(A201,'Cadastro-Estoque'!A:G,1,FALSE)),"Produto não cadastrado",VLOOKUP(A201,'Cadastro-Estoque'!A:G,2,FALSE)))</f>
        <v/>
      </c>
      <c r="H201" s="2" t="str">
        <f>IF(ISERROR(VLOOKUP(A201,'Cadastro-Estoque'!A:G,1,FALSE)),"",VLOOKUP(A201,'Cadastro-Estoque'!A:G,3,FALSE))</f>
        <v/>
      </c>
      <c r="I201" s="73" t="str">
        <f>IF(A201="","",INDEX(Boletim!F210:F327,(MATCH(A201,'Cadastro-Estoque'!A209:A326,0))))</f>
        <v/>
      </c>
    </row>
    <row r="202" spans="5:9" ht="18.75" customHeight="1" x14ac:dyDescent="0.25">
      <c r="E202" s="1" t="str">
        <f t="shared" si="6"/>
        <v/>
      </c>
      <c r="F202" s="2" t="str">
        <f>IF(ISERROR(VLOOKUP(A202,'Cadastro-Estoque'!A:G,1,FALSE)),"",VLOOKUP(A202,'Cadastro-Estoque'!A:G,4,FALSE))</f>
        <v/>
      </c>
      <c r="G202" s="2" t="str">
        <f>IF(ISBLANK(A202),"",IF(ISERROR(VLOOKUP(A202,'Cadastro-Estoque'!A:G,1,FALSE)),"Produto não cadastrado",VLOOKUP(A202,'Cadastro-Estoque'!A:G,2,FALSE)))</f>
        <v/>
      </c>
      <c r="H202" s="2" t="str">
        <f>IF(ISERROR(VLOOKUP(A202,'Cadastro-Estoque'!A:G,1,FALSE)),"",VLOOKUP(A202,'Cadastro-Estoque'!A:G,3,FALSE))</f>
        <v/>
      </c>
      <c r="I202" s="73" t="str">
        <f>IF(A202="","",INDEX(Boletim!F211:F328,(MATCH(A202,'Cadastro-Estoque'!A210:A327,0))))</f>
        <v/>
      </c>
    </row>
    <row r="203" spans="5:9" ht="18.75" customHeight="1" x14ac:dyDescent="0.25">
      <c r="E203" s="1" t="str">
        <f t="shared" si="6"/>
        <v/>
      </c>
      <c r="F203" s="2" t="str">
        <f>IF(ISERROR(VLOOKUP(A203,'Cadastro-Estoque'!A:G,1,FALSE)),"",VLOOKUP(A203,'Cadastro-Estoque'!A:G,4,FALSE))</f>
        <v/>
      </c>
      <c r="G203" s="2" t="str">
        <f>IF(ISBLANK(A203),"",IF(ISERROR(VLOOKUP(A203,'Cadastro-Estoque'!A:G,1,FALSE)),"Produto não cadastrado",VLOOKUP(A203,'Cadastro-Estoque'!A:G,2,FALSE)))</f>
        <v/>
      </c>
      <c r="H203" s="2" t="str">
        <f>IF(ISERROR(VLOOKUP(A203,'Cadastro-Estoque'!A:G,1,FALSE)),"",VLOOKUP(A203,'Cadastro-Estoque'!A:G,3,FALSE))</f>
        <v/>
      </c>
      <c r="I203" s="73" t="str">
        <f>IF(A203="","",INDEX(Boletim!F212:F329,(MATCH(A203,'Cadastro-Estoque'!A211:A328,0))))</f>
        <v/>
      </c>
    </row>
    <row r="204" spans="5:9" ht="18.75" customHeight="1" x14ac:dyDescent="0.25">
      <c r="E204" s="1" t="str">
        <f t="shared" si="6"/>
        <v/>
      </c>
      <c r="F204" s="2" t="str">
        <f>IF(ISERROR(VLOOKUP(A204,'Cadastro-Estoque'!A:G,1,FALSE)),"",VLOOKUP(A204,'Cadastro-Estoque'!A:G,4,FALSE))</f>
        <v/>
      </c>
      <c r="G204" s="2" t="str">
        <f>IF(ISBLANK(A204),"",IF(ISERROR(VLOOKUP(A204,'Cadastro-Estoque'!A:G,1,FALSE)),"Produto não cadastrado",VLOOKUP(A204,'Cadastro-Estoque'!A:G,2,FALSE)))</f>
        <v/>
      </c>
      <c r="H204" s="2" t="str">
        <f>IF(ISERROR(VLOOKUP(A204,'Cadastro-Estoque'!A:G,1,FALSE)),"",VLOOKUP(A204,'Cadastro-Estoque'!A:G,3,FALSE))</f>
        <v/>
      </c>
      <c r="I204" s="73" t="str">
        <f>IF(A204="","",INDEX(Boletim!F213:F330,(MATCH(A204,'Cadastro-Estoque'!A212:A329,0))))</f>
        <v/>
      </c>
    </row>
    <row r="205" spans="5:9" ht="18.75" customHeight="1" x14ac:dyDescent="0.25">
      <c r="E205" s="1" t="str">
        <f t="shared" si="6"/>
        <v/>
      </c>
      <c r="F205" s="2" t="str">
        <f>IF(ISERROR(VLOOKUP(A205,'Cadastro-Estoque'!A:G,1,FALSE)),"",VLOOKUP(A205,'Cadastro-Estoque'!A:G,4,FALSE))</f>
        <v/>
      </c>
      <c r="G205" s="2" t="str">
        <f>IF(ISBLANK(A205),"",IF(ISERROR(VLOOKUP(A205,'Cadastro-Estoque'!A:G,1,FALSE)),"Produto não cadastrado",VLOOKUP(A205,'Cadastro-Estoque'!A:G,2,FALSE)))</f>
        <v/>
      </c>
      <c r="H205" s="2" t="str">
        <f>IF(ISERROR(VLOOKUP(A205,'Cadastro-Estoque'!A:G,1,FALSE)),"",VLOOKUP(A205,'Cadastro-Estoque'!A:G,3,FALSE))</f>
        <v/>
      </c>
      <c r="I205" s="73" t="str">
        <f>IF(A205="","",INDEX(Boletim!F214:F331,(MATCH(A205,'Cadastro-Estoque'!A213:A330,0))))</f>
        <v/>
      </c>
    </row>
    <row r="206" spans="5:9" ht="18.75" customHeight="1" x14ac:dyDescent="0.25">
      <c r="E206" s="1" t="str">
        <f t="shared" si="6"/>
        <v/>
      </c>
      <c r="F206" s="2" t="str">
        <f>IF(ISERROR(VLOOKUP(A206,'Cadastro-Estoque'!A:G,1,FALSE)),"",VLOOKUP(A206,'Cadastro-Estoque'!A:G,4,FALSE))</f>
        <v/>
      </c>
      <c r="G206" s="2" t="str">
        <f>IF(ISBLANK(A206),"",IF(ISERROR(VLOOKUP(A206,'Cadastro-Estoque'!A:G,1,FALSE)),"Produto não cadastrado",VLOOKUP(A206,'Cadastro-Estoque'!A:G,2,FALSE)))</f>
        <v/>
      </c>
      <c r="H206" s="2" t="str">
        <f>IF(ISERROR(VLOOKUP(A206,'Cadastro-Estoque'!A:G,1,FALSE)),"",VLOOKUP(A206,'Cadastro-Estoque'!A:G,3,FALSE))</f>
        <v/>
      </c>
      <c r="I206" s="73" t="str">
        <f>IF(A206="","",INDEX(Boletim!F215:F332,(MATCH(A206,'Cadastro-Estoque'!A214:A331,0))))</f>
        <v/>
      </c>
    </row>
    <row r="207" spans="5:9" ht="18.75" customHeight="1" x14ac:dyDescent="0.25">
      <c r="E207" s="1" t="str">
        <f t="shared" si="6"/>
        <v/>
      </c>
      <c r="F207" s="2" t="str">
        <f>IF(ISERROR(VLOOKUP(A207,'Cadastro-Estoque'!A:G,1,FALSE)),"",VLOOKUP(A207,'Cadastro-Estoque'!A:G,4,FALSE))</f>
        <v/>
      </c>
      <c r="G207" s="2" t="str">
        <f>IF(ISBLANK(A207),"",IF(ISERROR(VLOOKUP(A207,'Cadastro-Estoque'!A:G,1,FALSE)),"Produto não cadastrado",VLOOKUP(A207,'Cadastro-Estoque'!A:G,2,FALSE)))</f>
        <v/>
      </c>
      <c r="H207" s="2" t="str">
        <f>IF(ISERROR(VLOOKUP(A207,'Cadastro-Estoque'!A:G,1,FALSE)),"",VLOOKUP(A207,'Cadastro-Estoque'!A:G,3,FALSE))</f>
        <v/>
      </c>
      <c r="I207" s="73" t="str">
        <f>IF(A207="","",INDEX(Boletim!F216:F333,(MATCH(A207,'Cadastro-Estoque'!A215:A332,0))))</f>
        <v/>
      </c>
    </row>
    <row r="208" spans="5:9" ht="18.75" customHeight="1" x14ac:dyDescent="0.25">
      <c r="E208" s="1" t="str">
        <f t="shared" si="6"/>
        <v/>
      </c>
      <c r="F208" s="2" t="str">
        <f>IF(ISERROR(VLOOKUP(A208,'Cadastro-Estoque'!A:G,1,FALSE)),"",VLOOKUP(A208,'Cadastro-Estoque'!A:G,4,FALSE))</f>
        <v/>
      </c>
      <c r="G208" s="2" t="str">
        <f>IF(ISBLANK(A208),"",IF(ISERROR(VLOOKUP(A208,'Cadastro-Estoque'!A:G,1,FALSE)),"Produto não cadastrado",VLOOKUP(A208,'Cadastro-Estoque'!A:G,2,FALSE)))</f>
        <v/>
      </c>
      <c r="H208" s="2" t="str">
        <f>IF(ISERROR(VLOOKUP(A208,'Cadastro-Estoque'!A:G,1,FALSE)),"",VLOOKUP(A208,'Cadastro-Estoque'!A:G,3,FALSE))</f>
        <v/>
      </c>
      <c r="I208" s="73" t="str">
        <f>IF(A208="","",INDEX(Boletim!F217:F334,(MATCH(A208,'Cadastro-Estoque'!A216:A333,0))))</f>
        <v/>
      </c>
    </row>
    <row r="209" spans="5:9" ht="18.75" customHeight="1" x14ac:dyDescent="0.25">
      <c r="E209" s="1" t="str">
        <f t="shared" si="6"/>
        <v/>
      </c>
      <c r="F209" s="2" t="str">
        <f>IF(ISERROR(VLOOKUP(A209,'Cadastro-Estoque'!A:G,1,FALSE)),"",VLOOKUP(A209,'Cadastro-Estoque'!A:G,4,FALSE))</f>
        <v/>
      </c>
      <c r="G209" s="2" t="str">
        <f>IF(ISBLANK(A209),"",IF(ISERROR(VLOOKUP(A209,'Cadastro-Estoque'!A:G,1,FALSE)),"Produto não cadastrado",VLOOKUP(A209,'Cadastro-Estoque'!A:G,2,FALSE)))</f>
        <v/>
      </c>
      <c r="H209" s="2" t="str">
        <f>IF(ISERROR(VLOOKUP(A209,'Cadastro-Estoque'!A:G,1,FALSE)),"",VLOOKUP(A209,'Cadastro-Estoque'!A:G,3,FALSE))</f>
        <v/>
      </c>
      <c r="I209" s="73" t="str">
        <f>IF(A209="","",INDEX(Boletim!F218:F335,(MATCH(A209,'Cadastro-Estoque'!A217:A334,0))))</f>
        <v/>
      </c>
    </row>
    <row r="210" spans="5:9" ht="18.75" customHeight="1" x14ac:dyDescent="0.25">
      <c r="E210" s="1" t="str">
        <f t="shared" si="6"/>
        <v/>
      </c>
      <c r="F210" s="2" t="str">
        <f>IF(ISERROR(VLOOKUP(A210,'Cadastro-Estoque'!A:G,1,FALSE)),"",VLOOKUP(A210,'Cadastro-Estoque'!A:G,4,FALSE))</f>
        <v/>
      </c>
      <c r="G210" s="2" t="str">
        <f>IF(ISBLANK(A210),"",IF(ISERROR(VLOOKUP(A210,'Cadastro-Estoque'!A:G,1,FALSE)),"Produto não cadastrado",VLOOKUP(A210,'Cadastro-Estoque'!A:G,2,FALSE)))</f>
        <v/>
      </c>
      <c r="H210" s="2" t="str">
        <f>IF(ISERROR(VLOOKUP(A210,'Cadastro-Estoque'!A:G,1,FALSE)),"",VLOOKUP(A210,'Cadastro-Estoque'!A:G,3,FALSE))</f>
        <v/>
      </c>
      <c r="I210" s="73" t="str">
        <f>IF(A210="","",INDEX(Boletim!F219:F336,(MATCH(A210,'Cadastro-Estoque'!A218:A335,0))))</f>
        <v/>
      </c>
    </row>
    <row r="211" spans="5:9" ht="18.75" customHeight="1" x14ac:dyDescent="0.25">
      <c r="E211" s="1" t="str">
        <f t="shared" si="6"/>
        <v/>
      </c>
      <c r="F211" s="2" t="str">
        <f>IF(ISERROR(VLOOKUP(A211,'Cadastro-Estoque'!A:G,1,FALSE)),"",VLOOKUP(A211,'Cadastro-Estoque'!A:G,4,FALSE))</f>
        <v/>
      </c>
      <c r="G211" s="2" t="str">
        <f>IF(ISBLANK(A211),"",IF(ISERROR(VLOOKUP(A211,'Cadastro-Estoque'!A:G,1,FALSE)),"Produto não cadastrado",VLOOKUP(A211,'Cadastro-Estoque'!A:G,2,FALSE)))</f>
        <v/>
      </c>
      <c r="H211" s="2" t="str">
        <f>IF(ISERROR(VLOOKUP(A211,'Cadastro-Estoque'!A:G,1,FALSE)),"",VLOOKUP(A211,'Cadastro-Estoque'!A:G,3,FALSE))</f>
        <v/>
      </c>
      <c r="I211" s="73" t="str">
        <f>IF(A211="","",INDEX(Boletim!F220:F337,(MATCH(A211,'Cadastro-Estoque'!A219:A336,0))))</f>
        <v/>
      </c>
    </row>
    <row r="212" spans="5:9" ht="18.75" customHeight="1" x14ac:dyDescent="0.25">
      <c r="E212" s="1" t="str">
        <f t="shared" si="6"/>
        <v/>
      </c>
      <c r="F212" s="2" t="str">
        <f>IF(ISERROR(VLOOKUP(A212,'Cadastro-Estoque'!A:G,1,FALSE)),"",VLOOKUP(A212,'Cadastro-Estoque'!A:G,4,FALSE))</f>
        <v/>
      </c>
      <c r="G212" s="2" t="str">
        <f>IF(ISBLANK(A212),"",IF(ISERROR(VLOOKUP(A212,'Cadastro-Estoque'!A:G,1,FALSE)),"Produto não cadastrado",VLOOKUP(A212,'Cadastro-Estoque'!A:G,2,FALSE)))</f>
        <v/>
      </c>
      <c r="H212" s="2" t="str">
        <f>IF(ISERROR(VLOOKUP(A212,'Cadastro-Estoque'!A:G,1,FALSE)),"",VLOOKUP(A212,'Cadastro-Estoque'!A:G,3,FALSE))</f>
        <v/>
      </c>
      <c r="I212" s="73" t="str">
        <f>IF(A212="","",INDEX(Boletim!F221:F338,(MATCH(A212,'Cadastro-Estoque'!A220:A337,0))))</f>
        <v/>
      </c>
    </row>
    <row r="213" spans="5:9" ht="18.75" customHeight="1" x14ac:dyDescent="0.25">
      <c r="E213" s="1" t="str">
        <f t="shared" si="6"/>
        <v/>
      </c>
      <c r="F213" s="2" t="str">
        <f>IF(ISERROR(VLOOKUP(A213,'Cadastro-Estoque'!A:G,1,FALSE)),"",VLOOKUP(A213,'Cadastro-Estoque'!A:G,4,FALSE))</f>
        <v/>
      </c>
      <c r="G213" s="2" t="str">
        <f>IF(ISBLANK(A213),"",IF(ISERROR(VLOOKUP(A213,'Cadastro-Estoque'!A:G,1,FALSE)),"Produto não cadastrado",VLOOKUP(A213,'Cadastro-Estoque'!A:G,2,FALSE)))</f>
        <v/>
      </c>
      <c r="H213" s="2" t="str">
        <f>IF(ISERROR(VLOOKUP(A213,'Cadastro-Estoque'!A:G,1,FALSE)),"",VLOOKUP(A213,'Cadastro-Estoque'!A:G,3,FALSE))</f>
        <v/>
      </c>
      <c r="I213" s="73" t="str">
        <f>IF(A213="","",INDEX(Boletim!F222:F339,(MATCH(A213,'Cadastro-Estoque'!A221:A338,0))))</f>
        <v/>
      </c>
    </row>
    <row r="214" spans="5:9" ht="18.75" customHeight="1" x14ac:dyDescent="0.25">
      <c r="E214" s="1" t="str">
        <f t="shared" si="6"/>
        <v/>
      </c>
      <c r="F214" s="2" t="str">
        <f>IF(ISERROR(VLOOKUP(A214,'Cadastro-Estoque'!A:G,1,FALSE)),"",VLOOKUP(A214,'Cadastro-Estoque'!A:G,4,FALSE))</f>
        <v/>
      </c>
      <c r="G214" s="2" t="str">
        <f>IF(ISBLANK(A214),"",IF(ISERROR(VLOOKUP(A214,'Cadastro-Estoque'!A:G,1,FALSE)),"Produto não cadastrado",VLOOKUP(A214,'Cadastro-Estoque'!A:G,2,FALSE)))</f>
        <v/>
      </c>
      <c r="H214" s="2" t="str">
        <f>IF(ISERROR(VLOOKUP(A214,'Cadastro-Estoque'!A:G,1,FALSE)),"",VLOOKUP(A214,'Cadastro-Estoque'!A:G,3,FALSE))</f>
        <v/>
      </c>
      <c r="I214" s="73" t="str">
        <f>IF(A214="","",INDEX(Boletim!F223:F340,(MATCH(A214,'Cadastro-Estoque'!A222:A339,0))))</f>
        <v/>
      </c>
    </row>
    <row r="215" spans="5:9" ht="18.75" customHeight="1" x14ac:dyDescent="0.25">
      <c r="E215" s="1" t="str">
        <f t="shared" si="6"/>
        <v/>
      </c>
      <c r="F215" s="2" t="str">
        <f>IF(ISERROR(VLOOKUP(A215,'Cadastro-Estoque'!A:G,1,FALSE)),"",VLOOKUP(A215,'Cadastro-Estoque'!A:G,4,FALSE))</f>
        <v/>
      </c>
      <c r="G215" s="2" t="str">
        <f>IF(ISBLANK(A215),"",IF(ISERROR(VLOOKUP(A215,'Cadastro-Estoque'!A:G,1,FALSE)),"Produto não cadastrado",VLOOKUP(A215,'Cadastro-Estoque'!A:G,2,FALSE)))</f>
        <v/>
      </c>
      <c r="H215" s="2" t="str">
        <f>IF(ISERROR(VLOOKUP(A215,'Cadastro-Estoque'!A:G,1,FALSE)),"",VLOOKUP(A215,'Cadastro-Estoque'!A:G,3,FALSE))</f>
        <v/>
      </c>
      <c r="I215" s="73" t="str">
        <f>IF(A215="","",INDEX(Boletim!F224:F341,(MATCH(A215,'Cadastro-Estoque'!A223:A340,0))))</f>
        <v/>
      </c>
    </row>
    <row r="216" spans="5:9" ht="18.75" customHeight="1" x14ac:dyDescent="0.25">
      <c r="E216" s="1" t="str">
        <f t="shared" si="6"/>
        <v/>
      </c>
      <c r="F216" s="2" t="str">
        <f>IF(ISERROR(VLOOKUP(A216,'Cadastro-Estoque'!A:G,1,FALSE)),"",VLOOKUP(A216,'Cadastro-Estoque'!A:G,4,FALSE))</f>
        <v/>
      </c>
      <c r="G216" s="2" t="str">
        <f>IF(ISBLANK(A216),"",IF(ISERROR(VLOOKUP(A216,'Cadastro-Estoque'!A:G,1,FALSE)),"Produto não cadastrado",VLOOKUP(A216,'Cadastro-Estoque'!A:G,2,FALSE)))</f>
        <v/>
      </c>
      <c r="H216" s="2" t="str">
        <f>IF(ISERROR(VLOOKUP(A216,'Cadastro-Estoque'!A:G,1,FALSE)),"",VLOOKUP(A216,'Cadastro-Estoque'!A:G,3,FALSE))</f>
        <v/>
      </c>
      <c r="I216" s="73" t="str">
        <f>IF(A216="","",INDEX(Boletim!F225:F342,(MATCH(A216,'Cadastro-Estoque'!A224:A341,0))))</f>
        <v/>
      </c>
    </row>
    <row r="217" spans="5:9" ht="18.75" customHeight="1" x14ac:dyDescent="0.25">
      <c r="E217" s="1" t="str">
        <f t="shared" si="6"/>
        <v/>
      </c>
      <c r="F217" s="2" t="str">
        <f>IF(ISERROR(VLOOKUP(A217,'Cadastro-Estoque'!A:G,1,FALSE)),"",VLOOKUP(A217,'Cadastro-Estoque'!A:G,4,FALSE))</f>
        <v/>
      </c>
      <c r="G217" s="2" t="str">
        <f>IF(ISBLANK(A217),"",IF(ISERROR(VLOOKUP(A217,'Cadastro-Estoque'!A:G,1,FALSE)),"Produto não cadastrado",VLOOKUP(A217,'Cadastro-Estoque'!A:G,2,FALSE)))</f>
        <v/>
      </c>
      <c r="H217" s="2" t="str">
        <f>IF(ISERROR(VLOOKUP(A217,'Cadastro-Estoque'!A:G,1,FALSE)),"",VLOOKUP(A217,'Cadastro-Estoque'!A:G,3,FALSE))</f>
        <v/>
      </c>
      <c r="I217" s="73" t="str">
        <f>IF(A217="","",INDEX(Boletim!F226:F343,(MATCH(A217,'Cadastro-Estoque'!A225:A342,0))))</f>
        <v/>
      </c>
    </row>
    <row r="218" spans="5:9" ht="18.75" customHeight="1" x14ac:dyDescent="0.25">
      <c r="E218" s="1" t="str">
        <f t="shared" si="6"/>
        <v/>
      </c>
      <c r="F218" s="2" t="str">
        <f>IF(ISERROR(VLOOKUP(A218,'Cadastro-Estoque'!A:G,1,FALSE)),"",VLOOKUP(A218,'Cadastro-Estoque'!A:G,4,FALSE))</f>
        <v/>
      </c>
      <c r="G218" s="2" t="str">
        <f>IF(ISBLANK(A218),"",IF(ISERROR(VLOOKUP(A218,'Cadastro-Estoque'!A:G,1,FALSE)),"Produto não cadastrado",VLOOKUP(A218,'Cadastro-Estoque'!A:G,2,FALSE)))</f>
        <v/>
      </c>
      <c r="H218" s="2" t="str">
        <f>IF(ISERROR(VLOOKUP(A218,'Cadastro-Estoque'!A:G,1,FALSE)),"",VLOOKUP(A218,'Cadastro-Estoque'!A:G,3,FALSE))</f>
        <v/>
      </c>
      <c r="I218" s="73" t="str">
        <f>IF(A218="","",INDEX(Boletim!F227:F344,(MATCH(A218,'Cadastro-Estoque'!A226:A343,0))))</f>
        <v/>
      </c>
    </row>
    <row r="219" spans="5:9" ht="18.75" customHeight="1" x14ac:dyDescent="0.25">
      <c r="E219" s="1" t="str">
        <f t="shared" si="6"/>
        <v/>
      </c>
      <c r="F219" s="2" t="str">
        <f>IF(ISERROR(VLOOKUP(A219,'Cadastro-Estoque'!A:G,1,FALSE)),"",VLOOKUP(A219,'Cadastro-Estoque'!A:G,4,FALSE))</f>
        <v/>
      </c>
      <c r="G219" s="2" t="str">
        <f>IF(ISBLANK(A219),"",IF(ISERROR(VLOOKUP(A219,'Cadastro-Estoque'!A:G,1,FALSE)),"Produto não cadastrado",VLOOKUP(A219,'Cadastro-Estoque'!A:G,2,FALSE)))</f>
        <v/>
      </c>
      <c r="H219" s="2" t="str">
        <f>IF(ISERROR(VLOOKUP(A219,'Cadastro-Estoque'!A:G,1,FALSE)),"",VLOOKUP(A219,'Cadastro-Estoque'!A:G,3,FALSE))</f>
        <v/>
      </c>
      <c r="I219" s="73" t="str">
        <f>IF(A219="","",INDEX(Boletim!F228:F345,(MATCH(A219,'Cadastro-Estoque'!A227:A344,0))))</f>
        <v/>
      </c>
    </row>
    <row r="220" spans="5:9" ht="18.75" customHeight="1" x14ac:dyDescent="0.25">
      <c r="E220" s="1" t="str">
        <f t="shared" si="6"/>
        <v/>
      </c>
      <c r="F220" s="2" t="str">
        <f>IF(ISERROR(VLOOKUP(A220,'Cadastro-Estoque'!A:G,1,FALSE)),"",VLOOKUP(A220,'Cadastro-Estoque'!A:G,4,FALSE))</f>
        <v/>
      </c>
      <c r="G220" s="2" t="str">
        <f>IF(ISBLANK(A220),"",IF(ISERROR(VLOOKUP(A220,'Cadastro-Estoque'!A:G,1,FALSE)),"Produto não cadastrado",VLOOKUP(A220,'Cadastro-Estoque'!A:G,2,FALSE)))</f>
        <v/>
      </c>
      <c r="H220" s="2" t="str">
        <f>IF(ISERROR(VLOOKUP(A220,'Cadastro-Estoque'!A:G,1,FALSE)),"",VLOOKUP(A220,'Cadastro-Estoque'!A:G,3,FALSE))</f>
        <v/>
      </c>
      <c r="I220" s="73" t="str">
        <f>IF(A220="","",INDEX(Boletim!F229:F346,(MATCH(A220,'Cadastro-Estoque'!A228:A345,0))))</f>
        <v/>
      </c>
    </row>
    <row r="221" spans="5:9" ht="18.75" customHeight="1" x14ac:dyDescent="0.25">
      <c r="E221" s="1" t="str">
        <f t="shared" si="6"/>
        <v/>
      </c>
      <c r="F221" s="2" t="str">
        <f>IF(ISERROR(VLOOKUP(A221,'Cadastro-Estoque'!A:G,1,FALSE)),"",VLOOKUP(A221,'Cadastro-Estoque'!A:G,4,FALSE))</f>
        <v/>
      </c>
      <c r="G221" s="2" t="str">
        <f>IF(ISBLANK(A221),"",IF(ISERROR(VLOOKUP(A221,'Cadastro-Estoque'!A:G,1,FALSE)),"Produto não cadastrado",VLOOKUP(A221,'Cadastro-Estoque'!A:G,2,FALSE)))</f>
        <v/>
      </c>
      <c r="H221" s="2" t="str">
        <f>IF(ISERROR(VLOOKUP(A221,'Cadastro-Estoque'!A:G,1,FALSE)),"",VLOOKUP(A221,'Cadastro-Estoque'!A:G,3,FALSE))</f>
        <v/>
      </c>
      <c r="I221" s="73" t="str">
        <f>IF(A221="","",INDEX(Boletim!F230:F347,(MATCH(A221,'Cadastro-Estoque'!A229:A346,0))))</f>
        <v/>
      </c>
    </row>
    <row r="222" spans="5:9" ht="18.75" customHeight="1" x14ac:dyDescent="0.25">
      <c r="E222" s="1" t="str">
        <f t="shared" si="6"/>
        <v/>
      </c>
      <c r="F222" s="2" t="str">
        <f>IF(ISERROR(VLOOKUP(A222,'Cadastro-Estoque'!A:G,1,FALSE)),"",VLOOKUP(A222,'Cadastro-Estoque'!A:G,4,FALSE))</f>
        <v/>
      </c>
      <c r="G222" s="2" t="str">
        <f>IF(ISBLANK(A222),"",IF(ISERROR(VLOOKUP(A222,'Cadastro-Estoque'!A:G,1,FALSE)),"Produto não cadastrado",VLOOKUP(A222,'Cadastro-Estoque'!A:G,2,FALSE)))</f>
        <v/>
      </c>
      <c r="H222" s="2" t="str">
        <f>IF(ISERROR(VLOOKUP(A222,'Cadastro-Estoque'!A:G,1,FALSE)),"",VLOOKUP(A222,'Cadastro-Estoque'!A:G,3,FALSE))</f>
        <v/>
      </c>
      <c r="I222" s="73" t="str">
        <f>IF(A222="","",INDEX(Boletim!F231:F348,(MATCH(A222,'Cadastro-Estoque'!A230:A347,0))))</f>
        <v/>
      </c>
    </row>
    <row r="223" spans="5:9" ht="18.75" customHeight="1" x14ac:dyDescent="0.25">
      <c r="E223" s="1" t="str">
        <f t="shared" si="6"/>
        <v/>
      </c>
      <c r="F223" s="2" t="str">
        <f>IF(ISERROR(VLOOKUP(A223,'Cadastro-Estoque'!A:G,1,FALSE)),"",VLOOKUP(A223,'Cadastro-Estoque'!A:G,4,FALSE))</f>
        <v/>
      </c>
      <c r="G223" s="2" t="str">
        <f>IF(ISBLANK(A223),"",IF(ISERROR(VLOOKUP(A223,'Cadastro-Estoque'!A:G,1,FALSE)),"Produto não cadastrado",VLOOKUP(A223,'Cadastro-Estoque'!A:G,2,FALSE)))</f>
        <v/>
      </c>
      <c r="H223" s="2" t="str">
        <f>IF(ISERROR(VLOOKUP(A223,'Cadastro-Estoque'!A:G,1,FALSE)),"",VLOOKUP(A223,'Cadastro-Estoque'!A:G,3,FALSE))</f>
        <v/>
      </c>
      <c r="I223" s="73" t="str">
        <f>IF(A223="","",INDEX(Boletim!F232:F349,(MATCH(A223,'Cadastro-Estoque'!A231:A348,0))))</f>
        <v/>
      </c>
    </row>
    <row r="224" spans="5:9" ht="18.75" customHeight="1" x14ac:dyDescent="0.25">
      <c r="E224" s="1" t="str">
        <f t="shared" si="6"/>
        <v/>
      </c>
      <c r="F224" s="2" t="str">
        <f>IF(ISERROR(VLOOKUP(A224,'Cadastro-Estoque'!A:G,1,FALSE)),"",VLOOKUP(A224,'Cadastro-Estoque'!A:G,4,FALSE))</f>
        <v/>
      </c>
      <c r="G224" s="2" t="str">
        <f>IF(ISBLANK(A224),"",IF(ISERROR(VLOOKUP(A224,'Cadastro-Estoque'!A:G,1,FALSE)),"Produto não cadastrado",VLOOKUP(A224,'Cadastro-Estoque'!A:G,2,FALSE)))</f>
        <v/>
      </c>
      <c r="H224" s="2" t="str">
        <f>IF(ISERROR(VLOOKUP(A224,'Cadastro-Estoque'!A:G,1,FALSE)),"",VLOOKUP(A224,'Cadastro-Estoque'!A:G,3,FALSE))</f>
        <v/>
      </c>
      <c r="I224" s="73" t="str">
        <f>IF(A224="","",INDEX(Boletim!F233:F350,(MATCH(A224,'Cadastro-Estoque'!A232:A349,0))))</f>
        <v/>
      </c>
    </row>
    <row r="225" spans="5:9" ht="18.75" customHeight="1" x14ac:dyDescent="0.25">
      <c r="E225" s="1" t="str">
        <f t="shared" si="6"/>
        <v/>
      </c>
      <c r="F225" s="2" t="str">
        <f>IF(ISERROR(VLOOKUP(A225,'Cadastro-Estoque'!A:G,1,FALSE)),"",VLOOKUP(A225,'Cadastro-Estoque'!A:G,4,FALSE))</f>
        <v/>
      </c>
      <c r="G225" s="2" t="str">
        <f>IF(ISBLANK(A225),"",IF(ISERROR(VLOOKUP(A225,'Cadastro-Estoque'!A:G,1,FALSE)),"Produto não cadastrado",VLOOKUP(A225,'Cadastro-Estoque'!A:G,2,FALSE)))</f>
        <v/>
      </c>
      <c r="H225" s="2" t="str">
        <f>IF(ISERROR(VLOOKUP(A225,'Cadastro-Estoque'!A:G,1,FALSE)),"",VLOOKUP(A225,'Cadastro-Estoque'!A:G,3,FALSE))</f>
        <v/>
      </c>
      <c r="I225" s="73" t="str">
        <f>IF(A225="","",INDEX(Boletim!F234:F351,(MATCH(A225,'Cadastro-Estoque'!A233:A350,0))))</f>
        <v/>
      </c>
    </row>
    <row r="226" spans="5:9" ht="18.75" customHeight="1" x14ac:dyDescent="0.25">
      <c r="E226" s="1" t="str">
        <f t="shared" si="6"/>
        <v/>
      </c>
      <c r="F226" s="2" t="str">
        <f>IF(ISERROR(VLOOKUP(A226,'Cadastro-Estoque'!A:G,1,FALSE)),"",VLOOKUP(A226,'Cadastro-Estoque'!A:G,4,FALSE))</f>
        <v/>
      </c>
      <c r="G226" s="2" t="str">
        <f>IF(ISBLANK(A226),"",IF(ISERROR(VLOOKUP(A226,'Cadastro-Estoque'!A:G,1,FALSE)),"Produto não cadastrado",VLOOKUP(A226,'Cadastro-Estoque'!A:G,2,FALSE)))</f>
        <v/>
      </c>
      <c r="H226" s="2" t="str">
        <f>IF(ISERROR(VLOOKUP(A226,'Cadastro-Estoque'!A:G,1,FALSE)),"",VLOOKUP(A226,'Cadastro-Estoque'!A:G,3,FALSE))</f>
        <v/>
      </c>
      <c r="I226" s="73" t="str">
        <f>IF(A226="","",INDEX(Boletim!F235:F352,(MATCH(A226,'Cadastro-Estoque'!A234:A351,0))))</f>
        <v/>
      </c>
    </row>
    <row r="227" spans="5:9" ht="18.75" customHeight="1" x14ac:dyDescent="0.25">
      <c r="E227" s="1" t="str">
        <f t="shared" si="6"/>
        <v/>
      </c>
      <c r="F227" s="2" t="str">
        <f>IF(ISERROR(VLOOKUP(A227,'Cadastro-Estoque'!A:G,1,FALSE)),"",VLOOKUP(A227,'Cadastro-Estoque'!A:G,4,FALSE))</f>
        <v/>
      </c>
      <c r="G227" s="2" t="str">
        <f>IF(ISBLANK(A227),"",IF(ISERROR(VLOOKUP(A227,'Cadastro-Estoque'!A:G,1,FALSE)),"Produto não cadastrado",VLOOKUP(A227,'Cadastro-Estoque'!A:G,2,FALSE)))</f>
        <v/>
      </c>
      <c r="H227" s="2" t="str">
        <f>IF(ISERROR(VLOOKUP(A227,'Cadastro-Estoque'!A:G,1,FALSE)),"",VLOOKUP(A227,'Cadastro-Estoque'!A:G,3,FALSE))</f>
        <v/>
      </c>
      <c r="I227" s="73" t="str">
        <f>IF(A227="","",INDEX(Boletim!F236:F353,(MATCH(A227,'Cadastro-Estoque'!A235:A352,0))))</f>
        <v/>
      </c>
    </row>
    <row r="228" spans="5:9" ht="18.75" customHeight="1" x14ac:dyDescent="0.25">
      <c r="E228" s="1" t="str">
        <f t="shared" si="6"/>
        <v/>
      </c>
      <c r="F228" s="2" t="str">
        <f>IF(ISERROR(VLOOKUP(A228,'Cadastro-Estoque'!A:G,1,FALSE)),"",VLOOKUP(A228,'Cadastro-Estoque'!A:G,4,FALSE))</f>
        <v/>
      </c>
      <c r="G228" s="2" t="str">
        <f>IF(ISBLANK(A228),"",IF(ISERROR(VLOOKUP(A228,'Cadastro-Estoque'!A:G,1,FALSE)),"Produto não cadastrado",VLOOKUP(A228,'Cadastro-Estoque'!A:G,2,FALSE)))</f>
        <v/>
      </c>
      <c r="H228" s="2" t="str">
        <f>IF(ISERROR(VLOOKUP(A228,'Cadastro-Estoque'!A:G,1,FALSE)),"",VLOOKUP(A228,'Cadastro-Estoque'!A:G,3,FALSE))</f>
        <v/>
      </c>
      <c r="I228" s="73" t="str">
        <f>IF(A228="","",INDEX(Boletim!F237:F354,(MATCH(A228,'Cadastro-Estoque'!A236:A353,0))))</f>
        <v/>
      </c>
    </row>
    <row r="229" spans="5:9" ht="18.75" customHeight="1" x14ac:dyDescent="0.25">
      <c r="E229" s="1" t="str">
        <f t="shared" si="6"/>
        <v/>
      </c>
      <c r="F229" s="2" t="str">
        <f>IF(ISERROR(VLOOKUP(A229,'Cadastro-Estoque'!A:G,1,FALSE)),"",VLOOKUP(A229,'Cadastro-Estoque'!A:G,4,FALSE))</f>
        <v/>
      </c>
      <c r="G229" s="2" t="str">
        <f>IF(ISBLANK(A229),"",IF(ISERROR(VLOOKUP(A229,'Cadastro-Estoque'!A:G,1,FALSE)),"Produto não cadastrado",VLOOKUP(A229,'Cadastro-Estoque'!A:G,2,FALSE)))</f>
        <v/>
      </c>
      <c r="H229" s="2" t="str">
        <f>IF(ISERROR(VLOOKUP(A229,'Cadastro-Estoque'!A:G,1,FALSE)),"",VLOOKUP(A229,'Cadastro-Estoque'!A:G,3,FALSE))</f>
        <v/>
      </c>
      <c r="I229" s="73" t="str">
        <f>IF(A229="","",INDEX(Boletim!F238:F355,(MATCH(A229,'Cadastro-Estoque'!A237:A354,0))))</f>
        <v/>
      </c>
    </row>
    <row r="230" spans="5:9" ht="18.75" customHeight="1" x14ac:dyDescent="0.25">
      <c r="E230" s="1" t="str">
        <f t="shared" si="6"/>
        <v/>
      </c>
      <c r="F230" s="2" t="str">
        <f>IF(ISERROR(VLOOKUP(A230,'Cadastro-Estoque'!A:G,1,FALSE)),"",VLOOKUP(A230,'Cadastro-Estoque'!A:G,4,FALSE))</f>
        <v/>
      </c>
      <c r="G230" s="2" t="str">
        <f>IF(ISBLANK(A230),"",IF(ISERROR(VLOOKUP(A230,'Cadastro-Estoque'!A:G,1,FALSE)),"Produto não cadastrado",VLOOKUP(A230,'Cadastro-Estoque'!A:G,2,FALSE)))</f>
        <v/>
      </c>
      <c r="H230" s="2" t="str">
        <f>IF(ISERROR(VLOOKUP(A230,'Cadastro-Estoque'!A:G,1,FALSE)),"",VLOOKUP(A230,'Cadastro-Estoque'!A:G,3,FALSE))</f>
        <v/>
      </c>
      <c r="I230" s="73" t="str">
        <f>IF(A230="","",INDEX(Boletim!F239:F356,(MATCH(A230,'Cadastro-Estoque'!A238:A355,0))))</f>
        <v/>
      </c>
    </row>
    <row r="231" spans="5:9" ht="18.75" customHeight="1" x14ac:dyDescent="0.25">
      <c r="E231" s="1" t="str">
        <f t="shared" si="6"/>
        <v/>
      </c>
      <c r="F231" s="2" t="str">
        <f>IF(ISERROR(VLOOKUP(A231,'Cadastro-Estoque'!A:G,1,FALSE)),"",VLOOKUP(A231,'Cadastro-Estoque'!A:G,4,FALSE))</f>
        <v/>
      </c>
      <c r="G231" s="2" t="str">
        <f>IF(ISBLANK(A231),"",IF(ISERROR(VLOOKUP(A231,'Cadastro-Estoque'!A:G,1,FALSE)),"Produto não cadastrado",VLOOKUP(A231,'Cadastro-Estoque'!A:G,2,FALSE)))</f>
        <v/>
      </c>
      <c r="H231" s="2" t="str">
        <f>IF(ISERROR(VLOOKUP(A231,'Cadastro-Estoque'!A:G,1,FALSE)),"",VLOOKUP(A231,'Cadastro-Estoque'!A:G,3,FALSE))</f>
        <v/>
      </c>
      <c r="I231" s="73" t="str">
        <f>IF(A231="","",INDEX(Boletim!F240:F357,(MATCH(A231,'Cadastro-Estoque'!A239:A356,0))))</f>
        <v/>
      </c>
    </row>
    <row r="232" spans="5:9" ht="18.75" customHeight="1" x14ac:dyDescent="0.25">
      <c r="E232" s="1" t="str">
        <f t="shared" si="6"/>
        <v/>
      </c>
      <c r="F232" s="2" t="str">
        <f>IF(ISERROR(VLOOKUP(A232,'Cadastro-Estoque'!A:G,1,FALSE)),"",VLOOKUP(A232,'Cadastro-Estoque'!A:G,4,FALSE))</f>
        <v/>
      </c>
      <c r="G232" s="2" t="str">
        <f>IF(ISBLANK(A232),"",IF(ISERROR(VLOOKUP(A232,'Cadastro-Estoque'!A:G,1,FALSE)),"Produto não cadastrado",VLOOKUP(A232,'Cadastro-Estoque'!A:G,2,FALSE)))</f>
        <v/>
      </c>
      <c r="H232" s="2" t="str">
        <f>IF(ISERROR(VLOOKUP(A232,'Cadastro-Estoque'!A:G,1,FALSE)),"",VLOOKUP(A232,'Cadastro-Estoque'!A:G,3,FALSE))</f>
        <v/>
      </c>
      <c r="I232" s="73" t="str">
        <f>IF(A232="","",INDEX(Boletim!F241:F358,(MATCH(A232,'Cadastro-Estoque'!A240:A357,0))))</f>
        <v/>
      </c>
    </row>
    <row r="233" spans="5:9" ht="18.75" customHeight="1" x14ac:dyDescent="0.25">
      <c r="E233" s="1" t="str">
        <f t="shared" si="6"/>
        <v/>
      </c>
      <c r="F233" s="2" t="str">
        <f>IF(ISERROR(VLOOKUP(A233,'Cadastro-Estoque'!A:G,1,FALSE)),"",VLOOKUP(A233,'Cadastro-Estoque'!A:G,4,FALSE))</f>
        <v/>
      </c>
      <c r="G233" s="2" t="str">
        <f>IF(ISBLANK(A233),"",IF(ISERROR(VLOOKUP(A233,'Cadastro-Estoque'!A:G,1,FALSE)),"Produto não cadastrado",VLOOKUP(A233,'Cadastro-Estoque'!A:G,2,FALSE)))</f>
        <v/>
      </c>
      <c r="H233" s="2" t="str">
        <f>IF(ISERROR(VLOOKUP(A233,'Cadastro-Estoque'!A:G,1,FALSE)),"",VLOOKUP(A233,'Cadastro-Estoque'!A:G,3,FALSE))</f>
        <v/>
      </c>
      <c r="I233" s="73" t="str">
        <f>IF(A233="","",INDEX(Boletim!F242:F359,(MATCH(A233,'Cadastro-Estoque'!A241:A358,0))))</f>
        <v/>
      </c>
    </row>
    <row r="234" spans="5:9" ht="18.75" customHeight="1" x14ac:dyDescent="0.25">
      <c r="E234" s="1" t="str">
        <f t="shared" si="6"/>
        <v/>
      </c>
      <c r="F234" s="2" t="str">
        <f>IF(ISERROR(VLOOKUP(A234,'Cadastro-Estoque'!A:G,1,FALSE)),"",VLOOKUP(A234,'Cadastro-Estoque'!A:G,4,FALSE))</f>
        <v/>
      </c>
      <c r="G234" s="2" t="str">
        <f>IF(ISBLANK(A234),"",IF(ISERROR(VLOOKUP(A234,'Cadastro-Estoque'!A:G,1,FALSE)),"Produto não cadastrado",VLOOKUP(A234,'Cadastro-Estoque'!A:G,2,FALSE)))</f>
        <v/>
      </c>
      <c r="H234" s="2" t="str">
        <f>IF(ISERROR(VLOOKUP(A234,'Cadastro-Estoque'!A:G,1,FALSE)),"",VLOOKUP(A234,'Cadastro-Estoque'!A:G,3,FALSE))</f>
        <v/>
      </c>
      <c r="I234" s="73" t="str">
        <f>IF(A234="","",INDEX(Boletim!F243:F360,(MATCH(A234,'Cadastro-Estoque'!A242:A359,0))))</f>
        <v/>
      </c>
    </row>
    <row r="235" spans="5:9" ht="18.75" customHeight="1" x14ac:dyDescent="0.25">
      <c r="E235" s="1" t="str">
        <f t="shared" si="6"/>
        <v/>
      </c>
      <c r="F235" s="2" t="str">
        <f>IF(ISERROR(VLOOKUP(A235,'Cadastro-Estoque'!A:G,1,FALSE)),"",VLOOKUP(A235,'Cadastro-Estoque'!A:G,4,FALSE))</f>
        <v/>
      </c>
      <c r="G235" s="2" t="str">
        <f>IF(ISBLANK(A235),"",IF(ISERROR(VLOOKUP(A235,'Cadastro-Estoque'!A:G,1,FALSE)),"Produto não cadastrado",VLOOKUP(A235,'Cadastro-Estoque'!A:G,2,FALSE)))</f>
        <v/>
      </c>
      <c r="H235" s="2" t="str">
        <f>IF(ISERROR(VLOOKUP(A235,'Cadastro-Estoque'!A:G,1,FALSE)),"",VLOOKUP(A235,'Cadastro-Estoque'!A:G,3,FALSE))</f>
        <v/>
      </c>
      <c r="I235" s="73" t="str">
        <f>IF(A235="","",INDEX(Boletim!F244:F361,(MATCH(A235,'Cadastro-Estoque'!A243:A360,0))))</f>
        <v/>
      </c>
    </row>
    <row r="236" spans="5:9" ht="18.75" customHeight="1" x14ac:dyDescent="0.25">
      <c r="E236" s="1" t="str">
        <f t="shared" si="6"/>
        <v/>
      </c>
      <c r="F236" s="2" t="str">
        <f>IF(ISERROR(VLOOKUP(A236,'Cadastro-Estoque'!A:G,1,FALSE)),"",VLOOKUP(A236,'Cadastro-Estoque'!A:G,4,FALSE))</f>
        <v/>
      </c>
      <c r="G236" s="2" t="str">
        <f>IF(ISBLANK(A236),"",IF(ISERROR(VLOOKUP(A236,'Cadastro-Estoque'!A:G,1,FALSE)),"Produto não cadastrado",VLOOKUP(A236,'Cadastro-Estoque'!A:G,2,FALSE)))</f>
        <v/>
      </c>
      <c r="H236" s="2" t="str">
        <f>IF(ISERROR(VLOOKUP(A236,'Cadastro-Estoque'!A:G,1,FALSE)),"",VLOOKUP(A236,'Cadastro-Estoque'!A:G,3,FALSE))</f>
        <v/>
      </c>
      <c r="I236" s="73" t="str">
        <f>IF(A236="","",INDEX(Boletim!F245:F362,(MATCH(A236,'Cadastro-Estoque'!A244:A361,0))))</f>
        <v/>
      </c>
    </row>
    <row r="237" spans="5:9" ht="18.75" customHeight="1" x14ac:dyDescent="0.25">
      <c r="E237" s="1" t="str">
        <f t="shared" si="6"/>
        <v/>
      </c>
      <c r="F237" s="2" t="str">
        <f>IF(ISERROR(VLOOKUP(A237,'Cadastro-Estoque'!A:G,1,FALSE)),"",VLOOKUP(A237,'Cadastro-Estoque'!A:G,4,FALSE))</f>
        <v/>
      </c>
      <c r="G237" s="2" t="str">
        <f>IF(ISBLANK(A237),"",IF(ISERROR(VLOOKUP(A237,'Cadastro-Estoque'!A:G,1,FALSE)),"Produto não cadastrado",VLOOKUP(A237,'Cadastro-Estoque'!A:G,2,FALSE)))</f>
        <v/>
      </c>
      <c r="H237" s="2" t="str">
        <f>IF(ISERROR(VLOOKUP(A237,'Cadastro-Estoque'!A:G,1,FALSE)),"",VLOOKUP(A237,'Cadastro-Estoque'!A:G,3,FALSE))</f>
        <v/>
      </c>
      <c r="I237" s="73" t="str">
        <f>IF(A237="","",INDEX(Boletim!F246:F363,(MATCH(A237,'Cadastro-Estoque'!A245:A362,0))))</f>
        <v/>
      </c>
    </row>
    <row r="238" spans="5:9" ht="18.75" customHeight="1" x14ac:dyDescent="0.25">
      <c r="E238" s="1" t="str">
        <f t="shared" si="6"/>
        <v/>
      </c>
      <c r="F238" s="2" t="str">
        <f>IF(ISERROR(VLOOKUP(A238,'Cadastro-Estoque'!A:G,1,FALSE)),"",VLOOKUP(A238,'Cadastro-Estoque'!A:G,4,FALSE))</f>
        <v/>
      </c>
      <c r="G238" s="2" t="str">
        <f>IF(ISBLANK(A238),"",IF(ISERROR(VLOOKUP(A238,'Cadastro-Estoque'!A:G,1,FALSE)),"Produto não cadastrado",VLOOKUP(A238,'Cadastro-Estoque'!A:G,2,FALSE)))</f>
        <v/>
      </c>
      <c r="H238" s="2" t="str">
        <f>IF(ISERROR(VLOOKUP(A238,'Cadastro-Estoque'!A:G,1,FALSE)),"",VLOOKUP(A238,'Cadastro-Estoque'!A:G,3,FALSE))</f>
        <v/>
      </c>
      <c r="I238" s="73" t="str">
        <f>IF(A238="","",INDEX(Boletim!F247:F364,(MATCH(A238,'Cadastro-Estoque'!A246:A363,0))))</f>
        <v/>
      </c>
    </row>
    <row r="239" spans="5:9" ht="18.75" customHeight="1" x14ac:dyDescent="0.25">
      <c r="E239" s="1" t="str">
        <f t="shared" si="6"/>
        <v/>
      </c>
      <c r="F239" s="2" t="str">
        <f>IF(ISERROR(VLOOKUP(A239,'Cadastro-Estoque'!A:G,1,FALSE)),"",VLOOKUP(A239,'Cadastro-Estoque'!A:G,4,FALSE))</f>
        <v/>
      </c>
      <c r="G239" s="2" t="str">
        <f>IF(ISBLANK(A239),"",IF(ISERROR(VLOOKUP(A239,'Cadastro-Estoque'!A:G,1,FALSE)),"Produto não cadastrado",VLOOKUP(A239,'Cadastro-Estoque'!A:G,2,FALSE)))</f>
        <v/>
      </c>
      <c r="H239" s="2" t="str">
        <f>IF(ISERROR(VLOOKUP(A239,'Cadastro-Estoque'!A:G,1,FALSE)),"",VLOOKUP(A239,'Cadastro-Estoque'!A:G,3,FALSE))</f>
        <v/>
      </c>
      <c r="I239" s="73" t="str">
        <f>IF(A239="","",INDEX(Boletim!F248:F365,(MATCH(A239,'Cadastro-Estoque'!A247:A364,0))))</f>
        <v/>
      </c>
    </row>
    <row r="240" spans="5:9" ht="18.75" customHeight="1" x14ac:dyDescent="0.25">
      <c r="E240" s="1" t="str">
        <f t="shared" si="6"/>
        <v/>
      </c>
      <c r="F240" s="2" t="str">
        <f>IF(ISERROR(VLOOKUP(A240,'Cadastro-Estoque'!A:G,1,FALSE)),"",VLOOKUP(A240,'Cadastro-Estoque'!A:G,4,FALSE))</f>
        <v/>
      </c>
      <c r="G240" s="2" t="str">
        <f>IF(ISBLANK(A240),"",IF(ISERROR(VLOOKUP(A240,'Cadastro-Estoque'!A:G,1,FALSE)),"Produto não cadastrado",VLOOKUP(A240,'Cadastro-Estoque'!A:G,2,FALSE)))</f>
        <v/>
      </c>
      <c r="H240" s="2" t="str">
        <f>IF(ISERROR(VLOOKUP(A240,'Cadastro-Estoque'!A:G,1,FALSE)),"",VLOOKUP(A240,'Cadastro-Estoque'!A:G,3,FALSE))</f>
        <v/>
      </c>
      <c r="I240" s="73" t="str">
        <f>IF(A240="","",INDEX(Boletim!F249:F366,(MATCH(A240,'Cadastro-Estoque'!A248:A365,0))))</f>
        <v/>
      </c>
    </row>
    <row r="241" spans="5:9" ht="18.75" customHeight="1" x14ac:dyDescent="0.25">
      <c r="E241" s="1" t="str">
        <f t="shared" si="6"/>
        <v/>
      </c>
      <c r="F241" s="2" t="str">
        <f>IF(ISERROR(VLOOKUP(A241,'Cadastro-Estoque'!A:G,1,FALSE)),"",VLOOKUP(A241,'Cadastro-Estoque'!A:G,4,FALSE))</f>
        <v/>
      </c>
      <c r="G241" s="2" t="str">
        <f>IF(ISBLANK(A241),"",IF(ISERROR(VLOOKUP(A241,'Cadastro-Estoque'!A:G,1,FALSE)),"Produto não cadastrado",VLOOKUP(A241,'Cadastro-Estoque'!A:G,2,FALSE)))</f>
        <v/>
      </c>
      <c r="H241" s="2" t="str">
        <f>IF(ISERROR(VLOOKUP(A241,'Cadastro-Estoque'!A:G,1,FALSE)),"",VLOOKUP(A241,'Cadastro-Estoque'!A:G,3,FALSE))</f>
        <v/>
      </c>
      <c r="I241" s="73" t="str">
        <f>IF(A241="","",INDEX(Boletim!F250:F367,(MATCH(A241,'Cadastro-Estoque'!A249:A366,0))))</f>
        <v/>
      </c>
    </row>
    <row r="242" spans="5:9" ht="18.75" customHeight="1" x14ac:dyDescent="0.25">
      <c r="E242" s="1" t="str">
        <f t="shared" si="6"/>
        <v/>
      </c>
      <c r="F242" s="2" t="str">
        <f>IF(ISERROR(VLOOKUP(A242,'Cadastro-Estoque'!A:G,1,FALSE)),"",VLOOKUP(A242,'Cadastro-Estoque'!A:G,4,FALSE))</f>
        <v/>
      </c>
      <c r="G242" s="2" t="str">
        <f>IF(ISBLANK(A242),"",IF(ISERROR(VLOOKUP(A242,'Cadastro-Estoque'!A:G,1,FALSE)),"Produto não cadastrado",VLOOKUP(A242,'Cadastro-Estoque'!A:G,2,FALSE)))</f>
        <v/>
      </c>
      <c r="H242" s="2" t="str">
        <f>IF(ISERROR(VLOOKUP(A242,'Cadastro-Estoque'!A:G,1,FALSE)),"",VLOOKUP(A242,'Cadastro-Estoque'!A:G,3,FALSE))</f>
        <v/>
      </c>
      <c r="I242" s="73" t="str">
        <f>IF(A242="","",INDEX(Boletim!F251:F368,(MATCH(A242,'Cadastro-Estoque'!A250:A367,0))))</f>
        <v/>
      </c>
    </row>
    <row r="243" spans="5:9" ht="18.75" customHeight="1" x14ac:dyDescent="0.25">
      <c r="E243" s="1" t="str">
        <f t="shared" si="6"/>
        <v/>
      </c>
      <c r="F243" s="2" t="str">
        <f>IF(ISERROR(VLOOKUP(A243,'Cadastro-Estoque'!A:G,1,FALSE)),"",VLOOKUP(A243,'Cadastro-Estoque'!A:G,4,FALSE))</f>
        <v/>
      </c>
      <c r="G243" s="2" t="str">
        <f>IF(ISBLANK(A243),"",IF(ISERROR(VLOOKUP(A243,'Cadastro-Estoque'!A:G,1,FALSE)),"Produto não cadastrado",VLOOKUP(A243,'Cadastro-Estoque'!A:G,2,FALSE)))</f>
        <v/>
      </c>
      <c r="H243" s="2" t="str">
        <f>IF(ISERROR(VLOOKUP(A243,'Cadastro-Estoque'!A:G,1,FALSE)),"",VLOOKUP(A243,'Cadastro-Estoque'!A:G,3,FALSE))</f>
        <v/>
      </c>
      <c r="I243" s="73" t="str">
        <f>IF(A243="","",INDEX(Boletim!F252:F369,(MATCH(A243,'Cadastro-Estoque'!A251:A368,0))))</f>
        <v/>
      </c>
    </row>
    <row r="244" spans="5:9" ht="18.75" customHeight="1" x14ac:dyDescent="0.25">
      <c r="E244" s="1" t="str">
        <f t="shared" si="6"/>
        <v/>
      </c>
      <c r="F244" s="2" t="str">
        <f>IF(ISERROR(VLOOKUP(A244,'Cadastro-Estoque'!A:G,1,FALSE)),"",VLOOKUP(A244,'Cadastro-Estoque'!A:G,4,FALSE))</f>
        <v/>
      </c>
      <c r="G244" s="2" t="str">
        <f>IF(ISBLANK(A244),"",IF(ISERROR(VLOOKUP(A244,'Cadastro-Estoque'!A:G,1,FALSE)),"Produto não cadastrado",VLOOKUP(A244,'Cadastro-Estoque'!A:G,2,FALSE)))</f>
        <v/>
      </c>
      <c r="H244" s="2" t="str">
        <f>IF(ISERROR(VLOOKUP(A244,'Cadastro-Estoque'!A:G,1,FALSE)),"",VLOOKUP(A244,'Cadastro-Estoque'!A:G,3,FALSE))</f>
        <v/>
      </c>
      <c r="I244" s="73" t="str">
        <f>IF(A244="","",INDEX(Boletim!F253:F370,(MATCH(A244,'Cadastro-Estoque'!A252:A369,0))))</f>
        <v/>
      </c>
    </row>
    <row r="245" spans="5:9" ht="18.75" customHeight="1" x14ac:dyDescent="0.25">
      <c r="E245" s="1" t="str">
        <f t="shared" si="6"/>
        <v/>
      </c>
      <c r="F245" s="2" t="str">
        <f>IF(ISERROR(VLOOKUP(A245,'Cadastro-Estoque'!A:G,1,FALSE)),"",VLOOKUP(A245,'Cadastro-Estoque'!A:G,4,FALSE))</f>
        <v/>
      </c>
      <c r="G245" s="2" t="str">
        <f>IF(ISBLANK(A245),"",IF(ISERROR(VLOOKUP(A245,'Cadastro-Estoque'!A:G,1,FALSE)),"Produto não cadastrado",VLOOKUP(A245,'Cadastro-Estoque'!A:G,2,FALSE)))</f>
        <v/>
      </c>
      <c r="H245" s="2" t="str">
        <f>IF(ISERROR(VLOOKUP(A245,'Cadastro-Estoque'!A:G,1,FALSE)),"",VLOOKUP(A245,'Cadastro-Estoque'!A:G,3,FALSE))</f>
        <v/>
      </c>
      <c r="I245" s="73" t="str">
        <f>IF(A245="","",INDEX(Boletim!F254:F371,(MATCH(A245,'Cadastro-Estoque'!A253:A370,0))))</f>
        <v/>
      </c>
    </row>
    <row r="246" spans="5:9" ht="18.75" customHeight="1" x14ac:dyDescent="0.25">
      <c r="E246" s="1" t="str">
        <f t="shared" si="6"/>
        <v/>
      </c>
      <c r="F246" s="2" t="str">
        <f>IF(ISERROR(VLOOKUP(A246,'Cadastro-Estoque'!A:G,1,FALSE)),"",VLOOKUP(A246,'Cadastro-Estoque'!A:G,4,FALSE))</f>
        <v/>
      </c>
      <c r="G246" s="2" t="str">
        <f>IF(ISBLANK(A246),"",IF(ISERROR(VLOOKUP(A246,'Cadastro-Estoque'!A:G,1,FALSE)),"Produto não cadastrado",VLOOKUP(A246,'Cadastro-Estoque'!A:G,2,FALSE)))</f>
        <v/>
      </c>
      <c r="H246" s="2" t="str">
        <f>IF(ISERROR(VLOOKUP(A246,'Cadastro-Estoque'!A:G,1,FALSE)),"",VLOOKUP(A246,'Cadastro-Estoque'!A:G,3,FALSE))</f>
        <v/>
      </c>
      <c r="I246" s="73" t="str">
        <f>IF(A246="","",INDEX(Boletim!F255:F372,(MATCH(A246,'Cadastro-Estoque'!A254:A371,0))))</f>
        <v/>
      </c>
    </row>
    <row r="247" spans="5:9" ht="18.75" customHeight="1" x14ac:dyDescent="0.25">
      <c r="E247" s="1" t="str">
        <f t="shared" si="6"/>
        <v/>
      </c>
      <c r="F247" s="2" t="str">
        <f>IF(ISERROR(VLOOKUP(A247,'Cadastro-Estoque'!A:G,1,FALSE)),"",VLOOKUP(A247,'Cadastro-Estoque'!A:G,4,FALSE))</f>
        <v/>
      </c>
      <c r="G247" s="2" t="str">
        <f>IF(ISBLANK(A247),"",IF(ISERROR(VLOOKUP(A247,'Cadastro-Estoque'!A:G,1,FALSE)),"Produto não cadastrado",VLOOKUP(A247,'Cadastro-Estoque'!A:G,2,FALSE)))</f>
        <v/>
      </c>
      <c r="H247" s="2" t="str">
        <f>IF(ISERROR(VLOOKUP(A247,'Cadastro-Estoque'!A:G,1,FALSE)),"",VLOOKUP(A247,'Cadastro-Estoque'!A:G,3,FALSE))</f>
        <v/>
      </c>
      <c r="I247" s="73" t="str">
        <f>IF(A247="","",INDEX(Boletim!F256:F373,(MATCH(A247,'Cadastro-Estoque'!A255:A372,0))))</f>
        <v/>
      </c>
    </row>
    <row r="248" spans="5:9" ht="18.75" customHeight="1" x14ac:dyDescent="0.25">
      <c r="E248" s="1" t="str">
        <f t="shared" si="6"/>
        <v/>
      </c>
      <c r="F248" s="2" t="str">
        <f>IF(ISERROR(VLOOKUP(A248,'Cadastro-Estoque'!A:G,1,FALSE)),"",VLOOKUP(A248,'Cadastro-Estoque'!A:G,4,FALSE))</f>
        <v/>
      </c>
      <c r="G248" s="2" t="str">
        <f>IF(ISBLANK(A248),"",IF(ISERROR(VLOOKUP(A248,'Cadastro-Estoque'!A:G,1,FALSE)),"Produto não cadastrado",VLOOKUP(A248,'Cadastro-Estoque'!A:G,2,FALSE)))</f>
        <v/>
      </c>
      <c r="H248" s="2" t="str">
        <f>IF(ISERROR(VLOOKUP(A248,'Cadastro-Estoque'!A:G,1,FALSE)),"",VLOOKUP(A248,'Cadastro-Estoque'!A:G,3,FALSE))</f>
        <v/>
      </c>
      <c r="I248" s="73" t="str">
        <f>IF(A248="","",INDEX(Boletim!F257:F374,(MATCH(A248,'Cadastro-Estoque'!A256:A373,0))))</f>
        <v/>
      </c>
    </row>
    <row r="249" spans="5:9" ht="18.75" customHeight="1" x14ac:dyDescent="0.25">
      <c r="E249" s="1" t="str">
        <f t="shared" si="6"/>
        <v/>
      </c>
      <c r="F249" s="2" t="str">
        <f>IF(ISERROR(VLOOKUP(A249,'Cadastro-Estoque'!A:G,1,FALSE)),"",VLOOKUP(A249,'Cadastro-Estoque'!A:G,4,FALSE))</f>
        <v/>
      </c>
      <c r="G249" s="2" t="str">
        <f>IF(ISBLANK(A249),"",IF(ISERROR(VLOOKUP(A249,'Cadastro-Estoque'!A:G,1,FALSE)),"Produto não cadastrado",VLOOKUP(A249,'Cadastro-Estoque'!A:G,2,FALSE)))</f>
        <v/>
      </c>
      <c r="H249" s="2" t="str">
        <f>IF(ISERROR(VLOOKUP(A249,'Cadastro-Estoque'!A:G,1,FALSE)),"",VLOOKUP(A249,'Cadastro-Estoque'!A:G,3,FALSE))</f>
        <v/>
      </c>
      <c r="I249" s="73" t="str">
        <f>IF(A249="","",INDEX(Boletim!F258:F375,(MATCH(A249,'Cadastro-Estoque'!A257:A374,0))))</f>
        <v/>
      </c>
    </row>
    <row r="250" spans="5:9" ht="18.75" customHeight="1" x14ac:dyDescent="0.25">
      <c r="E250" s="1" t="str">
        <f t="shared" si="6"/>
        <v/>
      </c>
      <c r="F250" s="2" t="str">
        <f>IF(ISERROR(VLOOKUP(A250,'Cadastro-Estoque'!A:G,1,FALSE)),"",VLOOKUP(A250,'Cadastro-Estoque'!A:G,4,FALSE))</f>
        <v/>
      </c>
      <c r="G250" s="2" t="str">
        <f>IF(ISBLANK(A250),"",IF(ISERROR(VLOOKUP(A250,'Cadastro-Estoque'!A:G,1,FALSE)),"Produto não cadastrado",VLOOKUP(A250,'Cadastro-Estoque'!A:G,2,FALSE)))</f>
        <v/>
      </c>
      <c r="H250" s="2" t="str">
        <f>IF(ISERROR(VLOOKUP(A250,'Cadastro-Estoque'!A:G,1,FALSE)),"",VLOOKUP(A250,'Cadastro-Estoque'!A:G,3,FALSE))</f>
        <v/>
      </c>
      <c r="I250" s="73" t="str">
        <f>IF(A250="","",INDEX(Boletim!F259:F376,(MATCH(A250,'Cadastro-Estoque'!A258:A375,0))))</f>
        <v/>
      </c>
    </row>
    <row r="251" spans="5:9" ht="18.75" customHeight="1" x14ac:dyDescent="0.25">
      <c r="E251" s="1" t="str">
        <f t="shared" si="6"/>
        <v/>
      </c>
      <c r="F251" s="2" t="str">
        <f>IF(ISERROR(VLOOKUP(A251,'Cadastro-Estoque'!A:G,1,FALSE)),"",VLOOKUP(A251,'Cadastro-Estoque'!A:G,4,FALSE))</f>
        <v/>
      </c>
      <c r="G251" s="2" t="str">
        <f>IF(ISBLANK(A251),"",IF(ISERROR(VLOOKUP(A251,'Cadastro-Estoque'!A:G,1,FALSE)),"Produto não cadastrado",VLOOKUP(A251,'Cadastro-Estoque'!A:G,2,FALSE)))</f>
        <v/>
      </c>
      <c r="H251" s="2" t="str">
        <f>IF(ISERROR(VLOOKUP(A251,'Cadastro-Estoque'!A:G,1,FALSE)),"",VLOOKUP(A251,'Cadastro-Estoque'!A:G,3,FALSE))</f>
        <v/>
      </c>
      <c r="I251" s="73" t="str">
        <f>IF(A251="","",INDEX(Boletim!F260:F377,(MATCH(A251,'Cadastro-Estoque'!A259:A376,0))))</f>
        <v/>
      </c>
    </row>
    <row r="252" spans="5:9" ht="18.75" customHeight="1" x14ac:dyDescent="0.25">
      <c r="E252" s="1" t="str">
        <f t="shared" si="6"/>
        <v/>
      </c>
      <c r="F252" s="2" t="str">
        <f>IF(ISERROR(VLOOKUP(A252,'Cadastro-Estoque'!A:G,1,FALSE)),"",VLOOKUP(A252,'Cadastro-Estoque'!A:G,4,FALSE))</f>
        <v/>
      </c>
      <c r="G252" s="2" t="str">
        <f>IF(ISBLANK(A252),"",IF(ISERROR(VLOOKUP(A252,'Cadastro-Estoque'!A:G,1,FALSE)),"Produto não cadastrado",VLOOKUP(A252,'Cadastro-Estoque'!A:G,2,FALSE)))</f>
        <v/>
      </c>
      <c r="H252" s="2" t="str">
        <f>IF(ISERROR(VLOOKUP(A252,'Cadastro-Estoque'!A:G,1,FALSE)),"",VLOOKUP(A252,'Cadastro-Estoque'!A:G,3,FALSE))</f>
        <v/>
      </c>
      <c r="I252" s="73" t="str">
        <f>IF(A252="","",INDEX(Boletim!F261:F378,(MATCH(A252,'Cadastro-Estoque'!A260:A377,0))))</f>
        <v/>
      </c>
    </row>
    <row r="253" spans="5:9" ht="18.75" customHeight="1" x14ac:dyDescent="0.25">
      <c r="E253" s="1" t="str">
        <f t="shared" si="6"/>
        <v/>
      </c>
      <c r="F253" s="2" t="str">
        <f>IF(ISERROR(VLOOKUP(A253,'Cadastro-Estoque'!A:G,1,FALSE)),"",VLOOKUP(A253,'Cadastro-Estoque'!A:G,4,FALSE))</f>
        <v/>
      </c>
      <c r="G253" s="2" t="str">
        <f>IF(ISBLANK(A253),"",IF(ISERROR(VLOOKUP(A253,'Cadastro-Estoque'!A:G,1,FALSE)),"Produto não cadastrado",VLOOKUP(A253,'Cadastro-Estoque'!A:G,2,FALSE)))</f>
        <v/>
      </c>
      <c r="H253" s="2" t="str">
        <f>IF(ISERROR(VLOOKUP(A253,'Cadastro-Estoque'!A:G,1,FALSE)),"",VLOOKUP(A253,'Cadastro-Estoque'!A:G,3,FALSE))</f>
        <v/>
      </c>
      <c r="I253" s="73" t="str">
        <f>IF(A253="","",INDEX(Boletim!F262:F379,(MATCH(A253,'Cadastro-Estoque'!A261:A378,0))))</f>
        <v/>
      </c>
    </row>
    <row r="254" spans="5:9" ht="18.75" customHeight="1" x14ac:dyDescent="0.25">
      <c r="E254" s="1" t="str">
        <f t="shared" si="6"/>
        <v/>
      </c>
      <c r="F254" s="2" t="str">
        <f>IF(ISERROR(VLOOKUP(A254,'Cadastro-Estoque'!A:G,1,FALSE)),"",VLOOKUP(A254,'Cadastro-Estoque'!A:G,4,FALSE))</f>
        <v/>
      </c>
      <c r="G254" s="2" t="str">
        <f>IF(ISBLANK(A254),"",IF(ISERROR(VLOOKUP(A254,'Cadastro-Estoque'!A:G,1,FALSE)),"Produto não cadastrado",VLOOKUP(A254,'Cadastro-Estoque'!A:G,2,FALSE)))</f>
        <v/>
      </c>
      <c r="H254" s="2" t="str">
        <f>IF(ISERROR(VLOOKUP(A254,'Cadastro-Estoque'!A:G,1,FALSE)),"",VLOOKUP(A254,'Cadastro-Estoque'!A:G,3,FALSE))</f>
        <v/>
      </c>
      <c r="I254" s="73" t="str">
        <f>IF(A254="","",INDEX(Boletim!F263:F380,(MATCH(A254,'Cadastro-Estoque'!A262:A379,0))))</f>
        <v/>
      </c>
    </row>
    <row r="255" spans="5:9" ht="18.75" customHeight="1" x14ac:dyDescent="0.25">
      <c r="E255" s="1" t="str">
        <f t="shared" si="6"/>
        <v/>
      </c>
      <c r="F255" s="2" t="str">
        <f>IF(ISERROR(VLOOKUP(A255,'Cadastro-Estoque'!A:G,1,FALSE)),"",VLOOKUP(A255,'Cadastro-Estoque'!A:G,4,FALSE))</f>
        <v/>
      </c>
      <c r="G255" s="2" t="str">
        <f>IF(ISBLANK(A255),"",IF(ISERROR(VLOOKUP(A255,'Cadastro-Estoque'!A:G,1,FALSE)),"Produto não cadastrado",VLOOKUP(A255,'Cadastro-Estoque'!A:G,2,FALSE)))</f>
        <v/>
      </c>
      <c r="H255" s="2" t="str">
        <f>IF(ISERROR(VLOOKUP(A255,'Cadastro-Estoque'!A:G,1,FALSE)),"",VLOOKUP(A255,'Cadastro-Estoque'!A:G,3,FALSE))</f>
        <v/>
      </c>
      <c r="I255" s="73" t="str">
        <f>IF(A255="","",INDEX(Boletim!F264:F381,(MATCH(A255,'Cadastro-Estoque'!A263:A380,0))))</f>
        <v/>
      </c>
    </row>
    <row r="256" spans="5:9" ht="18.75" customHeight="1" x14ac:dyDescent="0.25">
      <c r="E256" s="1" t="str">
        <f t="shared" si="6"/>
        <v/>
      </c>
      <c r="F256" s="2" t="str">
        <f>IF(ISERROR(VLOOKUP(A256,'Cadastro-Estoque'!A:G,1,FALSE)),"",VLOOKUP(A256,'Cadastro-Estoque'!A:G,4,FALSE))</f>
        <v/>
      </c>
      <c r="G256" s="2" t="str">
        <f>IF(ISBLANK(A256),"",IF(ISERROR(VLOOKUP(A256,'Cadastro-Estoque'!A:G,1,FALSE)),"Produto não cadastrado",VLOOKUP(A256,'Cadastro-Estoque'!A:G,2,FALSE)))</f>
        <v/>
      </c>
      <c r="H256" s="2" t="str">
        <f>IF(ISERROR(VLOOKUP(A256,'Cadastro-Estoque'!A:G,1,FALSE)),"",VLOOKUP(A256,'Cadastro-Estoque'!A:G,3,FALSE))</f>
        <v/>
      </c>
      <c r="I256" s="73" t="str">
        <f>IF(A256="","",INDEX(Boletim!F265:F382,(MATCH(A256,'Cadastro-Estoque'!A264:A381,0))))</f>
        <v/>
      </c>
    </row>
    <row r="257" spans="5:9" ht="18.75" customHeight="1" x14ac:dyDescent="0.25">
      <c r="E257" s="1" t="str">
        <f t="shared" si="6"/>
        <v/>
      </c>
      <c r="F257" s="2" t="str">
        <f>IF(ISERROR(VLOOKUP(A257,'Cadastro-Estoque'!A:G,1,FALSE)),"",VLOOKUP(A257,'Cadastro-Estoque'!A:G,4,FALSE))</f>
        <v/>
      </c>
      <c r="G257" s="2" t="str">
        <f>IF(ISBLANK(A257),"",IF(ISERROR(VLOOKUP(A257,'Cadastro-Estoque'!A:G,1,FALSE)),"Produto não cadastrado",VLOOKUP(A257,'Cadastro-Estoque'!A:G,2,FALSE)))</f>
        <v/>
      </c>
      <c r="H257" s="2" t="str">
        <f>IF(ISERROR(VLOOKUP(A257,'Cadastro-Estoque'!A:G,1,FALSE)),"",VLOOKUP(A257,'Cadastro-Estoque'!A:G,3,FALSE))</f>
        <v/>
      </c>
      <c r="I257" s="73" t="str">
        <f>IF(A257="","",INDEX(Boletim!F266:F383,(MATCH(A257,'Cadastro-Estoque'!A265:A382,0))))</f>
        <v/>
      </c>
    </row>
    <row r="258" spans="5:9" ht="18.75" customHeight="1" x14ac:dyDescent="0.25">
      <c r="E258" s="1" t="str">
        <f t="shared" si="6"/>
        <v/>
      </c>
      <c r="F258" s="2" t="str">
        <f>IF(ISERROR(VLOOKUP(A258,'Cadastro-Estoque'!A:G,1,FALSE)),"",VLOOKUP(A258,'Cadastro-Estoque'!A:G,4,FALSE))</f>
        <v/>
      </c>
      <c r="G258" s="2" t="str">
        <f>IF(ISBLANK(A258),"",IF(ISERROR(VLOOKUP(A258,'Cadastro-Estoque'!A:G,1,FALSE)),"Produto não cadastrado",VLOOKUP(A258,'Cadastro-Estoque'!A:G,2,FALSE)))</f>
        <v/>
      </c>
      <c r="H258" s="2" t="str">
        <f>IF(ISERROR(VLOOKUP(A258,'Cadastro-Estoque'!A:G,1,FALSE)),"",VLOOKUP(A258,'Cadastro-Estoque'!A:G,3,FALSE))</f>
        <v/>
      </c>
      <c r="I258" s="73" t="str">
        <f>IF(A258="","",INDEX(Boletim!F267:F384,(MATCH(A258,'Cadastro-Estoque'!A266:A383,0))))</f>
        <v/>
      </c>
    </row>
    <row r="259" spans="5:9" ht="18.75" customHeight="1" x14ac:dyDescent="0.25">
      <c r="E259" s="1" t="str">
        <f t="shared" si="6"/>
        <v/>
      </c>
      <c r="F259" s="2" t="str">
        <f>IF(ISERROR(VLOOKUP(A259,'Cadastro-Estoque'!A:G,1,FALSE)),"",VLOOKUP(A259,'Cadastro-Estoque'!A:G,4,FALSE))</f>
        <v/>
      </c>
      <c r="G259" s="2" t="str">
        <f>IF(ISBLANK(A259),"",IF(ISERROR(VLOOKUP(A259,'Cadastro-Estoque'!A:G,1,FALSE)),"Produto não cadastrado",VLOOKUP(A259,'Cadastro-Estoque'!A:G,2,FALSE)))</f>
        <v/>
      </c>
      <c r="H259" s="2" t="str">
        <f>IF(ISERROR(VLOOKUP(A259,'Cadastro-Estoque'!A:G,1,FALSE)),"",VLOOKUP(A259,'Cadastro-Estoque'!A:G,3,FALSE))</f>
        <v/>
      </c>
      <c r="I259" s="73" t="str">
        <f>IF(A259="","",INDEX(Boletim!F268:F385,(MATCH(A259,'Cadastro-Estoque'!A267:A384,0))))</f>
        <v/>
      </c>
    </row>
    <row r="260" spans="5:9" ht="18.75" customHeight="1" x14ac:dyDescent="0.25">
      <c r="E260" s="1" t="str">
        <f t="shared" si="6"/>
        <v/>
      </c>
      <c r="F260" s="2" t="str">
        <f>IF(ISERROR(VLOOKUP(A260,'Cadastro-Estoque'!A:G,1,FALSE)),"",VLOOKUP(A260,'Cadastro-Estoque'!A:G,4,FALSE))</f>
        <v/>
      </c>
      <c r="G260" s="2" t="str">
        <f>IF(ISBLANK(A260),"",IF(ISERROR(VLOOKUP(A260,'Cadastro-Estoque'!A:G,1,FALSE)),"Produto não cadastrado",VLOOKUP(A260,'Cadastro-Estoque'!A:G,2,FALSE)))</f>
        <v/>
      </c>
      <c r="H260" s="2" t="str">
        <f>IF(ISERROR(VLOOKUP(A260,'Cadastro-Estoque'!A:G,1,FALSE)),"",VLOOKUP(A260,'Cadastro-Estoque'!A:G,3,FALSE))</f>
        <v/>
      </c>
      <c r="I260" s="73" t="str">
        <f>IF(A260="","",INDEX(Boletim!F269:F386,(MATCH(A260,'Cadastro-Estoque'!A268:A385,0))))</f>
        <v/>
      </c>
    </row>
    <row r="261" spans="5:9" ht="18.75" customHeight="1" x14ac:dyDescent="0.25">
      <c r="E261" s="1" t="str">
        <f t="shared" si="6"/>
        <v/>
      </c>
      <c r="F261" s="2" t="str">
        <f>IF(ISERROR(VLOOKUP(A261,'Cadastro-Estoque'!A:G,1,FALSE)),"",VLOOKUP(A261,'Cadastro-Estoque'!A:G,4,FALSE))</f>
        <v/>
      </c>
      <c r="G261" s="2" t="str">
        <f>IF(ISBLANK(A261),"",IF(ISERROR(VLOOKUP(A261,'Cadastro-Estoque'!A:G,1,FALSE)),"Produto não cadastrado",VLOOKUP(A261,'Cadastro-Estoque'!A:G,2,FALSE)))</f>
        <v/>
      </c>
      <c r="H261" s="2" t="str">
        <f>IF(ISERROR(VLOOKUP(A261,'Cadastro-Estoque'!A:G,1,FALSE)),"",VLOOKUP(A261,'Cadastro-Estoque'!A:G,3,FALSE))</f>
        <v/>
      </c>
      <c r="I261" s="73" t="str">
        <f>IF(A261="","",INDEX(Boletim!F270:F387,(MATCH(A261,'Cadastro-Estoque'!A269:A386,0))))</f>
        <v/>
      </c>
    </row>
    <row r="262" spans="5:9" ht="18.75" customHeight="1" x14ac:dyDescent="0.25">
      <c r="E262" s="1" t="str">
        <f t="shared" ref="E262:E325" si="7">IF(ISBLANK(A262),"",C262*D262)</f>
        <v/>
      </c>
      <c r="F262" s="2" t="str">
        <f>IF(ISERROR(VLOOKUP(A262,'Cadastro-Estoque'!A:G,1,FALSE)),"",VLOOKUP(A262,'Cadastro-Estoque'!A:G,4,FALSE))</f>
        <v/>
      </c>
      <c r="G262" s="2" t="str">
        <f>IF(ISBLANK(A262),"",IF(ISERROR(VLOOKUP(A262,'Cadastro-Estoque'!A:G,1,FALSE)),"Produto não cadastrado",VLOOKUP(A262,'Cadastro-Estoque'!A:G,2,FALSE)))</f>
        <v/>
      </c>
      <c r="H262" s="2" t="str">
        <f>IF(ISERROR(VLOOKUP(A262,'Cadastro-Estoque'!A:G,1,FALSE)),"",VLOOKUP(A262,'Cadastro-Estoque'!A:G,3,FALSE))</f>
        <v/>
      </c>
      <c r="I262" s="73" t="str">
        <f>IF(A262="","",INDEX(Boletim!F271:F388,(MATCH(A262,'Cadastro-Estoque'!A270:A387,0))))</f>
        <v/>
      </c>
    </row>
    <row r="263" spans="5:9" ht="18.75" customHeight="1" x14ac:dyDescent="0.25">
      <c r="E263" s="1" t="str">
        <f t="shared" si="7"/>
        <v/>
      </c>
      <c r="F263" s="2" t="str">
        <f>IF(ISERROR(VLOOKUP(A263,'Cadastro-Estoque'!A:G,1,FALSE)),"",VLOOKUP(A263,'Cadastro-Estoque'!A:G,4,FALSE))</f>
        <v/>
      </c>
      <c r="G263" s="2" t="str">
        <f>IF(ISBLANK(A263),"",IF(ISERROR(VLOOKUP(A263,'Cadastro-Estoque'!A:G,1,FALSE)),"Produto não cadastrado",VLOOKUP(A263,'Cadastro-Estoque'!A:G,2,FALSE)))</f>
        <v/>
      </c>
      <c r="H263" s="2" t="str">
        <f>IF(ISERROR(VLOOKUP(A263,'Cadastro-Estoque'!A:G,1,FALSE)),"",VLOOKUP(A263,'Cadastro-Estoque'!A:G,3,FALSE))</f>
        <v/>
      </c>
      <c r="I263" s="73" t="str">
        <f>IF(A263="","",INDEX(Boletim!F272:F389,(MATCH(A263,'Cadastro-Estoque'!A271:A388,0))))</f>
        <v/>
      </c>
    </row>
    <row r="264" spans="5:9" ht="18.75" customHeight="1" x14ac:dyDescent="0.25">
      <c r="E264" s="1" t="str">
        <f t="shared" si="7"/>
        <v/>
      </c>
      <c r="F264" s="2" t="str">
        <f>IF(ISERROR(VLOOKUP(A264,'Cadastro-Estoque'!A:G,1,FALSE)),"",VLOOKUP(A264,'Cadastro-Estoque'!A:G,4,FALSE))</f>
        <v/>
      </c>
      <c r="G264" s="2" t="str">
        <f>IF(ISBLANK(A264),"",IF(ISERROR(VLOOKUP(A264,'Cadastro-Estoque'!A:G,1,FALSE)),"Produto não cadastrado",VLOOKUP(A264,'Cadastro-Estoque'!A:G,2,FALSE)))</f>
        <v/>
      </c>
      <c r="H264" s="2" t="str">
        <f>IF(ISERROR(VLOOKUP(A264,'Cadastro-Estoque'!A:G,1,FALSE)),"",VLOOKUP(A264,'Cadastro-Estoque'!A:G,3,FALSE))</f>
        <v/>
      </c>
      <c r="I264" s="73" t="str">
        <f>IF(A264="","",INDEX(Boletim!F273:F390,(MATCH(A264,'Cadastro-Estoque'!A272:A389,0))))</f>
        <v/>
      </c>
    </row>
    <row r="265" spans="5:9" ht="18.75" customHeight="1" x14ac:dyDescent="0.25">
      <c r="E265" s="1" t="str">
        <f t="shared" si="7"/>
        <v/>
      </c>
      <c r="F265" s="2" t="str">
        <f>IF(ISERROR(VLOOKUP(A265,'Cadastro-Estoque'!A:G,1,FALSE)),"",VLOOKUP(A265,'Cadastro-Estoque'!A:G,4,FALSE))</f>
        <v/>
      </c>
      <c r="G265" s="2" t="str">
        <f>IF(ISBLANK(A265),"",IF(ISERROR(VLOOKUP(A265,'Cadastro-Estoque'!A:G,1,FALSE)),"Produto não cadastrado",VLOOKUP(A265,'Cadastro-Estoque'!A:G,2,FALSE)))</f>
        <v/>
      </c>
      <c r="H265" s="2" t="str">
        <f>IF(ISERROR(VLOOKUP(A265,'Cadastro-Estoque'!A:G,1,FALSE)),"",VLOOKUP(A265,'Cadastro-Estoque'!A:G,3,FALSE))</f>
        <v/>
      </c>
      <c r="I265" s="73" t="str">
        <f>IF(A265="","",INDEX(Boletim!F274:F391,(MATCH(A265,'Cadastro-Estoque'!A273:A390,0))))</f>
        <v/>
      </c>
    </row>
    <row r="266" spans="5:9" ht="18.75" customHeight="1" x14ac:dyDescent="0.25">
      <c r="E266" s="1" t="str">
        <f t="shared" si="7"/>
        <v/>
      </c>
      <c r="F266" s="2" t="str">
        <f>IF(ISERROR(VLOOKUP(A266,'Cadastro-Estoque'!A:G,1,FALSE)),"",VLOOKUP(A266,'Cadastro-Estoque'!A:G,4,FALSE))</f>
        <v/>
      </c>
      <c r="G266" s="2" t="str">
        <f>IF(ISBLANK(A266),"",IF(ISERROR(VLOOKUP(A266,'Cadastro-Estoque'!A:G,1,FALSE)),"Produto não cadastrado",VLOOKUP(A266,'Cadastro-Estoque'!A:G,2,FALSE)))</f>
        <v/>
      </c>
      <c r="H266" s="2" t="str">
        <f>IF(ISERROR(VLOOKUP(A266,'Cadastro-Estoque'!A:G,1,FALSE)),"",VLOOKUP(A266,'Cadastro-Estoque'!A:G,3,FALSE))</f>
        <v/>
      </c>
      <c r="I266" s="73" t="str">
        <f>IF(A266="","",INDEX(Boletim!F275:F392,(MATCH(A266,'Cadastro-Estoque'!A274:A391,0))))</f>
        <v/>
      </c>
    </row>
    <row r="267" spans="5:9" ht="18.75" customHeight="1" x14ac:dyDescent="0.25">
      <c r="E267" s="1" t="str">
        <f t="shared" si="7"/>
        <v/>
      </c>
      <c r="F267" s="2" t="str">
        <f>IF(ISERROR(VLOOKUP(A267,'Cadastro-Estoque'!A:G,1,FALSE)),"",VLOOKUP(A267,'Cadastro-Estoque'!A:G,4,FALSE))</f>
        <v/>
      </c>
      <c r="G267" s="2" t="str">
        <f>IF(ISBLANK(A267),"",IF(ISERROR(VLOOKUP(A267,'Cadastro-Estoque'!A:G,1,FALSE)),"Produto não cadastrado",VLOOKUP(A267,'Cadastro-Estoque'!A:G,2,FALSE)))</f>
        <v/>
      </c>
      <c r="H267" s="2" t="str">
        <f>IF(ISERROR(VLOOKUP(A267,'Cadastro-Estoque'!A:G,1,FALSE)),"",VLOOKUP(A267,'Cadastro-Estoque'!A:G,3,FALSE))</f>
        <v/>
      </c>
      <c r="I267" s="73" t="str">
        <f>IF(A267="","",INDEX(Boletim!F276:F393,(MATCH(A267,'Cadastro-Estoque'!A275:A392,0))))</f>
        <v/>
      </c>
    </row>
    <row r="268" spans="5:9" ht="18.75" customHeight="1" x14ac:dyDescent="0.25">
      <c r="E268" s="1" t="str">
        <f t="shared" si="7"/>
        <v/>
      </c>
      <c r="F268" s="2" t="str">
        <f>IF(ISERROR(VLOOKUP(A268,'Cadastro-Estoque'!A:G,1,FALSE)),"",VLOOKUP(A268,'Cadastro-Estoque'!A:G,4,FALSE))</f>
        <v/>
      </c>
      <c r="G268" s="2" t="str">
        <f>IF(ISBLANK(A268),"",IF(ISERROR(VLOOKUP(A268,'Cadastro-Estoque'!A:G,1,FALSE)),"Produto não cadastrado",VLOOKUP(A268,'Cadastro-Estoque'!A:G,2,FALSE)))</f>
        <v/>
      </c>
      <c r="H268" s="2" t="str">
        <f>IF(ISERROR(VLOOKUP(A268,'Cadastro-Estoque'!A:G,1,FALSE)),"",VLOOKUP(A268,'Cadastro-Estoque'!A:G,3,FALSE))</f>
        <v/>
      </c>
      <c r="I268" s="73" t="str">
        <f>IF(A268="","",INDEX(Boletim!F277:F394,(MATCH(A268,'Cadastro-Estoque'!A276:A393,0))))</f>
        <v/>
      </c>
    </row>
    <row r="269" spans="5:9" ht="18.75" customHeight="1" x14ac:dyDescent="0.25">
      <c r="E269" s="1" t="str">
        <f t="shared" si="7"/>
        <v/>
      </c>
      <c r="F269" s="2" t="str">
        <f>IF(ISERROR(VLOOKUP(A269,'Cadastro-Estoque'!A:G,1,FALSE)),"",VLOOKUP(A269,'Cadastro-Estoque'!A:G,4,FALSE))</f>
        <v/>
      </c>
      <c r="G269" s="2" t="str">
        <f>IF(ISBLANK(A269),"",IF(ISERROR(VLOOKUP(A269,'Cadastro-Estoque'!A:G,1,FALSE)),"Produto não cadastrado",VLOOKUP(A269,'Cadastro-Estoque'!A:G,2,FALSE)))</f>
        <v/>
      </c>
      <c r="H269" s="2" t="str">
        <f>IF(ISERROR(VLOOKUP(A269,'Cadastro-Estoque'!A:G,1,FALSE)),"",VLOOKUP(A269,'Cadastro-Estoque'!A:G,3,FALSE))</f>
        <v/>
      </c>
      <c r="I269" s="73" t="str">
        <f>IF(A269="","",INDEX(Boletim!F278:F395,(MATCH(A269,'Cadastro-Estoque'!A277:A394,0))))</f>
        <v/>
      </c>
    </row>
    <row r="270" spans="5:9" ht="18.75" customHeight="1" x14ac:dyDescent="0.25">
      <c r="E270" s="1" t="str">
        <f t="shared" si="7"/>
        <v/>
      </c>
      <c r="F270" s="2" t="str">
        <f>IF(ISERROR(VLOOKUP(A270,'Cadastro-Estoque'!A:G,1,FALSE)),"",VLOOKUP(A270,'Cadastro-Estoque'!A:G,4,FALSE))</f>
        <v/>
      </c>
      <c r="G270" s="2" t="str">
        <f>IF(ISBLANK(A270),"",IF(ISERROR(VLOOKUP(A270,'Cadastro-Estoque'!A:G,1,FALSE)),"Produto não cadastrado",VLOOKUP(A270,'Cadastro-Estoque'!A:G,2,FALSE)))</f>
        <v/>
      </c>
      <c r="H270" s="2" t="str">
        <f>IF(ISERROR(VLOOKUP(A270,'Cadastro-Estoque'!A:G,1,FALSE)),"",VLOOKUP(A270,'Cadastro-Estoque'!A:G,3,FALSE))</f>
        <v/>
      </c>
      <c r="I270" s="73" t="str">
        <f>IF(A270="","",INDEX(Boletim!F279:F396,(MATCH(A270,'Cadastro-Estoque'!A278:A395,0))))</f>
        <v/>
      </c>
    </row>
    <row r="271" spans="5:9" ht="18.75" customHeight="1" x14ac:dyDescent="0.25">
      <c r="E271" s="1" t="str">
        <f t="shared" si="7"/>
        <v/>
      </c>
      <c r="F271" s="2" t="str">
        <f>IF(ISERROR(VLOOKUP(A271,'Cadastro-Estoque'!A:G,1,FALSE)),"",VLOOKUP(A271,'Cadastro-Estoque'!A:G,4,FALSE))</f>
        <v/>
      </c>
      <c r="G271" s="2" t="str">
        <f>IF(ISBLANK(A271),"",IF(ISERROR(VLOOKUP(A271,'Cadastro-Estoque'!A:G,1,FALSE)),"Produto não cadastrado",VLOOKUP(A271,'Cadastro-Estoque'!A:G,2,FALSE)))</f>
        <v/>
      </c>
      <c r="H271" s="2" t="str">
        <f>IF(ISERROR(VLOOKUP(A271,'Cadastro-Estoque'!A:G,1,FALSE)),"",VLOOKUP(A271,'Cadastro-Estoque'!A:G,3,FALSE))</f>
        <v/>
      </c>
      <c r="I271" s="73" t="str">
        <f>IF(A271="","",INDEX(Boletim!F280:F397,(MATCH(A271,'Cadastro-Estoque'!A279:A396,0))))</f>
        <v/>
      </c>
    </row>
    <row r="272" spans="5:9" ht="18.75" customHeight="1" x14ac:dyDescent="0.25">
      <c r="E272" s="1" t="str">
        <f t="shared" si="7"/>
        <v/>
      </c>
      <c r="F272" s="2" t="str">
        <f>IF(ISERROR(VLOOKUP(A272,'Cadastro-Estoque'!A:G,1,FALSE)),"",VLOOKUP(A272,'Cadastro-Estoque'!A:G,4,FALSE))</f>
        <v/>
      </c>
      <c r="G272" s="2" t="str">
        <f>IF(ISBLANK(A272),"",IF(ISERROR(VLOOKUP(A272,'Cadastro-Estoque'!A:G,1,FALSE)),"Produto não cadastrado",VLOOKUP(A272,'Cadastro-Estoque'!A:G,2,FALSE)))</f>
        <v/>
      </c>
      <c r="H272" s="2" t="str">
        <f>IF(ISERROR(VLOOKUP(A272,'Cadastro-Estoque'!A:G,1,FALSE)),"",VLOOKUP(A272,'Cadastro-Estoque'!A:G,3,FALSE))</f>
        <v/>
      </c>
      <c r="I272" s="73" t="str">
        <f>IF(A272="","",INDEX(Boletim!F281:F398,(MATCH(A272,'Cadastro-Estoque'!A280:A397,0))))</f>
        <v/>
      </c>
    </row>
    <row r="273" spans="5:9" ht="18.75" customHeight="1" x14ac:dyDescent="0.25">
      <c r="E273" s="1" t="str">
        <f t="shared" si="7"/>
        <v/>
      </c>
      <c r="F273" s="2" t="str">
        <f>IF(ISERROR(VLOOKUP(A273,'Cadastro-Estoque'!A:G,1,FALSE)),"",VLOOKUP(A273,'Cadastro-Estoque'!A:G,4,FALSE))</f>
        <v/>
      </c>
      <c r="G273" s="2" t="str">
        <f>IF(ISBLANK(A273),"",IF(ISERROR(VLOOKUP(A273,'Cadastro-Estoque'!A:G,1,FALSE)),"Produto não cadastrado",VLOOKUP(A273,'Cadastro-Estoque'!A:G,2,FALSE)))</f>
        <v/>
      </c>
      <c r="H273" s="2" t="str">
        <f>IF(ISERROR(VLOOKUP(A273,'Cadastro-Estoque'!A:G,1,FALSE)),"",VLOOKUP(A273,'Cadastro-Estoque'!A:G,3,FALSE))</f>
        <v/>
      </c>
      <c r="I273" s="73" t="str">
        <f>IF(A273="","",INDEX(Boletim!F282:F399,(MATCH(A273,'Cadastro-Estoque'!A281:A398,0))))</f>
        <v/>
      </c>
    </row>
    <row r="274" spans="5:9" ht="18.75" customHeight="1" x14ac:dyDescent="0.25">
      <c r="E274" s="1" t="str">
        <f t="shared" si="7"/>
        <v/>
      </c>
      <c r="F274" s="2" t="str">
        <f>IF(ISERROR(VLOOKUP(A274,'Cadastro-Estoque'!A:G,1,FALSE)),"",VLOOKUP(A274,'Cadastro-Estoque'!A:G,4,FALSE))</f>
        <v/>
      </c>
      <c r="G274" s="2" t="str">
        <f>IF(ISBLANK(A274),"",IF(ISERROR(VLOOKUP(A274,'Cadastro-Estoque'!A:G,1,FALSE)),"Produto não cadastrado",VLOOKUP(A274,'Cadastro-Estoque'!A:G,2,FALSE)))</f>
        <v/>
      </c>
      <c r="H274" s="2" t="str">
        <f>IF(ISERROR(VLOOKUP(A274,'Cadastro-Estoque'!A:G,1,FALSE)),"",VLOOKUP(A274,'Cadastro-Estoque'!A:G,3,FALSE))</f>
        <v/>
      </c>
      <c r="I274" s="73" t="str">
        <f>IF(A274="","",INDEX(Boletim!F283:F400,(MATCH(A274,'Cadastro-Estoque'!A282:A399,0))))</f>
        <v/>
      </c>
    </row>
    <row r="275" spans="5:9" ht="18.75" customHeight="1" x14ac:dyDescent="0.25">
      <c r="E275" s="1" t="str">
        <f t="shared" si="7"/>
        <v/>
      </c>
      <c r="F275" s="2" t="str">
        <f>IF(ISERROR(VLOOKUP(A275,'Cadastro-Estoque'!A:G,1,FALSE)),"",VLOOKUP(A275,'Cadastro-Estoque'!A:G,4,FALSE))</f>
        <v/>
      </c>
      <c r="G275" s="2" t="str">
        <f>IF(ISBLANK(A275),"",IF(ISERROR(VLOOKUP(A275,'Cadastro-Estoque'!A:G,1,FALSE)),"Produto não cadastrado",VLOOKUP(A275,'Cadastro-Estoque'!A:G,2,FALSE)))</f>
        <v/>
      </c>
      <c r="H275" s="2" t="str">
        <f>IF(ISERROR(VLOOKUP(A275,'Cadastro-Estoque'!A:G,1,FALSE)),"",VLOOKUP(A275,'Cadastro-Estoque'!A:G,3,FALSE))</f>
        <v/>
      </c>
      <c r="I275" s="73" t="str">
        <f>IF(A275="","",INDEX(Boletim!F284:F401,(MATCH(A275,'Cadastro-Estoque'!A283:A400,0))))</f>
        <v/>
      </c>
    </row>
    <row r="276" spans="5:9" ht="18.75" customHeight="1" x14ac:dyDescent="0.25">
      <c r="E276" s="1" t="str">
        <f t="shared" si="7"/>
        <v/>
      </c>
      <c r="F276" s="2" t="str">
        <f>IF(ISERROR(VLOOKUP(A276,'Cadastro-Estoque'!A:G,1,FALSE)),"",VLOOKUP(A276,'Cadastro-Estoque'!A:G,4,FALSE))</f>
        <v/>
      </c>
      <c r="G276" s="2" t="str">
        <f>IF(ISBLANK(A276),"",IF(ISERROR(VLOOKUP(A276,'Cadastro-Estoque'!A:G,1,FALSE)),"Produto não cadastrado",VLOOKUP(A276,'Cadastro-Estoque'!A:G,2,FALSE)))</f>
        <v/>
      </c>
      <c r="H276" s="2" t="str">
        <f>IF(ISERROR(VLOOKUP(A276,'Cadastro-Estoque'!A:G,1,FALSE)),"",VLOOKUP(A276,'Cadastro-Estoque'!A:G,3,FALSE))</f>
        <v/>
      </c>
      <c r="I276" s="73" t="str">
        <f>IF(A276="","",INDEX(Boletim!F285:F402,(MATCH(A276,'Cadastro-Estoque'!A284:A401,0))))</f>
        <v/>
      </c>
    </row>
    <row r="277" spans="5:9" ht="18.75" customHeight="1" x14ac:dyDescent="0.25">
      <c r="E277" s="1" t="str">
        <f t="shared" si="7"/>
        <v/>
      </c>
      <c r="F277" s="2" t="str">
        <f>IF(ISERROR(VLOOKUP(A277,'Cadastro-Estoque'!A:G,1,FALSE)),"",VLOOKUP(A277,'Cadastro-Estoque'!A:G,4,FALSE))</f>
        <v/>
      </c>
      <c r="G277" s="2" t="str">
        <f>IF(ISBLANK(A277),"",IF(ISERROR(VLOOKUP(A277,'Cadastro-Estoque'!A:G,1,FALSE)),"Produto não cadastrado",VLOOKUP(A277,'Cadastro-Estoque'!A:G,2,FALSE)))</f>
        <v/>
      </c>
      <c r="H277" s="2" t="str">
        <f>IF(ISERROR(VLOOKUP(A277,'Cadastro-Estoque'!A:G,1,FALSE)),"",VLOOKUP(A277,'Cadastro-Estoque'!A:G,3,FALSE))</f>
        <v/>
      </c>
      <c r="I277" s="73" t="str">
        <f>IF(A277="","",INDEX(Boletim!F286:F403,(MATCH(A277,'Cadastro-Estoque'!A285:A402,0))))</f>
        <v/>
      </c>
    </row>
    <row r="278" spans="5:9" ht="18.75" customHeight="1" x14ac:dyDescent="0.25">
      <c r="E278" s="1" t="str">
        <f t="shared" si="7"/>
        <v/>
      </c>
      <c r="F278" s="2" t="str">
        <f>IF(ISERROR(VLOOKUP(A278,'Cadastro-Estoque'!A:G,1,FALSE)),"",VLOOKUP(A278,'Cadastro-Estoque'!A:G,4,FALSE))</f>
        <v/>
      </c>
      <c r="G278" s="2" t="str">
        <f>IF(ISBLANK(A278),"",IF(ISERROR(VLOOKUP(A278,'Cadastro-Estoque'!A:G,1,FALSE)),"Produto não cadastrado",VLOOKUP(A278,'Cadastro-Estoque'!A:G,2,FALSE)))</f>
        <v/>
      </c>
      <c r="H278" s="2" t="str">
        <f>IF(ISERROR(VLOOKUP(A278,'Cadastro-Estoque'!A:G,1,FALSE)),"",VLOOKUP(A278,'Cadastro-Estoque'!A:G,3,FALSE))</f>
        <v/>
      </c>
      <c r="I278" s="73" t="str">
        <f>IF(A278="","",INDEX(Boletim!F287:F404,(MATCH(A278,'Cadastro-Estoque'!A286:A403,0))))</f>
        <v/>
      </c>
    </row>
    <row r="279" spans="5:9" ht="18.75" customHeight="1" x14ac:dyDescent="0.25">
      <c r="E279" s="1" t="str">
        <f t="shared" si="7"/>
        <v/>
      </c>
      <c r="F279" s="2" t="str">
        <f>IF(ISERROR(VLOOKUP(A279,'Cadastro-Estoque'!A:G,1,FALSE)),"",VLOOKUP(A279,'Cadastro-Estoque'!A:G,4,FALSE))</f>
        <v/>
      </c>
      <c r="G279" s="2" t="str">
        <f>IF(ISBLANK(A279),"",IF(ISERROR(VLOOKUP(A279,'Cadastro-Estoque'!A:G,1,FALSE)),"Produto não cadastrado",VLOOKUP(A279,'Cadastro-Estoque'!A:G,2,FALSE)))</f>
        <v/>
      </c>
      <c r="H279" s="2" t="str">
        <f>IF(ISERROR(VLOOKUP(A279,'Cadastro-Estoque'!A:G,1,FALSE)),"",VLOOKUP(A279,'Cadastro-Estoque'!A:G,3,FALSE))</f>
        <v/>
      </c>
      <c r="I279" s="73" t="str">
        <f>IF(A279="","",INDEX(Boletim!F288:F405,(MATCH(A279,'Cadastro-Estoque'!A287:A404,0))))</f>
        <v/>
      </c>
    </row>
    <row r="280" spans="5:9" ht="18.75" customHeight="1" x14ac:dyDescent="0.25">
      <c r="E280" s="1" t="str">
        <f t="shared" si="7"/>
        <v/>
      </c>
      <c r="F280" s="2" t="str">
        <f>IF(ISERROR(VLOOKUP(A280,'Cadastro-Estoque'!A:G,1,FALSE)),"",VLOOKUP(A280,'Cadastro-Estoque'!A:G,4,FALSE))</f>
        <v/>
      </c>
      <c r="G280" s="2" t="str">
        <f>IF(ISBLANK(A280),"",IF(ISERROR(VLOOKUP(A280,'Cadastro-Estoque'!A:G,1,FALSE)),"Produto não cadastrado",VLOOKUP(A280,'Cadastro-Estoque'!A:G,2,FALSE)))</f>
        <v/>
      </c>
      <c r="H280" s="2" t="str">
        <f>IF(ISERROR(VLOOKUP(A280,'Cadastro-Estoque'!A:G,1,FALSE)),"",VLOOKUP(A280,'Cadastro-Estoque'!A:G,3,FALSE))</f>
        <v/>
      </c>
      <c r="I280" s="73" t="str">
        <f>IF(A280="","",INDEX(Boletim!F289:F406,(MATCH(A280,'Cadastro-Estoque'!A288:A405,0))))</f>
        <v/>
      </c>
    </row>
    <row r="281" spans="5:9" ht="18.75" customHeight="1" x14ac:dyDescent="0.25">
      <c r="E281" s="1" t="str">
        <f t="shared" si="7"/>
        <v/>
      </c>
      <c r="F281" s="2" t="str">
        <f>IF(ISERROR(VLOOKUP(A281,'Cadastro-Estoque'!A:G,1,FALSE)),"",VLOOKUP(A281,'Cadastro-Estoque'!A:G,4,FALSE))</f>
        <v/>
      </c>
      <c r="G281" s="2" t="str">
        <f>IF(ISBLANK(A281),"",IF(ISERROR(VLOOKUP(A281,'Cadastro-Estoque'!A:G,1,FALSE)),"Produto não cadastrado",VLOOKUP(A281,'Cadastro-Estoque'!A:G,2,FALSE)))</f>
        <v/>
      </c>
      <c r="H281" s="2" t="str">
        <f>IF(ISERROR(VLOOKUP(A281,'Cadastro-Estoque'!A:G,1,FALSE)),"",VLOOKUP(A281,'Cadastro-Estoque'!A:G,3,FALSE))</f>
        <v/>
      </c>
      <c r="I281" s="73" t="str">
        <f>IF(A281="","",INDEX(Boletim!F290:F407,(MATCH(A281,'Cadastro-Estoque'!A289:A406,0))))</f>
        <v/>
      </c>
    </row>
    <row r="282" spans="5:9" ht="18.75" customHeight="1" x14ac:dyDescent="0.25">
      <c r="E282" s="1" t="str">
        <f t="shared" si="7"/>
        <v/>
      </c>
      <c r="F282" s="2" t="str">
        <f>IF(ISERROR(VLOOKUP(A282,'Cadastro-Estoque'!A:G,1,FALSE)),"",VLOOKUP(A282,'Cadastro-Estoque'!A:G,4,FALSE))</f>
        <v/>
      </c>
      <c r="G282" s="2" t="str">
        <f>IF(ISBLANK(A282),"",IF(ISERROR(VLOOKUP(A282,'Cadastro-Estoque'!A:G,1,FALSE)),"Produto não cadastrado",VLOOKUP(A282,'Cadastro-Estoque'!A:G,2,FALSE)))</f>
        <v/>
      </c>
      <c r="H282" s="2" t="str">
        <f>IF(ISERROR(VLOOKUP(A282,'Cadastro-Estoque'!A:G,1,FALSE)),"",VLOOKUP(A282,'Cadastro-Estoque'!A:G,3,FALSE))</f>
        <v/>
      </c>
      <c r="I282" s="73" t="str">
        <f>IF(A282="","",INDEX(Boletim!F291:F408,(MATCH(A282,'Cadastro-Estoque'!A290:A407,0))))</f>
        <v/>
      </c>
    </row>
    <row r="283" spans="5:9" ht="18.75" customHeight="1" x14ac:dyDescent="0.25">
      <c r="E283" s="1" t="str">
        <f t="shared" si="7"/>
        <v/>
      </c>
      <c r="F283" s="2" t="str">
        <f>IF(ISERROR(VLOOKUP(A283,'Cadastro-Estoque'!A:G,1,FALSE)),"",VLOOKUP(A283,'Cadastro-Estoque'!A:G,4,FALSE))</f>
        <v/>
      </c>
      <c r="G283" s="2" t="str">
        <f>IF(ISBLANK(A283),"",IF(ISERROR(VLOOKUP(A283,'Cadastro-Estoque'!A:G,1,FALSE)),"Produto não cadastrado",VLOOKUP(A283,'Cadastro-Estoque'!A:G,2,FALSE)))</f>
        <v/>
      </c>
      <c r="H283" s="2" t="str">
        <f>IF(ISERROR(VLOOKUP(A283,'Cadastro-Estoque'!A:G,1,FALSE)),"",VLOOKUP(A283,'Cadastro-Estoque'!A:G,3,FALSE))</f>
        <v/>
      </c>
      <c r="I283" s="73" t="str">
        <f>IF(A283="","",INDEX(Boletim!F292:F409,(MATCH(A283,'Cadastro-Estoque'!A291:A408,0))))</f>
        <v/>
      </c>
    </row>
    <row r="284" spans="5:9" ht="18.75" customHeight="1" x14ac:dyDescent="0.25">
      <c r="E284" s="1" t="str">
        <f t="shared" si="7"/>
        <v/>
      </c>
      <c r="F284" s="2" t="str">
        <f>IF(ISERROR(VLOOKUP(A284,'Cadastro-Estoque'!A:G,1,FALSE)),"",VLOOKUP(A284,'Cadastro-Estoque'!A:G,4,FALSE))</f>
        <v/>
      </c>
      <c r="G284" s="2" t="str">
        <f>IF(ISBLANK(A284),"",IF(ISERROR(VLOOKUP(A284,'Cadastro-Estoque'!A:G,1,FALSE)),"Produto não cadastrado",VLOOKUP(A284,'Cadastro-Estoque'!A:G,2,FALSE)))</f>
        <v/>
      </c>
      <c r="H284" s="2" t="str">
        <f>IF(ISERROR(VLOOKUP(A284,'Cadastro-Estoque'!A:G,1,FALSE)),"",VLOOKUP(A284,'Cadastro-Estoque'!A:G,3,FALSE))</f>
        <v/>
      </c>
      <c r="I284" s="73" t="str">
        <f>IF(A284="","",INDEX(Boletim!F293:F410,(MATCH(A284,'Cadastro-Estoque'!A292:A409,0))))</f>
        <v/>
      </c>
    </row>
    <row r="285" spans="5:9" ht="18.75" customHeight="1" x14ac:dyDescent="0.25">
      <c r="E285" s="1" t="str">
        <f t="shared" si="7"/>
        <v/>
      </c>
      <c r="F285" s="2" t="str">
        <f>IF(ISERROR(VLOOKUP(A285,'Cadastro-Estoque'!A:G,1,FALSE)),"",VLOOKUP(A285,'Cadastro-Estoque'!A:G,4,FALSE))</f>
        <v/>
      </c>
      <c r="G285" s="2" t="str">
        <f>IF(ISBLANK(A285),"",IF(ISERROR(VLOOKUP(A285,'Cadastro-Estoque'!A:G,1,FALSE)),"Produto não cadastrado",VLOOKUP(A285,'Cadastro-Estoque'!A:G,2,FALSE)))</f>
        <v/>
      </c>
      <c r="H285" s="2" t="str">
        <f>IF(ISERROR(VLOOKUP(A285,'Cadastro-Estoque'!A:G,1,FALSE)),"",VLOOKUP(A285,'Cadastro-Estoque'!A:G,3,FALSE))</f>
        <v/>
      </c>
      <c r="I285" s="73" t="str">
        <f>IF(A285="","",INDEX(Boletim!F294:F411,(MATCH(A285,'Cadastro-Estoque'!A293:A410,0))))</f>
        <v/>
      </c>
    </row>
    <row r="286" spans="5:9" ht="18.75" customHeight="1" x14ac:dyDescent="0.25">
      <c r="E286" s="1" t="str">
        <f t="shared" si="7"/>
        <v/>
      </c>
      <c r="F286" s="2" t="str">
        <f>IF(ISERROR(VLOOKUP(A286,'Cadastro-Estoque'!A:G,1,FALSE)),"",VLOOKUP(A286,'Cadastro-Estoque'!A:G,4,FALSE))</f>
        <v/>
      </c>
      <c r="G286" s="2" t="str">
        <f>IF(ISBLANK(A286),"",IF(ISERROR(VLOOKUP(A286,'Cadastro-Estoque'!A:G,1,FALSE)),"Produto não cadastrado",VLOOKUP(A286,'Cadastro-Estoque'!A:G,2,FALSE)))</f>
        <v/>
      </c>
      <c r="H286" s="2" t="str">
        <f>IF(ISERROR(VLOOKUP(A286,'Cadastro-Estoque'!A:G,1,FALSE)),"",VLOOKUP(A286,'Cadastro-Estoque'!A:G,3,FALSE))</f>
        <v/>
      </c>
      <c r="I286" s="73" t="str">
        <f>IF(A286="","",INDEX(Boletim!F295:F412,(MATCH(A286,'Cadastro-Estoque'!A294:A411,0))))</f>
        <v/>
      </c>
    </row>
    <row r="287" spans="5:9" ht="18.75" customHeight="1" x14ac:dyDescent="0.25">
      <c r="E287" s="1" t="str">
        <f t="shared" si="7"/>
        <v/>
      </c>
      <c r="F287" s="2" t="str">
        <f>IF(ISERROR(VLOOKUP(A287,'Cadastro-Estoque'!A:G,1,FALSE)),"",VLOOKUP(A287,'Cadastro-Estoque'!A:G,4,FALSE))</f>
        <v/>
      </c>
      <c r="G287" s="2" t="str">
        <f>IF(ISBLANK(A287),"",IF(ISERROR(VLOOKUP(A287,'Cadastro-Estoque'!A:G,1,FALSE)),"Produto não cadastrado",VLOOKUP(A287,'Cadastro-Estoque'!A:G,2,FALSE)))</f>
        <v/>
      </c>
      <c r="H287" s="2" t="str">
        <f>IF(ISERROR(VLOOKUP(A287,'Cadastro-Estoque'!A:G,1,FALSE)),"",VLOOKUP(A287,'Cadastro-Estoque'!A:G,3,FALSE))</f>
        <v/>
      </c>
      <c r="I287" s="73" t="str">
        <f>IF(A287="","",INDEX(Boletim!F296:F413,(MATCH(A287,'Cadastro-Estoque'!A295:A412,0))))</f>
        <v/>
      </c>
    </row>
    <row r="288" spans="5:9" ht="18.75" customHeight="1" x14ac:dyDescent="0.25">
      <c r="E288" s="1" t="str">
        <f t="shared" si="7"/>
        <v/>
      </c>
      <c r="F288" s="2" t="str">
        <f>IF(ISERROR(VLOOKUP(A288,'Cadastro-Estoque'!A:G,1,FALSE)),"",VLOOKUP(A288,'Cadastro-Estoque'!A:G,4,FALSE))</f>
        <v/>
      </c>
      <c r="G288" s="2" t="str">
        <f>IF(ISBLANK(A288),"",IF(ISERROR(VLOOKUP(A288,'Cadastro-Estoque'!A:G,1,FALSE)),"Produto não cadastrado",VLOOKUP(A288,'Cadastro-Estoque'!A:G,2,FALSE)))</f>
        <v/>
      </c>
      <c r="H288" s="2" t="str">
        <f>IF(ISERROR(VLOOKUP(A288,'Cadastro-Estoque'!A:G,1,FALSE)),"",VLOOKUP(A288,'Cadastro-Estoque'!A:G,3,FALSE))</f>
        <v/>
      </c>
      <c r="I288" s="73" t="str">
        <f>IF(A288="","",INDEX(Boletim!F297:F414,(MATCH(A288,'Cadastro-Estoque'!A296:A413,0))))</f>
        <v/>
      </c>
    </row>
    <row r="289" spans="5:9" ht="18.75" customHeight="1" x14ac:dyDescent="0.25">
      <c r="E289" s="1" t="str">
        <f t="shared" si="7"/>
        <v/>
      </c>
      <c r="F289" s="2" t="str">
        <f>IF(ISERROR(VLOOKUP(A289,'Cadastro-Estoque'!A:G,1,FALSE)),"",VLOOKUP(A289,'Cadastro-Estoque'!A:G,4,FALSE))</f>
        <v/>
      </c>
      <c r="G289" s="2" t="str">
        <f>IF(ISBLANK(A289),"",IF(ISERROR(VLOOKUP(A289,'Cadastro-Estoque'!A:G,1,FALSE)),"Produto não cadastrado",VLOOKUP(A289,'Cadastro-Estoque'!A:G,2,FALSE)))</f>
        <v/>
      </c>
      <c r="H289" s="2" t="str">
        <f>IF(ISERROR(VLOOKUP(A289,'Cadastro-Estoque'!A:G,1,FALSE)),"",VLOOKUP(A289,'Cadastro-Estoque'!A:G,3,FALSE))</f>
        <v/>
      </c>
      <c r="I289" s="73" t="str">
        <f>IF(A289="","",INDEX(Boletim!F298:F415,(MATCH(A289,'Cadastro-Estoque'!A297:A414,0))))</f>
        <v/>
      </c>
    </row>
    <row r="290" spans="5:9" ht="18.75" customHeight="1" x14ac:dyDescent="0.25">
      <c r="E290" s="1" t="str">
        <f t="shared" si="7"/>
        <v/>
      </c>
      <c r="F290" s="2" t="str">
        <f>IF(ISERROR(VLOOKUP(A290,'Cadastro-Estoque'!A:G,1,FALSE)),"",VLOOKUP(A290,'Cadastro-Estoque'!A:G,4,FALSE))</f>
        <v/>
      </c>
      <c r="G290" s="2" t="str">
        <f>IF(ISBLANK(A290),"",IF(ISERROR(VLOOKUP(A290,'Cadastro-Estoque'!A:G,1,FALSE)),"Produto não cadastrado",VLOOKUP(A290,'Cadastro-Estoque'!A:G,2,FALSE)))</f>
        <v/>
      </c>
      <c r="H290" s="2" t="str">
        <f>IF(ISERROR(VLOOKUP(A290,'Cadastro-Estoque'!A:G,1,FALSE)),"",VLOOKUP(A290,'Cadastro-Estoque'!A:G,3,FALSE))</f>
        <v/>
      </c>
      <c r="I290" s="73" t="str">
        <f>IF(A290="","",INDEX(Boletim!F299:F416,(MATCH(A290,'Cadastro-Estoque'!A298:A415,0))))</f>
        <v/>
      </c>
    </row>
    <row r="291" spans="5:9" ht="18.75" customHeight="1" x14ac:dyDescent="0.25">
      <c r="E291" s="1" t="str">
        <f t="shared" si="7"/>
        <v/>
      </c>
      <c r="F291" s="2" t="str">
        <f>IF(ISERROR(VLOOKUP(A291,'Cadastro-Estoque'!A:G,1,FALSE)),"",VLOOKUP(A291,'Cadastro-Estoque'!A:G,4,FALSE))</f>
        <v/>
      </c>
      <c r="G291" s="2" t="str">
        <f>IF(ISBLANK(A291),"",IF(ISERROR(VLOOKUP(A291,'Cadastro-Estoque'!A:G,1,FALSE)),"Produto não cadastrado",VLOOKUP(A291,'Cadastro-Estoque'!A:G,2,FALSE)))</f>
        <v/>
      </c>
      <c r="H291" s="2" t="str">
        <f>IF(ISERROR(VLOOKUP(A291,'Cadastro-Estoque'!A:G,1,FALSE)),"",VLOOKUP(A291,'Cadastro-Estoque'!A:G,3,FALSE))</f>
        <v/>
      </c>
      <c r="I291" s="73" t="str">
        <f>IF(A291="","",INDEX(Boletim!F300:F417,(MATCH(A291,'Cadastro-Estoque'!A299:A416,0))))</f>
        <v/>
      </c>
    </row>
    <row r="292" spans="5:9" ht="18.75" customHeight="1" x14ac:dyDescent="0.25">
      <c r="E292" s="1" t="str">
        <f t="shared" si="7"/>
        <v/>
      </c>
      <c r="F292" s="2" t="str">
        <f>IF(ISERROR(VLOOKUP(A292,'Cadastro-Estoque'!A:G,1,FALSE)),"",VLOOKUP(A292,'Cadastro-Estoque'!A:G,4,FALSE))</f>
        <v/>
      </c>
      <c r="G292" s="2" t="str">
        <f>IF(ISBLANK(A292),"",IF(ISERROR(VLOOKUP(A292,'Cadastro-Estoque'!A:G,1,FALSE)),"Produto não cadastrado",VLOOKUP(A292,'Cadastro-Estoque'!A:G,2,FALSE)))</f>
        <v/>
      </c>
      <c r="H292" s="2" t="str">
        <f>IF(ISERROR(VLOOKUP(A292,'Cadastro-Estoque'!A:G,1,FALSE)),"",VLOOKUP(A292,'Cadastro-Estoque'!A:G,3,FALSE))</f>
        <v/>
      </c>
      <c r="I292" s="73" t="str">
        <f>IF(A292="","",INDEX(Boletim!F301:F418,(MATCH(A292,'Cadastro-Estoque'!A300:A417,0))))</f>
        <v/>
      </c>
    </row>
    <row r="293" spans="5:9" ht="18.75" customHeight="1" x14ac:dyDescent="0.25">
      <c r="E293" s="1" t="str">
        <f t="shared" si="7"/>
        <v/>
      </c>
      <c r="F293" s="2" t="str">
        <f>IF(ISERROR(VLOOKUP(A293,'Cadastro-Estoque'!A:G,1,FALSE)),"",VLOOKUP(A293,'Cadastro-Estoque'!A:G,4,FALSE))</f>
        <v/>
      </c>
      <c r="G293" s="2" t="str">
        <f>IF(ISBLANK(A293),"",IF(ISERROR(VLOOKUP(A293,'Cadastro-Estoque'!A:G,1,FALSE)),"Produto não cadastrado",VLOOKUP(A293,'Cadastro-Estoque'!A:G,2,FALSE)))</f>
        <v/>
      </c>
      <c r="H293" s="2" t="str">
        <f>IF(ISERROR(VLOOKUP(A293,'Cadastro-Estoque'!A:G,1,FALSE)),"",VLOOKUP(A293,'Cadastro-Estoque'!A:G,3,FALSE))</f>
        <v/>
      </c>
      <c r="I293" s="73" t="str">
        <f>IF(A293="","",INDEX(Boletim!F302:F419,(MATCH(A293,'Cadastro-Estoque'!A301:A418,0))))</f>
        <v/>
      </c>
    </row>
    <row r="294" spans="5:9" ht="18.75" customHeight="1" x14ac:dyDescent="0.25">
      <c r="E294" s="1" t="str">
        <f t="shared" si="7"/>
        <v/>
      </c>
      <c r="F294" s="2" t="str">
        <f>IF(ISERROR(VLOOKUP(A294,'Cadastro-Estoque'!A:G,1,FALSE)),"",VLOOKUP(A294,'Cadastro-Estoque'!A:G,4,FALSE))</f>
        <v/>
      </c>
      <c r="G294" s="2" t="str">
        <f>IF(ISBLANK(A294),"",IF(ISERROR(VLOOKUP(A294,'Cadastro-Estoque'!A:G,1,FALSE)),"Produto não cadastrado",VLOOKUP(A294,'Cadastro-Estoque'!A:G,2,FALSE)))</f>
        <v/>
      </c>
      <c r="H294" s="2" t="str">
        <f>IF(ISERROR(VLOOKUP(A294,'Cadastro-Estoque'!A:G,1,FALSE)),"",VLOOKUP(A294,'Cadastro-Estoque'!A:G,3,FALSE))</f>
        <v/>
      </c>
      <c r="I294" s="73" t="str">
        <f>IF(A294="","",INDEX(Boletim!F303:F420,(MATCH(A294,'Cadastro-Estoque'!A302:A419,0))))</f>
        <v/>
      </c>
    </row>
    <row r="295" spans="5:9" ht="18.75" customHeight="1" x14ac:dyDescent="0.25">
      <c r="E295" s="1" t="str">
        <f t="shared" si="7"/>
        <v/>
      </c>
      <c r="F295" s="2" t="str">
        <f>IF(ISERROR(VLOOKUP(A295,'Cadastro-Estoque'!A:G,1,FALSE)),"",VLOOKUP(A295,'Cadastro-Estoque'!A:G,4,FALSE))</f>
        <v/>
      </c>
      <c r="G295" s="2" t="str">
        <f>IF(ISBLANK(A295),"",IF(ISERROR(VLOOKUP(A295,'Cadastro-Estoque'!A:G,1,FALSE)),"Produto não cadastrado",VLOOKUP(A295,'Cadastro-Estoque'!A:G,2,FALSE)))</f>
        <v/>
      </c>
      <c r="H295" s="2" t="str">
        <f>IF(ISERROR(VLOOKUP(A295,'Cadastro-Estoque'!A:G,1,FALSE)),"",VLOOKUP(A295,'Cadastro-Estoque'!A:G,3,FALSE))</f>
        <v/>
      </c>
      <c r="I295" s="73" t="str">
        <f>IF(A295="","",INDEX(Boletim!F304:F421,(MATCH(A295,'Cadastro-Estoque'!A303:A420,0))))</f>
        <v/>
      </c>
    </row>
    <row r="296" spans="5:9" ht="18.75" customHeight="1" x14ac:dyDescent="0.25">
      <c r="E296" s="1" t="str">
        <f t="shared" si="7"/>
        <v/>
      </c>
      <c r="F296" s="2" t="str">
        <f>IF(ISERROR(VLOOKUP(A296,'Cadastro-Estoque'!A:G,1,FALSE)),"",VLOOKUP(A296,'Cadastro-Estoque'!A:G,4,FALSE))</f>
        <v/>
      </c>
      <c r="G296" s="2" t="str">
        <f>IF(ISBLANK(A296),"",IF(ISERROR(VLOOKUP(A296,'Cadastro-Estoque'!A:G,1,FALSE)),"Produto não cadastrado",VLOOKUP(A296,'Cadastro-Estoque'!A:G,2,FALSE)))</f>
        <v/>
      </c>
      <c r="H296" s="2" t="str">
        <f>IF(ISERROR(VLOOKUP(A296,'Cadastro-Estoque'!A:G,1,FALSE)),"",VLOOKUP(A296,'Cadastro-Estoque'!A:G,3,FALSE))</f>
        <v/>
      </c>
      <c r="I296" s="73" t="str">
        <f>IF(A296="","",INDEX(Boletim!F305:F422,(MATCH(A296,'Cadastro-Estoque'!A304:A421,0))))</f>
        <v/>
      </c>
    </row>
    <row r="297" spans="5:9" ht="18.75" customHeight="1" x14ac:dyDescent="0.25">
      <c r="E297" s="1" t="str">
        <f t="shared" si="7"/>
        <v/>
      </c>
      <c r="F297" s="2" t="str">
        <f>IF(ISERROR(VLOOKUP(A297,'Cadastro-Estoque'!A:G,1,FALSE)),"",VLOOKUP(A297,'Cadastro-Estoque'!A:G,4,FALSE))</f>
        <v/>
      </c>
      <c r="G297" s="2" t="str">
        <f>IF(ISBLANK(A297),"",IF(ISERROR(VLOOKUP(A297,'Cadastro-Estoque'!A:G,1,FALSE)),"Produto não cadastrado",VLOOKUP(A297,'Cadastro-Estoque'!A:G,2,FALSE)))</f>
        <v/>
      </c>
      <c r="H297" s="2" t="str">
        <f>IF(ISERROR(VLOOKUP(A297,'Cadastro-Estoque'!A:G,1,FALSE)),"",VLOOKUP(A297,'Cadastro-Estoque'!A:G,3,FALSE))</f>
        <v/>
      </c>
      <c r="I297" s="73" t="str">
        <f>IF(A297="","",INDEX(Boletim!F306:F423,(MATCH(A297,'Cadastro-Estoque'!A305:A422,0))))</f>
        <v/>
      </c>
    </row>
    <row r="298" spans="5:9" ht="18.75" customHeight="1" x14ac:dyDescent="0.25">
      <c r="E298" s="1" t="str">
        <f t="shared" si="7"/>
        <v/>
      </c>
      <c r="F298" s="2" t="str">
        <f>IF(ISERROR(VLOOKUP(A298,'Cadastro-Estoque'!A:G,1,FALSE)),"",VLOOKUP(A298,'Cadastro-Estoque'!A:G,4,FALSE))</f>
        <v/>
      </c>
      <c r="G298" s="2" t="str">
        <f>IF(ISBLANK(A298),"",IF(ISERROR(VLOOKUP(A298,'Cadastro-Estoque'!A:G,1,FALSE)),"Produto não cadastrado",VLOOKUP(A298,'Cadastro-Estoque'!A:G,2,FALSE)))</f>
        <v/>
      </c>
      <c r="H298" s="2" t="str">
        <f>IF(ISERROR(VLOOKUP(A298,'Cadastro-Estoque'!A:G,1,FALSE)),"",VLOOKUP(A298,'Cadastro-Estoque'!A:G,3,FALSE))</f>
        <v/>
      </c>
      <c r="I298" s="73" t="str">
        <f>IF(A298="","",INDEX(Boletim!F307:F424,(MATCH(A298,'Cadastro-Estoque'!A306:A423,0))))</f>
        <v/>
      </c>
    </row>
    <row r="299" spans="5:9" ht="18.75" customHeight="1" x14ac:dyDescent="0.25">
      <c r="E299" s="1" t="str">
        <f t="shared" si="7"/>
        <v/>
      </c>
      <c r="F299" s="2" t="str">
        <f>IF(ISERROR(VLOOKUP(A299,'Cadastro-Estoque'!A:G,1,FALSE)),"",VLOOKUP(A299,'Cadastro-Estoque'!A:G,4,FALSE))</f>
        <v/>
      </c>
      <c r="G299" s="2" t="str">
        <f>IF(ISBLANK(A299),"",IF(ISERROR(VLOOKUP(A299,'Cadastro-Estoque'!A:G,1,FALSE)),"Produto não cadastrado",VLOOKUP(A299,'Cadastro-Estoque'!A:G,2,FALSE)))</f>
        <v/>
      </c>
      <c r="H299" s="2" t="str">
        <f>IF(ISERROR(VLOOKUP(A299,'Cadastro-Estoque'!A:G,1,FALSE)),"",VLOOKUP(A299,'Cadastro-Estoque'!A:G,3,FALSE))</f>
        <v/>
      </c>
      <c r="I299" s="73" t="str">
        <f>IF(A299="","",INDEX(Boletim!F308:F425,(MATCH(A299,'Cadastro-Estoque'!A307:A424,0))))</f>
        <v/>
      </c>
    </row>
    <row r="300" spans="5:9" ht="18.75" customHeight="1" x14ac:dyDescent="0.25">
      <c r="E300" s="1" t="str">
        <f t="shared" si="7"/>
        <v/>
      </c>
      <c r="F300" s="2" t="str">
        <f>IF(ISERROR(VLOOKUP(A300,'Cadastro-Estoque'!A:G,1,FALSE)),"",VLOOKUP(A300,'Cadastro-Estoque'!A:G,4,FALSE))</f>
        <v/>
      </c>
      <c r="G300" s="2" t="str">
        <f>IF(ISBLANK(A300),"",IF(ISERROR(VLOOKUP(A300,'Cadastro-Estoque'!A:G,1,FALSE)),"Produto não cadastrado",VLOOKUP(A300,'Cadastro-Estoque'!A:G,2,FALSE)))</f>
        <v/>
      </c>
      <c r="H300" s="2" t="str">
        <f>IF(ISERROR(VLOOKUP(A300,'Cadastro-Estoque'!A:G,1,FALSE)),"",VLOOKUP(A300,'Cadastro-Estoque'!A:G,3,FALSE))</f>
        <v/>
      </c>
      <c r="I300" s="73" t="str">
        <f>IF(A300="","",INDEX(Boletim!F309:F426,(MATCH(A300,'Cadastro-Estoque'!A308:A425,0))))</f>
        <v/>
      </c>
    </row>
    <row r="301" spans="5:9" ht="18.75" customHeight="1" x14ac:dyDescent="0.25">
      <c r="E301" s="1" t="str">
        <f t="shared" si="7"/>
        <v/>
      </c>
      <c r="F301" s="2" t="str">
        <f>IF(ISERROR(VLOOKUP(A301,'Cadastro-Estoque'!A:G,1,FALSE)),"",VLOOKUP(A301,'Cadastro-Estoque'!A:G,4,FALSE))</f>
        <v/>
      </c>
      <c r="G301" s="2" t="str">
        <f>IF(ISBLANK(A301),"",IF(ISERROR(VLOOKUP(A301,'Cadastro-Estoque'!A:G,1,FALSE)),"Produto não cadastrado",VLOOKUP(A301,'Cadastro-Estoque'!A:G,2,FALSE)))</f>
        <v/>
      </c>
      <c r="H301" s="2" t="str">
        <f>IF(ISERROR(VLOOKUP(A301,'Cadastro-Estoque'!A:G,1,FALSE)),"",VLOOKUP(A301,'Cadastro-Estoque'!A:G,3,FALSE))</f>
        <v/>
      </c>
      <c r="I301" s="73" t="str">
        <f>IF(A301="","",INDEX(Boletim!F310:F427,(MATCH(A301,'Cadastro-Estoque'!A309:A426,0))))</f>
        <v/>
      </c>
    </row>
    <row r="302" spans="5:9" ht="18.75" customHeight="1" x14ac:dyDescent="0.25">
      <c r="E302" s="1" t="str">
        <f t="shared" si="7"/>
        <v/>
      </c>
      <c r="F302" s="2" t="str">
        <f>IF(ISERROR(VLOOKUP(A302,'Cadastro-Estoque'!A:G,1,FALSE)),"",VLOOKUP(A302,'Cadastro-Estoque'!A:G,4,FALSE))</f>
        <v/>
      </c>
      <c r="G302" s="2" t="str">
        <f>IF(ISBLANK(A302),"",IF(ISERROR(VLOOKUP(A302,'Cadastro-Estoque'!A:G,1,FALSE)),"Produto não cadastrado",VLOOKUP(A302,'Cadastro-Estoque'!A:G,2,FALSE)))</f>
        <v/>
      </c>
      <c r="H302" s="2" t="str">
        <f>IF(ISERROR(VLOOKUP(A302,'Cadastro-Estoque'!A:G,1,FALSE)),"",VLOOKUP(A302,'Cadastro-Estoque'!A:G,3,FALSE))</f>
        <v/>
      </c>
      <c r="I302" s="73" t="str">
        <f>IF(A302="","",INDEX(Boletim!F311:F428,(MATCH(A302,'Cadastro-Estoque'!A310:A427,0))))</f>
        <v/>
      </c>
    </row>
    <row r="303" spans="5:9" ht="18.75" customHeight="1" x14ac:dyDescent="0.25">
      <c r="E303" s="1" t="str">
        <f t="shared" si="7"/>
        <v/>
      </c>
      <c r="F303" s="2" t="str">
        <f>IF(ISERROR(VLOOKUP(A303,'Cadastro-Estoque'!A:G,1,FALSE)),"",VLOOKUP(A303,'Cadastro-Estoque'!A:G,4,FALSE))</f>
        <v/>
      </c>
      <c r="G303" s="2" t="str">
        <f>IF(ISBLANK(A303),"",IF(ISERROR(VLOOKUP(A303,'Cadastro-Estoque'!A:G,1,FALSE)),"Produto não cadastrado",VLOOKUP(A303,'Cadastro-Estoque'!A:G,2,FALSE)))</f>
        <v/>
      </c>
      <c r="H303" s="2" t="str">
        <f>IF(ISERROR(VLOOKUP(A303,'Cadastro-Estoque'!A:G,1,FALSE)),"",VLOOKUP(A303,'Cadastro-Estoque'!A:G,3,FALSE))</f>
        <v/>
      </c>
      <c r="I303" s="73" t="str">
        <f>IF(A303="","",INDEX(Boletim!F312:F429,(MATCH(A303,'Cadastro-Estoque'!A311:A428,0))))</f>
        <v/>
      </c>
    </row>
    <row r="304" spans="5:9" ht="18.75" customHeight="1" x14ac:dyDescent="0.25">
      <c r="E304" s="1" t="str">
        <f t="shared" si="7"/>
        <v/>
      </c>
      <c r="F304" s="2" t="str">
        <f>IF(ISERROR(VLOOKUP(A304,'Cadastro-Estoque'!A:G,1,FALSE)),"",VLOOKUP(A304,'Cadastro-Estoque'!A:G,4,FALSE))</f>
        <v/>
      </c>
      <c r="G304" s="2" t="str">
        <f>IF(ISBLANK(A304),"",IF(ISERROR(VLOOKUP(A304,'Cadastro-Estoque'!A:G,1,FALSE)),"Produto não cadastrado",VLOOKUP(A304,'Cadastro-Estoque'!A:G,2,FALSE)))</f>
        <v/>
      </c>
      <c r="H304" s="2" t="str">
        <f>IF(ISERROR(VLOOKUP(A304,'Cadastro-Estoque'!A:G,1,FALSE)),"",VLOOKUP(A304,'Cadastro-Estoque'!A:G,3,FALSE))</f>
        <v/>
      </c>
      <c r="I304" s="73" t="str">
        <f>IF(A304="","",INDEX(Boletim!F313:F430,(MATCH(A304,'Cadastro-Estoque'!A312:A429,0))))</f>
        <v/>
      </c>
    </row>
    <row r="305" spans="5:9" ht="18.75" customHeight="1" x14ac:dyDescent="0.25">
      <c r="E305" s="1" t="str">
        <f t="shared" si="7"/>
        <v/>
      </c>
      <c r="F305" s="2" t="str">
        <f>IF(ISERROR(VLOOKUP(A305,'Cadastro-Estoque'!A:G,1,FALSE)),"",VLOOKUP(A305,'Cadastro-Estoque'!A:G,4,FALSE))</f>
        <v/>
      </c>
      <c r="G305" s="2" t="str">
        <f>IF(ISBLANK(A305),"",IF(ISERROR(VLOOKUP(A305,'Cadastro-Estoque'!A:G,1,FALSE)),"Produto não cadastrado",VLOOKUP(A305,'Cadastro-Estoque'!A:G,2,FALSE)))</f>
        <v/>
      </c>
      <c r="H305" s="2" t="str">
        <f>IF(ISERROR(VLOOKUP(A305,'Cadastro-Estoque'!A:G,1,FALSE)),"",VLOOKUP(A305,'Cadastro-Estoque'!A:G,3,FALSE))</f>
        <v/>
      </c>
      <c r="I305" s="73" t="str">
        <f>IF(A305="","",INDEX(Boletim!F314:F431,(MATCH(A305,'Cadastro-Estoque'!A313:A430,0))))</f>
        <v/>
      </c>
    </row>
    <row r="306" spans="5:9" ht="18.75" customHeight="1" x14ac:dyDescent="0.25">
      <c r="E306" s="1" t="str">
        <f t="shared" si="7"/>
        <v/>
      </c>
      <c r="F306" s="2" t="str">
        <f>IF(ISERROR(VLOOKUP(A306,'Cadastro-Estoque'!A:G,1,FALSE)),"",VLOOKUP(A306,'Cadastro-Estoque'!A:G,4,FALSE))</f>
        <v/>
      </c>
      <c r="G306" s="2" t="str">
        <f>IF(ISBLANK(A306),"",IF(ISERROR(VLOOKUP(A306,'Cadastro-Estoque'!A:G,1,FALSE)),"Produto não cadastrado",VLOOKUP(A306,'Cadastro-Estoque'!A:G,2,FALSE)))</f>
        <v/>
      </c>
      <c r="H306" s="2" t="str">
        <f>IF(ISERROR(VLOOKUP(A306,'Cadastro-Estoque'!A:G,1,FALSE)),"",VLOOKUP(A306,'Cadastro-Estoque'!A:G,3,FALSE))</f>
        <v/>
      </c>
      <c r="I306" s="73" t="str">
        <f>IF(A306="","",INDEX(Boletim!F315:F432,(MATCH(A306,'Cadastro-Estoque'!A314:A431,0))))</f>
        <v/>
      </c>
    </row>
    <row r="307" spans="5:9" ht="18.75" customHeight="1" x14ac:dyDescent="0.25">
      <c r="E307" s="1" t="str">
        <f t="shared" si="7"/>
        <v/>
      </c>
      <c r="F307" s="2" t="str">
        <f>IF(ISERROR(VLOOKUP(A307,'Cadastro-Estoque'!A:G,1,FALSE)),"",VLOOKUP(A307,'Cadastro-Estoque'!A:G,4,FALSE))</f>
        <v/>
      </c>
      <c r="G307" s="2" t="str">
        <f>IF(ISBLANK(A307),"",IF(ISERROR(VLOOKUP(A307,'Cadastro-Estoque'!A:G,1,FALSE)),"Produto não cadastrado",VLOOKUP(A307,'Cadastro-Estoque'!A:G,2,FALSE)))</f>
        <v/>
      </c>
      <c r="H307" s="2" t="str">
        <f>IF(ISERROR(VLOOKUP(A307,'Cadastro-Estoque'!A:G,1,FALSE)),"",VLOOKUP(A307,'Cadastro-Estoque'!A:G,3,FALSE))</f>
        <v/>
      </c>
      <c r="I307" s="73" t="str">
        <f>IF(A307="","",INDEX(Boletim!F316:F433,(MATCH(A307,'Cadastro-Estoque'!A315:A432,0))))</f>
        <v/>
      </c>
    </row>
    <row r="308" spans="5:9" ht="18.75" customHeight="1" x14ac:dyDescent="0.25">
      <c r="E308" s="1" t="str">
        <f t="shared" si="7"/>
        <v/>
      </c>
      <c r="F308" s="2" t="str">
        <f>IF(ISERROR(VLOOKUP(A308,'Cadastro-Estoque'!A:G,1,FALSE)),"",VLOOKUP(A308,'Cadastro-Estoque'!A:G,4,FALSE))</f>
        <v/>
      </c>
      <c r="G308" s="2" t="str">
        <f>IF(ISBLANK(A308),"",IF(ISERROR(VLOOKUP(A308,'Cadastro-Estoque'!A:G,1,FALSE)),"Produto não cadastrado",VLOOKUP(A308,'Cadastro-Estoque'!A:G,2,FALSE)))</f>
        <v/>
      </c>
      <c r="H308" s="2" t="str">
        <f>IF(ISERROR(VLOOKUP(A308,'Cadastro-Estoque'!A:G,1,FALSE)),"",VLOOKUP(A308,'Cadastro-Estoque'!A:G,3,FALSE))</f>
        <v/>
      </c>
      <c r="I308" s="73" t="str">
        <f>IF(A308="","",INDEX(Boletim!F317:F434,(MATCH(A308,'Cadastro-Estoque'!A316:A433,0))))</f>
        <v/>
      </c>
    </row>
    <row r="309" spans="5:9" ht="18.75" customHeight="1" x14ac:dyDescent="0.25">
      <c r="E309" s="1" t="str">
        <f t="shared" si="7"/>
        <v/>
      </c>
      <c r="F309" s="2" t="str">
        <f>IF(ISERROR(VLOOKUP(A309,'Cadastro-Estoque'!A:G,1,FALSE)),"",VLOOKUP(A309,'Cadastro-Estoque'!A:G,4,FALSE))</f>
        <v/>
      </c>
      <c r="G309" s="2" t="str">
        <f>IF(ISBLANK(A309),"",IF(ISERROR(VLOOKUP(A309,'Cadastro-Estoque'!A:G,1,FALSE)),"Produto não cadastrado",VLOOKUP(A309,'Cadastro-Estoque'!A:G,2,FALSE)))</f>
        <v/>
      </c>
      <c r="H309" s="2" t="str">
        <f>IF(ISERROR(VLOOKUP(A309,'Cadastro-Estoque'!A:G,1,FALSE)),"",VLOOKUP(A309,'Cadastro-Estoque'!A:G,3,FALSE))</f>
        <v/>
      </c>
      <c r="I309" s="73" t="str">
        <f>IF(A309="","",INDEX(Boletim!F318:F435,(MATCH(A309,'Cadastro-Estoque'!A317:A434,0))))</f>
        <v/>
      </c>
    </row>
    <row r="310" spans="5:9" ht="18.75" customHeight="1" x14ac:dyDescent="0.25">
      <c r="E310" s="1" t="str">
        <f t="shared" si="7"/>
        <v/>
      </c>
      <c r="F310" s="2" t="str">
        <f>IF(ISERROR(VLOOKUP(A310,'Cadastro-Estoque'!A:G,1,FALSE)),"",VLOOKUP(A310,'Cadastro-Estoque'!A:G,4,FALSE))</f>
        <v/>
      </c>
      <c r="G310" s="2" t="str">
        <f>IF(ISBLANK(A310),"",IF(ISERROR(VLOOKUP(A310,'Cadastro-Estoque'!A:G,1,FALSE)),"Produto não cadastrado",VLOOKUP(A310,'Cadastro-Estoque'!A:G,2,FALSE)))</f>
        <v/>
      </c>
      <c r="H310" s="2" t="str">
        <f>IF(ISERROR(VLOOKUP(A310,'Cadastro-Estoque'!A:G,1,FALSE)),"",VLOOKUP(A310,'Cadastro-Estoque'!A:G,3,FALSE))</f>
        <v/>
      </c>
      <c r="I310" s="73" t="str">
        <f>IF(A310="","",INDEX(Boletim!F319:F436,(MATCH(A310,'Cadastro-Estoque'!A318:A435,0))))</f>
        <v/>
      </c>
    </row>
    <row r="311" spans="5:9" ht="18.75" customHeight="1" x14ac:dyDescent="0.25">
      <c r="E311" s="1" t="str">
        <f t="shared" si="7"/>
        <v/>
      </c>
      <c r="F311" s="2" t="str">
        <f>IF(ISERROR(VLOOKUP(A311,'Cadastro-Estoque'!A:G,1,FALSE)),"",VLOOKUP(A311,'Cadastro-Estoque'!A:G,4,FALSE))</f>
        <v/>
      </c>
      <c r="G311" s="2" t="str">
        <f>IF(ISBLANK(A311),"",IF(ISERROR(VLOOKUP(A311,'Cadastro-Estoque'!A:G,1,FALSE)),"Produto não cadastrado",VLOOKUP(A311,'Cadastro-Estoque'!A:G,2,FALSE)))</f>
        <v/>
      </c>
      <c r="H311" s="2" t="str">
        <f>IF(ISERROR(VLOOKUP(A311,'Cadastro-Estoque'!A:G,1,FALSE)),"",VLOOKUP(A311,'Cadastro-Estoque'!A:G,3,FALSE))</f>
        <v/>
      </c>
      <c r="I311" s="73" t="str">
        <f>IF(A311="","",INDEX(Boletim!F320:F437,(MATCH(A311,'Cadastro-Estoque'!A319:A436,0))))</f>
        <v/>
      </c>
    </row>
    <row r="312" spans="5:9" ht="18.75" customHeight="1" x14ac:dyDescent="0.25">
      <c r="E312" s="1" t="str">
        <f t="shared" si="7"/>
        <v/>
      </c>
      <c r="F312" s="2" t="str">
        <f>IF(ISERROR(VLOOKUP(A312,'Cadastro-Estoque'!A:G,1,FALSE)),"",VLOOKUP(A312,'Cadastro-Estoque'!A:G,4,FALSE))</f>
        <v/>
      </c>
      <c r="G312" s="2" t="str">
        <f>IF(ISBLANK(A312),"",IF(ISERROR(VLOOKUP(A312,'Cadastro-Estoque'!A:G,1,FALSE)),"Produto não cadastrado",VLOOKUP(A312,'Cadastro-Estoque'!A:G,2,FALSE)))</f>
        <v/>
      </c>
      <c r="H312" s="2" t="str">
        <f>IF(ISERROR(VLOOKUP(A312,'Cadastro-Estoque'!A:G,1,FALSE)),"",VLOOKUP(A312,'Cadastro-Estoque'!A:G,3,FALSE))</f>
        <v/>
      </c>
      <c r="I312" s="73" t="str">
        <f>IF(A312="","",INDEX(Boletim!F321:F438,(MATCH(A312,'Cadastro-Estoque'!A320:A437,0))))</f>
        <v/>
      </c>
    </row>
    <row r="313" spans="5:9" ht="18.75" customHeight="1" x14ac:dyDescent="0.25">
      <c r="E313" s="1" t="str">
        <f t="shared" si="7"/>
        <v/>
      </c>
      <c r="F313" s="2" t="str">
        <f>IF(ISERROR(VLOOKUP(A313,'Cadastro-Estoque'!A:G,1,FALSE)),"",VLOOKUP(A313,'Cadastro-Estoque'!A:G,4,FALSE))</f>
        <v/>
      </c>
      <c r="G313" s="2" t="str">
        <f>IF(ISBLANK(A313),"",IF(ISERROR(VLOOKUP(A313,'Cadastro-Estoque'!A:G,1,FALSE)),"Produto não cadastrado",VLOOKUP(A313,'Cadastro-Estoque'!A:G,2,FALSE)))</f>
        <v/>
      </c>
      <c r="H313" s="2" t="str">
        <f>IF(ISERROR(VLOOKUP(A313,'Cadastro-Estoque'!A:G,1,FALSE)),"",VLOOKUP(A313,'Cadastro-Estoque'!A:G,3,FALSE))</f>
        <v/>
      </c>
      <c r="I313" s="73" t="str">
        <f>IF(A313="","",INDEX(Boletim!F322:F439,(MATCH(A313,'Cadastro-Estoque'!A321:A438,0))))</f>
        <v/>
      </c>
    </row>
    <row r="314" spans="5:9" ht="18.75" customHeight="1" x14ac:dyDescent="0.25">
      <c r="E314" s="1" t="str">
        <f t="shared" si="7"/>
        <v/>
      </c>
      <c r="F314" s="2" t="str">
        <f>IF(ISERROR(VLOOKUP(A314,'Cadastro-Estoque'!A:G,1,FALSE)),"",VLOOKUP(A314,'Cadastro-Estoque'!A:G,4,FALSE))</f>
        <v/>
      </c>
      <c r="G314" s="2" t="str">
        <f>IF(ISBLANK(A314),"",IF(ISERROR(VLOOKUP(A314,'Cadastro-Estoque'!A:G,1,FALSE)),"Produto não cadastrado",VLOOKUP(A314,'Cadastro-Estoque'!A:G,2,FALSE)))</f>
        <v/>
      </c>
      <c r="H314" s="2" t="str">
        <f>IF(ISERROR(VLOOKUP(A314,'Cadastro-Estoque'!A:G,1,FALSE)),"",VLOOKUP(A314,'Cadastro-Estoque'!A:G,3,FALSE))</f>
        <v/>
      </c>
      <c r="I314" s="73" t="str">
        <f>IF(A314="","",INDEX(Boletim!F323:F440,(MATCH(A314,'Cadastro-Estoque'!A322:A439,0))))</f>
        <v/>
      </c>
    </row>
    <row r="315" spans="5:9" ht="18.75" customHeight="1" x14ac:dyDescent="0.25">
      <c r="E315" s="1" t="str">
        <f t="shared" si="7"/>
        <v/>
      </c>
      <c r="F315" s="2" t="str">
        <f>IF(ISERROR(VLOOKUP(A315,'Cadastro-Estoque'!A:G,1,FALSE)),"",VLOOKUP(A315,'Cadastro-Estoque'!A:G,4,FALSE))</f>
        <v/>
      </c>
      <c r="G315" s="2" t="str">
        <f>IF(ISBLANK(A315),"",IF(ISERROR(VLOOKUP(A315,'Cadastro-Estoque'!A:G,1,FALSE)),"Produto não cadastrado",VLOOKUP(A315,'Cadastro-Estoque'!A:G,2,FALSE)))</f>
        <v/>
      </c>
      <c r="H315" s="2" t="str">
        <f>IF(ISERROR(VLOOKUP(A315,'Cadastro-Estoque'!A:G,1,FALSE)),"",VLOOKUP(A315,'Cadastro-Estoque'!A:G,3,FALSE))</f>
        <v/>
      </c>
      <c r="I315" s="73" t="str">
        <f>IF(A315="","",INDEX(Boletim!F324:F441,(MATCH(A315,'Cadastro-Estoque'!A323:A440,0))))</f>
        <v/>
      </c>
    </row>
    <row r="316" spans="5:9" ht="18.75" customHeight="1" x14ac:dyDescent="0.25">
      <c r="E316" s="1" t="str">
        <f t="shared" si="7"/>
        <v/>
      </c>
      <c r="F316" s="2" t="str">
        <f>IF(ISERROR(VLOOKUP(A316,'Cadastro-Estoque'!A:G,1,FALSE)),"",VLOOKUP(A316,'Cadastro-Estoque'!A:G,4,FALSE))</f>
        <v/>
      </c>
      <c r="G316" s="2" t="str">
        <f>IF(ISBLANK(A316),"",IF(ISERROR(VLOOKUP(A316,'Cadastro-Estoque'!A:G,1,FALSE)),"Produto não cadastrado",VLOOKUP(A316,'Cadastro-Estoque'!A:G,2,FALSE)))</f>
        <v/>
      </c>
      <c r="H316" s="2" t="str">
        <f>IF(ISERROR(VLOOKUP(A316,'Cadastro-Estoque'!A:G,1,FALSE)),"",VLOOKUP(A316,'Cadastro-Estoque'!A:G,3,FALSE))</f>
        <v/>
      </c>
      <c r="I316" s="73" t="str">
        <f>IF(A316="","",INDEX(Boletim!F325:F442,(MATCH(A316,'Cadastro-Estoque'!A324:A441,0))))</f>
        <v/>
      </c>
    </row>
    <row r="317" spans="5:9" ht="18.75" customHeight="1" x14ac:dyDescent="0.25">
      <c r="E317" s="1" t="str">
        <f t="shared" si="7"/>
        <v/>
      </c>
      <c r="F317" s="2" t="str">
        <f>IF(ISERROR(VLOOKUP(A317,'Cadastro-Estoque'!A:G,1,FALSE)),"",VLOOKUP(A317,'Cadastro-Estoque'!A:G,4,FALSE))</f>
        <v/>
      </c>
      <c r="G317" s="2" t="str">
        <f>IF(ISBLANK(A317),"",IF(ISERROR(VLOOKUP(A317,'Cadastro-Estoque'!A:G,1,FALSE)),"Produto não cadastrado",VLOOKUP(A317,'Cadastro-Estoque'!A:G,2,FALSE)))</f>
        <v/>
      </c>
      <c r="H317" s="2" t="str">
        <f>IF(ISERROR(VLOOKUP(A317,'Cadastro-Estoque'!A:G,1,FALSE)),"",VLOOKUP(A317,'Cadastro-Estoque'!A:G,3,FALSE))</f>
        <v/>
      </c>
      <c r="I317" s="73" t="str">
        <f>IF(A317="","",INDEX(Boletim!F326:F443,(MATCH(A317,'Cadastro-Estoque'!A325:A442,0))))</f>
        <v/>
      </c>
    </row>
    <row r="318" spans="5:9" ht="18.75" customHeight="1" x14ac:dyDescent="0.25">
      <c r="E318" s="1" t="str">
        <f t="shared" si="7"/>
        <v/>
      </c>
      <c r="F318" s="2" t="str">
        <f>IF(ISERROR(VLOOKUP(A318,'Cadastro-Estoque'!A:G,1,FALSE)),"",VLOOKUP(A318,'Cadastro-Estoque'!A:G,4,FALSE))</f>
        <v/>
      </c>
      <c r="G318" s="2" t="str">
        <f>IF(ISBLANK(A318),"",IF(ISERROR(VLOOKUP(A318,'Cadastro-Estoque'!A:G,1,FALSE)),"Produto não cadastrado",VLOOKUP(A318,'Cadastro-Estoque'!A:G,2,FALSE)))</f>
        <v/>
      </c>
      <c r="H318" s="2" t="str">
        <f>IF(ISERROR(VLOOKUP(A318,'Cadastro-Estoque'!A:G,1,FALSE)),"",VLOOKUP(A318,'Cadastro-Estoque'!A:G,3,FALSE))</f>
        <v/>
      </c>
      <c r="I318" s="73" t="str">
        <f>IF(A318="","",INDEX(Boletim!F327:F444,(MATCH(A318,'Cadastro-Estoque'!A326:A443,0))))</f>
        <v/>
      </c>
    </row>
    <row r="319" spans="5:9" ht="18.75" customHeight="1" x14ac:dyDescent="0.25">
      <c r="E319" s="1" t="str">
        <f t="shared" si="7"/>
        <v/>
      </c>
      <c r="F319" s="2" t="str">
        <f>IF(ISERROR(VLOOKUP(A319,'Cadastro-Estoque'!A:G,1,FALSE)),"",VLOOKUP(A319,'Cadastro-Estoque'!A:G,4,FALSE))</f>
        <v/>
      </c>
      <c r="G319" s="2" t="str">
        <f>IF(ISBLANK(A319),"",IF(ISERROR(VLOOKUP(A319,'Cadastro-Estoque'!A:G,1,FALSE)),"Produto não cadastrado",VLOOKUP(A319,'Cadastro-Estoque'!A:G,2,FALSE)))</f>
        <v/>
      </c>
      <c r="H319" s="2" t="str">
        <f>IF(ISERROR(VLOOKUP(A319,'Cadastro-Estoque'!A:G,1,FALSE)),"",VLOOKUP(A319,'Cadastro-Estoque'!A:G,3,FALSE))</f>
        <v/>
      </c>
      <c r="I319" s="73" t="str">
        <f>IF(A319="","",INDEX(Boletim!F328:F445,(MATCH(A319,'Cadastro-Estoque'!A327:A444,0))))</f>
        <v/>
      </c>
    </row>
    <row r="320" spans="5:9" ht="18.75" customHeight="1" x14ac:dyDescent="0.25">
      <c r="E320" s="1" t="str">
        <f t="shared" si="7"/>
        <v/>
      </c>
      <c r="F320" s="2" t="str">
        <f>IF(ISERROR(VLOOKUP(A320,'Cadastro-Estoque'!A:G,1,FALSE)),"",VLOOKUP(A320,'Cadastro-Estoque'!A:G,4,FALSE))</f>
        <v/>
      </c>
      <c r="G320" s="2" t="str">
        <f>IF(ISBLANK(A320),"",IF(ISERROR(VLOOKUP(A320,'Cadastro-Estoque'!A:G,1,FALSE)),"Produto não cadastrado",VLOOKUP(A320,'Cadastro-Estoque'!A:G,2,FALSE)))</f>
        <v/>
      </c>
      <c r="H320" s="2" t="str">
        <f>IF(ISERROR(VLOOKUP(A320,'Cadastro-Estoque'!A:G,1,FALSE)),"",VLOOKUP(A320,'Cadastro-Estoque'!A:G,3,FALSE))</f>
        <v/>
      </c>
      <c r="I320" s="73" t="str">
        <f>IF(A320="","",INDEX(Boletim!F329:F446,(MATCH(A320,'Cadastro-Estoque'!A328:A445,0))))</f>
        <v/>
      </c>
    </row>
    <row r="321" spans="5:9" ht="18.75" customHeight="1" x14ac:dyDescent="0.25">
      <c r="E321" s="1" t="str">
        <f t="shared" si="7"/>
        <v/>
      </c>
      <c r="F321" s="2" t="str">
        <f>IF(ISERROR(VLOOKUP(A321,'Cadastro-Estoque'!A:G,1,FALSE)),"",VLOOKUP(A321,'Cadastro-Estoque'!A:G,4,FALSE))</f>
        <v/>
      </c>
      <c r="G321" s="2" t="str">
        <f>IF(ISBLANK(A321),"",IF(ISERROR(VLOOKUP(A321,'Cadastro-Estoque'!A:G,1,FALSE)),"Produto não cadastrado",VLOOKUP(A321,'Cadastro-Estoque'!A:G,2,FALSE)))</f>
        <v/>
      </c>
      <c r="H321" s="2" t="str">
        <f>IF(ISERROR(VLOOKUP(A321,'Cadastro-Estoque'!A:G,1,FALSE)),"",VLOOKUP(A321,'Cadastro-Estoque'!A:G,3,FALSE))</f>
        <v/>
      </c>
      <c r="I321" s="73" t="str">
        <f>IF(A321="","",INDEX(Boletim!F330:F447,(MATCH(A321,'Cadastro-Estoque'!A329:A446,0))))</f>
        <v/>
      </c>
    </row>
    <row r="322" spans="5:9" ht="18.75" customHeight="1" x14ac:dyDescent="0.25">
      <c r="E322" s="1" t="str">
        <f t="shared" si="7"/>
        <v/>
      </c>
      <c r="F322" s="2" t="str">
        <f>IF(ISERROR(VLOOKUP(A322,'Cadastro-Estoque'!A:G,1,FALSE)),"",VLOOKUP(A322,'Cadastro-Estoque'!A:G,4,FALSE))</f>
        <v/>
      </c>
      <c r="G322" s="2" t="str">
        <f>IF(ISBLANK(A322),"",IF(ISERROR(VLOOKUP(A322,'Cadastro-Estoque'!A:G,1,FALSE)),"Produto não cadastrado",VLOOKUP(A322,'Cadastro-Estoque'!A:G,2,FALSE)))</f>
        <v/>
      </c>
      <c r="H322" s="2" t="str">
        <f>IF(ISERROR(VLOOKUP(A322,'Cadastro-Estoque'!A:G,1,FALSE)),"",VLOOKUP(A322,'Cadastro-Estoque'!A:G,3,FALSE))</f>
        <v/>
      </c>
      <c r="I322" s="73" t="str">
        <f>IF(A322="","",INDEX(Boletim!F331:F448,(MATCH(A322,'Cadastro-Estoque'!A330:A447,0))))</f>
        <v/>
      </c>
    </row>
    <row r="323" spans="5:9" ht="18.75" customHeight="1" x14ac:dyDescent="0.25">
      <c r="E323" s="1" t="str">
        <f t="shared" si="7"/>
        <v/>
      </c>
      <c r="F323" s="2" t="str">
        <f>IF(ISERROR(VLOOKUP(A323,'Cadastro-Estoque'!A:G,1,FALSE)),"",VLOOKUP(A323,'Cadastro-Estoque'!A:G,4,FALSE))</f>
        <v/>
      </c>
      <c r="G323" s="2" t="str">
        <f>IF(ISBLANK(A323),"",IF(ISERROR(VLOOKUP(A323,'Cadastro-Estoque'!A:G,1,FALSE)),"Produto não cadastrado",VLOOKUP(A323,'Cadastro-Estoque'!A:G,2,FALSE)))</f>
        <v/>
      </c>
      <c r="H323" s="2" t="str">
        <f>IF(ISERROR(VLOOKUP(A323,'Cadastro-Estoque'!A:G,1,FALSE)),"",VLOOKUP(A323,'Cadastro-Estoque'!A:G,3,FALSE))</f>
        <v/>
      </c>
      <c r="I323" s="73" t="str">
        <f>IF(A323="","",INDEX(Boletim!F332:F449,(MATCH(A323,'Cadastro-Estoque'!A331:A448,0))))</f>
        <v/>
      </c>
    </row>
    <row r="324" spans="5:9" ht="18.75" customHeight="1" x14ac:dyDescent="0.25">
      <c r="E324" s="1" t="str">
        <f t="shared" si="7"/>
        <v/>
      </c>
      <c r="F324" s="2" t="str">
        <f>IF(ISERROR(VLOOKUP(A324,'Cadastro-Estoque'!A:G,1,FALSE)),"",VLOOKUP(A324,'Cadastro-Estoque'!A:G,4,FALSE))</f>
        <v/>
      </c>
      <c r="G324" s="2" t="str">
        <f>IF(ISBLANK(A324),"",IF(ISERROR(VLOOKUP(A324,'Cadastro-Estoque'!A:G,1,FALSE)),"Produto não cadastrado",VLOOKUP(A324,'Cadastro-Estoque'!A:G,2,FALSE)))</f>
        <v/>
      </c>
      <c r="H324" s="2" t="str">
        <f>IF(ISERROR(VLOOKUP(A324,'Cadastro-Estoque'!A:G,1,FALSE)),"",VLOOKUP(A324,'Cadastro-Estoque'!A:G,3,FALSE))</f>
        <v/>
      </c>
      <c r="I324" s="73" t="str">
        <f>IF(A324="","",INDEX(Boletim!F333:F450,(MATCH(A324,'Cadastro-Estoque'!A332:A449,0))))</f>
        <v/>
      </c>
    </row>
    <row r="325" spans="5:9" ht="18.75" customHeight="1" x14ac:dyDescent="0.25">
      <c r="E325" s="1" t="str">
        <f t="shared" si="7"/>
        <v/>
      </c>
      <c r="F325" s="2" t="str">
        <f>IF(ISERROR(VLOOKUP(A325,'Cadastro-Estoque'!A:G,1,FALSE)),"",VLOOKUP(A325,'Cadastro-Estoque'!A:G,4,FALSE))</f>
        <v/>
      </c>
      <c r="G325" s="2" t="str">
        <f>IF(ISBLANK(A325),"",IF(ISERROR(VLOOKUP(A325,'Cadastro-Estoque'!A:G,1,FALSE)),"Produto não cadastrado",VLOOKUP(A325,'Cadastro-Estoque'!A:G,2,FALSE)))</f>
        <v/>
      </c>
      <c r="H325" s="2" t="str">
        <f>IF(ISERROR(VLOOKUP(A325,'Cadastro-Estoque'!A:G,1,FALSE)),"",VLOOKUP(A325,'Cadastro-Estoque'!A:G,3,FALSE))</f>
        <v/>
      </c>
      <c r="I325" s="73" t="str">
        <f>IF(A325="","",INDEX(Boletim!F334:F451,(MATCH(A325,'Cadastro-Estoque'!A333:A450,0))))</f>
        <v/>
      </c>
    </row>
    <row r="326" spans="5:9" ht="18.75" customHeight="1" x14ac:dyDescent="0.25">
      <c r="E326" s="1" t="str">
        <f t="shared" ref="E326:E389" si="8">IF(ISBLANK(A326),"",C326*D326)</f>
        <v/>
      </c>
      <c r="F326" s="2" t="str">
        <f>IF(ISERROR(VLOOKUP(A326,'Cadastro-Estoque'!A:G,1,FALSE)),"",VLOOKUP(A326,'Cadastro-Estoque'!A:G,4,FALSE))</f>
        <v/>
      </c>
      <c r="G326" s="2" t="str">
        <f>IF(ISBLANK(A326),"",IF(ISERROR(VLOOKUP(A326,'Cadastro-Estoque'!A:G,1,FALSE)),"Produto não cadastrado",VLOOKUP(A326,'Cadastro-Estoque'!A:G,2,FALSE)))</f>
        <v/>
      </c>
      <c r="H326" s="2" t="str">
        <f>IF(ISERROR(VLOOKUP(A326,'Cadastro-Estoque'!A:G,1,FALSE)),"",VLOOKUP(A326,'Cadastro-Estoque'!A:G,3,FALSE))</f>
        <v/>
      </c>
      <c r="I326" s="73" t="str">
        <f>IF(A326="","",INDEX(Boletim!F335:F452,(MATCH(A326,'Cadastro-Estoque'!A334:A451,0))))</f>
        <v/>
      </c>
    </row>
    <row r="327" spans="5:9" ht="18.75" customHeight="1" x14ac:dyDescent="0.25">
      <c r="E327" s="1" t="str">
        <f t="shared" si="8"/>
        <v/>
      </c>
      <c r="F327" s="2" t="str">
        <f>IF(ISERROR(VLOOKUP(A327,'Cadastro-Estoque'!A:G,1,FALSE)),"",VLOOKUP(A327,'Cadastro-Estoque'!A:G,4,FALSE))</f>
        <v/>
      </c>
      <c r="G327" s="2" t="str">
        <f>IF(ISBLANK(A327),"",IF(ISERROR(VLOOKUP(A327,'Cadastro-Estoque'!A:G,1,FALSE)),"Produto não cadastrado",VLOOKUP(A327,'Cadastro-Estoque'!A:G,2,FALSE)))</f>
        <v/>
      </c>
      <c r="H327" s="2" t="str">
        <f>IF(ISERROR(VLOOKUP(A327,'Cadastro-Estoque'!A:G,1,FALSE)),"",VLOOKUP(A327,'Cadastro-Estoque'!A:G,3,FALSE))</f>
        <v/>
      </c>
      <c r="I327" s="73" t="str">
        <f>IF(A327="","",INDEX(Boletim!F336:F453,(MATCH(A327,'Cadastro-Estoque'!A335:A452,0))))</f>
        <v/>
      </c>
    </row>
    <row r="328" spans="5:9" ht="18.75" customHeight="1" x14ac:dyDescent="0.25">
      <c r="E328" s="1" t="str">
        <f t="shared" si="8"/>
        <v/>
      </c>
      <c r="F328" s="2" t="str">
        <f>IF(ISERROR(VLOOKUP(A328,'Cadastro-Estoque'!A:G,1,FALSE)),"",VLOOKUP(A328,'Cadastro-Estoque'!A:G,4,FALSE))</f>
        <v/>
      </c>
      <c r="G328" s="2" t="str">
        <f>IF(ISBLANK(A328),"",IF(ISERROR(VLOOKUP(A328,'Cadastro-Estoque'!A:G,1,FALSE)),"Produto não cadastrado",VLOOKUP(A328,'Cadastro-Estoque'!A:G,2,FALSE)))</f>
        <v/>
      </c>
      <c r="H328" s="2" t="str">
        <f>IF(ISERROR(VLOOKUP(A328,'Cadastro-Estoque'!A:G,1,FALSE)),"",VLOOKUP(A328,'Cadastro-Estoque'!A:G,3,FALSE))</f>
        <v/>
      </c>
      <c r="I328" s="73" t="str">
        <f>IF(A328="","",INDEX(Boletim!F337:F454,(MATCH(A328,'Cadastro-Estoque'!A336:A453,0))))</f>
        <v/>
      </c>
    </row>
    <row r="329" spans="5:9" ht="18.75" customHeight="1" x14ac:dyDescent="0.25">
      <c r="E329" s="1" t="str">
        <f t="shared" si="8"/>
        <v/>
      </c>
      <c r="F329" s="2" t="str">
        <f>IF(ISERROR(VLOOKUP(A329,'Cadastro-Estoque'!A:G,1,FALSE)),"",VLOOKUP(A329,'Cadastro-Estoque'!A:G,4,FALSE))</f>
        <v/>
      </c>
      <c r="G329" s="2" t="str">
        <f>IF(ISBLANK(A329),"",IF(ISERROR(VLOOKUP(A329,'Cadastro-Estoque'!A:G,1,FALSE)),"Produto não cadastrado",VLOOKUP(A329,'Cadastro-Estoque'!A:G,2,FALSE)))</f>
        <v/>
      </c>
      <c r="H329" s="2" t="str">
        <f>IF(ISERROR(VLOOKUP(A329,'Cadastro-Estoque'!A:G,1,FALSE)),"",VLOOKUP(A329,'Cadastro-Estoque'!A:G,3,FALSE))</f>
        <v/>
      </c>
      <c r="I329" s="73" t="str">
        <f>IF(A329="","",INDEX(Boletim!F338:F455,(MATCH(A329,'Cadastro-Estoque'!A337:A454,0))))</f>
        <v/>
      </c>
    </row>
    <row r="330" spans="5:9" ht="18.75" customHeight="1" x14ac:dyDescent="0.25">
      <c r="E330" s="1" t="str">
        <f t="shared" si="8"/>
        <v/>
      </c>
      <c r="F330" s="2" t="str">
        <f>IF(ISERROR(VLOOKUP(A330,'Cadastro-Estoque'!A:G,1,FALSE)),"",VLOOKUP(A330,'Cadastro-Estoque'!A:G,4,FALSE))</f>
        <v/>
      </c>
      <c r="G330" s="2" t="str">
        <f>IF(ISBLANK(A330),"",IF(ISERROR(VLOOKUP(A330,'Cadastro-Estoque'!A:G,1,FALSE)),"Produto não cadastrado",VLOOKUP(A330,'Cadastro-Estoque'!A:G,2,FALSE)))</f>
        <v/>
      </c>
      <c r="H330" s="2" t="str">
        <f>IF(ISERROR(VLOOKUP(A330,'Cadastro-Estoque'!A:G,1,FALSE)),"",VLOOKUP(A330,'Cadastro-Estoque'!A:G,3,FALSE))</f>
        <v/>
      </c>
      <c r="I330" s="73" t="str">
        <f>IF(A330="","",INDEX(Boletim!F339:F456,(MATCH(A330,'Cadastro-Estoque'!A338:A455,0))))</f>
        <v/>
      </c>
    </row>
    <row r="331" spans="5:9" ht="18.75" customHeight="1" x14ac:dyDescent="0.25">
      <c r="E331" s="1" t="str">
        <f t="shared" si="8"/>
        <v/>
      </c>
      <c r="F331" s="2" t="str">
        <f>IF(ISERROR(VLOOKUP(A331,'Cadastro-Estoque'!A:G,1,FALSE)),"",VLOOKUP(A331,'Cadastro-Estoque'!A:G,4,FALSE))</f>
        <v/>
      </c>
      <c r="G331" s="2" t="str">
        <f>IF(ISBLANK(A331),"",IF(ISERROR(VLOOKUP(A331,'Cadastro-Estoque'!A:G,1,FALSE)),"Produto não cadastrado",VLOOKUP(A331,'Cadastro-Estoque'!A:G,2,FALSE)))</f>
        <v/>
      </c>
      <c r="H331" s="2" t="str">
        <f>IF(ISERROR(VLOOKUP(A331,'Cadastro-Estoque'!A:G,1,FALSE)),"",VLOOKUP(A331,'Cadastro-Estoque'!A:G,3,FALSE))</f>
        <v/>
      </c>
      <c r="I331" s="73" t="str">
        <f>IF(A331="","",INDEX(Boletim!F340:F457,(MATCH(A331,'Cadastro-Estoque'!A339:A456,0))))</f>
        <v/>
      </c>
    </row>
    <row r="332" spans="5:9" ht="18.75" customHeight="1" x14ac:dyDescent="0.25">
      <c r="E332" s="1" t="str">
        <f t="shared" si="8"/>
        <v/>
      </c>
      <c r="F332" s="2" t="str">
        <f>IF(ISERROR(VLOOKUP(A332,'Cadastro-Estoque'!A:G,1,FALSE)),"",VLOOKUP(A332,'Cadastro-Estoque'!A:G,4,FALSE))</f>
        <v/>
      </c>
      <c r="G332" s="2" t="str">
        <f>IF(ISBLANK(A332),"",IF(ISERROR(VLOOKUP(A332,'Cadastro-Estoque'!A:G,1,FALSE)),"Produto não cadastrado",VLOOKUP(A332,'Cadastro-Estoque'!A:G,2,FALSE)))</f>
        <v/>
      </c>
      <c r="H332" s="2" t="str">
        <f>IF(ISERROR(VLOOKUP(A332,'Cadastro-Estoque'!A:G,1,FALSE)),"",VLOOKUP(A332,'Cadastro-Estoque'!A:G,3,FALSE))</f>
        <v/>
      </c>
      <c r="I332" s="73" t="str">
        <f>IF(A332="","",INDEX(Boletim!F341:F458,(MATCH(A332,'Cadastro-Estoque'!A340:A457,0))))</f>
        <v/>
      </c>
    </row>
    <row r="333" spans="5:9" ht="18.75" customHeight="1" x14ac:dyDescent="0.25">
      <c r="E333" s="1" t="str">
        <f t="shared" si="8"/>
        <v/>
      </c>
      <c r="F333" s="2" t="str">
        <f>IF(ISERROR(VLOOKUP(A333,'Cadastro-Estoque'!A:G,1,FALSE)),"",VLOOKUP(A333,'Cadastro-Estoque'!A:G,4,FALSE))</f>
        <v/>
      </c>
      <c r="G333" s="2" t="str">
        <f>IF(ISBLANK(A333),"",IF(ISERROR(VLOOKUP(A333,'Cadastro-Estoque'!A:G,1,FALSE)),"Produto não cadastrado",VLOOKUP(A333,'Cadastro-Estoque'!A:G,2,FALSE)))</f>
        <v/>
      </c>
      <c r="H333" s="2" t="str">
        <f>IF(ISERROR(VLOOKUP(A333,'Cadastro-Estoque'!A:G,1,FALSE)),"",VLOOKUP(A333,'Cadastro-Estoque'!A:G,3,FALSE))</f>
        <v/>
      </c>
      <c r="I333" s="73" t="str">
        <f>IF(A333="","",INDEX(Boletim!F342:F459,(MATCH(A333,'Cadastro-Estoque'!A341:A458,0))))</f>
        <v/>
      </c>
    </row>
    <row r="334" spans="5:9" ht="18.75" customHeight="1" x14ac:dyDescent="0.25">
      <c r="E334" s="1" t="str">
        <f t="shared" si="8"/>
        <v/>
      </c>
      <c r="F334" s="2" t="str">
        <f>IF(ISERROR(VLOOKUP(A334,'Cadastro-Estoque'!A:G,1,FALSE)),"",VLOOKUP(A334,'Cadastro-Estoque'!A:G,4,FALSE))</f>
        <v/>
      </c>
      <c r="G334" s="2" t="str">
        <f>IF(ISBLANK(A334),"",IF(ISERROR(VLOOKUP(A334,'Cadastro-Estoque'!A:G,1,FALSE)),"Produto não cadastrado",VLOOKUP(A334,'Cadastro-Estoque'!A:G,2,FALSE)))</f>
        <v/>
      </c>
      <c r="H334" s="2" t="str">
        <f>IF(ISERROR(VLOOKUP(A334,'Cadastro-Estoque'!A:G,1,FALSE)),"",VLOOKUP(A334,'Cadastro-Estoque'!A:G,3,FALSE))</f>
        <v/>
      </c>
      <c r="I334" s="73" t="str">
        <f>IF(A334="","",INDEX(Boletim!F343:F460,(MATCH(A334,'Cadastro-Estoque'!A342:A459,0))))</f>
        <v/>
      </c>
    </row>
    <row r="335" spans="5:9" ht="18.75" customHeight="1" x14ac:dyDescent="0.25">
      <c r="E335" s="1" t="str">
        <f t="shared" si="8"/>
        <v/>
      </c>
      <c r="F335" s="2" t="str">
        <f>IF(ISERROR(VLOOKUP(A335,'Cadastro-Estoque'!A:G,1,FALSE)),"",VLOOKUP(A335,'Cadastro-Estoque'!A:G,4,FALSE))</f>
        <v/>
      </c>
      <c r="G335" s="2" t="str">
        <f>IF(ISBLANK(A335),"",IF(ISERROR(VLOOKUP(A335,'Cadastro-Estoque'!A:G,1,FALSE)),"Produto não cadastrado",VLOOKUP(A335,'Cadastro-Estoque'!A:G,2,FALSE)))</f>
        <v/>
      </c>
      <c r="H335" s="2" t="str">
        <f>IF(ISERROR(VLOOKUP(A335,'Cadastro-Estoque'!A:G,1,FALSE)),"",VLOOKUP(A335,'Cadastro-Estoque'!A:G,3,FALSE))</f>
        <v/>
      </c>
      <c r="I335" s="73" t="str">
        <f>IF(A335="","",INDEX(Boletim!F344:F461,(MATCH(A335,'Cadastro-Estoque'!A343:A460,0))))</f>
        <v/>
      </c>
    </row>
    <row r="336" spans="5:9" ht="18.75" customHeight="1" x14ac:dyDescent="0.25">
      <c r="E336" s="1" t="str">
        <f t="shared" si="8"/>
        <v/>
      </c>
      <c r="F336" s="2" t="str">
        <f>IF(ISERROR(VLOOKUP(A336,'Cadastro-Estoque'!A:G,1,FALSE)),"",VLOOKUP(A336,'Cadastro-Estoque'!A:G,4,FALSE))</f>
        <v/>
      </c>
      <c r="G336" s="2" t="str">
        <f>IF(ISBLANK(A336),"",IF(ISERROR(VLOOKUP(A336,'Cadastro-Estoque'!A:G,1,FALSE)),"Produto não cadastrado",VLOOKUP(A336,'Cadastro-Estoque'!A:G,2,FALSE)))</f>
        <v/>
      </c>
      <c r="H336" s="2" t="str">
        <f>IF(ISERROR(VLOOKUP(A336,'Cadastro-Estoque'!A:G,1,FALSE)),"",VLOOKUP(A336,'Cadastro-Estoque'!A:G,3,FALSE))</f>
        <v/>
      </c>
      <c r="I336" s="73" t="str">
        <f>IF(A336="","",INDEX(Boletim!F345:F462,(MATCH(A336,'Cadastro-Estoque'!A344:A461,0))))</f>
        <v/>
      </c>
    </row>
    <row r="337" spans="5:9" ht="18.75" customHeight="1" x14ac:dyDescent="0.25">
      <c r="E337" s="1" t="str">
        <f t="shared" si="8"/>
        <v/>
      </c>
      <c r="F337" s="2" t="str">
        <f>IF(ISERROR(VLOOKUP(A337,'Cadastro-Estoque'!A:G,1,FALSE)),"",VLOOKUP(A337,'Cadastro-Estoque'!A:G,4,FALSE))</f>
        <v/>
      </c>
      <c r="G337" s="2" t="str">
        <f>IF(ISBLANK(A337),"",IF(ISERROR(VLOOKUP(A337,'Cadastro-Estoque'!A:G,1,FALSE)),"Produto não cadastrado",VLOOKUP(A337,'Cadastro-Estoque'!A:G,2,FALSE)))</f>
        <v/>
      </c>
      <c r="H337" s="2" t="str">
        <f>IF(ISERROR(VLOOKUP(A337,'Cadastro-Estoque'!A:G,1,FALSE)),"",VLOOKUP(A337,'Cadastro-Estoque'!A:G,3,FALSE))</f>
        <v/>
      </c>
      <c r="I337" s="73" t="str">
        <f>IF(A337="","",INDEX(Boletim!F346:F463,(MATCH(A337,'Cadastro-Estoque'!A345:A462,0))))</f>
        <v/>
      </c>
    </row>
    <row r="338" spans="5:9" ht="18.75" customHeight="1" x14ac:dyDescent="0.25">
      <c r="E338" s="1" t="str">
        <f t="shared" si="8"/>
        <v/>
      </c>
      <c r="F338" s="2" t="str">
        <f>IF(ISERROR(VLOOKUP(A338,'Cadastro-Estoque'!A:G,1,FALSE)),"",VLOOKUP(A338,'Cadastro-Estoque'!A:G,4,FALSE))</f>
        <v/>
      </c>
      <c r="G338" s="2" t="str">
        <f>IF(ISBLANK(A338),"",IF(ISERROR(VLOOKUP(A338,'Cadastro-Estoque'!A:G,1,FALSE)),"Produto não cadastrado",VLOOKUP(A338,'Cadastro-Estoque'!A:G,2,FALSE)))</f>
        <v/>
      </c>
      <c r="H338" s="2" t="str">
        <f>IF(ISERROR(VLOOKUP(A338,'Cadastro-Estoque'!A:G,1,FALSE)),"",VLOOKUP(A338,'Cadastro-Estoque'!A:G,3,FALSE))</f>
        <v/>
      </c>
      <c r="I338" s="73" t="str">
        <f>IF(A338="","",INDEX(Boletim!F347:F464,(MATCH(A338,'Cadastro-Estoque'!A346:A463,0))))</f>
        <v/>
      </c>
    </row>
    <row r="339" spans="5:9" ht="18.75" customHeight="1" x14ac:dyDescent="0.25">
      <c r="E339" s="1" t="str">
        <f t="shared" si="8"/>
        <v/>
      </c>
      <c r="F339" s="2" t="str">
        <f>IF(ISERROR(VLOOKUP(A339,'Cadastro-Estoque'!A:G,1,FALSE)),"",VLOOKUP(A339,'Cadastro-Estoque'!A:G,4,FALSE))</f>
        <v/>
      </c>
      <c r="G339" s="2" t="str">
        <f>IF(ISBLANK(A339),"",IF(ISERROR(VLOOKUP(A339,'Cadastro-Estoque'!A:G,1,FALSE)),"Produto não cadastrado",VLOOKUP(A339,'Cadastro-Estoque'!A:G,2,FALSE)))</f>
        <v/>
      </c>
      <c r="H339" s="2" t="str">
        <f>IF(ISERROR(VLOOKUP(A339,'Cadastro-Estoque'!A:G,1,FALSE)),"",VLOOKUP(A339,'Cadastro-Estoque'!A:G,3,FALSE))</f>
        <v/>
      </c>
      <c r="I339" s="73" t="str">
        <f>IF(A339="","",INDEX(Boletim!F348:F465,(MATCH(A339,'Cadastro-Estoque'!A347:A464,0))))</f>
        <v/>
      </c>
    </row>
    <row r="340" spans="5:9" ht="18.75" customHeight="1" x14ac:dyDescent="0.25">
      <c r="E340" s="1" t="str">
        <f t="shared" si="8"/>
        <v/>
      </c>
      <c r="F340" s="2" t="str">
        <f>IF(ISERROR(VLOOKUP(A340,'Cadastro-Estoque'!A:G,1,FALSE)),"",VLOOKUP(A340,'Cadastro-Estoque'!A:G,4,FALSE))</f>
        <v/>
      </c>
      <c r="G340" s="2" t="str">
        <f>IF(ISBLANK(A340),"",IF(ISERROR(VLOOKUP(A340,'Cadastro-Estoque'!A:G,1,FALSE)),"Produto não cadastrado",VLOOKUP(A340,'Cadastro-Estoque'!A:G,2,FALSE)))</f>
        <v/>
      </c>
      <c r="H340" s="2" t="str">
        <f>IF(ISERROR(VLOOKUP(A340,'Cadastro-Estoque'!A:G,1,FALSE)),"",VLOOKUP(A340,'Cadastro-Estoque'!A:G,3,FALSE))</f>
        <v/>
      </c>
      <c r="I340" s="73" t="str">
        <f>IF(A340="","",INDEX(Boletim!F349:F466,(MATCH(A340,'Cadastro-Estoque'!A348:A465,0))))</f>
        <v/>
      </c>
    </row>
    <row r="341" spans="5:9" ht="18.75" customHeight="1" x14ac:dyDescent="0.25">
      <c r="E341" s="1" t="str">
        <f t="shared" si="8"/>
        <v/>
      </c>
      <c r="F341" s="2" t="str">
        <f>IF(ISERROR(VLOOKUP(A341,'Cadastro-Estoque'!A:G,1,FALSE)),"",VLOOKUP(A341,'Cadastro-Estoque'!A:G,4,FALSE))</f>
        <v/>
      </c>
      <c r="G341" s="2" t="str">
        <f>IF(ISBLANK(A341),"",IF(ISERROR(VLOOKUP(A341,'Cadastro-Estoque'!A:G,1,FALSE)),"Produto não cadastrado",VLOOKUP(A341,'Cadastro-Estoque'!A:G,2,FALSE)))</f>
        <v/>
      </c>
      <c r="H341" s="2" t="str">
        <f>IF(ISERROR(VLOOKUP(A341,'Cadastro-Estoque'!A:G,1,FALSE)),"",VLOOKUP(A341,'Cadastro-Estoque'!A:G,3,FALSE))</f>
        <v/>
      </c>
      <c r="I341" s="73" t="str">
        <f>IF(A341="","",INDEX(Boletim!F350:F467,(MATCH(A341,'Cadastro-Estoque'!A349:A466,0))))</f>
        <v/>
      </c>
    </row>
    <row r="342" spans="5:9" ht="18.75" customHeight="1" x14ac:dyDescent="0.25">
      <c r="E342" s="1" t="str">
        <f t="shared" si="8"/>
        <v/>
      </c>
      <c r="F342" s="2" t="str">
        <f>IF(ISERROR(VLOOKUP(A342,'Cadastro-Estoque'!A:G,1,FALSE)),"",VLOOKUP(A342,'Cadastro-Estoque'!A:G,4,FALSE))</f>
        <v/>
      </c>
      <c r="G342" s="2" t="str">
        <f>IF(ISBLANK(A342),"",IF(ISERROR(VLOOKUP(A342,'Cadastro-Estoque'!A:G,1,FALSE)),"Produto não cadastrado",VLOOKUP(A342,'Cadastro-Estoque'!A:G,2,FALSE)))</f>
        <v/>
      </c>
      <c r="H342" s="2" t="str">
        <f>IF(ISERROR(VLOOKUP(A342,'Cadastro-Estoque'!A:G,1,FALSE)),"",VLOOKUP(A342,'Cadastro-Estoque'!A:G,3,FALSE))</f>
        <v/>
      </c>
      <c r="I342" s="73" t="str">
        <f>IF(A342="","",INDEX(Boletim!F351:F468,(MATCH(A342,'Cadastro-Estoque'!A350:A467,0))))</f>
        <v/>
      </c>
    </row>
    <row r="343" spans="5:9" ht="18.75" customHeight="1" x14ac:dyDescent="0.25">
      <c r="E343" s="1" t="str">
        <f t="shared" si="8"/>
        <v/>
      </c>
      <c r="F343" s="2" t="str">
        <f>IF(ISERROR(VLOOKUP(A343,'Cadastro-Estoque'!A:G,1,FALSE)),"",VLOOKUP(A343,'Cadastro-Estoque'!A:G,4,FALSE))</f>
        <v/>
      </c>
      <c r="G343" s="2" t="str">
        <f>IF(ISBLANK(A343),"",IF(ISERROR(VLOOKUP(A343,'Cadastro-Estoque'!A:G,1,FALSE)),"Produto não cadastrado",VLOOKUP(A343,'Cadastro-Estoque'!A:G,2,FALSE)))</f>
        <v/>
      </c>
      <c r="H343" s="2" t="str">
        <f>IF(ISERROR(VLOOKUP(A343,'Cadastro-Estoque'!A:G,1,FALSE)),"",VLOOKUP(A343,'Cadastro-Estoque'!A:G,3,FALSE))</f>
        <v/>
      </c>
      <c r="I343" s="73" t="str">
        <f>IF(A343="","",INDEX(Boletim!F352:F469,(MATCH(A343,'Cadastro-Estoque'!A351:A468,0))))</f>
        <v/>
      </c>
    </row>
    <row r="344" spans="5:9" ht="18.75" customHeight="1" x14ac:dyDescent="0.25">
      <c r="E344" s="1" t="str">
        <f t="shared" si="8"/>
        <v/>
      </c>
      <c r="F344" s="2" t="str">
        <f>IF(ISERROR(VLOOKUP(A344,'Cadastro-Estoque'!A:G,1,FALSE)),"",VLOOKUP(A344,'Cadastro-Estoque'!A:G,4,FALSE))</f>
        <v/>
      </c>
      <c r="G344" s="2" t="str">
        <f>IF(ISBLANK(A344),"",IF(ISERROR(VLOOKUP(A344,'Cadastro-Estoque'!A:G,1,FALSE)),"Produto não cadastrado",VLOOKUP(A344,'Cadastro-Estoque'!A:G,2,FALSE)))</f>
        <v/>
      </c>
      <c r="H344" s="2" t="str">
        <f>IF(ISERROR(VLOOKUP(A344,'Cadastro-Estoque'!A:G,1,FALSE)),"",VLOOKUP(A344,'Cadastro-Estoque'!A:G,3,FALSE))</f>
        <v/>
      </c>
      <c r="I344" s="73" t="str">
        <f>IF(A344="","",INDEX(Boletim!F353:F470,(MATCH(A344,'Cadastro-Estoque'!A352:A469,0))))</f>
        <v/>
      </c>
    </row>
    <row r="345" spans="5:9" ht="18.75" customHeight="1" x14ac:dyDescent="0.25">
      <c r="E345" s="1" t="str">
        <f t="shared" si="8"/>
        <v/>
      </c>
      <c r="F345" s="2" t="str">
        <f>IF(ISERROR(VLOOKUP(A345,'Cadastro-Estoque'!A:G,1,FALSE)),"",VLOOKUP(A345,'Cadastro-Estoque'!A:G,4,FALSE))</f>
        <v/>
      </c>
      <c r="G345" s="2" t="str">
        <f>IF(ISBLANK(A345),"",IF(ISERROR(VLOOKUP(A345,'Cadastro-Estoque'!A:G,1,FALSE)),"Produto não cadastrado",VLOOKUP(A345,'Cadastro-Estoque'!A:G,2,FALSE)))</f>
        <v/>
      </c>
      <c r="H345" s="2" t="str">
        <f>IF(ISERROR(VLOOKUP(A345,'Cadastro-Estoque'!A:G,1,FALSE)),"",VLOOKUP(A345,'Cadastro-Estoque'!A:G,3,FALSE))</f>
        <v/>
      </c>
      <c r="I345" s="73" t="str">
        <f>IF(A345="","",INDEX(Boletim!F354:F471,(MATCH(A345,'Cadastro-Estoque'!A353:A470,0))))</f>
        <v/>
      </c>
    </row>
    <row r="346" spans="5:9" ht="18.75" customHeight="1" x14ac:dyDescent="0.25">
      <c r="E346" s="1" t="str">
        <f t="shared" si="8"/>
        <v/>
      </c>
      <c r="F346" s="2" t="str">
        <f>IF(ISERROR(VLOOKUP(A346,'Cadastro-Estoque'!A:G,1,FALSE)),"",VLOOKUP(A346,'Cadastro-Estoque'!A:G,4,FALSE))</f>
        <v/>
      </c>
      <c r="G346" s="2" t="str">
        <f>IF(ISBLANK(A346),"",IF(ISERROR(VLOOKUP(A346,'Cadastro-Estoque'!A:G,1,FALSE)),"Produto não cadastrado",VLOOKUP(A346,'Cadastro-Estoque'!A:G,2,FALSE)))</f>
        <v/>
      </c>
      <c r="H346" s="2" t="str">
        <f>IF(ISERROR(VLOOKUP(A346,'Cadastro-Estoque'!A:G,1,FALSE)),"",VLOOKUP(A346,'Cadastro-Estoque'!A:G,3,FALSE))</f>
        <v/>
      </c>
      <c r="I346" s="73" t="str">
        <f>IF(A346="","",INDEX(Boletim!F355:F472,(MATCH(A346,'Cadastro-Estoque'!A354:A471,0))))</f>
        <v/>
      </c>
    </row>
    <row r="347" spans="5:9" ht="18.75" customHeight="1" x14ac:dyDescent="0.25">
      <c r="E347" s="1" t="str">
        <f t="shared" si="8"/>
        <v/>
      </c>
      <c r="F347" s="2" t="str">
        <f>IF(ISERROR(VLOOKUP(A347,'Cadastro-Estoque'!A:G,1,FALSE)),"",VLOOKUP(A347,'Cadastro-Estoque'!A:G,4,FALSE))</f>
        <v/>
      </c>
      <c r="G347" s="2" t="str">
        <f>IF(ISBLANK(A347),"",IF(ISERROR(VLOOKUP(A347,'Cadastro-Estoque'!A:G,1,FALSE)),"Produto não cadastrado",VLOOKUP(A347,'Cadastro-Estoque'!A:G,2,FALSE)))</f>
        <v/>
      </c>
      <c r="H347" s="2" t="str">
        <f>IF(ISERROR(VLOOKUP(A347,'Cadastro-Estoque'!A:G,1,FALSE)),"",VLOOKUP(A347,'Cadastro-Estoque'!A:G,3,FALSE))</f>
        <v/>
      </c>
      <c r="I347" s="73" t="str">
        <f>IF(A347="","",INDEX(Boletim!F356:F473,(MATCH(A347,'Cadastro-Estoque'!A355:A472,0))))</f>
        <v/>
      </c>
    </row>
    <row r="348" spans="5:9" ht="18.75" customHeight="1" x14ac:dyDescent="0.25">
      <c r="E348" s="1" t="str">
        <f t="shared" si="8"/>
        <v/>
      </c>
      <c r="F348" s="2" t="str">
        <f>IF(ISERROR(VLOOKUP(A348,'Cadastro-Estoque'!A:G,1,FALSE)),"",VLOOKUP(A348,'Cadastro-Estoque'!A:G,4,FALSE))</f>
        <v/>
      </c>
      <c r="G348" s="2" t="str">
        <f>IF(ISBLANK(A348),"",IF(ISERROR(VLOOKUP(A348,'Cadastro-Estoque'!A:G,1,FALSE)),"Produto não cadastrado",VLOOKUP(A348,'Cadastro-Estoque'!A:G,2,FALSE)))</f>
        <v/>
      </c>
      <c r="H348" s="2" t="str">
        <f>IF(ISERROR(VLOOKUP(A348,'Cadastro-Estoque'!A:G,1,FALSE)),"",VLOOKUP(A348,'Cadastro-Estoque'!A:G,3,FALSE))</f>
        <v/>
      </c>
      <c r="I348" s="73" t="str">
        <f>IF(A348="","",INDEX(Boletim!F357:F474,(MATCH(A348,'Cadastro-Estoque'!A356:A473,0))))</f>
        <v/>
      </c>
    </row>
    <row r="349" spans="5:9" ht="18.75" customHeight="1" x14ac:dyDescent="0.25">
      <c r="E349" s="1" t="str">
        <f t="shared" si="8"/>
        <v/>
      </c>
      <c r="F349" s="2" t="str">
        <f>IF(ISERROR(VLOOKUP(A349,'Cadastro-Estoque'!A:G,1,FALSE)),"",VLOOKUP(A349,'Cadastro-Estoque'!A:G,4,FALSE))</f>
        <v/>
      </c>
      <c r="G349" s="2" t="str">
        <f>IF(ISBLANK(A349),"",IF(ISERROR(VLOOKUP(A349,'Cadastro-Estoque'!A:G,1,FALSE)),"Produto não cadastrado",VLOOKUP(A349,'Cadastro-Estoque'!A:G,2,FALSE)))</f>
        <v/>
      </c>
      <c r="H349" s="2" t="str">
        <f>IF(ISERROR(VLOOKUP(A349,'Cadastro-Estoque'!A:G,1,FALSE)),"",VLOOKUP(A349,'Cadastro-Estoque'!A:G,3,FALSE))</f>
        <v/>
      </c>
      <c r="I349" s="73" t="str">
        <f>IF(A349="","",INDEX(Boletim!F358:F475,(MATCH(A349,'Cadastro-Estoque'!A357:A474,0))))</f>
        <v/>
      </c>
    </row>
    <row r="350" spans="5:9" ht="18.75" customHeight="1" x14ac:dyDescent="0.25">
      <c r="E350" s="1" t="str">
        <f t="shared" si="8"/>
        <v/>
      </c>
      <c r="F350" s="2" t="str">
        <f>IF(ISERROR(VLOOKUP(A350,'Cadastro-Estoque'!A:G,1,FALSE)),"",VLOOKUP(A350,'Cadastro-Estoque'!A:G,4,FALSE))</f>
        <v/>
      </c>
      <c r="G350" s="2" t="str">
        <f>IF(ISBLANK(A350),"",IF(ISERROR(VLOOKUP(A350,'Cadastro-Estoque'!A:G,1,FALSE)),"Produto não cadastrado",VLOOKUP(A350,'Cadastro-Estoque'!A:G,2,FALSE)))</f>
        <v/>
      </c>
      <c r="H350" s="2" t="str">
        <f>IF(ISERROR(VLOOKUP(A350,'Cadastro-Estoque'!A:G,1,FALSE)),"",VLOOKUP(A350,'Cadastro-Estoque'!A:G,3,FALSE))</f>
        <v/>
      </c>
      <c r="I350" s="73" t="str">
        <f>IF(A350="","",INDEX(Boletim!F359:F476,(MATCH(A350,'Cadastro-Estoque'!A358:A475,0))))</f>
        <v/>
      </c>
    </row>
    <row r="351" spans="5:9" ht="18.75" customHeight="1" x14ac:dyDescent="0.25">
      <c r="E351" s="1" t="str">
        <f t="shared" si="8"/>
        <v/>
      </c>
      <c r="F351" s="2" t="str">
        <f>IF(ISERROR(VLOOKUP(A351,'Cadastro-Estoque'!A:G,1,FALSE)),"",VLOOKUP(A351,'Cadastro-Estoque'!A:G,4,FALSE))</f>
        <v/>
      </c>
      <c r="G351" s="2" t="str">
        <f>IF(ISBLANK(A351),"",IF(ISERROR(VLOOKUP(A351,'Cadastro-Estoque'!A:G,1,FALSE)),"Produto não cadastrado",VLOOKUP(A351,'Cadastro-Estoque'!A:G,2,FALSE)))</f>
        <v/>
      </c>
      <c r="H351" s="2" t="str">
        <f>IF(ISERROR(VLOOKUP(A351,'Cadastro-Estoque'!A:G,1,FALSE)),"",VLOOKUP(A351,'Cadastro-Estoque'!A:G,3,FALSE))</f>
        <v/>
      </c>
      <c r="I351" s="73" t="str">
        <f>IF(A351="","",INDEX(Boletim!F360:F477,(MATCH(A351,'Cadastro-Estoque'!A359:A476,0))))</f>
        <v/>
      </c>
    </row>
    <row r="352" spans="5:9" ht="18.75" customHeight="1" x14ac:dyDescent="0.25">
      <c r="E352" s="1" t="str">
        <f t="shared" si="8"/>
        <v/>
      </c>
      <c r="F352" s="2" t="str">
        <f>IF(ISERROR(VLOOKUP(A352,'Cadastro-Estoque'!A:G,1,FALSE)),"",VLOOKUP(A352,'Cadastro-Estoque'!A:G,4,FALSE))</f>
        <v/>
      </c>
      <c r="G352" s="2" t="str">
        <f>IF(ISBLANK(A352),"",IF(ISERROR(VLOOKUP(A352,'Cadastro-Estoque'!A:G,1,FALSE)),"Produto não cadastrado",VLOOKUP(A352,'Cadastro-Estoque'!A:G,2,FALSE)))</f>
        <v/>
      </c>
      <c r="H352" s="2" t="str">
        <f>IF(ISERROR(VLOOKUP(A352,'Cadastro-Estoque'!A:G,1,FALSE)),"",VLOOKUP(A352,'Cadastro-Estoque'!A:G,3,FALSE))</f>
        <v/>
      </c>
      <c r="I352" s="73" t="str">
        <f>IF(A352="","",INDEX(Boletim!F361:F478,(MATCH(A352,'Cadastro-Estoque'!A360:A477,0))))</f>
        <v/>
      </c>
    </row>
    <row r="353" spans="5:9" ht="18.75" customHeight="1" x14ac:dyDescent="0.25">
      <c r="E353" s="1" t="str">
        <f t="shared" si="8"/>
        <v/>
      </c>
      <c r="F353" s="2" t="str">
        <f>IF(ISERROR(VLOOKUP(A353,'Cadastro-Estoque'!A:G,1,FALSE)),"",VLOOKUP(A353,'Cadastro-Estoque'!A:G,4,FALSE))</f>
        <v/>
      </c>
      <c r="G353" s="2" t="str">
        <f>IF(ISBLANK(A353),"",IF(ISERROR(VLOOKUP(A353,'Cadastro-Estoque'!A:G,1,FALSE)),"Produto não cadastrado",VLOOKUP(A353,'Cadastro-Estoque'!A:G,2,FALSE)))</f>
        <v/>
      </c>
      <c r="H353" s="2" t="str">
        <f>IF(ISERROR(VLOOKUP(A353,'Cadastro-Estoque'!A:G,1,FALSE)),"",VLOOKUP(A353,'Cadastro-Estoque'!A:G,3,FALSE))</f>
        <v/>
      </c>
      <c r="I353" s="73" t="str">
        <f>IF(A353="","",INDEX(Boletim!F362:F479,(MATCH(A353,'Cadastro-Estoque'!A361:A478,0))))</f>
        <v/>
      </c>
    </row>
    <row r="354" spans="5:9" ht="18.75" customHeight="1" x14ac:dyDescent="0.25">
      <c r="E354" s="1" t="str">
        <f t="shared" si="8"/>
        <v/>
      </c>
      <c r="F354" s="2" t="str">
        <f>IF(ISERROR(VLOOKUP(A354,'Cadastro-Estoque'!A:G,1,FALSE)),"",VLOOKUP(A354,'Cadastro-Estoque'!A:G,4,FALSE))</f>
        <v/>
      </c>
      <c r="G354" s="2" t="str">
        <f>IF(ISBLANK(A354),"",IF(ISERROR(VLOOKUP(A354,'Cadastro-Estoque'!A:G,1,FALSE)),"Produto não cadastrado",VLOOKUP(A354,'Cadastro-Estoque'!A:G,2,FALSE)))</f>
        <v/>
      </c>
      <c r="H354" s="2" t="str">
        <f>IF(ISERROR(VLOOKUP(A354,'Cadastro-Estoque'!A:G,1,FALSE)),"",VLOOKUP(A354,'Cadastro-Estoque'!A:G,3,FALSE))</f>
        <v/>
      </c>
      <c r="I354" s="73" t="str">
        <f>IF(A354="","",INDEX(Boletim!F363:F480,(MATCH(A354,'Cadastro-Estoque'!A362:A479,0))))</f>
        <v/>
      </c>
    </row>
    <row r="355" spans="5:9" ht="18.75" customHeight="1" x14ac:dyDescent="0.25">
      <c r="E355" s="1" t="str">
        <f t="shared" si="8"/>
        <v/>
      </c>
      <c r="F355" s="2" t="str">
        <f>IF(ISERROR(VLOOKUP(A355,'Cadastro-Estoque'!A:G,1,FALSE)),"",VLOOKUP(A355,'Cadastro-Estoque'!A:G,4,FALSE))</f>
        <v/>
      </c>
      <c r="G355" s="2" t="str">
        <f>IF(ISBLANK(A355),"",IF(ISERROR(VLOOKUP(A355,'Cadastro-Estoque'!A:G,1,FALSE)),"Produto não cadastrado",VLOOKUP(A355,'Cadastro-Estoque'!A:G,2,FALSE)))</f>
        <v/>
      </c>
      <c r="H355" s="2" t="str">
        <f>IF(ISERROR(VLOOKUP(A355,'Cadastro-Estoque'!A:G,1,FALSE)),"",VLOOKUP(A355,'Cadastro-Estoque'!A:G,3,FALSE))</f>
        <v/>
      </c>
      <c r="I355" s="73" t="str">
        <f>IF(A355="","",INDEX(Boletim!F364:F481,(MATCH(A355,'Cadastro-Estoque'!A363:A480,0))))</f>
        <v/>
      </c>
    </row>
    <row r="356" spans="5:9" ht="18.75" customHeight="1" x14ac:dyDescent="0.25">
      <c r="E356" s="1" t="str">
        <f t="shared" si="8"/>
        <v/>
      </c>
      <c r="F356" s="2" t="str">
        <f>IF(ISERROR(VLOOKUP(A356,'Cadastro-Estoque'!A:G,1,FALSE)),"",VLOOKUP(A356,'Cadastro-Estoque'!A:G,4,FALSE))</f>
        <v/>
      </c>
      <c r="G356" s="2" t="str">
        <f>IF(ISBLANK(A356),"",IF(ISERROR(VLOOKUP(A356,'Cadastro-Estoque'!A:G,1,FALSE)),"Produto não cadastrado",VLOOKUP(A356,'Cadastro-Estoque'!A:G,2,FALSE)))</f>
        <v/>
      </c>
      <c r="H356" s="2" t="str">
        <f>IF(ISERROR(VLOOKUP(A356,'Cadastro-Estoque'!A:G,1,FALSE)),"",VLOOKUP(A356,'Cadastro-Estoque'!A:G,3,FALSE))</f>
        <v/>
      </c>
      <c r="I356" s="73" t="str">
        <f>IF(A356="","",INDEX(Boletim!F365:F482,(MATCH(A356,'Cadastro-Estoque'!A364:A481,0))))</f>
        <v/>
      </c>
    </row>
    <row r="357" spans="5:9" ht="18.75" customHeight="1" x14ac:dyDescent="0.25">
      <c r="E357" s="1" t="str">
        <f t="shared" si="8"/>
        <v/>
      </c>
      <c r="F357" s="2" t="str">
        <f>IF(ISERROR(VLOOKUP(A357,'Cadastro-Estoque'!A:G,1,FALSE)),"",VLOOKUP(A357,'Cadastro-Estoque'!A:G,4,FALSE))</f>
        <v/>
      </c>
      <c r="G357" s="2" t="str">
        <f>IF(ISBLANK(A357),"",IF(ISERROR(VLOOKUP(A357,'Cadastro-Estoque'!A:G,1,FALSE)),"Produto não cadastrado",VLOOKUP(A357,'Cadastro-Estoque'!A:G,2,FALSE)))</f>
        <v/>
      </c>
      <c r="H357" s="2" t="str">
        <f>IF(ISERROR(VLOOKUP(A357,'Cadastro-Estoque'!A:G,1,FALSE)),"",VLOOKUP(A357,'Cadastro-Estoque'!A:G,3,FALSE))</f>
        <v/>
      </c>
      <c r="I357" s="73" t="str">
        <f>IF(A357="","",INDEX(Boletim!F366:F483,(MATCH(A357,'Cadastro-Estoque'!A365:A482,0))))</f>
        <v/>
      </c>
    </row>
    <row r="358" spans="5:9" ht="18.75" customHeight="1" x14ac:dyDescent="0.25">
      <c r="E358" s="1" t="str">
        <f t="shared" si="8"/>
        <v/>
      </c>
      <c r="F358" s="2" t="str">
        <f>IF(ISERROR(VLOOKUP(A358,'Cadastro-Estoque'!A:G,1,FALSE)),"",VLOOKUP(A358,'Cadastro-Estoque'!A:G,4,FALSE))</f>
        <v/>
      </c>
      <c r="G358" s="2" t="str">
        <f>IF(ISBLANK(A358),"",IF(ISERROR(VLOOKUP(A358,'Cadastro-Estoque'!A:G,1,FALSE)),"Produto não cadastrado",VLOOKUP(A358,'Cadastro-Estoque'!A:G,2,FALSE)))</f>
        <v/>
      </c>
      <c r="H358" s="2" t="str">
        <f>IF(ISERROR(VLOOKUP(A358,'Cadastro-Estoque'!A:G,1,FALSE)),"",VLOOKUP(A358,'Cadastro-Estoque'!A:G,3,FALSE))</f>
        <v/>
      </c>
      <c r="I358" s="73" t="str">
        <f>IF(A358="","",INDEX(Boletim!F367:F484,(MATCH(A358,'Cadastro-Estoque'!A366:A483,0))))</f>
        <v/>
      </c>
    </row>
    <row r="359" spans="5:9" ht="18.75" customHeight="1" x14ac:dyDescent="0.25">
      <c r="E359" s="1" t="str">
        <f t="shared" si="8"/>
        <v/>
      </c>
      <c r="F359" s="2" t="str">
        <f>IF(ISERROR(VLOOKUP(A359,'Cadastro-Estoque'!A:G,1,FALSE)),"",VLOOKUP(A359,'Cadastro-Estoque'!A:G,4,FALSE))</f>
        <v/>
      </c>
      <c r="G359" s="2" t="str">
        <f>IF(ISBLANK(A359),"",IF(ISERROR(VLOOKUP(A359,'Cadastro-Estoque'!A:G,1,FALSE)),"Produto não cadastrado",VLOOKUP(A359,'Cadastro-Estoque'!A:G,2,FALSE)))</f>
        <v/>
      </c>
      <c r="H359" s="2" t="str">
        <f>IF(ISERROR(VLOOKUP(A359,'Cadastro-Estoque'!A:G,1,FALSE)),"",VLOOKUP(A359,'Cadastro-Estoque'!A:G,3,FALSE))</f>
        <v/>
      </c>
      <c r="I359" s="73" t="str">
        <f>IF(A359="","",INDEX(Boletim!F368:F485,(MATCH(A359,'Cadastro-Estoque'!A367:A484,0))))</f>
        <v/>
      </c>
    </row>
    <row r="360" spans="5:9" ht="18.75" customHeight="1" x14ac:dyDescent="0.25">
      <c r="E360" s="1" t="str">
        <f t="shared" si="8"/>
        <v/>
      </c>
      <c r="F360" s="2" t="str">
        <f>IF(ISERROR(VLOOKUP(A360,'Cadastro-Estoque'!A:G,1,FALSE)),"",VLOOKUP(A360,'Cadastro-Estoque'!A:G,4,FALSE))</f>
        <v/>
      </c>
      <c r="G360" s="2" t="str">
        <f>IF(ISBLANK(A360),"",IF(ISERROR(VLOOKUP(A360,'Cadastro-Estoque'!A:G,1,FALSE)),"Produto não cadastrado",VLOOKUP(A360,'Cadastro-Estoque'!A:G,2,FALSE)))</f>
        <v/>
      </c>
      <c r="H360" s="2" t="str">
        <f>IF(ISERROR(VLOOKUP(A360,'Cadastro-Estoque'!A:G,1,FALSE)),"",VLOOKUP(A360,'Cadastro-Estoque'!A:G,3,FALSE))</f>
        <v/>
      </c>
      <c r="I360" s="73" t="str">
        <f>IF(A360="","",INDEX(Boletim!F369:F486,(MATCH(A360,'Cadastro-Estoque'!A368:A485,0))))</f>
        <v/>
      </c>
    </row>
    <row r="361" spans="5:9" ht="18.75" customHeight="1" x14ac:dyDescent="0.25">
      <c r="E361" s="1" t="str">
        <f t="shared" si="8"/>
        <v/>
      </c>
      <c r="F361" s="2" t="str">
        <f>IF(ISERROR(VLOOKUP(A361,'Cadastro-Estoque'!A:G,1,FALSE)),"",VLOOKUP(A361,'Cadastro-Estoque'!A:G,4,FALSE))</f>
        <v/>
      </c>
      <c r="G361" s="2" t="str">
        <f>IF(ISBLANK(A361),"",IF(ISERROR(VLOOKUP(A361,'Cadastro-Estoque'!A:G,1,FALSE)),"Produto não cadastrado",VLOOKUP(A361,'Cadastro-Estoque'!A:G,2,FALSE)))</f>
        <v/>
      </c>
      <c r="H361" s="2" t="str">
        <f>IF(ISERROR(VLOOKUP(A361,'Cadastro-Estoque'!A:G,1,FALSE)),"",VLOOKUP(A361,'Cadastro-Estoque'!A:G,3,FALSE))</f>
        <v/>
      </c>
      <c r="I361" s="73" t="str">
        <f>IF(A361="","",INDEX(Boletim!F370:F487,(MATCH(A361,'Cadastro-Estoque'!A369:A486,0))))</f>
        <v/>
      </c>
    </row>
    <row r="362" spans="5:9" ht="18.75" customHeight="1" x14ac:dyDescent="0.25">
      <c r="E362" s="1" t="str">
        <f t="shared" si="8"/>
        <v/>
      </c>
      <c r="F362" s="2" t="str">
        <f>IF(ISERROR(VLOOKUP(A362,'Cadastro-Estoque'!A:G,1,FALSE)),"",VLOOKUP(A362,'Cadastro-Estoque'!A:G,4,FALSE))</f>
        <v/>
      </c>
      <c r="G362" s="2" t="str">
        <f>IF(ISBLANK(A362),"",IF(ISERROR(VLOOKUP(A362,'Cadastro-Estoque'!A:G,1,FALSE)),"Produto não cadastrado",VLOOKUP(A362,'Cadastro-Estoque'!A:G,2,FALSE)))</f>
        <v/>
      </c>
      <c r="H362" s="2" t="str">
        <f>IF(ISERROR(VLOOKUP(A362,'Cadastro-Estoque'!A:G,1,FALSE)),"",VLOOKUP(A362,'Cadastro-Estoque'!A:G,3,FALSE))</f>
        <v/>
      </c>
      <c r="I362" s="73" t="str">
        <f>IF(A362="","",INDEX(Boletim!F371:F488,(MATCH(A362,'Cadastro-Estoque'!A370:A487,0))))</f>
        <v/>
      </c>
    </row>
    <row r="363" spans="5:9" ht="18.75" customHeight="1" x14ac:dyDescent="0.25">
      <c r="E363" s="1" t="str">
        <f t="shared" si="8"/>
        <v/>
      </c>
      <c r="F363" s="2" t="str">
        <f>IF(ISERROR(VLOOKUP(A363,'Cadastro-Estoque'!A:G,1,FALSE)),"",VLOOKUP(A363,'Cadastro-Estoque'!A:G,4,FALSE))</f>
        <v/>
      </c>
      <c r="G363" s="2" t="str">
        <f>IF(ISBLANK(A363),"",IF(ISERROR(VLOOKUP(A363,'Cadastro-Estoque'!A:G,1,FALSE)),"Produto não cadastrado",VLOOKUP(A363,'Cadastro-Estoque'!A:G,2,FALSE)))</f>
        <v/>
      </c>
      <c r="H363" s="2" t="str">
        <f>IF(ISERROR(VLOOKUP(A363,'Cadastro-Estoque'!A:G,1,FALSE)),"",VLOOKUP(A363,'Cadastro-Estoque'!A:G,3,FALSE))</f>
        <v/>
      </c>
      <c r="I363" s="73" t="str">
        <f>IF(A363="","",INDEX(Boletim!F372:F489,(MATCH(A363,'Cadastro-Estoque'!A371:A488,0))))</f>
        <v/>
      </c>
    </row>
    <row r="364" spans="5:9" ht="18.75" customHeight="1" x14ac:dyDescent="0.25">
      <c r="E364" s="1" t="str">
        <f t="shared" si="8"/>
        <v/>
      </c>
      <c r="F364" s="2" t="str">
        <f>IF(ISERROR(VLOOKUP(A364,'Cadastro-Estoque'!A:G,1,FALSE)),"",VLOOKUP(A364,'Cadastro-Estoque'!A:G,4,FALSE))</f>
        <v/>
      </c>
      <c r="G364" s="2" t="str">
        <f>IF(ISBLANK(A364),"",IF(ISERROR(VLOOKUP(A364,'Cadastro-Estoque'!A:G,1,FALSE)),"Produto não cadastrado",VLOOKUP(A364,'Cadastro-Estoque'!A:G,2,FALSE)))</f>
        <v/>
      </c>
      <c r="H364" s="2" t="str">
        <f>IF(ISERROR(VLOOKUP(A364,'Cadastro-Estoque'!A:G,1,FALSE)),"",VLOOKUP(A364,'Cadastro-Estoque'!A:G,3,FALSE))</f>
        <v/>
      </c>
      <c r="I364" s="73" t="str">
        <f>IF(A364="","",INDEX(Boletim!F373:F490,(MATCH(A364,'Cadastro-Estoque'!A372:A489,0))))</f>
        <v/>
      </c>
    </row>
    <row r="365" spans="5:9" ht="18.75" customHeight="1" x14ac:dyDescent="0.25">
      <c r="E365" s="1" t="str">
        <f t="shared" si="8"/>
        <v/>
      </c>
      <c r="F365" s="2" t="str">
        <f>IF(ISERROR(VLOOKUP(A365,'Cadastro-Estoque'!A:G,1,FALSE)),"",VLOOKUP(A365,'Cadastro-Estoque'!A:G,4,FALSE))</f>
        <v/>
      </c>
      <c r="G365" s="2" t="str">
        <f>IF(ISBLANK(A365),"",IF(ISERROR(VLOOKUP(A365,'Cadastro-Estoque'!A:G,1,FALSE)),"Produto não cadastrado",VLOOKUP(A365,'Cadastro-Estoque'!A:G,2,FALSE)))</f>
        <v/>
      </c>
      <c r="H365" s="2" t="str">
        <f>IF(ISERROR(VLOOKUP(A365,'Cadastro-Estoque'!A:G,1,FALSE)),"",VLOOKUP(A365,'Cadastro-Estoque'!A:G,3,FALSE))</f>
        <v/>
      </c>
      <c r="I365" s="73" t="str">
        <f>IF(A365="","",INDEX(Boletim!F374:F491,(MATCH(A365,'Cadastro-Estoque'!A373:A490,0))))</f>
        <v/>
      </c>
    </row>
    <row r="366" spans="5:9" ht="18.75" customHeight="1" x14ac:dyDescent="0.25">
      <c r="E366" s="1" t="str">
        <f t="shared" si="8"/>
        <v/>
      </c>
      <c r="F366" s="2" t="str">
        <f>IF(ISERROR(VLOOKUP(A366,'Cadastro-Estoque'!A:G,1,FALSE)),"",VLOOKUP(A366,'Cadastro-Estoque'!A:G,4,FALSE))</f>
        <v/>
      </c>
      <c r="G366" s="2" t="str">
        <f>IF(ISBLANK(A366),"",IF(ISERROR(VLOOKUP(A366,'Cadastro-Estoque'!A:G,1,FALSE)),"Produto não cadastrado",VLOOKUP(A366,'Cadastro-Estoque'!A:G,2,FALSE)))</f>
        <v/>
      </c>
      <c r="H366" s="2" t="str">
        <f>IF(ISERROR(VLOOKUP(A366,'Cadastro-Estoque'!A:G,1,FALSE)),"",VLOOKUP(A366,'Cadastro-Estoque'!A:G,3,FALSE))</f>
        <v/>
      </c>
      <c r="I366" s="73" t="str">
        <f>IF(A366="","",INDEX(Boletim!F375:F492,(MATCH(A366,'Cadastro-Estoque'!A374:A491,0))))</f>
        <v/>
      </c>
    </row>
    <row r="367" spans="5:9" ht="18.75" customHeight="1" x14ac:dyDescent="0.25">
      <c r="E367" s="1" t="str">
        <f t="shared" si="8"/>
        <v/>
      </c>
      <c r="F367" s="2" t="str">
        <f>IF(ISERROR(VLOOKUP(A367,'Cadastro-Estoque'!A:G,1,FALSE)),"",VLOOKUP(A367,'Cadastro-Estoque'!A:G,4,FALSE))</f>
        <v/>
      </c>
      <c r="G367" s="2" t="str">
        <f>IF(ISBLANK(A367),"",IF(ISERROR(VLOOKUP(A367,'Cadastro-Estoque'!A:G,1,FALSE)),"Produto não cadastrado",VLOOKUP(A367,'Cadastro-Estoque'!A:G,2,FALSE)))</f>
        <v/>
      </c>
      <c r="H367" s="2" t="str">
        <f>IF(ISERROR(VLOOKUP(A367,'Cadastro-Estoque'!A:G,1,FALSE)),"",VLOOKUP(A367,'Cadastro-Estoque'!A:G,3,FALSE))</f>
        <v/>
      </c>
      <c r="I367" s="73" t="str">
        <f>IF(A367="","",INDEX(Boletim!F376:F493,(MATCH(A367,'Cadastro-Estoque'!A375:A492,0))))</f>
        <v/>
      </c>
    </row>
    <row r="368" spans="5:9" ht="18.75" customHeight="1" x14ac:dyDescent="0.25">
      <c r="E368" s="1" t="str">
        <f t="shared" si="8"/>
        <v/>
      </c>
      <c r="F368" s="2" t="str">
        <f>IF(ISERROR(VLOOKUP(A368,'Cadastro-Estoque'!A:G,1,FALSE)),"",VLOOKUP(A368,'Cadastro-Estoque'!A:G,4,FALSE))</f>
        <v/>
      </c>
      <c r="G368" s="2" t="str">
        <f>IF(ISBLANK(A368),"",IF(ISERROR(VLOOKUP(A368,'Cadastro-Estoque'!A:G,1,FALSE)),"Produto não cadastrado",VLOOKUP(A368,'Cadastro-Estoque'!A:G,2,FALSE)))</f>
        <v/>
      </c>
      <c r="H368" s="2" t="str">
        <f>IF(ISERROR(VLOOKUP(A368,'Cadastro-Estoque'!A:G,1,FALSE)),"",VLOOKUP(A368,'Cadastro-Estoque'!A:G,3,FALSE))</f>
        <v/>
      </c>
      <c r="I368" s="73" t="str">
        <f>IF(A368="","",INDEX(Boletim!F377:F494,(MATCH(A368,'Cadastro-Estoque'!A376:A493,0))))</f>
        <v/>
      </c>
    </row>
    <row r="369" spans="5:9" ht="18.75" customHeight="1" x14ac:dyDescent="0.25">
      <c r="E369" s="1" t="str">
        <f t="shared" si="8"/>
        <v/>
      </c>
      <c r="F369" s="2" t="str">
        <f>IF(ISERROR(VLOOKUP(A369,'Cadastro-Estoque'!A:G,1,FALSE)),"",VLOOKUP(A369,'Cadastro-Estoque'!A:G,4,FALSE))</f>
        <v/>
      </c>
      <c r="G369" s="2" t="str">
        <f>IF(ISBLANK(A369),"",IF(ISERROR(VLOOKUP(A369,'Cadastro-Estoque'!A:G,1,FALSE)),"Produto não cadastrado",VLOOKUP(A369,'Cadastro-Estoque'!A:G,2,FALSE)))</f>
        <v/>
      </c>
      <c r="H369" s="2" t="str">
        <f>IF(ISERROR(VLOOKUP(A369,'Cadastro-Estoque'!A:G,1,FALSE)),"",VLOOKUP(A369,'Cadastro-Estoque'!A:G,3,FALSE))</f>
        <v/>
      </c>
      <c r="I369" s="73" t="str">
        <f>IF(A369="","",INDEX(Boletim!F378:F495,(MATCH(A369,'Cadastro-Estoque'!A377:A494,0))))</f>
        <v/>
      </c>
    </row>
    <row r="370" spans="5:9" ht="18.75" customHeight="1" x14ac:dyDescent="0.25">
      <c r="E370" s="1" t="str">
        <f t="shared" si="8"/>
        <v/>
      </c>
      <c r="F370" s="2" t="str">
        <f>IF(ISERROR(VLOOKUP(A370,'Cadastro-Estoque'!A:G,1,FALSE)),"",VLOOKUP(A370,'Cadastro-Estoque'!A:G,4,FALSE))</f>
        <v/>
      </c>
      <c r="G370" s="2" t="str">
        <f>IF(ISBLANK(A370),"",IF(ISERROR(VLOOKUP(A370,'Cadastro-Estoque'!A:G,1,FALSE)),"Produto não cadastrado",VLOOKUP(A370,'Cadastro-Estoque'!A:G,2,FALSE)))</f>
        <v/>
      </c>
      <c r="H370" s="2" t="str">
        <f>IF(ISERROR(VLOOKUP(A370,'Cadastro-Estoque'!A:G,1,FALSE)),"",VLOOKUP(A370,'Cadastro-Estoque'!A:G,3,FALSE))</f>
        <v/>
      </c>
      <c r="I370" s="73" t="str">
        <f>IF(A370="","",INDEX(Boletim!F379:F496,(MATCH(A370,'Cadastro-Estoque'!A378:A495,0))))</f>
        <v/>
      </c>
    </row>
    <row r="371" spans="5:9" ht="18.75" customHeight="1" x14ac:dyDescent="0.25">
      <c r="E371" s="1" t="str">
        <f t="shared" si="8"/>
        <v/>
      </c>
      <c r="F371" s="2" t="str">
        <f>IF(ISERROR(VLOOKUP(A371,'Cadastro-Estoque'!A:G,1,FALSE)),"",VLOOKUP(A371,'Cadastro-Estoque'!A:G,4,FALSE))</f>
        <v/>
      </c>
      <c r="G371" s="2" t="str">
        <f>IF(ISBLANK(A371),"",IF(ISERROR(VLOOKUP(A371,'Cadastro-Estoque'!A:G,1,FALSE)),"Produto não cadastrado",VLOOKUP(A371,'Cadastro-Estoque'!A:G,2,FALSE)))</f>
        <v/>
      </c>
      <c r="H371" s="2" t="str">
        <f>IF(ISERROR(VLOOKUP(A371,'Cadastro-Estoque'!A:G,1,FALSE)),"",VLOOKUP(A371,'Cadastro-Estoque'!A:G,3,FALSE))</f>
        <v/>
      </c>
      <c r="I371" s="73" t="str">
        <f>IF(A371="","",INDEX(Boletim!F380:F497,(MATCH(A371,'Cadastro-Estoque'!A379:A496,0))))</f>
        <v/>
      </c>
    </row>
    <row r="372" spans="5:9" ht="18.75" customHeight="1" x14ac:dyDescent="0.25">
      <c r="E372" s="1" t="str">
        <f t="shared" si="8"/>
        <v/>
      </c>
      <c r="F372" s="2" t="str">
        <f>IF(ISERROR(VLOOKUP(A372,'Cadastro-Estoque'!A:G,1,FALSE)),"",VLOOKUP(A372,'Cadastro-Estoque'!A:G,4,FALSE))</f>
        <v/>
      </c>
      <c r="G372" s="2" t="str">
        <f>IF(ISBLANK(A372),"",IF(ISERROR(VLOOKUP(A372,'Cadastro-Estoque'!A:G,1,FALSE)),"Produto não cadastrado",VLOOKUP(A372,'Cadastro-Estoque'!A:G,2,FALSE)))</f>
        <v/>
      </c>
      <c r="H372" s="2" t="str">
        <f>IF(ISERROR(VLOOKUP(A372,'Cadastro-Estoque'!A:G,1,FALSE)),"",VLOOKUP(A372,'Cadastro-Estoque'!A:G,3,FALSE))</f>
        <v/>
      </c>
      <c r="I372" s="73" t="str">
        <f>IF(A372="","",INDEX(Boletim!F381:F498,(MATCH(A372,'Cadastro-Estoque'!A380:A497,0))))</f>
        <v/>
      </c>
    </row>
    <row r="373" spans="5:9" ht="18.75" customHeight="1" x14ac:dyDescent="0.25">
      <c r="E373" s="1" t="str">
        <f t="shared" si="8"/>
        <v/>
      </c>
      <c r="F373" s="2" t="str">
        <f>IF(ISERROR(VLOOKUP(A373,'Cadastro-Estoque'!A:G,1,FALSE)),"",VLOOKUP(A373,'Cadastro-Estoque'!A:G,4,FALSE))</f>
        <v/>
      </c>
      <c r="G373" s="2" t="str">
        <f>IF(ISBLANK(A373),"",IF(ISERROR(VLOOKUP(A373,'Cadastro-Estoque'!A:G,1,FALSE)),"Produto não cadastrado",VLOOKUP(A373,'Cadastro-Estoque'!A:G,2,FALSE)))</f>
        <v/>
      </c>
      <c r="H373" s="2" t="str">
        <f>IF(ISERROR(VLOOKUP(A373,'Cadastro-Estoque'!A:G,1,FALSE)),"",VLOOKUP(A373,'Cadastro-Estoque'!A:G,3,FALSE))</f>
        <v/>
      </c>
      <c r="I373" s="73" t="str">
        <f>IF(A373="","",INDEX(Boletim!F382:F499,(MATCH(A373,'Cadastro-Estoque'!A381:A498,0))))</f>
        <v/>
      </c>
    </row>
    <row r="374" spans="5:9" ht="18.75" customHeight="1" x14ac:dyDescent="0.25">
      <c r="E374" s="1" t="str">
        <f t="shared" si="8"/>
        <v/>
      </c>
      <c r="F374" s="2" t="str">
        <f>IF(ISERROR(VLOOKUP(A374,'Cadastro-Estoque'!A:G,1,FALSE)),"",VLOOKUP(A374,'Cadastro-Estoque'!A:G,4,FALSE))</f>
        <v/>
      </c>
      <c r="G374" s="2" t="str">
        <f>IF(ISBLANK(A374),"",IF(ISERROR(VLOOKUP(A374,'Cadastro-Estoque'!A:G,1,FALSE)),"Produto não cadastrado",VLOOKUP(A374,'Cadastro-Estoque'!A:G,2,FALSE)))</f>
        <v/>
      </c>
      <c r="H374" s="2" t="str">
        <f>IF(ISERROR(VLOOKUP(A374,'Cadastro-Estoque'!A:G,1,FALSE)),"",VLOOKUP(A374,'Cadastro-Estoque'!A:G,3,FALSE))</f>
        <v/>
      </c>
      <c r="I374" s="73" t="str">
        <f>IF(A374="","",INDEX(Boletim!F383:F500,(MATCH(A374,'Cadastro-Estoque'!A382:A499,0))))</f>
        <v/>
      </c>
    </row>
    <row r="375" spans="5:9" ht="18.75" customHeight="1" x14ac:dyDescent="0.25">
      <c r="E375" s="1" t="str">
        <f t="shared" si="8"/>
        <v/>
      </c>
      <c r="F375" s="2" t="str">
        <f>IF(ISERROR(VLOOKUP(A375,'Cadastro-Estoque'!A:G,1,FALSE)),"",VLOOKUP(A375,'Cadastro-Estoque'!A:G,4,FALSE))</f>
        <v/>
      </c>
      <c r="G375" s="2" t="str">
        <f>IF(ISBLANK(A375),"",IF(ISERROR(VLOOKUP(A375,'Cadastro-Estoque'!A:G,1,FALSE)),"Produto não cadastrado",VLOOKUP(A375,'Cadastro-Estoque'!A:G,2,FALSE)))</f>
        <v/>
      </c>
      <c r="H375" s="2" t="str">
        <f>IF(ISERROR(VLOOKUP(A375,'Cadastro-Estoque'!A:G,1,FALSE)),"",VLOOKUP(A375,'Cadastro-Estoque'!A:G,3,FALSE))</f>
        <v/>
      </c>
      <c r="I375" s="73" t="str">
        <f>IF(A375="","",INDEX(Boletim!F384:F501,(MATCH(A375,'Cadastro-Estoque'!A383:A500,0))))</f>
        <v/>
      </c>
    </row>
    <row r="376" spans="5:9" ht="18.75" customHeight="1" x14ac:dyDescent="0.25">
      <c r="E376" s="1" t="str">
        <f t="shared" si="8"/>
        <v/>
      </c>
      <c r="F376" s="2" t="str">
        <f>IF(ISERROR(VLOOKUP(A376,'Cadastro-Estoque'!A:G,1,FALSE)),"",VLOOKUP(A376,'Cadastro-Estoque'!A:G,4,FALSE))</f>
        <v/>
      </c>
      <c r="G376" s="2" t="str">
        <f>IF(ISBLANK(A376),"",IF(ISERROR(VLOOKUP(A376,'Cadastro-Estoque'!A:G,1,FALSE)),"Produto não cadastrado",VLOOKUP(A376,'Cadastro-Estoque'!A:G,2,FALSE)))</f>
        <v/>
      </c>
      <c r="H376" s="2" t="str">
        <f>IF(ISERROR(VLOOKUP(A376,'Cadastro-Estoque'!A:G,1,FALSE)),"",VLOOKUP(A376,'Cadastro-Estoque'!A:G,3,FALSE))</f>
        <v/>
      </c>
      <c r="I376" s="73" t="str">
        <f>IF(A376="","",INDEX(Boletim!F385:F502,(MATCH(A376,'Cadastro-Estoque'!A384:A501,0))))</f>
        <v/>
      </c>
    </row>
    <row r="377" spans="5:9" ht="18.75" customHeight="1" x14ac:dyDescent="0.25">
      <c r="E377" s="1" t="str">
        <f t="shared" si="8"/>
        <v/>
      </c>
      <c r="F377" s="2" t="str">
        <f>IF(ISERROR(VLOOKUP(A377,'Cadastro-Estoque'!A:G,1,FALSE)),"",VLOOKUP(A377,'Cadastro-Estoque'!A:G,4,FALSE))</f>
        <v/>
      </c>
      <c r="G377" s="2" t="str">
        <f>IF(ISBLANK(A377),"",IF(ISERROR(VLOOKUP(A377,'Cadastro-Estoque'!A:G,1,FALSE)),"Produto não cadastrado",VLOOKUP(A377,'Cadastro-Estoque'!A:G,2,FALSE)))</f>
        <v/>
      </c>
      <c r="H377" s="2" t="str">
        <f>IF(ISERROR(VLOOKUP(A377,'Cadastro-Estoque'!A:G,1,FALSE)),"",VLOOKUP(A377,'Cadastro-Estoque'!A:G,3,FALSE))</f>
        <v/>
      </c>
      <c r="I377" s="73" t="str">
        <f>IF(A377="","",INDEX(Boletim!F386:F503,(MATCH(A377,'Cadastro-Estoque'!A385:A502,0))))</f>
        <v/>
      </c>
    </row>
    <row r="378" spans="5:9" ht="18.75" customHeight="1" x14ac:dyDescent="0.25">
      <c r="E378" s="1" t="str">
        <f t="shared" si="8"/>
        <v/>
      </c>
      <c r="F378" s="2" t="str">
        <f>IF(ISERROR(VLOOKUP(A378,'Cadastro-Estoque'!A:G,1,FALSE)),"",VLOOKUP(A378,'Cadastro-Estoque'!A:G,4,FALSE))</f>
        <v/>
      </c>
      <c r="G378" s="2" t="str">
        <f>IF(ISBLANK(A378),"",IF(ISERROR(VLOOKUP(A378,'Cadastro-Estoque'!A:G,1,FALSE)),"Produto não cadastrado",VLOOKUP(A378,'Cadastro-Estoque'!A:G,2,FALSE)))</f>
        <v/>
      </c>
      <c r="H378" s="2" t="str">
        <f>IF(ISERROR(VLOOKUP(A378,'Cadastro-Estoque'!A:G,1,FALSE)),"",VLOOKUP(A378,'Cadastro-Estoque'!A:G,3,FALSE))</f>
        <v/>
      </c>
      <c r="I378" s="73" t="str">
        <f>IF(A378="","",INDEX(Boletim!F387:F504,(MATCH(A378,'Cadastro-Estoque'!A386:A503,0))))</f>
        <v/>
      </c>
    </row>
    <row r="379" spans="5:9" ht="18.75" customHeight="1" x14ac:dyDescent="0.25">
      <c r="E379" s="1" t="str">
        <f t="shared" si="8"/>
        <v/>
      </c>
      <c r="F379" s="2" t="str">
        <f>IF(ISERROR(VLOOKUP(A379,'Cadastro-Estoque'!A:G,1,FALSE)),"",VLOOKUP(A379,'Cadastro-Estoque'!A:G,4,FALSE))</f>
        <v/>
      </c>
      <c r="G379" s="2" t="str">
        <f>IF(ISBLANK(A379),"",IF(ISERROR(VLOOKUP(A379,'Cadastro-Estoque'!A:G,1,FALSE)),"Produto não cadastrado",VLOOKUP(A379,'Cadastro-Estoque'!A:G,2,FALSE)))</f>
        <v/>
      </c>
      <c r="H379" s="2" t="str">
        <f>IF(ISERROR(VLOOKUP(A379,'Cadastro-Estoque'!A:G,1,FALSE)),"",VLOOKUP(A379,'Cadastro-Estoque'!A:G,3,FALSE))</f>
        <v/>
      </c>
      <c r="I379" s="73" t="str">
        <f>IF(A379="","",INDEX(Boletim!F388:F505,(MATCH(A379,'Cadastro-Estoque'!A387:A504,0))))</f>
        <v/>
      </c>
    </row>
    <row r="380" spans="5:9" ht="18.75" customHeight="1" x14ac:dyDescent="0.25">
      <c r="E380" s="1" t="str">
        <f t="shared" si="8"/>
        <v/>
      </c>
      <c r="F380" s="2" t="str">
        <f>IF(ISERROR(VLOOKUP(A380,'Cadastro-Estoque'!A:G,1,FALSE)),"",VLOOKUP(A380,'Cadastro-Estoque'!A:G,4,FALSE))</f>
        <v/>
      </c>
      <c r="G380" s="2" t="str">
        <f>IF(ISBLANK(A380),"",IF(ISERROR(VLOOKUP(A380,'Cadastro-Estoque'!A:G,1,FALSE)),"Produto não cadastrado",VLOOKUP(A380,'Cadastro-Estoque'!A:G,2,FALSE)))</f>
        <v/>
      </c>
      <c r="H380" s="2" t="str">
        <f>IF(ISERROR(VLOOKUP(A380,'Cadastro-Estoque'!A:G,1,FALSE)),"",VLOOKUP(A380,'Cadastro-Estoque'!A:G,3,FALSE))</f>
        <v/>
      </c>
      <c r="I380" s="73" t="str">
        <f>IF(A380="","",INDEX(Boletim!F389:F506,(MATCH(A380,'Cadastro-Estoque'!A388:A505,0))))</f>
        <v/>
      </c>
    </row>
    <row r="381" spans="5:9" ht="18.75" customHeight="1" x14ac:dyDescent="0.25">
      <c r="E381" s="1" t="str">
        <f t="shared" si="8"/>
        <v/>
      </c>
      <c r="F381" s="2" t="str">
        <f>IF(ISERROR(VLOOKUP(A381,'Cadastro-Estoque'!A:G,1,FALSE)),"",VLOOKUP(A381,'Cadastro-Estoque'!A:G,4,FALSE))</f>
        <v/>
      </c>
      <c r="G381" s="2" t="str">
        <f>IF(ISBLANK(A381),"",IF(ISERROR(VLOOKUP(A381,'Cadastro-Estoque'!A:G,1,FALSE)),"Produto não cadastrado",VLOOKUP(A381,'Cadastro-Estoque'!A:G,2,FALSE)))</f>
        <v/>
      </c>
      <c r="H381" s="2" t="str">
        <f>IF(ISERROR(VLOOKUP(A381,'Cadastro-Estoque'!A:G,1,FALSE)),"",VLOOKUP(A381,'Cadastro-Estoque'!A:G,3,FALSE))</f>
        <v/>
      </c>
      <c r="I381" s="73" t="str">
        <f>IF(A381="","",INDEX(Boletim!F390:F507,(MATCH(A381,'Cadastro-Estoque'!A389:A506,0))))</f>
        <v/>
      </c>
    </row>
    <row r="382" spans="5:9" ht="18.75" customHeight="1" x14ac:dyDescent="0.25">
      <c r="E382" s="1" t="str">
        <f t="shared" si="8"/>
        <v/>
      </c>
      <c r="F382" s="2" t="str">
        <f>IF(ISERROR(VLOOKUP(A382,'Cadastro-Estoque'!A:G,1,FALSE)),"",VLOOKUP(A382,'Cadastro-Estoque'!A:G,4,FALSE))</f>
        <v/>
      </c>
      <c r="G382" s="2" t="str">
        <f>IF(ISBLANK(A382),"",IF(ISERROR(VLOOKUP(A382,'Cadastro-Estoque'!A:G,1,FALSE)),"Produto não cadastrado",VLOOKUP(A382,'Cadastro-Estoque'!A:G,2,FALSE)))</f>
        <v/>
      </c>
      <c r="H382" s="2" t="str">
        <f>IF(ISERROR(VLOOKUP(A382,'Cadastro-Estoque'!A:G,1,FALSE)),"",VLOOKUP(A382,'Cadastro-Estoque'!A:G,3,FALSE))</f>
        <v/>
      </c>
      <c r="I382" s="73" t="str">
        <f>IF(A382="","",INDEX(Boletim!F391:F508,(MATCH(A382,'Cadastro-Estoque'!A390:A507,0))))</f>
        <v/>
      </c>
    </row>
    <row r="383" spans="5:9" ht="18.75" customHeight="1" x14ac:dyDescent="0.25">
      <c r="E383" s="1" t="str">
        <f t="shared" si="8"/>
        <v/>
      </c>
      <c r="F383" s="2" t="str">
        <f>IF(ISERROR(VLOOKUP(A383,'Cadastro-Estoque'!A:G,1,FALSE)),"",VLOOKUP(A383,'Cadastro-Estoque'!A:G,4,FALSE))</f>
        <v/>
      </c>
      <c r="G383" s="2" t="str">
        <f>IF(ISBLANK(A383),"",IF(ISERROR(VLOOKUP(A383,'Cadastro-Estoque'!A:G,1,FALSE)),"Produto não cadastrado",VLOOKUP(A383,'Cadastro-Estoque'!A:G,2,FALSE)))</f>
        <v/>
      </c>
      <c r="H383" s="2" t="str">
        <f>IF(ISERROR(VLOOKUP(A383,'Cadastro-Estoque'!A:G,1,FALSE)),"",VLOOKUP(A383,'Cadastro-Estoque'!A:G,3,FALSE))</f>
        <v/>
      </c>
      <c r="I383" s="73" t="str">
        <f>IF(A383="","",INDEX(Boletim!F392:F509,(MATCH(A383,'Cadastro-Estoque'!A391:A508,0))))</f>
        <v/>
      </c>
    </row>
    <row r="384" spans="5:9" ht="18.75" customHeight="1" x14ac:dyDescent="0.25">
      <c r="E384" s="1" t="str">
        <f t="shared" si="8"/>
        <v/>
      </c>
      <c r="F384" s="2" t="str">
        <f>IF(ISERROR(VLOOKUP(A384,'Cadastro-Estoque'!A:G,1,FALSE)),"",VLOOKUP(A384,'Cadastro-Estoque'!A:G,4,FALSE))</f>
        <v/>
      </c>
      <c r="G384" s="2" t="str">
        <f>IF(ISBLANK(A384),"",IF(ISERROR(VLOOKUP(A384,'Cadastro-Estoque'!A:G,1,FALSE)),"Produto não cadastrado",VLOOKUP(A384,'Cadastro-Estoque'!A:G,2,FALSE)))</f>
        <v/>
      </c>
      <c r="H384" s="2" t="str">
        <f>IF(ISERROR(VLOOKUP(A384,'Cadastro-Estoque'!A:G,1,FALSE)),"",VLOOKUP(A384,'Cadastro-Estoque'!A:G,3,FALSE))</f>
        <v/>
      </c>
      <c r="I384" s="73" t="str">
        <f>IF(A384="","",INDEX(Boletim!F393:F510,(MATCH(A384,'Cadastro-Estoque'!A392:A509,0))))</f>
        <v/>
      </c>
    </row>
    <row r="385" spans="5:9" ht="18.75" customHeight="1" x14ac:dyDescent="0.25">
      <c r="E385" s="1" t="str">
        <f t="shared" si="8"/>
        <v/>
      </c>
      <c r="F385" s="2" t="str">
        <f>IF(ISERROR(VLOOKUP(A385,'Cadastro-Estoque'!A:G,1,FALSE)),"",VLOOKUP(A385,'Cadastro-Estoque'!A:G,4,FALSE))</f>
        <v/>
      </c>
      <c r="G385" s="2" t="str">
        <f>IF(ISBLANK(A385),"",IF(ISERROR(VLOOKUP(A385,'Cadastro-Estoque'!A:G,1,FALSE)),"Produto não cadastrado",VLOOKUP(A385,'Cadastro-Estoque'!A:G,2,FALSE)))</f>
        <v/>
      </c>
      <c r="H385" s="2" t="str">
        <f>IF(ISERROR(VLOOKUP(A385,'Cadastro-Estoque'!A:G,1,FALSE)),"",VLOOKUP(A385,'Cadastro-Estoque'!A:G,3,FALSE))</f>
        <v/>
      </c>
      <c r="I385" s="73" t="str">
        <f>IF(A385="","",INDEX(Boletim!F394:F511,(MATCH(A385,'Cadastro-Estoque'!A393:A510,0))))</f>
        <v/>
      </c>
    </row>
    <row r="386" spans="5:9" ht="18.75" customHeight="1" x14ac:dyDescent="0.25">
      <c r="E386" s="1" t="str">
        <f t="shared" si="8"/>
        <v/>
      </c>
      <c r="F386" s="2" t="str">
        <f>IF(ISERROR(VLOOKUP(A386,'Cadastro-Estoque'!A:G,1,FALSE)),"",VLOOKUP(A386,'Cadastro-Estoque'!A:G,4,FALSE))</f>
        <v/>
      </c>
      <c r="G386" s="2" t="str">
        <f>IF(ISBLANK(A386),"",IF(ISERROR(VLOOKUP(A386,'Cadastro-Estoque'!A:G,1,FALSE)),"Produto não cadastrado",VLOOKUP(A386,'Cadastro-Estoque'!A:G,2,FALSE)))</f>
        <v/>
      </c>
      <c r="H386" s="2" t="str">
        <f>IF(ISERROR(VLOOKUP(A386,'Cadastro-Estoque'!A:G,1,FALSE)),"",VLOOKUP(A386,'Cadastro-Estoque'!A:G,3,FALSE))</f>
        <v/>
      </c>
      <c r="I386" s="73" t="str">
        <f>IF(A386="","",INDEX(Boletim!F395:F512,(MATCH(A386,'Cadastro-Estoque'!A394:A511,0))))</f>
        <v/>
      </c>
    </row>
    <row r="387" spans="5:9" ht="18.75" customHeight="1" x14ac:dyDescent="0.25">
      <c r="E387" s="1" t="str">
        <f t="shared" si="8"/>
        <v/>
      </c>
      <c r="F387" s="2" t="str">
        <f>IF(ISERROR(VLOOKUP(A387,'Cadastro-Estoque'!A:G,1,FALSE)),"",VLOOKUP(A387,'Cadastro-Estoque'!A:G,4,FALSE))</f>
        <v/>
      </c>
      <c r="G387" s="2" t="str">
        <f>IF(ISBLANK(A387),"",IF(ISERROR(VLOOKUP(A387,'Cadastro-Estoque'!A:G,1,FALSE)),"Produto não cadastrado",VLOOKUP(A387,'Cadastro-Estoque'!A:G,2,FALSE)))</f>
        <v/>
      </c>
      <c r="H387" s="2" t="str">
        <f>IF(ISERROR(VLOOKUP(A387,'Cadastro-Estoque'!A:G,1,FALSE)),"",VLOOKUP(A387,'Cadastro-Estoque'!A:G,3,FALSE))</f>
        <v/>
      </c>
      <c r="I387" s="73" t="str">
        <f>IF(A387="","",INDEX(Boletim!F396:F513,(MATCH(A387,'Cadastro-Estoque'!A395:A512,0))))</f>
        <v/>
      </c>
    </row>
    <row r="388" spans="5:9" ht="18.75" customHeight="1" x14ac:dyDescent="0.25">
      <c r="E388" s="1" t="str">
        <f t="shared" si="8"/>
        <v/>
      </c>
      <c r="F388" s="2" t="str">
        <f>IF(ISERROR(VLOOKUP(A388,'Cadastro-Estoque'!A:G,1,FALSE)),"",VLOOKUP(A388,'Cadastro-Estoque'!A:G,4,FALSE))</f>
        <v/>
      </c>
      <c r="G388" s="2" t="str">
        <f>IF(ISBLANK(A388),"",IF(ISERROR(VLOOKUP(A388,'Cadastro-Estoque'!A:G,1,FALSE)),"Produto não cadastrado",VLOOKUP(A388,'Cadastro-Estoque'!A:G,2,FALSE)))</f>
        <v/>
      </c>
      <c r="H388" s="2" t="str">
        <f>IF(ISERROR(VLOOKUP(A388,'Cadastro-Estoque'!A:G,1,FALSE)),"",VLOOKUP(A388,'Cadastro-Estoque'!A:G,3,FALSE))</f>
        <v/>
      </c>
      <c r="I388" s="73" t="str">
        <f>IF(A388="","",INDEX(Boletim!F397:F514,(MATCH(A388,'Cadastro-Estoque'!A396:A513,0))))</f>
        <v/>
      </c>
    </row>
    <row r="389" spans="5:9" ht="18.75" customHeight="1" x14ac:dyDescent="0.25">
      <c r="E389" s="1" t="str">
        <f t="shared" si="8"/>
        <v/>
      </c>
      <c r="F389" s="2" t="str">
        <f>IF(ISERROR(VLOOKUP(A389,'Cadastro-Estoque'!A:G,1,FALSE)),"",VLOOKUP(A389,'Cadastro-Estoque'!A:G,4,FALSE))</f>
        <v/>
      </c>
      <c r="G389" s="2" t="str">
        <f>IF(ISBLANK(A389),"",IF(ISERROR(VLOOKUP(A389,'Cadastro-Estoque'!A:G,1,FALSE)),"Produto não cadastrado",VLOOKUP(A389,'Cadastro-Estoque'!A:G,2,FALSE)))</f>
        <v/>
      </c>
      <c r="H389" s="2" t="str">
        <f>IF(ISERROR(VLOOKUP(A389,'Cadastro-Estoque'!A:G,1,FALSE)),"",VLOOKUP(A389,'Cadastro-Estoque'!A:G,3,FALSE))</f>
        <v/>
      </c>
      <c r="I389" s="73" t="str">
        <f>IF(A389="","",INDEX(Boletim!F398:F515,(MATCH(A389,'Cadastro-Estoque'!A397:A514,0))))</f>
        <v/>
      </c>
    </row>
    <row r="390" spans="5:9" ht="18.75" customHeight="1" x14ac:dyDescent="0.25">
      <c r="E390" s="1" t="str">
        <f t="shared" ref="E390:E453" si="9">IF(ISBLANK(A390),"",C390*D390)</f>
        <v/>
      </c>
      <c r="F390" s="2" t="str">
        <f>IF(ISERROR(VLOOKUP(A390,'Cadastro-Estoque'!A:G,1,FALSE)),"",VLOOKUP(A390,'Cadastro-Estoque'!A:G,4,FALSE))</f>
        <v/>
      </c>
      <c r="G390" s="2" t="str">
        <f>IF(ISBLANK(A390),"",IF(ISERROR(VLOOKUP(A390,'Cadastro-Estoque'!A:G,1,FALSE)),"Produto não cadastrado",VLOOKUP(A390,'Cadastro-Estoque'!A:G,2,FALSE)))</f>
        <v/>
      </c>
      <c r="H390" s="2" t="str">
        <f>IF(ISERROR(VLOOKUP(A390,'Cadastro-Estoque'!A:G,1,FALSE)),"",VLOOKUP(A390,'Cadastro-Estoque'!A:G,3,FALSE))</f>
        <v/>
      </c>
      <c r="I390" s="73" t="str">
        <f>IF(A390="","",INDEX(Boletim!F399:F516,(MATCH(A390,'Cadastro-Estoque'!A398:A515,0))))</f>
        <v/>
      </c>
    </row>
    <row r="391" spans="5:9" ht="18.75" customHeight="1" x14ac:dyDescent="0.25">
      <c r="E391" s="1" t="str">
        <f t="shared" si="9"/>
        <v/>
      </c>
      <c r="F391" s="2" t="str">
        <f>IF(ISERROR(VLOOKUP(A391,'Cadastro-Estoque'!A:G,1,FALSE)),"",VLOOKUP(A391,'Cadastro-Estoque'!A:G,4,FALSE))</f>
        <v/>
      </c>
      <c r="G391" s="2" t="str">
        <f>IF(ISBLANK(A391),"",IF(ISERROR(VLOOKUP(A391,'Cadastro-Estoque'!A:G,1,FALSE)),"Produto não cadastrado",VLOOKUP(A391,'Cadastro-Estoque'!A:G,2,FALSE)))</f>
        <v/>
      </c>
      <c r="H391" s="2" t="str">
        <f>IF(ISERROR(VLOOKUP(A391,'Cadastro-Estoque'!A:G,1,FALSE)),"",VLOOKUP(A391,'Cadastro-Estoque'!A:G,3,FALSE))</f>
        <v/>
      </c>
      <c r="I391" s="73" t="str">
        <f>IF(A391="","",INDEX(Boletim!F400:F517,(MATCH(A391,'Cadastro-Estoque'!A399:A516,0))))</f>
        <v/>
      </c>
    </row>
    <row r="392" spans="5:9" ht="18.75" customHeight="1" x14ac:dyDescent="0.25">
      <c r="E392" s="1" t="str">
        <f t="shared" si="9"/>
        <v/>
      </c>
      <c r="F392" s="2" t="str">
        <f>IF(ISERROR(VLOOKUP(A392,'Cadastro-Estoque'!A:G,1,FALSE)),"",VLOOKUP(A392,'Cadastro-Estoque'!A:G,4,FALSE))</f>
        <v/>
      </c>
      <c r="G392" s="2" t="str">
        <f>IF(ISBLANK(A392),"",IF(ISERROR(VLOOKUP(A392,'Cadastro-Estoque'!A:G,1,FALSE)),"Produto não cadastrado",VLOOKUP(A392,'Cadastro-Estoque'!A:G,2,FALSE)))</f>
        <v/>
      </c>
      <c r="H392" s="2" t="str">
        <f>IF(ISERROR(VLOOKUP(A392,'Cadastro-Estoque'!A:G,1,FALSE)),"",VLOOKUP(A392,'Cadastro-Estoque'!A:G,3,FALSE))</f>
        <v/>
      </c>
      <c r="I392" s="73" t="str">
        <f>IF(A392="","",INDEX(Boletim!F401:F518,(MATCH(A392,'Cadastro-Estoque'!A400:A517,0))))</f>
        <v/>
      </c>
    </row>
    <row r="393" spans="5:9" ht="18.75" customHeight="1" x14ac:dyDescent="0.25">
      <c r="E393" s="1" t="str">
        <f t="shared" si="9"/>
        <v/>
      </c>
      <c r="F393" s="2" t="str">
        <f>IF(ISERROR(VLOOKUP(A393,'Cadastro-Estoque'!A:G,1,FALSE)),"",VLOOKUP(A393,'Cadastro-Estoque'!A:G,4,FALSE))</f>
        <v/>
      </c>
      <c r="G393" s="2" t="str">
        <f>IF(ISBLANK(A393),"",IF(ISERROR(VLOOKUP(A393,'Cadastro-Estoque'!A:G,1,FALSE)),"Produto não cadastrado",VLOOKUP(A393,'Cadastro-Estoque'!A:G,2,FALSE)))</f>
        <v/>
      </c>
      <c r="H393" s="2" t="str">
        <f>IF(ISERROR(VLOOKUP(A393,'Cadastro-Estoque'!A:G,1,FALSE)),"",VLOOKUP(A393,'Cadastro-Estoque'!A:G,3,FALSE))</f>
        <v/>
      </c>
      <c r="I393" s="73" t="str">
        <f>IF(A393="","",INDEX(Boletim!F402:F519,(MATCH(A393,'Cadastro-Estoque'!A401:A518,0))))</f>
        <v/>
      </c>
    </row>
    <row r="394" spans="5:9" ht="18.75" customHeight="1" x14ac:dyDescent="0.25">
      <c r="E394" s="1" t="str">
        <f t="shared" si="9"/>
        <v/>
      </c>
      <c r="F394" s="2" t="str">
        <f>IF(ISERROR(VLOOKUP(A394,'Cadastro-Estoque'!A:G,1,FALSE)),"",VLOOKUP(A394,'Cadastro-Estoque'!A:G,4,FALSE))</f>
        <v/>
      </c>
      <c r="G394" s="2" t="str">
        <f>IF(ISBLANK(A394),"",IF(ISERROR(VLOOKUP(A394,'Cadastro-Estoque'!A:G,1,FALSE)),"Produto não cadastrado",VLOOKUP(A394,'Cadastro-Estoque'!A:G,2,FALSE)))</f>
        <v/>
      </c>
      <c r="H394" s="2" t="str">
        <f>IF(ISERROR(VLOOKUP(A394,'Cadastro-Estoque'!A:G,1,FALSE)),"",VLOOKUP(A394,'Cadastro-Estoque'!A:G,3,FALSE))</f>
        <v/>
      </c>
      <c r="I394" s="73" t="str">
        <f>IF(A394="","",INDEX(Boletim!F403:F520,(MATCH(A394,'Cadastro-Estoque'!A402:A519,0))))</f>
        <v/>
      </c>
    </row>
    <row r="395" spans="5:9" ht="18.75" customHeight="1" x14ac:dyDescent="0.25">
      <c r="E395" s="1" t="str">
        <f t="shared" si="9"/>
        <v/>
      </c>
      <c r="F395" s="2" t="str">
        <f>IF(ISERROR(VLOOKUP(A395,'Cadastro-Estoque'!A:G,1,FALSE)),"",VLOOKUP(A395,'Cadastro-Estoque'!A:G,4,FALSE))</f>
        <v/>
      </c>
      <c r="G395" s="2" t="str">
        <f>IF(ISBLANK(A395),"",IF(ISERROR(VLOOKUP(A395,'Cadastro-Estoque'!A:G,1,FALSE)),"Produto não cadastrado",VLOOKUP(A395,'Cadastro-Estoque'!A:G,2,FALSE)))</f>
        <v/>
      </c>
      <c r="H395" s="2" t="str">
        <f>IF(ISERROR(VLOOKUP(A395,'Cadastro-Estoque'!A:G,1,FALSE)),"",VLOOKUP(A395,'Cadastro-Estoque'!A:G,3,FALSE))</f>
        <v/>
      </c>
      <c r="I395" s="73" t="str">
        <f>IF(A395="","",INDEX(Boletim!F404:F521,(MATCH(A395,'Cadastro-Estoque'!A403:A520,0))))</f>
        <v/>
      </c>
    </row>
    <row r="396" spans="5:9" ht="18.75" customHeight="1" x14ac:dyDescent="0.25">
      <c r="E396" s="1" t="str">
        <f t="shared" si="9"/>
        <v/>
      </c>
      <c r="F396" s="2" t="str">
        <f>IF(ISERROR(VLOOKUP(A396,'Cadastro-Estoque'!A:G,1,FALSE)),"",VLOOKUP(A396,'Cadastro-Estoque'!A:G,4,FALSE))</f>
        <v/>
      </c>
      <c r="G396" s="2" t="str">
        <f>IF(ISBLANK(A396),"",IF(ISERROR(VLOOKUP(A396,'Cadastro-Estoque'!A:G,1,FALSE)),"Produto não cadastrado",VLOOKUP(A396,'Cadastro-Estoque'!A:G,2,FALSE)))</f>
        <v/>
      </c>
      <c r="H396" s="2" t="str">
        <f>IF(ISERROR(VLOOKUP(A396,'Cadastro-Estoque'!A:G,1,FALSE)),"",VLOOKUP(A396,'Cadastro-Estoque'!A:G,3,FALSE))</f>
        <v/>
      </c>
      <c r="I396" s="73" t="str">
        <f>IF(A396="","",INDEX(Boletim!F405:F522,(MATCH(A396,'Cadastro-Estoque'!A404:A521,0))))</f>
        <v/>
      </c>
    </row>
    <row r="397" spans="5:9" ht="18.75" customHeight="1" x14ac:dyDescent="0.25">
      <c r="E397" s="1" t="str">
        <f t="shared" si="9"/>
        <v/>
      </c>
      <c r="F397" s="2" t="str">
        <f>IF(ISERROR(VLOOKUP(A397,'Cadastro-Estoque'!A:G,1,FALSE)),"",VLOOKUP(A397,'Cadastro-Estoque'!A:G,4,FALSE))</f>
        <v/>
      </c>
      <c r="G397" s="2" t="str">
        <f>IF(ISBLANK(A397),"",IF(ISERROR(VLOOKUP(A397,'Cadastro-Estoque'!A:G,1,FALSE)),"Produto não cadastrado",VLOOKUP(A397,'Cadastro-Estoque'!A:G,2,FALSE)))</f>
        <v/>
      </c>
      <c r="H397" s="2" t="str">
        <f>IF(ISERROR(VLOOKUP(A397,'Cadastro-Estoque'!A:G,1,FALSE)),"",VLOOKUP(A397,'Cadastro-Estoque'!A:G,3,FALSE))</f>
        <v/>
      </c>
      <c r="I397" s="73" t="str">
        <f>IF(A397="","",INDEX(Boletim!F406:F523,(MATCH(A397,'Cadastro-Estoque'!A405:A522,0))))</f>
        <v/>
      </c>
    </row>
    <row r="398" spans="5:9" ht="18.75" customHeight="1" x14ac:dyDescent="0.25">
      <c r="E398" s="1" t="str">
        <f t="shared" si="9"/>
        <v/>
      </c>
      <c r="F398" s="2" t="str">
        <f>IF(ISERROR(VLOOKUP(A398,'Cadastro-Estoque'!A:G,1,FALSE)),"",VLOOKUP(A398,'Cadastro-Estoque'!A:G,4,FALSE))</f>
        <v/>
      </c>
      <c r="G398" s="2" t="str">
        <f>IF(ISBLANK(A398),"",IF(ISERROR(VLOOKUP(A398,'Cadastro-Estoque'!A:G,1,FALSE)),"Produto não cadastrado",VLOOKUP(A398,'Cadastro-Estoque'!A:G,2,FALSE)))</f>
        <v/>
      </c>
      <c r="H398" s="2" t="str">
        <f>IF(ISERROR(VLOOKUP(A398,'Cadastro-Estoque'!A:G,1,FALSE)),"",VLOOKUP(A398,'Cadastro-Estoque'!A:G,3,FALSE))</f>
        <v/>
      </c>
      <c r="I398" s="73" t="str">
        <f>IF(A398="","",INDEX(Boletim!F407:F524,(MATCH(A398,'Cadastro-Estoque'!A406:A523,0))))</f>
        <v/>
      </c>
    </row>
    <row r="399" spans="5:9" ht="18.75" customHeight="1" x14ac:dyDescent="0.25">
      <c r="E399" s="1" t="str">
        <f t="shared" si="9"/>
        <v/>
      </c>
      <c r="F399" s="2" t="str">
        <f>IF(ISERROR(VLOOKUP(A399,'Cadastro-Estoque'!A:G,1,FALSE)),"",VLOOKUP(A399,'Cadastro-Estoque'!A:G,4,FALSE))</f>
        <v/>
      </c>
      <c r="G399" s="2" t="str">
        <f>IF(ISBLANK(A399),"",IF(ISERROR(VLOOKUP(A399,'Cadastro-Estoque'!A:G,1,FALSE)),"Produto não cadastrado",VLOOKUP(A399,'Cadastro-Estoque'!A:G,2,FALSE)))</f>
        <v/>
      </c>
      <c r="H399" s="2" t="str">
        <f>IF(ISERROR(VLOOKUP(A399,'Cadastro-Estoque'!A:G,1,FALSE)),"",VLOOKUP(A399,'Cadastro-Estoque'!A:G,3,FALSE))</f>
        <v/>
      </c>
      <c r="I399" s="73" t="str">
        <f>IF(A399="","",INDEX(Boletim!F408:F525,(MATCH(A399,'Cadastro-Estoque'!A407:A524,0))))</f>
        <v/>
      </c>
    </row>
    <row r="400" spans="5:9" ht="18.75" customHeight="1" x14ac:dyDescent="0.25">
      <c r="E400" s="1" t="str">
        <f t="shared" si="9"/>
        <v/>
      </c>
      <c r="F400" s="2" t="str">
        <f>IF(ISERROR(VLOOKUP(A400,'Cadastro-Estoque'!A:G,1,FALSE)),"",VLOOKUP(A400,'Cadastro-Estoque'!A:G,4,FALSE))</f>
        <v/>
      </c>
      <c r="G400" s="2" t="str">
        <f>IF(ISBLANK(A400),"",IF(ISERROR(VLOOKUP(A400,'Cadastro-Estoque'!A:G,1,FALSE)),"Produto não cadastrado",VLOOKUP(A400,'Cadastro-Estoque'!A:G,2,FALSE)))</f>
        <v/>
      </c>
      <c r="H400" s="2" t="str">
        <f>IF(ISERROR(VLOOKUP(A400,'Cadastro-Estoque'!A:G,1,FALSE)),"",VLOOKUP(A400,'Cadastro-Estoque'!A:G,3,FALSE))</f>
        <v/>
      </c>
      <c r="I400" s="73" t="str">
        <f>IF(A400="","",INDEX(Boletim!F409:F526,(MATCH(A400,'Cadastro-Estoque'!A408:A525,0))))</f>
        <v/>
      </c>
    </row>
    <row r="401" spans="5:9" ht="18.75" customHeight="1" x14ac:dyDescent="0.25">
      <c r="E401" s="1" t="str">
        <f t="shared" si="9"/>
        <v/>
      </c>
      <c r="F401" s="2" t="str">
        <f>IF(ISERROR(VLOOKUP(A401,'Cadastro-Estoque'!A:G,1,FALSE)),"",VLOOKUP(A401,'Cadastro-Estoque'!A:G,4,FALSE))</f>
        <v/>
      </c>
      <c r="G401" s="2" t="str">
        <f>IF(ISBLANK(A401),"",IF(ISERROR(VLOOKUP(A401,'Cadastro-Estoque'!A:G,1,FALSE)),"Produto não cadastrado",VLOOKUP(A401,'Cadastro-Estoque'!A:G,2,FALSE)))</f>
        <v/>
      </c>
      <c r="H401" s="2" t="str">
        <f>IF(ISERROR(VLOOKUP(A401,'Cadastro-Estoque'!A:G,1,FALSE)),"",VLOOKUP(A401,'Cadastro-Estoque'!A:G,3,FALSE))</f>
        <v/>
      </c>
      <c r="I401" s="73" t="str">
        <f>IF(A401="","",INDEX(Boletim!F410:F527,(MATCH(A401,'Cadastro-Estoque'!A409:A526,0))))</f>
        <v/>
      </c>
    </row>
    <row r="402" spans="5:9" ht="18.75" customHeight="1" x14ac:dyDescent="0.25">
      <c r="E402" s="1" t="str">
        <f t="shared" si="9"/>
        <v/>
      </c>
      <c r="F402" s="2" t="str">
        <f>IF(ISERROR(VLOOKUP(A402,'Cadastro-Estoque'!A:G,1,FALSE)),"",VLOOKUP(A402,'Cadastro-Estoque'!A:G,4,FALSE))</f>
        <v/>
      </c>
      <c r="G402" s="2" t="str">
        <f>IF(ISBLANK(A402),"",IF(ISERROR(VLOOKUP(A402,'Cadastro-Estoque'!A:G,1,FALSE)),"Produto não cadastrado",VLOOKUP(A402,'Cadastro-Estoque'!A:G,2,FALSE)))</f>
        <v/>
      </c>
      <c r="H402" s="2" t="str">
        <f>IF(ISERROR(VLOOKUP(A402,'Cadastro-Estoque'!A:G,1,FALSE)),"",VLOOKUP(A402,'Cadastro-Estoque'!A:G,3,FALSE))</f>
        <v/>
      </c>
      <c r="I402" s="73" t="str">
        <f>IF(A402="","",INDEX(Boletim!F411:F528,(MATCH(A402,'Cadastro-Estoque'!A410:A527,0))))</f>
        <v/>
      </c>
    </row>
    <row r="403" spans="5:9" ht="18.75" customHeight="1" x14ac:dyDescent="0.25">
      <c r="E403" s="1" t="str">
        <f t="shared" si="9"/>
        <v/>
      </c>
      <c r="F403" s="2" t="str">
        <f>IF(ISERROR(VLOOKUP(A403,'Cadastro-Estoque'!A:G,1,FALSE)),"",VLOOKUP(A403,'Cadastro-Estoque'!A:G,4,FALSE))</f>
        <v/>
      </c>
      <c r="G403" s="2" t="str">
        <f>IF(ISBLANK(A403),"",IF(ISERROR(VLOOKUP(A403,'Cadastro-Estoque'!A:G,1,FALSE)),"Produto não cadastrado",VLOOKUP(A403,'Cadastro-Estoque'!A:G,2,FALSE)))</f>
        <v/>
      </c>
      <c r="H403" s="2" t="str">
        <f>IF(ISERROR(VLOOKUP(A403,'Cadastro-Estoque'!A:G,1,FALSE)),"",VLOOKUP(A403,'Cadastro-Estoque'!A:G,3,FALSE))</f>
        <v/>
      </c>
      <c r="I403" s="73" t="str">
        <f>IF(A403="","",INDEX(Boletim!F412:F529,(MATCH(A403,'Cadastro-Estoque'!A411:A528,0))))</f>
        <v/>
      </c>
    </row>
    <row r="404" spans="5:9" ht="18.75" customHeight="1" x14ac:dyDescent="0.25">
      <c r="E404" s="1" t="str">
        <f t="shared" si="9"/>
        <v/>
      </c>
      <c r="F404" s="2" t="str">
        <f>IF(ISERROR(VLOOKUP(A404,'Cadastro-Estoque'!A:G,1,FALSE)),"",VLOOKUP(A404,'Cadastro-Estoque'!A:G,4,FALSE))</f>
        <v/>
      </c>
      <c r="G404" s="2" t="str">
        <f>IF(ISBLANK(A404),"",IF(ISERROR(VLOOKUP(A404,'Cadastro-Estoque'!A:G,1,FALSE)),"Produto não cadastrado",VLOOKUP(A404,'Cadastro-Estoque'!A:G,2,FALSE)))</f>
        <v/>
      </c>
      <c r="H404" s="2" t="str">
        <f>IF(ISERROR(VLOOKUP(A404,'Cadastro-Estoque'!A:G,1,FALSE)),"",VLOOKUP(A404,'Cadastro-Estoque'!A:G,3,FALSE))</f>
        <v/>
      </c>
      <c r="I404" s="73" t="str">
        <f>IF(A404="","",INDEX(Boletim!F413:F530,(MATCH(A404,'Cadastro-Estoque'!A412:A529,0))))</f>
        <v/>
      </c>
    </row>
    <row r="405" spans="5:9" ht="18.75" customHeight="1" x14ac:dyDescent="0.25">
      <c r="E405" s="1" t="str">
        <f t="shared" si="9"/>
        <v/>
      </c>
      <c r="F405" s="2" t="str">
        <f>IF(ISERROR(VLOOKUP(A405,'Cadastro-Estoque'!A:G,1,FALSE)),"",VLOOKUP(A405,'Cadastro-Estoque'!A:G,4,FALSE))</f>
        <v/>
      </c>
      <c r="G405" s="2" t="str">
        <f>IF(ISBLANK(A405),"",IF(ISERROR(VLOOKUP(A405,'Cadastro-Estoque'!A:G,1,FALSE)),"Produto não cadastrado",VLOOKUP(A405,'Cadastro-Estoque'!A:G,2,FALSE)))</f>
        <v/>
      </c>
      <c r="H405" s="2" t="str">
        <f>IF(ISERROR(VLOOKUP(A405,'Cadastro-Estoque'!A:G,1,FALSE)),"",VLOOKUP(A405,'Cadastro-Estoque'!A:G,3,FALSE))</f>
        <v/>
      </c>
      <c r="I405" s="73" t="str">
        <f>IF(A405="","",INDEX(Boletim!F414:F531,(MATCH(A405,'Cadastro-Estoque'!A413:A530,0))))</f>
        <v/>
      </c>
    </row>
    <row r="406" spans="5:9" ht="18.75" customHeight="1" x14ac:dyDescent="0.25">
      <c r="E406" s="1" t="str">
        <f t="shared" si="9"/>
        <v/>
      </c>
      <c r="F406" s="2" t="str">
        <f>IF(ISERROR(VLOOKUP(A406,'Cadastro-Estoque'!A:G,1,FALSE)),"",VLOOKUP(A406,'Cadastro-Estoque'!A:G,4,FALSE))</f>
        <v/>
      </c>
      <c r="G406" s="2" t="str">
        <f>IF(ISBLANK(A406),"",IF(ISERROR(VLOOKUP(A406,'Cadastro-Estoque'!A:G,1,FALSE)),"Produto não cadastrado",VLOOKUP(A406,'Cadastro-Estoque'!A:G,2,FALSE)))</f>
        <v/>
      </c>
      <c r="H406" s="2" t="str">
        <f>IF(ISERROR(VLOOKUP(A406,'Cadastro-Estoque'!A:G,1,FALSE)),"",VLOOKUP(A406,'Cadastro-Estoque'!A:G,3,FALSE))</f>
        <v/>
      </c>
      <c r="I406" s="73" t="str">
        <f>IF(A406="","",INDEX(Boletim!F415:F532,(MATCH(A406,'Cadastro-Estoque'!A414:A531,0))))</f>
        <v/>
      </c>
    </row>
    <row r="407" spans="5:9" ht="18.75" customHeight="1" x14ac:dyDescent="0.25">
      <c r="E407" s="1" t="str">
        <f t="shared" si="9"/>
        <v/>
      </c>
      <c r="F407" s="2" t="str">
        <f>IF(ISERROR(VLOOKUP(A407,'Cadastro-Estoque'!A:G,1,FALSE)),"",VLOOKUP(A407,'Cadastro-Estoque'!A:G,4,FALSE))</f>
        <v/>
      </c>
      <c r="G407" s="2" t="str">
        <f>IF(ISBLANK(A407),"",IF(ISERROR(VLOOKUP(A407,'Cadastro-Estoque'!A:G,1,FALSE)),"Produto não cadastrado",VLOOKUP(A407,'Cadastro-Estoque'!A:G,2,FALSE)))</f>
        <v/>
      </c>
      <c r="H407" s="2" t="str">
        <f>IF(ISERROR(VLOOKUP(A407,'Cadastro-Estoque'!A:G,1,FALSE)),"",VLOOKUP(A407,'Cadastro-Estoque'!A:G,3,FALSE))</f>
        <v/>
      </c>
      <c r="I407" s="73" t="str">
        <f>IF(A407="","",INDEX(Boletim!F416:F533,(MATCH(A407,'Cadastro-Estoque'!A415:A532,0))))</f>
        <v/>
      </c>
    </row>
    <row r="408" spans="5:9" ht="18.75" customHeight="1" x14ac:dyDescent="0.25">
      <c r="E408" s="1" t="str">
        <f t="shared" si="9"/>
        <v/>
      </c>
      <c r="F408" s="2" t="str">
        <f>IF(ISERROR(VLOOKUP(A408,'Cadastro-Estoque'!A:G,1,FALSE)),"",VLOOKUP(A408,'Cadastro-Estoque'!A:G,4,FALSE))</f>
        <v/>
      </c>
      <c r="G408" s="2" t="str">
        <f>IF(ISBLANK(A408),"",IF(ISERROR(VLOOKUP(A408,'Cadastro-Estoque'!A:G,1,FALSE)),"Produto não cadastrado",VLOOKUP(A408,'Cadastro-Estoque'!A:G,2,FALSE)))</f>
        <v/>
      </c>
      <c r="H408" s="2" t="str">
        <f>IF(ISERROR(VLOOKUP(A408,'Cadastro-Estoque'!A:G,1,FALSE)),"",VLOOKUP(A408,'Cadastro-Estoque'!A:G,3,FALSE))</f>
        <v/>
      </c>
      <c r="I408" s="73" t="str">
        <f>IF(A408="","",INDEX(Boletim!F417:F534,(MATCH(A408,'Cadastro-Estoque'!A416:A533,0))))</f>
        <v/>
      </c>
    </row>
    <row r="409" spans="5:9" ht="18.75" customHeight="1" x14ac:dyDescent="0.25">
      <c r="E409" s="1" t="str">
        <f t="shared" si="9"/>
        <v/>
      </c>
      <c r="F409" s="2" t="str">
        <f>IF(ISERROR(VLOOKUP(A409,'Cadastro-Estoque'!A:G,1,FALSE)),"",VLOOKUP(A409,'Cadastro-Estoque'!A:G,4,FALSE))</f>
        <v/>
      </c>
      <c r="G409" s="2" t="str">
        <f>IF(ISBLANK(A409),"",IF(ISERROR(VLOOKUP(A409,'Cadastro-Estoque'!A:G,1,FALSE)),"Produto não cadastrado",VLOOKUP(A409,'Cadastro-Estoque'!A:G,2,FALSE)))</f>
        <v/>
      </c>
      <c r="H409" s="2" t="str">
        <f>IF(ISERROR(VLOOKUP(A409,'Cadastro-Estoque'!A:G,1,FALSE)),"",VLOOKUP(A409,'Cadastro-Estoque'!A:G,3,FALSE))</f>
        <v/>
      </c>
      <c r="I409" s="73" t="str">
        <f>IF(A409="","",INDEX(Boletim!F418:F535,(MATCH(A409,'Cadastro-Estoque'!A417:A534,0))))</f>
        <v/>
      </c>
    </row>
    <row r="410" spans="5:9" ht="18.75" customHeight="1" x14ac:dyDescent="0.25">
      <c r="E410" s="1" t="str">
        <f t="shared" si="9"/>
        <v/>
      </c>
      <c r="F410" s="2" t="str">
        <f>IF(ISERROR(VLOOKUP(A410,'Cadastro-Estoque'!A:G,1,FALSE)),"",VLOOKUP(A410,'Cadastro-Estoque'!A:G,4,FALSE))</f>
        <v/>
      </c>
      <c r="G410" s="2" t="str">
        <f>IF(ISBLANK(A410),"",IF(ISERROR(VLOOKUP(A410,'Cadastro-Estoque'!A:G,1,FALSE)),"Produto não cadastrado",VLOOKUP(A410,'Cadastro-Estoque'!A:G,2,FALSE)))</f>
        <v/>
      </c>
      <c r="H410" s="2" t="str">
        <f>IF(ISERROR(VLOOKUP(A410,'Cadastro-Estoque'!A:G,1,FALSE)),"",VLOOKUP(A410,'Cadastro-Estoque'!A:G,3,FALSE))</f>
        <v/>
      </c>
      <c r="I410" s="73" t="str">
        <f>IF(A410="","",INDEX(Boletim!F419:F536,(MATCH(A410,'Cadastro-Estoque'!A418:A535,0))))</f>
        <v/>
      </c>
    </row>
    <row r="411" spans="5:9" ht="18.75" customHeight="1" x14ac:dyDescent="0.25">
      <c r="E411" s="1" t="str">
        <f t="shared" si="9"/>
        <v/>
      </c>
      <c r="F411" s="2" t="str">
        <f>IF(ISERROR(VLOOKUP(A411,'Cadastro-Estoque'!A:G,1,FALSE)),"",VLOOKUP(A411,'Cadastro-Estoque'!A:G,4,FALSE))</f>
        <v/>
      </c>
      <c r="G411" s="2" t="str">
        <f>IF(ISBLANK(A411),"",IF(ISERROR(VLOOKUP(A411,'Cadastro-Estoque'!A:G,1,FALSE)),"Produto não cadastrado",VLOOKUP(A411,'Cadastro-Estoque'!A:G,2,FALSE)))</f>
        <v/>
      </c>
      <c r="H411" s="2" t="str">
        <f>IF(ISERROR(VLOOKUP(A411,'Cadastro-Estoque'!A:G,1,FALSE)),"",VLOOKUP(A411,'Cadastro-Estoque'!A:G,3,FALSE))</f>
        <v/>
      </c>
      <c r="I411" s="73" t="str">
        <f>IF(A411="","",INDEX(Boletim!F420:F537,(MATCH(A411,'Cadastro-Estoque'!A419:A536,0))))</f>
        <v/>
      </c>
    </row>
    <row r="412" spans="5:9" ht="18.75" customHeight="1" x14ac:dyDescent="0.25">
      <c r="E412" s="1" t="str">
        <f t="shared" si="9"/>
        <v/>
      </c>
      <c r="F412" s="2" t="str">
        <f>IF(ISERROR(VLOOKUP(A412,'Cadastro-Estoque'!A:G,1,FALSE)),"",VLOOKUP(A412,'Cadastro-Estoque'!A:G,4,FALSE))</f>
        <v/>
      </c>
      <c r="G412" s="2" t="str">
        <f>IF(ISBLANK(A412),"",IF(ISERROR(VLOOKUP(A412,'Cadastro-Estoque'!A:G,1,FALSE)),"Produto não cadastrado",VLOOKUP(A412,'Cadastro-Estoque'!A:G,2,FALSE)))</f>
        <v/>
      </c>
      <c r="H412" s="2" t="str">
        <f>IF(ISERROR(VLOOKUP(A412,'Cadastro-Estoque'!A:G,1,FALSE)),"",VLOOKUP(A412,'Cadastro-Estoque'!A:G,3,FALSE))</f>
        <v/>
      </c>
      <c r="I412" s="73" t="str">
        <f>IF(A412="","",INDEX(Boletim!F421:F538,(MATCH(A412,'Cadastro-Estoque'!A420:A537,0))))</f>
        <v/>
      </c>
    </row>
    <row r="413" spans="5:9" ht="18.75" customHeight="1" x14ac:dyDescent="0.25">
      <c r="E413" s="1" t="str">
        <f t="shared" si="9"/>
        <v/>
      </c>
      <c r="F413" s="2" t="str">
        <f>IF(ISERROR(VLOOKUP(A413,'Cadastro-Estoque'!A:G,1,FALSE)),"",VLOOKUP(A413,'Cadastro-Estoque'!A:G,4,FALSE))</f>
        <v/>
      </c>
      <c r="G413" s="2" t="str">
        <f>IF(ISBLANK(A413),"",IF(ISERROR(VLOOKUP(A413,'Cadastro-Estoque'!A:G,1,FALSE)),"Produto não cadastrado",VLOOKUP(A413,'Cadastro-Estoque'!A:G,2,FALSE)))</f>
        <v/>
      </c>
      <c r="H413" s="2" t="str">
        <f>IF(ISERROR(VLOOKUP(A413,'Cadastro-Estoque'!A:G,1,FALSE)),"",VLOOKUP(A413,'Cadastro-Estoque'!A:G,3,FALSE))</f>
        <v/>
      </c>
      <c r="I413" s="73" t="str">
        <f>IF(A413="","",INDEX(Boletim!F422:F539,(MATCH(A413,'Cadastro-Estoque'!A421:A538,0))))</f>
        <v/>
      </c>
    </row>
    <row r="414" spans="5:9" ht="18.75" customHeight="1" x14ac:dyDescent="0.25">
      <c r="E414" s="1" t="str">
        <f t="shared" si="9"/>
        <v/>
      </c>
      <c r="F414" s="2" t="str">
        <f>IF(ISERROR(VLOOKUP(A414,'Cadastro-Estoque'!A:G,1,FALSE)),"",VLOOKUP(A414,'Cadastro-Estoque'!A:G,4,FALSE))</f>
        <v/>
      </c>
      <c r="G414" s="2" t="str">
        <f>IF(ISBLANK(A414),"",IF(ISERROR(VLOOKUP(A414,'Cadastro-Estoque'!A:G,1,FALSE)),"Produto não cadastrado",VLOOKUP(A414,'Cadastro-Estoque'!A:G,2,FALSE)))</f>
        <v/>
      </c>
      <c r="H414" s="2" t="str">
        <f>IF(ISERROR(VLOOKUP(A414,'Cadastro-Estoque'!A:G,1,FALSE)),"",VLOOKUP(A414,'Cadastro-Estoque'!A:G,3,FALSE))</f>
        <v/>
      </c>
      <c r="I414" s="73" t="str">
        <f>IF(A414="","",INDEX(Boletim!F423:F540,(MATCH(A414,'Cadastro-Estoque'!A422:A539,0))))</f>
        <v/>
      </c>
    </row>
    <row r="415" spans="5:9" ht="18.75" customHeight="1" x14ac:dyDescent="0.25">
      <c r="E415" s="1" t="str">
        <f t="shared" si="9"/>
        <v/>
      </c>
      <c r="F415" s="2" t="str">
        <f>IF(ISERROR(VLOOKUP(A415,'Cadastro-Estoque'!A:G,1,FALSE)),"",VLOOKUP(A415,'Cadastro-Estoque'!A:G,4,FALSE))</f>
        <v/>
      </c>
      <c r="G415" s="2" t="str">
        <f>IF(ISBLANK(A415),"",IF(ISERROR(VLOOKUP(A415,'Cadastro-Estoque'!A:G,1,FALSE)),"Produto não cadastrado",VLOOKUP(A415,'Cadastro-Estoque'!A:G,2,FALSE)))</f>
        <v/>
      </c>
      <c r="H415" s="2" t="str">
        <f>IF(ISERROR(VLOOKUP(A415,'Cadastro-Estoque'!A:G,1,FALSE)),"",VLOOKUP(A415,'Cadastro-Estoque'!A:G,3,FALSE))</f>
        <v/>
      </c>
      <c r="I415" s="73" t="str">
        <f>IF(A415="","",INDEX(Boletim!F424:F541,(MATCH(A415,'Cadastro-Estoque'!A423:A540,0))))</f>
        <v/>
      </c>
    </row>
    <row r="416" spans="5:9" ht="18.75" customHeight="1" x14ac:dyDescent="0.25">
      <c r="E416" s="1" t="str">
        <f t="shared" si="9"/>
        <v/>
      </c>
      <c r="F416" s="2" t="str">
        <f>IF(ISERROR(VLOOKUP(A416,'Cadastro-Estoque'!A:G,1,FALSE)),"",VLOOKUP(A416,'Cadastro-Estoque'!A:G,4,FALSE))</f>
        <v/>
      </c>
      <c r="G416" s="2" t="str">
        <f>IF(ISBLANK(A416),"",IF(ISERROR(VLOOKUP(A416,'Cadastro-Estoque'!A:G,1,FALSE)),"Produto não cadastrado",VLOOKUP(A416,'Cadastro-Estoque'!A:G,2,FALSE)))</f>
        <v/>
      </c>
      <c r="H416" s="2" t="str">
        <f>IF(ISERROR(VLOOKUP(A416,'Cadastro-Estoque'!A:G,1,FALSE)),"",VLOOKUP(A416,'Cadastro-Estoque'!A:G,3,FALSE))</f>
        <v/>
      </c>
      <c r="I416" s="73" t="str">
        <f>IF(A416="","",INDEX(Boletim!F425:F542,(MATCH(A416,'Cadastro-Estoque'!A424:A541,0))))</f>
        <v/>
      </c>
    </row>
    <row r="417" spans="5:9" ht="18.75" customHeight="1" x14ac:dyDescent="0.25">
      <c r="E417" s="1" t="str">
        <f t="shared" si="9"/>
        <v/>
      </c>
      <c r="F417" s="2" t="str">
        <f>IF(ISERROR(VLOOKUP(A417,'Cadastro-Estoque'!A:G,1,FALSE)),"",VLOOKUP(A417,'Cadastro-Estoque'!A:G,4,FALSE))</f>
        <v/>
      </c>
      <c r="G417" s="2" t="str">
        <f>IF(ISBLANK(A417),"",IF(ISERROR(VLOOKUP(A417,'Cadastro-Estoque'!A:G,1,FALSE)),"Produto não cadastrado",VLOOKUP(A417,'Cadastro-Estoque'!A:G,2,FALSE)))</f>
        <v/>
      </c>
      <c r="H417" s="2" t="str">
        <f>IF(ISERROR(VLOOKUP(A417,'Cadastro-Estoque'!A:G,1,FALSE)),"",VLOOKUP(A417,'Cadastro-Estoque'!A:G,3,FALSE))</f>
        <v/>
      </c>
      <c r="I417" s="73" t="str">
        <f>IF(A417="","",INDEX(Boletim!F426:F543,(MATCH(A417,'Cadastro-Estoque'!A425:A542,0))))</f>
        <v/>
      </c>
    </row>
    <row r="418" spans="5:9" ht="18.75" customHeight="1" x14ac:dyDescent="0.25">
      <c r="E418" s="1" t="str">
        <f t="shared" si="9"/>
        <v/>
      </c>
      <c r="F418" s="2" t="str">
        <f>IF(ISERROR(VLOOKUP(A418,'Cadastro-Estoque'!A:G,1,FALSE)),"",VLOOKUP(A418,'Cadastro-Estoque'!A:G,4,FALSE))</f>
        <v/>
      </c>
      <c r="G418" s="2" t="str">
        <f>IF(ISBLANK(A418),"",IF(ISERROR(VLOOKUP(A418,'Cadastro-Estoque'!A:G,1,FALSE)),"Produto não cadastrado",VLOOKUP(A418,'Cadastro-Estoque'!A:G,2,FALSE)))</f>
        <v/>
      </c>
      <c r="H418" s="2" t="str">
        <f>IF(ISERROR(VLOOKUP(A418,'Cadastro-Estoque'!A:G,1,FALSE)),"",VLOOKUP(A418,'Cadastro-Estoque'!A:G,3,FALSE))</f>
        <v/>
      </c>
      <c r="I418" s="73" t="str">
        <f>IF(A418="","",INDEX(Boletim!F427:F544,(MATCH(A418,'Cadastro-Estoque'!A426:A543,0))))</f>
        <v/>
      </c>
    </row>
    <row r="419" spans="5:9" ht="18.75" customHeight="1" x14ac:dyDescent="0.25">
      <c r="E419" s="1" t="str">
        <f t="shared" si="9"/>
        <v/>
      </c>
      <c r="F419" s="2" t="str">
        <f>IF(ISERROR(VLOOKUP(A419,'Cadastro-Estoque'!A:G,1,FALSE)),"",VLOOKUP(A419,'Cadastro-Estoque'!A:G,4,FALSE))</f>
        <v/>
      </c>
      <c r="G419" s="2" t="str">
        <f>IF(ISBLANK(A419),"",IF(ISERROR(VLOOKUP(A419,'Cadastro-Estoque'!A:G,1,FALSE)),"Produto não cadastrado",VLOOKUP(A419,'Cadastro-Estoque'!A:G,2,FALSE)))</f>
        <v/>
      </c>
      <c r="H419" s="2" t="str">
        <f>IF(ISERROR(VLOOKUP(A419,'Cadastro-Estoque'!A:G,1,FALSE)),"",VLOOKUP(A419,'Cadastro-Estoque'!A:G,3,FALSE))</f>
        <v/>
      </c>
      <c r="I419" s="73" t="str">
        <f>IF(A419="","",INDEX(Boletim!F428:F545,(MATCH(A419,'Cadastro-Estoque'!A427:A544,0))))</f>
        <v/>
      </c>
    </row>
    <row r="420" spans="5:9" ht="18.75" customHeight="1" x14ac:dyDescent="0.25">
      <c r="E420" s="1" t="str">
        <f t="shared" si="9"/>
        <v/>
      </c>
      <c r="F420" s="2" t="str">
        <f>IF(ISERROR(VLOOKUP(A420,'Cadastro-Estoque'!A:G,1,FALSE)),"",VLOOKUP(A420,'Cadastro-Estoque'!A:G,4,FALSE))</f>
        <v/>
      </c>
      <c r="G420" s="2" t="str">
        <f>IF(ISBLANK(A420),"",IF(ISERROR(VLOOKUP(A420,'Cadastro-Estoque'!A:G,1,FALSE)),"Produto não cadastrado",VLOOKUP(A420,'Cadastro-Estoque'!A:G,2,FALSE)))</f>
        <v/>
      </c>
      <c r="H420" s="2" t="str">
        <f>IF(ISERROR(VLOOKUP(A420,'Cadastro-Estoque'!A:G,1,FALSE)),"",VLOOKUP(A420,'Cadastro-Estoque'!A:G,3,FALSE))</f>
        <v/>
      </c>
      <c r="I420" s="73" t="str">
        <f>IF(A420="","",INDEX(Boletim!F429:F546,(MATCH(A420,'Cadastro-Estoque'!A428:A545,0))))</f>
        <v/>
      </c>
    </row>
    <row r="421" spans="5:9" ht="18.75" customHeight="1" x14ac:dyDescent="0.25">
      <c r="E421" s="1" t="str">
        <f t="shared" si="9"/>
        <v/>
      </c>
      <c r="F421" s="2" t="str">
        <f>IF(ISERROR(VLOOKUP(A421,'Cadastro-Estoque'!A:G,1,FALSE)),"",VLOOKUP(A421,'Cadastro-Estoque'!A:G,4,FALSE))</f>
        <v/>
      </c>
      <c r="G421" s="2" t="str">
        <f>IF(ISBLANK(A421),"",IF(ISERROR(VLOOKUP(A421,'Cadastro-Estoque'!A:G,1,FALSE)),"Produto não cadastrado",VLOOKUP(A421,'Cadastro-Estoque'!A:G,2,FALSE)))</f>
        <v/>
      </c>
      <c r="H421" s="2" t="str">
        <f>IF(ISERROR(VLOOKUP(A421,'Cadastro-Estoque'!A:G,1,FALSE)),"",VLOOKUP(A421,'Cadastro-Estoque'!A:G,3,FALSE))</f>
        <v/>
      </c>
      <c r="I421" s="73" t="str">
        <f>IF(A421="","",INDEX(Boletim!F430:F547,(MATCH(A421,'Cadastro-Estoque'!A429:A546,0))))</f>
        <v/>
      </c>
    </row>
    <row r="422" spans="5:9" ht="18.75" customHeight="1" x14ac:dyDescent="0.25">
      <c r="E422" s="1" t="str">
        <f t="shared" si="9"/>
        <v/>
      </c>
      <c r="F422" s="2" t="str">
        <f>IF(ISERROR(VLOOKUP(A422,'Cadastro-Estoque'!A:G,1,FALSE)),"",VLOOKUP(A422,'Cadastro-Estoque'!A:G,4,FALSE))</f>
        <v/>
      </c>
      <c r="G422" s="2" t="str">
        <f>IF(ISBLANK(A422),"",IF(ISERROR(VLOOKUP(A422,'Cadastro-Estoque'!A:G,1,FALSE)),"Produto não cadastrado",VLOOKUP(A422,'Cadastro-Estoque'!A:G,2,FALSE)))</f>
        <v/>
      </c>
      <c r="H422" s="2" t="str">
        <f>IF(ISERROR(VLOOKUP(A422,'Cadastro-Estoque'!A:G,1,FALSE)),"",VLOOKUP(A422,'Cadastro-Estoque'!A:G,3,FALSE))</f>
        <v/>
      </c>
      <c r="I422" s="73" t="str">
        <f>IF(A422="","",INDEX(Boletim!F431:F548,(MATCH(A422,'Cadastro-Estoque'!A430:A547,0))))</f>
        <v/>
      </c>
    </row>
    <row r="423" spans="5:9" ht="18.75" customHeight="1" x14ac:dyDescent="0.25">
      <c r="E423" s="1" t="str">
        <f t="shared" si="9"/>
        <v/>
      </c>
      <c r="F423" s="2" t="str">
        <f>IF(ISERROR(VLOOKUP(A423,'Cadastro-Estoque'!A:G,1,FALSE)),"",VLOOKUP(A423,'Cadastro-Estoque'!A:G,4,FALSE))</f>
        <v/>
      </c>
      <c r="G423" s="2" t="str">
        <f>IF(ISBLANK(A423),"",IF(ISERROR(VLOOKUP(A423,'Cadastro-Estoque'!A:G,1,FALSE)),"Produto não cadastrado",VLOOKUP(A423,'Cadastro-Estoque'!A:G,2,FALSE)))</f>
        <v/>
      </c>
      <c r="H423" s="2" t="str">
        <f>IF(ISERROR(VLOOKUP(A423,'Cadastro-Estoque'!A:G,1,FALSE)),"",VLOOKUP(A423,'Cadastro-Estoque'!A:G,3,FALSE))</f>
        <v/>
      </c>
      <c r="I423" s="73" t="str">
        <f>IF(A423="","",INDEX(Boletim!F432:F549,(MATCH(A423,'Cadastro-Estoque'!A431:A548,0))))</f>
        <v/>
      </c>
    </row>
    <row r="424" spans="5:9" ht="18.75" customHeight="1" x14ac:dyDescent="0.25">
      <c r="E424" s="1" t="str">
        <f t="shared" si="9"/>
        <v/>
      </c>
      <c r="F424" s="2" t="str">
        <f>IF(ISERROR(VLOOKUP(A424,'Cadastro-Estoque'!A:G,1,FALSE)),"",VLOOKUP(A424,'Cadastro-Estoque'!A:G,4,FALSE))</f>
        <v/>
      </c>
      <c r="G424" s="2" t="str">
        <f>IF(ISBLANK(A424),"",IF(ISERROR(VLOOKUP(A424,'Cadastro-Estoque'!A:G,1,FALSE)),"Produto não cadastrado",VLOOKUP(A424,'Cadastro-Estoque'!A:G,2,FALSE)))</f>
        <v/>
      </c>
      <c r="H424" s="2" t="str">
        <f>IF(ISERROR(VLOOKUP(A424,'Cadastro-Estoque'!A:G,1,FALSE)),"",VLOOKUP(A424,'Cadastro-Estoque'!A:G,3,FALSE))</f>
        <v/>
      </c>
      <c r="I424" s="73" t="str">
        <f>IF(A424="","",INDEX(Boletim!F433:F550,(MATCH(A424,'Cadastro-Estoque'!A432:A549,0))))</f>
        <v/>
      </c>
    </row>
    <row r="425" spans="5:9" ht="18.75" customHeight="1" x14ac:dyDescent="0.25">
      <c r="E425" s="1" t="str">
        <f t="shared" si="9"/>
        <v/>
      </c>
      <c r="F425" s="2" t="str">
        <f>IF(ISERROR(VLOOKUP(A425,'Cadastro-Estoque'!A:G,1,FALSE)),"",VLOOKUP(A425,'Cadastro-Estoque'!A:G,4,FALSE))</f>
        <v/>
      </c>
      <c r="G425" s="2" t="str">
        <f>IF(ISBLANK(A425),"",IF(ISERROR(VLOOKUP(A425,'Cadastro-Estoque'!A:G,1,FALSE)),"Produto não cadastrado",VLOOKUP(A425,'Cadastro-Estoque'!A:G,2,FALSE)))</f>
        <v/>
      </c>
      <c r="H425" s="2" t="str">
        <f>IF(ISERROR(VLOOKUP(A425,'Cadastro-Estoque'!A:G,1,FALSE)),"",VLOOKUP(A425,'Cadastro-Estoque'!A:G,3,FALSE))</f>
        <v/>
      </c>
      <c r="I425" s="73" t="str">
        <f>IF(A425="","",INDEX(Boletim!F434:F551,(MATCH(A425,'Cadastro-Estoque'!A433:A550,0))))</f>
        <v/>
      </c>
    </row>
    <row r="426" spans="5:9" ht="18.75" customHeight="1" x14ac:dyDescent="0.25">
      <c r="E426" s="1" t="str">
        <f t="shared" si="9"/>
        <v/>
      </c>
      <c r="F426" s="2" t="str">
        <f>IF(ISERROR(VLOOKUP(A426,'Cadastro-Estoque'!A:G,1,FALSE)),"",VLOOKUP(A426,'Cadastro-Estoque'!A:G,4,FALSE))</f>
        <v/>
      </c>
      <c r="G426" s="2" t="str">
        <f>IF(ISBLANK(A426),"",IF(ISERROR(VLOOKUP(A426,'Cadastro-Estoque'!A:G,1,FALSE)),"Produto não cadastrado",VLOOKUP(A426,'Cadastro-Estoque'!A:G,2,FALSE)))</f>
        <v/>
      </c>
      <c r="H426" s="2" t="str">
        <f>IF(ISERROR(VLOOKUP(A426,'Cadastro-Estoque'!A:G,1,FALSE)),"",VLOOKUP(A426,'Cadastro-Estoque'!A:G,3,FALSE))</f>
        <v/>
      </c>
      <c r="I426" s="73" t="str">
        <f>IF(A426="","",INDEX(Boletim!F435:F552,(MATCH(A426,'Cadastro-Estoque'!A434:A551,0))))</f>
        <v/>
      </c>
    </row>
    <row r="427" spans="5:9" ht="18.75" customHeight="1" x14ac:dyDescent="0.25">
      <c r="E427" s="1" t="str">
        <f t="shared" si="9"/>
        <v/>
      </c>
      <c r="F427" s="2" t="str">
        <f>IF(ISERROR(VLOOKUP(A427,'Cadastro-Estoque'!A:G,1,FALSE)),"",VLOOKUP(A427,'Cadastro-Estoque'!A:G,4,FALSE))</f>
        <v/>
      </c>
      <c r="G427" s="2" t="str">
        <f>IF(ISBLANK(A427),"",IF(ISERROR(VLOOKUP(A427,'Cadastro-Estoque'!A:G,1,FALSE)),"Produto não cadastrado",VLOOKUP(A427,'Cadastro-Estoque'!A:G,2,FALSE)))</f>
        <v/>
      </c>
      <c r="H427" s="2" t="str">
        <f>IF(ISERROR(VLOOKUP(A427,'Cadastro-Estoque'!A:G,1,FALSE)),"",VLOOKUP(A427,'Cadastro-Estoque'!A:G,3,FALSE))</f>
        <v/>
      </c>
      <c r="I427" s="73" t="str">
        <f>IF(A427="","",INDEX(Boletim!F436:F553,(MATCH(A427,'Cadastro-Estoque'!A435:A552,0))))</f>
        <v/>
      </c>
    </row>
    <row r="428" spans="5:9" ht="18.75" customHeight="1" x14ac:dyDescent="0.25">
      <c r="E428" s="1" t="str">
        <f t="shared" si="9"/>
        <v/>
      </c>
      <c r="F428" s="2" t="str">
        <f>IF(ISERROR(VLOOKUP(A428,'Cadastro-Estoque'!A:G,1,FALSE)),"",VLOOKUP(A428,'Cadastro-Estoque'!A:G,4,FALSE))</f>
        <v/>
      </c>
      <c r="G428" s="2" t="str">
        <f>IF(ISBLANK(A428),"",IF(ISERROR(VLOOKUP(A428,'Cadastro-Estoque'!A:G,1,FALSE)),"Produto não cadastrado",VLOOKUP(A428,'Cadastro-Estoque'!A:G,2,FALSE)))</f>
        <v/>
      </c>
      <c r="H428" s="2" t="str">
        <f>IF(ISERROR(VLOOKUP(A428,'Cadastro-Estoque'!A:G,1,FALSE)),"",VLOOKUP(A428,'Cadastro-Estoque'!A:G,3,FALSE))</f>
        <v/>
      </c>
      <c r="I428" s="73" t="str">
        <f>IF(A428="","",INDEX(Boletim!F437:F554,(MATCH(A428,'Cadastro-Estoque'!A436:A553,0))))</f>
        <v/>
      </c>
    </row>
    <row r="429" spans="5:9" ht="18.75" customHeight="1" x14ac:dyDescent="0.25">
      <c r="E429" s="1" t="str">
        <f t="shared" si="9"/>
        <v/>
      </c>
      <c r="F429" s="2" t="str">
        <f>IF(ISERROR(VLOOKUP(A429,'Cadastro-Estoque'!A:G,1,FALSE)),"",VLOOKUP(A429,'Cadastro-Estoque'!A:G,4,FALSE))</f>
        <v/>
      </c>
      <c r="G429" s="2" t="str">
        <f>IF(ISBLANK(A429),"",IF(ISERROR(VLOOKUP(A429,'Cadastro-Estoque'!A:G,1,FALSE)),"Produto não cadastrado",VLOOKUP(A429,'Cadastro-Estoque'!A:G,2,FALSE)))</f>
        <v/>
      </c>
      <c r="H429" s="2" t="str">
        <f>IF(ISERROR(VLOOKUP(A429,'Cadastro-Estoque'!A:G,1,FALSE)),"",VLOOKUP(A429,'Cadastro-Estoque'!A:G,3,FALSE))</f>
        <v/>
      </c>
      <c r="I429" s="73" t="str">
        <f>IF(A429="","",INDEX(Boletim!F438:F555,(MATCH(A429,'Cadastro-Estoque'!A437:A554,0))))</f>
        <v/>
      </c>
    </row>
    <row r="430" spans="5:9" ht="18.75" customHeight="1" x14ac:dyDescent="0.25">
      <c r="E430" s="1" t="str">
        <f t="shared" si="9"/>
        <v/>
      </c>
      <c r="F430" s="2" t="str">
        <f>IF(ISERROR(VLOOKUP(A430,'Cadastro-Estoque'!A:G,1,FALSE)),"",VLOOKUP(A430,'Cadastro-Estoque'!A:G,4,FALSE))</f>
        <v/>
      </c>
      <c r="G430" s="2" t="str">
        <f>IF(ISBLANK(A430),"",IF(ISERROR(VLOOKUP(A430,'Cadastro-Estoque'!A:G,1,FALSE)),"Produto não cadastrado",VLOOKUP(A430,'Cadastro-Estoque'!A:G,2,FALSE)))</f>
        <v/>
      </c>
      <c r="H430" s="2" t="str">
        <f>IF(ISERROR(VLOOKUP(A430,'Cadastro-Estoque'!A:G,1,FALSE)),"",VLOOKUP(A430,'Cadastro-Estoque'!A:G,3,FALSE))</f>
        <v/>
      </c>
      <c r="I430" s="73" t="str">
        <f>IF(A430="","",INDEX(Boletim!F439:F556,(MATCH(A430,'Cadastro-Estoque'!A438:A555,0))))</f>
        <v/>
      </c>
    </row>
    <row r="431" spans="5:9" ht="18.75" customHeight="1" x14ac:dyDescent="0.25">
      <c r="E431" s="1" t="str">
        <f t="shared" si="9"/>
        <v/>
      </c>
      <c r="F431" s="2" t="str">
        <f>IF(ISERROR(VLOOKUP(A431,'Cadastro-Estoque'!A:G,1,FALSE)),"",VLOOKUP(A431,'Cadastro-Estoque'!A:G,4,FALSE))</f>
        <v/>
      </c>
      <c r="G431" s="2" t="str">
        <f>IF(ISBLANK(A431),"",IF(ISERROR(VLOOKUP(A431,'Cadastro-Estoque'!A:G,1,FALSE)),"Produto não cadastrado",VLOOKUP(A431,'Cadastro-Estoque'!A:G,2,FALSE)))</f>
        <v/>
      </c>
      <c r="H431" s="2" t="str">
        <f>IF(ISERROR(VLOOKUP(A431,'Cadastro-Estoque'!A:G,1,FALSE)),"",VLOOKUP(A431,'Cadastro-Estoque'!A:G,3,FALSE))</f>
        <v/>
      </c>
      <c r="I431" s="73" t="str">
        <f>IF(A431="","",INDEX(Boletim!F440:F557,(MATCH(A431,'Cadastro-Estoque'!A439:A556,0))))</f>
        <v/>
      </c>
    </row>
    <row r="432" spans="5:9" ht="18.75" customHeight="1" x14ac:dyDescent="0.25">
      <c r="E432" s="1" t="str">
        <f t="shared" si="9"/>
        <v/>
      </c>
      <c r="F432" s="2" t="str">
        <f>IF(ISERROR(VLOOKUP(A432,'Cadastro-Estoque'!A:G,1,FALSE)),"",VLOOKUP(A432,'Cadastro-Estoque'!A:G,4,FALSE))</f>
        <v/>
      </c>
      <c r="G432" s="2" t="str">
        <f>IF(ISBLANK(A432),"",IF(ISERROR(VLOOKUP(A432,'Cadastro-Estoque'!A:G,1,FALSE)),"Produto não cadastrado",VLOOKUP(A432,'Cadastro-Estoque'!A:G,2,FALSE)))</f>
        <v/>
      </c>
      <c r="H432" s="2" t="str">
        <f>IF(ISERROR(VLOOKUP(A432,'Cadastro-Estoque'!A:G,1,FALSE)),"",VLOOKUP(A432,'Cadastro-Estoque'!A:G,3,FALSE))</f>
        <v/>
      </c>
      <c r="I432" s="73" t="str">
        <f>IF(A432="","",INDEX(Boletim!F441:F558,(MATCH(A432,'Cadastro-Estoque'!A440:A557,0))))</f>
        <v/>
      </c>
    </row>
    <row r="433" spans="5:9" ht="18.75" customHeight="1" x14ac:dyDescent="0.25">
      <c r="E433" s="1" t="str">
        <f t="shared" si="9"/>
        <v/>
      </c>
      <c r="F433" s="2" t="str">
        <f>IF(ISERROR(VLOOKUP(A433,'Cadastro-Estoque'!A:G,1,FALSE)),"",VLOOKUP(A433,'Cadastro-Estoque'!A:G,4,FALSE))</f>
        <v/>
      </c>
      <c r="G433" s="2" t="str">
        <f>IF(ISBLANK(A433),"",IF(ISERROR(VLOOKUP(A433,'Cadastro-Estoque'!A:G,1,FALSE)),"Produto não cadastrado",VLOOKUP(A433,'Cadastro-Estoque'!A:G,2,FALSE)))</f>
        <v/>
      </c>
      <c r="H433" s="2" t="str">
        <f>IF(ISERROR(VLOOKUP(A433,'Cadastro-Estoque'!A:G,1,FALSE)),"",VLOOKUP(A433,'Cadastro-Estoque'!A:G,3,FALSE))</f>
        <v/>
      </c>
      <c r="I433" s="73" t="str">
        <f>IF(A433="","",INDEX(Boletim!F442:F559,(MATCH(A433,'Cadastro-Estoque'!A441:A558,0))))</f>
        <v/>
      </c>
    </row>
    <row r="434" spans="5:9" ht="18.75" customHeight="1" x14ac:dyDescent="0.25">
      <c r="E434" s="1" t="str">
        <f t="shared" si="9"/>
        <v/>
      </c>
      <c r="F434" s="2" t="str">
        <f>IF(ISERROR(VLOOKUP(A434,'Cadastro-Estoque'!A:G,1,FALSE)),"",VLOOKUP(A434,'Cadastro-Estoque'!A:G,4,FALSE))</f>
        <v/>
      </c>
      <c r="G434" s="2" t="str">
        <f>IF(ISBLANK(A434),"",IF(ISERROR(VLOOKUP(A434,'Cadastro-Estoque'!A:G,1,FALSE)),"Produto não cadastrado",VLOOKUP(A434,'Cadastro-Estoque'!A:G,2,FALSE)))</f>
        <v/>
      </c>
      <c r="H434" s="2" t="str">
        <f>IF(ISERROR(VLOOKUP(A434,'Cadastro-Estoque'!A:G,1,FALSE)),"",VLOOKUP(A434,'Cadastro-Estoque'!A:G,3,FALSE))</f>
        <v/>
      </c>
      <c r="I434" s="73" t="str">
        <f>IF(A434="","",INDEX(Boletim!F443:F560,(MATCH(A434,'Cadastro-Estoque'!A442:A559,0))))</f>
        <v/>
      </c>
    </row>
    <row r="435" spans="5:9" ht="18.75" customHeight="1" x14ac:dyDescent="0.25">
      <c r="E435" s="1" t="str">
        <f t="shared" si="9"/>
        <v/>
      </c>
      <c r="F435" s="2" t="str">
        <f>IF(ISERROR(VLOOKUP(A435,'Cadastro-Estoque'!A:G,1,FALSE)),"",VLOOKUP(A435,'Cadastro-Estoque'!A:G,4,FALSE))</f>
        <v/>
      </c>
      <c r="G435" s="2" t="str">
        <f>IF(ISBLANK(A435),"",IF(ISERROR(VLOOKUP(A435,'Cadastro-Estoque'!A:G,1,FALSE)),"Produto não cadastrado",VLOOKUP(A435,'Cadastro-Estoque'!A:G,2,FALSE)))</f>
        <v/>
      </c>
      <c r="H435" s="2" t="str">
        <f>IF(ISERROR(VLOOKUP(A435,'Cadastro-Estoque'!A:G,1,FALSE)),"",VLOOKUP(A435,'Cadastro-Estoque'!A:G,3,FALSE))</f>
        <v/>
      </c>
      <c r="I435" s="73" t="str">
        <f>IF(A435="","",INDEX(Boletim!F444:F561,(MATCH(A435,'Cadastro-Estoque'!A443:A560,0))))</f>
        <v/>
      </c>
    </row>
    <row r="436" spans="5:9" ht="18.75" customHeight="1" x14ac:dyDescent="0.25">
      <c r="E436" s="1" t="str">
        <f t="shared" si="9"/>
        <v/>
      </c>
      <c r="F436" s="2" t="str">
        <f>IF(ISERROR(VLOOKUP(A436,'Cadastro-Estoque'!A:G,1,FALSE)),"",VLOOKUP(A436,'Cadastro-Estoque'!A:G,4,FALSE))</f>
        <v/>
      </c>
      <c r="G436" s="2" t="str">
        <f>IF(ISBLANK(A436),"",IF(ISERROR(VLOOKUP(A436,'Cadastro-Estoque'!A:G,1,FALSE)),"Produto não cadastrado",VLOOKUP(A436,'Cadastro-Estoque'!A:G,2,FALSE)))</f>
        <v/>
      </c>
      <c r="H436" s="2" t="str">
        <f>IF(ISERROR(VLOOKUP(A436,'Cadastro-Estoque'!A:G,1,FALSE)),"",VLOOKUP(A436,'Cadastro-Estoque'!A:G,3,FALSE))</f>
        <v/>
      </c>
      <c r="I436" s="73" t="str">
        <f>IF(A436="","",INDEX(Boletim!F445:F562,(MATCH(A436,'Cadastro-Estoque'!A444:A561,0))))</f>
        <v/>
      </c>
    </row>
    <row r="437" spans="5:9" ht="18.75" customHeight="1" x14ac:dyDescent="0.25">
      <c r="E437" s="1" t="str">
        <f t="shared" si="9"/>
        <v/>
      </c>
      <c r="F437" s="2" t="str">
        <f>IF(ISERROR(VLOOKUP(A437,'Cadastro-Estoque'!A:G,1,FALSE)),"",VLOOKUP(A437,'Cadastro-Estoque'!A:G,4,FALSE))</f>
        <v/>
      </c>
      <c r="G437" s="2" t="str">
        <f>IF(ISBLANK(A437),"",IF(ISERROR(VLOOKUP(A437,'Cadastro-Estoque'!A:G,1,FALSE)),"Produto não cadastrado",VLOOKUP(A437,'Cadastro-Estoque'!A:G,2,FALSE)))</f>
        <v/>
      </c>
      <c r="H437" s="2" t="str">
        <f>IF(ISERROR(VLOOKUP(A437,'Cadastro-Estoque'!A:G,1,FALSE)),"",VLOOKUP(A437,'Cadastro-Estoque'!A:G,3,FALSE))</f>
        <v/>
      </c>
      <c r="I437" s="73" t="str">
        <f>IF(A437="","",INDEX(Boletim!F446:F563,(MATCH(A437,'Cadastro-Estoque'!A445:A562,0))))</f>
        <v/>
      </c>
    </row>
    <row r="438" spans="5:9" ht="18.75" customHeight="1" x14ac:dyDescent="0.25">
      <c r="E438" s="1" t="str">
        <f t="shared" si="9"/>
        <v/>
      </c>
      <c r="F438" s="2" t="str">
        <f>IF(ISERROR(VLOOKUP(A438,'Cadastro-Estoque'!A:G,1,FALSE)),"",VLOOKUP(A438,'Cadastro-Estoque'!A:G,4,FALSE))</f>
        <v/>
      </c>
      <c r="G438" s="2" t="str">
        <f>IF(ISBLANK(A438),"",IF(ISERROR(VLOOKUP(A438,'Cadastro-Estoque'!A:G,1,FALSE)),"Produto não cadastrado",VLOOKUP(A438,'Cadastro-Estoque'!A:G,2,FALSE)))</f>
        <v/>
      </c>
      <c r="H438" s="2" t="str">
        <f>IF(ISERROR(VLOOKUP(A438,'Cadastro-Estoque'!A:G,1,FALSE)),"",VLOOKUP(A438,'Cadastro-Estoque'!A:G,3,FALSE))</f>
        <v/>
      </c>
      <c r="I438" s="73" t="str">
        <f>IF(A438="","",INDEX(Boletim!F447:F564,(MATCH(A438,'Cadastro-Estoque'!A446:A563,0))))</f>
        <v/>
      </c>
    </row>
    <row r="439" spans="5:9" ht="18.75" customHeight="1" x14ac:dyDescent="0.25">
      <c r="E439" s="1" t="str">
        <f t="shared" si="9"/>
        <v/>
      </c>
      <c r="F439" s="2" t="str">
        <f>IF(ISERROR(VLOOKUP(A439,'Cadastro-Estoque'!A:G,1,FALSE)),"",VLOOKUP(A439,'Cadastro-Estoque'!A:G,4,FALSE))</f>
        <v/>
      </c>
      <c r="G439" s="2" t="str">
        <f>IF(ISBLANK(A439),"",IF(ISERROR(VLOOKUP(A439,'Cadastro-Estoque'!A:G,1,FALSE)),"Produto não cadastrado",VLOOKUP(A439,'Cadastro-Estoque'!A:G,2,FALSE)))</f>
        <v/>
      </c>
      <c r="H439" s="2" t="str">
        <f>IF(ISERROR(VLOOKUP(A439,'Cadastro-Estoque'!A:G,1,FALSE)),"",VLOOKUP(A439,'Cadastro-Estoque'!A:G,3,FALSE))</f>
        <v/>
      </c>
      <c r="I439" s="73" t="str">
        <f>IF(A439="","",INDEX(Boletim!F448:F565,(MATCH(A439,'Cadastro-Estoque'!A447:A564,0))))</f>
        <v/>
      </c>
    </row>
    <row r="440" spans="5:9" ht="18.75" customHeight="1" x14ac:dyDescent="0.25">
      <c r="E440" s="1" t="str">
        <f t="shared" si="9"/>
        <v/>
      </c>
      <c r="F440" s="2" t="str">
        <f>IF(ISERROR(VLOOKUP(A440,'Cadastro-Estoque'!A:G,1,FALSE)),"",VLOOKUP(A440,'Cadastro-Estoque'!A:G,4,FALSE))</f>
        <v/>
      </c>
      <c r="G440" s="2" t="str">
        <f>IF(ISBLANK(A440),"",IF(ISERROR(VLOOKUP(A440,'Cadastro-Estoque'!A:G,1,FALSE)),"Produto não cadastrado",VLOOKUP(A440,'Cadastro-Estoque'!A:G,2,FALSE)))</f>
        <v/>
      </c>
      <c r="H440" s="2" t="str">
        <f>IF(ISERROR(VLOOKUP(A440,'Cadastro-Estoque'!A:G,1,FALSE)),"",VLOOKUP(A440,'Cadastro-Estoque'!A:G,3,FALSE))</f>
        <v/>
      </c>
      <c r="I440" s="73" t="str">
        <f>IF(A440="","",INDEX(Boletim!F449:F566,(MATCH(A440,'Cadastro-Estoque'!A448:A565,0))))</f>
        <v/>
      </c>
    </row>
    <row r="441" spans="5:9" ht="18.75" customHeight="1" x14ac:dyDescent="0.25">
      <c r="E441" s="1" t="str">
        <f t="shared" si="9"/>
        <v/>
      </c>
      <c r="F441" s="2" t="str">
        <f>IF(ISERROR(VLOOKUP(A441,'Cadastro-Estoque'!A:G,1,FALSE)),"",VLOOKUP(A441,'Cadastro-Estoque'!A:G,4,FALSE))</f>
        <v/>
      </c>
      <c r="G441" s="2" t="str">
        <f>IF(ISBLANK(A441),"",IF(ISERROR(VLOOKUP(A441,'Cadastro-Estoque'!A:G,1,FALSE)),"Produto não cadastrado",VLOOKUP(A441,'Cadastro-Estoque'!A:G,2,FALSE)))</f>
        <v/>
      </c>
      <c r="H441" s="2" t="str">
        <f>IF(ISERROR(VLOOKUP(A441,'Cadastro-Estoque'!A:G,1,FALSE)),"",VLOOKUP(A441,'Cadastro-Estoque'!A:G,3,FALSE))</f>
        <v/>
      </c>
      <c r="I441" s="73" t="str">
        <f>IF(A441="","",INDEX(Boletim!F450:F567,(MATCH(A441,'Cadastro-Estoque'!A449:A566,0))))</f>
        <v/>
      </c>
    </row>
    <row r="442" spans="5:9" ht="18.75" customHeight="1" x14ac:dyDescent="0.25">
      <c r="E442" s="1" t="str">
        <f t="shared" si="9"/>
        <v/>
      </c>
      <c r="F442" s="2" t="str">
        <f>IF(ISERROR(VLOOKUP(A442,'Cadastro-Estoque'!A:G,1,FALSE)),"",VLOOKUP(A442,'Cadastro-Estoque'!A:G,4,FALSE))</f>
        <v/>
      </c>
      <c r="G442" s="2" t="str">
        <f>IF(ISBLANK(A442),"",IF(ISERROR(VLOOKUP(A442,'Cadastro-Estoque'!A:G,1,FALSE)),"Produto não cadastrado",VLOOKUP(A442,'Cadastro-Estoque'!A:G,2,FALSE)))</f>
        <v/>
      </c>
      <c r="H442" s="2" t="str">
        <f>IF(ISERROR(VLOOKUP(A442,'Cadastro-Estoque'!A:G,1,FALSE)),"",VLOOKUP(A442,'Cadastro-Estoque'!A:G,3,FALSE))</f>
        <v/>
      </c>
      <c r="I442" s="73" t="str">
        <f>IF(A442="","",INDEX(Boletim!F451:F568,(MATCH(A442,'Cadastro-Estoque'!A450:A567,0))))</f>
        <v/>
      </c>
    </row>
    <row r="443" spans="5:9" ht="18.75" customHeight="1" x14ac:dyDescent="0.25">
      <c r="E443" s="1" t="str">
        <f t="shared" si="9"/>
        <v/>
      </c>
      <c r="F443" s="2" t="str">
        <f>IF(ISERROR(VLOOKUP(A443,'Cadastro-Estoque'!A:G,1,FALSE)),"",VLOOKUP(A443,'Cadastro-Estoque'!A:G,4,FALSE))</f>
        <v/>
      </c>
      <c r="G443" s="2" t="str">
        <f>IF(ISBLANK(A443),"",IF(ISERROR(VLOOKUP(A443,'Cadastro-Estoque'!A:G,1,FALSE)),"Produto não cadastrado",VLOOKUP(A443,'Cadastro-Estoque'!A:G,2,FALSE)))</f>
        <v/>
      </c>
      <c r="H443" s="2" t="str">
        <f>IF(ISERROR(VLOOKUP(A443,'Cadastro-Estoque'!A:G,1,FALSE)),"",VLOOKUP(A443,'Cadastro-Estoque'!A:G,3,FALSE))</f>
        <v/>
      </c>
      <c r="I443" s="73" t="str">
        <f>IF(A443="","",INDEX(Boletim!F452:F569,(MATCH(A443,'Cadastro-Estoque'!A451:A568,0))))</f>
        <v/>
      </c>
    </row>
    <row r="444" spans="5:9" ht="18.75" customHeight="1" x14ac:dyDescent="0.25">
      <c r="E444" s="1" t="str">
        <f t="shared" si="9"/>
        <v/>
      </c>
      <c r="F444" s="2" t="str">
        <f>IF(ISERROR(VLOOKUP(A444,'Cadastro-Estoque'!A:G,1,FALSE)),"",VLOOKUP(A444,'Cadastro-Estoque'!A:G,4,FALSE))</f>
        <v/>
      </c>
      <c r="G444" s="2" t="str">
        <f>IF(ISBLANK(A444),"",IF(ISERROR(VLOOKUP(A444,'Cadastro-Estoque'!A:G,1,FALSE)),"Produto não cadastrado",VLOOKUP(A444,'Cadastro-Estoque'!A:G,2,FALSE)))</f>
        <v/>
      </c>
      <c r="H444" s="2" t="str">
        <f>IF(ISERROR(VLOOKUP(A444,'Cadastro-Estoque'!A:G,1,FALSE)),"",VLOOKUP(A444,'Cadastro-Estoque'!A:G,3,FALSE))</f>
        <v/>
      </c>
      <c r="I444" s="73" t="str">
        <f>IF(A444="","",INDEX(Boletim!F453:F570,(MATCH(A444,'Cadastro-Estoque'!A452:A569,0))))</f>
        <v/>
      </c>
    </row>
    <row r="445" spans="5:9" ht="18.75" customHeight="1" x14ac:dyDescent="0.25">
      <c r="E445" s="1" t="str">
        <f t="shared" si="9"/>
        <v/>
      </c>
      <c r="F445" s="2" t="str">
        <f>IF(ISERROR(VLOOKUP(A445,'Cadastro-Estoque'!A:G,1,FALSE)),"",VLOOKUP(A445,'Cadastro-Estoque'!A:G,4,FALSE))</f>
        <v/>
      </c>
      <c r="G445" s="2" t="str">
        <f>IF(ISBLANK(A445),"",IF(ISERROR(VLOOKUP(A445,'Cadastro-Estoque'!A:G,1,FALSE)),"Produto não cadastrado",VLOOKUP(A445,'Cadastro-Estoque'!A:G,2,FALSE)))</f>
        <v/>
      </c>
      <c r="H445" s="2" t="str">
        <f>IF(ISERROR(VLOOKUP(A445,'Cadastro-Estoque'!A:G,1,FALSE)),"",VLOOKUP(A445,'Cadastro-Estoque'!A:G,3,FALSE))</f>
        <v/>
      </c>
      <c r="I445" s="73" t="str">
        <f>IF(A445="","",INDEX(Boletim!F454:F571,(MATCH(A445,'Cadastro-Estoque'!A453:A570,0))))</f>
        <v/>
      </c>
    </row>
    <row r="446" spans="5:9" ht="18.75" customHeight="1" x14ac:dyDescent="0.25">
      <c r="E446" s="1" t="str">
        <f t="shared" si="9"/>
        <v/>
      </c>
      <c r="F446" s="2" t="str">
        <f>IF(ISERROR(VLOOKUP(A446,'Cadastro-Estoque'!A:G,1,FALSE)),"",VLOOKUP(A446,'Cadastro-Estoque'!A:G,4,FALSE))</f>
        <v/>
      </c>
      <c r="G446" s="2" t="str">
        <f>IF(ISBLANK(A446),"",IF(ISERROR(VLOOKUP(A446,'Cadastro-Estoque'!A:G,1,FALSE)),"Produto não cadastrado",VLOOKUP(A446,'Cadastro-Estoque'!A:G,2,FALSE)))</f>
        <v/>
      </c>
      <c r="H446" s="2" t="str">
        <f>IF(ISERROR(VLOOKUP(A446,'Cadastro-Estoque'!A:G,1,FALSE)),"",VLOOKUP(A446,'Cadastro-Estoque'!A:G,3,FALSE))</f>
        <v/>
      </c>
      <c r="I446" s="73" t="str">
        <f>IF(A446="","",INDEX(Boletim!F455:F572,(MATCH(A446,'Cadastro-Estoque'!A454:A571,0))))</f>
        <v/>
      </c>
    </row>
    <row r="447" spans="5:9" ht="18.75" customHeight="1" x14ac:dyDescent="0.25">
      <c r="E447" s="1" t="str">
        <f t="shared" si="9"/>
        <v/>
      </c>
      <c r="F447" s="2" t="str">
        <f>IF(ISERROR(VLOOKUP(A447,'Cadastro-Estoque'!A:G,1,FALSE)),"",VLOOKUP(A447,'Cadastro-Estoque'!A:G,4,FALSE))</f>
        <v/>
      </c>
      <c r="G447" s="2" t="str">
        <f>IF(ISBLANK(A447),"",IF(ISERROR(VLOOKUP(A447,'Cadastro-Estoque'!A:G,1,FALSE)),"Produto não cadastrado",VLOOKUP(A447,'Cadastro-Estoque'!A:G,2,FALSE)))</f>
        <v/>
      </c>
      <c r="H447" s="2" t="str">
        <f>IF(ISERROR(VLOOKUP(A447,'Cadastro-Estoque'!A:G,1,FALSE)),"",VLOOKUP(A447,'Cadastro-Estoque'!A:G,3,FALSE))</f>
        <v/>
      </c>
      <c r="I447" s="73" t="str">
        <f>IF(A447="","",INDEX(Boletim!F456:F573,(MATCH(A447,'Cadastro-Estoque'!A455:A572,0))))</f>
        <v/>
      </c>
    </row>
    <row r="448" spans="5:9" ht="18.75" customHeight="1" x14ac:dyDescent="0.25">
      <c r="E448" s="1" t="str">
        <f t="shared" si="9"/>
        <v/>
      </c>
      <c r="F448" s="2" t="str">
        <f>IF(ISERROR(VLOOKUP(A448,'Cadastro-Estoque'!A:G,1,FALSE)),"",VLOOKUP(A448,'Cadastro-Estoque'!A:G,4,FALSE))</f>
        <v/>
      </c>
      <c r="G448" s="2" t="str">
        <f>IF(ISBLANK(A448),"",IF(ISERROR(VLOOKUP(A448,'Cadastro-Estoque'!A:G,1,FALSE)),"Produto não cadastrado",VLOOKUP(A448,'Cadastro-Estoque'!A:G,2,FALSE)))</f>
        <v/>
      </c>
      <c r="H448" s="2" t="str">
        <f>IF(ISERROR(VLOOKUP(A448,'Cadastro-Estoque'!A:G,1,FALSE)),"",VLOOKUP(A448,'Cadastro-Estoque'!A:G,3,FALSE))</f>
        <v/>
      </c>
      <c r="I448" s="73" t="str">
        <f>IF(A448="","",INDEX(Boletim!F457:F574,(MATCH(A448,'Cadastro-Estoque'!A456:A573,0))))</f>
        <v/>
      </c>
    </row>
    <row r="449" spans="5:9" ht="18.75" customHeight="1" x14ac:dyDescent="0.25">
      <c r="E449" s="1" t="str">
        <f t="shared" si="9"/>
        <v/>
      </c>
      <c r="F449" s="2" t="str">
        <f>IF(ISERROR(VLOOKUP(A449,'Cadastro-Estoque'!A:G,1,FALSE)),"",VLOOKUP(A449,'Cadastro-Estoque'!A:G,4,FALSE))</f>
        <v/>
      </c>
      <c r="G449" s="2" t="str">
        <f>IF(ISBLANK(A449),"",IF(ISERROR(VLOOKUP(A449,'Cadastro-Estoque'!A:G,1,FALSE)),"Produto não cadastrado",VLOOKUP(A449,'Cadastro-Estoque'!A:G,2,FALSE)))</f>
        <v/>
      </c>
      <c r="H449" s="2" t="str">
        <f>IF(ISERROR(VLOOKUP(A449,'Cadastro-Estoque'!A:G,1,FALSE)),"",VLOOKUP(A449,'Cadastro-Estoque'!A:G,3,FALSE))</f>
        <v/>
      </c>
      <c r="I449" s="73" t="str">
        <f>IF(A449="","",INDEX(Boletim!F458:F575,(MATCH(A449,'Cadastro-Estoque'!A457:A574,0))))</f>
        <v/>
      </c>
    </row>
    <row r="450" spans="5:9" ht="18.75" customHeight="1" x14ac:dyDescent="0.25">
      <c r="E450" s="1" t="str">
        <f t="shared" si="9"/>
        <v/>
      </c>
      <c r="F450" s="2" t="str">
        <f>IF(ISERROR(VLOOKUP(A450,'Cadastro-Estoque'!A:G,1,FALSE)),"",VLOOKUP(A450,'Cadastro-Estoque'!A:G,4,FALSE))</f>
        <v/>
      </c>
      <c r="G450" s="2" t="str">
        <f>IF(ISBLANK(A450),"",IF(ISERROR(VLOOKUP(A450,'Cadastro-Estoque'!A:G,1,FALSE)),"Produto não cadastrado",VLOOKUP(A450,'Cadastro-Estoque'!A:G,2,FALSE)))</f>
        <v/>
      </c>
      <c r="H450" s="2" t="str">
        <f>IF(ISERROR(VLOOKUP(A450,'Cadastro-Estoque'!A:G,1,FALSE)),"",VLOOKUP(A450,'Cadastro-Estoque'!A:G,3,FALSE))</f>
        <v/>
      </c>
      <c r="I450" s="73" t="str">
        <f>IF(A450="","",INDEX(Boletim!F459:F576,(MATCH(A450,'Cadastro-Estoque'!A458:A575,0))))</f>
        <v/>
      </c>
    </row>
    <row r="451" spans="5:9" ht="18.75" customHeight="1" x14ac:dyDescent="0.25">
      <c r="E451" s="1" t="str">
        <f t="shared" si="9"/>
        <v/>
      </c>
      <c r="F451" s="2" t="str">
        <f>IF(ISERROR(VLOOKUP(A451,'Cadastro-Estoque'!A:G,1,FALSE)),"",VLOOKUP(A451,'Cadastro-Estoque'!A:G,4,FALSE))</f>
        <v/>
      </c>
      <c r="G451" s="2" t="str">
        <f>IF(ISBLANK(A451),"",IF(ISERROR(VLOOKUP(A451,'Cadastro-Estoque'!A:G,1,FALSE)),"Produto não cadastrado",VLOOKUP(A451,'Cadastro-Estoque'!A:G,2,FALSE)))</f>
        <v/>
      </c>
      <c r="H451" s="2" t="str">
        <f>IF(ISERROR(VLOOKUP(A451,'Cadastro-Estoque'!A:G,1,FALSE)),"",VLOOKUP(A451,'Cadastro-Estoque'!A:G,3,FALSE))</f>
        <v/>
      </c>
      <c r="I451" s="73" t="str">
        <f>IF(A451="","",INDEX(Boletim!F460:F577,(MATCH(A451,'Cadastro-Estoque'!A459:A576,0))))</f>
        <v/>
      </c>
    </row>
    <row r="452" spans="5:9" ht="18.75" customHeight="1" x14ac:dyDescent="0.25">
      <c r="E452" s="1" t="str">
        <f t="shared" si="9"/>
        <v/>
      </c>
      <c r="F452" s="2" t="str">
        <f>IF(ISERROR(VLOOKUP(A452,'Cadastro-Estoque'!A:G,1,FALSE)),"",VLOOKUP(A452,'Cadastro-Estoque'!A:G,4,FALSE))</f>
        <v/>
      </c>
      <c r="G452" s="2" t="str">
        <f>IF(ISBLANK(A452),"",IF(ISERROR(VLOOKUP(A452,'Cadastro-Estoque'!A:G,1,FALSE)),"Produto não cadastrado",VLOOKUP(A452,'Cadastro-Estoque'!A:G,2,FALSE)))</f>
        <v/>
      </c>
      <c r="H452" s="2" t="str">
        <f>IF(ISERROR(VLOOKUP(A452,'Cadastro-Estoque'!A:G,1,FALSE)),"",VLOOKUP(A452,'Cadastro-Estoque'!A:G,3,FALSE))</f>
        <v/>
      </c>
      <c r="I452" s="73" t="str">
        <f>IF(A452="","",INDEX(Boletim!F461:F578,(MATCH(A452,'Cadastro-Estoque'!A460:A577,0))))</f>
        <v/>
      </c>
    </row>
    <row r="453" spans="5:9" ht="18.75" customHeight="1" x14ac:dyDescent="0.25">
      <c r="E453" s="1" t="str">
        <f t="shared" si="9"/>
        <v/>
      </c>
      <c r="F453" s="2" t="str">
        <f>IF(ISERROR(VLOOKUP(A453,'Cadastro-Estoque'!A:G,1,FALSE)),"",VLOOKUP(A453,'Cadastro-Estoque'!A:G,4,FALSE))</f>
        <v/>
      </c>
      <c r="G453" s="2" t="str">
        <f>IF(ISBLANK(A453),"",IF(ISERROR(VLOOKUP(A453,'Cadastro-Estoque'!A:G,1,FALSE)),"Produto não cadastrado",VLOOKUP(A453,'Cadastro-Estoque'!A:G,2,FALSE)))</f>
        <v/>
      </c>
      <c r="H453" s="2" t="str">
        <f>IF(ISERROR(VLOOKUP(A453,'Cadastro-Estoque'!A:G,1,FALSE)),"",VLOOKUP(A453,'Cadastro-Estoque'!A:G,3,FALSE))</f>
        <v/>
      </c>
      <c r="I453" s="73" t="str">
        <f>IF(A453="","",INDEX(Boletim!F462:F579,(MATCH(A453,'Cadastro-Estoque'!A461:A578,0))))</f>
        <v/>
      </c>
    </row>
    <row r="454" spans="5:9" ht="18.75" customHeight="1" x14ac:dyDescent="0.25">
      <c r="E454" s="1" t="str">
        <f t="shared" ref="E454:E517" si="10">IF(ISBLANK(A454),"",C454*D454)</f>
        <v/>
      </c>
      <c r="F454" s="2" t="str">
        <f>IF(ISERROR(VLOOKUP(A454,'Cadastro-Estoque'!A:G,1,FALSE)),"",VLOOKUP(A454,'Cadastro-Estoque'!A:G,4,FALSE))</f>
        <v/>
      </c>
      <c r="G454" s="2" t="str">
        <f>IF(ISBLANK(A454),"",IF(ISERROR(VLOOKUP(A454,'Cadastro-Estoque'!A:G,1,FALSE)),"Produto não cadastrado",VLOOKUP(A454,'Cadastro-Estoque'!A:G,2,FALSE)))</f>
        <v/>
      </c>
      <c r="H454" s="2" t="str">
        <f>IF(ISERROR(VLOOKUP(A454,'Cadastro-Estoque'!A:G,1,FALSE)),"",VLOOKUP(A454,'Cadastro-Estoque'!A:G,3,FALSE))</f>
        <v/>
      </c>
      <c r="I454" s="73" t="str">
        <f>IF(A454="","",INDEX(Boletim!F463:F580,(MATCH(A454,'Cadastro-Estoque'!A462:A579,0))))</f>
        <v/>
      </c>
    </row>
    <row r="455" spans="5:9" ht="18.75" customHeight="1" x14ac:dyDescent="0.25">
      <c r="E455" s="1" t="str">
        <f t="shared" si="10"/>
        <v/>
      </c>
      <c r="F455" s="2" t="str">
        <f>IF(ISERROR(VLOOKUP(A455,'Cadastro-Estoque'!A:G,1,FALSE)),"",VLOOKUP(A455,'Cadastro-Estoque'!A:G,4,FALSE))</f>
        <v/>
      </c>
      <c r="G455" s="2" t="str">
        <f>IF(ISBLANK(A455),"",IF(ISERROR(VLOOKUP(A455,'Cadastro-Estoque'!A:G,1,FALSE)),"Produto não cadastrado",VLOOKUP(A455,'Cadastro-Estoque'!A:G,2,FALSE)))</f>
        <v/>
      </c>
      <c r="H455" s="2" t="str">
        <f>IF(ISERROR(VLOOKUP(A455,'Cadastro-Estoque'!A:G,1,FALSE)),"",VLOOKUP(A455,'Cadastro-Estoque'!A:G,3,FALSE))</f>
        <v/>
      </c>
      <c r="I455" s="73" t="str">
        <f>IF(A455="","",INDEX(Boletim!F464:F581,(MATCH(A455,'Cadastro-Estoque'!A463:A580,0))))</f>
        <v/>
      </c>
    </row>
    <row r="456" spans="5:9" ht="18.75" customHeight="1" x14ac:dyDescent="0.25">
      <c r="E456" s="1" t="str">
        <f t="shared" si="10"/>
        <v/>
      </c>
      <c r="F456" s="2" t="str">
        <f>IF(ISERROR(VLOOKUP(A456,'Cadastro-Estoque'!A:G,1,FALSE)),"",VLOOKUP(A456,'Cadastro-Estoque'!A:G,4,FALSE))</f>
        <v/>
      </c>
      <c r="G456" s="2" t="str">
        <f>IF(ISBLANK(A456),"",IF(ISERROR(VLOOKUP(A456,'Cadastro-Estoque'!A:G,1,FALSE)),"Produto não cadastrado",VLOOKUP(A456,'Cadastro-Estoque'!A:G,2,FALSE)))</f>
        <v/>
      </c>
      <c r="H456" s="2" t="str">
        <f>IF(ISERROR(VLOOKUP(A456,'Cadastro-Estoque'!A:G,1,FALSE)),"",VLOOKUP(A456,'Cadastro-Estoque'!A:G,3,FALSE))</f>
        <v/>
      </c>
      <c r="I456" s="73" t="str">
        <f>IF(A456="","",INDEX(Boletim!F465:F582,(MATCH(A456,'Cadastro-Estoque'!A464:A581,0))))</f>
        <v/>
      </c>
    </row>
    <row r="457" spans="5:9" ht="18.75" customHeight="1" x14ac:dyDescent="0.25">
      <c r="E457" s="1" t="str">
        <f t="shared" si="10"/>
        <v/>
      </c>
      <c r="F457" s="2" t="str">
        <f>IF(ISERROR(VLOOKUP(A457,'Cadastro-Estoque'!A:G,1,FALSE)),"",VLOOKUP(A457,'Cadastro-Estoque'!A:G,4,FALSE))</f>
        <v/>
      </c>
      <c r="G457" s="2" t="str">
        <f>IF(ISBLANK(A457),"",IF(ISERROR(VLOOKUP(A457,'Cadastro-Estoque'!A:G,1,FALSE)),"Produto não cadastrado",VLOOKUP(A457,'Cadastro-Estoque'!A:G,2,FALSE)))</f>
        <v/>
      </c>
      <c r="H457" s="2" t="str">
        <f>IF(ISERROR(VLOOKUP(A457,'Cadastro-Estoque'!A:G,1,FALSE)),"",VLOOKUP(A457,'Cadastro-Estoque'!A:G,3,FALSE))</f>
        <v/>
      </c>
      <c r="I457" s="73" t="str">
        <f>IF(A457="","",INDEX(Boletim!F466:F583,(MATCH(A457,'Cadastro-Estoque'!A465:A582,0))))</f>
        <v/>
      </c>
    </row>
    <row r="458" spans="5:9" ht="18.75" customHeight="1" x14ac:dyDescent="0.25">
      <c r="E458" s="1" t="str">
        <f t="shared" si="10"/>
        <v/>
      </c>
      <c r="F458" s="2" t="str">
        <f>IF(ISERROR(VLOOKUP(A458,'Cadastro-Estoque'!A:G,1,FALSE)),"",VLOOKUP(A458,'Cadastro-Estoque'!A:G,4,FALSE))</f>
        <v/>
      </c>
      <c r="G458" s="2" t="str">
        <f>IF(ISBLANK(A458),"",IF(ISERROR(VLOOKUP(A458,'Cadastro-Estoque'!A:G,1,FALSE)),"Produto não cadastrado",VLOOKUP(A458,'Cadastro-Estoque'!A:G,2,FALSE)))</f>
        <v/>
      </c>
      <c r="H458" s="2" t="str">
        <f>IF(ISERROR(VLOOKUP(A458,'Cadastro-Estoque'!A:G,1,FALSE)),"",VLOOKUP(A458,'Cadastro-Estoque'!A:G,3,FALSE))</f>
        <v/>
      </c>
      <c r="I458" s="73" t="str">
        <f>IF(A458="","",INDEX(Boletim!F467:F584,(MATCH(A458,'Cadastro-Estoque'!A466:A583,0))))</f>
        <v/>
      </c>
    </row>
    <row r="459" spans="5:9" ht="18.75" customHeight="1" x14ac:dyDescent="0.25">
      <c r="E459" s="1" t="str">
        <f t="shared" si="10"/>
        <v/>
      </c>
      <c r="F459" s="2" t="str">
        <f>IF(ISERROR(VLOOKUP(A459,'Cadastro-Estoque'!A:G,1,FALSE)),"",VLOOKUP(A459,'Cadastro-Estoque'!A:G,4,FALSE))</f>
        <v/>
      </c>
      <c r="G459" s="2" t="str">
        <f>IF(ISBLANK(A459),"",IF(ISERROR(VLOOKUP(A459,'Cadastro-Estoque'!A:G,1,FALSE)),"Produto não cadastrado",VLOOKUP(A459,'Cadastro-Estoque'!A:G,2,FALSE)))</f>
        <v/>
      </c>
      <c r="H459" s="2" t="str">
        <f>IF(ISERROR(VLOOKUP(A459,'Cadastro-Estoque'!A:G,1,FALSE)),"",VLOOKUP(A459,'Cadastro-Estoque'!A:G,3,FALSE))</f>
        <v/>
      </c>
      <c r="I459" s="73" t="str">
        <f>IF(A459="","",INDEX(Boletim!F468:F585,(MATCH(A459,'Cadastro-Estoque'!A467:A584,0))))</f>
        <v/>
      </c>
    </row>
    <row r="460" spans="5:9" ht="18.75" customHeight="1" x14ac:dyDescent="0.25">
      <c r="E460" s="1" t="str">
        <f t="shared" si="10"/>
        <v/>
      </c>
      <c r="F460" s="2" t="str">
        <f>IF(ISERROR(VLOOKUP(A460,'Cadastro-Estoque'!A:G,1,FALSE)),"",VLOOKUP(A460,'Cadastro-Estoque'!A:G,4,FALSE))</f>
        <v/>
      </c>
      <c r="G460" s="2" t="str">
        <f>IF(ISBLANK(A460),"",IF(ISERROR(VLOOKUP(A460,'Cadastro-Estoque'!A:G,1,FALSE)),"Produto não cadastrado",VLOOKUP(A460,'Cadastro-Estoque'!A:G,2,FALSE)))</f>
        <v/>
      </c>
      <c r="H460" s="2" t="str">
        <f>IF(ISERROR(VLOOKUP(A460,'Cadastro-Estoque'!A:G,1,FALSE)),"",VLOOKUP(A460,'Cadastro-Estoque'!A:G,3,FALSE))</f>
        <v/>
      </c>
      <c r="I460" s="73" t="str">
        <f>IF(A460="","",INDEX(Boletim!F469:F586,(MATCH(A460,'Cadastro-Estoque'!A468:A585,0))))</f>
        <v/>
      </c>
    </row>
    <row r="461" spans="5:9" ht="18.75" customHeight="1" x14ac:dyDescent="0.25">
      <c r="E461" s="1" t="str">
        <f t="shared" si="10"/>
        <v/>
      </c>
      <c r="F461" s="2" t="str">
        <f>IF(ISERROR(VLOOKUP(A461,'Cadastro-Estoque'!A:G,1,FALSE)),"",VLOOKUP(A461,'Cadastro-Estoque'!A:G,4,FALSE))</f>
        <v/>
      </c>
      <c r="G461" s="2" t="str">
        <f>IF(ISBLANK(A461),"",IF(ISERROR(VLOOKUP(A461,'Cadastro-Estoque'!A:G,1,FALSE)),"Produto não cadastrado",VLOOKUP(A461,'Cadastro-Estoque'!A:G,2,FALSE)))</f>
        <v/>
      </c>
      <c r="H461" s="2" t="str">
        <f>IF(ISERROR(VLOOKUP(A461,'Cadastro-Estoque'!A:G,1,FALSE)),"",VLOOKUP(A461,'Cadastro-Estoque'!A:G,3,FALSE))</f>
        <v/>
      </c>
      <c r="I461" s="73" t="str">
        <f>IF(A461="","",INDEX(Boletim!F470:F587,(MATCH(A461,'Cadastro-Estoque'!A469:A586,0))))</f>
        <v/>
      </c>
    </row>
    <row r="462" spans="5:9" ht="18.75" customHeight="1" x14ac:dyDescent="0.25">
      <c r="E462" s="1" t="str">
        <f t="shared" si="10"/>
        <v/>
      </c>
      <c r="F462" s="2" t="str">
        <f>IF(ISERROR(VLOOKUP(A462,'Cadastro-Estoque'!A:G,1,FALSE)),"",VLOOKUP(A462,'Cadastro-Estoque'!A:G,4,FALSE))</f>
        <v/>
      </c>
      <c r="G462" s="2" t="str">
        <f>IF(ISBLANK(A462),"",IF(ISERROR(VLOOKUP(A462,'Cadastro-Estoque'!A:G,1,FALSE)),"Produto não cadastrado",VLOOKUP(A462,'Cadastro-Estoque'!A:G,2,FALSE)))</f>
        <v/>
      </c>
      <c r="H462" s="2" t="str">
        <f>IF(ISERROR(VLOOKUP(A462,'Cadastro-Estoque'!A:G,1,FALSE)),"",VLOOKUP(A462,'Cadastro-Estoque'!A:G,3,FALSE))</f>
        <v/>
      </c>
      <c r="I462" s="73" t="str">
        <f>IF(A462="","",INDEX(Boletim!F471:F588,(MATCH(A462,'Cadastro-Estoque'!A470:A587,0))))</f>
        <v/>
      </c>
    </row>
    <row r="463" spans="5:9" ht="18.75" customHeight="1" x14ac:dyDescent="0.25">
      <c r="E463" s="1" t="str">
        <f t="shared" si="10"/>
        <v/>
      </c>
      <c r="F463" s="2" t="str">
        <f>IF(ISERROR(VLOOKUP(A463,'Cadastro-Estoque'!A:G,1,FALSE)),"",VLOOKUP(A463,'Cadastro-Estoque'!A:G,4,FALSE))</f>
        <v/>
      </c>
      <c r="G463" s="2" t="str">
        <f>IF(ISBLANK(A463),"",IF(ISERROR(VLOOKUP(A463,'Cadastro-Estoque'!A:G,1,FALSE)),"Produto não cadastrado",VLOOKUP(A463,'Cadastro-Estoque'!A:G,2,FALSE)))</f>
        <v/>
      </c>
      <c r="H463" s="2" t="str">
        <f>IF(ISERROR(VLOOKUP(A463,'Cadastro-Estoque'!A:G,1,FALSE)),"",VLOOKUP(A463,'Cadastro-Estoque'!A:G,3,FALSE))</f>
        <v/>
      </c>
      <c r="I463" s="73" t="str">
        <f>IF(A463="","",INDEX(Boletim!F472:F589,(MATCH(A463,'Cadastro-Estoque'!A471:A588,0))))</f>
        <v/>
      </c>
    </row>
    <row r="464" spans="5:9" ht="18.75" customHeight="1" x14ac:dyDescent="0.25">
      <c r="E464" s="1" t="str">
        <f t="shared" si="10"/>
        <v/>
      </c>
      <c r="F464" s="2" t="str">
        <f>IF(ISERROR(VLOOKUP(A464,'Cadastro-Estoque'!A:G,1,FALSE)),"",VLOOKUP(A464,'Cadastro-Estoque'!A:G,4,FALSE))</f>
        <v/>
      </c>
      <c r="G464" s="2" t="str">
        <f>IF(ISBLANK(A464),"",IF(ISERROR(VLOOKUP(A464,'Cadastro-Estoque'!A:G,1,FALSE)),"Produto não cadastrado",VLOOKUP(A464,'Cadastro-Estoque'!A:G,2,FALSE)))</f>
        <v/>
      </c>
      <c r="H464" s="2" t="str">
        <f>IF(ISERROR(VLOOKUP(A464,'Cadastro-Estoque'!A:G,1,FALSE)),"",VLOOKUP(A464,'Cadastro-Estoque'!A:G,3,FALSE))</f>
        <v/>
      </c>
      <c r="I464" s="73" t="str">
        <f>IF(A464="","",INDEX(Boletim!F473:F590,(MATCH(A464,'Cadastro-Estoque'!A472:A589,0))))</f>
        <v/>
      </c>
    </row>
    <row r="465" spans="5:9" ht="18.75" customHeight="1" x14ac:dyDescent="0.25">
      <c r="E465" s="1" t="str">
        <f t="shared" si="10"/>
        <v/>
      </c>
      <c r="F465" s="2" t="str">
        <f>IF(ISERROR(VLOOKUP(A465,'Cadastro-Estoque'!A:G,1,FALSE)),"",VLOOKUP(A465,'Cadastro-Estoque'!A:G,4,FALSE))</f>
        <v/>
      </c>
      <c r="G465" s="2" t="str">
        <f>IF(ISBLANK(A465),"",IF(ISERROR(VLOOKUP(A465,'Cadastro-Estoque'!A:G,1,FALSE)),"Produto não cadastrado",VLOOKUP(A465,'Cadastro-Estoque'!A:G,2,FALSE)))</f>
        <v/>
      </c>
      <c r="H465" s="2" t="str">
        <f>IF(ISERROR(VLOOKUP(A465,'Cadastro-Estoque'!A:G,1,FALSE)),"",VLOOKUP(A465,'Cadastro-Estoque'!A:G,3,FALSE))</f>
        <v/>
      </c>
      <c r="I465" s="73" t="str">
        <f>IF(A465="","",INDEX(Boletim!F474:F591,(MATCH(A465,'Cadastro-Estoque'!A473:A590,0))))</f>
        <v/>
      </c>
    </row>
    <row r="466" spans="5:9" ht="18.75" customHeight="1" x14ac:dyDescent="0.25">
      <c r="E466" s="1" t="str">
        <f t="shared" si="10"/>
        <v/>
      </c>
      <c r="F466" s="2" t="str">
        <f>IF(ISERROR(VLOOKUP(A466,'Cadastro-Estoque'!A:G,1,FALSE)),"",VLOOKUP(A466,'Cadastro-Estoque'!A:G,4,FALSE))</f>
        <v/>
      </c>
      <c r="G466" s="2" t="str">
        <f>IF(ISBLANK(A466),"",IF(ISERROR(VLOOKUP(A466,'Cadastro-Estoque'!A:G,1,FALSE)),"Produto não cadastrado",VLOOKUP(A466,'Cadastro-Estoque'!A:G,2,FALSE)))</f>
        <v/>
      </c>
      <c r="H466" s="2" t="str">
        <f>IF(ISERROR(VLOOKUP(A466,'Cadastro-Estoque'!A:G,1,FALSE)),"",VLOOKUP(A466,'Cadastro-Estoque'!A:G,3,FALSE))</f>
        <v/>
      </c>
      <c r="I466" s="73" t="str">
        <f>IF(A466="","",INDEX(Boletim!F475:F592,(MATCH(A466,'Cadastro-Estoque'!A474:A591,0))))</f>
        <v/>
      </c>
    </row>
    <row r="467" spans="5:9" ht="18.75" customHeight="1" x14ac:dyDescent="0.25">
      <c r="E467" s="1" t="str">
        <f t="shared" si="10"/>
        <v/>
      </c>
      <c r="F467" s="2" t="str">
        <f>IF(ISERROR(VLOOKUP(A467,'Cadastro-Estoque'!A:G,1,FALSE)),"",VLOOKUP(A467,'Cadastro-Estoque'!A:G,4,FALSE))</f>
        <v/>
      </c>
      <c r="G467" s="2" t="str">
        <f>IF(ISBLANK(A467),"",IF(ISERROR(VLOOKUP(A467,'Cadastro-Estoque'!A:G,1,FALSE)),"Produto não cadastrado",VLOOKUP(A467,'Cadastro-Estoque'!A:G,2,FALSE)))</f>
        <v/>
      </c>
      <c r="H467" s="2" t="str">
        <f>IF(ISERROR(VLOOKUP(A467,'Cadastro-Estoque'!A:G,1,FALSE)),"",VLOOKUP(A467,'Cadastro-Estoque'!A:G,3,FALSE))</f>
        <v/>
      </c>
      <c r="I467" s="73" t="str">
        <f>IF(A467="","",INDEX(Boletim!F476:F593,(MATCH(A467,'Cadastro-Estoque'!A475:A592,0))))</f>
        <v/>
      </c>
    </row>
    <row r="468" spans="5:9" ht="18.75" customHeight="1" x14ac:dyDescent="0.25">
      <c r="E468" s="1" t="str">
        <f t="shared" si="10"/>
        <v/>
      </c>
      <c r="F468" s="2" t="str">
        <f>IF(ISERROR(VLOOKUP(A468,'Cadastro-Estoque'!A:G,1,FALSE)),"",VLOOKUP(A468,'Cadastro-Estoque'!A:G,4,FALSE))</f>
        <v/>
      </c>
      <c r="G468" s="2" t="str">
        <f>IF(ISBLANK(A468),"",IF(ISERROR(VLOOKUP(A468,'Cadastro-Estoque'!A:G,1,FALSE)),"Produto não cadastrado",VLOOKUP(A468,'Cadastro-Estoque'!A:G,2,FALSE)))</f>
        <v/>
      </c>
      <c r="H468" s="2" t="str">
        <f>IF(ISERROR(VLOOKUP(A468,'Cadastro-Estoque'!A:G,1,FALSE)),"",VLOOKUP(A468,'Cadastro-Estoque'!A:G,3,FALSE))</f>
        <v/>
      </c>
      <c r="I468" s="73" t="str">
        <f>IF(A468="","",INDEX(Boletim!F477:F594,(MATCH(A468,'Cadastro-Estoque'!A476:A593,0))))</f>
        <v/>
      </c>
    </row>
    <row r="469" spans="5:9" ht="18.75" customHeight="1" x14ac:dyDescent="0.25">
      <c r="E469" s="1" t="str">
        <f t="shared" si="10"/>
        <v/>
      </c>
      <c r="F469" s="2" t="str">
        <f>IF(ISERROR(VLOOKUP(A469,'Cadastro-Estoque'!A:G,1,FALSE)),"",VLOOKUP(A469,'Cadastro-Estoque'!A:G,4,FALSE))</f>
        <v/>
      </c>
      <c r="G469" s="2" t="str">
        <f>IF(ISBLANK(A469),"",IF(ISERROR(VLOOKUP(A469,'Cadastro-Estoque'!A:G,1,FALSE)),"Produto não cadastrado",VLOOKUP(A469,'Cadastro-Estoque'!A:G,2,FALSE)))</f>
        <v/>
      </c>
      <c r="H469" s="2" t="str">
        <f>IF(ISERROR(VLOOKUP(A469,'Cadastro-Estoque'!A:G,1,FALSE)),"",VLOOKUP(A469,'Cadastro-Estoque'!A:G,3,FALSE))</f>
        <v/>
      </c>
      <c r="I469" s="73" t="str">
        <f>IF(A469="","",INDEX(Boletim!F478:F595,(MATCH(A469,'Cadastro-Estoque'!A477:A594,0))))</f>
        <v/>
      </c>
    </row>
    <row r="470" spans="5:9" ht="18.75" customHeight="1" x14ac:dyDescent="0.25">
      <c r="E470" s="1" t="str">
        <f t="shared" si="10"/>
        <v/>
      </c>
      <c r="F470" s="2" t="str">
        <f>IF(ISERROR(VLOOKUP(A470,'Cadastro-Estoque'!A:G,1,FALSE)),"",VLOOKUP(A470,'Cadastro-Estoque'!A:G,4,FALSE))</f>
        <v/>
      </c>
      <c r="G470" s="2" t="str">
        <f>IF(ISBLANK(A470),"",IF(ISERROR(VLOOKUP(A470,'Cadastro-Estoque'!A:G,1,FALSE)),"Produto não cadastrado",VLOOKUP(A470,'Cadastro-Estoque'!A:G,2,FALSE)))</f>
        <v/>
      </c>
      <c r="H470" s="2" t="str">
        <f>IF(ISERROR(VLOOKUP(A470,'Cadastro-Estoque'!A:G,1,FALSE)),"",VLOOKUP(A470,'Cadastro-Estoque'!A:G,3,FALSE))</f>
        <v/>
      </c>
      <c r="I470" s="73" t="str">
        <f>IF(A470="","",INDEX(Boletim!F479:F596,(MATCH(A470,'Cadastro-Estoque'!A478:A595,0))))</f>
        <v/>
      </c>
    </row>
    <row r="471" spans="5:9" ht="18.75" customHeight="1" x14ac:dyDescent="0.25">
      <c r="E471" s="1" t="str">
        <f t="shared" si="10"/>
        <v/>
      </c>
      <c r="F471" s="2" t="str">
        <f>IF(ISERROR(VLOOKUP(A471,'Cadastro-Estoque'!A:G,1,FALSE)),"",VLOOKUP(A471,'Cadastro-Estoque'!A:G,4,FALSE))</f>
        <v/>
      </c>
      <c r="G471" s="2" t="str">
        <f>IF(ISBLANK(A471),"",IF(ISERROR(VLOOKUP(A471,'Cadastro-Estoque'!A:G,1,FALSE)),"Produto não cadastrado",VLOOKUP(A471,'Cadastro-Estoque'!A:G,2,FALSE)))</f>
        <v/>
      </c>
      <c r="H471" s="2" t="str">
        <f>IF(ISERROR(VLOOKUP(A471,'Cadastro-Estoque'!A:G,1,FALSE)),"",VLOOKUP(A471,'Cadastro-Estoque'!A:G,3,FALSE))</f>
        <v/>
      </c>
      <c r="I471" s="73" t="str">
        <f>IF(A471="","",INDEX(Boletim!F480:F597,(MATCH(A471,'Cadastro-Estoque'!A479:A596,0))))</f>
        <v/>
      </c>
    </row>
    <row r="472" spans="5:9" ht="18.75" customHeight="1" x14ac:dyDescent="0.25">
      <c r="E472" s="1" t="str">
        <f t="shared" si="10"/>
        <v/>
      </c>
      <c r="F472" s="2" t="str">
        <f>IF(ISERROR(VLOOKUP(A472,'Cadastro-Estoque'!A:G,1,FALSE)),"",VLOOKUP(A472,'Cadastro-Estoque'!A:G,4,FALSE))</f>
        <v/>
      </c>
      <c r="G472" s="2" t="str">
        <f>IF(ISBLANK(A472),"",IF(ISERROR(VLOOKUP(A472,'Cadastro-Estoque'!A:G,1,FALSE)),"Produto não cadastrado",VLOOKUP(A472,'Cadastro-Estoque'!A:G,2,FALSE)))</f>
        <v/>
      </c>
      <c r="H472" s="2" t="str">
        <f>IF(ISERROR(VLOOKUP(A472,'Cadastro-Estoque'!A:G,1,FALSE)),"",VLOOKUP(A472,'Cadastro-Estoque'!A:G,3,FALSE))</f>
        <v/>
      </c>
      <c r="I472" s="73" t="str">
        <f>IF(A472="","",INDEX(Boletim!F481:F598,(MATCH(A472,'Cadastro-Estoque'!A480:A597,0))))</f>
        <v/>
      </c>
    </row>
    <row r="473" spans="5:9" ht="18.75" customHeight="1" x14ac:dyDescent="0.25">
      <c r="E473" s="1" t="str">
        <f t="shared" si="10"/>
        <v/>
      </c>
      <c r="F473" s="2" t="str">
        <f>IF(ISERROR(VLOOKUP(A473,'Cadastro-Estoque'!A:G,1,FALSE)),"",VLOOKUP(A473,'Cadastro-Estoque'!A:G,4,FALSE))</f>
        <v/>
      </c>
      <c r="G473" s="2" t="str">
        <f>IF(ISBLANK(A473),"",IF(ISERROR(VLOOKUP(A473,'Cadastro-Estoque'!A:G,1,FALSE)),"Produto não cadastrado",VLOOKUP(A473,'Cadastro-Estoque'!A:G,2,FALSE)))</f>
        <v/>
      </c>
      <c r="H473" s="2" t="str">
        <f>IF(ISERROR(VLOOKUP(A473,'Cadastro-Estoque'!A:G,1,FALSE)),"",VLOOKUP(A473,'Cadastro-Estoque'!A:G,3,FALSE))</f>
        <v/>
      </c>
      <c r="I473" s="73" t="str">
        <f>IF(A473="","",INDEX(Boletim!F482:F599,(MATCH(A473,'Cadastro-Estoque'!A481:A598,0))))</f>
        <v/>
      </c>
    </row>
    <row r="474" spans="5:9" ht="18.75" customHeight="1" x14ac:dyDescent="0.25">
      <c r="E474" s="1" t="str">
        <f t="shared" si="10"/>
        <v/>
      </c>
      <c r="F474" s="2" t="str">
        <f>IF(ISERROR(VLOOKUP(A474,'Cadastro-Estoque'!A:G,1,FALSE)),"",VLOOKUP(A474,'Cadastro-Estoque'!A:G,4,FALSE))</f>
        <v/>
      </c>
      <c r="G474" s="2" t="str">
        <f>IF(ISBLANK(A474),"",IF(ISERROR(VLOOKUP(A474,'Cadastro-Estoque'!A:G,1,FALSE)),"Produto não cadastrado",VLOOKUP(A474,'Cadastro-Estoque'!A:G,2,FALSE)))</f>
        <v/>
      </c>
      <c r="H474" s="2" t="str">
        <f>IF(ISERROR(VLOOKUP(A474,'Cadastro-Estoque'!A:G,1,FALSE)),"",VLOOKUP(A474,'Cadastro-Estoque'!A:G,3,FALSE))</f>
        <v/>
      </c>
      <c r="I474" s="73" t="str">
        <f>IF(A474="","",INDEX(Boletim!F483:F600,(MATCH(A474,'Cadastro-Estoque'!A482:A599,0))))</f>
        <v/>
      </c>
    </row>
    <row r="475" spans="5:9" ht="18.75" customHeight="1" x14ac:dyDescent="0.25">
      <c r="E475" s="1" t="str">
        <f t="shared" si="10"/>
        <v/>
      </c>
      <c r="F475" s="2" t="str">
        <f>IF(ISERROR(VLOOKUP(A475,'Cadastro-Estoque'!A:G,1,FALSE)),"",VLOOKUP(A475,'Cadastro-Estoque'!A:G,4,FALSE))</f>
        <v/>
      </c>
      <c r="G475" s="2" t="str">
        <f>IF(ISBLANK(A475),"",IF(ISERROR(VLOOKUP(A475,'Cadastro-Estoque'!A:G,1,FALSE)),"Produto não cadastrado",VLOOKUP(A475,'Cadastro-Estoque'!A:G,2,FALSE)))</f>
        <v/>
      </c>
      <c r="H475" s="2" t="str">
        <f>IF(ISERROR(VLOOKUP(A475,'Cadastro-Estoque'!A:G,1,FALSE)),"",VLOOKUP(A475,'Cadastro-Estoque'!A:G,3,FALSE))</f>
        <v/>
      </c>
      <c r="I475" s="73" t="str">
        <f>IF(A475="","",INDEX(Boletim!F484:F601,(MATCH(A475,'Cadastro-Estoque'!A483:A600,0))))</f>
        <v/>
      </c>
    </row>
    <row r="476" spans="5:9" ht="18.75" customHeight="1" x14ac:dyDescent="0.25">
      <c r="E476" s="1" t="str">
        <f t="shared" si="10"/>
        <v/>
      </c>
      <c r="F476" s="2" t="str">
        <f>IF(ISERROR(VLOOKUP(A476,'Cadastro-Estoque'!A:G,1,FALSE)),"",VLOOKUP(A476,'Cadastro-Estoque'!A:G,4,FALSE))</f>
        <v/>
      </c>
      <c r="G476" s="2" t="str">
        <f>IF(ISBLANK(A476),"",IF(ISERROR(VLOOKUP(A476,'Cadastro-Estoque'!A:G,1,FALSE)),"Produto não cadastrado",VLOOKUP(A476,'Cadastro-Estoque'!A:G,2,FALSE)))</f>
        <v/>
      </c>
      <c r="H476" s="2" t="str">
        <f>IF(ISERROR(VLOOKUP(A476,'Cadastro-Estoque'!A:G,1,FALSE)),"",VLOOKUP(A476,'Cadastro-Estoque'!A:G,3,FALSE))</f>
        <v/>
      </c>
      <c r="I476" s="73" t="str">
        <f>IF(A476="","",INDEX(Boletim!F485:F602,(MATCH(A476,'Cadastro-Estoque'!A484:A601,0))))</f>
        <v/>
      </c>
    </row>
    <row r="477" spans="5:9" ht="18.75" customHeight="1" x14ac:dyDescent="0.25">
      <c r="E477" s="1" t="str">
        <f t="shared" si="10"/>
        <v/>
      </c>
      <c r="F477" s="2" t="str">
        <f>IF(ISERROR(VLOOKUP(A477,'Cadastro-Estoque'!A:G,1,FALSE)),"",VLOOKUP(A477,'Cadastro-Estoque'!A:G,4,FALSE))</f>
        <v/>
      </c>
      <c r="G477" s="2" t="str">
        <f>IF(ISBLANK(A477),"",IF(ISERROR(VLOOKUP(A477,'Cadastro-Estoque'!A:G,1,FALSE)),"Produto não cadastrado",VLOOKUP(A477,'Cadastro-Estoque'!A:G,2,FALSE)))</f>
        <v/>
      </c>
      <c r="H477" s="2" t="str">
        <f>IF(ISERROR(VLOOKUP(A477,'Cadastro-Estoque'!A:G,1,FALSE)),"",VLOOKUP(A477,'Cadastro-Estoque'!A:G,3,FALSE))</f>
        <v/>
      </c>
      <c r="I477" s="73" t="str">
        <f>IF(A477="","",INDEX(Boletim!F486:F603,(MATCH(A477,'Cadastro-Estoque'!A485:A602,0))))</f>
        <v/>
      </c>
    </row>
    <row r="478" spans="5:9" ht="18.75" customHeight="1" x14ac:dyDescent="0.25">
      <c r="E478" s="1" t="str">
        <f t="shared" si="10"/>
        <v/>
      </c>
      <c r="F478" s="2" t="str">
        <f>IF(ISERROR(VLOOKUP(A478,'Cadastro-Estoque'!A:G,1,FALSE)),"",VLOOKUP(A478,'Cadastro-Estoque'!A:G,4,FALSE))</f>
        <v/>
      </c>
      <c r="G478" s="2" t="str">
        <f>IF(ISBLANK(A478),"",IF(ISERROR(VLOOKUP(A478,'Cadastro-Estoque'!A:G,1,FALSE)),"Produto não cadastrado",VLOOKUP(A478,'Cadastro-Estoque'!A:G,2,FALSE)))</f>
        <v/>
      </c>
      <c r="H478" s="2" t="str">
        <f>IF(ISERROR(VLOOKUP(A478,'Cadastro-Estoque'!A:G,1,FALSE)),"",VLOOKUP(A478,'Cadastro-Estoque'!A:G,3,FALSE))</f>
        <v/>
      </c>
      <c r="I478" s="73" t="str">
        <f>IF(A478="","",INDEX(Boletim!F487:F604,(MATCH(A478,'Cadastro-Estoque'!A486:A603,0))))</f>
        <v/>
      </c>
    </row>
    <row r="479" spans="5:9" ht="18.75" customHeight="1" x14ac:dyDescent="0.25">
      <c r="E479" s="1" t="str">
        <f t="shared" si="10"/>
        <v/>
      </c>
      <c r="F479" s="2" t="str">
        <f>IF(ISERROR(VLOOKUP(A479,'Cadastro-Estoque'!A:G,1,FALSE)),"",VLOOKUP(A479,'Cadastro-Estoque'!A:G,4,FALSE))</f>
        <v/>
      </c>
      <c r="G479" s="2" t="str">
        <f>IF(ISBLANK(A479),"",IF(ISERROR(VLOOKUP(A479,'Cadastro-Estoque'!A:G,1,FALSE)),"Produto não cadastrado",VLOOKUP(A479,'Cadastro-Estoque'!A:G,2,FALSE)))</f>
        <v/>
      </c>
      <c r="H479" s="2" t="str">
        <f>IF(ISERROR(VLOOKUP(A479,'Cadastro-Estoque'!A:G,1,FALSE)),"",VLOOKUP(A479,'Cadastro-Estoque'!A:G,3,FALSE))</f>
        <v/>
      </c>
      <c r="I479" s="73" t="str">
        <f>IF(A479="","",INDEX(Boletim!F488:F605,(MATCH(A479,'Cadastro-Estoque'!A487:A604,0))))</f>
        <v/>
      </c>
    </row>
    <row r="480" spans="5:9" ht="18.75" customHeight="1" x14ac:dyDescent="0.25">
      <c r="E480" s="1" t="str">
        <f t="shared" si="10"/>
        <v/>
      </c>
      <c r="F480" s="2" t="str">
        <f>IF(ISERROR(VLOOKUP(A480,'Cadastro-Estoque'!A:G,1,FALSE)),"",VLOOKUP(A480,'Cadastro-Estoque'!A:G,4,FALSE))</f>
        <v/>
      </c>
      <c r="G480" s="2" t="str">
        <f>IF(ISBLANK(A480),"",IF(ISERROR(VLOOKUP(A480,'Cadastro-Estoque'!A:G,1,FALSE)),"Produto não cadastrado",VLOOKUP(A480,'Cadastro-Estoque'!A:G,2,FALSE)))</f>
        <v/>
      </c>
      <c r="H480" s="2" t="str">
        <f>IF(ISERROR(VLOOKUP(A480,'Cadastro-Estoque'!A:G,1,FALSE)),"",VLOOKUP(A480,'Cadastro-Estoque'!A:G,3,FALSE))</f>
        <v/>
      </c>
      <c r="I480" s="73" t="str">
        <f>IF(A480="","",INDEX(Boletim!F489:F606,(MATCH(A480,'Cadastro-Estoque'!A488:A605,0))))</f>
        <v/>
      </c>
    </row>
    <row r="481" spans="5:9" ht="18.75" customHeight="1" x14ac:dyDescent="0.25">
      <c r="E481" s="1" t="str">
        <f t="shared" si="10"/>
        <v/>
      </c>
      <c r="F481" s="2" t="str">
        <f>IF(ISERROR(VLOOKUP(A481,'Cadastro-Estoque'!A:G,1,FALSE)),"",VLOOKUP(A481,'Cadastro-Estoque'!A:G,4,FALSE))</f>
        <v/>
      </c>
      <c r="G481" s="2" t="str">
        <f>IF(ISBLANK(A481),"",IF(ISERROR(VLOOKUP(A481,'Cadastro-Estoque'!A:G,1,FALSE)),"Produto não cadastrado",VLOOKUP(A481,'Cadastro-Estoque'!A:G,2,FALSE)))</f>
        <v/>
      </c>
      <c r="H481" s="2" t="str">
        <f>IF(ISERROR(VLOOKUP(A481,'Cadastro-Estoque'!A:G,1,FALSE)),"",VLOOKUP(A481,'Cadastro-Estoque'!A:G,3,FALSE))</f>
        <v/>
      </c>
      <c r="I481" s="73" t="str">
        <f>IF(A481="","",INDEX(Boletim!F490:F607,(MATCH(A481,'Cadastro-Estoque'!A489:A606,0))))</f>
        <v/>
      </c>
    </row>
    <row r="482" spans="5:9" ht="18.75" customHeight="1" x14ac:dyDescent="0.25">
      <c r="E482" s="1" t="str">
        <f t="shared" si="10"/>
        <v/>
      </c>
      <c r="F482" s="2" t="str">
        <f>IF(ISERROR(VLOOKUP(A482,'Cadastro-Estoque'!A:G,1,FALSE)),"",VLOOKUP(A482,'Cadastro-Estoque'!A:G,4,FALSE))</f>
        <v/>
      </c>
      <c r="G482" s="2" t="str">
        <f>IF(ISBLANK(A482),"",IF(ISERROR(VLOOKUP(A482,'Cadastro-Estoque'!A:G,1,FALSE)),"Produto não cadastrado",VLOOKUP(A482,'Cadastro-Estoque'!A:G,2,FALSE)))</f>
        <v/>
      </c>
      <c r="H482" s="2" t="str">
        <f>IF(ISERROR(VLOOKUP(A482,'Cadastro-Estoque'!A:G,1,FALSE)),"",VLOOKUP(A482,'Cadastro-Estoque'!A:G,3,FALSE))</f>
        <v/>
      </c>
      <c r="I482" s="73" t="str">
        <f>IF(A482="","",INDEX(Boletim!F491:F608,(MATCH(A482,'Cadastro-Estoque'!A490:A607,0))))</f>
        <v/>
      </c>
    </row>
    <row r="483" spans="5:9" ht="18.75" customHeight="1" x14ac:dyDescent="0.25">
      <c r="E483" s="1" t="str">
        <f t="shared" si="10"/>
        <v/>
      </c>
      <c r="F483" s="2" t="str">
        <f>IF(ISERROR(VLOOKUP(A483,'Cadastro-Estoque'!A:G,1,FALSE)),"",VLOOKUP(A483,'Cadastro-Estoque'!A:G,4,FALSE))</f>
        <v/>
      </c>
      <c r="G483" s="2" t="str">
        <f>IF(ISBLANK(A483),"",IF(ISERROR(VLOOKUP(A483,'Cadastro-Estoque'!A:G,1,FALSE)),"Produto não cadastrado",VLOOKUP(A483,'Cadastro-Estoque'!A:G,2,FALSE)))</f>
        <v/>
      </c>
      <c r="H483" s="2" t="str">
        <f>IF(ISERROR(VLOOKUP(A483,'Cadastro-Estoque'!A:G,1,FALSE)),"",VLOOKUP(A483,'Cadastro-Estoque'!A:G,3,FALSE))</f>
        <v/>
      </c>
      <c r="I483" s="73" t="str">
        <f>IF(A483="","",INDEX(Boletim!F492:F609,(MATCH(A483,'Cadastro-Estoque'!A491:A608,0))))</f>
        <v/>
      </c>
    </row>
    <row r="484" spans="5:9" ht="18.75" customHeight="1" x14ac:dyDescent="0.25">
      <c r="E484" s="1" t="str">
        <f t="shared" si="10"/>
        <v/>
      </c>
      <c r="F484" s="2" t="str">
        <f>IF(ISERROR(VLOOKUP(A484,'Cadastro-Estoque'!A:G,1,FALSE)),"",VLOOKUP(A484,'Cadastro-Estoque'!A:G,4,FALSE))</f>
        <v/>
      </c>
      <c r="G484" s="2" t="str">
        <f>IF(ISBLANK(A484),"",IF(ISERROR(VLOOKUP(A484,'Cadastro-Estoque'!A:G,1,FALSE)),"Produto não cadastrado",VLOOKUP(A484,'Cadastro-Estoque'!A:G,2,FALSE)))</f>
        <v/>
      </c>
      <c r="H484" s="2" t="str">
        <f>IF(ISERROR(VLOOKUP(A484,'Cadastro-Estoque'!A:G,1,FALSE)),"",VLOOKUP(A484,'Cadastro-Estoque'!A:G,3,FALSE))</f>
        <v/>
      </c>
      <c r="I484" s="73" t="str">
        <f>IF(A484="","",INDEX(Boletim!F493:F610,(MATCH(A484,'Cadastro-Estoque'!A492:A609,0))))</f>
        <v/>
      </c>
    </row>
    <row r="485" spans="5:9" ht="18.75" customHeight="1" x14ac:dyDescent="0.25">
      <c r="E485" s="1" t="str">
        <f t="shared" si="10"/>
        <v/>
      </c>
      <c r="F485" s="2" t="str">
        <f>IF(ISERROR(VLOOKUP(A485,'Cadastro-Estoque'!A:G,1,FALSE)),"",VLOOKUP(A485,'Cadastro-Estoque'!A:G,4,FALSE))</f>
        <v/>
      </c>
      <c r="G485" s="2" t="str">
        <f>IF(ISBLANK(A485),"",IF(ISERROR(VLOOKUP(A485,'Cadastro-Estoque'!A:G,1,FALSE)),"Produto não cadastrado",VLOOKUP(A485,'Cadastro-Estoque'!A:G,2,FALSE)))</f>
        <v/>
      </c>
      <c r="H485" s="2" t="str">
        <f>IF(ISERROR(VLOOKUP(A485,'Cadastro-Estoque'!A:G,1,FALSE)),"",VLOOKUP(A485,'Cadastro-Estoque'!A:G,3,FALSE))</f>
        <v/>
      </c>
      <c r="I485" s="73" t="str">
        <f>IF(A485="","",INDEX(Boletim!F494:F611,(MATCH(A485,'Cadastro-Estoque'!A493:A610,0))))</f>
        <v/>
      </c>
    </row>
    <row r="486" spans="5:9" ht="18.75" customHeight="1" x14ac:dyDescent="0.25">
      <c r="E486" s="1" t="str">
        <f t="shared" si="10"/>
        <v/>
      </c>
      <c r="F486" s="2" t="str">
        <f>IF(ISERROR(VLOOKUP(A486,'Cadastro-Estoque'!A:G,1,FALSE)),"",VLOOKUP(A486,'Cadastro-Estoque'!A:G,4,FALSE))</f>
        <v/>
      </c>
      <c r="G486" s="2" t="str">
        <f>IF(ISBLANK(A486),"",IF(ISERROR(VLOOKUP(A486,'Cadastro-Estoque'!A:G,1,FALSE)),"Produto não cadastrado",VLOOKUP(A486,'Cadastro-Estoque'!A:G,2,FALSE)))</f>
        <v/>
      </c>
      <c r="H486" s="2" t="str">
        <f>IF(ISERROR(VLOOKUP(A486,'Cadastro-Estoque'!A:G,1,FALSE)),"",VLOOKUP(A486,'Cadastro-Estoque'!A:G,3,FALSE))</f>
        <v/>
      </c>
      <c r="I486" s="73" t="str">
        <f>IF(A486="","",INDEX(Boletim!F495:F612,(MATCH(A486,'Cadastro-Estoque'!A494:A611,0))))</f>
        <v/>
      </c>
    </row>
    <row r="487" spans="5:9" ht="18.75" customHeight="1" x14ac:dyDescent="0.25">
      <c r="E487" s="1" t="str">
        <f t="shared" si="10"/>
        <v/>
      </c>
      <c r="F487" s="2" t="str">
        <f>IF(ISERROR(VLOOKUP(A487,'Cadastro-Estoque'!A:G,1,FALSE)),"",VLOOKUP(A487,'Cadastro-Estoque'!A:G,4,FALSE))</f>
        <v/>
      </c>
      <c r="G487" s="2" t="str">
        <f>IF(ISBLANK(A487),"",IF(ISERROR(VLOOKUP(A487,'Cadastro-Estoque'!A:G,1,FALSE)),"Produto não cadastrado",VLOOKUP(A487,'Cadastro-Estoque'!A:G,2,FALSE)))</f>
        <v/>
      </c>
      <c r="H487" s="2" t="str">
        <f>IF(ISERROR(VLOOKUP(A487,'Cadastro-Estoque'!A:G,1,FALSE)),"",VLOOKUP(A487,'Cadastro-Estoque'!A:G,3,FALSE))</f>
        <v/>
      </c>
      <c r="I487" s="73" t="str">
        <f>IF(A487="","",INDEX(Boletim!F496:F613,(MATCH(A487,'Cadastro-Estoque'!A495:A612,0))))</f>
        <v/>
      </c>
    </row>
    <row r="488" spans="5:9" ht="18.75" customHeight="1" x14ac:dyDescent="0.25">
      <c r="E488" s="1" t="str">
        <f t="shared" si="10"/>
        <v/>
      </c>
      <c r="F488" s="2" t="str">
        <f>IF(ISERROR(VLOOKUP(A488,'Cadastro-Estoque'!A:G,1,FALSE)),"",VLOOKUP(A488,'Cadastro-Estoque'!A:G,4,FALSE))</f>
        <v/>
      </c>
      <c r="G488" s="2" t="str">
        <f>IF(ISBLANK(A488),"",IF(ISERROR(VLOOKUP(A488,'Cadastro-Estoque'!A:G,1,FALSE)),"Produto não cadastrado",VLOOKUP(A488,'Cadastro-Estoque'!A:G,2,FALSE)))</f>
        <v/>
      </c>
      <c r="H488" s="2" t="str">
        <f>IF(ISERROR(VLOOKUP(A488,'Cadastro-Estoque'!A:G,1,FALSE)),"",VLOOKUP(A488,'Cadastro-Estoque'!A:G,3,FALSE))</f>
        <v/>
      </c>
      <c r="I488" s="73" t="str">
        <f>IF(A488="","",INDEX(Boletim!F497:F614,(MATCH(A488,'Cadastro-Estoque'!A496:A613,0))))</f>
        <v/>
      </c>
    </row>
    <row r="489" spans="5:9" ht="18.75" customHeight="1" x14ac:dyDescent="0.25">
      <c r="E489" s="1" t="str">
        <f t="shared" si="10"/>
        <v/>
      </c>
      <c r="F489" s="2" t="str">
        <f>IF(ISERROR(VLOOKUP(A489,'Cadastro-Estoque'!A:G,1,FALSE)),"",VLOOKUP(A489,'Cadastro-Estoque'!A:G,4,FALSE))</f>
        <v/>
      </c>
      <c r="G489" s="2" t="str">
        <f>IF(ISBLANK(A489),"",IF(ISERROR(VLOOKUP(A489,'Cadastro-Estoque'!A:G,1,FALSE)),"Produto não cadastrado",VLOOKUP(A489,'Cadastro-Estoque'!A:G,2,FALSE)))</f>
        <v/>
      </c>
      <c r="H489" s="2" t="str">
        <f>IF(ISERROR(VLOOKUP(A489,'Cadastro-Estoque'!A:G,1,FALSE)),"",VLOOKUP(A489,'Cadastro-Estoque'!A:G,3,FALSE))</f>
        <v/>
      </c>
      <c r="I489" s="73" t="str">
        <f>IF(A489="","",INDEX(Boletim!F498:F615,(MATCH(A489,'Cadastro-Estoque'!A497:A614,0))))</f>
        <v/>
      </c>
    </row>
    <row r="490" spans="5:9" ht="18.75" customHeight="1" x14ac:dyDescent="0.25">
      <c r="E490" s="1" t="str">
        <f t="shared" si="10"/>
        <v/>
      </c>
      <c r="F490" s="2" t="str">
        <f>IF(ISERROR(VLOOKUP(A490,'Cadastro-Estoque'!A:G,1,FALSE)),"",VLOOKUP(A490,'Cadastro-Estoque'!A:G,4,FALSE))</f>
        <v/>
      </c>
      <c r="G490" s="2" t="str">
        <f>IF(ISBLANK(A490),"",IF(ISERROR(VLOOKUP(A490,'Cadastro-Estoque'!A:G,1,FALSE)),"Produto não cadastrado",VLOOKUP(A490,'Cadastro-Estoque'!A:G,2,FALSE)))</f>
        <v/>
      </c>
      <c r="H490" s="2" t="str">
        <f>IF(ISERROR(VLOOKUP(A490,'Cadastro-Estoque'!A:G,1,FALSE)),"",VLOOKUP(A490,'Cadastro-Estoque'!A:G,3,FALSE))</f>
        <v/>
      </c>
      <c r="I490" s="73" t="str">
        <f>IF(A490="","",INDEX(Boletim!F499:F616,(MATCH(A490,'Cadastro-Estoque'!A498:A615,0))))</f>
        <v/>
      </c>
    </row>
    <row r="491" spans="5:9" ht="18.75" customHeight="1" x14ac:dyDescent="0.25">
      <c r="E491" s="1" t="str">
        <f t="shared" si="10"/>
        <v/>
      </c>
      <c r="F491" s="2" t="str">
        <f>IF(ISERROR(VLOOKUP(A491,'Cadastro-Estoque'!A:G,1,FALSE)),"",VLOOKUP(A491,'Cadastro-Estoque'!A:G,4,FALSE))</f>
        <v/>
      </c>
      <c r="G491" s="2" t="str">
        <f>IF(ISBLANK(A491),"",IF(ISERROR(VLOOKUP(A491,'Cadastro-Estoque'!A:G,1,FALSE)),"Produto não cadastrado",VLOOKUP(A491,'Cadastro-Estoque'!A:G,2,FALSE)))</f>
        <v/>
      </c>
      <c r="H491" s="2" t="str">
        <f>IF(ISERROR(VLOOKUP(A491,'Cadastro-Estoque'!A:G,1,FALSE)),"",VLOOKUP(A491,'Cadastro-Estoque'!A:G,3,FALSE))</f>
        <v/>
      </c>
      <c r="I491" s="73" t="str">
        <f>IF(A491="","",INDEX(Boletim!F500:F617,(MATCH(A491,'Cadastro-Estoque'!A499:A616,0))))</f>
        <v/>
      </c>
    </row>
    <row r="492" spans="5:9" ht="18.75" customHeight="1" x14ac:dyDescent="0.25">
      <c r="E492" s="1" t="str">
        <f t="shared" si="10"/>
        <v/>
      </c>
      <c r="F492" s="2" t="str">
        <f>IF(ISERROR(VLOOKUP(A492,'Cadastro-Estoque'!A:G,1,FALSE)),"",VLOOKUP(A492,'Cadastro-Estoque'!A:G,4,FALSE))</f>
        <v/>
      </c>
      <c r="G492" s="2" t="str">
        <f>IF(ISBLANK(A492),"",IF(ISERROR(VLOOKUP(A492,'Cadastro-Estoque'!A:G,1,FALSE)),"Produto não cadastrado",VLOOKUP(A492,'Cadastro-Estoque'!A:G,2,FALSE)))</f>
        <v/>
      </c>
      <c r="H492" s="2" t="str">
        <f>IF(ISERROR(VLOOKUP(A492,'Cadastro-Estoque'!A:G,1,FALSE)),"",VLOOKUP(A492,'Cadastro-Estoque'!A:G,3,FALSE))</f>
        <v/>
      </c>
      <c r="I492" s="73" t="str">
        <f>IF(A492="","",INDEX(Boletim!F501:F618,(MATCH(A492,'Cadastro-Estoque'!A500:A617,0))))</f>
        <v/>
      </c>
    </row>
    <row r="493" spans="5:9" ht="18.75" customHeight="1" x14ac:dyDescent="0.25">
      <c r="E493" s="1" t="str">
        <f t="shared" si="10"/>
        <v/>
      </c>
      <c r="F493" s="2" t="str">
        <f>IF(ISERROR(VLOOKUP(A493,'Cadastro-Estoque'!A:G,1,FALSE)),"",VLOOKUP(A493,'Cadastro-Estoque'!A:G,4,FALSE))</f>
        <v/>
      </c>
      <c r="G493" s="2" t="str">
        <f>IF(ISBLANK(A493),"",IF(ISERROR(VLOOKUP(A493,'Cadastro-Estoque'!A:G,1,FALSE)),"Produto não cadastrado",VLOOKUP(A493,'Cadastro-Estoque'!A:G,2,FALSE)))</f>
        <v/>
      </c>
      <c r="H493" s="2" t="str">
        <f>IF(ISERROR(VLOOKUP(A493,'Cadastro-Estoque'!A:G,1,FALSE)),"",VLOOKUP(A493,'Cadastro-Estoque'!A:G,3,FALSE))</f>
        <v/>
      </c>
      <c r="I493" s="73" t="str">
        <f>IF(A493="","",INDEX(Boletim!F502:F619,(MATCH(A493,'Cadastro-Estoque'!A501:A618,0))))</f>
        <v/>
      </c>
    </row>
    <row r="494" spans="5:9" ht="18.75" customHeight="1" x14ac:dyDescent="0.25">
      <c r="E494" s="1" t="str">
        <f t="shared" si="10"/>
        <v/>
      </c>
      <c r="F494" s="2" t="str">
        <f>IF(ISERROR(VLOOKUP(A494,'Cadastro-Estoque'!A:G,1,FALSE)),"",VLOOKUP(A494,'Cadastro-Estoque'!A:G,4,FALSE))</f>
        <v/>
      </c>
      <c r="G494" s="2" t="str">
        <f>IF(ISBLANK(A494),"",IF(ISERROR(VLOOKUP(A494,'Cadastro-Estoque'!A:G,1,FALSE)),"Produto não cadastrado",VLOOKUP(A494,'Cadastro-Estoque'!A:G,2,FALSE)))</f>
        <v/>
      </c>
      <c r="H494" s="2" t="str">
        <f>IF(ISERROR(VLOOKUP(A494,'Cadastro-Estoque'!A:G,1,FALSE)),"",VLOOKUP(A494,'Cadastro-Estoque'!A:G,3,FALSE))</f>
        <v/>
      </c>
      <c r="I494" s="73" t="str">
        <f>IF(A494="","",INDEX(Boletim!F503:F620,(MATCH(A494,'Cadastro-Estoque'!A502:A619,0))))</f>
        <v/>
      </c>
    </row>
    <row r="495" spans="5:9" ht="18.75" customHeight="1" x14ac:dyDescent="0.25">
      <c r="E495" s="1" t="str">
        <f t="shared" si="10"/>
        <v/>
      </c>
      <c r="F495" s="2" t="str">
        <f>IF(ISERROR(VLOOKUP(A495,'Cadastro-Estoque'!A:G,1,FALSE)),"",VLOOKUP(A495,'Cadastro-Estoque'!A:G,4,FALSE))</f>
        <v/>
      </c>
      <c r="G495" s="2" t="str">
        <f>IF(ISBLANK(A495),"",IF(ISERROR(VLOOKUP(A495,'Cadastro-Estoque'!A:G,1,FALSE)),"Produto não cadastrado",VLOOKUP(A495,'Cadastro-Estoque'!A:G,2,FALSE)))</f>
        <v/>
      </c>
      <c r="H495" s="2" t="str">
        <f>IF(ISERROR(VLOOKUP(A495,'Cadastro-Estoque'!A:G,1,FALSE)),"",VLOOKUP(A495,'Cadastro-Estoque'!A:G,3,FALSE))</f>
        <v/>
      </c>
      <c r="I495" s="73" t="str">
        <f>IF(A495="","",INDEX(Boletim!F504:F621,(MATCH(A495,'Cadastro-Estoque'!A503:A620,0))))</f>
        <v/>
      </c>
    </row>
    <row r="496" spans="5:9" ht="18.75" customHeight="1" x14ac:dyDescent="0.25">
      <c r="E496" s="1" t="str">
        <f t="shared" si="10"/>
        <v/>
      </c>
      <c r="F496" s="2" t="str">
        <f>IF(ISERROR(VLOOKUP(A496,'Cadastro-Estoque'!A:G,1,FALSE)),"",VLOOKUP(A496,'Cadastro-Estoque'!A:G,4,FALSE))</f>
        <v/>
      </c>
      <c r="G496" s="2" t="str">
        <f>IF(ISBLANK(A496),"",IF(ISERROR(VLOOKUP(A496,'Cadastro-Estoque'!A:G,1,FALSE)),"Produto não cadastrado",VLOOKUP(A496,'Cadastro-Estoque'!A:G,2,FALSE)))</f>
        <v/>
      </c>
      <c r="H496" s="2" t="str">
        <f>IF(ISERROR(VLOOKUP(A496,'Cadastro-Estoque'!A:G,1,FALSE)),"",VLOOKUP(A496,'Cadastro-Estoque'!A:G,3,FALSE))</f>
        <v/>
      </c>
      <c r="I496" s="73" t="str">
        <f>IF(A496="","",INDEX(Boletim!F505:F622,(MATCH(A496,'Cadastro-Estoque'!A504:A621,0))))</f>
        <v/>
      </c>
    </row>
    <row r="497" spans="5:9" ht="18.75" customHeight="1" x14ac:dyDescent="0.25">
      <c r="E497" s="1" t="str">
        <f t="shared" si="10"/>
        <v/>
      </c>
      <c r="F497" s="2" t="str">
        <f>IF(ISERROR(VLOOKUP(A497,'Cadastro-Estoque'!A:G,1,FALSE)),"",VLOOKUP(A497,'Cadastro-Estoque'!A:G,4,FALSE))</f>
        <v/>
      </c>
      <c r="G497" s="2" t="str">
        <f>IF(ISBLANK(A497),"",IF(ISERROR(VLOOKUP(A497,'Cadastro-Estoque'!A:G,1,FALSE)),"Produto não cadastrado",VLOOKUP(A497,'Cadastro-Estoque'!A:G,2,FALSE)))</f>
        <v/>
      </c>
      <c r="H497" s="2" t="str">
        <f>IF(ISERROR(VLOOKUP(A497,'Cadastro-Estoque'!A:G,1,FALSE)),"",VLOOKUP(A497,'Cadastro-Estoque'!A:G,3,FALSE))</f>
        <v/>
      </c>
      <c r="I497" s="73" t="str">
        <f>IF(A497="","",INDEX(Boletim!F506:F623,(MATCH(A497,'Cadastro-Estoque'!A505:A622,0))))</f>
        <v/>
      </c>
    </row>
    <row r="498" spans="5:9" ht="18.75" customHeight="1" x14ac:dyDescent="0.25">
      <c r="E498" s="1" t="str">
        <f t="shared" si="10"/>
        <v/>
      </c>
      <c r="F498" s="2" t="str">
        <f>IF(ISERROR(VLOOKUP(A498,'Cadastro-Estoque'!A:G,1,FALSE)),"",VLOOKUP(A498,'Cadastro-Estoque'!A:G,4,FALSE))</f>
        <v/>
      </c>
      <c r="G498" s="2" t="str">
        <f>IF(ISBLANK(A498),"",IF(ISERROR(VLOOKUP(A498,'Cadastro-Estoque'!A:G,1,FALSE)),"Produto não cadastrado",VLOOKUP(A498,'Cadastro-Estoque'!A:G,2,FALSE)))</f>
        <v/>
      </c>
      <c r="H498" s="2" t="str">
        <f>IF(ISERROR(VLOOKUP(A498,'Cadastro-Estoque'!A:G,1,FALSE)),"",VLOOKUP(A498,'Cadastro-Estoque'!A:G,3,FALSE))</f>
        <v/>
      </c>
      <c r="I498" s="73" t="str">
        <f>IF(A498="","",INDEX(Boletim!F507:F624,(MATCH(A498,'Cadastro-Estoque'!A506:A623,0))))</f>
        <v/>
      </c>
    </row>
    <row r="499" spans="5:9" ht="18.75" customHeight="1" x14ac:dyDescent="0.25">
      <c r="E499" s="1" t="str">
        <f t="shared" si="10"/>
        <v/>
      </c>
      <c r="F499" s="2" t="str">
        <f>IF(ISERROR(VLOOKUP(A499,'Cadastro-Estoque'!A:G,1,FALSE)),"",VLOOKUP(A499,'Cadastro-Estoque'!A:G,4,FALSE))</f>
        <v/>
      </c>
      <c r="G499" s="2" t="str">
        <f>IF(ISBLANK(A499),"",IF(ISERROR(VLOOKUP(A499,'Cadastro-Estoque'!A:G,1,FALSE)),"Produto não cadastrado",VLOOKUP(A499,'Cadastro-Estoque'!A:G,2,FALSE)))</f>
        <v/>
      </c>
      <c r="H499" s="2" t="str">
        <f>IF(ISERROR(VLOOKUP(A499,'Cadastro-Estoque'!A:G,1,FALSE)),"",VLOOKUP(A499,'Cadastro-Estoque'!A:G,3,FALSE))</f>
        <v/>
      </c>
      <c r="I499" s="73" t="str">
        <f>IF(A499="","",INDEX(Boletim!F508:F625,(MATCH(A499,'Cadastro-Estoque'!A507:A624,0))))</f>
        <v/>
      </c>
    </row>
    <row r="500" spans="5:9" ht="18.75" customHeight="1" x14ac:dyDescent="0.25">
      <c r="E500" s="1" t="str">
        <f t="shared" si="10"/>
        <v/>
      </c>
      <c r="F500" s="2" t="str">
        <f>IF(ISERROR(VLOOKUP(A500,'Cadastro-Estoque'!A:G,1,FALSE)),"",VLOOKUP(A500,'Cadastro-Estoque'!A:G,4,FALSE))</f>
        <v/>
      </c>
      <c r="G500" s="2" t="str">
        <f>IF(ISBLANK(A500),"",IF(ISERROR(VLOOKUP(A500,'Cadastro-Estoque'!A:G,1,FALSE)),"Produto não cadastrado",VLOOKUP(A500,'Cadastro-Estoque'!A:G,2,FALSE)))</f>
        <v/>
      </c>
      <c r="H500" s="2" t="str">
        <f>IF(ISERROR(VLOOKUP(A500,'Cadastro-Estoque'!A:G,1,FALSE)),"",VLOOKUP(A500,'Cadastro-Estoque'!A:G,3,FALSE))</f>
        <v/>
      </c>
      <c r="I500" s="73" t="str">
        <f>IF(A500="","",INDEX(Boletim!F509:F626,(MATCH(A500,'Cadastro-Estoque'!A508:A625,0))))</f>
        <v/>
      </c>
    </row>
    <row r="501" spans="5:9" ht="18.75" customHeight="1" x14ac:dyDescent="0.25">
      <c r="E501" s="1" t="str">
        <f t="shared" si="10"/>
        <v/>
      </c>
      <c r="F501" s="2" t="str">
        <f>IF(ISERROR(VLOOKUP(A501,'Cadastro-Estoque'!A:G,1,FALSE)),"",VLOOKUP(A501,'Cadastro-Estoque'!A:G,4,FALSE))</f>
        <v/>
      </c>
      <c r="G501" s="2" t="str">
        <f>IF(ISBLANK(A501),"",IF(ISERROR(VLOOKUP(A501,'Cadastro-Estoque'!A:G,1,FALSE)),"Produto não cadastrado",VLOOKUP(A501,'Cadastro-Estoque'!A:G,2,FALSE)))</f>
        <v/>
      </c>
      <c r="H501" s="2" t="str">
        <f>IF(ISERROR(VLOOKUP(A501,'Cadastro-Estoque'!A:G,1,FALSE)),"",VLOOKUP(A501,'Cadastro-Estoque'!A:G,3,FALSE))</f>
        <v/>
      </c>
      <c r="I501" s="73" t="str">
        <f>IF(A501="","",INDEX(Boletim!F510:F627,(MATCH(A501,'Cadastro-Estoque'!A509:A626,0))))</f>
        <v/>
      </c>
    </row>
    <row r="502" spans="5:9" ht="18.75" customHeight="1" x14ac:dyDescent="0.25">
      <c r="E502" s="1" t="str">
        <f t="shared" si="10"/>
        <v/>
      </c>
      <c r="F502" s="2" t="str">
        <f>IF(ISERROR(VLOOKUP(A502,'Cadastro-Estoque'!A:G,1,FALSE)),"",VLOOKUP(A502,'Cadastro-Estoque'!A:G,4,FALSE))</f>
        <v/>
      </c>
      <c r="G502" s="2" t="str">
        <f>IF(ISBLANK(A502),"",IF(ISERROR(VLOOKUP(A502,'Cadastro-Estoque'!A:G,1,FALSE)),"Produto não cadastrado",VLOOKUP(A502,'Cadastro-Estoque'!A:G,2,FALSE)))</f>
        <v/>
      </c>
      <c r="H502" s="2" t="str">
        <f>IF(ISERROR(VLOOKUP(A502,'Cadastro-Estoque'!A:G,1,FALSE)),"",VLOOKUP(A502,'Cadastro-Estoque'!A:G,3,FALSE))</f>
        <v/>
      </c>
      <c r="I502" s="73" t="str">
        <f>IF(A502="","",INDEX(Boletim!F511:F628,(MATCH(A502,'Cadastro-Estoque'!A510:A627,0))))</f>
        <v/>
      </c>
    </row>
    <row r="503" spans="5:9" ht="18.75" customHeight="1" x14ac:dyDescent="0.25">
      <c r="E503" s="1" t="str">
        <f t="shared" si="10"/>
        <v/>
      </c>
      <c r="F503" s="2" t="str">
        <f>IF(ISERROR(VLOOKUP(A503,'Cadastro-Estoque'!A:G,1,FALSE)),"",VLOOKUP(A503,'Cadastro-Estoque'!A:G,4,FALSE))</f>
        <v/>
      </c>
      <c r="G503" s="2" t="str">
        <f>IF(ISBLANK(A503),"",IF(ISERROR(VLOOKUP(A503,'Cadastro-Estoque'!A:G,1,FALSE)),"Produto não cadastrado",VLOOKUP(A503,'Cadastro-Estoque'!A:G,2,FALSE)))</f>
        <v/>
      </c>
      <c r="H503" s="2" t="str">
        <f>IF(ISERROR(VLOOKUP(A503,'Cadastro-Estoque'!A:G,1,FALSE)),"",VLOOKUP(A503,'Cadastro-Estoque'!A:G,3,FALSE))</f>
        <v/>
      </c>
      <c r="I503" s="73" t="str">
        <f>IF(A503="","",INDEX(Boletim!F512:F629,(MATCH(A503,'Cadastro-Estoque'!A511:A628,0))))</f>
        <v/>
      </c>
    </row>
    <row r="504" spans="5:9" ht="18.75" customHeight="1" x14ac:dyDescent="0.25">
      <c r="E504" s="1" t="str">
        <f t="shared" si="10"/>
        <v/>
      </c>
      <c r="F504" s="2" t="str">
        <f>IF(ISERROR(VLOOKUP(A504,'Cadastro-Estoque'!A:G,1,FALSE)),"",VLOOKUP(A504,'Cadastro-Estoque'!A:G,4,FALSE))</f>
        <v/>
      </c>
      <c r="G504" s="2" t="str">
        <f>IF(ISBLANK(A504),"",IF(ISERROR(VLOOKUP(A504,'Cadastro-Estoque'!A:G,1,FALSE)),"Produto não cadastrado",VLOOKUP(A504,'Cadastro-Estoque'!A:G,2,FALSE)))</f>
        <v/>
      </c>
      <c r="H504" s="2" t="str">
        <f>IF(ISERROR(VLOOKUP(A504,'Cadastro-Estoque'!A:G,1,FALSE)),"",VLOOKUP(A504,'Cadastro-Estoque'!A:G,3,FALSE))</f>
        <v/>
      </c>
      <c r="I504" s="73" t="str">
        <f>IF(A504="","",INDEX(Boletim!F513:F630,(MATCH(A504,'Cadastro-Estoque'!A512:A629,0))))</f>
        <v/>
      </c>
    </row>
    <row r="505" spans="5:9" ht="18.75" customHeight="1" x14ac:dyDescent="0.25">
      <c r="E505" s="1" t="str">
        <f t="shared" si="10"/>
        <v/>
      </c>
      <c r="F505" s="2" t="str">
        <f>IF(ISERROR(VLOOKUP(A505,'Cadastro-Estoque'!A:G,1,FALSE)),"",VLOOKUP(A505,'Cadastro-Estoque'!A:G,4,FALSE))</f>
        <v/>
      </c>
      <c r="G505" s="2" t="str">
        <f>IF(ISBLANK(A505),"",IF(ISERROR(VLOOKUP(A505,'Cadastro-Estoque'!A:G,1,FALSE)),"Produto não cadastrado",VLOOKUP(A505,'Cadastro-Estoque'!A:G,2,FALSE)))</f>
        <v/>
      </c>
      <c r="H505" s="2" t="str">
        <f>IF(ISERROR(VLOOKUP(A505,'Cadastro-Estoque'!A:G,1,FALSE)),"",VLOOKUP(A505,'Cadastro-Estoque'!A:G,3,FALSE))</f>
        <v/>
      </c>
      <c r="I505" s="73" t="str">
        <f>IF(A505="","",INDEX(Boletim!F514:F631,(MATCH(A505,'Cadastro-Estoque'!A513:A630,0))))</f>
        <v/>
      </c>
    </row>
    <row r="506" spans="5:9" ht="18.75" customHeight="1" x14ac:dyDescent="0.25">
      <c r="E506" s="1" t="str">
        <f t="shared" si="10"/>
        <v/>
      </c>
      <c r="F506" s="2" t="str">
        <f>IF(ISERROR(VLOOKUP(A506,'Cadastro-Estoque'!A:G,1,FALSE)),"",VLOOKUP(A506,'Cadastro-Estoque'!A:G,4,FALSE))</f>
        <v/>
      </c>
      <c r="G506" s="2" t="str">
        <f>IF(ISBLANK(A506),"",IF(ISERROR(VLOOKUP(A506,'Cadastro-Estoque'!A:G,1,FALSE)),"Produto não cadastrado",VLOOKUP(A506,'Cadastro-Estoque'!A:G,2,FALSE)))</f>
        <v/>
      </c>
      <c r="H506" s="2" t="str">
        <f>IF(ISERROR(VLOOKUP(A506,'Cadastro-Estoque'!A:G,1,FALSE)),"",VLOOKUP(A506,'Cadastro-Estoque'!A:G,3,FALSE))</f>
        <v/>
      </c>
      <c r="I506" s="73" t="str">
        <f>IF(A506="","",INDEX(Boletim!F515:F632,(MATCH(A506,'Cadastro-Estoque'!A514:A631,0))))</f>
        <v/>
      </c>
    </row>
    <row r="507" spans="5:9" ht="18.75" customHeight="1" x14ac:dyDescent="0.25">
      <c r="E507" s="1" t="str">
        <f t="shared" si="10"/>
        <v/>
      </c>
      <c r="F507" s="2" t="str">
        <f>IF(ISERROR(VLOOKUP(A507,'Cadastro-Estoque'!A:G,1,FALSE)),"",VLOOKUP(A507,'Cadastro-Estoque'!A:G,4,FALSE))</f>
        <v/>
      </c>
      <c r="G507" s="2" t="str">
        <f>IF(ISBLANK(A507),"",IF(ISERROR(VLOOKUP(A507,'Cadastro-Estoque'!A:G,1,FALSE)),"Produto não cadastrado",VLOOKUP(A507,'Cadastro-Estoque'!A:G,2,FALSE)))</f>
        <v/>
      </c>
      <c r="H507" s="2" t="str">
        <f>IF(ISERROR(VLOOKUP(A507,'Cadastro-Estoque'!A:G,1,FALSE)),"",VLOOKUP(A507,'Cadastro-Estoque'!A:G,3,FALSE))</f>
        <v/>
      </c>
      <c r="I507" s="73" t="str">
        <f>IF(A507="","",INDEX(Boletim!F516:F633,(MATCH(A507,'Cadastro-Estoque'!A515:A632,0))))</f>
        <v/>
      </c>
    </row>
    <row r="508" spans="5:9" ht="18.75" customHeight="1" x14ac:dyDescent="0.25">
      <c r="E508" s="1" t="str">
        <f t="shared" si="10"/>
        <v/>
      </c>
      <c r="F508" s="2" t="str">
        <f>IF(ISERROR(VLOOKUP(A508,'Cadastro-Estoque'!A:G,1,FALSE)),"",VLOOKUP(A508,'Cadastro-Estoque'!A:G,4,FALSE))</f>
        <v/>
      </c>
      <c r="G508" s="2" t="str">
        <f>IF(ISBLANK(A508),"",IF(ISERROR(VLOOKUP(A508,'Cadastro-Estoque'!A:G,1,FALSE)),"Produto não cadastrado",VLOOKUP(A508,'Cadastro-Estoque'!A:G,2,FALSE)))</f>
        <v/>
      </c>
      <c r="H508" s="2" t="str">
        <f>IF(ISERROR(VLOOKUP(A508,'Cadastro-Estoque'!A:G,1,FALSE)),"",VLOOKUP(A508,'Cadastro-Estoque'!A:G,3,FALSE))</f>
        <v/>
      </c>
      <c r="I508" s="73" t="str">
        <f>IF(A508="","",INDEX(Boletim!F517:F634,(MATCH(A508,'Cadastro-Estoque'!A516:A633,0))))</f>
        <v/>
      </c>
    </row>
    <row r="509" spans="5:9" ht="18.75" customHeight="1" x14ac:dyDescent="0.25">
      <c r="E509" s="1" t="str">
        <f t="shared" si="10"/>
        <v/>
      </c>
      <c r="F509" s="2" t="str">
        <f>IF(ISERROR(VLOOKUP(A509,'Cadastro-Estoque'!A:G,1,FALSE)),"",VLOOKUP(A509,'Cadastro-Estoque'!A:G,4,FALSE))</f>
        <v/>
      </c>
      <c r="G509" s="2" t="str">
        <f>IF(ISBLANK(A509),"",IF(ISERROR(VLOOKUP(A509,'Cadastro-Estoque'!A:G,1,FALSE)),"Produto não cadastrado",VLOOKUP(A509,'Cadastro-Estoque'!A:G,2,FALSE)))</f>
        <v/>
      </c>
      <c r="H509" s="2" t="str">
        <f>IF(ISERROR(VLOOKUP(A509,'Cadastro-Estoque'!A:G,1,FALSE)),"",VLOOKUP(A509,'Cadastro-Estoque'!A:G,3,FALSE))</f>
        <v/>
      </c>
      <c r="I509" s="73" t="str">
        <f>IF(A509="","",INDEX(Boletim!F518:F635,(MATCH(A509,'Cadastro-Estoque'!A517:A634,0))))</f>
        <v/>
      </c>
    </row>
    <row r="510" spans="5:9" ht="18.75" customHeight="1" x14ac:dyDescent="0.25">
      <c r="E510" s="1" t="str">
        <f t="shared" si="10"/>
        <v/>
      </c>
      <c r="F510" s="2" t="str">
        <f>IF(ISERROR(VLOOKUP(A510,'Cadastro-Estoque'!A:G,1,FALSE)),"",VLOOKUP(A510,'Cadastro-Estoque'!A:G,4,FALSE))</f>
        <v/>
      </c>
      <c r="G510" s="2" t="str">
        <f>IF(ISBLANK(A510),"",IF(ISERROR(VLOOKUP(A510,'Cadastro-Estoque'!A:G,1,FALSE)),"Produto não cadastrado",VLOOKUP(A510,'Cadastro-Estoque'!A:G,2,FALSE)))</f>
        <v/>
      </c>
      <c r="H510" s="2" t="str">
        <f>IF(ISERROR(VLOOKUP(A510,'Cadastro-Estoque'!A:G,1,FALSE)),"",VLOOKUP(A510,'Cadastro-Estoque'!A:G,3,FALSE))</f>
        <v/>
      </c>
      <c r="I510" s="73" t="str">
        <f>IF(A510="","",INDEX(Boletim!F519:F636,(MATCH(A510,'Cadastro-Estoque'!A518:A635,0))))</f>
        <v/>
      </c>
    </row>
    <row r="511" spans="5:9" ht="18.75" customHeight="1" x14ac:dyDescent="0.25">
      <c r="E511" s="1" t="str">
        <f t="shared" si="10"/>
        <v/>
      </c>
      <c r="F511" s="2" t="str">
        <f>IF(ISERROR(VLOOKUP(A511,'Cadastro-Estoque'!A:G,1,FALSE)),"",VLOOKUP(A511,'Cadastro-Estoque'!A:G,4,FALSE))</f>
        <v/>
      </c>
      <c r="G511" s="2" t="str">
        <f>IF(ISBLANK(A511),"",IF(ISERROR(VLOOKUP(A511,'Cadastro-Estoque'!A:G,1,FALSE)),"Produto não cadastrado",VLOOKUP(A511,'Cadastro-Estoque'!A:G,2,FALSE)))</f>
        <v/>
      </c>
      <c r="H511" s="2" t="str">
        <f>IF(ISERROR(VLOOKUP(A511,'Cadastro-Estoque'!A:G,1,FALSE)),"",VLOOKUP(A511,'Cadastro-Estoque'!A:G,3,FALSE))</f>
        <v/>
      </c>
      <c r="I511" s="73" t="str">
        <f>IF(A511="","",INDEX(Boletim!F520:F637,(MATCH(A511,'Cadastro-Estoque'!A519:A636,0))))</f>
        <v/>
      </c>
    </row>
    <row r="512" spans="5:9" ht="18.75" customHeight="1" x14ac:dyDescent="0.25">
      <c r="E512" s="1" t="str">
        <f t="shared" si="10"/>
        <v/>
      </c>
      <c r="F512" s="2" t="str">
        <f>IF(ISERROR(VLOOKUP(A512,'Cadastro-Estoque'!A:G,1,FALSE)),"",VLOOKUP(A512,'Cadastro-Estoque'!A:G,4,FALSE))</f>
        <v/>
      </c>
      <c r="G512" s="2" t="str">
        <f>IF(ISBLANK(A512),"",IF(ISERROR(VLOOKUP(A512,'Cadastro-Estoque'!A:G,1,FALSE)),"Produto não cadastrado",VLOOKUP(A512,'Cadastro-Estoque'!A:G,2,FALSE)))</f>
        <v/>
      </c>
      <c r="H512" s="2" t="str">
        <f>IF(ISERROR(VLOOKUP(A512,'Cadastro-Estoque'!A:G,1,FALSE)),"",VLOOKUP(A512,'Cadastro-Estoque'!A:G,3,FALSE))</f>
        <v/>
      </c>
      <c r="I512" s="73" t="str">
        <f>IF(A512="","",INDEX(Boletim!F521:F638,(MATCH(A512,'Cadastro-Estoque'!A520:A637,0))))</f>
        <v/>
      </c>
    </row>
    <row r="513" spans="5:9" ht="18.75" customHeight="1" x14ac:dyDescent="0.25">
      <c r="E513" s="1" t="str">
        <f t="shared" si="10"/>
        <v/>
      </c>
      <c r="F513" s="2" t="str">
        <f>IF(ISERROR(VLOOKUP(A513,'Cadastro-Estoque'!A:G,1,FALSE)),"",VLOOKUP(A513,'Cadastro-Estoque'!A:G,4,FALSE))</f>
        <v/>
      </c>
      <c r="G513" s="2" t="str">
        <f>IF(ISBLANK(A513),"",IF(ISERROR(VLOOKUP(A513,'Cadastro-Estoque'!A:G,1,FALSE)),"Produto não cadastrado",VLOOKUP(A513,'Cadastro-Estoque'!A:G,2,FALSE)))</f>
        <v/>
      </c>
      <c r="H513" s="2" t="str">
        <f>IF(ISERROR(VLOOKUP(A513,'Cadastro-Estoque'!A:G,1,FALSE)),"",VLOOKUP(A513,'Cadastro-Estoque'!A:G,3,FALSE))</f>
        <v/>
      </c>
      <c r="I513" s="73" t="str">
        <f>IF(A513="","",INDEX(Boletim!F522:F639,(MATCH(A513,'Cadastro-Estoque'!A521:A638,0))))</f>
        <v/>
      </c>
    </row>
    <row r="514" spans="5:9" ht="18.75" customHeight="1" x14ac:dyDescent="0.25">
      <c r="E514" s="1" t="str">
        <f t="shared" si="10"/>
        <v/>
      </c>
      <c r="F514" s="2" t="str">
        <f>IF(ISERROR(VLOOKUP(A514,'Cadastro-Estoque'!A:G,1,FALSE)),"",VLOOKUP(A514,'Cadastro-Estoque'!A:G,4,FALSE))</f>
        <v/>
      </c>
      <c r="G514" s="2" t="str">
        <f>IF(ISBLANK(A514),"",IF(ISERROR(VLOOKUP(A514,'Cadastro-Estoque'!A:G,1,FALSE)),"Produto não cadastrado",VLOOKUP(A514,'Cadastro-Estoque'!A:G,2,FALSE)))</f>
        <v/>
      </c>
      <c r="H514" s="2" t="str">
        <f>IF(ISERROR(VLOOKUP(A514,'Cadastro-Estoque'!A:G,1,FALSE)),"",VLOOKUP(A514,'Cadastro-Estoque'!A:G,3,FALSE))</f>
        <v/>
      </c>
      <c r="I514" s="73" t="str">
        <f>IF(A514="","",INDEX(Boletim!F523:F640,(MATCH(A514,'Cadastro-Estoque'!A522:A639,0))))</f>
        <v/>
      </c>
    </row>
    <row r="515" spans="5:9" ht="18.75" customHeight="1" x14ac:dyDescent="0.25">
      <c r="E515" s="1" t="str">
        <f t="shared" si="10"/>
        <v/>
      </c>
      <c r="F515" s="2" t="str">
        <f>IF(ISERROR(VLOOKUP(A515,'Cadastro-Estoque'!A:G,1,FALSE)),"",VLOOKUP(A515,'Cadastro-Estoque'!A:G,4,FALSE))</f>
        <v/>
      </c>
      <c r="G515" s="2" t="str">
        <f>IF(ISBLANK(A515),"",IF(ISERROR(VLOOKUP(A515,'Cadastro-Estoque'!A:G,1,FALSE)),"Produto não cadastrado",VLOOKUP(A515,'Cadastro-Estoque'!A:G,2,FALSE)))</f>
        <v/>
      </c>
      <c r="H515" s="2" t="str">
        <f>IF(ISERROR(VLOOKUP(A515,'Cadastro-Estoque'!A:G,1,FALSE)),"",VLOOKUP(A515,'Cadastro-Estoque'!A:G,3,FALSE))</f>
        <v/>
      </c>
      <c r="I515" s="73" t="str">
        <f>IF(A515="","",INDEX(Boletim!F524:F641,(MATCH(A515,'Cadastro-Estoque'!A523:A640,0))))</f>
        <v/>
      </c>
    </row>
    <row r="516" spans="5:9" ht="18.75" customHeight="1" x14ac:dyDescent="0.25">
      <c r="E516" s="1" t="str">
        <f t="shared" si="10"/>
        <v/>
      </c>
      <c r="F516" s="2" t="str">
        <f>IF(ISERROR(VLOOKUP(A516,'Cadastro-Estoque'!A:G,1,FALSE)),"",VLOOKUP(A516,'Cadastro-Estoque'!A:G,4,FALSE))</f>
        <v/>
      </c>
      <c r="G516" s="2" t="str">
        <f>IF(ISBLANK(A516),"",IF(ISERROR(VLOOKUP(A516,'Cadastro-Estoque'!A:G,1,FALSE)),"Produto não cadastrado",VLOOKUP(A516,'Cadastro-Estoque'!A:G,2,FALSE)))</f>
        <v/>
      </c>
      <c r="H516" s="2" t="str">
        <f>IF(ISERROR(VLOOKUP(A516,'Cadastro-Estoque'!A:G,1,FALSE)),"",VLOOKUP(A516,'Cadastro-Estoque'!A:G,3,FALSE))</f>
        <v/>
      </c>
      <c r="I516" s="73" t="str">
        <f>IF(A516="","",INDEX(Boletim!F525:F642,(MATCH(A516,'Cadastro-Estoque'!A524:A641,0))))</f>
        <v/>
      </c>
    </row>
    <row r="517" spans="5:9" ht="18.75" customHeight="1" x14ac:dyDescent="0.25">
      <c r="E517" s="1" t="str">
        <f t="shared" si="10"/>
        <v/>
      </c>
      <c r="F517" s="2" t="str">
        <f>IF(ISERROR(VLOOKUP(A517,'Cadastro-Estoque'!A:G,1,FALSE)),"",VLOOKUP(A517,'Cadastro-Estoque'!A:G,4,FALSE))</f>
        <v/>
      </c>
      <c r="G517" s="2" t="str">
        <f>IF(ISBLANK(A517),"",IF(ISERROR(VLOOKUP(A517,'Cadastro-Estoque'!A:G,1,FALSE)),"Produto não cadastrado",VLOOKUP(A517,'Cadastro-Estoque'!A:G,2,FALSE)))</f>
        <v/>
      </c>
      <c r="H517" s="2" t="str">
        <f>IF(ISERROR(VLOOKUP(A517,'Cadastro-Estoque'!A:G,1,FALSE)),"",VLOOKUP(A517,'Cadastro-Estoque'!A:G,3,FALSE))</f>
        <v/>
      </c>
      <c r="I517" s="73" t="str">
        <f>IF(A517="","",INDEX(Boletim!F526:F643,(MATCH(A517,'Cadastro-Estoque'!A525:A642,0))))</f>
        <v/>
      </c>
    </row>
    <row r="518" spans="5:9" ht="18.75" customHeight="1" x14ac:dyDescent="0.25">
      <c r="E518" s="1" t="str">
        <f t="shared" ref="E518:E581" si="11">IF(ISBLANK(A518),"",C518*D518)</f>
        <v/>
      </c>
      <c r="F518" s="2" t="str">
        <f>IF(ISERROR(VLOOKUP(A518,'Cadastro-Estoque'!A:G,1,FALSE)),"",VLOOKUP(A518,'Cadastro-Estoque'!A:G,4,FALSE))</f>
        <v/>
      </c>
      <c r="G518" s="2" t="str">
        <f>IF(ISBLANK(A518),"",IF(ISERROR(VLOOKUP(A518,'Cadastro-Estoque'!A:G,1,FALSE)),"Produto não cadastrado",VLOOKUP(A518,'Cadastro-Estoque'!A:G,2,FALSE)))</f>
        <v/>
      </c>
      <c r="H518" s="2" t="str">
        <f>IF(ISERROR(VLOOKUP(A518,'Cadastro-Estoque'!A:G,1,FALSE)),"",VLOOKUP(A518,'Cadastro-Estoque'!A:G,3,FALSE))</f>
        <v/>
      </c>
      <c r="I518" s="73" t="str">
        <f>IF(A518="","",INDEX(Boletim!F527:F644,(MATCH(A518,'Cadastro-Estoque'!A526:A643,0))))</f>
        <v/>
      </c>
    </row>
    <row r="519" spans="5:9" ht="18.75" customHeight="1" x14ac:dyDescent="0.25">
      <c r="E519" s="1" t="str">
        <f t="shared" si="11"/>
        <v/>
      </c>
      <c r="F519" s="2" t="str">
        <f>IF(ISERROR(VLOOKUP(A519,'Cadastro-Estoque'!A:G,1,FALSE)),"",VLOOKUP(A519,'Cadastro-Estoque'!A:G,4,FALSE))</f>
        <v/>
      </c>
      <c r="G519" s="2" t="str">
        <f>IF(ISBLANK(A519),"",IF(ISERROR(VLOOKUP(A519,'Cadastro-Estoque'!A:G,1,FALSE)),"Produto não cadastrado",VLOOKUP(A519,'Cadastro-Estoque'!A:G,2,FALSE)))</f>
        <v/>
      </c>
      <c r="H519" s="2" t="str">
        <f>IF(ISERROR(VLOOKUP(A519,'Cadastro-Estoque'!A:G,1,FALSE)),"",VLOOKUP(A519,'Cadastro-Estoque'!A:G,3,FALSE))</f>
        <v/>
      </c>
      <c r="I519" s="73" t="str">
        <f>IF(A519="","",INDEX(Boletim!F528:F645,(MATCH(A519,'Cadastro-Estoque'!A527:A644,0))))</f>
        <v/>
      </c>
    </row>
    <row r="520" spans="5:9" ht="18.75" customHeight="1" x14ac:dyDescent="0.25">
      <c r="E520" s="1" t="str">
        <f t="shared" si="11"/>
        <v/>
      </c>
      <c r="F520" s="2" t="str">
        <f>IF(ISERROR(VLOOKUP(A520,'Cadastro-Estoque'!A:G,1,FALSE)),"",VLOOKUP(A520,'Cadastro-Estoque'!A:G,4,FALSE))</f>
        <v/>
      </c>
      <c r="G520" s="2" t="str">
        <f>IF(ISBLANK(A520),"",IF(ISERROR(VLOOKUP(A520,'Cadastro-Estoque'!A:G,1,FALSE)),"Produto não cadastrado",VLOOKUP(A520,'Cadastro-Estoque'!A:G,2,FALSE)))</f>
        <v/>
      </c>
      <c r="H520" s="2" t="str">
        <f>IF(ISERROR(VLOOKUP(A520,'Cadastro-Estoque'!A:G,1,FALSE)),"",VLOOKUP(A520,'Cadastro-Estoque'!A:G,3,FALSE))</f>
        <v/>
      </c>
      <c r="I520" s="73" t="str">
        <f>IF(A520="","",INDEX(Boletim!F529:F646,(MATCH(A520,'Cadastro-Estoque'!A528:A645,0))))</f>
        <v/>
      </c>
    </row>
    <row r="521" spans="5:9" ht="18.75" customHeight="1" x14ac:dyDescent="0.25">
      <c r="E521" s="1" t="str">
        <f t="shared" si="11"/>
        <v/>
      </c>
      <c r="F521" s="2" t="str">
        <f>IF(ISERROR(VLOOKUP(A521,'Cadastro-Estoque'!A:G,1,FALSE)),"",VLOOKUP(A521,'Cadastro-Estoque'!A:G,4,FALSE))</f>
        <v/>
      </c>
      <c r="G521" s="2" t="str">
        <f>IF(ISBLANK(A521),"",IF(ISERROR(VLOOKUP(A521,'Cadastro-Estoque'!A:G,1,FALSE)),"Produto não cadastrado",VLOOKUP(A521,'Cadastro-Estoque'!A:G,2,FALSE)))</f>
        <v/>
      </c>
      <c r="H521" s="2" t="str">
        <f>IF(ISERROR(VLOOKUP(A521,'Cadastro-Estoque'!A:G,1,FALSE)),"",VLOOKUP(A521,'Cadastro-Estoque'!A:G,3,FALSE))</f>
        <v/>
      </c>
      <c r="I521" s="73" t="str">
        <f>IF(A521="","",INDEX(Boletim!F530:F647,(MATCH(A521,'Cadastro-Estoque'!A529:A646,0))))</f>
        <v/>
      </c>
    </row>
    <row r="522" spans="5:9" ht="18.75" customHeight="1" x14ac:dyDescent="0.25">
      <c r="E522" s="1" t="str">
        <f t="shared" si="11"/>
        <v/>
      </c>
      <c r="F522" s="2" t="str">
        <f>IF(ISERROR(VLOOKUP(A522,'Cadastro-Estoque'!A:G,1,FALSE)),"",VLOOKUP(A522,'Cadastro-Estoque'!A:G,4,FALSE))</f>
        <v/>
      </c>
      <c r="G522" s="2" t="str">
        <f>IF(ISBLANK(A522),"",IF(ISERROR(VLOOKUP(A522,'Cadastro-Estoque'!A:G,1,FALSE)),"Produto não cadastrado",VLOOKUP(A522,'Cadastro-Estoque'!A:G,2,FALSE)))</f>
        <v/>
      </c>
      <c r="H522" s="2" t="str">
        <f>IF(ISERROR(VLOOKUP(A522,'Cadastro-Estoque'!A:G,1,FALSE)),"",VLOOKUP(A522,'Cadastro-Estoque'!A:G,3,FALSE))</f>
        <v/>
      </c>
      <c r="I522" s="73" t="str">
        <f>IF(A522="","",INDEX(Boletim!F531:F648,(MATCH(A522,'Cadastro-Estoque'!A530:A647,0))))</f>
        <v/>
      </c>
    </row>
    <row r="523" spans="5:9" ht="18.75" customHeight="1" x14ac:dyDescent="0.25">
      <c r="E523" s="1" t="str">
        <f t="shared" si="11"/>
        <v/>
      </c>
      <c r="F523" s="2" t="str">
        <f>IF(ISERROR(VLOOKUP(A523,'Cadastro-Estoque'!A:G,1,FALSE)),"",VLOOKUP(A523,'Cadastro-Estoque'!A:G,4,FALSE))</f>
        <v/>
      </c>
      <c r="G523" s="2" t="str">
        <f>IF(ISBLANK(A523),"",IF(ISERROR(VLOOKUP(A523,'Cadastro-Estoque'!A:G,1,FALSE)),"Produto não cadastrado",VLOOKUP(A523,'Cadastro-Estoque'!A:G,2,FALSE)))</f>
        <v/>
      </c>
      <c r="H523" s="2" t="str">
        <f>IF(ISERROR(VLOOKUP(A523,'Cadastro-Estoque'!A:G,1,FALSE)),"",VLOOKUP(A523,'Cadastro-Estoque'!A:G,3,FALSE))</f>
        <v/>
      </c>
      <c r="I523" s="73" t="str">
        <f>IF(A523="","",INDEX(Boletim!F532:F649,(MATCH(A523,'Cadastro-Estoque'!A531:A648,0))))</f>
        <v/>
      </c>
    </row>
    <row r="524" spans="5:9" ht="18.75" customHeight="1" x14ac:dyDescent="0.25">
      <c r="E524" s="1" t="str">
        <f t="shared" si="11"/>
        <v/>
      </c>
      <c r="F524" s="2" t="str">
        <f>IF(ISERROR(VLOOKUP(A524,'Cadastro-Estoque'!A:G,1,FALSE)),"",VLOOKUP(A524,'Cadastro-Estoque'!A:G,4,FALSE))</f>
        <v/>
      </c>
      <c r="G524" s="2" t="str">
        <f>IF(ISBLANK(A524),"",IF(ISERROR(VLOOKUP(A524,'Cadastro-Estoque'!A:G,1,FALSE)),"Produto não cadastrado",VLOOKUP(A524,'Cadastro-Estoque'!A:G,2,FALSE)))</f>
        <v/>
      </c>
      <c r="H524" s="2" t="str">
        <f>IF(ISERROR(VLOOKUP(A524,'Cadastro-Estoque'!A:G,1,FALSE)),"",VLOOKUP(A524,'Cadastro-Estoque'!A:G,3,FALSE))</f>
        <v/>
      </c>
      <c r="I524" s="73" t="str">
        <f>IF(A524="","",INDEX(Boletim!F533:F650,(MATCH(A524,'Cadastro-Estoque'!A532:A649,0))))</f>
        <v/>
      </c>
    </row>
    <row r="525" spans="5:9" ht="18.75" customHeight="1" x14ac:dyDescent="0.25">
      <c r="E525" s="1" t="str">
        <f t="shared" si="11"/>
        <v/>
      </c>
      <c r="F525" s="2" t="str">
        <f>IF(ISERROR(VLOOKUP(A525,'Cadastro-Estoque'!A:G,1,FALSE)),"",VLOOKUP(A525,'Cadastro-Estoque'!A:G,4,FALSE))</f>
        <v/>
      </c>
      <c r="G525" s="2" t="str">
        <f>IF(ISBLANK(A525),"",IF(ISERROR(VLOOKUP(A525,'Cadastro-Estoque'!A:G,1,FALSE)),"Produto não cadastrado",VLOOKUP(A525,'Cadastro-Estoque'!A:G,2,FALSE)))</f>
        <v/>
      </c>
      <c r="H525" s="2" t="str">
        <f>IF(ISERROR(VLOOKUP(A525,'Cadastro-Estoque'!A:G,1,FALSE)),"",VLOOKUP(A525,'Cadastro-Estoque'!A:G,3,FALSE))</f>
        <v/>
      </c>
      <c r="I525" s="73" t="str">
        <f>IF(A525="","",INDEX(Boletim!F534:F651,(MATCH(A525,'Cadastro-Estoque'!A533:A650,0))))</f>
        <v/>
      </c>
    </row>
    <row r="526" spans="5:9" ht="18.75" customHeight="1" x14ac:dyDescent="0.25">
      <c r="E526" s="1" t="str">
        <f t="shared" si="11"/>
        <v/>
      </c>
      <c r="F526" s="2" t="str">
        <f>IF(ISERROR(VLOOKUP(A526,'Cadastro-Estoque'!A:G,1,FALSE)),"",VLOOKUP(A526,'Cadastro-Estoque'!A:G,4,FALSE))</f>
        <v/>
      </c>
      <c r="G526" s="2" t="str">
        <f>IF(ISBLANK(A526),"",IF(ISERROR(VLOOKUP(A526,'Cadastro-Estoque'!A:G,1,FALSE)),"Produto não cadastrado",VLOOKUP(A526,'Cadastro-Estoque'!A:G,2,FALSE)))</f>
        <v/>
      </c>
      <c r="H526" s="2" t="str">
        <f>IF(ISERROR(VLOOKUP(A526,'Cadastro-Estoque'!A:G,1,FALSE)),"",VLOOKUP(A526,'Cadastro-Estoque'!A:G,3,FALSE))</f>
        <v/>
      </c>
      <c r="I526" s="73" t="str">
        <f>IF(A526="","",INDEX(Boletim!F535:F652,(MATCH(A526,'Cadastro-Estoque'!A534:A651,0))))</f>
        <v/>
      </c>
    </row>
    <row r="527" spans="5:9" ht="18.75" customHeight="1" x14ac:dyDescent="0.25">
      <c r="E527" s="1" t="str">
        <f t="shared" si="11"/>
        <v/>
      </c>
      <c r="F527" s="2" t="str">
        <f>IF(ISERROR(VLOOKUP(A527,'Cadastro-Estoque'!A:G,1,FALSE)),"",VLOOKUP(A527,'Cadastro-Estoque'!A:G,4,FALSE))</f>
        <v/>
      </c>
      <c r="G527" s="2" t="str">
        <f>IF(ISBLANK(A527),"",IF(ISERROR(VLOOKUP(A527,'Cadastro-Estoque'!A:G,1,FALSE)),"Produto não cadastrado",VLOOKUP(A527,'Cadastro-Estoque'!A:G,2,FALSE)))</f>
        <v/>
      </c>
      <c r="H527" s="2" t="str">
        <f>IF(ISERROR(VLOOKUP(A527,'Cadastro-Estoque'!A:G,1,FALSE)),"",VLOOKUP(A527,'Cadastro-Estoque'!A:G,3,FALSE))</f>
        <v/>
      </c>
      <c r="I527" s="73" t="str">
        <f>IF(A527="","",INDEX(Boletim!F536:F653,(MATCH(A527,'Cadastro-Estoque'!A535:A652,0))))</f>
        <v/>
      </c>
    </row>
    <row r="528" spans="5:9" ht="18.75" customHeight="1" x14ac:dyDescent="0.25">
      <c r="E528" s="1" t="str">
        <f t="shared" si="11"/>
        <v/>
      </c>
      <c r="F528" s="2" t="str">
        <f>IF(ISERROR(VLOOKUP(A528,'Cadastro-Estoque'!A:G,1,FALSE)),"",VLOOKUP(A528,'Cadastro-Estoque'!A:G,4,FALSE))</f>
        <v/>
      </c>
      <c r="G528" s="2" t="str">
        <f>IF(ISBLANK(A528),"",IF(ISERROR(VLOOKUP(A528,'Cadastro-Estoque'!A:G,1,FALSE)),"Produto não cadastrado",VLOOKUP(A528,'Cadastro-Estoque'!A:G,2,FALSE)))</f>
        <v/>
      </c>
      <c r="H528" s="2" t="str">
        <f>IF(ISERROR(VLOOKUP(A528,'Cadastro-Estoque'!A:G,1,FALSE)),"",VLOOKUP(A528,'Cadastro-Estoque'!A:G,3,FALSE))</f>
        <v/>
      </c>
      <c r="I528" s="73" t="str">
        <f>IF(A528="","",INDEX(Boletim!F537:F654,(MATCH(A528,'Cadastro-Estoque'!A536:A653,0))))</f>
        <v/>
      </c>
    </row>
    <row r="529" spans="5:9" ht="18.75" customHeight="1" x14ac:dyDescent="0.25">
      <c r="E529" s="1" t="str">
        <f t="shared" si="11"/>
        <v/>
      </c>
      <c r="F529" s="2" t="str">
        <f>IF(ISERROR(VLOOKUP(A529,'Cadastro-Estoque'!A:G,1,FALSE)),"",VLOOKUP(A529,'Cadastro-Estoque'!A:G,4,FALSE))</f>
        <v/>
      </c>
      <c r="G529" s="2" t="str">
        <f>IF(ISBLANK(A529),"",IF(ISERROR(VLOOKUP(A529,'Cadastro-Estoque'!A:G,1,FALSE)),"Produto não cadastrado",VLOOKUP(A529,'Cadastro-Estoque'!A:G,2,FALSE)))</f>
        <v/>
      </c>
      <c r="H529" s="2" t="str">
        <f>IF(ISERROR(VLOOKUP(A529,'Cadastro-Estoque'!A:G,1,FALSE)),"",VLOOKUP(A529,'Cadastro-Estoque'!A:G,3,FALSE))</f>
        <v/>
      </c>
      <c r="I529" s="73" t="str">
        <f>IF(A529="","",INDEX(Boletim!F538:F655,(MATCH(A529,'Cadastro-Estoque'!A537:A654,0))))</f>
        <v/>
      </c>
    </row>
    <row r="530" spans="5:9" ht="18.75" customHeight="1" x14ac:dyDescent="0.25">
      <c r="E530" s="1" t="str">
        <f t="shared" si="11"/>
        <v/>
      </c>
      <c r="F530" s="2" t="str">
        <f>IF(ISERROR(VLOOKUP(A530,'Cadastro-Estoque'!A:G,1,FALSE)),"",VLOOKUP(A530,'Cadastro-Estoque'!A:G,4,FALSE))</f>
        <v/>
      </c>
      <c r="G530" s="2" t="str">
        <f>IF(ISBLANK(A530),"",IF(ISERROR(VLOOKUP(A530,'Cadastro-Estoque'!A:G,1,FALSE)),"Produto não cadastrado",VLOOKUP(A530,'Cadastro-Estoque'!A:G,2,FALSE)))</f>
        <v/>
      </c>
      <c r="H530" s="2" t="str">
        <f>IF(ISERROR(VLOOKUP(A530,'Cadastro-Estoque'!A:G,1,FALSE)),"",VLOOKUP(A530,'Cadastro-Estoque'!A:G,3,FALSE))</f>
        <v/>
      </c>
      <c r="I530" s="73" t="str">
        <f>IF(A530="","",INDEX(Boletim!F539:F656,(MATCH(A530,'Cadastro-Estoque'!A538:A655,0))))</f>
        <v/>
      </c>
    </row>
    <row r="531" spans="5:9" ht="18.75" customHeight="1" x14ac:dyDescent="0.25">
      <c r="E531" s="1" t="str">
        <f t="shared" si="11"/>
        <v/>
      </c>
      <c r="F531" s="2" t="str">
        <f>IF(ISERROR(VLOOKUP(A531,'Cadastro-Estoque'!A:G,1,FALSE)),"",VLOOKUP(A531,'Cadastro-Estoque'!A:G,4,FALSE))</f>
        <v/>
      </c>
      <c r="G531" s="2" t="str">
        <f>IF(ISBLANK(A531),"",IF(ISERROR(VLOOKUP(A531,'Cadastro-Estoque'!A:G,1,FALSE)),"Produto não cadastrado",VLOOKUP(A531,'Cadastro-Estoque'!A:G,2,FALSE)))</f>
        <v/>
      </c>
      <c r="H531" s="2" t="str">
        <f>IF(ISERROR(VLOOKUP(A531,'Cadastro-Estoque'!A:G,1,FALSE)),"",VLOOKUP(A531,'Cadastro-Estoque'!A:G,3,FALSE))</f>
        <v/>
      </c>
      <c r="I531" s="73" t="str">
        <f>IF(A531="","",INDEX(Boletim!F540:F657,(MATCH(A531,'Cadastro-Estoque'!A539:A656,0))))</f>
        <v/>
      </c>
    </row>
    <row r="532" spans="5:9" ht="18.75" customHeight="1" x14ac:dyDescent="0.25">
      <c r="E532" s="1" t="str">
        <f t="shared" si="11"/>
        <v/>
      </c>
      <c r="F532" s="2" t="str">
        <f>IF(ISERROR(VLOOKUP(A532,'Cadastro-Estoque'!A:G,1,FALSE)),"",VLOOKUP(A532,'Cadastro-Estoque'!A:G,4,FALSE))</f>
        <v/>
      </c>
      <c r="G532" s="2" t="str">
        <f>IF(ISBLANK(A532),"",IF(ISERROR(VLOOKUP(A532,'Cadastro-Estoque'!A:G,1,FALSE)),"Produto não cadastrado",VLOOKUP(A532,'Cadastro-Estoque'!A:G,2,FALSE)))</f>
        <v/>
      </c>
      <c r="H532" s="2" t="str">
        <f>IF(ISERROR(VLOOKUP(A532,'Cadastro-Estoque'!A:G,1,FALSE)),"",VLOOKUP(A532,'Cadastro-Estoque'!A:G,3,FALSE))</f>
        <v/>
      </c>
      <c r="I532" s="73" t="str">
        <f>IF(A532="","",INDEX(Boletim!F541:F658,(MATCH(A532,'Cadastro-Estoque'!A540:A657,0))))</f>
        <v/>
      </c>
    </row>
    <row r="533" spans="5:9" ht="18.75" customHeight="1" x14ac:dyDescent="0.25">
      <c r="E533" s="1" t="str">
        <f t="shared" si="11"/>
        <v/>
      </c>
      <c r="F533" s="2" t="str">
        <f>IF(ISERROR(VLOOKUP(A533,'Cadastro-Estoque'!A:G,1,FALSE)),"",VLOOKUP(A533,'Cadastro-Estoque'!A:G,4,FALSE))</f>
        <v/>
      </c>
      <c r="G533" s="2" t="str">
        <f>IF(ISBLANK(A533),"",IF(ISERROR(VLOOKUP(A533,'Cadastro-Estoque'!A:G,1,FALSE)),"Produto não cadastrado",VLOOKUP(A533,'Cadastro-Estoque'!A:G,2,FALSE)))</f>
        <v/>
      </c>
      <c r="H533" s="2" t="str">
        <f>IF(ISERROR(VLOOKUP(A533,'Cadastro-Estoque'!A:G,1,FALSE)),"",VLOOKUP(A533,'Cadastro-Estoque'!A:G,3,FALSE))</f>
        <v/>
      </c>
      <c r="I533" s="73" t="str">
        <f>IF(A533="","",INDEX(Boletim!F542:F659,(MATCH(A533,'Cadastro-Estoque'!A541:A658,0))))</f>
        <v/>
      </c>
    </row>
    <row r="534" spans="5:9" ht="18.75" customHeight="1" x14ac:dyDescent="0.25">
      <c r="E534" s="1" t="str">
        <f t="shared" si="11"/>
        <v/>
      </c>
      <c r="F534" s="2" t="str">
        <f>IF(ISERROR(VLOOKUP(A534,'Cadastro-Estoque'!A:G,1,FALSE)),"",VLOOKUP(A534,'Cadastro-Estoque'!A:G,4,FALSE))</f>
        <v/>
      </c>
      <c r="G534" s="2" t="str">
        <f>IF(ISBLANK(A534),"",IF(ISERROR(VLOOKUP(A534,'Cadastro-Estoque'!A:G,1,FALSE)),"Produto não cadastrado",VLOOKUP(A534,'Cadastro-Estoque'!A:G,2,FALSE)))</f>
        <v/>
      </c>
      <c r="H534" s="2" t="str">
        <f>IF(ISERROR(VLOOKUP(A534,'Cadastro-Estoque'!A:G,1,FALSE)),"",VLOOKUP(A534,'Cadastro-Estoque'!A:G,3,FALSE))</f>
        <v/>
      </c>
      <c r="I534" s="73" t="str">
        <f>IF(A534="","",INDEX(Boletim!F543:F660,(MATCH(A534,'Cadastro-Estoque'!A542:A659,0))))</f>
        <v/>
      </c>
    </row>
    <row r="535" spans="5:9" ht="18.75" customHeight="1" x14ac:dyDescent="0.25">
      <c r="E535" s="1" t="str">
        <f t="shared" si="11"/>
        <v/>
      </c>
      <c r="F535" s="2" t="str">
        <f>IF(ISERROR(VLOOKUP(A535,'Cadastro-Estoque'!A:G,1,FALSE)),"",VLOOKUP(A535,'Cadastro-Estoque'!A:G,4,FALSE))</f>
        <v/>
      </c>
      <c r="G535" s="2" t="str">
        <f>IF(ISBLANK(A535),"",IF(ISERROR(VLOOKUP(A535,'Cadastro-Estoque'!A:G,1,FALSE)),"Produto não cadastrado",VLOOKUP(A535,'Cadastro-Estoque'!A:G,2,FALSE)))</f>
        <v/>
      </c>
      <c r="H535" s="2" t="str">
        <f>IF(ISERROR(VLOOKUP(A535,'Cadastro-Estoque'!A:G,1,FALSE)),"",VLOOKUP(A535,'Cadastro-Estoque'!A:G,3,FALSE))</f>
        <v/>
      </c>
      <c r="I535" s="73" t="str">
        <f>IF(A535="","",INDEX(Boletim!F544:F661,(MATCH(A535,'Cadastro-Estoque'!A543:A660,0))))</f>
        <v/>
      </c>
    </row>
    <row r="536" spans="5:9" ht="18.75" customHeight="1" x14ac:dyDescent="0.25">
      <c r="E536" s="1" t="str">
        <f t="shared" si="11"/>
        <v/>
      </c>
      <c r="F536" s="2" t="str">
        <f>IF(ISERROR(VLOOKUP(A536,'Cadastro-Estoque'!A:G,1,FALSE)),"",VLOOKUP(A536,'Cadastro-Estoque'!A:G,4,FALSE))</f>
        <v/>
      </c>
      <c r="G536" s="2" t="str">
        <f>IF(ISBLANK(A536),"",IF(ISERROR(VLOOKUP(A536,'Cadastro-Estoque'!A:G,1,FALSE)),"Produto não cadastrado",VLOOKUP(A536,'Cadastro-Estoque'!A:G,2,FALSE)))</f>
        <v/>
      </c>
      <c r="H536" s="2" t="str">
        <f>IF(ISERROR(VLOOKUP(A536,'Cadastro-Estoque'!A:G,1,FALSE)),"",VLOOKUP(A536,'Cadastro-Estoque'!A:G,3,FALSE))</f>
        <v/>
      </c>
      <c r="I536" s="73" t="str">
        <f>IF(A536="","",INDEX(Boletim!F545:F662,(MATCH(A536,'Cadastro-Estoque'!A544:A661,0))))</f>
        <v/>
      </c>
    </row>
    <row r="537" spans="5:9" ht="18.75" customHeight="1" x14ac:dyDescent="0.25">
      <c r="E537" s="1" t="str">
        <f t="shared" si="11"/>
        <v/>
      </c>
      <c r="F537" s="2" t="str">
        <f>IF(ISERROR(VLOOKUP(A537,'Cadastro-Estoque'!A:G,1,FALSE)),"",VLOOKUP(A537,'Cadastro-Estoque'!A:G,4,FALSE))</f>
        <v/>
      </c>
      <c r="G537" s="2" t="str">
        <f>IF(ISBLANK(A537),"",IF(ISERROR(VLOOKUP(A537,'Cadastro-Estoque'!A:G,1,FALSE)),"Produto não cadastrado",VLOOKUP(A537,'Cadastro-Estoque'!A:G,2,FALSE)))</f>
        <v/>
      </c>
      <c r="H537" s="2" t="str">
        <f>IF(ISERROR(VLOOKUP(A537,'Cadastro-Estoque'!A:G,1,FALSE)),"",VLOOKUP(A537,'Cadastro-Estoque'!A:G,3,FALSE))</f>
        <v/>
      </c>
      <c r="I537" s="73" t="str">
        <f>IF(A537="","",INDEX(Boletim!F546:F663,(MATCH(A537,'Cadastro-Estoque'!A545:A662,0))))</f>
        <v/>
      </c>
    </row>
    <row r="538" spans="5:9" ht="18.75" customHeight="1" x14ac:dyDescent="0.25">
      <c r="E538" s="1" t="str">
        <f t="shared" si="11"/>
        <v/>
      </c>
      <c r="F538" s="2" t="str">
        <f>IF(ISERROR(VLOOKUP(A538,'Cadastro-Estoque'!A:G,1,FALSE)),"",VLOOKUP(A538,'Cadastro-Estoque'!A:G,4,FALSE))</f>
        <v/>
      </c>
      <c r="G538" s="2" t="str">
        <f>IF(ISBLANK(A538),"",IF(ISERROR(VLOOKUP(A538,'Cadastro-Estoque'!A:G,1,FALSE)),"Produto não cadastrado",VLOOKUP(A538,'Cadastro-Estoque'!A:G,2,FALSE)))</f>
        <v/>
      </c>
      <c r="H538" s="2" t="str">
        <f>IF(ISERROR(VLOOKUP(A538,'Cadastro-Estoque'!A:G,1,FALSE)),"",VLOOKUP(A538,'Cadastro-Estoque'!A:G,3,FALSE))</f>
        <v/>
      </c>
      <c r="I538" s="73" t="str">
        <f>IF(A538="","",INDEX(Boletim!F547:F664,(MATCH(A538,'Cadastro-Estoque'!A546:A663,0))))</f>
        <v/>
      </c>
    </row>
    <row r="539" spans="5:9" ht="18.75" customHeight="1" x14ac:dyDescent="0.25">
      <c r="E539" s="1" t="str">
        <f t="shared" si="11"/>
        <v/>
      </c>
      <c r="F539" s="2" t="str">
        <f>IF(ISERROR(VLOOKUP(A539,'Cadastro-Estoque'!A:G,1,FALSE)),"",VLOOKUP(A539,'Cadastro-Estoque'!A:G,4,FALSE))</f>
        <v/>
      </c>
      <c r="G539" s="2" t="str">
        <f>IF(ISBLANK(A539),"",IF(ISERROR(VLOOKUP(A539,'Cadastro-Estoque'!A:G,1,FALSE)),"Produto não cadastrado",VLOOKUP(A539,'Cadastro-Estoque'!A:G,2,FALSE)))</f>
        <v/>
      </c>
      <c r="H539" s="2" t="str">
        <f>IF(ISERROR(VLOOKUP(A539,'Cadastro-Estoque'!A:G,1,FALSE)),"",VLOOKUP(A539,'Cadastro-Estoque'!A:G,3,FALSE))</f>
        <v/>
      </c>
      <c r="I539" s="73" t="str">
        <f>IF(A539="","",INDEX(Boletim!F548:F665,(MATCH(A539,'Cadastro-Estoque'!A547:A664,0))))</f>
        <v/>
      </c>
    </row>
    <row r="540" spans="5:9" ht="18.75" customHeight="1" x14ac:dyDescent="0.25">
      <c r="E540" s="1" t="str">
        <f t="shared" si="11"/>
        <v/>
      </c>
      <c r="F540" s="2" t="str">
        <f>IF(ISERROR(VLOOKUP(A540,'Cadastro-Estoque'!A:G,1,FALSE)),"",VLOOKUP(A540,'Cadastro-Estoque'!A:G,4,FALSE))</f>
        <v/>
      </c>
      <c r="G540" s="2" t="str">
        <f>IF(ISBLANK(A540),"",IF(ISERROR(VLOOKUP(A540,'Cadastro-Estoque'!A:G,1,FALSE)),"Produto não cadastrado",VLOOKUP(A540,'Cadastro-Estoque'!A:G,2,FALSE)))</f>
        <v/>
      </c>
      <c r="H540" s="2" t="str">
        <f>IF(ISERROR(VLOOKUP(A540,'Cadastro-Estoque'!A:G,1,FALSE)),"",VLOOKUP(A540,'Cadastro-Estoque'!A:G,3,FALSE))</f>
        <v/>
      </c>
      <c r="I540" s="73" t="str">
        <f>IF(A540="","",INDEX(Boletim!F549:F666,(MATCH(A540,'Cadastro-Estoque'!A548:A665,0))))</f>
        <v/>
      </c>
    </row>
    <row r="541" spans="5:9" ht="18.75" customHeight="1" x14ac:dyDescent="0.25">
      <c r="E541" s="1" t="str">
        <f t="shared" si="11"/>
        <v/>
      </c>
      <c r="F541" s="2" t="str">
        <f>IF(ISERROR(VLOOKUP(A541,'Cadastro-Estoque'!A:G,1,FALSE)),"",VLOOKUP(A541,'Cadastro-Estoque'!A:G,4,FALSE))</f>
        <v/>
      </c>
      <c r="G541" s="2" t="str">
        <f>IF(ISBLANK(A541),"",IF(ISERROR(VLOOKUP(A541,'Cadastro-Estoque'!A:G,1,FALSE)),"Produto não cadastrado",VLOOKUP(A541,'Cadastro-Estoque'!A:G,2,FALSE)))</f>
        <v/>
      </c>
      <c r="H541" s="2" t="str">
        <f>IF(ISERROR(VLOOKUP(A541,'Cadastro-Estoque'!A:G,1,FALSE)),"",VLOOKUP(A541,'Cadastro-Estoque'!A:G,3,FALSE))</f>
        <v/>
      </c>
      <c r="I541" s="73" t="str">
        <f>IF(A541="","",INDEX(Boletim!F550:F667,(MATCH(A541,'Cadastro-Estoque'!A549:A666,0))))</f>
        <v/>
      </c>
    </row>
    <row r="542" spans="5:9" ht="18.75" customHeight="1" x14ac:dyDescent="0.25">
      <c r="E542" s="1" t="str">
        <f t="shared" si="11"/>
        <v/>
      </c>
      <c r="F542" s="2" t="str">
        <f>IF(ISERROR(VLOOKUP(A542,'Cadastro-Estoque'!A:G,1,FALSE)),"",VLOOKUP(A542,'Cadastro-Estoque'!A:G,4,FALSE))</f>
        <v/>
      </c>
      <c r="G542" s="2" t="str">
        <f>IF(ISBLANK(A542),"",IF(ISERROR(VLOOKUP(A542,'Cadastro-Estoque'!A:G,1,FALSE)),"Produto não cadastrado",VLOOKUP(A542,'Cadastro-Estoque'!A:G,2,FALSE)))</f>
        <v/>
      </c>
      <c r="H542" s="2" t="str">
        <f>IF(ISERROR(VLOOKUP(A542,'Cadastro-Estoque'!A:G,1,FALSE)),"",VLOOKUP(A542,'Cadastro-Estoque'!A:G,3,FALSE))</f>
        <v/>
      </c>
      <c r="I542" s="73" t="str">
        <f>IF(A542="","",INDEX(Boletim!F551:F668,(MATCH(A542,'Cadastro-Estoque'!A550:A667,0))))</f>
        <v/>
      </c>
    </row>
    <row r="543" spans="5:9" ht="18.75" customHeight="1" x14ac:dyDescent="0.25">
      <c r="E543" s="1" t="str">
        <f t="shared" si="11"/>
        <v/>
      </c>
      <c r="F543" s="2" t="str">
        <f>IF(ISERROR(VLOOKUP(A543,'Cadastro-Estoque'!A:G,1,FALSE)),"",VLOOKUP(A543,'Cadastro-Estoque'!A:G,4,FALSE))</f>
        <v/>
      </c>
      <c r="G543" s="2" t="str">
        <f>IF(ISBLANK(A543),"",IF(ISERROR(VLOOKUP(A543,'Cadastro-Estoque'!A:G,1,FALSE)),"Produto não cadastrado",VLOOKUP(A543,'Cadastro-Estoque'!A:G,2,FALSE)))</f>
        <v/>
      </c>
      <c r="H543" s="2" t="str">
        <f>IF(ISERROR(VLOOKUP(A543,'Cadastro-Estoque'!A:G,1,FALSE)),"",VLOOKUP(A543,'Cadastro-Estoque'!A:G,3,FALSE))</f>
        <v/>
      </c>
      <c r="I543" s="73" t="str">
        <f>IF(A543="","",INDEX(Boletim!F552:F669,(MATCH(A543,'Cadastro-Estoque'!A551:A668,0))))</f>
        <v/>
      </c>
    </row>
    <row r="544" spans="5:9" ht="18.75" customHeight="1" x14ac:dyDescent="0.25">
      <c r="E544" s="1" t="str">
        <f t="shared" si="11"/>
        <v/>
      </c>
      <c r="F544" s="2" t="str">
        <f>IF(ISERROR(VLOOKUP(A544,'Cadastro-Estoque'!A:G,1,FALSE)),"",VLOOKUP(A544,'Cadastro-Estoque'!A:G,4,FALSE))</f>
        <v/>
      </c>
      <c r="G544" s="2" t="str">
        <f>IF(ISBLANK(A544),"",IF(ISERROR(VLOOKUP(A544,'Cadastro-Estoque'!A:G,1,FALSE)),"Produto não cadastrado",VLOOKUP(A544,'Cadastro-Estoque'!A:G,2,FALSE)))</f>
        <v/>
      </c>
      <c r="H544" s="2" t="str">
        <f>IF(ISERROR(VLOOKUP(A544,'Cadastro-Estoque'!A:G,1,FALSE)),"",VLOOKUP(A544,'Cadastro-Estoque'!A:G,3,FALSE))</f>
        <v/>
      </c>
      <c r="I544" s="73" t="str">
        <f>IF(A544="","",INDEX(Boletim!F553:F670,(MATCH(A544,'Cadastro-Estoque'!A552:A669,0))))</f>
        <v/>
      </c>
    </row>
    <row r="545" spans="5:9" ht="18.75" customHeight="1" x14ac:dyDescent="0.25">
      <c r="E545" s="1" t="str">
        <f t="shared" si="11"/>
        <v/>
      </c>
      <c r="F545" s="2" t="str">
        <f>IF(ISERROR(VLOOKUP(A545,'Cadastro-Estoque'!A:G,1,FALSE)),"",VLOOKUP(A545,'Cadastro-Estoque'!A:G,4,FALSE))</f>
        <v/>
      </c>
      <c r="G545" s="2" t="str">
        <f>IF(ISBLANK(A545),"",IF(ISERROR(VLOOKUP(A545,'Cadastro-Estoque'!A:G,1,FALSE)),"Produto não cadastrado",VLOOKUP(A545,'Cadastro-Estoque'!A:G,2,FALSE)))</f>
        <v/>
      </c>
      <c r="H545" s="2" t="str">
        <f>IF(ISERROR(VLOOKUP(A545,'Cadastro-Estoque'!A:G,1,FALSE)),"",VLOOKUP(A545,'Cadastro-Estoque'!A:G,3,FALSE))</f>
        <v/>
      </c>
      <c r="I545" s="73" t="str">
        <f>IF(A545="","",INDEX(Boletim!F554:F671,(MATCH(A545,'Cadastro-Estoque'!A553:A670,0))))</f>
        <v/>
      </c>
    </row>
    <row r="546" spans="5:9" ht="18.75" customHeight="1" x14ac:dyDescent="0.25">
      <c r="E546" s="1" t="str">
        <f t="shared" si="11"/>
        <v/>
      </c>
      <c r="F546" s="2" t="str">
        <f>IF(ISERROR(VLOOKUP(A546,'Cadastro-Estoque'!A:G,1,FALSE)),"",VLOOKUP(A546,'Cadastro-Estoque'!A:G,4,FALSE))</f>
        <v/>
      </c>
      <c r="G546" s="2" t="str">
        <f>IF(ISBLANK(A546),"",IF(ISERROR(VLOOKUP(A546,'Cadastro-Estoque'!A:G,1,FALSE)),"Produto não cadastrado",VLOOKUP(A546,'Cadastro-Estoque'!A:G,2,FALSE)))</f>
        <v/>
      </c>
      <c r="H546" s="2" t="str">
        <f>IF(ISERROR(VLOOKUP(A546,'Cadastro-Estoque'!A:G,1,FALSE)),"",VLOOKUP(A546,'Cadastro-Estoque'!A:G,3,FALSE))</f>
        <v/>
      </c>
      <c r="I546" s="73" t="str">
        <f>IF(A546="","",INDEX(Boletim!F555:F672,(MATCH(A546,'Cadastro-Estoque'!A554:A671,0))))</f>
        <v/>
      </c>
    </row>
    <row r="547" spans="5:9" ht="18.75" customHeight="1" x14ac:dyDescent="0.25">
      <c r="E547" s="1" t="str">
        <f t="shared" si="11"/>
        <v/>
      </c>
      <c r="F547" s="2" t="str">
        <f>IF(ISERROR(VLOOKUP(A547,'Cadastro-Estoque'!A:G,1,FALSE)),"",VLOOKUP(A547,'Cadastro-Estoque'!A:G,4,FALSE))</f>
        <v/>
      </c>
      <c r="G547" s="2" t="str">
        <f>IF(ISBLANK(A547),"",IF(ISERROR(VLOOKUP(A547,'Cadastro-Estoque'!A:G,1,FALSE)),"Produto não cadastrado",VLOOKUP(A547,'Cadastro-Estoque'!A:G,2,FALSE)))</f>
        <v/>
      </c>
      <c r="H547" s="2" t="str">
        <f>IF(ISERROR(VLOOKUP(A547,'Cadastro-Estoque'!A:G,1,FALSE)),"",VLOOKUP(A547,'Cadastro-Estoque'!A:G,3,FALSE))</f>
        <v/>
      </c>
      <c r="I547" s="73" t="str">
        <f>IF(A547="","",INDEX(Boletim!F556:F673,(MATCH(A547,'Cadastro-Estoque'!A555:A672,0))))</f>
        <v/>
      </c>
    </row>
    <row r="548" spans="5:9" ht="18.75" customHeight="1" x14ac:dyDescent="0.25">
      <c r="E548" s="1" t="str">
        <f t="shared" si="11"/>
        <v/>
      </c>
      <c r="F548" s="2" t="str">
        <f>IF(ISERROR(VLOOKUP(A548,'Cadastro-Estoque'!A:G,1,FALSE)),"",VLOOKUP(A548,'Cadastro-Estoque'!A:G,4,FALSE))</f>
        <v/>
      </c>
      <c r="G548" s="2" t="str">
        <f>IF(ISBLANK(A548),"",IF(ISERROR(VLOOKUP(A548,'Cadastro-Estoque'!A:G,1,FALSE)),"Produto não cadastrado",VLOOKUP(A548,'Cadastro-Estoque'!A:G,2,FALSE)))</f>
        <v/>
      </c>
      <c r="H548" s="2" t="str">
        <f>IF(ISERROR(VLOOKUP(A548,'Cadastro-Estoque'!A:G,1,FALSE)),"",VLOOKUP(A548,'Cadastro-Estoque'!A:G,3,FALSE))</f>
        <v/>
      </c>
      <c r="I548" s="73" t="str">
        <f>IF(A548="","",INDEX(Boletim!F557:F674,(MATCH(A548,'Cadastro-Estoque'!A556:A673,0))))</f>
        <v/>
      </c>
    </row>
    <row r="549" spans="5:9" ht="18.75" customHeight="1" x14ac:dyDescent="0.25">
      <c r="E549" s="1" t="str">
        <f t="shared" si="11"/>
        <v/>
      </c>
      <c r="F549" s="2" t="str">
        <f>IF(ISERROR(VLOOKUP(A549,'Cadastro-Estoque'!A:G,1,FALSE)),"",VLOOKUP(A549,'Cadastro-Estoque'!A:G,4,FALSE))</f>
        <v/>
      </c>
      <c r="G549" s="2" t="str">
        <f>IF(ISBLANK(A549),"",IF(ISERROR(VLOOKUP(A549,'Cadastro-Estoque'!A:G,1,FALSE)),"Produto não cadastrado",VLOOKUP(A549,'Cadastro-Estoque'!A:G,2,FALSE)))</f>
        <v/>
      </c>
      <c r="H549" s="2" t="str">
        <f>IF(ISERROR(VLOOKUP(A549,'Cadastro-Estoque'!A:G,1,FALSE)),"",VLOOKUP(A549,'Cadastro-Estoque'!A:G,3,FALSE))</f>
        <v/>
      </c>
      <c r="I549" s="73" t="str">
        <f>IF(A549="","",INDEX(Boletim!F558:F675,(MATCH(A549,'Cadastro-Estoque'!A557:A674,0))))</f>
        <v/>
      </c>
    </row>
    <row r="550" spans="5:9" ht="18.75" customHeight="1" x14ac:dyDescent="0.25">
      <c r="E550" s="1" t="str">
        <f t="shared" si="11"/>
        <v/>
      </c>
      <c r="F550" s="2" t="str">
        <f>IF(ISERROR(VLOOKUP(A550,'Cadastro-Estoque'!A:G,1,FALSE)),"",VLOOKUP(A550,'Cadastro-Estoque'!A:G,4,FALSE))</f>
        <v/>
      </c>
      <c r="G550" s="2" t="str">
        <f>IF(ISBLANK(A550),"",IF(ISERROR(VLOOKUP(A550,'Cadastro-Estoque'!A:G,1,FALSE)),"Produto não cadastrado",VLOOKUP(A550,'Cadastro-Estoque'!A:G,2,FALSE)))</f>
        <v/>
      </c>
      <c r="H550" s="2" t="str">
        <f>IF(ISERROR(VLOOKUP(A550,'Cadastro-Estoque'!A:G,1,FALSE)),"",VLOOKUP(A550,'Cadastro-Estoque'!A:G,3,FALSE))</f>
        <v/>
      </c>
      <c r="I550" s="73" t="str">
        <f>IF(A550="","",INDEX(Boletim!F559:F676,(MATCH(A550,'Cadastro-Estoque'!A558:A675,0))))</f>
        <v/>
      </c>
    </row>
    <row r="551" spans="5:9" ht="18.75" customHeight="1" x14ac:dyDescent="0.25">
      <c r="E551" s="1" t="str">
        <f t="shared" si="11"/>
        <v/>
      </c>
      <c r="F551" s="2" t="str">
        <f>IF(ISERROR(VLOOKUP(A551,'Cadastro-Estoque'!A:G,1,FALSE)),"",VLOOKUP(A551,'Cadastro-Estoque'!A:G,4,FALSE))</f>
        <v/>
      </c>
      <c r="G551" s="2" t="str">
        <f>IF(ISBLANK(A551),"",IF(ISERROR(VLOOKUP(A551,'Cadastro-Estoque'!A:G,1,FALSE)),"Produto não cadastrado",VLOOKUP(A551,'Cadastro-Estoque'!A:G,2,FALSE)))</f>
        <v/>
      </c>
      <c r="H551" s="2" t="str">
        <f>IF(ISERROR(VLOOKUP(A551,'Cadastro-Estoque'!A:G,1,FALSE)),"",VLOOKUP(A551,'Cadastro-Estoque'!A:G,3,FALSE))</f>
        <v/>
      </c>
      <c r="I551" s="73" t="str">
        <f>IF(A551="","",INDEX(Boletim!F560:F677,(MATCH(A551,'Cadastro-Estoque'!A559:A676,0))))</f>
        <v/>
      </c>
    </row>
    <row r="552" spans="5:9" ht="18.75" customHeight="1" x14ac:dyDescent="0.25">
      <c r="E552" s="1" t="str">
        <f t="shared" si="11"/>
        <v/>
      </c>
      <c r="F552" s="2" t="str">
        <f>IF(ISERROR(VLOOKUP(A552,'Cadastro-Estoque'!A:G,1,FALSE)),"",VLOOKUP(A552,'Cadastro-Estoque'!A:G,4,FALSE))</f>
        <v/>
      </c>
      <c r="G552" s="2" t="str">
        <f>IF(ISBLANK(A552),"",IF(ISERROR(VLOOKUP(A552,'Cadastro-Estoque'!A:G,1,FALSE)),"Produto não cadastrado",VLOOKUP(A552,'Cadastro-Estoque'!A:G,2,FALSE)))</f>
        <v/>
      </c>
      <c r="H552" s="2" t="str">
        <f>IF(ISERROR(VLOOKUP(A552,'Cadastro-Estoque'!A:G,1,FALSE)),"",VLOOKUP(A552,'Cadastro-Estoque'!A:G,3,FALSE))</f>
        <v/>
      </c>
      <c r="I552" s="73" t="str">
        <f>IF(A552="","",INDEX(Boletim!F561:F678,(MATCH(A552,'Cadastro-Estoque'!A560:A677,0))))</f>
        <v/>
      </c>
    </row>
    <row r="553" spans="5:9" ht="18.75" customHeight="1" x14ac:dyDescent="0.25">
      <c r="E553" s="1" t="str">
        <f t="shared" si="11"/>
        <v/>
      </c>
      <c r="F553" s="2" t="str">
        <f>IF(ISERROR(VLOOKUP(A553,'Cadastro-Estoque'!A:G,1,FALSE)),"",VLOOKUP(A553,'Cadastro-Estoque'!A:G,4,FALSE))</f>
        <v/>
      </c>
      <c r="G553" s="2" t="str">
        <f>IF(ISBLANK(A553),"",IF(ISERROR(VLOOKUP(A553,'Cadastro-Estoque'!A:G,1,FALSE)),"Produto não cadastrado",VLOOKUP(A553,'Cadastro-Estoque'!A:G,2,FALSE)))</f>
        <v/>
      </c>
      <c r="H553" s="2" t="str">
        <f>IF(ISERROR(VLOOKUP(A553,'Cadastro-Estoque'!A:G,1,FALSE)),"",VLOOKUP(A553,'Cadastro-Estoque'!A:G,3,FALSE))</f>
        <v/>
      </c>
      <c r="I553" s="73" t="str">
        <f>IF(A553="","",INDEX(Boletim!F562:F679,(MATCH(A553,'Cadastro-Estoque'!A561:A678,0))))</f>
        <v/>
      </c>
    </row>
    <row r="554" spans="5:9" ht="18.75" customHeight="1" x14ac:dyDescent="0.25">
      <c r="E554" s="1" t="str">
        <f t="shared" si="11"/>
        <v/>
      </c>
      <c r="F554" s="2" t="str">
        <f>IF(ISERROR(VLOOKUP(A554,'Cadastro-Estoque'!A:G,1,FALSE)),"",VLOOKUP(A554,'Cadastro-Estoque'!A:G,4,FALSE))</f>
        <v/>
      </c>
      <c r="G554" s="2" t="str">
        <f>IF(ISBLANK(A554),"",IF(ISERROR(VLOOKUP(A554,'Cadastro-Estoque'!A:G,1,FALSE)),"Produto não cadastrado",VLOOKUP(A554,'Cadastro-Estoque'!A:G,2,FALSE)))</f>
        <v/>
      </c>
      <c r="H554" s="2" t="str">
        <f>IF(ISERROR(VLOOKUP(A554,'Cadastro-Estoque'!A:G,1,FALSE)),"",VLOOKUP(A554,'Cadastro-Estoque'!A:G,3,FALSE))</f>
        <v/>
      </c>
      <c r="I554" s="73" t="str">
        <f>IF(A554="","",INDEX(Boletim!F563:F680,(MATCH(A554,'Cadastro-Estoque'!A562:A679,0))))</f>
        <v/>
      </c>
    </row>
    <row r="555" spans="5:9" ht="18.75" customHeight="1" x14ac:dyDescent="0.25">
      <c r="E555" s="1" t="str">
        <f t="shared" si="11"/>
        <v/>
      </c>
      <c r="F555" s="2" t="str">
        <f>IF(ISERROR(VLOOKUP(A555,'Cadastro-Estoque'!A:G,1,FALSE)),"",VLOOKUP(A555,'Cadastro-Estoque'!A:G,4,FALSE))</f>
        <v/>
      </c>
      <c r="G555" s="2" t="str">
        <f>IF(ISBLANK(A555),"",IF(ISERROR(VLOOKUP(A555,'Cadastro-Estoque'!A:G,1,FALSE)),"Produto não cadastrado",VLOOKUP(A555,'Cadastro-Estoque'!A:G,2,FALSE)))</f>
        <v/>
      </c>
      <c r="H555" s="2" t="str">
        <f>IF(ISERROR(VLOOKUP(A555,'Cadastro-Estoque'!A:G,1,FALSE)),"",VLOOKUP(A555,'Cadastro-Estoque'!A:G,3,FALSE))</f>
        <v/>
      </c>
      <c r="I555" s="73" t="str">
        <f>IF(A555="","",INDEX(Boletim!F564:F681,(MATCH(A555,'Cadastro-Estoque'!A563:A680,0))))</f>
        <v/>
      </c>
    </row>
    <row r="556" spans="5:9" ht="18.75" customHeight="1" x14ac:dyDescent="0.25">
      <c r="E556" s="1" t="str">
        <f t="shared" si="11"/>
        <v/>
      </c>
      <c r="F556" s="2" t="str">
        <f>IF(ISERROR(VLOOKUP(A556,'Cadastro-Estoque'!A:G,1,FALSE)),"",VLOOKUP(A556,'Cadastro-Estoque'!A:G,4,FALSE))</f>
        <v/>
      </c>
      <c r="G556" s="2" t="str">
        <f>IF(ISBLANK(A556),"",IF(ISERROR(VLOOKUP(A556,'Cadastro-Estoque'!A:G,1,FALSE)),"Produto não cadastrado",VLOOKUP(A556,'Cadastro-Estoque'!A:G,2,FALSE)))</f>
        <v/>
      </c>
      <c r="H556" s="2" t="str">
        <f>IF(ISERROR(VLOOKUP(A556,'Cadastro-Estoque'!A:G,1,FALSE)),"",VLOOKUP(A556,'Cadastro-Estoque'!A:G,3,FALSE))</f>
        <v/>
      </c>
      <c r="I556" s="73" t="str">
        <f>IF(A556="","",INDEX(Boletim!F565:F682,(MATCH(A556,'Cadastro-Estoque'!A564:A681,0))))</f>
        <v/>
      </c>
    </row>
    <row r="557" spans="5:9" ht="18.75" customHeight="1" x14ac:dyDescent="0.25">
      <c r="E557" s="1" t="str">
        <f t="shared" si="11"/>
        <v/>
      </c>
      <c r="F557" s="2" t="str">
        <f>IF(ISERROR(VLOOKUP(A557,'Cadastro-Estoque'!A:G,1,FALSE)),"",VLOOKUP(A557,'Cadastro-Estoque'!A:G,4,FALSE))</f>
        <v/>
      </c>
      <c r="G557" s="2" t="str">
        <f>IF(ISBLANK(A557),"",IF(ISERROR(VLOOKUP(A557,'Cadastro-Estoque'!A:G,1,FALSE)),"Produto não cadastrado",VLOOKUP(A557,'Cadastro-Estoque'!A:G,2,FALSE)))</f>
        <v/>
      </c>
      <c r="H557" s="2" t="str">
        <f>IF(ISERROR(VLOOKUP(A557,'Cadastro-Estoque'!A:G,1,FALSE)),"",VLOOKUP(A557,'Cadastro-Estoque'!A:G,3,FALSE))</f>
        <v/>
      </c>
      <c r="I557" s="73" t="str">
        <f>IF(A557="","",INDEX(Boletim!F566:F683,(MATCH(A557,'Cadastro-Estoque'!A565:A682,0))))</f>
        <v/>
      </c>
    </row>
    <row r="558" spans="5:9" ht="18.75" customHeight="1" x14ac:dyDescent="0.25">
      <c r="E558" s="1" t="str">
        <f t="shared" si="11"/>
        <v/>
      </c>
      <c r="F558" s="2" t="str">
        <f>IF(ISERROR(VLOOKUP(A558,'Cadastro-Estoque'!A:G,1,FALSE)),"",VLOOKUP(A558,'Cadastro-Estoque'!A:G,4,FALSE))</f>
        <v/>
      </c>
      <c r="G558" s="2" t="str">
        <f>IF(ISBLANK(A558),"",IF(ISERROR(VLOOKUP(A558,'Cadastro-Estoque'!A:G,1,FALSE)),"Produto não cadastrado",VLOOKUP(A558,'Cadastro-Estoque'!A:G,2,FALSE)))</f>
        <v/>
      </c>
      <c r="H558" s="2" t="str">
        <f>IF(ISERROR(VLOOKUP(A558,'Cadastro-Estoque'!A:G,1,FALSE)),"",VLOOKUP(A558,'Cadastro-Estoque'!A:G,3,FALSE))</f>
        <v/>
      </c>
      <c r="I558" s="73" t="str">
        <f>IF(A558="","",INDEX(Boletim!F567:F684,(MATCH(A558,'Cadastro-Estoque'!A566:A683,0))))</f>
        <v/>
      </c>
    </row>
    <row r="559" spans="5:9" ht="18.75" customHeight="1" x14ac:dyDescent="0.25">
      <c r="E559" s="1" t="str">
        <f t="shared" si="11"/>
        <v/>
      </c>
      <c r="F559" s="2" t="str">
        <f>IF(ISERROR(VLOOKUP(A559,'Cadastro-Estoque'!A:G,1,FALSE)),"",VLOOKUP(A559,'Cadastro-Estoque'!A:G,4,FALSE))</f>
        <v/>
      </c>
      <c r="G559" s="2" t="str">
        <f>IF(ISBLANK(A559),"",IF(ISERROR(VLOOKUP(A559,'Cadastro-Estoque'!A:G,1,FALSE)),"Produto não cadastrado",VLOOKUP(A559,'Cadastro-Estoque'!A:G,2,FALSE)))</f>
        <v/>
      </c>
      <c r="H559" s="2" t="str">
        <f>IF(ISERROR(VLOOKUP(A559,'Cadastro-Estoque'!A:G,1,FALSE)),"",VLOOKUP(A559,'Cadastro-Estoque'!A:G,3,FALSE))</f>
        <v/>
      </c>
      <c r="I559" s="73" t="str">
        <f>IF(A559="","",INDEX(Boletim!F568:F685,(MATCH(A559,'Cadastro-Estoque'!A567:A684,0))))</f>
        <v/>
      </c>
    </row>
    <row r="560" spans="5:9" ht="18.75" customHeight="1" x14ac:dyDescent="0.25">
      <c r="E560" s="1" t="str">
        <f t="shared" si="11"/>
        <v/>
      </c>
      <c r="F560" s="2" t="str">
        <f>IF(ISERROR(VLOOKUP(A560,'Cadastro-Estoque'!A:G,1,FALSE)),"",VLOOKUP(A560,'Cadastro-Estoque'!A:G,4,FALSE))</f>
        <v/>
      </c>
      <c r="G560" s="2" t="str">
        <f>IF(ISBLANK(A560),"",IF(ISERROR(VLOOKUP(A560,'Cadastro-Estoque'!A:G,1,FALSE)),"Produto não cadastrado",VLOOKUP(A560,'Cadastro-Estoque'!A:G,2,FALSE)))</f>
        <v/>
      </c>
      <c r="H560" s="2" t="str">
        <f>IF(ISERROR(VLOOKUP(A560,'Cadastro-Estoque'!A:G,1,FALSE)),"",VLOOKUP(A560,'Cadastro-Estoque'!A:G,3,FALSE))</f>
        <v/>
      </c>
      <c r="I560" s="73" t="str">
        <f>IF(A560="","",INDEX(Boletim!F569:F686,(MATCH(A560,'Cadastro-Estoque'!A568:A685,0))))</f>
        <v/>
      </c>
    </row>
    <row r="561" spans="5:9" ht="18.75" customHeight="1" x14ac:dyDescent="0.25">
      <c r="E561" s="1" t="str">
        <f t="shared" si="11"/>
        <v/>
      </c>
      <c r="F561" s="2" t="str">
        <f>IF(ISERROR(VLOOKUP(A561,'Cadastro-Estoque'!A:G,1,FALSE)),"",VLOOKUP(A561,'Cadastro-Estoque'!A:G,4,FALSE))</f>
        <v/>
      </c>
      <c r="G561" s="2" t="str">
        <f>IF(ISBLANK(A561),"",IF(ISERROR(VLOOKUP(A561,'Cadastro-Estoque'!A:G,1,FALSE)),"Produto não cadastrado",VLOOKUP(A561,'Cadastro-Estoque'!A:G,2,FALSE)))</f>
        <v/>
      </c>
      <c r="H561" s="2" t="str">
        <f>IF(ISERROR(VLOOKUP(A561,'Cadastro-Estoque'!A:G,1,FALSE)),"",VLOOKUP(A561,'Cadastro-Estoque'!A:G,3,FALSE))</f>
        <v/>
      </c>
      <c r="I561" s="73" t="str">
        <f>IF(A561="","",INDEX(Boletim!F570:F687,(MATCH(A561,'Cadastro-Estoque'!A569:A686,0))))</f>
        <v/>
      </c>
    </row>
    <row r="562" spans="5:9" ht="18.75" customHeight="1" x14ac:dyDescent="0.25">
      <c r="E562" s="1" t="str">
        <f t="shared" si="11"/>
        <v/>
      </c>
      <c r="F562" s="2" t="str">
        <f>IF(ISERROR(VLOOKUP(A562,'Cadastro-Estoque'!A:G,1,FALSE)),"",VLOOKUP(A562,'Cadastro-Estoque'!A:G,4,FALSE))</f>
        <v/>
      </c>
      <c r="G562" s="2" t="str">
        <f>IF(ISBLANK(A562),"",IF(ISERROR(VLOOKUP(A562,'Cadastro-Estoque'!A:G,1,FALSE)),"Produto não cadastrado",VLOOKUP(A562,'Cadastro-Estoque'!A:G,2,FALSE)))</f>
        <v/>
      </c>
      <c r="H562" s="2" t="str">
        <f>IF(ISERROR(VLOOKUP(A562,'Cadastro-Estoque'!A:G,1,FALSE)),"",VLOOKUP(A562,'Cadastro-Estoque'!A:G,3,FALSE))</f>
        <v/>
      </c>
      <c r="I562" s="73" t="str">
        <f>IF(A562="","",INDEX(Boletim!F571:F688,(MATCH(A562,'Cadastro-Estoque'!A570:A687,0))))</f>
        <v/>
      </c>
    </row>
    <row r="563" spans="5:9" ht="18.75" customHeight="1" x14ac:dyDescent="0.25">
      <c r="E563" s="1" t="str">
        <f t="shared" si="11"/>
        <v/>
      </c>
      <c r="F563" s="2" t="str">
        <f>IF(ISERROR(VLOOKUP(A563,'Cadastro-Estoque'!A:G,1,FALSE)),"",VLOOKUP(A563,'Cadastro-Estoque'!A:G,4,FALSE))</f>
        <v/>
      </c>
      <c r="G563" s="2" t="str">
        <f>IF(ISBLANK(A563),"",IF(ISERROR(VLOOKUP(A563,'Cadastro-Estoque'!A:G,1,FALSE)),"Produto não cadastrado",VLOOKUP(A563,'Cadastro-Estoque'!A:G,2,FALSE)))</f>
        <v/>
      </c>
      <c r="H563" s="2" t="str">
        <f>IF(ISERROR(VLOOKUP(A563,'Cadastro-Estoque'!A:G,1,FALSE)),"",VLOOKUP(A563,'Cadastro-Estoque'!A:G,3,FALSE))</f>
        <v/>
      </c>
      <c r="I563" s="73" t="str">
        <f>IF(A563="","",INDEX(Boletim!F572:F689,(MATCH(A563,'Cadastro-Estoque'!A571:A688,0))))</f>
        <v/>
      </c>
    </row>
    <row r="564" spans="5:9" ht="18.75" customHeight="1" x14ac:dyDescent="0.25">
      <c r="E564" s="1" t="str">
        <f t="shared" si="11"/>
        <v/>
      </c>
      <c r="F564" s="2" t="str">
        <f>IF(ISERROR(VLOOKUP(A564,'Cadastro-Estoque'!A:G,1,FALSE)),"",VLOOKUP(A564,'Cadastro-Estoque'!A:G,4,FALSE))</f>
        <v/>
      </c>
      <c r="G564" s="2" t="str">
        <f>IF(ISBLANK(A564),"",IF(ISERROR(VLOOKUP(A564,'Cadastro-Estoque'!A:G,1,FALSE)),"Produto não cadastrado",VLOOKUP(A564,'Cadastro-Estoque'!A:G,2,FALSE)))</f>
        <v/>
      </c>
      <c r="H564" s="2" t="str">
        <f>IF(ISERROR(VLOOKUP(A564,'Cadastro-Estoque'!A:G,1,FALSE)),"",VLOOKUP(A564,'Cadastro-Estoque'!A:G,3,FALSE))</f>
        <v/>
      </c>
      <c r="I564" s="73" t="str">
        <f>IF(A564="","",INDEX(Boletim!F573:F690,(MATCH(A564,'Cadastro-Estoque'!A572:A689,0))))</f>
        <v/>
      </c>
    </row>
    <row r="565" spans="5:9" ht="18.75" customHeight="1" x14ac:dyDescent="0.25">
      <c r="E565" s="1" t="str">
        <f t="shared" si="11"/>
        <v/>
      </c>
      <c r="F565" s="2" t="str">
        <f>IF(ISERROR(VLOOKUP(A565,'Cadastro-Estoque'!A:G,1,FALSE)),"",VLOOKUP(A565,'Cadastro-Estoque'!A:G,4,FALSE))</f>
        <v/>
      </c>
      <c r="G565" s="2" t="str">
        <f>IF(ISBLANK(A565),"",IF(ISERROR(VLOOKUP(A565,'Cadastro-Estoque'!A:G,1,FALSE)),"Produto não cadastrado",VLOOKUP(A565,'Cadastro-Estoque'!A:G,2,FALSE)))</f>
        <v/>
      </c>
      <c r="H565" s="2" t="str">
        <f>IF(ISERROR(VLOOKUP(A565,'Cadastro-Estoque'!A:G,1,FALSE)),"",VLOOKUP(A565,'Cadastro-Estoque'!A:G,3,FALSE))</f>
        <v/>
      </c>
      <c r="I565" s="73" t="str">
        <f>IF(A565="","",INDEX(Boletim!F574:F691,(MATCH(A565,'Cadastro-Estoque'!A573:A690,0))))</f>
        <v/>
      </c>
    </row>
    <row r="566" spans="5:9" ht="18.75" customHeight="1" x14ac:dyDescent="0.25">
      <c r="E566" s="1" t="str">
        <f t="shared" si="11"/>
        <v/>
      </c>
      <c r="F566" s="2" t="str">
        <f>IF(ISERROR(VLOOKUP(A566,'Cadastro-Estoque'!A:G,1,FALSE)),"",VLOOKUP(A566,'Cadastro-Estoque'!A:G,4,FALSE))</f>
        <v/>
      </c>
      <c r="G566" s="2" t="str">
        <f>IF(ISBLANK(A566),"",IF(ISERROR(VLOOKUP(A566,'Cadastro-Estoque'!A:G,1,FALSE)),"Produto não cadastrado",VLOOKUP(A566,'Cadastro-Estoque'!A:G,2,FALSE)))</f>
        <v/>
      </c>
      <c r="H566" s="2" t="str">
        <f>IF(ISERROR(VLOOKUP(A566,'Cadastro-Estoque'!A:G,1,FALSE)),"",VLOOKUP(A566,'Cadastro-Estoque'!A:G,3,FALSE))</f>
        <v/>
      </c>
      <c r="I566" s="73" t="str">
        <f>IF(A566="","",INDEX(Boletim!F575:F692,(MATCH(A566,'Cadastro-Estoque'!A574:A691,0))))</f>
        <v/>
      </c>
    </row>
    <row r="567" spans="5:9" ht="18.75" customHeight="1" x14ac:dyDescent="0.25">
      <c r="E567" s="1" t="str">
        <f t="shared" si="11"/>
        <v/>
      </c>
      <c r="F567" s="2" t="str">
        <f>IF(ISERROR(VLOOKUP(A567,'Cadastro-Estoque'!A:G,1,FALSE)),"",VLOOKUP(A567,'Cadastro-Estoque'!A:G,4,FALSE))</f>
        <v/>
      </c>
      <c r="G567" s="2" t="str">
        <f>IF(ISBLANK(A567),"",IF(ISERROR(VLOOKUP(A567,'Cadastro-Estoque'!A:G,1,FALSE)),"Produto não cadastrado",VLOOKUP(A567,'Cadastro-Estoque'!A:G,2,FALSE)))</f>
        <v/>
      </c>
      <c r="H567" s="2" t="str">
        <f>IF(ISERROR(VLOOKUP(A567,'Cadastro-Estoque'!A:G,1,FALSE)),"",VLOOKUP(A567,'Cadastro-Estoque'!A:G,3,FALSE))</f>
        <v/>
      </c>
      <c r="I567" s="73" t="str">
        <f>IF(A567="","",INDEX(Boletim!F576:F693,(MATCH(A567,'Cadastro-Estoque'!A575:A692,0))))</f>
        <v/>
      </c>
    </row>
    <row r="568" spans="5:9" ht="18.75" customHeight="1" x14ac:dyDescent="0.25">
      <c r="E568" s="1" t="str">
        <f t="shared" si="11"/>
        <v/>
      </c>
      <c r="F568" s="2" t="str">
        <f>IF(ISERROR(VLOOKUP(A568,'Cadastro-Estoque'!A:G,1,FALSE)),"",VLOOKUP(A568,'Cadastro-Estoque'!A:G,4,FALSE))</f>
        <v/>
      </c>
      <c r="G568" s="2" t="str">
        <f>IF(ISBLANK(A568),"",IF(ISERROR(VLOOKUP(A568,'Cadastro-Estoque'!A:G,1,FALSE)),"Produto não cadastrado",VLOOKUP(A568,'Cadastro-Estoque'!A:G,2,FALSE)))</f>
        <v/>
      </c>
      <c r="H568" s="2" t="str">
        <f>IF(ISERROR(VLOOKUP(A568,'Cadastro-Estoque'!A:G,1,FALSE)),"",VLOOKUP(A568,'Cadastro-Estoque'!A:G,3,FALSE))</f>
        <v/>
      </c>
      <c r="I568" s="73" t="str">
        <f>IF(A568="","",INDEX(Boletim!F577:F694,(MATCH(A568,'Cadastro-Estoque'!A576:A693,0))))</f>
        <v/>
      </c>
    </row>
    <row r="569" spans="5:9" ht="18.75" customHeight="1" x14ac:dyDescent="0.25">
      <c r="E569" s="1" t="str">
        <f t="shared" si="11"/>
        <v/>
      </c>
      <c r="F569" s="2" t="str">
        <f>IF(ISERROR(VLOOKUP(A569,'Cadastro-Estoque'!A:G,1,FALSE)),"",VLOOKUP(A569,'Cadastro-Estoque'!A:G,4,FALSE))</f>
        <v/>
      </c>
      <c r="G569" s="2" t="str">
        <f>IF(ISBLANK(A569),"",IF(ISERROR(VLOOKUP(A569,'Cadastro-Estoque'!A:G,1,FALSE)),"Produto não cadastrado",VLOOKUP(A569,'Cadastro-Estoque'!A:G,2,FALSE)))</f>
        <v/>
      </c>
      <c r="H569" s="2" t="str">
        <f>IF(ISERROR(VLOOKUP(A569,'Cadastro-Estoque'!A:G,1,FALSE)),"",VLOOKUP(A569,'Cadastro-Estoque'!A:G,3,FALSE))</f>
        <v/>
      </c>
      <c r="I569" s="73" t="str">
        <f>IF(A569="","",INDEX(Boletim!F578:F695,(MATCH(A569,'Cadastro-Estoque'!A577:A694,0))))</f>
        <v/>
      </c>
    </row>
    <row r="570" spans="5:9" ht="18.75" customHeight="1" x14ac:dyDescent="0.25">
      <c r="E570" s="1" t="str">
        <f t="shared" si="11"/>
        <v/>
      </c>
      <c r="F570" s="2" t="str">
        <f>IF(ISERROR(VLOOKUP(A570,'Cadastro-Estoque'!A:G,1,FALSE)),"",VLOOKUP(A570,'Cadastro-Estoque'!A:G,4,FALSE))</f>
        <v/>
      </c>
      <c r="G570" s="2" t="str">
        <f>IF(ISBLANK(A570),"",IF(ISERROR(VLOOKUP(A570,'Cadastro-Estoque'!A:G,1,FALSE)),"Produto não cadastrado",VLOOKUP(A570,'Cadastro-Estoque'!A:G,2,FALSE)))</f>
        <v/>
      </c>
      <c r="H570" s="2" t="str">
        <f>IF(ISERROR(VLOOKUP(A570,'Cadastro-Estoque'!A:G,1,FALSE)),"",VLOOKUP(A570,'Cadastro-Estoque'!A:G,3,FALSE))</f>
        <v/>
      </c>
      <c r="I570" s="73" t="str">
        <f>IF(A570="","",INDEX(Boletim!F579:F696,(MATCH(A570,'Cadastro-Estoque'!A578:A695,0))))</f>
        <v/>
      </c>
    </row>
    <row r="571" spans="5:9" ht="18.75" customHeight="1" x14ac:dyDescent="0.25">
      <c r="E571" s="1" t="str">
        <f t="shared" si="11"/>
        <v/>
      </c>
      <c r="F571" s="2" t="str">
        <f>IF(ISERROR(VLOOKUP(A571,'Cadastro-Estoque'!A:G,1,FALSE)),"",VLOOKUP(A571,'Cadastro-Estoque'!A:G,4,FALSE))</f>
        <v/>
      </c>
      <c r="G571" s="2" t="str">
        <f>IF(ISBLANK(A571),"",IF(ISERROR(VLOOKUP(A571,'Cadastro-Estoque'!A:G,1,FALSE)),"Produto não cadastrado",VLOOKUP(A571,'Cadastro-Estoque'!A:G,2,FALSE)))</f>
        <v/>
      </c>
      <c r="H571" s="2" t="str">
        <f>IF(ISERROR(VLOOKUP(A571,'Cadastro-Estoque'!A:G,1,FALSE)),"",VLOOKUP(A571,'Cadastro-Estoque'!A:G,3,FALSE))</f>
        <v/>
      </c>
      <c r="I571" s="73" t="str">
        <f>IF(A571="","",INDEX(Boletim!F580:F697,(MATCH(A571,'Cadastro-Estoque'!A579:A696,0))))</f>
        <v/>
      </c>
    </row>
    <row r="572" spans="5:9" ht="18.75" customHeight="1" x14ac:dyDescent="0.25">
      <c r="E572" s="1" t="str">
        <f t="shared" si="11"/>
        <v/>
      </c>
      <c r="F572" s="2" t="str">
        <f>IF(ISERROR(VLOOKUP(A572,'Cadastro-Estoque'!A:G,1,FALSE)),"",VLOOKUP(A572,'Cadastro-Estoque'!A:G,4,FALSE))</f>
        <v/>
      </c>
      <c r="G572" s="2" t="str">
        <f>IF(ISBLANK(A572),"",IF(ISERROR(VLOOKUP(A572,'Cadastro-Estoque'!A:G,1,FALSE)),"Produto não cadastrado",VLOOKUP(A572,'Cadastro-Estoque'!A:G,2,FALSE)))</f>
        <v/>
      </c>
      <c r="H572" s="2" t="str">
        <f>IF(ISERROR(VLOOKUP(A572,'Cadastro-Estoque'!A:G,1,FALSE)),"",VLOOKUP(A572,'Cadastro-Estoque'!A:G,3,FALSE))</f>
        <v/>
      </c>
      <c r="I572" s="73" t="str">
        <f>IF(A572="","",INDEX(Boletim!F581:F698,(MATCH(A572,'Cadastro-Estoque'!A580:A697,0))))</f>
        <v/>
      </c>
    </row>
    <row r="573" spans="5:9" ht="18.75" customHeight="1" x14ac:dyDescent="0.25">
      <c r="E573" s="1" t="str">
        <f t="shared" si="11"/>
        <v/>
      </c>
      <c r="F573" s="2" t="str">
        <f>IF(ISERROR(VLOOKUP(A573,'Cadastro-Estoque'!A:G,1,FALSE)),"",VLOOKUP(A573,'Cadastro-Estoque'!A:G,4,FALSE))</f>
        <v/>
      </c>
      <c r="G573" s="2" t="str">
        <f>IF(ISBLANK(A573),"",IF(ISERROR(VLOOKUP(A573,'Cadastro-Estoque'!A:G,1,FALSE)),"Produto não cadastrado",VLOOKUP(A573,'Cadastro-Estoque'!A:G,2,FALSE)))</f>
        <v/>
      </c>
      <c r="H573" s="2" t="str">
        <f>IF(ISERROR(VLOOKUP(A573,'Cadastro-Estoque'!A:G,1,FALSE)),"",VLOOKUP(A573,'Cadastro-Estoque'!A:G,3,FALSE))</f>
        <v/>
      </c>
      <c r="I573" s="73" t="str">
        <f>IF(A573="","",INDEX(Boletim!F582:F699,(MATCH(A573,'Cadastro-Estoque'!A581:A698,0))))</f>
        <v/>
      </c>
    </row>
    <row r="574" spans="5:9" ht="18.75" customHeight="1" x14ac:dyDescent="0.25">
      <c r="E574" s="1" t="str">
        <f t="shared" si="11"/>
        <v/>
      </c>
      <c r="F574" s="2" t="str">
        <f>IF(ISERROR(VLOOKUP(A574,'Cadastro-Estoque'!A:G,1,FALSE)),"",VLOOKUP(A574,'Cadastro-Estoque'!A:G,4,FALSE))</f>
        <v/>
      </c>
      <c r="G574" s="2" t="str">
        <f>IF(ISBLANK(A574),"",IF(ISERROR(VLOOKUP(A574,'Cadastro-Estoque'!A:G,1,FALSE)),"Produto não cadastrado",VLOOKUP(A574,'Cadastro-Estoque'!A:G,2,FALSE)))</f>
        <v/>
      </c>
      <c r="H574" s="2" t="str">
        <f>IF(ISERROR(VLOOKUP(A574,'Cadastro-Estoque'!A:G,1,FALSE)),"",VLOOKUP(A574,'Cadastro-Estoque'!A:G,3,FALSE))</f>
        <v/>
      </c>
      <c r="I574" s="73" t="str">
        <f>IF(A574="","",INDEX(Boletim!F583:F700,(MATCH(A574,'Cadastro-Estoque'!A582:A699,0))))</f>
        <v/>
      </c>
    </row>
    <row r="575" spans="5:9" ht="18.75" customHeight="1" x14ac:dyDescent="0.25">
      <c r="E575" s="1" t="str">
        <f t="shared" si="11"/>
        <v/>
      </c>
      <c r="F575" s="2" t="str">
        <f>IF(ISERROR(VLOOKUP(A575,'Cadastro-Estoque'!A:G,1,FALSE)),"",VLOOKUP(A575,'Cadastro-Estoque'!A:G,4,FALSE))</f>
        <v/>
      </c>
      <c r="G575" s="2" t="str">
        <f>IF(ISBLANK(A575),"",IF(ISERROR(VLOOKUP(A575,'Cadastro-Estoque'!A:G,1,FALSE)),"Produto não cadastrado",VLOOKUP(A575,'Cadastro-Estoque'!A:G,2,FALSE)))</f>
        <v/>
      </c>
      <c r="H575" s="2" t="str">
        <f>IF(ISERROR(VLOOKUP(A575,'Cadastro-Estoque'!A:G,1,FALSE)),"",VLOOKUP(A575,'Cadastro-Estoque'!A:G,3,FALSE))</f>
        <v/>
      </c>
      <c r="I575" s="73" t="str">
        <f>IF(A575="","",INDEX(Boletim!F584:F701,(MATCH(A575,'Cadastro-Estoque'!A583:A700,0))))</f>
        <v/>
      </c>
    </row>
    <row r="576" spans="5:9" ht="18.75" customHeight="1" x14ac:dyDescent="0.25">
      <c r="E576" s="1" t="str">
        <f t="shared" si="11"/>
        <v/>
      </c>
      <c r="F576" s="2" t="str">
        <f>IF(ISERROR(VLOOKUP(A576,'Cadastro-Estoque'!A:G,1,FALSE)),"",VLOOKUP(A576,'Cadastro-Estoque'!A:G,4,FALSE))</f>
        <v/>
      </c>
      <c r="G576" s="2" t="str">
        <f>IF(ISBLANK(A576),"",IF(ISERROR(VLOOKUP(A576,'Cadastro-Estoque'!A:G,1,FALSE)),"Produto não cadastrado",VLOOKUP(A576,'Cadastro-Estoque'!A:G,2,FALSE)))</f>
        <v/>
      </c>
      <c r="H576" s="2" t="str">
        <f>IF(ISERROR(VLOOKUP(A576,'Cadastro-Estoque'!A:G,1,FALSE)),"",VLOOKUP(A576,'Cadastro-Estoque'!A:G,3,FALSE))</f>
        <v/>
      </c>
      <c r="I576" s="73" t="str">
        <f>IF(A576="","",INDEX(Boletim!F585:F702,(MATCH(A576,'Cadastro-Estoque'!A584:A701,0))))</f>
        <v/>
      </c>
    </row>
    <row r="577" spans="5:9" ht="18.75" customHeight="1" x14ac:dyDescent="0.25">
      <c r="E577" s="1" t="str">
        <f t="shared" si="11"/>
        <v/>
      </c>
      <c r="F577" s="2" t="str">
        <f>IF(ISERROR(VLOOKUP(A577,'Cadastro-Estoque'!A:G,1,FALSE)),"",VLOOKUP(A577,'Cadastro-Estoque'!A:G,4,FALSE))</f>
        <v/>
      </c>
      <c r="G577" s="2" t="str">
        <f>IF(ISBLANK(A577),"",IF(ISERROR(VLOOKUP(A577,'Cadastro-Estoque'!A:G,1,FALSE)),"Produto não cadastrado",VLOOKUP(A577,'Cadastro-Estoque'!A:G,2,FALSE)))</f>
        <v/>
      </c>
      <c r="H577" s="2" t="str">
        <f>IF(ISERROR(VLOOKUP(A577,'Cadastro-Estoque'!A:G,1,FALSE)),"",VLOOKUP(A577,'Cadastro-Estoque'!A:G,3,FALSE))</f>
        <v/>
      </c>
      <c r="I577" s="73" t="str">
        <f>IF(A577="","",INDEX(Boletim!F586:F703,(MATCH(A577,'Cadastro-Estoque'!A585:A702,0))))</f>
        <v/>
      </c>
    </row>
    <row r="578" spans="5:9" ht="18.75" customHeight="1" x14ac:dyDescent="0.25">
      <c r="E578" s="1" t="str">
        <f t="shared" si="11"/>
        <v/>
      </c>
      <c r="F578" s="2" t="str">
        <f>IF(ISERROR(VLOOKUP(A578,'Cadastro-Estoque'!A:G,1,FALSE)),"",VLOOKUP(A578,'Cadastro-Estoque'!A:G,4,FALSE))</f>
        <v/>
      </c>
      <c r="G578" s="2" t="str">
        <f>IF(ISBLANK(A578),"",IF(ISERROR(VLOOKUP(A578,'Cadastro-Estoque'!A:G,1,FALSE)),"Produto não cadastrado",VLOOKUP(A578,'Cadastro-Estoque'!A:G,2,FALSE)))</f>
        <v/>
      </c>
      <c r="H578" s="2" t="str">
        <f>IF(ISERROR(VLOOKUP(A578,'Cadastro-Estoque'!A:G,1,FALSE)),"",VLOOKUP(A578,'Cadastro-Estoque'!A:G,3,FALSE))</f>
        <v/>
      </c>
      <c r="I578" s="73" t="str">
        <f>IF(A578="","",INDEX(Boletim!F587:F704,(MATCH(A578,'Cadastro-Estoque'!A586:A703,0))))</f>
        <v/>
      </c>
    </row>
    <row r="579" spans="5:9" ht="18.75" customHeight="1" x14ac:dyDescent="0.25">
      <c r="E579" s="1" t="str">
        <f t="shared" si="11"/>
        <v/>
      </c>
      <c r="F579" s="2" t="str">
        <f>IF(ISERROR(VLOOKUP(A579,'Cadastro-Estoque'!A:G,1,FALSE)),"",VLOOKUP(A579,'Cadastro-Estoque'!A:G,4,FALSE))</f>
        <v/>
      </c>
      <c r="G579" s="2" t="str">
        <f>IF(ISBLANK(A579),"",IF(ISERROR(VLOOKUP(A579,'Cadastro-Estoque'!A:G,1,FALSE)),"Produto não cadastrado",VLOOKUP(A579,'Cadastro-Estoque'!A:G,2,FALSE)))</f>
        <v/>
      </c>
      <c r="H579" s="2" t="str">
        <f>IF(ISERROR(VLOOKUP(A579,'Cadastro-Estoque'!A:G,1,FALSE)),"",VLOOKUP(A579,'Cadastro-Estoque'!A:G,3,FALSE))</f>
        <v/>
      </c>
      <c r="I579" s="73" t="str">
        <f>IF(A579="","",INDEX(Boletim!F588:F705,(MATCH(A579,'Cadastro-Estoque'!A587:A704,0))))</f>
        <v/>
      </c>
    </row>
    <row r="580" spans="5:9" ht="18.75" customHeight="1" x14ac:dyDescent="0.25">
      <c r="E580" s="1" t="str">
        <f t="shared" si="11"/>
        <v/>
      </c>
      <c r="F580" s="2" t="str">
        <f>IF(ISERROR(VLOOKUP(A580,'Cadastro-Estoque'!A:G,1,FALSE)),"",VLOOKUP(A580,'Cadastro-Estoque'!A:G,4,FALSE))</f>
        <v/>
      </c>
      <c r="G580" s="2" t="str">
        <f>IF(ISBLANK(A580),"",IF(ISERROR(VLOOKUP(A580,'Cadastro-Estoque'!A:G,1,FALSE)),"Produto não cadastrado",VLOOKUP(A580,'Cadastro-Estoque'!A:G,2,FALSE)))</f>
        <v/>
      </c>
      <c r="H580" s="2" t="str">
        <f>IF(ISERROR(VLOOKUP(A580,'Cadastro-Estoque'!A:G,1,FALSE)),"",VLOOKUP(A580,'Cadastro-Estoque'!A:G,3,FALSE))</f>
        <v/>
      </c>
      <c r="I580" s="73" t="str">
        <f>IF(A580="","",INDEX(Boletim!F589:F706,(MATCH(A580,'Cadastro-Estoque'!A588:A705,0))))</f>
        <v/>
      </c>
    </row>
    <row r="581" spans="5:9" ht="18.75" customHeight="1" x14ac:dyDescent="0.25">
      <c r="E581" s="1" t="str">
        <f t="shared" si="11"/>
        <v/>
      </c>
      <c r="F581" s="2" t="str">
        <f>IF(ISERROR(VLOOKUP(A581,'Cadastro-Estoque'!A:G,1,FALSE)),"",VLOOKUP(A581,'Cadastro-Estoque'!A:G,4,FALSE))</f>
        <v/>
      </c>
      <c r="G581" s="2" t="str">
        <f>IF(ISBLANK(A581),"",IF(ISERROR(VLOOKUP(A581,'Cadastro-Estoque'!A:G,1,FALSE)),"Produto não cadastrado",VLOOKUP(A581,'Cadastro-Estoque'!A:G,2,FALSE)))</f>
        <v/>
      </c>
      <c r="H581" s="2" t="str">
        <f>IF(ISERROR(VLOOKUP(A581,'Cadastro-Estoque'!A:G,1,FALSE)),"",VLOOKUP(A581,'Cadastro-Estoque'!A:G,3,FALSE))</f>
        <v/>
      </c>
      <c r="I581" s="73" t="str">
        <f>IF(A581="","",INDEX(Boletim!F590:F707,(MATCH(A581,'Cadastro-Estoque'!A589:A706,0))))</f>
        <v/>
      </c>
    </row>
    <row r="582" spans="5:9" ht="18.75" customHeight="1" x14ac:dyDescent="0.25">
      <c r="E582" s="1" t="str">
        <f t="shared" ref="E582:E645" si="12">IF(ISBLANK(A582),"",C582*D582)</f>
        <v/>
      </c>
      <c r="F582" s="2" t="str">
        <f>IF(ISERROR(VLOOKUP(A582,'Cadastro-Estoque'!A:G,1,FALSE)),"",VLOOKUP(A582,'Cadastro-Estoque'!A:G,4,FALSE))</f>
        <v/>
      </c>
      <c r="G582" s="2" t="str">
        <f>IF(ISBLANK(A582),"",IF(ISERROR(VLOOKUP(A582,'Cadastro-Estoque'!A:G,1,FALSE)),"Produto não cadastrado",VLOOKUP(A582,'Cadastro-Estoque'!A:G,2,FALSE)))</f>
        <v/>
      </c>
      <c r="H582" s="2" t="str">
        <f>IF(ISERROR(VLOOKUP(A582,'Cadastro-Estoque'!A:G,1,FALSE)),"",VLOOKUP(A582,'Cadastro-Estoque'!A:G,3,FALSE))</f>
        <v/>
      </c>
      <c r="I582" s="73" t="str">
        <f>IF(A582="","",INDEX(Boletim!F591:F708,(MATCH(A582,'Cadastro-Estoque'!A590:A707,0))))</f>
        <v/>
      </c>
    </row>
    <row r="583" spans="5:9" ht="18.75" customHeight="1" x14ac:dyDescent="0.25">
      <c r="E583" s="1" t="str">
        <f t="shared" si="12"/>
        <v/>
      </c>
      <c r="F583" s="2" t="str">
        <f>IF(ISERROR(VLOOKUP(A583,'Cadastro-Estoque'!A:G,1,FALSE)),"",VLOOKUP(A583,'Cadastro-Estoque'!A:G,4,FALSE))</f>
        <v/>
      </c>
      <c r="G583" s="2" t="str">
        <f>IF(ISBLANK(A583),"",IF(ISERROR(VLOOKUP(A583,'Cadastro-Estoque'!A:G,1,FALSE)),"Produto não cadastrado",VLOOKUP(A583,'Cadastro-Estoque'!A:G,2,FALSE)))</f>
        <v/>
      </c>
      <c r="H583" s="2" t="str">
        <f>IF(ISERROR(VLOOKUP(A583,'Cadastro-Estoque'!A:G,1,FALSE)),"",VLOOKUP(A583,'Cadastro-Estoque'!A:G,3,FALSE))</f>
        <v/>
      </c>
      <c r="I583" s="73" t="str">
        <f>IF(A583="","",INDEX(Boletim!F592:F709,(MATCH(A583,'Cadastro-Estoque'!A591:A708,0))))</f>
        <v/>
      </c>
    </row>
    <row r="584" spans="5:9" ht="18.75" customHeight="1" x14ac:dyDescent="0.25">
      <c r="E584" s="1" t="str">
        <f t="shared" si="12"/>
        <v/>
      </c>
      <c r="F584" s="2" t="str">
        <f>IF(ISERROR(VLOOKUP(A584,'Cadastro-Estoque'!A:G,1,FALSE)),"",VLOOKUP(A584,'Cadastro-Estoque'!A:G,4,FALSE))</f>
        <v/>
      </c>
      <c r="G584" s="2" t="str">
        <f>IF(ISBLANK(A584),"",IF(ISERROR(VLOOKUP(A584,'Cadastro-Estoque'!A:G,1,FALSE)),"Produto não cadastrado",VLOOKUP(A584,'Cadastro-Estoque'!A:G,2,FALSE)))</f>
        <v/>
      </c>
      <c r="H584" s="2" t="str">
        <f>IF(ISERROR(VLOOKUP(A584,'Cadastro-Estoque'!A:G,1,FALSE)),"",VLOOKUP(A584,'Cadastro-Estoque'!A:G,3,FALSE))</f>
        <v/>
      </c>
      <c r="I584" s="73" t="str">
        <f>IF(A584="","",INDEX(Boletim!F593:F710,(MATCH(A584,'Cadastro-Estoque'!A592:A709,0))))</f>
        <v/>
      </c>
    </row>
    <row r="585" spans="5:9" ht="18.75" customHeight="1" x14ac:dyDescent="0.25">
      <c r="E585" s="1" t="str">
        <f t="shared" si="12"/>
        <v/>
      </c>
      <c r="F585" s="2" t="str">
        <f>IF(ISERROR(VLOOKUP(A585,'Cadastro-Estoque'!A:G,1,FALSE)),"",VLOOKUP(A585,'Cadastro-Estoque'!A:G,4,FALSE))</f>
        <v/>
      </c>
      <c r="G585" s="2" t="str">
        <f>IF(ISBLANK(A585),"",IF(ISERROR(VLOOKUP(A585,'Cadastro-Estoque'!A:G,1,FALSE)),"Produto não cadastrado",VLOOKUP(A585,'Cadastro-Estoque'!A:G,2,FALSE)))</f>
        <v/>
      </c>
      <c r="H585" s="2" t="str">
        <f>IF(ISERROR(VLOOKUP(A585,'Cadastro-Estoque'!A:G,1,FALSE)),"",VLOOKUP(A585,'Cadastro-Estoque'!A:G,3,FALSE))</f>
        <v/>
      </c>
      <c r="I585" s="73" t="str">
        <f>IF(A585="","",INDEX(Boletim!F594:F711,(MATCH(A585,'Cadastro-Estoque'!A593:A710,0))))</f>
        <v/>
      </c>
    </row>
    <row r="586" spans="5:9" ht="18.75" customHeight="1" x14ac:dyDescent="0.25">
      <c r="E586" s="1" t="str">
        <f t="shared" si="12"/>
        <v/>
      </c>
      <c r="F586" s="2" t="str">
        <f>IF(ISERROR(VLOOKUP(A586,'Cadastro-Estoque'!A:G,1,FALSE)),"",VLOOKUP(A586,'Cadastro-Estoque'!A:G,4,FALSE))</f>
        <v/>
      </c>
      <c r="G586" s="2" t="str">
        <f>IF(ISBLANK(A586),"",IF(ISERROR(VLOOKUP(A586,'Cadastro-Estoque'!A:G,1,FALSE)),"Produto não cadastrado",VLOOKUP(A586,'Cadastro-Estoque'!A:G,2,FALSE)))</f>
        <v/>
      </c>
      <c r="H586" s="2" t="str">
        <f>IF(ISERROR(VLOOKUP(A586,'Cadastro-Estoque'!A:G,1,FALSE)),"",VLOOKUP(A586,'Cadastro-Estoque'!A:G,3,FALSE))</f>
        <v/>
      </c>
      <c r="I586" s="73" t="str">
        <f>IF(A586="","",INDEX(Boletim!F595:F712,(MATCH(A586,'Cadastro-Estoque'!A594:A711,0))))</f>
        <v/>
      </c>
    </row>
    <row r="587" spans="5:9" ht="18.75" customHeight="1" x14ac:dyDescent="0.25">
      <c r="E587" s="1" t="str">
        <f t="shared" si="12"/>
        <v/>
      </c>
      <c r="F587" s="2" t="str">
        <f>IF(ISERROR(VLOOKUP(A587,'Cadastro-Estoque'!A:G,1,FALSE)),"",VLOOKUP(A587,'Cadastro-Estoque'!A:G,4,FALSE))</f>
        <v/>
      </c>
      <c r="G587" s="2" t="str">
        <f>IF(ISBLANK(A587),"",IF(ISERROR(VLOOKUP(A587,'Cadastro-Estoque'!A:G,1,FALSE)),"Produto não cadastrado",VLOOKUP(A587,'Cadastro-Estoque'!A:G,2,FALSE)))</f>
        <v/>
      </c>
      <c r="H587" s="2" t="str">
        <f>IF(ISERROR(VLOOKUP(A587,'Cadastro-Estoque'!A:G,1,FALSE)),"",VLOOKUP(A587,'Cadastro-Estoque'!A:G,3,FALSE))</f>
        <v/>
      </c>
      <c r="I587" s="73" t="str">
        <f>IF(A587="","",INDEX(Boletim!F596:F713,(MATCH(A587,'Cadastro-Estoque'!A595:A712,0))))</f>
        <v/>
      </c>
    </row>
    <row r="588" spans="5:9" ht="18.75" customHeight="1" x14ac:dyDescent="0.25">
      <c r="E588" s="1" t="str">
        <f t="shared" si="12"/>
        <v/>
      </c>
      <c r="F588" s="2" t="str">
        <f>IF(ISERROR(VLOOKUP(A588,'Cadastro-Estoque'!A:G,1,FALSE)),"",VLOOKUP(A588,'Cadastro-Estoque'!A:G,4,FALSE))</f>
        <v/>
      </c>
      <c r="G588" s="2" t="str">
        <f>IF(ISBLANK(A588),"",IF(ISERROR(VLOOKUP(A588,'Cadastro-Estoque'!A:G,1,FALSE)),"Produto não cadastrado",VLOOKUP(A588,'Cadastro-Estoque'!A:G,2,FALSE)))</f>
        <v/>
      </c>
      <c r="H588" s="2" t="str">
        <f>IF(ISERROR(VLOOKUP(A588,'Cadastro-Estoque'!A:G,1,FALSE)),"",VLOOKUP(A588,'Cadastro-Estoque'!A:G,3,FALSE))</f>
        <v/>
      </c>
      <c r="I588" s="73" t="str">
        <f>IF(A588="","",INDEX(Boletim!F597:F714,(MATCH(A588,'Cadastro-Estoque'!A596:A713,0))))</f>
        <v/>
      </c>
    </row>
    <row r="589" spans="5:9" ht="18.75" customHeight="1" x14ac:dyDescent="0.25">
      <c r="E589" s="1" t="str">
        <f t="shared" si="12"/>
        <v/>
      </c>
      <c r="F589" s="2" t="str">
        <f>IF(ISERROR(VLOOKUP(A589,'Cadastro-Estoque'!A:G,1,FALSE)),"",VLOOKUP(A589,'Cadastro-Estoque'!A:G,4,FALSE))</f>
        <v/>
      </c>
      <c r="G589" s="2" t="str">
        <f>IF(ISBLANK(A589),"",IF(ISERROR(VLOOKUP(A589,'Cadastro-Estoque'!A:G,1,FALSE)),"Produto não cadastrado",VLOOKUP(A589,'Cadastro-Estoque'!A:G,2,FALSE)))</f>
        <v/>
      </c>
      <c r="H589" s="2" t="str">
        <f>IF(ISERROR(VLOOKUP(A589,'Cadastro-Estoque'!A:G,1,FALSE)),"",VLOOKUP(A589,'Cadastro-Estoque'!A:G,3,FALSE))</f>
        <v/>
      </c>
      <c r="I589" s="73" t="str">
        <f>IF(A589="","",INDEX(Boletim!F598:F715,(MATCH(A589,'Cadastro-Estoque'!A597:A714,0))))</f>
        <v/>
      </c>
    </row>
    <row r="590" spans="5:9" ht="18.75" customHeight="1" x14ac:dyDescent="0.25">
      <c r="E590" s="1" t="str">
        <f t="shared" si="12"/>
        <v/>
      </c>
      <c r="F590" s="2" t="str">
        <f>IF(ISERROR(VLOOKUP(A590,'Cadastro-Estoque'!A:G,1,FALSE)),"",VLOOKUP(A590,'Cadastro-Estoque'!A:G,4,FALSE))</f>
        <v/>
      </c>
      <c r="G590" s="2" t="str">
        <f>IF(ISBLANK(A590),"",IF(ISERROR(VLOOKUP(A590,'Cadastro-Estoque'!A:G,1,FALSE)),"Produto não cadastrado",VLOOKUP(A590,'Cadastro-Estoque'!A:G,2,FALSE)))</f>
        <v/>
      </c>
      <c r="H590" s="2" t="str">
        <f>IF(ISERROR(VLOOKUP(A590,'Cadastro-Estoque'!A:G,1,FALSE)),"",VLOOKUP(A590,'Cadastro-Estoque'!A:G,3,FALSE))</f>
        <v/>
      </c>
      <c r="I590" s="73" t="str">
        <f>IF(A590="","",INDEX(Boletim!F599:F716,(MATCH(A590,'Cadastro-Estoque'!A598:A715,0))))</f>
        <v/>
      </c>
    </row>
    <row r="591" spans="5:9" ht="18.75" customHeight="1" x14ac:dyDescent="0.25">
      <c r="E591" s="1" t="str">
        <f t="shared" si="12"/>
        <v/>
      </c>
      <c r="F591" s="2" t="str">
        <f>IF(ISERROR(VLOOKUP(A591,'Cadastro-Estoque'!A:G,1,FALSE)),"",VLOOKUP(A591,'Cadastro-Estoque'!A:G,4,FALSE))</f>
        <v/>
      </c>
      <c r="G591" s="2" t="str">
        <f>IF(ISBLANK(A591),"",IF(ISERROR(VLOOKUP(A591,'Cadastro-Estoque'!A:G,1,FALSE)),"Produto não cadastrado",VLOOKUP(A591,'Cadastro-Estoque'!A:G,2,FALSE)))</f>
        <v/>
      </c>
      <c r="H591" s="2" t="str">
        <f>IF(ISERROR(VLOOKUP(A591,'Cadastro-Estoque'!A:G,1,FALSE)),"",VLOOKUP(A591,'Cadastro-Estoque'!A:G,3,FALSE))</f>
        <v/>
      </c>
      <c r="I591" s="73" t="str">
        <f>IF(A591="","",INDEX(Boletim!F600:F717,(MATCH(A591,'Cadastro-Estoque'!A599:A716,0))))</f>
        <v/>
      </c>
    </row>
    <row r="592" spans="5:9" ht="18.75" customHeight="1" x14ac:dyDescent="0.25">
      <c r="E592" s="1" t="str">
        <f t="shared" si="12"/>
        <v/>
      </c>
      <c r="F592" s="2" t="str">
        <f>IF(ISERROR(VLOOKUP(A592,'Cadastro-Estoque'!A:G,1,FALSE)),"",VLOOKUP(A592,'Cadastro-Estoque'!A:G,4,FALSE))</f>
        <v/>
      </c>
      <c r="G592" s="2" t="str">
        <f>IF(ISBLANK(A592),"",IF(ISERROR(VLOOKUP(A592,'Cadastro-Estoque'!A:G,1,FALSE)),"Produto não cadastrado",VLOOKUP(A592,'Cadastro-Estoque'!A:G,2,FALSE)))</f>
        <v/>
      </c>
      <c r="H592" s="2" t="str">
        <f>IF(ISERROR(VLOOKUP(A592,'Cadastro-Estoque'!A:G,1,FALSE)),"",VLOOKUP(A592,'Cadastro-Estoque'!A:G,3,FALSE))</f>
        <v/>
      </c>
      <c r="I592" s="73" t="str">
        <f>IF(A592="","",INDEX(Boletim!F601:F718,(MATCH(A592,'Cadastro-Estoque'!A600:A717,0))))</f>
        <v/>
      </c>
    </row>
    <row r="593" spans="5:9" ht="18.75" customHeight="1" x14ac:dyDescent="0.25">
      <c r="E593" s="1" t="str">
        <f t="shared" si="12"/>
        <v/>
      </c>
      <c r="F593" s="2" t="str">
        <f>IF(ISERROR(VLOOKUP(A593,'Cadastro-Estoque'!A:G,1,FALSE)),"",VLOOKUP(A593,'Cadastro-Estoque'!A:G,4,FALSE))</f>
        <v/>
      </c>
      <c r="G593" s="2" t="str">
        <f>IF(ISBLANK(A593),"",IF(ISERROR(VLOOKUP(A593,'Cadastro-Estoque'!A:G,1,FALSE)),"Produto não cadastrado",VLOOKUP(A593,'Cadastro-Estoque'!A:G,2,FALSE)))</f>
        <v/>
      </c>
      <c r="H593" s="2" t="str">
        <f>IF(ISERROR(VLOOKUP(A593,'Cadastro-Estoque'!A:G,1,FALSE)),"",VLOOKUP(A593,'Cadastro-Estoque'!A:G,3,FALSE))</f>
        <v/>
      </c>
      <c r="I593" s="73" t="str">
        <f>IF(A593="","",INDEX(Boletim!F602:F719,(MATCH(A593,'Cadastro-Estoque'!A601:A718,0))))</f>
        <v/>
      </c>
    </row>
    <row r="594" spans="5:9" ht="18.75" customHeight="1" x14ac:dyDescent="0.25">
      <c r="E594" s="1" t="str">
        <f t="shared" si="12"/>
        <v/>
      </c>
      <c r="F594" s="2" t="str">
        <f>IF(ISERROR(VLOOKUP(A594,'Cadastro-Estoque'!A:G,1,FALSE)),"",VLOOKUP(A594,'Cadastro-Estoque'!A:G,4,FALSE))</f>
        <v/>
      </c>
      <c r="G594" s="2" t="str">
        <f>IF(ISBLANK(A594),"",IF(ISERROR(VLOOKUP(A594,'Cadastro-Estoque'!A:G,1,FALSE)),"Produto não cadastrado",VLOOKUP(A594,'Cadastro-Estoque'!A:G,2,FALSE)))</f>
        <v/>
      </c>
      <c r="H594" s="2" t="str">
        <f>IF(ISERROR(VLOOKUP(A594,'Cadastro-Estoque'!A:G,1,FALSE)),"",VLOOKUP(A594,'Cadastro-Estoque'!A:G,3,FALSE))</f>
        <v/>
      </c>
      <c r="I594" s="73" t="str">
        <f>IF(A594="","",INDEX(Boletim!F603:F720,(MATCH(A594,'Cadastro-Estoque'!A602:A719,0))))</f>
        <v/>
      </c>
    </row>
    <row r="595" spans="5:9" ht="18.75" customHeight="1" x14ac:dyDescent="0.25">
      <c r="E595" s="1" t="str">
        <f t="shared" si="12"/>
        <v/>
      </c>
      <c r="F595" s="2" t="str">
        <f>IF(ISERROR(VLOOKUP(A595,'Cadastro-Estoque'!A:G,1,FALSE)),"",VLOOKUP(A595,'Cadastro-Estoque'!A:G,4,FALSE))</f>
        <v/>
      </c>
      <c r="G595" s="2" t="str">
        <f>IF(ISBLANK(A595),"",IF(ISERROR(VLOOKUP(A595,'Cadastro-Estoque'!A:G,1,FALSE)),"Produto não cadastrado",VLOOKUP(A595,'Cadastro-Estoque'!A:G,2,FALSE)))</f>
        <v/>
      </c>
      <c r="H595" s="2" t="str">
        <f>IF(ISERROR(VLOOKUP(A595,'Cadastro-Estoque'!A:G,1,FALSE)),"",VLOOKUP(A595,'Cadastro-Estoque'!A:G,3,FALSE))</f>
        <v/>
      </c>
      <c r="I595" s="73" t="str">
        <f>IF(A595="","",INDEX(Boletim!F604:F721,(MATCH(A595,'Cadastro-Estoque'!A603:A720,0))))</f>
        <v/>
      </c>
    </row>
    <row r="596" spans="5:9" ht="18.75" customHeight="1" x14ac:dyDescent="0.25">
      <c r="E596" s="1" t="str">
        <f t="shared" si="12"/>
        <v/>
      </c>
      <c r="F596" s="2" t="str">
        <f>IF(ISERROR(VLOOKUP(A596,'Cadastro-Estoque'!A:G,1,FALSE)),"",VLOOKUP(A596,'Cadastro-Estoque'!A:G,4,FALSE))</f>
        <v/>
      </c>
      <c r="G596" s="2" t="str">
        <f>IF(ISBLANK(A596),"",IF(ISERROR(VLOOKUP(A596,'Cadastro-Estoque'!A:G,1,FALSE)),"Produto não cadastrado",VLOOKUP(A596,'Cadastro-Estoque'!A:G,2,FALSE)))</f>
        <v/>
      </c>
      <c r="H596" s="2" t="str">
        <f>IF(ISERROR(VLOOKUP(A596,'Cadastro-Estoque'!A:G,1,FALSE)),"",VLOOKUP(A596,'Cadastro-Estoque'!A:G,3,FALSE))</f>
        <v/>
      </c>
      <c r="I596" s="73" t="str">
        <f>IF(A596="","",INDEX(Boletim!F605:F722,(MATCH(A596,'Cadastro-Estoque'!A604:A721,0))))</f>
        <v/>
      </c>
    </row>
    <row r="597" spans="5:9" ht="18.75" customHeight="1" x14ac:dyDescent="0.25">
      <c r="E597" s="1" t="str">
        <f t="shared" si="12"/>
        <v/>
      </c>
      <c r="F597" s="2" t="str">
        <f>IF(ISERROR(VLOOKUP(A597,'Cadastro-Estoque'!A:G,1,FALSE)),"",VLOOKUP(A597,'Cadastro-Estoque'!A:G,4,FALSE))</f>
        <v/>
      </c>
      <c r="G597" s="2" t="str">
        <f>IF(ISBLANK(A597),"",IF(ISERROR(VLOOKUP(A597,'Cadastro-Estoque'!A:G,1,FALSE)),"Produto não cadastrado",VLOOKUP(A597,'Cadastro-Estoque'!A:G,2,FALSE)))</f>
        <v/>
      </c>
      <c r="H597" s="2" t="str">
        <f>IF(ISERROR(VLOOKUP(A597,'Cadastro-Estoque'!A:G,1,FALSE)),"",VLOOKUP(A597,'Cadastro-Estoque'!A:G,3,FALSE))</f>
        <v/>
      </c>
      <c r="I597" s="73" t="str">
        <f>IF(A597="","",INDEX(Boletim!F606:F723,(MATCH(A597,'Cadastro-Estoque'!A605:A722,0))))</f>
        <v/>
      </c>
    </row>
    <row r="598" spans="5:9" ht="18.75" customHeight="1" x14ac:dyDescent="0.25">
      <c r="E598" s="1" t="str">
        <f t="shared" si="12"/>
        <v/>
      </c>
      <c r="F598" s="2" t="str">
        <f>IF(ISERROR(VLOOKUP(A598,'Cadastro-Estoque'!A:G,1,FALSE)),"",VLOOKUP(A598,'Cadastro-Estoque'!A:G,4,FALSE))</f>
        <v/>
      </c>
      <c r="G598" s="2" t="str">
        <f>IF(ISBLANK(A598),"",IF(ISERROR(VLOOKUP(A598,'Cadastro-Estoque'!A:G,1,FALSE)),"Produto não cadastrado",VLOOKUP(A598,'Cadastro-Estoque'!A:G,2,FALSE)))</f>
        <v/>
      </c>
      <c r="H598" s="2" t="str">
        <f>IF(ISERROR(VLOOKUP(A598,'Cadastro-Estoque'!A:G,1,FALSE)),"",VLOOKUP(A598,'Cadastro-Estoque'!A:G,3,FALSE))</f>
        <v/>
      </c>
      <c r="I598" s="73" t="str">
        <f>IF(A598="","",INDEX(Boletim!F607:F724,(MATCH(A598,'Cadastro-Estoque'!A606:A723,0))))</f>
        <v/>
      </c>
    </row>
    <row r="599" spans="5:9" ht="18.75" customHeight="1" x14ac:dyDescent="0.25">
      <c r="E599" s="1" t="str">
        <f t="shared" si="12"/>
        <v/>
      </c>
      <c r="F599" s="2" t="str">
        <f>IF(ISERROR(VLOOKUP(A599,'Cadastro-Estoque'!A:G,1,FALSE)),"",VLOOKUP(A599,'Cadastro-Estoque'!A:G,4,FALSE))</f>
        <v/>
      </c>
      <c r="G599" s="2" t="str">
        <f>IF(ISBLANK(A599),"",IF(ISERROR(VLOOKUP(A599,'Cadastro-Estoque'!A:G,1,FALSE)),"Produto não cadastrado",VLOOKUP(A599,'Cadastro-Estoque'!A:G,2,FALSE)))</f>
        <v/>
      </c>
      <c r="H599" s="2" t="str">
        <f>IF(ISERROR(VLOOKUP(A599,'Cadastro-Estoque'!A:G,1,FALSE)),"",VLOOKUP(A599,'Cadastro-Estoque'!A:G,3,FALSE))</f>
        <v/>
      </c>
      <c r="I599" s="73" t="str">
        <f>IF(A599="","",INDEX(Boletim!F608:F725,(MATCH(A599,'Cadastro-Estoque'!A607:A724,0))))</f>
        <v/>
      </c>
    </row>
    <row r="600" spans="5:9" ht="18.75" customHeight="1" x14ac:dyDescent="0.25">
      <c r="E600" s="1" t="str">
        <f t="shared" si="12"/>
        <v/>
      </c>
      <c r="F600" s="2" t="str">
        <f>IF(ISERROR(VLOOKUP(A600,'Cadastro-Estoque'!A:G,1,FALSE)),"",VLOOKUP(A600,'Cadastro-Estoque'!A:G,4,FALSE))</f>
        <v/>
      </c>
      <c r="G600" s="2" t="str">
        <f>IF(ISBLANK(A600),"",IF(ISERROR(VLOOKUP(A600,'Cadastro-Estoque'!A:G,1,FALSE)),"Produto não cadastrado",VLOOKUP(A600,'Cadastro-Estoque'!A:G,2,FALSE)))</f>
        <v/>
      </c>
      <c r="H600" s="2" t="str">
        <f>IF(ISERROR(VLOOKUP(A600,'Cadastro-Estoque'!A:G,1,FALSE)),"",VLOOKUP(A600,'Cadastro-Estoque'!A:G,3,FALSE))</f>
        <v/>
      </c>
      <c r="I600" s="73" t="str">
        <f>IF(A600="","",INDEX(Boletim!F609:F726,(MATCH(A600,'Cadastro-Estoque'!A608:A725,0))))</f>
        <v/>
      </c>
    </row>
    <row r="601" spans="5:9" ht="18.75" customHeight="1" x14ac:dyDescent="0.25">
      <c r="E601" s="1" t="str">
        <f t="shared" si="12"/>
        <v/>
      </c>
      <c r="F601" s="2" t="str">
        <f>IF(ISERROR(VLOOKUP(A601,'Cadastro-Estoque'!A:G,1,FALSE)),"",VLOOKUP(A601,'Cadastro-Estoque'!A:G,4,FALSE))</f>
        <v/>
      </c>
      <c r="G601" s="2" t="str">
        <f>IF(ISBLANK(A601),"",IF(ISERROR(VLOOKUP(A601,'Cadastro-Estoque'!A:G,1,FALSE)),"Produto não cadastrado",VLOOKUP(A601,'Cadastro-Estoque'!A:G,2,FALSE)))</f>
        <v/>
      </c>
      <c r="H601" s="2" t="str">
        <f>IF(ISERROR(VLOOKUP(A601,'Cadastro-Estoque'!A:G,1,FALSE)),"",VLOOKUP(A601,'Cadastro-Estoque'!A:G,3,FALSE))</f>
        <v/>
      </c>
      <c r="I601" s="73" t="str">
        <f>IF(A601="","",INDEX(Boletim!F610:F727,(MATCH(A601,'Cadastro-Estoque'!A609:A726,0))))</f>
        <v/>
      </c>
    </row>
    <row r="602" spans="5:9" ht="18.75" customHeight="1" x14ac:dyDescent="0.25">
      <c r="E602" s="1" t="str">
        <f t="shared" si="12"/>
        <v/>
      </c>
      <c r="F602" s="2" t="str">
        <f>IF(ISERROR(VLOOKUP(A602,'Cadastro-Estoque'!A:G,1,FALSE)),"",VLOOKUP(A602,'Cadastro-Estoque'!A:G,4,FALSE))</f>
        <v/>
      </c>
      <c r="G602" s="2" t="str">
        <f>IF(ISBLANK(A602),"",IF(ISERROR(VLOOKUP(A602,'Cadastro-Estoque'!A:G,1,FALSE)),"Produto não cadastrado",VLOOKUP(A602,'Cadastro-Estoque'!A:G,2,FALSE)))</f>
        <v/>
      </c>
      <c r="H602" s="2" t="str">
        <f>IF(ISERROR(VLOOKUP(A602,'Cadastro-Estoque'!A:G,1,FALSE)),"",VLOOKUP(A602,'Cadastro-Estoque'!A:G,3,FALSE))</f>
        <v/>
      </c>
      <c r="I602" s="73" t="str">
        <f>IF(A602="","",INDEX(Boletim!F611:F728,(MATCH(A602,'Cadastro-Estoque'!A610:A727,0))))</f>
        <v/>
      </c>
    </row>
    <row r="603" spans="5:9" ht="18.75" customHeight="1" x14ac:dyDescent="0.25">
      <c r="E603" s="1" t="str">
        <f t="shared" si="12"/>
        <v/>
      </c>
      <c r="F603" s="2" t="str">
        <f>IF(ISERROR(VLOOKUP(A603,'Cadastro-Estoque'!A:G,1,FALSE)),"",VLOOKUP(A603,'Cadastro-Estoque'!A:G,4,FALSE))</f>
        <v/>
      </c>
      <c r="G603" s="2" t="str">
        <f>IF(ISBLANK(A603),"",IF(ISERROR(VLOOKUP(A603,'Cadastro-Estoque'!A:G,1,FALSE)),"Produto não cadastrado",VLOOKUP(A603,'Cadastro-Estoque'!A:G,2,FALSE)))</f>
        <v/>
      </c>
      <c r="H603" s="2" t="str">
        <f>IF(ISERROR(VLOOKUP(A603,'Cadastro-Estoque'!A:G,1,FALSE)),"",VLOOKUP(A603,'Cadastro-Estoque'!A:G,3,FALSE))</f>
        <v/>
      </c>
      <c r="I603" s="73" t="str">
        <f>IF(A603="","",INDEX(Boletim!F612:F729,(MATCH(A603,'Cadastro-Estoque'!A611:A728,0))))</f>
        <v/>
      </c>
    </row>
    <row r="604" spans="5:9" ht="18.75" customHeight="1" x14ac:dyDescent="0.25">
      <c r="E604" s="1" t="str">
        <f t="shared" si="12"/>
        <v/>
      </c>
      <c r="F604" s="2" t="str">
        <f>IF(ISERROR(VLOOKUP(A604,'Cadastro-Estoque'!A:G,1,FALSE)),"",VLOOKUP(A604,'Cadastro-Estoque'!A:G,4,FALSE))</f>
        <v/>
      </c>
      <c r="G604" s="2" t="str">
        <f>IF(ISBLANK(A604),"",IF(ISERROR(VLOOKUP(A604,'Cadastro-Estoque'!A:G,1,FALSE)),"Produto não cadastrado",VLOOKUP(A604,'Cadastro-Estoque'!A:G,2,FALSE)))</f>
        <v/>
      </c>
      <c r="H604" s="2" t="str">
        <f>IF(ISERROR(VLOOKUP(A604,'Cadastro-Estoque'!A:G,1,FALSE)),"",VLOOKUP(A604,'Cadastro-Estoque'!A:G,3,FALSE))</f>
        <v/>
      </c>
      <c r="I604" s="73" t="str">
        <f>IF(A604="","",INDEX(Boletim!F613:F730,(MATCH(A604,'Cadastro-Estoque'!A612:A729,0))))</f>
        <v/>
      </c>
    </row>
    <row r="605" spans="5:9" ht="18.75" customHeight="1" x14ac:dyDescent="0.25">
      <c r="E605" s="1" t="str">
        <f t="shared" si="12"/>
        <v/>
      </c>
      <c r="F605" s="2" t="str">
        <f>IF(ISERROR(VLOOKUP(A605,'Cadastro-Estoque'!A:G,1,FALSE)),"",VLOOKUP(A605,'Cadastro-Estoque'!A:G,4,FALSE))</f>
        <v/>
      </c>
      <c r="G605" s="2" t="str">
        <f>IF(ISBLANK(A605),"",IF(ISERROR(VLOOKUP(A605,'Cadastro-Estoque'!A:G,1,FALSE)),"Produto não cadastrado",VLOOKUP(A605,'Cadastro-Estoque'!A:G,2,FALSE)))</f>
        <v/>
      </c>
      <c r="H605" s="2" t="str">
        <f>IF(ISERROR(VLOOKUP(A605,'Cadastro-Estoque'!A:G,1,FALSE)),"",VLOOKUP(A605,'Cadastro-Estoque'!A:G,3,FALSE))</f>
        <v/>
      </c>
      <c r="I605" s="73" t="str">
        <f>IF(A605="","",INDEX(Boletim!F614:F731,(MATCH(A605,'Cadastro-Estoque'!A613:A730,0))))</f>
        <v/>
      </c>
    </row>
    <row r="606" spans="5:9" ht="18.75" customHeight="1" x14ac:dyDescent="0.25">
      <c r="E606" s="1" t="str">
        <f t="shared" si="12"/>
        <v/>
      </c>
      <c r="F606" s="2" t="str">
        <f>IF(ISERROR(VLOOKUP(A606,'Cadastro-Estoque'!A:G,1,FALSE)),"",VLOOKUP(A606,'Cadastro-Estoque'!A:G,4,FALSE))</f>
        <v/>
      </c>
      <c r="G606" s="2" t="str">
        <f>IF(ISBLANK(A606),"",IF(ISERROR(VLOOKUP(A606,'Cadastro-Estoque'!A:G,1,FALSE)),"Produto não cadastrado",VLOOKUP(A606,'Cadastro-Estoque'!A:G,2,FALSE)))</f>
        <v/>
      </c>
      <c r="H606" s="2" t="str">
        <f>IF(ISERROR(VLOOKUP(A606,'Cadastro-Estoque'!A:G,1,FALSE)),"",VLOOKUP(A606,'Cadastro-Estoque'!A:G,3,FALSE))</f>
        <v/>
      </c>
      <c r="I606" s="73" t="str">
        <f>IF(A606="","",INDEX(Boletim!F615:F732,(MATCH(A606,'Cadastro-Estoque'!A614:A731,0))))</f>
        <v/>
      </c>
    </row>
    <row r="607" spans="5:9" ht="18.75" customHeight="1" x14ac:dyDescent="0.25">
      <c r="E607" s="1" t="str">
        <f t="shared" si="12"/>
        <v/>
      </c>
      <c r="F607" s="2" t="str">
        <f>IF(ISERROR(VLOOKUP(A607,'Cadastro-Estoque'!A:G,1,FALSE)),"",VLOOKUP(A607,'Cadastro-Estoque'!A:G,4,FALSE))</f>
        <v/>
      </c>
      <c r="G607" s="2" t="str">
        <f>IF(ISBLANK(A607),"",IF(ISERROR(VLOOKUP(A607,'Cadastro-Estoque'!A:G,1,FALSE)),"Produto não cadastrado",VLOOKUP(A607,'Cadastro-Estoque'!A:G,2,FALSE)))</f>
        <v/>
      </c>
      <c r="H607" s="2" t="str">
        <f>IF(ISERROR(VLOOKUP(A607,'Cadastro-Estoque'!A:G,1,FALSE)),"",VLOOKUP(A607,'Cadastro-Estoque'!A:G,3,FALSE))</f>
        <v/>
      </c>
      <c r="I607" s="73" t="str">
        <f>IF(A607="","",INDEX(Boletim!F616:F733,(MATCH(A607,'Cadastro-Estoque'!A615:A732,0))))</f>
        <v/>
      </c>
    </row>
    <row r="608" spans="5:9" ht="18.75" customHeight="1" x14ac:dyDescent="0.25">
      <c r="E608" s="1" t="str">
        <f t="shared" si="12"/>
        <v/>
      </c>
      <c r="F608" s="2" t="str">
        <f>IF(ISERROR(VLOOKUP(A608,'Cadastro-Estoque'!A:G,1,FALSE)),"",VLOOKUP(A608,'Cadastro-Estoque'!A:G,4,FALSE))</f>
        <v/>
      </c>
      <c r="G608" s="2" t="str">
        <f>IF(ISBLANK(A608),"",IF(ISERROR(VLOOKUP(A608,'Cadastro-Estoque'!A:G,1,FALSE)),"Produto não cadastrado",VLOOKUP(A608,'Cadastro-Estoque'!A:G,2,FALSE)))</f>
        <v/>
      </c>
      <c r="H608" s="2" t="str">
        <f>IF(ISERROR(VLOOKUP(A608,'Cadastro-Estoque'!A:G,1,FALSE)),"",VLOOKUP(A608,'Cadastro-Estoque'!A:G,3,FALSE))</f>
        <v/>
      </c>
      <c r="I608" s="73" t="str">
        <f>IF(A608="","",INDEX(Boletim!F617:F734,(MATCH(A608,'Cadastro-Estoque'!A616:A733,0))))</f>
        <v/>
      </c>
    </row>
    <row r="609" spans="5:9" ht="18.75" customHeight="1" x14ac:dyDescent="0.25">
      <c r="E609" s="1" t="str">
        <f t="shared" si="12"/>
        <v/>
      </c>
      <c r="F609" s="2" t="str">
        <f>IF(ISERROR(VLOOKUP(A609,'Cadastro-Estoque'!A:G,1,FALSE)),"",VLOOKUP(A609,'Cadastro-Estoque'!A:G,4,FALSE))</f>
        <v/>
      </c>
      <c r="G609" s="2" t="str">
        <f>IF(ISBLANK(A609),"",IF(ISERROR(VLOOKUP(A609,'Cadastro-Estoque'!A:G,1,FALSE)),"Produto não cadastrado",VLOOKUP(A609,'Cadastro-Estoque'!A:G,2,FALSE)))</f>
        <v/>
      </c>
      <c r="H609" s="2" t="str">
        <f>IF(ISERROR(VLOOKUP(A609,'Cadastro-Estoque'!A:G,1,FALSE)),"",VLOOKUP(A609,'Cadastro-Estoque'!A:G,3,FALSE))</f>
        <v/>
      </c>
      <c r="I609" s="73" t="str">
        <f>IF(A609="","",INDEX(Boletim!F618:F735,(MATCH(A609,'Cadastro-Estoque'!A617:A734,0))))</f>
        <v/>
      </c>
    </row>
    <row r="610" spans="5:9" ht="18.75" customHeight="1" x14ac:dyDescent="0.25">
      <c r="E610" s="1" t="str">
        <f t="shared" si="12"/>
        <v/>
      </c>
      <c r="F610" s="2" t="str">
        <f>IF(ISERROR(VLOOKUP(A610,'Cadastro-Estoque'!A:G,1,FALSE)),"",VLOOKUP(A610,'Cadastro-Estoque'!A:G,4,FALSE))</f>
        <v/>
      </c>
      <c r="G610" s="2" t="str">
        <f>IF(ISBLANK(A610),"",IF(ISERROR(VLOOKUP(A610,'Cadastro-Estoque'!A:G,1,FALSE)),"Produto não cadastrado",VLOOKUP(A610,'Cadastro-Estoque'!A:G,2,FALSE)))</f>
        <v/>
      </c>
      <c r="H610" s="2" t="str">
        <f>IF(ISERROR(VLOOKUP(A610,'Cadastro-Estoque'!A:G,1,FALSE)),"",VLOOKUP(A610,'Cadastro-Estoque'!A:G,3,FALSE))</f>
        <v/>
      </c>
      <c r="I610" s="73" t="str">
        <f>IF(A610="","",INDEX(Boletim!F619:F736,(MATCH(A610,'Cadastro-Estoque'!A618:A735,0))))</f>
        <v/>
      </c>
    </row>
    <row r="611" spans="5:9" ht="18.75" customHeight="1" x14ac:dyDescent="0.25">
      <c r="E611" s="1" t="str">
        <f t="shared" si="12"/>
        <v/>
      </c>
      <c r="F611" s="2" t="str">
        <f>IF(ISERROR(VLOOKUP(A611,'Cadastro-Estoque'!A:G,1,FALSE)),"",VLOOKUP(A611,'Cadastro-Estoque'!A:G,4,FALSE))</f>
        <v/>
      </c>
      <c r="G611" s="2" t="str">
        <f>IF(ISBLANK(A611),"",IF(ISERROR(VLOOKUP(A611,'Cadastro-Estoque'!A:G,1,FALSE)),"Produto não cadastrado",VLOOKUP(A611,'Cadastro-Estoque'!A:G,2,FALSE)))</f>
        <v/>
      </c>
      <c r="H611" s="2" t="str">
        <f>IF(ISERROR(VLOOKUP(A611,'Cadastro-Estoque'!A:G,1,FALSE)),"",VLOOKUP(A611,'Cadastro-Estoque'!A:G,3,FALSE))</f>
        <v/>
      </c>
      <c r="I611" s="73" t="str">
        <f>IF(A611="","",INDEX(Boletim!F620:F737,(MATCH(A611,'Cadastro-Estoque'!A619:A736,0))))</f>
        <v/>
      </c>
    </row>
    <row r="612" spans="5:9" ht="18.75" customHeight="1" x14ac:dyDescent="0.25">
      <c r="E612" s="1" t="str">
        <f t="shared" si="12"/>
        <v/>
      </c>
      <c r="F612" s="2" t="str">
        <f>IF(ISERROR(VLOOKUP(A612,'Cadastro-Estoque'!A:G,1,FALSE)),"",VLOOKUP(A612,'Cadastro-Estoque'!A:G,4,FALSE))</f>
        <v/>
      </c>
      <c r="G612" s="2" t="str">
        <f>IF(ISBLANK(A612),"",IF(ISERROR(VLOOKUP(A612,'Cadastro-Estoque'!A:G,1,FALSE)),"Produto não cadastrado",VLOOKUP(A612,'Cadastro-Estoque'!A:G,2,FALSE)))</f>
        <v/>
      </c>
      <c r="H612" s="2" t="str">
        <f>IF(ISERROR(VLOOKUP(A612,'Cadastro-Estoque'!A:G,1,FALSE)),"",VLOOKUP(A612,'Cadastro-Estoque'!A:G,3,FALSE))</f>
        <v/>
      </c>
      <c r="I612" s="73" t="str">
        <f>IF(A612="","",INDEX(Boletim!F621:F738,(MATCH(A612,'Cadastro-Estoque'!A620:A737,0))))</f>
        <v/>
      </c>
    </row>
    <row r="613" spans="5:9" ht="18.75" customHeight="1" x14ac:dyDescent="0.25">
      <c r="E613" s="1" t="str">
        <f t="shared" si="12"/>
        <v/>
      </c>
      <c r="F613" s="2" t="str">
        <f>IF(ISERROR(VLOOKUP(A613,'Cadastro-Estoque'!A:G,1,FALSE)),"",VLOOKUP(A613,'Cadastro-Estoque'!A:G,4,FALSE))</f>
        <v/>
      </c>
      <c r="G613" s="2" t="str">
        <f>IF(ISBLANK(A613),"",IF(ISERROR(VLOOKUP(A613,'Cadastro-Estoque'!A:G,1,FALSE)),"Produto não cadastrado",VLOOKUP(A613,'Cadastro-Estoque'!A:G,2,FALSE)))</f>
        <v/>
      </c>
      <c r="H613" s="2" t="str">
        <f>IF(ISERROR(VLOOKUP(A613,'Cadastro-Estoque'!A:G,1,FALSE)),"",VLOOKUP(A613,'Cadastro-Estoque'!A:G,3,FALSE))</f>
        <v/>
      </c>
      <c r="I613" s="73" t="str">
        <f>IF(A613="","",INDEX(Boletim!F622:F739,(MATCH(A613,'Cadastro-Estoque'!A621:A738,0))))</f>
        <v/>
      </c>
    </row>
    <row r="614" spans="5:9" ht="18.75" customHeight="1" x14ac:dyDescent="0.25">
      <c r="E614" s="1" t="str">
        <f t="shared" si="12"/>
        <v/>
      </c>
      <c r="F614" s="2" t="str">
        <f>IF(ISERROR(VLOOKUP(A614,'Cadastro-Estoque'!A:G,1,FALSE)),"",VLOOKUP(A614,'Cadastro-Estoque'!A:G,4,FALSE))</f>
        <v/>
      </c>
      <c r="G614" s="2" t="str">
        <f>IF(ISBLANK(A614),"",IF(ISERROR(VLOOKUP(A614,'Cadastro-Estoque'!A:G,1,FALSE)),"Produto não cadastrado",VLOOKUP(A614,'Cadastro-Estoque'!A:G,2,FALSE)))</f>
        <v/>
      </c>
      <c r="H614" s="2" t="str">
        <f>IF(ISERROR(VLOOKUP(A614,'Cadastro-Estoque'!A:G,1,FALSE)),"",VLOOKUP(A614,'Cadastro-Estoque'!A:G,3,FALSE))</f>
        <v/>
      </c>
      <c r="I614" s="73" t="str">
        <f>IF(A614="","",INDEX(Boletim!F623:F740,(MATCH(A614,'Cadastro-Estoque'!A622:A739,0))))</f>
        <v/>
      </c>
    </row>
    <row r="615" spans="5:9" ht="18.75" customHeight="1" x14ac:dyDescent="0.25">
      <c r="E615" s="1" t="str">
        <f t="shared" si="12"/>
        <v/>
      </c>
      <c r="F615" s="2" t="str">
        <f>IF(ISERROR(VLOOKUP(A615,'Cadastro-Estoque'!A:G,1,FALSE)),"",VLOOKUP(A615,'Cadastro-Estoque'!A:G,4,FALSE))</f>
        <v/>
      </c>
      <c r="G615" s="2" t="str">
        <f>IF(ISBLANK(A615),"",IF(ISERROR(VLOOKUP(A615,'Cadastro-Estoque'!A:G,1,FALSE)),"Produto não cadastrado",VLOOKUP(A615,'Cadastro-Estoque'!A:G,2,FALSE)))</f>
        <v/>
      </c>
      <c r="H615" s="2" t="str">
        <f>IF(ISERROR(VLOOKUP(A615,'Cadastro-Estoque'!A:G,1,FALSE)),"",VLOOKUP(A615,'Cadastro-Estoque'!A:G,3,FALSE))</f>
        <v/>
      </c>
      <c r="I615" s="73" t="str">
        <f>IF(A615="","",INDEX(Boletim!F624:F741,(MATCH(A615,'Cadastro-Estoque'!A623:A740,0))))</f>
        <v/>
      </c>
    </row>
    <row r="616" spans="5:9" ht="18.75" customHeight="1" x14ac:dyDescent="0.25">
      <c r="E616" s="1" t="str">
        <f t="shared" si="12"/>
        <v/>
      </c>
      <c r="F616" s="2" t="str">
        <f>IF(ISERROR(VLOOKUP(A616,'Cadastro-Estoque'!A:G,1,FALSE)),"",VLOOKUP(A616,'Cadastro-Estoque'!A:G,4,FALSE))</f>
        <v/>
      </c>
      <c r="G616" s="2" t="str">
        <f>IF(ISBLANK(A616),"",IF(ISERROR(VLOOKUP(A616,'Cadastro-Estoque'!A:G,1,FALSE)),"Produto não cadastrado",VLOOKUP(A616,'Cadastro-Estoque'!A:G,2,FALSE)))</f>
        <v/>
      </c>
      <c r="H616" s="2" t="str">
        <f>IF(ISERROR(VLOOKUP(A616,'Cadastro-Estoque'!A:G,1,FALSE)),"",VLOOKUP(A616,'Cadastro-Estoque'!A:G,3,FALSE))</f>
        <v/>
      </c>
      <c r="I616" s="73" t="str">
        <f>IF(A616="","",INDEX(Boletim!F625:F742,(MATCH(A616,'Cadastro-Estoque'!A624:A741,0))))</f>
        <v/>
      </c>
    </row>
    <row r="617" spans="5:9" ht="18.75" customHeight="1" x14ac:dyDescent="0.25">
      <c r="E617" s="1" t="str">
        <f t="shared" si="12"/>
        <v/>
      </c>
      <c r="F617" s="2" t="str">
        <f>IF(ISERROR(VLOOKUP(A617,'Cadastro-Estoque'!A:G,1,FALSE)),"",VLOOKUP(A617,'Cadastro-Estoque'!A:G,4,FALSE))</f>
        <v/>
      </c>
      <c r="G617" s="2" t="str">
        <f>IF(ISBLANK(A617),"",IF(ISERROR(VLOOKUP(A617,'Cadastro-Estoque'!A:G,1,FALSE)),"Produto não cadastrado",VLOOKUP(A617,'Cadastro-Estoque'!A:G,2,FALSE)))</f>
        <v/>
      </c>
      <c r="H617" s="2" t="str">
        <f>IF(ISERROR(VLOOKUP(A617,'Cadastro-Estoque'!A:G,1,FALSE)),"",VLOOKUP(A617,'Cadastro-Estoque'!A:G,3,FALSE))</f>
        <v/>
      </c>
      <c r="I617" s="73" t="str">
        <f>IF(A617="","",INDEX(Boletim!F626:F743,(MATCH(A617,'Cadastro-Estoque'!A625:A742,0))))</f>
        <v/>
      </c>
    </row>
    <row r="618" spans="5:9" ht="18.75" customHeight="1" x14ac:dyDescent="0.25">
      <c r="E618" s="1" t="str">
        <f t="shared" si="12"/>
        <v/>
      </c>
      <c r="F618" s="2" t="str">
        <f>IF(ISERROR(VLOOKUP(A618,'Cadastro-Estoque'!A:G,1,FALSE)),"",VLOOKUP(A618,'Cadastro-Estoque'!A:G,4,FALSE))</f>
        <v/>
      </c>
      <c r="G618" s="2" t="str">
        <f>IF(ISBLANK(A618),"",IF(ISERROR(VLOOKUP(A618,'Cadastro-Estoque'!A:G,1,FALSE)),"Produto não cadastrado",VLOOKUP(A618,'Cadastro-Estoque'!A:G,2,FALSE)))</f>
        <v/>
      </c>
      <c r="H618" s="2" t="str">
        <f>IF(ISERROR(VLOOKUP(A618,'Cadastro-Estoque'!A:G,1,FALSE)),"",VLOOKUP(A618,'Cadastro-Estoque'!A:G,3,FALSE))</f>
        <v/>
      </c>
      <c r="I618" s="73" t="str">
        <f>IF(A618="","",INDEX(Boletim!F627:F744,(MATCH(A618,'Cadastro-Estoque'!A626:A743,0))))</f>
        <v/>
      </c>
    </row>
    <row r="619" spans="5:9" ht="18.75" customHeight="1" x14ac:dyDescent="0.25">
      <c r="E619" s="1" t="str">
        <f t="shared" si="12"/>
        <v/>
      </c>
      <c r="F619" s="2" t="str">
        <f>IF(ISERROR(VLOOKUP(A619,'Cadastro-Estoque'!A:G,1,FALSE)),"",VLOOKUP(A619,'Cadastro-Estoque'!A:G,4,FALSE))</f>
        <v/>
      </c>
      <c r="G619" s="2" t="str">
        <f>IF(ISBLANK(A619),"",IF(ISERROR(VLOOKUP(A619,'Cadastro-Estoque'!A:G,1,FALSE)),"Produto não cadastrado",VLOOKUP(A619,'Cadastro-Estoque'!A:G,2,FALSE)))</f>
        <v/>
      </c>
      <c r="H619" s="2" t="str">
        <f>IF(ISERROR(VLOOKUP(A619,'Cadastro-Estoque'!A:G,1,FALSE)),"",VLOOKUP(A619,'Cadastro-Estoque'!A:G,3,FALSE))</f>
        <v/>
      </c>
      <c r="I619" s="73" t="str">
        <f>IF(A619="","",INDEX(Boletim!F628:F745,(MATCH(A619,'Cadastro-Estoque'!A627:A744,0))))</f>
        <v/>
      </c>
    </row>
    <row r="620" spans="5:9" ht="18.75" customHeight="1" x14ac:dyDescent="0.25">
      <c r="E620" s="1" t="str">
        <f t="shared" si="12"/>
        <v/>
      </c>
      <c r="F620" s="2" t="str">
        <f>IF(ISERROR(VLOOKUP(A620,'Cadastro-Estoque'!A:G,1,FALSE)),"",VLOOKUP(A620,'Cadastro-Estoque'!A:G,4,FALSE))</f>
        <v/>
      </c>
      <c r="G620" s="2" t="str">
        <f>IF(ISBLANK(A620),"",IF(ISERROR(VLOOKUP(A620,'Cadastro-Estoque'!A:G,1,FALSE)),"Produto não cadastrado",VLOOKUP(A620,'Cadastro-Estoque'!A:G,2,FALSE)))</f>
        <v/>
      </c>
      <c r="H620" s="2" t="str">
        <f>IF(ISERROR(VLOOKUP(A620,'Cadastro-Estoque'!A:G,1,FALSE)),"",VLOOKUP(A620,'Cadastro-Estoque'!A:G,3,FALSE))</f>
        <v/>
      </c>
      <c r="I620" s="73" t="str">
        <f>IF(A620="","",INDEX(Boletim!F629:F746,(MATCH(A620,'Cadastro-Estoque'!A628:A745,0))))</f>
        <v/>
      </c>
    </row>
    <row r="621" spans="5:9" ht="18.75" customHeight="1" x14ac:dyDescent="0.25">
      <c r="E621" s="1" t="str">
        <f t="shared" si="12"/>
        <v/>
      </c>
      <c r="F621" s="2" t="str">
        <f>IF(ISERROR(VLOOKUP(A621,'Cadastro-Estoque'!A:G,1,FALSE)),"",VLOOKUP(A621,'Cadastro-Estoque'!A:G,4,FALSE))</f>
        <v/>
      </c>
      <c r="G621" s="2" t="str">
        <f>IF(ISBLANK(A621),"",IF(ISERROR(VLOOKUP(A621,'Cadastro-Estoque'!A:G,1,FALSE)),"Produto não cadastrado",VLOOKUP(A621,'Cadastro-Estoque'!A:G,2,FALSE)))</f>
        <v/>
      </c>
      <c r="H621" s="2" t="str">
        <f>IF(ISERROR(VLOOKUP(A621,'Cadastro-Estoque'!A:G,1,FALSE)),"",VLOOKUP(A621,'Cadastro-Estoque'!A:G,3,FALSE))</f>
        <v/>
      </c>
      <c r="I621" s="73" t="str">
        <f>IF(A621="","",INDEX(Boletim!F630:F747,(MATCH(A621,'Cadastro-Estoque'!A629:A746,0))))</f>
        <v/>
      </c>
    </row>
    <row r="622" spans="5:9" ht="18.75" customHeight="1" x14ac:dyDescent="0.25">
      <c r="E622" s="1" t="str">
        <f t="shared" si="12"/>
        <v/>
      </c>
      <c r="F622" s="2" t="str">
        <f>IF(ISERROR(VLOOKUP(A622,'Cadastro-Estoque'!A:G,1,FALSE)),"",VLOOKUP(A622,'Cadastro-Estoque'!A:G,4,FALSE))</f>
        <v/>
      </c>
      <c r="G622" s="2" t="str">
        <f>IF(ISBLANK(A622),"",IF(ISERROR(VLOOKUP(A622,'Cadastro-Estoque'!A:G,1,FALSE)),"Produto não cadastrado",VLOOKUP(A622,'Cadastro-Estoque'!A:G,2,FALSE)))</f>
        <v/>
      </c>
      <c r="H622" s="2" t="str">
        <f>IF(ISERROR(VLOOKUP(A622,'Cadastro-Estoque'!A:G,1,FALSE)),"",VLOOKUP(A622,'Cadastro-Estoque'!A:G,3,FALSE))</f>
        <v/>
      </c>
      <c r="I622" s="73" t="str">
        <f>IF(A622="","",INDEX(Boletim!F631:F748,(MATCH(A622,'Cadastro-Estoque'!A630:A747,0))))</f>
        <v/>
      </c>
    </row>
    <row r="623" spans="5:9" ht="18.75" customHeight="1" x14ac:dyDescent="0.25">
      <c r="E623" s="1" t="str">
        <f t="shared" si="12"/>
        <v/>
      </c>
      <c r="F623" s="2" t="str">
        <f>IF(ISERROR(VLOOKUP(A623,'Cadastro-Estoque'!A:G,1,FALSE)),"",VLOOKUP(A623,'Cadastro-Estoque'!A:G,4,FALSE))</f>
        <v/>
      </c>
      <c r="G623" s="2" t="str">
        <f>IF(ISBLANK(A623),"",IF(ISERROR(VLOOKUP(A623,'Cadastro-Estoque'!A:G,1,FALSE)),"Produto não cadastrado",VLOOKUP(A623,'Cadastro-Estoque'!A:G,2,FALSE)))</f>
        <v/>
      </c>
      <c r="H623" s="2" t="str">
        <f>IF(ISERROR(VLOOKUP(A623,'Cadastro-Estoque'!A:G,1,FALSE)),"",VLOOKUP(A623,'Cadastro-Estoque'!A:G,3,FALSE))</f>
        <v/>
      </c>
      <c r="I623" s="73" t="str">
        <f>IF(A623="","",INDEX(Boletim!F632:F749,(MATCH(A623,'Cadastro-Estoque'!A631:A748,0))))</f>
        <v/>
      </c>
    </row>
    <row r="624" spans="5:9" ht="18.75" customHeight="1" x14ac:dyDescent="0.25">
      <c r="E624" s="1" t="str">
        <f t="shared" si="12"/>
        <v/>
      </c>
      <c r="F624" s="2" t="str">
        <f>IF(ISERROR(VLOOKUP(A624,'Cadastro-Estoque'!A:G,1,FALSE)),"",VLOOKUP(A624,'Cadastro-Estoque'!A:G,4,FALSE))</f>
        <v/>
      </c>
      <c r="G624" s="2" t="str">
        <f>IF(ISBLANK(A624),"",IF(ISERROR(VLOOKUP(A624,'Cadastro-Estoque'!A:G,1,FALSE)),"Produto não cadastrado",VLOOKUP(A624,'Cadastro-Estoque'!A:G,2,FALSE)))</f>
        <v/>
      </c>
      <c r="H624" s="2" t="str">
        <f>IF(ISERROR(VLOOKUP(A624,'Cadastro-Estoque'!A:G,1,FALSE)),"",VLOOKUP(A624,'Cadastro-Estoque'!A:G,3,FALSE))</f>
        <v/>
      </c>
      <c r="I624" s="73" t="str">
        <f>IF(A624="","",INDEX(Boletim!F633:F750,(MATCH(A624,'Cadastro-Estoque'!A632:A749,0))))</f>
        <v/>
      </c>
    </row>
    <row r="625" spans="5:9" ht="18.75" customHeight="1" x14ac:dyDescent="0.25">
      <c r="E625" s="1" t="str">
        <f t="shared" si="12"/>
        <v/>
      </c>
      <c r="F625" s="2" t="str">
        <f>IF(ISERROR(VLOOKUP(A625,'Cadastro-Estoque'!A:G,1,FALSE)),"",VLOOKUP(A625,'Cadastro-Estoque'!A:G,4,FALSE))</f>
        <v/>
      </c>
      <c r="G625" s="2" t="str">
        <f>IF(ISBLANK(A625),"",IF(ISERROR(VLOOKUP(A625,'Cadastro-Estoque'!A:G,1,FALSE)),"Produto não cadastrado",VLOOKUP(A625,'Cadastro-Estoque'!A:G,2,FALSE)))</f>
        <v/>
      </c>
      <c r="H625" s="2" t="str">
        <f>IF(ISERROR(VLOOKUP(A625,'Cadastro-Estoque'!A:G,1,FALSE)),"",VLOOKUP(A625,'Cadastro-Estoque'!A:G,3,FALSE))</f>
        <v/>
      </c>
      <c r="I625" s="73" t="str">
        <f>IF(A625="","",INDEX(Boletim!F634:F751,(MATCH(A625,'Cadastro-Estoque'!A633:A750,0))))</f>
        <v/>
      </c>
    </row>
    <row r="626" spans="5:9" ht="18.75" customHeight="1" x14ac:dyDescent="0.25">
      <c r="E626" s="1" t="str">
        <f t="shared" si="12"/>
        <v/>
      </c>
      <c r="F626" s="2" t="str">
        <f>IF(ISERROR(VLOOKUP(A626,'Cadastro-Estoque'!A:G,1,FALSE)),"",VLOOKUP(A626,'Cadastro-Estoque'!A:G,4,FALSE))</f>
        <v/>
      </c>
      <c r="G626" s="2" t="str">
        <f>IF(ISBLANK(A626),"",IF(ISERROR(VLOOKUP(A626,'Cadastro-Estoque'!A:G,1,FALSE)),"Produto não cadastrado",VLOOKUP(A626,'Cadastro-Estoque'!A:G,2,FALSE)))</f>
        <v/>
      </c>
      <c r="H626" s="2" t="str">
        <f>IF(ISERROR(VLOOKUP(A626,'Cadastro-Estoque'!A:G,1,FALSE)),"",VLOOKUP(A626,'Cadastro-Estoque'!A:G,3,FALSE))</f>
        <v/>
      </c>
      <c r="I626" s="73" t="str">
        <f>IF(A626="","",INDEX(Boletim!F635:F752,(MATCH(A626,'Cadastro-Estoque'!A634:A751,0))))</f>
        <v/>
      </c>
    </row>
    <row r="627" spans="5:9" ht="18.75" customHeight="1" x14ac:dyDescent="0.25">
      <c r="E627" s="1" t="str">
        <f t="shared" si="12"/>
        <v/>
      </c>
      <c r="F627" s="2" t="str">
        <f>IF(ISERROR(VLOOKUP(A627,'Cadastro-Estoque'!A:G,1,FALSE)),"",VLOOKUP(A627,'Cadastro-Estoque'!A:G,4,FALSE))</f>
        <v/>
      </c>
      <c r="G627" s="2" t="str">
        <f>IF(ISBLANK(A627),"",IF(ISERROR(VLOOKUP(A627,'Cadastro-Estoque'!A:G,1,FALSE)),"Produto não cadastrado",VLOOKUP(A627,'Cadastro-Estoque'!A:G,2,FALSE)))</f>
        <v/>
      </c>
      <c r="H627" s="2" t="str">
        <f>IF(ISERROR(VLOOKUP(A627,'Cadastro-Estoque'!A:G,1,FALSE)),"",VLOOKUP(A627,'Cadastro-Estoque'!A:G,3,FALSE))</f>
        <v/>
      </c>
      <c r="I627" s="73" t="str">
        <f>IF(A627="","",INDEX(Boletim!F636:F753,(MATCH(A627,'Cadastro-Estoque'!A635:A752,0))))</f>
        <v/>
      </c>
    </row>
    <row r="628" spans="5:9" ht="18.75" customHeight="1" x14ac:dyDescent="0.25">
      <c r="E628" s="1" t="str">
        <f t="shared" si="12"/>
        <v/>
      </c>
      <c r="F628" s="2" t="str">
        <f>IF(ISERROR(VLOOKUP(A628,'Cadastro-Estoque'!A:G,1,FALSE)),"",VLOOKUP(A628,'Cadastro-Estoque'!A:G,4,FALSE))</f>
        <v/>
      </c>
      <c r="G628" s="2" t="str">
        <f>IF(ISBLANK(A628),"",IF(ISERROR(VLOOKUP(A628,'Cadastro-Estoque'!A:G,1,FALSE)),"Produto não cadastrado",VLOOKUP(A628,'Cadastro-Estoque'!A:G,2,FALSE)))</f>
        <v/>
      </c>
      <c r="H628" s="2" t="str">
        <f>IF(ISERROR(VLOOKUP(A628,'Cadastro-Estoque'!A:G,1,FALSE)),"",VLOOKUP(A628,'Cadastro-Estoque'!A:G,3,FALSE))</f>
        <v/>
      </c>
      <c r="I628" s="73" t="str">
        <f>IF(A628="","",INDEX(Boletim!F637:F754,(MATCH(A628,'Cadastro-Estoque'!A636:A753,0))))</f>
        <v/>
      </c>
    </row>
    <row r="629" spans="5:9" ht="18.75" customHeight="1" x14ac:dyDescent="0.25">
      <c r="E629" s="1" t="str">
        <f t="shared" si="12"/>
        <v/>
      </c>
      <c r="F629" s="2" t="str">
        <f>IF(ISERROR(VLOOKUP(A629,'Cadastro-Estoque'!A:G,1,FALSE)),"",VLOOKUP(A629,'Cadastro-Estoque'!A:G,4,FALSE))</f>
        <v/>
      </c>
      <c r="G629" s="2" t="str">
        <f>IF(ISBLANK(A629),"",IF(ISERROR(VLOOKUP(A629,'Cadastro-Estoque'!A:G,1,FALSE)),"Produto não cadastrado",VLOOKUP(A629,'Cadastro-Estoque'!A:G,2,FALSE)))</f>
        <v/>
      </c>
      <c r="H629" s="2" t="str">
        <f>IF(ISERROR(VLOOKUP(A629,'Cadastro-Estoque'!A:G,1,FALSE)),"",VLOOKUP(A629,'Cadastro-Estoque'!A:G,3,FALSE))</f>
        <v/>
      </c>
      <c r="I629" s="73" t="str">
        <f>IF(A629="","",INDEX(Boletim!F638:F755,(MATCH(A629,'Cadastro-Estoque'!A637:A754,0))))</f>
        <v/>
      </c>
    </row>
    <row r="630" spans="5:9" ht="18.75" customHeight="1" x14ac:dyDescent="0.25">
      <c r="E630" s="1" t="str">
        <f t="shared" si="12"/>
        <v/>
      </c>
      <c r="F630" s="2" t="str">
        <f>IF(ISERROR(VLOOKUP(A630,'Cadastro-Estoque'!A:G,1,FALSE)),"",VLOOKUP(A630,'Cadastro-Estoque'!A:G,4,FALSE))</f>
        <v/>
      </c>
      <c r="G630" s="2" t="str">
        <f>IF(ISBLANK(A630),"",IF(ISERROR(VLOOKUP(A630,'Cadastro-Estoque'!A:G,1,FALSE)),"Produto não cadastrado",VLOOKUP(A630,'Cadastro-Estoque'!A:G,2,FALSE)))</f>
        <v/>
      </c>
      <c r="H630" s="2" t="str">
        <f>IF(ISERROR(VLOOKUP(A630,'Cadastro-Estoque'!A:G,1,FALSE)),"",VLOOKUP(A630,'Cadastro-Estoque'!A:G,3,FALSE))</f>
        <v/>
      </c>
      <c r="I630" s="73" t="str">
        <f>IF(A630="","",INDEX(Boletim!F639:F756,(MATCH(A630,'Cadastro-Estoque'!A638:A755,0))))</f>
        <v/>
      </c>
    </row>
    <row r="631" spans="5:9" ht="18.75" customHeight="1" x14ac:dyDescent="0.25">
      <c r="E631" s="1" t="str">
        <f t="shared" si="12"/>
        <v/>
      </c>
      <c r="F631" s="2" t="str">
        <f>IF(ISERROR(VLOOKUP(A631,'Cadastro-Estoque'!A:G,1,FALSE)),"",VLOOKUP(A631,'Cadastro-Estoque'!A:G,4,FALSE))</f>
        <v/>
      </c>
      <c r="G631" s="2" t="str">
        <f>IF(ISBLANK(A631),"",IF(ISERROR(VLOOKUP(A631,'Cadastro-Estoque'!A:G,1,FALSE)),"Produto não cadastrado",VLOOKUP(A631,'Cadastro-Estoque'!A:G,2,FALSE)))</f>
        <v/>
      </c>
      <c r="H631" s="2" t="str">
        <f>IF(ISERROR(VLOOKUP(A631,'Cadastro-Estoque'!A:G,1,FALSE)),"",VLOOKUP(A631,'Cadastro-Estoque'!A:G,3,FALSE))</f>
        <v/>
      </c>
      <c r="I631" s="73" t="str">
        <f>IF(A631="","",INDEX(Boletim!F640:F757,(MATCH(A631,'Cadastro-Estoque'!A639:A756,0))))</f>
        <v/>
      </c>
    </row>
    <row r="632" spans="5:9" ht="18.75" customHeight="1" x14ac:dyDescent="0.25">
      <c r="E632" s="1" t="str">
        <f t="shared" si="12"/>
        <v/>
      </c>
      <c r="F632" s="2" t="str">
        <f>IF(ISERROR(VLOOKUP(A632,'Cadastro-Estoque'!A:G,1,FALSE)),"",VLOOKUP(A632,'Cadastro-Estoque'!A:G,4,FALSE))</f>
        <v/>
      </c>
      <c r="G632" s="2" t="str">
        <f>IF(ISBLANK(A632),"",IF(ISERROR(VLOOKUP(A632,'Cadastro-Estoque'!A:G,1,FALSE)),"Produto não cadastrado",VLOOKUP(A632,'Cadastro-Estoque'!A:G,2,FALSE)))</f>
        <v/>
      </c>
      <c r="H632" s="2" t="str">
        <f>IF(ISERROR(VLOOKUP(A632,'Cadastro-Estoque'!A:G,1,FALSE)),"",VLOOKUP(A632,'Cadastro-Estoque'!A:G,3,FALSE))</f>
        <v/>
      </c>
      <c r="I632" s="73" t="str">
        <f>IF(A632="","",INDEX(Boletim!F641:F758,(MATCH(A632,'Cadastro-Estoque'!A640:A757,0))))</f>
        <v/>
      </c>
    </row>
    <row r="633" spans="5:9" ht="18.75" customHeight="1" x14ac:dyDescent="0.25">
      <c r="E633" s="1" t="str">
        <f t="shared" si="12"/>
        <v/>
      </c>
      <c r="F633" s="2" t="str">
        <f>IF(ISERROR(VLOOKUP(A633,'Cadastro-Estoque'!A:G,1,FALSE)),"",VLOOKUP(A633,'Cadastro-Estoque'!A:G,4,FALSE))</f>
        <v/>
      </c>
      <c r="G633" s="2" t="str">
        <f>IF(ISBLANK(A633),"",IF(ISERROR(VLOOKUP(A633,'Cadastro-Estoque'!A:G,1,FALSE)),"Produto não cadastrado",VLOOKUP(A633,'Cadastro-Estoque'!A:G,2,FALSE)))</f>
        <v/>
      </c>
      <c r="H633" s="2" t="str">
        <f>IF(ISERROR(VLOOKUP(A633,'Cadastro-Estoque'!A:G,1,FALSE)),"",VLOOKUP(A633,'Cadastro-Estoque'!A:G,3,FALSE))</f>
        <v/>
      </c>
      <c r="I633" s="73" t="str">
        <f>IF(A633="","",INDEX(Boletim!F642:F759,(MATCH(A633,'Cadastro-Estoque'!A641:A758,0))))</f>
        <v/>
      </c>
    </row>
    <row r="634" spans="5:9" ht="18.75" customHeight="1" x14ac:dyDescent="0.25">
      <c r="E634" s="1" t="str">
        <f t="shared" si="12"/>
        <v/>
      </c>
      <c r="F634" s="2" t="str">
        <f>IF(ISERROR(VLOOKUP(A634,'Cadastro-Estoque'!A:G,1,FALSE)),"",VLOOKUP(A634,'Cadastro-Estoque'!A:G,4,FALSE))</f>
        <v/>
      </c>
      <c r="G634" s="2" t="str">
        <f>IF(ISBLANK(A634),"",IF(ISERROR(VLOOKUP(A634,'Cadastro-Estoque'!A:G,1,FALSE)),"Produto não cadastrado",VLOOKUP(A634,'Cadastro-Estoque'!A:G,2,FALSE)))</f>
        <v/>
      </c>
      <c r="H634" s="2" t="str">
        <f>IF(ISERROR(VLOOKUP(A634,'Cadastro-Estoque'!A:G,1,FALSE)),"",VLOOKUP(A634,'Cadastro-Estoque'!A:G,3,FALSE))</f>
        <v/>
      </c>
      <c r="I634" s="73" t="str">
        <f>IF(A634="","",INDEX(Boletim!F643:F760,(MATCH(A634,'Cadastro-Estoque'!A642:A759,0))))</f>
        <v/>
      </c>
    </row>
    <row r="635" spans="5:9" ht="18.75" customHeight="1" x14ac:dyDescent="0.25">
      <c r="E635" s="1" t="str">
        <f t="shared" si="12"/>
        <v/>
      </c>
      <c r="F635" s="2" t="str">
        <f>IF(ISERROR(VLOOKUP(A635,'Cadastro-Estoque'!A:G,1,FALSE)),"",VLOOKUP(A635,'Cadastro-Estoque'!A:G,4,FALSE))</f>
        <v/>
      </c>
      <c r="G635" s="2" t="str">
        <f>IF(ISBLANK(A635),"",IF(ISERROR(VLOOKUP(A635,'Cadastro-Estoque'!A:G,1,FALSE)),"Produto não cadastrado",VLOOKUP(A635,'Cadastro-Estoque'!A:G,2,FALSE)))</f>
        <v/>
      </c>
      <c r="H635" s="2" t="str">
        <f>IF(ISERROR(VLOOKUP(A635,'Cadastro-Estoque'!A:G,1,FALSE)),"",VLOOKUP(A635,'Cadastro-Estoque'!A:G,3,FALSE))</f>
        <v/>
      </c>
      <c r="I635" s="73" t="str">
        <f>IF(A635="","",INDEX(Boletim!F644:F761,(MATCH(A635,'Cadastro-Estoque'!A643:A760,0))))</f>
        <v/>
      </c>
    </row>
    <row r="636" spans="5:9" ht="18.75" customHeight="1" x14ac:dyDescent="0.25">
      <c r="E636" s="1" t="str">
        <f t="shared" si="12"/>
        <v/>
      </c>
      <c r="F636" s="2" t="str">
        <f>IF(ISERROR(VLOOKUP(A636,'Cadastro-Estoque'!A:G,1,FALSE)),"",VLOOKUP(A636,'Cadastro-Estoque'!A:G,4,FALSE))</f>
        <v/>
      </c>
      <c r="G636" s="2" t="str">
        <f>IF(ISBLANK(A636),"",IF(ISERROR(VLOOKUP(A636,'Cadastro-Estoque'!A:G,1,FALSE)),"Produto não cadastrado",VLOOKUP(A636,'Cadastro-Estoque'!A:G,2,FALSE)))</f>
        <v/>
      </c>
      <c r="H636" s="2" t="str">
        <f>IF(ISERROR(VLOOKUP(A636,'Cadastro-Estoque'!A:G,1,FALSE)),"",VLOOKUP(A636,'Cadastro-Estoque'!A:G,3,FALSE))</f>
        <v/>
      </c>
      <c r="I636" s="73" t="str">
        <f>IF(A636="","",INDEX(Boletim!F645:F762,(MATCH(A636,'Cadastro-Estoque'!A644:A761,0))))</f>
        <v/>
      </c>
    </row>
    <row r="637" spans="5:9" ht="18.75" customHeight="1" x14ac:dyDescent="0.25">
      <c r="E637" s="1" t="str">
        <f t="shared" si="12"/>
        <v/>
      </c>
      <c r="F637" s="2" t="str">
        <f>IF(ISERROR(VLOOKUP(A637,'Cadastro-Estoque'!A:G,1,FALSE)),"",VLOOKUP(A637,'Cadastro-Estoque'!A:G,4,FALSE))</f>
        <v/>
      </c>
      <c r="G637" s="2" t="str">
        <f>IF(ISBLANK(A637),"",IF(ISERROR(VLOOKUP(A637,'Cadastro-Estoque'!A:G,1,FALSE)),"Produto não cadastrado",VLOOKUP(A637,'Cadastro-Estoque'!A:G,2,FALSE)))</f>
        <v/>
      </c>
      <c r="H637" s="2" t="str">
        <f>IF(ISERROR(VLOOKUP(A637,'Cadastro-Estoque'!A:G,1,FALSE)),"",VLOOKUP(A637,'Cadastro-Estoque'!A:G,3,FALSE))</f>
        <v/>
      </c>
      <c r="I637" s="73" t="str">
        <f>IF(A637="","",INDEX(Boletim!F646:F763,(MATCH(A637,'Cadastro-Estoque'!A645:A762,0))))</f>
        <v/>
      </c>
    </row>
    <row r="638" spans="5:9" ht="18.75" customHeight="1" x14ac:dyDescent="0.25">
      <c r="E638" s="1" t="str">
        <f t="shared" si="12"/>
        <v/>
      </c>
      <c r="F638" s="2" t="str">
        <f>IF(ISERROR(VLOOKUP(A638,'Cadastro-Estoque'!A:G,1,FALSE)),"",VLOOKUP(A638,'Cadastro-Estoque'!A:G,4,FALSE))</f>
        <v/>
      </c>
      <c r="G638" s="2" t="str">
        <f>IF(ISBLANK(A638),"",IF(ISERROR(VLOOKUP(A638,'Cadastro-Estoque'!A:G,1,FALSE)),"Produto não cadastrado",VLOOKUP(A638,'Cadastro-Estoque'!A:G,2,FALSE)))</f>
        <v/>
      </c>
      <c r="H638" s="2" t="str">
        <f>IF(ISERROR(VLOOKUP(A638,'Cadastro-Estoque'!A:G,1,FALSE)),"",VLOOKUP(A638,'Cadastro-Estoque'!A:G,3,FALSE))</f>
        <v/>
      </c>
      <c r="I638" s="73" t="str">
        <f>IF(A638="","",INDEX(Boletim!F647:F764,(MATCH(A638,'Cadastro-Estoque'!A646:A763,0))))</f>
        <v/>
      </c>
    </row>
    <row r="639" spans="5:9" ht="18.75" customHeight="1" x14ac:dyDescent="0.25">
      <c r="E639" s="1" t="str">
        <f t="shared" si="12"/>
        <v/>
      </c>
      <c r="F639" s="2" t="str">
        <f>IF(ISERROR(VLOOKUP(A639,'Cadastro-Estoque'!A:G,1,FALSE)),"",VLOOKUP(A639,'Cadastro-Estoque'!A:G,4,FALSE))</f>
        <v/>
      </c>
      <c r="G639" s="2" t="str">
        <f>IF(ISBLANK(A639),"",IF(ISERROR(VLOOKUP(A639,'Cadastro-Estoque'!A:G,1,FALSE)),"Produto não cadastrado",VLOOKUP(A639,'Cadastro-Estoque'!A:G,2,FALSE)))</f>
        <v/>
      </c>
      <c r="H639" s="2" t="str">
        <f>IF(ISERROR(VLOOKUP(A639,'Cadastro-Estoque'!A:G,1,FALSE)),"",VLOOKUP(A639,'Cadastro-Estoque'!A:G,3,FALSE))</f>
        <v/>
      </c>
      <c r="I639" s="73" t="str">
        <f>IF(A639="","",INDEX(Boletim!F648:F765,(MATCH(A639,'Cadastro-Estoque'!A647:A764,0))))</f>
        <v/>
      </c>
    </row>
    <row r="640" spans="5:9" ht="18.75" customHeight="1" x14ac:dyDescent="0.25">
      <c r="E640" s="1" t="str">
        <f t="shared" si="12"/>
        <v/>
      </c>
      <c r="F640" s="2" t="str">
        <f>IF(ISERROR(VLOOKUP(A640,'Cadastro-Estoque'!A:G,1,FALSE)),"",VLOOKUP(A640,'Cadastro-Estoque'!A:G,4,FALSE))</f>
        <v/>
      </c>
      <c r="G640" s="2" t="str">
        <f>IF(ISBLANK(A640),"",IF(ISERROR(VLOOKUP(A640,'Cadastro-Estoque'!A:G,1,FALSE)),"Produto não cadastrado",VLOOKUP(A640,'Cadastro-Estoque'!A:G,2,FALSE)))</f>
        <v/>
      </c>
      <c r="H640" s="2" t="str">
        <f>IF(ISERROR(VLOOKUP(A640,'Cadastro-Estoque'!A:G,1,FALSE)),"",VLOOKUP(A640,'Cadastro-Estoque'!A:G,3,FALSE))</f>
        <v/>
      </c>
      <c r="I640" s="73" t="str">
        <f>IF(A640="","",INDEX(Boletim!F649:F766,(MATCH(A640,'Cadastro-Estoque'!A648:A765,0))))</f>
        <v/>
      </c>
    </row>
    <row r="641" spans="5:9" ht="18.75" customHeight="1" x14ac:dyDescent="0.25">
      <c r="E641" s="1" t="str">
        <f t="shared" si="12"/>
        <v/>
      </c>
      <c r="F641" s="2" t="str">
        <f>IF(ISERROR(VLOOKUP(A641,'Cadastro-Estoque'!A:G,1,FALSE)),"",VLOOKUP(A641,'Cadastro-Estoque'!A:G,4,FALSE))</f>
        <v/>
      </c>
      <c r="G641" s="2" t="str">
        <f>IF(ISBLANK(A641),"",IF(ISERROR(VLOOKUP(A641,'Cadastro-Estoque'!A:G,1,FALSE)),"Produto não cadastrado",VLOOKUP(A641,'Cadastro-Estoque'!A:G,2,FALSE)))</f>
        <v/>
      </c>
      <c r="H641" s="2" t="str">
        <f>IF(ISERROR(VLOOKUP(A641,'Cadastro-Estoque'!A:G,1,FALSE)),"",VLOOKUP(A641,'Cadastro-Estoque'!A:G,3,FALSE))</f>
        <v/>
      </c>
      <c r="I641" s="73" t="str">
        <f>IF(A641="","",INDEX(Boletim!F650:F767,(MATCH(A641,'Cadastro-Estoque'!A649:A766,0))))</f>
        <v/>
      </c>
    </row>
    <row r="642" spans="5:9" ht="18.75" customHeight="1" x14ac:dyDescent="0.25">
      <c r="E642" s="1" t="str">
        <f t="shared" si="12"/>
        <v/>
      </c>
      <c r="F642" s="2" t="str">
        <f>IF(ISERROR(VLOOKUP(A642,'Cadastro-Estoque'!A:G,1,FALSE)),"",VLOOKUP(A642,'Cadastro-Estoque'!A:G,4,FALSE))</f>
        <v/>
      </c>
      <c r="G642" s="2" t="str">
        <f>IF(ISBLANK(A642),"",IF(ISERROR(VLOOKUP(A642,'Cadastro-Estoque'!A:G,1,FALSE)),"Produto não cadastrado",VLOOKUP(A642,'Cadastro-Estoque'!A:G,2,FALSE)))</f>
        <v/>
      </c>
      <c r="H642" s="2" t="str">
        <f>IF(ISERROR(VLOOKUP(A642,'Cadastro-Estoque'!A:G,1,FALSE)),"",VLOOKUP(A642,'Cadastro-Estoque'!A:G,3,FALSE))</f>
        <v/>
      </c>
      <c r="I642" s="73" t="str">
        <f>IF(A642="","",INDEX(Boletim!F651:F768,(MATCH(A642,'Cadastro-Estoque'!A650:A767,0))))</f>
        <v/>
      </c>
    </row>
    <row r="643" spans="5:9" ht="18.75" customHeight="1" x14ac:dyDescent="0.25">
      <c r="E643" s="1" t="str">
        <f t="shared" si="12"/>
        <v/>
      </c>
      <c r="F643" s="2" t="str">
        <f>IF(ISERROR(VLOOKUP(A643,'Cadastro-Estoque'!A:G,1,FALSE)),"",VLOOKUP(A643,'Cadastro-Estoque'!A:G,4,FALSE))</f>
        <v/>
      </c>
      <c r="G643" s="2" t="str">
        <f>IF(ISBLANK(A643),"",IF(ISERROR(VLOOKUP(A643,'Cadastro-Estoque'!A:G,1,FALSE)),"Produto não cadastrado",VLOOKUP(A643,'Cadastro-Estoque'!A:G,2,FALSE)))</f>
        <v/>
      </c>
      <c r="H643" s="2" t="str">
        <f>IF(ISERROR(VLOOKUP(A643,'Cadastro-Estoque'!A:G,1,FALSE)),"",VLOOKUP(A643,'Cadastro-Estoque'!A:G,3,FALSE))</f>
        <v/>
      </c>
      <c r="I643" s="73" t="str">
        <f>IF(A643="","",INDEX(Boletim!F652:F769,(MATCH(A643,'Cadastro-Estoque'!A651:A768,0))))</f>
        <v/>
      </c>
    </row>
    <row r="644" spans="5:9" ht="18.75" customHeight="1" x14ac:dyDescent="0.25">
      <c r="E644" s="1" t="str">
        <f t="shared" si="12"/>
        <v/>
      </c>
      <c r="F644" s="2" t="str">
        <f>IF(ISERROR(VLOOKUP(A644,'Cadastro-Estoque'!A:G,1,FALSE)),"",VLOOKUP(A644,'Cadastro-Estoque'!A:G,4,FALSE))</f>
        <v/>
      </c>
      <c r="G644" s="2" t="str">
        <f>IF(ISBLANK(A644),"",IF(ISERROR(VLOOKUP(A644,'Cadastro-Estoque'!A:G,1,FALSE)),"Produto não cadastrado",VLOOKUP(A644,'Cadastro-Estoque'!A:G,2,FALSE)))</f>
        <v/>
      </c>
      <c r="H644" s="2" t="str">
        <f>IF(ISERROR(VLOOKUP(A644,'Cadastro-Estoque'!A:G,1,FALSE)),"",VLOOKUP(A644,'Cadastro-Estoque'!A:G,3,FALSE))</f>
        <v/>
      </c>
      <c r="I644" s="73" t="str">
        <f>IF(A644="","",INDEX(Boletim!F653:F770,(MATCH(A644,'Cadastro-Estoque'!A652:A769,0))))</f>
        <v/>
      </c>
    </row>
    <row r="645" spans="5:9" ht="18.75" customHeight="1" x14ac:dyDescent="0.25">
      <c r="E645" s="1" t="str">
        <f t="shared" si="12"/>
        <v/>
      </c>
      <c r="F645" s="2" t="str">
        <f>IF(ISERROR(VLOOKUP(A645,'Cadastro-Estoque'!A:G,1,FALSE)),"",VLOOKUP(A645,'Cadastro-Estoque'!A:G,4,FALSE))</f>
        <v/>
      </c>
      <c r="G645" s="2" t="str">
        <f>IF(ISBLANK(A645),"",IF(ISERROR(VLOOKUP(A645,'Cadastro-Estoque'!A:G,1,FALSE)),"Produto não cadastrado",VLOOKUP(A645,'Cadastro-Estoque'!A:G,2,FALSE)))</f>
        <v/>
      </c>
      <c r="H645" s="2" t="str">
        <f>IF(ISERROR(VLOOKUP(A645,'Cadastro-Estoque'!A:G,1,FALSE)),"",VLOOKUP(A645,'Cadastro-Estoque'!A:G,3,FALSE))</f>
        <v/>
      </c>
      <c r="I645" s="73" t="str">
        <f>IF(A645="","",INDEX(Boletim!F654:F771,(MATCH(A645,'Cadastro-Estoque'!A653:A770,0))))</f>
        <v/>
      </c>
    </row>
    <row r="646" spans="5:9" ht="18.75" customHeight="1" x14ac:dyDescent="0.25">
      <c r="E646" s="1" t="str">
        <f t="shared" ref="E646:E709" si="13">IF(ISBLANK(A646),"",C646*D646)</f>
        <v/>
      </c>
      <c r="F646" s="2" t="str">
        <f>IF(ISERROR(VLOOKUP(A646,'Cadastro-Estoque'!A:G,1,FALSE)),"",VLOOKUP(A646,'Cadastro-Estoque'!A:G,4,FALSE))</f>
        <v/>
      </c>
      <c r="G646" s="2" t="str">
        <f>IF(ISBLANK(A646),"",IF(ISERROR(VLOOKUP(A646,'Cadastro-Estoque'!A:G,1,FALSE)),"Produto não cadastrado",VLOOKUP(A646,'Cadastro-Estoque'!A:G,2,FALSE)))</f>
        <v/>
      </c>
      <c r="H646" s="2" t="str">
        <f>IF(ISERROR(VLOOKUP(A646,'Cadastro-Estoque'!A:G,1,FALSE)),"",VLOOKUP(A646,'Cadastro-Estoque'!A:G,3,FALSE))</f>
        <v/>
      </c>
      <c r="I646" s="73" t="str">
        <f>IF(A646="","",INDEX(Boletim!F655:F772,(MATCH(A646,'Cadastro-Estoque'!A654:A771,0))))</f>
        <v/>
      </c>
    </row>
    <row r="647" spans="5:9" ht="18.75" customHeight="1" x14ac:dyDescent="0.25">
      <c r="E647" s="1" t="str">
        <f t="shared" si="13"/>
        <v/>
      </c>
      <c r="F647" s="2" t="str">
        <f>IF(ISERROR(VLOOKUP(A647,'Cadastro-Estoque'!A:G,1,FALSE)),"",VLOOKUP(A647,'Cadastro-Estoque'!A:G,4,FALSE))</f>
        <v/>
      </c>
      <c r="G647" s="2" t="str">
        <f>IF(ISBLANK(A647),"",IF(ISERROR(VLOOKUP(A647,'Cadastro-Estoque'!A:G,1,FALSE)),"Produto não cadastrado",VLOOKUP(A647,'Cadastro-Estoque'!A:G,2,FALSE)))</f>
        <v/>
      </c>
      <c r="H647" s="2" t="str">
        <f>IF(ISERROR(VLOOKUP(A647,'Cadastro-Estoque'!A:G,1,FALSE)),"",VLOOKUP(A647,'Cadastro-Estoque'!A:G,3,FALSE))</f>
        <v/>
      </c>
      <c r="I647" s="73" t="str">
        <f>IF(A647="","",INDEX(Boletim!F656:F773,(MATCH(A647,'Cadastro-Estoque'!A655:A772,0))))</f>
        <v/>
      </c>
    </row>
    <row r="648" spans="5:9" ht="18.75" customHeight="1" x14ac:dyDescent="0.25">
      <c r="E648" s="1" t="str">
        <f t="shared" si="13"/>
        <v/>
      </c>
      <c r="F648" s="2" t="str">
        <f>IF(ISERROR(VLOOKUP(A648,'Cadastro-Estoque'!A:G,1,FALSE)),"",VLOOKUP(A648,'Cadastro-Estoque'!A:G,4,FALSE))</f>
        <v/>
      </c>
      <c r="G648" s="2" t="str">
        <f>IF(ISBLANK(A648),"",IF(ISERROR(VLOOKUP(A648,'Cadastro-Estoque'!A:G,1,FALSE)),"Produto não cadastrado",VLOOKUP(A648,'Cadastro-Estoque'!A:G,2,FALSE)))</f>
        <v/>
      </c>
      <c r="H648" s="2" t="str">
        <f>IF(ISERROR(VLOOKUP(A648,'Cadastro-Estoque'!A:G,1,FALSE)),"",VLOOKUP(A648,'Cadastro-Estoque'!A:G,3,FALSE))</f>
        <v/>
      </c>
      <c r="I648" s="73" t="str">
        <f>IF(A648="","",INDEX(Boletim!F657:F774,(MATCH(A648,'Cadastro-Estoque'!A656:A773,0))))</f>
        <v/>
      </c>
    </row>
    <row r="649" spans="5:9" ht="18.75" customHeight="1" x14ac:dyDescent="0.25">
      <c r="E649" s="1" t="str">
        <f t="shared" si="13"/>
        <v/>
      </c>
      <c r="F649" s="2" t="str">
        <f>IF(ISERROR(VLOOKUP(A649,'Cadastro-Estoque'!A:G,1,FALSE)),"",VLOOKUP(A649,'Cadastro-Estoque'!A:G,4,FALSE))</f>
        <v/>
      </c>
      <c r="G649" s="2" t="str">
        <f>IF(ISBLANK(A649),"",IF(ISERROR(VLOOKUP(A649,'Cadastro-Estoque'!A:G,1,FALSE)),"Produto não cadastrado",VLOOKUP(A649,'Cadastro-Estoque'!A:G,2,FALSE)))</f>
        <v/>
      </c>
      <c r="H649" s="2" t="str">
        <f>IF(ISERROR(VLOOKUP(A649,'Cadastro-Estoque'!A:G,1,FALSE)),"",VLOOKUP(A649,'Cadastro-Estoque'!A:G,3,FALSE))</f>
        <v/>
      </c>
      <c r="I649" s="73" t="str">
        <f>IF(A649="","",INDEX(Boletim!F658:F775,(MATCH(A649,'Cadastro-Estoque'!A657:A774,0))))</f>
        <v/>
      </c>
    </row>
    <row r="650" spans="5:9" ht="18.75" customHeight="1" x14ac:dyDescent="0.25">
      <c r="E650" s="1" t="str">
        <f t="shared" si="13"/>
        <v/>
      </c>
      <c r="F650" s="2" t="str">
        <f>IF(ISERROR(VLOOKUP(A650,'Cadastro-Estoque'!A:G,1,FALSE)),"",VLOOKUP(A650,'Cadastro-Estoque'!A:G,4,FALSE))</f>
        <v/>
      </c>
      <c r="G650" s="2" t="str">
        <f>IF(ISBLANK(A650),"",IF(ISERROR(VLOOKUP(A650,'Cadastro-Estoque'!A:G,1,FALSE)),"Produto não cadastrado",VLOOKUP(A650,'Cadastro-Estoque'!A:G,2,FALSE)))</f>
        <v/>
      </c>
      <c r="H650" s="2" t="str">
        <f>IF(ISERROR(VLOOKUP(A650,'Cadastro-Estoque'!A:G,1,FALSE)),"",VLOOKUP(A650,'Cadastro-Estoque'!A:G,3,FALSE))</f>
        <v/>
      </c>
      <c r="I650" s="73" t="str">
        <f>IF(A650="","",INDEX(Boletim!F659:F776,(MATCH(A650,'Cadastro-Estoque'!A658:A775,0))))</f>
        <v/>
      </c>
    </row>
    <row r="651" spans="5:9" ht="18.75" customHeight="1" x14ac:dyDescent="0.25">
      <c r="E651" s="1" t="str">
        <f t="shared" si="13"/>
        <v/>
      </c>
      <c r="F651" s="2" t="str">
        <f>IF(ISERROR(VLOOKUP(A651,'Cadastro-Estoque'!A:G,1,FALSE)),"",VLOOKUP(A651,'Cadastro-Estoque'!A:G,4,FALSE))</f>
        <v/>
      </c>
      <c r="G651" s="2" t="str">
        <f>IF(ISBLANK(A651),"",IF(ISERROR(VLOOKUP(A651,'Cadastro-Estoque'!A:G,1,FALSE)),"Produto não cadastrado",VLOOKUP(A651,'Cadastro-Estoque'!A:G,2,FALSE)))</f>
        <v/>
      </c>
      <c r="H651" s="2" t="str">
        <f>IF(ISERROR(VLOOKUP(A651,'Cadastro-Estoque'!A:G,1,FALSE)),"",VLOOKUP(A651,'Cadastro-Estoque'!A:G,3,FALSE))</f>
        <v/>
      </c>
      <c r="I651" s="73" t="str">
        <f>IF(A651="","",INDEX(Boletim!F660:F777,(MATCH(A651,'Cadastro-Estoque'!A659:A776,0))))</f>
        <v/>
      </c>
    </row>
    <row r="652" spans="5:9" ht="18.75" customHeight="1" x14ac:dyDescent="0.25">
      <c r="E652" s="1" t="str">
        <f t="shared" si="13"/>
        <v/>
      </c>
      <c r="F652" s="2" t="str">
        <f>IF(ISERROR(VLOOKUP(A652,'Cadastro-Estoque'!A:G,1,FALSE)),"",VLOOKUP(A652,'Cadastro-Estoque'!A:G,4,FALSE))</f>
        <v/>
      </c>
      <c r="G652" s="2" t="str">
        <f>IF(ISBLANK(A652),"",IF(ISERROR(VLOOKUP(A652,'Cadastro-Estoque'!A:G,1,FALSE)),"Produto não cadastrado",VLOOKUP(A652,'Cadastro-Estoque'!A:G,2,FALSE)))</f>
        <v/>
      </c>
      <c r="H652" s="2" t="str">
        <f>IF(ISERROR(VLOOKUP(A652,'Cadastro-Estoque'!A:G,1,FALSE)),"",VLOOKUP(A652,'Cadastro-Estoque'!A:G,3,FALSE))</f>
        <v/>
      </c>
      <c r="I652" s="73" t="str">
        <f>IF(A652="","",INDEX(Boletim!F661:F778,(MATCH(A652,'Cadastro-Estoque'!A660:A777,0))))</f>
        <v/>
      </c>
    </row>
    <row r="653" spans="5:9" ht="18.75" customHeight="1" x14ac:dyDescent="0.25">
      <c r="E653" s="1" t="str">
        <f t="shared" si="13"/>
        <v/>
      </c>
      <c r="F653" s="2" t="str">
        <f>IF(ISERROR(VLOOKUP(A653,'Cadastro-Estoque'!A:G,1,FALSE)),"",VLOOKUP(A653,'Cadastro-Estoque'!A:G,4,FALSE))</f>
        <v/>
      </c>
      <c r="G653" s="2" t="str">
        <f>IF(ISBLANK(A653),"",IF(ISERROR(VLOOKUP(A653,'Cadastro-Estoque'!A:G,1,FALSE)),"Produto não cadastrado",VLOOKUP(A653,'Cadastro-Estoque'!A:G,2,FALSE)))</f>
        <v/>
      </c>
      <c r="H653" s="2" t="str">
        <f>IF(ISERROR(VLOOKUP(A653,'Cadastro-Estoque'!A:G,1,FALSE)),"",VLOOKUP(A653,'Cadastro-Estoque'!A:G,3,FALSE))</f>
        <v/>
      </c>
      <c r="I653" s="73" t="str">
        <f>IF(A653="","",INDEX(Boletim!F662:F779,(MATCH(A653,'Cadastro-Estoque'!A661:A778,0))))</f>
        <v/>
      </c>
    </row>
    <row r="654" spans="5:9" ht="18.75" customHeight="1" x14ac:dyDescent="0.25">
      <c r="E654" s="1" t="str">
        <f t="shared" si="13"/>
        <v/>
      </c>
      <c r="F654" s="2" t="str">
        <f>IF(ISERROR(VLOOKUP(A654,'Cadastro-Estoque'!A:G,1,FALSE)),"",VLOOKUP(A654,'Cadastro-Estoque'!A:G,4,FALSE))</f>
        <v/>
      </c>
      <c r="G654" s="2" t="str">
        <f>IF(ISBLANK(A654),"",IF(ISERROR(VLOOKUP(A654,'Cadastro-Estoque'!A:G,1,FALSE)),"Produto não cadastrado",VLOOKUP(A654,'Cadastro-Estoque'!A:G,2,FALSE)))</f>
        <v/>
      </c>
      <c r="H654" s="2" t="str">
        <f>IF(ISERROR(VLOOKUP(A654,'Cadastro-Estoque'!A:G,1,FALSE)),"",VLOOKUP(A654,'Cadastro-Estoque'!A:G,3,FALSE))</f>
        <v/>
      </c>
      <c r="I654" s="73" t="str">
        <f>IF(A654="","",INDEX(Boletim!F663:F780,(MATCH(A654,'Cadastro-Estoque'!A662:A779,0))))</f>
        <v/>
      </c>
    </row>
    <row r="655" spans="5:9" ht="18.75" customHeight="1" x14ac:dyDescent="0.25">
      <c r="E655" s="1" t="str">
        <f t="shared" si="13"/>
        <v/>
      </c>
      <c r="F655" s="2" t="str">
        <f>IF(ISERROR(VLOOKUP(A655,'Cadastro-Estoque'!A:G,1,FALSE)),"",VLOOKUP(A655,'Cadastro-Estoque'!A:G,4,FALSE))</f>
        <v/>
      </c>
      <c r="G655" s="2" t="str">
        <f>IF(ISBLANK(A655),"",IF(ISERROR(VLOOKUP(A655,'Cadastro-Estoque'!A:G,1,FALSE)),"Produto não cadastrado",VLOOKUP(A655,'Cadastro-Estoque'!A:G,2,FALSE)))</f>
        <v/>
      </c>
      <c r="H655" s="2" t="str">
        <f>IF(ISERROR(VLOOKUP(A655,'Cadastro-Estoque'!A:G,1,FALSE)),"",VLOOKUP(A655,'Cadastro-Estoque'!A:G,3,FALSE))</f>
        <v/>
      </c>
      <c r="I655" s="73" t="str">
        <f>IF(A655="","",INDEX(Boletim!F664:F781,(MATCH(A655,'Cadastro-Estoque'!A663:A780,0))))</f>
        <v/>
      </c>
    </row>
    <row r="656" spans="5:9" ht="18.75" customHeight="1" x14ac:dyDescent="0.25">
      <c r="E656" s="1" t="str">
        <f t="shared" si="13"/>
        <v/>
      </c>
      <c r="F656" s="2" t="str">
        <f>IF(ISERROR(VLOOKUP(A656,'Cadastro-Estoque'!A:G,1,FALSE)),"",VLOOKUP(A656,'Cadastro-Estoque'!A:G,4,FALSE))</f>
        <v/>
      </c>
      <c r="G656" s="2" t="str">
        <f>IF(ISBLANK(A656),"",IF(ISERROR(VLOOKUP(A656,'Cadastro-Estoque'!A:G,1,FALSE)),"Produto não cadastrado",VLOOKUP(A656,'Cadastro-Estoque'!A:G,2,FALSE)))</f>
        <v/>
      </c>
      <c r="H656" s="2" t="str">
        <f>IF(ISERROR(VLOOKUP(A656,'Cadastro-Estoque'!A:G,1,FALSE)),"",VLOOKUP(A656,'Cadastro-Estoque'!A:G,3,FALSE))</f>
        <v/>
      </c>
      <c r="I656" s="73" t="str">
        <f>IF(A656="","",INDEX(Boletim!F665:F782,(MATCH(A656,'Cadastro-Estoque'!A664:A781,0))))</f>
        <v/>
      </c>
    </row>
    <row r="657" spans="5:9" ht="18.75" customHeight="1" x14ac:dyDescent="0.25">
      <c r="E657" s="1" t="str">
        <f t="shared" si="13"/>
        <v/>
      </c>
      <c r="F657" s="2" t="str">
        <f>IF(ISERROR(VLOOKUP(A657,'Cadastro-Estoque'!A:G,1,FALSE)),"",VLOOKUP(A657,'Cadastro-Estoque'!A:G,4,FALSE))</f>
        <v/>
      </c>
      <c r="G657" s="2" t="str">
        <f>IF(ISBLANK(A657),"",IF(ISERROR(VLOOKUP(A657,'Cadastro-Estoque'!A:G,1,FALSE)),"Produto não cadastrado",VLOOKUP(A657,'Cadastro-Estoque'!A:G,2,FALSE)))</f>
        <v/>
      </c>
      <c r="H657" s="2" t="str">
        <f>IF(ISERROR(VLOOKUP(A657,'Cadastro-Estoque'!A:G,1,FALSE)),"",VLOOKUP(A657,'Cadastro-Estoque'!A:G,3,FALSE))</f>
        <v/>
      </c>
      <c r="I657" s="73" t="str">
        <f>IF(A657="","",INDEX(Boletim!F666:F783,(MATCH(A657,'Cadastro-Estoque'!A665:A782,0))))</f>
        <v/>
      </c>
    </row>
    <row r="658" spans="5:9" ht="18.75" customHeight="1" x14ac:dyDescent="0.25">
      <c r="E658" s="1" t="str">
        <f t="shared" si="13"/>
        <v/>
      </c>
      <c r="F658" s="2" t="str">
        <f>IF(ISERROR(VLOOKUP(A658,'Cadastro-Estoque'!A:G,1,FALSE)),"",VLOOKUP(A658,'Cadastro-Estoque'!A:G,4,FALSE))</f>
        <v/>
      </c>
      <c r="G658" s="2" t="str">
        <f>IF(ISBLANK(A658),"",IF(ISERROR(VLOOKUP(A658,'Cadastro-Estoque'!A:G,1,FALSE)),"Produto não cadastrado",VLOOKUP(A658,'Cadastro-Estoque'!A:G,2,FALSE)))</f>
        <v/>
      </c>
      <c r="H658" s="2" t="str">
        <f>IF(ISERROR(VLOOKUP(A658,'Cadastro-Estoque'!A:G,1,FALSE)),"",VLOOKUP(A658,'Cadastro-Estoque'!A:G,3,FALSE))</f>
        <v/>
      </c>
      <c r="I658" s="73" t="str">
        <f>IF(A658="","",INDEX(Boletim!F667:F784,(MATCH(A658,'Cadastro-Estoque'!A666:A783,0))))</f>
        <v/>
      </c>
    </row>
    <row r="659" spans="5:9" ht="18.75" customHeight="1" x14ac:dyDescent="0.25">
      <c r="E659" s="1" t="str">
        <f t="shared" si="13"/>
        <v/>
      </c>
      <c r="F659" s="2" t="str">
        <f>IF(ISERROR(VLOOKUP(A659,'Cadastro-Estoque'!A:G,1,FALSE)),"",VLOOKUP(A659,'Cadastro-Estoque'!A:G,4,FALSE))</f>
        <v/>
      </c>
      <c r="G659" s="2" t="str">
        <f>IF(ISBLANK(A659),"",IF(ISERROR(VLOOKUP(A659,'Cadastro-Estoque'!A:G,1,FALSE)),"Produto não cadastrado",VLOOKUP(A659,'Cadastro-Estoque'!A:G,2,FALSE)))</f>
        <v/>
      </c>
      <c r="H659" s="2" t="str">
        <f>IF(ISERROR(VLOOKUP(A659,'Cadastro-Estoque'!A:G,1,FALSE)),"",VLOOKUP(A659,'Cadastro-Estoque'!A:G,3,FALSE))</f>
        <v/>
      </c>
      <c r="I659" s="73" t="str">
        <f>IF(A659="","",INDEX(Boletim!F668:F785,(MATCH(A659,'Cadastro-Estoque'!A667:A784,0))))</f>
        <v/>
      </c>
    </row>
    <row r="660" spans="5:9" ht="18.75" customHeight="1" x14ac:dyDescent="0.25">
      <c r="E660" s="1" t="str">
        <f t="shared" si="13"/>
        <v/>
      </c>
      <c r="F660" s="2" t="str">
        <f>IF(ISERROR(VLOOKUP(A660,'Cadastro-Estoque'!A:G,1,FALSE)),"",VLOOKUP(A660,'Cadastro-Estoque'!A:G,4,FALSE))</f>
        <v/>
      </c>
      <c r="G660" s="2" t="str">
        <f>IF(ISBLANK(A660),"",IF(ISERROR(VLOOKUP(A660,'Cadastro-Estoque'!A:G,1,FALSE)),"Produto não cadastrado",VLOOKUP(A660,'Cadastro-Estoque'!A:G,2,FALSE)))</f>
        <v/>
      </c>
      <c r="H660" s="2" t="str">
        <f>IF(ISERROR(VLOOKUP(A660,'Cadastro-Estoque'!A:G,1,FALSE)),"",VLOOKUP(A660,'Cadastro-Estoque'!A:G,3,FALSE))</f>
        <v/>
      </c>
      <c r="I660" s="73" t="str">
        <f>IF(A660="","",INDEX(Boletim!F669:F786,(MATCH(A660,'Cadastro-Estoque'!A668:A785,0))))</f>
        <v/>
      </c>
    </row>
    <row r="661" spans="5:9" ht="18.75" customHeight="1" x14ac:dyDescent="0.25">
      <c r="E661" s="1" t="str">
        <f t="shared" si="13"/>
        <v/>
      </c>
      <c r="F661" s="2" t="str">
        <f>IF(ISERROR(VLOOKUP(A661,'Cadastro-Estoque'!A:G,1,FALSE)),"",VLOOKUP(A661,'Cadastro-Estoque'!A:G,4,FALSE))</f>
        <v/>
      </c>
      <c r="G661" s="2" t="str">
        <f>IF(ISBLANK(A661),"",IF(ISERROR(VLOOKUP(A661,'Cadastro-Estoque'!A:G,1,FALSE)),"Produto não cadastrado",VLOOKUP(A661,'Cadastro-Estoque'!A:G,2,FALSE)))</f>
        <v/>
      </c>
      <c r="H661" s="2" t="str">
        <f>IF(ISERROR(VLOOKUP(A661,'Cadastro-Estoque'!A:G,1,FALSE)),"",VLOOKUP(A661,'Cadastro-Estoque'!A:G,3,FALSE))</f>
        <v/>
      </c>
      <c r="I661" s="73" t="str">
        <f>IF(A661="","",INDEX(Boletim!F670:F787,(MATCH(A661,'Cadastro-Estoque'!A669:A786,0))))</f>
        <v/>
      </c>
    </row>
    <row r="662" spans="5:9" ht="18.75" customHeight="1" x14ac:dyDescent="0.25">
      <c r="E662" s="1" t="str">
        <f t="shared" si="13"/>
        <v/>
      </c>
      <c r="F662" s="2" t="str">
        <f>IF(ISERROR(VLOOKUP(A662,'Cadastro-Estoque'!A:G,1,FALSE)),"",VLOOKUP(A662,'Cadastro-Estoque'!A:G,4,FALSE))</f>
        <v/>
      </c>
      <c r="G662" s="2" t="str">
        <f>IF(ISBLANK(A662),"",IF(ISERROR(VLOOKUP(A662,'Cadastro-Estoque'!A:G,1,FALSE)),"Produto não cadastrado",VLOOKUP(A662,'Cadastro-Estoque'!A:G,2,FALSE)))</f>
        <v/>
      </c>
      <c r="H662" s="2" t="str">
        <f>IF(ISERROR(VLOOKUP(A662,'Cadastro-Estoque'!A:G,1,FALSE)),"",VLOOKUP(A662,'Cadastro-Estoque'!A:G,3,FALSE))</f>
        <v/>
      </c>
      <c r="I662" s="73" t="str">
        <f>IF(A662="","",INDEX(Boletim!F671:F788,(MATCH(A662,'Cadastro-Estoque'!A670:A787,0))))</f>
        <v/>
      </c>
    </row>
    <row r="663" spans="5:9" ht="18.75" customHeight="1" x14ac:dyDescent="0.25">
      <c r="E663" s="1" t="str">
        <f t="shared" si="13"/>
        <v/>
      </c>
      <c r="F663" s="2" t="str">
        <f>IF(ISERROR(VLOOKUP(A663,'Cadastro-Estoque'!A:G,1,FALSE)),"",VLOOKUP(A663,'Cadastro-Estoque'!A:G,4,FALSE))</f>
        <v/>
      </c>
      <c r="G663" s="2" t="str">
        <f>IF(ISBLANK(A663),"",IF(ISERROR(VLOOKUP(A663,'Cadastro-Estoque'!A:G,1,FALSE)),"Produto não cadastrado",VLOOKUP(A663,'Cadastro-Estoque'!A:G,2,FALSE)))</f>
        <v/>
      </c>
      <c r="H663" s="2" t="str">
        <f>IF(ISERROR(VLOOKUP(A663,'Cadastro-Estoque'!A:G,1,FALSE)),"",VLOOKUP(A663,'Cadastro-Estoque'!A:G,3,FALSE))</f>
        <v/>
      </c>
      <c r="I663" s="73" t="str">
        <f>IF(A663="","",INDEX(Boletim!F672:F789,(MATCH(A663,'Cadastro-Estoque'!A671:A788,0))))</f>
        <v/>
      </c>
    </row>
    <row r="664" spans="5:9" ht="18.75" customHeight="1" x14ac:dyDescent="0.25">
      <c r="E664" s="1" t="str">
        <f t="shared" si="13"/>
        <v/>
      </c>
      <c r="F664" s="2" t="str">
        <f>IF(ISERROR(VLOOKUP(A664,'Cadastro-Estoque'!A:G,1,FALSE)),"",VLOOKUP(A664,'Cadastro-Estoque'!A:G,4,FALSE))</f>
        <v/>
      </c>
      <c r="G664" s="2" t="str">
        <f>IF(ISBLANK(A664),"",IF(ISERROR(VLOOKUP(A664,'Cadastro-Estoque'!A:G,1,FALSE)),"Produto não cadastrado",VLOOKUP(A664,'Cadastro-Estoque'!A:G,2,FALSE)))</f>
        <v/>
      </c>
      <c r="H664" s="2" t="str">
        <f>IF(ISERROR(VLOOKUP(A664,'Cadastro-Estoque'!A:G,1,FALSE)),"",VLOOKUP(A664,'Cadastro-Estoque'!A:G,3,FALSE))</f>
        <v/>
      </c>
      <c r="I664" s="73" t="str">
        <f>IF(A664="","",INDEX(Boletim!F673:F790,(MATCH(A664,'Cadastro-Estoque'!A672:A789,0))))</f>
        <v/>
      </c>
    </row>
    <row r="665" spans="5:9" ht="18.75" customHeight="1" x14ac:dyDescent="0.25">
      <c r="E665" s="1" t="str">
        <f t="shared" si="13"/>
        <v/>
      </c>
      <c r="F665" s="2" t="str">
        <f>IF(ISERROR(VLOOKUP(A665,'Cadastro-Estoque'!A:G,1,FALSE)),"",VLOOKUP(A665,'Cadastro-Estoque'!A:G,4,FALSE))</f>
        <v/>
      </c>
      <c r="G665" s="2" t="str">
        <f>IF(ISBLANK(A665),"",IF(ISERROR(VLOOKUP(A665,'Cadastro-Estoque'!A:G,1,FALSE)),"Produto não cadastrado",VLOOKUP(A665,'Cadastro-Estoque'!A:G,2,FALSE)))</f>
        <v/>
      </c>
      <c r="H665" s="2" t="str">
        <f>IF(ISERROR(VLOOKUP(A665,'Cadastro-Estoque'!A:G,1,FALSE)),"",VLOOKUP(A665,'Cadastro-Estoque'!A:G,3,FALSE))</f>
        <v/>
      </c>
      <c r="I665" s="73" t="str">
        <f>IF(A665="","",INDEX(Boletim!F674:F791,(MATCH(A665,'Cadastro-Estoque'!A673:A790,0))))</f>
        <v/>
      </c>
    </row>
    <row r="666" spans="5:9" ht="18.75" customHeight="1" x14ac:dyDescent="0.25">
      <c r="E666" s="1" t="str">
        <f t="shared" si="13"/>
        <v/>
      </c>
      <c r="F666" s="2" t="str">
        <f>IF(ISERROR(VLOOKUP(A666,'Cadastro-Estoque'!A:G,1,FALSE)),"",VLOOKUP(A666,'Cadastro-Estoque'!A:G,4,FALSE))</f>
        <v/>
      </c>
      <c r="G666" s="2" t="str">
        <f>IF(ISBLANK(A666),"",IF(ISERROR(VLOOKUP(A666,'Cadastro-Estoque'!A:G,1,FALSE)),"Produto não cadastrado",VLOOKUP(A666,'Cadastro-Estoque'!A:G,2,FALSE)))</f>
        <v/>
      </c>
      <c r="H666" s="2" t="str">
        <f>IF(ISERROR(VLOOKUP(A666,'Cadastro-Estoque'!A:G,1,FALSE)),"",VLOOKUP(A666,'Cadastro-Estoque'!A:G,3,FALSE))</f>
        <v/>
      </c>
      <c r="I666" s="73" t="str">
        <f>IF(A666="","",INDEX(Boletim!F675:F792,(MATCH(A666,'Cadastro-Estoque'!A674:A791,0))))</f>
        <v/>
      </c>
    </row>
    <row r="667" spans="5:9" ht="18.75" customHeight="1" x14ac:dyDescent="0.25">
      <c r="E667" s="1" t="str">
        <f t="shared" si="13"/>
        <v/>
      </c>
      <c r="F667" s="2" t="str">
        <f>IF(ISERROR(VLOOKUP(A667,'Cadastro-Estoque'!A:G,1,FALSE)),"",VLOOKUP(A667,'Cadastro-Estoque'!A:G,4,FALSE))</f>
        <v/>
      </c>
      <c r="G667" s="2" t="str">
        <f>IF(ISBLANK(A667),"",IF(ISERROR(VLOOKUP(A667,'Cadastro-Estoque'!A:G,1,FALSE)),"Produto não cadastrado",VLOOKUP(A667,'Cadastro-Estoque'!A:G,2,FALSE)))</f>
        <v/>
      </c>
      <c r="H667" s="2" t="str">
        <f>IF(ISERROR(VLOOKUP(A667,'Cadastro-Estoque'!A:G,1,FALSE)),"",VLOOKUP(A667,'Cadastro-Estoque'!A:G,3,FALSE))</f>
        <v/>
      </c>
      <c r="I667" s="73" t="str">
        <f>IF(A667="","",INDEX(Boletim!F676:F793,(MATCH(A667,'Cadastro-Estoque'!A675:A792,0))))</f>
        <v/>
      </c>
    </row>
    <row r="668" spans="5:9" ht="18.75" customHeight="1" x14ac:dyDescent="0.25">
      <c r="E668" s="1" t="str">
        <f t="shared" si="13"/>
        <v/>
      </c>
      <c r="F668" s="2" t="str">
        <f>IF(ISERROR(VLOOKUP(A668,'Cadastro-Estoque'!A:G,1,FALSE)),"",VLOOKUP(A668,'Cadastro-Estoque'!A:G,4,FALSE))</f>
        <v/>
      </c>
      <c r="G668" s="2" t="str">
        <f>IF(ISBLANK(A668),"",IF(ISERROR(VLOOKUP(A668,'Cadastro-Estoque'!A:G,1,FALSE)),"Produto não cadastrado",VLOOKUP(A668,'Cadastro-Estoque'!A:G,2,FALSE)))</f>
        <v/>
      </c>
      <c r="H668" s="2" t="str">
        <f>IF(ISERROR(VLOOKUP(A668,'Cadastro-Estoque'!A:G,1,FALSE)),"",VLOOKUP(A668,'Cadastro-Estoque'!A:G,3,FALSE))</f>
        <v/>
      </c>
      <c r="I668" s="73" t="str">
        <f>IF(A668="","",INDEX(Boletim!F677:F794,(MATCH(A668,'Cadastro-Estoque'!A676:A793,0))))</f>
        <v/>
      </c>
    </row>
    <row r="669" spans="5:9" ht="18.75" customHeight="1" x14ac:dyDescent="0.25">
      <c r="E669" s="1" t="str">
        <f t="shared" si="13"/>
        <v/>
      </c>
      <c r="F669" s="2" t="str">
        <f>IF(ISERROR(VLOOKUP(A669,'Cadastro-Estoque'!A:G,1,FALSE)),"",VLOOKUP(A669,'Cadastro-Estoque'!A:G,4,FALSE))</f>
        <v/>
      </c>
      <c r="G669" s="2" t="str">
        <f>IF(ISBLANK(A669),"",IF(ISERROR(VLOOKUP(A669,'Cadastro-Estoque'!A:G,1,FALSE)),"Produto não cadastrado",VLOOKUP(A669,'Cadastro-Estoque'!A:G,2,FALSE)))</f>
        <v/>
      </c>
      <c r="H669" s="2" t="str">
        <f>IF(ISERROR(VLOOKUP(A669,'Cadastro-Estoque'!A:G,1,FALSE)),"",VLOOKUP(A669,'Cadastro-Estoque'!A:G,3,FALSE))</f>
        <v/>
      </c>
      <c r="I669" s="73" t="str">
        <f>IF(A669="","",INDEX(Boletim!F678:F795,(MATCH(A669,'Cadastro-Estoque'!A677:A794,0))))</f>
        <v/>
      </c>
    </row>
    <row r="670" spans="5:9" ht="18.75" customHeight="1" x14ac:dyDescent="0.25">
      <c r="E670" s="1" t="str">
        <f t="shared" si="13"/>
        <v/>
      </c>
      <c r="F670" s="2" t="str">
        <f>IF(ISERROR(VLOOKUP(A670,'Cadastro-Estoque'!A:G,1,FALSE)),"",VLOOKUP(A670,'Cadastro-Estoque'!A:G,4,FALSE))</f>
        <v/>
      </c>
      <c r="G670" s="2" t="str">
        <f>IF(ISBLANK(A670),"",IF(ISERROR(VLOOKUP(A670,'Cadastro-Estoque'!A:G,1,FALSE)),"Produto não cadastrado",VLOOKUP(A670,'Cadastro-Estoque'!A:G,2,FALSE)))</f>
        <v/>
      </c>
      <c r="H670" s="2" t="str">
        <f>IF(ISERROR(VLOOKUP(A670,'Cadastro-Estoque'!A:G,1,FALSE)),"",VLOOKUP(A670,'Cadastro-Estoque'!A:G,3,FALSE))</f>
        <v/>
      </c>
      <c r="I670" s="73" t="str">
        <f>IF(A670="","",INDEX(Boletim!F679:F796,(MATCH(A670,'Cadastro-Estoque'!A678:A795,0))))</f>
        <v/>
      </c>
    </row>
    <row r="671" spans="5:9" ht="18.75" customHeight="1" x14ac:dyDescent="0.25">
      <c r="E671" s="1" t="str">
        <f t="shared" si="13"/>
        <v/>
      </c>
      <c r="F671" s="2" t="str">
        <f>IF(ISERROR(VLOOKUP(A671,'Cadastro-Estoque'!A:G,1,FALSE)),"",VLOOKUP(A671,'Cadastro-Estoque'!A:G,4,FALSE))</f>
        <v/>
      </c>
      <c r="G671" s="2" t="str">
        <f>IF(ISBLANK(A671),"",IF(ISERROR(VLOOKUP(A671,'Cadastro-Estoque'!A:G,1,FALSE)),"Produto não cadastrado",VLOOKUP(A671,'Cadastro-Estoque'!A:G,2,FALSE)))</f>
        <v/>
      </c>
      <c r="H671" s="2" t="str">
        <f>IF(ISERROR(VLOOKUP(A671,'Cadastro-Estoque'!A:G,1,FALSE)),"",VLOOKUP(A671,'Cadastro-Estoque'!A:G,3,FALSE))</f>
        <v/>
      </c>
      <c r="I671" s="73" t="str">
        <f>IF(A671="","",INDEX(Boletim!F680:F797,(MATCH(A671,'Cadastro-Estoque'!A679:A796,0))))</f>
        <v/>
      </c>
    </row>
    <row r="672" spans="5:9" ht="18.75" customHeight="1" x14ac:dyDescent="0.25">
      <c r="E672" s="1" t="str">
        <f t="shared" si="13"/>
        <v/>
      </c>
      <c r="F672" s="2" t="str">
        <f>IF(ISERROR(VLOOKUP(A672,'Cadastro-Estoque'!A:G,1,FALSE)),"",VLOOKUP(A672,'Cadastro-Estoque'!A:G,4,FALSE))</f>
        <v/>
      </c>
      <c r="G672" s="2" t="str">
        <f>IF(ISBLANK(A672),"",IF(ISERROR(VLOOKUP(A672,'Cadastro-Estoque'!A:G,1,FALSE)),"Produto não cadastrado",VLOOKUP(A672,'Cadastro-Estoque'!A:G,2,FALSE)))</f>
        <v/>
      </c>
      <c r="H672" s="2" t="str">
        <f>IF(ISERROR(VLOOKUP(A672,'Cadastro-Estoque'!A:G,1,FALSE)),"",VLOOKUP(A672,'Cadastro-Estoque'!A:G,3,FALSE))</f>
        <v/>
      </c>
      <c r="I672" s="73" t="str">
        <f>IF(A672="","",INDEX(Boletim!F681:F798,(MATCH(A672,'Cadastro-Estoque'!A680:A797,0))))</f>
        <v/>
      </c>
    </row>
    <row r="673" spans="5:9" ht="18.75" customHeight="1" x14ac:dyDescent="0.25">
      <c r="E673" s="1" t="str">
        <f t="shared" si="13"/>
        <v/>
      </c>
      <c r="F673" s="2" t="str">
        <f>IF(ISERROR(VLOOKUP(A673,'Cadastro-Estoque'!A:G,1,FALSE)),"",VLOOKUP(A673,'Cadastro-Estoque'!A:G,4,FALSE))</f>
        <v/>
      </c>
      <c r="G673" s="2" t="str">
        <f>IF(ISBLANK(A673),"",IF(ISERROR(VLOOKUP(A673,'Cadastro-Estoque'!A:G,1,FALSE)),"Produto não cadastrado",VLOOKUP(A673,'Cadastro-Estoque'!A:G,2,FALSE)))</f>
        <v/>
      </c>
      <c r="H673" s="2" t="str">
        <f>IF(ISERROR(VLOOKUP(A673,'Cadastro-Estoque'!A:G,1,FALSE)),"",VLOOKUP(A673,'Cadastro-Estoque'!A:G,3,FALSE))</f>
        <v/>
      </c>
      <c r="I673" s="73" t="str">
        <f>IF(A673="","",INDEX(Boletim!F682:F799,(MATCH(A673,'Cadastro-Estoque'!A681:A798,0))))</f>
        <v/>
      </c>
    </row>
    <row r="674" spans="5:9" ht="18.75" customHeight="1" x14ac:dyDescent="0.25">
      <c r="E674" s="1" t="str">
        <f t="shared" si="13"/>
        <v/>
      </c>
      <c r="F674" s="2" t="str">
        <f>IF(ISERROR(VLOOKUP(A674,'Cadastro-Estoque'!A:G,1,FALSE)),"",VLOOKUP(A674,'Cadastro-Estoque'!A:G,4,FALSE))</f>
        <v/>
      </c>
      <c r="G674" s="2" t="str">
        <f>IF(ISBLANK(A674),"",IF(ISERROR(VLOOKUP(A674,'Cadastro-Estoque'!A:G,1,FALSE)),"Produto não cadastrado",VLOOKUP(A674,'Cadastro-Estoque'!A:G,2,FALSE)))</f>
        <v/>
      </c>
      <c r="H674" s="2" t="str">
        <f>IF(ISERROR(VLOOKUP(A674,'Cadastro-Estoque'!A:G,1,FALSE)),"",VLOOKUP(A674,'Cadastro-Estoque'!A:G,3,FALSE))</f>
        <v/>
      </c>
      <c r="I674" s="73" t="str">
        <f>IF(A674="","",INDEX(Boletim!F683:F800,(MATCH(A674,'Cadastro-Estoque'!A682:A799,0))))</f>
        <v/>
      </c>
    </row>
    <row r="675" spans="5:9" ht="18.75" customHeight="1" x14ac:dyDescent="0.25">
      <c r="E675" s="1" t="str">
        <f t="shared" si="13"/>
        <v/>
      </c>
      <c r="F675" s="2" t="str">
        <f>IF(ISERROR(VLOOKUP(A675,'Cadastro-Estoque'!A:G,1,FALSE)),"",VLOOKUP(A675,'Cadastro-Estoque'!A:G,4,FALSE))</f>
        <v/>
      </c>
      <c r="G675" s="2" t="str">
        <f>IF(ISBLANK(A675),"",IF(ISERROR(VLOOKUP(A675,'Cadastro-Estoque'!A:G,1,FALSE)),"Produto não cadastrado",VLOOKUP(A675,'Cadastro-Estoque'!A:G,2,FALSE)))</f>
        <v/>
      </c>
      <c r="H675" s="2" t="str">
        <f>IF(ISERROR(VLOOKUP(A675,'Cadastro-Estoque'!A:G,1,FALSE)),"",VLOOKUP(A675,'Cadastro-Estoque'!A:G,3,FALSE))</f>
        <v/>
      </c>
      <c r="I675" s="73" t="str">
        <f>IF(A675="","",INDEX(Boletim!F684:F801,(MATCH(A675,'Cadastro-Estoque'!A683:A800,0))))</f>
        <v/>
      </c>
    </row>
    <row r="676" spans="5:9" ht="18.75" customHeight="1" x14ac:dyDescent="0.25">
      <c r="E676" s="1" t="str">
        <f t="shared" si="13"/>
        <v/>
      </c>
      <c r="F676" s="2" t="str">
        <f>IF(ISERROR(VLOOKUP(A676,'Cadastro-Estoque'!A:G,1,FALSE)),"",VLOOKUP(A676,'Cadastro-Estoque'!A:G,4,FALSE))</f>
        <v/>
      </c>
      <c r="G676" s="2" t="str">
        <f>IF(ISBLANK(A676),"",IF(ISERROR(VLOOKUP(A676,'Cadastro-Estoque'!A:G,1,FALSE)),"Produto não cadastrado",VLOOKUP(A676,'Cadastro-Estoque'!A:G,2,FALSE)))</f>
        <v/>
      </c>
      <c r="H676" s="2" t="str">
        <f>IF(ISERROR(VLOOKUP(A676,'Cadastro-Estoque'!A:G,1,FALSE)),"",VLOOKUP(A676,'Cadastro-Estoque'!A:G,3,FALSE))</f>
        <v/>
      </c>
      <c r="I676" s="73" t="str">
        <f>IF(A676="","",INDEX(Boletim!F685:F802,(MATCH(A676,'Cadastro-Estoque'!A684:A801,0))))</f>
        <v/>
      </c>
    </row>
    <row r="677" spans="5:9" ht="18.75" customHeight="1" x14ac:dyDescent="0.25">
      <c r="E677" s="1" t="str">
        <f t="shared" si="13"/>
        <v/>
      </c>
      <c r="F677" s="2" t="str">
        <f>IF(ISERROR(VLOOKUP(A677,'Cadastro-Estoque'!A:G,1,FALSE)),"",VLOOKUP(A677,'Cadastro-Estoque'!A:G,4,FALSE))</f>
        <v/>
      </c>
      <c r="G677" s="2" t="str">
        <f>IF(ISBLANK(A677),"",IF(ISERROR(VLOOKUP(A677,'Cadastro-Estoque'!A:G,1,FALSE)),"Produto não cadastrado",VLOOKUP(A677,'Cadastro-Estoque'!A:G,2,FALSE)))</f>
        <v/>
      </c>
      <c r="H677" s="2" t="str">
        <f>IF(ISERROR(VLOOKUP(A677,'Cadastro-Estoque'!A:G,1,FALSE)),"",VLOOKUP(A677,'Cadastro-Estoque'!A:G,3,FALSE))</f>
        <v/>
      </c>
      <c r="I677" s="73" t="str">
        <f>IF(A677="","",INDEX(Boletim!F686:F803,(MATCH(A677,'Cadastro-Estoque'!A685:A802,0))))</f>
        <v/>
      </c>
    </row>
    <row r="678" spans="5:9" ht="18.75" customHeight="1" x14ac:dyDescent="0.25">
      <c r="E678" s="1" t="str">
        <f t="shared" si="13"/>
        <v/>
      </c>
      <c r="F678" s="2" t="str">
        <f>IF(ISERROR(VLOOKUP(A678,'Cadastro-Estoque'!A:G,1,FALSE)),"",VLOOKUP(A678,'Cadastro-Estoque'!A:G,4,FALSE))</f>
        <v/>
      </c>
      <c r="G678" s="2" t="str">
        <f>IF(ISBLANK(A678),"",IF(ISERROR(VLOOKUP(A678,'Cadastro-Estoque'!A:G,1,FALSE)),"Produto não cadastrado",VLOOKUP(A678,'Cadastro-Estoque'!A:G,2,FALSE)))</f>
        <v/>
      </c>
      <c r="H678" s="2" t="str">
        <f>IF(ISERROR(VLOOKUP(A678,'Cadastro-Estoque'!A:G,1,FALSE)),"",VLOOKUP(A678,'Cadastro-Estoque'!A:G,3,FALSE))</f>
        <v/>
      </c>
      <c r="I678" s="73" t="str">
        <f>IF(A678="","",INDEX(Boletim!F687:F804,(MATCH(A678,'Cadastro-Estoque'!A686:A803,0))))</f>
        <v/>
      </c>
    </row>
    <row r="679" spans="5:9" ht="18.75" customHeight="1" x14ac:dyDescent="0.25">
      <c r="E679" s="1" t="str">
        <f t="shared" si="13"/>
        <v/>
      </c>
      <c r="F679" s="2" t="str">
        <f>IF(ISERROR(VLOOKUP(A679,'Cadastro-Estoque'!A:G,1,FALSE)),"",VLOOKUP(A679,'Cadastro-Estoque'!A:G,4,FALSE))</f>
        <v/>
      </c>
      <c r="G679" s="2" t="str">
        <f>IF(ISBLANK(A679),"",IF(ISERROR(VLOOKUP(A679,'Cadastro-Estoque'!A:G,1,FALSE)),"Produto não cadastrado",VLOOKUP(A679,'Cadastro-Estoque'!A:G,2,FALSE)))</f>
        <v/>
      </c>
      <c r="H679" s="2" t="str">
        <f>IF(ISERROR(VLOOKUP(A679,'Cadastro-Estoque'!A:G,1,FALSE)),"",VLOOKUP(A679,'Cadastro-Estoque'!A:G,3,FALSE))</f>
        <v/>
      </c>
      <c r="I679" s="73" t="str">
        <f>IF(A679="","",INDEX(Boletim!F688:F805,(MATCH(A679,'Cadastro-Estoque'!A687:A804,0))))</f>
        <v/>
      </c>
    </row>
    <row r="680" spans="5:9" ht="18.75" customHeight="1" x14ac:dyDescent="0.25">
      <c r="E680" s="1" t="str">
        <f t="shared" si="13"/>
        <v/>
      </c>
      <c r="F680" s="2" t="str">
        <f>IF(ISERROR(VLOOKUP(A680,'Cadastro-Estoque'!A:G,1,FALSE)),"",VLOOKUP(A680,'Cadastro-Estoque'!A:G,4,FALSE))</f>
        <v/>
      </c>
      <c r="G680" s="2" t="str">
        <f>IF(ISBLANK(A680),"",IF(ISERROR(VLOOKUP(A680,'Cadastro-Estoque'!A:G,1,FALSE)),"Produto não cadastrado",VLOOKUP(A680,'Cadastro-Estoque'!A:G,2,FALSE)))</f>
        <v/>
      </c>
      <c r="H680" s="2" t="str">
        <f>IF(ISERROR(VLOOKUP(A680,'Cadastro-Estoque'!A:G,1,FALSE)),"",VLOOKUP(A680,'Cadastro-Estoque'!A:G,3,FALSE))</f>
        <v/>
      </c>
      <c r="I680" s="73" t="str">
        <f>IF(A680="","",INDEX(Boletim!F689:F806,(MATCH(A680,'Cadastro-Estoque'!A688:A805,0))))</f>
        <v/>
      </c>
    </row>
    <row r="681" spans="5:9" ht="18.75" customHeight="1" x14ac:dyDescent="0.25">
      <c r="E681" s="1" t="str">
        <f t="shared" si="13"/>
        <v/>
      </c>
      <c r="F681" s="2" t="str">
        <f>IF(ISERROR(VLOOKUP(A681,'Cadastro-Estoque'!A:G,1,FALSE)),"",VLOOKUP(A681,'Cadastro-Estoque'!A:G,4,FALSE))</f>
        <v/>
      </c>
      <c r="G681" s="2" t="str">
        <f>IF(ISBLANK(A681),"",IF(ISERROR(VLOOKUP(A681,'Cadastro-Estoque'!A:G,1,FALSE)),"Produto não cadastrado",VLOOKUP(A681,'Cadastro-Estoque'!A:G,2,FALSE)))</f>
        <v/>
      </c>
      <c r="H681" s="2" t="str">
        <f>IF(ISERROR(VLOOKUP(A681,'Cadastro-Estoque'!A:G,1,FALSE)),"",VLOOKUP(A681,'Cadastro-Estoque'!A:G,3,FALSE))</f>
        <v/>
      </c>
      <c r="I681" s="73" t="str">
        <f>IF(A681="","",INDEX(Boletim!F690:F807,(MATCH(A681,'Cadastro-Estoque'!A689:A806,0))))</f>
        <v/>
      </c>
    </row>
    <row r="682" spans="5:9" ht="18.75" customHeight="1" x14ac:dyDescent="0.25">
      <c r="E682" s="1" t="str">
        <f t="shared" si="13"/>
        <v/>
      </c>
      <c r="F682" s="2" t="str">
        <f>IF(ISERROR(VLOOKUP(A682,'Cadastro-Estoque'!A:G,1,FALSE)),"",VLOOKUP(A682,'Cadastro-Estoque'!A:G,4,FALSE))</f>
        <v/>
      </c>
      <c r="G682" s="2" t="str">
        <f>IF(ISBLANK(A682),"",IF(ISERROR(VLOOKUP(A682,'Cadastro-Estoque'!A:G,1,FALSE)),"Produto não cadastrado",VLOOKUP(A682,'Cadastro-Estoque'!A:G,2,FALSE)))</f>
        <v/>
      </c>
      <c r="H682" s="2" t="str">
        <f>IF(ISERROR(VLOOKUP(A682,'Cadastro-Estoque'!A:G,1,FALSE)),"",VLOOKUP(A682,'Cadastro-Estoque'!A:G,3,FALSE))</f>
        <v/>
      </c>
      <c r="I682" s="73" t="str">
        <f>IF(A682="","",INDEX(Boletim!F691:F808,(MATCH(A682,'Cadastro-Estoque'!A690:A807,0))))</f>
        <v/>
      </c>
    </row>
    <row r="683" spans="5:9" ht="18.75" customHeight="1" x14ac:dyDescent="0.25">
      <c r="E683" s="1" t="str">
        <f t="shared" si="13"/>
        <v/>
      </c>
      <c r="F683" s="2" t="str">
        <f>IF(ISERROR(VLOOKUP(A683,'Cadastro-Estoque'!A:G,1,FALSE)),"",VLOOKUP(A683,'Cadastro-Estoque'!A:G,4,FALSE))</f>
        <v/>
      </c>
      <c r="G683" s="2" t="str">
        <f>IF(ISBLANK(A683),"",IF(ISERROR(VLOOKUP(A683,'Cadastro-Estoque'!A:G,1,FALSE)),"Produto não cadastrado",VLOOKUP(A683,'Cadastro-Estoque'!A:G,2,FALSE)))</f>
        <v/>
      </c>
      <c r="H683" s="2" t="str">
        <f>IF(ISERROR(VLOOKUP(A683,'Cadastro-Estoque'!A:G,1,FALSE)),"",VLOOKUP(A683,'Cadastro-Estoque'!A:G,3,FALSE))</f>
        <v/>
      </c>
      <c r="I683" s="73" t="str">
        <f>IF(A683="","",INDEX(Boletim!F692:F809,(MATCH(A683,'Cadastro-Estoque'!A691:A808,0))))</f>
        <v/>
      </c>
    </row>
    <row r="684" spans="5:9" ht="18.75" customHeight="1" x14ac:dyDescent="0.25">
      <c r="E684" s="1" t="str">
        <f t="shared" si="13"/>
        <v/>
      </c>
      <c r="F684" s="2" t="str">
        <f>IF(ISERROR(VLOOKUP(A684,'Cadastro-Estoque'!A:G,1,FALSE)),"",VLOOKUP(A684,'Cadastro-Estoque'!A:G,4,FALSE))</f>
        <v/>
      </c>
      <c r="G684" s="2" t="str">
        <f>IF(ISBLANK(A684),"",IF(ISERROR(VLOOKUP(A684,'Cadastro-Estoque'!A:G,1,FALSE)),"Produto não cadastrado",VLOOKUP(A684,'Cadastro-Estoque'!A:G,2,FALSE)))</f>
        <v/>
      </c>
      <c r="H684" s="2" t="str">
        <f>IF(ISERROR(VLOOKUP(A684,'Cadastro-Estoque'!A:G,1,FALSE)),"",VLOOKUP(A684,'Cadastro-Estoque'!A:G,3,FALSE))</f>
        <v/>
      </c>
      <c r="I684" s="73" t="str">
        <f>IF(A684="","",INDEX(Boletim!F693:F810,(MATCH(A684,'Cadastro-Estoque'!A692:A809,0))))</f>
        <v/>
      </c>
    </row>
    <row r="685" spans="5:9" ht="18.75" customHeight="1" x14ac:dyDescent="0.25">
      <c r="E685" s="1" t="str">
        <f t="shared" si="13"/>
        <v/>
      </c>
      <c r="F685" s="2" t="str">
        <f>IF(ISERROR(VLOOKUP(A685,'Cadastro-Estoque'!A:G,1,FALSE)),"",VLOOKUP(A685,'Cadastro-Estoque'!A:G,4,FALSE))</f>
        <v/>
      </c>
      <c r="G685" s="2" t="str">
        <f>IF(ISBLANK(A685),"",IF(ISERROR(VLOOKUP(A685,'Cadastro-Estoque'!A:G,1,FALSE)),"Produto não cadastrado",VLOOKUP(A685,'Cadastro-Estoque'!A:G,2,FALSE)))</f>
        <v/>
      </c>
      <c r="H685" s="2" t="str">
        <f>IF(ISERROR(VLOOKUP(A685,'Cadastro-Estoque'!A:G,1,FALSE)),"",VLOOKUP(A685,'Cadastro-Estoque'!A:G,3,FALSE))</f>
        <v/>
      </c>
      <c r="I685" s="73" t="str">
        <f>IF(A685="","",INDEX(Boletim!F694:F811,(MATCH(A685,'Cadastro-Estoque'!A693:A810,0))))</f>
        <v/>
      </c>
    </row>
    <row r="686" spans="5:9" ht="18.75" customHeight="1" x14ac:dyDescent="0.25">
      <c r="E686" s="1" t="str">
        <f t="shared" si="13"/>
        <v/>
      </c>
      <c r="F686" s="2" t="str">
        <f>IF(ISERROR(VLOOKUP(A686,'Cadastro-Estoque'!A:G,1,FALSE)),"",VLOOKUP(A686,'Cadastro-Estoque'!A:G,4,FALSE))</f>
        <v/>
      </c>
      <c r="G686" s="2" t="str">
        <f>IF(ISBLANK(A686),"",IF(ISERROR(VLOOKUP(A686,'Cadastro-Estoque'!A:G,1,FALSE)),"Produto não cadastrado",VLOOKUP(A686,'Cadastro-Estoque'!A:G,2,FALSE)))</f>
        <v/>
      </c>
      <c r="H686" s="2" t="str">
        <f>IF(ISERROR(VLOOKUP(A686,'Cadastro-Estoque'!A:G,1,FALSE)),"",VLOOKUP(A686,'Cadastro-Estoque'!A:G,3,FALSE))</f>
        <v/>
      </c>
      <c r="I686" s="73" t="str">
        <f>IF(A686="","",INDEX(Boletim!F695:F812,(MATCH(A686,'Cadastro-Estoque'!A694:A811,0))))</f>
        <v/>
      </c>
    </row>
    <row r="687" spans="5:9" ht="18.75" customHeight="1" x14ac:dyDescent="0.25">
      <c r="E687" s="1" t="str">
        <f t="shared" si="13"/>
        <v/>
      </c>
      <c r="F687" s="2" t="str">
        <f>IF(ISERROR(VLOOKUP(A687,'Cadastro-Estoque'!A:G,1,FALSE)),"",VLOOKUP(A687,'Cadastro-Estoque'!A:G,4,FALSE))</f>
        <v/>
      </c>
      <c r="G687" s="2" t="str">
        <f>IF(ISBLANK(A687),"",IF(ISERROR(VLOOKUP(A687,'Cadastro-Estoque'!A:G,1,FALSE)),"Produto não cadastrado",VLOOKUP(A687,'Cadastro-Estoque'!A:G,2,FALSE)))</f>
        <v/>
      </c>
      <c r="H687" s="2" t="str">
        <f>IF(ISERROR(VLOOKUP(A687,'Cadastro-Estoque'!A:G,1,FALSE)),"",VLOOKUP(A687,'Cadastro-Estoque'!A:G,3,FALSE))</f>
        <v/>
      </c>
      <c r="I687" s="73" t="str">
        <f>IF(A687="","",INDEX(Boletim!F696:F813,(MATCH(A687,'Cadastro-Estoque'!A695:A812,0))))</f>
        <v/>
      </c>
    </row>
    <row r="688" spans="5:9" ht="18.75" customHeight="1" x14ac:dyDescent="0.25">
      <c r="E688" s="1" t="str">
        <f t="shared" si="13"/>
        <v/>
      </c>
      <c r="F688" s="2" t="str">
        <f>IF(ISERROR(VLOOKUP(A688,'Cadastro-Estoque'!A:G,1,FALSE)),"",VLOOKUP(A688,'Cadastro-Estoque'!A:G,4,FALSE))</f>
        <v/>
      </c>
      <c r="G688" s="2" t="str">
        <f>IF(ISBLANK(A688),"",IF(ISERROR(VLOOKUP(A688,'Cadastro-Estoque'!A:G,1,FALSE)),"Produto não cadastrado",VLOOKUP(A688,'Cadastro-Estoque'!A:G,2,FALSE)))</f>
        <v/>
      </c>
      <c r="H688" s="2" t="str">
        <f>IF(ISERROR(VLOOKUP(A688,'Cadastro-Estoque'!A:G,1,FALSE)),"",VLOOKUP(A688,'Cadastro-Estoque'!A:G,3,FALSE))</f>
        <v/>
      </c>
      <c r="I688" s="73" t="str">
        <f>IF(A688="","",INDEX(Boletim!F697:F814,(MATCH(A688,'Cadastro-Estoque'!A696:A813,0))))</f>
        <v/>
      </c>
    </row>
    <row r="689" spans="5:9" ht="18.75" customHeight="1" x14ac:dyDescent="0.25">
      <c r="E689" s="1" t="str">
        <f t="shared" si="13"/>
        <v/>
      </c>
      <c r="F689" s="2" t="str">
        <f>IF(ISERROR(VLOOKUP(A689,'Cadastro-Estoque'!A:G,1,FALSE)),"",VLOOKUP(A689,'Cadastro-Estoque'!A:G,4,FALSE))</f>
        <v/>
      </c>
      <c r="G689" s="2" t="str">
        <f>IF(ISBLANK(A689),"",IF(ISERROR(VLOOKUP(A689,'Cadastro-Estoque'!A:G,1,FALSE)),"Produto não cadastrado",VLOOKUP(A689,'Cadastro-Estoque'!A:G,2,FALSE)))</f>
        <v/>
      </c>
      <c r="H689" s="2" t="str">
        <f>IF(ISERROR(VLOOKUP(A689,'Cadastro-Estoque'!A:G,1,FALSE)),"",VLOOKUP(A689,'Cadastro-Estoque'!A:G,3,FALSE))</f>
        <v/>
      </c>
      <c r="I689" s="73" t="str">
        <f>IF(A689="","",INDEX(Boletim!F698:F815,(MATCH(A689,'Cadastro-Estoque'!A697:A814,0))))</f>
        <v/>
      </c>
    </row>
    <row r="690" spans="5:9" ht="18.75" customHeight="1" x14ac:dyDescent="0.25">
      <c r="E690" s="1" t="str">
        <f t="shared" si="13"/>
        <v/>
      </c>
      <c r="F690" s="2" t="str">
        <f>IF(ISERROR(VLOOKUP(A690,'Cadastro-Estoque'!A:G,1,FALSE)),"",VLOOKUP(A690,'Cadastro-Estoque'!A:G,4,FALSE))</f>
        <v/>
      </c>
      <c r="G690" s="2" t="str">
        <f>IF(ISBLANK(A690),"",IF(ISERROR(VLOOKUP(A690,'Cadastro-Estoque'!A:G,1,FALSE)),"Produto não cadastrado",VLOOKUP(A690,'Cadastro-Estoque'!A:G,2,FALSE)))</f>
        <v/>
      </c>
      <c r="H690" s="2" t="str">
        <f>IF(ISERROR(VLOOKUP(A690,'Cadastro-Estoque'!A:G,1,FALSE)),"",VLOOKUP(A690,'Cadastro-Estoque'!A:G,3,FALSE))</f>
        <v/>
      </c>
      <c r="I690" s="73" t="str">
        <f>IF(A690="","",INDEX(Boletim!F699:F816,(MATCH(A690,'Cadastro-Estoque'!A698:A815,0))))</f>
        <v/>
      </c>
    </row>
    <row r="691" spans="5:9" ht="18.75" customHeight="1" x14ac:dyDescent="0.25">
      <c r="E691" s="1" t="str">
        <f t="shared" si="13"/>
        <v/>
      </c>
      <c r="F691" s="2" t="str">
        <f>IF(ISERROR(VLOOKUP(A691,'Cadastro-Estoque'!A:G,1,FALSE)),"",VLOOKUP(A691,'Cadastro-Estoque'!A:G,4,FALSE))</f>
        <v/>
      </c>
      <c r="G691" s="2" t="str">
        <f>IF(ISBLANK(A691),"",IF(ISERROR(VLOOKUP(A691,'Cadastro-Estoque'!A:G,1,FALSE)),"Produto não cadastrado",VLOOKUP(A691,'Cadastro-Estoque'!A:G,2,FALSE)))</f>
        <v/>
      </c>
      <c r="H691" s="2" t="str">
        <f>IF(ISERROR(VLOOKUP(A691,'Cadastro-Estoque'!A:G,1,FALSE)),"",VLOOKUP(A691,'Cadastro-Estoque'!A:G,3,FALSE))</f>
        <v/>
      </c>
      <c r="I691" s="73" t="str">
        <f>IF(A691="","",INDEX(Boletim!F700:F817,(MATCH(A691,'Cadastro-Estoque'!A699:A816,0))))</f>
        <v/>
      </c>
    </row>
    <row r="692" spans="5:9" ht="18.75" customHeight="1" x14ac:dyDescent="0.25">
      <c r="E692" s="1" t="str">
        <f t="shared" si="13"/>
        <v/>
      </c>
      <c r="F692" s="2" t="str">
        <f>IF(ISERROR(VLOOKUP(A692,'Cadastro-Estoque'!A:G,1,FALSE)),"",VLOOKUP(A692,'Cadastro-Estoque'!A:G,4,FALSE))</f>
        <v/>
      </c>
      <c r="G692" s="2" t="str">
        <f>IF(ISBLANK(A692),"",IF(ISERROR(VLOOKUP(A692,'Cadastro-Estoque'!A:G,1,FALSE)),"Produto não cadastrado",VLOOKUP(A692,'Cadastro-Estoque'!A:G,2,FALSE)))</f>
        <v/>
      </c>
      <c r="H692" s="2" t="str">
        <f>IF(ISERROR(VLOOKUP(A692,'Cadastro-Estoque'!A:G,1,FALSE)),"",VLOOKUP(A692,'Cadastro-Estoque'!A:G,3,FALSE))</f>
        <v/>
      </c>
      <c r="I692" s="73" t="str">
        <f>IF(A692="","",INDEX(Boletim!F701:F818,(MATCH(A692,'Cadastro-Estoque'!A700:A817,0))))</f>
        <v/>
      </c>
    </row>
    <row r="693" spans="5:9" ht="18.75" customHeight="1" x14ac:dyDescent="0.25">
      <c r="E693" s="1" t="str">
        <f t="shared" si="13"/>
        <v/>
      </c>
      <c r="F693" s="2" t="str">
        <f>IF(ISERROR(VLOOKUP(A693,'Cadastro-Estoque'!A:G,1,FALSE)),"",VLOOKUP(A693,'Cadastro-Estoque'!A:G,4,FALSE))</f>
        <v/>
      </c>
      <c r="G693" s="2" t="str">
        <f>IF(ISBLANK(A693),"",IF(ISERROR(VLOOKUP(A693,'Cadastro-Estoque'!A:G,1,FALSE)),"Produto não cadastrado",VLOOKUP(A693,'Cadastro-Estoque'!A:G,2,FALSE)))</f>
        <v/>
      </c>
      <c r="H693" s="2" t="str">
        <f>IF(ISERROR(VLOOKUP(A693,'Cadastro-Estoque'!A:G,1,FALSE)),"",VLOOKUP(A693,'Cadastro-Estoque'!A:G,3,FALSE))</f>
        <v/>
      </c>
      <c r="I693" s="73" t="str">
        <f>IF(A693="","",INDEX(Boletim!F702:F819,(MATCH(A693,'Cadastro-Estoque'!A701:A818,0))))</f>
        <v/>
      </c>
    </row>
    <row r="694" spans="5:9" ht="18.75" customHeight="1" x14ac:dyDescent="0.25">
      <c r="E694" s="1" t="str">
        <f t="shared" si="13"/>
        <v/>
      </c>
      <c r="F694" s="2" t="str">
        <f>IF(ISERROR(VLOOKUP(A694,'Cadastro-Estoque'!A:G,1,FALSE)),"",VLOOKUP(A694,'Cadastro-Estoque'!A:G,4,FALSE))</f>
        <v/>
      </c>
      <c r="G694" s="2" t="str">
        <f>IF(ISBLANK(A694),"",IF(ISERROR(VLOOKUP(A694,'Cadastro-Estoque'!A:G,1,FALSE)),"Produto não cadastrado",VLOOKUP(A694,'Cadastro-Estoque'!A:G,2,FALSE)))</f>
        <v/>
      </c>
      <c r="H694" s="2" t="str">
        <f>IF(ISERROR(VLOOKUP(A694,'Cadastro-Estoque'!A:G,1,FALSE)),"",VLOOKUP(A694,'Cadastro-Estoque'!A:G,3,FALSE))</f>
        <v/>
      </c>
      <c r="I694" s="73" t="str">
        <f>IF(A694="","",INDEX(Boletim!F703:F820,(MATCH(A694,'Cadastro-Estoque'!A702:A819,0))))</f>
        <v/>
      </c>
    </row>
    <row r="695" spans="5:9" ht="18.75" customHeight="1" x14ac:dyDescent="0.25">
      <c r="E695" s="1" t="str">
        <f t="shared" si="13"/>
        <v/>
      </c>
      <c r="F695" s="2" t="str">
        <f>IF(ISERROR(VLOOKUP(A695,'Cadastro-Estoque'!A:G,1,FALSE)),"",VLOOKUP(A695,'Cadastro-Estoque'!A:G,4,FALSE))</f>
        <v/>
      </c>
      <c r="G695" s="2" t="str">
        <f>IF(ISBLANK(A695),"",IF(ISERROR(VLOOKUP(A695,'Cadastro-Estoque'!A:G,1,FALSE)),"Produto não cadastrado",VLOOKUP(A695,'Cadastro-Estoque'!A:G,2,FALSE)))</f>
        <v/>
      </c>
      <c r="H695" s="2" t="str">
        <f>IF(ISERROR(VLOOKUP(A695,'Cadastro-Estoque'!A:G,1,FALSE)),"",VLOOKUP(A695,'Cadastro-Estoque'!A:G,3,FALSE))</f>
        <v/>
      </c>
      <c r="I695" s="73" t="str">
        <f>IF(A695="","",INDEX(Boletim!F704:F821,(MATCH(A695,'Cadastro-Estoque'!A703:A820,0))))</f>
        <v/>
      </c>
    </row>
    <row r="696" spans="5:9" ht="18.75" customHeight="1" x14ac:dyDescent="0.25">
      <c r="E696" s="1" t="str">
        <f t="shared" si="13"/>
        <v/>
      </c>
      <c r="F696" s="2" t="str">
        <f>IF(ISERROR(VLOOKUP(A696,'Cadastro-Estoque'!A:G,1,FALSE)),"",VLOOKUP(A696,'Cadastro-Estoque'!A:G,4,FALSE))</f>
        <v/>
      </c>
      <c r="G696" s="2" t="str">
        <f>IF(ISBLANK(A696),"",IF(ISERROR(VLOOKUP(A696,'Cadastro-Estoque'!A:G,1,FALSE)),"Produto não cadastrado",VLOOKUP(A696,'Cadastro-Estoque'!A:G,2,FALSE)))</f>
        <v/>
      </c>
      <c r="H696" s="2" t="str">
        <f>IF(ISERROR(VLOOKUP(A696,'Cadastro-Estoque'!A:G,1,FALSE)),"",VLOOKUP(A696,'Cadastro-Estoque'!A:G,3,FALSE))</f>
        <v/>
      </c>
      <c r="I696" s="73" t="str">
        <f>IF(A696="","",INDEX(Boletim!F705:F822,(MATCH(A696,'Cadastro-Estoque'!A704:A821,0))))</f>
        <v/>
      </c>
    </row>
    <row r="697" spans="5:9" ht="18.75" customHeight="1" x14ac:dyDescent="0.25">
      <c r="E697" s="1" t="str">
        <f t="shared" si="13"/>
        <v/>
      </c>
      <c r="F697" s="2" t="str">
        <f>IF(ISERROR(VLOOKUP(A697,'Cadastro-Estoque'!A:G,1,FALSE)),"",VLOOKUP(A697,'Cadastro-Estoque'!A:G,4,FALSE))</f>
        <v/>
      </c>
      <c r="G697" s="2" t="str">
        <f>IF(ISBLANK(A697),"",IF(ISERROR(VLOOKUP(A697,'Cadastro-Estoque'!A:G,1,FALSE)),"Produto não cadastrado",VLOOKUP(A697,'Cadastro-Estoque'!A:G,2,FALSE)))</f>
        <v/>
      </c>
      <c r="H697" s="2" t="str">
        <f>IF(ISERROR(VLOOKUP(A697,'Cadastro-Estoque'!A:G,1,FALSE)),"",VLOOKUP(A697,'Cadastro-Estoque'!A:G,3,FALSE))</f>
        <v/>
      </c>
      <c r="I697" s="73" t="str">
        <f>IF(A697="","",INDEX(Boletim!F706:F823,(MATCH(A697,'Cadastro-Estoque'!A705:A822,0))))</f>
        <v/>
      </c>
    </row>
    <row r="698" spans="5:9" ht="18.75" customHeight="1" x14ac:dyDescent="0.25">
      <c r="E698" s="1" t="str">
        <f t="shared" si="13"/>
        <v/>
      </c>
      <c r="F698" s="2" t="str">
        <f>IF(ISERROR(VLOOKUP(A698,'Cadastro-Estoque'!A:G,1,FALSE)),"",VLOOKUP(A698,'Cadastro-Estoque'!A:G,4,FALSE))</f>
        <v/>
      </c>
      <c r="G698" s="2" t="str">
        <f>IF(ISBLANK(A698),"",IF(ISERROR(VLOOKUP(A698,'Cadastro-Estoque'!A:G,1,FALSE)),"Produto não cadastrado",VLOOKUP(A698,'Cadastro-Estoque'!A:G,2,FALSE)))</f>
        <v/>
      </c>
      <c r="H698" s="2" t="str">
        <f>IF(ISERROR(VLOOKUP(A698,'Cadastro-Estoque'!A:G,1,FALSE)),"",VLOOKUP(A698,'Cadastro-Estoque'!A:G,3,FALSE))</f>
        <v/>
      </c>
      <c r="I698" s="73" t="str">
        <f>IF(A698="","",INDEX(Boletim!F707:F824,(MATCH(A698,'Cadastro-Estoque'!A706:A823,0))))</f>
        <v/>
      </c>
    </row>
    <row r="699" spans="5:9" ht="18.75" customHeight="1" x14ac:dyDescent="0.25">
      <c r="E699" s="1" t="str">
        <f t="shared" si="13"/>
        <v/>
      </c>
      <c r="F699" s="2" t="str">
        <f>IF(ISERROR(VLOOKUP(A699,'Cadastro-Estoque'!A:G,1,FALSE)),"",VLOOKUP(A699,'Cadastro-Estoque'!A:G,4,FALSE))</f>
        <v/>
      </c>
      <c r="G699" s="2" t="str">
        <f>IF(ISBLANK(A699),"",IF(ISERROR(VLOOKUP(A699,'Cadastro-Estoque'!A:G,1,FALSE)),"Produto não cadastrado",VLOOKUP(A699,'Cadastro-Estoque'!A:G,2,FALSE)))</f>
        <v/>
      </c>
      <c r="H699" s="2" t="str">
        <f>IF(ISERROR(VLOOKUP(A699,'Cadastro-Estoque'!A:G,1,FALSE)),"",VLOOKUP(A699,'Cadastro-Estoque'!A:G,3,FALSE))</f>
        <v/>
      </c>
      <c r="I699" s="73" t="str">
        <f>IF(A699="","",INDEX(Boletim!F708:F825,(MATCH(A699,'Cadastro-Estoque'!A707:A824,0))))</f>
        <v/>
      </c>
    </row>
    <row r="700" spans="5:9" ht="18.75" customHeight="1" x14ac:dyDescent="0.25">
      <c r="E700" s="1" t="str">
        <f t="shared" si="13"/>
        <v/>
      </c>
      <c r="F700" s="2" t="str">
        <f>IF(ISERROR(VLOOKUP(A700,'Cadastro-Estoque'!A:G,1,FALSE)),"",VLOOKUP(A700,'Cadastro-Estoque'!A:G,4,FALSE))</f>
        <v/>
      </c>
      <c r="G700" s="2" t="str">
        <f>IF(ISBLANK(A700),"",IF(ISERROR(VLOOKUP(A700,'Cadastro-Estoque'!A:G,1,FALSE)),"Produto não cadastrado",VLOOKUP(A700,'Cadastro-Estoque'!A:G,2,FALSE)))</f>
        <v/>
      </c>
      <c r="H700" s="2" t="str">
        <f>IF(ISERROR(VLOOKUP(A700,'Cadastro-Estoque'!A:G,1,FALSE)),"",VLOOKUP(A700,'Cadastro-Estoque'!A:G,3,FALSE))</f>
        <v/>
      </c>
      <c r="I700" s="73" t="str">
        <f>IF(A700="","",INDEX(Boletim!F709:F826,(MATCH(A700,'Cadastro-Estoque'!A708:A825,0))))</f>
        <v/>
      </c>
    </row>
    <row r="701" spans="5:9" ht="18.75" customHeight="1" x14ac:dyDescent="0.25">
      <c r="E701" s="1" t="str">
        <f t="shared" si="13"/>
        <v/>
      </c>
      <c r="F701" s="2" t="str">
        <f>IF(ISERROR(VLOOKUP(A701,'Cadastro-Estoque'!A:G,1,FALSE)),"",VLOOKUP(A701,'Cadastro-Estoque'!A:G,4,FALSE))</f>
        <v/>
      </c>
      <c r="G701" s="2" t="str">
        <f>IF(ISBLANK(A701),"",IF(ISERROR(VLOOKUP(A701,'Cadastro-Estoque'!A:G,1,FALSE)),"Produto não cadastrado",VLOOKUP(A701,'Cadastro-Estoque'!A:G,2,FALSE)))</f>
        <v/>
      </c>
      <c r="H701" s="2" t="str">
        <f>IF(ISERROR(VLOOKUP(A701,'Cadastro-Estoque'!A:G,1,FALSE)),"",VLOOKUP(A701,'Cadastro-Estoque'!A:G,3,FALSE))</f>
        <v/>
      </c>
      <c r="I701" s="73" t="str">
        <f>IF(A701="","",INDEX(Boletim!F710:F827,(MATCH(A701,'Cadastro-Estoque'!A709:A826,0))))</f>
        <v/>
      </c>
    </row>
    <row r="702" spans="5:9" ht="18.75" customHeight="1" x14ac:dyDescent="0.25">
      <c r="E702" s="1" t="str">
        <f t="shared" si="13"/>
        <v/>
      </c>
      <c r="F702" s="2" t="str">
        <f>IF(ISERROR(VLOOKUP(A702,'Cadastro-Estoque'!A:G,1,FALSE)),"",VLOOKUP(A702,'Cadastro-Estoque'!A:G,4,FALSE))</f>
        <v/>
      </c>
      <c r="G702" s="2" t="str">
        <f>IF(ISBLANK(A702),"",IF(ISERROR(VLOOKUP(A702,'Cadastro-Estoque'!A:G,1,FALSE)),"Produto não cadastrado",VLOOKUP(A702,'Cadastro-Estoque'!A:G,2,FALSE)))</f>
        <v/>
      </c>
      <c r="H702" s="2" t="str">
        <f>IF(ISERROR(VLOOKUP(A702,'Cadastro-Estoque'!A:G,1,FALSE)),"",VLOOKUP(A702,'Cadastro-Estoque'!A:G,3,FALSE))</f>
        <v/>
      </c>
      <c r="I702" s="73" t="str">
        <f>IF(A702="","",INDEX(Boletim!F711:F828,(MATCH(A702,'Cadastro-Estoque'!A710:A827,0))))</f>
        <v/>
      </c>
    </row>
    <row r="703" spans="5:9" ht="18.75" customHeight="1" x14ac:dyDescent="0.25">
      <c r="E703" s="1" t="str">
        <f t="shared" si="13"/>
        <v/>
      </c>
      <c r="F703" s="2" t="str">
        <f>IF(ISERROR(VLOOKUP(A703,'Cadastro-Estoque'!A:G,1,FALSE)),"",VLOOKUP(A703,'Cadastro-Estoque'!A:G,4,FALSE))</f>
        <v/>
      </c>
      <c r="G703" s="2" t="str">
        <f>IF(ISBLANK(A703),"",IF(ISERROR(VLOOKUP(A703,'Cadastro-Estoque'!A:G,1,FALSE)),"Produto não cadastrado",VLOOKUP(A703,'Cadastro-Estoque'!A:G,2,FALSE)))</f>
        <v/>
      </c>
      <c r="H703" s="2" t="str">
        <f>IF(ISERROR(VLOOKUP(A703,'Cadastro-Estoque'!A:G,1,FALSE)),"",VLOOKUP(A703,'Cadastro-Estoque'!A:G,3,FALSE))</f>
        <v/>
      </c>
      <c r="I703" s="73" t="str">
        <f>IF(A703="","",INDEX(Boletim!F712:F829,(MATCH(A703,'Cadastro-Estoque'!A711:A828,0))))</f>
        <v/>
      </c>
    </row>
    <row r="704" spans="5:9" ht="18.75" customHeight="1" x14ac:dyDescent="0.25">
      <c r="E704" s="1" t="str">
        <f t="shared" si="13"/>
        <v/>
      </c>
      <c r="F704" s="2" t="str">
        <f>IF(ISERROR(VLOOKUP(A704,'Cadastro-Estoque'!A:G,1,FALSE)),"",VLOOKUP(A704,'Cadastro-Estoque'!A:G,4,FALSE))</f>
        <v/>
      </c>
      <c r="G704" s="2" t="str">
        <f>IF(ISBLANK(A704),"",IF(ISERROR(VLOOKUP(A704,'Cadastro-Estoque'!A:G,1,FALSE)),"Produto não cadastrado",VLOOKUP(A704,'Cadastro-Estoque'!A:G,2,FALSE)))</f>
        <v/>
      </c>
      <c r="H704" s="2" t="str">
        <f>IF(ISERROR(VLOOKUP(A704,'Cadastro-Estoque'!A:G,1,FALSE)),"",VLOOKUP(A704,'Cadastro-Estoque'!A:G,3,FALSE))</f>
        <v/>
      </c>
      <c r="I704" s="73" t="str">
        <f>IF(A704="","",INDEX(Boletim!F713:F830,(MATCH(A704,'Cadastro-Estoque'!A712:A829,0))))</f>
        <v/>
      </c>
    </row>
    <row r="705" spans="5:9" ht="18.75" customHeight="1" x14ac:dyDescent="0.25">
      <c r="E705" s="1" t="str">
        <f t="shared" si="13"/>
        <v/>
      </c>
      <c r="F705" s="2" t="str">
        <f>IF(ISERROR(VLOOKUP(A705,'Cadastro-Estoque'!A:G,1,FALSE)),"",VLOOKUP(A705,'Cadastro-Estoque'!A:G,4,FALSE))</f>
        <v/>
      </c>
      <c r="G705" s="2" t="str">
        <f>IF(ISBLANK(A705),"",IF(ISERROR(VLOOKUP(A705,'Cadastro-Estoque'!A:G,1,FALSE)),"Produto não cadastrado",VLOOKUP(A705,'Cadastro-Estoque'!A:G,2,FALSE)))</f>
        <v/>
      </c>
      <c r="H705" s="2" t="str">
        <f>IF(ISERROR(VLOOKUP(A705,'Cadastro-Estoque'!A:G,1,FALSE)),"",VLOOKUP(A705,'Cadastro-Estoque'!A:G,3,FALSE))</f>
        <v/>
      </c>
      <c r="I705" s="73" t="str">
        <f>IF(A705="","",INDEX(Boletim!F714:F831,(MATCH(A705,'Cadastro-Estoque'!A713:A830,0))))</f>
        <v/>
      </c>
    </row>
    <row r="706" spans="5:9" ht="18.75" customHeight="1" x14ac:dyDescent="0.25">
      <c r="E706" s="1" t="str">
        <f t="shared" si="13"/>
        <v/>
      </c>
      <c r="F706" s="2" t="str">
        <f>IF(ISERROR(VLOOKUP(A706,'Cadastro-Estoque'!A:G,1,FALSE)),"",VLOOKUP(A706,'Cadastro-Estoque'!A:G,4,FALSE))</f>
        <v/>
      </c>
      <c r="G706" s="2" t="str">
        <f>IF(ISBLANK(A706),"",IF(ISERROR(VLOOKUP(A706,'Cadastro-Estoque'!A:G,1,FALSE)),"Produto não cadastrado",VLOOKUP(A706,'Cadastro-Estoque'!A:G,2,FALSE)))</f>
        <v/>
      </c>
      <c r="H706" s="2" t="str">
        <f>IF(ISERROR(VLOOKUP(A706,'Cadastro-Estoque'!A:G,1,FALSE)),"",VLOOKUP(A706,'Cadastro-Estoque'!A:G,3,FALSE))</f>
        <v/>
      </c>
      <c r="I706" s="73" t="str">
        <f>IF(A706="","",INDEX(Boletim!F715:F832,(MATCH(A706,'Cadastro-Estoque'!A714:A831,0))))</f>
        <v/>
      </c>
    </row>
    <row r="707" spans="5:9" ht="18.75" customHeight="1" x14ac:dyDescent="0.25">
      <c r="E707" s="1" t="str">
        <f t="shared" si="13"/>
        <v/>
      </c>
      <c r="F707" s="2" t="str">
        <f>IF(ISERROR(VLOOKUP(A707,'Cadastro-Estoque'!A:G,1,FALSE)),"",VLOOKUP(A707,'Cadastro-Estoque'!A:G,4,FALSE))</f>
        <v/>
      </c>
      <c r="G707" s="2" t="str">
        <f>IF(ISBLANK(A707),"",IF(ISERROR(VLOOKUP(A707,'Cadastro-Estoque'!A:G,1,FALSE)),"Produto não cadastrado",VLOOKUP(A707,'Cadastro-Estoque'!A:G,2,FALSE)))</f>
        <v/>
      </c>
      <c r="H707" s="2" t="str">
        <f>IF(ISERROR(VLOOKUP(A707,'Cadastro-Estoque'!A:G,1,FALSE)),"",VLOOKUP(A707,'Cadastro-Estoque'!A:G,3,FALSE))</f>
        <v/>
      </c>
      <c r="I707" s="73" t="str">
        <f>IF(A707="","",INDEX(Boletim!F716:F833,(MATCH(A707,'Cadastro-Estoque'!A715:A832,0))))</f>
        <v/>
      </c>
    </row>
    <row r="708" spans="5:9" ht="18.75" customHeight="1" x14ac:dyDescent="0.25">
      <c r="E708" s="1" t="str">
        <f t="shared" si="13"/>
        <v/>
      </c>
      <c r="F708" s="2" t="str">
        <f>IF(ISERROR(VLOOKUP(A708,'Cadastro-Estoque'!A:G,1,FALSE)),"",VLOOKUP(A708,'Cadastro-Estoque'!A:G,4,FALSE))</f>
        <v/>
      </c>
      <c r="G708" s="2" t="str">
        <f>IF(ISBLANK(A708),"",IF(ISERROR(VLOOKUP(A708,'Cadastro-Estoque'!A:G,1,FALSE)),"Produto não cadastrado",VLOOKUP(A708,'Cadastro-Estoque'!A:G,2,FALSE)))</f>
        <v/>
      </c>
      <c r="H708" s="2" t="str">
        <f>IF(ISERROR(VLOOKUP(A708,'Cadastro-Estoque'!A:G,1,FALSE)),"",VLOOKUP(A708,'Cadastro-Estoque'!A:G,3,FALSE))</f>
        <v/>
      </c>
      <c r="I708" s="73" t="str">
        <f>IF(A708="","",INDEX(Boletim!F717:F834,(MATCH(A708,'Cadastro-Estoque'!A716:A833,0))))</f>
        <v/>
      </c>
    </row>
    <row r="709" spans="5:9" ht="18.75" customHeight="1" x14ac:dyDescent="0.25">
      <c r="E709" s="1" t="str">
        <f t="shared" si="13"/>
        <v/>
      </c>
      <c r="F709" s="2" t="str">
        <f>IF(ISERROR(VLOOKUP(A709,'Cadastro-Estoque'!A:G,1,FALSE)),"",VLOOKUP(A709,'Cadastro-Estoque'!A:G,4,FALSE))</f>
        <v/>
      </c>
      <c r="G709" s="2" t="str">
        <f>IF(ISBLANK(A709),"",IF(ISERROR(VLOOKUP(A709,'Cadastro-Estoque'!A:G,1,FALSE)),"Produto não cadastrado",VLOOKUP(A709,'Cadastro-Estoque'!A:G,2,FALSE)))</f>
        <v/>
      </c>
      <c r="H709" s="2" t="str">
        <f>IF(ISERROR(VLOOKUP(A709,'Cadastro-Estoque'!A:G,1,FALSE)),"",VLOOKUP(A709,'Cadastro-Estoque'!A:G,3,FALSE))</f>
        <v/>
      </c>
      <c r="I709" s="73" t="str">
        <f>IF(A709="","",INDEX(Boletim!F718:F835,(MATCH(A709,'Cadastro-Estoque'!A717:A834,0))))</f>
        <v/>
      </c>
    </row>
    <row r="710" spans="5:9" ht="18.75" customHeight="1" x14ac:dyDescent="0.25">
      <c r="E710" s="1" t="str">
        <f t="shared" ref="E710:E773" si="14">IF(ISBLANK(A710),"",C710*D710)</f>
        <v/>
      </c>
      <c r="F710" s="2" t="str">
        <f>IF(ISERROR(VLOOKUP(A710,'Cadastro-Estoque'!A:G,1,FALSE)),"",VLOOKUP(A710,'Cadastro-Estoque'!A:G,4,FALSE))</f>
        <v/>
      </c>
      <c r="G710" s="2" t="str">
        <f>IF(ISBLANK(A710),"",IF(ISERROR(VLOOKUP(A710,'Cadastro-Estoque'!A:G,1,FALSE)),"Produto não cadastrado",VLOOKUP(A710,'Cadastro-Estoque'!A:G,2,FALSE)))</f>
        <v/>
      </c>
      <c r="H710" s="2" t="str">
        <f>IF(ISERROR(VLOOKUP(A710,'Cadastro-Estoque'!A:G,1,FALSE)),"",VLOOKUP(A710,'Cadastro-Estoque'!A:G,3,FALSE))</f>
        <v/>
      </c>
      <c r="I710" s="73" t="str">
        <f>IF(A710="","",INDEX(Boletim!F719:F836,(MATCH(A710,'Cadastro-Estoque'!A718:A835,0))))</f>
        <v/>
      </c>
    </row>
    <row r="711" spans="5:9" ht="18.75" customHeight="1" x14ac:dyDescent="0.25">
      <c r="E711" s="1" t="str">
        <f t="shared" si="14"/>
        <v/>
      </c>
      <c r="F711" s="2" t="str">
        <f>IF(ISERROR(VLOOKUP(A711,'Cadastro-Estoque'!A:G,1,FALSE)),"",VLOOKUP(A711,'Cadastro-Estoque'!A:G,4,FALSE))</f>
        <v/>
      </c>
      <c r="G711" s="2" t="str">
        <f>IF(ISBLANK(A711),"",IF(ISERROR(VLOOKUP(A711,'Cadastro-Estoque'!A:G,1,FALSE)),"Produto não cadastrado",VLOOKUP(A711,'Cadastro-Estoque'!A:G,2,FALSE)))</f>
        <v/>
      </c>
      <c r="H711" s="2" t="str">
        <f>IF(ISERROR(VLOOKUP(A711,'Cadastro-Estoque'!A:G,1,FALSE)),"",VLOOKUP(A711,'Cadastro-Estoque'!A:G,3,FALSE))</f>
        <v/>
      </c>
      <c r="I711" s="73" t="str">
        <f>IF(A711="","",INDEX(Boletim!F720:F837,(MATCH(A711,'Cadastro-Estoque'!A719:A836,0))))</f>
        <v/>
      </c>
    </row>
    <row r="712" spans="5:9" ht="18.75" customHeight="1" x14ac:dyDescent="0.25">
      <c r="E712" s="1" t="str">
        <f t="shared" si="14"/>
        <v/>
      </c>
      <c r="F712" s="2" t="str">
        <f>IF(ISERROR(VLOOKUP(A712,'Cadastro-Estoque'!A:G,1,FALSE)),"",VLOOKUP(A712,'Cadastro-Estoque'!A:G,4,FALSE))</f>
        <v/>
      </c>
      <c r="G712" s="2" t="str">
        <f>IF(ISBLANK(A712),"",IF(ISERROR(VLOOKUP(A712,'Cadastro-Estoque'!A:G,1,FALSE)),"Produto não cadastrado",VLOOKUP(A712,'Cadastro-Estoque'!A:G,2,FALSE)))</f>
        <v/>
      </c>
      <c r="H712" s="2" t="str">
        <f>IF(ISERROR(VLOOKUP(A712,'Cadastro-Estoque'!A:G,1,FALSE)),"",VLOOKUP(A712,'Cadastro-Estoque'!A:G,3,FALSE))</f>
        <v/>
      </c>
      <c r="I712" s="73" t="str">
        <f>IF(A712="","",INDEX(Boletim!F721:F838,(MATCH(A712,'Cadastro-Estoque'!A720:A837,0))))</f>
        <v/>
      </c>
    </row>
    <row r="713" spans="5:9" ht="18.75" customHeight="1" x14ac:dyDescent="0.25">
      <c r="E713" s="1" t="str">
        <f t="shared" si="14"/>
        <v/>
      </c>
      <c r="F713" s="2" t="str">
        <f>IF(ISERROR(VLOOKUP(A713,'Cadastro-Estoque'!A:G,1,FALSE)),"",VLOOKUP(A713,'Cadastro-Estoque'!A:G,4,FALSE))</f>
        <v/>
      </c>
      <c r="G713" s="2" t="str">
        <f>IF(ISBLANK(A713),"",IF(ISERROR(VLOOKUP(A713,'Cadastro-Estoque'!A:G,1,FALSE)),"Produto não cadastrado",VLOOKUP(A713,'Cadastro-Estoque'!A:G,2,FALSE)))</f>
        <v/>
      </c>
      <c r="H713" s="2" t="str">
        <f>IF(ISERROR(VLOOKUP(A713,'Cadastro-Estoque'!A:G,1,FALSE)),"",VLOOKUP(A713,'Cadastro-Estoque'!A:G,3,FALSE))</f>
        <v/>
      </c>
      <c r="I713" s="73" t="str">
        <f>IF(A713="","",INDEX(Boletim!F722:F839,(MATCH(A713,'Cadastro-Estoque'!A721:A838,0))))</f>
        <v/>
      </c>
    </row>
    <row r="714" spans="5:9" ht="18.75" customHeight="1" x14ac:dyDescent="0.25">
      <c r="E714" s="1" t="str">
        <f t="shared" si="14"/>
        <v/>
      </c>
      <c r="F714" s="2" t="str">
        <f>IF(ISERROR(VLOOKUP(A714,'Cadastro-Estoque'!A:G,1,FALSE)),"",VLOOKUP(A714,'Cadastro-Estoque'!A:G,4,FALSE))</f>
        <v/>
      </c>
      <c r="G714" s="2" t="str">
        <f>IF(ISBLANK(A714),"",IF(ISERROR(VLOOKUP(A714,'Cadastro-Estoque'!A:G,1,FALSE)),"Produto não cadastrado",VLOOKUP(A714,'Cadastro-Estoque'!A:G,2,FALSE)))</f>
        <v/>
      </c>
      <c r="H714" s="2" t="str">
        <f>IF(ISERROR(VLOOKUP(A714,'Cadastro-Estoque'!A:G,1,FALSE)),"",VLOOKUP(A714,'Cadastro-Estoque'!A:G,3,FALSE))</f>
        <v/>
      </c>
      <c r="I714" s="73" t="str">
        <f>IF(A714="","",INDEX(Boletim!F723:F840,(MATCH(A714,'Cadastro-Estoque'!A722:A839,0))))</f>
        <v/>
      </c>
    </row>
    <row r="715" spans="5:9" ht="18.75" customHeight="1" x14ac:dyDescent="0.25">
      <c r="E715" s="1" t="str">
        <f t="shared" si="14"/>
        <v/>
      </c>
      <c r="F715" s="2" t="str">
        <f>IF(ISERROR(VLOOKUP(A715,'Cadastro-Estoque'!A:G,1,FALSE)),"",VLOOKUP(A715,'Cadastro-Estoque'!A:G,4,FALSE))</f>
        <v/>
      </c>
      <c r="G715" s="2" t="str">
        <f>IF(ISBLANK(A715),"",IF(ISERROR(VLOOKUP(A715,'Cadastro-Estoque'!A:G,1,FALSE)),"Produto não cadastrado",VLOOKUP(A715,'Cadastro-Estoque'!A:G,2,FALSE)))</f>
        <v/>
      </c>
      <c r="H715" s="2" t="str">
        <f>IF(ISERROR(VLOOKUP(A715,'Cadastro-Estoque'!A:G,1,FALSE)),"",VLOOKUP(A715,'Cadastro-Estoque'!A:G,3,FALSE))</f>
        <v/>
      </c>
      <c r="I715" s="73" t="str">
        <f>IF(A715="","",INDEX(Boletim!F724:F841,(MATCH(A715,'Cadastro-Estoque'!A723:A840,0))))</f>
        <v/>
      </c>
    </row>
    <row r="716" spans="5:9" ht="18.75" customHeight="1" x14ac:dyDescent="0.25">
      <c r="E716" s="1" t="str">
        <f t="shared" si="14"/>
        <v/>
      </c>
      <c r="F716" s="2" t="str">
        <f>IF(ISERROR(VLOOKUP(A716,'Cadastro-Estoque'!A:G,1,FALSE)),"",VLOOKUP(A716,'Cadastro-Estoque'!A:G,4,FALSE))</f>
        <v/>
      </c>
      <c r="G716" s="2" t="str">
        <f>IF(ISBLANK(A716),"",IF(ISERROR(VLOOKUP(A716,'Cadastro-Estoque'!A:G,1,FALSE)),"Produto não cadastrado",VLOOKUP(A716,'Cadastro-Estoque'!A:G,2,FALSE)))</f>
        <v/>
      </c>
      <c r="H716" s="2" t="str">
        <f>IF(ISERROR(VLOOKUP(A716,'Cadastro-Estoque'!A:G,1,FALSE)),"",VLOOKUP(A716,'Cadastro-Estoque'!A:G,3,FALSE))</f>
        <v/>
      </c>
      <c r="I716" s="73" t="str">
        <f>IF(A716="","",INDEX(Boletim!F725:F842,(MATCH(A716,'Cadastro-Estoque'!A724:A841,0))))</f>
        <v/>
      </c>
    </row>
    <row r="717" spans="5:9" ht="18.75" customHeight="1" x14ac:dyDescent="0.25">
      <c r="E717" s="1" t="str">
        <f t="shared" si="14"/>
        <v/>
      </c>
      <c r="F717" s="2" t="str">
        <f>IF(ISERROR(VLOOKUP(A717,'Cadastro-Estoque'!A:G,1,FALSE)),"",VLOOKUP(A717,'Cadastro-Estoque'!A:G,4,FALSE))</f>
        <v/>
      </c>
      <c r="G717" s="2" t="str">
        <f>IF(ISBLANK(A717),"",IF(ISERROR(VLOOKUP(A717,'Cadastro-Estoque'!A:G,1,FALSE)),"Produto não cadastrado",VLOOKUP(A717,'Cadastro-Estoque'!A:G,2,FALSE)))</f>
        <v/>
      </c>
      <c r="H717" s="2" t="str">
        <f>IF(ISERROR(VLOOKUP(A717,'Cadastro-Estoque'!A:G,1,FALSE)),"",VLOOKUP(A717,'Cadastro-Estoque'!A:G,3,FALSE))</f>
        <v/>
      </c>
      <c r="I717" s="73" t="str">
        <f>IF(A717="","",INDEX(Boletim!F726:F843,(MATCH(A717,'Cadastro-Estoque'!A725:A842,0))))</f>
        <v/>
      </c>
    </row>
    <row r="718" spans="5:9" ht="18.75" customHeight="1" x14ac:dyDescent="0.25">
      <c r="E718" s="1" t="str">
        <f t="shared" si="14"/>
        <v/>
      </c>
      <c r="F718" s="2" t="str">
        <f>IF(ISERROR(VLOOKUP(A718,'Cadastro-Estoque'!A:G,1,FALSE)),"",VLOOKUP(A718,'Cadastro-Estoque'!A:G,4,FALSE))</f>
        <v/>
      </c>
      <c r="G718" s="2" t="str">
        <f>IF(ISBLANK(A718),"",IF(ISERROR(VLOOKUP(A718,'Cadastro-Estoque'!A:G,1,FALSE)),"Produto não cadastrado",VLOOKUP(A718,'Cadastro-Estoque'!A:G,2,FALSE)))</f>
        <v/>
      </c>
      <c r="H718" s="2" t="str">
        <f>IF(ISERROR(VLOOKUP(A718,'Cadastro-Estoque'!A:G,1,FALSE)),"",VLOOKUP(A718,'Cadastro-Estoque'!A:G,3,FALSE))</f>
        <v/>
      </c>
      <c r="I718" s="73" t="str">
        <f>IF(A718="","",INDEX(Boletim!F727:F844,(MATCH(A718,'Cadastro-Estoque'!A726:A843,0))))</f>
        <v/>
      </c>
    </row>
    <row r="719" spans="5:9" ht="18.75" customHeight="1" x14ac:dyDescent="0.25">
      <c r="E719" s="1" t="str">
        <f t="shared" si="14"/>
        <v/>
      </c>
      <c r="F719" s="2" t="str">
        <f>IF(ISERROR(VLOOKUP(A719,'Cadastro-Estoque'!A:G,1,FALSE)),"",VLOOKUP(A719,'Cadastro-Estoque'!A:G,4,FALSE))</f>
        <v/>
      </c>
      <c r="G719" s="2" t="str">
        <f>IF(ISBLANK(A719),"",IF(ISERROR(VLOOKUP(A719,'Cadastro-Estoque'!A:G,1,FALSE)),"Produto não cadastrado",VLOOKUP(A719,'Cadastro-Estoque'!A:G,2,FALSE)))</f>
        <v/>
      </c>
      <c r="H719" s="2" t="str">
        <f>IF(ISERROR(VLOOKUP(A719,'Cadastro-Estoque'!A:G,1,FALSE)),"",VLOOKUP(A719,'Cadastro-Estoque'!A:G,3,FALSE))</f>
        <v/>
      </c>
      <c r="I719" s="73" t="str">
        <f>IF(A719="","",INDEX(Boletim!F728:F845,(MATCH(A719,'Cadastro-Estoque'!A727:A844,0))))</f>
        <v/>
      </c>
    </row>
    <row r="720" spans="5:9" ht="18.75" customHeight="1" x14ac:dyDescent="0.25">
      <c r="E720" s="1" t="str">
        <f t="shared" si="14"/>
        <v/>
      </c>
      <c r="F720" s="2" t="str">
        <f>IF(ISERROR(VLOOKUP(A720,'Cadastro-Estoque'!A:G,1,FALSE)),"",VLOOKUP(A720,'Cadastro-Estoque'!A:G,4,FALSE))</f>
        <v/>
      </c>
      <c r="G720" s="2" t="str">
        <f>IF(ISBLANK(A720),"",IF(ISERROR(VLOOKUP(A720,'Cadastro-Estoque'!A:G,1,FALSE)),"Produto não cadastrado",VLOOKUP(A720,'Cadastro-Estoque'!A:G,2,FALSE)))</f>
        <v/>
      </c>
      <c r="H720" s="2" t="str">
        <f>IF(ISERROR(VLOOKUP(A720,'Cadastro-Estoque'!A:G,1,FALSE)),"",VLOOKUP(A720,'Cadastro-Estoque'!A:G,3,FALSE))</f>
        <v/>
      </c>
      <c r="I720" s="73" t="str">
        <f>IF(A720="","",INDEX(Boletim!F729:F846,(MATCH(A720,'Cadastro-Estoque'!A728:A845,0))))</f>
        <v/>
      </c>
    </row>
    <row r="721" spans="5:9" ht="18.75" customHeight="1" x14ac:dyDescent="0.25">
      <c r="E721" s="1" t="str">
        <f t="shared" si="14"/>
        <v/>
      </c>
      <c r="F721" s="2" t="str">
        <f>IF(ISERROR(VLOOKUP(A721,'Cadastro-Estoque'!A:G,1,FALSE)),"",VLOOKUP(A721,'Cadastro-Estoque'!A:G,4,FALSE))</f>
        <v/>
      </c>
      <c r="G721" s="2" t="str">
        <f>IF(ISBLANK(A721),"",IF(ISERROR(VLOOKUP(A721,'Cadastro-Estoque'!A:G,1,FALSE)),"Produto não cadastrado",VLOOKUP(A721,'Cadastro-Estoque'!A:G,2,FALSE)))</f>
        <v/>
      </c>
      <c r="H721" s="2" t="str">
        <f>IF(ISERROR(VLOOKUP(A721,'Cadastro-Estoque'!A:G,1,FALSE)),"",VLOOKUP(A721,'Cadastro-Estoque'!A:G,3,FALSE))</f>
        <v/>
      </c>
      <c r="I721" s="73" t="str">
        <f>IF(A721="","",INDEX(Boletim!F730:F847,(MATCH(A721,'Cadastro-Estoque'!A729:A846,0))))</f>
        <v/>
      </c>
    </row>
    <row r="722" spans="5:9" ht="18.75" customHeight="1" x14ac:dyDescent="0.25">
      <c r="E722" s="1" t="str">
        <f t="shared" si="14"/>
        <v/>
      </c>
      <c r="F722" s="2" t="str">
        <f>IF(ISERROR(VLOOKUP(A722,'Cadastro-Estoque'!A:G,1,FALSE)),"",VLOOKUP(A722,'Cadastro-Estoque'!A:G,4,FALSE))</f>
        <v/>
      </c>
      <c r="G722" s="2" t="str">
        <f>IF(ISBLANK(A722),"",IF(ISERROR(VLOOKUP(A722,'Cadastro-Estoque'!A:G,1,FALSE)),"Produto não cadastrado",VLOOKUP(A722,'Cadastro-Estoque'!A:G,2,FALSE)))</f>
        <v/>
      </c>
      <c r="H722" s="2" t="str">
        <f>IF(ISERROR(VLOOKUP(A722,'Cadastro-Estoque'!A:G,1,FALSE)),"",VLOOKUP(A722,'Cadastro-Estoque'!A:G,3,FALSE))</f>
        <v/>
      </c>
      <c r="I722" s="73" t="str">
        <f>IF(A722="","",INDEX(Boletim!F731:F848,(MATCH(A722,'Cadastro-Estoque'!A730:A847,0))))</f>
        <v/>
      </c>
    </row>
    <row r="723" spans="5:9" ht="18.75" customHeight="1" x14ac:dyDescent="0.25">
      <c r="E723" s="1" t="str">
        <f t="shared" si="14"/>
        <v/>
      </c>
      <c r="F723" s="2" t="str">
        <f>IF(ISERROR(VLOOKUP(A723,'Cadastro-Estoque'!A:G,1,FALSE)),"",VLOOKUP(A723,'Cadastro-Estoque'!A:G,4,FALSE))</f>
        <v/>
      </c>
      <c r="G723" s="2" t="str">
        <f>IF(ISBLANK(A723),"",IF(ISERROR(VLOOKUP(A723,'Cadastro-Estoque'!A:G,1,FALSE)),"Produto não cadastrado",VLOOKUP(A723,'Cadastro-Estoque'!A:G,2,FALSE)))</f>
        <v/>
      </c>
      <c r="H723" s="2" t="str">
        <f>IF(ISERROR(VLOOKUP(A723,'Cadastro-Estoque'!A:G,1,FALSE)),"",VLOOKUP(A723,'Cadastro-Estoque'!A:G,3,FALSE))</f>
        <v/>
      </c>
      <c r="I723" s="73" t="str">
        <f>IF(A723="","",INDEX(Boletim!F732:F849,(MATCH(A723,'Cadastro-Estoque'!A731:A848,0))))</f>
        <v/>
      </c>
    </row>
    <row r="724" spans="5:9" ht="18.75" customHeight="1" x14ac:dyDescent="0.25">
      <c r="E724" s="1" t="str">
        <f t="shared" si="14"/>
        <v/>
      </c>
      <c r="F724" s="2" t="str">
        <f>IF(ISERROR(VLOOKUP(A724,'Cadastro-Estoque'!A:G,1,FALSE)),"",VLOOKUP(A724,'Cadastro-Estoque'!A:G,4,FALSE))</f>
        <v/>
      </c>
      <c r="G724" s="2" t="str">
        <f>IF(ISBLANK(A724),"",IF(ISERROR(VLOOKUP(A724,'Cadastro-Estoque'!A:G,1,FALSE)),"Produto não cadastrado",VLOOKUP(A724,'Cadastro-Estoque'!A:G,2,FALSE)))</f>
        <v/>
      </c>
      <c r="H724" s="2" t="str">
        <f>IF(ISERROR(VLOOKUP(A724,'Cadastro-Estoque'!A:G,1,FALSE)),"",VLOOKUP(A724,'Cadastro-Estoque'!A:G,3,FALSE))</f>
        <v/>
      </c>
      <c r="I724" s="73" t="str">
        <f>IF(A724="","",INDEX(Boletim!F733:F850,(MATCH(A724,'Cadastro-Estoque'!A732:A849,0))))</f>
        <v/>
      </c>
    </row>
    <row r="725" spans="5:9" ht="18.75" customHeight="1" x14ac:dyDescent="0.25">
      <c r="E725" s="1" t="str">
        <f t="shared" si="14"/>
        <v/>
      </c>
      <c r="F725" s="2" t="str">
        <f>IF(ISERROR(VLOOKUP(A725,'Cadastro-Estoque'!A:G,1,FALSE)),"",VLOOKUP(A725,'Cadastro-Estoque'!A:G,4,FALSE))</f>
        <v/>
      </c>
      <c r="G725" s="2" t="str">
        <f>IF(ISBLANK(A725),"",IF(ISERROR(VLOOKUP(A725,'Cadastro-Estoque'!A:G,1,FALSE)),"Produto não cadastrado",VLOOKUP(A725,'Cadastro-Estoque'!A:G,2,FALSE)))</f>
        <v/>
      </c>
      <c r="H725" s="2" t="str">
        <f>IF(ISERROR(VLOOKUP(A725,'Cadastro-Estoque'!A:G,1,FALSE)),"",VLOOKUP(A725,'Cadastro-Estoque'!A:G,3,FALSE))</f>
        <v/>
      </c>
      <c r="I725" s="73" t="str">
        <f>IF(A725="","",INDEX(Boletim!F734:F851,(MATCH(A725,'Cadastro-Estoque'!A733:A850,0))))</f>
        <v/>
      </c>
    </row>
    <row r="726" spans="5:9" ht="18.75" customHeight="1" x14ac:dyDescent="0.25">
      <c r="E726" s="1" t="str">
        <f t="shared" si="14"/>
        <v/>
      </c>
      <c r="F726" s="2" t="str">
        <f>IF(ISERROR(VLOOKUP(A726,'Cadastro-Estoque'!A:G,1,FALSE)),"",VLOOKUP(A726,'Cadastro-Estoque'!A:G,4,FALSE))</f>
        <v/>
      </c>
      <c r="G726" s="2" t="str">
        <f>IF(ISBLANK(A726),"",IF(ISERROR(VLOOKUP(A726,'Cadastro-Estoque'!A:G,1,FALSE)),"Produto não cadastrado",VLOOKUP(A726,'Cadastro-Estoque'!A:G,2,FALSE)))</f>
        <v/>
      </c>
      <c r="H726" s="2" t="str">
        <f>IF(ISERROR(VLOOKUP(A726,'Cadastro-Estoque'!A:G,1,FALSE)),"",VLOOKUP(A726,'Cadastro-Estoque'!A:G,3,FALSE))</f>
        <v/>
      </c>
      <c r="I726" s="73" t="str">
        <f>IF(A726="","",INDEX(Boletim!F735:F852,(MATCH(A726,'Cadastro-Estoque'!A734:A851,0))))</f>
        <v/>
      </c>
    </row>
    <row r="727" spans="5:9" ht="18.75" customHeight="1" x14ac:dyDescent="0.25">
      <c r="E727" s="1" t="str">
        <f t="shared" si="14"/>
        <v/>
      </c>
      <c r="F727" s="2" t="str">
        <f>IF(ISERROR(VLOOKUP(A727,'Cadastro-Estoque'!A:G,1,FALSE)),"",VLOOKUP(A727,'Cadastro-Estoque'!A:G,4,FALSE))</f>
        <v/>
      </c>
      <c r="G727" s="2" t="str">
        <f>IF(ISBLANK(A727),"",IF(ISERROR(VLOOKUP(A727,'Cadastro-Estoque'!A:G,1,FALSE)),"Produto não cadastrado",VLOOKUP(A727,'Cadastro-Estoque'!A:G,2,FALSE)))</f>
        <v/>
      </c>
      <c r="H727" s="2" t="str">
        <f>IF(ISERROR(VLOOKUP(A727,'Cadastro-Estoque'!A:G,1,FALSE)),"",VLOOKUP(A727,'Cadastro-Estoque'!A:G,3,FALSE))</f>
        <v/>
      </c>
      <c r="I727" s="73" t="str">
        <f>IF(A727="","",INDEX(Boletim!F736:F853,(MATCH(A727,'Cadastro-Estoque'!A735:A852,0))))</f>
        <v/>
      </c>
    </row>
    <row r="728" spans="5:9" ht="18.75" customHeight="1" x14ac:dyDescent="0.25">
      <c r="E728" s="1" t="str">
        <f t="shared" si="14"/>
        <v/>
      </c>
      <c r="F728" s="2" t="str">
        <f>IF(ISERROR(VLOOKUP(A728,'Cadastro-Estoque'!A:G,1,FALSE)),"",VLOOKUP(A728,'Cadastro-Estoque'!A:G,4,FALSE))</f>
        <v/>
      </c>
      <c r="G728" s="2" t="str">
        <f>IF(ISBLANK(A728),"",IF(ISERROR(VLOOKUP(A728,'Cadastro-Estoque'!A:G,1,FALSE)),"Produto não cadastrado",VLOOKUP(A728,'Cadastro-Estoque'!A:G,2,FALSE)))</f>
        <v/>
      </c>
      <c r="H728" s="2" t="str">
        <f>IF(ISERROR(VLOOKUP(A728,'Cadastro-Estoque'!A:G,1,FALSE)),"",VLOOKUP(A728,'Cadastro-Estoque'!A:G,3,FALSE))</f>
        <v/>
      </c>
      <c r="I728" s="73" t="str">
        <f>IF(A728="","",INDEX(Boletim!F737:F854,(MATCH(A728,'Cadastro-Estoque'!A736:A853,0))))</f>
        <v/>
      </c>
    </row>
    <row r="729" spans="5:9" ht="18.75" customHeight="1" x14ac:dyDescent="0.25">
      <c r="E729" s="1" t="str">
        <f t="shared" si="14"/>
        <v/>
      </c>
      <c r="F729" s="2" t="str">
        <f>IF(ISERROR(VLOOKUP(A729,'Cadastro-Estoque'!A:G,1,FALSE)),"",VLOOKUP(A729,'Cadastro-Estoque'!A:G,4,FALSE))</f>
        <v/>
      </c>
      <c r="G729" s="2" t="str">
        <f>IF(ISBLANK(A729),"",IF(ISERROR(VLOOKUP(A729,'Cadastro-Estoque'!A:G,1,FALSE)),"Produto não cadastrado",VLOOKUP(A729,'Cadastro-Estoque'!A:G,2,FALSE)))</f>
        <v/>
      </c>
      <c r="H729" s="2" t="str">
        <f>IF(ISERROR(VLOOKUP(A729,'Cadastro-Estoque'!A:G,1,FALSE)),"",VLOOKUP(A729,'Cadastro-Estoque'!A:G,3,FALSE))</f>
        <v/>
      </c>
      <c r="I729" s="73" t="str">
        <f>IF(A729="","",INDEX(Boletim!F738:F855,(MATCH(A729,'Cadastro-Estoque'!A737:A854,0))))</f>
        <v/>
      </c>
    </row>
    <row r="730" spans="5:9" ht="18.75" customHeight="1" x14ac:dyDescent="0.25">
      <c r="E730" s="1" t="str">
        <f t="shared" si="14"/>
        <v/>
      </c>
      <c r="F730" s="2" t="str">
        <f>IF(ISERROR(VLOOKUP(A730,'Cadastro-Estoque'!A:G,1,FALSE)),"",VLOOKUP(A730,'Cadastro-Estoque'!A:G,4,FALSE))</f>
        <v/>
      </c>
      <c r="G730" s="2" t="str">
        <f>IF(ISBLANK(A730),"",IF(ISERROR(VLOOKUP(A730,'Cadastro-Estoque'!A:G,1,FALSE)),"Produto não cadastrado",VLOOKUP(A730,'Cadastro-Estoque'!A:G,2,FALSE)))</f>
        <v/>
      </c>
      <c r="H730" s="2" t="str">
        <f>IF(ISERROR(VLOOKUP(A730,'Cadastro-Estoque'!A:G,1,FALSE)),"",VLOOKUP(A730,'Cadastro-Estoque'!A:G,3,FALSE))</f>
        <v/>
      </c>
      <c r="I730" s="73" t="str">
        <f>IF(A730="","",INDEX(Boletim!F739:F856,(MATCH(A730,'Cadastro-Estoque'!A738:A855,0))))</f>
        <v/>
      </c>
    </row>
    <row r="731" spans="5:9" ht="18.75" customHeight="1" x14ac:dyDescent="0.25">
      <c r="E731" s="1" t="str">
        <f t="shared" si="14"/>
        <v/>
      </c>
      <c r="F731" s="2" t="str">
        <f>IF(ISERROR(VLOOKUP(A731,'Cadastro-Estoque'!A:G,1,FALSE)),"",VLOOKUP(A731,'Cadastro-Estoque'!A:G,4,FALSE))</f>
        <v/>
      </c>
      <c r="G731" s="2" t="str">
        <f>IF(ISBLANK(A731),"",IF(ISERROR(VLOOKUP(A731,'Cadastro-Estoque'!A:G,1,FALSE)),"Produto não cadastrado",VLOOKUP(A731,'Cadastro-Estoque'!A:G,2,FALSE)))</f>
        <v/>
      </c>
      <c r="H731" s="2" t="str">
        <f>IF(ISERROR(VLOOKUP(A731,'Cadastro-Estoque'!A:G,1,FALSE)),"",VLOOKUP(A731,'Cadastro-Estoque'!A:G,3,FALSE))</f>
        <v/>
      </c>
      <c r="I731" s="73" t="str">
        <f>IF(A731="","",INDEX(Boletim!F740:F857,(MATCH(A731,'Cadastro-Estoque'!A739:A856,0))))</f>
        <v/>
      </c>
    </row>
    <row r="732" spans="5:9" ht="18.75" customHeight="1" x14ac:dyDescent="0.25">
      <c r="E732" s="1" t="str">
        <f t="shared" si="14"/>
        <v/>
      </c>
      <c r="F732" s="2" t="str">
        <f>IF(ISERROR(VLOOKUP(A732,'Cadastro-Estoque'!A:G,1,FALSE)),"",VLOOKUP(A732,'Cadastro-Estoque'!A:G,4,FALSE))</f>
        <v/>
      </c>
      <c r="G732" s="2" t="str">
        <f>IF(ISBLANK(A732),"",IF(ISERROR(VLOOKUP(A732,'Cadastro-Estoque'!A:G,1,FALSE)),"Produto não cadastrado",VLOOKUP(A732,'Cadastro-Estoque'!A:G,2,FALSE)))</f>
        <v/>
      </c>
      <c r="H732" s="2" t="str">
        <f>IF(ISERROR(VLOOKUP(A732,'Cadastro-Estoque'!A:G,1,FALSE)),"",VLOOKUP(A732,'Cadastro-Estoque'!A:G,3,FALSE))</f>
        <v/>
      </c>
      <c r="I732" s="73" t="str">
        <f>IF(A732="","",INDEX(Boletim!F741:F858,(MATCH(A732,'Cadastro-Estoque'!A740:A857,0))))</f>
        <v/>
      </c>
    </row>
    <row r="733" spans="5:9" ht="18.75" customHeight="1" x14ac:dyDescent="0.25">
      <c r="E733" s="1" t="str">
        <f t="shared" si="14"/>
        <v/>
      </c>
      <c r="F733" s="2" t="str">
        <f>IF(ISERROR(VLOOKUP(A733,'Cadastro-Estoque'!A:G,1,FALSE)),"",VLOOKUP(A733,'Cadastro-Estoque'!A:G,4,FALSE))</f>
        <v/>
      </c>
      <c r="G733" s="2" t="str">
        <f>IF(ISBLANK(A733),"",IF(ISERROR(VLOOKUP(A733,'Cadastro-Estoque'!A:G,1,FALSE)),"Produto não cadastrado",VLOOKUP(A733,'Cadastro-Estoque'!A:G,2,FALSE)))</f>
        <v/>
      </c>
      <c r="H733" s="2" t="str">
        <f>IF(ISERROR(VLOOKUP(A733,'Cadastro-Estoque'!A:G,1,FALSE)),"",VLOOKUP(A733,'Cadastro-Estoque'!A:G,3,FALSE))</f>
        <v/>
      </c>
      <c r="I733" s="73" t="str">
        <f>IF(A733="","",INDEX(Boletim!F742:F859,(MATCH(A733,'Cadastro-Estoque'!A741:A858,0))))</f>
        <v/>
      </c>
    </row>
    <row r="734" spans="5:9" ht="18.75" customHeight="1" x14ac:dyDescent="0.25">
      <c r="E734" s="1" t="str">
        <f t="shared" si="14"/>
        <v/>
      </c>
      <c r="F734" s="2" t="str">
        <f>IF(ISERROR(VLOOKUP(A734,'Cadastro-Estoque'!A:G,1,FALSE)),"",VLOOKUP(A734,'Cadastro-Estoque'!A:G,4,FALSE))</f>
        <v/>
      </c>
      <c r="G734" s="2" t="str">
        <f>IF(ISBLANK(A734),"",IF(ISERROR(VLOOKUP(A734,'Cadastro-Estoque'!A:G,1,FALSE)),"Produto não cadastrado",VLOOKUP(A734,'Cadastro-Estoque'!A:G,2,FALSE)))</f>
        <v/>
      </c>
      <c r="H734" s="2" t="str">
        <f>IF(ISERROR(VLOOKUP(A734,'Cadastro-Estoque'!A:G,1,FALSE)),"",VLOOKUP(A734,'Cadastro-Estoque'!A:G,3,FALSE))</f>
        <v/>
      </c>
      <c r="I734" s="73" t="str">
        <f>IF(A734="","",INDEX(Boletim!F743:F860,(MATCH(A734,'Cadastro-Estoque'!A742:A859,0))))</f>
        <v/>
      </c>
    </row>
    <row r="735" spans="5:9" ht="18.75" customHeight="1" x14ac:dyDescent="0.25">
      <c r="E735" s="1" t="str">
        <f t="shared" si="14"/>
        <v/>
      </c>
      <c r="F735" s="2" t="str">
        <f>IF(ISERROR(VLOOKUP(A735,'Cadastro-Estoque'!A:G,1,FALSE)),"",VLOOKUP(A735,'Cadastro-Estoque'!A:G,4,FALSE))</f>
        <v/>
      </c>
      <c r="G735" s="2" t="str">
        <f>IF(ISBLANK(A735),"",IF(ISERROR(VLOOKUP(A735,'Cadastro-Estoque'!A:G,1,FALSE)),"Produto não cadastrado",VLOOKUP(A735,'Cadastro-Estoque'!A:G,2,FALSE)))</f>
        <v/>
      </c>
      <c r="H735" s="2" t="str">
        <f>IF(ISERROR(VLOOKUP(A735,'Cadastro-Estoque'!A:G,1,FALSE)),"",VLOOKUP(A735,'Cadastro-Estoque'!A:G,3,FALSE))</f>
        <v/>
      </c>
      <c r="I735" s="73" t="str">
        <f>IF(A735="","",INDEX(Boletim!F744:F861,(MATCH(A735,'Cadastro-Estoque'!A743:A860,0))))</f>
        <v/>
      </c>
    </row>
    <row r="736" spans="5:9" ht="18.75" customHeight="1" x14ac:dyDescent="0.25">
      <c r="E736" s="1" t="str">
        <f t="shared" si="14"/>
        <v/>
      </c>
      <c r="F736" s="2" t="str">
        <f>IF(ISERROR(VLOOKUP(A736,'Cadastro-Estoque'!A:G,1,FALSE)),"",VLOOKUP(A736,'Cadastro-Estoque'!A:G,4,FALSE))</f>
        <v/>
      </c>
      <c r="G736" s="2" t="str">
        <f>IF(ISBLANK(A736),"",IF(ISERROR(VLOOKUP(A736,'Cadastro-Estoque'!A:G,1,FALSE)),"Produto não cadastrado",VLOOKUP(A736,'Cadastro-Estoque'!A:G,2,FALSE)))</f>
        <v/>
      </c>
      <c r="H736" s="2" t="str">
        <f>IF(ISERROR(VLOOKUP(A736,'Cadastro-Estoque'!A:G,1,FALSE)),"",VLOOKUP(A736,'Cadastro-Estoque'!A:G,3,FALSE))</f>
        <v/>
      </c>
      <c r="I736" s="73" t="str">
        <f>IF(A736="","",INDEX(Boletim!F745:F862,(MATCH(A736,'Cadastro-Estoque'!A744:A861,0))))</f>
        <v/>
      </c>
    </row>
    <row r="737" spans="5:9" ht="18.75" customHeight="1" x14ac:dyDescent="0.25">
      <c r="E737" s="1" t="str">
        <f t="shared" si="14"/>
        <v/>
      </c>
      <c r="F737" s="2" t="str">
        <f>IF(ISERROR(VLOOKUP(A737,'Cadastro-Estoque'!A:G,1,FALSE)),"",VLOOKUP(A737,'Cadastro-Estoque'!A:G,4,FALSE))</f>
        <v/>
      </c>
      <c r="G737" s="2" t="str">
        <f>IF(ISBLANK(A737),"",IF(ISERROR(VLOOKUP(A737,'Cadastro-Estoque'!A:G,1,FALSE)),"Produto não cadastrado",VLOOKUP(A737,'Cadastro-Estoque'!A:G,2,FALSE)))</f>
        <v/>
      </c>
      <c r="H737" s="2" t="str">
        <f>IF(ISERROR(VLOOKUP(A737,'Cadastro-Estoque'!A:G,1,FALSE)),"",VLOOKUP(A737,'Cadastro-Estoque'!A:G,3,FALSE))</f>
        <v/>
      </c>
      <c r="I737" s="73" t="str">
        <f>IF(A737="","",INDEX(Boletim!F746:F863,(MATCH(A737,'Cadastro-Estoque'!A745:A862,0))))</f>
        <v/>
      </c>
    </row>
    <row r="738" spans="5:9" ht="18.75" customHeight="1" x14ac:dyDescent="0.25">
      <c r="E738" s="1" t="str">
        <f t="shared" si="14"/>
        <v/>
      </c>
      <c r="F738" s="2" t="str">
        <f>IF(ISERROR(VLOOKUP(A738,'Cadastro-Estoque'!A:G,1,FALSE)),"",VLOOKUP(A738,'Cadastro-Estoque'!A:G,4,FALSE))</f>
        <v/>
      </c>
      <c r="G738" s="2" t="str">
        <f>IF(ISBLANK(A738),"",IF(ISERROR(VLOOKUP(A738,'Cadastro-Estoque'!A:G,1,FALSE)),"Produto não cadastrado",VLOOKUP(A738,'Cadastro-Estoque'!A:G,2,FALSE)))</f>
        <v/>
      </c>
      <c r="H738" s="2" t="str">
        <f>IF(ISERROR(VLOOKUP(A738,'Cadastro-Estoque'!A:G,1,FALSE)),"",VLOOKUP(A738,'Cadastro-Estoque'!A:G,3,FALSE))</f>
        <v/>
      </c>
      <c r="I738" s="73" t="str">
        <f>IF(A738="","",INDEX(Boletim!F747:F864,(MATCH(A738,'Cadastro-Estoque'!A746:A863,0))))</f>
        <v/>
      </c>
    </row>
    <row r="739" spans="5:9" ht="18.75" customHeight="1" x14ac:dyDescent="0.25">
      <c r="E739" s="1" t="str">
        <f t="shared" si="14"/>
        <v/>
      </c>
      <c r="F739" s="2" t="str">
        <f>IF(ISERROR(VLOOKUP(A739,'Cadastro-Estoque'!A:G,1,FALSE)),"",VLOOKUP(A739,'Cadastro-Estoque'!A:G,4,FALSE))</f>
        <v/>
      </c>
      <c r="G739" s="2" t="str">
        <f>IF(ISBLANK(A739),"",IF(ISERROR(VLOOKUP(A739,'Cadastro-Estoque'!A:G,1,FALSE)),"Produto não cadastrado",VLOOKUP(A739,'Cadastro-Estoque'!A:G,2,FALSE)))</f>
        <v/>
      </c>
      <c r="H739" s="2" t="str">
        <f>IF(ISERROR(VLOOKUP(A739,'Cadastro-Estoque'!A:G,1,FALSE)),"",VLOOKUP(A739,'Cadastro-Estoque'!A:G,3,FALSE))</f>
        <v/>
      </c>
      <c r="I739" s="73" t="str">
        <f>IF(A739="","",INDEX(Boletim!F748:F865,(MATCH(A739,'Cadastro-Estoque'!A747:A864,0))))</f>
        <v/>
      </c>
    </row>
    <row r="740" spans="5:9" ht="18.75" customHeight="1" x14ac:dyDescent="0.25">
      <c r="E740" s="1" t="str">
        <f t="shared" si="14"/>
        <v/>
      </c>
      <c r="F740" s="2" t="str">
        <f>IF(ISERROR(VLOOKUP(A740,'Cadastro-Estoque'!A:G,1,FALSE)),"",VLOOKUP(A740,'Cadastro-Estoque'!A:G,4,FALSE))</f>
        <v/>
      </c>
      <c r="G740" s="2" t="str">
        <f>IF(ISBLANK(A740),"",IF(ISERROR(VLOOKUP(A740,'Cadastro-Estoque'!A:G,1,FALSE)),"Produto não cadastrado",VLOOKUP(A740,'Cadastro-Estoque'!A:G,2,FALSE)))</f>
        <v/>
      </c>
      <c r="H740" s="2" t="str">
        <f>IF(ISERROR(VLOOKUP(A740,'Cadastro-Estoque'!A:G,1,FALSE)),"",VLOOKUP(A740,'Cadastro-Estoque'!A:G,3,FALSE))</f>
        <v/>
      </c>
      <c r="I740" s="73" t="str">
        <f>IF(A740="","",INDEX(Boletim!F749:F866,(MATCH(A740,'Cadastro-Estoque'!A748:A865,0))))</f>
        <v/>
      </c>
    </row>
    <row r="741" spans="5:9" ht="18.75" customHeight="1" x14ac:dyDescent="0.25">
      <c r="E741" s="1" t="str">
        <f t="shared" si="14"/>
        <v/>
      </c>
      <c r="F741" s="2" t="str">
        <f>IF(ISERROR(VLOOKUP(A741,'Cadastro-Estoque'!A:G,1,FALSE)),"",VLOOKUP(A741,'Cadastro-Estoque'!A:G,4,FALSE))</f>
        <v/>
      </c>
      <c r="G741" s="2" t="str">
        <f>IF(ISBLANK(A741),"",IF(ISERROR(VLOOKUP(A741,'Cadastro-Estoque'!A:G,1,FALSE)),"Produto não cadastrado",VLOOKUP(A741,'Cadastro-Estoque'!A:G,2,FALSE)))</f>
        <v/>
      </c>
      <c r="H741" s="2" t="str">
        <f>IF(ISERROR(VLOOKUP(A741,'Cadastro-Estoque'!A:G,1,FALSE)),"",VLOOKUP(A741,'Cadastro-Estoque'!A:G,3,FALSE))</f>
        <v/>
      </c>
      <c r="I741" s="73" t="str">
        <f>IF(A741="","",INDEX(Boletim!F750:F867,(MATCH(A741,'Cadastro-Estoque'!A749:A866,0))))</f>
        <v/>
      </c>
    </row>
    <row r="742" spans="5:9" ht="18.75" customHeight="1" x14ac:dyDescent="0.25">
      <c r="E742" s="1" t="str">
        <f t="shared" si="14"/>
        <v/>
      </c>
      <c r="F742" s="2" t="str">
        <f>IF(ISERROR(VLOOKUP(A742,'Cadastro-Estoque'!A:G,1,FALSE)),"",VLOOKUP(A742,'Cadastro-Estoque'!A:G,4,FALSE))</f>
        <v/>
      </c>
      <c r="G742" s="2" t="str">
        <f>IF(ISBLANK(A742),"",IF(ISERROR(VLOOKUP(A742,'Cadastro-Estoque'!A:G,1,FALSE)),"Produto não cadastrado",VLOOKUP(A742,'Cadastro-Estoque'!A:G,2,FALSE)))</f>
        <v/>
      </c>
      <c r="H742" s="2" t="str">
        <f>IF(ISERROR(VLOOKUP(A742,'Cadastro-Estoque'!A:G,1,FALSE)),"",VLOOKUP(A742,'Cadastro-Estoque'!A:G,3,FALSE))</f>
        <v/>
      </c>
      <c r="I742" s="73" t="str">
        <f>IF(A742="","",INDEX(Boletim!F751:F868,(MATCH(A742,'Cadastro-Estoque'!A750:A867,0))))</f>
        <v/>
      </c>
    </row>
    <row r="743" spans="5:9" ht="18.75" customHeight="1" x14ac:dyDescent="0.25">
      <c r="E743" s="1" t="str">
        <f t="shared" si="14"/>
        <v/>
      </c>
      <c r="F743" s="2" t="str">
        <f>IF(ISERROR(VLOOKUP(A743,'Cadastro-Estoque'!A:G,1,FALSE)),"",VLOOKUP(A743,'Cadastro-Estoque'!A:G,4,FALSE))</f>
        <v/>
      </c>
      <c r="G743" s="2" t="str">
        <f>IF(ISBLANK(A743),"",IF(ISERROR(VLOOKUP(A743,'Cadastro-Estoque'!A:G,1,FALSE)),"Produto não cadastrado",VLOOKUP(A743,'Cadastro-Estoque'!A:G,2,FALSE)))</f>
        <v/>
      </c>
      <c r="H743" s="2" t="str">
        <f>IF(ISERROR(VLOOKUP(A743,'Cadastro-Estoque'!A:G,1,FALSE)),"",VLOOKUP(A743,'Cadastro-Estoque'!A:G,3,FALSE))</f>
        <v/>
      </c>
      <c r="I743" s="73" t="str">
        <f>IF(A743="","",INDEX(Boletim!F752:F869,(MATCH(A743,'Cadastro-Estoque'!A751:A868,0))))</f>
        <v/>
      </c>
    </row>
    <row r="744" spans="5:9" ht="18.75" customHeight="1" x14ac:dyDescent="0.25">
      <c r="E744" s="1" t="str">
        <f t="shared" si="14"/>
        <v/>
      </c>
      <c r="F744" s="2" t="str">
        <f>IF(ISERROR(VLOOKUP(A744,'Cadastro-Estoque'!A:G,1,FALSE)),"",VLOOKUP(A744,'Cadastro-Estoque'!A:G,4,FALSE))</f>
        <v/>
      </c>
      <c r="G744" s="2" t="str">
        <f>IF(ISBLANK(A744),"",IF(ISERROR(VLOOKUP(A744,'Cadastro-Estoque'!A:G,1,FALSE)),"Produto não cadastrado",VLOOKUP(A744,'Cadastro-Estoque'!A:G,2,FALSE)))</f>
        <v/>
      </c>
      <c r="H744" s="2" t="str">
        <f>IF(ISERROR(VLOOKUP(A744,'Cadastro-Estoque'!A:G,1,FALSE)),"",VLOOKUP(A744,'Cadastro-Estoque'!A:G,3,FALSE))</f>
        <v/>
      </c>
      <c r="I744" s="73" t="str">
        <f>IF(A744="","",INDEX(Boletim!F753:F870,(MATCH(A744,'Cadastro-Estoque'!A752:A869,0))))</f>
        <v/>
      </c>
    </row>
    <row r="745" spans="5:9" ht="18.75" customHeight="1" x14ac:dyDescent="0.25">
      <c r="E745" s="1" t="str">
        <f t="shared" si="14"/>
        <v/>
      </c>
      <c r="F745" s="2" t="str">
        <f>IF(ISERROR(VLOOKUP(A745,'Cadastro-Estoque'!A:G,1,FALSE)),"",VLOOKUP(A745,'Cadastro-Estoque'!A:G,4,FALSE))</f>
        <v/>
      </c>
      <c r="G745" s="2" t="str">
        <f>IF(ISBLANK(A745),"",IF(ISERROR(VLOOKUP(A745,'Cadastro-Estoque'!A:G,1,FALSE)),"Produto não cadastrado",VLOOKUP(A745,'Cadastro-Estoque'!A:G,2,FALSE)))</f>
        <v/>
      </c>
      <c r="H745" s="2" t="str">
        <f>IF(ISERROR(VLOOKUP(A745,'Cadastro-Estoque'!A:G,1,FALSE)),"",VLOOKUP(A745,'Cadastro-Estoque'!A:G,3,FALSE))</f>
        <v/>
      </c>
      <c r="I745" s="73" t="str">
        <f>IF(A745="","",INDEX(Boletim!F754:F871,(MATCH(A745,'Cadastro-Estoque'!A753:A870,0))))</f>
        <v/>
      </c>
    </row>
    <row r="746" spans="5:9" ht="18.75" customHeight="1" x14ac:dyDescent="0.25">
      <c r="E746" s="1" t="str">
        <f t="shared" si="14"/>
        <v/>
      </c>
      <c r="F746" s="2" t="str">
        <f>IF(ISERROR(VLOOKUP(A746,'Cadastro-Estoque'!A:G,1,FALSE)),"",VLOOKUP(A746,'Cadastro-Estoque'!A:G,4,FALSE))</f>
        <v/>
      </c>
      <c r="G746" s="2" t="str">
        <f>IF(ISBLANK(A746),"",IF(ISERROR(VLOOKUP(A746,'Cadastro-Estoque'!A:G,1,FALSE)),"Produto não cadastrado",VLOOKUP(A746,'Cadastro-Estoque'!A:G,2,FALSE)))</f>
        <v/>
      </c>
      <c r="H746" s="2" t="str">
        <f>IF(ISERROR(VLOOKUP(A746,'Cadastro-Estoque'!A:G,1,FALSE)),"",VLOOKUP(A746,'Cadastro-Estoque'!A:G,3,FALSE))</f>
        <v/>
      </c>
      <c r="I746" s="73" t="str">
        <f>IF(A746="","",INDEX(Boletim!F755:F872,(MATCH(A746,'Cadastro-Estoque'!A754:A871,0))))</f>
        <v/>
      </c>
    </row>
    <row r="747" spans="5:9" ht="18.75" customHeight="1" x14ac:dyDescent="0.25">
      <c r="E747" s="1" t="str">
        <f t="shared" si="14"/>
        <v/>
      </c>
      <c r="F747" s="2" t="str">
        <f>IF(ISERROR(VLOOKUP(A747,'Cadastro-Estoque'!A:G,1,FALSE)),"",VLOOKUP(A747,'Cadastro-Estoque'!A:G,4,FALSE))</f>
        <v/>
      </c>
      <c r="G747" s="2" t="str">
        <f>IF(ISBLANK(A747),"",IF(ISERROR(VLOOKUP(A747,'Cadastro-Estoque'!A:G,1,FALSE)),"Produto não cadastrado",VLOOKUP(A747,'Cadastro-Estoque'!A:G,2,FALSE)))</f>
        <v/>
      </c>
      <c r="H747" s="2" t="str">
        <f>IF(ISERROR(VLOOKUP(A747,'Cadastro-Estoque'!A:G,1,FALSE)),"",VLOOKUP(A747,'Cadastro-Estoque'!A:G,3,FALSE))</f>
        <v/>
      </c>
      <c r="I747" s="73" t="str">
        <f>IF(A747="","",INDEX(Boletim!F756:F873,(MATCH(A747,'Cadastro-Estoque'!A755:A872,0))))</f>
        <v/>
      </c>
    </row>
    <row r="748" spans="5:9" ht="18.75" customHeight="1" x14ac:dyDescent="0.25">
      <c r="E748" s="1" t="str">
        <f t="shared" si="14"/>
        <v/>
      </c>
      <c r="F748" s="2" t="str">
        <f>IF(ISERROR(VLOOKUP(A748,'Cadastro-Estoque'!A:G,1,FALSE)),"",VLOOKUP(A748,'Cadastro-Estoque'!A:G,4,FALSE))</f>
        <v/>
      </c>
      <c r="G748" s="2" t="str">
        <f>IF(ISBLANK(A748),"",IF(ISERROR(VLOOKUP(A748,'Cadastro-Estoque'!A:G,1,FALSE)),"Produto não cadastrado",VLOOKUP(A748,'Cadastro-Estoque'!A:G,2,FALSE)))</f>
        <v/>
      </c>
      <c r="H748" s="2" t="str">
        <f>IF(ISERROR(VLOOKUP(A748,'Cadastro-Estoque'!A:G,1,FALSE)),"",VLOOKUP(A748,'Cadastro-Estoque'!A:G,3,FALSE))</f>
        <v/>
      </c>
      <c r="I748" s="73" t="str">
        <f>IF(A748="","",INDEX(Boletim!F757:F874,(MATCH(A748,'Cadastro-Estoque'!A756:A873,0))))</f>
        <v/>
      </c>
    </row>
    <row r="749" spans="5:9" ht="18.75" customHeight="1" x14ac:dyDescent="0.25">
      <c r="E749" s="1" t="str">
        <f t="shared" si="14"/>
        <v/>
      </c>
      <c r="F749" s="2" t="str">
        <f>IF(ISERROR(VLOOKUP(A749,'Cadastro-Estoque'!A:G,1,FALSE)),"",VLOOKUP(A749,'Cadastro-Estoque'!A:G,4,FALSE))</f>
        <v/>
      </c>
      <c r="G749" s="2" t="str">
        <f>IF(ISBLANK(A749),"",IF(ISERROR(VLOOKUP(A749,'Cadastro-Estoque'!A:G,1,FALSE)),"Produto não cadastrado",VLOOKUP(A749,'Cadastro-Estoque'!A:G,2,FALSE)))</f>
        <v/>
      </c>
      <c r="H749" s="2" t="str">
        <f>IF(ISERROR(VLOOKUP(A749,'Cadastro-Estoque'!A:G,1,FALSE)),"",VLOOKUP(A749,'Cadastro-Estoque'!A:G,3,FALSE))</f>
        <v/>
      </c>
      <c r="I749" s="73" t="str">
        <f>IF(A749="","",INDEX(Boletim!F758:F875,(MATCH(A749,'Cadastro-Estoque'!A757:A874,0))))</f>
        <v/>
      </c>
    </row>
    <row r="750" spans="5:9" ht="18.75" customHeight="1" x14ac:dyDescent="0.25">
      <c r="E750" s="1" t="str">
        <f t="shared" si="14"/>
        <v/>
      </c>
      <c r="F750" s="2" t="str">
        <f>IF(ISERROR(VLOOKUP(A750,'Cadastro-Estoque'!A:G,1,FALSE)),"",VLOOKUP(A750,'Cadastro-Estoque'!A:G,4,FALSE))</f>
        <v/>
      </c>
      <c r="G750" s="2" t="str">
        <f>IF(ISBLANK(A750),"",IF(ISERROR(VLOOKUP(A750,'Cadastro-Estoque'!A:G,1,FALSE)),"Produto não cadastrado",VLOOKUP(A750,'Cadastro-Estoque'!A:G,2,FALSE)))</f>
        <v/>
      </c>
      <c r="H750" s="2" t="str">
        <f>IF(ISERROR(VLOOKUP(A750,'Cadastro-Estoque'!A:G,1,FALSE)),"",VLOOKUP(A750,'Cadastro-Estoque'!A:G,3,FALSE))</f>
        <v/>
      </c>
      <c r="I750" s="73" t="str">
        <f>IF(A750="","",INDEX(Boletim!F759:F876,(MATCH(A750,'Cadastro-Estoque'!A758:A875,0))))</f>
        <v/>
      </c>
    </row>
    <row r="751" spans="5:9" ht="18.75" customHeight="1" x14ac:dyDescent="0.25">
      <c r="E751" s="1" t="str">
        <f t="shared" si="14"/>
        <v/>
      </c>
      <c r="F751" s="2" t="str">
        <f>IF(ISERROR(VLOOKUP(A751,'Cadastro-Estoque'!A:G,1,FALSE)),"",VLOOKUP(A751,'Cadastro-Estoque'!A:G,4,FALSE))</f>
        <v/>
      </c>
      <c r="G751" s="2" t="str">
        <f>IF(ISBLANK(A751),"",IF(ISERROR(VLOOKUP(A751,'Cadastro-Estoque'!A:G,1,FALSE)),"Produto não cadastrado",VLOOKUP(A751,'Cadastro-Estoque'!A:G,2,FALSE)))</f>
        <v/>
      </c>
      <c r="H751" s="2" t="str">
        <f>IF(ISERROR(VLOOKUP(A751,'Cadastro-Estoque'!A:G,1,FALSE)),"",VLOOKUP(A751,'Cadastro-Estoque'!A:G,3,FALSE))</f>
        <v/>
      </c>
      <c r="I751" s="73" t="str">
        <f>IF(A751="","",INDEX(Boletim!F760:F877,(MATCH(A751,'Cadastro-Estoque'!A759:A876,0))))</f>
        <v/>
      </c>
    </row>
    <row r="752" spans="5:9" ht="18.75" customHeight="1" x14ac:dyDescent="0.25">
      <c r="E752" s="1" t="str">
        <f t="shared" si="14"/>
        <v/>
      </c>
      <c r="F752" s="2" t="str">
        <f>IF(ISERROR(VLOOKUP(A752,'Cadastro-Estoque'!A:G,1,FALSE)),"",VLOOKUP(A752,'Cadastro-Estoque'!A:G,4,FALSE))</f>
        <v/>
      </c>
      <c r="G752" s="2" t="str">
        <f>IF(ISBLANK(A752),"",IF(ISERROR(VLOOKUP(A752,'Cadastro-Estoque'!A:G,1,FALSE)),"Produto não cadastrado",VLOOKUP(A752,'Cadastro-Estoque'!A:G,2,FALSE)))</f>
        <v/>
      </c>
      <c r="H752" s="2" t="str">
        <f>IF(ISERROR(VLOOKUP(A752,'Cadastro-Estoque'!A:G,1,FALSE)),"",VLOOKUP(A752,'Cadastro-Estoque'!A:G,3,FALSE))</f>
        <v/>
      </c>
      <c r="I752" s="73" t="str">
        <f>IF(A752="","",INDEX(Boletim!F761:F878,(MATCH(A752,'Cadastro-Estoque'!A760:A877,0))))</f>
        <v/>
      </c>
    </row>
    <row r="753" spans="5:9" ht="18.75" customHeight="1" x14ac:dyDescent="0.25">
      <c r="E753" s="1" t="str">
        <f t="shared" si="14"/>
        <v/>
      </c>
      <c r="F753" s="2" t="str">
        <f>IF(ISERROR(VLOOKUP(A753,'Cadastro-Estoque'!A:G,1,FALSE)),"",VLOOKUP(A753,'Cadastro-Estoque'!A:G,4,FALSE))</f>
        <v/>
      </c>
      <c r="G753" s="2" t="str">
        <f>IF(ISBLANK(A753),"",IF(ISERROR(VLOOKUP(A753,'Cadastro-Estoque'!A:G,1,FALSE)),"Produto não cadastrado",VLOOKUP(A753,'Cadastro-Estoque'!A:G,2,FALSE)))</f>
        <v/>
      </c>
      <c r="H753" s="2" t="str">
        <f>IF(ISERROR(VLOOKUP(A753,'Cadastro-Estoque'!A:G,1,FALSE)),"",VLOOKUP(A753,'Cadastro-Estoque'!A:G,3,FALSE))</f>
        <v/>
      </c>
      <c r="I753" s="73" t="str">
        <f>IF(A753="","",INDEX(Boletim!F762:F879,(MATCH(A753,'Cadastro-Estoque'!A761:A878,0))))</f>
        <v/>
      </c>
    </row>
    <row r="754" spans="5:9" ht="18.75" customHeight="1" x14ac:dyDescent="0.25">
      <c r="E754" s="1" t="str">
        <f t="shared" si="14"/>
        <v/>
      </c>
      <c r="F754" s="2" t="str">
        <f>IF(ISERROR(VLOOKUP(A754,'Cadastro-Estoque'!A:G,1,FALSE)),"",VLOOKUP(A754,'Cadastro-Estoque'!A:G,4,FALSE))</f>
        <v/>
      </c>
      <c r="G754" s="2" t="str">
        <f>IF(ISBLANK(A754),"",IF(ISERROR(VLOOKUP(A754,'Cadastro-Estoque'!A:G,1,FALSE)),"Produto não cadastrado",VLOOKUP(A754,'Cadastro-Estoque'!A:G,2,FALSE)))</f>
        <v/>
      </c>
      <c r="H754" s="2" t="str">
        <f>IF(ISERROR(VLOOKUP(A754,'Cadastro-Estoque'!A:G,1,FALSE)),"",VLOOKUP(A754,'Cadastro-Estoque'!A:G,3,FALSE))</f>
        <v/>
      </c>
      <c r="I754" s="73" t="str">
        <f>IF(A754="","",INDEX(Boletim!F763:F880,(MATCH(A754,'Cadastro-Estoque'!A762:A879,0))))</f>
        <v/>
      </c>
    </row>
    <row r="755" spans="5:9" ht="18.75" customHeight="1" x14ac:dyDescent="0.25">
      <c r="E755" s="1" t="str">
        <f t="shared" si="14"/>
        <v/>
      </c>
      <c r="F755" s="2" t="str">
        <f>IF(ISERROR(VLOOKUP(A755,'Cadastro-Estoque'!A:G,1,FALSE)),"",VLOOKUP(A755,'Cadastro-Estoque'!A:G,4,FALSE))</f>
        <v/>
      </c>
      <c r="G755" s="2" t="str">
        <f>IF(ISBLANK(A755),"",IF(ISERROR(VLOOKUP(A755,'Cadastro-Estoque'!A:G,1,FALSE)),"Produto não cadastrado",VLOOKUP(A755,'Cadastro-Estoque'!A:G,2,FALSE)))</f>
        <v/>
      </c>
      <c r="H755" s="2" t="str">
        <f>IF(ISERROR(VLOOKUP(A755,'Cadastro-Estoque'!A:G,1,FALSE)),"",VLOOKUP(A755,'Cadastro-Estoque'!A:G,3,FALSE))</f>
        <v/>
      </c>
      <c r="I755" s="73" t="str">
        <f>IF(A755="","",INDEX(Boletim!F764:F881,(MATCH(A755,'Cadastro-Estoque'!A763:A880,0))))</f>
        <v/>
      </c>
    </row>
    <row r="756" spans="5:9" ht="18.75" customHeight="1" x14ac:dyDescent="0.25">
      <c r="E756" s="1" t="str">
        <f t="shared" si="14"/>
        <v/>
      </c>
      <c r="F756" s="2" t="str">
        <f>IF(ISERROR(VLOOKUP(A756,'Cadastro-Estoque'!A:G,1,FALSE)),"",VLOOKUP(A756,'Cadastro-Estoque'!A:G,4,FALSE))</f>
        <v/>
      </c>
      <c r="G756" s="2" t="str">
        <f>IF(ISBLANK(A756),"",IF(ISERROR(VLOOKUP(A756,'Cadastro-Estoque'!A:G,1,FALSE)),"Produto não cadastrado",VLOOKUP(A756,'Cadastro-Estoque'!A:G,2,FALSE)))</f>
        <v/>
      </c>
      <c r="H756" s="2" t="str">
        <f>IF(ISERROR(VLOOKUP(A756,'Cadastro-Estoque'!A:G,1,FALSE)),"",VLOOKUP(A756,'Cadastro-Estoque'!A:G,3,FALSE))</f>
        <v/>
      </c>
      <c r="I756" s="73" t="str">
        <f>IF(A756="","",INDEX(Boletim!F765:F882,(MATCH(A756,'Cadastro-Estoque'!A764:A881,0))))</f>
        <v/>
      </c>
    </row>
    <row r="757" spans="5:9" ht="18.75" customHeight="1" x14ac:dyDescent="0.25">
      <c r="E757" s="1" t="str">
        <f t="shared" si="14"/>
        <v/>
      </c>
      <c r="F757" s="2" t="str">
        <f>IF(ISERROR(VLOOKUP(A757,'Cadastro-Estoque'!A:G,1,FALSE)),"",VLOOKUP(A757,'Cadastro-Estoque'!A:G,4,FALSE))</f>
        <v/>
      </c>
      <c r="G757" s="2" t="str">
        <f>IF(ISBLANK(A757),"",IF(ISERROR(VLOOKUP(A757,'Cadastro-Estoque'!A:G,1,FALSE)),"Produto não cadastrado",VLOOKUP(A757,'Cadastro-Estoque'!A:G,2,FALSE)))</f>
        <v/>
      </c>
      <c r="H757" s="2" t="str">
        <f>IF(ISERROR(VLOOKUP(A757,'Cadastro-Estoque'!A:G,1,FALSE)),"",VLOOKUP(A757,'Cadastro-Estoque'!A:G,3,FALSE))</f>
        <v/>
      </c>
      <c r="I757" s="73" t="str">
        <f>IF(A757="","",INDEX(Boletim!F766:F883,(MATCH(A757,'Cadastro-Estoque'!A765:A882,0))))</f>
        <v/>
      </c>
    </row>
    <row r="758" spans="5:9" ht="18.75" customHeight="1" x14ac:dyDescent="0.25">
      <c r="E758" s="1" t="str">
        <f t="shared" si="14"/>
        <v/>
      </c>
      <c r="F758" s="2" t="str">
        <f>IF(ISERROR(VLOOKUP(A758,'Cadastro-Estoque'!A:G,1,FALSE)),"",VLOOKUP(A758,'Cadastro-Estoque'!A:G,4,FALSE))</f>
        <v/>
      </c>
      <c r="G758" s="2" t="str">
        <f>IF(ISBLANK(A758),"",IF(ISERROR(VLOOKUP(A758,'Cadastro-Estoque'!A:G,1,FALSE)),"Produto não cadastrado",VLOOKUP(A758,'Cadastro-Estoque'!A:G,2,FALSE)))</f>
        <v/>
      </c>
      <c r="H758" s="2" t="str">
        <f>IF(ISERROR(VLOOKUP(A758,'Cadastro-Estoque'!A:G,1,FALSE)),"",VLOOKUP(A758,'Cadastro-Estoque'!A:G,3,FALSE))</f>
        <v/>
      </c>
      <c r="I758" s="73" t="str">
        <f>IF(A758="","",INDEX(Boletim!F767:F884,(MATCH(A758,'Cadastro-Estoque'!A766:A883,0))))</f>
        <v/>
      </c>
    </row>
    <row r="759" spans="5:9" ht="18.75" customHeight="1" x14ac:dyDescent="0.25">
      <c r="E759" s="1" t="str">
        <f t="shared" si="14"/>
        <v/>
      </c>
      <c r="F759" s="2" t="str">
        <f>IF(ISERROR(VLOOKUP(A759,'Cadastro-Estoque'!A:G,1,FALSE)),"",VLOOKUP(A759,'Cadastro-Estoque'!A:G,4,FALSE))</f>
        <v/>
      </c>
      <c r="G759" s="2" t="str">
        <f>IF(ISBLANK(A759),"",IF(ISERROR(VLOOKUP(A759,'Cadastro-Estoque'!A:G,1,FALSE)),"Produto não cadastrado",VLOOKUP(A759,'Cadastro-Estoque'!A:G,2,FALSE)))</f>
        <v/>
      </c>
      <c r="H759" s="2" t="str">
        <f>IF(ISERROR(VLOOKUP(A759,'Cadastro-Estoque'!A:G,1,FALSE)),"",VLOOKUP(A759,'Cadastro-Estoque'!A:G,3,FALSE))</f>
        <v/>
      </c>
      <c r="I759" s="73" t="str">
        <f>IF(A759="","",INDEX(Boletim!F768:F885,(MATCH(A759,'Cadastro-Estoque'!A767:A884,0))))</f>
        <v/>
      </c>
    </row>
    <row r="760" spans="5:9" ht="18.75" customHeight="1" x14ac:dyDescent="0.25">
      <c r="E760" s="1" t="str">
        <f t="shared" si="14"/>
        <v/>
      </c>
      <c r="F760" s="2" t="str">
        <f>IF(ISERROR(VLOOKUP(A760,'Cadastro-Estoque'!A:G,1,FALSE)),"",VLOOKUP(A760,'Cadastro-Estoque'!A:G,4,FALSE))</f>
        <v/>
      </c>
      <c r="G760" s="2" t="str">
        <f>IF(ISBLANK(A760),"",IF(ISERROR(VLOOKUP(A760,'Cadastro-Estoque'!A:G,1,FALSE)),"Produto não cadastrado",VLOOKUP(A760,'Cadastro-Estoque'!A:G,2,FALSE)))</f>
        <v/>
      </c>
      <c r="H760" s="2" t="str">
        <f>IF(ISERROR(VLOOKUP(A760,'Cadastro-Estoque'!A:G,1,FALSE)),"",VLOOKUP(A760,'Cadastro-Estoque'!A:G,3,FALSE))</f>
        <v/>
      </c>
      <c r="I760" s="73" t="str">
        <f>IF(A760="","",INDEX(Boletim!F769:F886,(MATCH(A760,'Cadastro-Estoque'!A768:A885,0))))</f>
        <v/>
      </c>
    </row>
    <row r="761" spans="5:9" ht="18.75" customHeight="1" x14ac:dyDescent="0.25">
      <c r="E761" s="1" t="str">
        <f t="shared" si="14"/>
        <v/>
      </c>
      <c r="F761" s="2" t="str">
        <f>IF(ISERROR(VLOOKUP(A761,'Cadastro-Estoque'!A:G,1,FALSE)),"",VLOOKUP(A761,'Cadastro-Estoque'!A:G,4,FALSE))</f>
        <v/>
      </c>
      <c r="G761" s="2" t="str">
        <f>IF(ISBLANK(A761),"",IF(ISERROR(VLOOKUP(A761,'Cadastro-Estoque'!A:G,1,FALSE)),"Produto não cadastrado",VLOOKUP(A761,'Cadastro-Estoque'!A:G,2,FALSE)))</f>
        <v/>
      </c>
      <c r="H761" s="2" t="str">
        <f>IF(ISERROR(VLOOKUP(A761,'Cadastro-Estoque'!A:G,1,FALSE)),"",VLOOKUP(A761,'Cadastro-Estoque'!A:G,3,FALSE))</f>
        <v/>
      </c>
      <c r="I761" s="73" t="str">
        <f>IF(A761="","",INDEX(Boletim!F770:F887,(MATCH(A761,'Cadastro-Estoque'!A769:A886,0))))</f>
        <v/>
      </c>
    </row>
    <row r="762" spans="5:9" ht="18.75" customHeight="1" x14ac:dyDescent="0.25">
      <c r="E762" s="1" t="str">
        <f t="shared" si="14"/>
        <v/>
      </c>
      <c r="F762" s="2" t="str">
        <f>IF(ISERROR(VLOOKUP(A762,'Cadastro-Estoque'!A:G,1,FALSE)),"",VLOOKUP(A762,'Cadastro-Estoque'!A:G,4,FALSE))</f>
        <v/>
      </c>
      <c r="G762" s="2" t="str">
        <f>IF(ISBLANK(A762),"",IF(ISERROR(VLOOKUP(A762,'Cadastro-Estoque'!A:G,1,FALSE)),"Produto não cadastrado",VLOOKUP(A762,'Cadastro-Estoque'!A:G,2,FALSE)))</f>
        <v/>
      </c>
      <c r="H762" s="2" t="str">
        <f>IF(ISERROR(VLOOKUP(A762,'Cadastro-Estoque'!A:G,1,FALSE)),"",VLOOKUP(A762,'Cadastro-Estoque'!A:G,3,FALSE))</f>
        <v/>
      </c>
      <c r="I762" s="73" t="str">
        <f>IF(A762="","",INDEX(Boletim!F771:F888,(MATCH(A762,'Cadastro-Estoque'!A770:A887,0))))</f>
        <v/>
      </c>
    </row>
    <row r="763" spans="5:9" ht="18.75" customHeight="1" x14ac:dyDescent="0.25">
      <c r="E763" s="1" t="str">
        <f t="shared" si="14"/>
        <v/>
      </c>
      <c r="F763" s="2" t="str">
        <f>IF(ISERROR(VLOOKUP(A763,'Cadastro-Estoque'!A:G,1,FALSE)),"",VLOOKUP(A763,'Cadastro-Estoque'!A:G,4,FALSE))</f>
        <v/>
      </c>
      <c r="G763" s="2" t="str">
        <f>IF(ISBLANK(A763),"",IF(ISERROR(VLOOKUP(A763,'Cadastro-Estoque'!A:G,1,FALSE)),"Produto não cadastrado",VLOOKUP(A763,'Cadastro-Estoque'!A:G,2,FALSE)))</f>
        <v/>
      </c>
      <c r="H763" s="2" t="str">
        <f>IF(ISERROR(VLOOKUP(A763,'Cadastro-Estoque'!A:G,1,FALSE)),"",VLOOKUP(A763,'Cadastro-Estoque'!A:G,3,FALSE))</f>
        <v/>
      </c>
      <c r="I763" s="73" t="str">
        <f>IF(A763="","",INDEX(Boletim!F772:F889,(MATCH(A763,'Cadastro-Estoque'!A771:A888,0))))</f>
        <v/>
      </c>
    </row>
    <row r="764" spans="5:9" ht="18.75" customHeight="1" x14ac:dyDescent="0.25">
      <c r="E764" s="1" t="str">
        <f t="shared" si="14"/>
        <v/>
      </c>
      <c r="F764" s="2" t="str">
        <f>IF(ISERROR(VLOOKUP(A764,'Cadastro-Estoque'!A:G,1,FALSE)),"",VLOOKUP(A764,'Cadastro-Estoque'!A:G,4,FALSE))</f>
        <v/>
      </c>
      <c r="G764" s="2" t="str">
        <f>IF(ISBLANK(A764),"",IF(ISERROR(VLOOKUP(A764,'Cadastro-Estoque'!A:G,1,FALSE)),"Produto não cadastrado",VLOOKUP(A764,'Cadastro-Estoque'!A:G,2,FALSE)))</f>
        <v/>
      </c>
      <c r="H764" s="2" t="str">
        <f>IF(ISERROR(VLOOKUP(A764,'Cadastro-Estoque'!A:G,1,FALSE)),"",VLOOKUP(A764,'Cadastro-Estoque'!A:G,3,FALSE))</f>
        <v/>
      </c>
      <c r="I764" s="73" t="str">
        <f>IF(A764="","",INDEX(Boletim!F773:F890,(MATCH(A764,'Cadastro-Estoque'!A772:A889,0))))</f>
        <v/>
      </c>
    </row>
    <row r="765" spans="5:9" ht="18.75" customHeight="1" x14ac:dyDescent="0.25">
      <c r="E765" s="1" t="str">
        <f t="shared" si="14"/>
        <v/>
      </c>
      <c r="F765" s="2" t="str">
        <f>IF(ISERROR(VLOOKUP(A765,'Cadastro-Estoque'!A:G,1,FALSE)),"",VLOOKUP(A765,'Cadastro-Estoque'!A:G,4,FALSE))</f>
        <v/>
      </c>
      <c r="G765" s="2" t="str">
        <f>IF(ISBLANK(A765),"",IF(ISERROR(VLOOKUP(A765,'Cadastro-Estoque'!A:G,1,FALSE)),"Produto não cadastrado",VLOOKUP(A765,'Cadastro-Estoque'!A:G,2,FALSE)))</f>
        <v/>
      </c>
      <c r="H765" s="2" t="str">
        <f>IF(ISERROR(VLOOKUP(A765,'Cadastro-Estoque'!A:G,1,FALSE)),"",VLOOKUP(A765,'Cadastro-Estoque'!A:G,3,FALSE))</f>
        <v/>
      </c>
      <c r="I765" s="73" t="str">
        <f>IF(A765="","",INDEX(Boletim!F774:F891,(MATCH(A765,'Cadastro-Estoque'!A773:A890,0))))</f>
        <v/>
      </c>
    </row>
    <row r="766" spans="5:9" ht="18.75" customHeight="1" x14ac:dyDescent="0.25">
      <c r="E766" s="1" t="str">
        <f t="shared" si="14"/>
        <v/>
      </c>
      <c r="F766" s="2" t="str">
        <f>IF(ISERROR(VLOOKUP(A766,'Cadastro-Estoque'!A:G,1,FALSE)),"",VLOOKUP(A766,'Cadastro-Estoque'!A:G,4,FALSE))</f>
        <v/>
      </c>
      <c r="G766" s="2" t="str">
        <f>IF(ISBLANK(A766),"",IF(ISERROR(VLOOKUP(A766,'Cadastro-Estoque'!A:G,1,FALSE)),"Produto não cadastrado",VLOOKUP(A766,'Cadastro-Estoque'!A:G,2,FALSE)))</f>
        <v/>
      </c>
      <c r="H766" s="2" t="str">
        <f>IF(ISERROR(VLOOKUP(A766,'Cadastro-Estoque'!A:G,1,FALSE)),"",VLOOKUP(A766,'Cadastro-Estoque'!A:G,3,FALSE))</f>
        <v/>
      </c>
      <c r="I766" s="73" t="str">
        <f>IF(A766="","",INDEX(Boletim!F775:F892,(MATCH(A766,'Cadastro-Estoque'!A774:A891,0))))</f>
        <v/>
      </c>
    </row>
    <row r="767" spans="5:9" ht="18.75" customHeight="1" x14ac:dyDescent="0.25">
      <c r="E767" s="1" t="str">
        <f t="shared" si="14"/>
        <v/>
      </c>
      <c r="F767" s="2" t="str">
        <f>IF(ISERROR(VLOOKUP(A767,'Cadastro-Estoque'!A:G,1,FALSE)),"",VLOOKUP(A767,'Cadastro-Estoque'!A:G,4,FALSE))</f>
        <v/>
      </c>
      <c r="G767" s="2" t="str">
        <f>IF(ISBLANK(A767),"",IF(ISERROR(VLOOKUP(A767,'Cadastro-Estoque'!A:G,1,FALSE)),"Produto não cadastrado",VLOOKUP(A767,'Cadastro-Estoque'!A:G,2,FALSE)))</f>
        <v/>
      </c>
      <c r="H767" s="2" t="str">
        <f>IF(ISERROR(VLOOKUP(A767,'Cadastro-Estoque'!A:G,1,FALSE)),"",VLOOKUP(A767,'Cadastro-Estoque'!A:G,3,FALSE))</f>
        <v/>
      </c>
      <c r="I767" s="73" t="str">
        <f>IF(A767="","",INDEX(Boletim!F776:F893,(MATCH(A767,'Cadastro-Estoque'!A775:A892,0))))</f>
        <v/>
      </c>
    </row>
    <row r="768" spans="5:9" ht="18.75" customHeight="1" x14ac:dyDescent="0.25">
      <c r="E768" s="1" t="str">
        <f t="shared" si="14"/>
        <v/>
      </c>
      <c r="F768" s="2" t="str">
        <f>IF(ISERROR(VLOOKUP(A768,'Cadastro-Estoque'!A:G,1,FALSE)),"",VLOOKUP(A768,'Cadastro-Estoque'!A:G,4,FALSE))</f>
        <v/>
      </c>
      <c r="G768" s="2" t="str">
        <f>IF(ISBLANK(A768),"",IF(ISERROR(VLOOKUP(A768,'Cadastro-Estoque'!A:G,1,FALSE)),"Produto não cadastrado",VLOOKUP(A768,'Cadastro-Estoque'!A:G,2,FALSE)))</f>
        <v/>
      </c>
      <c r="H768" s="2" t="str">
        <f>IF(ISERROR(VLOOKUP(A768,'Cadastro-Estoque'!A:G,1,FALSE)),"",VLOOKUP(A768,'Cadastro-Estoque'!A:G,3,FALSE))</f>
        <v/>
      </c>
      <c r="I768" s="73" t="str">
        <f>IF(A768="","",INDEX(Boletim!F777:F894,(MATCH(A768,'Cadastro-Estoque'!A776:A893,0))))</f>
        <v/>
      </c>
    </row>
    <row r="769" spans="5:9" ht="18.75" customHeight="1" x14ac:dyDescent="0.25">
      <c r="E769" s="1" t="str">
        <f t="shared" si="14"/>
        <v/>
      </c>
      <c r="F769" s="2" t="str">
        <f>IF(ISERROR(VLOOKUP(A769,'Cadastro-Estoque'!A:G,1,FALSE)),"",VLOOKUP(A769,'Cadastro-Estoque'!A:G,4,FALSE))</f>
        <v/>
      </c>
      <c r="G769" s="2" t="str">
        <f>IF(ISBLANK(A769),"",IF(ISERROR(VLOOKUP(A769,'Cadastro-Estoque'!A:G,1,FALSE)),"Produto não cadastrado",VLOOKUP(A769,'Cadastro-Estoque'!A:G,2,FALSE)))</f>
        <v/>
      </c>
      <c r="H769" s="2" t="str">
        <f>IF(ISERROR(VLOOKUP(A769,'Cadastro-Estoque'!A:G,1,FALSE)),"",VLOOKUP(A769,'Cadastro-Estoque'!A:G,3,FALSE))</f>
        <v/>
      </c>
      <c r="I769" s="73" t="str">
        <f>IF(A769="","",INDEX(Boletim!F778:F895,(MATCH(A769,'Cadastro-Estoque'!A777:A894,0))))</f>
        <v/>
      </c>
    </row>
    <row r="770" spans="5:9" ht="18.75" customHeight="1" x14ac:dyDescent="0.25">
      <c r="E770" s="1" t="str">
        <f t="shared" si="14"/>
        <v/>
      </c>
      <c r="F770" s="2" t="str">
        <f>IF(ISERROR(VLOOKUP(A770,'Cadastro-Estoque'!A:G,1,FALSE)),"",VLOOKUP(A770,'Cadastro-Estoque'!A:G,4,FALSE))</f>
        <v/>
      </c>
      <c r="G770" s="2" t="str">
        <f>IF(ISBLANK(A770),"",IF(ISERROR(VLOOKUP(A770,'Cadastro-Estoque'!A:G,1,FALSE)),"Produto não cadastrado",VLOOKUP(A770,'Cadastro-Estoque'!A:G,2,FALSE)))</f>
        <v/>
      </c>
      <c r="H770" s="2" t="str">
        <f>IF(ISERROR(VLOOKUP(A770,'Cadastro-Estoque'!A:G,1,FALSE)),"",VLOOKUP(A770,'Cadastro-Estoque'!A:G,3,FALSE))</f>
        <v/>
      </c>
      <c r="I770" s="73" t="str">
        <f>IF(A770="","",INDEX(Boletim!F779:F896,(MATCH(A770,'Cadastro-Estoque'!A778:A895,0))))</f>
        <v/>
      </c>
    </row>
    <row r="771" spans="5:9" ht="18.75" customHeight="1" x14ac:dyDescent="0.25">
      <c r="E771" s="1" t="str">
        <f t="shared" si="14"/>
        <v/>
      </c>
      <c r="F771" s="2" t="str">
        <f>IF(ISERROR(VLOOKUP(A771,'Cadastro-Estoque'!A:G,1,FALSE)),"",VLOOKUP(A771,'Cadastro-Estoque'!A:G,4,FALSE))</f>
        <v/>
      </c>
      <c r="G771" s="2" t="str">
        <f>IF(ISBLANK(A771),"",IF(ISERROR(VLOOKUP(A771,'Cadastro-Estoque'!A:G,1,FALSE)),"Produto não cadastrado",VLOOKUP(A771,'Cadastro-Estoque'!A:G,2,FALSE)))</f>
        <v/>
      </c>
      <c r="H771" s="2" t="str">
        <f>IF(ISERROR(VLOOKUP(A771,'Cadastro-Estoque'!A:G,1,FALSE)),"",VLOOKUP(A771,'Cadastro-Estoque'!A:G,3,FALSE))</f>
        <v/>
      </c>
      <c r="I771" s="73" t="str">
        <f>IF(A771="","",INDEX(Boletim!F780:F897,(MATCH(A771,'Cadastro-Estoque'!A779:A896,0))))</f>
        <v/>
      </c>
    </row>
    <row r="772" spans="5:9" ht="18.75" customHeight="1" x14ac:dyDescent="0.25">
      <c r="E772" s="1" t="str">
        <f t="shared" si="14"/>
        <v/>
      </c>
      <c r="F772" s="2" t="str">
        <f>IF(ISERROR(VLOOKUP(A772,'Cadastro-Estoque'!A:G,1,FALSE)),"",VLOOKUP(A772,'Cadastro-Estoque'!A:G,4,FALSE))</f>
        <v/>
      </c>
      <c r="G772" s="2" t="str">
        <f>IF(ISBLANK(A772),"",IF(ISERROR(VLOOKUP(A772,'Cadastro-Estoque'!A:G,1,FALSE)),"Produto não cadastrado",VLOOKUP(A772,'Cadastro-Estoque'!A:G,2,FALSE)))</f>
        <v/>
      </c>
      <c r="H772" s="2" t="str">
        <f>IF(ISERROR(VLOOKUP(A772,'Cadastro-Estoque'!A:G,1,FALSE)),"",VLOOKUP(A772,'Cadastro-Estoque'!A:G,3,FALSE))</f>
        <v/>
      </c>
      <c r="I772" s="73" t="str">
        <f>IF(A772="","",INDEX(Boletim!F781:F898,(MATCH(A772,'Cadastro-Estoque'!A780:A897,0))))</f>
        <v/>
      </c>
    </row>
    <row r="773" spans="5:9" ht="18.75" customHeight="1" x14ac:dyDescent="0.25">
      <c r="E773" s="1" t="str">
        <f t="shared" si="14"/>
        <v/>
      </c>
      <c r="F773" s="2" t="str">
        <f>IF(ISERROR(VLOOKUP(A773,'Cadastro-Estoque'!A:G,1,FALSE)),"",VLOOKUP(A773,'Cadastro-Estoque'!A:G,4,FALSE))</f>
        <v/>
      </c>
      <c r="G773" s="2" t="str">
        <f>IF(ISBLANK(A773),"",IF(ISERROR(VLOOKUP(A773,'Cadastro-Estoque'!A:G,1,FALSE)),"Produto não cadastrado",VLOOKUP(A773,'Cadastro-Estoque'!A:G,2,FALSE)))</f>
        <v/>
      </c>
      <c r="H773" s="2" t="str">
        <f>IF(ISERROR(VLOOKUP(A773,'Cadastro-Estoque'!A:G,1,FALSE)),"",VLOOKUP(A773,'Cadastro-Estoque'!A:G,3,FALSE))</f>
        <v/>
      </c>
      <c r="I773" s="73" t="str">
        <f>IF(A773="","",INDEX(Boletim!F782:F899,(MATCH(A773,'Cadastro-Estoque'!A781:A898,0))))</f>
        <v/>
      </c>
    </row>
    <row r="774" spans="5:9" ht="18.75" customHeight="1" x14ac:dyDescent="0.25">
      <c r="E774" s="1" t="str">
        <f t="shared" ref="E774:E837" si="15">IF(ISBLANK(A774),"",C774*D774)</f>
        <v/>
      </c>
      <c r="F774" s="2" t="str">
        <f>IF(ISERROR(VLOOKUP(A774,'Cadastro-Estoque'!A:G,1,FALSE)),"",VLOOKUP(A774,'Cadastro-Estoque'!A:G,4,FALSE))</f>
        <v/>
      </c>
      <c r="G774" s="2" t="str">
        <f>IF(ISBLANK(A774),"",IF(ISERROR(VLOOKUP(A774,'Cadastro-Estoque'!A:G,1,FALSE)),"Produto não cadastrado",VLOOKUP(A774,'Cadastro-Estoque'!A:G,2,FALSE)))</f>
        <v/>
      </c>
      <c r="H774" s="2" t="str">
        <f>IF(ISERROR(VLOOKUP(A774,'Cadastro-Estoque'!A:G,1,FALSE)),"",VLOOKUP(A774,'Cadastro-Estoque'!A:G,3,FALSE))</f>
        <v/>
      </c>
      <c r="I774" s="73" t="str">
        <f>IF(A774="","",INDEX(Boletim!F783:F900,(MATCH(A774,'Cadastro-Estoque'!A782:A899,0))))</f>
        <v/>
      </c>
    </row>
    <row r="775" spans="5:9" ht="18.75" customHeight="1" x14ac:dyDescent="0.25">
      <c r="E775" s="1" t="str">
        <f t="shared" si="15"/>
        <v/>
      </c>
      <c r="F775" s="2" t="str">
        <f>IF(ISERROR(VLOOKUP(A775,'Cadastro-Estoque'!A:G,1,FALSE)),"",VLOOKUP(A775,'Cadastro-Estoque'!A:G,4,FALSE))</f>
        <v/>
      </c>
      <c r="G775" s="2" t="str">
        <f>IF(ISBLANK(A775),"",IF(ISERROR(VLOOKUP(A775,'Cadastro-Estoque'!A:G,1,FALSE)),"Produto não cadastrado",VLOOKUP(A775,'Cadastro-Estoque'!A:G,2,FALSE)))</f>
        <v/>
      </c>
      <c r="H775" s="2" t="str">
        <f>IF(ISERROR(VLOOKUP(A775,'Cadastro-Estoque'!A:G,1,FALSE)),"",VLOOKUP(A775,'Cadastro-Estoque'!A:G,3,FALSE))</f>
        <v/>
      </c>
      <c r="I775" s="73" t="str">
        <f>IF(A775="","",INDEX(Boletim!F784:F901,(MATCH(A775,'Cadastro-Estoque'!A783:A900,0))))</f>
        <v/>
      </c>
    </row>
    <row r="776" spans="5:9" ht="18.75" customHeight="1" x14ac:dyDescent="0.25">
      <c r="E776" s="1" t="str">
        <f t="shared" si="15"/>
        <v/>
      </c>
      <c r="F776" s="2" t="str">
        <f>IF(ISERROR(VLOOKUP(A776,'Cadastro-Estoque'!A:G,1,FALSE)),"",VLOOKUP(A776,'Cadastro-Estoque'!A:G,4,FALSE))</f>
        <v/>
      </c>
      <c r="G776" s="2" t="str">
        <f>IF(ISBLANK(A776),"",IF(ISERROR(VLOOKUP(A776,'Cadastro-Estoque'!A:G,1,FALSE)),"Produto não cadastrado",VLOOKUP(A776,'Cadastro-Estoque'!A:G,2,FALSE)))</f>
        <v/>
      </c>
      <c r="H776" s="2" t="str">
        <f>IF(ISERROR(VLOOKUP(A776,'Cadastro-Estoque'!A:G,1,FALSE)),"",VLOOKUP(A776,'Cadastro-Estoque'!A:G,3,FALSE))</f>
        <v/>
      </c>
      <c r="I776" s="73" t="str">
        <f>IF(A776="","",INDEX(Boletim!F785:F902,(MATCH(A776,'Cadastro-Estoque'!A784:A901,0))))</f>
        <v/>
      </c>
    </row>
    <row r="777" spans="5:9" ht="18.75" customHeight="1" x14ac:dyDescent="0.25">
      <c r="E777" s="1" t="str">
        <f t="shared" si="15"/>
        <v/>
      </c>
      <c r="F777" s="2" t="str">
        <f>IF(ISERROR(VLOOKUP(A777,'Cadastro-Estoque'!A:G,1,FALSE)),"",VLOOKUP(A777,'Cadastro-Estoque'!A:G,4,FALSE))</f>
        <v/>
      </c>
      <c r="G777" s="2" t="str">
        <f>IF(ISBLANK(A777),"",IF(ISERROR(VLOOKUP(A777,'Cadastro-Estoque'!A:G,1,FALSE)),"Produto não cadastrado",VLOOKUP(A777,'Cadastro-Estoque'!A:G,2,FALSE)))</f>
        <v/>
      </c>
      <c r="H777" s="2" t="str">
        <f>IF(ISERROR(VLOOKUP(A777,'Cadastro-Estoque'!A:G,1,FALSE)),"",VLOOKUP(A777,'Cadastro-Estoque'!A:G,3,FALSE))</f>
        <v/>
      </c>
      <c r="I777" s="73" t="str">
        <f>IF(A777="","",INDEX(Boletim!F786:F903,(MATCH(A777,'Cadastro-Estoque'!A785:A902,0))))</f>
        <v/>
      </c>
    </row>
    <row r="778" spans="5:9" ht="18.75" customHeight="1" x14ac:dyDescent="0.25">
      <c r="E778" s="1" t="str">
        <f t="shared" si="15"/>
        <v/>
      </c>
      <c r="F778" s="2" t="str">
        <f>IF(ISERROR(VLOOKUP(A778,'Cadastro-Estoque'!A:G,1,FALSE)),"",VLOOKUP(A778,'Cadastro-Estoque'!A:G,4,FALSE))</f>
        <v/>
      </c>
      <c r="G778" s="2" t="str">
        <f>IF(ISBLANK(A778),"",IF(ISERROR(VLOOKUP(A778,'Cadastro-Estoque'!A:G,1,FALSE)),"Produto não cadastrado",VLOOKUP(A778,'Cadastro-Estoque'!A:G,2,FALSE)))</f>
        <v/>
      </c>
      <c r="H778" s="2" t="str">
        <f>IF(ISERROR(VLOOKUP(A778,'Cadastro-Estoque'!A:G,1,FALSE)),"",VLOOKUP(A778,'Cadastro-Estoque'!A:G,3,FALSE))</f>
        <v/>
      </c>
      <c r="I778" s="73" t="str">
        <f>IF(A778="","",INDEX(Boletim!F787:F904,(MATCH(A778,'Cadastro-Estoque'!A786:A903,0))))</f>
        <v/>
      </c>
    </row>
    <row r="779" spans="5:9" ht="18.75" customHeight="1" x14ac:dyDescent="0.25">
      <c r="E779" s="1" t="str">
        <f t="shared" si="15"/>
        <v/>
      </c>
      <c r="F779" s="2" t="str">
        <f>IF(ISERROR(VLOOKUP(A779,'Cadastro-Estoque'!A:G,1,FALSE)),"",VLOOKUP(A779,'Cadastro-Estoque'!A:G,4,FALSE))</f>
        <v/>
      </c>
      <c r="G779" s="2" t="str">
        <f>IF(ISBLANK(A779),"",IF(ISERROR(VLOOKUP(A779,'Cadastro-Estoque'!A:G,1,FALSE)),"Produto não cadastrado",VLOOKUP(A779,'Cadastro-Estoque'!A:G,2,FALSE)))</f>
        <v/>
      </c>
      <c r="H779" s="2" t="str">
        <f>IF(ISERROR(VLOOKUP(A779,'Cadastro-Estoque'!A:G,1,FALSE)),"",VLOOKUP(A779,'Cadastro-Estoque'!A:G,3,FALSE))</f>
        <v/>
      </c>
      <c r="I779" s="73" t="str">
        <f>IF(A779="","",INDEX(Boletim!F788:F905,(MATCH(A779,'Cadastro-Estoque'!A787:A904,0))))</f>
        <v/>
      </c>
    </row>
    <row r="780" spans="5:9" ht="18.75" customHeight="1" x14ac:dyDescent="0.25">
      <c r="E780" s="1" t="str">
        <f t="shared" si="15"/>
        <v/>
      </c>
      <c r="F780" s="2" t="str">
        <f>IF(ISERROR(VLOOKUP(A780,'Cadastro-Estoque'!A:G,1,FALSE)),"",VLOOKUP(A780,'Cadastro-Estoque'!A:G,4,FALSE))</f>
        <v/>
      </c>
      <c r="G780" s="2" t="str">
        <f>IF(ISBLANK(A780),"",IF(ISERROR(VLOOKUP(A780,'Cadastro-Estoque'!A:G,1,FALSE)),"Produto não cadastrado",VLOOKUP(A780,'Cadastro-Estoque'!A:G,2,FALSE)))</f>
        <v/>
      </c>
      <c r="H780" s="2" t="str">
        <f>IF(ISERROR(VLOOKUP(A780,'Cadastro-Estoque'!A:G,1,FALSE)),"",VLOOKUP(A780,'Cadastro-Estoque'!A:G,3,FALSE))</f>
        <v/>
      </c>
      <c r="I780" s="73" t="str">
        <f>IF(A780="","",INDEX(Boletim!F789:F906,(MATCH(A780,'Cadastro-Estoque'!A788:A905,0))))</f>
        <v/>
      </c>
    </row>
    <row r="781" spans="5:9" ht="18.75" customHeight="1" x14ac:dyDescent="0.25">
      <c r="E781" s="1" t="str">
        <f t="shared" si="15"/>
        <v/>
      </c>
      <c r="F781" s="2" t="str">
        <f>IF(ISERROR(VLOOKUP(A781,'Cadastro-Estoque'!A:G,1,FALSE)),"",VLOOKUP(A781,'Cadastro-Estoque'!A:G,4,FALSE))</f>
        <v/>
      </c>
      <c r="G781" s="2" t="str">
        <f>IF(ISBLANK(A781),"",IF(ISERROR(VLOOKUP(A781,'Cadastro-Estoque'!A:G,1,FALSE)),"Produto não cadastrado",VLOOKUP(A781,'Cadastro-Estoque'!A:G,2,FALSE)))</f>
        <v/>
      </c>
      <c r="H781" s="2" t="str">
        <f>IF(ISERROR(VLOOKUP(A781,'Cadastro-Estoque'!A:G,1,FALSE)),"",VLOOKUP(A781,'Cadastro-Estoque'!A:G,3,FALSE))</f>
        <v/>
      </c>
      <c r="I781" s="73" t="str">
        <f>IF(A781="","",INDEX(Boletim!F790:F907,(MATCH(A781,'Cadastro-Estoque'!A789:A906,0))))</f>
        <v/>
      </c>
    </row>
    <row r="782" spans="5:9" ht="18.75" customHeight="1" x14ac:dyDescent="0.25">
      <c r="E782" s="1" t="str">
        <f t="shared" si="15"/>
        <v/>
      </c>
      <c r="F782" s="2" t="str">
        <f>IF(ISERROR(VLOOKUP(A782,'Cadastro-Estoque'!A:G,1,FALSE)),"",VLOOKUP(A782,'Cadastro-Estoque'!A:G,4,FALSE))</f>
        <v/>
      </c>
      <c r="G782" s="2" t="str">
        <f>IF(ISBLANK(A782),"",IF(ISERROR(VLOOKUP(A782,'Cadastro-Estoque'!A:G,1,FALSE)),"Produto não cadastrado",VLOOKUP(A782,'Cadastro-Estoque'!A:G,2,FALSE)))</f>
        <v/>
      </c>
      <c r="H782" s="2" t="str">
        <f>IF(ISERROR(VLOOKUP(A782,'Cadastro-Estoque'!A:G,1,FALSE)),"",VLOOKUP(A782,'Cadastro-Estoque'!A:G,3,FALSE))</f>
        <v/>
      </c>
      <c r="I782" s="73" t="str">
        <f>IF(A782="","",INDEX(Boletim!F791:F908,(MATCH(A782,'Cadastro-Estoque'!A790:A907,0))))</f>
        <v/>
      </c>
    </row>
    <row r="783" spans="5:9" ht="18.75" customHeight="1" x14ac:dyDescent="0.25">
      <c r="E783" s="1" t="str">
        <f t="shared" si="15"/>
        <v/>
      </c>
      <c r="F783" s="2" t="str">
        <f>IF(ISERROR(VLOOKUP(A783,'Cadastro-Estoque'!A:G,1,FALSE)),"",VLOOKUP(A783,'Cadastro-Estoque'!A:G,4,FALSE))</f>
        <v/>
      </c>
      <c r="G783" s="2" t="str">
        <f>IF(ISBLANK(A783),"",IF(ISERROR(VLOOKUP(A783,'Cadastro-Estoque'!A:G,1,FALSE)),"Produto não cadastrado",VLOOKUP(A783,'Cadastro-Estoque'!A:G,2,FALSE)))</f>
        <v/>
      </c>
      <c r="H783" s="2" t="str">
        <f>IF(ISERROR(VLOOKUP(A783,'Cadastro-Estoque'!A:G,1,FALSE)),"",VLOOKUP(A783,'Cadastro-Estoque'!A:G,3,FALSE))</f>
        <v/>
      </c>
      <c r="I783" s="73" t="str">
        <f>IF(A783="","",INDEX(Boletim!F792:F909,(MATCH(A783,'Cadastro-Estoque'!A791:A908,0))))</f>
        <v/>
      </c>
    </row>
    <row r="784" spans="5:9" ht="18.75" customHeight="1" x14ac:dyDescent="0.25">
      <c r="E784" s="1" t="str">
        <f t="shared" si="15"/>
        <v/>
      </c>
      <c r="F784" s="2" t="str">
        <f>IF(ISERROR(VLOOKUP(A784,'Cadastro-Estoque'!A:G,1,FALSE)),"",VLOOKUP(A784,'Cadastro-Estoque'!A:G,4,FALSE))</f>
        <v/>
      </c>
      <c r="G784" s="2" t="str">
        <f>IF(ISBLANK(A784),"",IF(ISERROR(VLOOKUP(A784,'Cadastro-Estoque'!A:G,1,FALSE)),"Produto não cadastrado",VLOOKUP(A784,'Cadastro-Estoque'!A:G,2,FALSE)))</f>
        <v/>
      </c>
      <c r="H784" s="2" t="str">
        <f>IF(ISERROR(VLOOKUP(A784,'Cadastro-Estoque'!A:G,1,FALSE)),"",VLOOKUP(A784,'Cadastro-Estoque'!A:G,3,FALSE))</f>
        <v/>
      </c>
      <c r="I784" s="73" t="str">
        <f>IF(A784="","",INDEX(Boletim!F793:F910,(MATCH(A784,'Cadastro-Estoque'!A792:A909,0))))</f>
        <v/>
      </c>
    </row>
    <row r="785" spans="5:9" ht="18.75" customHeight="1" x14ac:dyDescent="0.25">
      <c r="E785" s="1" t="str">
        <f t="shared" si="15"/>
        <v/>
      </c>
      <c r="F785" s="2" t="str">
        <f>IF(ISERROR(VLOOKUP(A785,'Cadastro-Estoque'!A:G,1,FALSE)),"",VLOOKUP(A785,'Cadastro-Estoque'!A:G,4,FALSE))</f>
        <v/>
      </c>
      <c r="G785" s="2" t="str">
        <f>IF(ISBLANK(A785),"",IF(ISERROR(VLOOKUP(A785,'Cadastro-Estoque'!A:G,1,FALSE)),"Produto não cadastrado",VLOOKUP(A785,'Cadastro-Estoque'!A:G,2,FALSE)))</f>
        <v/>
      </c>
      <c r="H785" s="2" t="str">
        <f>IF(ISERROR(VLOOKUP(A785,'Cadastro-Estoque'!A:G,1,FALSE)),"",VLOOKUP(A785,'Cadastro-Estoque'!A:G,3,FALSE))</f>
        <v/>
      </c>
      <c r="I785" s="73" t="str">
        <f>IF(A785="","",INDEX(Boletim!F794:F911,(MATCH(A785,'Cadastro-Estoque'!A793:A910,0))))</f>
        <v/>
      </c>
    </row>
    <row r="786" spans="5:9" ht="18.75" customHeight="1" x14ac:dyDescent="0.25">
      <c r="E786" s="1" t="str">
        <f t="shared" si="15"/>
        <v/>
      </c>
      <c r="F786" s="2" t="str">
        <f>IF(ISERROR(VLOOKUP(A786,'Cadastro-Estoque'!A:G,1,FALSE)),"",VLOOKUP(A786,'Cadastro-Estoque'!A:G,4,FALSE))</f>
        <v/>
      </c>
      <c r="G786" s="2" t="str">
        <f>IF(ISBLANK(A786),"",IF(ISERROR(VLOOKUP(A786,'Cadastro-Estoque'!A:G,1,FALSE)),"Produto não cadastrado",VLOOKUP(A786,'Cadastro-Estoque'!A:G,2,FALSE)))</f>
        <v/>
      </c>
      <c r="H786" s="2" t="str">
        <f>IF(ISERROR(VLOOKUP(A786,'Cadastro-Estoque'!A:G,1,FALSE)),"",VLOOKUP(A786,'Cadastro-Estoque'!A:G,3,FALSE))</f>
        <v/>
      </c>
      <c r="I786" s="73" t="str">
        <f>IF(A786="","",INDEX(Boletim!F795:F912,(MATCH(A786,'Cadastro-Estoque'!A794:A911,0))))</f>
        <v/>
      </c>
    </row>
    <row r="787" spans="5:9" ht="18.75" customHeight="1" x14ac:dyDescent="0.25">
      <c r="E787" s="1" t="str">
        <f t="shared" si="15"/>
        <v/>
      </c>
      <c r="F787" s="2" t="str">
        <f>IF(ISERROR(VLOOKUP(A787,'Cadastro-Estoque'!A:G,1,FALSE)),"",VLOOKUP(A787,'Cadastro-Estoque'!A:G,4,FALSE))</f>
        <v/>
      </c>
      <c r="G787" s="2" t="str">
        <f>IF(ISBLANK(A787),"",IF(ISERROR(VLOOKUP(A787,'Cadastro-Estoque'!A:G,1,FALSE)),"Produto não cadastrado",VLOOKUP(A787,'Cadastro-Estoque'!A:G,2,FALSE)))</f>
        <v/>
      </c>
      <c r="H787" s="2" t="str">
        <f>IF(ISERROR(VLOOKUP(A787,'Cadastro-Estoque'!A:G,1,FALSE)),"",VLOOKUP(A787,'Cadastro-Estoque'!A:G,3,FALSE))</f>
        <v/>
      </c>
      <c r="I787" s="73" t="str">
        <f>IF(A787="","",INDEX(Boletim!F796:F913,(MATCH(A787,'Cadastro-Estoque'!A795:A912,0))))</f>
        <v/>
      </c>
    </row>
    <row r="788" spans="5:9" ht="18.75" customHeight="1" x14ac:dyDescent="0.25">
      <c r="E788" s="1" t="str">
        <f t="shared" si="15"/>
        <v/>
      </c>
      <c r="F788" s="2" t="str">
        <f>IF(ISERROR(VLOOKUP(A788,'Cadastro-Estoque'!A:G,1,FALSE)),"",VLOOKUP(A788,'Cadastro-Estoque'!A:G,4,FALSE))</f>
        <v/>
      </c>
      <c r="G788" s="2" t="str">
        <f>IF(ISBLANK(A788),"",IF(ISERROR(VLOOKUP(A788,'Cadastro-Estoque'!A:G,1,FALSE)),"Produto não cadastrado",VLOOKUP(A788,'Cadastro-Estoque'!A:G,2,FALSE)))</f>
        <v/>
      </c>
      <c r="H788" s="2" t="str">
        <f>IF(ISERROR(VLOOKUP(A788,'Cadastro-Estoque'!A:G,1,FALSE)),"",VLOOKUP(A788,'Cadastro-Estoque'!A:G,3,FALSE))</f>
        <v/>
      </c>
      <c r="I788" s="73" t="str">
        <f>IF(A788="","",INDEX(Boletim!F797:F914,(MATCH(A788,'Cadastro-Estoque'!A796:A913,0))))</f>
        <v/>
      </c>
    </row>
    <row r="789" spans="5:9" ht="18.75" customHeight="1" x14ac:dyDescent="0.25">
      <c r="E789" s="1" t="str">
        <f t="shared" si="15"/>
        <v/>
      </c>
      <c r="F789" s="2" t="str">
        <f>IF(ISERROR(VLOOKUP(A789,'Cadastro-Estoque'!A:G,1,FALSE)),"",VLOOKUP(A789,'Cadastro-Estoque'!A:G,4,FALSE))</f>
        <v/>
      </c>
      <c r="G789" s="2" t="str">
        <f>IF(ISBLANK(A789),"",IF(ISERROR(VLOOKUP(A789,'Cadastro-Estoque'!A:G,1,FALSE)),"Produto não cadastrado",VLOOKUP(A789,'Cadastro-Estoque'!A:G,2,FALSE)))</f>
        <v/>
      </c>
      <c r="H789" s="2" t="str">
        <f>IF(ISERROR(VLOOKUP(A789,'Cadastro-Estoque'!A:G,1,FALSE)),"",VLOOKUP(A789,'Cadastro-Estoque'!A:G,3,FALSE))</f>
        <v/>
      </c>
      <c r="I789" s="73" t="str">
        <f>IF(A789="","",INDEX(Boletim!F798:F915,(MATCH(A789,'Cadastro-Estoque'!A797:A914,0))))</f>
        <v/>
      </c>
    </row>
    <row r="790" spans="5:9" ht="18.75" customHeight="1" x14ac:dyDescent="0.25">
      <c r="E790" s="1" t="str">
        <f t="shared" si="15"/>
        <v/>
      </c>
      <c r="F790" s="2" t="str">
        <f>IF(ISERROR(VLOOKUP(A790,'Cadastro-Estoque'!A:G,1,FALSE)),"",VLOOKUP(A790,'Cadastro-Estoque'!A:G,4,FALSE))</f>
        <v/>
      </c>
      <c r="G790" s="2" t="str">
        <f>IF(ISBLANK(A790),"",IF(ISERROR(VLOOKUP(A790,'Cadastro-Estoque'!A:G,1,FALSE)),"Produto não cadastrado",VLOOKUP(A790,'Cadastro-Estoque'!A:G,2,FALSE)))</f>
        <v/>
      </c>
      <c r="H790" s="2" t="str">
        <f>IF(ISERROR(VLOOKUP(A790,'Cadastro-Estoque'!A:G,1,FALSE)),"",VLOOKUP(A790,'Cadastro-Estoque'!A:G,3,FALSE))</f>
        <v/>
      </c>
      <c r="I790" s="73" t="str">
        <f>IF(A790="","",INDEX(Boletim!F799:F916,(MATCH(A790,'Cadastro-Estoque'!A798:A915,0))))</f>
        <v/>
      </c>
    </row>
    <row r="791" spans="5:9" ht="18.75" customHeight="1" x14ac:dyDescent="0.25">
      <c r="E791" s="1" t="str">
        <f t="shared" si="15"/>
        <v/>
      </c>
      <c r="F791" s="2" t="str">
        <f>IF(ISERROR(VLOOKUP(A791,'Cadastro-Estoque'!A:G,1,FALSE)),"",VLOOKUP(A791,'Cadastro-Estoque'!A:G,4,FALSE))</f>
        <v/>
      </c>
      <c r="G791" s="2" t="str">
        <f>IF(ISBLANK(A791),"",IF(ISERROR(VLOOKUP(A791,'Cadastro-Estoque'!A:G,1,FALSE)),"Produto não cadastrado",VLOOKUP(A791,'Cadastro-Estoque'!A:G,2,FALSE)))</f>
        <v/>
      </c>
      <c r="H791" s="2" t="str">
        <f>IF(ISERROR(VLOOKUP(A791,'Cadastro-Estoque'!A:G,1,FALSE)),"",VLOOKUP(A791,'Cadastro-Estoque'!A:G,3,FALSE))</f>
        <v/>
      </c>
      <c r="I791" s="73" t="str">
        <f>IF(A791="","",INDEX(Boletim!F800:F917,(MATCH(A791,'Cadastro-Estoque'!A799:A916,0))))</f>
        <v/>
      </c>
    </row>
    <row r="792" spans="5:9" ht="18.75" customHeight="1" x14ac:dyDescent="0.25">
      <c r="E792" s="1" t="str">
        <f t="shared" si="15"/>
        <v/>
      </c>
      <c r="F792" s="2" t="str">
        <f>IF(ISERROR(VLOOKUP(A792,'Cadastro-Estoque'!A:G,1,FALSE)),"",VLOOKUP(A792,'Cadastro-Estoque'!A:G,4,FALSE))</f>
        <v/>
      </c>
      <c r="G792" s="2" t="str">
        <f>IF(ISBLANK(A792),"",IF(ISERROR(VLOOKUP(A792,'Cadastro-Estoque'!A:G,1,FALSE)),"Produto não cadastrado",VLOOKUP(A792,'Cadastro-Estoque'!A:G,2,FALSE)))</f>
        <v/>
      </c>
      <c r="H792" s="2" t="str">
        <f>IF(ISERROR(VLOOKUP(A792,'Cadastro-Estoque'!A:G,1,FALSE)),"",VLOOKUP(A792,'Cadastro-Estoque'!A:G,3,FALSE))</f>
        <v/>
      </c>
      <c r="I792" s="73" t="str">
        <f>IF(A792="","",INDEX(Boletim!F801:F918,(MATCH(A792,'Cadastro-Estoque'!A800:A917,0))))</f>
        <v/>
      </c>
    </row>
    <row r="793" spans="5:9" ht="18.75" customHeight="1" x14ac:dyDescent="0.25">
      <c r="E793" s="1" t="str">
        <f t="shared" si="15"/>
        <v/>
      </c>
      <c r="F793" s="2" t="str">
        <f>IF(ISERROR(VLOOKUP(A793,'Cadastro-Estoque'!A:G,1,FALSE)),"",VLOOKUP(A793,'Cadastro-Estoque'!A:G,4,FALSE))</f>
        <v/>
      </c>
      <c r="G793" s="2" t="str">
        <f>IF(ISBLANK(A793),"",IF(ISERROR(VLOOKUP(A793,'Cadastro-Estoque'!A:G,1,FALSE)),"Produto não cadastrado",VLOOKUP(A793,'Cadastro-Estoque'!A:G,2,FALSE)))</f>
        <v/>
      </c>
      <c r="H793" s="2" t="str">
        <f>IF(ISERROR(VLOOKUP(A793,'Cadastro-Estoque'!A:G,1,FALSE)),"",VLOOKUP(A793,'Cadastro-Estoque'!A:G,3,FALSE))</f>
        <v/>
      </c>
      <c r="I793" s="73" t="str">
        <f>IF(A793="","",INDEX(Boletim!F802:F919,(MATCH(A793,'Cadastro-Estoque'!A801:A918,0))))</f>
        <v/>
      </c>
    </row>
    <row r="794" spans="5:9" ht="18.75" customHeight="1" x14ac:dyDescent="0.25">
      <c r="E794" s="1" t="str">
        <f t="shared" si="15"/>
        <v/>
      </c>
      <c r="F794" s="2" t="str">
        <f>IF(ISERROR(VLOOKUP(A794,'Cadastro-Estoque'!A:G,1,FALSE)),"",VLOOKUP(A794,'Cadastro-Estoque'!A:G,4,FALSE))</f>
        <v/>
      </c>
      <c r="G794" s="2" t="str">
        <f>IF(ISBLANK(A794),"",IF(ISERROR(VLOOKUP(A794,'Cadastro-Estoque'!A:G,1,FALSE)),"Produto não cadastrado",VLOOKUP(A794,'Cadastro-Estoque'!A:G,2,FALSE)))</f>
        <v/>
      </c>
      <c r="H794" s="2" t="str">
        <f>IF(ISERROR(VLOOKUP(A794,'Cadastro-Estoque'!A:G,1,FALSE)),"",VLOOKUP(A794,'Cadastro-Estoque'!A:G,3,FALSE))</f>
        <v/>
      </c>
      <c r="I794" s="73" t="str">
        <f>IF(A794="","",INDEX(Boletim!F803:F920,(MATCH(A794,'Cadastro-Estoque'!A802:A919,0))))</f>
        <v/>
      </c>
    </row>
    <row r="795" spans="5:9" ht="18.75" customHeight="1" x14ac:dyDescent="0.25">
      <c r="E795" s="1" t="str">
        <f t="shared" si="15"/>
        <v/>
      </c>
      <c r="F795" s="2" t="str">
        <f>IF(ISERROR(VLOOKUP(A795,'Cadastro-Estoque'!A:G,1,FALSE)),"",VLOOKUP(A795,'Cadastro-Estoque'!A:G,4,FALSE))</f>
        <v/>
      </c>
      <c r="G795" s="2" t="str">
        <f>IF(ISBLANK(A795),"",IF(ISERROR(VLOOKUP(A795,'Cadastro-Estoque'!A:G,1,FALSE)),"Produto não cadastrado",VLOOKUP(A795,'Cadastro-Estoque'!A:G,2,FALSE)))</f>
        <v/>
      </c>
      <c r="H795" s="2" t="str">
        <f>IF(ISERROR(VLOOKUP(A795,'Cadastro-Estoque'!A:G,1,FALSE)),"",VLOOKUP(A795,'Cadastro-Estoque'!A:G,3,FALSE))</f>
        <v/>
      </c>
      <c r="I795" s="73" t="str">
        <f>IF(A795="","",INDEX(Boletim!F804:F921,(MATCH(A795,'Cadastro-Estoque'!A803:A920,0))))</f>
        <v/>
      </c>
    </row>
    <row r="796" spans="5:9" ht="18.75" customHeight="1" x14ac:dyDescent="0.25">
      <c r="E796" s="1" t="str">
        <f t="shared" si="15"/>
        <v/>
      </c>
      <c r="F796" s="2" t="str">
        <f>IF(ISERROR(VLOOKUP(A796,'Cadastro-Estoque'!A:G,1,FALSE)),"",VLOOKUP(A796,'Cadastro-Estoque'!A:G,4,FALSE))</f>
        <v/>
      </c>
      <c r="G796" s="2" t="str">
        <f>IF(ISBLANK(A796),"",IF(ISERROR(VLOOKUP(A796,'Cadastro-Estoque'!A:G,1,FALSE)),"Produto não cadastrado",VLOOKUP(A796,'Cadastro-Estoque'!A:G,2,FALSE)))</f>
        <v/>
      </c>
      <c r="H796" s="2" t="str">
        <f>IF(ISERROR(VLOOKUP(A796,'Cadastro-Estoque'!A:G,1,FALSE)),"",VLOOKUP(A796,'Cadastro-Estoque'!A:G,3,FALSE))</f>
        <v/>
      </c>
      <c r="I796" s="73" t="str">
        <f>IF(A796="","",INDEX(Boletim!F805:F922,(MATCH(A796,'Cadastro-Estoque'!A804:A921,0))))</f>
        <v/>
      </c>
    </row>
    <row r="797" spans="5:9" ht="18.75" customHeight="1" x14ac:dyDescent="0.25">
      <c r="E797" s="1" t="str">
        <f t="shared" si="15"/>
        <v/>
      </c>
      <c r="F797" s="2" t="str">
        <f>IF(ISERROR(VLOOKUP(A797,'Cadastro-Estoque'!A:G,1,FALSE)),"",VLOOKUP(A797,'Cadastro-Estoque'!A:G,4,FALSE))</f>
        <v/>
      </c>
      <c r="G797" s="2" t="str">
        <f>IF(ISBLANK(A797),"",IF(ISERROR(VLOOKUP(A797,'Cadastro-Estoque'!A:G,1,FALSE)),"Produto não cadastrado",VLOOKUP(A797,'Cadastro-Estoque'!A:G,2,FALSE)))</f>
        <v/>
      </c>
      <c r="H797" s="2" t="str">
        <f>IF(ISERROR(VLOOKUP(A797,'Cadastro-Estoque'!A:G,1,FALSE)),"",VLOOKUP(A797,'Cadastro-Estoque'!A:G,3,FALSE))</f>
        <v/>
      </c>
      <c r="I797" s="73" t="str">
        <f>IF(A797="","",INDEX(Boletim!F806:F923,(MATCH(A797,'Cadastro-Estoque'!A805:A922,0))))</f>
        <v/>
      </c>
    </row>
    <row r="798" spans="5:9" ht="18.75" customHeight="1" x14ac:dyDescent="0.25">
      <c r="E798" s="1" t="str">
        <f t="shared" si="15"/>
        <v/>
      </c>
      <c r="F798" s="2" t="str">
        <f>IF(ISERROR(VLOOKUP(A798,'Cadastro-Estoque'!A:G,1,FALSE)),"",VLOOKUP(A798,'Cadastro-Estoque'!A:G,4,FALSE))</f>
        <v/>
      </c>
      <c r="G798" s="2" t="str">
        <f>IF(ISBLANK(A798),"",IF(ISERROR(VLOOKUP(A798,'Cadastro-Estoque'!A:G,1,FALSE)),"Produto não cadastrado",VLOOKUP(A798,'Cadastro-Estoque'!A:G,2,FALSE)))</f>
        <v/>
      </c>
      <c r="H798" s="2" t="str">
        <f>IF(ISERROR(VLOOKUP(A798,'Cadastro-Estoque'!A:G,1,FALSE)),"",VLOOKUP(A798,'Cadastro-Estoque'!A:G,3,FALSE))</f>
        <v/>
      </c>
      <c r="I798" s="73" t="str">
        <f>IF(A798="","",INDEX(Boletim!F807:F924,(MATCH(A798,'Cadastro-Estoque'!A806:A923,0))))</f>
        <v/>
      </c>
    </row>
    <row r="799" spans="5:9" ht="18.75" customHeight="1" x14ac:dyDescent="0.25">
      <c r="E799" s="1" t="str">
        <f t="shared" si="15"/>
        <v/>
      </c>
      <c r="F799" s="2" t="str">
        <f>IF(ISERROR(VLOOKUP(A799,'Cadastro-Estoque'!A:G,1,FALSE)),"",VLOOKUP(A799,'Cadastro-Estoque'!A:G,4,FALSE))</f>
        <v/>
      </c>
      <c r="G799" s="2" t="str">
        <f>IF(ISBLANK(A799),"",IF(ISERROR(VLOOKUP(A799,'Cadastro-Estoque'!A:G,1,FALSE)),"Produto não cadastrado",VLOOKUP(A799,'Cadastro-Estoque'!A:G,2,FALSE)))</f>
        <v/>
      </c>
      <c r="H799" s="2" t="str">
        <f>IF(ISERROR(VLOOKUP(A799,'Cadastro-Estoque'!A:G,1,FALSE)),"",VLOOKUP(A799,'Cadastro-Estoque'!A:G,3,FALSE))</f>
        <v/>
      </c>
      <c r="I799" s="73" t="str">
        <f>IF(A799="","",INDEX(Boletim!F808:F925,(MATCH(A799,'Cadastro-Estoque'!A807:A924,0))))</f>
        <v/>
      </c>
    </row>
    <row r="800" spans="5:9" ht="18.75" customHeight="1" x14ac:dyDescent="0.25">
      <c r="E800" s="1" t="str">
        <f t="shared" si="15"/>
        <v/>
      </c>
      <c r="F800" s="2" t="str">
        <f>IF(ISERROR(VLOOKUP(A800,'Cadastro-Estoque'!A:G,1,FALSE)),"",VLOOKUP(A800,'Cadastro-Estoque'!A:G,4,FALSE))</f>
        <v/>
      </c>
      <c r="G800" s="2" t="str">
        <f>IF(ISBLANK(A800),"",IF(ISERROR(VLOOKUP(A800,'Cadastro-Estoque'!A:G,1,FALSE)),"Produto não cadastrado",VLOOKUP(A800,'Cadastro-Estoque'!A:G,2,FALSE)))</f>
        <v/>
      </c>
      <c r="H800" s="2" t="str">
        <f>IF(ISERROR(VLOOKUP(A800,'Cadastro-Estoque'!A:G,1,FALSE)),"",VLOOKUP(A800,'Cadastro-Estoque'!A:G,3,FALSE))</f>
        <v/>
      </c>
      <c r="I800" s="73" t="str">
        <f>IF(A800="","",INDEX(Boletim!F809:F926,(MATCH(A800,'Cadastro-Estoque'!A808:A925,0))))</f>
        <v/>
      </c>
    </row>
    <row r="801" spans="5:9" ht="18.75" customHeight="1" x14ac:dyDescent="0.25">
      <c r="E801" s="1" t="str">
        <f t="shared" si="15"/>
        <v/>
      </c>
      <c r="F801" s="2" t="str">
        <f>IF(ISERROR(VLOOKUP(A801,'Cadastro-Estoque'!A:G,1,FALSE)),"",VLOOKUP(A801,'Cadastro-Estoque'!A:G,4,FALSE))</f>
        <v/>
      </c>
      <c r="G801" s="2" t="str">
        <f>IF(ISBLANK(A801),"",IF(ISERROR(VLOOKUP(A801,'Cadastro-Estoque'!A:G,1,FALSE)),"Produto não cadastrado",VLOOKUP(A801,'Cadastro-Estoque'!A:G,2,FALSE)))</f>
        <v/>
      </c>
      <c r="H801" s="2" t="str">
        <f>IF(ISERROR(VLOOKUP(A801,'Cadastro-Estoque'!A:G,1,FALSE)),"",VLOOKUP(A801,'Cadastro-Estoque'!A:G,3,FALSE))</f>
        <v/>
      </c>
      <c r="I801" s="73" t="str">
        <f>IF(A801="","",INDEX(Boletim!F810:F927,(MATCH(A801,'Cadastro-Estoque'!A809:A926,0))))</f>
        <v/>
      </c>
    </row>
    <row r="802" spans="5:9" ht="18.75" customHeight="1" x14ac:dyDescent="0.25">
      <c r="E802" s="1" t="str">
        <f t="shared" si="15"/>
        <v/>
      </c>
      <c r="F802" s="2" t="str">
        <f>IF(ISERROR(VLOOKUP(A802,'Cadastro-Estoque'!A:G,1,FALSE)),"",VLOOKUP(A802,'Cadastro-Estoque'!A:G,4,FALSE))</f>
        <v/>
      </c>
      <c r="G802" s="2" t="str">
        <f>IF(ISBLANK(A802),"",IF(ISERROR(VLOOKUP(A802,'Cadastro-Estoque'!A:G,1,FALSE)),"Produto não cadastrado",VLOOKUP(A802,'Cadastro-Estoque'!A:G,2,FALSE)))</f>
        <v/>
      </c>
      <c r="H802" s="2" t="str">
        <f>IF(ISERROR(VLOOKUP(A802,'Cadastro-Estoque'!A:G,1,FALSE)),"",VLOOKUP(A802,'Cadastro-Estoque'!A:G,3,FALSE))</f>
        <v/>
      </c>
      <c r="I802" s="73" t="str">
        <f>IF(A802="","",INDEX(Boletim!F811:F928,(MATCH(A802,'Cadastro-Estoque'!A810:A927,0))))</f>
        <v/>
      </c>
    </row>
    <row r="803" spans="5:9" ht="18.75" customHeight="1" x14ac:dyDescent="0.25">
      <c r="E803" s="1" t="str">
        <f t="shared" si="15"/>
        <v/>
      </c>
      <c r="F803" s="2" t="str">
        <f>IF(ISERROR(VLOOKUP(A803,'Cadastro-Estoque'!A:G,1,FALSE)),"",VLOOKUP(A803,'Cadastro-Estoque'!A:G,4,FALSE))</f>
        <v/>
      </c>
      <c r="G803" s="2" t="str">
        <f>IF(ISBLANK(A803),"",IF(ISERROR(VLOOKUP(A803,'Cadastro-Estoque'!A:G,1,FALSE)),"Produto não cadastrado",VLOOKUP(A803,'Cadastro-Estoque'!A:G,2,FALSE)))</f>
        <v/>
      </c>
      <c r="H803" s="2" t="str">
        <f>IF(ISERROR(VLOOKUP(A803,'Cadastro-Estoque'!A:G,1,FALSE)),"",VLOOKUP(A803,'Cadastro-Estoque'!A:G,3,FALSE))</f>
        <v/>
      </c>
      <c r="I803" s="73" t="str">
        <f>IF(A803="","",INDEX(Boletim!F812:F929,(MATCH(A803,'Cadastro-Estoque'!A811:A928,0))))</f>
        <v/>
      </c>
    </row>
    <row r="804" spans="5:9" ht="18.75" customHeight="1" x14ac:dyDescent="0.25">
      <c r="E804" s="1" t="str">
        <f t="shared" si="15"/>
        <v/>
      </c>
      <c r="F804" s="2" t="str">
        <f>IF(ISERROR(VLOOKUP(A804,'Cadastro-Estoque'!A:G,1,FALSE)),"",VLOOKUP(A804,'Cadastro-Estoque'!A:G,4,FALSE))</f>
        <v/>
      </c>
      <c r="G804" s="2" t="str">
        <f>IF(ISBLANK(A804),"",IF(ISERROR(VLOOKUP(A804,'Cadastro-Estoque'!A:G,1,FALSE)),"Produto não cadastrado",VLOOKUP(A804,'Cadastro-Estoque'!A:G,2,FALSE)))</f>
        <v/>
      </c>
      <c r="H804" s="2" t="str">
        <f>IF(ISERROR(VLOOKUP(A804,'Cadastro-Estoque'!A:G,1,FALSE)),"",VLOOKUP(A804,'Cadastro-Estoque'!A:G,3,FALSE))</f>
        <v/>
      </c>
      <c r="I804" s="73" t="str">
        <f>IF(A804="","",INDEX(Boletim!F813:F930,(MATCH(A804,'Cadastro-Estoque'!A812:A929,0))))</f>
        <v/>
      </c>
    </row>
    <row r="805" spans="5:9" ht="18.75" customHeight="1" x14ac:dyDescent="0.25">
      <c r="E805" s="1" t="str">
        <f t="shared" si="15"/>
        <v/>
      </c>
      <c r="F805" s="2" t="str">
        <f>IF(ISERROR(VLOOKUP(A805,'Cadastro-Estoque'!A:G,1,FALSE)),"",VLOOKUP(A805,'Cadastro-Estoque'!A:G,4,FALSE))</f>
        <v/>
      </c>
      <c r="G805" s="2" t="str">
        <f>IF(ISBLANK(A805),"",IF(ISERROR(VLOOKUP(A805,'Cadastro-Estoque'!A:G,1,FALSE)),"Produto não cadastrado",VLOOKUP(A805,'Cadastro-Estoque'!A:G,2,FALSE)))</f>
        <v/>
      </c>
      <c r="H805" s="2" t="str">
        <f>IF(ISERROR(VLOOKUP(A805,'Cadastro-Estoque'!A:G,1,FALSE)),"",VLOOKUP(A805,'Cadastro-Estoque'!A:G,3,FALSE))</f>
        <v/>
      </c>
      <c r="I805" s="73" t="str">
        <f>IF(A805="","",INDEX(Boletim!F814:F931,(MATCH(A805,'Cadastro-Estoque'!A813:A930,0))))</f>
        <v/>
      </c>
    </row>
    <row r="806" spans="5:9" ht="18.75" customHeight="1" x14ac:dyDescent="0.25">
      <c r="E806" s="1" t="str">
        <f t="shared" si="15"/>
        <v/>
      </c>
      <c r="F806" s="2" t="str">
        <f>IF(ISERROR(VLOOKUP(A806,'Cadastro-Estoque'!A:G,1,FALSE)),"",VLOOKUP(A806,'Cadastro-Estoque'!A:G,4,FALSE))</f>
        <v/>
      </c>
      <c r="G806" s="2" t="str">
        <f>IF(ISBLANK(A806),"",IF(ISERROR(VLOOKUP(A806,'Cadastro-Estoque'!A:G,1,FALSE)),"Produto não cadastrado",VLOOKUP(A806,'Cadastro-Estoque'!A:G,2,FALSE)))</f>
        <v/>
      </c>
      <c r="H806" s="2" t="str">
        <f>IF(ISERROR(VLOOKUP(A806,'Cadastro-Estoque'!A:G,1,FALSE)),"",VLOOKUP(A806,'Cadastro-Estoque'!A:G,3,FALSE))</f>
        <v/>
      </c>
      <c r="I806" s="73" t="str">
        <f>IF(A806="","",INDEX(Boletim!F815:F932,(MATCH(A806,'Cadastro-Estoque'!A814:A931,0))))</f>
        <v/>
      </c>
    </row>
    <row r="807" spans="5:9" ht="18.75" customHeight="1" x14ac:dyDescent="0.25">
      <c r="E807" s="1" t="str">
        <f t="shared" si="15"/>
        <v/>
      </c>
      <c r="F807" s="2" t="str">
        <f>IF(ISERROR(VLOOKUP(A807,'Cadastro-Estoque'!A:G,1,FALSE)),"",VLOOKUP(A807,'Cadastro-Estoque'!A:G,4,FALSE))</f>
        <v/>
      </c>
      <c r="G807" s="2" t="str">
        <f>IF(ISBLANK(A807),"",IF(ISERROR(VLOOKUP(A807,'Cadastro-Estoque'!A:G,1,FALSE)),"Produto não cadastrado",VLOOKUP(A807,'Cadastro-Estoque'!A:G,2,FALSE)))</f>
        <v/>
      </c>
      <c r="H807" s="2" t="str">
        <f>IF(ISERROR(VLOOKUP(A807,'Cadastro-Estoque'!A:G,1,FALSE)),"",VLOOKUP(A807,'Cadastro-Estoque'!A:G,3,FALSE))</f>
        <v/>
      </c>
      <c r="I807" s="73" t="str">
        <f>IF(A807="","",INDEX(Boletim!F816:F933,(MATCH(A807,'Cadastro-Estoque'!A815:A932,0))))</f>
        <v/>
      </c>
    </row>
    <row r="808" spans="5:9" ht="18.75" customHeight="1" x14ac:dyDescent="0.25">
      <c r="E808" s="1" t="str">
        <f t="shared" si="15"/>
        <v/>
      </c>
      <c r="F808" s="2" t="str">
        <f>IF(ISERROR(VLOOKUP(A808,'Cadastro-Estoque'!A:G,1,FALSE)),"",VLOOKUP(A808,'Cadastro-Estoque'!A:G,4,FALSE))</f>
        <v/>
      </c>
      <c r="G808" s="2" t="str">
        <f>IF(ISBLANK(A808),"",IF(ISERROR(VLOOKUP(A808,'Cadastro-Estoque'!A:G,1,FALSE)),"Produto não cadastrado",VLOOKUP(A808,'Cadastro-Estoque'!A:G,2,FALSE)))</f>
        <v/>
      </c>
      <c r="H808" s="2" t="str">
        <f>IF(ISERROR(VLOOKUP(A808,'Cadastro-Estoque'!A:G,1,FALSE)),"",VLOOKUP(A808,'Cadastro-Estoque'!A:G,3,FALSE))</f>
        <v/>
      </c>
      <c r="I808" s="73" t="str">
        <f>IF(A808="","",INDEX(Boletim!F817:F934,(MATCH(A808,'Cadastro-Estoque'!A816:A933,0))))</f>
        <v/>
      </c>
    </row>
    <row r="809" spans="5:9" ht="18.75" customHeight="1" x14ac:dyDescent="0.25">
      <c r="E809" s="1" t="str">
        <f t="shared" si="15"/>
        <v/>
      </c>
      <c r="F809" s="2" t="str">
        <f>IF(ISERROR(VLOOKUP(A809,'Cadastro-Estoque'!A:G,1,FALSE)),"",VLOOKUP(A809,'Cadastro-Estoque'!A:G,4,FALSE))</f>
        <v/>
      </c>
      <c r="G809" s="2" t="str">
        <f>IF(ISBLANK(A809),"",IF(ISERROR(VLOOKUP(A809,'Cadastro-Estoque'!A:G,1,FALSE)),"Produto não cadastrado",VLOOKUP(A809,'Cadastro-Estoque'!A:G,2,FALSE)))</f>
        <v/>
      </c>
      <c r="H809" s="2" t="str">
        <f>IF(ISERROR(VLOOKUP(A809,'Cadastro-Estoque'!A:G,1,FALSE)),"",VLOOKUP(A809,'Cadastro-Estoque'!A:G,3,FALSE))</f>
        <v/>
      </c>
      <c r="I809" s="73" t="str">
        <f>IF(A809="","",INDEX(Boletim!F818:F935,(MATCH(A809,'Cadastro-Estoque'!A817:A934,0))))</f>
        <v/>
      </c>
    </row>
    <row r="810" spans="5:9" ht="18.75" customHeight="1" x14ac:dyDescent="0.25">
      <c r="E810" s="1" t="str">
        <f t="shared" si="15"/>
        <v/>
      </c>
      <c r="F810" s="2" t="str">
        <f>IF(ISERROR(VLOOKUP(A810,'Cadastro-Estoque'!A:G,1,FALSE)),"",VLOOKUP(A810,'Cadastro-Estoque'!A:G,4,FALSE))</f>
        <v/>
      </c>
      <c r="G810" s="2" t="str">
        <f>IF(ISBLANK(A810),"",IF(ISERROR(VLOOKUP(A810,'Cadastro-Estoque'!A:G,1,FALSE)),"Produto não cadastrado",VLOOKUP(A810,'Cadastro-Estoque'!A:G,2,FALSE)))</f>
        <v/>
      </c>
      <c r="H810" s="2" t="str">
        <f>IF(ISERROR(VLOOKUP(A810,'Cadastro-Estoque'!A:G,1,FALSE)),"",VLOOKUP(A810,'Cadastro-Estoque'!A:G,3,FALSE))</f>
        <v/>
      </c>
      <c r="I810" s="73" t="str">
        <f>IF(A810="","",INDEX(Boletim!F819:F936,(MATCH(A810,'Cadastro-Estoque'!A818:A935,0))))</f>
        <v/>
      </c>
    </row>
    <row r="811" spans="5:9" ht="18.75" customHeight="1" x14ac:dyDescent="0.25">
      <c r="E811" s="1" t="str">
        <f t="shared" si="15"/>
        <v/>
      </c>
      <c r="F811" s="2" t="str">
        <f>IF(ISERROR(VLOOKUP(A811,'Cadastro-Estoque'!A:G,1,FALSE)),"",VLOOKUP(A811,'Cadastro-Estoque'!A:G,4,FALSE))</f>
        <v/>
      </c>
      <c r="G811" s="2" t="str">
        <f>IF(ISBLANK(A811),"",IF(ISERROR(VLOOKUP(A811,'Cadastro-Estoque'!A:G,1,FALSE)),"Produto não cadastrado",VLOOKUP(A811,'Cadastro-Estoque'!A:G,2,FALSE)))</f>
        <v/>
      </c>
      <c r="H811" s="2" t="str">
        <f>IF(ISERROR(VLOOKUP(A811,'Cadastro-Estoque'!A:G,1,FALSE)),"",VLOOKUP(A811,'Cadastro-Estoque'!A:G,3,FALSE))</f>
        <v/>
      </c>
      <c r="I811" s="73" t="str">
        <f>IF(A811="","",INDEX(Boletim!F820:F937,(MATCH(A811,'Cadastro-Estoque'!A819:A936,0))))</f>
        <v/>
      </c>
    </row>
    <row r="812" spans="5:9" ht="18.75" customHeight="1" x14ac:dyDescent="0.25">
      <c r="E812" s="1" t="str">
        <f t="shared" si="15"/>
        <v/>
      </c>
      <c r="F812" s="2" t="str">
        <f>IF(ISERROR(VLOOKUP(A812,'Cadastro-Estoque'!A:G,1,FALSE)),"",VLOOKUP(A812,'Cadastro-Estoque'!A:G,4,FALSE))</f>
        <v/>
      </c>
      <c r="G812" s="2" t="str">
        <f>IF(ISBLANK(A812),"",IF(ISERROR(VLOOKUP(A812,'Cadastro-Estoque'!A:G,1,FALSE)),"Produto não cadastrado",VLOOKUP(A812,'Cadastro-Estoque'!A:G,2,FALSE)))</f>
        <v/>
      </c>
      <c r="H812" s="2" t="str">
        <f>IF(ISERROR(VLOOKUP(A812,'Cadastro-Estoque'!A:G,1,FALSE)),"",VLOOKUP(A812,'Cadastro-Estoque'!A:G,3,FALSE))</f>
        <v/>
      </c>
      <c r="I812" s="73" t="str">
        <f>IF(A812="","",INDEX(Boletim!F821:F938,(MATCH(A812,'Cadastro-Estoque'!A820:A937,0))))</f>
        <v/>
      </c>
    </row>
    <row r="813" spans="5:9" ht="18.75" customHeight="1" x14ac:dyDescent="0.25">
      <c r="E813" s="1" t="str">
        <f t="shared" si="15"/>
        <v/>
      </c>
      <c r="F813" s="2" t="str">
        <f>IF(ISERROR(VLOOKUP(A813,'Cadastro-Estoque'!A:G,1,FALSE)),"",VLOOKUP(A813,'Cadastro-Estoque'!A:G,4,FALSE))</f>
        <v/>
      </c>
      <c r="G813" s="2" t="str">
        <f>IF(ISBLANK(A813),"",IF(ISERROR(VLOOKUP(A813,'Cadastro-Estoque'!A:G,1,FALSE)),"Produto não cadastrado",VLOOKUP(A813,'Cadastro-Estoque'!A:G,2,FALSE)))</f>
        <v/>
      </c>
      <c r="H813" s="2" t="str">
        <f>IF(ISERROR(VLOOKUP(A813,'Cadastro-Estoque'!A:G,1,FALSE)),"",VLOOKUP(A813,'Cadastro-Estoque'!A:G,3,FALSE))</f>
        <v/>
      </c>
      <c r="I813" s="73" t="str">
        <f>IF(A813="","",INDEX(Boletim!F822:F939,(MATCH(A813,'Cadastro-Estoque'!A821:A938,0))))</f>
        <v/>
      </c>
    </row>
    <row r="814" spans="5:9" ht="18.75" customHeight="1" x14ac:dyDescent="0.25">
      <c r="E814" s="1" t="str">
        <f t="shared" si="15"/>
        <v/>
      </c>
      <c r="F814" s="2" t="str">
        <f>IF(ISERROR(VLOOKUP(A814,'Cadastro-Estoque'!A:G,1,FALSE)),"",VLOOKUP(A814,'Cadastro-Estoque'!A:G,4,FALSE))</f>
        <v/>
      </c>
      <c r="G814" s="2" t="str">
        <f>IF(ISBLANK(A814),"",IF(ISERROR(VLOOKUP(A814,'Cadastro-Estoque'!A:G,1,FALSE)),"Produto não cadastrado",VLOOKUP(A814,'Cadastro-Estoque'!A:G,2,FALSE)))</f>
        <v/>
      </c>
      <c r="H814" s="2" t="str">
        <f>IF(ISERROR(VLOOKUP(A814,'Cadastro-Estoque'!A:G,1,FALSE)),"",VLOOKUP(A814,'Cadastro-Estoque'!A:G,3,FALSE))</f>
        <v/>
      </c>
      <c r="I814" s="73" t="str">
        <f>IF(A814="","",INDEX(Boletim!F823:F940,(MATCH(A814,'Cadastro-Estoque'!A822:A939,0))))</f>
        <v/>
      </c>
    </row>
    <row r="815" spans="5:9" ht="18.75" customHeight="1" x14ac:dyDescent="0.25">
      <c r="E815" s="1" t="str">
        <f t="shared" si="15"/>
        <v/>
      </c>
      <c r="F815" s="2" t="str">
        <f>IF(ISERROR(VLOOKUP(A815,'Cadastro-Estoque'!A:G,1,FALSE)),"",VLOOKUP(A815,'Cadastro-Estoque'!A:G,4,FALSE))</f>
        <v/>
      </c>
      <c r="G815" s="2" t="str">
        <f>IF(ISBLANK(A815),"",IF(ISERROR(VLOOKUP(A815,'Cadastro-Estoque'!A:G,1,FALSE)),"Produto não cadastrado",VLOOKUP(A815,'Cadastro-Estoque'!A:G,2,FALSE)))</f>
        <v/>
      </c>
      <c r="H815" s="2" t="str">
        <f>IF(ISERROR(VLOOKUP(A815,'Cadastro-Estoque'!A:G,1,FALSE)),"",VLOOKUP(A815,'Cadastro-Estoque'!A:G,3,FALSE))</f>
        <v/>
      </c>
      <c r="I815" s="73" t="str">
        <f>IF(A815="","",INDEX(Boletim!F824:F941,(MATCH(A815,'Cadastro-Estoque'!A823:A940,0))))</f>
        <v/>
      </c>
    </row>
    <row r="816" spans="5:9" ht="18.75" customHeight="1" x14ac:dyDescent="0.25">
      <c r="E816" s="1" t="str">
        <f t="shared" si="15"/>
        <v/>
      </c>
      <c r="F816" s="2" t="str">
        <f>IF(ISERROR(VLOOKUP(A816,'Cadastro-Estoque'!A:G,1,FALSE)),"",VLOOKUP(A816,'Cadastro-Estoque'!A:G,4,FALSE))</f>
        <v/>
      </c>
      <c r="G816" s="2" t="str">
        <f>IF(ISBLANK(A816),"",IF(ISERROR(VLOOKUP(A816,'Cadastro-Estoque'!A:G,1,FALSE)),"Produto não cadastrado",VLOOKUP(A816,'Cadastro-Estoque'!A:G,2,FALSE)))</f>
        <v/>
      </c>
      <c r="H816" s="2" t="str">
        <f>IF(ISERROR(VLOOKUP(A816,'Cadastro-Estoque'!A:G,1,FALSE)),"",VLOOKUP(A816,'Cadastro-Estoque'!A:G,3,FALSE))</f>
        <v/>
      </c>
      <c r="I816" s="73" t="str">
        <f>IF(A816="","",INDEX(Boletim!F825:F942,(MATCH(A816,'Cadastro-Estoque'!A824:A941,0))))</f>
        <v/>
      </c>
    </row>
    <row r="817" spans="5:9" ht="18.75" customHeight="1" x14ac:dyDescent="0.25">
      <c r="E817" s="1" t="str">
        <f t="shared" si="15"/>
        <v/>
      </c>
      <c r="F817" s="2" t="str">
        <f>IF(ISERROR(VLOOKUP(A817,'Cadastro-Estoque'!A:G,1,FALSE)),"",VLOOKUP(A817,'Cadastro-Estoque'!A:G,4,FALSE))</f>
        <v/>
      </c>
      <c r="G817" s="2" t="str">
        <f>IF(ISBLANK(A817),"",IF(ISERROR(VLOOKUP(A817,'Cadastro-Estoque'!A:G,1,FALSE)),"Produto não cadastrado",VLOOKUP(A817,'Cadastro-Estoque'!A:G,2,FALSE)))</f>
        <v/>
      </c>
      <c r="H817" s="2" t="str">
        <f>IF(ISERROR(VLOOKUP(A817,'Cadastro-Estoque'!A:G,1,FALSE)),"",VLOOKUP(A817,'Cadastro-Estoque'!A:G,3,FALSE))</f>
        <v/>
      </c>
      <c r="I817" s="73" t="str">
        <f>IF(A817="","",INDEX(Boletim!F826:F943,(MATCH(A817,'Cadastro-Estoque'!A825:A942,0))))</f>
        <v/>
      </c>
    </row>
    <row r="818" spans="5:9" ht="18.75" customHeight="1" x14ac:dyDescent="0.25">
      <c r="E818" s="1" t="str">
        <f t="shared" si="15"/>
        <v/>
      </c>
      <c r="F818" s="2" t="str">
        <f>IF(ISERROR(VLOOKUP(A818,'Cadastro-Estoque'!A:G,1,FALSE)),"",VLOOKUP(A818,'Cadastro-Estoque'!A:G,4,FALSE))</f>
        <v/>
      </c>
      <c r="G818" s="2" t="str">
        <f>IF(ISBLANK(A818),"",IF(ISERROR(VLOOKUP(A818,'Cadastro-Estoque'!A:G,1,FALSE)),"Produto não cadastrado",VLOOKUP(A818,'Cadastro-Estoque'!A:G,2,FALSE)))</f>
        <v/>
      </c>
      <c r="H818" s="2" t="str">
        <f>IF(ISERROR(VLOOKUP(A818,'Cadastro-Estoque'!A:G,1,FALSE)),"",VLOOKUP(A818,'Cadastro-Estoque'!A:G,3,FALSE))</f>
        <v/>
      </c>
      <c r="I818" s="73" t="str">
        <f>IF(A818="","",INDEX(Boletim!F827:F944,(MATCH(A818,'Cadastro-Estoque'!A826:A943,0))))</f>
        <v/>
      </c>
    </row>
    <row r="819" spans="5:9" ht="18.75" customHeight="1" x14ac:dyDescent="0.25">
      <c r="E819" s="1" t="str">
        <f t="shared" si="15"/>
        <v/>
      </c>
      <c r="F819" s="2" t="str">
        <f>IF(ISERROR(VLOOKUP(A819,'Cadastro-Estoque'!A:G,1,FALSE)),"",VLOOKUP(A819,'Cadastro-Estoque'!A:G,4,FALSE))</f>
        <v/>
      </c>
      <c r="G819" s="2" t="str">
        <f>IF(ISBLANK(A819),"",IF(ISERROR(VLOOKUP(A819,'Cadastro-Estoque'!A:G,1,FALSE)),"Produto não cadastrado",VLOOKUP(A819,'Cadastro-Estoque'!A:G,2,FALSE)))</f>
        <v/>
      </c>
      <c r="H819" s="2" t="str">
        <f>IF(ISERROR(VLOOKUP(A819,'Cadastro-Estoque'!A:G,1,FALSE)),"",VLOOKUP(A819,'Cadastro-Estoque'!A:G,3,FALSE))</f>
        <v/>
      </c>
      <c r="I819" s="73" t="str">
        <f>IF(A819="","",INDEX(Boletim!F828:F945,(MATCH(A819,'Cadastro-Estoque'!A827:A944,0))))</f>
        <v/>
      </c>
    </row>
    <row r="820" spans="5:9" ht="18.75" customHeight="1" x14ac:dyDescent="0.25">
      <c r="E820" s="1" t="str">
        <f t="shared" si="15"/>
        <v/>
      </c>
      <c r="F820" s="2" t="str">
        <f>IF(ISERROR(VLOOKUP(A820,'Cadastro-Estoque'!A:G,1,FALSE)),"",VLOOKUP(A820,'Cadastro-Estoque'!A:G,4,FALSE))</f>
        <v/>
      </c>
      <c r="G820" s="2" t="str">
        <f>IF(ISBLANK(A820),"",IF(ISERROR(VLOOKUP(A820,'Cadastro-Estoque'!A:G,1,FALSE)),"Produto não cadastrado",VLOOKUP(A820,'Cadastro-Estoque'!A:G,2,FALSE)))</f>
        <v/>
      </c>
      <c r="H820" s="2" t="str">
        <f>IF(ISERROR(VLOOKUP(A820,'Cadastro-Estoque'!A:G,1,FALSE)),"",VLOOKUP(A820,'Cadastro-Estoque'!A:G,3,FALSE))</f>
        <v/>
      </c>
      <c r="I820" s="73" t="str">
        <f>IF(A820="","",INDEX(Boletim!F829:F946,(MATCH(A820,'Cadastro-Estoque'!A828:A945,0))))</f>
        <v/>
      </c>
    </row>
    <row r="821" spans="5:9" ht="18.75" customHeight="1" x14ac:dyDescent="0.25">
      <c r="E821" s="1" t="str">
        <f t="shared" si="15"/>
        <v/>
      </c>
      <c r="F821" s="2" t="str">
        <f>IF(ISERROR(VLOOKUP(A821,'Cadastro-Estoque'!A:G,1,FALSE)),"",VLOOKUP(A821,'Cadastro-Estoque'!A:G,4,FALSE))</f>
        <v/>
      </c>
      <c r="G821" s="2" t="str">
        <f>IF(ISBLANK(A821),"",IF(ISERROR(VLOOKUP(A821,'Cadastro-Estoque'!A:G,1,FALSE)),"Produto não cadastrado",VLOOKUP(A821,'Cadastro-Estoque'!A:G,2,FALSE)))</f>
        <v/>
      </c>
      <c r="H821" s="2" t="str">
        <f>IF(ISERROR(VLOOKUP(A821,'Cadastro-Estoque'!A:G,1,FALSE)),"",VLOOKUP(A821,'Cadastro-Estoque'!A:G,3,FALSE))</f>
        <v/>
      </c>
      <c r="I821" s="73" t="str">
        <f>IF(A821="","",INDEX(Boletim!F830:F947,(MATCH(A821,'Cadastro-Estoque'!A829:A946,0))))</f>
        <v/>
      </c>
    </row>
    <row r="822" spans="5:9" ht="18.75" customHeight="1" x14ac:dyDescent="0.25">
      <c r="E822" s="1" t="str">
        <f t="shared" si="15"/>
        <v/>
      </c>
      <c r="F822" s="2" t="str">
        <f>IF(ISERROR(VLOOKUP(A822,'Cadastro-Estoque'!A:G,1,FALSE)),"",VLOOKUP(A822,'Cadastro-Estoque'!A:G,4,FALSE))</f>
        <v/>
      </c>
      <c r="G822" s="2" t="str">
        <f>IF(ISBLANK(A822),"",IF(ISERROR(VLOOKUP(A822,'Cadastro-Estoque'!A:G,1,FALSE)),"Produto não cadastrado",VLOOKUP(A822,'Cadastro-Estoque'!A:G,2,FALSE)))</f>
        <v/>
      </c>
      <c r="H822" s="2" t="str">
        <f>IF(ISERROR(VLOOKUP(A822,'Cadastro-Estoque'!A:G,1,FALSE)),"",VLOOKUP(A822,'Cadastro-Estoque'!A:G,3,FALSE))</f>
        <v/>
      </c>
      <c r="I822" s="73" t="str">
        <f>IF(A822="","",INDEX(Boletim!F831:F948,(MATCH(A822,'Cadastro-Estoque'!A830:A947,0))))</f>
        <v/>
      </c>
    </row>
    <row r="823" spans="5:9" ht="18.75" customHeight="1" x14ac:dyDescent="0.25">
      <c r="E823" s="1" t="str">
        <f t="shared" si="15"/>
        <v/>
      </c>
      <c r="F823" s="2" t="str">
        <f>IF(ISERROR(VLOOKUP(A823,'Cadastro-Estoque'!A:G,1,FALSE)),"",VLOOKUP(A823,'Cadastro-Estoque'!A:G,4,FALSE))</f>
        <v/>
      </c>
      <c r="G823" s="2" t="str">
        <f>IF(ISBLANK(A823),"",IF(ISERROR(VLOOKUP(A823,'Cadastro-Estoque'!A:G,1,FALSE)),"Produto não cadastrado",VLOOKUP(A823,'Cadastro-Estoque'!A:G,2,FALSE)))</f>
        <v/>
      </c>
      <c r="H823" s="2" t="str">
        <f>IF(ISERROR(VLOOKUP(A823,'Cadastro-Estoque'!A:G,1,FALSE)),"",VLOOKUP(A823,'Cadastro-Estoque'!A:G,3,FALSE))</f>
        <v/>
      </c>
      <c r="I823" s="73" t="str">
        <f>IF(A823="","",INDEX(Boletim!F832:F949,(MATCH(A823,'Cadastro-Estoque'!A831:A948,0))))</f>
        <v/>
      </c>
    </row>
    <row r="824" spans="5:9" ht="18.75" customHeight="1" x14ac:dyDescent="0.25">
      <c r="E824" s="1" t="str">
        <f t="shared" si="15"/>
        <v/>
      </c>
      <c r="F824" s="2" t="str">
        <f>IF(ISERROR(VLOOKUP(A824,'Cadastro-Estoque'!A:G,1,FALSE)),"",VLOOKUP(A824,'Cadastro-Estoque'!A:G,4,FALSE))</f>
        <v/>
      </c>
      <c r="G824" s="2" t="str">
        <f>IF(ISBLANK(A824),"",IF(ISERROR(VLOOKUP(A824,'Cadastro-Estoque'!A:G,1,FALSE)),"Produto não cadastrado",VLOOKUP(A824,'Cadastro-Estoque'!A:G,2,FALSE)))</f>
        <v/>
      </c>
      <c r="H824" s="2" t="str">
        <f>IF(ISERROR(VLOOKUP(A824,'Cadastro-Estoque'!A:G,1,FALSE)),"",VLOOKUP(A824,'Cadastro-Estoque'!A:G,3,FALSE))</f>
        <v/>
      </c>
      <c r="I824" s="73" t="str">
        <f>IF(A824="","",INDEX(Boletim!F833:F950,(MATCH(A824,'Cadastro-Estoque'!A832:A949,0))))</f>
        <v/>
      </c>
    </row>
    <row r="825" spans="5:9" ht="18.75" customHeight="1" x14ac:dyDescent="0.25">
      <c r="E825" s="1" t="str">
        <f t="shared" si="15"/>
        <v/>
      </c>
      <c r="F825" s="2" t="str">
        <f>IF(ISERROR(VLOOKUP(A825,'Cadastro-Estoque'!A:G,1,FALSE)),"",VLOOKUP(A825,'Cadastro-Estoque'!A:G,4,FALSE))</f>
        <v/>
      </c>
      <c r="G825" s="2" t="str">
        <f>IF(ISBLANK(A825),"",IF(ISERROR(VLOOKUP(A825,'Cadastro-Estoque'!A:G,1,FALSE)),"Produto não cadastrado",VLOOKUP(A825,'Cadastro-Estoque'!A:G,2,FALSE)))</f>
        <v/>
      </c>
      <c r="H825" s="2" t="str">
        <f>IF(ISERROR(VLOOKUP(A825,'Cadastro-Estoque'!A:G,1,FALSE)),"",VLOOKUP(A825,'Cadastro-Estoque'!A:G,3,FALSE))</f>
        <v/>
      </c>
      <c r="I825" s="73" t="str">
        <f>IF(A825="","",INDEX(Boletim!F834:F951,(MATCH(A825,'Cadastro-Estoque'!A833:A950,0))))</f>
        <v/>
      </c>
    </row>
    <row r="826" spans="5:9" ht="18.75" customHeight="1" x14ac:dyDescent="0.25">
      <c r="E826" s="1" t="str">
        <f t="shared" si="15"/>
        <v/>
      </c>
      <c r="F826" s="2" t="str">
        <f>IF(ISERROR(VLOOKUP(A826,'Cadastro-Estoque'!A:G,1,FALSE)),"",VLOOKUP(A826,'Cadastro-Estoque'!A:G,4,FALSE))</f>
        <v/>
      </c>
      <c r="G826" s="2" t="str">
        <f>IF(ISBLANK(A826),"",IF(ISERROR(VLOOKUP(A826,'Cadastro-Estoque'!A:G,1,FALSE)),"Produto não cadastrado",VLOOKUP(A826,'Cadastro-Estoque'!A:G,2,FALSE)))</f>
        <v/>
      </c>
      <c r="H826" s="2" t="str">
        <f>IF(ISERROR(VLOOKUP(A826,'Cadastro-Estoque'!A:G,1,FALSE)),"",VLOOKUP(A826,'Cadastro-Estoque'!A:G,3,FALSE))</f>
        <v/>
      </c>
      <c r="I826" s="73" t="str">
        <f>IF(A826="","",INDEX(Boletim!F835:F952,(MATCH(A826,'Cadastro-Estoque'!A834:A951,0))))</f>
        <v/>
      </c>
    </row>
    <row r="827" spans="5:9" ht="18.75" customHeight="1" x14ac:dyDescent="0.25">
      <c r="E827" s="1" t="str">
        <f t="shared" si="15"/>
        <v/>
      </c>
      <c r="F827" s="2" t="str">
        <f>IF(ISERROR(VLOOKUP(A827,'Cadastro-Estoque'!A:G,1,FALSE)),"",VLOOKUP(A827,'Cadastro-Estoque'!A:G,4,FALSE))</f>
        <v/>
      </c>
      <c r="G827" s="2" t="str">
        <f>IF(ISBLANK(A827),"",IF(ISERROR(VLOOKUP(A827,'Cadastro-Estoque'!A:G,1,FALSE)),"Produto não cadastrado",VLOOKUP(A827,'Cadastro-Estoque'!A:G,2,FALSE)))</f>
        <v/>
      </c>
      <c r="H827" s="2" t="str">
        <f>IF(ISERROR(VLOOKUP(A827,'Cadastro-Estoque'!A:G,1,FALSE)),"",VLOOKUP(A827,'Cadastro-Estoque'!A:G,3,FALSE))</f>
        <v/>
      </c>
      <c r="I827" s="73" t="str">
        <f>IF(A827="","",INDEX(Boletim!F836:F953,(MATCH(A827,'Cadastro-Estoque'!A835:A952,0))))</f>
        <v/>
      </c>
    </row>
    <row r="828" spans="5:9" ht="18.75" customHeight="1" x14ac:dyDescent="0.25">
      <c r="E828" s="1" t="str">
        <f t="shared" si="15"/>
        <v/>
      </c>
      <c r="F828" s="2" t="str">
        <f>IF(ISERROR(VLOOKUP(A828,'Cadastro-Estoque'!A:G,1,FALSE)),"",VLOOKUP(A828,'Cadastro-Estoque'!A:G,4,FALSE))</f>
        <v/>
      </c>
      <c r="G828" s="2" t="str">
        <f>IF(ISBLANK(A828),"",IF(ISERROR(VLOOKUP(A828,'Cadastro-Estoque'!A:G,1,FALSE)),"Produto não cadastrado",VLOOKUP(A828,'Cadastro-Estoque'!A:G,2,FALSE)))</f>
        <v/>
      </c>
      <c r="H828" s="2" t="str">
        <f>IF(ISERROR(VLOOKUP(A828,'Cadastro-Estoque'!A:G,1,FALSE)),"",VLOOKUP(A828,'Cadastro-Estoque'!A:G,3,FALSE))</f>
        <v/>
      </c>
      <c r="I828" s="73" t="str">
        <f>IF(A828="","",INDEX(Boletim!F837:F954,(MATCH(A828,'Cadastro-Estoque'!A836:A953,0))))</f>
        <v/>
      </c>
    </row>
    <row r="829" spans="5:9" ht="18.75" customHeight="1" x14ac:dyDescent="0.25">
      <c r="E829" s="1" t="str">
        <f t="shared" si="15"/>
        <v/>
      </c>
      <c r="F829" s="2" t="str">
        <f>IF(ISERROR(VLOOKUP(A829,'Cadastro-Estoque'!A:G,1,FALSE)),"",VLOOKUP(A829,'Cadastro-Estoque'!A:G,4,FALSE))</f>
        <v/>
      </c>
      <c r="G829" s="2" t="str">
        <f>IF(ISBLANK(A829),"",IF(ISERROR(VLOOKUP(A829,'Cadastro-Estoque'!A:G,1,FALSE)),"Produto não cadastrado",VLOOKUP(A829,'Cadastro-Estoque'!A:G,2,FALSE)))</f>
        <v/>
      </c>
      <c r="H829" s="2" t="str">
        <f>IF(ISERROR(VLOOKUP(A829,'Cadastro-Estoque'!A:G,1,FALSE)),"",VLOOKUP(A829,'Cadastro-Estoque'!A:G,3,FALSE))</f>
        <v/>
      </c>
      <c r="I829" s="73" t="str">
        <f>IF(A829="","",INDEX(Boletim!F838:F955,(MATCH(A829,'Cadastro-Estoque'!A837:A954,0))))</f>
        <v/>
      </c>
    </row>
    <row r="830" spans="5:9" ht="18.75" customHeight="1" x14ac:dyDescent="0.25">
      <c r="E830" s="1" t="str">
        <f t="shared" si="15"/>
        <v/>
      </c>
      <c r="F830" s="2" t="str">
        <f>IF(ISERROR(VLOOKUP(A830,'Cadastro-Estoque'!A:G,1,FALSE)),"",VLOOKUP(A830,'Cadastro-Estoque'!A:G,4,FALSE))</f>
        <v/>
      </c>
      <c r="G830" s="2" t="str">
        <f>IF(ISBLANK(A830),"",IF(ISERROR(VLOOKUP(A830,'Cadastro-Estoque'!A:G,1,FALSE)),"Produto não cadastrado",VLOOKUP(A830,'Cadastro-Estoque'!A:G,2,FALSE)))</f>
        <v/>
      </c>
      <c r="H830" s="2" t="str">
        <f>IF(ISERROR(VLOOKUP(A830,'Cadastro-Estoque'!A:G,1,FALSE)),"",VLOOKUP(A830,'Cadastro-Estoque'!A:G,3,FALSE))</f>
        <v/>
      </c>
      <c r="I830" s="73" t="str">
        <f>IF(A830="","",INDEX(Boletim!F839:F956,(MATCH(A830,'Cadastro-Estoque'!A838:A955,0))))</f>
        <v/>
      </c>
    </row>
    <row r="831" spans="5:9" ht="18.75" customHeight="1" x14ac:dyDescent="0.25">
      <c r="E831" s="1" t="str">
        <f t="shared" si="15"/>
        <v/>
      </c>
      <c r="F831" s="2" t="str">
        <f>IF(ISERROR(VLOOKUP(A831,'Cadastro-Estoque'!A:G,1,FALSE)),"",VLOOKUP(A831,'Cadastro-Estoque'!A:G,4,FALSE))</f>
        <v/>
      </c>
      <c r="G831" s="2" t="str">
        <f>IF(ISBLANK(A831),"",IF(ISERROR(VLOOKUP(A831,'Cadastro-Estoque'!A:G,1,FALSE)),"Produto não cadastrado",VLOOKUP(A831,'Cadastro-Estoque'!A:G,2,FALSE)))</f>
        <v/>
      </c>
      <c r="H831" s="2" t="str">
        <f>IF(ISERROR(VLOOKUP(A831,'Cadastro-Estoque'!A:G,1,FALSE)),"",VLOOKUP(A831,'Cadastro-Estoque'!A:G,3,FALSE))</f>
        <v/>
      </c>
      <c r="I831" s="73" t="str">
        <f>IF(A831="","",INDEX(Boletim!F840:F957,(MATCH(A831,'Cadastro-Estoque'!A839:A956,0))))</f>
        <v/>
      </c>
    </row>
    <row r="832" spans="5:9" ht="18.75" customHeight="1" x14ac:dyDescent="0.25">
      <c r="E832" s="1" t="str">
        <f t="shared" si="15"/>
        <v/>
      </c>
      <c r="F832" s="2" t="str">
        <f>IF(ISERROR(VLOOKUP(A832,'Cadastro-Estoque'!A:G,1,FALSE)),"",VLOOKUP(A832,'Cadastro-Estoque'!A:G,4,FALSE))</f>
        <v/>
      </c>
      <c r="G832" s="2" t="str">
        <f>IF(ISBLANK(A832),"",IF(ISERROR(VLOOKUP(A832,'Cadastro-Estoque'!A:G,1,FALSE)),"Produto não cadastrado",VLOOKUP(A832,'Cadastro-Estoque'!A:G,2,FALSE)))</f>
        <v/>
      </c>
      <c r="H832" s="2" t="str">
        <f>IF(ISERROR(VLOOKUP(A832,'Cadastro-Estoque'!A:G,1,FALSE)),"",VLOOKUP(A832,'Cadastro-Estoque'!A:G,3,FALSE))</f>
        <v/>
      </c>
      <c r="I832" s="73" t="str">
        <f>IF(A832="","",INDEX(Boletim!F841:F958,(MATCH(A832,'Cadastro-Estoque'!A840:A957,0))))</f>
        <v/>
      </c>
    </row>
    <row r="833" spans="5:9" ht="18.75" customHeight="1" x14ac:dyDescent="0.25">
      <c r="E833" s="1" t="str">
        <f t="shared" si="15"/>
        <v/>
      </c>
      <c r="F833" s="2" t="str">
        <f>IF(ISERROR(VLOOKUP(A833,'Cadastro-Estoque'!A:G,1,FALSE)),"",VLOOKUP(A833,'Cadastro-Estoque'!A:G,4,FALSE))</f>
        <v/>
      </c>
      <c r="G833" s="2" t="str">
        <f>IF(ISBLANK(A833),"",IF(ISERROR(VLOOKUP(A833,'Cadastro-Estoque'!A:G,1,FALSE)),"Produto não cadastrado",VLOOKUP(A833,'Cadastro-Estoque'!A:G,2,FALSE)))</f>
        <v/>
      </c>
      <c r="H833" s="2" t="str">
        <f>IF(ISERROR(VLOOKUP(A833,'Cadastro-Estoque'!A:G,1,FALSE)),"",VLOOKUP(A833,'Cadastro-Estoque'!A:G,3,FALSE))</f>
        <v/>
      </c>
      <c r="I833" s="73" t="str">
        <f>IF(A833="","",INDEX(Boletim!F842:F959,(MATCH(A833,'Cadastro-Estoque'!A841:A958,0))))</f>
        <v/>
      </c>
    </row>
    <row r="834" spans="5:9" ht="18.75" customHeight="1" x14ac:dyDescent="0.25">
      <c r="E834" s="1" t="str">
        <f t="shared" si="15"/>
        <v/>
      </c>
      <c r="F834" s="2" t="str">
        <f>IF(ISERROR(VLOOKUP(A834,'Cadastro-Estoque'!A:G,1,FALSE)),"",VLOOKUP(A834,'Cadastro-Estoque'!A:G,4,FALSE))</f>
        <v/>
      </c>
      <c r="G834" s="2" t="str">
        <f>IF(ISBLANK(A834),"",IF(ISERROR(VLOOKUP(A834,'Cadastro-Estoque'!A:G,1,FALSE)),"Produto não cadastrado",VLOOKUP(A834,'Cadastro-Estoque'!A:G,2,FALSE)))</f>
        <v/>
      </c>
      <c r="H834" s="2" t="str">
        <f>IF(ISERROR(VLOOKUP(A834,'Cadastro-Estoque'!A:G,1,FALSE)),"",VLOOKUP(A834,'Cadastro-Estoque'!A:G,3,FALSE))</f>
        <v/>
      </c>
      <c r="I834" s="73" t="str">
        <f>IF(A834="","",INDEX(Boletim!F843:F960,(MATCH(A834,'Cadastro-Estoque'!A842:A959,0))))</f>
        <v/>
      </c>
    </row>
    <row r="835" spans="5:9" ht="18.75" customHeight="1" x14ac:dyDescent="0.25">
      <c r="E835" s="1" t="str">
        <f t="shared" si="15"/>
        <v/>
      </c>
      <c r="F835" s="2" t="str">
        <f>IF(ISERROR(VLOOKUP(A835,'Cadastro-Estoque'!A:G,1,FALSE)),"",VLOOKUP(A835,'Cadastro-Estoque'!A:G,4,FALSE))</f>
        <v/>
      </c>
      <c r="G835" s="2" t="str">
        <f>IF(ISBLANK(A835),"",IF(ISERROR(VLOOKUP(A835,'Cadastro-Estoque'!A:G,1,FALSE)),"Produto não cadastrado",VLOOKUP(A835,'Cadastro-Estoque'!A:G,2,FALSE)))</f>
        <v/>
      </c>
      <c r="H835" s="2" t="str">
        <f>IF(ISERROR(VLOOKUP(A835,'Cadastro-Estoque'!A:G,1,FALSE)),"",VLOOKUP(A835,'Cadastro-Estoque'!A:G,3,FALSE))</f>
        <v/>
      </c>
      <c r="I835" s="73" t="str">
        <f>IF(A835="","",INDEX(Boletim!F844:F961,(MATCH(A835,'Cadastro-Estoque'!A843:A960,0))))</f>
        <v/>
      </c>
    </row>
    <row r="836" spans="5:9" ht="18.75" customHeight="1" x14ac:dyDescent="0.25">
      <c r="E836" s="1" t="str">
        <f t="shared" si="15"/>
        <v/>
      </c>
      <c r="F836" s="2" t="str">
        <f>IF(ISERROR(VLOOKUP(A836,'Cadastro-Estoque'!A:G,1,FALSE)),"",VLOOKUP(A836,'Cadastro-Estoque'!A:G,4,FALSE))</f>
        <v/>
      </c>
      <c r="G836" s="2" t="str">
        <f>IF(ISBLANK(A836),"",IF(ISERROR(VLOOKUP(A836,'Cadastro-Estoque'!A:G,1,FALSE)),"Produto não cadastrado",VLOOKUP(A836,'Cadastro-Estoque'!A:G,2,FALSE)))</f>
        <v/>
      </c>
      <c r="H836" s="2" t="str">
        <f>IF(ISERROR(VLOOKUP(A836,'Cadastro-Estoque'!A:G,1,FALSE)),"",VLOOKUP(A836,'Cadastro-Estoque'!A:G,3,FALSE))</f>
        <v/>
      </c>
      <c r="I836" s="73" t="str">
        <f>IF(A836="","",INDEX(Boletim!F845:F962,(MATCH(A836,'Cadastro-Estoque'!A844:A961,0))))</f>
        <v/>
      </c>
    </row>
    <row r="837" spans="5:9" ht="18.75" customHeight="1" x14ac:dyDescent="0.25">
      <c r="E837" s="1" t="str">
        <f t="shared" si="15"/>
        <v/>
      </c>
      <c r="F837" s="2" t="str">
        <f>IF(ISERROR(VLOOKUP(A837,'Cadastro-Estoque'!A:G,1,FALSE)),"",VLOOKUP(A837,'Cadastro-Estoque'!A:G,4,FALSE))</f>
        <v/>
      </c>
      <c r="G837" s="2" t="str">
        <f>IF(ISBLANK(A837),"",IF(ISERROR(VLOOKUP(A837,'Cadastro-Estoque'!A:G,1,FALSE)),"Produto não cadastrado",VLOOKUP(A837,'Cadastro-Estoque'!A:G,2,FALSE)))</f>
        <v/>
      </c>
      <c r="H837" s="2" t="str">
        <f>IF(ISERROR(VLOOKUP(A837,'Cadastro-Estoque'!A:G,1,FALSE)),"",VLOOKUP(A837,'Cadastro-Estoque'!A:G,3,FALSE))</f>
        <v/>
      </c>
      <c r="I837" s="73" t="str">
        <f>IF(A837="","",INDEX(Boletim!F846:F963,(MATCH(A837,'Cadastro-Estoque'!A845:A962,0))))</f>
        <v/>
      </c>
    </row>
    <row r="838" spans="5:9" ht="18.75" customHeight="1" x14ac:dyDescent="0.25">
      <c r="E838" s="1" t="str">
        <f t="shared" ref="E838:E901" si="16">IF(ISBLANK(A838),"",C838*D838)</f>
        <v/>
      </c>
      <c r="F838" s="2" t="str">
        <f>IF(ISERROR(VLOOKUP(A838,'Cadastro-Estoque'!A:G,1,FALSE)),"",VLOOKUP(A838,'Cadastro-Estoque'!A:G,4,FALSE))</f>
        <v/>
      </c>
      <c r="G838" s="2" t="str">
        <f>IF(ISBLANK(A838),"",IF(ISERROR(VLOOKUP(A838,'Cadastro-Estoque'!A:G,1,FALSE)),"Produto não cadastrado",VLOOKUP(A838,'Cadastro-Estoque'!A:G,2,FALSE)))</f>
        <v/>
      </c>
      <c r="H838" s="2" t="str">
        <f>IF(ISERROR(VLOOKUP(A838,'Cadastro-Estoque'!A:G,1,FALSE)),"",VLOOKUP(A838,'Cadastro-Estoque'!A:G,3,FALSE))</f>
        <v/>
      </c>
      <c r="I838" s="73" t="str">
        <f>IF(A838="","",INDEX(Boletim!F847:F964,(MATCH(A838,'Cadastro-Estoque'!A846:A963,0))))</f>
        <v/>
      </c>
    </row>
    <row r="839" spans="5:9" ht="18.75" customHeight="1" x14ac:dyDescent="0.25">
      <c r="E839" s="1" t="str">
        <f t="shared" si="16"/>
        <v/>
      </c>
      <c r="F839" s="2" t="str">
        <f>IF(ISERROR(VLOOKUP(A839,'Cadastro-Estoque'!A:G,1,FALSE)),"",VLOOKUP(A839,'Cadastro-Estoque'!A:G,4,FALSE))</f>
        <v/>
      </c>
      <c r="G839" s="2" t="str">
        <f>IF(ISBLANK(A839),"",IF(ISERROR(VLOOKUP(A839,'Cadastro-Estoque'!A:G,1,FALSE)),"Produto não cadastrado",VLOOKUP(A839,'Cadastro-Estoque'!A:G,2,FALSE)))</f>
        <v/>
      </c>
      <c r="H839" s="2" t="str">
        <f>IF(ISERROR(VLOOKUP(A839,'Cadastro-Estoque'!A:G,1,FALSE)),"",VLOOKUP(A839,'Cadastro-Estoque'!A:G,3,FALSE))</f>
        <v/>
      </c>
      <c r="I839" s="73" t="str">
        <f>IF(A839="","",INDEX(Boletim!F848:F965,(MATCH(A839,'Cadastro-Estoque'!A847:A964,0))))</f>
        <v/>
      </c>
    </row>
    <row r="840" spans="5:9" ht="18.75" customHeight="1" x14ac:dyDescent="0.25">
      <c r="E840" s="1" t="str">
        <f t="shared" si="16"/>
        <v/>
      </c>
      <c r="F840" s="2" t="str">
        <f>IF(ISERROR(VLOOKUP(A840,'Cadastro-Estoque'!A:G,1,FALSE)),"",VLOOKUP(A840,'Cadastro-Estoque'!A:G,4,FALSE))</f>
        <v/>
      </c>
      <c r="G840" s="2" t="str">
        <f>IF(ISBLANK(A840),"",IF(ISERROR(VLOOKUP(A840,'Cadastro-Estoque'!A:G,1,FALSE)),"Produto não cadastrado",VLOOKUP(A840,'Cadastro-Estoque'!A:G,2,FALSE)))</f>
        <v/>
      </c>
      <c r="H840" s="2" t="str">
        <f>IF(ISERROR(VLOOKUP(A840,'Cadastro-Estoque'!A:G,1,FALSE)),"",VLOOKUP(A840,'Cadastro-Estoque'!A:G,3,FALSE))</f>
        <v/>
      </c>
      <c r="I840" s="73" t="str">
        <f>IF(A840="","",INDEX(Boletim!F849:F966,(MATCH(A840,'Cadastro-Estoque'!A848:A965,0))))</f>
        <v/>
      </c>
    </row>
    <row r="841" spans="5:9" ht="18.75" customHeight="1" x14ac:dyDescent="0.25">
      <c r="E841" s="1" t="str">
        <f t="shared" si="16"/>
        <v/>
      </c>
      <c r="F841" s="2" t="str">
        <f>IF(ISERROR(VLOOKUP(A841,'Cadastro-Estoque'!A:G,1,FALSE)),"",VLOOKUP(A841,'Cadastro-Estoque'!A:G,4,FALSE))</f>
        <v/>
      </c>
      <c r="G841" s="2" t="str">
        <f>IF(ISBLANK(A841),"",IF(ISERROR(VLOOKUP(A841,'Cadastro-Estoque'!A:G,1,FALSE)),"Produto não cadastrado",VLOOKUP(A841,'Cadastro-Estoque'!A:G,2,FALSE)))</f>
        <v/>
      </c>
      <c r="H841" s="2" t="str">
        <f>IF(ISERROR(VLOOKUP(A841,'Cadastro-Estoque'!A:G,1,FALSE)),"",VLOOKUP(A841,'Cadastro-Estoque'!A:G,3,FALSE))</f>
        <v/>
      </c>
      <c r="I841" s="73" t="str">
        <f>IF(A841="","",INDEX(Boletim!F850:F967,(MATCH(A841,'Cadastro-Estoque'!A849:A966,0))))</f>
        <v/>
      </c>
    </row>
    <row r="842" spans="5:9" ht="18.75" customHeight="1" x14ac:dyDescent="0.25">
      <c r="E842" s="1" t="str">
        <f t="shared" si="16"/>
        <v/>
      </c>
      <c r="F842" s="2" t="str">
        <f>IF(ISERROR(VLOOKUP(A842,'Cadastro-Estoque'!A:G,1,FALSE)),"",VLOOKUP(A842,'Cadastro-Estoque'!A:G,4,FALSE))</f>
        <v/>
      </c>
      <c r="G842" s="2" t="str">
        <f>IF(ISBLANK(A842),"",IF(ISERROR(VLOOKUP(A842,'Cadastro-Estoque'!A:G,1,FALSE)),"Produto não cadastrado",VLOOKUP(A842,'Cadastro-Estoque'!A:G,2,FALSE)))</f>
        <v/>
      </c>
      <c r="H842" s="2" t="str">
        <f>IF(ISERROR(VLOOKUP(A842,'Cadastro-Estoque'!A:G,1,FALSE)),"",VLOOKUP(A842,'Cadastro-Estoque'!A:G,3,FALSE))</f>
        <v/>
      </c>
      <c r="I842" s="73" t="str">
        <f>IF(A842="","",INDEX(Boletim!F851:F968,(MATCH(A842,'Cadastro-Estoque'!A850:A967,0))))</f>
        <v/>
      </c>
    </row>
    <row r="843" spans="5:9" ht="18.75" customHeight="1" x14ac:dyDescent="0.25">
      <c r="E843" s="1" t="str">
        <f t="shared" si="16"/>
        <v/>
      </c>
      <c r="F843" s="2" t="str">
        <f>IF(ISERROR(VLOOKUP(A843,'Cadastro-Estoque'!A:G,1,FALSE)),"",VLOOKUP(A843,'Cadastro-Estoque'!A:G,4,FALSE))</f>
        <v/>
      </c>
      <c r="G843" s="2" t="str">
        <f>IF(ISBLANK(A843),"",IF(ISERROR(VLOOKUP(A843,'Cadastro-Estoque'!A:G,1,FALSE)),"Produto não cadastrado",VLOOKUP(A843,'Cadastro-Estoque'!A:G,2,FALSE)))</f>
        <v/>
      </c>
      <c r="H843" s="2" t="str">
        <f>IF(ISERROR(VLOOKUP(A843,'Cadastro-Estoque'!A:G,1,FALSE)),"",VLOOKUP(A843,'Cadastro-Estoque'!A:G,3,FALSE))</f>
        <v/>
      </c>
      <c r="I843" s="73" t="str">
        <f>IF(A843="","",INDEX(Boletim!F852:F969,(MATCH(A843,'Cadastro-Estoque'!A851:A968,0))))</f>
        <v/>
      </c>
    </row>
    <row r="844" spans="5:9" ht="18.75" customHeight="1" x14ac:dyDescent="0.25">
      <c r="E844" s="1" t="str">
        <f t="shared" si="16"/>
        <v/>
      </c>
      <c r="F844" s="2" t="str">
        <f>IF(ISERROR(VLOOKUP(A844,'Cadastro-Estoque'!A:G,1,FALSE)),"",VLOOKUP(A844,'Cadastro-Estoque'!A:G,4,FALSE))</f>
        <v/>
      </c>
      <c r="G844" s="2" t="str">
        <f>IF(ISBLANK(A844),"",IF(ISERROR(VLOOKUP(A844,'Cadastro-Estoque'!A:G,1,FALSE)),"Produto não cadastrado",VLOOKUP(A844,'Cadastro-Estoque'!A:G,2,FALSE)))</f>
        <v/>
      </c>
      <c r="H844" s="2" t="str">
        <f>IF(ISERROR(VLOOKUP(A844,'Cadastro-Estoque'!A:G,1,FALSE)),"",VLOOKUP(A844,'Cadastro-Estoque'!A:G,3,FALSE))</f>
        <v/>
      </c>
      <c r="I844" s="73" t="str">
        <f>IF(A844="","",INDEX(Boletim!F853:F970,(MATCH(A844,'Cadastro-Estoque'!A852:A969,0))))</f>
        <v/>
      </c>
    </row>
    <row r="845" spans="5:9" ht="18.75" customHeight="1" x14ac:dyDescent="0.25">
      <c r="E845" s="1" t="str">
        <f t="shared" si="16"/>
        <v/>
      </c>
      <c r="F845" s="2" t="str">
        <f>IF(ISERROR(VLOOKUP(A845,'Cadastro-Estoque'!A:G,1,FALSE)),"",VLOOKUP(A845,'Cadastro-Estoque'!A:G,4,FALSE))</f>
        <v/>
      </c>
      <c r="G845" s="2" t="str">
        <f>IF(ISBLANK(A845),"",IF(ISERROR(VLOOKUP(A845,'Cadastro-Estoque'!A:G,1,FALSE)),"Produto não cadastrado",VLOOKUP(A845,'Cadastro-Estoque'!A:G,2,FALSE)))</f>
        <v/>
      </c>
      <c r="H845" s="2" t="str">
        <f>IF(ISERROR(VLOOKUP(A845,'Cadastro-Estoque'!A:G,1,FALSE)),"",VLOOKUP(A845,'Cadastro-Estoque'!A:G,3,FALSE))</f>
        <v/>
      </c>
      <c r="I845" s="73" t="str">
        <f>IF(A845="","",INDEX(Boletim!F854:F971,(MATCH(A845,'Cadastro-Estoque'!A853:A970,0))))</f>
        <v/>
      </c>
    </row>
    <row r="846" spans="5:9" ht="18.75" customHeight="1" x14ac:dyDescent="0.25">
      <c r="E846" s="1" t="str">
        <f t="shared" si="16"/>
        <v/>
      </c>
      <c r="F846" s="2" t="str">
        <f>IF(ISERROR(VLOOKUP(A846,'Cadastro-Estoque'!A:G,1,FALSE)),"",VLOOKUP(A846,'Cadastro-Estoque'!A:G,4,FALSE))</f>
        <v/>
      </c>
      <c r="G846" s="2" t="str">
        <f>IF(ISBLANK(A846),"",IF(ISERROR(VLOOKUP(A846,'Cadastro-Estoque'!A:G,1,FALSE)),"Produto não cadastrado",VLOOKUP(A846,'Cadastro-Estoque'!A:G,2,FALSE)))</f>
        <v/>
      </c>
      <c r="H846" s="2" t="str">
        <f>IF(ISERROR(VLOOKUP(A846,'Cadastro-Estoque'!A:G,1,FALSE)),"",VLOOKUP(A846,'Cadastro-Estoque'!A:G,3,FALSE))</f>
        <v/>
      </c>
      <c r="I846" s="73" t="str">
        <f>IF(A846="","",INDEX(Boletim!F855:F972,(MATCH(A846,'Cadastro-Estoque'!A854:A971,0))))</f>
        <v/>
      </c>
    </row>
    <row r="847" spans="5:9" ht="18.75" customHeight="1" x14ac:dyDescent="0.25">
      <c r="E847" s="1" t="str">
        <f t="shared" si="16"/>
        <v/>
      </c>
      <c r="F847" s="2" t="str">
        <f>IF(ISERROR(VLOOKUP(A847,'Cadastro-Estoque'!A:G,1,FALSE)),"",VLOOKUP(A847,'Cadastro-Estoque'!A:G,4,FALSE))</f>
        <v/>
      </c>
      <c r="G847" s="2" t="str">
        <f>IF(ISBLANK(A847),"",IF(ISERROR(VLOOKUP(A847,'Cadastro-Estoque'!A:G,1,FALSE)),"Produto não cadastrado",VLOOKUP(A847,'Cadastro-Estoque'!A:G,2,FALSE)))</f>
        <v/>
      </c>
      <c r="H847" s="2" t="str">
        <f>IF(ISERROR(VLOOKUP(A847,'Cadastro-Estoque'!A:G,1,FALSE)),"",VLOOKUP(A847,'Cadastro-Estoque'!A:G,3,FALSE))</f>
        <v/>
      </c>
      <c r="I847" s="73" t="str">
        <f>IF(A847="","",INDEX(Boletim!F856:F973,(MATCH(A847,'Cadastro-Estoque'!A855:A972,0))))</f>
        <v/>
      </c>
    </row>
    <row r="848" spans="5:9" ht="18.75" customHeight="1" x14ac:dyDescent="0.25">
      <c r="E848" s="1" t="str">
        <f t="shared" si="16"/>
        <v/>
      </c>
      <c r="F848" s="2" t="str">
        <f>IF(ISERROR(VLOOKUP(A848,'Cadastro-Estoque'!A:G,1,FALSE)),"",VLOOKUP(A848,'Cadastro-Estoque'!A:G,4,FALSE))</f>
        <v/>
      </c>
      <c r="G848" s="2" t="str">
        <f>IF(ISBLANK(A848),"",IF(ISERROR(VLOOKUP(A848,'Cadastro-Estoque'!A:G,1,FALSE)),"Produto não cadastrado",VLOOKUP(A848,'Cadastro-Estoque'!A:G,2,FALSE)))</f>
        <v/>
      </c>
      <c r="H848" s="2" t="str">
        <f>IF(ISERROR(VLOOKUP(A848,'Cadastro-Estoque'!A:G,1,FALSE)),"",VLOOKUP(A848,'Cadastro-Estoque'!A:G,3,FALSE))</f>
        <v/>
      </c>
      <c r="I848" s="73" t="str">
        <f>IF(A848="","",INDEX(Boletim!F857:F974,(MATCH(A848,'Cadastro-Estoque'!A856:A973,0))))</f>
        <v/>
      </c>
    </row>
    <row r="849" spans="5:9" ht="18.75" customHeight="1" x14ac:dyDescent="0.25">
      <c r="E849" s="1" t="str">
        <f t="shared" si="16"/>
        <v/>
      </c>
      <c r="F849" s="2" t="str">
        <f>IF(ISERROR(VLOOKUP(A849,'Cadastro-Estoque'!A:G,1,FALSE)),"",VLOOKUP(A849,'Cadastro-Estoque'!A:G,4,FALSE))</f>
        <v/>
      </c>
      <c r="G849" s="2" t="str">
        <f>IF(ISBLANK(A849),"",IF(ISERROR(VLOOKUP(A849,'Cadastro-Estoque'!A:G,1,FALSE)),"Produto não cadastrado",VLOOKUP(A849,'Cadastro-Estoque'!A:G,2,FALSE)))</f>
        <v/>
      </c>
      <c r="H849" s="2" t="str">
        <f>IF(ISERROR(VLOOKUP(A849,'Cadastro-Estoque'!A:G,1,FALSE)),"",VLOOKUP(A849,'Cadastro-Estoque'!A:G,3,FALSE))</f>
        <v/>
      </c>
      <c r="I849" s="73" t="str">
        <f>IF(A849="","",INDEX(Boletim!F858:F975,(MATCH(A849,'Cadastro-Estoque'!A857:A974,0))))</f>
        <v/>
      </c>
    </row>
    <row r="850" spans="5:9" ht="18.75" customHeight="1" x14ac:dyDescent="0.25">
      <c r="E850" s="1" t="str">
        <f t="shared" si="16"/>
        <v/>
      </c>
      <c r="F850" s="2" t="str">
        <f>IF(ISERROR(VLOOKUP(A850,'Cadastro-Estoque'!A:G,1,FALSE)),"",VLOOKUP(A850,'Cadastro-Estoque'!A:G,4,FALSE))</f>
        <v/>
      </c>
      <c r="G850" s="2" t="str">
        <f>IF(ISBLANK(A850),"",IF(ISERROR(VLOOKUP(A850,'Cadastro-Estoque'!A:G,1,FALSE)),"Produto não cadastrado",VLOOKUP(A850,'Cadastro-Estoque'!A:G,2,FALSE)))</f>
        <v/>
      </c>
      <c r="H850" s="2" t="str">
        <f>IF(ISERROR(VLOOKUP(A850,'Cadastro-Estoque'!A:G,1,FALSE)),"",VLOOKUP(A850,'Cadastro-Estoque'!A:G,3,FALSE))</f>
        <v/>
      </c>
      <c r="I850" s="73" t="str">
        <f>IF(A850="","",INDEX(Boletim!F859:F976,(MATCH(A850,'Cadastro-Estoque'!A858:A975,0))))</f>
        <v/>
      </c>
    </row>
    <row r="851" spans="5:9" ht="18.75" customHeight="1" x14ac:dyDescent="0.25">
      <c r="E851" s="1" t="str">
        <f t="shared" si="16"/>
        <v/>
      </c>
      <c r="F851" s="2" t="str">
        <f>IF(ISERROR(VLOOKUP(A851,'Cadastro-Estoque'!A:G,1,FALSE)),"",VLOOKUP(A851,'Cadastro-Estoque'!A:G,4,FALSE))</f>
        <v/>
      </c>
      <c r="G851" s="2" t="str">
        <f>IF(ISBLANK(A851),"",IF(ISERROR(VLOOKUP(A851,'Cadastro-Estoque'!A:G,1,FALSE)),"Produto não cadastrado",VLOOKUP(A851,'Cadastro-Estoque'!A:G,2,FALSE)))</f>
        <v/>
      </c>
      <c r="H851" s="2" t="str">
        <f>IF(ISERROR(VLOOKUP(A851,'Cadastro-Estoque'!A:G,1,FALSE)),"",VLOOKUP(A851,'Cadastro-Estoque'!A:G,3,FALSE))</f>
        <v/>
      </c>
      <c r="I851" s="73" t="str">
        <f>IF(A851="","",INDEX(Boletim!F860:F977,(MATCH(A851,'Cadastro-Estoque'!A859:A976,0))))</f>
        <v/>
      </c>
    </row>
    <row r="852" spans="5:9" ht="18.75" customHeight="1" x14ac:dyDescent="0.25">
      <c r="E852" s="1" t="str">
        <f t="shared" si="16"/>
        <v/>
      </c>
      <c r="F852" s="2" t="str">
        <f>IF(ISERROR(VLOOKUP(A852,'Cadastro-Estoque'!A:G,1,FALSE)),"",VLOOKUP(A852,'Cadastro-Estoque'!A:G,4,FALSE))</f>
        <v/>
      </c>
      <c r="G852" s="2" t="str">
        <f>IF(ISBLANK(A852),"",IF(ISERROR(VLOOKUP(A852,'Cadastro-Estoque'!A:G,1,FALSE)),"Produto não cadastrado",VLOOKUP(A852,'Cadastro-Estoque'!A:G,2,FALSE)))</f>
        <v/>
      </c>
      <c r="H852" s="2" t="str">
        <f>IF(ISERROR(VLOOKUP(A852,'Cadastro-Estoque'!A:G,1,FALSE)),"",VLOOKUP(A852,'Cadastro-Estoque'!A:G,3,FALSE))</f>
        <v/>
      </c>
      <c r="I852" s="73" t="str">
        <f>IF(A852="","",INDEX(Boletim!F861:F978,(MATCH(A852,'Cadastro-Estoque'!A860:A977,0))))</f>
        <v/>
      </c>
    </row>
    <row r="853" spans="5:9" ht="18.75" customHeight="1" x14ac:dyDescent="0.25">
      <c r="E853" s="1" t="str">
        <f t="shared" si="16"/>
        <v/>
      </c>
      <c r="F853" s="2" t="str">
        <f>IF(ISERROR(VLOOKUP(A853,'Cadastro-Estoque'!A:G,1,FALSE)),"",VLOOKUP(A853,'Cadastro-Estoque'!A:G,4,FALSE))</f>
        <v/>
      </c>
      <c r="G853" s="2" t="str">
        <f>IF(ISBLANK(A853),"",IF(ISERROR(VLOOKUP(A853,'Cadastro-Estoque'!A:G,1,FALSE)),"Produto não cadastrado",VLOOKUP(A853,'Cadastro-Estoque'!A:G,2,FALSE)))</f>
        <v/>
      </c>
      <c r="H853" s="2" t="str">
        <f>IF(ISERROR(VLOOKUP(A853,'Cadastro-Estoque'!A:G,1,FALSE)),"",VLOOKUP(A853,'Cadastro-Estoque'!A:G,3,FALSE))</f>
        <v/>
      </c>
      <c r="I853" s="73" t="str">
        <f>IF(A853="","",INDEX(Boletim!F862:F979,(MATCH(A853,'Cadastro-Estoque'!A861:A978,0))))</f>
        <v/>
      </c>
    </row>
    <row r="854" spans="5:9" ht="18.75" customHeight="1" x14ac:dyDescent="0.25">
      <c r="E854" s="1" t="str">
        <f t="shared" si="16"/>
        <v/>
      </c>
      <c r="F854" s="2" t="str">
        <f>IF(ISERROR(VLOOKUP(A854,'Cadastro-Estoque'!A:G,1,FALSE)),"",VLOOKUP(A854,'Cadastro-Estoque'!A:G,4,FALSE))</f>
        <v/>
      </c>
      <c r="G854" s="2" t="str">
        <f>IF(ISBLANK(A854),"",IF(ISERROR(VLOOKUP(A854,'Cadastro-Estoque'!A:G,1,FALSE)),"Produto não cadastrado",VLOOKUP(A854,'Cadastro-Estoque'!A:G,2,FALSE)))</f>
        <v/>
      </c>
      <c r="H854" s="2" t="str">
        <f>IF(ISERROR(VLOOKUP(A854,'Cadastro-Estoque'!A:G,1,FALSE)),"",VLOOKUP(A854,'Cadastro-Estoque'!A:G,3,FALSE))</f>
        <v/>
      </c>
      <c r="I854" s="73" t="str">
        <f>IF(A854="","",INDEX(Boletim!F863:F980,(MATCH(A854,'Cadastro-Estoque'!A862:A979,0))))</f>
        <v/>
      </c>
    </row>
    <row r="855" spans="5:9" ht="18.75" customHeight="1" x14ac:dyDescent="0.25">
      <c r="E855" s="1" t="str">
        <f t="shared" si="16"/>
        <v/>
      </c>
      <c r="F855" s="2" t="str">
        <f>IF(ISERROR(VLOOKUP(A855,'Cadastro-Estoque'!A:G,1,FALSE)),"",VLOOKUP(A855,'Cadastro-Estoque'!A:G,4,FALSE))</f>
        <v/>
      </c>
      <c r="G855" s="2" t="str">
        <f>IF(ISBLANK(A855),"",IF(ISERROR(VLOOKUP(A855,'Cadastro-Estoque'!A:G,1,FALSE)),"Produto não cadastrado",VLOOKUP(A855,'Cadastro-Estoque'!A:G,2,FALSE)))</f>
        <v/>
      </c>
      <c r="H855" s="2" t="str">
        <f>IF(ISERROR(VLOOKUP(A855,'Cadastro-Estoque'!A:G,1,FALSE)),"",VLOOKUP(A855,'Cadastro-Estoque'!A:G,3,FALSE))</f>
        <v/>
      </c>
      <c r="I855" s="73" t="str">
        <f>IF(A855="","",INDEX(Boletim!F864:F981,(MATCH(A855,'Cadastro-Estoque'!A863:A980,0))))</f>
        <v/>
      </c>
    </row>
    <row r="856" spans="5:9" ht="18.75" customHeight="1" x14ac:dyDescent="0.25">
      <c r="E856" s="1" t="str">
        <f t="shared" si="16"/>
        <v/>
      </c>
      <c r="F856" s="2" t="str">
        <f>IF(ISERROR(VLOOKUP(A856,'Cadastro-Estoque'!A:G,1,FALSE)),"",VLOOKUP(A856,'Cadastro-Estoque'!A:G,4,FALSE))</f>
        <v/>
      </c>
      <c r="G856" s="2" t="str">
        <f>IF(ISBLANK(A856),"",IF(ISERROR(VLOOKUP(A856,'Cadastro-Estoque'!A:G,1,FALSE)),"Produto não cadastrado",VLOOKUP(A856,'Cadastro-Estoque'!A:G,2,FALSE)))</f>
        <v/>
      </c>
      <c r="H856" s="2" t="str">
        <f>IF(ISERROR(VLOOKUP(A856,'Cadastro-Estoque'!A:G,1,FALSE)),"",VLOOKUP(A856,'Cadastro-Estoque'!A:G,3,FALSE))</f>
        <v/>
      </c>
      <c r="I856" s="73" t="str">
        <f>IF(A856="","",INDEX(Boletim!F865:F982,(MATCH(A856,'Cadastro-Estoque'!A864:A981,0))))</f>
        <v/>
      </c>
    </row>
    <row r="857" spans="5:9" ht="18.75" customHeight="1" x14ac:dyDescent="0.25">
      <c r="E857" s="1" t="str">
        <f t="shared" si="16"/>
        <v/>
      </c>
      <c r="F857" s="2" t="str">
        <f>IF(ISERROR(VLOOKUP(A857,'Cadastro-Estoque'!A:G,1,FALSE)),"",VLOOKUP(A857,'Cadastro-Estoque'!A:G,4,FALSE))</f>
        <v/>
      </c>
      <c r="G857" s="2" t="str">
        <f>IF(ISBLANK(A857),"",IF(ISERROR(VLOOKUP(A857,'Cadastro-Estoque'!A:G,1,FALSE)),"Produto não cadastrado",VLOOKUP(A857,'Cadastro-Estoque'!A:G,2,FALSE)))</f>
        <v/>
      </c>
      <c r="H857" s="2" t="str">
        <f>IF(ISERROR(VLOOKUP(A857,'Cadastro-Estoque'!A:G,1,FALSE)),"",VLOOKUP(A857,'Cadastro-Estoque'!A:G,3,FALSE))</f>
        <v/>
      </c>
      <c r="I857" s="73" t="str">
        <f>IF(A857="","",INDEX(Boletim!F866:F983,(MATCH(A857,'Cadastro-Estoque'!A865:A982,0))))</f>
        <v/>
      </c>
    </row>
    <row r="858" spans="5:9" ht="18.75" customHeight="1" x14ac:dyDescent="0.25">
      <c r="E858" s="1" t="str">
        <f t="shared" si="16"/>
        <v/>
      </c>
      <c r="F858" s="2" t="str">
        <f>IF(ISERROR(VLOOKUP(A858,'Cadastro-Estoque'!A:G,1,FALSE)),"",VLOOKUP(A858,'Cadastro-Estoque'!A:G,4,FALSE))</f>
        <v/>
      </c>
      <c r="G858" s="2" t="str">
        <f>IF(ISBLANK(A858),"",IF(ISERROR(VLOOKUP(A858,'Cadastro-Estoque'!A:G,1,FALSE)),"Produto não cadastrado",VLOOKUP(A858,'Cadastro-Estoque'!A:G,2,FALSE)))</f>
        <v/>
      </c>
      <c r="H858" s="2" t="str">
        <f>IF(ISERROR(VLOOKUP(A858,'Cadastro-Estoque'!A:G,1,FALSE)),"",VLOOKUP(A858,'Cadastro-Estoque'!A:G,3,FALSE))</f>
        <v/>
      </c>
      <c r="I858" s="73" t="str">
        <f>IF(A858="","",INDEX(Boletim!F867:F984,(MATCH(A858,'Cadastro-Estoque'!A866:A983,0))))</f>
        <v/>
      </c>
    </row>
    <row r="859" spans="5:9" ht="18.75" customHeight="1" x14ac:dyDescent="0.25">
      <c r="E859" s="1" t="str">
        <f t="shared" si="16"/>
        <v/>
      </c>
      <c r="F859" s="2" t="str">
        <f>IF(ISERROR(VLOOKUP(A859,'Cadastro-Estoque'!A:G,1,FALSE)),"",VLOOKUP(A859,'Cadastro-Estoque'!A:G,4,FALSE))</f>
        <v/>
      </c>
      <c r="G859" s="2" t="str">
        <f>IF(ISBLANK(A859),"",IF(ISERROR(VLOOKUP(A859,'Cadastro-Estoque'!A:G,1,FALSE)),"Produto não cadastrado",VLOOKUP(A859,'Cadastro-Estoque'!A:G,2,FALSE)))</f>
        <v/>
      </c>
      <c r="H859" s="2" t="str">
        <f>IF(ISERROR(VLOOKUP(A859,'Cadastro-Estoque'!A:G,1,FALSE)),"",VLOOKUP(A859,'Cadastro-Estoque'!A:G,3,FALSE))</f>
        <v/>
      </c>
      <c r="I859" s="73" t="str">
        <f>IF(A859="","",INDEX(Boletim!F868:F985,(MATCH(A859,'Cadastro-Estoque'!A867:A984,0))))</f>
        <v/>
      </c>
    </row>
    <row r="860" spans="5:9" ht="18.75" customHeight="1" x14ac:dyDescent="0.25">
      <c r="E860" s="1" t="str">
        <f t="shared" si="16"/>
        <v/>
      </c>
      <c r="F860" s="2" t="str">
        <f>IF(ISERROR(VLOOKUP(A860,'Cadastro-Estoque'!A:G,1,FALSE)),"",VLOOKUP(A860,'Cadastro-Estoque'!A:G,4,FALSE))</f>
        <v/>
      </c>
      <c r="G860" s="2" t="str">
        <f>IF(ISBLANK(A860),"",IF(ISERROR(VLOOKUP(A860,'Cadastro-Estoque'!A:G,1,FALSE)),"Produto não cadastrado",VLOOKUP(A860,'Cadastro-Estoque'!A:G,2,FALSE)))</f>
        <v/>
      </c>
      <c r="H860" s="2" t="str">
        <f>IF(ISERROR(VLOOKUP(A860,'Cadastro-Estoque'!A:G,1,FALSE)),"",VLOOKUP(A860,'Cadastro-Estoque'!A:G,3,FALSE))</f>
        <v/>
      </c>
      <c r="I860" s="73" t="str">
        <f>IF(A860="","",INDEX(Boletim!F869:F986,(MATCH(A860,'Cadastro-Estoque'!A868:A985,0))))</f>
        <v/>
      </c>
    </row>
    <row r="861" spans="5:9" ht="18.75" customHeight="1" x14ac:dyDescent="0.25">
      <c r="E861" s="1" t="str">
        <f t="shared" si="16"/>
        <v/>
      </c>
      <c r="F861" s="2" t="str">
        <f>IF(ISERROR(VLOOKUP(A861,'Cadastro-Estoque'!A:G,1,FALSE)),"",VLOOKUP(A861,'Cadastro-Estoque'!A:G,4,FALSE))</f>
        <v/>
      </c>
      <c r="G861" s="2" t="str">
        <f>IF(ISBLANK(A861),"",IF(ISERROR(VLOOKUP(A861,'Cadastro-Estoque'!A:G,1,FALSE)),"Produto não cadastrado",VLOOKUP(A861,'Cadastro-Estoque'!A:G,2,FALSE)))</f>
        <v/>
      </c>
      <c r="H861" s="2" t="str">
        <f>IF(ISERROR(VLOOKUP(A861,'Cadastro-Estoque'!A:G,1,FALSE)),"",VLOOKUP(A861,'Cadastro-Estoque'!A:G,3,FALSE))</f>
        <v/>
      </c>
      <c r="I861" s="73" t="str">
        <f>IF(A861="","",INDEX(Boletim!F870:F987,(MATCH(A861,'Cadastro-Estoque'!A869:A986,0))))</f>
        <v/>
      </c>
    </row>
    <row r="862" spans="5:9" ht="18.75" customHeight="1" x14ac:dyDescent="0.25">
      <c r="E862" s="1" t="str">
        <f t="shared" si="16"/>
        <v/>
      </c>
      <c r="F862" s="2" t="str">
        <f>IF(ISERROR(VLOOKUP(A862,'Cadastro-Estoque'!A:G,1,FALSE)),"",VLOOKUP(A862,'Cadastro-Estoque'!A:G,4,FALSE))</f>
        <v/>
      </c>
      <c r="G862" s="2" t="str">
        <f>IF(ISBLANK(A862),"",IF(ISERROR(VLOOKUP(A862,'Cadastro-Estoque'!A:G,1,FALSE)),"Produto não cadastrado",VLOOKUP(A862,'Cadastro-Estoque'!A:G,2,FALSE)))</f>
        <v/>
      </c>
      <c r="H862" s="2" t="str">
        <f>IF(ISERROR(VLOOKUP(A862,'Cadastro-Estoque'!A:G,1,FALSE)),"",VLOOKUP(A862,'Cadastro-Estoque'!A:G,3,FALSE))</f>
        <v/>
      </c>
      <c r="I862" s="73" t="str">
        <f>IF(A862="","",INDEX(Boletim!F871:F988,(MATCH(A862,'Cadastro-Estoque'!A870:A987,0))))</f>
        <v/>
      </c>
    </row>
    <row r="863" spans="5:9" ht="18.75" customHeight="1" x14ac:dyDescent="0.25">
      <c r="E863" s="1" t="str">
        <f t="shared" si="16"/>
        <v/>
      </c>
      <c r="F863" s="2" t="str">
        <f>IF(ISERROR(VLOOKUP(A863,'Cadastro-Estoque'!A:G,1,FALSE)),"",VLOOKUP(A863,'Cadastro-Estoque'!A:G,4,FALSE))</f>
        <v/>
      </c>
      <c r="G863" s="2" t="str">
        <f>IF(ISBLANK(A863),"",IF(ISERROR(VLOOKUP(A863,'Cadastro-Estoque'!A:G,1,FALSE)),"Produto não cadastrado",VLOOKUP(A863,'Cadastro-Estoque'!A:G,2,FALSE)))</f>
        <v/>
      </c>
      <c r="H863" s="2" t="str">
        <f>IF(ISERROR(VLOOKUP(A863,'Cadastro-Estoque'!A:G,1,FALSE)),"",VLOOKUP(A863,'Cadastro-Estoque'!A:G,3,FALSE))</f>
        <v/>
      </c>
      <c r="I863" s="73" t="str">
        <f>IF(A863="","",INDEX(Boletim!F872:F989,(MATCH(A863,'Cadastro-Estoque'!A871:A988,0))))</f>
        <v/>
      </c>
    </row>
    <row r="864" spans="5:9" ht="18.75" customHeight="1" x14ac:dyDescent="0.25">
      <c r="E864" s="1" t="str">
        <f t="shared" si="16"/>
        <v/>
      </c>
      <c r="F864" s="2" t="str">
        <f>IF(ISERROR(VLOOKUP(A864,'Cadastro-Estoque'!A:G,1,FALSE)),"",VLOOKUP(A864,'Cadastro-Estoque'!A:G,4,FALSE))</f>
        <v/>
      </c>
      <c r="G864" s="2" t="str">
        <f>IF(ISBLANK(A864),"",IF(ISERROR(VLOOKUP(A864,'Cadastro-Estoque'!A:G,1,FALSE)),"Produto não cadastrado",VLOOKUP(A864,'Cadastro-Estoque'!A:G,2,FALSE)))</f>
        <v/>
      </c>
      <c r="H864" s="2" t="str">
        <f>IF(ISERROR(VLOOKUP(A864,'Cadastro-Estoque'!A:G,1,FALSE)),"",VLOOKUP(A864,'Cadastro-Estoque'!A:G,3,FALSE))</f>
        <v/>
      </c>
      <c r="I864" s="73" t="str">
        <f>IF(A864="","",INDEX(Boletim!F873:F990,(MATCH(A864,'Cadastro-Estoque'!A872:A989,0))))</f>
        <v/>
      </c>
    </row>
    <row r="865" spans="5:9" ht="18.75" customHeight="1" x14ac:dyDescent="0.25">
      <c r="E865" s="1" t="str">
        <f t="shared" si="16"/>
        <v/>
      </c>
      <c r="F865" s="2" t="str">
        <f>IF(ISERROR(VLOOKUP(A865,'Cadastro-Estoque'!A:G,1,FALSE)),"",VLOOKUP(A865,'Cadastro-Estoque'!A:G,4,FALSE))</f>
        <v/>
      </c>
      <c r="G865" s="2" t="str">
        <f>IF(ISBLANK(A865),"",IF(ISERROR(VLOOKUP(A865,'Cadastro-Estoque'!A:G,1,FALSE)),"Produto não cadastrado",VLOOKUP(A865,'Cadastro-Estoque'!A:G,2,FALSE)))</f>
        <v/>
      </c>
      <c r="H865" s="2" t="str">
        <f>IF(ISERROR(VLOOKUP(A865,'Cadastro-Estoque'!A:G,1,FALSE)),"",VLOOKUP(A865,'Cadastro-Estoque'!A:G,3,FALSE))</f>
        <v/>
      </c>
      <c r="I865" s="73" t="str">
        <f>IF(A865="","",INDEX(Boletim!F874:F991,(MATCH(A865,'Cadastro-Estoque'!A873:A990,0))))</f>
        <v/>
      </c>
    </row>
    <row r="866" spans="5:9" ht="18.75" customHeight="1" x14ac:dyDescent="0.25">
      <c r="E866" s="1" t="str">
        <f t="shared" si="16"/>
        <v/>
      </c>
      <c r="F866" s="2" t="str">
        <f>IF(ISERROR(VLOOKUP(A866,'Cadastro-Estoque'!A:G,1,FALSE)),"",VLOOKUP(A866,'Cadastro-Estoque'!A:G,4,FALSE))</f>
        <v/>
      </c>
      <c r="G866" s="2" t="str">
        <f>IF(ISBLANK(A866),"",IF(ISERROR(VLOOKUP(A866,'Cadastro-Estoque'!A:G,1,FALSE)),"Produto não cadastrado",VLOOKUP(A866,'Cadastro-Estoque'!A:G,2,FALSE)))</f>
        <v/>
      </c>
      <c r="H866" s="2" t="str">
        <f>IF(ISERROR(VLOOKUP(A866,'Cadastro-Estoque'!A:G,1,FALSE)),"",VLOOKUP(A866,'Cadastro-Estoque'!A:G,3,FALSE))</f>
        <v/>
      </c>
      <c r="I866" s="73" t="str">
        <f>IF(A866="","",INDEX(Boletim!F875:F992,(MATCH(A866,'Cadastro-Estoque'!A874:A991,0))))</f>
        <v/>
      </c>
    </row>
    <row r="867" spans="5:9" ht="18.75" customHeight="1" x14ac:dyDescent="0.25">
      <c r="E867" s="1" t="str">
        <f t="shared" si="16"/>
        <v/>
      </c>
      <c r="F867" s="2" t="str">
        <f>IF(ISERROR(VLOOKUP(A867,'Cadastro-Estoque'!A:G,1,FALSE)),"",VLOOKUP(A867,'Cadastro-Estoque'!A:G,4,FALSE))</f>
        <v/>
      </c>
      <c r="G867" s="2" t="str">
        <f>IF(ISBLANK(A867),"",IF(ISERROR(VLOOKUP(A867,'Cadastro-Estoque'!A:G,1,FALSE)),"Produto não cadastrado",VLOOKUP(A867,'Cadastro-Estoque'!A:G,2,FALSE)))</f>
        <v/>
      </c>
      <c r="H867" s="2" t="str">
        <f>IF(ISERROR(VLOOKUP(A867,'Cadastro-Estoque'!A:G,1,FALSE)),"",VLOOKUP(A867,'Cadastro-Estoque'!A:G,3,FALSE))</f>
        <v/>
      </c>
      <c r="I867" s="73" t="str">
        <f>IF(A867="","",INDEX(Boletim!F876:F993,(MATCH(A867,'Cadastro-Estoque'!A875:A992,0))))</f>
        <v/>
      </c>
    </row>
    <row r="868" spans="5:9" ht="18.75" customHeight="1" x14ac:dyDescent="0.25">
      <c r="E868" s="1" t="str">
        <f t="shared" si="16"/>
        <v/>
      </c>
      <c r="F868" s="2" t="str">
        <f>IF(ISERROR(VLOOKUP(A868,'Cadastro-Estoque'!A:G,1,FALSE)),"",VLOOKUP(A868,'Cadastro-Estoque'!A:G,4,FALSE))</f>
        <v/>
      </c>
      <c r="G868" s="2" t="str">
        <f>IF(ISBLANK(A868),"",IF(ISERROR(VLOOKUP(A868,'Cadastro-Estoque'!A:G,1,FALSE)),"Produto não cadastrado",VLOOKUP(A868,'Cadastro-Estoque'!A:G,2,FALSE)))</f>
        <v/>
      </c>
      <c r="H868" s="2" t="str">
        <f>IF(ISERROR(VLOOKUP(A868,'Cadastro-Estoque'!A:G,1,FALSE)),"",VLOOKUP(A868,'Cadastro-Estoque'!A:G,3,FALSE))</f>
        <v/>
      </c>
      <c r="I868" s="73" t="str">
        <f>IF(A868="","",INDEX(Boletim!F877:F994,(MATCH(A868,'Cadastro-Estoque'!A876:A993,0))))</f>
        <v/>
      </c>
    </row>
    <row r="869" spans="5:9" ht="18.75" customHeight="1" x14ac:dyDescent="0.25">
      <c r="E869" s="1" t="str">
        <f t="shared" si="16"/>
        <v/>
      </c>
      <c r="F869" s="2" t="str">
        <f>IF(ISERROR(VLOOKUP(A869,'Cadastro-Estoque'!A:G,1,FALSE)),"",VLOOKUP(A869,'Cadastro-Estoque'!A:G,4,FALSE))</f>
        <v/>
      </c>
      <c r="G869" s="2" t="str">
        <f>IF(ISBLANK(A869),"",IF(ISERROR(VLOOKUP(A869,'Cadastro-Estoque'!A:G,1,FALSE)),"Produto não cadastrado",VLOOKUP(A869,'Cadastro-Estoque'!A:G,2,FALSE)))</f>
        <v/>
      </c>
      <c r="H869" s="2" t="str">
        <f>IF(ISERROR(VLOOKUP(A869,'Cadastro-Estoque'!A:G,1,FALSE)),"",VLOOKUP(A869,'Cadastro-Estoque'!A:G,3,FALSE))</f>
        <v/>
      </c>
      <c r="I869" s="73" t="str">
        <f>IF(A869="","",INDEX(Boletim!F878:F995,(MATCH(A869,'Cadastro-Estoque'!A877:A994,0))))</f>
        <v/>
      </c>
    </row>
    <row r="870" spans="5:9" ht="18.75" customHeight="1" x14ac:dyDescent="0.25">
      <c r="E870" s="1" t="str">
        <f t="shared" si="16"/>
        <v/>
      </c>
      <c r="F870" s="2" t="str">
        <f>IF(ISERROR(VLOOKUP(A870,'Cadastro-Estoque'!A:G,1,FALSE)),"",VLOOKUP(A870,'Cadastro-Estoque'!A:G,4,FALSE))</f>
        <v/>
      </c>
      <c r="G870" s="2" t="str">
        <f>IF(ISBLANK(A870),"",IF(ISERROR(VLOOKUP(A870,'Cadastro-Estoque'!A:G,1,FALSE)),"Produto não cadastrado",VLOOKUP(A870,'Cadastro-Estoque'!A:G,2,FALSE)))</f>
        <v/>
      </c>
      <c r="H870" s="2" t="str">
        <f>IF(ISERROR(VLOOKUP(A870,'Cadastro-Estoque'!A:G,1,FALSE)),"",VLOOKUP(A870,'Cadastro-Estoque'!A:G,3,FALSE))</f>
        <v/>
      </c>
      <c r="I870" s="73" t="str">
        <f>IF(A870="","",INDEX(Boletim!F879:F996,(MATCH(A870,'Cadastro-Estoque'!A878:A995,0))))</f>
        <v/>
      </c>
    </row>
    <row r="871" spans="5:9" ht="18.75" customHeight="1" x14ac:dyDescent="0.25">
      <c r="E871" s="1" t="str">
        <f t="shared" si="16"/>
        <v/>
      </c>
      <c r="F871" s="2" t="str">
        <f>IF(ISERROR(VLOOKUP(A871,'Cadastro-Estoque'!A:G,1,FALSE)),"",VLOOKUP(A871,'Cadastro-Estoque'!A:G,4,FALSE))</f>
        <v/>
      </c>
      <c r="G871" s="2" t="str">
        <f>IF(ISBLANK(A871),"",IF(ISERROR(VLOOKUP(A871,'Cadastro-Estoque'!A:G,1,FALSE)),"Produto não cadastrado",VLOOKUP(A871,'Cadastro-Estoque'!A:G,2,FALSE)))</f>
        <v/>
      </c>
      <c r="H871" s="2" t="str">
        <f>IF(ISERROR(VLOOKUP(A871,'Cadastro-Estoque'!A:G,1,FALSE)),"",VLOOKUP(A871,'Cadastro-Estoque'!A:G,3,FALSE))</f>
        <v/>
      </c>
      <c r="I871" s="73" t="str">
        <f>IF(A871="","",INDEX(Boletim!F880:F997,(MATCH(A871,'Cadastro-Estoque'!A879:A996,0))))</f>
        <v/>
      </c>
    </row>
    <row r="872" spans="5:9" ht="18.75" customHeight="1" x14ac:dyDescent="0.25">
      <c r="E872" s="1" t="str">
        <f t="shared" si="16"/>
        <v/>
      </c>
      <c r="F872" s="2" t="str">
        <f>IF(ISERROR(VLOOKUP(A872,'Cadastro-Estoque'!A:G,1,FALSE)),"",VLOOKUP(A872,'Cadastro-Estoque'!A:G,4,FALSE))</f>
        <v/>
      </c>
      <c r="G872" s="2" t="str">
        <f>IF(ISBLANK(A872),"",IF(ISERROR(VLOOKUP(A872,'Cadastro-Estoque'!A:G,1,FALSE)),"Produto não cadastrado",VLOOKUP(A872,'Cadastro-Estoque'!A:G,2,FALSE)))</f>
        <v/>
      </c>
      <c r="H872" s="2" t="str">
        <f>IF(ISERROR(VLOOKUP(A872,'Cadastro-Estoque'!A:G,1,FALSE)),"",VLOOKUP(A872,'Cadastro-Estoque'!A:G,3,FALSE))</f>
        <v/>
      </c>
      <c r="I872" s="73" t="str">
        <f>IF(A872="","",INDEX(Boletim!F881:F998,(MATCH(A872,'Cadastro-Estoque'!A880:A997,0))))</f>
        <v/>
      </c>
    </row>
    <row r="873" spans="5:9" ht="18.75" customHeight="1" x14ac:dyDescent="0.25">
      <c r="E873" s="1" t="str">
        <f t="shared" si="16"/>
        <v/>
      </c>
      <c r="F873" s="2" t="str">
        <f>IF(ISERROR(VLOOKUP(A873,'Cadastro-Estoque'!A:G,1,FALSE)),"",VLOOKUP(A873,'Cadastro-Estoque'!A:G,4,FALSE))</f>
        <v/>
      </c>
      <c r="G873" s="2" t="str">
        <f>IF(ISBLANK(A873),"",IF(ISERROR(VLOOKUP(A873,'Cadastro-Estoque'!A:G,1,FALSE)),"Produto não cadastrado",VLOOKUP(A873,'Cadastro-Estoque'!A:G,2,FALSE)))</f>
        <v/>
      </c>
      <c r="H873" s="2" t="str">
        <f>IF(ISERROR(VLOOKUP(A873,'Cadastro-Estoque'!A:G,1,FALSE)),"",VLOOKUP(A873,'Cadastro-Estoque'!A:G,3,FALSE))</f>
        <v/>
      </c>
      <c r="I873" s="73" t="str">
        <f>IF(A873="","",INDEX(Boletim!F882:F999,(MATCH(A873,'Cadastro-Estoque'!A881:A998,0))))</f>
        <v/>
      </c>
    </row>
    <row r="874" spans="5:9" ht="18.75" customHeight="1" x14ac:dyDescent="0.25">
      <c r="E874" s="1" t="str">
        <f t="shared" si="16"/>
        <v/>
      </c>
      <c r="F874" s="2" t="str">
        <f>IF(ISERROR(VLOOKUP(A874,'Cadastro-Estoque'!A:G,1,FALSE)),"",VLOOKUP(A874,'Cadastro-Estoque'!A:G,4,FALSE))</f>
        <v/>
      </c>
      <c r="G874" s="2" t="str">
        <f>IF(ISBLANK(A874),"",IF(ISERROR(VLOOKUP(A874,'Cadastro-Estoque'!A:G,1,FALSE)),"Produto não cadastrado",VLOOKUP(A874,'Cadastro-Estoque'!A:G,2,FALSE)))</f>
        <v/>
      </c>
      <c r="H874" s="2" t="str">
        <f>IF(ISERROR(VLOOKUP(A874,'Cadastro-Estoque'!A:G,1,FALSE)),"",VLOOKUP(A874,'Cadastro-Estoque'!A:G,3,FALSE))</f>
        <v/>
      </c>
      <c r="I874" s="73" t="str">
        <f>IF(A874="","",INDEX(Boletim!F883:F1000,(MATCH(A874,'Cadastro-Estoque'!A882:A999,0))))</f>
        <v/>
      </c>
    </row>
    <row r="875" spans="5:9" ht="18.75" customHeight="1" x14ac:dyDescent="0.25">
      <c r="E875" s="1" t="str">
        <f t="shared" si="16"/>
        <v/>
      </c>
      <c r="F875" s="2" t="str">
        <f>IF(ISERROR(VLOOKUP(A875,'Cadastro-Estoque'!A:G,1,FALSE)),"",VLOOKUP(A875,'Cadastro-Estoque'!A:G,4,FALSE))</f>
        <v/>
      </c>
      <c r="G875" s="2" t="str">
        <f>IF(ISBLANK(A875),"",IF(ISERROR(VLOOKUP(A875,'Cadastro-Estoque'!A:G,1,FALSE)),"Produto não cadastrado",VLOOKUP(A875,'Cadastro-Estoque'!A:G,2,FALSE)))</f>
        <v/>
      </c>
      <c r="H875" s="2" t="str">
        <f>IF(ISERROR(VLOOKUP(A875,'Cadastro-Estoque'!A:G,1,FALSE)),"",VLOOKUP(A875,'Cadastro-Estoque'!A:G,3,FALSE))</f>
        <v/>
      </c>
      <c r="I875" s="73" t="str">
        <f>IF(A875="","",INDEX(Boletim!F884:F1001,(MATCH(A875,'Cadastro-Estoque'!A883:A1000,0))))</f>
        <v/>
      </c>
    </row>
    <row r="876" spans="5:9" ht="18.75" customHeight="1" x14ac:dyDescent="0.25">
      <c r="E876" s="1" t="str">
        <f t="shared" si="16"/>
        <v/>
      </c>
      <c r="F876" s="2" t="str">
        <f>IF(ISERROR(VLOOKUP(A876,'Cadastro-Estoque'!A:G,1,FALSE)),"",VLOOKUP(A876,'Cadastro-Estoque'!A:G,4,FALSE))</f>
        <v/>
      </c>
      <c r="G876" s="2" t="str">
        <f>IF(ISBLANK(A876),"",IF(ISERROR(VLOOKUP(A876,'Cadastro-Estoque'!A:G,1,FALSE)),"Produto não cadastrado",VLOOKUP(A876,'Cadastro-Estoque'!A:G,2,FALSE)))</f>
        <v/>
      </c>
      <c r="H876" s="2" t="str">
        <f>IF(ISERROR(VLOOKUP(A876,'Cadastro-Estoque'!A:G,1,FALSE)),"",VLOOKUP(A876,'Cadastro-Estoque'!A:G,3,FALSE))</f>
        <v/>
      </c>
      <c r="I876" s="73" t="str">
        <f>IF(A876="","",INDEX(Boletim!F885:F1002,(MATCH(A876,'Cadastro-Estoque'!A884:A1001,0))))</f>
        <v/>
      </c>
    </row>
    <row r="877" spans="5:9" ht="18.75" customHeight="1" x14ac:dyDescent="0.25">
      <c r="E877" s="1" t="str">
        <f t="shared" si="16"/>
        <v/>
      </c>
      <c r="F877" s="2" t="str">
        <f>IF(ISERROR(VLOOKUP(A877,'Cadastro-Estoque'!A:G,1,FALSE)),"",VLOOKUP(A877,'Cadastro-Estoque'!A:G,4,FALSE))</f>
        <v/>
      </c>
      <c r="G877" s="2" t="str">
        <f>IF(ISBLANK(A877),"",IF(ISERROR(VLOOKUP(A877,'Cadastro-Estoque'!A:G,1,FALSE)),"Produto não cadastrado",VLOOKUP(A877,'Cadastro-Estoque'!A:G,2,FALSE)))</f>
        <v/>
      </c>
      <c r="H877" s="2" t="str">
        <f>IF(ISERROR(VLOOKUP(A877,'Cadastro-Estoque'!A:G,1,FALSE)),"",VLOOKUP(A877,'Cadastro-Estoque'!A:G,3,FALSE))</f>
        <v/>
      </c>
      <c r="I877" s="73" t="str">
        <f>IF(A877="","",INDEX(Boletim!F886:F1003,(MATCH(A877,'Cadastro-Estoque'!A885:A1002,0))))</f>
        <v/>
      </c>
    </row>
    <row r="878" spans="5:9" ht="18.75" customHeight="1" x14ac:dyDescent="0.25">
      <c r="E878" s="1" t="str">
        <f t="shared" si="16"/>
        <v/>
      </c>
      <c r="F878" s="2" t="str">
        <f>IF(ISERROR(VLOOKUP(A878,'Cadastro-Estoque'!A:G,1,FALSE)),"",VLOOKUP(A878,'Cadastro-Estoque'!A:G,4,FALSE))</f>
        <v/>
      </c>
      <c r="G878" s="2" t="str">
        <f>IF(ISBLANK(A878),"",IF(ISERROR(VLOOKUP(A878,'Cadastro-Estoque'!A:G,1,FALSE)),"Produto não cadastrado",VLOOKUP(A878,'Cadastro-Estoque'!A:G,2,FALSE)))</f>
        <v/>
      </c>
      <c r="H878" s="2" t="str">
        <f>IF(ISERROR(VLOOKUP(A878,'Cadastro-Estoque'!A:G,1,FALSE)),"",VLOOKUP(A878,'Cadastro-Estoque'!A:G,3,FALSE))</f>
        <v/>
      </c>
      <c r="I878" s="73" t="str">
        <f>IF(A878="","",INDEX(Boletim!F887:F1004,(MATCH(A878,'Cadastro-Estoque'!A886:A1003,0))))</f>
        <v/>
      </c>
    </row>
    <row r="879" spans="5:9" ht="18.75" customHeight="1" x14ac:dyDescent="0.25">
      <c r="E879" s="1" t="str">
        <f t="shared" si="16"/>
        <v/>
      </c>
      <c r="F879" s="2" t="str">
        <f>IF(ISERROR(VLOOKUP(A879,'Cadastro-Estoque'!A:G,1,FALSE)),"",VLOOKUP(A879,'Cadastro-Estoque'!A:G,4,FALSE))</f>
        <v/>
      </c>
      <c r="G879" s="2" t="str">
        <f>IF(ISBLANK(A879),"",IF(ISERROR(VLOOKUP(A879,'Cadastro-Estoque'!A:G,1,FALSE)),"Produto não cadastrado",VLOOKUP(A879,'Cadastro-Estoque'!A:G,2,FALSE)))</f>
        <v/>
      </c>
      <c r="H879" s="2" t="str">
        <f>IF(ISERROR(VLOOKUP(A879,'Cadastro-Estoque'!A:G,1,FALSE)),"",VLOOKUP(A879,'Cadastro-Estoque'!A:G,3,FALSE))</f>
        <v/>
      </c>
      <c r="I879" s="73" t="str">
        <f>IF(A879="","",INDEX(Boletim!F888:F1005,(MATCH(A879,'Cadastro-Estoque'!A887:A1004,0))))</f>
        <v/>
      </c>
    </row>
    <row r="880" spans="5:9" ht="18.75" customHeight="1" x14ac:dyDescent="0.25">
      <c r="E880" s="1" t="str">
        <f t="shared" si="16"/>
        <v/>
      </c>
      <c r="F880" s="2" t="str">
        <f>IF(ISERROR(VLOOKUP(A880,'Cadastro-Estoque'!A:G,1,FALSE)),"",VLOOKUP(A880,'Cadastro-Estoque'!A:G,4,FALSE))</f>
        <v/>
      </c>
      <c r="G880" s="2" t="str">
        <f>IF(ISBLANK(A880),"",IF(ISERROR(VLOOKUP(A880,'Cadastro-Estoque'!A:G,1,FALSE)),"Produto não cadastrado",VLOOKUP(A880,'Cadastro-Estoque'!A:G,2,FALSE)))</f>
        <v/>
      </c>
      <c r="H880" s="2" t="str">
        <f>IF(ISERROR(VLOOKUP(A880,'Cadastro-Estoque'!A:G,1,FALSE)),"",VLOOKUP(A880,'Cadastro-Estoque'!A:G,3,FALSE))</f>
        <v/>
      </c>
      <c r="I880" s="73" t="str">
        <f>IF(A880="","",INDEX(Boletim!F889:F1006,(MATCH(A880,'Cadastro-Estoque'!A888:A1005,0))))</f>
        <v/>
      </c>
    </row>
    <row r="881" spans="5:9" ht="18.75" customHeight="1" x14ac:dyDescent="0.25">
      <c r="E881" s="1" t="str">
        <f t="shared" si="16"/>
        <v/>
      </c>
      <c r="F881" s="2" t="str">
        <f>IF(ISERROR(VLOOKUP(A881,'Cadastro-Estoque'!A:G,1,FALSE)),"",VLOOKUP(A881,'Cadastro-Estoque'!A:G,4,FALSE))</f>
        <v/>
      </c>
      <c r="G881" s="2" t="str">
        <f>IF(ISBLANK(A881),"",IF(ISERROR(VLOOKUP(A881,'Cadastro-Estoque'!A:G,1,FALSE)),"Produto não cadastrado",VLOOKUP(A881,'Cadastro-Estoque'!A:G,2,FALSE)))</f>
        <v/>
      </c>
      <c r="H881" s="2" t="str">
        <f>IF(ISERROR(VLOOKUP(A881,'Cadastro-Estoque'!A:G,1,FALSE)),"",VLOOKUP(A881,'Cadastro-Estoque'!A:G,3,FALSE))</f>
        <v/>
      </c>
      <c r="I881" s="73" t="str">
        <f>IF(A881="","",INDEX(Boletim!F890:F1007,(MATCH(A881,'Cadastro-Estoque'!A889:A1006,0))))</f>
        <v/>
      </c>
    </row>
    <row r="882" spans="5:9" ht="18.75" customHeight="1" x14ac:dyDescent="0.25">
      <c r="E882" s="1" t="str">
        <f t="shared" si="16"/>
        <v/>
      </c>
      <c r="F882" s="2" t="str">
        <f>IF(ISERROR(VLOOKUP(A882,'Cadastro-Estoque'!A:G,1,FALSE)),"",VLOOKUP(A882,'Cadastro-Estoque'!A:G,4,FALSE))</f>
        <v/>
      </c>
      <c r="G882" s="2" t="str">
        <f>IF(ISBLANK(A882),"",IF(ISERROR(VLOOKUP(A882,'Cadastro-Estoque'!A:G,1,FALSE)),"Produto não cadastrado",VLOOKUP(A882,'Cadastro-Estoque'!A:G,2,FALSE)))</f>
        <v/>
      </c>
      <c r="H882" s="2" t="str">
        <f>IF(ISERROR(VLOOKUP(A882,'Cadastro-Estoque'!A:G,1,FALSE)),"",VLOOKUP(A882,'Cadastro-Estoque'!A:G,3,FALSE))</f>
        <v/>
      </c>
      <c r="I882" s="73" t="str">
        <f>IF(A882="","",INDEX(Boletim!F891:F1008,(MATCH(A882,'Cadastro-Estoque'!A890:A1007,0))))</f>
        <v/>
      </c>
    </row>
    <row r="883" spans="5:9" ht="18.75" customHeight="1" x14ac:dyDescent="0.25">
      <c r="E883" s="1" t="str">
        <f t="shared" si="16"/>
        <v/>
      </c>
      <c r="F883" s="2" t="str">
        <f>IF(ISERROR(VLOOKUP(A883,'Cadastro-Estoque'!A:G,1,FALSE)),"",VLOOKUP(A883,'Cadastro-Estoque'!A:G,4,FALSE))</f>
        <v/>
      </c>
      <c r="G883" s="2" t="str">
        <f>IF(ISBLANK(A883),"",IF(ISERROR(VLOOKUP(A883,'Cadastro-Estoque'!A:G,1,FALSE)),"Produto não cadastrado",VLOOKUP(A883,'Cadastro-Estoque'!A:G,2,FALSE)))</f>
        <v/>
      </c>
      <c r="H883" s="2" t="str">
        <f>IF(ISERROR(VLOOKUP(A883,'Cadastro-Estoque'!A:G,1,FALSE)),"",VLOOKUP(A883,'Cadastro-Estoque'!A:G,3,FALSE))</f>
        <v/>
      </c>
      <c r="I883" s="73" t="str">
        <f>IF(A883="","",INDEX(Boletim!F892:F1009,(MATCH(A883,'Cadastro-Estoque'!A891:A1008,0))))</f>
        <v/>
      </c>
    </row>
    <row r="884" spans="5:9" ht="18.75" customHeight="1" x14ac:dyDescent="0.25">
      <c r="E884" s="1" t="str">
        <f t="shared" si="16"/>
        <v/>
      </c>
      <c r="F884" s="2" t="str">
        <f>IF(ISERROR(VLOOKUP(A884,'Cadastro-Estoque'!A:G,1,FALSE)),"",VLOOKUP(A884,'Cadastro-Estoque'!A:G,4,FALSE))</f>
        <v/>
      </c>
      <c r="G884" s="2" t="str">
        <f>IF(ISBLANK(A884),"",IF(ISERROR(VLOOKUP(A884,'Cadastro-Estoque'!A:G,1,FALSE)),"Produto não cadastrado",VLOOKUP(A884,'Cadastro-Estoque'!A:G,2,FALSE)))</f>
        <v/>
      </c>
      <c r="H884" s="2" t="str">
        <f>IF(ISERROR(VLOOKUP(A884,'Cadastro-Estoque'!A:G,1,FALSE)),"",VLOOKUP(A884,'Cadastro-Estoque'!A:G,3,FALSE))</f>
        <v/>
      </c>
      <c r="I884" s="73" t="str">
        <f>IF(A884="","",INDEX(Boletim!F893:F1010,(MATCH(A884,'Cadastro-Estoque'!A892:A1009,0))))</f>
        <v/>
      </c>
    </row>
    <row r="885" spans="5:9" ht="18.75" customHeight="1" x14ac:dyDescent="0.25">
      <c r="E885" s="1" t="str">
        <f t="shared" si="16"/>
        <v/>
      </c>
      <c r="F885" s="2" t="str">
        <f>IF(ISERROR(VLOOKUP(A885,'Cadastro-Estoque'!A:G,1,FALSE)),"",VLOOKUP(A885,'Cadastro-Estoque'!A:G,4,FALSE))</f>
        <v/>
      </c>
      <c r="G885" s="2" t="str">
        <f>IF(ISBLANK(A885),"",IF(ISERROR(VLOOKUP(A885,'Cadastro-Estoque'!A:G,1,FALSE)),"Produto não cadastrado",VLOOKUP(A885,'Cadastro-Estoque'!A:G,2,FALSE)))</f>
        <v/>
      </c>
      <c r="H885" s="2" t="str">
        <f>IF(ISERROR(VLOOKUP(A885,'Cadastro-Estoque'!A:G,1,FALSE)),"",VLOOKUP(A885,'Cadastro-Estoque'!A:G,3,FALSE))</f>
        <v/>
      </c>
      <c r="I885" s="73" t="str">
        <f>IF(A885="","",INDEX(Boletim!F894:F1011,(MATCH(A885,'Cadastro-Estoque'!A893:A1010,0))))</f>
        <v/>
      </c>
    </row>
    <row r="886" spans="5:9" ht="18.75" customHeight="1" x14ac:dyDescent="0.25">
      <c r="E886" s="1" t="str">
        <f t="shared" si="16"/>
        <v/>
      </c>
      <c r="F886" s="2" t="str">
        <f>IF(ISERROR(VLOOKUP(A886,'Cadastro-Estoque'!A:G,1,FALSE)),"",VLOOKUP(A886,'Cadastro-Estoque'!A:G,4,FALSE))</f>
        <v/>
      </c>
      <c r="G886" s="2" t="str">
        <f>IF(ISBLANK(A886),"",IF(ISERROR(VLOOKUP(A886,'Cadastro-Estoque'!A:G,1,FALSE)),"Produto não cadastrado",VLOOKUP(A886,'Cadastro-Estoque'!A:G,2,FALSE)))</f>
        <v/>
      </c>
      <c r="H886" s="2" t="str">
        <f>IF(ISERROR(VLOOKUP(A886,'Cadastro-Estoque'!A:G,1,FALSE)),"",VLOOKUP(A886,'Cadastro-Estoque'!A:G,3,FALSE))</f>
        <v/>
      </c>
      <c r="I886" s="73" t="str">
        <f>IF(A886="","",INDEX(Boletim!F895:F1012,(MATCH(A886,'Cadastro-Estoque'!A894:A1011,0))))</f>
        <v/>
      </c>
    </row>
    <row r="887" spans="5:9" ht="18.75" customHeight="1" x14ac:dyDescent="0.25">
      <c r="E887" s="1" t="str">
        <f t="shared" si="16"/>
        <v/>
      </c>
      <c r="F887" s="2" t="str">
        <f>IF(ISERROR(VLOOKUP(A887,'Cadastro-Estoque'!A:G,1,FALSE)),"",VLOOKUP(A887,'Cadastro-Estoque'!A:G,4,FALSE))</f>
        <v/>
      </c>
      <c r="G887" s="2" t="str">
        <f>IF(ISBLANK(A887),"",IF(ISERROR(VLOOKUP(A887,'Cadastro-Estoque'!A:G,1,FALSE)),"Produto não cadastrado",VLOOKUP(A887,'Cadastro-Estoque'!A:G,2,FALSE)))</f>
        <v/>
      </c>
      <c r="H887" s="2" t="str">
        <f>IF(ISERROR(VLOOKUP(A887,'Cadastro-Estoque'!A:G,1,FALSE)),"",VLOOKUP(A887,'Cadastro-Estoque'!A:G,3,FALSE))</f>
        <v/>
      </c>
      <c r="I887" s="73" t="str">
        <f>IF(A887="","",INDEX(Boletim!F896:F1013,(MATCH(A887,'Cadastro-Estoque'!A895:A1012,0))))</f>
        <v/>
      </c>
    </row>
    <row r="888" spans="5:9" ht="18.75" customHeight="1" x14ac:dyDescent="0.25">
      <c r="E888" s="1" t="str">
        <f t="shared" si="16"/>
        <v/>
      </c>
      <c r="F888" s="2" t="str">
        <f>IF(ISERROR(VLOOKUP(A888,'Cadastro-Estoque'!A:G,1,FALSE)),"",VLOOKUP(A888,'Cadastro-Estoque'!A:G,4,FALSE))</f>
        <v/>
      </c>
      <c r="G888" s="2" t="str">
        <f>IF(ISBLANK(A888),"",IF(ISERROR(VLOOKUP(A888,'Cadastro-Estoque'!A:G,1,FALSE)),"Produto não cadastrado",VLOOKUP(A888,'Cadastro-Estoque'!A:G,2,FALSE)))</f>
        <v/>
      </c>
      <c r="H888" s="2" t="str">
        <f>IF(ISERROR(VLOOKUP(A888,'Cadastro-Estoque'!A:G,1,FALSE)),"",VLOOKUP(A888,'Cadastro-Estoque'!A:G,3,FALSE))</f>
        <v/>
      </c>
      <c r="I888" s="73" t="str">
        <f>IF(A888="","",INDEX(Boletim!F897:F1014,(MATCH(A888,'Cadastro-Estoque'!A896:A1013,0))))</f>
        <v/>
      </c>
    </row>
    <row r="889" spans="5:9" ht="18.75" customHeight="1" x14ac:dyDescent="0.25">
      <c r="E889" s="1" t="str">
        <f t="shared" si="16"/>
        <v/>
      </c>
      <c r="F889" s="2" t="str">
        <f>IF(ISERROR(VLOOKUP(A889,'Cadastro-Estoque'!A:G,1,FALSE)),"",VLOOKUP(A889,'Cadastro-Estoque'!A:G,4,FALSE))</f>
        <v/>
      </c>
      <c r="G889" s="2" t="str">
        <f>IF(ISBLANK(A889),"",IF(ISERROR(VLOOKUP(A889,'Cadastro-Estoque'!A:G,1,FALSE)),"Produto não cadastrado",VLOOKUP(A889,'Cadastro-Estoque'!A:G,2,FALSE)))</f>
        <v/>
      </c>
      <c r="H889" s="2" t="str">
        <f>IF(ISERROR(VLOOKUP(A889,'Cadastro-Estoque'!A:G,1,FALSE)),"",VLOOKUP(A889,'Cadastro-Estoque'!A:G,3,FALSE))</f>
        <v/>
      </c>
      <c r="I889" s="73" t="str">
        <f>IF(A889="","",INDEX(Boletim!F898:F1015,(MATCH(A889,'Cadastro-Estoque'!A897:A1014,0))))</f>
        <v/>
      </c>
    </row>
    <row r="890" spans="5:9" ht="18.75" customHeight="1" x14ac:dyDescent="0.25">
      <c r="E890" s="1" t="str">
        <f t="shared" si="16"/>
        <v/>
      </c>
      <c r="F890" s="2" t="str">
        <f>IF(ISERROR(VLOOKUP(A890,'Cadastro-Estoque'!A:G,1,FALSE)),"",VLOOKUP(A890,'Cadastro-Estoque'!A:G,4,FALSE))</f>
        <v/>
      </c>
      <c r="G890" s="2" t="str">
        <f>IF(ISBLANK(A890),"",IF(ISERROR(VLOOKUP(A890,'Cadastro-Estoque'!A:G,1,FALSE)),"Produto não cadastrado",VLOOKUP(A890,'Cadastro-Estoque'!A:G,2,FALSE)))</f>
        <v/>
      </c>
      <c r="H890" s="2" t="str">
        <f>IF(ISERROR(VLOOKUP(A890,'Cadastro-Estoque'!A:G,1,FALSE)),"",VLOOKUP(A890,'Cadastro-Estoque'!A:G,3,FALSE))</f>
        <v/>
      </c>
      <c r="I890" s="73" t="str">
        <f>IF(A890="","",INDEX(Boletim!F899:F1016,(MATCH(A890,'Cadastro-Estoque'!A898:A1015,0))))</f>
        <v/>
      </c>
    </row>
    <row r="891" spans="5:9" ht="18.75" customHeight="1" x14ac:dyDescent="0.25">
      <c r="E891" s="1" t="str">
        <f t="shared" si="16"/>
        <v/>
      </c>
      <c r="F891" s="2" t="str">
        <f>IF(ISERROR(VLOOKUP(A891,'Cadastro-Estoque'!A:G,1,FALSE)),"",VLOOKUP(A891,'Cadastro-Estoque'!A:G,4,FALSE))</f>
        <v/>
      </c>
      <c r="G891" s="2" t="str">
        <f>IF(ISBLANK(A891),"",IF(ISERROR(VLOOKUP(A891,'Cadastro-Estoque'!A:G,1,FALSE)),"Produto não cadastrado",VLOOKUP(A891,'Cadastro-Estoque'!A:G,2,FALSE)))</f>
        <v/>
      </c>
      <c r="H891" s="2" t="str">
        <f>IF(ISERROR(VLOOKUP(A891,'Cadastro-Estoque'!A:G,1,FALSE)),"",VLOOKUP(A891,'Cadastro-Estoque'!A:G,3,FALSE))</f>
        <v/>
      </c>
      <c r="I891" s="73" t="str">
        <f>IF(A891="","",INDEX(Boletim!F900:F1017,(MATCH(A891,'Cadastro-Estoque'!A899:A1016,0))))</f>
        <v/>
      </c>
    </row>
    <row r="892" spans="5:9" ht="18.75" customHeight="1" x14ac:dyDescent="0.25">
      <c r="E892" s="1" t="str">
        <f t="shared" si="16"/>
        <v/>
      </c>
      <c r="F892" s="2" t="str">
        <f>IF(ISERROR(VLOOKUP(A892,'Cadastro-Estoque'!A:G,1,FALSE)),"",VLOOKUP(A892,'Cadastro-Estoque'!A:G,4,FALSE))</f>
        <v/>
      </c>
      <c r="G892" s="2" t="str">
        <f>IF(ISBLANK(A892),"",IF(ISERROR(VLOOKUP(A892,'Cadastro-Estoque'!A:G,1,FALSE)),"Produto não cadastrado",VLOOKUP(A892,'Cadastro-Estoque'!A:G,2,FALSE)))</f>
        <v/>
      </c>
      <c r="H892" s="2" t="str">
        <f>IF(ISERROR(VLOOKUP(A892,'Cadastro-Estoque'!A:G,1,FALSE)),"",VLOOKUP(A892,'Cadastro-Estoque'!A:G,3,FALSE))</f>
        <v/>
      </c>
      <c r="I892" s="73" t="str">
        <f>IF(A892="","",INDEX(Boletim!F901:F1018,(MATCH(A892,'Cadastro-Estoque'!A900:A1017,0))))</f>
        <v/>
      </c>
    </row>
    <row r="893" spans="5:9" ht="18.75" customHeight="1" x14ac:dyDescent="0.25">
      <c r="E893" s="1" t="str">
        <f t="shared" si="16"/>
        <v/>
      </c>
      <c r="F893" s="2" t="str">
        <f>IF(ISERROR(VLOOKUP(A893,'Cadastro-Estoque'!A:G,1,FALSE)),"",VLOOKUP(A893,'Cadastro-Estoque'!A:G,4,FALSE))</f>
        <v/>
      </c>
      <c r="G893" s="2" t="str">
        <f>IF(ISBLANK(A893),"",IF(ISERROR(VLOOKUP(A893,'Cadastro-Estoque'!A:G,1,FALSE)),"Produto não cadastrado",VLOOKUP(A893,'Cadastro-Estoque'!A:G,2,FALSE)))</f>
        <v/>
      </c>
      <c r="H893" s="2" t="str">
        <f>IF(ISERROR(VLOOKUP(A893,'Cadastro-Estoque'!A:G,1,FALSE)),"",VLOOKUP(A893,'Cadastro-Estoque'!A:G,3,FALSE))</f>
        <v/>
      </c>
      <c r="I893" s="73" t="str">
        <f>IF(A893="","",INDEX(Boletim!F902:F1019,(MATCH(A893,'Cadastro-Estoque'!A901:A1018,0))))</f>
        <v/>
      </c>
    </row>
    <row r="894" spans="5:9" ht="18.75" customHeight="1" x14ac:dyDescent="0.25">
      <c r="E894" s="1" t="str">
        <f t="shared" si="16"/>
        <v/>
      </c>
      <c r="F894" s="2" t="str">
        <f>IF(ISERROR(VLOOKUP(A894,'Cadastro-Estoque'!A:G,1,FALSE)),"",VLOOKUP(A894,'Cadastro-Estoque'!A:G,4,FALSE))</f>
        <v/>
      </c>
      <c r="G894" s="2" t="str">
        <f>IF(ISBLANK(A894),"",IF(ISERROR(VLOOKUP(A894,'Cadastro-Estoque'!A:G,1,FALSE)),"Produto não cadastrado",VLOOKUP(A894,'Cadastro-Estoque'!A:G,2,FALSE)))</f>
        <v/>
      </c>
      <c r="H894" s="2" t="str">
        <f>IF(ISERROR(VLOOKUP(A894,'Cadastro-Estoque'!A:G,1,FALSE)),"",VLOOKUP(A894,'Cadastro-Estoque'!A:G,3,FALSE))</f>
        <v/>
      </c>
      <c r="I894" s="73" t="str">
        <f>IF(A894="","",INDEX(Boletim!F903:F1020,(MATCH(A894,'Cadastro-Estoque'!A902:A1019,0))))</f>
        <v/>
      </c>
    </row>
    <row r="895" spans="5:9" ht="18.75" customHeight="1" x14ac:dyDescent="0.25">
      <c r="E895" s="1" t="str">
        <f t="shared" si="16"/>
        <v/>
      </c>
      <c r="F895" s="2" t="str">
        <f>IF(ISERROR(VLOOKUP(A895,'Cadastro-Estoque'!A:G,1,FALSE)),"",VLOOKUP(A895,'Cadastro-Estoque'!A:G,4,FALSE))</f>
        <v/>
      </c>
      <c r="G895" s="2" t="str">
        <f>IF(ISBLANK(A895),"",IF(ISERROR(VLOOKUP(A895,'Cadastro-Estoque'!A:G,1,FALSE)),"Produto não cadastrado",VLOOKUP(A895,'Cadastro-Estoque'!A:G,2,FALSE)))</f>
        <v/>
      </c>
      <c r="H895" s="2" t="str">
        <f>IF(ISERROR(VLOOKUP(A895,'Cadastro-Estoque'!A:G,1,FALSE)),"",VLOOKUP(A895,'Cadastro-Estoque'!A:G,3,FALSE))</f>
        <v/>
      </c>
      <c r="I895" s="73" t="str">
        <f>IF(A895="","",INDEX(Boletim!F904:F1021,(MATCH(A895,'Cadastro-Estoque'!A903:A1020,0))))</f>
        <v/>
      </c>
    </row>
    <row r="896" spans="5:9" ht="18.75" customHeight="1" x14ac:dyDescent="0.25">
      <c r="E896" s="1" t="str">
        <f t="shared" si="16"/>
        <v/>
      </c>
      <c r="F896" s="2" t="str">
        <f>IF(ISERROR(VLOOKUP(A896,'Cadastro-Estoque'!A:G,1,FALSE)),"",VLOOKUP(A896,'Cadastro-Estoque'!A:G,4,FALSE))</f>
        <v/>
      </c>
      <c r="G896" s="2" t="str">
        <f>IF(ISBLANK(A896),"",IF(ISERROR(VLOOKUP(A896,'Cadastro-Estoque'!A:G,1,FALSE)),"Produto não cadastrado",VLOOKUP(A896,'Cadastro-Estoque'!A:G,2,FALSE)))</f>
        <v/>
      </c>
      <c r="H896" s="2" t="str">
        <f>IF(ISERROR(VLOOKUP(A896,'Cadastro-Estoque'!A:G,1,FALSE)),"",VLOOKUP(A896,'Cadastro-Estoque'!A:G,3,FALSE))</f>
        <v/>
      </c>
      <c r="I896" s="73" t="str">
        <f>IF(A896="","",INDEX(Boletim!F905:F1022,(MATCH(A896,'Cadastro-Estoque'!A904:A1021,0))))</f>
        <v/>
      </c>
    </row>
    <row r="897" spans="5:9" ht="18.75" customHeight="1" x14ac:dyDescent="0.25">
      <c r="E897" s="1" t="str">
        <f t="shared" si="16"/>
        <v/>
      </c>
      <c r="F897" s="2" t="str">
        <f>IF(ISERROR(VLOOKUP(A897,'Cadastro-Estoque'!A:G,1,FALSE)),"",VLOOKUP(A897,'Cadastro-Estoque'!A:G,4,FALSE))</f>
        <v/>
      </c>
      <c r="G897" s="2" t="str">
        <f>IF(ISBLANK(A897),"",IF(ISERROR(VLOOKUP(A897,'Cadastro-Estoque'!A:G,1,FALSE)),"Produto não cadastrado",VLOOKUP(A897,'Cadastro-Estoque'!A:G,2,FALSE)))</f>
        <v/>
      </c>
      <c r="H897" s="2" t="str">
        <f>IF(ISERROR(VLOOKUP(A897,'Cadastro-Estoque'!A:G,1,FALSE)),"",VLOOKUP(A897,'Cadastro-Estoque'!A:G,3,FALSE))</f>
        <v/>
      </c>
      <c r="I897" s="73" t="str">
        <f>IF(A897="","",INDEX(Boletim!F906:F1023,(MATCH(A897,'Cadastro-Estoque'!A905:A1022,0))))</f>
        <v/>
      </c>
    </row>
    <row r="898" spans="5:9" ht="18.75" customHeight="1" x14ac:dyDescent="0.25">
      <c r="E898" s="1" t="str">
        <f t="shared" si="16"/>
        <v/>
      </c>
      <c r="F898" s="2" t="str">
        <f>IF(ISERROR(VLOOKUP(A898,'Cadastro-Estoque'!A:G,1,FALSE)),"",VLOOKUP(A898,'Cadastro-Estoque'!A:G,4,FALSE))</f>
        <v/>
      </c>
      <c r="G898" s="2" t="str">
        <f>IF(ISBLANK(A898),"",IF(ISERROR(VLOOKUP(A898,'Cadastro-Estoque'!A:G,1,FALSE)),"Produto não cadastrado",VLOOKUP(A898,'Cadastro-Estoque'!A:G,2,FALSE)))</f>
        <v/>
      </c>
      <c r="H898" s="2" t="str">
        <f>IF(ISERROR(VLOOKUP(A898,'Cadastro-Estoque'!A:G,1,FALSE)),"",VLOOKUP(A898,'Cadastro-Estoque'!A:G,3,FALSE))</f>
        <v/>
      </c>
      <c r="I898" s="73" t="str">
        <f>IF(A898="","",INDEX(Boletim!F907:F1024,(MATCH(A898,'Cadastro-Estoque'!A906:A1023,0))))</f>
        <v/>
      </c>
    </row>
    <row r="899" spans="5:9" ht="18.75" customHeight="1" x14ac:dyDescent="0.25">
      <c r="E899" s="1" t="str">
        <f t="shared" si="16"/>
        <v/>
      </c>
      <c r="F899" s="2" t="str">
        <f>IF(ISERROR(VLOOKUP(A899,'Cadastro-Estoque'!A:G,1,FALSE)),"",VLOOKUP(A899,'Cadastro-Estoque'!A:G,4,FALSE))</f>
        <v/>
      </c>
      <c r="G899" s="2" t="str">
        <f>IF(ISBLANK(A899),"",IF(ISERROR(VLOOKUP(A899,'Cadastro-Estoque'!A:G,1,FALSE)),"Produto não cadastrado",VLOOKUP(A899,'Cadastro-Estoque'!A:G,2,FALSE)))</f>
        <v/>
      </c>
      <c r="H899" s="2" t="str">
        <f>IF(ISERROR(VLOOKUP(A899,'Cadastro-Estoque'!A:G,1,FALSE)),"",VLOOKUP(A899,'Cadastro-Estoque'!A:G,3,FALSE))</f>
        <v/>
      </c>
      <c r="I899" s="73" t="str">
        <f>IF(A899="","",INDEX(Boletim!F908:F1025,(MATCH(A899,'Cadastro-Estoque'!A907:A1024,0))))</f>
        <v/>
      </c>
    </row>
    <row r="900" spans="5:9" ht="18.75" customHeight="1" x14ac:dyDescent="0.25">
      <c r="E900" s="1" t="str">
        <f t="shared" si="16"/>
        <v/>
      </c>
      <c r="F900" s="2" t="str">
        <f>IF(ISERROR(VLOOKUP(A900,'Cadastro-Estoque'!A:G,1,FALSE)),"",VLOOKUP(A900,'Cadastro-Estoque'!A:G,4,FALSE))</f>
        <v/>
      </c>
      <c r="G900" s="2" t="str">
        <f>IF(ISBLANK(A900),"",IF(ISERROR(VLOOKUP(A900,'Cadastro-Estoque'!A:G,1,FALSE)),"Produto não cadastrado",VLOOKUP(A900,'Cadastro-Estoque'!A:G,2,FALSE)))</f>
        <v/>
      </c>
      <c r="H900" s="2" t="str">
        <f>IF(ISERROR(VLOOKUP(A900,'Cadastro-Estoque'!A:G,1,FALSE)),"",VLOOKUP(A900,'Cadastro-Estoque'!A:G,3,FALSE))</f>
        <v/>
      </c>
      <c r="I900" s="73" t="str">
        <f>IF(A900="","",INDEX(Boletim!F909:F1026,(MATCH(A900,'Cadastro-Estoque'!A908:A1025,0))))</f>
        <v/>
      </c>
    </row>
    <row r="901" spans="5:9" ht="18.75" customHeight="1" x14ac:dyDescent="0.25">
      <c r="E901" s="1" t="str">
        <f t="shared" si="16"/>
        <v/>
      </c>
      <c r="F901" s="2" t="str">
        <f>IF(ISERROR(VLOOKUP(A901,'Cadastro-Estoque'!A:G,1,FALSE)),"",VLOOKUP(A901,'Cadastro-Estoque'!A:G,4,FALSE))</f>
        <v/>
      </c>
      <c r="G901" s="2" t="str">
        <f>IF(ISBLANK(A901),"",IF(ISERROR(VLOOKUP(A901,'Cadastro-Estoque'!A:G,1,FALSE)),"Produto não cadastrado",VLOOKUP(A901,'Cadastro-Estoque'!A:G,2,FALSE)))</f>
        <v/>
      </c>
      <c r="H901" s="2" t="str">
        <f>IF(ISERROR(VLOOKUP(A901,'Cadastro-Estoque'!A:G,1,FALSE)),"",VLOOKUP(A901,'Cadastro-Estoque'!A:G,3,FALSE))</f>
        <v/>
      </c>
      <c r="I901" s="73" t="str">
        <f>IF(A901="","",INDEX(Boletim!F910:F1027,(MATCH(A901,'Cadastro-Estoque'!A909:A1026,0))))</f>
        <v/>
      </c>
    </row>
    <row r="902" spans="5:9" ht="18.75" customHeight="1" x14ac:dyDescent="0.25">
      <c r="E902" s="1" t="str">
        <f t="shared" ref="E902:E965" si="17">IF(ISBLANK(A902),"",C902*D902)</f>
        <v/>
      </c>
      <c r="F902" s="2" t="str">
        <f>IF(ISERROR(VLOOKUP(A902,'Cadastro-Estoque'!A:G,1,FALSE)),"",VLOOKUP(A902,'Cadastro-Estoque'!A:G,4,FALSE))</f>
        <v/>
      </c>
      <c r="G902" s="2" t="str">
        <f>IF(ISBLANK(A902),"",IF(ISERROR(VLOOKUP(A902,'Cadastro-Estoque'!A:G,1,FALSE)),"Produto não cadastrado",VLOOKUP(A902,'Cadastro-Estoque'!A:G,2,FALSE)))</f>
        <v/>
      </c>
      <c r="H902" s="2" t="str">
        <f>IF(ISERROR(VLOOKUP(A902,'Cadastro-Estoque'!A:G,1,FALSE)),"",VLOOKUP(A902,'Cadastro-Estoque'!A:G,3,FALSE))</f>
        <v/>
      </c>
      <c r="I902" s="73" t="str">
        <f>IF(A902="","",INDEX(Boletim!F911:F1028,(MATCH(A902,'Cadastro-Estoque'!A910:A1027,0))))</f>
        <v/>
      </c>
    </row>
    <row r="903" spans="5:9" ht="18.75" customHeight="1" x14ac:dyDescent="0.25">
      <c r="E903" s="1" t="str">
        <f t="shared" si="17"/>
        <v/>
      </c>
      <c r="F903" s="2" t="str">
        <f>IF(ISERROR(VLOOKUP(A903,'Cadastro-Estoque'!A:G,1,FALSE)),"",VLOOKUP(A903,'Cadastro-Estoque'!A:G,4,FALSE))</f>
        <v/>
      </c>
      <c r="G903" s="2" t="str">
        <f>IF(ISBLANK(A903),"",IF(ISERROR(VLOOKUP(A903,'Cadastro-Estoque'!A:G,1,FALSE)),"Produto não cadastrado",VLOOKUP(A903,'Cadastro-Estoque'!A:G,2,FALSE)))</f>
        <v/>
      </c>
      <c r="H903" s="2" t="str">
        <f>IF(ISERROR(VLOOKUP(A903,'Cadastro-Estoque'!A:G,1,FALSE)),"",VLOOKUP(A903,'Cadastro-Estoque'!A:G,3,FALSE))</f>
        <v/>
      </c>
      <c r="I903" s="73" t="str">
        <f>IF(A903="","",INDEX(Boletim!F912:F1029,(MATCH(A903,'Cadastro-Estoque'!A911:A1028,0))))</f>
        <v/>
      </c>
    </row>
    <row r="904" spans="5:9" ht="18.75" customHeight="1" x14ac:dyDescent="0.25">
      <c r="E904" s="1" t="str">
        <f t="shared" si="17"/>
        <v/>
      </c>
      <c r="F904" s="2" t="str">
        <f>IF(ISERROR(VLOOKUP(A904,'Cadastro-Estoque'!A:G,1,FALSE)),"",VLOOKUP(A904,'Cadastro-Estoque'!A:G,4,FALSE))</f>
        <v/>
      </c>
      <c r="G904" s="2" t="str">
        <f>IF(ISBLANK(A904),"",IF(ISERROR(VLOOKUP(A904,'Cadastro-Estoque'!A:G,1,FALSE)),"Produto não cadastrado",VLOOKUP(A904,'Cadastro-Estoque'!A:G,2,FALSE)))</f>
        <v/>
      </c>
      <c r="H904" s="2" t="str">
        <f>IF(ISERROR(VLOOKUP(A904,'Cadastro-Estoque'!A:G,1,FALSE)),"",VLOOKUP(A904,'Cadastro-Estoque'!A:G,3,FALSE))</f>
        <v/>
      </c>
      <c r="I904" s="73" t="str">
        <f>IF(A904="","",INDEX(Boletim!F913:F1030,(MATCH(A904,'Cadastro-Estoque'!A912:A1029,0))))</f>
        <v/>
      </c>
    </row>
    <row r="905" spans="5:9" ht="18.75" customHeight="1" x14ac:dyDescent="0.25">
      <c r="E905" s="1" t="str">
        <f t="shared" si="17"/>
        <v/>
      </c>
      <c r="F905" s="2" t="str">
        <f>IF(ISERROR(VLOOKUP(A905,'Cadastro-Estoque'!A:G,1,FALSE)),"",VLOOKUP(A905,'Cadastro-Estoque'!A:G,4,FALSE))</f>
        <v/>
      </c>
      <c r="G905" s="2" t="str">
        <f>IF(ISBLANK(A905),"",IF(ISERROR(VLOOKUP(A905,'Cadastro-Estoque'!A:G,1,FALSE)),"Produto não cadastrado",VLOOKUP(A905,'Cadastro-Estoque'!A:G,2,FALSE)))</f>
        <v/>
      </c>
      <c r="H905" s="2" t="str">
        <f>IF(ISERROR(VLOOKUP(A905,'Cadastro-Estoque'!A:G,1,FALSE)),"",VLOOKUP(A905,'Cadastro-Estoque'!A:G,3,FALSE))</f>
        <v/>
      </c>
      <c r="I905" s="73" t="str">
        <f>IF(A905="","",INDEX(Boletim!F914:F1031,(MATCH(A905,'Cadastro-Estoque'!A913:A1030,0))))</f>
        <v/>
      </c>
    </row>
    <row r="906" spans="5:9" ht="18.75" customHeight="1" x14ac:dyDescent="0.25">
      <c r="E906" s="1" t="str">
        <f t="shared" si="17"/>
        <v/>
      </c>
      <c r="F906" s="2" t="str">
        <f>IF(ISERROR(VLOOKUP(A906,'Cadastro-Estoque'!A:G,1,FALSE)),"",VLOOKUP(A906,'Cadastro-Estoque'!A:G,4,FALSE))</f>
        <v/>
      </c>
      <c r="G906" s="2" t="str">
        <f>IF(ISBLANK(A906),"",IF(ISERROR(VLOOKUP(A906,'Cadastro-Estoque'!A:G,1,FALSE)),"Produto não cadastrado",VLOOKUP(A906,'Cadastro-Estoque'!A:G,2,FALSE)))</f>
        <v/>
      </c>
      <c r="H906" s="2" t="str">
        <f>IF(ISERROR(VLOOKUP(A906,'Cadastro-Estoque'!A:G,1,FALSE)),"",VLOOKUP(A906,'Cadastro-Estoque'!A:G,3,FALSE))</f>
        <v/>
      </c>
      <c r="I906" s="73" t="str">
        <f>IF(A906="","",INDEX(Boletim!F915:F1032,(MATCH(A906,'Cadastro-Estoque'!A914:A1031,0))))</f>
        <v/>
      </c>
    </row>
    <row r="907" spans="5:9" ht="18.75" customHeight="1" x14ac:dyDescent="0.25">
      <c r="E907" s="1" t="str">
        <f t="shared" si="17"/>
        <v/>
      </c>
      <c r="F907" s="2" t="str">
        <f>IF(ISERROR(VLOOKUP(A907,'Cadastro-Estoque'!A:G,1,FALSE)),"",VLOOKUP(A907,'Cadastro-Estoque'!A:G,4,FALSE))</f>
        <v/>
      </c>
      <c r="G907" s="2" t="str">
        <f>IF(ISBLANK(A907),"",IF(ISERROR(VLOOKUP(A907,'Cadastro-Estoque'!A:G,1,FALSE)),"Produto não cadastrado",VLOOKUP(A907,'Cadastro-Estoque'!A:G,2,FALSE)))</f>
        <v/>
      </c>
      <c r="H907" s="2" t="str">
        <f>IF(ISERROR(VLOOKUP(A907,'Cadastro-Estoque'!A:G,1,FALSE)),"",VLOOKUP(A907,'Cadastro-Estoque'!A:G,3,FALSE))</f>
        <v/>
      </c>
      <c r="I907" s="73" t="str">
        <f>IF(A907="","",INDEX(Boletim!F916:F1033,(MATCH(A907,'Cadastro-Estoque'!A915:A1032,0))))</f>
        <v/>
      </c>
    </row>
    <row r="908" spans="5:9" ht="18.75" customHeight="1" x14ac:dyDescent="0.25">
      <c r="E908" s="1" t="str">
        <f t="shared" si="17"/>
        <v/>
      </c>
      <c r="F908" s="2" t="str">
        <f>IF(ISERROR(VLOOKUP(A908,'Cadastro-Estoque'!A:G,1,FALSE)),"",VLOOKUP(A908,'Cadastro-Estoque'!A:G,4,FALSE))</f>
        <v/>
      </c>
      <c r="G908" s="2" t="str">
        <f>IF(ISBLANK(A908),"",IF(ISERROR(VLOOKUP(A908,'Cadastro-Estoque'!A:G,1,FALSE)),"Produto não cadastrado",VLOOKUP(A908,'Cadastro-Estoque'!A:G,2,FALSE)))</f>
        <v/>
      </c>
      <c r="H908" s="2" t="str">
        <f>IF(ISERROR(VLOOKUP(A908,'Cadastro-Estoque'!A:G,1,FALSE)),"",VLOOKUP(A908,'Cadastro-Estoque'!A:G,3,FALSE))</f>
        <v/>
      </c>
      <c r="I908" s="73" t="str">
        <f>IF(A908="","",INDEX(Boletim!F917:F1034,(MATCH(A908,'Cadastro-Estoque'!A916:A1033,0))))</f>
        <v/>
      </c>
    </row>
    <row r="909" spans="5:9" ht="18.75" customHeight="1" x14ac:dyDescent="0.25">
      <c r="E909" s="1" t="str">
        <f t="shared" si="17"/>
        <v/>
      </c>
      <c r="F909" s="2" t="str">
        <f>IF(ISERROR(VLOOKUP(A909,'Cadastro-Estoque'!A:G,1,FALSE)),"",VLOOKUP(A909,'Cadastro-Estoque'!A:G,4,FALSE))</f>
        <v/>
      </c>
      <c r="G909" s="2" t="str">
        <f>IF(ISBLANK(A909),"",IF(ISERROR(VLOOKUP(A909,'Cadastro-Estoque'!A:G,1,FALSE)),"Produto não cadastrado",VLOOKUP(A909,'Cadastro-Estoque'!A:G,2,FALSE)))</f>
        <v/>
      </c>
      <c r="H909" s="2" t="str">
        <f>IF(ISERROR(VLOOKUP(A909,'Cadastro-Estoque'!A:G,1,FALSE)),"",VLOOKUP(A909,'Cadastro-Estoque'!A:G,3,FALSE))</f>
        <v/>
      </c>
      <c r="I909" s="73" t="str">
        <f>IF(A909="","",INDEX(Boletim!F918:F1035,(MATCH(A909,'Cadastro-Estoque'!A917:A1034,0))))</f>
        <v/>
      </c>
    </row>
    <row r="910" spans="5:9" ht="18.75" customHeight="1" x14ac:dyDescent="0.25">
      <c r="E910" s="1" t="str">
        <f t="shared" si="17"/>
        <v/>
      </c>
      <c r="F910" s="2" t="str">
        <f>IF(ISERROR(VLOOKUP(A910,'Cadastro-Estoque'!A:G,1,FALSE)),"",VLOOKUP(A910,'Cadastro-Estoque'!A:G,4,FALSE))</f>
        <v/>
      </c>
      <c r="G910" s="2" t="str">
        <f>IF(ISBLANK(A910),"",IF(ISERROR(VLOOKUP(A910,'Cadastro-Estoque'!A:G,1,FALSE)),"Produto não cadastrado",VLOOKUP(A910,'Cadastro-Estoque'!A:G,2,FALSE)))</f>
        <v/>
      </c>
      <c r="H910" s="2" t="str">
        <f>IF(ISERROR(VLOOKUP(A910,'Cadastro-Estoque'!A:G,1,FALSE)),"",VLOOKUP(A910,'Cadastro-Estoque'!A:G,3,FALSE))</f>
        <v/>
      </c>
      <c r="I910" s="73" t="str">
        <f>IF(A910="","",INDEX(Boletim!F919:F1036,(MATCH(A910,'Cadastro-Estoque'!A918:A1035,0))))</f>
        <v/>
      </c>
    </row>
    <row r="911" spans="5:9" ht="18.75" customHeight="1" x14ac:dyDescent="0.25">
      <c r="E911" s="1" t="str">
        <f t="shared" si="17"/>
        <v/>
      </c>
      <c r="F911" s="2" t="str">
        <f>IF(ISERROR(VLOOKUP(A911,'Cadastro-Estoque'!A:G,1,FALSE)),"",VLOOKUP(A911,'Cadastro-Estoque'!A:G,4,FALSE))</f>
        <v/>
      </c>
      <c r="G911" s="2" t="str">
        <f>IF(ISBLANK(A911),"",IF(ISERROR(VLOOKUP(A911,'Cadastro-Estoque'!A:G,1,FALSE)),"Produto não cadastrado",VLOOKUP(A911,'Cadastro-Estoque'!A:G,2,FALSE)))</f>
        <v/>
      </c>
      <c r="H911" s="2" t="str">
        <f>IF(ISERROR(VLOOKUP(A911,'Cadastro-Estoque'!A:G,1,FALSE)),"",VLOOKUP(A911,'Cadastro-Estoque'!A:G,3,FALSE))</f>
        <v/>
      </c>
      <c r="I911" s="73" t="str">
        <f>IF(A911="","",INDEX(Boletim!F920:F1037,(MATCH(A911,'Cadastro-Estoque'!A919:A1036,0))))</f>
        <v/>
      </c>
    </row>
    <row r="912" spans="5:9" ht="18.75" customHeight="1" x14ac:dyDescent="0.25">
      <c r="E912" s="1" t="str">
        <f t="shared" si="17"/>
        <v/>
      </c>
      <c r="F912" s="2" t="str">
        <f>IF(ISERROR(VLOOKUP(A912,'Cadastro-Estoque'!A:G,1,FALSE)),"",VLOOKUP(A912,'Cadastro-Estoque'!A:G,4,FALSE))</f>
        <v/>
      </c>
      <c r="G912" s="2" t="str">
        <f>IF(ISBLANK(A912),"",IF(ISERROR(VLOOKUP(A912,'Cadastro-Estoque'!A:G,1,FALSE)),"Produto não cadastrado",VLOOKUP(A912,'Cadastro-Estoque'!A:G,2,FALSE)))</f>
        <v/>
      </c>
      <c r="H912" s="2" t="str">
        <f>IF(ISERROR(VLOOKUP(A912,'Cadastro-Estoque'!A:G,1,FALSE)),"",VLOOKUP(A912,'Cadastro-Estoque'!A:G,3,FALSE))</f>
        <v/>
      </c>
      <c r="I912" s="73" t="str">
        <f>IF(A912="","",INDEX(Boletim!F921:F1038,(MATCH(A912,'Cadastro-Estoque'!A920:A1037,0))))</f>
        <v/>
      </c>
    </row>
    <row r="913" spans="5:9" ht="18.75" customHeight="1" x14ac:dyDescent="0.25">
      <c r="E913" s="1" t="str">
        <f t="shared" si="17"/>
        <v/>
      </c>
      <c r="F913" s="2" t="str">
        <f>IF(ISERROR(VLOOKUP(A913,'Cadastro-Estoque'!A:G,1,FALSE)),"",VLOOKUP(A913,'Cadastro-Estoque'!A:G,4,FALSE))</f>
        <v/>
      </c>
      <c r="G913" s="2" t="str">
        <f>IF(ISBLANK(A913),"",IF(ISERROR(VLOOKUP(A913,'Cadastro-Estoque'!A:G,1,FALSE)),"Produto não cadastrado",VLOOKUP(A913,'Cadastro-Estoque'!A:G,2,FALSE)))</f>
        <v/>
      </c>
      <c r="H913" s="2" t="str">
        <f>IF(ISERROR(VLOOKUP(A913,'Cadastro-Estoque'!A:G,1,FALSE)),"",VLOOKUP(A913,'Cadastro-Estoque'!A:G,3,FALSE))</f>
        <v/>
      </c>
      <c r="I913" s="73" t="str">
        <f>IF(A913="","",INDEX(Boletim!F922:F1039,(MATCH(A913,'Cadastro-Estoque'!A921:A1038,0))))</f>
        <v/>
      </c>
    </row>
    <row r="914" spans="5:9" ht="18.75" customHeight="1" x14ac:dyDescent="0.25">
      <c r="E914" s="1" t="str">
        <f t="shared" si="17"/>
        <v/>
      </c>
      <c r="F914" s="2" t="str">
        <f>IF(ISERROR(VLOOKUP(A914,'Cadastro-Estoque'!A:G,1,FALSE)),"",VLOOKUP(A914,'Cadastro-Estoque'!A:G,4,FALSE))</f>
        <v/>
      </c>
      <c r="G914" s="2" t="str">
        <f>IF(ISBLANK(A914),"",IF(ISERROR(VLOOKUP(A914,'Cadastro-Estoque'!A:G,1,FALSE)),"Produto não cadastrado",VLOOKUP(A914,'Cadastro-Estoque'!A:G,2,FALSE)))</f>
        <v/>
      </c>
      <c r="H914" s="2" t="str">
        <f>IF(ISERROR(VLOOKUP(A914,'Cadastro-Estoque'!A:G,1,FALSE)),"",VLOOKUP(A914,'Cadastro-Estoque'!A:G,3,FALSE))</f>
        <v/>
      </c>
      <c r="I914" s="73" t="str">
        <f>IF(A914="","",INDEX(Boletim!F923:F1040,(MATCH(A914,'Cadastro-Estoque'!A922:A1039,0))))</f>
        <v/>
      </c>
    </row>
    <row r="915" spans="5:9" ht="18.75" customHeight="1" x14ac:dyDescent="0.25">
      <c r="E915" s="1" t="str">
        <f t="shared" si="17"/>
        <v/>
      </c>
      <c r="F915" s="2" t="str">
        <f>IF(ISERROR(VLOOKUP(A915,'Cadastro-Estoque'!A:G,1,FALSE)),"",VLOOKUP(A915,'Cadastro-Estoque'!A:G,4,FALSE))</f>
        <v/>
      </c>
      <c r="G915" s="2" t="str">
        <f>IF(ISBLANK(A915),"",IF(ISERROR(VLOOKUP(A915,'Cadastro-Estoque'!A:G,1,FALSE)),"Produto não cadastrado",VLOOKUP(A915,'Cadastro-Estoque'!A:G,2,FALSE)))</f>
        <v/>
      </c>
      <c r="H915" s="2" t="str">
        <f>IF(ISERROR(VLOOKUP(A915,'Cadastro-Estoque'!A:G,1,FALSE)),"",VLOOKUP(A915,'Cadastro-Estoque'!A:G,3,FALSE))</f>
        <v/>
      </c>
      <c r="I915" s="73" t="str">
        <f>IF(A915="","",INDEX(Boletim!F924:F1041,(MATCH(A915,'Cadastro-Estoque'!A923:A1040,0))))</f>
        <v/>
      </c>
    </row>
    <row r="916" spans="5:9" ht="18.75" customHeight="1" x14ac:dyDescent="0.25">
      <c r="E916" s="1" t="str">
        <f t="shared" si="17"/>
        <v/>
      </c>
      <c r="F916" s="2" t="str">
        <f>IF(ISERROR(VLOOKUP(A916,'Cadastro-Estoque'!A:G,1,FALSE)),"",VLOOKUP(A916,'Cadastro-Estoque'!A:G,4,FALSE))</f>
        <v/>
      </c>
      <c r="G916" s="2" t="str">
        <f>IF(ISBLANK(A916),"",IF(ISERROR(VLOOKUP(A916,'Cadastro-Estoque'!A:G,1,FALSE)),"Produto não cadastrado",VLOOKUP(A916,'Cadastro-Estoque'!A:G,2,FALSE)))</f>
        <v/>
      </c>
      <c r="H916" s="2" t="str">
        <f>IF(ISERROR(VLOOKUP(A916,'Cadastro-Estoque'!A:G,1,FALSE)),"",VLOOKUP(A916,'Cadastro-Estoque'!A:G,3,FALSE))</f>
        <v/>
      </c>
      <c r="I916" s="73" t="str">
        <f>IF(A916="","",INDEX(Boletim!F925:F1042,(MATCH(A916,'Cadastro-Estoque'!A924:A1041,0))))</f>
        <v/>
      </c>
    </row>
    <row r="917" spans="5:9" ht="18.75" customHeight="1" x14ac:dyDescent="0.25">
      <c r="E917" s="1" t="str">
        <f t="shared" si="17"/>
        <v/>
      </c>
      <c r="F917" s="2" t="str">
        <f>IF(ISERROR(VLOOKUP(A917,'Cadastro-Estoque'!A:G,1,FALSE)),"",VLOOKUP(A917,'Cadastro-Estoque'!A:G,4,FALSE))</f>
        <v/>
      </c>
      <c r="G917" s="2" t="str">
        <f>IF(ISBLANK(A917),"",IF(ISERROR(VLOOKUP(A917,'Cadastro-Estoque'!A:G,1,FALSE)),"Produto não cadastrado",VLOOKUP(A917,'Cadastro-Estoque'!A:G,2,FALSE)))</f>
        <v/>
      </c>
      <c r="H917" s="2" t="str">
        <f>IF(ISERROR(VLOOKUP(A917,'Cadastro-Estoque'!A:G,1,FALSE)),"",VLOOKUP(A917,'Cadastro-Estoque'!A:G,3,FALSE))</f>
        <v/>
      </c>
      <c r="I917" s="73" t="str">
        <f>IF(A917="","",INDEX(Boletim!F926:F1043,(MATCH(A917,'Cadastro-Estoque'!A925:A1042,0))))</f>
        <v/>
      </c>
    </row>
    <row r="918" spans="5:9" ht="18.75" customHeight="1" x14ac:dyDescent="0.25">
      <c r="E918" s="1" t="str">
        <f t="shared" si="17"/>
        <v/>
      </c>
      <c r="F918" s="2" t="str">
        <f>IF(ISERROR(VLOOKUP(A918,'Cadastro-Estoque'!A:G,1,FALSE)),"",VLOOKUP(A918,'Cadastro-Estoque'!A:G,4,FALSE))</f>
        <v/>
      </c>
      <c r="G918" s="2" t="str">
        <f>IF(ISBLANK(A918),"",IF(ISERROR(VLOOKUP(A918,'Cadastro-Estoque'!A:G,1,FALSE)),"Produto não cadastrado",VLOOKUP(A918,'Cadastro-Estoque'!A:G,2,FALSE)))</f>
        <v/>
      </c>
      <c r="H918" s="2" t="str">
        <f>IF(ISERROR(VLOOKUP(A918,'Cadastro-Estoque'!A:G,1,FALSE)),"",VLOOKUP(A918,'Cadastro-Estoque'!A:G,3,FALSE))</f>
        <v/>
      </c>
      <c r="I918" s="73" t="str">
        <f>IF(A918="","",INDEX(Boletim!F927:F1044,(MATCH(A918,'Cadastro-Estoque'!A926:A1043,0))))</f>
        <v/>
      </c>
    </row>
    <row r="919" spans="5:9" ht="18.75" customHeight="1" x14ac:dyDescent="0.25">
      <c r="E919" s="1" t="str">
        <f t="shared" si="17"/>
        <v/>
      </c>
      <c r="F919" s="2" t="str">
        <f>IF(ISERROR(VLOOKUP(A919,'Cadastro-Estoque'!A:G,1,FALSE)),"",VLOOKUP(A919,'Cadastro-Estoque'!A:G,4,FALSE))</f>
        <v/>
      </c>
      <c r="G919" s="2" t="str">
        <f>IF(ISBLANK(A919),"",IF(ISERROR(VLOOKUP(A919,'Cadastro-Estoque'!A:G,1,FALSE)),"Produto não cadastrado",VLOOKUP(A919,'Cadastro-Estoque'!A:G,2,FALSE)))</f>
        <v/>
      </c>
      <c r="H919" s="2" t="str">
        <f>IF(ISERROR(VLOOKUP(A919,'Cadastro-Estoque'!A:G,1,FALSE)),"",VLOOKUP(A919,'Cadastro-Estoque'!A:G,3,FALSE))</f>
        <v/>
      </c>
      <c r="I919" s="73" t="str">
        <f>IF(A919="","",INDEX(Boletim!F928:F1045,(MATCH(A919,'Cadastro-Estoque'!A927:A1044,0))))</f>
        <v/>
      </c>
    </row>
    <row r="920" spans="5:9" ht="18.75" customHeight="1" x14ac:dyDescent="0.25">
      <c r="E920" s="1" t="str">
        <f t="shared" si="17"/>
        <v/>
      </c>
      <c r="F920" s="2" t="str">
        <f>IF(ISERROR(VLOOKUP(A920,'Cadastro-Estoque'!A:G,1,FALSE)),"",VLOOKUP(A920,'Cadastro-Estoque'!A:G,4,FALSE))</f>
        <v/>
      </c>
      <c r="G920" s="2" t="str">
        <f>IF(ISBLANK(A920),"",IF(ISERROR(VLOOKUP(A920,'Cadastro-Estoque'!A:G,1,FALSE)),"Produto não cadastrado",VLOOKUP(A920,'Cadastro-Estoque'!A:G,2,FALSE)))</f>
        <v/>
      </c>
      <c r="H920" s="2" t="str">
        <f>IF(ISERROR(VLOOKUP(A920,'Cadastro-Estoque'!A:G,1,FALSE)),"",VLOOKUP(A920,'Cadastro-Estoque'!A:G,3,FALSE))</f>
        <v/>
      </c>
      <c r="I920" s="73" t="str">
        <f>IF(A920="","",INDEX(Boletim!F929:F1046,(MATCH(A920,'Cadastro-Estoque'!A928:A1045,0))))</f>
        <v/>
      </c>
    </row>
    <row r="921" spans="5:9" ht="18.75" customHeight="1" x14ac:dyDescent="0.25">
      <c r="E921" s="1" t="str">
        <f t="shared" si="17"/>
        <v/>
      </c>
      <c r="F921" s="2" t="str">
        <f>IF(ISERROR(VLOOKUP(A921,'Cadastro-Estoque'!A:G,1,FALSE)),"",VLOOKUP(A921,'Cadastro-Estoque'!A:G,4,FALSE))</f>
        <v/>
      </c>
      <c r="G921" s="2" t="str">
        <f>IF(ISBLANK(A921),"",IF(ISERROR(VLOOKUP(A921,'Cadastro-Estoque'!A:G,1,FALSE)),"Produto não cadastrado",VLOOKUP(A921,'Cadastro-Estoque'!A:G,2,FALSE)))</f>
        <v/>
      </c>
      <c r="H921" s="2" t="str">
        <f>IF(ISERROR(VLOOKUP(A921,'Cadastro-Estoque'!A:G,1,FALSE)),"",VLOOKUP(A921,'Cadastro-Estoque'!A:G,3,FALSE))</f>
        <v/>
      </c>
      <c r="I921" s="73" t="str">
        <f>IF(A921="","",INDEX(Boletim!F930:F1047,(MATCH(A921,'Cadastro-Estoque'!A929:A1046,0))))</f>
        <v/>
      </c>
    </row>
    <row r="922" spans="5:9" ht="18.75" customHeight="1" x14ac:dyDescent="0.25">
      <c r="E922" s="1" t="str">
        <f t="shared" si="17"/>
        <v/>
      </c>
      <c r="F922" s="2" t="str">
        <f>IF(ISERROR(VLOOKUP(A922,'Cadastro-Estoque'!A:G,1,FALSE)),"",VLOOKUP(A922,'Cadastro-Estoque'!A:G,4,FALSE))</f>
        <v/>
      </c>
      <c r="G922" s="2" t="str">
        <f>IF(ISBLANK(A922),"",IF(ISERROR(VLOOKUP(A922,'Cadastro-Estoque'!A:G,1,FALSE)),"Produto não cadastrado",VLOOKUP(A922,'Cadastro-Estoque'!A:G,2,FALSE)))</f>
        <v/>
      </c>
      <c r="H922" s="2" t="str">
        <f>IF(ISERROR(VLOOKUP(A922,'Cadastro-Estoque'!A:G,1,FALSE)),"",VLOOKUP(A922,'Cadastro-Estoque'!A:G,3,FALSE))</f>
        <v/>
      </c>
      <c r="I922" s="73" t="str">
        <f>IF(A922="","",INDEX(Boletim!F931:F1048,(MATCH(A922,'Cadastro-Estoque'!A930:A1047,0))))</f>
        <v/>
      </c>
    </row>
    <row r="923" spans="5:9" ht="18.75" customHeight="1" x14ac:dyDescent="0.25">
      <c r="E923" s="1" t="str">
        <f t="shared" si="17"/>
        <v/>
      </c>
      <c r="F923" s="2" t="str">
        <f>IF(ISERROR(VLOOKUP(A923,'Cadastro-Estoque'!A:G,1,FALSE)),"",VLOOKUP(A923,'Cadastro-Estoque'!A:G,4,FALSE))</f>
        <v/>
      </c>
      <c r="G923" s="2" t="str">
        <f>IF(ISBLANK(A923),"",IF(ISERROR(VLOOKUP(A923,'Cadastro-Estoque'!A:G,1,FALSE)),"Produto não cadastrado",VLOOKUP(A923,'Cadastro-Estoque'!A:G,2,FALSE)))</f>
        <v/>
      </c>
      <c r="H923" s="2" t="str">
        <f>IF(ISERROR(VLOOKUP(A923,'Cadastro-Estoque'!A:G,1,FALSE)),"",VLOOKUP(A923,'Cadastro-Estoque'!A:G,3,FALSE))</f>
        <v/>
      </c>
      <c r="I923" s="73" t="str">
        <f>IF(A923="","",INDEX(Boletim!F932:F1049,(MATCH(A923,'Cadastro-Estoque'!A931:A1048,0))))</f>
        <v/>
      </c>
    </row>
    <row r="924" spans="5:9" ht="18.75" customHeight="1" x14ac:dyDescent="0.25">
      <c r="E924" s="1" t="str">
        <f t="shared" si="17"/>
        <v/>
      </c>
      <c r="F924" s="2" t="str">
        <f>IF(ISERROR(VLOOKUP(A924,'Cadastro-Estoque'!A:G,1,FALSE)),"",VLOOKUP(A924,'Cadastro-Estoque'!A:G,4,FALSE))</f>
        <v/>
      </c>
      <c r="G924" s="2" t="str">
        <f>IF(ISBLANK(A924),"",IF(ISERROR(VLOOKUP(A924,'Cadastro-Estoque'!A:G,1,FALSE)),"Produto não cadastrado",VLOOKUP(A924,'Cadastro-Estoque'!A:G,2,FALSE)))</f>
        <v/>
      </c>
      <c r="H924" s="2" t="str">
        <f>IF(ISERROR(VLOOKUP(A924,'Cadastro-Estoque'!A:G,1,FALSE)),"",VLOOKUP(A924,'Cadastro-Estoque'!A:G,3,FALSE))</f>
        <v/>
      </c>
      <c r="I924" s="73" t="str">
        <f>IF(A924="","",INDEX(Boletim!F933:F1050,(MATCH(A924,'Cadastro-Estoque'!A932:A1049,0))))</f>
        <v/>
      </c>
    </row>
    <row r="925" spans="5:9" ht="18.75" customHeight="1" x14ac:dyDescent="0.25">
      <c r="E925" s="1" t="str">
        <f t="shared" si="17"/>
        <v/>
      </c>
      <c r="F925" s="2" t="str">
        <f>IF(ISERROR(VLOOKUP(A925,'Cadastro-Estoque'!A:G,1,FALSE)),"",VLOOKUP(A925,'Cadastro-Estoque'!A:G,4,FALSE))</f>
        <v/>
      </c>
      <c r="G925" s="2" t="str">
        <f>IF(ISBLANK(A925),"",IF(ISERROR(VLOOKUP(A925,'Cadastro-Estoque'!A:G,1,FALSE)),"Produto não cadastrado",VLOOKUP(A925,'Cadastro-Estoque'!A:G,2,FALSE)))</f>
        <v/>
      </c>
      <c r="H925" s="2" t="str">
        <f>IF(ISERROR(VLOOKUP(A925,'Cadastro-Estoque'!A:G,1,FALSE)),"",VLOOKUP(A925,'Cadastro-Estoque'!A:G,3,FALSE))</f>
        <v/>
      </c>
      <c r="I925" s="73" t="str">
        <f>IF(A925="","",INDEX(Boletim!F934:F1051,(MATCH(A925,'Cadastro-Estoque'!A933:A1050,0))))</f>
        <v/>
      </c>
    </row>
    <row r="926" spans="5:9" ht="18.75" customHeight="1" x14ac:dyDescent="0.25">
      <c r="E926" s="1" t="str">
        <f t="shared" si="17"/>
        <v/>
      </c>
      <c r="F926" s="2" t="str">
        <f>IF(ISERROR(VLOOKUP(A926,'Cadastro-Estoque'!A:G,1,FALSE)),"",VLOOKUP(A926,'Cadastro-Estoque'!A:G,4,FALSE))</f>
        <v/>
      </c>
      <c r="G926" s="2" t="str">
        <f>IF(ISBLANK(A926),"",IF(ISERROR(VLOOKUP(A926,'Cadastro-Estoque'!A:G,1,FALSE)),"Produto não cadastrado",VLOOKUP(A926,'Cadastro-Estoque'!A:G,2,FALSE)))</f>
        <v/>
      </c>
      <c r="H926" s="2" t="str">
        <f>IF(ISERROR(VLOOKUP(A926,'Cadastro-Estoque'!A:G,1,FALSE)),"",VLOOKUP(A926,'Cadastro-Estoque'!A:G,3,FALSE))</f>
        <v/>
      </c>
      <c r="I926" s="73" t="str">
        <f>IF(A926="","",INDEX(Boletim!F935:F1052,(MATCH(A926,'Cadastro-Estoque'!A934:A1051,0))))</f>
        <v/>
      </c>
    </row>
    <row r="927" spans="5:9" ht="18.75" customHeight="1" x14ac:dyDescent="0.25">
      <c r="E927" s="1" t="str">
        <f t="shared" si="17"/>
        <v/>
      </c>
      <c r="F927" s="2" t="str">
        <f>IF(ISERROR(VLOOKUP(A927,'Cadastro-Estoque'!A:G,1,FALSE)),"",VLOOKUP(A927,'Cadastro-Estoque'!A:G,4,FALSE))</f>
        <v/>
      </c>
      <c r="G927" s="2" t="str">
        <f>IF(ISBLANK(A927),"",IF(ISERROR(VLOOKUP(A927,'Cadastro-Estoque'!A:G,1,FALSE)),"Produto não cadastrado",VLOOKUP(A927,'Cadastro-Estoque'!A:G,2,FALSE)))</f>
        <v/>
      </c>
      <c r="H927" s="2" t="str">
        <f>IF(ISERROR(VLOOKUP(A927,'Cadastro-Estoque'!A:G,1,FALSE)),"",VLOOKUP(A927,'Cadastro-Estoque'!A:G,3,FALSE))</f>
        <v/>
      </c>
      <c r="I927" s="73" t="str">
        <f>IF(A927="","",INDEX(Boletim!F936:F1053,(MATCH(A927,'Cadastro-Estoque'!A935:A1052,0))))</f>
        <v/>
      </c>
    </row>
    <row r="928" spans="5:9" ht="18.75" customHeight="1" x14ac:dyDescent="0.25">
      <c r="E928" s="1" t="str">
        <f t="shared" si="17"/>
        <v/>
      </c>
      <c r="F928" s="2" t="str">
        <f>IF(ISERROR(VLOOKUP(A928,'Cadastro-Estoque'!A:G,1,FALSE)),"",VLOOKUP(A928,'Cadastro-Estoque'!A:G,4,FALSE))</f>
        <v/>
      </c>
      <c r="G928" s="2" t="str">
        <f>IF(ISBLANK(A928),"",IF(ISERROR(VLOOKUP(A928,'Cadastro-Estoque'!A:G,1,FALSE)),"Produto não cadastrado",VLOOKUP(A928,'Cadastro-Estoque'!A:G,2,FALSE)))</f>
        <v/>
      </c>
      <c r="H928" s="2" t="str">
        <f>IF(ISERROR(VLOOKUP(A928,'Cadastro-Estoque'!A:G,1,FALSE)),"",VLOOKUP(A928,'Cadastro-Estoque'!A:G,3,FALSE))</f>
        <v/>
      </c>
      <c r="I928" s="73" t="str">
        <f>IF(A928="","",INDEX(Boletim!F937:F1054,(MATCH(A928,'Cadastro-Estoque'!A936:A1053,0))))</f>
        <v/>
      </c>
    </row>
    <row r="929" spans="5:9" ht="18.75" customHeight="1" x14ac:dyDescent="0.25">
      <c r="E929" s="1" t="str">
        <f t="shared" si="17"/>
        <v/>
      </c>
      <c r="F929" s="2" t="str">
        <f>IF(ISERROR(VLOOKUP(A929,'Cadastro-Estoque'!A:G,1,FALSE)),"",VLOOKUP(A929,'Cadastro-Estoque'!A:G,4,FALSE))</f>
        <v/>
      </c>
      <c r="G929" s="2" t="str">
        <f>IF(ISBLANK(A929),"",IF(ISERROR(VLOOKUP(A929,'Cadastro-Estoque'!A:G,1,FALSE)),"Produto não cadastrado",VLOOKUP(A929,'Cadastro-Estoque'!A:G,2,FALSE)))</f>
        <v/>
      </c>
      <c r="H929" s="2" t="str">
        <f>IF(ISERROR(VLOOKUP(A929,'Cadastro-Estoque'!A:G,1,FALSE)),"",VLOOKUP(A929,'Cadastro-Estoque'!A:G,3,FALSE))</f>
        <v/>
      </c>
      <c r="I929" s="73" t="str">
        <f>IF(A929="","",INDEX(Boletim!F938:F1055,(MATCH(A929,'Cadastro-Estoque'!A937:A1054,0))))</f>
        <v/>
      </c>
    </row>
    <row r="930" spans="5:9" ht="18.75" customHeight="1" x14ac:dyDescent="0.25">
      <c r="E930" s="1" t="str">
        <f t="shared" si="17"/>
        <v/>
      </c>
      <c r="F930" s="2" t="str">
        <f>IF(ISERROR(VLOOKUP(A930,'Cadastro-Estoque'!A:G,1,FALSE)),"",VLOOKUP(A930,'Cadastro-Estoque'!A:G,4,FALSE))</f>
        <v/>
      </c>
      <c r="G930" s="2" t="str">
        <f>IF(ISBLANK(A930),"",IF(ISERROR(VLOOKUP(A930,'Cadastro-Estoque'!A:G,1,FALSE)),"Produto não cadastrado",VLOOKUP(A930,'Cadastro-Estoque'!A:G,2,FALSE)))</f>
        <v/>
      </c>
      <c r="H930" s="2" t="str">
        <f>IF(ISERROR(VLOOKUP(A930,'Cadastro-Estoque'!A:G,1,FALSE)),"",VLOOKUP(A930,'Cadastro-Estoque'!A:G,3,FALSE))</f>
        <v/>
      </c>
      <c r="I930" s="73" t="str">
        <f>IF(A930="","",INDEX(Boletim!F939:F1056,(MATCH(A930,'Cadastro-Estoque'!A938:A1055,0))))</f>
        <v/>
      </c>
    </row>
    <row r="931" spans="5:9" ht="18.75" customHeight="1" x14ac:dyDescent="0.25">
      <c r="E931" s="1" t="str">
        <f t="shared" si="17"/>
        <v/>
      </c>
      <c r="F931" s="2" t="str">
        <f>IF(ISERROR(VLOOKUP(A931,'Cadastro-Estoque'!A:G,1,FALSE)),"",VLOOKUP(A931,'Cadastro-Estoque'!A:G,4,FALSE))</f>
        <v/>
      </c>
      <c r="G931" s="2" t="str">
        <f>IF(ISBLANK(A931),"",IF(ISERROR(VLOOKUP(A931,'Cadastro-Estoque'!A:G,1,FALSE)),"Produto não cadastrado",VLOOKUP(A931,'Cadastro-Estoque'!A:G,2,FALSE)))</f>
        <v/>
      </c>
      <c r="H931" s="2" t="str">
        <f>IF(ISERROR(VLOOKUP(A931,'Cadastro-Estoque'!A:G,1,FALSE)),"",VLOOKUP(A931,'Cadastro-Estoque'!A:G,3,FALSE))</f>
        <v/>
      </c>
      <c r="I931" s="73" t="str">
        <f>IF(A931="","",INDEX(Boletim!F940:F1057,(MATCH(A931,'Cadastro-Estoque'!A939:A1056,0))))</f>
        <v/>
      </c>
    </row>
    <row r="932" spans="5:9" ht="18.75" customHeight="1" x14ac:dyDescent="0.25">
      <c r="E932" s="1" t="str">
        <f t="shared" si="17"/>
        <v/>
      </c>
      <c r="F932" s="2" t="str">
        <f>IF(ISERROR(VLOOKUP(A932,'Cadastro-Estoque'!A:G,1,FALSE)),"",VLOOKUP(A932,'Cadastro-Estoque'!A:G,4,FALSE))</f>
        <v/>
      </c>
      <c r="G932" s="2" t="str">
        <f>IF(ISBLANK(A932),"",IF(ISERROR(VLOOKUP(A932,'Cadastro-Estoque'!A:G,1,FALSE)),"Produto não cadastrado",VLOOKUP(A932,'Cadastro-Estoque'!A:G,2,FALSE)))</f>
        <v/>
      </c>
      <c r="H932" s="2" t="str">
        <f>IF(ISERROR(VLOOKUP(A932,'Cadastro-Estoque'!A:G,1,FALSE)),"",VLOOKUP(A932,'Cadastro-Estoque'!A:G,3,FALSE))</f>
        <v/>
      </c>
      <c r="I932" s="73" t="str">
        <f>IF(A932="","",INDEX(Boletim!F941:F1058,(MATCH(A932,'Cadastro-Estoque'!A940:A1057,0))))</f>
        <v/>
      </c>
    </row>
    <row r="933" spans="5:9" ht="18.75" customHeight="1" x14ac:dyDescent="0.25">
      <c r="E933" s="1" t="str">
        <f t="shared" si="17"/>
        <v/>
      </c>
      <c r="F933" s="2" t="str">
        <f>IF(ISERROR(VLOOKUP(A933,'Cadastro-Estoque'!A:G,1,FALSE)),"",VLOOKUP(A933,'Cadastro-Estoque'!A:G,4,FALSE))</f>
        <v/>
      </c>
      <c r="G933" s="2" t="str">
        <f>IF(ISBLANK(A933),"",IF(ISERROR(VLOOKUP(A933,'Cadastro-Estoque'!A:G,1,FALSE)),"Produto não cadastrado",VLOOKUP(A933,'Cadastro-Estoque'!A:G,2,FALSE)))</f>
        <v/>
      </c>
      <c r="H933" s="2" t="str">
        <f>IF(ISERROR(VLOOKUP(A933,'Cadastro-Estoque'!A:G,1,FALSE)),"",VLOOKUP(A933,'Cadastro-Estoque'!A:G,3,FALSE))</f>
        <v/>
      </c>
      <c r="I933" s="73" t="str">
        <f>IF(A933="","",INDEX(Boletim!F942:F1059,(MATCH(A933,'Cadastro-Estoque'!A941:A1058,0))))</f>
        <v/>
      </c>
    </row>
    <row r="934" spans="5:9" ht="18.75" customHeight="1" x14ac:dyDescent="0.25">
      <c r="E934" s="1" t="str">
        <f t="shared" si="17"/>
        <v/>
      </c>
      <c r="F934" s="2" t="str">
        <f>IF(ISERROR(VLOOKUP(A934,'Cadastro-Estoque'!A:G,1,FALSE)),"",VLOOKUP(A934,'Cadastro-Estoque'!A:G,4,FALSE))</f>
        <v/>
      </c>
      <c r="G934" s="2" t="str">
        <f>IF(ISBLANK(A934),"",IF(ISERROR(VLOOKUP(A934,'Cadastro-Estoque'!A:G,1,FALSE)),"Produto não cadastrado",VLOOKUP(A934,'Cadastro-Estoque'!A:G,2,FALSE)))</f>
        <v/>
      </c>
      <c r="H934" s="2" t="str">
        <f>IF(ISERROR(VLOOKUP(A934,'Cadastro-Estoque'!A:G,1,FALSE)),"",VLOOKUP(A934,'Cadastro-Estoque'!A:G,3,FALSE))</f>
        <v/>
      </c>
      <c r="I934" s="73" t="str">
        <f>IF(A934="","",INDEX(Boletim!F943:F1060,(MATCH(A934,'Cadastro-Estoque'!A942:A1059,0))))</f>
        <v/>
      </c>
    </row>
    <row r="935" spans="5:9" ht="18.75" customHeight="1" x14ac:dyDescent="0.25">
      <c r="E935" s="1" t="str">
        <f t="shared" si="17"/>
        <v/>
      </c>
      <c r="F935" s="2" t="str">
        <f>IF(ISERROR(VLOOKUP(A935,'Cadastro-Estoque'!A:G,1,FALSE)),"",VLOOKUP(A935,'Cadastro-Estoque'!A:G,4,FALSE))</f>
        <v/>
      </c>
      <c r="G935" s="2" t="str">
        <f>IF(ISBLANK(A935),"",IF(ISERROR(VLOOKUP(A935,'Cadastro-Estoque'!A:G,1,FALSE)),"Produto não cadastrado",VLOOKUP(A935,'Cadastro-Estoque'!A:G,2,FALSE)))</f>
        <v/>
      </c>
      <c r="H935" s="2" t="str">
        <f>IF(ISERROR(VLOOKUP(A935,'Cadastro-Estoque'!A:G,1,FALSE)),"",VLOOKUP(A935,'Cadastro-Estoque'!A:G,3,FALSE))</f>
        <v/>
      </c>
      <c r="I935" s="73" t="str">
        <f>IF(A935="","",INDEX(Boletim!F944:F1061,(MATCH(A935,'Cadastro-Estoque'!A943:A1060,0))))</f>
        <v/>
      </c>
    </row>
    <row r="936" spans="5:9" ht="18.75" customHeight="1" x14ac:dyDescent="0.25">
      <c r="E936" s="1" t="str">
        <f t="shared" si="17"/>
        <v/>
      </c>
      <c r="F936" s="2" t="str">
        <f>IF(ISERROR(VLOOKUP(A936,'Cadastro-Estoque'!A:G,1,FALSE)),"",VLOOKUP(A936,'Cadastro-Estoque'!A:G,4,FALSE))</f>
        <v/>
      </c>
      <c r="G936" s="2" t="str">
        <f>IF(ISBLANK(A936),"",IF(ISERROR(VLOOKUP(A936,'Cadastro-Estoque'!A:G,1,FALSE)),"Produto não cadastrado",VLOOKUP(A936,'Cadastro-Estoque'!A:G,2,FALSE)))</f>
        <v/>
      </c>
      <c r="H936" s="2" t="str">
        <f>IF(ISERROR(VLOOKUP(A936,'Cadastro-Estoque'!A:G,1,FALSE)),"",VLOOKUP(A936,'Cadastro-Estoque'!A:G,3,FALSE))</f>
        <v/>
      </c>
      <c r="I936" s="73" t="str">
        <f>IF(A936="","",INDEX(Boletim!F945:F1062,(MATCH(A936,'Cadastro-Estoque'!A944:A1061,0))))</f>
        <v/>
      </c>
    </row>
    <row r="937" spans="5:9" ht="18.75" customHeight="1" x14ac:dyDescent="0.25">
      <c r="E937" s="1" t="str">
        <f t="shared" si="17"/>
        <v/>
      </c>
      <c r="F937" s="2" t="str">
        <f>IF(ISERROR(VLOOKUP(A937,'Cadastro-Estoque'!A:G,1,FALSE)),"",VLOOKUP(A937,'Cadastro-Estoque'!A:G,4,FALSE))</f>
        <v/>
      </c>
      <c r="G937" s="2" t="str">
        <f>IF(ISBLANK(A937),"",IF(ISERROR(VLOOKUP(A937,'Cadastro-Estoque'!A:G,1,FALSE)),"Produto não cadastrado",VLOOKUP(A937,'Cadastro-Estoque'!A:G,2,FALSE)))</f>
        <v/>
      </c>
      <c r="H937" s="2" t="str">
        <f>IF(ISERROR(VLOOKUP(A937,'Cadastro-Estoque'!A:G,1,FALSE)),"",VLOOKUP(A937,'Cadastro-Estoque'!A:G,3,FALSE))</f>
        <v/>
      </c>
      <c r="I937" s="73" t="str">
        <f>IF(A937="","",INDEX(Boletim!F946:F1063,(MATCH(A937,'Cadastro-Estoque'!A945:A1062,0))))</f>
        <v/>
      </c>
    </row>
    <row r="938" spans="5:9" ht="18.75" customHeight="1" x14ac:dyDescent="0.25">
      <c r="E938" s="1" t="str">
        <f t="shared" si="17"/>
        <v/>
      </c>
      <c r="F938" s="2" t="str">
        <f>IF(ISERROR(VLOOKUP(A938,'Cadastro-Estoque'!A:G,1,FALSE)),"",VLOOKUP(A938,'Cadastro-Estoque'!A:G,4,FALSE))</f>
        <v/>
      </c>
      <c r="G938" s="2" t="str">
        <f>IF(ISBLANK(A938),"",IF(ISERROR(VLOOKUP(A938,'Cadastro-Estoque'!A:G,1,FALSE)),"Produto não cadastrado",VLOOKUP(A938,'Cadastro-Estoque'!A:G,2,FALSE)))</f>
        <v/>
      </c>
      <c r="H938" s="2" t="str">
        <f>IF(ISERROR(VLOOKUP(A938,'Cadastro-Estoque'!A:G,1,FALSE)),"",VLOOKUP(A938,'Cadastro-Estoque'!A:G,3,FALSE))</f>
        <v/>
      </c>
      <c r="I938" s="73" t="str">
        <f>IF(A938="","",INDEX(Boletim!F947:F1064,(MATCH(A938,'Cadastro-Estoque'!A946:A1063,0))))</f>
        <v/>
      </c>
    </row>
    <row r="939" spans="5:9" ht="18.75" customHeight="1" x14ac:dyDescent="0.25">
      <c r="E939" s="1" t="str">
        <f t="shared" si="17"/>
        <v/>
      </c>
      <c r="F939" s="2" t="str">
        <f>IF(ISERROR(VLOOKUP(A939,'Cadastro-Estoque'!A:G,1,FALSE)),"",VLOOKUP(A939,'Cadastro-Estoque'!A:G,4,FALSE))</f>
        <v/>
      </c>
      <c r="G939" s="2" t="str">
        <f>IF(ISBLANK(A939),"",IF(ISERROR(VLOOKUP(A939,'Cadastro-Estoque'!A:G,1,FALSE)),"Produto não cadastrado",VLOOKUP(A939,'Cadastro-Estoque'!A:G,2,FALSE)))</f>
        <v/>
      </c>
      <c r="H939" s="2" t="str">
        <f>IF(ISERROR(VLOOKUP(A939,'Cadastro-Estoque'!A:G,1,FALSE)),"",VLOOKUP(A939,'Cadastro-Estoque'!A:G,3,FALSE))</f>
        <v/>
      </c>
      <c r="I939" s="73" t="str">
        <f>IF(A939="","",INDEX(Boletim!F948:F1065,(MATCH(A939,'Cadastro-Estoque'!A947:A1064,0))))</f>
        <v/>
      </c>
    </row>
    <row r="940" spans="5:9" ht="18.75" customHeight="1" x14ac:dyDescent="0.25">
      <c r="E940" s="1" t="str">
        <f t="shared" si="17"/>
        <v/>
      </c>
      <c r="F940" s="2" t="str">
        <f>IF(ISERROR(VLOOKUP(A940,'Cadastro-Estoque'!A:G,1,FALSE)),"",VLOOKUP(A940,'Cadastro-Estoque'!A:G,4,FALSE))</f>
        <v/>
      </c>
      <c r="G940" s="2" t="str">
        <f>IF(ISBLANK(A940),"",IF(ISERROR(VLOOKUP(A940,'Cadastro-Estoque'!A:G,1,FALSE)),"Produto não cadastrado",VLOOKUP(A940,'Cadastro-Estoque'!A:G,2,FALSE)))</f>
        <v/>
      </c>
      <c r="H940" s="2" t="str">
        <f>IF(ISERROR(VLOOKUP(A940,'Cadastro-Estoque'!A:G,1,FALSE)),"",VLOOKUP(A940,'Cadastro-Estoque'!A:G,3,FALSE))</f>
        <v/>
      </c>
      <c r="I940" s="73" t="str">
        <f>IF(A940="","",INDEX(Boletim!F949:F1066,(MATCH(A940,'Cadastro-Estoque'!A948:A1065,0))))</f>
        <v/>
      </c>
    </row>
    <row r="941" spans="5:9" ht="18.75" customHeight="1" x14ac:dyDescent="0.25">
      <c r="E941" s="1" t="str">
        <f t="shared" si="17"/>
        <v/>
      </c>
      <c r="F941" s="2" t="str">
        <f>IF(ISERROR(VLOOKUP(A941,'Cadastro-Estoque'!A:G,1,FALSE)),"",VLOOKUP(A941,'Cadastro-Estoque'!A:G,4,FALSE))</f>
        <v/>
      </c>
      <c r="G941" s="2" t="str">
        <f>IF(ISBLANK(A941),"",IF(ISERROR(VLOOKUP(A941,'Cadastro-Estoque'!A:G,1,FALSE)),"Produto não cadastrado",VLOOKUP(A941,'Cadastro-Estoque'!A:G,2,FALSE)))</f>
        <v/>
      </c>
      <c r="H941" s="2" t="str">
        <f>IF(ISERROR(VLOOKUP(A941,'Cadastro-Estoque'!A:G,1,FALSE)),"",VLOOKUP(A941,'Cadastro-Estoque'!A:G,3,FALSE))</f>
        <v/>
      </c>
      <c r="I941" s="73" t="str">
        <f>IF(A941="","",INDEX(Boletim!F950:F1067,(MATCH(A941,'Cadastro-Estoque'!A949:A1066,0))))</f>
        <v/>
      </c>
    </row>
    <row r="942" spans="5:9" ht="18.75" customHeight="1" x14ac:dyDescent="0.25">
      <c r="E942" s="1" t="str">
        <f t="shared" si="17"/>
        <v/>
      </c>
      <c r="F942" s="2" t="str">
        <f>IF(ISERROR(VLOOKUP(A942,'Cadastro-Estoque'!A:G,1,FALSE)),"",VLOOKUP(A942,'Cadastro-Estoque'!A:G,4,FALSE))</f>
        <v/>
      </c>
      <c r="G942" s="2" t="str">
        <f>IF(ISBLANK(A942),"",IF(ISERROR(VLOOKUP(A942,'Cadastro-Estoque'!A:G,1,FALSE)),"Produto não cadastrado",VLOOKUP(A942,'Cadastro-Estoque'!A:G,2,FALSE)))</f>
        <v/>
      </c>
      <c r="H942" s="2" t="str">
        <f>IF(ISERROR(VLOOKUP(A942,'Cadastro-Estoque'!A:G,1,FALSE)),"",VLOOKUP(A942,'Cadastro-Estoque'!A:G,3,FALSE))</f>
        <v/>
      </c>
      <c r="I942" s="73" t="str">
        <f>IF(A942="","",INDEX(Boletim!F951:F1068,(MATCH(A942,'Cadastro-Estoque'!A950:A1067,0))))</f>
        <v/>
      </c>
    </row>
    <row r="943" spans="5:9" ht="18.75" customHeight="1" x14ac:dyDescent="0.25">
      <c r="E943" s="1" t="str">
        <f t="shared" si="17"/>
        <v/>
      </c>
      <c r="F943" s="2" t="str">
        <f>IF(ISERROR(VLOOKUP(A943,'Cadastro-Estoque'!A:G,1,FALSE)),"",VLOOKUP(A943,'Cadastro-Estoque'!A:G,4,FALSE))</f>
        <v/>
      </c>
      <c r="G943" s="2" t="str">
        <f>IF(ISBLANK(A943),"",IF(ISERROR(VLOOKUP(A943,'Cadastro-Estoque'!A:G,1,FALSE)),"Produto não cadastrado",VLOOKUP(A943,'Cadastro-Estoque'!A:G,2,FALSE)))</f>
        <v/>
      </c>
      <c r="H943" s="2" t="str">
        <f>IF(ISERROR(VLOOKUP(A943,'Cadastro-Estoque'!A:G,1,FALSE)),"",VLOOKUP(A943,'Cadastro-Estoque'!A:G,3,FALSE))</f>
        <v/>
      </c>
      <c r="I943" s="73" t="str">
        <f>IF(A943="","",INDEX(Boletim!F952:F1069,(MATCH(A943,'Cadastro-Estoque'!A951:A1068,0))))</f>
        <v/>
      </c>
    </row>
    <row r="944" spans="5:9" ht="18.75" customHeight="1" x14ac:dyDescent="0.25">
      <c r="E944" s="1" t="str">
        <f t="shared" si="17"/>
        <v/>
      </c>
      <c r="F944" s="2" t="str">
        <f>IF(ISERROR(VLOOKUP(A944,'Cadastro-Estoque'!A:G,1,FALSE)),"",VLOOKUP(A944,'Cadastro-Estoque'!A:G,4,FALSE))</f>
        <v/>
      </c>
      <c r="G944" s="2" t="str">
        <f>IF(ISBLANK(A944),"",IF(ISERROR(VLOOKUP(A944,'Cadastro-Estoque'!A:G,1,FALSE)),"Produto não cadastrado",VLOOKUP(A944,'Cadastro-Estoque'!A:G,2,FALSE)))</f>
        <v/>
      </c>
      <c r="H944" s="2" t="str">
        <f>IF(ISERROR(VLOOKUP(A944,'Cadastro-Estoque'!A:G,1,FALSE)),"",VLOOKUP(A944,'Cadastro-Estoque'!A:G,3,FALSE))</f>
        <v/>
      </c>
      <c r="I944" s="73" t="str">
        <f>IF(A944="","",INDEX(Boletim!F953:F1070,(MATCH(A944,'Cadastro-Estoque'!A952:A1069,0))))</f>
        <v/>
      </c>
    </row>
    <row r="945" spans="5:9" ht="18.75" customHeight="1" x14ac:dyDescent="0.25">
      <c r="E945" s="1" t="str">
        <f t="shared" si="17"/>
        <v/>
      </c>
      <c r="F945" s="2" t="str">
        <f>IF(ISERROR(VLOOKUP(A945,'Cadastro-Estoque'!A:G,1,FALSE)),"",VLOOKUP(A945,'Cadastro-Estoque'!A:G,4,FALSE))</f>
        <v/>
      </c>
      <c r="G945" s="2" t="str">
        <f>IF(ISBLANK(A945),"",IF(ISERROR(VLOOKUP(A945,'Cadastro-Estoque'!A:G,1,FALSE)),"Produto não cadastrado",VLOOKUP(A945,'Cadastro-Estoque'!A:G,2,FALSE)))</f>
        <v/>
      </c>
      <c r="H945" s="2" t="str">
        <f>IF(ISERROR(VLOOKUP(A945,'Cadastro-Estoque'!A:G,1,FALSE)),"",VLOOKUP(A945,'Cadastro-Estoque'!A:G,3,FALSE))</f>
        <v/>
      </c>
      <c r="I945" s="73" t="str">
        <f>IF(A945="","",INDEX(Boletim!F954:F1071,(MATCH(A945,'Cadastro-Estoque'!A953:A1070,0))))</f>
        <v/>
      </c>
    </row>
    <row r="946" spans="5:9" ht="18.75" customHeight="1" x14ac:dyDescent="0.25">
      <c r="E946" s="1" t="str">
        <f t="shared" si="17"/>
        <v/>
      </c>
      <c r="F946" s="2" t="str">
        <f>IF(ISERROR(VLOOKUP(A946,'Cadastro-Estoque'!A:G,1,FALSE)),"",VLOOKUP(A946,'Cadastro-Estoque'!A:G,4,FALSE))</f>
        <v/>
      </c>
      <c r="G946" s="2" t="str">
        <f>IF(ISBLANK(A946),"",IF(ISERROR(VLOOKUP(A946,'Cadastro-Estoque'!A:G,1,FALSE)),"Produto não cadastrado",VLOOKUP(A946,'Cadastro-Estoque'!A:G,2,FALSE)))</f>
        <v/>
      </c>
      <c r="H946" s="2" t="str">
        <f>IF(ISERROR(VLOOKUP(A946,'Cadastro-Estoque'!A:G,1,FALSE)),"",VLOOKUP(A946,'Cadastro-Estoque'!A:G,3,FALSE))</f>
        <v/>
      </c>
      <c r="I946" s="73" t="str">
        <f>IF(A946="","",INDEX(Boletim!F955:F1072,(MATCH(A946,'Cadastro-Estoque'!A954:A1071,0))))</f>
        <v/>
      </c>
    </row>
    <row r="947" spans="5:9" ht="18.75" customHeight="1" x14ac:dyDescent="0.25">
      <c r="E947" s="1" t="str">
        <f t="shared" si="17"/>
        <v/>
      </c>
      <c r="F947" s="2" t="str">
        <f>IF(ISERROR(VLOOKUP(A947,'Cadastro-Estoque'!A:G,1,FALSE)),"",VLOOKUP(A947,'Cadastro-Estoque'!A:G,4,FALSE))</f>
        <v/>
      </c>
      <c r="G947" s="2" t="str">
        <f>IF(ISBLANK(A947),"",IF(ISERROR(VLOOKUP(A947,'Cadastro-Estoque'!A:G,1,FALSE)),"Produto não cadastrado",VLOOKUP(A947,'Cadastro-Estoque'!A:G,2,FALSE)))</f>
        <v/>
      </c>
      <c r="H947" s="2" t="str">
        <f>IF(ISERROR(VLOOKUP(A947,'Cadastro-Estoque'!A:G,1,FALSE)),"",VLOOKUP(A947,'Cadastro-Estoque'!A:G,3,FALSE))</f>
        <v/>
      </c>
      <c r="I947" s="73" t="str">
        <f>IF(A947="","",INDEX(Boletim!F956:F1073,(MATCH(A947,'Cadastro-Estoque'!A955:A1072,0))))</f>
        <v/>
      </c>
    </row>
    <row r="948" spans="5:9" ht="18.75" customHeight="1" x14ac:dyDescent="0.25">
      <c r="E948" s="1" t="str">
        <f t="shared" si="17"/>
        <v/>
      </c>
      <c r="F948" s="2" t="str">
        <f>IF(ISERROR(VLOOKUP(A948,'Cadastro-Estoque'!A:G,1,FALSE)),"",VLOOKUP(A948,'Cadastro-Estoque'!A:G,4,FALSE))</f>
        <v/>
      </c>
      <c r="G948" s="2" t="str">
        <f>IF(ISBLANK(A948),"",IF(ISERROR(VLOOKUP(A948,'Cadastro-Estoque'!A:G,1,FALSE)),"Produto não cadastrado",VLOOKUP(A948,'Cadastro-Estoque'!A:G,2,FALSE)))</f>
        <v/>
      </c>
      <c r="H948" s="2" t="str">
        <f>IF(ISERROR(VLOOKUP(A948,'Cadastro-Estoque'!A:G,1,FALSE)),"",VLOOKUP(A948,'Cadastro-Estoque'!A:G,3,FALSE))</f>
        <v/>
      </c>
      <c r="I948" s="73" t="str">
        <f>IF(A948="","",INDEX(Boletim!F957:F1074,(MATCH(A948,'Cadastro-Estoque'!A956:A1073,0))))</f>
        <v/>
      </c>
    </row>
    <row r="949" spans="5:9" ht="18.75" customHeight="1" x14ac:dyDescent="0.25">
      <c r="E949" s="1" t="str">
        <f t="shared" si="17"/>
        <v/>
      </c>
      <c r="F949" s="2" t="str">
        <f>IF(ISERROR(VLOOKUP(A949,'Cadastro-Estoque'!A:G,1,FALSE)),"",VLOOKUP(A949,'Cadastro-Estoque'!A:G,4,FALSE))</f>
        <v/>
      </c>
      <c r="G949" s="2" t="str">
        <f>IF(ISBLANK(A949),"",IF(ISERROR(VLOOKUP(A949,'Cadastro-Estoque'!A:G,1,FALSE)),"Produto não cadastrado",VLOOKUP(A949,'Cadastro-Estoque'!A:G,2,FALSE)))</f>
        <v/>
      </c>
      <c r="H949" s="2" t="str">
        <f>IF(ISERROR(VLOOKUP(A949,'Cadastro-Estoque'!A:G,1,FALSE)),"",VLOOKUP(A949,'Cadastro-Estoque'!A:G,3,FALSE))</f>
        <v/>
      </c>
      <c r="I949" s="73" t="str">
        <f>IF(A949="","",INDEX(Boletim!F958:F1075,(MATCH(A949,'Cadastro-Estoque'!A957:A1074,0))))</f>
        <v/>
      </c>
    </row>
    <row r="950" spans="5:9" ht="18.75" customHeight="1" x14ac:dyDescent="0.25">
      <c r="E950" s="1" t="str">
        <f t="shared" si="17"/>
        <v/>
      </c>
      <c r="F950" s="2" t="str">
        <f>IF(ISERROR(VLOOKUP(A950,'Cadastro-Estoque'!A:G,1,FALSE)),"",VLOOKUP(A950,'Cadastro-Estoque'!A:G,4,FALSE))</f>
        <v/>
      </c>
      <c r="G950" s="2" t="str">
        <f>IF(ISBLANK(A950),"",IF(ISERROR(VLOOKUP(A950,'Cadastro-Estoque'!A:G,1,FALSE)),"Produto não cadastrado",VLOOKUP(A950,'Cadastro-Estoque'!A:G,2,FALSE)))</f>
        <v/>
      </c>
      <c r="H950" s="2" t="str">
        <f>IF(ISERROR(VLOOKUP(A950,'Cadastro-Estoque'!A:G,1,FALSE)),"",VLOOKUP(A950,'Cadastro-Estoque'!A:G,3,FALSE))</f>
        <v/>
      </c>
      <c r="I950" s="73" t="str">
        <f>IF(A950="","",INDEX(Boletim!F959:F1076,(MATCH(A950,'Cadastro-Estoque'!A958:A1075,0))))</f>
        <v/>
      </c>
    </row>
    <row r="951" spans="5:9" ht="18.75" customHeight="1" x14ac:dyDescent="0.25">
      <c r="E951" s="1" t="str">
        <f t="shared" si="17"/>
        <v/>
      </c>
      <c r="F951" s="2" t="str">
        <f>IF(ISERROR(VLOOKUP(A951,'Cadastro-Estoque'!A:G,1,FALSE)),"",VLOOKUP(A951,'Cadastro-Estoque'!A:G,4,FALSE))</f>
        <v/>
      </c>
      <c r="G951" s="2" t="str">
        <f>IF(ISBLANK(A951),"",IF(ISERROR(VLOOKUP(A951,'Cadastro-Estoque'!A:G,1,FALSE)),"Produto não cadastrado",VLOOKUP(A951,'Cadastro-Estoque'!A:G,2,FALSE)))</f>
        <v/>
      </c>
      <c r="H951" s="2" t="str">
        <f>IF(ISERROR(VLOOKUP(A951,'Cadastro-Estoque'!A:G,1,FALSE)),"",VLOOKUP(A951,'Cadastro-Estoque'!A:G,3,FALSE))</f>
        <v/>
      </c>
      <c r="I951" s="73" t="str">
        <f>IF(A951="","",INDEX(Boletim!F960:F1077,(MATCH(A951,'Cadastro-Estoque'!A959:A1076,0))))</f>
        <v/>
      </c>
    </row>
    <row r="952" spans="5:9" ht="18.75" customHeight="1" x14ac:dyDescent="0.25">
      <c r="E952" s="1" t="str">
        <f t="shared" si="17"/>
        <v/>
      </c>
      <c r="F952" s="2" t="str">
        <f>IF(ISERROR(VLOOKUP(A952,'Cadastro-Estoque'!A:G,1,FALSE)),"",VLOOKUP(A952,'Cadastro-Estoque'!A:G,4,FALSE))</f>
        <v/>
      </c>
      <c r="G952" s="2" t="str">
        <f>IF(ISBLANK(A952),"",IF(ISERROR(VLOOKUP(A952,'Cadastro-Estoque'!A:G,1,FALSE)),"Produto não cadastrado",VLOOKUP(A952,'Cadastro-Estoque'!A:G,2,FALSE)))</f>
        <v/>
      </c>
      <c r="H952" s="2" t="str">
        <f>IF(ISERROR(VLOOKUP(A952,'Cadastro-Estoque'!A:G,1,FALSE)),"",VLOOKUP(A952,'Cadastro-Estoque'!A:G,3,FALSE))</f>
        <v/>
      </c>
      <c r="I952" s="73" t="str">
        <f>IF(A952="","",INDEX(Boletim!F961:F1078,(MATCH(A952,'Cadastro-Estoque'!A960:A1077,0))))</f>
        <v/>
      </c>
    </row>
    <row r="953" spans="5:9" ht="18.75" customHeight="1" x14ac:dyDescent="0.25">
      <c r="E953" s="1" t="str">
        <f t="shared" si="17"/>
        <v/>
      </c>
      <c r="F953" s="2" t="str">
        <f>IF(ISERROR(VLOOKUP(A953,'Cadastro-Estoque'!A:G,1,FALSE)),"",VLOOKUP(A953,'Cadastro-Estoque'!A:G,4,FALSE))</f>
        <v/>
      </c>
      <c r="G953" s="2" t="str">
        <f>IF(ISBLANK(A953),"",IF(ISERROR(VLOOKUP(A953,'Cadastro-Estoque'!A:G,1,FALSE)),"Produto não cadastrado",VLOOKUP(A953,'Cadastro-Estoque'!A:G,2,FALSE)))</f>
        <v/>
      </c>
      <c r="H953" s="2" t="str">
        <f>IF(ISERROR(VLOOKUP(A953,'Cadastro-Estoque'!A:G,1,FALSE)),"",VLOOKUP(A953,'Cadastro-Estoque'!A:G,3,FALSE))</f>
        <v/>
      </c>
      <c r="I953" s="73" t="str">
        <f>IF(A953="","",INDEX(Boletim!F962:F1079,(MATCH(A953,'Cadastro-Estoque'!A961:A1078,0))))</f>
        <v/>
      </c>
    </row>
    <row r="954" spans="5:9" ht="18.75" customHeight="1" x14ac:dyDescent="0.25">
      <c r="E954" s="1" t="str">
        <f t="shared" si="17"/>
        <v/>
      </c>
      <c r="F954" s="2" t="str">
        <f>IF(ISERROR(VLOOKUP(A954,'Cadastro-Estoque'!A:G,1,FALSE)),"",VLOOKUP(A954,'Cadastro-Estoque'!A:G,4,FALSE))</f>
        <v/>
      </c>
      <c r="G954" s="2" t="str">
        <f>IF(ISBLANK(A954),"",IF(ISERROR(VLOOKUP(A954,'Cadastro-Estoque'!A:G,1,FALSE)),"Produto não cadastrado",VLOOKUP(A954,'Cadastro-Estoque'!A:G,2,FALSE)))</f>
        <v/>
      </c>
      <c r="H954" s="2" t="str">
        <f>IF(ISERROR(VLOOKUP(A954,'Cadastro-Estoque'!A:G,1,FALSE)),"",VLOOKUP(A954,'Cadastro-Estoque'!A:G,3,FALSE))</f>
        <v/>
      </c>
      <c r="I954" s="73" t="str">
        <f>IF(A954="","",INDEX(Boletim!F963:F1080,(MATCH(A954,'Cadastro-Estoque'!A962:A1079,0))))</f>
        <v/>
      </c>
    </row>
    <row r="955" spans="5:9" ht="18.75" customHeight="1" x14ac:dyDescent="0.25">
      <c r="E955" s="1" t="str">
        <f t="shared" si="17"/>
        <v/>
      </c>
      <c r="F955" s="2" t="str">
        <f>IF(ISERROR(VLOOKUP(A955,'Cadastro-Estoque'!A:G,1,FALSE)),"",VLOOKUP(A955,'Cadastro-Estoque'!A:G,4,FALSE))</f>
        <v/>
      </c>
      <c r="G955" s="2" t="str">
        <f>IF(ISBLANK(A955),"",IF(ISERROR(VLOOKUP(A955,'Cadastro-Estoque'!A:G,1,FALSE)),"Produto não cadastrado",VLOOKUP(A955,'Cadastro-Estoque'!A:G,2,FALSE)))</f>
        <v/>
      </c>
      <c r="H955" s="2" t="str">
        <f>IF(ISERROR(VLOOKUP(A955,'Cadastro-Estoque'!A:G,1,FALSE)),"",VLOOKUP(A955,'Cadastro-Estoque'!A:G,3,FALSE))</f>
        <v/>
      </c>
      <c r="I955" s="73" t="str">
        <f>IF(A955="","",INDEX(Boletim!F964:F1081,(MATCH(A955,'Cadastro-Estoque'!A963:A1080,0))))</f>
        <v/>
      </c>
    </row>
    <row r="956" spans="5:9" ht="18.75" customHeight="1" x14ac:dyDescent="0.25">
      <c r="E956" s="1" t="str">
        <f t="shared" si="17"/>
        <v/>
      </c>
      <c r="F956" s="2" t="str">
        <f>IF(ISERROR(VLOOKUP(A956,'Cadastro-Estoque'!A:G,1,FALSE)),"",VLOOKUP(A956,'Cadastro-Estoque'!A:G,4,FALSE))</f>
        <v/>
      </c>
      <c r="G956" s="2" t="str">
        <f>IF(ISBLANK(A956),"",IF(ISERROR(VLOOKUP(A956,'Cadastro-Estoque'!A:G,1,FALSE)),"Produto não cadastrado",VLOOKUP(A956,'Cadastro-Estoque'!A:G,2,FALSE)))</f>
        <v/>
      </c>
      <c r="H956" s="2" t="str">
        <f>IF(ISERROR(VLOOKUP(A956,'Cadastro-Estoque'!A:G,1,FALSE)),"",VLOOKUP(A956,'Cadastro-Estoque'!A:G,3,FALSE))</f>
        <v/>
      </c>
      <c r="I956" s="73" t="str">
        <f>IF(A956="","",INDEX(Boletim!F965:F1082,(MATCH(A956,'Cadastro-Estoque'!A964:A1081,0))))</f>
        <v/>
      </c>
    </row>
    <row r="957" spans="5:9" ht="18.75" customHeight="1" x14ac:dyDescent="0.25">
      <c r="E957" s="1" t="str">
        <f t="shared" si="17"/>
        <v/>
      </c>
      <c r="F957" s="2" t="str">
        <f>IF(ISERROR(VLOOKUP(A957,'Cadastro-Estoque'!A:G,1,FALSE)),"",VLOOKUP(A957,'Cadastro-Estoque'!A:G,4,FALSE))</f>
        <v/>
      </c>
      <c r="G957" s="2" t="str">
        <f>IF(ISBLANK(A957),"",IF(ISERROR(VLOOKUP(A957,'Cadastro-Estoque'!A:G,1,FALSE)),"Produto não cadastrado",VLOOKUP(A957,'Cadastro-Estoque'!A:G,2,FALSE)))</f>
        <v/>
      </c>
      <c r="H957" s="2" t="str">
        <f>IF(ISERROR(VLOOKUP(A957,'Cadastro-Estoque'!A:G,1,FALSE)),"",VLOOKUP(A957,'Cadastro-Estoque'!A:G,3,FALSE))</f>
        <v/>
      </c>
      <c r="I957" s="73" t="str">
        <f>IF(A957="","",INDEX(Boletim!F966:F1083,(MATCH(A957,'Cadastro-Estoque'!A965:A1082,0))))</f>
        <v/>
      </c>
    </row>
    <row r="958" spans="5:9" ht="18.75" customHeight="1" x14ac:dyDescent="0.25">
      <c r="E958" s="1" t="str">
        <f t="shared" si="17"/>
        <v/>
      </c>
      <c r="F958" s="2" t="str">
        <f>IF(ISERROR(VLOOKUP(A958,'Cadastro-Estoque'!A:G,1,FALSE)),"",VLOOKUP(A958,'Cadastro-Estoque'!A:G,4,FALSE))</f>
        <v/>
      </c>
      <c r="G958" s="2" t="str">
        <f>IF(ISBLANK(A958),"",IF(ISERROR(VLOOKUP(A958,'Cadastro-Estoque'!A:G,1,FALSE)),"Produto não cadastrado",VLOOKUP(A958,'Cadastro-Estoque'!A:G,2,FALSE)))</f>
        <v/>
      </c>
      <c r="H958" s="2" t="str">
        <f>IF(ISERROR(VLOOKUP(A958,'Cadastro-Estoque'!A:G,1,FALSE)),"",VLOOKUP(A958,'Cadastro-Estoque'!A:G,3,FALSE))</f>
        <v/>
      </c>
      <c r="I958" s="73" t="str">
        <f>IF(A958="","",INDEX(Boletim!F967:F1084,(MATCH(A958,'Cadastro-Estoque'!A966:A1083,0))))</f>
        <v/>
      </c>
    </row>
    <row r="959" spans="5:9" ht="18.75" customHeight="1" x14ac:dyDescent="0.25">
      <c r="E959" s="1" t="str">
        <f t="shared" si="17"/>
        <v/>
      </c>
      <c r="F959" s="2" t="str">
        <f>IF(ISERROR(VLOOKUP(A959,'Cadastro-Estoque'!A:G,1,FALSE)),"",VLOOKUP(A959,'Cadastro-Estoque'!A:G,4,FALSE))</f>
        <v/>
      </c>
      <c r="G959" s="2" t="str">
        <f>IF(ISBLANK(A959),"",IF(ISERROR(VLOOKUP(A959,'Cadastro-Estoque'!A:G,1,FALSE)),"Produto não cadastrado",VLOOKUP(A959,'Cadastro-Estoque'!A:G,2,FALSE)))</f>
        <v/>
      </c>
      <c r="H959" s="2" t="str">
        <f>IF(ISERROR(VLOOKUP(A959,'Cadastro-Estoque'!A:G,1,FALSE)),"",VLOOKUP(A959,'Cadastro-Estoque'!A:G,3,FALSE))</f>
        <v/>
      </c>
      <c r="I959" s="73" t="str">
        <f>IF(A959="","",INDEX(Boletim!F968:F1085,(MATCH(A959,'Cadastro-Estoque'!A967:A1084,0))))</f>
        <v/>
      </c>
    </row>
    <row r="960" spans="5:9" ht="18.75" customHeight="1" x14ac:dyDescent="0.25">
      <c r="E960" s="1" t="str">
        <f t="shared" si="17"/>
        <v/>
      </c>
      <c r="F960" s="2" t="str">
        <f>IF(ISERROR(VLOOKUP(A960,'Cadastro-Estoque'!A:G,1,FALSE)),"",VLOOKUP(A960,'Cadastro-Estoque'!A:G,4,FALSE))</f>
        <v/>
      </c>
      <c r="G960" s="2" t="str">
        <f>IF(ISBLANK(A960),"",IF(ISERROR(VLOOKUP(A960,'Cadastro-Estoque'!A:G,1,FALSE)),"Produto não cadastrado",VLOOKUP(A960,'Cadastro-Estoque'!A:G,2,FALSE)))</f>
        <v/>
      </c>
      <c r="H960" s="2" t="str">
        <f>IF(ISERROR(VLOOKUP(A960,'Cadastro-Estoque'!A:G,1,FALSE)),"",VLOOKUP(A960,'Cadastro-Estoque'!A:G,3,FALSE))</f>
        <v/>
      </c>
      <c r="I960" s="73" t="str">
        <f>IF(A960="","",INDEX(Boletim!F969:F1086,(MATCH(A960,'Cadastro-Estoque'!A968:A1085,0))))</f>
        <v/>
      </c>
    </row>
    <row r="961" spans="5:9" ht="18.75" customHeight="1" x14ac:dyDescent="0.25">
      <c r="E961" s="1" t="str">
        <f t="shared" si="17"/>
        <v/>
      </c>
      <c r="F961" s="2" t="str">
        <f>IF(ISERROR(VLOOKUP(A961,'Cadastro-Estoque'!A:G,1,FALSE)),"",VLOOKUP(A961,'Cadastro-Estoque'!A:G,4,FALSE))</f>
        <v/>
      </c>
      <c r="G961" s="2" t="str">
        <f>IF(ISBLANK(A961),"",IF(ISERROR(VLOOKUP(A961,'Cadastro-Estoque'!A:G,1,FALSE)),"Produto não cadastrado",VLOOKUP(A961,'Cadastro-Estoque'!A:G,2,FALSE)))</f>
        <v/>
      </c>
      <c r="H961" s="2" t="str">
        <f>IF(ISERROR(VLOOKUP(A961,'Cadastro-Estoque'!A:G,1,FALSE)),"",VLOOKUP(A961,'Cadastro-Estoque'!A:G,3,FALSE))</f>
        <v/>
      </c>
      <c r="I961" s="73" t="str">
        <f>IF(A961="","",INDEX(Boletim!F970:F1087,(MATCH(A961,'Cadastro-Estoque'!A969:A1086,0))))</f>
        <v/>
      </c>
    </row>
    <row r="962" spans="5:9" ht="18.75" customHeight="1" x14ac:dyDescent="0.25">
      <c r="E962" s="1" t="str">
        <f t="shared" si="17"/>
        <v/>
      </c>
      <c r="F962" s="2" t="str">
        <f>IF(ISERROR(VLOOKUP(A962,'Cadastro-Estoque'!A:G,1,FALSE)),"",VLOOKUP(A962,'Cadastro-Estoque'!A:G,4,FALSE))</f>
        <v/>
      </c>
      <c r="G962" s="2" t="str">
        <f>IF(ISBLANK(A962),"",IF(ISERROR(VLOOKUP(A962,'Cadastro-Estoque'!A:G,1,FALSE)),"Produto não cadastrado",VLOOKUP(A962,'Cadastro-Estoque'!A:G,2,FALSE)))</f>
        <v/>
      </c>
      <c r="H962" s="2" t="str">
        <f>IF(ISERROR(VLOOKUP(A962,'Cadastro-Estoque'!A:G,1,FALSE)),"",VLOOKUP(A962,'Cadastro-Estoque'!A:G,3,FALSE))</f>
        <v/>
      </c>
      <c r="I962" s="73" t="str">
        <f>IF(A962="","",INDEX(Boletim!F971:F1088,(MATCH(A962,'Cadastro-Estoque'!A970:A1087,0))))</f>
        <v/>
      </c>
    </row>
    <row r="963" spans="5:9" ht="18.75" customHeight="1" x14ac:dyDescent="0.25">
      <c r="E963" s="1" t="str">
        <f t="shared" si="17"/>
        <v/>
      </c>
      <c r="F963" s="2" t="str">
        <f>IF(ISERROR(VLOOKUP(A963,'Cadastro-Estoque'!A:G,1,FALSE)),"",VLOOKUP(A963,'Cadastro-Estoque'!A:G,4,FALSE))</f>
        <v/>
      </c>
      <c r="G963" s="2" t="str">
        <f>IF(ISBLANK(A963),"",IF(ISERROR(VLOOKUP(A963,'Cadastro-Estoque'!A:G,1,FALSE)),"Produto não cadastrado",VLOOKUP(A963,'Cadastro-Estoque'!A:G,2,FALSE)))</f>
        <v/>
      </c>
      <c r="H963" s="2" t="str">
        <f>IF(ISERROR(VLOOKUP(A963,'Cadastro-Estoque'!A:G,1,FALSE)),"",VLOOKUP(A963,'Cadastro-Estoque'!A:G,3,FALSE))</f>
        <v/>
      </c>
      <c r="I963" s="73" t="str">
        <f>IF(A963="","",INDEX(Boletim!F972:F1089,(MATCH(A963,'Cadastro-Estoque'!A971:A1088,0))))</f>
        <v/>
      </c>
    </row>
    <row r="964" spans="5:9" ht="18.75" customHeight="1" x14ac:dyDescent="0.25">
      <c r="E964" s="1" t="str">
        <f t="shared" si="17"/>
        <v/>
      </c>
      <c r="F964" s="2" t="str">
        <f>IF(ISERROR(VLOOKUP(A964,'Cadastro-Estoque'!A:G,1,FALSE)),"",VLOOKUP(A964,'Cadastro-Estoque'!A:G,4,FALSE))</f>
        <v/>
      </c>
      <c r="G964" s="2" t="str">
        <f>IF(ISBLANK(A964),"",IF(ISERROR(VLOOKUP(A964,'Cadastro-Estoque'!A:G,1,FALSE)),"Produto não cadastrado",VLOOKUP(A964,'Cadastro-Estoque'!A:G,2,FALSE)))</f>
        <v/>
      </c>
      <c r="H964" s="2" t="str">
        <f>IF(ISERROR(VLOOKUP(A964,'Cadastro-Estoque'!A:G,1,FALSE)),"",VLOOKUP(A964,'Cadastro-Estoque'!A:G,3,FALSE))</f>
        <v/>
      </c>
      <c r="I964" s="73" t="str">
        <f>IF(A964="","",INDEX(Boletim!F973:F1090,(MATCH(A964,'Cadastro-Estoque'!A972:A1089,0))))</f>
        <v/>
      </c>
    </row>
    <row r="965" spans="5:9" ht="18.75" customHeight="1" x14ac:dyDescent="0.25">
      <c r="E965" s="1" t="str">
        <f t="shared" si="17"/>
        <v/>
      </c>
      <c r="F965" s="2" t="str">
        <f>IF(ISERROR(VLOOKUP(A965,'Cadastro-Estoque'!A:G,1,FALSE)),"",VLOOKUP(A965,'Cadastro-Estoque'!A:G,4,FALSE))</f>
        <v/>
      </c>
      <c r="G965" s="2" t="str">
        <f>IF(ISBLANK(A965),"",IF(ISERROR(VLOOKUP(A965,'Cadastro-Estoque'!A:G,1,FALSE)),"Produto não cadastrado",VLOOKUP(A965,'Cadastro-Estoque'!A:G,2,FALSE)))</f>
        <v/>
      </c>
      <c r="H965" s="2" t="str">
        <f>IF(ISERROR(VLOOKUP(A965,'Cadastro-Estoque'!A:G,1,FALSE)),"",VLOOKUP(A965,'Cadastro-Estoque'!A:G,3,FALSE))</f>
        <v/>
      </c>
      <c r="I965" s="73" t="str">
        <f>IF(A965="","",INDEX(Boletim!F974:F1091,(MATCH(A965,'Cadastro-Estoque'!A973:A1090,0))))</f>
        <v/>
      </c>
    </row>
    <row r="966" spans="5:9" ht="18.75" customHeight="1" x14ac:dyDescent="0.25">
      <c r="E966" s="1" t="str">
        <f t="shared" ref="E966:E1029" si="18">IF(ISBLANK(A966),"",C966*D966)</f>
        <v/>
      </c>
      <c r="F966" s="2" t="str">
        <f>IF(ISERROR(VLOOKUP(A966,'Cadastro-Estoque'!A:G,1,FALSE)),"",VLOOKUP(A966,'Cadastro-Estoque'!A:G,4,FALSE))</f>
        <v/>
      </c>
      <c r="G966" s="2" t="str">
        <f>IF(ISBLANK(A966),"",IF(ISERROR(VLOOKUP(A966,'Cadastro-Estoque'!A:G,1,FALSE)),"Produto não cadastrado",VLOOKUP(A966,'Cadastro-Estoque'!A:G,2,FALSE)))</f>
        <v/>
      </c>
      <c r="H966" s="2" t="str">
        <f>IF(ISERROR(VLOOKUP(A966,'Cadastro-Estoque'!A:G,1,FALSE)),"",VLOOKUP(A966,'Cadastro-Estoque'!A:G,3,FALSE))</f>
        <v/>
      </c>
      <c r="I966" s="73" t="str">
        <f>IF(A966="","",INDEX(Boletim!F975:F1092,(MATCH(A966,'Cadastro-Estoque'!A974:A1091,0))))</f>
        <v/>
      </c>
    </row>
    <row r="967" spans="5:9" ht="18.75" customHeight="1" x14ac:dyDescent="0.25">
      <c r="E967" s="1" t="str">
        <f t="shared" si="18"/>
        <v/>
      </c>
      <c r="F967" s="2" t="str">
        <f>IF(ISERROR(VLOOKUP(A967,'Cadastro-Estoque'!A:G,1,FALSE)),"",VLOOKUP(A967,'Cadastro-Estoque'!A:G,4,FALSE))</f>
        <v/>
      </c>
      <c r="G967" s="2" t="str">
        <f>IF(ISBLANK(A967),"",IF(ISERROR(VLOOKUP(A967,'Cadastro-Estoque'!A:G,1,FALSE)),"Produto não cadastrado",VLOOKUP(A967,'Cadastro-Estoque'!A:G,2,FALSE)))</f>
        <v/>
      </c>
      <c r="H967" s="2" t="str">
        <f>IF(ISERROR(VLOOKUP(A967,'Cadastro-Estoque'!A:G,1,FALSE)),"",VLOOKUP(A967,'Cadastro-Estoque'!A:G,3,FALSE))</f>
        <v/>
      </c>
      <c r="I967" s="73" t="str">
        <f>IF(A967="","",INDEX(Boletim!F976:F1093,(MATCH(A967,'Cadastro-Estoque'!A975:A1092,0))))</f>
        <v/>
      </c>
    </row>
    <row r="968" spans="5:9" ht="18.75" customHeight="1" x14ac:dyDescent="0.25">
      <c r="E968" s="1" t="str">
        <f t="shared" si="18"/>
        <v/>
      </c>
      <c r="F968" s="2" t="str">
        <f>IF(ISERROR(VLOOKUP(A968,'Cadastro-Estoque'!A:G,1,FALSE)),"",VLOOKUP(A968,'Cadastro-Estoque'!A:G,4,FALSE))</f>
        <v/>
      </c>
      <c r="G968" s="2" t="str">
        <f>IF(ISBLANK(A968),"",IF(ISERROR(VLOOKUP(A968,'Cadastro-Estoque'!A:G,1,FALSE)),"Produto não cadastrado",VLOOKUP(A968,'Cadastro-Estoque'!A:G,2,FALSE)))</f>
        <v/>
      </c>
      <c r="H968" s="2" t="str">
        <f>IF(ISERROR(VLOOKUP(A968,'Cadastro-Estoque'!A:G,1,FALSE)),"",VLOOKUP(A968,'Cadastro-Estoque'!A:G,3,FALSE))</f>
        <v/>
      </c>
      <c r="I968" s="73" t="str">
        <f>IF(A968="","",INDEX(Boletim!F977:F1094,(MATCH(A968,'Cadastro-Estoque'!A976:A1093,0))))</f>
        <v/>
      </c>
    </row>
    <row r="969" spans="5:9" ht="18.75" customHeight="1" x14ac:dyDescent="0.25">
      <c r="E969" s="1" t="str">
        <f t="shared" si="18"/>
        <v/>
      </c>
      <c r="F969" s="2" t="str">
        <f>IF(ISERROR(VLOOKUP(A969,'Cadastro-Estoque'!A:G,1,FALSE)),"",VLOOKUP(A969,'Cadastro-Estoque'!A:G,4,FALSE))</f>
        <v/>
      </c>
      <c r="G969" s="2" t="str">
        <f>IF(ISBLANK(A969),"",IF(ISERROR(VLOOKUP(A969,'Cadastro-Estoque'!A:G,1,FALSE)),"Produto não cadastrado",VLOOKUP(A969,'Cadastro-Estoque'!A:G,2,FALSE)))</f>
        <v/>
      </c>
      <c r="H969" s="2" t="str">
        <f>IF(ISERROR(VLOOKUP(A969,'Cadastro-Estoque'!A:G,1,FALSE)),"",VLOOKUP(A969,'Cadastro-Estoque'!A:G,3,FALSE))</f>
        <v/>
      </c>
      <c r="I969" s="73" t="str">
        <f>IF(A969="","",INDEX(Boletim!F978:F1095,(MATCH(A969,'Cadastro-Estoque'!A977:A1094,0))))</f>
        <v/>
      </c>
    </row>
    <row r="970" spans="5:9" ht="18.75" customHeight="1" x14ac:dyDescent="0.25">
      <c r="E970" s="1" t="str">
        <f t="shared" si="18"/>
        <v/>
      </c>
      <c r="F970" s="2" t="str">
        <f>IF(ISERROR(VLOOKUP(A970,'Cadastro-Estoque'!A:G,1,FALSE)),"",VLOOKUP(A970,'Cadastro-Estoque'!A:G,4,FALSE))</f>
        <v/>
      </c>
      <c r="G970" s="2" t="str">
        <f>IF(ISBLANK(A970),"",IF(ISERROR(VLOOKUP(A970,'Cadastro-Estoque'!A:G,1,FALSE)),"Produto não cadastrado",VLOOKUP(A970,'Cadastro-Estoque'!A:G,2,FALSE)))</f>
        <v/>
      </c>
      <c r="H970" s="2" t="str">
        <f>IF(ISERROR(VLOOKUP(A970,'Cadastro-Estoque'!A:G,1,FALSE)),"",VLOOKUP(A970,'Cadastro-Estoque'!A:G,3,FALSE))</f>
        <v/>
      </c>
      <c r="I970" s="73" t="str">
        <f>IF(A970="","",INDEX(Boletim!F979:F1096,(MATCH(A970,'Cadastro-Estoque'!A978:A1095,0))))</f>
        <v/>
      </c>
    </row>
    <row r="971" spans="5:9" ht="18.75" customHeight="1" x14ac:dyDescent="0.25">
      <c r="E971" s="1" t="str">
        <f t="shared" si="18"/>
        <v/>
      </c>
      <c r="F971" s="2" t="str">
        <f>IF(ISERROR(VLOOKUP(A971,'Cadastro-Estoque'!A:G,1,FALSE)),"",VLOOKUP(A971,'Cadastro-Estoque'!A:G,4,FALSE))</f>
        <v/>
      </c>
      <c r="G971" s="2" t="str">
        <f>IF(ISBLANK(A971),"",IF(ISERROR(VLOOKUP(A971,'Cadastro-Estoque'!A:G,1,FALSE)),"Produto não cadastrado",VLOOKUP(A971,'Cadastro-Estoque'!A:G,2,FALSE)))</f>
        <v/>
      </c>
      <c r="H971" s="2" t="str">
        <f>IF(ISERROR(VLOOKUP(A971,'Cadastro-Estoque'!A:G,1,FALSE)),"",VLOOKUP(A971,'Cadastro-Estoque'!A:G,3,FALSE))</f>
        <v/>
      </c>
      <c r="I971" s="73" t="str">
        <f>IF(A971="","",INDEX(Boletim!F980:F1097,(MATCH(A971,'Cadastro-Estoque'!A979:A1096,0))))</f>
        <v/>
      </c>
    </row>
    <row r="972" spans="5:9" ht="18.75" customHeight="1" x14ac:dyDescent="0.25">
      <c r="E972" s="1" t="str">
        <f t="shared" si="18"/>
        <v/>
      </c>
      <c r="F972" s="2" t="str">
        <f>IF(ISERROR(VLOOKUP(A972,'Cadastro-Estoque'!A:G,1,FALSE)),"",VLOOKUP(A972,'Cadastro-Estoque'!A:G,4,FALSE))</f>
        <v/>
      </c>
      <c r="G972" s="2" t="str">
        <f>IF(ISBLANK(A972),"",IF(ISERROR(VLOOKUP(A972,'Cadastro-Estoque'!A:G,1,FALSE)),"Produto não cadastrado",VLOOKUP(A972,'Cadastro-Estoque'!A:G,2,FALSE)))</f>
        <v/>
      </c>
      <c r="H972" s="2" t="str">
        <f>IF(ISERROR(VLOOKUP(A972,'Cadastro-Estoque'!A:G,1,FALSE)),"",VLOOKUP(A972,'Cadastro-Estoque'!A:G,3,FALSE))</f>
        <v/>
      </c>
      <c r="I972" s="73" t="str">
        <f>IF(A972="","",INDEX(Boletim!F981:F1098,(MATCH(A972,'Cadastro-Estoque'!A980:A1097,0))))</f>
        <v/>
      </c>
    </row>
    <row r="973" spans="5:9" ht="18.75" customHeight="1" x14ac:dyDescent="0.25">
      <c r="E973" s="1" t="str">
        <f t="shared" si="18"/>
        <v/>
      </c>
      <c r="F973" s="2" t="str">
        <f>IF(ISERROR(VLOOKUP(A973,'Cadastro-Estoque'!A:G,1,FALSE)),"",VLOOKUP(A973,'Cadastro-Estoque'!A:G,4,FALSE))</f>
        <v/>
      </c>
      <c r="G973" s="2" t="str">
        <f>IF(ISBLANK(A973),"",IF(ISERROR(VLOOKUP(A973,'Cadastro-Estoque'!A:G,1,FALSE)),"Produto não cadastrado",VLOOKUP(A973,'Cadastro-Estoque'!A:G,2,FALSE)))</f>
        <v/>
      </c>
      <c r="H973" s="2" t="str">
        <f>IF(ISERROR(VLOOKUP(A973,'Cadastro-Estoque'!A:G,1,FALSE)),"",VLOOKUP(A973,'Cadastro-Estoque'!A:G,3,FALSE))</f>
        <v/>
      </c>
      <c r="I973" s="73" t="str">
        <f>IF(A973="","",INDEX(Boletim!F982:F1099,(MATCH(A973,'Cadastro-Estoque'!A981:A1098,0))))</f>
        <v/>
      </c>
    </row>
    <row r="974" spans="5:9" ht="18.75" customHeight="1" x14ac:dyDescent="0.25">
      <c r="E974" s="1" t="str">
        <f t="shared" si="18"/>
        <v/>
      </c>
      <c r="F974" s="2" t="str">
        <f>IF(ISERROR(VLOOKUP(A974,'Cadastro-Estoque'!A:G,1,FALSE)),"",VLOOKUP(A974,'Cadastro-Estoque'!A:G,4,FALSE))</f>
        <v/>
      </c>
      <c r="G974" s="2" t="str">
        <f>IF(ISBLANK(A974),"",IF(ISERROR(VLOOKUP(A974,'Cadastro-Estoque'!A:G,1,FALSE)),"Produto não cadastrado",VLOOKUP(A974,'Cadastro-Estoque'!A:G,2,FALSE)))</f>
        <v/>
      </c>
      <c r="H974" s="2" t="str">
        <f>IF(ISERROR(VLOOKUP(A974,'Cadastro-Estoque'!A:G,1,FALSE)),"",VLOOKUP(A974,'Cadastro-Estoque'!A:G,3,FALSE))</f>
        <v/>
      </c>
      <c r="I974" s="73" t="str">
        <f>IF(A974="","",INDEX(Boletim!F983:F1100,(MATCH(A974,'Cadastro-Estoque'!A982:A1099,0))))</f>
        <v/>
      </c>
    </row>
    <row r="975" spans="5:9" ht="18.75" customHeight="1" x14ac:dyDescent="0.25">
      <c r="E975" s="1" t="str">
        <f t="shared" si="18"/>
        <v/>
      </c>
      <c r="F975" s="2" t="str">
        <f>IF(ISERROR(VLOOKUP(A975,'Cadastro-Estoque'!A:G,1,FALSE)),"",VLOOKUP(A975,'Cadastro-Estoque'!A:G,4,FALSE))</f>
        <v/>
      </c>
      <c r="G975" s="2" t="str">
        <f>IF(ISBLANK(A975),"",IF(ISERROR(VLOOKUP(A975,'Cadastro-Estoque'!A:G,1,FALSE)),"Produto não cadastrado",VLOOKUP(A975,'Cadastro-Estoque'!A:G,2,FALSE)))</f>
        <v/>
      </c>
      <c r="H975" s="2" t="str">
        <f>IF(ISERROR(VLOOKUP(A975,'Cadastro-Estoque'!A:G,1,FALSE)),"",VLOOKUP(A975,'Cadastro-Estoque'!A:G,3,FALSE))</f>
        <v/>
      </c>
      <c r="I975" s="73" t="str">
        <f>IF(A975="","",INDEX(Boletim!F984:F1101,(MATCH(A975,'Cadastro-Estoque'!A983:A1100,0))))</f>
        <v/>
      </c>
    </row>
    <row r="976" spans="5:9" ht="18.75" customHeight="1" x14ac:dyDescent="0.25">
      <c r="E976" s="1" t="str">
        <f t="shared" si="18"/>
        <v/>
      </c>
      <c r="F976" s="2" t="str">
        <f>IF(ISERROR(VLOOKUP(A976,'Cadastro-Estoque'!A:G,1,FALSE)),"",VLOOKUP(A976,'Cadastro-Estoque'!A:G,4,FALSE))</f>
        <v/>
      </c>
      <c r="G976" s="2" t="str">
        <f>IF(ISBLANK(A976),"",IF(ISERROR(VLOOKUP(A976,'Cadastro-Estoque'!A:G,1,FALSE)),"Produto não cadastrado",VLOOKUP(A976,'Cadastro-Estoque'!A:G,2,FALSE)))</f>
        <v/>
      </c>
      <c r="H976" s="2" t="str">
        <f>IF(ISERROR(VLOOKUP(A976,'Cadastro-Estoque'!A:G,1,FALSE)),"",VLOOKUP(A976,'Cadastro-Estoque'!A:G,3,FALSE))</f>
        <v/>
      </c>
      <c r="I976" s="73" t="str">
        <f>IF(A976="","",INDEX(Boletim!F985:F1102,(MATCH(A976,'Cadastro-Estoque'!A984:A1101,0))))</f>
        <v/>
      </c>
    </row>
    <row r="977" spans="5:9" ht="18.75" customHeight="1" x14ac:dyDescent="0.25">
      <c r="E977" s="1" t="str">
        <f t="shared" si="18"/>
        <v/>
      </c>
      <c r="F977" s="2" t="str">
        <f>IF(ISERROR(VLOOKUP(A977,'Cadastro-Estoque'!A:G,1,FALSE)),"",VLOOKUP(A977,'Cadastro-Estoque'!A:G,4,FALSE))</f>
        <v/>
      </c>
      <c r="G977" s="2" t="str">
        <f>IF(ISBLANK(A977),"",IF(ISERROR(VLOOKUP(A977,'Cadastro-Estoque'!A:G,1,FALSE)),"Produto não cadastrado",VLOOKUP(A977,'Cadastro-Estoque'!A:G,2,FALSE)))</f>
        <v/>
      </c>
      <c r="H977" s="2" t="str">
        <f>IF(ISERROR(VLOOKUP(A977,'Cadastro-Estoque'!A:G,1,FALSE)),"",VLOOKUP(A977,'Cadastro-Estoque'!A:G,3,FALSE))</f>
        <v/>
      </c>
      <c r="I977" s="73" t="str">
        <f>IF(A977="","",INDEX(Boletim!F986:F1103,(MATCH(A977,'Cadastro-Estoque'!A985:A1102,0))))</f>
        <v/>
      </c>
    </row>
    <row r="978" spans="5:9" ht="18.75" customHeight="1" x14ac:dyDescent="0.25">
      <c r="E978" s="1" t="str">
        <f t="shared" si="18"/>
        <v/>
      </c>
      <c r="F978" s="2" t="str">
        <f>IF(ISERROR(VLOOKUP(A978,'Cadastro-Estoque'!A:G,1,FALSE)),"",VLOOKUP(A978,'Cadastro-Estoque'!A:G,4,FALSE))</f>
        <v/>
      </c>
      <c r="G978" s="2" t="str">
        <f>IF(ISBLANK(A978),"",IF(ISERROR(VLOOKUP(A978,'Cadastro-Estoque'!A:G,1,FALSE)),"Produto não cadastrado",VLOOKUP(A978,'Cadastro-Estoque'!A:G,2,FALSE)))</f>
        <v/>
      </c>
      <c r="H978" s="2" t="str">
        <f>IF(ISERROR(VLOOKUP(A978,'Cadastro-Estoque'!A:G,1,FALSE)),"",VLOOKUP(A978,'Cadastro-Estoque'!A:G,3,FALSE))</f>
        <v/>
      </c>
      <c r="I978" s="73" t="str">
        <f>IF(A978="","",INDEX(Boletim!F987:F1104,(MATCH(A978,'Cadastro-Estoque'!A986:A1103,0))))</f>
        <v/>
      </c>
    </row>
    <row r="979" spans="5:9" ht="18.75" customHeight="1" x14ac:dyDescent="0.25">
      <c r="E979" s="1" t="str">
        <f t="shared" si="18"/>
        <v/>
      </c>
      <c r="F979" s="2" t="str">
        <f>IF(ISERROR(VLOOKUP(A979,'Cadastro-Estoque'!A:G,1,FALSE)),"",VLOOKUP(A979,'Cadastro-Estoque'!A:G,4,FALSE))</f>
        <v/>
      </c>
      <c r="G979" s="2" t="str">
        <f>IF(ISBLANK(A979),"",IF(ISERROR(VLOOKUP(A979,'Cadastro-Estoque'!A:G,1,FALSE)),"Produto não cadastrado",VLOOKUP(A979,'Cadastro-Estoque'!A:G,2,FALSE)))</f>
        <v/>
      </c>
      <c r="H979" s="2" t="str">
        <f>IF(ISERROR(VLOOKUP(A979,'Cadastro-Estoque'!A:G,1,FALSE)),"",VLOOKUP(A979,'Cadastro-Estoque'!A:G,3,FALSE))</f>
        <v/>
      </c>
      <c r="I979" s="73" t="str">
        <f>IF(A979="","",INDEX(Boletim!F988:F1105,(MATCH(A979,'Cadastro-Estoque'!A987:A1104,0))))</f>
        <v/>
      </c>
    </row>
    <row r="980" spans="5:9" ht="18.75" customHeight="1" x14ac:dyDescent="0.25">
      <c r="E980" s="1" t="str">
        <f t="shared" si="18"/>
        <v/>
      </c>
      <c r="F980" s="2" t="str">
        <f>IF(ISERROR(VLOOKUP(A980,'Cadastro-Estoque'!A:G,1,FALSE)),"",VLOOKUP(A980,'Cadastro-Estoque'!A:G,4,FALSE))</f>
        <v/>
      </c>
      <c r="G980" s="2" t="str">
        <f>IF(ISBLANK(A980),"",IF(ISERROR(VLOOKUP(A980,'Cadastro-Estoque'!A:G,1,FALSE)),"Produto não cadastrado",VLOOKUP(A980,'Cadastro-Estoque'!A:G,2,FALSE)))</f>
        <v/>
      </c>
      <c r="H980" s="2" t="str">
        <f>IF(ISERROR(VLOOKUP(A980,'Cadastro-Estoque'!A:G,1,FALSE)),"",VLOOKUP(A980,'Cadastro-Estoque'!A:G,3,FALSE))</f>
        <v/>
      </c>
      <c r="I980" s="73" t="str">
        <f>IF(A980="","",INDEX(Boletim!F989:F1106,(MATCH(A980,'Cadastro-Estoque'!A988:A1105,0))))</f>
        <v/>
      </c>
    </row>
    <row r="981" spans="5:9" ht="18.75" customHeight="1" x14ac:dyDescent="0.25">
      <c r="E981" s="1" t="str">
        <f t="shared" si="18"/>
        <v/>
      </c>
      <c r="F981" s="2" t="str">
        <f>IF(ISERROR(VLOOKUP(A981,'Cadastro-Estoque'!A:G,1,FALSE)),"",VLOOKUP(A981,'Cadastro-Estoque'!A:G,4,FALSE))</f>
        <v/>
      </c>
      <c r="G981" s="2" t="str">
        <f>IF(ISBLANK(A981),"",IF(ISERROR(VLOOKUP(A981,'Cadastro-Estoque'!A:G,1,FALSE)),"Produto não cadastrado",VLOOKUP(A981,'Cadastro-Estoque'!A:G,2,FALSE)))</f>
        <v/>
      </c>
      <c r="H981" s="2" t="str">
        <f>IF(ISERROR(VLOOKUP(A981,'Cadastro-Estoque'!A:G,1,FALSE)),"",VLOOKUP(A981,'Cadastro-Estoque'!A:G,3,FALSE))</f>
        <v/>
      </c>
      <c r="I981" s="73" t="str">
        <f>IF(A981="","",INDEX(Boletim!F990:F1107,(MATCH(A981,'Cadastro-Estoque'!A989:A1106,0))))</f>
        <v/>
      </c>
    </row>
    <row r="982" spans="5:9" ht="18.75" customHeight="1" x14ac:dyDescent="0.25">
      <c r="E982" s="1" t="str">
        <f t="shared" si="18"/>
        <v/>
      </c>
      <c r="F982" s="2" t="str">
        <f>IF(ISERROR(VLOOKUP(A982,'Cadastro-Estoque'!A:G,1,FALSE)),"",VLOOKUP(A982,'Cadastro-Estoque'!A:G,4,FALSE))</f>
        <v/>
      </c>
      <c r="G982" s="2" t="str">
        <f>IF(ISBLANK(A982),"",IF(ISERROR(VLOOKUP(A982,'Cadastro-Estoque'!A:G,1,FALSE)),"Produto não cadastrado",VLOOKUP(A982,'Cadastro-Estoque'!A:G,2,FALSE)))</f>
        <v/>
      </c>
      <c r="H982" s="2" t="str">
        <f>IF(ISERROR(VLOOKUP(A982,'Cadastro-Estoque'!A:G,1,FALSE)),"",VLOOKUP(A982,'Cadastro-Estoque'!A:G,3,FALSE))</f>
        <v/>
      </c>
      <c r="I982" s="73" t="str">
        <f>IF(A982="","",INDEX(Boletim!F991:F1108,(MATCH(A982,'Cadastro-Estoque'!A990:A1107,0))))</f>
        <v/>
      </c>
    </row>
    <row r="983" spans="5:9" ht="18.75" customHeight="1" x14ac:dyDescent="0.25">
      <c r="E983" s="1" t="str">
        <f t="shared" si="18"/>
        <v/>
      </c>
      <c r="F983" s="2" t="str">
        <f>IF(ISERROR(VLOOKUP(A983,'Cadastro-Estoque'!A:G,1,FALSE)),"",VLOOKUP(A983,'Cadastro-Estoque'!A:G,4,FALSE))</f>
        <v/>
      </c>
      <c r="G983" s="2" t="str">
        <f>IF(ISBLANK(A983),"",IF(ISERROR(VLOOKUP(A983,'Cadastro-Estoque'!A:G,1,FALSE)),"Produto não cadastrado",VLOOKUP(A983,'Cadastro-Estoque'!A:G,2,FALSE)))</f>
        <v/>
      </c>
      <c r="H983" s="2" t="str">
        <f>IF(ISERROR(VLOOKUP(A983,'Cadastro-Estoque'!A:G,1,FALSE)),"",VLOOKUP(A983,'Cadastro-Estoque'!A:G,3,FALSE))</f>
        <v/>
      </c>
      <c r="I983" s="73" t="str">
        <f>IF(A983="","",INDEX(Boletim!F992:F1109,(MATCH(A983,'Cadastro-Estoque'!A991:A1108,0))))</f>
        <v/>
      </c>
    </row>
    <row r="984" spans="5:9" ht="18.75" customHeight="1" x14ac:dyDescent="0.25">
      <c r="E984" s="1" t="str">
        <f t="shared" si="18"/>
        <v/>
      </c>
      <c r="F984" s="2" t="str">
        <f>IF(ISERROR(VLOOKUP(A984,'Cadastro-Estoque'!A:G,1,FALSE)),"",VLOOKUP(A984,'Cadastro-Estoque'!A:G,4,FALSE))</f>
        <v/>
      </c>
      <c r="G984" s="2" t="str">
        <f>IF(ISBLANK(A984),"",IF(ISERROR(VLOOKUP(A984,'Cadastro-Estoque'!A:G,1,FALSE)),"Produto não cadastrado",VLOOKUP(A984,'Cadastro-Estoque'!A:G,2,FALSE)))</f>
        <v/>
      </c>
      <c r="H984" s="2" t="str">
        <f>IF(ISERROR(VLOOKUP(A984,'Cadastro-Estoque'!A:G,1,FALSE)),"",VLOOKUP(A984,'Cadastro-Estoque'!A:G,3,FALSE))</f>
        <v/>
      </c>
      <c r="I984" s="73" t="str">
        <f>IF(A984="","",INDEX(Boletim!F993:F1110,(MATCH(A984,'Cadastro-Estoque'!A992:A1109,0))))</f>
        <v/>
      </c>
    </row>
    <row r="985" spans="5:9" ht="18.75" customHeight="1" x14ac:dyDescent="0.25">
      <c r="E985" s="1" t="str">
        <f t="shared" si="18"/>
        <v/>
      </c>
      <c r="F985" s="2" t="str">
        <f>IF(ISERROR(VLOOKUP(A985,'Cadastro-Estoque'!A:G,1,FALSE)),"",VLOOKUP(A985,'Cadastro-Estoque'!A:G,4,FALSE))</f>
        <v/>
      </c>
      <c r="G985" s="2" t="str">
        <f>IF(ISBLANK(A985),"",IF(ISERROR(VLOOKUP(A985,'Cadastro-Estoque'!A:G,1,FALSE)),"Produto não cadastrado",VLOOKUP(A985,'Cadastro-Estoque'!A:G,2,FALSE)))</f>
        <v/>
      </c>
      <c r="H985" s="2" t="str">
        <f>IF(ISERROR(VLOOKUP(A985,'Cadastro-Estoque'!A:G,1,FALSE)),"",VLOOKUP(A985,'Cadastro-Estoque'!A:G,3,FALSE))</f>
        <v/>
      </c>
      <c r="I985" s="73" t="str">
        <f>IF(A985="","",INDEX(Boletim!F994:F1111,(MATCH(A985,'Cadastro-Estoque'!A993:A1110,0))))</f>
        <v/>
      </c>
    </row>
    <row r="986" spans="5:9" ht="18.75" customHeight="1" x14ac:dyDescent="0.25">
      <c r="E986" s="1" t="str">
        <f t="shared" si="18"/>
        <v/>
      </c>
      <c r="F986" s="2" t="str">
        <f>IF(ISERROR(VLOOKUP(A986,'Cadastro-Estoque'!A:G,1,FALSE)),"",VLOOKUP(A986,'Cadastro-Estoque'!A:G,4,FALSE))</f>
        <v/>
      </c>
      <c r="G986" s="2" t="str">
        <f>IF(ISBLANK(A986),"",IF(ISERROR(VLOOKUP(A986,'Cadastro-Estoque'!A:G,1,FALSE)),"Produto não cadastrado",VLOOKUP(A986,'Cadastro-Estoque'!A:G,2,FALSE)))</f>
        <v/>
      </c>
      <c r="H986" s="2" t="str">
        <f>IF(ISERROR(VLOOKUP(A986,'Cadastro-Estoque'!A:G,1,FALSE)),"",VLOOKUP(A986,'Cadastro-Estoque'!A:G,3,FALSE))</f>
        <v/>
      </c>
      <c r="I986" s="73" t="str">
        <f>IF(A986="","",INDEX(Boletim!F995:F1112,(MATCH(A986,'Cadastro-Estoque'!A994:A1111,0))))</f>
        <v/>
      </c>
    </row>
    <row r="987" spans="5:9" ht="18.75" customHeight="1" x14ac:dyDescent="0.25">
      <c r="E987" s="1" t="str">
        <f t="shared" si="18"/>
        <v/>
      </c>
      <c r="F987" s="2" t="str">
        <f>IF(ISERROR(VLOOKUP(A987,'Cadastro-Estoque'!A:G,1,FALSE)),"",VLOOKUP(A987,'Cadastro-Estoque'!A:G,4,FALSE))</f>
        <v/>
      </c>
      <c r="G987" s="2" t="str">
        <f>IF(ISBLANK(A987),"",IF(ISERROR(VLOOKUP(A987,'Cadastro-Estoque'!A:G,1,FALSE)),"Produto não cadastrado",VLOOKUP(A987,'Cadastro-Estoque'!A:G,2,FALSE)))</f>
        <v/>
      </c>
      <c r="H987" s="2" t="str">
        <f>IF(ISERROR(VLOOKUP(A987,'Cadastro-Estoque'!A:G,1,FALSE)),"",VLOOKUP(A987,'Cadastro-Estoque'!A:G,3,FALSE))</f>
        <v/>
      </c>
      <c r="I987" s="73" t="str">
        <f>IF(A987="","",INDEX(Boletim!F996:F1113,(MATCH(A987,'Cadastro-Estoque'!A995:A1112,0))))</f>
        <v/>
      </c>
    </row>
    <row r="988" spans="5:9" ht="18.75" customHeight="1" x14ac:dyDescent="0.25">
      <c r="E988" s="1" t="str">
        <f t="shared" si="18"/>
        <v/>
      </c>
      <c r="F988" s="2" t="str">
        <f>IF(ISERROR(VLOOKUP(A988,'Cadastro-Estoque'!A:G,1,FALSE)),"",VLOOKUP(A988,'Cadastro-Estoque'!A:G,4,FALSE))</f>
        <v/>
      </c>
      <c r="G988" s="2" t="str">
        <f>IF(ISBLANK(A988),"",IF(ISERROR(VLOOKUP(A988,'Cadastro-Estoque'!A:G,1,FALSE)),"Produto não cadastrado",VLOOKUP(A988,'Cadastro-Estoque'!A:G,2,FALSE)))</f>
        <v/>
      </c>
      <c r="H988" s="2" t="str">
        <f>IF(ISERROR(VLOOKUP(A988,'Cadastro-Estoque'!A:G,1,FALSE)),"",VLOOKUP(A988,'Cadastro-Estoque'!A:G,3,FALSE))</f>
        <v/>
      </c>
      <c r="I988" s="73" t="str">
        <f>IF(A988="","",INDEX(Boletim!F997:F1114,(MATCH(A988,'Cadastro-Estoque'!A996:A1113,0))))</f>
        <v/>
      </c>
    </row>
    <row r="989" spans="5:9" ht="18.75" customHeight="1" x14ac:dyDescent="0.25">
      <c r="E989" s="1" t="str">
        <f t="shared" si="18"/>
        <v/>
      </c>
      <c r="F989" s="2" t="str">
        <f>IF(ISERROR(VLOOKUP(A989,'Cadastro-Estoque'!A:G,1,FALSE)),"",VLOOKUP(A989,'Cadastro-Estoque'!A:G,4,FALSE))</f>
        <v/>
      </c>
      <c r="G989" s="2" t="str">
        <f>IF(ISBLANK(A989),"",IF(ISERROR(VLOOKUP(A989,'Cadastro-Estoque'!A:G,1,FALSE)),"Produto não cadastrado",VLOOKUP(A989,'Cadastro-Estoque'!A:G,2,FALSE)))</f>
        <v/>
      </c>
      <c r="H989" s="2" t="str">
        <f>IF(ISERROR(VLOOKUP(A989,'Cadastro-Estoque'!A:G,1,FALSE)),"",VLOOKUP(A989,'Cadastro-Estoque'!A:G,3,FALSE))</f>
        <v/>
      </c>
      <c r="I989" s="73" t="str">
        <f>IF(A989="","",INDEX(Boletim!F998:F1115,(MATCH(A989,'Cadastro-Estoque'!A997:A1114,0))))</f>
        <v/>
      </c>
    </row>
    <row r="990" spans="5:9" ht="18.75" customHeight="1" x14ac:dyDescent="0.25">
      <c r="E990" s="1" t="str">
        <f t="shared" si="18"/>
        <v/>
      </c>
      <c r="F990" s="2" t="str">
        <f>IF(ISERROR(VLOOKUP(A990,'Cadastro-Estoque'!A:G,1,FALSE)),"",VLOOKUP(A990,'Cadastro-Estoque'!A:G,4,FALSE))</f>
        <v/>
      </c>
      <c r="G990" s="2" t="str">
        <f>IF(ISBLANK(A990),"",IF(ISERROR(VLOOKUP(A990,'Cadastro-Estoque'!A:G,1,FALSE)),"Produto não cadastrado",VLOOKUP(A990,'Cadastro-Estoque'!A:G,2,FALSE)))</f>
        <v/>
      </c>
      <c r="H990" s="2" t="str">
        <f>IF(ISERROR(VLOOKUP(A990,'Cadastro-Estoque'!A:G,1,FALSE)),"",VLOOKUP(A990,'Cadastro-Estoque'!A:G,3,FALSE))</f>
        <v/>
      </c>
      <c r="I990" s="73" t="str">
        <f>IF(A990="","",INDEX(Boletim!F999:F1116,(MATCH(A990,'Cadastro-Estoque'!A998:A1115,0))))</f>
        <v/>
      </c>
    </row>
    <row r="991" spans="5:9" ht="18.75" customHeight="1" x14ac:dyDescent="0.25">
      <c r="E991" s="1" t="str">
        <f t="shared" si="18"/>
        <v/>
      </c>
      <c r="F991" s="2" t="str">
        <f>IF(ISERROR(VLOOKUP(A991,'Cadastro-Estoque'!A:G,1,FALSE)),"",VLOOKUP(A991,'Cadastro-Estoque'!A:G,4,FALSE))</f>
        <v/>
      </c>
      <c r="G991" s="2" t="str">
        <f>IF(ISBLANK(A991),"",IF(ISERROR(VLOOKUP(A991,'Cadastro-Estoque'!A:G,1,FALSE)),"Produto não cadastrado",VLOOKUP(A991,'Cadastro-Estoque'!A:G,2,FALSE)))</f>
        <v/>
      </c>
      <c r="H991" s="2" t="str">
        <f>IF(ISERROR(VLOOKUP(A991,'Cadastro-Estoque'!A:G,1,FALSE)),"",VLOOKUP(A991,'Cadastro-Estoque'!A:G,3,FALSE))</f>
        <v/>
      </c>
      <c r="I991" s="73" t="str">
        <f>IF(A991="","",INDEX(Boletim!F1000:F1117,(MATCH(A991,'Cadastro-Estoque'!A999:A1116,0))))</f>
        <v/>
      </c>
    </row>
    <row r="992" spans="5:9" ht="18.75" customHeight="1" x14ac:dyDescent="0.25">
      <c r="E992" s="1" t="str">
        <f t="shared" si="18"/>
        <v/>
      </c>
      <c r="F992" s="2" t="str">
        <f>IF(ISERROR(VLOOKUP(A992,'Cadastro-Estoque'!A:G,1,FALSE)),"",VLOOKUP(A992,'Cadastro-Estoque'!A:G,4,FALSE))</f>
        <v/>
      </c>
      <c r="G992" s="2" t="str">
        <f>IF(ISBLANK(A992),"",IF(ISERROR(VLOOKUP(A992,'Cadastro-Estoque'!A:G,1,FALSE)),"Produto não cadastrado",VLOOKUP(A992,'Cadastro-Estoque'!A:G,2,FALSE)))</f>
        <v/>
      </c>
      <c r="H992" s="2" t="str">
        <f>IF(ISERROR(VLOOKUP(A992,'Cadastro-Estoque'!A:G,1,FALSE)),"",VLOOKUP(A992,'Cadastro-Estoque'!A:G,3,FALSE))</f>
        <v/>
      </c>
      <c r="I992" s="73" t="str">
        <f>IF(A992="","",INDEX(Boletim!F1001:F1118,(MATCH(A992,'Cadastro-Estoque'!A1000:A1117,0))))</f>
        <v/>
      </c>
    </row>
    <row r="993" spans="5:9" ht="18.75" customHeight="1" x14ac:dyDescent="0.25">
      <c r="E993" s="1" t="str">
        <f t="shared" si="18"/>
        <v/>
      </c>
      <c r="F993" s="2" t="str">
        <f>IF(ISERROR(VLOOKUP(A993,'Cadastro-Estoque'!A:G,1,FALSE)),"",VLOOKUP(A993,'Cadastro-Estoque'!A:G,4,FALSE))</f>
        <v/>
      </c>
      <c r="G993" s="2" t="str">
        <f>IF(ISBLANK(A993),"",IF(ISERROR(VLOOKUP(A993,'Cadastro-Estoque'!A:G,1,FALSE)),"Produto não cadastrado",VLOOKUP(A993,'Cadastro-Estoque'!A:G,2,FALSE)))</f>
        <v/>
      </c>
      <c r="H993" s="2" t="str">
        <f>IF(ISERROR(VLOOKUP(A993,'Cadastro-Estoque'!A:G,1,FALSE)),"",VLOOKUP(A993,'Cadastro-Estoque'!A:G,3,FALSE))</f>
        <v/>
      </c>
      <c r="I993" s="73" t="str">
        <f>IF(A993="","",INDEX(Boletim!F1002:F1119,(MATCH(A993,'Cadastro-Estoque'!A1001:A1118,0))))</f>
        <v/>
      </c>
    </row>
    <row r="994" spans="5:9" ht="18.75" customHeight="1" x14ac:dyDescent="0.25">
      <c r="E994" s="1" t="str">
        <f t="shared" si="18"/>
        <v/>
      </c>
      <c r="F994" s="2" t="str">
        <f>IF(ISERROR(VLOOKUP(A994,'Cadastro-Estoque'!A:G,1,FALSE)),"",VLOOKUP(A994,'Cadastro-Estoque'!A:G,4,FALSE))</f>
        <v/>
      </c>
      <c r="G994" s="2" t="str">
        <f>IF(ISBLANK(A994),"",IF(ISERROR(VLOOKUP(A994,'Cadastro-Estoque'!A:G,1,FALSE)),"Produto não cadastrado",VLOOKUP(A994,'Cadastro-Estoque'!A:G,2,FALSE)))</f>
        <v/>
      </c>
      <c r="H994" s="2" t="str">
        <f>IF(ISERROR(VLOOKUP(A994,'Cadastro-Estoque'!A:G,1,FALSE)),"",VLOOKUP(A994,'Cadastro-Estoque'!A:G,3,FALSE))</f>
        <v/>
      </c>
      <c r="I994" s="73" t="str">
        <f>IF(A994="","",INDEX(Boletim!F1003:F1120,(MATCH(A994,'Cadastro-Estoque'!A1002:A1119,0))))</f>
        <v/>
      </c>
    </row>
    <row r="995" spans="5:9" ht="18.75" customHeight="1" x14ac:dyDescent="0.25">
      <c r="E995" s="1" t="str">
        <f t="shared" si="18"/>
        <v/>
      </c>
      <c r="F995" s="2" t="str">
        <f>IF(ISERROR(VLOOKUP(A995,'Cadastro-Estoque'!A:G,1,FALSE)),"",VLOOKUP(A995,'Cadastro-Estoque'!A:G,4,FALSE))</f>
        <v/>
      </c>
      <c r="G995" s="2" t="str">
        <f>IF(ISBLANK(A995),"",IF(ISERROR(VLOOKUP(A995,'Cadastro-Estoque'!A:G,1,FALSE)),"Produto não cadastrado",VLOOKUP(A995,'Cadastro-Estoque'!A:G,2,FALSE)))</f>
        <v/>
      </c>
      <c r="H995" s="2" t="str">
        <f>IF(ISERROR(VLOOKUP(A995,'Cadastro-Estoque'!A:G,1,FALSE)),"",VLOOKUP(A995,'Cadastro-Estoque'!A:G,3,FALSE))</f>
        <v/>
      </c>
      <c r="I995" s="73" t="str">
        <f>IF(A995="","",INDEX(Boletim!F1004:F1121,(MATCH(A995,'Cadastro-Estoque'!A1003:A1120,0))))</f>
        <v/>
      </c>
    </row>
    <row r="996" spans="5:9" ht="18.75" customHeight="1" x14ac:dyDescent="0.25">
      <c r="E996" s="1" t="str">
        <f t="shared" si="18"/>
        <v/>
      </c>
      <c r="F996" s="2" t="str">
        <f>IF(ISERROR(VLOOKUP(A996,'Cadastro-Estoque'!A:G,1,FALSE)),"",VLOOKUP(A996,'Cadastro-Estoque'!A:G,4,FALSE))</f>
        <v/>
      </c>
      <c r="G996" s="2" t="str">
        <f>IF(ISBLANK(A996),"",IF(ISERROR(VLOOKUP(A996,'Cadastro-Estoque'!A:G,1,FALSE)),"Produto não cadastrado",VLOOKUP(A996,'Cadastro-Estoque'!A:G,2,FALSE)))</f>
        <v/>
      </c>
      <c r="H996" s="2" t="str">
        <f>IF(ISERROR(VLOOKUP(A996,'Cadastro-Estoque'!A:G,1,FALSE)),"",VLOOKUP(A996,'Cadastro-Estoque'!A:G,3,FALSE))</f>
        <v/>
      </c>
      <c r="I996" s="73" t="str">
        <f>IF(A996="","",INDEX(Boletim!F1005:F1122,(MATCH(A996,'Cadastro-Estoque'!A1004:A1121,0))))</f>
        <v/>
      </c>
    </row>
    <row r="997" spans="5:9" ht="18.75" customHeight="1" x14ac:dyDescent="0.25">
      <c r="E997" s="1" t="str">
        <f t="shared" si="18"/>
        <v/>
      </c>
      <c r="F997" s="2" t="str">
        <f>IF(ISERROR(VLOOKUP(A997,'Cadastro-Estoque'!A:G,1,FALSE)),"",VLOOKUP(A997,'Cadastro-Estoque'!A:G,4,FALSE))</f>
        <v/>
      </c>
      <c r="G997" s="2" t="str">
        <f>IF(ISBLANK(A997),"",IF(ISERROR(VLOOKUP(A997,'Cadastro-Estoque'!A:G,1,FALSE)),"Produto não cadastrado",VLOOKUP(A997,'Cadastro-Estoque'!A:G,2,FALSE)))</f>
        <v/>
      </c>
      <c r="H997" s="2" t="str">
        <f>IF(ISERROR(VLOOKUP(A997,'Cadastro-Estoque'!A:G,1,FALSE)),"",VLOOKUP(A997,'Cadastro-Estoque'!A:G,3,FALSE))</f>
        <v/>
      </c>
      <c r="I997" s="73" t="str">
        <f>IF(A997="","",INDEX(Boletim!F1006:F1123,(MATCH(A997,'Cadastro-Estoque'!A1005:A1122,0))))</f>
        <v/>
      </c>
    </row>
    <row r="998" spans="5:9" ht="18.75" customHeight="1" x14ac:dyDescent="0.25">
      <c r="E998" s="1" t="str">
        <f t="shared" si="18"/>
        <v/>
      </c>
      <c r="F998" s="2" t="str">
        <f>IF(ISERROR(VLOOKUP(A998,'Cadastro-Estoque'!A:G,1,FALSE)),"",VLOOKUP(A998,'Cadastro-Estoque'!A:G,4,FALSE))</f>
        <v/>
      </c>
      <c r="G998" s="2" t="str">
        <f>IF(ISBLANK(A998),"",IF(ISERROR(VLOOKUP(A998,'Cadastro-Estoque'!A:G,1,FALSE)),"Produto não cadastrado",VLOOKUP(A998,'Cadastro-Estoque'!A:G,2,FALSE)))</f>
        <v/>
      </c>
      <c r="H998" s="2" t="str">
        <f>IF(ISERROR(VLOOKUP(A998,'Cadastro-Estoque'!A:G,1,FALSE)),"",VLOOKUP(A998,'Cadastro-Estoque'!A:G,3,FALSE))</f>
        <v/>
      </c>
      <c r="I998" s="73" t="str">
        <f>IF(A998="","",INDEX(Boletim!F1007:F1124,(MATCH(A998,'Cadastro-Estoque'!A1006:A1123,0))))</f>
        <v/>
      </c>
    </row>
    <row r="999" spans="5:9" ht="18.75" customHeight="1" x14ac:dyDescent="0.25">
      <c r="E999" s="1" t="str">
        <f t="shared" si="18"/>
        <v/>
      </c>
      <c r="F999" s="2" t="str">
        <f>IF(ISERROR(VLOOKUP(A999,'Cadastro-Estoque'!A:G,1,FALSE)),"",VLOOKUP(A999,'Cadastro-Estoque'!A:G,4,FALSE))</f>
        <v/>
      </c>
      <c r="G999" s="2" t="str">
        <f>IF(ISBLANK(A999),"",IF(ISERROR(VLOOKUP(A999,'Cadastro-Estoque'!A:G,1,FALSE)),"Produto não cadastrado",VLOOKUP(A999,'Cadastro-Estoque'!A:G,2,FALSE)))</f>
        <v/>
      </c>
      <c r="H999" s="2" t="str">
        <f>IF(ISERROR(VLOOKUP(A999,'Cadastro-Estoque'!A:G,1,FALSE)),"",VLOOKUP(A999,'Cadastro-Estoque'!A:G,3,FALSE))</f>
        <v/>
      </c>
      <c r="I999" s="73" t="str">
        <f>IF(A999="","",INDEX(Boletim!F1008:F1125,(MATCH(A999,'Cadastro-Estoque'!A1007:A1124,0))))</f>
        <v/>
      </c>
    </row>
    <row r="1000" spans="5:9" ht="18.75" customHeight="1" x14ac:dyDescent="0.25">
      <c r="E1000" s="1" t="str">
        <f t="shared" si="18"/>
        <v/>
      </c>
      <c r="F1000" s="2" t="str">
        <f>IF(ISERROR(VLOOKUP(A1000,'Cadastro-Estoque'!A:G,1,FALSE)),"",VLOOKUP(A1000,'Cadastro-Estoque'!A:G,4,FALSE))</f>
        <v/>
      </c>
      <c r="G1000" s="2" t="str">
        <f>IF(ISBLANK(A1000),"",IF(ISERROR(VLOOKUP(A1000,'Cadastro-Estoque'!A:G,1,FALSE)),"Produto não cadastrado",VLOOKUP(A1000,'Cadastro-Estoque'!A:G,2,FALSE)))</f>
        <v/>
      </c>
      <c r="H1000" s="2" t="str">
        <f>IF(ISERROR(VLOOKUP(A1000,'Cadastro-Estoque'!A:G,1,FALSE)),"",VLOOKUP(A1000,'Cadastro-Estoque'!A:G,3,FALSE))</f>
        <v/>
      </c>
      <c r="I1000" s="73" t="str">
        <f>IF(A1000="","",INDEX(Boletim!F1009:F1126,(MATCH(A1000,'Cadastro-Estoque'!A1008:A1125,0))))</f>
        <v/>
      </c>
    </row>
    <row r="1001" spans="5:9" ht="18.75" customHeight="1" x14ac:dyDescent="0.25">
      <c r="E1001" s="1" t="str">
        <f t="shared" si="18"/>
        <v/>
      </c>
      <c r="F1001" s="2" t="str">
        <f>IF(ISERROR(VLOOKUP(A1001,'Cadastro-Estoque'!A:G,1,FALSE)),"",VLOOKUP(A1001,'Cadastro-Estoque'!A:G,4,FALSE))</f>
        <v/>
      </c>
      <c r="G1001" s="2" t="str">
        <f>IF(ISBLANK(A1001),"",IF(ISERROR(VLOOKUP(A1001,'Cadastro-Estoque'!A:G,1,FALSE)),"Produto não cadastrado",VLOOKUP(A1001,'Cadastro-Estoque'!A:G,2,FALSE)))</f>
        <v/>
      </c>
      <c r="H1001" s="2" t="str">
        <f>IF(ISERROR(VLOOKUP(A1001,'Cadastro-Estoque'!A:G,1,FALSE)),"",VLOOKUP(A1001,'Cadastro-Estoque'!A:G,3,FALSE))</f>
        <v/>
      </c>
      <c r="I1001" s="73" t="str">
        <f>IF(A1001="","",INDEX(Boletim!F1010:F1127,(MATCH(A1001,'Cadastro-Estoque'!A1009:A1126,0))))</f>
        <v/>
      </c>
    </row>
    <row r="1002" spans="5:9" ht="18.75" customHeight="1" x14ac:dyDescent="0.25">
      <c r="E1002" s="1" t="str">
        <f t="shared" si="18"/>
        <v/>
      </c>
      <c r="F1002" s="2" t="str">
        <f>IF(ISERROR(VLOOKUP(A1002,'Cadastro-Estoque'!A:G,1,FALSE)),"",VLOOKUP(A1002,'Cadastro-Estoque'!A:G,4,FALSE))</f>
        <v/>
      </c>
      <c r="G1002" s="2" t="str">
        <f>IF(ISBLANK(A1002),"",IF(ISERROR(VLOOKUP(A1002,'Cadastro-Estoque'!A:G,1,FALSE)),"Produto não cadastrado",VLOOKUP(A1002,'Cadastro-Estoque'!A:G,2,FALSE)))</f>
        <v/>
      </c>
      <c r="H1002" s="2" t="str">
        <f>IF(ISERROR(VLOOKUP(A1002,'Cadastro-Estoque'!A:G,1,FALSE)),"",VLOOKUP(A1002,'Cadastro-Estoque'!A:G,3,FALSE))</f>
        <v/>
      </c>
      <c r="I1002" s="73" t="str">
        <f>IF(A1002="","",INDEX(Boletim!F1011:F1128,(MATCH(A1002,'Cadastro-Estoque'!A1010:A1127,0))))</f>
        <v/>
      </c>
    </row>
    <row r="1003" spans="5:9" ht="18.75" customHeight="1" x14ac:dyDescent="0.25">
      <c r="E1003" s="1" t="str">
        <f t="shared" si="18"/>
        <v/>
      </c>
      <c r="F1003" s="2" t="str">
        <f>IF(ISERROR(VLOOKUP(A1003,'Cadastro-Estoque'!A:G,1,FALSE)),"",VLOOKUP(A1003,'Cadastro-Estoque'!A:G,4,FALSE))</f>
        <v/>
      </c>
      <c r="G1003" s="2" t="str">
        <f>IF(ISBLANK(A1003),"",IF(ISERROR(VLOOKUP(A1003,'Cadastro-Estoque'!A:G,1,FALSE)),"Produto não cadastrado",VLOOKUP(A1003,'Cadastro-Estoque'!A:G,2,FALSE)))</f>
        <v/>
      </c>
      <c r="H1003" s="2" t="str">
        <f>IF(ISERROR(VLOOKUP(A1003,'Cadastro-Estoque'!A:G,1,FALSE)),"",VLOOKUP(A1003,'Cadastro-Estoque'!A:G,3,FALSE))</f>
        <v/>
      </c>
      <c r="I1003" s="73" t="str">
        <f>IF(A1003="","",INDEX(Boletim!F1012:F1129,(MATCH(A1003,'Cadastro-Estoque'!A1011:A1128,0))))</f>
        <v/>
      </c>
    </row>
    <row r="1004" spans="5:9" ht="18.75" customHeight="1" x14ac:dyDescent="0.25">
      <c r="E1004" s="1" t="str">
        <f t="shared" si="18"/>
        <v/>
      </c>
      <c r="F1004" s="2" t="str">
        <f>IF(ISERROR(VLOOKUP(A1004,'Cadastro-Estoque'!A:G,1,FALSE)),"",VLOOKUP(A1004,'Cadastro-Estoque'!A:G,4,FALSE))</f>
        <v/>
      </c>
      <c r="G1004" s="2" t="str">
        <f>IF(ISBLANK(A1004),"",IF(ISERROR(VLOOKUP(A1004,'Cadastro-Estoque'!A:G,1,FALSE)),"Produto não cadastrado",VLOOKUP(A1004,'Cadastro-Estoque'!A:G,2,FALSE)))</f>
        <v/>
      </c>
      <c r="H1004" s="2" t="str">
        <f>IF(ISERROR(VLOOKUP(A1004,'Cadastro-Estoque'!A:G,1,FALSE)),"",VLOOKUP(A1004,'Cadastro-Estoque'!A:G,3,FALSE))</f>
        <v/>
      </c>
      <c r="I1004" s="73" t="str">
        <f>IF(A1004="","",INDEX(Boletim!F1013:F1130,(MATCH(A1004,'Cadastro-Estoque'!A1012:A1129,0))))</f>
        <v/>
      </c>
    </row>
    <row r="1005" spans="5:9" ht="18.75" customHeight="1" x14ac:dyDescent="0.25">
      <c r="E1005" s="1" t="str">
        <f t="shared" si="18"/>
        <v/>
      </c>
      <c r="F1005" s="2" t="str">
        <f>IF(ISERROR(VLOOKUP(A1005,'Cadastro-Estoque'!A:G,1,FALSE)),"",VLOOKUP(A1005,'Cadastro-Estoque'!A:G,4,FALSE))</f>
        <v/>
      </c>
      <c r="G1005" s="2" t="str">
        <f>IF(ISBLANK(A1005),"",IF(ISERROR(VLOOKUP(A1005,'Cadastro-Estoque'!A:G,1,FALSE)),"Produto não cadastrado",VLOOKUP(A1005,'Cadastro-Estoque'!A:G,2,FALSE)))</f>
        <v/>
      </c>
      <c r="H1005" s="2" t="str">
        <f>IF(ISERROR(VLOOKUP(A1005,'Cadastro-Estoque'!A:G,1,FALSE)),"",VLOOKUP(A1005,'Cadastro-Estoque'!A:G,3,FALSE))</f>
        <v/>
      </c>
      <c r="I1005" s="73" t="str">
        <f>IF(A1005="","",INDEX(Boletim!F1014:F1131,(MATCH(A1005,'Cadastro-Estoque'!A1013:A1130,0))))</f>
        <v/>
      </c>
    </row>
    <row r="1006" spans="5:9" ht="18.75" customHeight="1" x14ac:dyDescent="0.25">
      <c r="E1006" s="1" t="str">
        <f t="shared" si="18"/>
        <v/>
      </c>
      <c r="F1006" s="2" t="str">
        <f>IF(ISERROR(VLOOKUP(A1006,'Cadastro-Estoque'!A:G,1,FALSE)),"",VLOOKUP(A1006,'Cadastro-Estoque'!A:G,4,FALSE))</f>
        <v/>
      </c>
      <c r="G1006" s="2" t="str">
        <f>IF(ISBLANK(A1006),"",IF(ISERROR(VLOOKUP(A1006,'Cadastro-Estoque'!A:G,1,FALSE)),"Produto não cadastrado",VLOOKUP(A1006,'Cadastro-Estoque'!A:G,2,FALSE)))</f>
        <v/>
      </c>
      <c r="H1006" s="2" t="str">
        <f>IF(ISERROR(VLOOKUP(A1006,'Cadastro-Estoque'!A:G,1,FALSE)),"",VLOOKUP(A1006,'Cadastro-Estoque'!A:G,3,FALSE))</f>
        <v/>
      </c>
      <c r="I1006" s="73" t="str">
        <f>IF(A1006="","",INDEX(Boletim!F1015:F1132,(MATCH(A1006,'Cadastro-Estoque'!A1014:A1131,0))))</f>
        <v/>
      </c>
    </row>
    <row r="1007" spans="5:9" ht="18.75" customHeight="1" x14ac:dyDescent="0.25">
      <c r="E1007" s="1" t="str">
        <f t="shared" si="18"/>
        <v/>
      </c>
      <c r="F1007" s="2" t="str">
        <f>IF(ISERROR(VLOOKUP(A1007,'Cadastro-Estoque'!A:G,1,FALSE)),"",VLOOKUP(A1007,'Cadastro-Estoque'!A:G,4,FALSE))</f>
        <v/>
      </c>
      <c r="G1007" s="2" t="str">
        <f>IF(ISBLANK(A1007),"",IF(ISERROR(VLOOKUP(A1007,'Cadastro-Estoque'!A:G,1,FALSE)),"Produto não cadastrado",VLOOKUP(A1007,'Cadastro-Estoque'!A:G,2,FALSE)))</f>
        <v/>
      </c>
      <c r="H1007" s="2" t="str">
        <f>IF(ISERROR(VLOOKUP(A1007,'Cadastro-Estoque'!A:G,1,FALSE)),"",VLOOKUP(A1007,'Cadastro-Estoque'!A:G,3,FALSE))</f>
        <v/>
      </c>
      <c r="I1007" s="73" t="str">
        <f>IF(A1007="","",INDEX(Boletim!F1016:F1133,(MATCH(A1007,'Cadastro-Estoque'!A1015:A1132,0))))</f>
        <v/>
      </c>
    </row>
    <row r="1008" spans="5:9" ht="18.75" customHeight="1" x14ac:dyDescent="0.25">
      <c r="E1008" s="1" t="str">
        <f t="shared" si="18"/>
        <v/>
      </c>
      <c r="F1008" s="2" t="str">
        <f>IF(ISERROR(VLOOKUP(A1008,'Cadastro-Estoque'!A:G,1,FALSE)),"",VLOOKUP(A1008,'Cadastro-Estoque'!A:G,4,FALSE))</f>
        <v/>
      </c>
      <c r="G1008" s="2" t="str">
        <f>IF(ISBLANK(A1008),"",IF(ISERROR(VLOOKUP(A1008,'Cadastro-Estoque'!A:G,1,FALSE)),"Produto não cadastrado",VLOOKUP(A1008,'Cadastro-Estoque'!A:G,2,FALSE)))</f>
        <v/>
      </c>
      <c r="H1008" s="2" t="str">
        <f>IF(ISERROR(VLOOKUP(A1008,'Cadastro-Estoque'!A:G,1,FALSE)),"",VLOOKUP(A1008,'Cadastro-Estoque'!A:G,3,FALSE))</f>
        <v/>
      </c>
      <c r="I1008" s="73" t="str">
        <f>IF(A1008="","",INDEX(Boletim!F1017:F1134,(MATCH(A1008,'Cadastro-Estoque'!A1016:A1133,0))))</f>
        <v/>
      </c>
    </row>
    <row r="1009" spans="5:9" ht="18.75" customHeight="1" x14ac:dyDescent="0.25">
      <c r="E1009" s="1" t="str">
        <f t="shared" si="18"/>
        <v/>
      </c>
      <c r="F1009" s="2" t="str">
        <f>IF(ISERROR(VLOOKUP(A1009,'Cadastro-Estoque'!A:G,1,FALSE)),"",VLOOKUP(A1009,'Cadastro-Estoque'!A:G,4,FALSE))</f>
        <v/>
      </c>
      <c r="G1009" s="2" t="str">
        <f>IF(ISBLANK(A1009),"",IF(ISERROR(VLOOKUP(A1009,'Cadastro-Estoque'!A:G,1,FALSE)),"Produto não cadastrado",VLOOKUP(A1009,'Cadastro-Estoque'!A:G,2,FALSE)))</f>
        <v/>
      </c>
      <c r="H1009" s="2" t="str">
        <f>IF(ISERROR(VLOOKUP(A1009,'Cadastro-Estoque'!A:G,1,FALSE)),"",VLOOKUP(A1009,'Cadastro-Estoque'!A:G,3,FALSE))</f>
        <v/>
      </c>
      <c r="I1009" s="73" t="str">
        <f>IF(A1009="","",INDEX(Boletim!F1018:F1135,(MATCH(A1009,'Cadastro-Estoque'!A1017:A1134,0))))</f>
        <v/>
      </c>
    </row>
    <row r="1010" spans="5:9" ht="18.75" customHeight="1" x14ac:dyDescent="0.25">
      <c r="E1010" s="1" t="str">
        <f t="shared" si="18"/>
        <v/>
      </c>
      <c r="F1010" s="2" t="str">
        <f>IF(ISERROR(VLOOKUP(A1010,'Cadastro-Estoque'!A:G,1,FALSE)),"",VLOOKUP(A1010,'Cadastro-Estoque'!A:G,4,FALSE))</f>
        <v/>
      </c>
      <c r="G1010" s="2" t="str">
        <f>IF(ISBLANK(A1010),"",IF(ISERROR(VLOOKUP(A1010,'Cadastro-Estoque'!A:G,1,FALSE)),"Produto não cadastrado",VLOOKUP(A1010,'Cadastro-Estoque'!A:G,2,FALSE)))</f>
        <v/>
      </c>
      <c r="H1010" s="2" t="str">
        <f>IF(ISERROR(VLOOKUP(A1010,'Cadastro-Estoque'!A:G,1,FALSE)),"",VLOOKUP(A1010,'Cadastro-Estoque'!A:G,3,FALSE))</f>
        <v/>
      </c>
      <c r="I1010" s="73" t="str">
        <f>IF(A1010="","",INDEX(Boletim!F1019:F1136,(MATCH(A1010,'Cadastro-Estoque'!A1018:A1135,0))))</f>
        <v/>
      </c>
    </row>
    <row r="1011" spans="5:9" ht="18.75" customHeight="1" x14ac:dyDescent="0.25">
      <c r="E1011" s="1" t="str">
        <f t="shared" si="18"/>
        <v/>
      </c>
      <c r="F1011" s="2" t="str">
        <f>IF(ISERROR(VLOOKUP(A1011,'Cadastro-Estoque'!A:G,1,FALSE)),"",VLOOKUP(A1011,'Cadastro-Estoque'!A:G,4,FALSE))</f>
        <v/>
      </c>
      <c r="G1011" s="2" t="str">
        <f>IF(ISBLANK(A1011),"",IF(ISERROR(VLOOKUP(A1011,'Cadastro-Estoque'!A:G,1,FALSE)),"Produto não cadastrado",VLOOKUP(A1011,'Cadastro-Estoque'!A:G,2,FALSE)))</f>
        <v/>
      </c>
      <c r="H1011" s="2" t="str">
        <f>IF(ISERROR(VLOOKUP(A1011,'Cadastro-Estoque'!A:G,1,FALSE)),"",VLOOKUP(A1011,'Cadastro-Estoque'!A:G,3,FALSE))</f>
        <v/>
      </c>
      <c r="I1011" s="73" t="str">
        <f>IF(A1011="","",INDEX(Boletim!F1020:F1137,(MATCH(A1011,'Cadastro-Estoque'!A1019:A1136,0))))</f>
        <v/>
      </c>
    </row>
    <row r="1012" spans="5:9" ht="18.75" customHeight="1" x14ac:dyDescent="0.25">
      <c r="E1012" s="1" t="str">
        <f t="shared" si="18"/>
        <v/>
      </c>
      <c r="F1012" s="2" t="str">
        <f>IF(ISERROR(VLOOKUP(A1012,'Cadastro-Estoque'!A:G,1,FALSE)),"",VLOOKUP(A1012,'Cadastro-Estoque'!A:G,4,FALSE))</f>
        <v/>
      </c>
      <c r="G1012" s="2" t="str">
        <f>IF(ISBLANK(A1012),"",IF(ISERROR(VLOOKUP(A1012,'Cadastro-Estoque'!A:G,1,FALSE)),"Produto não cadastrado",VLOOKUP(A1012,'Cadastro-Estoque'!A:G,2,FALSE)))</f>
        <v/>
      </c>
      <c r="H1012" s="2" t="str">
        <f>IF(ISERROR(VLOOKUP(A1012,'Cadastro-Estoque'!A:G,1,FALSE)),"",VLOOKUP(A1012,'Cadastro-Estoque'!A:G,3,FALSE))</f>
        <v/>
      </c>
      <c r="I1012" s="73" t="str">
        <f>IF(A1012="","",INDEX(Boletim!F1021:F1138,(MATCH(A1012,'Cadastro-Estoque'!A1020:A1137,0))))</f>
        <v/>
      </c>
    </row>
    <row r="1013" spans="5:9" ht="18.75" customHeight="1" x14ac:dyDescent="0.25">
      <c r="E1013" s="1" t="str">
        <f t="shared" si="18"/>
        <v/>
      </c>
      <c r="F1013" s="2" t="str">
        <f>IF(ISERROR(VLOOKUP(A1013,'Cadastro-Estoque'!A:G,1,FALSE)),"",VLOOKUP(A1013,'Cadastro-Estoque'!A:G,4,FALSE))</f>
        <v/>
      </c>
      <c r="G1013" s="2" t="str">
        <f>IF(ISBLANK(A1013),"",IF(ISERROR(VLOOKUP(A1013,'Cadastro-Estoque'!A:G,1,FALSE)),"Produto não cadastrado",VLOOKUP(A1013,'Cadastro-Estoque'!A:G,2,FALSE)))</f>
        <v/>
      </c>
      <c r="H1013" s="2" t="str">
        <f>IF(ISERROR(VLOOKUP(A1013,'Cadastro-Estoque'!A:G,1,FALSE)),"",VLOOKUP(A1013,'Cadastro-Estoque'!A:G,3,FALSE))</f>
        <v/>
      </c>
      <c r="I1013" s="73" t="str">
        <f>IF(A1013="","",INDEX(Boletim!F1022:F1139,(MATCH(A1013,'Cadastro-Estoque'!A1021:A1138,0))))</f>
        <v/>
      </c>
    </row>
    <row r="1014" spans="5:9" ht="18.75" customHeight="1" x14ac:dyDescent="0.25">
      <c r="E1014" s="1" t="str">
        <f t="shared" si="18"/>
        <v/>
      </c>
      <c r="F1014" s="2" t="str">
        <f>IF(ISERROR(VLOOKUP(A1014,'Cadastro-Estoque'!A:G,1,FALSE)),"",VLOOKUP(A1014,'Cadastro-Estoque'!A:G,4,FALSE))</f>
        <v/>
      </c>
      <c r="G1014" s="2" t="str">
        <f>IF(ISBLANK(A1014),"",IF(ISERROR(VLOOKUP(A1014,'Cadastro-Estoque'!A:G,1,FALSE)),"Produto não cadastrado",VLOOKUP(A1014,'Cadastro-Estoque'!A:G,2,FALSE)))</f>
        <v/>
      </c>
      <c r="H1014" s="2" t="str">
        <f>IF(ISERROR(VLOOKUP(A1014,'Cadastro-Estoque'!A:G,1,FALSE)),"",VLOOKUP(A1014,'Cadastro-Estoque'!A:G,3,FALSE))</f>
        <v/>
      </c>
      <c r="I1014" s="73" t="str">
        <f>IF(A1014="","",INDEX(Boletim!F1023:F1140,(MATCH(A1014,'Cadastro-Estoque'!A1022:A1139,0))))</f>
        <v/>
      </c>
    </row>
    <row r="1015" spans="5:9" ht="18.75" customHeight="1" x14ac:dyDescent="0.25">
      <c r="E1015" s="1" t="str">
        <f t="shared" si="18"/>
        <v/>
      </c>
      <c r="F1015" s="2" t="str">
        <f>IF(ISERROR(VLOOKUP(A1015,'Cadastro-Estoque'!A:G,1,FALSE)),"",VLOOKUP(A1015,'Cadastro-Estoque'!A:G,4,FALSE))</f>
        <v/>
      </c>
      <c r="G1015" s="2" t="str">
        <f>IF(ISBLANK(A1015),"",IF(ISERROR(VLOOKUP(A1015,'Cadastro-Estoque'!A:G,1,FALSE)),"Produto não cadastrado",VLOOKUP(A1015,'Cadastro-Estoque'!A:G,2,FALSE)))</f>
        <v/>
      </c>
      <c r="H1015" s="2" t="str">
        <f>IF(ISERROR(VLOOKUP(A1015,'Cadastro-Estoque'!A:G,1,FALSE)),"",VLOOKUP(A1015,'Cadastro-Estoque'!A:G,3,FALSE))</f>
        <v/>
      </c>
      <c r="I1015" s="73" t="str">
        <f>IF(A1015="","",INDEX(Boletim!F1024:F1141,(MATCH(A1015,'Cadastro-Estoque'!A1023:A1140,0))))</f>
        <v/>
      </c>
    </row>
    <row r="1016" spans="5:9" ht="18.75" customHeight="1" x14ac:dyDescent="0.25">
      <c r="E1016" s="1" t="str">
        <f t="shared" si="18"/>
        <v/>
      </c>
      <c r="F1016" s="2" t="str">
        <f>IF(ISERROR(VLOOKUP(A1016,'Cadastro-Estoque'!A:G,1,FALSE)),"",VLOOKUP(A1016,'Cadastro-Estoque'!A:G,4,FALSE))</f>
        <v/>
      </c>
      <c r="G1016" s="2" t="str">
        <f>IF(ISBLANK(A1016),"",IF(ISERROR(VLOOKUP(A1016,'Cadastro-Estoque'!A:G,1,FALSE)),"Produto não cadastrado",VLOOKUP(A1016,'Cadastro-Estoque'!A:G,2,FALSE)))</f>
        <v/>
      </c>
      <c r="H1016" s="2" t="str">
        <f>IF(ISERROR(VLOOKUP(A1016,'Cadastro-Estoque'!A:G,1,FALSE)),"",VLOOKUP(A1016,'Cadastro-Estoque'!A:G,3,FALSE))</f>
        <v/>
      </c>
      <c r="I1016" s="73" t="str">
        <f>IF(A1016="","",INDEX(Boletim!F1025:F1142,(MATCH(A1016,'Cadastro-Estoque'!A1024:A1141,0))))</f>
        <v/>
      </c>
    </row>
    <row r="1017" spans="5:9" ht="18.75" customHeight="1" x14ac:dyDescent="0.25">
      <c r="E1017" s="1" t="str">
        <f t="shared" si="18"/>
        <v/>
      </c>
      <c r="F1017" s="2" t="str">
        <f>IF(ISERROR(VLOOKUP(A1017,'Cadastro-Estoque'!A:G,1,FALSE)),"",VLOOKUP(A1017,'Cadastro-Estoque'!A:G,4,FALSE))</f>
        <v/>
      </c>
      <c r="G1017" s="2" t="str">
        <f>IF(ISBLANK(A1017),"",IF(ISERROR(VLOOKUP(A1017,'Cadastro-Estoque'!A:G,1,FALSE)),"Produto não cadastrado",VLOOKUP(A1017,'Cadastro-Estoque'!A:G,2,FALSE)))</f>
        <v/>
      </c>
      <c r="H1017" s="2" t="str">
        <f>IF(ISERROR(VLOOKUP(A1017,'Cadastro-Estoque'!A:G,1,FALSE)),"",VLOOKUP(A1017,'Cadastro-Estoque'!A:G,3,FALSE))</f>
        <v/>
      </c>
      <c r="I1017" s="73" t="str">
        <f>IF(A1017="","",INDEX(Boletim!F1026:F1143,(MATCH(A1017,'Cadastro-Estoque'!A1025:A1142,0))))</f>
        <v/>
      </c>
    </row>
    <row r="1018" spans="5:9" ht="18.75" customHeight="1" x14ac:dyDescent="0.25">
      <c r="E1018" s="1" t="str">
        <f t="shared" si="18"/>
        <v/>
      </c>
      <c r="F1018" s="2" t="str">
        <f>IF(ISERROR(VLOOKUP(A1018,'Cadastro-Estoque'!A:G,1,FALSE)),"",VLOOKUP(A1018,'Cadastro-Estoque'!A:G,4,FALSE))</f>
        <v/>
      </c>
      <c r="G1018" s="2" t="str">
        <f>IF(ISBLANK(A1018),"",IF(ISERROR(VLOOKUP(A1018,'Cadastro-Estoque'!A:G,1,FALSE)),"Produto não cadastrado",VLOOKUP(A1018,'Cadastro-Estoque'!A:G,2,FALSE)))</f>
        <v/>
      </c>
      <c r="H1018" s="2" t="str">
        <f>IF(ISERROR(VLOOKUP(A1018,'Cadastro-Estoque'!A:G,1,FALSE)),"",VLOOKUP(A1018,'Cadastro-Estoque'!A:G,3,FALSE))</f>
        <v/>
      </c>
      <c r="I1018" s="73" t="str">
        <f>IF(A1018="","",INDEX(Boletim!F1027:F1144,(MATCH(A1018,'Cadastro-Estoque'!A1026:A1143,0))))</f>
        <v/>
      </c>
    </row>
    <row r="1019" spans="5:9" ht="18.75" customHeight="1" x14ac:dyDescent="0.25">
      <c r="E1019" s="1" t="str">
        <f t="shared" si="18"/>
        <v/>
      </c>
      <c r="F1019" s="2" t="str">
        <f>IF(ISERROR(VLOOKUP(A1019,'Cadastro-Estoque'!A:G,1,FALSE)),"",VLOOKUP(A1019,'Cadastro-Estoque'!A:G,4,FALSE))</f>
        <v/>
      </c>
      <c r="G1019" s="2" t="str">
        <f>IF(ISBLANK(A1019),"",IF(ISERROR(VLOOKUP(A1019,'Cadastro-Estoque'!A:G,1,FALSE)),"Produto não cadastrado",VLOOKUP(A1019,'Cadastro-Estoque'!A:G,2,FALSE)))</f>
        <v/>
      </c>
      <c r="H1019" s="2" t="str">
        <f>IF(ISERROR(VLOOKUP(A1019,'Cadastro-Estoque'!A:G,1,FALSE)),"",VLOOKUP(A1019,'Cadastro-Estoque'!A:G,3,FALSE))</f>
        <v/>
      </c>
      <c r="I1019" s="73" t="str">
        <f>IF(A1019="","",INDEX(Boletim!F1028:F1145,(MATCH(A1019,'Cadastro-Estoque'!A1027:A1144,0))))</f>
        <v/>
      </c>
    </row>
    <row r="1020" spans="5:9" ht="18.75" customHeight="1" x14ac:dyDescent="0.25">
      <c r="E1020" s="1" t="str">
        <f t="shared" si="18"/>
        <v/>
      </c>
      <c r="F1020" s="2" t="str">
        <f>IF(ISERROR(VLOOKUP(A1020,'Cadastro-Estoque'!A:G,1,FALSE)),"",VLOOKUP(A1020,'Cadastro-Estoque'!A:G,4,FALSE))</f>
        <v/>
      </c>
      <c r="G1020" s="2" t="str">
        <f>IF(ISBLANK(A1020),"",IF(ISERROR(VLOOKUP(A1020,'Cadastro-Estoque'!A:G,1,FALSE)),"Produto não cadastrado",VLOOKUP(A1020,'Cadastro-Estoque'!A:G,2,FALSE)))</f>
        <v/>
      </c>
      <c r="H1020" s="2" t="str">
        <f>IF(ISERROR(VLOOKUP(A1020,'Cadastro-Estoque'!A:G,1,FALSE)),"",VLOOKUP(A1020,'Cadastro-Estoque'!A:G,3,FALSE))</f>
        <v/>
      </c>
      <c r="I1020" s="73" t="str">
        <f>IF(A1020="","",INDEX(Boletim!F1029:F1146,(MATCH(A1020,'Cadastro-Estoque'!A1028:A1145,0))))</f>
        <v/>
      </c>
    </row>
    <row r="1021" spans="5:9" ht="18.75" customHeight="1" x14ac:dyDescent="0.25">
      <c r="E1021" s="1" t="str">
        <f t="shared" si="18"/>
        <v/>
      </c>
      <c r="F1021" s="2" t="str">
        <f>IF(ISERROR(VLOOKUP(A1021,'Cadastro-Estoque'!A:G,1,FALSE)),"",VLOOKUP(A1021,'Cadastro-Estoque'!A:G,4,FALSE))</f>
        <v/>
      </c>
      <c r="G1021" s="2" t="str">
        <f>IF(ISBLANK(A1021),"",IF(ISERROR(VLOOKUP(A1021,'Cadastro-Estoque'!A:G,1,FALSE)),"Produto não cadastrado",VLOOKUP(A1021,'Cadastro-Estoque'!A:G,2,FALSE)))</f>
        <v/>
      </c>
      <c r="H1021" s="2" t="str">
        <f>IF(ISERROR(VLOOKUP(A1021,'Cadastro-Estoque'!A:G,1,FALSE)),"",VLOOKUP(A1021,'Cadastro-Estoque'!A:G,3,FALSE))</f>
        <v/>
      </c>
      <c r="I1021" s="73" t="str">
        <f>IF(A1021="","",INDEX(Boletim!F1030:F1147,(MATCH(A1021,'Cadastro-Estoque'!A1029:A1146,0))))</f>
        <v/>
      </c>
    </row>
    <row r="1022" spans="5:9" ht="18.75" customHeight="1" x14ac:dyDescent="0.25">
      <c r="E1022" s="1" t="str">
        <f t="shared" si="18"/>
        <v/>
      </c>
      <c r="F1022" s="2" t="str">
        <f>IF(ISERROR(VLOOKUP(A1022,'Cadastro-Estoque'!A:G,1,FALSE)),"",VLOOKUP(A1022,'Cadastro-Estoque'!A:G,4,FALSE))</f>
        <v/>
      </c>
      <c r="G1022" s="2" t="str">
        <f>IF(ISBLANK(A1022),"",IF(ISERROR(VLOOKUP(A1022,'Cadastro-Estoque'!A:G,1,FALSE)),"Produto não cadastrado",VLOOKUP(A1022,'Cadastro-Estoque'!A:G,2,FALSE)))</f>
        <v/>
      </c>
      <c r="H1022" s="2" t="str">
        <f>IF(ISERROR(VLOOKUP(A1022,'Cadastro-Estoque'!A:G,1,FALSE)),"",VLOOKUP(A1022,'Cadastro-Estoque'!A:G,3,FALSE))</f>
        <v/>
      </c>
      <c r="I1022" s="73" t="str">
        <f>IF(A1022="","",INDEX(Boletim!F1031:F1148,(MATCH(A1022,'Cadastro-Estoque'!A1030:A1147,0))))</f>
        <v/>
      </c>
    </row>
    <row r="1023" spans="5:9" ht="18.75" customHeight="1" x14ac:dyDescent="0.25">
      <c r="E1023" s="1" t="str">
        <f t="shared" si="18"/>
        <v/>
      </c>
      <c r="F1023" s="2" t="str">
        <f>IF(ISERROR(VLOOKUP(A1023,'Cadastro-Estoque'!A:G,1,FALSE)),"",VLOOKUP(A1023,'Cadastro-Estoque'!A:G,4,FALSE))</f>
        <v/>
      </c>
      <c r="G1023" s="2" t="str">
        <f>IF(ISBLANK(A1023),"",IF(ISERROR(VLOOKUP(A1023,'Cadastro-Estoque'!A:G,1,FALSE)),"Produto não cadastrado",VLOOKUP(A1023,'Cadastro-Estoque'!A:G,2,FALSE)))</f>
        <v/>
      </c>
      <c r="H1023" s="2" t="str">
        <f>IF(ISERROR(VLOOKUP(A1023,'Cadastro-Estoque'!A:G,1,FALSE)),"",VLOOKUP(A1023,'Cadastro-Estoque'!A:G,3,FALSE))</f>
        <v/>
      </c>
      <c r="I1023" s="73" t="str">
        <f>IF(A1023="","",INDEX(Boletim!F1032:F1149,(MATCH(A1023,'Cadastro-Estoque'!A1031:A1148,0))))</f>
        <v/>
      </c>
    </row>
    <row r="1024" spans="5:9" ht="18.75" customHeight="1" x14ac:dyDescent="0.25">
      <c r="E1024" s="1" t="str">
        <f t="shared" si="18"/>
        <v/>
      </c>
      <c r="F1024" s="2" t="str">
        <f>IF(ISERROR(VLOOKUP(A1024,'Cadastro-Estoque'!A:G,1,FALSE)),"",VLOOKUP(A1024,'Cadastro-Estoque'!A:G,4,FALSE))</f>
        <v/>
      </c>
      <c r="G1024" s="2" t="str">
        <f>IF(ISBLANK(A1024),"",IF(ISERROR(VLOOKUP(A1024,'Cadastro-Estoque'!A:G,1,FALSE)),"Produto não cadastrado",VLOOKUP(A1024,'Cadastro-Estoque'!A:G,2,FALSE)))</f>
        <v/>
      </c>
      <c r="H1024" s="2" t="str">
        <f>IF(ISERROR(VLOOKUP(A1024,'Cadastro-Estoque'!A:G,1,FALSE)),"",VLOOKUP(A1024,'Cadastro-Estoque'!A:G,3,FALSE))</f>
        <v/>
      </c>
      <c r="I1024" s="73" t="str">
        <f>IF(A1024="","",INDEX(Boletim!F1033:F1150,(MATCH(A1024,'Cadastro-Estoque'!A1032:A1149,0))))</f>
        <v/>
      </c>
    </row>
    <row r="1025" spans="5:9" ht="18.75" customHeight="1" x14ac:dyDescent="0.25">
      <c r="E1025" s="1" t="str">
        <f t="shared" si="18"/>
        <v/>
      </c>
      <c r="F1025" s="2" t="str">
        <f>IF(ISERROR(VLOOKUP(A1025,'Cadastro-Estoque'!A:G,1,FALSE)),"",VLOOKUP(A1025,'Cadastro-Estoque'!A:G,4,FALSE))</f>
        <v/>
      </c>
      <c r="G1025" s="2" t="str">
        <f>IF(ISBLANK(A1025),"",IF(ISERROR(VLOOKUP(A1025,'Cadastro-Estoque'!A:G,1,FALSE)),"Produto não cadastrado",VLOOKUP(A1025,'Cadastro-Estoque'!A:G,2,FALSE)))</f>
        <v/>
      </c>
      <c r="H1025" s="2" t="str">
        <f>IF(ISERROR(VLOOKUP(A1025,'Cadastro-Estoque'!A:G,1,FALSE)),"",VLOOKUP(A1025,'Cadastro-Estoque'!A:G,3,FALSE))</f>
        <v/>
      </c>
      <c r="I1025" s="73" t="str">
        <f>IF(A1025="","",INDEX(Boletim!F1034:F1151,(MATCH(A1025,'Cadastro-Estoque'!A1033:A1150,0))))</f>
        <v/>
      </c>
    </row>
    <row r="1026" spans="5:9" ht="18.75" customHeight="1" x14ac:dyDescent="0.25">
      <c r="E1026" s="1" t="str">
        <f t="shared" si="18"/>
        <v/>
      </c>
      <c r="F1026" s="2" t="str">
        <f>IF(ISERROR(VLOOKUP(A1026,'Cadastro-Estoque'!A:G,1,FALSE)),"",VLOOKUP(A1026,'Cadastro-Estoque'!A:G,4,FALSE))</f>
        <v/>
      </c>
      <c r="G1026" s="2" t="str">
        <f>IF(ISBLANK(A1026),"",IF(ISERROR(VLOOKUP(A1026,'Cadastro-Estoque'!A:G,1,FALSE)),"Produto não cadastrado",VLOOKUP(A1026,'Cadastro-Estoque'!A:G,2,FALSE)))</f>
        <v/>
      </c>
      <c r="H1026" s="2" t="str">
        <f>IF(ISERROR(VLOOKUP(A1026,'Cadastro-Estoque'!A:G,1,FALSE)),"",VLOOKUP(A1026,'Cadastro-Estoque'!A:G,3,FALSE))</f>
        <v/>
      </c>
      <c r="I1026" s="73" t="str">
        <f>IF(A1026="","",INDEX(Boletim!F1035:F1152,(MATCH(A1026,'Cadastro-Estoque'!A1034:A1151,0))))</f>
        <v/>
      </c>
    </row>
    <row r="1027" spans="5:9" ht="18.75" customHeight="1" x14ac:dyDescent="0.25">
      <c r="E1027" s="1" t="str">
        <f t="shared" si="18"/>
        <v/>
      </c>
      <c r="F1027" s="2" t="str">
        <f>IF(ISERROR(VLOOKUP(A1027,'Cadastro-Estoque'!A:G,1,FALSE)),"",VLOOKUP(A1027,'Cadastro-Estoque'!A:G,4,FALSE))</f>
        <v/>
      </c>
      <c r="G1027" s="2" t="str">
        <f>IF(ISBLANK(A1027),"",IF(ISERROR(VLOOKUP(A1027,'Cadastro-Estoque'!A:G,1,FALSE)),"Produto não cadastrado",VLOOKUP(A1027,'Cadastro-Estoque'!A:G,2,FALSE)))</f>
        <v/>
      </c>
      <c r="H1027" s="2" t="str">
        <f>IF(ISERROR(VLOOKUP(A1027,'Cadastro-Estoque'!A:G,1,FALSE)),"",VLOOKUP(A1027,'Cadastro-Estoque'!A:G,3,FALSE))</f>
        <v/>
      </c>
      <c r="I1027" s="73" t="str">
        <f>IF(A1027="","",INDEX(Boletim!F1036:F1153,(MATCH(A1027,'Cadastro-Estoque'!A1035:A1152,0))))</f>
        <v/>
      </c>
    </row>
    <row r="1028" spans="5:9" ht="18.75" customHeight="1" x14ac:dyDescent="0.25">
      <c r="E1028" s="1" t="str">
        <f t="shared" si="18"/>
        <v/>
      </c>
      <c r="F1028" s="2" t="str">
        <f>IF(ISERROR(VLOOKUP(A1028,'Cadastro-Estoque'!A:G,1,FALSE)),"",VLOOKUP(A1028,'Cadastro-Estoque'!A:G,4,FALSE))</f>
        <v/>
      </c>
      <c r="G1028" s="2" t="str">
        <f>IF(ISBLANK(A1028),"",IF(ISERROR(VLOOKUP(A1028,'Cadastro-Estoque'!A:G,1,FALSE)),"Produto não cadastrado",VLOOKUP(A1028,'Cadastro-Estoque'!A:G,2,FALSE)))</f>
        <v/>
      </c>
      <c r="H1028" s="2" t="str">
        <f>IF(ISERROR(VLOOKUP(A1028,'Cadastro-Estoque'!A:G,1,FALSE)),"",VLOOKUP(A1028,'Cadastro-Estoque'!A:G,3,FALSE))</f>
        <v/>
      </c>
      <c r="I1028" s="73" t="str">
        <f>IF(A1028="","",INDEX(Boletim!F1037:F1154,(MATCH(A1028,'Cadastro-Estoque'!A1036:A1153,0))))</f>
        <v/>
      </c>
    </row>
    <row r="1029" spans="5:9" ht="18.75" customHeight="1" x14ac:dyDescent="0.25">
      <c r="E1029" s="1" t="str">
        <f t="shared" si="18"/>
        <v/>
      </c>
      <c r="F1029" s="2" t="str">
        <f>IF(ISERROR(VLOOKUP(A1029,'Cadastro-Estoque'!A:G,1,FALSE)),"",VLOOKUP(A1029,'Cadastro-Estoque'!A:G,4,FALSE))</f>
        <v/>
      </c>
      <c r="G1029" s="2" t="str">
        <f>IF(ISBLANK(A1029),"",IF(ISERROR(VLOOKUP(A1029,'Cadastro-Estoque'!A:G,1,FALSE)),"Produto não cadastrado",VLOOKUP(A1029,'Cadastro-Estoque'!A:G,2,FALSE)))</f>
        <v/>
      </c>
      <c r="H1029" s="2" t="str">
        <f>IF(ISERROR(VLOOKUP(A1029,'Cadastro-Estoque'!A:G,1,FALSE)),"",VLOOKUP(A1029,'Cadastro-Estoque'!A:G,3,FALSE))</f>
        <v/>
      </c>
      <c r="I1029" s="73" t="str">
        <f>IF(A1029="","",INDEX(Boletim!F1038:F1155,(MATCH(A1029,'Cadastro-Estoque'!A1037:A1154,0))))</f>
        <v/>
      </c>
    </row>
    <row r="1030" spans="5:9" ht="18.75" customHeight="1" x14ac:dyDescent="0.25">
      <c r="E1030" s="1" t="str">
        <f t="shared" ref="E1030:E1093" si="19">IF(ISBLANK(A1030),"",C1030*D1030)</f>
        <v/>
      </c>
      <c r="F1030" s="2" t="str">
        <f>IF(ISERROR(VLOOKUP(A1030,'Cadastro-Estoque'!A:G,1,FALSE)),"",VLOOKUP(A1030,'Cadastro-Estoque'!A:G,4,FALSE))</f>
        <v/>
      </c>
      <c r="G1030" s="2" t="str">
        <f>IF(ISBLANK(A1030),"",IF(ISERROR(VLOOKUP(A1030,'Cadastro-Estoque'!A:G,1,FALSE)),"Produto não cadastrado",VLOOKUP(A1030,'Cadastro-Estoque'!A:G,2,FALSE)))</f>
        <v/>
      </c>
      <c r="H1030" s="2" t="str">
        <f>IF(ISERROR(VLOOKUP(A1030,'Cadastro-Estoque'!A:G,1,FALSE)),"",VLOOKUP(A1030,'Cadastro-Estoque'!A:G,3,FALSE))</f>
        <v/>
      </c>
      <c r="I1030" s="73" t="str">
        <f>IF(A1030="","",INDEX(Boletim!F1039:F1156,(MATCH(A1030,'Cadastro-Estoque'!A1038:A1155,0))))</f>
        <v/>
      </c>
    </row>
    <row r="1031" spans="5:9" ht="18.75" customHeight="1" x14ac:dyDescent="0.25">
      <c r="E1031" s="1" t="str">
        <f t="shared" si="19"/>
        <v/>
      </c>
      <c r="F1031" s="2" t="str">
        <f>IF(ISERROR(VLOOKUP(A1031,'Cadastro-Estoque'!A:G,1,FALSE)),"",VLOOKUP(A1031,'Cadastro-Estoque'!A:G,4,FALSE))</f>
        <v/>
      </c>
      <c r="G1031" s="2" t="str">
        <f>IF(ISBLANK(A1031),"",IF(ISERROR(VLOOKUP(A1031,'Cadastro-Estoque'!A:G,1,FALSE)),"Produto não cadastrado",VLOOKUP(A1031,'Cadastro-Estoque'!A:G,2,FALSE)))</f>
        <v/>
      </c>
      <c r="H1031" s="2" t="str">
        <f>IF(ISERROR(VLOOKUP(A1031,'Cadastro-Estoque'!A:G,1,FALSE)),"",VLOOKUP(A1031,'Cadastro-Estoque'!A:G,3,FALSE))</f>
        <v/>
      </c>
      <c r="I1031" s="73" t="str">
        <f>IF(A1031="","",INDEX(Boletim!F1040:F1157,(MATCH(A1031,'Cadastro-Estoque'!A1039:A1156,0))))</f>
        <v/>
      </c>
    </row>
    <row r="1032" spans="5:9" ht="18.75" customHeight="1" x14ac:dyDescent="0.25">
      <c r="E1032" s="1" t="str">
        <f t="shared" si="19"/>
        <v/>
      </c>
      <c r="F1032" s="2" t="str">
        <f>IF(ISERROR(VLOOKUP(A1032,'Cadastro-Estoque'!A:G,1,FALSE)),"",VLOOKUP(A1032,'Cadastro-Estoque'!A:G,4,FALSE))</f>
        <v/>
      </c>
      <c r="G1032" s="2" t="str">
        <f>IF(ISBLANK(A1032),"",IF(ISERROR(VLOOKUP(A1032,'Cadastro-Estoque'!A:G,1,FALSE)),"Produto não cadastrado",VLOOKUP(A1032,'Cadastro-Estoque'!A:G,2,FALSE)))</f>
        <v/>
      </c>
      <c r="H1032" s="2" t="str">
        <f>IF(ISERROR(VLOOKUP(A1032,'Cadastro-Estoque'!A:G,1,FALSE)),"",VLOOKUP(A1032,'Cadastro-Estoque'!A:G,3,FALSE))</f>
        <v/>
      </c>
      <c r="I1032" s="73" t="str">
        <f>IF(A1032="","",INDEX(Boletim!F1041:F1158,(MATCH(A1032,'Cadastro-Estoque'!A1040:A1157,0))))</f>
        <v/>
      </c>
    </row>
    <row r="1033" spans="5:9" ht="18.75" customHeight="1" x14ac:dyDescent="0.25">
      <c r="E1033" s="1" t="str">
        <f t="shared" si="19"/>
        <v/>
      </c>
      <c r="F1033" s="2" t="str">
        <f>IF(ISERROR(VLOOKUP(A1033,'Cadastro-Estoque'!A:G,1,FALSE)),"",VLOOKUP(A1033,'Cadastro-Estoque'!A:G,4,FALSE))</f>
        <v/>
      </c>
      <c r="G1033" s="2" t="str">
        <f>IF(ISBLANK(A1033),"",IF(ISERROR(VLOOKUP(A1033,'Cadastro-Estoque'!A:G,1,FALSE)),"Produto não cadastrado",VLOOKUP(A1033,'Cadastro-Estoque'!A:G,2,FALSE)))</f>
        <v/>
      </c>
      <c r="H1033" s="2" t="str">
        <f>IF(ISERROR(VLOOKUP(A1033,'Cadastro-Estoque'!A:G,1,FALSE)),"",VLOOKUP(A1033,'Cadastro-Estoque'!A:G,3,FALSE))</f>
        <v/>
      </c>
      <c r="I1033" s="73" t="str">
        <f>IF(A1033="","",INDEX(Boletim!F1042:F1159,(MATCH(A1033,'Cadastro-Estoque'!A1041:A1158,0))))</f>
        <v/>
      </c>
    </row>
    <row r="1034" spans="5:9" ht="18.75" customHeight="1" x14ac:dyDescent="0.25">
      <c r="E1034" s="1" t="str">
        <f t="shared" si="19"/>
        <v/>
      </c>
      <c r="F1034" s="2" t="str">
        <f>IF(ISERROR(VLOOKUP(A1034,'Cadastro-Estoque'!A:G,1,FALSE)),"",VLOOKUP(A1034,'Cadastro-Estoque'!A:G,4,FALSE))</f>
        <v/>
      </c>
      <c r="G1034" s="2" t="str">
        <f>IF(ISBLANK(A1034),"",IF(ISERROR(VLOOKUP(A1034,'Cadastro-Estoque'!A:G,1,FALSE)),"Produto não cadastrado",VLOOKUP(A1034,'Cadastro-Estoque'!A:G,2,FALSE)))</f>
        <v/>
      </c>
      <c r="H1034" s="2" t="str">
        <f>IF(ISERROR(VLOOKUP(A1034,'Cadastro-Estoque'!A:G,1,FALSE)),"",VLOOKUP(A1034,'Cadastro-Estoque'!A:G,3,FALSE))</f>
        <v/>
      </c>
      <c r="I1034" s="73" t="str">
        <f>IF(A1034="","",INDEX(Boletim!F1043:F1160,(MATCH(A1034,'Cadastro-Estoque'!A1042:A1159,0))))</f>
        <v/>
      </c>
    </row>
    <row r="1035" spans="5:9" ht="18.75" customHeight="1" x14ac:dyDescent="0.25">
      <c r="E1035" s="1" t="str">
        <f t="shared" si="19"/>
        <v/>
      </c>
      <c r="F1035" s="2" t="str">
        <f>IF(ISERROR(VLOOKUP(A1035,'Cadastro-Estoque'!A:G,1,FALSE)),"",VLOOKUP(A1035,'Cadastro-Estoque'!A:G,4,FALSE))</f>
        <v/>
      </c>
      <c r="G1035" s="2" t="str">
        <f>IF(ISBLANK(A1035),"",IF(ISERROR(VLOOKUP(A1035,'Cadastro-Estoque'!A:G,1,FALSE)),"Produto não cadastrado",VLOOKUP(A1035,'Cadastro-Estoque'!A:G,2,FALSE)))</f>
        <v/>
      </c>
      <c r="H1035" s="2" t="str">
        <f>IF(ISERROR(VLOOKUP(A1035,'Cadastro-Estoque'!A:G,1,FALSE)),"",VLOOKUP(A1035,'Cadastro-Estoque'!A:G,3,FALSE))</f>
        <v/>
      </c>
      <c r="I1035" s="73" t="str">
        <f>IF(A1035="","",INDEX(Boletim!F1044:F1161,(MATCH(A1035,'Cadastro-Estoque'!A1043:A1160,0))))</f>
        <v/>
      </c>
    </row>
    <row r="1036" spans="5:9" ht="18.75" customHeight="1" x14ac:dyDescent="0.25">
      <c r="E1036" s="1" t="str">
        <f t="shared" si="19"/>
        <v/>
      </c>
      <c r="F1036" s="2" t="str">
        <f>IF(ISERROR(VLOOKUP(A1036,'Cadastro-Estoque'!A:G,1,FALSE)),"",VLOOKUP(A1036,'Cadastro-Estoque'!A:G,4,FALSE))</f>
        <v/>
      </c>
      <c r="G1036" s="2" t="str">
        <f>IF(ISBLANK(A1036),"",IF(ISERROR(VLOOKUP(A1036,'Cadastro-Estoque'!A:G,1,FALSE)),"Produto não cadastrado",VLOOKUP(A1036,'Cadastro-Estoque'!A:G,2,FALSE)))</f>
        <v/>
      </c>
      <c r="H1036" s="2" t="str">
        <f>IF(ISERROR(VLOOKUP(A1036,'Cadastro-Estoque'!A:G,1,FALSE)),"",VLOOKUP(A1036,'Cadastro-Estoque'!A:G,3,FALSE))</f>
        <v/>
      </c>
      <c r="I1036" s="73" t="str">
        <f>IF(A1036="","",INDEX(Boletim!F1045:F1162,(MATCH(A1036,'Cadastro-Estoque'!A1044:A1161,0))))</f>
        <v/>
      </c>
    </row>
    <row r="1037" spans="5:9" ht="18.75" customHeight="1" x14ac:dyDescent="0.25">
      <c r="E1037" s="1" t="str">
        <f t="shared" si="19"/>
        <v/>
      </c>
      <c r="F1037" s="2" t="str">
        <f>IF(ISERROR(VLOOKUP(A1037,'Cadastro-Estoque'!A:G,1,FALSE)),"",VLOOKUP(A1037,'Cadastro-Estoque'!A:G,4,FALSE))</f>
        <v/>
      </c>
      <c r="G1037" s="2" t="str">
        <f>IF(ISBLANK(A1037),"",IF(ISERROR(VLOOKUP(A1037,'Cadastro-Estoque'!A:G,1,FALSE)),"Produto não cadastrado",VLOOKUP(A1037,'Cadastro-Estoque'!A:G,2,FALSE)))</f>
        <v/>
      </c>
      <c r="H1037" s="2" t="str">
        <f>IF(ISERROR(VLOOKUP(A1037,'Cadastro-Estoque'!A:G,1,FALSE)),"",VLOOKUP(A1037,'Cadastro-Estoque'!A:G,3,FALSE))</f>
        <v/>
      </c>
      <c r="I1037" s="73" t="str">
        <f>IF(A1037="","",INDEX(Boletim!F1046:F1163,(MATCH(A1037,'Cadastro-Estoque'!A1045:A1162,0))))</f>
        <v/>
      </c>
    </row>
    <row r="1038" spans="5:9" ht="18.75" customHeight="1" x14ac:dyDescent="0.25">
      <c r="E1038" s="1" t="str">
        <f t="shared" si="19"/>
        <v/>
      </c>
      <c r="F1038" s="2" t="str">
        <f>IF(ISERROR(VLOOKUP(A1038,'Cadastro-Estoque'!A:G,1,FALSE)),"",VLOOKUP(A1038,'Cadastro-Estoque'!A:G,4,FALSE))</f>
        <v/>
      </c>
      <c r="G1038" s="2" t="str">
        <f>IF(ISBLANK(A1038),"",IF(ISERROR(VLOOKUP(A1038,'Cadastro-Estoque'!A:G,1,FALSE)),"Produto não cadastrado",VLOOKUP(A1038,'Cadastro-Estoque'!A:G,2,FALSE)))</f>
        <v/>
      </c>
      <c r="H1038" s="2" t="str">
        <f>IF(ISERROR(VLOOKUP(A1038,'Cadastro-Estoque'!A:G,1,FALSE)),"",VLOOKUP(A1038,'Cadastro-Estoque'!A:G,3,FALSE))</f>
        <v/>
      </c>
      <c r="I1038" s="73" t="str">
        <f>IF(A1038="","",INDEX(Boletim!F1047:F1164,(MATCH(A1038,'Cadastro-Estoque'!A1046:A1163,0))))</f>
        <v/>
      </c>
    </row>
    <row r="1039" spans="5:9" ht="18.75" customHeight="1" x14ac:dyDescent="0.25">
      <c r="E1039" s="1" t="str">
        <f t="shared" si="19"/>
        <v/>
      </c>
      <c r="F1039" s="2" t="str">
        <f>IF(ISERROR(VLOOKUP(A1039,'Cadastro-Estoque'!A:G,1,FALSE)),"",VLOOKUP(A1039,'Cadastro-Estoque'!A:G,4,FALSE))</f>
        <v/>
      </c>
      <c r="G1039" s="2" t="str">
        <f>IF(ISBLANK(A1039),"",IF(ISERROR(VLOOKUP(A1039,'Cadastro-Estoque'!A:G,1,FALSE)),"Produto não cadastrado",VLOOKUP(A1039,'Cadastro-Estoque'!A:G,2,FALSE)))</f>
        <v/>
      </c>
      <c r="H1039" s="2" t="str">
        <f>IF(ISERROR(VLOOKUP(A1039,'Cadastro-Estoque'!A:G,1,FALSE)),"",VLOOKUP(A1039,'Cadastro-Estoque'!A:G,3,FALSE))</f>
        <v/>
      </c>
      <c r="I1039" s="73" t="str">
        <f>IF(A1039="","",INDEX(Boletim!F1048:F1165,(MATCH(A1039,'Cadastro-Estoque'!A1047:A1164,0))))</f>
        <v/>
      </c>
    </row>
    <row r="1040" spans="5:9" ht="18.75" customHeight="1" x14ac:dyDescent="0.25">
      <c r="E1040" s="1" t="str">
        <f t="shared" si="19"/>
        <v/>
      </c>
      <c r="F1040" s="2" t="str">
        <f>IF(ISERROR(VLOOKUP(A1040,'Cadastro-Estoque'!A:G,1,FALSE)),"",VLOOKUP(A1040,'Cadastro-Estoque'!A:G,4,FALSE))</f>
        <v/>
      </c>
      <c r="G1040" s="2" t="str">
        <f>IF(ISBLANK(A1040),"",IF(ISERROR(VLOOKUP(A1040,'Cadastro-Estoque'!A:G,1,FALSE)),"Produto não cadastrado",VLOOKUP(A1040,'Cadastro-Estoque'!A:G,2,FALSE)))</f>
        <v/>
      </c>
      <c r="H1040" s="2" t="str">
        <f>IF(ISERROR(VLOOKUP(A1040,'Cadastro-Estoque'!A:G,1,FALSE)),"",VLOOKUP(A1040,'Cadastro-Estoque'!A:G,3,FALSE))</f>
        <v/>
      </c>
      <c r="I1040" s="73" t="str">
        <f>IF(A1040="","",INDEX(Boletim!F1049:F1166,(MATCH(A1040,'Cadastro-Estoque'!A1048:A1165,0))))</f>
        <v/>
      </c>
    </row>
    <row r="1041" spans="5:9" ht="18.75" customHeight="1" x14ac:dyDescent="0.25">
      <c r="E1041" s="1" t="str">
        <f t="shared" si="19"/>
        <v/>
      </c>
      <c r="F1041" s="2" t="str">
        <f>IF(ISERROR(VLOOKUP(A1041,'Cadastro-Estoque'!A:G,1,FALSE)),"",VLOOKUP(A1041,'Cadastro-Estoque'!A:G,4,FALSE))</f>
        <v/>
      </c>
      <c r="G1041" s="2" t="str">
        <f>IF(ISBLANK(A1041),"",IF(ISERROR(VLOOKUP(A1041,'Cadastro-Estoque'!A:G,1,FALSE)),"Produto não cadastrado",VLOOKUP(A1041,'Cadastro-Estoque'!A:G,2,FALSE)))</f>
        <v/>
      </c>
      <c r="H1041" s="2" t="str">
        <f>IF(ISERROR(VLOOKUP(A1041,'Cadastro-Estoque'!A:G,1,FALSE)),"",VLOOKUP(A1041,'Cadastro-Estoque'!A:G,3,FALSE))</f>
        <v/>
      </c>
      <c r="I1041" s="73" t="str">
        <f>IF(A1041="","",INDEX(Boletim!F1050:F1167,(MATCH(A1041,'Cadastro-Estoque'!A1049:A1166,0))))</f>
        <v/>
      </c>
    </row>
    <row r="1042" spans="5:9" ht="18.75" customHeight="1" x14ac:dyDescent="0.25">
      <c r="E1042" s="1" t="str">
        <f t="shared" si="19"/>
        <v/>
      </c>
      <c r="F1042" s="2" t="str">
        <f>IF(ISERROR(VLOOKUP(A1042,'Cadastro-Estoque'!A:G,1,FALSE)),"",VLOOKUP(A1042,'Cadastro-Estoque'!A:G,4,FALSE))</f>
        <v/>
      </c>
      <c r="G1042" s="2" t="str">
        <f>IF(ISBLANK(A1042),"",IF(ISERROR(VLOOKUP(A1042,'Cadastro-Estoque'!A:G,1,FALSE)),"Produto não cadastrado",VLOOKUP(A1042,'Cadastro-Estoque'!A:G,2,FALSE)))</f>
        <v/>
      </c>
      <c r="H1042" s="2" t="str">
        <f>IF(ISERROR(VLOOKUP(A1042,'Cadastro-Estoque'!A:G,1,FALSE)),"",VLOOKUP(A1042,'Cadastro-Estoque'!A:G,3,FALSE))</f>
        <v/>
      </c>
      <c r="I1042" s="73" t="str">
        <f>IF(A1042="","",INDEX(Boletim!F1051:F1168,(MATCH(A1042,'Cadastro-Estoque'!A1050:A1167,0))))</f>
        <v/>
      </c>
    </row>
    <row r="1043" spans="5:9" ht="18.75" customHeight="1" x14ac:dyDescent="0.25">
      <c r="E1043" s="1" t="str">
        <f t="shared" si="19"/>
        <v/>
      </c>
      <c r="F1043" s="2" t="str">
        <f>IF(ISERROR(VLOOKUP(A1043,'Cadastro-Estoque'!A:G,1,FALSE)),"",VLOOKUP(A1043,'Cadastro-Estoque'!A:G,4,FALSE))</f>
        <v/>
      </c>
      <c r="G1043" s="2" t="str">
        <f>IF(ISBLANK(A1043),"",IF(ISERROR(VLOOKUP(A1043,'Cadastro-Estoque'!A:G,1,FALSE)),"Produto não cadastrado",VLOOKUP(A1043,'Cadastro-Estoque'!A:G,2,FALSE)))</f>
        <v/>
      </c>
      <c r="H1043" s="2" t="str">
        <f>IF(ISERROR(VLOOKUP(A1043,'Cadastro-Estoque'!A:G,1,FALSE)),"",VLOOKUP(A1043,'Cadastro-Estoque'!A:G,3,FALSE))</f>
        <v/>
      </c>
      <c r="I1043" s="73" t="str">
        <f>IF(A1043="","",INDEX(Boletim!F1052:F1169,(MATCH(A1043,'Cadastro-Estoque'!A1051:A1168,0))))</f>
        <v/>
      </c>
    </row>
    <row r="1044" spans="5:9" ht="18.75" customHeight="1" x14ac:dyDescent="0.25">
      <c r="E1044" s="1" t="str">
        <f t="shared" si="19"/>
        <v/>
      </c>
      <c r="F1044" s="2" t="str">
        <f>IF(ISERROR(VLOOKUP(A1044,'Cadastro-Estoque'!A:G,1,FALSE)),"",VLOOKUP(A1044,'Cadastro-Estoque'!A:G,4,FALSE))</f>
        <v/>
      </c>
      <c r="G1044" s="2" t="str">
        <f>IF(ISBLANK(A1044),"",IF(ISERROR(VLOOKUP(A1044,'Cadastro-Estoque'!A:G,1,FALSE)),"Produto não cadastrado",VLOOKUP(A1044,'Cadastro-Estoque'!A:G,2,FALSE)))</f>
        <v/>
      </c>
      <c r="H1044" s="2" t="str">
        <f>IF(ISERROR(VLOOKUP(A1044,'Cadastro-Estoque'!A:G,1,FALSE)),"",VLOOKUP(A1044,'Cadastro-Estoque'!A:G,3,FALSE))</f>
        <v/>
      </c>
      <c r="I1044" s="73" t="str">
        <f>IF(A1044="","",INDEX(Boletim!F1053:F1170,(MATCH(A1044,'Cadastro-Estoque'!A1052:A1169,0))))</f>
        <v/>
      </c>
    </row>
    <row r="1045" spans="5:9" ht="18.75" customHeight="1" x14ac:dyDescent="0.25">
      <c r="E1045" s="1" t="str">
        <f t="shared" si="19"/>
        <v/>
      </c>
      <c r="F1045" s="2" t="str">
        <f>IF(ISERROR(VLOOKUP(A1045,'Cadastro-Estoque'!A:G,1,FALSE)),"",VLOOKUP(A1045,'Cadastro-Estoque'!A:G,4,FALSE))</f>
        <v/>
      </c>
      <c r="G1045" s="2" t="str">
        <f>IF(ISBLANK(A1045),"",IF(ISERROR(VLOOKUP(A1045,'Cadastro-Estoque'!A:G,1,FALSE)),"Produto não cadastrado",VLOOKUP(A1045,'Cadastro-Estoque'!A:G,2,FALSE)))</f>
        <v/>
      </c>
      <c r="H1045" s="2" t="str">
        <f>IF(ISERROR(VLOOKUP(A1045,'Cadastro-Estoque'!A:G,1,FALSE)),"",VLOOKUP(A1045,'Cadastro-Estoque'!A:G,3,FALSE))</f>
        <v/>
      </c>
      <c r="I1045" s="73" t="str">
        <f>IF(A1045="","",INDEX(Boletim!F1054:F1171,(MATCH(A1045,'Cadastro-Estoque'!A1053:A1170,0))))</f>
        <v/>
      </c>
    </row>
    <row r="1046" spans="5:9" ht="18.75" customHeight="1" x14ac:dyDescent="0.25">
      <c r="E1046" s="1" t="str">
        <f t="shared" si="19"/>
        <v/>
      </c>
      <c r="F1046" s="2" t="str">
        <f>IF(ISERROR(VLOOKUP(A1046,'Cadastro-Estoque'!A:G,1,FALSE)),"",VLOOKUP(A1046,'Cadastro-Estoque'!A:G,4,FALSE))</f>
        <v/>
      </c>
      <c r="G1046" s="2" t="str">
        <f>IF(ISBLANK(A1046),"",IF(ISERROR(VLOOKUP(A1046,'Cadastro-Estoque'!A:G,1,FALSE)),"Produto não cadastrado",VLOOKUP(A1046,'Cadastro-Estoque'!A:G,2,FALSE)))</f>
        <v/>
      </c>
      <c r="H1046" s="2" t="str">
        <f>IF(ISERROR(VLOOKUP(A1046,'Cadastro-Estoque'!A:G,1,FALSE)),"",VLOOKUP(A1046,'Cadastro-Estoque'!A:G,3,FALSE))</f>
        <v/>
      </c>
      <c r="I1046" s="73" t="str">
        <f>IF(A1046="","",INDEX(Boletim!F1055:F1172,(MATCH(A1046,'Cadastro-Estoque'!A1054:A1171,0))))</f>
        <v/>
      </c>
    </row>
    <row r="1047" spans="5:9" ht="18.75" customHeight="1" x14ac:dyDescent="0.25">
      <c r="E1047" s="1" t="str">
        <f t="shared" si="19"/>
        <v/>
      </c>
      <c r="F1047" s="2" t="str">
        <f>IF(ISERROR(VLOOKUP(A1047,'Cadastro-Estoque'!A:G,1,FALSE)),"",VLOOKUP(A1047,'Cadastro-Estoque'!A:G,4,FALSE))</f>
        <v/>
      </c>
      <c r="G1047" s="2" t="str">
        <f>IF(ISBLANK(A1047),"",IF(ISERROR(VLOOKUP(A1047,'Cadastro-Estoque'!A:G,1,FALSE)),"Produto não cadastrado",VLOOKUP(A1047,'Cadastro-Estoque'!A:G,2,FALSE)))</f>
        <v/>
      </c>
      <c r="H1047" s="2" t="str">
        <f>IF(ISERROR(VLOOKUP(A1047,'Cadastro-Estoque'!A:G,1,FALSE)),"",VLOOKUP(A1047,'Cadastro-Estoque'!A:G,3,FALSE))</f>
        <v/>
      </c>
      <c r="I1047" s="73" t="str">
        <f>IF(A1047="","",INDEX(Boletim!F1056:F1173,(MATCH(A1047,'Cadastro-Estoque'!A1055:A1172,0))))</f>
        <v/>
      </c>
    </row>
    <row r="1048" spans="5:9" ht="18.75" customHeight="1" x14ac:dyDescent="0.25">
      <c r="E1048" s="1" t="str">
        <f t="shared" si="19"/>
        <v/>
      </c>
      <c r="F1048" s="2" t="str">
        <f>IF(ISERROR(VLOOKUP(A1048,'Cadastro-Estoque'!A:G,1,FALSE)),"",VLOOKUP(A1048,'Cadastro-Estoque'!A:G,4,FALSE))</f>
        <v/>
      </c>
      <c r="G1048" s="2" t="str">
        <f>IF(ISBLANK(A1048),"",IF(ISERROR(VLOOKUP(A1048,'Cadastro-Estoque'!A:G,1,FALSE)),"Produto não cadastrado",VLOOKUP(A1048,'Cadastro-Estoque'!A:G,2,FALSE)))</f>
        <v/>
      </c>
      <c r="H1048" s="2" t="str">
        <f>IF(ISERROR(VLOOKUP(A1048,'Cadastro-Estoque'!A:G,1,FALSE)),"",VLOOKUP(A1048,'Cadastro-Estoque'!A:G,3,FALSE))</f>
        <v/>
      </c>
      <c r="I1048" s="73" t="str">
        <f>IF(A1048="","",INDEX(Boletim!F1057:F1174,(MATCH(A1048,'Cadastro-Estoque'!A1056:A1173,0))))</f>
        <v/>
      </c>
    </row>
    <row r="1049" spans="5:9" ht="18.75" customHeight="1" x14ac:dyDescent="0.25">
      <c r="E1049" s="1" t="str">
        <f t="shared" si="19"/>
        <v/>
      </c>
      <c r="F1049" s="2" t="str">
        <f>IF(ISERROR(VLOOKUP(A1049,'Cadastro-Estoque'!A:G,1,FALSE)),"",VLOOKUP(A1049,'Cadastro-Estoque'!A:G,4,FALSE))</f>
        <v/>
      </c>
      <c r="G1049" s="2" t="str">
        <f>IF(ISBLANK(A1049),"",IF(ISERROR(VLOOKUP(A1049,'Cadastro-Estoque'!A:G,1,FALSE)),"Produto não cadastrado",VLOOKUP(A1049,'Cadastro-Estoque'!A:G,2,FALSE)))</f>
        <v/>
      </c>
      <c r="H1049" s="2" t="str">
        <f>IF(ISERROR(VLOOKUP(A1049,'Cadastro-Estoque'!A:G,1,FALSE)),"",VLOOKUP(A1049,'Cadastro-Estoque'!A:G,3,FALSE))</f>
        <v/>
      </c>
      <c r="I1049" s="73" t="str">
        <f>IF(A1049="","",INDEX(Boletim!F1058:F1175,(MATCH(A1049,'Cadastro-Estoque'!A1057:A1174,0))))</f>
        <v/>
      </c>
    </row>
    <row r="1050" spans="5:9" ht="18.75" customHeight="1" x14ac:dyDescent="0.25">
      <c r="E1050" s="1" t="str">
        <f t="shared" si="19"/>
        <v/>
      </c>
      <c r="F1050" s="2" t="str">
        <f>IF(ISERROR(VLOOKUP(A1050,'Cadastro-Estoque'!A:G,1,FALSE)),"",VLOOKUP(A1050,'Cadastro-Estoque'!A:G,4,FALSE))</f>
        <v/>
      </c>
      <c r="G1050" s="2" t="str">
        <f>IF(ISBLANK(A1050),"",IF(ISERROR(VLOOKUP(A1050,'Cadastro-Estoque'!A:G,1,FALSE)),"Produto não cadastrado",VLOOKUP(A1050,'Cadastro-Estoque'!A:G,2,FALSE)))</f>
        <v/>
      </c>
      <c r="H1050" s="2" t="str">
        <f>IF(ISERROR(VLOOKUP(A1050,'Cadastro-Estoque'!A:G,1,FALSE)),"",VLOOKUP(A1050,'Cadastro-Estoque'!A:G,3,FALSE))</f>
        <v/>
      </c>
      <c r="I1050" s="73" t="str">
        <f>IF(A1050="","",INDEX(Boletim!F1059:F1176,(MATCH(A1050,'Cadastro-Estoque'!A1058:A1175,0))))</f>
        <v/>
      </c>
    </row>
    <row r="1051" spans="5:9" ht="18.75" customHeight="1" x14ac:dyDescent="0.25">
      <c r="E1051" s="1" t="str">
        <f t="shared" si="19"/>
        <v/>
      </c>
      <c r="F1051" s="2" t="str">
        <f>IF(ISERROR(VLOOKUP(A1051,'Cadastro-Estoque'!A:G,1,FALSE)),"",VLOOKUP(A1051,'Cadastro-Estoque'!A:G,4,FALSE))</f>
        <v/>
      </c>
      <c r="G1051" s="2" t="str">
        <f>IF(ISBLANK(A1051),"",IF(ISERROR(VLOOKUP(A1051,'Cadastro-Estoque'!A:G,1,FALSE)),"Produto não cadastrado",VLOOKUP(A1051,'Cadastro-Estoque'!A:G,2,FALSE)))</f>
        <v/>
      </c>
      <c r="H1051" s="2" t="str">
        <f>IF(ISERROR(VLOOKUP(A1051,'Cadastro-Estoque'!A:G,1,FALSE)),"",VLOOKUP(A1051,'Cadastro-Estoque'!A:G,3,FALSE))</f>
        <v/>
      </c>
      <c r="I1051" s="73" t="str">
        <f>IF(A1051="","",INDEX(Boletim!F1060:F1177,(MATCH(A1051,'Cadastro-Estoque'!A1059:A1176,0))))</f>
        <v/>
      </c>
    </row>
    <row r="1052" spans="5:9" ht="18.75" customHeight="1" x14ac:dyDescent="0.25">
      <c r="E1052" s="1" t="str">
        <f t="shared" si="19"/>
        <v/>
      </c>
      <c r="F1052" s="2" t="str">
        <f>IF(ISERROR(VLOOKUP(A1052,'Cadastro-Estoque'!A:G,1,FALSE)),"",VLOOKUP(A1052,'Cadastro-Estoque'!A:G,4,FALSE))</f>
        <v/>
      </c>
      <c r="G1052" s="2" t="str">
        <f>IF(ISBLANK(A1052),"",IF(ISERROR(VLOOKUP(A1052,'Cadastro-Estoque'!A:G,1,FALSE)),"Produto não cadastrado",VLOOKUP(A1052,'Cadastro-Estoque'!A:G,2,FALSE)))</f>
        <v/>
      </c>
      <c r="H1052" s="2" t="str">
        <f>IF(ISERROR(VLOOKUP(A1052,'Cadastro-Estoque'!A:G,1,FALSE)),"",VLOOKUP(A1052,'Cadastro-Estoque'!A:G,3,FALSE))</f>
        <v/>
      </c>
      <c r="I1052" s="73" t="str">
        <f>IF(A1052="","",INDEX(Boletim!F1061:F1178,(MATCH(A1052,'Cadastro-Estoque'!A1060:A1177,0))))</f>
        <v/>
      </c>
    </row>
    <row r="1053" spans="5:9" ht="18.75" customHeight="1" x14ac:dyDescent="0.25">
      <c r="E1053" s="1" t="str">
        <f t="shared" si="19"/>
        <v/>
      </c>
      <c r="F1053" s="2" t="str">
        <f>IF(ISERROR(VLOOKUP(A1053,'Cadastro-Estoque'!A:G,1,FALSE)),"",VLOOKUP(A1053,'Cadastro-Estoque'!A:G,4,FALSE))</f>
        <v/>
      </c>
      <c r="G1053" s="2" t="str">
        <f>IF(ISBLANK(A1053),"",IF(ISERROR(VLOOKUP(A1053,'Cadastro-Estoque'!A:G,1,FALSE)),"Produto não cadastrado",VLOOKUP(A1053,'Cadastro-Estoque'!A:G,2,FALSE)))</f>
        <v/>
      </c>
      <c r="H1053" s="2" t="str">
        <f>IF(ISERROR(VLOOKUP(A1053,'Cadastro-Estoque'!A:G,1,FALSE)),"",VLOOKUP(A1053,'Cadastro-Estoque'!A:G,3,FALSE))</f>
        <v/>
      </c>
      <c r="I1053" s="73" t="str">
        <f>IF(A1053="","",INDEX(Boletim!F1062:F1179,(MATCH(A1053,'Cadastro-Estoque'!A1061:A1178,0))))</f>
        <v/>
      </c>
    </row>
    <row r="1054" spans="5:9" ht="18.75" customHeight="1" x14ac:dyDescent="0.25">
      <c r="E1054" s="1" t="str">
        <f t="shared" si="19"/>
        <v/>
      </c>
      <c r="F1054" s="2" t="str">
        <f>IF(ISERROR(VLOOKUP(A1054,'Cadastro-Estoque'!A:G,1,FALSE)),"",VLOOKUP(A1054,'Cadastro-Estoque'!A:G,4,FALSE))</f>
        <v/>
      </c>
      <c r="G1054" s="2" t="str">
        <f>IF(ISBLANK(A1054),"",IF(ISERROR(VLOOKUP(A1054,'Cadastro-Estoque'!A:G,1,FALSE)),"Produto não cadastrado",VLOOKUP(A1054,'Cadastro-Estoque'!A:G,2,FALSE)))</f>
        <v/>
      </c>
      <c r="H1054" s="2" t="str">
        <f>IF(ISERROR(VLOOKUP(A1054,'Cadastro-Estoque'!A:G,1,FALSE)),"",VLOOKUP(A1054,'Cadastro-Estoque'!A:G,3,FALSE))</f>
        <v/>
      </c>
      <c r="I1054" s="73" t="str">
        <f>IF(A1054="","",INDEX(Boletim!F1063:F1180,(MATCH(A1054,'Cadastro-Estoque'!A1062:A1179,0))))</f>
        <v/>
      </c>
    </row>
    <row r="1055" spans="5:9" ht="18.75" customHeight="1" x14ac:dyDescent="0.25">
      <c r="E1055" s="1" t="str">
        <f t="shared" si="19"/>
        <v/>
      </c>
      <c r="F1055" s="2" t="str">
        <f>IF(ISERROR(VLOOKUP(A1055,'Cadastro-Estoque'!A:G,1,FALSE)),"",VLOOKUP(A1055,'Cadastro-Estoque'!A:G,4,FALSE))</f>
        <v/>
      </c>
      <c r="G1055" s="2" t="str">
        <f>IF(ISBLANK(A1055),"",IF(ISERROR(VLOOKUP(A1055,'Cadastro-Estoque'!A:G,1,FALSE)),"Produto não cadastrado",VLOOKUP(A1055,'Cadastro-Estoque'!A:G,2,FALSE)))</f>
        <v/>
      </c>
      <c r="H1055" s="2" t="str">
        <f>IF(ISERROR(VLOOKUP(A1055,'Cadastro-Estoque'!A:G,1,FALSE)),"",VLOOKUP(A1055,'Cadastro-Estoque'!A:G,3,FALSE))</f>
        <v/>
      </c>
      <c r="I1055" s="73" t="str">
        <f>IF(A1055="","",INDEX(Boletim!F1064:F1181,(MATCH(A1055,'Cadastro-Estoque'!A1063:A1180,0))))</f>
        <v/>
      </c>
    </row>
    <row r="1056" spans="5:9" ht="18.75" customHeight="1" x14ac:dyDescent="0.25">
      <c r="E1056" s="1" t="str">
        <f t="shared" si="19"/>
        <v/>
      </c>
      <c r="F1056" s="2" t="str">
        <f>IF(ISERROR(VLOOKUP(A1056,'Cadastro-Estoque'!A:G,1,FALSE)),"",VLOOKUP(A1056,'Cadastro-Estoque'!A:G,4,FALSE))</f>
        <v/>
      </c>
      <c r="G1056" s="2" t="str">
        <f>IF(ISBLANK(A1056),"",IF(ISERROR(VLOOKUP(A1056,'Cadastro-Estoque'!A:G,1,FALSE)),"Produto não cadastrado",VLOOKUP(A1056,'Cadastro-Estoque'!A:G,2,FALSE)))</f>
        <v/>
      </c>
      <c r="H1056" s="2" t="str">
        <f>IF(ISERROR(VLOOKUP(A1056,'Cadastro-Estoque'!A:G,1,FALSE)),"",VLOOKUP(A1056,'Cadastro-Estoque'!A:G,3,FALSE))</f>
        <v/>
      </c>
      <c r="I1056" s="73" t="str">
        <f>IF(A1056="","",INDEX(Boletim!F1065:F1182,(MATCH(A1056,'Cadastro-Estoque'!A1064:A1181,0))))</f>
        <v/>
      </c>
    </row>
    <row r="1057" spans="5:9" ht="18.75" customHeight="1" x14ac:dyDescent="0.25">
      <c r="E1057" s="1" t="str">
        <f t="shared" si="19"/>
        <v/>
      </c>
      <c r="F1057" s="2" t="str">
        <f>IF(ISERROR(VLOOKUP(A1057,'Cadastro-Estoque'!A:G,1,FALSE)),"",VLOOKUP(A1057,'Cadastro-Estoque'!A:G,4,FALSE))</f>
        <v/>
      </c>
      <c r="G1057" s="2" t="str">
        <f>IF(ISBLANK(A1057),"",IF(ISERROR(VLOOKUP(A1057,'Cadastro-Estoque'!A:G,1,FALSE)),"Produto não cadastrado",VLOOKUP(A1057,'Cadastro-Estoque'!A:G,2,FALSE)))</f>
        <v/>
      </c>
      <c r="H1057" s="2" t="str">
        <f>IF(ISERROR(VLOOKUP(A1057,'Cadastro-Estoque'!A:G,1,FALSE)),"",VLOOKUP(A1057,'Cadastro-Estoque'!A:G,3,FALSE))</f>
        <v/>
      </c>
      <c r="I1057" s="73" t="str">
        <f>IF(A1057="","",INDEX(Boletim!F1066:F1183,(MATCH(A1057,'Cadastro-Estoque'!A1065:A1182,0))))</f>
        <v/>
      </c>
    </row>
    <row r="1058" spans="5:9" ht="18.75" customHeight="1" x14ac:dyDescent="0.25">
      <c r="E1058" s="1" t="str">
        <f t="shared" si="19"/>
        <v/>
      </c>
      <c r="F1058" s="2" t="str">
        <f>IF(ISERROR(VLOOKUP(A1058,'Cadastro-Estoque'!A:G,1,FALSE)),"",VLOOKUP(A1058,'Cadastro-Estoque'!A:G,4,FALSE))</f>
        <v/>
      </c>
      <c r="G1058" s="2" t="str">
        <f>IF(ISBLANK(A1058),"",IF(ISERROR(VLOOKUP(A1058,'Cadastro-Estoque'!A:G,1,FALSE)),"Produto não cadastrado",VLOOKUP(A1058,'Cadastro-Estoque'!A:G,2,FALSE)))</f>
        <v/>
      </c>
      <c r="H1058" s="2" t="str">
        <f>IF(ISERROR(VLOOKUP(A1058,'Cadastro-Estoque'!A:G,1,FALSE)),"",VLOOKUP(A1058,'Cadastro-Estoque'!A:G,3,FALSE))</f>
        <v/>
      </c>
      <c r="I1058" s="73" t="str">
        <f>IF(A1058="","",INDEX(Boletim!F1067:F1184,(MATCH(A1058,'Cadastro-Estoque'!A1066:A1183,0))))</f>
        <v/>
      </c>
    </row>
    <row r="1059" spans="5:9" ht="18.75" customHeight="1" x14ac:dyDescent="0.25">
      <c r="E1059" s="1" t="str">
        <f t="shared" si="19"/>
        <v/>
      </c>
      <c r="F1059" s="2" t="str">
        <f>IF(ISERROR(VLOOKUP(A1059,'Cadastro-Estoque'!A:G,1,FALSE)),"",VLOOKUP(A1059,'Cadastro-Estoque'!A:G,4,FALSE))</f>
        <v/>
      </c>
      <c r="G1059" s="2" t="str">
        <f>IF(ISBLANK(A1059),"",IF(ISERROR(VLOOKUP(A1059,'Cadastro-Estoque'!A:G,1,FALSE)),"Produto não cadastrado",VLOOKUP(A1059,'Cadastro-Estoque'!A:G,2,FALSE)))</f>
        <v/>
      </c>
      <c r="H1059" s="2" t="str">
        <f>IF(ISERROR(VLOOKUP(A1059,'Cadastro-Estoque'!A:G,1,FALSE)),"",VLOOKUP(A1059,'Cadastro-Estoque'!A:G,3,FALSE))</f>
        <v/>
      </c>
      <c r="I1059" s="73" t="str">
        <f>IF(A1059="","",INDEX(Boletim!F1068:F1185,(MATCH(A1059,'Cadastro-Estoque'!A1067:A1184,0))))</f>
        <v/>
      </c>
    </row>
    <row r="1060" spans="5:9" ht="18.75" customHeight="1" x14ac:dyDescent="0.25">
      <c r="E1060" s="1" t="str">
        <f t="shared" si="19"/>
        <v/>
      </c>
      <c r="F1060" s="2" t="str">
        <f>IF(ISERROR(VLOOKUP(A1060,'Cadastro-Estoque'!A:G,1,FALSE)),"",VLOOKUP(A1060,'Cadastro-Estoque'!A:G,4,FALSE))</f>
        <v/>
      </c>
      <c r="G1060" s="2" t="str">
        <f>IF(ISBLANK(A1060),"",IF(ISERROR(VLOOKUP(A1060,'Cadastro-Estoque'!A:G,1,FALSE)),"Produto não cadastrado",VLOOKUP(A1060,'Cadastro-Estoque'!A:G,2,FALSE)))</f>
        <v/>
      </c>
      <c r="H1060" s="2" t="str">
        <f>IF(ISERROR(VLOOKUP(A1060,'Cadastro-Estoque'!A:G,1,FALSE)),"",VLOOKUP(A1060,'Cadastro-Estoque'!A:G,3,FALSE))</f>
        <v/>
      </c>
      <c r="I1060" s="73" t="str">
        <f>IF(A1060="","",INDEX(Boletim!F1069:F1186,(MATCH(A1060,'Cadastro-Estoque'!A1068:A1185,0))))</f>
        <v/>
      </c>
    </row>
    <row r="1061" spans="5:9" ht="18.75" customHeight="1" x14ac:dyDescent="0.25">
      <c r="E1061" s="1" t="str">
        <f t="shared" si="19"/>
        <v/>
      </c>
      <c r="F1061" s="2" t="str">
        <f>IF(ISERROR(VLOOKUP(A1061,'Cadastro-Estoque'!A:G,1,FALSE)),"",VLOOKUP(A1061,'Cadastro-Estoque'!A:G,4,FALSE))</f>
        <v/>
      </c>
      <c r="G1061" s="2" t="str">
        <f>IF(ISBLANK(A1061),"",IF(ISERROR(VLOOKUP(A1061,'Cadastro-Estoque'!A:G,1,FALSE)),"Produto não cadastrado",VLOOKUP(A1061,'Cadastro-Estoque'!A:G,2,FALSE)))</f>
        <v/>
      </c>
      <c r="H1061" s="2" t="str">
        <f>IF(ISERROR(VLOOKUP(A1061,'Cadastro-Estoque'!A:G,1,FALSE)),"",VLOOKUP(A1061,'Cadastro-Estoque'!A:G,3,FALSE))</f>
        <v/>
      </c>
      <c r="I1061" s="73" t="str">
        <f>IF(A1061="","",INDEX(Boletim!F1070:F1187,(MATCH(A1061,'Cadastro-Estoque'!A1069:A1186,0))))</f>
        <v/>
      </c>
    </row>
    <row r="1062" spans="5:9" ht="18.75" customHeight="1" x14ac:dyDescent="0.25">
      <c r="E1062" s="1" t="str">
        <f t="shared" si="19"/>
        <v/>
      </c>
      <c r="F1062" s="2" t="str">
        <f>IF(ISERROR(VLOOKUP(A1062,'Cadastro-Estoque'!A:G,1,FALSE)),"",VLOOKUP(A1062,'Cadastro-Estoque'!A:G,4,FALSE))</f>
        <v/>
      </c>
      <c r="G1062" s="2" t="str">
        <f>IF(ISBLANK(A1062),"",IF(ISERROR(VLOOKUP(A1062,'Cadastro-Estoque'!A:G,1,FALSE)),"Produto não cadastrado",VLOOKUP(A1062,'Cadastro-Estoque'!A:G,2,FALSE)))</f>
        <v/>
      </c>
      <c r="H1062" s="2" t="str">
        <f>IF(ISERROR(VLOOKUP(A1062,'Cadastro-Estoque'!A:G,1,FALSE)),"",VLOOKUP(A1062,'Cadastro-Estoque'!A:G,3,FALSE))</f>
        <v/>
      </c>
      <c r="I1062" s="73" t="str">
        <f>IF(A1062="","",INDEX(Boletim!F1071:F1188,(MATCH(A1062,'Cadastro-Estoque'!A1070:A1187,0))))</f>
        <v/>
      </c>
    </row>
    <row r="1063" spans="5:9" ht="18.75" customHeight="1" x14ac:dyDescent="0.25">
      <c r="E1063" s="1" t="str">
        <f t="shared" si="19"/>
        <v/>
      </c>
      <c r="F1063" s="2" t="str">
        <f>IF(ISERROR(VLOOKUP(A1063,'Cadastro-Estoque'!A:G,1,FALSE)),"",VLOOKUP(A1063,'Cadastro-Estoque'!A:G,4,FALSE))</f>
        <v/>
      </c>
      <c r="G1063" s="2" t="str">
        <f>IF(ISBLANK(A1063),"",IF(ISERROR(VLOOKUP(A1063,'Cadastro-Estoque'!A:G,1,FALSE)),"Produto não cadastrado",VLOOKUP(A1063,'Cadastro-Estoque'!A:G,2,FALSE)))</f>
        <v/>
      </c>
      <c r="H1063" s="2" t="str">
        <f>IF(ISERROR(VLOOKUP(A1063,'Cadastro-Estoque'!A:G,1,FALSE)),"",VLOOKUP(A1063,'Cadastro-Estoque'!A:G,3,FALSE))</f>
        <v/>
      </c>
      <c r="I1063" s="73" t="str">
        <f>IF(A1063="","",INDEX(Boletim!F1072:F1189,(MATCH(A1063,'Cadastro-Estoque'!A1071:A1188,0))))</f>
        <v/>
      </c>
    </row>
    <row r="1064" spans="5:9" ht="18.75" customHeight="1" x14ac:dyDescent="0.25">
      <c r="E1064" s="1" t="str">
        <f t="shared" si="19"/>
        <v/>
      </c>
      <c r="F1064" s="2" t="str">
        <f>IF(ISERROR(VLOOKUP(A1064,'Cadastro-Estoque'!A:G,1,FALSE)),"",VLOOKUP(A1064,'Cadastro-Estoque'!A:G,4,FALSE))</f>
        <v/>
      </c>
      <c r="G1064" s="2" t="str">
        <f>IF(ISBLANK(A1064),"",IF(ISERROR(VLOOKUP(A1064,'Cadastro-Estoque'!A:G,1,FALSE)),"Produto não cadastrado",VLOOKUP(A1064,'Cadastro-Estoque'!A:G,2,FALSE)))</f>
        <v/>
      </c>
      <c r="H1064" s="2" t="str">
        <f>IF(ISERROR(VLOOKUP(A1064,'Cadastro-Estoque'!A:G,1,FALSE)),"",VLOOKUP(A1064,'Cadastro-Estoque'!A:G,3,FALSE))</f>
        <v/>
      </c>
      <c r="I1064" s="73" t="str">
        <f>IF(A1064="","",INDEX(Boletim!F1073:F1190,(MATCH(A1064,'Cadastro-Estoque'!A1072:A1189,0))))</f>
        <v/>
      </c>
    </row>
    <row r="1065" spans="5:9" ht="18.75" customHeight="1" x14ac:dyDescent="0.25">
      <c r="E1065" s="1" t="str">
        <f t="shared" si="19"/>
        <v/>
      </c>
      <c r="F1065" s="2" t="str">
        <f>IF(ISERROR(VLOOKUP(A1065,'Cadastro-Estoque'!A:G,1,FALSE)),"",VLOOKUP(A1065,'Cadastro-Estoque'!A:G,4,FALSE))</f>
        <v/>
      </c>
      <c r="G1065" s="2" t="str">
        <f>IF(ISBLANK(A1065),"",IF(ISERROR(VLOOKUP(A1065,'Cadastro-Estoque'!A:G,1,FALSE)),"Produto não cadastrado",VLOOKUP(A1065,'Cadastro-Estoque'!A:G,2,FALSE)))</f>
        <v/>
      </c>
      <c r="H1065" s="2" t="str">
        <f>IF(ISERROR(VLOOKUP(A1065,'Cadastro-Estoque'!A:G,1,FALSE)),"",VLOOKUP(A1065,'Cadastro-Estoque'!A:G,3,FALSE))</f>
        <v/>
      </c>
      <c r="I1065" s="73" t="str">
        <f>IF(A1065="","",INDEX(Boletim!F1074:F1191,(MATCH(A1065,'Cadastro-Estoque'!A1073:A1190,0))))</f>
        <v/>
      </c>
    </row>
    <row r="1066" spans="5:9" ht="18.75" customHeight="1" x14ac:dyDescent="0.25">
      <c r="E1066" s="1" t="str">
        <f t="shared" si="19"/>
        <v/>
      </c>
      <c r="F1066" s="2" t="str">
        <f>IF(ISERROR(VLOOKUP(A1066,'Cadastro-Estoque'!A:G,1,FALSE)),"",VLOOKUP(A1066,'Cadastro-Estoque'!A:G,4,FALSE))</f>
        <v/>
      </c>
      <c r="G1066" s="2" t="str">
        <f>IF(ISBLANK(A1066),"",IF(ISERROR(VLOOKUP(A1066,'Cadastro-Estoque'!A:G,1,FALSE)),"Produto não cadastrado",VLOOKUP(A1066,'Cadastro-Estoque'!A:G,2,FALSE)))</f>
        <v/>
      </c>
      <c r="H1066" s="2" t="str">
        <f>IF(ISERROR(VLOOKUP(A1066,'Cadastro-Estoque'!A:G,1,FALSE)),"",VLOOKUP(A1066,'Cadastro-Estoque'!A:G,3,FALSE))</f>
        <v/>
      </c>
      <c r="I1066" s="73" t="str">
        <f>IF(A1066="","",INDEX(Boletim!F1075:F1192,(MATCH(A1066,'Cadastro-Estoque'!A1074:A1191,0))))</f>
        <v/>
      </c>
    </row>
    <row r="1067" spans="5:9" ht="18.75" customHeight="1" x14ac:dyDescent="0.25">
      <c r="E1067" s="1" t="str">
        <f t="shared" si="19"/>
        <v/>
      </c>
      <c r="F1067" s="2" t="str">
        <f>IF(ISERROR(VLOOKUP(A1067,'Cadastro-Estoque'!A:G,1,FALSE)),"",VLOOKUP(A1067,'Cadastro-Estoque'!A:G,4,FALSE))</f>
        <v/>
      </c>
      <c r="G1067" s="2" t="str">
        <f>IF(ISBLANK(A1067),"",IF(ISERROR(VLOOKUP(A1067,'Cadastro-Estoque'!A:G,1,FALSE)),"Produto não cadastrado",VLOOKUP(A1067,'Cadastro-Estoque'!A:G,2,FALSE)))</f>
        <v/>
      </c>
      <c r="H1067" s="2" t="str">
        <f>IF(ISERROR(VLOOKUP(A1067,'Cadastro-Estoque'!A:G,1,FALSE)),"",VLOOKUP(A1067,'Cadastro-Estoque'!A:G,3,FALSE))</f>
        <v/>
      </c>
      <c r="I1067" s="73" t="str">
        <f>IF(A1067="","",INDEX(Boletim!F1076:F1193,(MATCH(A1067,'Cadastro-Estoque'!A1075:A1192,0))))</f>
        <v/>
      </c>
    </row>
    <row r="1068" spans="5:9" ht="18.75" customHeight="1" x14ac:dyDescent="0.25">
      <c r="E1068" s="1" t="str">
        <f t="shared" si="19"/>
        <v/>
      </c>
      <c r="F1068" s="2" t="str">
        <f>IF(ISERROR(VLOOKUP(A1068,'Cadastro-Estoque'!A:G,1,FALSE)),"",VLOOKUP(A1068,'Cadastro-Estoque'!A:G,4,FALSE))</f>
        <v/>
      </c>
      <c r="G1068" s="2" t="str">
        <f>IF(ISBLANK(A1068),"",IF(ISERROR(VLOOKUP(A1068,'Cadastro-Estoque'!A:G,1,FALSE)),"Produto não cadastrado",VLOOKUP(A1068,'Cadastro-Estoque'!A:G,2,FALSE)))</f>
        <v/>
      </c>
      <c r="H1068" s="2" t="str">
        <f>IF(ISERROR(VLOOKUP(A1068,'Cadastro-Estoque'!A:G,1,FALSE)),"",VLOOKUP(A1068,'Cadastro-Estoque'!A:G,3,FALSE))</f>
        <v/>
      </c>
      <c r="I1068" s="73" t="str">
        <f>IF(A1068="","",INDEX(Boletim!F1077:F1194,(MATCH(A1068,'Cadastro-Estoque'!A1076:A1193,0))))</f>
        <v/>
      </c>
    </row>
    <row r="1069" spans="5:9" ht="18.75" customHeight="1" x14ac:dyDescent="0.25">
      <c r="E1069" s="1" t="str">
        <f t="shared" si="19"/>
        <v/>
      </c>
      <c r="F1069" s="2" t="str">
        <f>IF(ISERROR(VLOOKUP(A1069,'Cadastro-Estoque'!A:G,1,FALSE)),"",VLOOKUP(A1069,'Cadastro-Estoque'!A:G,4,FALSE))</f>
        <v/>
      </c>
      <c r="G1069" s="2" t="str">
        <f>IF(ISBLANK(A1069),"",IF(ISERROR(VLOOKUP(A1069,'Cadastro-Estoque'!A:G,1,FALSE)),"Produto não cadastrado",VLOOKUP(A1069,'Cadastro-Estoque'!A:G,2,FALSE)))</f>
        <v/>
      </c>
      <c r="H1069" s="2" t="str">
        <f>IF(ISERROR(VLOOKUP(A1069,'Cadastro-Estoque'!A:G,1,FALSE)),"",VLOOKUP(A1069,'Cadastro-Estoque'!A:G,3,FALSE))</f>
        <v/>
      </c>
      <c r="I1069" s="73" t="str">
        <f>IF(A1069="","",INDEX(Boletim!F1078:F1195,(MATCH(A1069,'Cadastro-Estoque'!A1077:A1194,0))))</f>
        <v/>
      </c>
    </row>
    <row r="1070" spans="5:9" ht="18.75" customHeight="1" x14ac:dyDescent="0.25">
      <c r="E1070" s="1" t="str">
        <f t="shared" si="19"/>
        <v/>
      </c>
      <c r="F1070" s="2" t="str">
        <f>IF(ISERROR(VLOOKUP(A1070,'Cadastro-Estoque'!A:G,1,FALSE)),"",VLOOKUP(A1070,'Cadastro-Estoque'!A:G,4,FALSE))</f>
        <v/>
      </c>
      <c r="G1070" s="2" t="str">
        <f>IF(ISBLANK(A1070),"",IF(ISERROR(VLOOKUP(A1070,'Cadastro-Estoque'!A:G,1,FALSE)),"Produto não cadastrado",VLOOKUP(A1070,'Cadastro-Estoque'!A:G,2,FALSE)))</f>
        <v/>
      </c>
      <c r="H1070" s="2" t="str">
        <f>IF(ISERROR(VLOOKUP(A1070,'Cadastro-Estoque'!A:G,1,FALSE)),"",VLOOKUP(A1070,'Cadastro-Estoque'!A:G,3,FALSE))</f>
        <v/>
      </c>
      <c r="I1070" s="73" t="str">
        <f>IF(A1070="","",INDEX(Boletim!F1079:F1196,(MATCH(A1070,'Cadastro-Estoque'!A1078:A1195,0))))</f>
        <v/>
      </c>
    </row>
    <row r="1071" spans="5:9" ht="18.75" customHeight="1" x14ac:dyDescent="0.25">
      <c r="E1071" s="1" t="str">
        <f t="shared" si="19"/>
        <v/>
      </c>
      <c r="F1071" s="2" t="str">
        <f>IF(ISERROR(VLOOKUP(A1071,'Cadastro-Estoque'!A:G,1,FALSE)),"",VLOOKUP(A1071,'Cadastro-Estoque'!A:G,4,FALSE))</f>
        <v/>
      </c>
      <c r="G1071" s="2" t="str">
        <f>IF(ISBLANK(A1071),"",IF(ISERROR(VLOOKUP(A1071,'Cadastro-Estoque'!A:G,1,FALSE)),"Produto não cadastrado",VLOOKUP(A1071,'Cadastro-Estoque'!A:G,2,FALSE)))</f>
        <v/>
      </c>
      <c r="H1071" s="2" t="str">
        <f>IF(ISERROR(VLOOKUP(A1071,'Cadastro-Estoque'!A:G,1,FALSE)),"",VLOOKUP(A1071,'Cadastro-Estoque'!A:G,3,FALSE))</f>
        <v/>
      </c>
      <c r="I1071" s="73" t="str">
        <f>IF(A1071="","",INDEX(Boletim!F1080:F1197,(MATCH(A1071,'Cadastro-Estoque'!A1079:A1196,0))))</f>
        <v/>
      </c>
    </row>
    <row r="1072" spans="5:9" ht="18.75" customHeight="1" x14ac:dyDescent="0.25">
      <c r="E1072" s="1" t="str">
        <f t="shared" si="19"/>
        <v/>
      </c>
      <c r="F1072" s="2" t="str">
        <f>IF(ISERROR(VLOOKUP(A1072,'Cadastro-Estoque'!A:G,1,FALSE)),"",VLOOKUP(A1072,'Cadastro-Estoque'!A:G,4,FALSE))</f>
        <v/>
      </c>
      <c r="G1072" s="2" t="str">
        <f>IF(ISBLANK(A1072),"",IF(ISERROR(VLOOKUP(A1072,'Cadastro-Estoque'!A:G,1,FALSE)),"Produto não cadastrado",VLOOKUP(A1072,'Cadastro-Estoque'!A:G,2,FALSE)))</f>
        <v/>
      </c>
      <c r="H1072" s="2" t="str">
        <f>IF(ISERROR(VLOOKUP(A1072,'Cadastro-Estoque'!A:G,1,FALSE)),"",VLOOKUP(A1072,'Cadastro-Estoque'!A:G,3,FALSE))</f>
        <v/>
      </c>
      <c r="I1072" s="73" t="str">
        <f>IF(A1072="","",INDEX(Boletim!F1081:F1198,(MATCH(A1072,'Cadastro-Estoque'!A1080:A1197,0))))</f>
        <v/>
      </c>
    </row>
    <row r="1073" spans="5:9" ht="18.75" customHeight="1" x14ac:dyDescent="0.25">
      <c r="E1073" s="1" t="str">
        <f t="shared" si="19"/>
        <v/>
      </c>
      <c r="F1073" s="2" t="str">
        <f>IF(ISERROR(VLOOKUP(A1073,'Cadastro-Estoque'!A:G,1,FALSE)),"",VLOOKUP(A1073,'Cadastro-Estoque'!A:G,4,FALSE))</f>
        <v/>
      </c>
      <c r="G1073" s="2" t="str">
        <f>IF(ISBLANK(A1073),"",IF(ISERROR(VLOOKUP(A1073,'Cadastro-Estoque'!A:G,1,FALSE)),"Produto não cadastrado",VLOOKUP(A1073,'Cadastro-Estoque'!A:G,2,FALSE)))</f>
        <v/>
      </c>
      <c r="H1073" s="2" t="str">
        <f>IF(ISERROR(VLOOKUP(A1073,'Cadastro-Estoque'!A:G,1,FALSE)),"",VLOOKUP(A1073,'Cadastro-Estoque'!A:G,3,FALSE))</f>
        <v/>
      </c>
      <c r="I1073" s="73" t="str">
        <f>IF(A1073="","",INDEX(Boletim!F1082:F1199,(MATCH(A1073,'Cadastro-Estoque'!A1081:A1198,0))))</f>
        <v/>
      </c>
    </row>
    <row r="1074" spans="5:9" ht="18.75" customHeight="1" x14ac:dyDescent="0.25">
      <c r="E1074" s="1" t="str">
        <f t="shared" si="19"/>
        <v/>
      </c>
      <c r="F1074" s="2" t="str">
        <f>IF(ISERROR(VLOOKUP(A1074,'Cadastro-Estoque'!A:G,1,FALSE)),"",VLOOKUP(A1074,'Cadastro-Estoque'!A:G,4,FALSE))</f>
        <v/>
      </c>
      <c r="G1074" s="2" t="str">
        <f>IF(ISBLANK(A1074),"",IF(ISERROR(VLOOKUP(A1074,'Cadastro-Estoque'!A:G,1,FALSE)),"Produto não cadastrado",VLOOKUP(A1074,'Cadastro-Estoque'!A:G,2,FALSE)))</f>
        <v/>
      </c>
      <c r="H1074" s="2" t="str">
        <f>IF(ISERROR(VLOOKUP(A1074,'Cadastro-Estoque'!A:G,1,FALSE)),"",VLOOKUP(A1074,'Cadastro-Estoque'!A:G,3,FALSE))</f>
        <v/>
      </c>
      <c r="I1074" s="73" t="str">
        <f>IF(A1074="","",INDEX(Boletim!F1083:F1200,(MATCH(A1074,'Cadastro-Estoque'!A1082:A1199,0))))</f>
        <v/>
      </c>
    </row>
    <row r="1075" spans="5:9" ht="18.75" customHeight="1" x14ac:dyDescent="0.25">
      <c r="E1075" s="1" t="str">
        <f t="shared" si="19"/>
        <v/>
      </c>
      <c r="F1075" s="2" t="str">
        <f>IF(ISERROR(VLOOKUP(A1075,'Cadastro-Estoque'!A:G,1,FALSE)),"",VLOOKUP(A1075,'Cadastro-Estoque'!A:G,4,FALSE))</f>
        <v/>
      </c>
      <c r="G1075" s="2" t="str">
        <f>IF(ISBLANK(A1075),"",IF(ISERROR(VLOOKUP(A1075,'Cadastro-Estoque'!A:G,1,FALSE)),"Produto não cadastrado",VLOOKUP(A1075,'Cadastro-Estoque'!A:G,2,FALSE)))</f>
        <v/>
      </c>
      <c r="H1075" s="2" t="str">
        <f>IF(ISERROR(VLOOKUP(A1075,'Cadastro-Estoque'!A:G,1,FALSE)),"",VLOOKUP(A1075,'Cadastro-Estoque'!A:G,3,FALSE))</f>
        <v/>
      </c>
      <c r="I1075" s="73" t="str">
        <f>IF(A1075="","",INDEX(Boletim!F1084:F1201,(MATCH(A1075,'Cadastro-Estoque'!A1083:A1200,0))))</f>
        <v/>
      </c>
    </row>
    <row r="1076" spans="5:9" ht="18.75" customHeight="1" x14ac:dyDescent="0.25">
      <c r="E1076" s="1" t="str">
        <f t="shared" si="19"/>
        <v/>
      </c>
      <c r="F1076" s="2" t="str">
        <f>IF(ISERROR(VLOOKUP(A1076,'Cadastro-Estoque'!A:G,1,FALSE)),"",VLOOKUP(A1076,'Cadastro-Estoque'!A:G,4,FALSE))</f>
        <v/>
      </c>
      <c r="G1076" s="2" t="str">
        <f>IF(ISBLANK(A1076),"",IF(ISERROR(VLOOKUP(A1076,'Cadastro-Estoque'!A:G,1,FALSE)),"Produto não cadastrado",VLOOKUP(A1076,'Cadastro-Estoque'!A:G,2,FALSE)))</f>
        <v/>
      </c>
      <c r="H1076" s="2" t="str">
        <f>IF(ISERROR(VLOOKUP(A1076,'Cadastro-Estoque'!A:G,1,FALSE)),"",VLOOKUP(A1076,'Cadastro-Estoque'!A:G,3,FALSE))</f>
        <v/>
      </c>
      <c r="I1076" s="73" t="str">
        <f>IF(A1076="","",INDEX(Boletim!F1085:F1202,(MATCH(A1076,'Cadastro-Estoque'!A1084:A1201,0))))</f>
        <v/>
      </c>
    </row>
    <row r="1077" spans="5:9" ht="18.75" customHeight="1" x14ac:dyDescent="0.25">
      <c r="E1077" s="1" t="str">
        <f t="shared" si="19"/>
        <v/>
      </c>
      <c r="F1077" s="2" t="str">
        <f>IF(ISERROR(VLOOKUP(A1077,'Cadastro-Estoque'!A:G,1,FALSE)),"",VLOOKUP(A1077,'Cadastro-Estoque'!A:G,4,FALSE))</f>
        <v/>
      </c>
      <c r="G1077" s="2" t="str">
        <f>IF(ISBLANK(A1077),"",IF(ISERROR(VLOOKUP(A1077,'Cadastro-Estoque'!A:G,1,FALSE)),"Produto não cadastrado",VLOOKUP(A1077,'Cadastro-Estoque'!A:G,2,FALSE)))</f>
        <v/>
      </c>
      <c r="H1077" s="2" t="str">
        <f>IF(ISERROR(VLOOKUP(A1077,'Cadastro-Estoque'!A:G,1,FALSE)),"",VLOOKUP(A1077,'Cadastro-Estoque'!A:G,3,FALSE))</f>
        <v/>
      </c>
      <c r="I1077" s="73" t="str">
        <f>IF(A1077="","",INDEX(Boletim!F1086:F1203,(MATCH(A1077,'Cadastro-Estoque'!A1085:A1202,0))))</f>
        <v/>
      </c>
    </row>
    <row r="1078" spans="5:9" ht="18.75" customHeight="1" x14ac:dyDescent="0.25">
      <c r="E1078" s="1" t="str">
        <f t="shared" si="19"/>
        <v/>
      </c>
      <c r="F1078" s="2" t="str">
        <f>IF(ISERROR(VLOOKUP(A1078,'Cadastro-Estoque'!A:G,1,FALSE)),"",VLOOKUP(A1078,'Cadastro-Estoque'!A:G,4,FALSE))</f>
        <v/>
      </c>
      <c r="G1078" s="2" t="str">
        <f>IF(ISBLANK(A1078),"",IF(ISERROR(VLOOKUP(A1078,'Cadastro-Estoque'!A:G,1,FALSE)),"Produto não cadastrado",VLOOKUP(A1078,'Cadastro-Estoque'!A:G,2,FALSE)))</f>
        <v/>
      </c>
      <c r="H1078" s="2" t="str">
        <f>IF(ISERROR(VLOOKUP(A1078,'Cadastro-Estoque'!A:G,1,FALSE)),"",VLOOKUP(A1078,'Cadastro-Estoque'!A:G,3,FALSE))</f>
        <v/>
      </c>
      <c r="I1078" s="73" t="str">
        <f>IF(A1078="","",INDEX(Boletim!F1087:F1204,(MATCH(A1078,'Cadastro-Estoque'!A1086:A1203,0))))</f>
        <v/>
      </c>
    </row>
    <row r="1079" spans="5:9" ht="18.75" customHeight="1" x14ac:dyDescent="0.25">
      <c r="E1079" s="1" t="str">
        <f t="shared" si="19"/>
        <v/>
      </c>
      <c r="F1079" s="2" t="str">
        <f>IF(ISERROR(VLOOKUP(A1079,'Cadastro-Estoque'!A:G,1,FALSE)),"",VLOOKUP(A1079,'Cadastro-Estoque'!A:G,4,FALSE))</f>
        <v/>
      </c>
      <c r="G1079" s="2" t="str">
        <f>IF(ISBLANK(A1079),"",IF(ISERROR(VLOOKUP(A1079,'Cadastro-Estoque'!A:G,1,FALSE)),"Produto não cadastrado",VLOOKUP(A1079,'Cadastro-Estoque'!A:G,2,FALSE)))</f>
        <v/>
      </c>
      <c r="H1079" s="2" t="str">
        <f>IF(ISERROR(VLOOKUP(A1079,'Cadastro-Estoque'!A:G,1,FALSE)),"",VLOOKUP(A1079,'Cadastro-Estoque'!A:G,3,FALSE))</f>
        <v/>
      </c>
      <c r="I1079" s="73" t="str">
        <f>IF(A1079="","",INDEX(Boletim!F1088:F1205,(MATCH(A1079,'Cadastro-Estoque'!A1087:A1204,0))))</f>
        <v/>
      </c>
    </row>
    <row r="1080" spans="5:9" ht="18.75" customHeight="1" x14ac:dyDescent="0.25">
      <c r="E1080" s="1" t="str">
        <f t="shared" si="19"/>
        <v/>
      </c>
      <c r="F1080" s="2" t="str">
        <f>IF(ISERROR(VLOOKUP(A1080,'Cadastro-Estoque'!A:G,1,FALSE)),"",VLOOKUP(A1080,'Cadastro-Estoque'!A:G,4,FALSE))</f>
        <v/>
      </c>
      <c r="G1080" s="2" t="str">
        <f>IF(ISBLANK(A1080),"",IF(ISERROR(VLOOKUP(A1080,'Cadastro-Estoque'!A:G,1,FALSE)),"Produto não cadastrado",VLOOKUP(A1080,'Cadastro-Estoque'!A:G,2,FALSE)))</f>
        <v/>
      </c>
      <c r="H1080" s="2" t="str">
        <f>IF(ISERROR(VLOOKUP(A1080,'Cadastro-Estoque'!A:G,1,FALSE)),"",VLOOKUP(A1080,'Cadastro-Estoque'!A:G,3,FALSE))</f>
        <v/>
      </c>
      <c r="I1080" s="73" t="str">
        <f>IF(A1080="","",INDEX(Boletim!F1089:F1206,(MATCH(A1080,'Cadastro-Estoque'!A1088:A1205,0))))</f>
        <v/>
      </c>
    </row>
    <row r="1081" spans="5:9" ht="18.75" customHeight="1" x14ac:dyDescent="0.25">
      <c r="E1081" s="1" t="str">
        <f t="shared" si="19"/>
        <v/>
      </c>
      <c r="F1081" s="2" t="str">
        <f>IF(ISERROR(VLOOKUP(A1081,'Cadastro-Estoque'!A:G,1,FALSE)),"",VLOOKUP(A1081,'Cadastro-Estoque'!A:G,4,FALSE))</f>
        <v/>
      </c>
      <c r="G1081" s="2" t="str">
        <f>IF(ISBLANK(A1081),"",IF(ISERROR(VLOOKUP(A1081,'Cadastro-Estoque'!A:G,1,FALSE)),"Produto não cadastrado",VLOOKUP(A1081,'Cadastro-Estoque'!A:G,2,FALSE)))</f>
        <v/>
      </c>
      <c r="H1081" s="2" t="str">
        <f>IF(ISERROR(VLOOKUP(A1081,'Cadastro-Estoque'!A:G,1,FALSE)),"",VLOOKUP(A1081,'Cadastro-Estoque'!A:G,3,FALSE))</f>
        <v/>
      </c>
      <c r="I1081" s="73" t="str">
        <f>IF(A1081="","",INDEX(Boletim!F1090:F1207,(MATCH(A1081,'Cadastro-Estoque'!A1089:A1206,0))))</f>
        <v/>
      </c>
    </row>
    <row r="1082" spans="5:9" ht="18.75" customHeight="1" x14ac:dyDescent="0.25">
      <c r="E1082" s="1" t="str">
        <f t="shared" si="19"/>
        <v/>
      </c>
      <c r="F1082" s="2" t="str">
        <f>IF(ISERROR(VLOOKUP(A1082,'Cadastro-Estoque'!A:G,1,FALSE)),"",VLOOKUP(A1082,'Cadastro-Estoque'!A:G,4,FALSE))</f>
        <v/>
      </c>
      <c r="G1082" s="2" t="str">
        <f>IF(ISBLANK(A1082),"",IF(ISERROR(VLOOKUP(A1082,'Cadastro-Estoque'!A:G,1,FALSE)),"Produto não cadastrado",VLOOKUP(A1082,'Cadastro-Estoque'!A:G,2,FALSE)))</f>
        <v/>
      </c>
      <c r="H1082" s="2" t="str">
        <f>IF(ISERROR(VLOOKUP(A1082,'Cadastro-Estoque'!A:G,1,FALSE)),"",VLOOKUP(A1082,'Cadastro-Estoque'!A:G,3,FALSE))</f>
        <v/>
      </c>
      <c r="I1082" s="73" t="str">
        <f>IF(A1082="","",INDEX(Boletim!F1091:F1208,(MATCH(A1082,'Cadastro-Estoque'!A1090:A1207,0))))</f>
        <v/>
      </c>
    </row>
    <row r="1083" spans="5:9" ht="18.75" customHeight="1" x14ac:dyDescent="0.25">
      <c r="E1083" s="1" t="str">
        <f t="shared" si="19"/>
        <v/>
      </c>
      <c r="F1083" s="2" t="str">
        <f>IF(ISERROR(VLOOKUP(A1083,'Cadastro-Estoque'!A:G,1,FALSE)),"",VLOOKUP(A1083,'Cadastro-Estoque'!A:G,4,FALSE))</f>
        <v/>
      </c>
      <c r="G1083" s="2" t="str">
        <f>IF(ISBLANK(A1083),"",IF(ISERROR(VLOOKUP(A1083,'Cadastro-Estoque'!A:G,1,FALSE)),"Produto não cadastrado",VLOOKUP(A1083,'Cadastro-Estoque'!A:G,2,FALSE)))</f>
        <v/>
      </c>
      <c r="H1083" s="2" t="str">
        <f>IF(ISERROR(VLOOKUP(A1083,'Cadastro-Estoque'!A:G,1,FALSE)),"",VLOOKUP(A1083,'Cadastro-Estoque'!A:G,3,FALSE))</f>
        <v/>
      </c>
      <c r="I1083" s="73" t="str">
        <f>IF(A1083="","",INDEX(Boletim!F1092:F1209,(MATCH(A1083,'Cadastro-Estoque'!A1091:A1208,0))))</f>
        <v/>
      </c>
    </row>
    <row r="1084" spans="5:9" ht="18.75" customHeight="1" x14ac:dyDescent="0.25">
      <c r="E1084" s="1" t="str">
        <f t="shared" si="19"/>
        <v/>
      </c>
      <c r="F1084" s="2" t="str">
        <f>IF(ISERROR(VLOOKUP(A1084,'Cadastro-Estoque'!A:G,1,FALSE)),"",VLOOKUP(A1084,'Cadastro-Estoque'!A:G,4,FALSE))</f>
        <v/>
      </c>
      <c r="G1084" s="2" t="str">
        <f>IF(ISBLANK(A1084),"",IF(ISERROR(VLOOKUP(A1084,'Cadastro-Estoque'!A:G,1,FALSE)),"Produto não cadastrado",VLOOKUP(A1084,'Cadastro-Estoque'!A:G,2,FALSE)))</f>
        <v/>
      </c>
      <c r="H1084" s="2" t="str">
        <f>IF(ISERROR(VLOOKUP(A1084,'Cadastro-Estoque'!A:G,1,FALSE)),"",VLOOKUP(A1084,'Cadastro-Estoque'!A:G,3,FALSE))</f>
        <v/>
      </c>
      <c r="I1084" s="73" t="str">
        <f>IF(A1084="","",INDEX(Boletim!F1093:F1210,(MATCH(A1084,'Cadastro-Estoque'!A1092:A1209,0))))</f>
        <v/>
      </c>
    </row>
    <row r="1085" spans="5:9" ht="18.75" customHeight="1" x14ac:dyDescent="0.25">
      <c r="E1085" s="1" t="str">
        <f t="shared" si="19"/>
        <v/>
      </c>
      <c r="F1085" s="2" t="str">
        <f>IF(ISERROR(VLOOKUP(A1085,'Cadastro-Estoque'!A:G,1,FALSE)),"",VLOOKUP(A1085,'Cadastro-Estoque'!A:G,4,FALSE))</f>
        <v/>
      </c>
      <c r="G1085" s="2" t="str">
        <f>IF(ISBLANK(A1085),"",IF(ISERROR(VLOOKUP(A1085,'Cadastro-Estoque'!A:G,1,FALSE)),"Produto não cadastrado",VLOOKUP(A1085,'Cadastro-Estoque'!A:G,2,FALSE)))</f>
        <v/>
      </c>
      <c r="H1085" s="2" t="str">
        <f>IF(ISERROR(VLOOKUP(A1085,'Cadastro-Estoque'!A:G,1,FALSE)),"",VLOOKUP(A1085,'Cadastro-Estoque'!A:G,3,FALSE))</f>
        <v/>
      </c>
      <c r="I1085" s="73" t="str">
        <f>IF(A1085="","",INDEX(Boletim!F1094:F1211,(MATCH(A1085,'Cadastro-Estoque'!A1093:A1210,0))))</f>
        <v/>
      </c>
    </row>
    <row r="1086" spans="5:9" ht="18.75" customHeight="1" x14ac:dyDescent="0.25">
      <c r="E1086" s="1" t="str">
        <f t="shared" si="19"/>
        <v/>
      </c>
      <c r="F1086" s="2" t="str">
        <f>IF(ISERROR(VLOOKUP(A1086,'Cadastro-Estoque'!A:G,1,FALSE)),"",VLOOKUP(A1086,'Cadastro-Estoque'!A:G,4,FALSE))</f>
        <v/>
      </c>
      <c r="G1086" s="2" t="str">
        <f>IF(ISBLANK(A1086),"",IF(ISERROR(VLOOKUP(A1086,'Cadastro-Estoque'!A:G,1,FALSE)),"Produto não cadastrado",VLOOKUP(A1086,'Cadastro-Estoque'!A:G,2,FALSE)))</f>
        <v/>
      </c>
      <c r="H1086" s="2" t="str">
        <f>IF(ISERROR(VLOOKUP(A1086,'Cadastro-Estoque'!A:G,1,FALSE)),"",VLOOKUP(A1086,'Cadastro-Estoque'!A:G,3,FALSE))</f>
        <v/>
      </c>
      <c r="I1086" s="73" t="str">
        <f>IF(A1086="","",INDEX(Boletim!F1095:F1212,(MATCH(A1086,'Cadastro-Estoque'!A1094:A1211,0))))</f>
        <v/>
      </c>
    </row>
    <row r="1087" spans="5:9" ht="18.75" customHeight="1" x14ac:dyDescent="0.25">
      <c r="E1087" s="1" t="str">
        <f t="shared" si="19"/>
        <v/>
      </c>
      <c r="F1087" s="2" t="str">
        <f>IF(ISERROR(VLOOKUP(A1087,'Cadastro-Estoque'!A:G,1,FALSE)),"",VLOOKUP(A1087,'Cadastro-Estoque'!A:G,4,FALSE))</f>
        <v/>
      </c>
      <c r="G1087" s="2" t="str">
        <f>IF(ISBLANK(A1087),"",IF(ISERROR(VLOOKUP(A1087,'Cadastro-Estoque'!A:G,1,FALSE)),"Produto não cadastrado",VLOOKUP(A1087,'Cadastro-Estoque'!A:G,2,FALSE)))</f>
        <v/>
      </c>
      <c r="H1087" s="2" t="str">
        <f>IF(ISERROR(VLOOKUP(A1087,'Cadastro-Estoque'!A:G,1,FALSE)),"",VLOOKUP(A1087,'Cadastro-Estoque'!A:G,3,FALSE))</f>
        <v/>
      </c>
      <c r="I1087" s="73" t="str">
        <f>IF(A1087="","",INDEX(Boletim!F1096:F1213,(MATCH(A1087,'Cadastro-Estoque'!A1095:A1212,0))))</f>
        <v/>
      </c>
    </row>
    <row r="1088" spans="5:9" ht="18.75" customHeight="1" x14ac:dyDescent="0.25">
      <c r="E1088" s="1" t="str">
        <f t="shared" si="19"/>
        <v/>
      </c>
      <c r="F1088" s="2" t="str">
        <f>IF(ISERROR(VLOOKUP(A1088,'Cadastro-Estoque'!A:G,1,FALSE)),"",VLOOKUP(A1088,'Cadastro-Estoque'!A:G,4,FALSE))</f>
        <v/>
      </c>
      <c r="G1088" s="2" t="str">
        <f>IF(ISBLANK(A1088),"",IF(ISERROR(VLOOKUP(A1088,'Cadastro-Estoque'!A:G,1,FALSE)),"Produto não cadastrado",VLOOKUP(A1088,'Cadastro-Estoque'!A:G,2,FALSE)))</f>
        <v/>
      </c>
      <c r="H1088" s="2" t="str">
        <f>IF(ISERROR(VLOOKUP(A1088,'Cadastro-Estoque'!A:G,1,FALSE)),"",VLOOKUP(A1088,'Cadastro-Estoque'!A:G,3,FALSE))</f>
        <v/>
      </c>
      <c r="I1088" s="73" t="str">
        <f>IF(A1088="","",INDEX(Boletim!F1097:F1214,(MATCH(A1088,'Cadastro-Estoque'!A1096:A1213,0))))</f>
        <v/>
      </c>
    </row>
    <row r="1089" spans="5:9" ht="18.75" customHeight="1" x14ac:dyDescent="0.25">
      <c r="E1089" s="1" t="str">
        <f t="shared" si="19"/>
        <v/>
      </c>
      <c r="F1089" s="2" t="str">
        <f>IF(ISERROR(VLOOKUP(A1089,'Cadastro-Estoque'!A:G,1,FALSE)),"",VLOOKUP(A1089,'Cadastro-Estoque'!A:G,4,FALSE))</f>
        <v/>
      </c>
      <c r="G1089" s="2" t="str">
        <f>IF(ISBLANK(A1089),"",IF(ISERROR(VLOOKUP(A1089,'Cadastro-Estoque'!A:G,1,FALSE)),"Produto não cadastrado",VLOOKUP(A1089,'Cadastro-Estoque'!A:G,2,FALSE)))</f>
        <v/>
      </c>
      <c r="H1089" s="2" t="str">
        <f>IF(ISERROR(VLOOKUP(A1089,'Cadastro-Estoque'!A:G,1,FALSE)),"",VLOOKUP(A1089,'Cadastro-Estoque'!A:G,3,FALSE))</f>
        <v/>
      </c>
      <c r="I1089" s="73" t="str">
        <f>IF(A1089="","",INDEX(Boletim!F1098:F1215,(MATCH(A1089,'Cadastro-Estoque'!A1097:A1214,0))))</f>
        <v/>
      </c>
    </row>
    <row r="1090" spans="5:9" ht="18.75" customHeight="1" x14ac:dyDescent="0.25">
      <c r="E1090" s="1" t="str">
        <f t="shared" si="19"/>
        <v/>
      </c>
      <c r="F1090" s="2" t="str">
        <f>IF(ISERROR(VLOOKUP(A1090,'Cadastro-Estoque'!A:G,1,FALSE)),"",VLOOKUP(A1090,'Cadastro-Estoque'!A:G,4,FALSE))</f>
        <v/>
      </c>
      <c r="G1090" s="2" t="str">
        <f>IF(ISBLANK(A1090),"",IF(ISERROR(VLOOKUP(A1090,'Cadastro-Estoque'!A:G,1,FALSE)),"Produto não cadastrado",VLOOKUP(A1090,'Cadastro-Estoque'!A:G,2,FALSE)))</f>
        <v/>
      </c>
      <c r="H1090" s="2" t="str">
        <f>IF(ISERROR(VLOOKUP(A1090,'Cadastro-Estoque'!A:G,1,FALSE)),"",VLOOKUP(A1090,'Cadastro-Estoque'!A:G,3,FALSE))</f>
        <v/>
      </c>
      <c r="I1090" s="73" t="str">
        <f>IF(A1090="","",INDEX(Boletim!F1099:F1216,(MATCH(A1090,'Cadastro-Estoque'!A1098:A1215,0))))</f>
        <v/>
      </c>
    </row>
    <row r="1091" spans="5:9" ht="18.75" customHeight="1" x14ac:dyDescent="0.25">
      <c r="E1091" s="1" t="str">
        <f t="shared" si="19"/>
        <v/>
      </c>
      <c r="F1091" s="2" t="str">
        <f>IF(ISERROR(VLOOKUP(A1091,'Cadastro-Estoque'!A:G,1,FALSE)),"",VLOOKUP(A1091,'Cadastro-Estoque'!A:G,4,FALSE))</f>
        <v/>
      </c>
      <c r="G1091" s="2" t="str">
        <f>IF(ISBLANK(A1091),"",IF(ISERROR(VLOOKUP(A1091,'Cadastro-Estoque'!A:G,1,FALSE)),"Produto não cadastrado",VLOOKUP(A1091,'Cadastro-Estoque'!A:G,2,FALSE)))</f>
        <v/>
      </c>
      <c r="H1091" s="2" t="str">
        <f>IF(ISERROR(VLOOKUP(A1091,'Cadastro-Estoque'!A:G,1,FALSE)),"",VLOOKUP(A1091,'Cadastro-Estoque'!A:G,3,FALSE))</f>
        <v/>
      </c>
      <c r="I1091" s="73" t="str">
        <f>IF(A1091="","",INDEX(Boletim!F1100:F1217,(MATCH(A1091,'Cadastro-Estoque'!A1099:A1216,0))))</f>
        <v/>
      </c>
    </row>
    <row r="1092" spans="5:9" ht="18.75" customHeight="1" x14ac:dyDescent="0.25">
      <c r="E1092" s="1" t="str">
        <f t="shared" si="19"/>
        <v/>
      </c>
      <c r="F1092" s="2" t="str">
        <f>IF(ISERROR(VLOOKUP(A1092,'Cadastro-Estoque'!A:G,1,FALSE)),"",VLOOKUP(A1092,'Cadastro-Estoque'!A:G,4,FALSE))</f>
        <v/>
      </c>
      <c r="G1092" s="2" t="str">
        <f>IF(ISBLANK(A1092),"",IF(ISERROR(VLOOKUP(A1092,'Cadastro-Estoque'!A:G,1,FALSE)),"Produto não cadastrado",VLOOKUP(A1092,'Cadastro-Estoque'!A:G,2,FALSE)))</f>
        <v/>
      </c>
      <c r="H1092" s="2" t="str">
        <f>IF(ISERROR(VLOOKUP(A1092,'Cadastro-Estoque'!A:G,1,FALSE)),"",VLOOKUP(A1092,'Cadastro-Estoque'!A:G,3,FALSE))</f>
        <v/>
      </c>
      <c r="I1092" s="73" t="str">
        <f>IF(A1092="","",INDEX(Boletim!F1101:F1218,(MATCH(A1092,'Cadastro-Estoque'!A1100:A1217,0))))</f>
        <v/>
      </c>
    </row>
    <row r="1093" spans="5:9" ht="18.75" customHeight="1" x14ac:dyDescent="0.25">
      <c r="E1093" s="1" t="str">
        <f t="shared" si="19"/>
        <v/>
      </c>
      <c r="F1093" s="2" t="str">
        <f>IF(ISERROR(VLOOKUP(A1093,'Cadastro-Estoque'!A:G,1,FALSE)),"",VLOOKUP(A1093,'Cadastro-Estoque'!A:G,4,FALSE))</f>
        <v/>
      </c>
      <c r="G1093" s="2" t="str">
        <f>IF(ISBLANK(A1093),"",IF(ISERROR(VLOOKUP(A1093,'Cadastro-Estoque'!A:G,1,FALSE)),"Produto não cadastrado",VLOOKUP(A1093,'Cadastro-Estoque'!A:G,2,FALSE)))</f>
        <v/>
      </c>
      <c r="H1093" s="2" t="str">
        <f>IF(ISERROR(VLOOKUP(A1093,'Cadastro-Estoque'!A:G,1,FALSE)),"",VLOOKUP(A1093,'Cadastro-Estoque'!A:G,3,FALSE))</f>
        <v/>
      </c>
      <c r="I1093" s="73" t="str">
        <f>IF(A1093="","",INDEX(Boletim!F1102:F1219,(MATCH(A1093,'Cadastro-Estoque'!A1101:A1218,0))))</f>
        <v/>
      </c>
    </row>
    <row r="1094" spans="5:9" ht="18.75" customHeight="1" x14ac:dyDescent="0.25">
      <c r="E1094" s="1" t="str">
        <f t="shared" ref="E1094:E1157" si="20">IF(ISBLANK(A1094),"",C1094*D1094)</f>
        <v/>
      </c>
      <c r="F1094" s="2" t="str">
        <f>IF(ISERROR(VLOOKUP(A1094,'Cadastro-Estoque'!A:G,1,FALSE)),"",VLOOKUP(A1094,'Cadastro-Estoque'!A:G,4,FALSE))</f>
        <v/>
      </c>
      <c r="G1094" s="2" t="str">
        <f>IF(ISBLANK(A1094),"",IF(ISERROR(VLOOKUP(A1094,'Cadastro-Estoque'!A:G,1,FALSE)),"Produto não cadastrado",VLOOKUP(A1094,'Cadastro-Estoque'!A:G,2,FALSE)))</f>
        <v/>
      </c>
      <c r="H1094" s="2" t="str">
        <f>IF(ISERROR(VLOOKUP(A1094,'Cadastro-Estoque'!A:G,1,FALSE)),"",VLOOKUP(A1094,'Cadastro-Estoque'!A:G,3,FALSE))</f>
        <v/>
      </c>
      <c r="I1094" s="73" t="str">
        <f>IF(A1094="","",INDEX(Boletim!F1103:F1220,(MATCH(A1094,'Cadastro-Estoque'!A1102:A1219,0))))</f>
        <v/>
      </c>
    </row>
    <row r="1095" spans="5:9" ht="18.75" customHeight="1" x14ac:dyDescent="0.25">
      <c r="E1095" s="1" t="str">
        <f t="shared" si="20"/>
        <v/>
      </c>
      <c r="F1095" s="2" t="str">
        <f>IF(ISERROR(VLOOKUP(A1095,'Cadastro-Estoque'!A:G,1,FALSE)),"",VLOOKUP(A1095,'Cadastro-Estoque'!A:G,4,FALSE))</f>
        <v/>
      </c>
      <c r="G1095" s="2" t="str">
        <f>IF(ISBLANK(A1095),"",IF(ISERROR(VLOOKUP(A1095,'Cadastro-Estoque'!A:G,1,FALSE)),"Produto não cadastrado",VLOOKUP(A1095,'Cadastro-Estoque'!A:G,2,FALSE)))</f>
        <v/>
      </c>
      <c r="H1095" s="2" t="str">
        <f>IF(ISERROR(VLOOKUP(A1095,'Cadastro-Estoque'!A:G,1,FALSE)),"",VLOOKUP(A1095,'Cadastro-Estoque'!A:G,3,FALSE))</f>
        <v/>
      </c>
      <c r="I1095" s="73" t="str">
        <f>IF(A1095="","",INDEX(Boletim!F1104:F1221,(MATCH(A1095,'Cadastro-Estoque'!A1103:A1220,0))))</f>
        <v/>
      </c>
    </row>
    <row r="1096" spans="5:9" ht="18.75" customHeight="1" x14ac:dyDescent="0.25">
      <c r="E1096" s="1" t="str">
        <f t="shared" si="20"/>
        <v/>
      </c>
      <c r="F1096" s="2" t="str">
        <f>IF(ISERROR(VLOOKUP(A1096,'Cadastro-Estoque'!A:G,1,FALSE)),"",VLOOKUP(A1096,'Cadastro-Estoque'!A:G,4,FALSE))</f>
        <v/>
      </c>
      <c r="G1096" s="2" t="str">
        <f>IF(ISBLANK(A1096),"",IF(ISERROR(VLOOKUP(A1096,'Cadastro-Estoque'!A:G,1,FALSE)),"Produto não cadastrado",VLOOKUP(A1096,'Cadastro-Estoque'!A:G,2,FALSE)))</f>
        <v/>
      </c>
      <c r="H1096" s="2" t="str">
        <f>IF(ISERROR(VLOOKUP(A1096,'Cadastro-Estoque'!A:G,1,FALSE)),"",VLOOKUP(A1096,'Cadastro-Estoque'!A:G,3,FALSE))</f>
        <v/>
      </c>
      <c r="I1096" s="73" t="str">
        <f>IF(A1096="","",INDEX(Boletim!F1105:F1222,(MATCH(A1096,'Cadastro-Estoque'!A1104:A1221,0))))</f>
        <v/>
      </c>
    </row>
    <row r="1097" spans="5:9" ht="18.75" customHeight="1" x14ac:dyDescent="0.25">
      <c r="E1097" s="1" t="str">
        <f t="shared" si="20"/>
        <v/>
      </c>
      <c r="F1097" s="2" t="str">
        <f>IF(ISERROR(VLOOKUP(A1097,'Cadastro-Estoque'!A:G,1,FALSE)),"",VLOOKUP(A1097,'Cadastro-Estoque'!A:G,4,FALSE))</f>
        <v/>
      </c>
      <c r="G1097" s="2" t="str">
        <f>IF(ISBLANK(A1097),"",IF(ISERROR(VLOOKUP(A1097,'Cadastro-Estoque'!A:G,1,FALSE)),"Produto não cadastrado",VLOOKUP(A1097,'Cadastro-Estoque'!A:G,2,FALSE)))</f>
        <v/>
      </c>
      <c r="H1097" s="2" t="str">
        <f>IF(ISERROR(VLOOKUP(A1097,'Cadastro-Estoque'!A:G,1,FALSE)),"",VLOOKUP(A1097,'Cadastro-Estoque'!A:G,3,FALSE))</f>
        <v/>
      </c>
      <c r="I1097" s="73" t="str">
        <f>IF(A1097="","",INDEX(Boletim!F1106:F1223,(MATCH(A1097,'Cadastro-Estoque'!A1105:A1222,0))))</f>
        <v/>
      </c>
    </row>
    <row r="1098" spans="5:9" ht="18.75" customHeight="1" x14ac:dyDescent="0.25">
      <c r="E1098" s="1" t="str">
        <f t="shared" si="20"/>
        <v/>
      </c>
      <c r="F1098" s="2" t="str">
        <f>IF(ISERROR(VLOOKUP(A1098,'Cadastro-Estoque'!A:G,1,FALSE)),"",VLOOKUP(A1098,'Cadastro-Estoque'!A:G,4,FALSE))</f>
        <v/>
      </c>
      <c r="G1098" s="2" t="str">
        <f>IF(ISBLANK(A1098),"",IF(ISERROR(VLOOKUP(A1098,'Cadastro-Estoque'!A:G,1,FALSE)),"Produto não cadastrado",VLOOKUP(A1098,'Cadastro-Estoque'!A:G,2,FALSE)))</f>
        <v/>
      </c>
      <c r="H1098" s="2" t="str">
        <f>IF(ISERROR(VLOOKUP(A1098,'Cadastro-Estoque'!A:G,1,FALSE)),"",VLOOKUP(A1098,'Cadastro-Estoque'!A:G,3,FALSE))</f>
        <v/>
      </c>
      <c r="I1098" s="73" t="str">
        <f>IF(A1098="","",INDEX(Boletim!F1107:F1224,(MATCH(A1098,'Cadastro-Estoque'!A1106:A1223,0))))</f>
        <v/>
      </c>
    </row>
    <row r="1099" spans="5:9" ht="18.75" customHeight="1" x14ac:dyDescent="0.25">
      <c r="E1099" s="1" t="str">
        <f t="shared" si="20"/>
        <v/>
      </c>
      <c r="F1099" s="2" t="str">
        <f>IF(ISERROR(VLOOKUP(A1099,'Cadastro-Estoque'!A:G,1,FALSE)),"",VLOOKUP(A1099,'Cadastro-Estoque'!A:G,4,FALSE))</f>
        <v/>
      </c>
      <c r="G1099" s="2" t="str">
        <f>IF(ISBLANK(A1099),"",IF(ISERROR(VLOOKUP(A1099,'Cadastro-Estoque'!A:G,1,FALSE)),"Produto não cadastrado",VLOOKUP(A1099,'Cadastro-Estoque'!A:G,2,FALSE)))</f>
        <v/>
      </c>
      <c r="H1099" s="2" t="str">
        <f>IF(ISERROR(VLOOKUP(A1099,'Cadastro-Estoque'!A:G,1,FALSE)),"",VLOOKUP(A1099,'Cadastro-Estoque'!A:G,3,FALSE))</f>
        <v/>
      </c>
      <c r="I1099" s="73" t="str">
        <f>IF(A1099="","",INDEX(Boletim!F1108:F1225,(MATCH(A1099,'Cadastro-Estoque'!A1107:A1224,0))))</f>
        <v/>
      </c>
    </row>
    <row r="1100" spans="5:9" ht="18.75" customHeight="1" x14ac:dyDescent="0.25">
      <c r="E1100" s="1" t="str">
        <f t="shared" si="20"/>
        <v/>
      </c>
      <c r="F1100" s="2" t="str">
        <f>IF(ISERROR(VLOOKUP(A1100,'Cadastro-Estoque'!A:G,1,FALSE)),"",VLOOKUP(A1100,'Cadastro-Estoque'!A:G,4,FALSE))</f>
        <v/>
      </c>
      <c r="G1100" s="2" t="str">
        <f>IF(ISBLANK(A1100),"",IF(ISERROR(VLOOKUP(A1100,'Cadastro-Estoque'!A:G,1,FALSE)),"Produto não cadastrado",VLOOKUP(A1100,'Cadastro-Estoque'!A:G,2,FALSE)))</f>
        <v/>
      </c>
      <c r="H1100" s="2" t="str">
        <f>IF(ISERROR(VLOOKUP(A1100,'Cadastro-Estoque'!A:G,1,FALSE)),"",VLOOKUP(A1100,'Cadastro-Estoque'!A:G,3,FALSE))</f>
        <v/>
      </c>
      <c r="I1100" s="73" t="str">
        <f>IF(A1100="","",INDEX(Boletim!F1109:F1226,(MATCH(A1100,'Cadastro-Estoque'!A1108:A1225,0))))</f>
        <v/>
      </c>
    </row>
    <row r="1101" spans="5:9" ht="18.75" customHeight="1" x14ac:dyDescent="0.25">
      <c r="E1101" s="1" t="str">
        <f t="shared" si="20"/>
        <v/>
      </c>
      <c r="F1101" s="2" t="str">
        <f>IF(ISERROR(VLOOKUP(A1101,'Cadastro-Estoque'!A:G,1,FALSE)),"",VLOOKUP(A1101,'Cadastro-Estoque'!A:G,4,FALSE))</f>
        <v/>
      </c>
      <c r="G1101" s="2" t="str">
        <f>IF(ISBLANK(A1101),"",IF(ISERROR(VLOOKUP(A1101,'Cadastro-Estoque'!A:G,1,FALSE)),"Produto não cadastrado",VLOOKUP(A1101,'Cadastro-Estoque'!A:G,2,FALSE)))</f>
        <v/>
      </c>
      <c r="H1101" s="2" t="str">
        <f>IF(ISERROR(VLOOKUP(A1101,'Cadastro-Estoque'!A:G,1,FALSE)),"",VLOOKUP(A1101,'Cadastro-Estoque'!A:G,3,FALSE))</f>
        <v/>
      </c>
      <c r="I1101" s="73" t="str">
        <f>IF(A1101="","",INDEX(Boletim!F1110:F1227,(MATCH(A1101,'Cadastro-Estoque'!A1109:A1226,0))))</f>
        <v/>
      </c>
    </row>
    <row r="1102" spans="5:9" ht="18.75" customHeight="1" x14ac:dyDescent="0.25">
      <c r="E1102" s="1" t="str">
        <f t="shared" si="20"/>
        <v/>
      </c>
      <c r="F1102" s="2" t="str">
        <f>IF(ISERROR(VLOOKUP(A1102,'Cadastro-Estoque'!A:G,1,FALSE)),"",VLOOKUP(A1102,'Cadastro-Estoque'!A:G,4,FALSE))</f>
        <v/>
      </c>
      <c r="G1102" s="2" t="str">
        <f>IF(ISBLANK(A1102),"",IF(ISERROR(VLOOKUP(A1102,'Cadastro-Estoque'!A:G,1,FALSE)),"Produto não cadastrado",VLOOKUP(A1102,'Cadastro-Estoque'!A:G,2,FALSE)))</f>
        <v/>
      </c>
      <c r="H1102" s="2" t="str">
        <f>IF(ISERROR(VLOOKUP(A1102,'Cadastro-Estoque'!A:G,1,FALSE)),"",VLOOKUP(A1102,'Cadastro-Estoque'!A:G,3,FALSE))</f>
        <v/>
      </c>
      <c r="I1102" s="73" t="str">
        <f>IF(A1102="","",INDEX(Boletim!F1111:F1228,(MATCH(A1102,'Cadastro-Estoque'!A1110:A1227,0))))</f>
        <v/>
      </c>
    </row>
    <row r="1103" spans="5:9" ht="18.75" customHeight="1" x14ac:dyDescent="0.25">
      <c r="E1103" s="1" t="str">
        <f t="shared" si="20"/>
        <v/>
      </c>
      <c r="F1103" s="2" t="str">
        <f>IF(ISERROR(VLOOKUP(A1103,'Cadastro-Estoque'!A:G,1,FALSE)),"",VLOOKUP(A1103,'Cadastro-Estoque'!A:G,4,FALSE))</f>
        <v/>
      </c>
      <c r="G1103" s="2" t="str">
        <f>IF(ISBLANK(A1103),"",IF(ISERROR(VLOOKUP(A1103,'Cadastro-Estoque'!A:G,1,FALSE)),"Produto não cadastrado",VLOOKUP(A1103,'Cadastro-Estoque'!A:G,2,FALSE)))</f>
        <v/>
      </c>
      <c r="H1103" s="2" t="str">
        <f>IF(ISERROR(VLOOKUP(A1103,'Cadastro-Estoque'!A:G,1,FALSE)),"",VLOOKUP(A1103,'Cadastro-Estoque'!A:G,3,FALSE))</f>
        <v/>
      </c>
      <c r="I1103" s="73" t="str">
        <f>IF(A1103="","",INDEX(Boletim!F1112:F1229,(MATCH(A1103,'Cadastro-Estoque'!A1111:A1228,0))))</f>
        <v/>
      </c>
    </row>
    <row r="1104" spans="5:9" ht="18.75" customHeight="1" x14ac:dyDescent="0.25">
      <c r="E1104" s="1" t="str">
        <f t="shared" si="20"/>
        <v/>
      </c>
      <c r="F1104" s="2" t="str">
        <f>IF(ISERROR(VLOOKUP(A1104,'Cadastro-Estoque'!A:G,1,FALSE)),"",VLOOKUP(A1104,'Cadastro-Estoque'!A:G,4,FALSE))</f>
        <v/>
      </c>
      <c r="G1104" s="2" t="str">
        <f>IF(ISBLANK(A1104),"",IF(ISERROR(VLOOKUP(A1104,'Cadastro-Estoque'!A:G,1,FALSE)),"Produto não cadastrado",VLOOKUP(A1104,'Cadastro-Estoque'!A:G,2,FALSE)))</f>
        <v/>
      </c>
      <c r="H1104" s="2" t="str">
        <f>IF(ISERROR(VLOOKUP(A1104,'Cadastro-Estoque'!A:G,1,FALSE)),"",VLOOKUP(A1104,'Cadastro-Estoque'!A:G,3,FALSE))</f>
        <v/>
      </c>
      <c r="I1104" s="73" t="str">
        <f>IF(A1104="","",INDEX(Boletim!F1113:F1230,(MATCH(A1104,'Cadastro-Estoque'!A1112:A1229,0))))</f>
        <v/>
      </c>
    </row>
    <row r="1105" spans="5:9" ht="18.75" customHeight="1" x14ac:dyDescent="0.25">
      <c r="E1105" s="1" t="str">
        <f t="shared" si="20"/>
        <v/>
      </c>
      <c r="F1105" s="2" t="str">
        <f>IF(ISERROR(VLOOKUP(A1105,'Cadastro-Estoque'!A:G,1,FALSE)),"",VLOOKUP(A1105,'Cadastro-Estoque'!A:G,4,FALSE))</f>
        <v/>
      </c>
      <c r="G1105" s="2" t="str">
        <f>IF(ISBLANK(A1105),"",IF(ISERROR(VLOOKUP(A1105,'Cadastro-Estoque'!A:G,1,FALSE)),"Produto não cadastrado",VLOOKUP(A1105,'Cadastro-Estoque'!A:G,2,FALSE)))</f>
        <v/>
      </c>
      <c r="H1105" s="2" t="str">
        <f>IF(ISERROR(VLOOKUP(A1105,'Cadastro-Estoque'!A:G,1,FALSE)),"",VLOOKUP(A1105,'Cadastro-Estoque'!A:G,3,FALSE))</f>
        <v/>
      </c>
      <c r="I1105" s="73" t="str">
        <f>IF(A1105="","",INDEX(Boletim!F1114:F1231,(MATCH(A1105,'Cadastro-Estoque'!A1113:A1230,0))))</f>
        <v/>
      </c>
    </row>
    <row r="1106" spans="5:9" ht="18.75" customHeight="1" x14ac:dyDescent="0.25">
      <c r="E1106" s="1" t="str">
        <f t="shared" si="20"/>
        <v/>
      </c>
      <c r="F1106" s="2" t="str">
        <f>IF(ISERROR(VLOOKUP(A1106,'Cadastro-Estoque'!A:G,1,FALSE)),"",VLOOKUP(A1106,'Cadastro-Estoque'!A:G,4,FALSE))</f>
        <v/>
      </c>
      <c r="G1106" s="2" t="str">
        <f>IF(ISBLANK(A1106),"",IF(ISERROR(VLOOKUP(A1106,'Cadastro-Estoque'!A:G,1,FALSE)),"Produto não cadastrado",VLOOKUP(A1106,'Cadastro-Estoque'!A:G,2,FALSE)))</f>
        <v/>
      </c>
      <c r="H1106" s="2" t="str">
        <f>IF(ISERROR(VLOOKUP(A1106,'Cadastro-Estoque'!A:G,1,FALSE)),"",VLOOKUP(A1106,'Cadastro-Estoque'!A:G,3,FALSE))</f>
        <v/>
      </c>
      <c r="I1106" s="73" t="str">
        <f>IF(A1106="","",INDEX(Boletim!F1115:F1232,(MATCH(A1106,'Cadastro-Estoque'!A1114:A1231,0))))</f>
        <v/>
      </c>
    </row>
    <row r="1107" spans="5:9" ht="18.75" customHeight="1" x14ac:dyDescent="0.25">
      <c r="E1107" s="1" t="str">
        <f t="shared" si="20"/>
        <v/>
      </c>
      <c r="F1107" s="2" t="str">
        <f>IF(ISERROR(VLOOKUP(A1107,'Cadastro-Estoque'!A:G,1,FALSE)),"",VLOOKUP(A1107,'Cadastro-Estoque'!A:G,4,FALSE))</f>
        <v/>
      </c>
      <c r="G1107" s="2" t="str">
        <f>IF(ISBLANK(A1107),"",IF(ISERROR(VLOOKUP(A1107,'Cadastro-Estoque'!A:G,1,FALSE)),"Produto não cadastrado",VLOOKUP(A1107,'Cadastro-Estoque'!A:G,2,FALSE)))</f>
        <v/>
      </c>
      <c r="H1107" s="2" t="str">
        <f>IF(ISERROR(VLOOKUP(A1107,'Cadastro-Estoque'!A:G,1,FALSE)),"",VLOOKUP(A1107,'Cadastro-Estoque'!A:G,3,FALSE))</f>
        <v/>
      </c>
      <c r="I1107" s="73" t="str">
        <f>IF(A1107="","",INDEX(Boletim!F1116:F1233,(MATCH(A1107,'Cadastro-Estoque'!A1115:A1232,0))))</f>
        <v/>
      </c>
    </row>
    <row r="1108" spans="5:9" ht="18.75" customHeight="1" x14ac:dyDescent="0.25">
      <c r="E1108" s="1" t="str">
        <f t="shared" si="20"/>
        <v/>
      </c>
      <c r="F1108" s="2" t="str">
        <f>IF(ISERROR(VLOOKUP(A1108,'Cadastro-Estoque'!A:G,1,FALSE)),"",VLOOKUP(A1108,'Cadastro-Estoque'!A:G,4,FALSE))</f>
        <v/>
      </c>
      <c r="G1108" s="2" t="str">
        <f>IF(ISBLANK(A1108),"",IF(ISERROR(VLOOKUP(A1108,'Cadastro-Estoque'!A:G,1,FALSE)),"Produto não cadastrado",VLOOKUP(A1108,'Cadastro-Estoque'!A:G,2,FALSE)))</f>
        <v/>
      </c>
      <c r="H1108" s="2" t="str">
        <f>IF(ISERROR(VLOOKUP(A1108,'Cadastro-Estoque'!A:G,1,FALSE)),"",VLOOKUP(A1108,'Cadastro-Estoque'!A:G,3,FALSE))</f>
        <v/>
      </c>
      <c r="I1108" s="73" t="str">
        <f>IF(A1108="","",INDEX(Boletim!F1117:F1234,(MATCH(A1108,'Cadastro-Estoque'!A1116:A1233,0))))</f>
        <v/>
      </c>
    </row>
    <row r="1109" spans="5:9" ht="18.75" customHeight="1" x14ac:dyDescent="0.25">
      <c r="E1109" s="1" t="str">
        <f t="shared" si="20"/>
        <v/>
      </c>
      <c r="F1109" s="2" t="str">
        <f>IF(ISERROR(VLOOKUP(A1109,'Cadastro-Estoque'!A:G,1,FALSE)),"",VLOOKUP(A1109,'Cadastro-Estoque'!A:G,4,FALSE))</f>
        <v/>
      </c>
      <c r="G1109" s="2" t="str">
        <f>IF(ISBLANK(A1109),"",IF(ISERROR(VLOOKUP(A1109,'Cadastro-Estoque'!A:G,1,FALSE)),"Produto não cadastrado",VLOOKUP(A1109,'Cadastro-Estoque'!A:G,2,FALSE)))</f>
        <v/>
      </c>
      <c r="H1109" s="2" t="str">
        <f>IF(ISERROR(VLOOKUP(A1109,'Cadastro-Estoque'!A:G,1,FALSE)),"",VLOOKUP(A1109,'Cadastro-Estoque'!A:G,3,FALSE))</f>
        <v/>
      </c>
      <c r="I1109" s="73" t="str">
        <f>IF(A1109="","",INDEX(Boletim!F1118:F1235,(MATCH(A1109,'Cadastro-Estoque'!A1117:A1234,0))))</f>
        <v/>
      </c>
    </row>
    <row r="1110" spans="5:9" ht="18.75" customHeight="1" x14ac:dyDescent="0.25">
      <c r="E1110" s="1" t="str">
        <f t="shared" si="20"/>
        <v/>
      </c>
      <c r="F1110" s="2" t="str">
        <f>IF(ISERROR(VLOOKUP(A1110,'Cadastro-Estoque'!A:G,1,FALSE)),"",VLOOKUP(A1110,'Cadastro-Estoque'!A:G,4,FALSE))</f>
        <v/>
      </c>
      <c r="G1110" s="2" t="str">
        <f>IF(ISBLANK(A1110),"",IF(ISERROR(VLOOKUP(A1110,'Cadastro-Estoque'!A:G,1,FALSE)),"Produto não cadastrado",VLOOKUP(A1110,'Cadastro-Estoque'!A:G,2,FALSE)))</f>
        <v/>
      </c>
      <c r="H1110" s="2" t="str">
        <f>IF(ISERROR(VLOOKUP(A1110,'Cadastro-Estoque'!A:G,1,FALSE)),"",VLOOKUP(A1110,'Cadastro-Estoque'!A:G,3,FALSE))</f>
        <v/>
      </c>
      <c r="I1110" s="73" t="str">
        <f>IF(A1110="","",INDEX(Boletim!F1119:F1236,(MATCH(A1110,'Cadastro-Estoque'!A1118:A1235,0))))</f>
        <v/>
      </c>
    </row>
    <row r="1111" spans="5:9" ht="18.75" customHeight="1" x14ac:dyDescent="0.25">
      <c r="E1111" s="1" t="str">
        <f t="shared" si="20"/>
        <v/>
      </c>
      <c r="F1111" s="2" t="str">
        <f>IF(ISERROR(VLOOKUP(A1111,'Cadastro-Estoque'!A:G,1,FALSE)),"",VLOOKUP(A1111,'Cadastro-Estoque'!A:G,4,FALSE))</f>
        <v/>
      </c>
      <c r="G1111" s="2" t="str">
        <f>IF(ISBLANK(A1111),"",IF(ISERROR(VLOOKUP(A1111,'Cadastro-Estoque'!A:G,1,FALSE)),"Produto não cadastrado",VLOOKUP(A1111,'Cadastro-Estoque'!A:G,2,FALSE)))</f>
        <v/>
      </c>
      <c r="H1111" s="2" t="str">
        <f>IF(ISERROR(VLOOKUP(A1111,'Cadastro-Estoque'!A:G,1,FALSE)),"",VLOOKUP(A1111,'Cadastro-Estoque'!A:G,3,FALSE))</f>
        <v/>
      </c>
      <c r="I1111" s="73" t="str">
        <f>IF(A1111="","",INDEX(Boletim!F1120:F1237,(MATCH(A1111,'Cadastro-Estoque'!A1119:A1236,0))))</f>
        <v/>
      </c>
    </row>
    <row r="1112" spans="5:9" ht="18.75" customHeight="1" x14ac:dyDescent="0.25">
      <c r="E1112" s="1" t="str">
        <f t="shared" si="20"/>
        <v/>
      </c>
      <c r="F1112" s="2" t="str">
        <f>IF(ISERROR(VLOOKUP(A1112,'Cadastro-Estoque'!A:G,1,FALSE)),"",VLOOKUP(A1112,'Cadastro-Estoque'!A:G,4,FALSE))</f>
        <v/>
      </c>
      <c r="G1112" s="2" t="str">
        <f>IF(ISBLANK(A1112),"",IF(ISERROR(VLOOKUP(A1112,'Cadastro-Estoque'!A:G,1,FALSE)),"Produto não cadastrado",VLOOKUP(A1112,'Cadastro-Estoque'!A:G,2,FALSE)))</f>
        <v/>
      </c>
      <c r="H1112" s="2" t="str">
        <f>IF(ISERROR(VLOOKUP(A1112,'Cadastro-Estoque'!A:G,1,FALSE)),"",VLOOKUP(A1112,'Cadastro-Estoque'!A:G,3,FALSE))</f>
        <v/>
      </c>
      <c r="I1112" s="73" t="str">
        <f>IF(A1112="","",INDEX(Boletim!F1121:F1238,(MATCH(A1112,'Cadastro-Estoque'!A1120:A1237,0))))</f>
        <v/>
      </c>
    </row>
    <row r="1113" spans="5:9" ht="18.75" customHeight="1" x14ac:dyDescent="0.25">
      <c r="E1113" s="1" t="str">
        <f t="shared" si="20"/>
        <v/>
      </c>
      <c r="F1113" s="2" t="str">
        <f>IF(ISERROR(VLOOKUP(A1113,'Cadastro-Estoque'!A:G,1,FALSE)),"",VLOOKUP(A1113,'Cadastro-Estoque'!A:G,4,FALSE))</f>
        <v/>
      </c>
      <c r="G1113" s="2" t="str">
        <f>IF(ISBLANK(A1113),"",IF(ISERROR(VLOOKUP(A1113,'Cadastro-Estoque'!A:G,1,FALSE)),"Produto não cadastrado",VLOOKUP(A1113,'Cadastro-Estoque'!A:G,2,FALSE)))</f>
        <v/>
      </c>
      <c r="H1113" s="2" t="str">
        <f>IF(ISERROR(VLOOKUP(A1113,'Cadastro-Estoque'!A:G,1,FALSE)),"",VLOOKUP(A1113,'Cadastro-Estoque'!A:G,3,FALSE))</f>
        <v/>
      </c>
      <c r="I1113" s="73" t="str">
        <f>IF(A1113="","",INDEX(Boletim!F1122:F1239,(MATCH(A1113,'Cadastro-Estoque'!A1121:A1238,0))))</f>
        <v/>
      </c>
    </row>
    <row r="1114" spans="5:9" ht="18.75" customHeight="1" x14ac:dyDescent="0.25">
      <c r="E1114" s="1" t="str">
        <f t="shared" si="20"/>
        <v/>
      </c>
      <c r="F1114" s="2" t="str">
        <f>IF(ISERROR(VLOOKUP(A1114,'Cadastro-Estoque'!A:G,1,FALSE)),"",VLOOKUP(A1114,'Cadastro-Estoque'!A:G,4,FALSE))</f>
        <v/>
      </c>
      <c r="G1114" s="2" t="str">
        <f>IF(ISBLANK(A1114),"",IF(ISERROR(VLOOKUP(A1114,'Cadastro-Estoque'!A:G,1,FALSE)),"Produto não cadastrado",VLOOKUP(A1114,'Cadastro-Estoque'!A:G,2,FALSE)))</f>
        <v/>
      </c>
      <c r="H1114" s="2" t="str">
        <f>IF(ISERROR(VLOOKUP(A1114,'Cadastro-Estoque'!A:G,1,FALSE)),"",VLOOKUP(A1114,'Cadastro-Estoque'!A:G,3,FALSE))</f>
        <v/>
      </c>
      <c r="I1114" s="73" t="str">
        <f>IF(A1114="","",INDEX(Boletim!F1123:F1240,(MATCH(A1114,'Cadastro-Estoque'!A1122:A1239,0))))</f>
        <v/>
      </c>
    </row>
    <row r="1115" spans="5:9" ht="18.75" customHeight="1" x14ac:dyDescent="0.25">
      <c r="E1115" s="1" t="str">
        <f t="shared" si="20"/>
        <v/>
      </c>
      <c r="F1115" s="2" t="str">
        <f>IF(ISERROR(VLOOKUP(A1115,'Cadastro-Estoque'!A:G,1,FALSE)),"",VLOOKUP(A1115,'Cadastro-Estoque'!A:G,4,FALSE))</f>
        <v/>
      </c>
      <c r="G1115" s="2" t="str">
        <f>IF(ISBLANK(A1115),"",IF(ISERROR(VLOOKUP(A1115,'Cadastro-Estoque'!A:G,1,FALSE)),"Produto não cadastrado",VLOOKUP(A1115,'Cadastro-Estoque'!A:G,2,FALSE)))</f>
        <v/>
      </c>
      <c r="H1115" s="2" t="str">
        <f>IF(ISERROR(VLOOKUP(A1115,'Cadastro-Estoque'!A:G,1,FALSE)),"",VLOOKUP(A1115,'Cadastro-Estoque'!A:G,3,FALSE))</f>
        <v/>
      </c>
      <c r="I1115" s="73" t="str">
        <f>IF(A1115="","",INDEX(Boletim!F1124:F1241,(MATCH(A1115,'Cadastro-Estoque'!A1123:A1240,0))))</f>
        <v/>
      </c>
    </row>
    <row r="1116" spans="5:9" ht="18.75" customHeight="1" x14ac:dyDescent="0.25">
      <c r="E1116" s="1" t="str">
        <f t="shared" si="20"/>
        <v/>
      </c>
      <c r="F1116" s="2" t="str">
        <f>IF(ISERROR(VLOOKUP(A1116,'Cadastro-Estoque'!A:G,1,FALSE)),"",VLOOKUP(A1116,'Cadastro-Estoque'!A:G,4,FALSE))</f>
        <v/>
      </c>
      <c r="G1116" s="2" t="str">
        <f>IF(ISBLANK(A1116),"",IF(ISERROR(VLOOKUP(A1116,'Cadastro-Estoque'!A:G,1,FALSE)),"Produto não cadastrado",VLOOKUP(A1116,'Cadastro-Estoque'!A:G,2,FALSE)))</f>
        <v/>
      </c>
      <c r="H1116" s="2" t="str">
        <f>IF(ISERROR(VLOOKUP(A1116,'Cadastro-Estoque'!A:G,1,FALSE)),"",VLOOKUP(A1116,'Cadastro-Estoque'!A:G,3,FALSE))</f>
        <v/>
      </c>
      <c r="I1116" s="73" t="str">
        <f>IF(A1116="","",INDEX(Boletim!F1125:F1242,(MATCH(A1116,'Cadastro-Estoque'!A1124:A1241,0))))</f>
        <v/>
      </c>
    </row>
    <row r="1117" spans="5:9" ht="18.75" customHeight="1" x14ac:dyDescent="0.25">
      <c r="E1117" s="1" t="str">
        <f t="shared" si="20"/>
        <v/>
      </c>
      <c r="F1117" s="2" t="str">
        <f>IF(ISERROR(VLOOKUP(A1117,'Cadastro-Estoque'!A:G,1,FALSE)),"",VLOOKUP(A1117,'Cadastro-Estoque'!A:G,4,FALSE))</f>
        <v/>
      </c>
      <c r="G1117" s="2" t="str">
        <f>IF(ISBLANK(A1117),"",IF(ISERROR(VLOOKUP(A1117,'Cadastro-Estoque'!A:G,1,FALSE)),"Produto não cadastrado",VLOOKUP(A1117,'Cadastro-Estoque'!A:G,2,FALSE)))</f>
        <v/>
      </c>
      <c r="H1117" s="2" t="str">
        <f>IF(ISERROR(VLOOKUP(A1117,'Cadastro-Estoque'!A:G,1,FALSE)),"",VLOOKUP(A1117,'Cadastro-Estoque'!A:G,3,FALSE))</f>
        <v/>
      </c>
      <c r="I1117" s="73" t="str">
        <f>IF(A1117="","",INDEX(Boletim!F1126:F1243,(MATCH(A1117,'Cadastro-Estoque'!A1125:A1242,0))))</f>
        <v/>
      </c>
    </row>
    <row r="1118" spans="5:9" ht="18.75" customHeight="1" x14ac:dyDescent="0.25">
      <c r="E1118" s="1" t="str">
        <f t="shared" si="20"/>
        <v/>
      </c>
      <c r="F1118" s="2" t="str">
        <f>IF(ISERROR(VLOOKUP(A1118,'Cadastro-Estoque'!A:G,1,FALSE)),"",VLOOKUP(A1118,'Cadastro-Estoque'!A:G,4,FALSE))</f>
        <v/>
      </c>
      <c r="G1118" s="2" t="str">
        <f>IF(ISBLANK(A1118),"",IF(ISERROR(VLOOKUP(A1118,'Cadastro-Estoque'!A:G,1,FALSE)),"Produto não cadastrado",VLOOKUP(A1118,'Cadastro-Estoque'!A:G,2,FALSE)))</f>
        <v/>
      </c>
      <c r="H1118" s="2" t="str">
        <f>IF(ISERROR(VLOOKUP(A1118,'Cadastro-Estoque'!A:G,1,FALSE)),"",VLOOKUP(A1118,'Cadastro-Estoque'!A:G,3,FALSE))</f>
        <v/>
      </c>
      <c r="I1118" s="73" t="str">
        <f>IF(A1118="","",INDEX(Boletim!F1127:F1244,(MATCH(A1118,'Cadastro-Estoque'!A1126:A1243,0))))</f>
        <v/>
      </c>
    </row>
    <row r="1119" spans="5:9" ht="18.75" customHeight="1" x14ac:dyDescent="0.25">
      <c r="E1119" s="1" t="str">
        <f t="shared" si="20"/>
        <v/>
      </c>
      <c r="F1119" s="2" t="str">
        <f>IF(ISERROR(VLOOKUP(A1119,'Cadastro-Estoque'!A:G,1,FALSE)),"",VLOOKUP(A1119,'Cadastro-Estoque'!A:G,4,FALSE))</f>
        <v/>
      </c>
      <c r="G1119" s="2" t="str">
        <f>IF(ISBLANK(A1119),"",IF(ISERROR(VLOOKUP(A1119,'Cadastro-Estoque'!A:G,1,FALSE)),"Produto não cadastrado",VLOOKUP(A1119,'Cadastro-Estoque'!A:G,2,FALSE)))</f>
        <v/>
      </c>
      <c r="H1119" s="2" t="str">
        <f>IF(ISERROR(VLOOKUP(A1119,'Cadastro-Estoque'!A:G,1,FALSE)),"",VLOOKUP(A1119,'Cadastro-Estoque'!A:G,3,FALSE))</f>
        <v/>
      </c>
      <c r="I1119" s="73" t="str">
        <f>IF(A1119="","",INDEX(Boletim!F1128:F1245,(MATCH(A1119,'Cadastro-Estoque'!A1127:A1244,0))))</f>
        <v/>
      </c>
    </row>
    <row r="1120" spans="5:9" ht="18.75" customHeight="1" x14ac:dyDescent="0.25">
      <c r="E1120" s="1" t="str">
        <f t="shared" si="20"/>
        <v/>
      </c>
      <c r="F1120" s="2" t="str">
        <f>IF(ISERROR(VLOOKUP(A1120,'Cadastro-Estoque'!A:G,1,FALSE)),"",VLOOKUP(A1120,'Cadastro-Estoque'!A:G,4,FALSE))</f>
        <v/>
      </c>
      <c r="G1120" s="2" t="str">
        <f>IF(ISBLANK(A1120),"",IF(ISERROR(VLOOKUP(A1120,'Cadastro-Estoque'!A:G,1,FALSE)),"Produto não cadastrado",VLOOKUP(A1120,'Cadastro-Estoque'!A:G,2,FALSE)))</f>
        <v/>
      </c>
      <c r="H1120" s="2" t="str">
        <f>IF(ISERROR(VLOOKUP(A1120,'Cadastro-Estoque'!A:G,1,FALSE)),"",VLOOKUP(A1120,'Cadastro-Estoque'!A:G,3,FALSE))</f>
        <v/>
      </c>
      <c r="I1120" s="73" t="str">
        <f>IF(A1120="","",INDEX(Boletim!F1129:F1246,(MATCH(A1120,'Cadastro-Estoque'!A1128:A1245,0))))</f>
        <v/>
      </c>
    </row>
    <row r="1121" spans="5:9" ht="18.75" customHeight="1" x14ac:dyDescent="0.25">
      <c r="E1121" s="1" t="str">
        <f t="shared" si="20"/>
        <v/>
      </c>
      <c r="F1121" s="2" t="str">
        <f>IF(ISERROR(VLOOKUP(A1121,'Cadastro-Estoque'!A:G,1,FALSE)),"",VLOOKUP(A1121,'Cadastro-Estoque'!A:G,4,FALSE))</f>
        <v/>
      </c>
      <c r="G1121" s="2" t="str">
        <f>IF(ISBLANK(A1121),"",IF(ISERROR(VLOOKUP(A1121,'Cadastro-Estoque'!A:G,1,FALSE)),"Produto não cadastrado",VLOOKUP(A1121,'Cadastro-Estoque'!A:G,2,FALSE)))</f>
        <v/>
      </c>
      <c r="H1121" s="2" t="str">
        <f>IF(ISERROR(VLOOKUP(A1121,'Cadastro-Estoque'!A:G,1,FALSE)),"",VLOOKUP(A1121,'Cadastro-Estoque'!A:G,3,FALSE))</f>
        <v/>
      </c>
      <c r="I1121" s="73" t="str">
        <f>IF(A1121="","",INDEX(Boletim!F1130:F1247,(MATCH(A1121,'Cadastro-Estoque'!A1129:A1246,0))))</f>
        <v/>
      </c>
    </row>
    <row r="1122" spans="5:9" ht="18.75" customHeight="1" x14ac:dyDescent="0.25">
      <c r="E1122" s="1" t="str">
        <f t="shared" si="20"/>
        <v/>
      </c>
      <c r="F1122" s="2" t="str">
        <f>IF(ISERROR(VLOOKUP(A1122,'Cadastro-Estoque'!A:G,1,FALSE)),"",VLOOKUP(A1122,'Cadastro-Estoque'!A:G,4,FALSE))</f>
        <v/>
      </c>
      <c r="G1122" s="2" t="str">
        <f>IF(ISBLANK(A1122),"",IF(ISERROR(VLOOKUP(A1122,'Cadastro-Estoque'!A:G,1,FALSE)),"Produto não cadastrado",VLOOKUP(A1122,'Cadastro-Estoque'!A:G,2,FALSE)))</f>
        <v/>
      </c>
      <c r="H1122" s="2" t="str">
        <f>IF(ISERROR(VLOOKUP(A1122,'Cadastro-Estoque'!A:G,1,FALSE)),"",VLOOKUP(A1122,'Cadastro-Estoque'!A:G,3,FALSE))</f>
        <v/>
      </c>
      <c r="I1122" s="73" t="str">
        <f>IF(A1122="","",INDEX(Boletim!F1131:F1248,(MATCH(A1122,'Cadastro-Estoque'!A1130:A1247,0))))</f>
        <v/>
      </c>
    </row>
    <row r="1123" spans="5:9" ht="18.75" customHeight="1" x14ac:dyDescent="0.25">
      <c r="E1123" s="1" t="str">
        <f t="shared" si="20"/>
        <v/>
      </c>
      <c r="F1123" s="2" t="str">
        <f>IF(ISERROR(VLOOKUP(A1123,'Cadastro-Estoque'!A:G,1,FALSE)),"",VLOOKUP(A1123,'Cadastro-Estoque'!A:G,4,FALSE))</f>
        <v/>
      </c>
      <c r="G1123" s="2" t="str">
        <f>IF(ISBLANK(A1123),"",IF(ISERROR(VLOOKUP(A1123,'Cadastro-Estoque'!A:G,1,FALSE)),"Produto não cadastrado",VLOOKUP(A1123,'Cadastro-Estoque'!A:G,2,FALSE)))</f>
        <v/>
      </c>
      <c r="H1123" s="2" t="str">
        <f>IF(ISERROR(VLOOKUP(A1123,'Cadastro-Estoque'!A:G,1,FALSE)),"",VLOOKUP(A1123,'Cadastro-Estoque'!A:G,3,FALSE))</f>
        <v/>
      </c>
      <c r="I1123" s="73" t="str">
        <f>IF(A1123="","",INDEX(Boletim!F1132:F1249,(MATCH(A1123,'Cadastro-Estoque'!A1131:A1248,0))))</f>
        <v/>
      </c>
    </row>
    <row r="1124" spans="5:9" ht="18.75" customHeight="1" x14ac:dyDescent="0.25">
      <c r="E1124" s="1" t="str">
        <f t="shared" si="20"/>
        <v/>
      </c>
      <c r="F1124" s="2" t="str">
        <f>IF(ISERROR(VLOOKUP(A1124,'Cadastro-Estoque'!A:G,1,FALSE)),"",VLOOKUP(A1124,'Cadastro-Estoque'!A:G,4,FALSE))</f>
        <v/>
      </c>
      <c r="G1124" s="2" t="str">
        <f>IF(ISBLANK(A1124),"",IF(ISERROR(VLOOKUP(A1124,'Cadastro-Estoque'!A:G,1,FALSE)),"Produto não cadastrado",VLOOKUP(A1124,'Cadastro-Estoque'!A:G,2,FALSE)))</f>
        <v/>
      </c>
      <c r="H1124" s="2" t="str">
        <f>IF(ISERROR(VLOOKUP(A1124,'Cadastro-Estoque'!A:G,1,FALSE)),"",VLOOKUP(A1124,'Cadastro-Estoque'!A:G,3,FALSE))</f>
        <v/>
      </c>
      <c r="I1124" s="73" t="str">
        <f>IF(A1124="","",INDEX(Boletim!F1133:F1250,(MATCH(A1124,'Cadastro-Estoque'!A1132:A1249,0))))</f>
        <v/>
      </c>
    </row>
    <row r="1125" spans="5:9" ht="18.75" customHeight="1" x14ac:dyDescent="0.25">
      <c r="E1125" s="1" t="str">
        <f t="shared" si="20"/>
        <v/>
      </c>
      <c r="F1125" s="2" t="str">
        <f>IF(ISERROR(VLOOKUP(A1125,'Cadastro-Estoque'!A:G,1,FALSE)),"",VLOOKUP(A1125,'Cadastro-Estoque'!A:G,4,FALSE))</f>
        <v/>
      </c>
      <c r="G1125" s="2" t="str">
        <f>IF(ISBLANK(A1125),"",IF(ISERROR(VLOOKUP(A1125,'Cadastro-Estoque'!A:G,1,FALSE)),"Produto não cadastrado",VLOOKUP(A1125,'Cadastro-Estoque'!A:G,2,FALSE)))</f>
        <v/>
      </c>
      <c r="H1125" s="2" t="str">
        <f>IF(ISERROR(VLOOKUP(A1125,'Cadastro-Estoque'!A:G,1,FALSE)),"",VLOOKUP(A1125,'Cadastro-Estoque'!A:G,3,FALSE))</f>
        <v/>
      </c>
      <c r="I1125" s="73" t="str">
        <f>IF(A1125="","",INDEX(Boletim!F1134:F1251,(MATCH(A1125,'Cadastro-Estoque'!A1133:A1250,0))))</f>
        <v/>
      </c>
    </row>
    <row r="1126" spans="5:9" ht="18.75" customHeight="1" x14ac:dyDescent="0.25">
      <c r="E1126" s="1" t="str">
        <f t="shared" si="20"/>
        <v/>
      </c>
      <c r="F1126" s="2" t="str">
        <f>IF(ISERROR(VLOOKUP(A1126,'Cadastro-Estoque'!A:G,1,FALSE)),"",VLOOKUP(A1126,'Cadastro-Estoque'!A:G,4,FALSE))</f>
        <v/>
      </c>
      <c r="G1126" s="2" t="str">
        <f>IF(ISBLANK(A1126),"",IF(ISERROR(VLOOKUP(A1126,'Cadastro-Estoque'!A:G,1,FALSE)),"Produto não cadastrado",VLOOKUP(A1126,'Cadastro-Estoque'!A:G,2,FALSE)))</f>
        <v/>
      </c>
      <c r="H1126" s="2" t="str">
        <f>IF(ISERROR(VLOOKUP(A1126,'Cadastro-Estoque'!A:G,1,FALSE)),"",VLOOKUP(A1126,'Cadastro-Estoque'!A:G,3,FALSE))</f>
        <v/>
      </c>
      <c r="I1126" s="73" t="str">
        <f>IF(A1126="","",INDEX(Boletim!F1135:F1252,(MATCH(A1126,'Cadastro-Estoque'!A1134:A1251,0))))</f>
        <v/>
      </c>
    </row>
    <row r="1127" spans="5:9" ht="18.75" customHeight="1" x14ac:dyDescent="0.25">
      <c r="E1127" s="1" t="str">
        <f t="shared" si="20"/>
        <v/>
      </c>
      <c r="F1127" s="2" t="str">
        <f>IF(ISERROR(VLOOKUP(A1127,'Cadastro-Estoque'!A:G,1,FALSE)),"",VLOOKUP(A1127,'Cadastro-Estoque'!A:G,4,FALSE))</f>
        <v/>
      </c>
      <c r="G1127" s="2" t="str">
        <f>IF(ISBLANK(A1127),"",IF(ISERROR(VLOOKUP(A1127,'Cadastro-Estoque'!A:G,1,FALSE)),"Produto não cadastrado",VLOOKUP(A1127,'Cadastro-Estoque'!A:G,2,FALSE)))</f>
        <v/>
      </c>
      <c r="H1127" s="2" t="str">
        <f>IF(ISERROR(VLOOKUP(A1127,'Cadastro-Estoque'!A:G,1,FALSE)),"",VLOOKUP(A1127,'Cadastro-Estoque'!A:G,3,FALSE))</f>
        <v/>
      </c>
      <c r="I1127" s="73" t="str">
        <f>IF(A1127="","",INDEX(Boletim!F1136:F1253,(MATCH(A1127,'Cadastro-Estoque'!A1135:A1252,0))))</f>
        <v/>
      </c>
    </row>
    <row r="1128" spans="5:9" ht="18.75" customHeight="1" x14ac:dyDescent="0.25">
      <c r="E1128" s="1" t="str">
        <f t="shared" si="20"/>
        <v/>
      </c>
      <c r="F1128" s="2" t="str">
        <f>IF(ISERROR(VLOOKUP(A1128,'Cadastro-Estoque'!A:G,1,FALSE)),"",VLOOKUP(A1128,'Cadastro-Estoque'!A:G,4,FALSE))</f>
        <v/>
      </c>
      <c r="G1128" s="2" t="str">
        <f>IF(ISBLANK(A1128),"",IF(ISERROR(VLOOKUP(A1128,'Cadastro-Estoque'!A:G,1,FALSE)),"Produto não cadastrado",VLOOKUP(A1128,'Cadastro-Estoque'!A:G,2,FALSE)))</f>
        <v/>
      </c>
      <c r="H1128" s="2" t="str">
        <f>IF(ISERROR(VLOOKUP(A1128,'Cadastro-Estoque'!A:G,1,FALSE)),"",VLOOKUP(A1128,'Cadastro-Estoque'!A:G,3,FALSE))</f>
        <v/>
      </c>
      <c r="I1128" s="73" t="str">
        <f>IF(A1128="","",INDEX(Boletim!F1137:F1254,(MATCH(A1128,'Cadastro-Estoque'!A1136:A1253,0))))</f>
        <v/>
      </c>
    </row>
    <row r="1129" spans="5:9" ht="18.75" customHeight="1" x14ac:dyDescent="0.25">
      <c r="E1129" s="1" t="str">
        <f t="shared" si="20"/>
        <v/>
      </c>
      <c r="F1129" s="2" t="str">
        <f>IF(ISERROR(VLOOKUP(A1129,'Cadastro-Estoque'!A:G,1,FALSE)),"",VLOOKUP(A1129,'Cadastro-Estoque'!A:G,4,FALSE))</f>
        <v/>
      </c>
      <c r="G1129" s="2" t="str">
        <f>IF(ISBLANK(A1129),"",IF(ISERROR(VLOOKUP(A1129,'Cadastro-Estoque'!A:G,1,FALSE)),"Produto não cadastrado",VLOOKUP(A1129,'Cadastro-Estoque'!A:G,2,FALSE)))</f>
        <v/>
      </c>
      <c r="H1129" s="2" t="str">
        <f>IF(ISERROR(VLOOKUP(A1129,'Cadastro-Estoque'!A:G,1,FALSE)),"",VLOOKUP(A1129,'Cadastro-Estoque'!A:G,3,FALSE))</f>
        <v/>
      </c>
      <c r="I1129" s="73" t="str">
        <f>IF(A1129="","",INDEX(Boletim!F1138:F1255,(MATCH(A1129,'Cadastro-Estoque'!A1137:A1254,0))))</f>
        <v/>
      </c>
    </row>
    <row r="1130" spans="5:9" ht="18.75" customHeight="1" x14ac:dyDescent="0.25">
      <c r="E1130" s="1" t="str">
        <f t="shared" si="20"/>
        <v/>
      </c>
      <c r="F1130" s="2" t="str">
        <f>IF(ISERROR(VLOOKUP(A1130,'Cadastro-Estoque'!A:G,1,FALSE)),"",VLOOKUP(A1130,'Cadastro-Estoque'!A:G,4,FALSE))</f>
        <v/>
      </c>
      <c r="G1130" s="2" t="str">
        <f>IF(ISBLANK(A1130),"",IF(ISERROR(VLOOKUP(A1130,'Cadastro-Estoque'!A:G,1,FALSE)),"Produto não cadastrado",VLOOKUP(A1130,'Cadastro-Estoque'!A:G,2,FALSE)))</f>
        <v/>
      </c>
      <c r="H1130" s="2" t="str">
        <f>IF(ISERROR(VLOOKUP(A1130,'Cadastro-Estoque'!A:G,1,FALSE)),"",VLOOKUP(A1130,'Cadastro-Estoque'!A:G,3,FALSE))</f>
        <v/>
      </c>
      <c r="I1130" s="73" t="str">
        <f>IF(A1130="","",INDEX(Boletim!F1139:F1256,(MATCH(A1130,'Cadastro-Estoque'!A1138:A1255,0))))</f>
        <v/>
      </c>
    </row>
    <row r="1131" spans="5:9" ht="18.75" customHeight="1" x14ac:dyDescent="0.25">
      <c r="E1131" s="1" t="str">
        <f t="shared" si="20"/>
        <v/>
      </c>
      <c r="F1131" s="2" t="str">
        <f>IF(ISERROR(VLOOKUP(A1131,'Cadastro-Estoque'!A:G,1,FALSE)),"",VLOOKUP(A1131,'Cadastro-Estoque'!A:G,4,FALSE))</f>
        <v/>
      </c>
      <c r="G1131" s="2" t="str">
        <f>IF(ISBLANK(A1131),"",IF(ISERROR(VLOOKUP(A1131,'Cadastro-Estoque'!A:G,1,FALSE)),"Produto não cadastrado",VLOOKUP(A1131,'Cadastro-Estoque'!A:G,2,FALSE)))</f>
        <v/>
      </c>
      <c r="H1131" s="2" t="str">
        <f>IF(ISERROR(VLOOKUP(A1131,'Cadastro-Estoque'!A:G,1,FALSE)),"",VLOOKUP(A1131,'Cadastro-Estoque'!A:G,3,FALSE))</f>
        <v/>
      </c>
      <c r="I1131" s="73" t="str">
        <f>IF(A1131="","",INDEX(Boletim!F1140:F1257,(MATCH(A1131,'Cadastro-Estoque'!A1139:A1256,0))))</f>
        <v/>
      </c>
    </row>
    <row r="1132" spans="5:9" ht="18.75" customHeight="1" x14ac:dyDescent="0.25">
      <c r="E1132" s="1" t="str">
        <f t="shared" si="20"/>
        <v/>
      </c>
      <c r="F1132" s="2" t="str">
        <f>IF(ISERROR(VLOOKUP(A1132,'Cadastro-Estoque'!A:G,1,FALSE)),"",VLOOKUP(A1132,'Cadastro-Estoque'!A:G,4,FALSE))</f>
        <v/>
      </c>
      <c r="G1132" s="2" t="str">
        <f>IF(ISBLANK(A1132),"",IF(ISERROR(VLOOKUP(A1132,'Cadastro-Estoque'!A:G,1,FALSE)),"Produto não cadastrado",VLOOKUP(A1132,'Cadastro-Estoque'!A:G,2,FALSE)))</f>
        <v/>
      </c>
      <c r="H1132" s="2" t="str">
        <f>IF(ISERROR(VLOOKUP(A1132,'Cadastro-Estoque'!A:G,1,FALSE)),"",VLOOKUP(A1132,'Cadastro-Estoque'!A:G,3,FALSE))</f>
        <v/>
      </c>
      <c r="I1132" s="73" t="str">
        <f>IF(A1132="","",INDEX(Boletim!F1141:F1258,(MATCH(A1132,'Cadastro-Estoque'!A1140:A1257,0))))</f>
        <v/>
      </c>
    </row>
    <row r="1133" spans="5:9" ht="18.75" customHeight="1" x14ac:dyDescent="0.25">
      <c r="E1133" s="1" t="str">
        <f t="shared" si="20"/>
        <v/>
      </c>
      <c r="F1133" s="2" t="str">
        <f>IF(ISERROR(VLOOKUP(A1133,'Cadastro-Estoque'!A:G,1,FALSE)),"",VLOOKUP(A1133,'Cadastro-Estoque'!A:G,4,FALSE))</f>
        <v/>
      </c>
      <c r="G1133" s="2" t="str">
        <f>IF(ISBLANK(A1133),"",IF(ISERROR(VLOOKUP(A1133,'Cadastro-Estoque'!A:G,1,FALSE)),"Produto não cadastrado",VLOOKUP(A1133,'Cadastro-Estoque'!A:G,2,FALSE)))</f>
        <v/>
      </c>
      <c r="H1133" s="2" t="str">
        <f>IF(ISERROR(VLOOKUP(A1133,'Cadastro-Estoque'!A:G,1,FALSE)),"",VLOOKUP(A1133,'Cadastro-Estoque'!A:G,3,FALSE))</f>
        <v/>
      </c>
      <c r="I1133" s="73" t="str">
        <f>IF(A1133="","",INDEX(Boletim!F1142:F1259,(MATCH(A1133,'Cadastro-Estoque'!A1141:A1258,0))))</f>
        <v/>
      </c>
    </row>
    <row r="1134" spans="5:9" ht="18.75" customHeight="1" x14ac:dyDescent="0.25">
      <c r="E1134" s="1" t="str">
        <f t="shared" si="20"/>
        <v/>
      </c>
      <c r="F1134" s="2" t="str">
        <f>IF(ISERROR(VLOOKUP(A1134,'Cadastro-Estoque'!A:G,1,FALSE)),"",VLOOKUP(A1134,'Cadastro-Estoque'!A:G,4,FALSE))</f>
        <v/>
      </c>
      <c r="G1134" s="2" t="str">
        <f>IF(ISBLANK(A1134),"",IF(ISERROR(VLOOKUP(A1134,'Cadastro-Estoque'!A:G,1,FALSE)),"Produto não cadastrado",VLOOKUP(A1134,'Cadastro-Estoque'!A:G,2,FALSE)))</f>
        <v/>
      </c>
      <c r="H1134" s="2" t="str">
        <f>IF(ISERROR(VLOOKUP(A1134,'Cadastro-Estoque'!A:G,1,FALSE)),"",VLOOKUP(A1134,'Cadastro-Estoque'!A:G,3,FALSE))</f>
        <v/>
      </c>
      <c r="I1134" s="73" t="str">
        <f>IF(A1134="","",INDEX(Boletim!F1143:F1260,(MATCH(A1134,'Cadastro-Estoque'!A1142:A1259,0))))</f>
        <v/>
      </c>
    </row>
    <row r="1135" spans="5:9" ht="18.75" customHeight="1" x14ac:dyDescent="0.25">
      <c r="E1135" s="1" t="str">
        <f t="shared" si="20"/>
        <v/>
      </c>
      <c r="F1135" s="2" t="str">
        <f>IF(ISERROR(VLOOKUP(A1135,'Cadastro-Estoque'!A:G,1,FALSE)),"",VLOOKUP(A1135,'Cadastro-Estoque'!A:G,4,FALSE))</f>
        <v/>
      </c>
      <c r="G1135" s="2" t="str">
        <f>IF(ISBLANK(A1135),"",IF(ISERROR(VLOOKUP(A1135,'Cadastro-Estoque'!A:G,1,FALSE)),"Produto não cadastrado",VLOOKUP(A1135,'Cadastro-Estoque'!A:G,2,FALSE)))</f>
        <v/>
      </c>
      <c r="H1135" s="2" t="str">
        <f>IF(ISERROR(VLOOKUP(A1135,'Cadastro-Estoque'!A:G,1,FALSE)),"",VLOOKUP(A1135,'Cadastro-Estoque'!A:G,3,FALSE))</f>
        <v/>
      </c>
      <c r="I1135" s="73" t="str">
        <f>IF(A1135="","",INDEX(Boletim!F1144:F1261,(MATCH(A1135,'Cadastro-Estoque'!A1143:A1260,0))))</f>
        <v/>
      </c>
    </row>
    <row r="1136" spans="5:9" ht="18.75" customHeight="1" x14ac:dyDescent="0.25">
      <c r="E1136" s="1" t="str">
        <f t="shared" si="20"/>
        <v/>
      </c>
      <c r="F1136" s="2" t="str">
        <f>IF(ISERROR(VLOOKUP(A1136,'Cadastro-Estoque'!A:G,1,FALSE)),"",VLOOKUP(A1136,'Cadastro-Estoque'!A:G,4,FALSE))</f>
        <v/>
      </c>
      <c r="G1136" s="2" t="str">
        <f>IF(ISBLANK(A1136),"",IF(ISERROR(VLOOKUP(A1136,'Cadastro-Estoque'!A:G,1,FALSE)),"Produto não cadastrado",VLOOKUP(A1136,'Cadastro-Estoque'!A:G,2,FALSE)))</f>
        <v/>
      </c>
      <c r="H1136" s="2" t="str">
        <f>IF(ISERROR(VLOOKUP(A1136,'Cadastro-Estoque'!A:G,1,FALSE)),"",VLOOKUP(A1136,'Cadastro-Estoque'!A:G,3,FALSE))</f>
        <v/>
      </c>
      <c r="I1136" s="73" t="str">
        <f>IF(A1136="","",INDEX(Boletim!F1145:F1262,(MATCH(A1136,'Cadastro-Estoque'!A1144:A1261,0))))</f>
        <v/>
      </c>
    </row>
    <row r="1137" spans="5:9" ht="18.75" customHeight="1" x14ac:dyDescent="0.25">
      <c r="E1137" s="1" t="str">
        <f t="shared" si="20"/>
        <v/>
      </c>
      <c r="F1137" s="2" t="str">
        <f>IF(ISERROR(VLOOKUP(A1137,'Cadastro-Estoque'!A:G,1,FALSE)),"",VLOOKUP(A1137,'Cadastro-Estoque'!A:G,4,FALSE))</f>
        <v/>
      </c>
      <c r="G1137" s="2" t="str">
        <f>IF(ISBLANK(A1137),"",IF(ISERROR(VLOOKUP(A1137,'Cadastro-Estoque'!A:G,1,FALSE)),"Produto não cadastrado",VLOOKUP(A1137,'Cadastro-Estoque'!A:G,2,FALSE)))</f>
        <v/>
      </c>
      <c r="H1137" s="2" t="str">
        <f>IF(ISERROR(VLOOKUP(A1137,'Cadastro-Estoque'!A:G,1,FALSE)),"",VLOOKUP(A1137,'Cadastro-Estoque'!A:G,3,FALSE))</f>
        <v/>
      </c>
      <c r="I1137" s="73" t="str">
        <f>IF(A1137="","",INDEX(Boletim!F1146:F1263,(MATCH(A1137,'Cadastro-Estoque'!A1145:A1262,0))))</f>
        <v/>
      </c>
    </row>
    <row r="1138" spans="5:9" ht="18.75" customHeight="1" x14ac:dyDescent="0.25">
      <c r="E1138" s="1" t="str">
        <f t="shared" si="20"/>
        <v/>
      </c>
      <c r="F1138" s="2" t="str">
        <f>IF(ISERROR(VLOOKUP(A1138,'Cadastro-Estoque'!A:G,1,FALSE)),"",VLOOKUP(A1138,'Cadastro-Estoque'!A:G,4,FALSE))</f>
        <v/>
      </c>
      <c r="G1138" s="2" t="str">
        <f>IF(ISBLANK(A1138),"",IF(ISERROR(VLOOKUP(A1138,'Cadastro-Estoque'!A:G,1,FALSE)),"Produto não cadastrado",VLOOKUP(A1138,'Cadastro-Estoque'!A:G,2,FALSE)))</f>
        <v/>
      </c>
      <c r="H1138" s="2" t="str">
        <f>IF(ISERROR(VLOOKUP(A1138,'Cadastro-Estoque'!A:G,1,FALSE)),"",VLOOKUP(A1138,'Cadastro-Estoque'!A:G,3,FALSE))</f>
        <v/>
      </c>
      <c r="I1138" s="73" t="str">
        <f>IF(A1138="","",INDEX(Boletim!F1147:F1264,(MATCH(A1138,'Cadastro-Estoque'!A1146:A1263,0))))</f>
        <v/>
      </c>
    </row>
    <row r="1139" spans="5:9" ht="18.75" customHeight="1" x14ac:dyDescent="0.25">
      <c r="E1139" s="1" t="str">
        <f t="shared" si="20"/>
        <v/>
      </c>
      <c r="F1139" s="2" t="str">
        <f>IF(ISERROR(VLOOKUP(A1139,'Cadastro-Estoque'!A:G,1,FALSE)),"",VLOOKUP(A1139,'Cadastro-Estoque'!A:G,4,FALSE))</f>
        <v/>
      </c>
      <c r="G1139" s="2" t="str">
        <f>IF(ISBLANK(A1139),"",IF(ISERROR(VLOOKUP(A1139,'Cadastro-Estoque'!A:G,1,FALSE)),"Produto não cadastrado",VLOOKUP(A1139,'Cadastro-Estoque'!A:G,2,FALSE)))</f>
        <v/>
      </c>
      <c r="H1139" s="2" t="str">
        <f>IF(ISERROR(VLOOKUP(A1139,'Cadastro-Estoque'!A:G,1,FALSE)),"",VLOOKUP(A1139,'Cadastro-Estoque'!A:G,3,FALSE))</f>
        <v/>
      </c>
      <c r="I1139" s="73" t="str">
        <f>IF(A1139="","",INDEX(Boletim!F1148:F1265,(MATCH(A1139,'Cadastro-Estoque'!A1147:A1264,0))))</f>
        <v/>
      </c>
    </row>
    <row r="1140" spans="5:9" ht="18.75" customHeight="1" x14ac:dyDescent="0.25">
      <c r="E1140" s="1" t="str">
        <f t="shared" si="20"/>
        <v/>
      </c>
      <c r="F1140" s="2" t="str">
        <f>IF(ISERROR(VLOOKUP(A1140,'Cadastro-Estoque'!A:G,1,FALSE)),"",VLOOKUP(A1140,'Cadastro-Estoque'!A:G,4,FALSE))</f>
        <v/>
      </c>
      <c r="G1140" s="2" t="str">
        <f>IF(ISBLANK(A1140),"",IF(ISERROR(VLOOKUP(A1140,'Cadastro-Estoque'!A:G,1,FALSE)),"Produto não cadastrado",VLOOKUP(A1140,'Cadastro-Estoque'!A:G,2,FALSE)))</f>
        <v/>
      </c>
      <c r="H1140" s="2" t="str">
        <f>IF(ISERROR(VLOOKUP(A1140,'Cadastro-Estoque'!A:G,1,FALSE)),"",VLOOKUP(A1140,'Cadastro-Estoque'!A:G,3,FALSE))</f>
        <v/>
      </c>
      <c r="I1140" s="73" t="str">
        <f>IF(A1140="","",INDEX(Boletim!F1149:F1266,(MATCH(A1140,'Cadastro-Estoque'!A1148:A1265,0))))</f>
        <v/>
      </c>
    </row>
    <row r="1141" spans="5:9" ht="18.75" customHeight="1" x14ac:dyDescent="0.25">
      <c r="E1141" s="1" t="str">
        <f t="shared" si="20"/>
        <v/>
      </c>
      <c r="F1141" s="2" t="str">
        <f>IF(ISERROR(VLOOKUP(A1141,'Cadastro-Estoque'!A:G,1,FALSE)),"",VLOOKUP(A1141,'Cadastro-Estoque'!A:G,4,FALSE))</f>
        <v/>
      </c>
      <c r="G1141" s="2" t="str">
        <f>IF(ISBLANK(A1141),"",IF(ISERROR(VLOOKUP(A1141,'Cadastro-Estoque'!A:G,1,FALSE)),"Produto não cadastrado",VLOOKUP(A1141,'Cadastro-Estoque'!A:G,2,FALSE)))</f>
        <v/>
      </c>
      <c r="H1141" s="2" t="str">
        <f>IF(ISERROR(VLOOKUP(A1141,'Cadastro-Estoque'!A:G,1,FALSE)),"",VLOOKUP(A1141,'Cadastro-Estoque'!A:G,3,FALSE))</f>
        <v/>
      </c>
      <c r="I1141" s="73" t="str">
        <f>IF(A1141="","",INDEX(Boletim!F1150:F1267,(MATCH(A1141,'Cadastro-Estoque'!A1149:A1266,0))))</f>
        <v/>
      </c>
    </row>
    <row r="1142" spans="5:9" ht="18.75" customHeight="1" x14ac:dyDescent="0.25">
      <c r="E1142" s="1" t="str">
        <f t="shared" si="20"/>
        <v/>
      </c>
      <c r="F1142" s="2" t="str">
        <f>IF(ISERROR(VLOOKUP(A1142,'Cadastro-Estoque'!A:G,1,FALSE)),"",VLOOKUP(A1142,'Cadastro-Estoque'!A:G,4,FALSE))</f>
        <v/>
      </c>
      <c r="G1142" s="2" t="str">
        <f>IF(ISBLANK(A1142),"",IF(ISERROR(VLOOKUP(A1142,'Cadastro-Estoque'!A:G,1,FALSE)),"Produto não cadastrado",VLOOKUP(A1142,'Cadastro-Estoque'!A:G,2,FALSE)))</f>
        <v/>
      </c>
      <c r="H1142" s="2" t="str">
        <f>IF(ISERROR(VLOOKUP(A1142,'Cadastro-Estoque'!A:G,1,FALSE)),"",VLOOKUP(A1142,'Cadastro-Estoque'!A:G,3,FALSE))</f>
        <v/>
      </c>
      <c r="I1142" s="73" t="str">
        <f>IF(A1142="","",INDEX(Boletim!F1151:F1268,(MATCH(A1142,'Cadastro-Estoque'!A1150:A1267,0))))</f>
        <v/>
      </c>
    </row>
    <row r="1143" spans="5:9" ht="18.75" customHeight="1" x14ac:dyDescent="0.25">
      <c r="E1143" s="1" t="str">
        <f t="shared" si="20"/>
        <v/>
      </c>
      <c r="F1143" s="2" t="str">
        <f>IF(ISERROR(VLOOKUP(A1143,'Cadastro-Estoque'!A:G,1,FALSE)),"",VLOOKUP(A1143,'Cadastro-Estoque'!A:G,4,FALSE))</f>
        <v/>
      </c>
      <c r="G1143" s="2" t="str">
        <f>IF(ISBLANK(A1143),"",IF(ISERROR(VLOOKUP(A1143,'Cadastro-Estoque'!A:G,1,FALSE)),"Produto não cadastrado",VLOOKUP(A1143,'Cadastro-Estoque'!A:G,2,FALSE)))</f>
        <v/>
      </c>
      <c r="H1143" s="2" t="str">
        <f>IF(ISERROR(VLOOKUP(A1143,'Cadastro-Estoque'!A:G,1,FALSE)),"",VLOOKUP(A1143,'Cadastro-Estoque'!A:G,3,FALSE))</f>
        <v/>
      </c>
      <c r="I1143" s="73" t="str">
        <f>IF(A1143="","",INDEX(Boletim!F1152:F1269,(MATCH(A1143,'Cadastro-Estoque'!A1151:A1268,0))))</f>
        <v/>
      </c>
    </row>
    <row r="1144" spans="5:9" ht="18.75" customHeight="1" x14ac:dyDescent="0.25">
      <c r="E1144" s="1" t="str">
        <f t="shared" si="20"/>
        <v/>
      </c>
      <c r="F1144" s="2" t="str">
        <f>IF(ISERROR(VLOOKUP(A1144,'Cadastro-Estoque'!A:G,1,FALSE)),"",VLOOKUP(A1144,'Cadastro-Estoque'!A:G,4,FALSE))</f>
        <v/>
      </c>
      <c r="G1144" s="2" t="str">
        <f>IF(ISBLANK(A1144),"",IF(ISERROR(VLOOKUP(A1144,'Cadastro-Estoque'!A:G,1,FALSE)),"Produto não cadastrado",VLOOKUP(A1144,'Cadastro-Estoque'!A:G,2,FALSE)))</f>
        <v/>
      </c>
      <c r="H1144" s="2" t="str">
        <f>IF(ISERROR(VLOOKUP(A1144,'Cadastro-Estoque'!A:G,1,FALSE)),"",VLOOKUP(A1144,'Cadastro-Estoque'!A:G,3,FALSE))</f>
        <v/>
      </c>
      <c r="I1144" s="73" t="str">
        <f>IF(A1144="","",INDEX(Boletim!F1153:F1270,(MATCH(A1144,'Cadastro-Estoque'!A1152:A1269,0))))</f>
        <v/>
      </c>
    </row>
    <row r="1145" spans="5:9" ht="18.75" customHeight="1" x14ac:dyDescent="0.25">
      <c r="E1145" s="1" t="str">
        <f t="shared" si="20"/>
        <v/>
      </c>
      <c r="F1145" s="2" t="str">
        <f>IF(ISERROR(VLOOKUP(A1145,'Cadastro-Estoque'!A:G,1,FALSE)),"",VLOOKUP(A1145,'Cadastro-Estoque'!A:G,4,FALSE))</f>
        <v/>
      </c>
      <c r="G1145" s="2" t="str">
        <f>IF(ISBLANK(A1145),"",IF(ISERROR(VLOOKUP(A1145,'Cadastro-Estoque'!A:G,1,FALSE)),"Produto não cadastrado",VLOOKUP(A1145,'Cadastro-Estoque'!A:G,2,FALSE)))</f>
        <v/>
      </c>
      <c r="H1145" s="2" t="str">
        <f>IF(ISERROR(VLOOKUP(A1145,'Cadastro-Estoque'!A:G,1,FALSE)),"",VLOOKUP(A1145,'Cadastro-Estoque'!A:G,3,FALSE))</f>
        <v/>
      </c>
      <c r="I1145" s="73" t="str">
        <f>IF(A1145="","",INDEX(Boletim!F1154:F1271,(MATCH(A1145,'Cadastro-Estoque'!A1153:A1270,0))))</f>
        <v/>
      </c>
    </row>
    <row r="1146" spans="5:9" ht="18.75" customHeight="1" x14ac:dyDescent="0.25">
      <c r="E1146" s="1" t="str">
        <f t="shared" si="20"/>
        <v/>
      </c>
      <c r="F1146" s="2" t="str">
        <f>IF(ISERROR(VLOOKUP(A1146,'Cadastro-Estoque'!A:G,1,FALSE)),"",VLOOKUP(A1146,'Cadastro-Estoque'!A:G,4,FALSE))</f>
        <v/>
      </c>
      <c r="G1146" s="2" t="str">
        <f>IF(ISBLANK(A1146),"",IF(ISERROR(VLOOKUP(A1146,'Cadastro-Estoque'!A:G,1,FALSE)),"Produto não cadastrado",VLOOKUP(A1146,'Cadastro-Estoque'!A:G,2,FALSE)))</f>
        <v/>
      </c>
      <c r="H1146" s="2" t="str">
        <f>IF(ISERROR(VLOOKUP(A1146,'Cadastro-Estoque'!A:G,1,FALSE)),"",VLOOKUP(A1146,'Cadastro-Estoque'!A:G,3,FALSE))</f>
        <v/>
      </c>
      <c r="I1146" s="73" t="str">
        <f>IF(A1146="","",INDEX(Boletim!F1155:F1272,(MATCH(A1146,'Cadastro-Estoque'!A1154:A1271,0))))</f>
        <v/>
      </c>
    </row>
    <row r="1147" spans="5:9" ht="18.75" customHeight="1" x14ac:dyDescent="0.25">
      <c r="E1147" s="1" t="str">
        <f t="shared" si="20"/>
        <v/>
      </c>
      <c r="F1147" s="2" t="str">
        <f>IF(ISERROR(VLOOKUP(A1147,'Cadastro-Estoque'!A:G,1,FALSE)),"",VLOOKUP(A1147,'Cadastro-Estoque'!A:G,4,FALSE))</f>
        <v/>
      </c>
      <c r="G1147" s="2" t="str">
        <f>IF(ISBLANK(A1147),"",IF(ISERROR(VLOOKUP(A1147,'Cadastro-Estoque'!A:G,1,FALSE)),"Produto não cadastrado",VLOOKUP(A1147,'Cadastro-Estoque'!A:G,2,FALSE)))</f>
        <v/>
      </c>
      <c r="H1147" s="2" t="str">
        <f>IF(ISERROR(VLOOKUP(A1147,'Cadastro-Estoque'!A:G,1,FALSE)),"",VLOOKUP(A1147,'Cadastro-Estoque'!A:G,3,FALSE))</f>
        <v/>
      </c>
      <c r="I1147" s="73" t="str">
        <f>IF(A1147="","",INDEX(Boletim!F1156:F1273,(MATCH(A1147,'Cadastro-Estoque'!A1155:A1272,0))))</f>
        <v/>
      </c>
    </row>
    <row r="1148" spans="5:9" ht="18.75" customHeight="1" x14ac:dyDescent="0.25">
      <c r="E1148" s="1" t="str">
        <f t="shared" si="20"/>
        <v/>
      </c>
      <c r="F1148" s="2" t="str">
        <f>IF(ISERROR(VLOOKUP(A1148,'Cadastro-Estoque'!A:G,1,FALSE)),"",VLOOKUP(A1148,'Cadastro-Estoque'!A:G,4,FALSE))</f>
        <v/>
      </c>
      <c r="G1148" s="2" t="str">
        <f>IF(ISBLANK(A1148),"",IF(ISERROR(VLOOKUP(A1148,'Cadastro-Estoque'!A:G,1,FALSE)),"Produto não cadastrado",VLOOKUP(A1148,'Cadastro-Estoque'!A:G,2,FALSE)))</f>
        <v/>
      </c>
      <c r="H1148" s="2" t="str">
        <f>IF(ISERROR(VLOOKUP(A1148,'Cadastro-Estoque'!A:G,1,FALSE)),"",VLOOKUP(A1148,'Cadastro-Estoque'!A:G,3,FALSE))</f>
        <v/>
      </c>
      <c r="I1148" s="73" t="str">
        <f>IF(A1148="","",INDEX(Boletim!F1157:F1274,(MATCH(A1148,'Cadastro-Estoque'!A1156:A1273,0))))</f>
        <v/>
      </c>
    </row>
    <row r="1149" spans="5:9" ht="18.75" customHeight="1" x14ac:dyDescent="0.25">
      <c r="E1149" s="1" t="str">
        <f t="shared" si="20"/>
        <v/>
      </c>
      <c r="F1149" s="2" t="str">
        <f>IF(ISERROR(VLOOKUP(A1149,'Cadastro-Estoque'!A:G,1,FALSE)),"",VLOOKUP(A1149,'Cadastro-Estoque'!A:G,4,FALSE))</f>
        <v/>
      </c>
      <c r="G1149" s="2" t="str">
        <f>IF(ISBLANK(A1149),"",IF(ISERROR(VLOOKUP(A1149,'Cadastro-Estoque'!A:G,1,FALSE)),"Produto não cadastrado",VLOOKUP(A1149,'Cadastro-Estoque'!A:G,2,FALSE)))</f>
        <v/>
      </c>
      <c r="H1149" s="2" t="str">
        <f>IF(ISERROR(VLOOKUP(A1149,'Cadastro-Estoque'!A:G,1,FALSE)),"",VLOOKUP(A1149,'Cadastro-Estoque'!A:G,3,FALSE))</f>
        <v/>
      </c>
      <c r="I1149" s="73" t="str">
        <f>IF(A1149="","",INDEX(Boletim!F1158:F1275,(MATCH(A1149,'Cadastro-Estoque'!A1157:A1274,0))))</f>
        <v/>
      </c>
    </row>
    <row r="1150" spans="5:9" ht="18.75" customHeight="1" x14ac:dyDescent="0.25">
      <c r="E1150" s="1" t="str">
        <f t="shared" si="20"/>
        <v/>
      </c>
      <c r="F1150" s="2" t="str">
        <f>IF(ISERROR(VLOOKUP(A1150,'Cadastro-Estoque'!A:G,1,FALSE)),"",VLOOKUP(A1150,'Cadastro-Estoque'!A:G,4,FALSE))</f>
        <v/>
      </c>
      <c r="G1150" s="2" t="str">
        <f>IF(ISBLANK(A1150),"",IF(ISERROR(VLOOKUP(A1150,'Cadastro-Estoque'!A:G,1,FALSE)),"Produto não cadastrado",VLOOKUP(A1150,'Cadastro-Estoque'!A:G,2,FALSE)))</f>
        <v/>
      </c>
      <c r="H1150" s="2" t="str">
        <f>IF(ISERROR(VLOOKUP(A1150,'Cadastro-Estoque'!A:G,1,FALSE)),"",VLOOKUP(A1150,'Cadastro-Estoque'!A:G,3,FALSE))</f>
        <v/>
      </c>
      <c r="I1150" s="73" t="str">
        <f>IF(A1150="","",INDEX(Boletim!F1159:F1276,(MATCH(A1150,'Cadastro-Estoque'!A1158:A1275,0))))</f>
        <v/>
      </c>
    </row>
    <row r="1151" spans="5:9" ht="18.75" customHeight="1" x14ac:dyDescent="0.25">
      <c r="E1151" s="1" t="str">
        <f t="shared" si="20"/>
        <v/>
      </c>
      <c r="F1151" s="2" t="str">
        <f>IF(ISERROR(VLOOKUP(A1151,'Cadastro-Estoque'!A:G,1,FALSE)),"",VLOOKUP(A1151,'Cadastro-Estoque'!A:G,4,FALSE))</f>
        <v/>
      </c>
      <c r="G1151" s="2" t="str">
        <f>IF(ISBLANK(A1151),"",IF(ISERROR(VLOOKUP(A1151,'Cadastro-Estoque'!A:G,1,FALSE)),"Produto não cadastrado",VLOOKUP(A1151,'Cadastro-Estoque'!A:G,2,FALSE)))</f>
        <v/>
      </c>
      <c r="H1151" s="2" t="str">
        <f>IF(ISERROR(VLOOKUP(A1151,'Cadastro-Estoque'!A:G,1,FALSE)),"",VLOOKUP(A1151,'Cadastro-Estoque'!A:G,3,FALSE))</f>
        <v/>
      </c>
      <c r="I1151" s="73" t="str">
        <f>IF(A1151="","",INDEX(Boletim!F1160:F1277,(MATCH(A1151,'Cadastro-Estoque'!A1159:A1276,0))))</f>
        <v/>
      </c>
    </row>
    <row r="1152" spans="5:9" ht="18.75" customHeight="1" x14ac:dyDescent="0.25">
      <c r="E1152" s="1" t="str">
        <f t="shared" si="20"/>
        <v/>
      </c>
      <c r="F1152" s="2" t="str">
        <f>IF(ISERROR(VLOOKUP(A1152,'Cadastro-Estoque'!A:G,1,FALSE)),"",VLOOKUP(A1152,'Cadastro-Estoque'!A:G,4,FALSE))</f>
        <v/>
      </c>
      <c r="G1152" s="2" t="str">
        <f>IF(ISBLANK(A1152),"",IF(ISERROR(VLOOKUP(A1152,'Cadastro-Estoque'!A:G,1,FALSE)),"Produto não cadastrado",VLOOKUP(A1152,'Cadastro-Estoque'!A:G,2,FALSE)))</f>
        <v/>
      </c>
      <c r="H1152" s="2" t="str">
        <f>IF(ISERROR(VLOOKUP(A1152,'Cadastro-Estoque'!A:G,1,FALSE)),"",VLOOKUP(A1152,'Cadastro-Estoque'!A:G,3,FALSE))</f>
        <v/>
      </c>
      <c r="I1152" s="73" t="str">
        <f>IF(A1152="","",INDEX(Boletim!F1161:F1278,(MATCH(A1152,'Cadastro-Estoque'!A1160:A1277,0))))</f>
        <v/>
      </c>
    </row>
    <row r="1153" spans="5:9" ht="18.75" customHeight="1" x14ac:dyDescent="0.25">
      <c r="E1153" s="1" t="str">
        <f t="shared" si="20"/>
        <v/>
      </c>
      <c r="F1153" s="2" t="str">
        <f>IF(ISERROR(VLOOKUP(A1153,'Cadastro-Estoque'!A:G,1,FALSE)),"",VLOOKUP(A1153,'Cadastro-Estoque'!A:G,4,FALSE))</f>
        <v/>
      </c>
      <c r="G1153" s="2" t="str">
        <f>IF(ISBLANK(A1153),"",IF(ISERROR(VLOOKUP(A1153,'Cadastro-Estoque'!A:G,1,FALSE)),"Produto não cadastrado",VLOOKUP(A1153,'Cadastro-Estoque'!A:G,2,FALSE)))</f>
        <v/>
      </c>
      <c r="H1153" s="2" t="str">
        <f>IF(ISERROR(VLOOKUP(A1153,'Cadastro-Estoque'!A:G,1,FALSE)),"",VLOOKUP(A1153,'Cadastro-Estoque'!A:G,3,FALSE))</f>
        <v/>
      </c>
      <c r="I1153" s="73" t="str">
        <f>IF(A1153="","",INDEX(Boletim!F1162:F1279,(MATCH(A1153,'Cadastro-Estoque'!A1161:A1278,0))))</f>
        <v/>
      </c>
    </row>
    <row r="1154" spans="5:9" ht="18.75" customHeight="1" x14ac:dyDescent="0.25">
      <c r="E1154" s="1" t="str">
        <f t="shared" si="20"/>
        <v/>
      </c>
      <c r="F1154" s="2" t="str">
        <f>IF(ISERROR(VLOOKUP(A1154,'Cadastro-Estoque'!A:G,1,FALSE)),"",VLOOKUP(A1154,'Cadastro-Estoque'!A:G,4,FALSE))</f>
        <v/>
      </c>
      <c r="G1154" s="2" t="str">
        <f>IF(ISBLANK(A1154),"",IF(ISERROR(VLOOKUP(A1154,'Cadastro-Estoque'!A:G,1,FALSE)),"Produto não cadastrado",VLOOKUP(A1154,'Cadastro-Estoque'!A:G,2,FALSE)))</f>
        <v/>
      </c>
      <c r="H1154" s="2" t="str">
        <f>IF(ISERROR(VLOOKUP(A1154,'Cadastro-Estoque'!A:G,1,FALSE)),"",VLOOKUP(A1154,'Cadastro-Estoque'!A:G,3,FALSE))</f>
        <v/>
      </c>
      <c r="I1154" s="73" t="str">
        <f>IF(A1154="","",INDEX(Boletim!F1163:F1280,(MATCH(A1154,'Cadastro-Estoque'!A1162:A1279,0))))</f>
        <v/>
      </c>
    </row>
    <row r="1155" spans="5:9" ht="18.75" customHeight="1" x14ac:dyDescent="0.25">
      <c r="E1155" s="1" t="str">
        <f t="shared" si="20"/>
        <v/>
      </c>
      <c r="F1155" s="2" t="str">
        <f>IF(ISERROR(VLOOKUP(A1155,'Cadastro-Estoque'!A:G,1,FALSE)),"",VLOOKUP(A1155,'Cadastro-Estoque'!A:G,4,FALSE))</f>
        <v/>
      </c>
      <c r="G1155" s="2" t="str">
        <f>IF(ISBLANK(A1155),"",IF(ISERROR(VLOOKUP(A1155,'Cadastro-Estoque'!A:G,1,FALSE)),"Produto não cadastrado",VLOOKUP(A1155,'Cadastro-Estoque'!A:G,2,FALSE)))</f>
        <v/>
      </c>
      <c r="H1155" s="2" t="str">
        <f>IF(ISERROR(VLOOKUP(A1155,'Cadastro-Estoque'!A:G,1,FALSE)),"",VLOOKUP(A1155,'Cadastro-Estoque'!A:G,3,FALSE))</f>
        <v/>
      </c>
      <c r="I1155" s="73" t="str">
        <f>IF(A1155="","",INDEX(Boletim!F1164:F1281,(MATCH(A1155,'Cadastro-Estoque'!A1163:A1280,0))))</f>
        <v/>
      </c>
    </row>
    <row r="1156" spans="5:9" ht="18.75" customHeight="1" x14ac:dyDescent="0.25">
      <c r="E1156" s="1" t="str">
        <f t="shared" si="20"/>
        <v/>
      </c>
      <c r="F1156" s="2" t="str">
        <f>IF(ISERROR(VLOOKUP(A1156,'Cadastro-Estoque'!A:G,1,FALSE)),"",VLOOKUP(A1156,'Cadastro-Estoque'!A:G,4,FALSE))</f>
        <v/>
      </c>
      <c r="G1156" s="2" t="str">
        <f>IF(ISBLANK(A1156),"",IF(ISERROR(VLOOKUP(A1156,'Cadastro-Estoque'!A:G,1,FALSE)),"Produto não cadastrado",VLOOKUP(A1156,'Cadastro-Estoque'!A:G,2,FALSE)))</f>
        <v/>
      </c>
      <c r="H1156" s="2" t="str">
        <f>IF(ISERROR(VLOOKUP(A1156,'Cadastro-Estoque'!A:G,1,FALSE)),"",VLOOKUP(A1156,'Cadastro-Estoque'!A:G,3,FALSE))</f>
        <v/>
      </c>
      <c r="I1156" s="73" t="str">
        <f>IF(A1156="","",INDEX(Boletim!F1165:F1282,(MATCH(A1156,'Cadastro-Estoque'!A1164:A1281,0))))</f>
        <v/>
      </c>
    </row>
    <row r="1157" spans="5:9" ht="18.75" customHeight="1" x14ac:dyDescent="0.25">
      <c r="E1157" s="1" t="str">
        <f t="shared" si="20"/>
        <v/>
      </c>
      <c r="F1157" s="2" t="str">
        <f>IF(ISERROR(VLOOKUP(A1157,'Cadastro-Estoque'!A:G,1,FALSE)),"",VLOOKUP(A1157,'Cadastro-Estoque'!A:G,4,FALSE))</f>
        <v/>
      </c>
      <c r="G1157" s="2" t="str">
        <f>IF(ISBLANK(A1157),"",IF(ISERROR(VLOOKUP(A1157,'Cadastro-Estoque'!A:G,1,FALSE)),"Produto não cadastrado",VLOOKUP(A1157,'Cadastro-Estoque'!A:G,2,FALSE)))</f>
        <v/>
      </c>
      <c r="H1157" s="2" t="str">
        <f>IF(ISERROR(VLOOKUP(A1157,'Cadastro-Estoque'!A:G,1,FALSE)),"",VLOOKUP(A1157,'Cadastro-Estoque'!A:G,3,FALSE))</f>
        <v/>
      </c>
      <c r="I1157" s="73" t="str">
        <f>IF(A1157="","",INDEX(Boletim!F1166:F1283,(MATCH(A1157,'Cadastro-Estoque'!A1165:A1282,0))))</f>
        <v/>
      </c>
    </row>
    <row r="1158" spans="5:9" ht="18.75" customHeight="1" x14ac:dyDescent="0.25">
      <c r="E1158" s="1" t="str">
        <f t="shared" ref="E1158:E1221" si="21">IF(ISBLANK(A1158),"",C1158*D1158)</f>
        <v/>
      </c>
      <c r="F1158" s="2" t="str">
        <f>IF(ISERROR(VLOOKUP(A1158,'Cadastro-Estoque'!A:G,1,FALSE)),"",VLOOKUP(A1158,'Cadastro-Estoque'!A:G,4,FALSE))</f>
        <v/>
      </c>
      <c r="G1158" s="2" t="str">
        <f>IF(ISBLANK(A1158),"",IF(ISERROR(VLOOKUP(A1158,'Cadastro-Estoque'!A:G,1,FALSE)),"Produto não cadastrado",VLOOKUP(A1158,'Cadastro-Estoque'!A:G,2,FALSE)))</f>
        <v/>
      </c>
      <c r="H1158" s="2" t="str">
        <f>IF(ISERROR(VLOOKUP(A1158,'Cadastro-Estoque'!A:G,1,FALSE)),"",VLOOKUP(A1158,'Cadastro-Estoque'!A:G,3,FALSE))</f>
        <v/>
      </c>
      <c r="I1158" s="73" t="str">
        <f>IF(A1158="","",INDEX(Boletim!F1167:F1284,(MATCH(A1158,'Cadastro-Estoque'!A1166:A1283,0))))</f>
        <v/>
      </c>
    </row>
    <row r="1159" spans="5:9" ht="18.75" customHeight="1" x14ac:dyDescent="0.25">
      <c r="E1159" s="1" t="str">
        <f t="shared" si="21"/>
        <v/>
      </c>
      <c r="F1159" s="2" t="str">
        <f>IF(ISERROR(VLOOKUP(A1159,'Cadastro-Estoque'!A:G,1,FALSE)),"",VLOOKUP(A1159,'Cadastro-Estoque'!A:G,4,FALSE))</f>
        <v/>
      </c>
      <c r="G1159" s="2" t="str">
        <f>IF(ISBLANK(A1159),"",IF(ISERROR(VLOOKUP(A1159,'Cadastro-Estoque'!A:G,1,FALSE)),"Produto não cadastrado",VLOOKUP(A1159,'Cadastro-Estoque'!A:G,2,FALSE)))</f>
        <v/>
      </c>
      <c r="H1159" s="2" t="str">
        <f>IF(ISERROR(VLOOKUP(A1159,'Cadastro-Estoque'!A:G,1,FALSE)),"",VLOOKUP(A1159,'Cadastro-Estoque'!A:G,3,FALSE))</f>
        <v/>
      </c>
      <c r="I1159" s="73" t="str">
        <f>IF(A1159="","",INDEX(Boletim!F1168:F1285,(MATCH(A1159,'Cadastro-Estoque'!A1167:A1284,0))))</f>
        <v/>
      </c>
    </row>
    <row r="1160" spans="5:9" ht="18.75" customHeight="1" x14ac:dyDescent="0.25">
      <c r="E1160" s="1" t="str">
        <f t="shared" si="21"/>
        <v/>
      </c>
      <c r="F1160" s="2" t="str">
        <f>IF(ISERROR(VLOOKUP(A1160,'Cadastro-Estoque'!A:G,1,FALSE)),"",VLOOKUP(A1160,'Cadastro-Estoque'!A:G,4,FALSE))</f>
        <v/>
      </c>
      <c r="G1160" s="2" t="str">
        <f>IF(ISBLANK(A1160),"",IF(ISERROR(VLOOKUP(A1160,'Cadastro-Estoque'!A:G,1,FALSE)),"Produto não cadastrado",VLOOKUP(A1160,'Cadastro-Estoque'!A:G,2,FALSE)))</f>
        <v/>
      </c>
      <c r="H1160" s="2" t="str">
        <f>IF(ISERROR(VLOOKUP(A1160,'Cadastro-Estoque'!A:G,1,FALSE)),"",VLOOKUP(A1160,'Cadastro-Estoque'!A:G,3,FALSE))</f>
        <v/>
      </c>
      <c r="I1160" s="73" t="str">
        <f>IF(A1160="","",INDEX(Boletim!F1169:F1286,(MATCH(A1160,'Cadastro-Estoque'!A1168:A1285,0))))</f>
        <v/>
      </c>
    </row>
    <row r="1161" spans="5:9" ht="18.75" customHeight="1" x14ac:dyDescent="0.25">
      <c r="E1161" s="1" t="str">
        <f t="shared" si="21"/>
        <v/>
      </c>
      <c r="F1161" s="2" t="str">
        <f>IF(ISERROR(VLOOKUP(A1161,'Cadastro-Estoque'!A:G,1,FALSE)),"",VLOOKUP(A1161,'Cadastro-Estoque'!A:G,4,FALSE))</f>
        <v/>
      </c>
      <c r="G1161" s="2" t="str">
        <f>IF(ISBLANK(A1161),"",IF(ISERROR(VLOOKUP(A1161,'Cadastro-Estoque'!A:G,1,FALSE)),"Produto não cadastrado",VLOOKUP(A1161,'Cadastro-Estoque'!A:G,2,FALSE)))</f>
        <v/>
      </c>
      <c r="H1161" s="2" t="str">
        <f>IF(ISERROR(VLOOKUP(A1161,'Cadastro-Estoque'!A:G,1,FALSE)),"",VLOOKUP(A1161,'Cadastro-Estoque'!A:G,3,FALSE))</f>
        <v/>
      </c>
      <c r="I1161" s="73" t="str">
        <f>IF(A1161="","",INDEX(Boletim!F1170:F1287,(MATCH(A1161,'Cadastro-Estoque'!A1169:A1286,0))))</f>
        <v/>
      </c>
    </row>
    <row r="1162" spans="5:9" ht="18.75" customHeight="1" x14ac:dyDescent="0.25">
      <c r="E1162" s="1" t="str">
        <f t="shared" si="21"/>
        <v/>
      </c>
      <c r="F1162" s="2" t="str">
        <f>IF(ISERROR(VLOOKUP(A1162,'Cadastro-Estoque'!A:G,1,FALSE)),"",VLOOKUP(A1162,'Cadastro-Estoque'!A:G,4,FALSE))</f>
        <v/>
      </c>
      <c r="G1162" s="2" t="str">
        <f>IF(ISBLANK(A1162),"",IF(ISERROR(VLOOKUP(A1162,'Cadastro-Estoque'!A:G,1,FALSE)),"Produto não cadastrado",VLOOKUP(A1162,'Cadastro-Estoque'!A:G,2,FALSE)))</f>
        <v/>
      </c>
      <c r="H1162" s="2" t="str">
        <f>IF(ISERROR(VLOOKUP(A1162,'Cadastro-Estoque'!A:G,1,FALSE)),"",VLOOKUP(A1162,'Cadastro-Estoque'!A:G,3,FALSE))</f>
        <v/>
      </c>
      <c r="I1162" s="73" t="str">
        <f>IF(A1162="","",INDEX(Boletim!F1171:F1288,(MATCH(A1162,'Cadastro-Estoque'!A1170:A1287,0))))</f>
        <v/>
      </c>
    </row>
    <row r="1163" spans="5:9" ht="18.75" customHeight="1" x14ac:dyDescent="0.25">
      <c r="E1163" s="1" t="str">
        <f t="shared" si="21"/>
        <v/>
      </c>
      <c r="F1163" s="2" t="str">
        <f>IF(ISERROR(VLOOKUP(A1163,'Cadastro-Estoque'!A:G,1,FALSE)),"",VLOOKUP(A1163,'Cadastro-Estoque'!A:G,4,FALSE))</f>
        <v/>
      </c>
      <c r="G1163" s="2" t="str">
        <f>IF(ISBLANK(A1163),"",IF(ISERROR(VLOOKUP(A1163,'Cadastro-Estoque'!A:G,1,FALSE)),"Produto não cadastrado",VLOOKUP(A1163,'Cadastro-Estoque'!A:G,2,FALSE)))</f>
        <v/>
      </c>
      <c r="H1163" s="2" t="str">
        <f>IF(ISERROR(VLOOKUP(A1163,'Cadastro-Estoque'!A:G,1,FALSE)),"",VLOOKUP(A1163,'Cadastro-Estoque'!A:G,3,FALSE))</f>
        <v/>
      </c>
      <c r="I1163" s="73" t="str">
        <f>IF(A1163="","",INDEX(Boletim!F1172:F1289,(MATCH(A1163,'Cadastro-Estoque'!A1171:A1288,0))))</f>
        <v/>
      </c>
    </row>
    <row r="1164" spans="5:9" ht="18.75" customHeight="1" x14ac:dyDescent="0.25">
      <c r="E1164" s="1" t="str">
        <f t="shared" si="21"/>
        <v/>
      </c>
      <c r="F1164" s="2" t="str">
        <f>IF(ISERROR(VLOOKUP(A1164,'Cadastro-Estoque'!A:G,1,FALSE)),"",VLOOKUP(A1164,'Cadastro-Estoque'!A:G,4,FALSE))</f>
        <v/>
      </c>
      <c r="G1164" s="2" t="str">
        <f>IF(ISBLANK(A1164),"",IF(ISERROR(VLOOKUP(A1164,'Cadastro-Estoque'!A:G,1,FALSE)),"Produto não cadastrado",VLOOKUP(A1164,'Cadastro-Estoque'!A:G,2,FALSE)))</f>
        <v/>
      </c>
      <c r="H1164" s="2" t="str">
        <f>IF(ISERROR(VLOOKUP(A1164,'Cadastro-Estoque'!A:G,1,FALSE)),"",VLOOKUP(A1164,'Cadastro-Estoque'!A:G,3,FALSE))</f>
        <v/>
      </c>
      <c r="I1164" s="73" t="str">
        <f>IF(A1164="","",INDEX(Boletim!F1173:F1290,(MATCH(A1164,'Cadastro-Estoque'!A1172:A1289,0))))</f>
        <v/>
      </c>
    </row>
    <row r="1165" spans="5:9" ht="18.75" customHeight="1" x14ac:dyDescent="0.25">
      <c r="E1165" s="1" t="str">
        <f t="shared" si="21"/>
        <v/>
      </c>
      <c r="F1165" s="2" t="str">
        <f>IF(ISERROR(VLOOKUP(A1165,'Cadastro-Estoque'!A:G,1,FALSE)),"",VLOOKUP(A1165,'Cadastro-Estoque'!A:G,4,FALSE))</f>
        <v/>
      </c>
      <c r="G1165" s="2" t="str">
        <f>IF(ISBLANK(A1165),"",IF(ISERROR(VLOOKUP(A1165,'Cadastro-Estoque'!A:G,1,FALSE)),"Produto não cadastrado",VLOOKUP(A1165,'Cadastro-Estoque'!A:G,2,FALSE)))</f>
        <v/>
      </c>
      <c r="H1165" s="2" t="str">
        <f>IF(ISERROR(VLOOKUP(A1165,'Cadastro-Estoque'!A:G,1,FALSE)),"",VLOOKUP(A1165,'Cadastro-Estoque'!A:G,3,FALSE))</f>
        <v/>
      </c>
      <c r="I1165" s="73" t="str">
        <f>IF(A1165="","",INDEX(Boletim!F1174:F1291,(MATCH(A1165,'Cadastro-Estoque'!A1173:A1290,0))))</f>
        <v/>
      </c>
    </row>
    <row r="1166" spans="5:9" ht="18.75" customHeight="1" x14ac:dyDescent="0.25">
      <c r="E1166" s="1" t="str">
        <f t="shared" si="21"/>
        <v/>
      </c>
      <c r="F1166" s="2" t="str">
        <f>IF(ISERROR(VLOOKUP(A1166,'Cadastro-Estoque'!A:G,1,FALSE)),"",VLOOKUP(A1166,'Cadastro-Estoque'!A:G,4,FALSE))</f>
        <v/>
      </c>
      <c r="G1166" s="2" t="str">
        <f>IF(ISBLANK(A1166),"",IF(ISERROR(VLOOKUP(A1166,'Cadastro-Estoque'!A:G,1,FALSE)),"Produto não cadastrado",VLOOKUP(A1166,'Cadastro-Estoque'!A:G,2,FALSE)))</f>
        <v/>
      </c>
      <c r="H1166" s="2" t="str">
        <f>IF(ISERROR(VLOOKUP(A1166,'Cadastro-Estoque'!A:G,1,FALSE)),"",VLOOKUP(A1166,'Cadastro-Estoque'!A:G,3,FALSE))</f>
        <v/>
      </c>
      <c r="I1166" s="73" t="str">
        <f>IF(A1166="","",INDEX(Boletim!F1175:F1292,(MATCH(A1166,'Cadastro-Estoque'!A1174:A1291,0))))</f>
        <v/>
      </c>
    </row>
    <row r="1167" spans="5:9" ht="18.75" customHeight="1" x14ac:dyDescent="0.25">
      <c r="E1167" s="1" t="str">
        <f t="shared" si="21"/>
        <v/>
      </c>
      <c r="F1167" s="2" t="str">
        <f>IF(ISERROR(VLOOKUP(A1167,'Cadastro-Estoque'!A:G,1,FALSE)),"",VLOOKUP(A1167,'Cadastro-Estoque'!A:G,4,FALSE))</f>
        <v/>
      </c>
      <c r="G1167" s="2" t="str">
        <f>IF(ISBLANK(A1167),"",IF(ISERROR(VLOOKUP(A1167,'Cadastro-Estoque'!A:G,1,FALSE)),"Produto não cadastrado",VLOOKUP(A1167,'Cadastro-Estoque'!A:G,2,FALSE)))</f>
        <v/>
      </c>
      <c r="H1167" s="2" t="str">
        <f>IF(ISERROR(VLOOKUP(A1167,'Cadastro-Estoque'!A:G,1,FALSE)),"",VLOOKUP(A1167,'Cadastro-Estoque'!A:G,3,FALSE))</f>
        <v/>
      </c>
      <c r="I1167" s="73" t="str">
        <f>IF(A1167="","",INDEX(Boletim!F1176:F1293,(MATCH(A1167,'Cadastro-Estoque'!A1175:A1292,0))))</f>
        <v/>
      </c>
    </row>
    <row r="1168" spans="5:9" ht="18.75" customHeight="1" x14ac:dyDescent="0.25">
      <c r="E1168" s="1" t="str">
        <f t="shared" si="21"/>
        <v/>
      </c>
      <c r="F1168" s="2" t="str">
        <f>IF(ISERROR(VLOOKUP(A1168,'Cadastro-Estoque'!A:G,1,FALSE)),"",VLOOKUP(A1168,'Cadastro-Estoque'!A:G,4,FALSE))</f>
        <v/>
      </c>
      <c r="G1168" s="2" t="str">
        <f>IF(ISBLANK(A1168),"",IF(ISERROR(VLOOKUP(A1168,'Cadastro-Estoque'!A:G,1,FALSE)),"Produto não cadastrado",VLOOKUP(A1168,'Cadastro-Estoque'!A:G,2,FALSE)))</f>
        <v/>
      </c>
      <c r="H1168" s="2" t="str">
        <f>IF(ISERROR(VLOOKUP(A1168,'Cadastro-Estoque'!A:G,1,FALSE)),"",VLOOKUP(A1168,'Cadastro-Estoque'!A:G,3,FALSE))</f>
        <v/>
      </c>
      <c r="I1168" s="73" t="str">
        <f>IF(A1168="","",INDEX(Boletim!F1177:F1294,(MATCH(A1168,'Cadastro-Estoque'!A1176:A1293,0))))</f>
        <v/>
      </c>
    </row>
    <row r="1169" spans="5:9" ht="18.75" customHeight="1" x14ac:dyDescent="0.25">
      <c r="E1169" s="1" t="str">
        <f t="shared" si="21"/>
        <v/>
      </c>
      <c r="F1169" s="2" t="str">
        <f>IF(ISERROR(VLOOKUP(A1169,'Cadastro-Estoque'!A:G,1,FALSE)),"",VLOOKUP(A1169,'Cadastro-Estoque'!A:G,4,FALSE))</f>
        <v/>
      </c>
      <c r="G1169" s="2" t="str">
        <f>IF(ISBLANK(A1169),"",IF(ISERROR(VLOOKUP(A1169,'Cadastro-Estoque'!A:G,1,FALSE)),"Produto não cadastrado",VLOOKUP(A1169,'Cadastro-Estoque'!A:G,2,FALSE)))</f>
        <v/>
      </c>
      <c r="H1169" s="2" t="str">
        <f>IF(ISERROR(VLOOKUP(A1169,'Cadastro-Estoque'!A:G,1,FALSE)),"",VLOOKUP(A1169,'Cadastro-Estoque'!A:G,3,FALSE))</f>
        <v/>
      </c>
      <c r="I1169" s="73" t="str">
        <f>IF(A1169="","",INDEX(Boletim!F1178:F1295,(MATCH(A1169,'Cadastro-Estoque'!A1177:A1294,0))))</f>
        <v/>
      </c>
    </row>
    <row r="1170" spans="5:9" ht="18.75" customHeight="1" x14ac:dyDescent="0.25">
      <c r="E1170" s="1" t="str">
        <f t="shared" si="21"/>
        <v/>
      </c>
      <c r="F1170" s="2" t="str">
        <f>IF(ISERROR(VLOOKUP(A1170,'Cadastro-Estoque'!A:G,1,FALSE)),"",VLOOKUP(A1170,'Cadastro-Estoque'!A:G,4,FALSE))</f>
        <v/>
      </c>
      <c r="G1170" s="2" t="str">
        <f>IF(ISBLANK(A1170),"",IF(ISERROR(VLOOKUP(A1170,'Cadastro-Estoque'!A:G,1,FALSE)),"Produto não cadastrado",VLOOKUP(A1170,'Cadastro-Estoque'!A:G,2,FALSE)))</f>
        <v/>
      </c>
      <c r="H1170" s="2" t="str">
        <f>IF(ISERROR(VLOOKUP(A1170,'Cadastro-Estoque'!A:G,1,FALSE)),"",VLOOKUP(A1170,'Cadastro-Estoque'!A:G,3,FALSE))</f>
        <v/>
      </c>
      <c r="I1170" s="73" t="str">
        <f>IF(A1170="","",INDEX(Boletim!F1179:F1296,(MATCH(A1170,'Cadastro-Estoque'!A1178:A1295,0))))</f>
        <v/>
      </c>
    </row>
    <row r="1171" spans="5:9" ht="18.75" customHeight="1" x14ac:dyDescent="0.25">
      <c r="E1171" s="1" t="str">
        <f t="shared" si="21"/>
        <v/>
      </c>
      <c r="F1171" s="2" t="str">
        <f>IF(ISERROR(VLOOKUP(A1171,'Cadastro-Estoque'!A:G,1,FALSE)),"",VLOOKUP(A1171,'Cadastro-Estoque'!A:G,4,FALSE))</f>
        <v/>
      </c>
      <c r="G1171" s="2" t="str">
        <f>IF(ISBLANK(A1171),"",IF(ISERROR(VLOOKUP(A1171,'Cadastro-Estoque'!A:G,1,FALSE)),"Produto não cadastrado",VLOOKUP(A1171,'Cadastro-Estoque'!A:G,2,FALSE)))</f>
        <v/>
      </c>
      <c r="H1171" s="2" t="str">
        <f>IF(ISERROR(VLOOKUP(A1171,'Cadastro-Estoque'!A:G,1,FALSE)),"",VLOOKUP(A1171,'Cadastro-Estoque'!A:G,3,FALSE))</f>
        <v/>
      </c>
      <c r="I1171" s="73" t="str">
        <f>IF(A1171="","",INDEX(Boletim!F1180:F1297,(MATCH(A1171,'Cadastro-Estoque'!A1179:A1296,0))))</f>
        <v/>
      </c>
    </row>
    <row r="1172" spans="5:9" ht="18.75" customHeight="1" x14ac:dyDescent="0.25">
      <c r="E1172" s="1" t="str">
        <f t="shared" si="21"/>
        <v/>
      </c>
      <c r="F1172" s="2" t="str">
        <f>IF(ISERROR(VLOOKUP(A1172,'Cadastro-Estoque'!A:G,1,FALSE)),"",VLOOKUP(A1172,'Cadastro-Estoque'!A:G,4,FALSE))</f>
        <v/>
      </c>
      <c r="G1172" s="2" t="str">
        <f>IF(ISBLANK(A1172),"",IF(ISERROR(VLOOKUP(A1172,'Cadastro-Estoque'!A:G,1,FALSE)),"Produto não cadastrado",VLOOKUP(A1172,'Cadastro-Estoque'!A:G,2,FALSE)))</f>
        <v/>
      </c>
      <c r="H1172" s="2" t="str">
        <f>IF(ISERROR(VLOOKUP(A1172,'Cadastro-Estoque'!A:G,1,FALSE)),"",VLOOKUP(A1172,'Cadastro-Estoque'!A:G,3,FALSE))</f>
        <v/>
      </c>
      <c r="I1172" s="73" t="str">
        <f>IF(A1172="","",INDEX(Boletim!F1181:F1298,(MATCH(A1172,'Cadastro-Estoque'!A1180:A1297,0))))</f>
        <v/>
      </c>
    </row>
    <row r="1173" spans="5:9" ht="18.75" customHeight="1" x14ac:dyDescent="0.25">
      <c r="E1173" s="1" t="str">
        <f t="shared" si="21"/>
        <v/>
      </c>
      <c r="F1173" s="2" t="str">
        <f>IF(ISERROR(VLOOKUP(A1173,'Cadastro-Estoque'!A:G,1,FALSE)),"",VLOOKUP(A1173,'Cadastro-Estoque'!A:G,4,FALSE))</f>
        <v/>
      </c>
      <c r="G1173" s="2" t="str">
        <f>IF(ISBLANK(A1173),"",IF(ISERROR(VLOOKUP(A1173,'Cadastro-Estoque'!A:G,1,FALSE)),"Produto não cadastrado",VLOOKUP(A1173,'Cadastro-Estoque'!A:G,2,FALSE)))</f>
        <v/>
      </c>
      <c r="H1173" s="2" t="str">
        <f>IF(ISERROR(VLOOKUP(A1173,'Cadastro-Estoque'!A:G,1,FALSE)),"",VLOOKUP(A1173,'Cadastro-Estoque'!A:G,3,FALSE))</f>
        <v/>
      </c>
      <c r="I1173" s="73" t="str">
        <f>IF(A1173="","",INDEX(Boletim!F1182:F1299,(MATCH(A1173,'Cadastro-Estoque'!A1181:A1298,0))))</f>
        <v/>
      </c>
    </row>
    <row r="1174" spans="5:9" ht="18.75" customHeight="1" x14ac:dyDescent="0.25">
      <c r="E1174" s="1" t="str">
        <f t="shared" si="21"/>
        <v/>
      </c>
      <c r="F1174" s="2" t="str">
        <f>IF(ISERROR(VLOOKUP(A1174,'Cadastro-Estoque'!A:G,1,FALSE)),"",VLOOKUP(A1174,'Cadastro-Estoque'!A:G,4,FALSE))</f>
        <v/>
      </c>
      <c r="G1174" s="2" t="str">
        <f>IF(ISBLANK(A1174),"",IF(ISERROR(VLOOKUP(A1174,'Cadastro-Estoque'!A:G,1,FALSE)),"Produto não cadastrado",VLOOKUP(A1174,'Cadastro-Estoque'!A:G,2,FALSE)))</f>
        <v/>
      </c>
      <c r="H1174" s="2" t="str">
        <f>IF(ISERROR(VLOOKUP(A1174,'Cadastro-Estoque'!A:G,1,FALSE)),"",VLOOKUP(A1174,'Cadastro-Estoque'!A:G,3,FALSE))</f>
        <v/>
      </c>
      <c r="I1174" s="73" t="str">
        <f>IF(A1174="","",INDEX(Boletim!F1183:F1300,(MATCH(A1174,'Cadastro-Estoque'!A1182:A1299,0))))</f>
        <v/>
      </c>
    </row>
    <row r="1175" spans="5:9" ht="18.75" customHeight="1" x14ac:dyDescent="0.25">
      <c r="E1175" s="1" t="str">
        <f t="shared" si="21"/>
        <v/>
      </c>
      <c r="F1175" s="2" t="str">
        <f>IF(ISERROR(VLOOKUP(A1175,'Cadastro-Estoque'!A:G,1,FALSE)),"",VLOOKUP(A1175,'Cadastro-Estoque'!A:G,4,FALSE))</f>
        <v/>
      </c>
      <c r="G1175" s="2" t="str">
        <f>IF(ISBLANK(A1175),"",IF(ISERROR(VLOOKUP(A1175,'Cadastro-Estoque'!A:G,1,FALSE)),"Produto não cadastrado",VLOOKUP(A1175,'Cadastro-Estoque'!A:G,2,FALSE)))</f>
        <v/>
      </c>
      <c r="H1175" s="2" t="str">
        <f>IF(ISERROR(VLOOKUP(A1175,'Cadastro-Estoque'!A:G,1,FALSE)),"",VLOOKUP(A1175,'Cadastro-Estoque'!A:G,3,FALSE))</f>
        <v/>
      </c>
      <c r="I1175" s="73" t="str">
        <f>IF(A1175="","",INDEX(Boletim!F1184:F1301,(MATCH(A1175,'Cadastro-Estoque'!A1183:A1300,0))))</f>
        <v/>
      </c>
    </row>
    <row r="1176" spans="5:9" ht="18.75" customHeight="1" x14ac:dyDescent="0.25">
      <c r="E1176" s="1" t="str">
        <f t="shared" si="21"/>
        <v/>
      </c>
      <c r="F1176" s="2" t="str">
        <f>IF(ISERROR(VLOOKUP(A1176,'Cadastro-Estoque'!A:G,1,FALSE)),"",VLOOKUP(A1176,'Cadastro-Estoque'!A:G,4,FALSE))</f>
        <v/>
      </c>
      <c r="G1176" s="2" t="str">
        <f>IF(ISBLANK(A1176),"",IF(ISERROR(VLOOKUP(A1176,'Cadastro-Estoque'!A:G,1,FALSE)),"Produto não cadastrado",VLOOKUP(A1176,'Cadastro-Estoque'!A:G,2,FALSE)))</f>
        <v/>
      </c>
      <c r="H1176" s="2" t="str">
        <f>IF(ISERROR(VLOOKUP(A1176,'Cadastro-Estoque'!A:G,1,FALSE)),"",VLOOKUP(A1176,'Cadastro-Estoque'!A:G,3,FALSE))</f>
        <v/>
      </c>
      <c r="I1176" s="73" t="str">
        <f>IF(A1176="","",INDEX(Boletim!F1185:F1302,(MATCH(A1176,'Cadastro-Estoque'!A1184:A1301,0))))</f>
        <v/>
      </c>
    </row>
    <row r="1177" spans="5:9" ht="18.75" customHeight="1" x14ac:dyDescent="0.25">
      <c r="E1177" s="1" t="str">
        <f t="shared" si="21"/>
        <v/>
      </c>
      <c r="F1177" s="2" t="str">
        <f>IF(ISERROR(VLOOKUP(A1177,'Cadastro-Estoque'!A:G,1,FALSE)),"",VLOOKUP(A1177,'Cadastro-Estoque'!A:G,4,FALSE))</f>
        <v/>
      </c>
      <c r="G1177" s="2" t="str">
        <f>IF(ISBLANK(A1177),"",IF(ISERROR(VLOOKUP(A1177,'Cadastro-Estoque'!A:G,1,FALSE)),"Produto não cadastrado",VLOOKUP(A1177,'Cadastro-Estoque'!A:G,2,FALSE)))</f>
        <v/>
      </c>
      <c r="H1177" s="2" t="str">
        <f>IF(ISERROR(VLOOKUP(A1177,'Cadastro-Estoque'!A:G,1,FALSE)),"",VLOOKUP(A1177,'Cadastro-Estoque'!A:G,3,FALSE))</f>
        <v/>
      </c>
      <c r="I1177" s="73" t="str">
        <f>IF(A1177="","",INDEX(Boletim!F1186:F1303,(MATCH(A1177,'Cadastro-Estoque'!A1185:A1302,0))))</f>
        <v/>
      </c>
    </row>
    <row r="1178" spans="5:9" ht="18.75" customHeight="1" x14ac:dyDescent="0.25">
      <c r="E1178" s="1" t="str">
        <f t="shared" si="21"/>
        <v/>
      </c>
      <c r="F1178" s="2" t="str">
        <f>IF(ISERROR(VLOOKUP(A1178,'Cadastro-Estoque'!A:G,1,FALSE)),"",VLOOKUP(A1178,'Cadastro-Estoque'!A:G,4,FALSE))</f>
        <v/>
      </c>
      <c r="G1178" s="2" t="str">
        <f>IF(ISBLANK(A1178),"",IF(ISERROR(VLOOKUP(A1178,'Cadastro-Estoque'!A:G,1,FALSE)),"Produto não cadastrado",VLOOKUP(A1178,'Cadastro-Estoque'!A:G,2,FALSE)))</f>
        <v/>
      </c>
      <c r="H1178" s="2" t="str">
        <f>IF(ISERROR(VLOOKUP(A1178,'Cadastro-Estoque'!A:G,1,FALSE)),"",VLOOKUP(A1178,'Cadastro-Estoque'!A:G,3,FALSE))</f>
        <v/>
      </c>
      <c r="I1178" s="73" t="str">
        <f>IF(A1178="","",INDEX(Boletim!F1187:F1304,(MATCH(A1178,'Cadastro-Estoque'!A1186:A1303,0))))</f>
        <v/>
      </c>
    </row>
    <row r="1179" spans="5:9" ht="18.75" customHeight="1" x14ac:dyDescent="0.25">
      <c r="E1179" s="1" t="str">
        <f t="shared" si="21"/>
        <v/>
      </c>
      <c r="F1179" s="2" t="str">
        <f>IF(ISERROR(VLOOKUP(A1179,'Cadastro-Estoque'!A:G,1,FALSE)),"",VLOOKUP(A1179,'Cadastro-Estoque'!A:G,4,FALSE))</f>
        <v/>
      </c>
      <c r="G1179" s="2" t="str">
        <f>IF(ISBLANK(A1179),"",IF(ISERROR(VLOOKUP(A1179,'Cadastro-Estoque'!A:G,1,FALSE)),"Produto não cadastrado",VLOOKUP(A1179,'Cadastro-Estoque'!A:G,2,FALSE)))</f>
        <v/>
      </c>
      <c r="H1179" s="2" t="str">
        <f>IF(ISERROR(VLOOKUP(A1179,'Cadastro-Estoque'!A:G,1,FALSE)),"",VLOOKUP(A1179,'Cadastro-Estoque'!A:G,3,FALSE))</f>
        <v/>
      </c>
      <c r="I1179" s="73" t="str">
        <f>IF(A1179="","",INDEX(Boletim!F1188:F1305,(MATCH(A1179,'Cadastro-Estoque'!A1187:A1304,0))))</f>
        <v/>
      </c>
    </row>
    <row r="1180" spans="5:9" ht="18.75" customHeight="1" x14ac:dyDescent="0.25">
      <c r="E1180" s="1" t="str">
        <f t="shared" si="21"/>
        <v/>
      </c>
      <c r="F1180" s="2" t="str">
        <f>IF(ISERROR(VLOOKUP(A1180,'Cadastro-Estoque'!A:G,1,FALSE)),"",VLOOKUP(A1180,'Cadastro-Estoque'!A:G,4,FALSE))</f>
        <v/>
      </c>
      <c r="G1180" s="2" t="str">
        <f>IF(ISBLANK(A1180),"",IF(ISERROR(VLOOKUP(A1180,'Cadastro-Estoque'!A:G,1,FALSE)),"Produto não cadastrado",VLOOKUP(A1180,'Cadastro-Estoque'!A:G,2,FALSE)))</f>
        <v/>
      </c>
      <c r="H1180" s="2" t="str">
        <f>IF(ISERROR(VLOOKUP(A1180,'Cadastro-Estoque'!A:G,1,FALSE)),"",VLOOKUP(A1180,'Cadastro-Estoque'!A:G,3,FALSE))</f>
        <v/>
      </c>
      <c r="I1180" s="73" t="str">
        <f>IF(A1180="","",INDEX(Boletim!F1189:F1306,(MATCH(A1180,'Cadastro-Estoque'!A1188:A1305,0))))</f>
        <v/>
      </c>
    </row>
    <row r="1181" spans="5:9" ht="18.75" customHeight="1" x14ac:dyDescent="0.25">
      <c r="E1181" s="1" t="str">
        <f t="shared" si="21"/>
        <v/>
      </c>
      <c r="F1181" s="2" t="str">
        <f>IF(ISERROR(VLOOKUP(A1181,'Cadastro-Estoque'!A:G,1,FALSE)),"",VLOOKUP(A1181,'Cadastro-Estoque'!A:G,4,FALSE))</f>
        <v/>
      </c>
      <c r="G1181" s="2" t="str">
        <f>IF(ISBLANK(A1181),"",IF(ISERROR(VLOOKUP(A1181,'Cadastro-Estoque'!A:G,1,FALSE)),"Produto não cadastrado",VLOOKUP(A1181,'Cadastro-Estoque'!A:G,2,FALSE)))</f>
        <v/>
      </c>
      <c r="H1181" s="2" t="str">
        <f>IF(ISERROR(VLOOKUP(A1181,'Cadastro-Estoque'!A:G,1,FALSE)),"",VLOOKUP(A1181,'Cadastro-Estoque'!A:G,3,FALSE))</f>
        <v/>
      </c>
      <c r="I1181" s="73" t="str">
        <f>IF(A1181="","",INDEX(Boletim!F1190:F1307,(MATCH(A1181,'Cadastro-Estoque'!A1189:A1306,0))))</f>
        <v/>
      </c>
    </row>
    <row r="1182" spans="5:9" ht="18.75" customHeight="1" x14ac:dyDescent="0.25">
      <c r="E1182" s="1" t="str">
        <f t="shared" si="21"/>
        <v/>
      </c>
      <c r="F1182" s="2" t="str">
        <f>IF(ISERROR(VLOOKUP(A1182,'Cadastro-Estoque'!A:G,1,FALSE)),"",VLOOKUP(A1182,'Cadastro-Estoque'!A:G,4,FALSE))</f>
        <v/>
      </c>
      <c r="G1182" s="2" t="str">
        <f>IF(ISBLANK(A1182),"",IF(ISERROR(VLOOKUP(A1182,'Cadastro-Estoque'!A:G,1,FALSE)),"Produto não cadastrado",VLOOKUP(A1182,'Cadastro-Estoque'!A:G,2,FALSE)))</f>
        <v/>
      </c>
      <c r="H1182" s="2" t="str">
        <f>IF(ISERROR(VLOOKUP(A1182,'Cadastro-Estoque'!A:G,1,FALSE)),"",VLOOKUP(A1182,'Cadastro-Estoque'!A:G,3,FALSE))</f>
        <v/>
      </c>
      <c r="I1182" s="73" t="str">
        <f>IF(A1182="","",INDEX(Boletim!F1191:F1308,(MATCH(A1182,'Cadastro-Estoque'!A1190:A1307,0))))</f>
        <v/>
      </c>
    </row>
    <row r="1183" spans="5:9" ht="18.75" customHeight="1" x14ac:dyDescent="0.25">
      <c r="E1183" s="1" t="str">
        <f t="shared" si="21"/>
        <v/>
      </c>
      <c r="F1183" s="2" t="str">
        <f>IF(ISERROR(VLOOKUP(A1183,'Cadastro-Estoque'!A:G,1,FALSE)),"",VLOOKUP(A1183,'Cadastro-Estoque'!A:G,4,FALSE))</f>
        <v/>
      </c>
      <c r="G1183" s="2" t="str">
        <f>IF(ISBLANK(A1183),"",IF(ISERROR(VLOOKUP(A1183,'Cadastro-Estoque'!A:G,1,FALSE)),"Produto não cadastrado",VLOOKUP(A1183,'Cadastro-Estoque'!A:G,2,FALSE)))</f>
        <v/>
      </c>
      <c r="H1183" s="2" t="str">
        <f>IF(ISERROR(VLOOKUP(A1183,'Cadastro-Estoque'!A:G,1,FALSE)),"",VLOOKUP(A1183,'Cadastro-Estoque'!A:G,3,FALSE))</f>
        <v/>
      </c>
      <c r="I1183" s="73" t="str">
        <f>IF(A1183="","",INDEX(Boletim!F1192:F1309,(MATCH(A1183,'Cadastro-Estoque'!A1191:A1308,0))))</f>
        <v/>
      </c>
    </row>
    <row r="1184" spans="5:9" ht="18.75" customHeight="1" x14ac:dyDescent="0.25">
      <c r="E1184" s="1" t="str">
        <f t="shared" si="21"/>
        <v/>
      </c>
      <c r="F1184" s="2" t="str">
        <f>IF(ISERROR(VLOOKUP(A1184,'Cadastro-Estoque'!A:G,1,FALSE)),"",VLOOKUP(A1184,'Cadastro-Estoque'!A:G,4,FALSE))</f>
        <v/>
      </c>
      <c r="G1184" s="2" t="str">
        <f>IF(ISBLANK(A1184),"",IF(ISERROR(VLOOKUP(A1184,'Cadastro-Estoque'!A:G,1,FALSE)),"Produto não cadastrado",VLOOKUP(A1184,'Cadastro-Estoque'!A:G,2,FALSE)))</f>
        <v/>
      </c>
      <c r="H1184" s="2" t="str">
        <f>IF(ISERROR(VLOOKUP(A1184,'Cadastro-Estoque'!A:G,1,FALSE)),"",VLOOKUP(A1184,'Cadastro-Estoque'!A:G,3,FALSE))</f>
        <v/>
      </c>
      <c r="I1184" s="73" t="str">
        <f>IF(A1184="","",INDEX(Boletim!F1193:F1310,(MATCH(A1184,'Cadastro-Estoque'!A1192:A1309,0))))</f>
        <v/>
      </c>
    </row>
    <row r="1185" spans="5:9" ht="18.75" customHeight="1" x14ac:dyDescent="0.25">
      <c r="E1185" s="1" t="str">
        <f t="shared" si="21"/>
        <v/>
      </c>
      <c r="F1185" s="2" t="str">
        <f>IF(ISERROR(VLOOKUP(A1185,'Cadastro-Estoque'!A:G,1,FALSE)),"",VLOOKUP(A1185,'Cadastro-Estoque'!A:G,4,FALSE))</f>
        <v/>
      </c>
      <c r="G1185" s="2" t="str">
        <f>IF(ISBLANK(A1185),"",IF(ISERROR(VLOOKUP(A1185,'Cadastro-Estoque'!A:G,1,FALSE)),"Produto não cadastrado",VLOOKUP(A1185,'Cadastro-Estoque'!A:G,2,FALSE)))</f>
        <v/>
      </c>
      <c r="H1185" s="2" t="str">
        <f>IF(ISERROR(VLOOKUP(A1185,'Cadastro-Estoque'!A:G,1,FALSE)),"",VLOOKUP(A1185,'Cadastro-Estoque'!A:G,3,FALSE))</f>
        <v/>
      </c>
      <c r="I1185" s="73" t="str">
        <f>IF(A1185="","",INDEX(Boletim!F1194:F1311,(MATCH(A1185,'Cadastro-Estoque'!A1193:A1310,0))))</f>
        <v/>
      </c>
    </row>
    <row r="1186" spans="5:9" ht="18.75" customHeight="1" x14ac:dyDescent="0.25">
      <c r="E1186" s="1" t="str">
        <f t="shared" si="21"/>
        <v/>
      </c>
      <c r="F1186" s="2" t="str">
        <f>IF(ISERROR(VLOOKUP(A1186,'Cadastro-Estoque'!A:G,1,FALSE)),"",VLOOKUP(A1186,'Cadastro-Estoque'!A:G,4,FALSE))</f>
        <v/>
      </c>
      <c r="G1186" s="2" t="str">
        <f>IF(ISBLANK(A1186),"",IF(ISERROR(VLOOKUP(A1186,'Cadastro-Estoque'!A:G,1,FALSE)),"Produto não cadastrado",VLOOKUP(A1186,'Cadastro-Estoque'!A:G,2,FALSE)))</f>
        <v/>
      </c>
      <c r="H1186" s="2" t="str">
        <f>IF(ISERROR(VLOOKUP(A1186,'Cadastro-Estoque'!A:G,1,FALSE)),"",VLOOKUP(A1186,'Cadastro-Estoque'!A:G,3,FALSE))</f>
        <v/>
      </c>
      <c r="I1186" s="73" t="str">
        <f>IF(A1186="","",INDEX(Boletim!F1195:F1312,(MATCH(A1186,'Cadastro-Estoque'!A1194:A1311,0))))</f>
        <v/>
      </c>
    </row>
    <row r="1187" spans="5:9" ht="18.75" customHeight="1" x14ac:dyDescent="0.25">
      <c r="E1187" s="1" t="str">
        <f t="shared" si="21"/>
        <v/>
      </c>
      <c r="F1187" s="2" t="str">
        <f>IF(ISERROR(VLOOKUP(A1187,'Cadastro-Estoque'!A:G,1,FALSE)),"",VLOOKUP(A1187,'Cadastro-Estoque'!A:G,4,FALSE))</f>
        <v/>
      </c>
      <c r="G1187" s="2" t="str">
        <f>IF(ISBLANK(A1187),"",IF(ISERROR(VLOOKUP(A1187,'Cadastro-Estoque'!A:G,1,FALSE)),"Produto não cadastrado",VLOOKUP(A1187,'Cadastro-Estoque'!A:G,2,FALSE)))</f>
        <v/>
      </c>
      <c r="H1187" s="2" t="str">
        <f>IF(ISERROR(VLOOKUP(A1187,'Cadastro-Estoque'!A:G,1,FALSE)),"",VLOOKUP(A1187,'Cadastro-Estoque'!A:G,3,FALSE))</f>
        <v/>
      </c>
      <c r="I1187" s="73" t="str">
        <f>IF(A1187="","",INDEX(Boletim!F1196:F1313,(MATCH(A1187,'Cadastro-Estoque'!A1195:A1312,0))))</f>
        <v/>
      </c>
    </row>
    <row r="1188" spans="5:9" ht="18.75" customHeight="1" x14ac:dyDescent="0.25">
      <c r="E1188" s="1" t="str">
        <f t="shared" si="21"/>
        <v/>
      </c>
      <c r="F1188" s="2" t="str">
        <f>IF(ISERROR(VLOOKUP(A1188,'Cadastro-Estoque'!A:G,1,FALSE)),"",VLOOKUP(A1188,'Cadastro-Estoque'!A:G,4,FALSE))</f>
        <v/>
      </c>
      <c r="G1188" s="2" t="str">
        <f>IF(ISBLANK(A1188),"",IF(ISERROR(VLOOKUP(A1188,'Cadastro-Estoque'!A:G,1,FALSE)),"Produto não cadastrado",VLOOKUP(A1188,'Cadastro-Estoque'!A:G,2,FALSE)))</f>
        <v/>
      </c>
      <c r="H1188" s="2" t="str">
        <f>IF(ISERROR(VLOOKUP(A1188,'Cadastro-Estoque'!A:G,1,FALSE)),"",VLOOKUP(A1188,'Cadastro-Estoque'!A:G,3,FALSE))</f>
        <v/>
      </c>
      <c r="I1188" s="73" t="str">
        <f>IF(A1188="","",INDEX(Boletim!F1197:F1314,(MATCH(A1188,'Cadastro-Estoque'!A1196:A1313,0))))</f>
        <v/>
      </c>
    </row>
    <row r="1189" spans="5:9" ht="18.75" customHeight="1" x14ac:dyDescent="0.25">
      <c r="E1189" s="1" t="str">
        <f t="shared" si="21"/>
        <v/>
      </c>
      <c r="F1189" s="2" t="str">
        <f>IF(ISERROR(VLOOKUP(A1189,'Cadastro-Estoque'!A:G,1,FALSE)),"",VLOOKUP(A1189,'Cadastro-Estoque'!A:G,4,FALSE))</f>
        <v/>
      </c>
      <c r="G1189" s="2" t="str">
        <f>IF(ISBLANK(A1189),"",IF(ISERROR(VLOOKUP(A1189,'Cadastro-Estoque'!A:G,1,FALSE)),"Produto não cadastrado",VLOOKUP(A1189,'Cadastro-Estoque'!A:G,2,FALSE)))</f>
        <v/>
      </c>
      <c r="H1189" s="2" t="str">
        <f>IF(ISERROR(VLOOKUP(A1189,'Cadastro-Estoque'!A:G,1,FALSE)),"",VLOOKUP(A1189,'Cadastro-Estoque'!A:G,3,FALSE))</f>
        <v/>
      </c>
      <c r="I1189" s="73" t="str">
        <f>IF(A1189="","",INDEX(Boletim!F1198:F1315,(MATCH(A1189,'Cadastro-Estoque'!A1197:A1314,0))))</f>
        <v/>
      </c>
    </row>
    <row r="1190" spans="5:9" ht="18.75" customHeight="1" x14ac:dyDescent="0.25">
      <c r="E1190" s="1" t="str">
        <f t="shared" si="21"/>
        <v/>
      </c>
      <c r="F1190" s="2" t="str">
        <f>IF(ISERROR(VLOOKUP(A1190,'Cadastro-Estoque'!A:G,1,FALSE)),"",VLOOKUP(A1190,'Cadastro-Estoque'!A:G,4,FALSE))</f>
        <v/>
      </c>
      <c r="G1190" s="2" t="str">
        <f>IF(ISBLANK(A1190),"",IF(ISERROR(VLOOKUP(A1190,'Cadastro-Estoque'!A:G,1,FALSE)),"Produto não cadastrado",VLOOKUP(A1190,'Cadastro-Estoque'!A:G,2,FALSE)))</f>
        <v/>
      </c>
      <c r="H1190" s="2" t="str">
        <f>IF(ISERROR(VLOOKUP(A1190,'Cadastro-Estoque'!A:G,1,FALSE)),"",VLOOKUP(A1190,'Cadastro-Estoque'!A:G,3,FALSE))</f>
        <v/>
      </c>
      <c r="I1190" s="73" t="str">
        <f>IF(A1190="","",INDEX(Boletim!F1199:F1316,(MATCH(A1190,'Cadastro-Estoque'!A1198:A1315,0))))</f>
        <v/>
      </c>
    </row>
    <row r="1191" spans="5:9" ht="18.75" customHeight="1" x14ac:dyDescent="0.25">
      <c r="E1191" s="1" t="str">
        <f t="shared" si="21"/>
        <v/>
      </c>
      <c r="F1191" s="2" t="str">
        <f>IF(ISERROR(VLOOKUP(A1191,'Cadastro-Estoque'!A:G,1,FALSE)),"",VLOOKUP(A1191,'Cadastro-Estoque'!A:G,4,FALSE))</f>
        <v/>
      </c>
      <c r="G1191" s="2" t="str">
        <f>IF(ISBLANK(A1191),"",IF(ISERROR(VLOOKUP(A1191,'Cadastro-Estoque'!A:G,1,FALSE)),"Produto não cadastrado",VLOOKUP(A1191,'Cadastro-Estoque'!A:G,2,FALSE)))</f>
        <v/>
      </c>
      <c r="H1191" s="2" t="str">
        <f>IF(ISERROR(VLOOKUP(A1191,'Cadastro-Estoque'!A:G,1,FALSE)),"",VLOOKUP(A1191,'Cadastro-Estoque'!A:G,3,FALSE))</f>
        <v/>
      </c>
      <c r="I1191" s="73" t="str">
        <f>IF(A1191="","",INDEX(Boletim!F1200:F1317,(MATCH(A1191,'Cadastro-Estoque'!A1199:A1316,0))))</f>
        <v/>
      </c>
    </row>
    <row r="1192" spans="5:9" ht="18.75" customHeight="1" x14ac:dyDescent="0.25">
      <c r="E1192" s="1" t="str">
        <f t="shared" si="21"/>
        <v/>
      </c>
      <c r="F1192" s="2" t="str">
        <f>IF(ISERROR(VLOOKUP(A1192,'Cadastro-Estoque'!A:G,1,FALSE)),"",VLOOKUP(A1192,'Cadastro-Estoque'!A:G,4,FALSE))</f>
        <v/>
      </c>
      <c r="G1192" s="2" t="str">
        <f>IF(ISBLANK(A1192),"",IF(ISERROR(VLOOKUP(A1192,'Cadastro-Estoque'!A:G,1,FALSE)),"Produto não cadastrado",VLOOKUP(A1192,'Cadastro-Estoque'!A:G,2,FALSE)))</f>
        <v/>
      </c>
      <c r="H1192" s="2" t="str">
        <f>IF(ISERROR(VLOOKUP(A1192,'Cadastro-Estoque'!A:G,1,FALSE)),"",VLOOKUP(A1192,'Cadastro-Estoque'!A:G,3,FALSE))</f>
        <v/>
      </c>
      <c r="I1192" s="73" t="str">
        <f>IF(A1192="","",INDEX(Boletim!F1201:F1318,(MATCH(A1192,'Cadastro-Estoque'!A1200:A1317,0))))</f>
        <v/>
      </c>
    </row>
    <row r="1193" spans="5:9" ht="18.75" customHeight="1" x14ac:dyDescent="0.25">
      <c r="E1193" s="1" t="str">
        <f t="shared" si="21"/>
        <v/>
      </c>
      <c r="F1193" s="2" t="str">
        <f>IF(ISERROR(VLOOKUP(A1193,'Cadastro-Estoque'!A:G,1,FALSE)),"",VLOOKUP(A1193,'Cadastro-Estoque'!A:G,4,FALSE))</f>
        <v/>
      </c>
      <c r="G1193" s="2" t="str">
        <f>IF(ISBLANK(A1193),"",IF(ISERROR(VLOOKUP(A1193,'Cadastro-Estoque'!A:G,1,FALSE)),"Produto não cadastrado",VLOOKUP(A1193,'Cadastro-Estoque'!A:G,2,FALSE)))</f>
        <v/>
      </c>
      <c r="H1193" s="2" t="str">
        <f>IF(ISERROR(VLOOKUP(A1193,'Cadastro-Estoque'!A:G,1,FALSE)),"",VLOOKUP(A1193,'Cadastro-Estoque'!A:G,3,FALSE))</f>
        <v/>
      </c>
      <c r="I1193" s="73" t="str">
        <f>IF(A1193="","",INDEX(Boletim!F1202:F1319,(MATCH(A1193,'Cadastro-Estoque'!A1201:A1318,0))))</f>
        <v/>
      </c>
    </row>
    <row r="1194" spans="5:9" ht="18.75" customHeight="1" x14ac:dyDescent="0.25">
      <c r="E1194" s="1" t="str">
        <f t="shared" si="21"/>
        <v/>
      </c>
      <c r="F1194" s="2" t="str">
        <f>IF(ISERROR(VLOOKUP(A1194,'Cadastro-Estoque'!A:G,1,FALSE)),"",VLOOKUP(A1194,'Cadastro-Estoque'!A:G,4,FALSE))</f>
        <v/>
      </c>
      <c r="G1194" s="2" t="str">
        <f>IF(ISBLANK(A1194),"",IF(ISERROR(VLOOKUP(A1194,'Cadastro-Estoque'!A:G,1,FALSE)),"Produto não cadastrado",VLOOKUP(A1194,'Cadastro-Estoque'!A:G,2,FALSE)))</f>
        <v/>
      </c>
      <c r="H1194" s="2" t="str">
        <f>IF(ISERROR(VLOOKUP(A1194,'Cadastro-Estoque'!A:G,1,FALSE)),"",VLOOKUP(A1194,'Cadastro-Estoque'!A:G,3,FALSE))</f>
        <v/>
      </c>
      <c r="I1194" s="73" t="str">
        <f>IF(A1194="","",INDEX(Boletim!F1203:F1320,(MATCH(A1194,'Cadastro-Estoque'!A1202:A1319,0))))</f>
        <v/>
      </c>
    </row>
    <row r="1195" spans="5:9" ht="18.75" customHeight="1" x14ac:dyDescent="0.25">
      <c r="E1195" s="1" t="str">
        <f t="shared" si="21"/>
        <v/>
      </c>
      <c r="F1195" s="2" t="str">
        <f>IF(ISERROR(VLOOKUP(A1195,'Cadastro-Estoque'!A:G,1,FALSE)),"",VLOOKUP(A1195,'Cadastro-Estoque'!A:G,4,FALSE))</f>
        <v/>
      </c>
      <c r="G1195" s="2" t="str">
        <f>IF(ISBLANK(A1195),"",IF(ISERROR(VLOOKUP(A1195,'Cadastro-Estoque'!A:G,1,FALSE)),"Produto não cadastrado",VLOOKUP(A1195,'Cadastro-Estoque'!A:G,2,FALSE)))</f>
        <v/>
      </c>
      <c r="H1195" s="2" t="str">
        <f>IF(ISERROR(VLOOKUP(A1195,'Cadastro-Estoque'!A:G,1,FALSE)),"",VLOOKUP(A1195,'Cadastro-Estoque'!A:G,3,FALSE))</f>
        <v/>
      </c>
      <c r="I1195" s="73" t="str">
        <f>IF(A1195="","",INDEX(Boletim!F1204:F1321,(MATCH(A1195,'Cadastro-Estoque'!A1203:A1320,0))))</f>
        <v/>
      </c>
    </row>
    <row r="1196" spans="5:9" ht="18.75" customHeight="1" x14ac:dyDescent="0.25">
      <c r="E1196" s="1" t="str">
        <f t="shared" si="21"/>
        <v/>
      </c>
      <c r="F1196" s="2" t="str">
        <f>IF(ISERROR(VLOOKUP(A1196,'Cadastro-Estoque'!A:G,1,FALSE)),"",VLOOKUP(A1196,'Cadastro-Estoque'!A:G,4,FALSE))</f>
        <v/>
      </c>
      <c r="G1196" s="2" t="str">
        <f>IF(ISBLANK(A1196),"",IF(ISERROR(VLOOKUP(A1196,'Cadastro-Estoque'!A:G,1,FALSE)),"Produto não cadastrado",VLOOKUP(A1196,'Cadastro-Estoque'!A:G,2,FALSE)))</f>
        <v/>
      </c>
      <c r="H1196" s="2" t="str">
        <f>IF(ISERROR(VLOOKUP(A1196,'Cadastro-Estoque'!A:G,1,FALSE)),"",VLOOKUP(A1196,'Cadastro-Estoque'!A:G,3,FALSE))</f>
        <v/>
      </c>
      <c r="I1196" s="73" t="str">
        <f>IF(A1196="","",INDEX(Boletim!F1205:F1322,(MATCH(A1196,'Cadastro-Estoque'!A1204:A1321,0))))</f>
        <v/>
      </c>
    </row>
    <row r="1197" spans="5:9" ht="18.75" customHeight="1" x14ac:dyDescent="0.25">
      <c r="E1197" s="1" t="str">
        <f t="shared" si="21"/>
        <v/>
      </c>
      <c r="F1197" s="2" t="str">
        <f>IF(ISERROR(VLOOKUP(A1197,'Cadastro-Estoque'!A:G,1,FALSE)),"",VLOOKUP(A1197,'Cadastro-Estoque'!A:G,4,FALSE))</f>
        <v/>
      </c>
      <c r="G1197" s="2" t="str">
        <f>IF(ISBLANK(A1197),"",IF(ISERROR(VLOOKUP(A1197,'Cadastro-Estoque'!A:G,1,FALSE)),"Produto não cadastrado",VLOOKUP(A1197,'Cadastro-Estoque'!A:G,2,FALSE)))</f>
        <v/>
      </c>
      <c r="H1197" s="2" t="str">
        <f>IF(ISERROR(VLOOKUP(A1197,'Cadastro-Estoque'!A:G,1,FALSE)),"",VLOOKUP(A1197,'Cadastro-Estoque'!A:G,3,FALSE))</f>
        <v/>
      </c>
      <c r="I1197" s="73" t="str">
        <f>IF(A1197="","",INDEX(Boletim!F1206:F1323,(MATCH(A1197,'Cadastro-Estoque'!A1205:A1322,0))))</f>
        <v/>
      </c>
    </row>
    <row r="1198" spans="5:9" ht="18.75" customHeight="1" x14ac:dyDescent="0.25">
      <c r="E1198" s="1" t="str">
        <f t="shared" si="21"/>
        <v/>
      </c>
      <c r="F1198" s="2" t="str">
        <f>IF(ISERROR(VLOOKUP(A1198,'Cadastro-Estoque'!A:G,1,FALSE)),"",VLOOKUP(A1198,'Cadastro-Estoque'!A:G,4,FALSE))</f>
        <v/>
      </c>
      <c r="G1198" s="2" t="str">
        <f>IF(ISBLANK(A1198),"",IF(ISERROR(VLOOKUP(A1198,'Cadastro-Estoque'!A:G,1,FALSE)),"Produto não cadastrado",VLOOKUP(A1198,'Cadastro-Estoque'!A:G,2,FALSE)))</f>
        <v/>
      </c>
      <c r="H1198" s="2" t="str">
        <f>IF(ISERROR(VLOOKUP(A1198,'Cadastro-Estoque'!A:G,1,FALSE)),"",VLOOKUP(A1198,'Cadastro-Estoque'!A:G,3,FALSE))</f>
        <v/>
      </c>
      <c r="I1198" s="73" t="str">
        <f>IF(A1198="","",INDEX(Boletim!F1207:F1324,(MATCH(A1198,'Cadastro-Estoque'!A1206:A1323,0))))</f>
        <v/>
      </c>
    </row>
    <row r="1199" spans="5:9" ht="18.75" customHeight="1" x14ac:dyDescent="0.25">
      <c r="E1199" s="1" t="str">
        <f t="shared" si="21"/>
        <v/>
      </c>
      <c r="F1199" s="2" t="str">
        <f>IF(ISERROR(VLOOKUP(A1199,'Cadastro-Estoque'!A:G,1,FALSE)),"",VLOOKUP(A1199,'Cadastro-Estoque'!A:G,4,FALSE))</f>
        <v/>
      </c>
      <c r="G1199" s="2" t="str">
        <f>IF(ISBLANK(A1199),"",IF(ISERROR(VLOOKUP(A1199,'Cadastro-Estoque'!A:G,1,FALSE)),"Produto não cadastrado",VLOOKUP(A1199,'Cadastro-Estoque'!A:G,2,FALSE)))</f>
        <v/>
      </c>
      <c r="H1199" s="2" t="str">
        <f>IF(ISERROR(VLOOKUP(A1199,'Cadastro-Estoque'!A:G,1,FALSE)),"",VLOOKUP(A1199,'Cadastro-Estoque'!A:G,3,FALSE))</f>
        <v/>
      </c>
      <c r="I1199" s="73" t="str">
        <f>IF(A1199="","",INDEX(Boletim!F1208:F1325,(MATCH(A1199,'Cadastro-Estoque'!A1207:A1324,0))))</f>
        <v/>
      </c>
    </row>
    <row r="1200" spans="5:9" ht="18.75" customHeight="1" x14ac:dyDescent="0.25">
      <c r="E1200" s="1" t="str">
        <f t="shared" si="21"/>
        <v/>
      </c>
      <c r="F1200" s="2" t="str">
        <f>IF(ISERROR(VLOOKUP(A1200,'Cadastro-Estoque'!A:G,1,FALSE)),"",VLOOKUP(A1200,'Cadastro-Estoque'!A:G,4,FALSE))</f>
        <v/>
      </c>
      <c r="G1200" s="2" t="str">
        <f>IF(ISBLANK(A1200),"",IF(ISERROR(VLOOKUP(A1200,'Cadastro-Estoque'!A:G,1,FALSE)),"Produto não cadastrado",VLOOKUP(A1200,'Cadastro-Estoque'!A:G,2,FALSE)))</f>
        <v/>
      </c>
      <c r="H1200" s="2" t="str">
        <f>IF(ISERROR(VLOOKUP(A1200,'Cadastro-Estoque'!A:G,1,FALSE)),"",VLOOKUP(A1200,'Cadastro-Estoque'!A:G,3,FALSE))</f>
        <v/>
      </c>
      <c r="I1200" s="73" t="str">
        <f>IF(A1200="","",INDEX(Boletim!F1209:F1326,(MATCH(A1200,'Cadastro-Estoque'!A1208:A1325,0))))</f>
        <v/>
      </c>
    </row>
    <row r="1201" spans="5:9" ht="18.75" customHeight="1" x14ac:dyDescent="0.25">
      <c r="E1201" s="1" t="str">
        <f t="shared" si="21"/>
        <v/>
      </c>
      <c r="F1201" s="2" t="str">
        <f>IF(ISERROR(VLOOKUP(A1201,'Cadastro-Estoque'!A:G,1,FALSE)),"",VLOOKUP(A1201,'Cadastro-Estoque'!A:G,4,FALSE))</f>
        <v/>
      </c>
      <c r="G1201" s="2" t="str">
        <f>IF(ISBLANK(A1201),"",IF(ISERROR(VLOOKUP(A1201,'Cadastro-Estoque'!A:G,1,FALSE)),"Produto não cadastrado",VLOOKUP(A1201,'Cadastro-Estoque'!A:G,2,FALSE)))</f>
        <v/>
      </c>
      <c r="H1201" s="2" t="str">
        <f>IF(ISERROR(VLOOKUP(A1201,'Cadastro-Estoque'!A:G,1,FALSE)),"",VLOOKUP(A1201,'Cadastro-Estoque'!A:G,3,FALSE))</f>
        <v/>
      </c>
      <c r="I1201" s="73" t="str">
        <f>IF(A1201="","",INDEX(Boletim!F1210:F1327,(MATCH(A1201,'Cadastro-Estoque'!A1209:A1326,0))))</f>
        <v/>
      </c>
    </row>
    <row r="1202" spans="5:9" ht="18.75" customHeight="1" x14ac:dyDescent="0.25">
      <c r="E1202" s="1" t="str">
        <f t="shared" si="21"/>
        <v/>
      </c>
      <c r="F1202" s="2" t="str">
        <f>IF(ISERROR(VLOOKUP(A1202,'Cadastro-Estoque'!A:G,1,FALSE)),"",VLOOKUP(A1202,'Cadastro-Estoque'!A:G,4,FALSE))</f>
        <v/>
      </c>
      <c r="G1202" s="2" t="str">
        <f>IF(ISBLANK(A1202),"",IF(ISERROR(VLOOKUP(A1202,'Cadastro-Estoque'!A:G,1,FALSE)),"Produto não cadastrado",VLOOKUP(A1202,'Cadastro-Estoque'!A:G,2,FALSE)))</f>
        <v/>
      </c>
      <c r="H1202" s="2" t="str">
        <f>IF(ISERROR(VLOOKUP(A1202,'Cadastro-Estoque'!A:G,1,FALSE)),"",VLOOKUP(A1202,'Cadastro-Estoque'!A:G,3,FALSE))</f>
        <v/>
      </c>
      <c r="I1202" s="73" t="str">
        <f>IF(A1202="","",INDEX(Boletim!F1211:F1328,(MATCH(A1202,'Cadastro-Estoque'!A1210:A1327,0))))</f>
        <v/>
      </c>
    </row>
    <row r="1203" spans="5:9" ht="18.75" customHeight="1" x14ac:dyDescent="0.25">
      <c r="E1203" s="1" t="str">
        <f t="shared" si="21"/>
        <v/>
      </c>
      <c r="F1203" s="2" t="str">
        <f>IF(ISERROR(VLOOKUP(A1203,'Cadastro-Estoque'!A:G,1,FALSE)),"",VLOOKUP(A1203,'Cadastro-Estoque'!A:G,4,FALSE))</f>
        <v/>
      </c>
      <c r="G1203" s="2" t="str">
        <f>IF(ISBLANK(A1203),"",IF(ISERROR(VLOOKUP(A1203,'Cadastro-Estoque'!A:G,1,FALSE)),"Produto não cadastrado",VLOOKUP(A1203,'Cadastro-Estoque'!A:G,2,FALSE)))</f>
        <v/>
      </c>
      <c r="H1203" s="2" t="str">
        <f>IF(ISERROR(VLOOKUP(A1203,'Cadastro-Estoque'!A:G,1,FALSE)),"",VLOOKUP(A1203,'Cadastro-Estoque'!A:G,3,FALSE))</f>
        <v/>
      </c>
      <c r="I1203" s="73" t="str">
        <f>IF(A1203="","",INDEX(Boletim!F1212:F1329,(MATCH(A1203,'Cadastro-Estoque'!A1211:A1328,0))))</f>
        <v/>
      </c>
    </row>
    <row r="1204" spans="5:9" ht="18.75" customHeight="1" x14ac:dyDescent="0.25">
      <c r="E1204" s="1" t="str">
        <f t="shared" si="21"/>
        <v/>
      </c>
      <c r="F1204" s="2" t="str">
        <f>IF(ISERROR(VLOOKUP(A1204,'Cadastro-Estoque'!A:G,1,FALSE)),"",VLOOKUP(A1204,'Cadastro-Estoque'!A:G,4,FALSE))</f>
        <v/>
      </c>
      <c r="G1204" s="2" t="str">
        <f>IF(ISBLANK(A1204),"",IF(ISERROR(VLOOKUP(A1204,'Cadastro-Estoque'!A:G,1,FALSE)),"Produto não cadastrado",VLOOKUP(A1204,'Cadastro-Estoque'!A:G,2,FALSE)))</f>
        <v/>
      </c>
      <c r="H1204" s="2" t="str">
        <f>IF(ISERROR(VLOOKUP(A1204,'Cadastro-Estoque'!A:G,1,FALSE)),"",VLOOKUP(A1204,'Cadastro-Estoque'!A:G,3,FALSE))</f>
        <v/>
      </c>
      <c r="I1204" s="73" t="str">
        <f>IF(A1204="","",INDEX(Boletim!F1213:F1330,(MATCH(A1204,'Cadastro-Estoque'!A1212:A1329,0))))</f>
        <v/>
      </c>
    </row>
    <row r="1205" spans="5:9" ht="18.75" customHeight="1" x14ac:dyDescent="0.25">
      <c r="E1205" s="1" t="str">
        <f t="shared" si="21"/>
        <v/>
      </c>
      <c r="F1205" s="2" t="str">
        <f>IF(ISERROR(VLOOKUP(A1205,'Cadastro-Estoque'!A:G,1,FALSE)),"",VLOOKUP(A1205,'Cadastro-Estoque'!A:G,4,FALSE))</f>
        <v/>
      </c>
      <c r="G1205" s="2" t="str">
        <f>IF(ISBLANK(A1205),"",IF(ISERROR(VLOOKUP(A1205,'Cadastro-Estoque'!A:G,1,FALSE)),"Produto não cadastrado",VLOOKUP(A1205,'Cadastro-Estoque'!A:G,2,FALSE)))</f>
        <v/>
      </c>
      <c r="H1205" s="2" t="str">
        <f>IF(ISERROR(VLOOKUP(A1205,'Cadastro-Estoque'!A:G,1,FALSE)),"",VLOOKUP(A1205,'Cadastro-Estoque'!A:G,3,FALSE))</f>
        <v/>
      </c>
      <c r="I1205" s="73" t="str">
        <f>IF(A1205="","",INDEX(Boletim!F1214:F1331,(MATCH(A1205,'Cadastro-Estoque'!A1213:A1330,0))))</f>
        <v/>
      </c>
    </row>
    <row r="1206" spans="5:9" ht="18.75" customHeight="1" x14ac:dyDescent="0.25">
      <c r="E1206" s="1" t="str">
        <f t="shared" si="21"/>
        <v/>
      </c>
      <c r="F1206" s="2" t="str">
        <f>IF(ISERROR(VLOOKUP(A1206,'Cadastro-Estoque'!A:G,1,FALSE)),"",VLOOKUP(A1206,'Cadastro-Estoque'!A:G,4,FALSE))</f>
        <v/>
      </c>
      <c r="G1206" s="2" t="str">
        <f>IF(ISBLANK(A1206),"",IF(ISERROR(VLOOKUP(A1206,'Cadastro-Estoque'!A:G,1,FALSE)),"Produto não cadastrado",VLOOKUP(A1206,'Cadastro-Estoque'!A:G,2,FALSE)))</f>
        <v/>
      </c>
      <c r="H1206" s="2" t="str">
        <f>IF(ISERROR(VLOOKUP(A1206,'Cadastro-Estoque'!A:G,1,FALSE)),"",VLOOKUP(A1206,'Cadastro-Estoque'!A:G,3,FALSE))</f>
        <v/>
      </c>
      <c r="I1206" s="73" t="str">
        <f>IF(A1206="","",INDEX(Boletim!F1215:F1332,(MATCH(A1206,'Cadastro-Estoque'!A1214:A1331,0))))</f>
        <v/>
      </c>
    </row>
    <row r="1207" spans="5:9" ht="18.75" customHeight="1" x14ac:dyDescent="0.25">
      <c r="E1207" s="1" t="str">
        <f t="shared" si="21"/>
        <v/>
      </c>
      <c r="F1207" s="2" t="str">
        <f>IF(ISERROR(VLOOKUP(A1207,'Cadastro-Estoque'!A:G,1,FALSE)),"",VLOOKUP(A1207,'Cadastro-Estoque'!A:G,4,FALSE))</f>
        <v/>
      </c>
      <c r="G1207" s="2" t="str">
        <f>IF(ISBLANK(A1207),"",IF(ISERROR(VLOOKUP(A1207,'Cadastro-Estoque'!A:G,1,FALSE)),"Produto não cadastrado",VLOOKUP(A1207,'Cadastro-Estoque'!A:G,2,FALSE)))</f>
        <v/>
      </c>
      <c r="H1207" s="2" t="str">
        <f>IF(ISERROR(VLOOKUP(A1207,'Cadastro-Estoque'!A:G,1,FALSE)),"",VLOOKUP(A1207,'Cadastro-Estoque'!A:G,3,FALSE))</f>
        <v/>
      </c>
      <c r="I1207" s="73" t="str">
        <f>IF(A1207="","",INDEX(Boletim!F1216:F1333,(MATCH(A1207,'Cadastro-Estoque'!A1215:A1332,0))))</f>
        <v/>
      </c>
    </row>
    <row r="1208" spans="5:9" ht="18.75" customHeight="1" x14ac:dyDescent="0.25">
      <c r="E1208" s="1" t="str">
        <f t="shared" si="21"/>
        <v/>
      </c>
      <c r="F1208" s="2" t="str">
        <f>IF(ISERROR(VLOOKUP(A1208,'Cadastro-Estoque'!A:G,1,FALSE)),"",VLOOKUP(A1208,'Cadastro-Estoque'!A:G,4,FALSE))</f>
        <v/>
      </c>
      <c r="G1208" s="2" t="str">
        <f>IF(ISBLANK(A1208),"",IF(ISERROR(VLOOKUP(A1208,'Cadastro-Estoque'!A:G,1,FALSE)),"Produto não cadastrado",VLOOKUP(A1208,'Cadastro-Estoque'!A:G,2,FALSE)))</f>
        <v/>
      </c>
      <c r="H1208" s="2" t="str">
        <f>IF(ISERROR(VLOOKUP(A1208,'Cadastro-Estoque'!A:G,1,FALSE)),"",VLOOKUP(A1208,'Cadastro-Estoque'!A:G,3,FALSE))</f>
        <v/>
      </c>
      <c r="I1208" s="73" t="str">
        <f>IF(A1208="","",INDEX(Boletim!F1217:F1334,(MATCH(A1208,'Cadastro-Estoque'!A1216:A1333,0))))</f>
        <v/>
      </c>
    </row>
    <row r="1209" spans="5:9" ht="18.75" customHeight="1" x14ac:dyDescent="0.25">
      <c r="E1209" s="1" t="str">
        <f t="shared" si="21"/>
        <v/>
      </c>
      <c r="F1209" s="2" t="str">
        <f>IF(ISERROR(VLOOKUP(A1209,'Cadastro-Estoque'!A:G,1,FALSE)),"",VLOOKUP(A1209,'Cadastro-Estoque'!A:G,4,FALSE))</f>
        <v/>
      </c>
      <c r="G1209" s="2" t="str">
        <f>IF(ISBLANK(A1209),"",IF(ISERROR(VLOOKUP(A1209,'Cadastro-Estoque'!A:G,1,FALSE)),"Produto não cadastrado",VLOOKUP(A1209,'Cadastro-Estoque'!A:G,2,FALSE)))</f>
        <v/>
      </c>
      <c r="H1209" s="2" t="str">
        <f>IF(ISERROR(VLOOKUP(A1209,'Cadastro-Estoque'!A:G,1,FALSE)),"",VLOOKUP(A1209,'Cadastro-Estoque'!A:G,3,FALSE))</f>
        <v/>
      </c>
      <c r="I1209" s="73" t="str">
        <f>IF(A1209="","",INDEX(Boletim!F1218:F1335,(MATCH(A1209,'Cadastro-Estoque'!A1217:A1334,0))))</f>
        <v/>
      </c>
    </row>
    <row r="1210" spans="5:9" ht="18.75" customHeight="1" x14ac:dyDescent="0.25">
      <c r="E1210" s="1" t="str">
        <f t="shared" si="21"/>
        <v/>
      </c>
      <c r="F1210" s="2" t="str">
        <f>IF(ISERROR(VLOOKUP(A1210,'Cadastro-Estoque'!A:G,1,FALSE)),"",VLOOKUP(A1210,'Cadastro-Estoque'!A:G,4,FALSE))</f>
        <v/>
      </c>
      <c r="G1210" s="2" t="str">
        <f>IF(ISBLANK(A1210),"",IF(ISERROR(VLOOKUP(A1210,'Cadastro-Estoque'!A:G,1,FALSE)),"Produto não cadastrado",VLOOKUP(A1210,'Cadastro-Estoque'!A:G,2,FALSE)))</f>
        <v/>
      </c>
      <c r="H1210" s="2" t="str">
        <f>IF(ISERROR(VLOOKUP(A1210,'Cadastro-Estoque'!A:G,1,FALSE)),"",VLOOKUP(A1210,'Cadastro-Estoque'!A:G,3,FALSE))</f>
        <v/>
      </c>
      <c r="I1210" s="73" t="str">
        <f>IF(A1210="","",INDEX(Boletim!F1219:F1336,(MATCH(A1210,'Cadastro-Estoque'!A1218:A1335,0))))</f>
        <v/>
      </c>
    </row>
    <row r="1211" spans="5:9" ht="18.75" customHeight="1" x14ac:dyDescent="0.25">
      <c r="E1211" s="1" t="str">
        <f t="shared" si="21"/>
        <v/>
      </c>
      <c r="F1211" s="2" t="str">
        <f>IF(ISERROR(VLOOKUP(A1211,'Cadastro-Estoque'!A:G,1,FALSE)),"",VLOOKUP(A1211,'Cadastro-Estoque'!A:G,4,FALSE))</f>
        <v/>
      </c>
      <c r="G1211" s="2" t="str">
        <f>IF(ISBLANK(A1211),"",IF(ISERROR(VLOOKUP(A1211,'Cadastro-Estoque'!A:G,1,FALSE)),"Produto não cadastrado",VLOOKUP(A1211,'Cadastro-Estoque'!A:G,2,FALSE)))</f>
        <v/>
      </c>
      <c r="H1211" s="2" t="str">
        <f>IF(ISERROR(VLOOKUP(A1211,'Cadastro-Estoque'!A:G,1,FALSE)),"",VLOOKUP(A1211,'Cadastro-Estoque'!A:G,3,FALSE))</f>
        <v/>
      </c>
      <c r="I1211" s="73" t="str">
        <f>IF(A1211="","",INDEX(Boletim!F1220:F1337,(MATCH(A1211,'Cadastro-Estoque'!A1219:A1336,0))))</f>
        <v/>
      </c>
    </row>
    <row r="1212" spans="5:9" ht="18.75" customHeight="1" x14ac:dyDescent="0.25">
      <c r="E1212" s="1" t="str">
        <f t="shared" si="21"/>
        <v/>
      </c>
      <c r="F1212" s="2" t="str">
        <f>IF(ISERROR(VLOOKUP(A1212,'Cadastro-Estoque'!A:G,1,FALSE)),"",VLOOKUP(A1212,'Cadastro-Estoque'!A:G,4,FALSE))</f>
        <v/>
      </c>
      <c r="G1212" s="2" t="str">
        <f>IF(ISBLANK(A1212),"",IF(ISERROR(VLOOKUP(A1212,'Cadastro-Estoque'!A:G,1,FALSE)),"Produto não cadastrado",VLOOKUP(A1212,'Cadastro-Estoque'!A:G,2,FALSE)))</f>
        <v/>
      </c>
      <c r="H1212" s="2" t="str">
        <f>IF(ISERROR(VLOOKUP(A1212,'Cadastro-Estoque'!A:G,1,FALSE)),"",VLOOKUP(A1212,'Cadastro-Estoque'!A:G,3,FALSE))</f>
        <v/>
      </c>
      <c r="I1212" s="73" t="str">
        <f>IF(A1212="","",INDEX(Boletim!F1221:F1338,(MATCH(A1212,'Cadastro-Estoque'!A1220:A1337,0))))</f>
        <v/>
      </c>
    </row>
    <row r="1213" spans="5:9" ht="18.75" customHeight="1" x14ac:dyDescent="0.25">
      <c r="E1213" s="1" t="str">
        <f t="shared" si="21"/>
        <v/>
      </c>
      <c r="F1213" s="2" t="str">
        <f>IF(ISERROR(VLOOKUP(A1213,'Cadastro-Estoque'!A:G,1,FALSE)),"",VLOOKUP(A1213,'Cadastro-Estoque'!A:G,4,FALSE))</f>
        <v/>
      </c>
      <c r="G1213" s="2" t="str">
        <f>IF(ISBLANK(A1213),"",IF(ISERROR(VLOOKUP(A1213,'Cadastro-Estoque'!A:G,1,FALSE)),"Produto não cadastrado",VLOOKUP(A1213,'Cadastro-Estoque'!A:G,2,FALSE)))</f>
        <v/>
      </c>
      <c r="H1213" s="2" t="str">
        <f>IF(ISERROR(VLOOKUP(A1213,'Cadastro-Estoque'!A:G,1,FALSE)),"",VLOOKUP(A1213,'Cadastro-Estoque'!A:G,3,FALSE))</f>
        <v/>
      </c>
      <c r="I1213" s="73" t="str">
        <f>IF(A1213="","",INDEX(Boletim!F1222:F1339,(MATCH(A1213,'Cadastro-Estoque'!A1221:A1338,0))))</f>
        <v/>
      </c>
    </row>
    <row r="1214" spans="5:9" ht="18.75" customHeight="1" x14ac:dyDescent="0.25">
      <c r="E1214" s="1" t="str">
        <f t="shared" si="21"/>
        <v/>
      </c>
      <c r="F1214" s="2" t="str">
        <f>IF(ISERROR(VLOOKUP(A1214,'Cadastro-Estoque'!A:G,1,FALSE)),"",VLOOKUP(A1214,'Cadastro-Estoque'!A:G,4,FALSE))</f>
        <v/>
      </c>
      <c r="G1214" s="2" t="str">
        <f>IF(ISBLANK(A1214),"",IF(ISERROR(VLOOKUP(A1214,'Cadastro-Estoque'!A:G,1,FALSE)),"Produto não cadastrado",VLOOKUP(A1214,'Cadastro-Estoque'!A:G,2,FALSE)))</f>
        <v/>
      </c>
      <c r="H1214" s="2" t="str">
        <f>IF(ISERROR(VLOOKUP(A1214,'Cadastro-Estoque'!A:G,1,FALSE)),"",VLOOKUP(A1214,'Cadastro-Estoque'!A:G,3,FALSE))</f>
        <v/>
      </c>
      <c r="I1214" s="73" t="str">
        <f>IF(A1214="","",INDEX(Boletim!F1223:F1340,(MATCH(A1214,'Cadastro-Estoque'!A1222:A1339,0))))</f>
        <v/>
      </c>
    </row>
    <row r="1215" spans="5:9" ht="18.75" customHeight="1" x14ac:dyDescent="0.25">
      <c r="E1215" s="1" t="str">
        <f t="shared" si="21"/>
        <v/>
      </c>
      <c r="F1215" s="2" t="str">
        <f>IF(ISERROR(VLOOKUP(A1215,'Cadastro-Estoque'!A:G,1,FALSE)),"",VLOOKUP(A1215,'Cadastro-Estoque'!A:G,4,FALSE))</f>
        <v/>
      </c>
      <c r="G1215" s="2" t="str">
        <f>IF(ISBLANK(A1215),"",IF(ISERROR(VLOOKUP(A1215,'Cadastro-Estoque'!A:G,1,FALSE)),"Produto não cadastrado",VLOOKUP(A1215,'Cadastro-Estoque'!A:G,2,FALSE)))</f>
        <v/>
      </c>
      <c r="H1215" s="2" t="str">
        <f>IF(ISERROR(VLOOKUP(A1215,'Cadastro-Estoque'!A:G,1,FALSE)),"",VLOOKUP(A1215,'Cadastro-Estoque'!A:G,3,FALSE))</f>
        <v/>
      </c>
      <c r="I1215" s="73" t="str">
        <f>IF(A1215="","",INDEX(Boletim!F1224:F1341,(MATCH(A1215,'Cadastro-Estoque'!A1223:A1340,0))))</f>
        <v/>
      </c>
    </row>
    <row r="1216" spans="5:9" ht="18.75" customHeight="1" x14ac:dyDescent="0.25">
      <c r="E1216" s="1" t="str">
        <f t="shared" si="21"/>
        <v/>
      </c>
      <c r="F1216" s="2" t="str">
        <f>IF(ISERROR(VLOOKUP(A1216,'Cadastro-Estoque'!A:G,1,FALSE)),"",VLOOKUP(A1216,'Cadastro-Estoque'!A:G,4,FALSE))</f>
        <v/>
      </c>
      <c r="G1216" s="2" t="str">
        <f>IF(ISBLANK(A1216),"",IF(ISERROR(VLOOKUP(A1216,'Cadastro-Estoque'!A:G,1,FALSE)),"Produto não cadastrado",VLOOKUP(A1216,'Cadastro-Estoque'!A:G,2,FALSE)))</f>
        <v/>
      </c>
      <c r="H1216" s="2" t="str">
        <f>IF(ISERROR(VLOOKUP(A1216,'Cadastro-Estoque'!A:G,1,FALSE)),"",VLOOKUP(A1216,'Cadastro-Estoque'!A:G,3,FALSE))</f>
        <v/>
      </c>
      <c r="I1216" s="73" t="str">
        <f>IF(A1216="","",INDEX(Boletim!F1225:F1342,(MATCH(A1216,'Cadastro-Estoque'!A1224:A1341,0))))</f>
        <v/>
      </c>
    </row>
    <row r="1217" spans="5:9" ht="18.75" customHeight="1" x14ac:dyDescent="0.25">
      <c r="E1217" s="1" t="str">
        <f t="shared" si="21"/>
        <v/>
      </c>
      <c r="F1217" s="2" t="str">
        <f>IF(ISERROR(VLOOKUP(A1217,'Cadastro-Estoque'!A:G,1,FALSE)),"",VLOOKUP(A1217,'Cadastro-Estoque'!A:G,4,FALSE))</f>
        <v/>
      </c>
      <c r="G1217" s="2" t="str">
        <f>IF(ISBLANK(A1217),"",IF(ISERROR(VLOOKUP(A1217,'Cadastro-Estoque'!A:G,1,FALSE)),"Produto não cadastrado",VLOOKUP(A1217,'Cadastro-Estoque'!A:G,2,FALSE)))</f>
        <v/>
      </c>
      <c r="H1217" s="2" t="str">
        <f>IF(ISERROR(VLOOKUP(A1217,'Cadastro-Estoque'!A:G,1,FALSE)),"",VLOOKUP(A1217,'Cadastro-Estoque'!A:G,3,FALSE))</f>
        <v/>
      </c>
      <c r="I1217" s="73" t="str">
        <f>IF(A1217="","",INDEX(Boletim!F1226:F1343,(MATCH(A1217,'Cadastro-Estoque'!A1225:A1342,0))))</f>
        <v/>
      </c>
    </row>
    <row r="1218" spans="5:9" ht="18.75" customHeight="1" x14ac:dyDescent="0.25">
      <c r="E1218" s="1" t="str">
        <f t="shared" si="21"/>
        <v/>
      </c>
      <c r="F1218" s="2" t="str">
        <f>IF(ISERROR(VLOOKUP(A1218,'Cadastro-Estoque'!A:G,1,FALSE)),"",VLOOKUP(A1218,'Cadastro-Estoque'!A:G,4,FALSE))</f>
        <v/>
      </c>
      <c r="G1218" s="2" t="str">
        <f>IF(ISBLANK(A1218),"",IF(ISERROR(VLOOKUP(A1218,'Cadastro-Estoque'!A:G,1,FALSE)),"Produto não cadastrado",VLOOKUP(A1218,'Cadastro-Estoque'!A:G,2,FALSE)))</f>
        <v/>
      </c>
      <c r="H1218" s="2" t="str">
        <f>IF(ISERROR(VLOOKUP(A1218,'Cadastro-Estoque'!A:G,1,FALSE)),"",VLOOKUP(A1218,'Cadastro-Estoque'!A:G,3,FALSE))</f>
        <v/>
      </c>
      <c r="I1218" s="73" t="str">
        <f>IF(A1218="","",INDEX(Boletim!F1227:F1344,(MATCH(A1218,'Cadastro-Estoque'!A1226:A1343,0))))</f>
        <v/>
      </c>
    </row>
    <row r="1219" spans="5:9" ht="18.75" customHeight="1" x14ac:dyDescent="0.25">
      <c r="E1219" s="1" t="str">
        <f t="shared" si="21"/>
        <v/>
      </c>
      <c r="F1219" s="2" t="str">
        <f>IF(ISERROR(VLOOKUP(A1219,'Cadastro-Estoque'!A:G,1,FALSE)),"",VLOOKUP(A1219,'Cadastro-Estoque'!A:G,4,FALSE))</f>
        <v/>
      </c>
      <c r="G1219" s="2" t="str">
        <f>IF(ISBLANK(A1219),"",IF(ISERROR(VLOOKUP(A1219,'Cadastro-Estoque'!A:G,1,FALSE)),"Produto não cadastrado",VLOOKUP(A1219,'Cadastro-Estoque'!A:G,2,FALSE)))</f>
        <v/>
      </c>
      <c r="H1219" s="2" t="str">
        <f>IF(ISERROR(VLOOKUP(A1219,'Cadastro-Estoque'!A:G,1,FALSE)),"",VLOOKUP(A1219,'Cadastro-Estoque'!A:G,3,FALSE))</f>
        <v/>
      </c>
      <c r="I1219" s="73" t="str">
        <f>IF(A1219="","",INDEX(Boletim!F1228:F1345,(MATCH(A1219,'Cadastro-Estoque'!A1227:A1344,0))))</f>
        <v/>
      </c>
    </row>
    <row r="1220" spans="5:9" ht="18.75" customHeight="1" x14ac:dyDescent="0.25">
      <c r="E1220" s="1" t="str">
        <f t="shared" si="21"/>
        <v/>
      </c>
      <c r="F1220" s="2" t="str">
        <f>IF(ISERROR(VLOOKUP(A1220,'Cadastro-Estoque'!A:G,1,FALSE)),"",VLOOKUP(A1220,'Cadastro-Estoque'!A:G,4,FALSE))</f>
        <v/>
      </c>
      <c r="G1220" s="2" t="str">
        <f>IF(ISBLANK(A1220),"",IF(ISERROR(VLOOKUP(A1220,'Cadastro-Estoque'!A:G,1,FALSE)),"Produto não cadastrado",VLOOKUP(A1220,'Cadastro-Estoque'!A:G,2,FALSE)))</f>
        <v/>
      </c>
      <c r="H1220" s="2" t="str">
        <f>IF(ISERROR(VLOOKUP(A1220,'Cadastro-Estoque'!A:G,1,FALSE)),"",VLOOKUP(A1220,'Cadastro-Estoque'!A:G,3,FALSE))</f>
        <v/>
      </c>
      <c r="I1220" s="73" t="str">
        <f>IF(A1220="","",INDEX(Boletim!F1229:F1346,(MATCH(A1220,'Cadastro-Estoque'!A1228:A1345,0))))</f>
        <v/>
      </c>
    </row>
    <row r="1221" spans="5:9" ht="18.75" customHeight="1" x14ac:dyDescent="0.25">
      <c r="E1221" s="1" t="str">
        <f t="shared" si="21"/>
        <v/>
      </c>
      <c r="F1221" s="2" t="str">
        <f>IF(ISERROR(VLOOKUP(A1221,'Cadastro-Estoque'!A:G,1,FALSE)),"",VLOOKUP(A1221,'Cadastro-Estoque'!A:G,4,FALSE))</f>
        <v/>
      </c>
      <c r="G1221" s="2" t="str">
        <f>IF(ISBLANK(A1221),"",IF(ISERROR(VLOOKUP(A1221,'Cadastro-Estoque'!A:G,1,FALSE)),"Produto não cadastrado",VLOOKUP(A1221,'Cadastro-Estoque'!A:G,2,FALSE)))</f>
        <v/>
      </c>
      <c r="H1221" s="2" t="str">
        <f>IF(ISERROR(VLOOKUP(A1221,'Cadastro-Estoque'!A:G,1,FALSE)),"",VLOOKUP(A1221,'Cadastro-Estoque'!A:G,3,FALSE))</f>
        <v/>
      </c>
      <c r="I1221" s="73" t="str">
        <f>IF(A1221="","",INDEX(Boletim!F1230:F1347,(MATCH(A1221,'Cadastro-Estoque'!A1229:A1346,0))))</f>
        <v/>
      </c>
    </row>
    <row r="1222" spans="5:9" ht="18.75" customHeight="1" x14ac:dyDescent="0.25">
      <c r="E1222" s="1" t="str">
        <f t="shared" ref="E1222:E1285" si="22">IF(ISBLANK(A1222),"",C1222*D1222)</f>
        <v/>
      </c>
      <c r="F1222" s="2" t="str">
        <f>IF(ISERROR(VLOOKUP(A1222,'Cadastro-Estoque'!A:G,1,FALSE)),"",VLOOKUP(A1222,'Cadastro-Estoque'!A:G,4,FALSE))</f>
        <v/>
      </c>
      <c r="G1222" s="2" t="str">
        <f>IF(ISBLANK(A1222),"",IF(ISERROR(VLOOKUP(A1222,'Cadastro-Estoque'!A:G,1,FALSE)),"Produto não cadastrado",VLOOKUP(A1222,'Cadastro-Estoque'!A:G,2,FALSE)))</f>
        <v/>
      </c>
      <c r="H1222" s="2" t="str">
        <f>IF(ISERROR(VLOOKUP(A1222,'Cadastro-Estoque'!A:G,1,FALSE)),"",VLOOKUP(A1222,'Cadastro-Estoque'!A:G,3,FALSE))</f>
        <v/>
      </c>
      <c r="I1222" s="73" t="str">
        <f>IF(A1222="","",INDEX(Boletim!F1231:F1348,(MATCH(A1222,'Cadastro-Estoque'!A1230:A1347,0))))</f>
        <v/>
      </c>
    </row>
    <row r="1223" spans="5:9" ht="18.75" customHeight="1" x14ac:dyDescent="0.25">
      <c r="E1223" s="1" t="str">
        <f t="shared" si="22"/>
        <v/>
      </c>
      <c r="F1223" s="2" t="str">
        <f>IF(ISERROR(VLOOKUP(A1223,'Cadastro-Estoque'!A:G,1,FALSE)),"",VLOOKUP(A1223,'Cadastro-Estoque'!A:G,4,FALSE))</f>
        <v/>
      </c>
      <c r="G1223" s="2" t="str">
        <f>IF(ISBLANK(A1223),"",IF(ISERROR(VLOOKUP(A1223,'Cadastro-Estoque'!A:G,1,FALSE)),"Produto não cadastrado",VLOOKUP(A1223,'Cadastro-Estoque'!A:G,2,FALSE)))</f>
        <v/>
      </c>
      <c r="H1223" s="2" t="str">
        <f>IF(ISERROR(VLOOKUP(A1223,'Cadastro-Estoque'!A:G,1,FALSE)),"",VLOOKUP(A1223,'Cadastro-Estoque'!A:G,3,FALSE))</f>
        <v/>
      </c>
      <c r="I1223" s="73" t="str">
        <f>IF(A1223="","",INDEX(Boletim!F1232:F1349,(MATCH(A1223,'Cadastro-Estoque'!A1231:A1348,0))))</f>
        <v/>
      </c>
    </row>
    <row r="1224" spans="5:9" ht="18.75" customHeight="1" x14ac:dyDescent="0.25">
      <c r="E1224" s="1" t="str">
        <f t="shared" si="22"/>
        <v/>
      </c>
      <c r="F1224" s="2" t="str">
        <f>IF(ISERROR(VLOOKUP(A1224,'Cadastro-Estoque'!A:G,1,FALSE)),"",VLOOKUP(A1224,'Cadastro-Estoque'!A:G,4,FALSE))</f>
        <v/>
      </c>
      <c r="G1224" s="2" t="str">
        <f>IF(ISBLANK(A1224),"",IF(ISERROR(VLOOKUP(A1224,'Cadastro-Estoque'!A:G,1,FALSE)),"Produto não cadastrado",VLOOKUP(A1224,'Cadastro-Estoque'!A:G,2,FALSE)))</f>
        <v/>
      </c>
      <c r="H1224" s="2" t="str">
        <f>IF(ISERROR(VLOOKUP(A1224,'Cadastro-Estoque'!A:G,1,FALSE)),"",VLOOKUP(A1224,'Cadastro-Estoque'!A:G,3,FALSE))</f>
        <v/>
      </c>
      <c r="I1224" s="73" t="str">
        <f>IF(A1224="","",INDEX(Boletim!F1233:F1350,(MATCH(A1224,'Cadastro-Estoque'!A1232:A1349,0))))</f>
        <v/>
      </c>
    </row>
    <row r="1225" spans="5:9" ht="18.75" customHeight="1" x14ac:dyDescent="0.25">
      <c r="E1225" s="1" t="str">
        <f t="shared" si="22"/>
        <v/>
      </c>
      <c r="F1225" s="2" t="str">
        <f>IF(ISERROR(VLOOKUP(A1225,'Cadastro-Estoque'!A:G,1,FALSE)),"",VLOOKUP(A1225,'Cadastro-Estoque'!A:G,4,FALSE))</f>
        <v/>
      </c>
      <c r="G1225" s="2" t="str">
        <f>IF(ISBLANK(A1225),"",IF(ISERROR(VLOOKUP(A1225,'Cadastro-Estoque'!A:G,1,FALSE)),"Produto não cadastrado",VLOOKUP(A1225,'Cadastro-Estoque'!A:G,2,FALSE)))</f>
        <v/>
      </c>
      <c r="H1225" s="2" t="str">
        <f>IF(ISERROR(VLOOKUP(A1225,'Cadastro-Estoque'!A:G,1,FALSE)),"",VLOOKUP(A1225,'Cadastro-Estoque'!A:G,3,FALSE))</f>
        <v/>
      </c>
      <c r="I1225" s="73" t="str">
        <f>IF(A1225="","",INDEX(Boletim!F1234:F1351,(MATCH(A1225,'Cadastro-Estoque'!A1233:A1350,0))))</f>
        <v/>
      </c>
    </row>
    <row r="1226" spans="5:9" ht="18.75" customHeight="1" x14ac:dyDescent="0.25">
      <c r="E1226" s="1" t="str">
        <f t="shared" si="22"/>
        <v/>
      </c>
      <c r="F1226" s="2" t="str">
        <f>IF(ISERROR(VLOOKUP(A1226,'Cadastro-Estoque'!A:G,1,FALSE)),"",VLOOKUP(A1226,'Cadastro-Estoque'!A:G,4,FALSE))</f>
        <v/>
      </c>
      <c r="G1226" s="2" t="str">
        <f>IF(ISBLANK(A1226),"",IF(ISERROR(VLOOKUP(A1226,'Cadastro-Estoque'!A:G,1,FALSE)),"Produto não cadastrado",VLOOKUP(A1226,'Cadastro-Estoque'!A:G,2,FALSE)))</f>
        <v/>
      </c>
      <c r="H1226" s="2" t="str">
        <f>IF(ISERROR(VLOOKUP(A1226,'Cadastro-Estoque'!A:G,1,FALSE)),"",VLOOKUP(A1226,'Cadastro-Estoque'!A:G,3,FALSE))</f>
        <v/>
      </c>
      <c r="I1226" s="73" t="str">
        <f>IF(A1226="","",INDEX(Boletim!F1235:F1352,(MATCH(A1226,'Cadastro-Estoque'!A1234:A1351,0))))</f>
        <v/>
      </c>
    </row>
    <row r="1227" spans="5:9" ht="18.75" customHeight="1" x14ac:dyDescent="0.25">
      <c r="E1227" s="1" t="str">
        <f t="shared" si="22"/>
        <v/>
      </c>
      <c r="F1227" s="2" t="str">
        <f>IF(ISERROR(VLOOKUP(A1227,'Cadastro-Estoque'!A:G,1,FALSE)),"",VLOOKUP(A1227,'Cadastro-Estoque'!A:G,4,FALSE))</f>
        <v/>
      </c>
      <c r="G1227" s="2" t="str">
        <f>IF(ISBLANK(A1227),"",IF(ISERROR(VLOOKUP(A1227,'Cadastro-Estoque'!A:G,1,FALSE)),"Produto não cadastrado",VLOOKUP(A1227,'Cadastro-Estoque'!A:G,2,FALSE)))</f>
        <v/>
      </c>
      <c r="H1227" s="2" t="str">
        <f>IF(ISERROR(VLOOKUP(A1227,'Cadastro-Estoque'!A:G,1,FALSE)),"",VLOOKUP(A1227,'Cadastro-Estoque'!A:G,3,FALSE))</f>
        <v/>
      </c>
      <c r="I1227" s="73" t="str">
        <f>IF(A1227="","",INDEX(Boletim!F1236:F1353,(MATCH(A1227,'Cadastro-Estoque'!A1235:A1352,0))))</f>
        <v/>
      </c>
    </row>
    <row r="1228" spans="5:9" ht="18.75" customHeight="1" x14ac:dyDescent="0.25">
      <c r="E1228" s="1" t="str">
        <f t="shared" si="22"/>
        <v/>
      </c>
      <c r="F1228" s="2" t="str">
        <f>IF(ISERROR(VLOOKUP(A1228,'Cadastro-Estoque'!A:G,1,FALSE)),"",VLOOKUP(A1228,'Cadastro-Estoque'!A:G,4,FALSE))</f>
        <v/>
      </c>
      <c r="G1228" s="2" t="str">
        <f>IF(ISBLANK(A1228),"",IF(ISERROR(VLOOKUP(A1228,'Cadastro-Estoque'!A:G,1,FALSE)),"Produto não cadastrado",VLOOKUP(A1228,'Cadastro-Estoque'!A:G,2,FALSE)))</f>
        <v/>
      </c>
      <c r="H1228" s="2" t="str">
        <f>IF(ISERROR(VLOOKUP(A1228,'Cadastro-Estoque'!A:G,1,FALSE)),"",VLOOKUP(A1228,'Cadastro-Estoque'!A:G,3,FALSE))</f>
        <v/>
      </c>
      <c r="I1228" s="73" t="str">
        <f>IF(A1228="","",INDEX(Boletim!F1237:F1354,(MATCH(A1228,'Cadastro-Estoque'!A1236:A1353,0))))</f>
        <v/>
      </c>
    </row>
    <row r="1229" spans="5:9" ht="18.75" customHeight="1" x14ac:dyDescent="0.25">
      <c r="E1229" s="1" t="str">
        <f t="shared" si="22"/>
        <v/>
      </c>
      <c r="F1229" s="2" t="str">
        <f>IF(ISERROR(VLOOKUP(A1229,'Cadastro-Estoque'!A:G,1,FALSE)),"",VLOOKUP(A1229,'Cadastro-Estoque'!A:G,4,FALSE))</f>
        <v/>
      </c>
      <c r="G1229" s="2" t="str">
        <f>IF(ISBLANK(A1229),"",IF(ISERROR(VLOOKUP(A1229,'Cadastro-Estoque'!A:G,1,FALSE)),"Produto não cadastrado",VLOOKUP(A1229,'Cadastro-Estoque'!A:G,2,FALSE)))</f>
        <v/>
      </c>
      <c r="H1229" s="2" t="str">
        <f>IF(ISERROR(VLOOKUP(A1229,'Cadastro-Estoque'!A:G,1,FALSE)),"",VLOOKUP(A1229,'Cadastro-Estoque'!A:G,3,FALSE))</f>
        <v/>
      </c>
      <c r="I1229" s="73" t="str">
        <f>IF(A1229="","",INDEX(Boletim!F1238:F1355,(MATCH(A1229,'Cadastro-Estoque'!A1237:A1354,0))))</f>
        <v/>
      </c>
    </row>
    <row r="1230" spans="5:9" ht="18.75" customHeight="1" x14ac:dyDescent="0.25">
      <c r="E1230" s="1" t="str">
        <f t="shared" si="22"/>
        <v/>
      </c>
      <c r="F1230" s="2" t="str">
        <f>IF(ISERROR(VLOOKUP(A1230,'Cadastro-Estoque'!A:G,1,FALSE)),"",VLOOKUP(A1230,'Cadastro-Estoque'!A:G,4,FALSE))</f>
        <v/>
      </c>
      <c r="G1230" s="2" t="str">
        <f>IF(ISBLANK(A1230),"",IF(ISERROR(VLOOKUP(A1230,'Cadastro-Estoque'!A:G,1,FALSE)),"Produto não cadastrado",VLOOKUP(A1230,'Cadastro-Estoque'!A:G,2,FALSE)))</f>
        <v/>
      </c>
      <c r="H1230" s="2" t="str">
        <f>IF(ISERROR(VLOOKUP(A1230,'Cadastro-Estoque'!A:G,1,FALSE)),"",VLOOKUP(A1230,'Cadastro-Estoque'!A:G,3,FALSE))</f>
        <v/>
      </c>
      <c r="I1230" s="73" t="str">
        <f>IF(A1230="","",INDEX(Boletim!F1239:F1356,(MATCH(A1230,'Cadastro-Estoque'!A1238:A1355,0))))</f>
        <v/>
      </c>
    </row>
    <row r="1231" spans="5:9" ht="18.75" customHeight="1" x14ac:dyDescent="0.25">
      <c r="E1231" s="1" t="str">
        <f t="shared" si="22"/>
        <v/>
      </c>
      <c r="F1231" s="2" t="str">
        <f>IF(ISERROR(VLOOKUP(A1231,'Cadastro-Estoque'!A:G,1,FALSE)),"",VLOOKUP(A1231,'Cadastro-Estoque'!A:G,4,FALSE))</f>
        <v/>
      </c>
      <c r="G1231" s="2" t="str">
        <f>IF(ISBLANK(A1231),"",IF(ISERROR(VLOOKUP(A1231,'Cadastro-Estoque'!A:G,1,FALSE)),"Produto não cadastrado",VLOOKUP(A1231,'Cadastro-Estoque'!A:G,2,FALSE)))</f>
        <v/>
      </c>
      <c r="H1231" s="2" t="str">
        <f>IF(ISERROR(VLOOKUP(A1231,'Cadastro-Estoque'!A:G,1,FALSE)),"",VLOOKUP(A1231,'Cadastro-Estoque'!A:G,3,FALSE))</f>
        <v/>
      </c>
      <c r="I1231" s="73" t="str">
        <f>IF(A1231="","",INDEX(Boletim!F1240:F1357,(MATCH(A1231,'Cadastro-Estoque'!A1239:A1356,0))))</f>
        <v/>
      </c>
    </row>
    <row r="1232" spans="5:9" ht="18.75" customHeight="1" x14ac:dyDescent="0.25">
      <c r="E1232" s="1" t="str">
        <f t="shared" si="22"/>
        <v/>
      </c>
      <c r="F1232" s="2" t="str">
        <f>IF(ISERROR(VLOOKUP(A1232,'Cadastro-Estoque'!A:G,1,FALSE)),"",VLOOKUP(A1232,'Cadastro-Estoque'!A:G,4,FALSE))</f>
        <v/>
      </c>
      <c r="G1232" s="2" t="str">
        <f>IF(ISBLANK(A1232),"",IF(ISERROR(VLOOKUP(A1232,'Cadastro-Estoque'!A:G,1,FALSE)),"Produto não cadastrado",VLOOKUP(A1232,'Cadastro-Estoque'!A:G,2,FALSE)))</f>
        <v/>
      </c>
      <c r="H1232" s="2" t="str">
        <f>IF(ISERROR(VLOOKUP(A1232,'Cadastro-Estoque'!A:G,1,FALSE)),"",VLOOKUP(A1232,'Cadastro-Estoque'!A:G,3,FALSE))</f>
        <v/>
      </c>
      <c r="I1232" s="73" t="str">
        <f>IF(A1232="","",INDEX(Boletim!F1241:F1358,(MATCH(A1232,'Cadastro-Estoque'!A1240:A1357,0))))</f>
        <v/>
      </c>
    </row>
    <row r="1233" spans="5:9" ht="18.75" customHeight="1" x14ac:dyDescent="0.25">
      <c r="E1233" s="1" t="str">
        <f t="shared" si="22"/>
        <v/>
      </c>
      <c r="F1233" s="2" t="str">
        <f>IF(ISERROR(VLOOKUP(A1233,'Cadastro-Estoque'!A:G,1,FALSE)),"",VLOOKUP(A1233,'Cadastro-Estoque'!A:G,4,FALSE))</f>
        <v/>
      </c>
      <c r="G1233" s="2" t="str">
        <f>IF(ISBLANK(A1233),"",IF(ISERROR(VLOOKUP(A1233,'Cadastro-Estoque'!A:G,1,FALSE)),"Produto não cadastrado",VLOOKUP(A1233,'Cadastro-Estoque'!A:G,2,FALSE)))</f>
        <v/>
      </c>
      <c r="H1233" s="2" t="str">
        <f>IF(ISERROR(VLOOKUP(A1233,'Cadastro-Estoque'!A:G,1,FALSE)),"",VLOOKUP(A1233,'Cadastro-Estoque'!A:G,3,FALSE))</f>
        <v/>
      </c>
      <c r="I1233" s="73" t="str">
        <f>IF(A1233="","",INDEX(Boletim!F1242:F1359,(MATCH(A1233,'Cadastro-Estoque'!A1241:A1358,0))))</f>
        <v/>
      </c>
    </row>
    <row r="1234" spans="5:9" ht="18.75" customHeight="1" x14ac:dyDescent="0.25">
      <c r="E1234" s="1" t="str">
        <f t="shared" si="22"/>
        <v/>
      </c>
      <c r="F1234" s="2" t="str">
        <f>IF(ISERROR(VLOOKUP(A1234,'Cadastro-Estoque'!A:G,1,FALSE)),"",VLOOKUP(A1234,'Cadastro-Estoque'!A:G,4,FALSE))</f>
        <v/>
      </c>
      <c r="G1234" s="2" t="str">
        <f>IF(ISBLANK(A1234),"",IF(ISERROR(VLOOKUP(A1234,'Cadastro-Estoque'!A:G,1,FALSE)),"Produto não cadastrado",VLOOKUP(A1234,'Cadastro-Estoque'!A:G,2,FALSE)))</f>
        <v/>
      </c>
      <c r="H1234" s="2" t="str">
        <f>IF(ISERROR(VLOOKUP(A1234,'Cadastro-Estoque'!A:G,1,FALSE)),"",VLOOKUP(A1234,'Cadastro-Estoque'!A:G,3,FALSE))</f>
        <v/>
      </c>
      <c r="I1234" s="73" t="str">
        <f>IF(A1234="","",INDEX(Boletim!F1243:F1360,(MATCH(A1234,'Cadastro-Estoque'!A1242:A1359,0))))</f>
        <v/>
      </c>
    </row>
    <row r="1235" spans="5:9" ht="18.75" customHeight="1" x14ac:dyDescent="0.25">
      <c r="E1235" s="1" t="str">
        <f t="shared" si="22"/>
        <v/>
      </c>
      <c r="F1235" s="2" t="str">
        <f>IF(ISERROR(VLOOKUP(A1235,'Cadastro-Estoque'!A:G,1,FALSE)),"",VLOOKUP(A1235,'Cadastro-Estoque'!A:G,4,FALSE))</f>
        <v/>
      </c>
      <c r="G1235" s="2" t="str">
        <f>IF(ISBLANK(A1235),"",IF(ISERROR(VLOOKUP(A1235,'Cadastro-Estoque'!A:G,1,FALSE)),"Produto não cadastrado",VLOOKUP(A1235,'Cadastro-Estoque'!A:G,2,FALSE)))</f>
        <v/>
      </c>
      <c r="H1235" s="2" t="str">
        <f>IF(ISERROR(VLOOKUP(A1235,'Cadastro-Estoque'!A:G,1,FALSE)),"",VLOOKUP(A1235,'Cadastro-Estoque'!A:G,3,FALSE))</f>
        <v/>
      </c>
      <c r="I1235" s="73" t="str">
        <f>IF(A1235="","",INDEX(Boletim!F1244:F1361,(MATCH(A1235,'Cadastro-Estoque'!A1243:A1360,0))))</f>
        <v/>
      </c>
    </row>
    <row r="1236" spans="5:9" ht="18.75" customHeight="1" x14ac:dyDescent="0.25">
      <c r="E1236" s="1" t="str">
        <f t="shared" si="22"/>
        <v/>
      </c>
      <c r="F1236" s="2" t="str">
        <f>IF(ISERROR(VLOOKUP(A1236,'Cadastro-Estoque'!A:G,1,FALSE)),"",VLOOKUP(A1236,'Cadastro-Estoque'!A:G,4,FALSE))</f>
        <v/>
      </c>
      <c r="G1236" s="2" t="str">
        <f>IF(ISBLANK(A1236),"",IF(ISERROR(VLOOKUP(A1236,'Cadastro-Estoque'!A:G,1,FALSE)),"Produto não cadastrado",VLOOKUP(A1236,'Cadastro-Estoque'!A:G,2,FALSE)))</f>
        <v/>
      </c>
      <c r="H1236" s="2" t="str">
        <f>IF(ISERROR(VLOOKUP(A1236,'Cadastro-Estoque'!A:G,1,FALSE)),"",VLOOKUP(A1236,'Cadastro-Estoque'!A:G,3,FALSE))</f>
        <v/>
      </c>
      <c r="I1236" s="73" t="str">
        <f>IF(A1236="","",INDEX(Boletim!F1245:F1362,(MATCH(A1236,'Cadastro-Estoque'!A1244:A1361,0))))</f>
        <v/>
      </c>
    </row>
    <row r="1237" spans="5:9" ht="18.75" customHeight="1" x14ac:dyDescent="0.25">
      <c r="E1237" s="1" t="str">
        <f t="shared" si="22"/>
        <v/>
      </c>
      <c r="F1237" s="2" t="str">
        <f>IF(ISERROR(VLOOKUP(A1237,'Cadastro-Estoque'!A:G,1,FALSE)),"",VLOOKUP(A1237,'Cadastro-Estoque'!A:G,4,FALSE))</f>
        <v/>
      </c>
      <c r="G1237" s="2" t="str">
        <f>IF(ISBLANK(A1237),"",IF(ISERROR(VLOOKUP(A1237,'Cadastro-Estoque'!A:G,1,FALSE)),"Produto não cadastrado",VLOOKUP(A1237,'Cadastro-Estoque'!A:G,2,FALSE)))</f>
        <v/>
      </c>
      <c r="H1237" s="2" t="str">
        <f>IF(ISERROR(VLOOKUP(A1237,'Cadastro-Estoque'!A:G,1,FALSE)),"",VLOOKUP(A1237,'Cadastro-Estoque'!A:G,3,FALSE))</f>
        <v/>
      </c>
      <c r="I1237" s="73" t="str">
        <f>IF(A1237="","",INDEX(Boletim!F1246:F1363,(MATCH(A1237,'Cadastro-Estoque'!A1245:A1362,0))))</f>
        <v/>
      </c>
    </row>
    <row r="1238" spans="5:9" ht="18.75" customHeight="1" x14ac:dyDescent="0.25">
      <c r="E1238" s="1" t="str">
        <f t="shared" si="22"/>
        <v/>
      </c>
      <c r="F1238" s="2" t="str">
        <f>IF(ISERROR(VLOOKUP(A1238,'Cadastro-Estoque'!A:G,1,FALSE)),"",VLOOKUP(A1238,'Cadastro-Estoque'!A:G,4,FALSE))</f>
        <v/>
      </c>
      <c r="G1238" s="2" t="str">
        <f>IF(ISBLANK(A1238),"",IF(ISERROR(VLOOKUP(A1238,'Cadastro-Estoque'!A:G,1,FALSE)),"Produto não cadastrado",VLOOKUP(A1238,'Cadastro-Estoque'!A:G,2,FALSE)))</f>
        <v/>
      </c>
      <c r="H1238" s="2" t="str">
        <f>IF(ISERROR(VLOOKUP(A1238,'Cadastro-Estoque'!A:G,1,FALSE)),"",VLOOKUP(A1238,'Cadastro-Estoque'!A:G,3,FALSE))</f>
        <v/>
      </c>
      <c r="I1238" s="73" t="str">
        <f>IF(A1238="","",INDEX(Boletim!F1247:F1364,(MATCH(A1238,'Cadastro-Estoque'!A1246:A1363,0))))</f>
        <v/>
      </c>
    </row>
    <row r="1239" spans="5:9" ht="18.75" customHeight="1" x14ac:dyDescent="0.25">
      <c r="E1239" s="1" t="str">
        <f t="shared" si="22"/>
        <v/>
      </c>
      <c r="F1239" s="2" t="str">
        <f>IF(ISERROR(VLOOKUP(A1239,'Cadastro-Estoque'!A:G,1,FALSE)),"",VLOOKUP(A1239,'Cadastro-Estoque'!A:G,4,FALSE))</f>
        <v/>
      </c>
      <c r="G1239" s="2" t="str">
        <f>IF(ISBLANK(A1239),"",IF(ISERROR(VLOOKUP(A1239,'Cadastro-Estoque'!A:G,1,FALSE)),"Produto não cadastrado",VLOOKUP(A1239,'Cadastro-Estoque'!A:G,2,FALSE)))</f>
        <v/>
      </c>
      <c r="H1239" s="2" t="str">
        <f>IF(ISERROR(VLOOKUP(A1239,'Cadastro-Estoque'!A:G,1,FALSE)),"",VLOOKUP(A1239,'Cadastro-Estoque'!A:G,3,FALSE))</f>
        <v/>
      </c>
      <c r="I1239" s="73" t="str">
        <f>IF(A1239="","",INDEX(Boletim!F1248:F1365,(MATCH(A1239,'Cadastro-Estoque'!A1247:A1364,0))))</f>
        <v/>
      </c>
    </row>
    <row r="1240" spans="5:9" ht="18.75" customHeight="1" x14ac:dyDescent="0.25">
      <c r="E1240" s="1" t="str">
        <f t="shared" si="22"/>
        <v/>
      </c>
      <c r="F1240" s="2" t="str">
        <f>IF(ISERROR(VLOOKUP(A1240,'Cadastro-Estoque'!A:G,1,FALSE)),"",VLOOKUP(A1240,'Cadastro-Estoque'!A:G,4,FALSE))</f>
        <v/>
      </c>
      <c r="G1240" s="2" t="str">
        <f>IF(ISBLANK(A1240),"",IF(ISERROR(VLOOKUP(A1240,'Cadastro-Estoque'!A:G,1,FALSE)),"Produto não cadastrado",VLOOKUP(A1240,'Cadastro-Estoque'!A:G,2,FALSE)))</f>
        <v/>
      </c>
      <c r="H1240" s="2" t="str">
        <f>IF(ISERROR(VLOOKUP(A1240,'Cadastro-Estoque'!A:G,1,FALSE)),"",VLOOKUP(A1240,'Cadastro-Estoque'!A:G,3,FALSE))</f>
        <v/>
      </c>
      <c r="I1240" s="73" t="str">
        <f>IF(A1240="","",INDEX(Boletim!F1249:F1366,(MATCH(A1240,'Cadastro-Estoque'!A1248:A1365,0))))</f>
        <v/>
      </c>
    </row>
    <row r="1241" spans="5:9" ht="18.75" customHeight="1" x14ac:dyDescent="0.25">
      <c r="E1241" s="1" t="str">
        <f t="shared" si="22"/>
        <v/>
      </c>
      <c r="F1241" s="2" t="str">
        <f>IF(ISERROR(VLOOKUP(A1241,'Cadastro-Estoque'!A:G,1,FALSE)),"",VLOOKUP(A1241,'Cadastro-Estoque'!A:G,4,FALSE))</f>
        <v/>
      </c>
      <c r="G1241" s="2" t="str">
        <f>IF(ISBLANK(A1241),"",IF(ISERROR(VLOOKUP(A1241,'Cadastro-Estoque'!A:G,1,FALSE)),"Produto não cadastrado",VLOOKUP(A1241,'Cadastro-Estoque'!A:G,2,FALSE)))</f>
        <v/>
      </c>
      <c r="H1241" s="2" t="str">
        <f>IF(ISERROR(VLOOKUP(A1241,'Cadastro-Estoque'!A:G,1,FALSE)),"",VLOOKUP(A1241,'Cadastro-Estoque'!A:G,3,FALSE))</f>
        <v/>
      </c>
      <c r="I1241" s="73" t="str">
        <f>IF(A1241="","",INDEX(Boletim!F1250:F1367,(MATCH(A1241,'Cadastro-Estoque'!A1249:A1366,0))))</f>
        <v/>
      </c>
    </row>
    <row r="1242" spans="5:9" ht="18.75" customHeight="1" x14ac:dyDescent="0.25">
      <c r="E1242" s="1" t="str">
        <f t="shared" si="22"/>
        <v/>
      </c>
      <c r="F1242" s="2" t="str">
        <f>IF(ISERROR(VLOOKUP(A1242,'Cadastro-Estoque'!A:G,1,FALSE)),"",VLOOKUP(A1242,'Cadastro-Estoque'!A:G,4,FALSE))</f>
        <v/>
      </c>
      <c r="G1242" s="2" t="str">
        <f>IF(ISBLANK(A1242),"",IF(ISERROR(VLOOKUP(A1242,'Cadastro-Estoque'!A:G,1,FALSE)),"Produto não cadastrado",VLOOKUP(A1242,'Cadastro-Estoque'!A:G,2,FALSE)))</f>
        <v/>
      </c>
      <c r="H1242" s="2" t="str">
        <f>IF(ISERROR(VLOOKUP(A1242,'Cadastro-Estoque'!A:G,1,FALSE)),"",VLOOKUP(A1242,'Cadastro-Estoque'!A:G,3,FALSE))</f>
        <v/>
      </c>
      <c r="I1242" s="73" t="str">
        <f>IF(A1242="","",INDEX(Boletim!F1251:F1368,(MATCH(A1242,'Cadastro-Estoque'!A1250:A1367,0))))</f>
        <v/>
      </c>
    </row>
    <row r="1243" spans="5:9" ht="18.75" customHeight="1" x14ac:dyDescent="0.25">
      <c r="E1243" s="1" t="str">
        <f t="shared" si="22"/>
        <v/>
      </c>
      <c r="F1243" s="2" t="str">
        <f>IF(ISERROR(VLOOKUP(A1243,'Cadastro-Estoque'!A:G,1,FALSE)),"",VLOOKUP(A1243,'Cadastro-Estoque'!A:G,4,FALSE))</f>
        <v/>
      </c>
      <c r="G1243" s="2" t="str">
        <f>IF(ISBLANK(A1243),"",IF(ISERROR(VLOOKUP(A1243,'Cadastro-Estoque'!A:G,1,FALSE)),"Produto não cadastrado",VLOOKUP(A1243,'Cadastro-Estoque'!A:G,2,FALSE)))</f>
        <v/>
      </c>
      <c r="H1243" s="2" t="str">
        <f>IF(ISERROR(VLOOKUP(A1243,'Cadastro-Estoque'!A:G,1,FALSE)),"",VLOOKUP(A1243,'Cadastro-Estoque'!A:G,3,FALSE))</f>
        <v/>
      </c>
      <c r="I1243" s="73" t="str">
        <f>IF(A1243="","",INDEX(Boletim!F1252:F1369,(MATCH(A1243,'Cadastro-Estoque'!A1251:A1368,0))))</f>
        <v/>
      </c>
    </row>
    <row r="1244" spans="5:9" ht="18.75" customHeight="1" x14ac:dyDescent="0.25">
      <c r="E1244" s="1" t="str">
        <f t="shared" si="22"/>
        <v/>
      </c>
      <c r="F1244" s="2" t="str">
        <f>IF(ISERROR(VLOOKUP(A1244,'Cadastro-Estoque'!A:G,1,FALSE)),"",VLOOKUP(A1244,'Cadastro-Estoque'!A:G,4,FALSE))</f>
        <v/>
      </c>
      <c r="G1244" s="2" t="str">
        <f>IF(ISBLANK(A1244),"",IF(ISERROR(VLOOKUP(A1244,'Cadastro-Estoque'!A:G,1,FALSE)),"Produto não cadastrado",VLOOKUP(A1244,'Cadastro-Estoque'!A:G,2,FALSE)))</f>
        <v/>
      </c>
      <c r="H1244" s="2" t="str">
        <f>IF(ISERROR(VLOOKUP(A1244,'Cadastro-Estoque'!A:G,1,FALSE)),"",VLOOKUP(A1244,'Cadastro-Estoque'!A:G,3,FALSE))</f>
        <v/>
      </c>
      <c r="I1244" s="73" t="str">
        <f>IF(A1244="","",INDEX(Boletim!F1253:F1370,(MATCH(A1244,'Cadastro-Estoque'!A1252:A1369,0))))</f>
        <v/>
      </c>
    </row>
    <row r="1245" spans="5:9" ht="18.75" customHeight="1" x14ac:dyDescent="0.25">
      <c r="E1245" s="1" t="str">
        <f t="shared" si="22"/>
        <v/>
      </c>
      <c r="F1245" s="2" t="str">
        <f>IF(ISERROR(VLOOKUP(A1245,'Cadastro-Estoque'!A:G,1,FALSE)),"",VLOOKUP(A1245,'Cadastro-Estoque'!A:G,4,FALSE))</f>
        <v/>
      </c>
      <c r="G1245" s="2" t="str">
        <f>IF(ISBLANK(A1245),"",IF(ISERROR(VLOOKUP(A1245,'Cadastro-Estoque'!A:G,1,FALSE)),"Produto não cadastrado",VLOOKUP(A1245,'Cadastro-Estoque'!A:G,2,FALSE)))</f>
        <v/>
      </c>
      <c r="H1245" s="2" t="str">
        <f>IF(ISERROR(VLOOKUP(A1245,'Cadastro-Estoque'!A:G,1,FALSE)),"",VLOOKUP(A1245,'Cadastro-Estoque'!A:G,3,FALSE))</f>
        <v/>
      </c>
      <c r="I1245" s="73" t="str">
        <f>IF(A1245="","",INDEX(Boletim!F1254:F1371,(MATCH(A1245,'Cadastro-Estoque'!A1253:A1370,0))))</f>
        <v/>
      </c>
    </row>
    <row r="1246" spans="5:9" ht="18.75" customHeight="1" x14ac:dyDescent="0.25">
      <c r="E1246" s="1" t="str">
        <f t="shared" si="22"/>
        <v/>
      </c>
      <c r="F1246" s="2" t="str">
        <f>IF(ISERROR(VLOOKUP(A1246,'Cadastro-Estoque'!A:G,1,FALSE)),"",VLOOKUP(A1246,'Cadastro-Estoque'!A:G,4,FALSE))</f>
        <v/>
      </c>
      <c r="G1246" s="2" t="str">
        <f>IF(ISBLANK(A1246),"",IF(ISERROR(VLOOKUP(A1246,'Cadastro-Estoque'!A:G,1,FALSE)),"Produto não cadastrado",VLOOKUP(A1246,'Cadastro-Estoque'!A:G,2,FALSE)))</f>
        <v/>
      </c>
      <c r="H1246" s="2" t="str">
        <f>IF(ISERROR(VLOOKUP(A1246,'Cadastro-Estoque'!A:G,1,FALSE)),"",VLOOKUP(A1246,'Cadastro-Estoque'!A:G,3,FALSE))</f>
        <v/>
      </c>
      <c r="I1246" s="73" t="str">
        <f>IF(A1246="","",INDEX(Boletim!F1255:F1372,(MATCH(A1246,'Cadastro-Estoque'!A1254:A1371,0))))</f>
        <v/>
      </c>
    </row>
    <row r="1247" spans="5:9" ht="18.75" customHeight="1" x14ac:dyDescent="0.25">
      <c r="E1247" s="1" t="str">
        <f t="shared" si="22"/>
        <v/>
      </c>
      <c r="F1247" s="2" t="str">
        <f>IF(ISERROR(VLOOKUP(A1247,'Cadastro-Estoque'!A:G,1,FALSE)),"",VLOOKUP(A1247,'Cadastro-Estoque'!A:G,4,FALSE))</f>
        <v/>
      </c>
      <c r="G1247" s="2" t="str">
        <f>IF(ISBLANK(A1247),"",IF(ISERROR(VLOOKUP(A1247,'Cadastro-Estoque'!A:G,1,FALSE)),"Produto não cadastrado",VLOOKUP(A1247,'Cadastro-Estoque'!A:G,2,FALSE)))</f>
        <v/>
      </c>
      <c r="H1247" s="2" t="str">
        <f>IF(ISERROR(VLOOKUP(A1247,'Cadastro-Estoque'!A:G,1,FALSE)),"",VLOOKUP(A1247,'Cadastro-Estoque'!A:G,3,FALSE))</f>
        <v/>
      </c>
      <c r="I1247" s="73" t="str">
        <f>IF(A1247="","",INDEX(Boletim!F1256:F1373,(MATCH(A1247,'Cadastro-Estoque'!A1255:A1372,0))))</f>
        <v/>
      </c>
    </row>
    <row r="1248" spans="5:9" ht="18.75" customHeight="1" x14ac:dyDescent="0.25">
      <c r="E1248" s="1" t="str">
        <f t="shared" si="22"/>
        <v/>
      </c>
      <c r="F1248" s="2" t="str">
        <f>IF(ISERROR(VLOOKUP(A1248,'Cadastro-Estoque'!A:G,1,FALSE)),"",VLOOKUP(A1248,'Cadastro-Estoque'!A:G,4,FALSE))</f>
        <v/>
      </c>
      <c r="G1248" s="2" t="str">
        <f>IF(ISBLANK(A1248),"",IF(ISERROR(VLOOKUP(A1248,'Cadastro-Estoque'!A:G,1,FALSE)),"Produto não cadastrado",VLOOKUP(A1248,'Cadastro-Estoque'!A:G,2,FALSE)))</f>
        <v/>
      </c>
      <c r="H1248" s="2" t="str">
        <f>IF(ISERROR(VLOOKUP(A1248,'Cadastro-Estoque'!A:G,1,FALSE)),"",VLOOKUP(A1248,'Cadastro-Estoque'!A:G,3,FALSE))</f>
        <v/>
      </c>
      <c r="I1248" s="73" t="str">
        <f>IF(A1248="","",INDEX(Boletim!F1257:F1374,(MATCH(A1248,'Cadastro-Estoque'!A1256:A1373,0))))</f>
        <v/>
      </c>
    </row>
    <row r="1249" spans="5:9" ht="18.75" customHeight="1" x14ac:dyDescent="0.25">
      <c r="E1249" s="1" t="str">
        <f t="shared" si="22"/>
        <v/>
      </c>
      <c r="F1249" s="2" t="str">
        <f>IF(ISERROR(VLOOKUP(A1249,'Cadastro-Estoque'!A:G,1,FALSE)),"",VLOOKUP(A1249,'Cadastro-Estoque'!A:G,4,FALSE))</f>
        <v/>
      </c>
      <c r="G1249" s="2" t="str">
        <f>IF(ISBLANK(A1249),"",IF(ISERROR(VLOOKUP(A1249,'Cadastro-Estoque'!A:G,1,FALSE)),"Produto não cadastrado",VLOOKUP(A1249,'Cadastro-Estoque'!A:G,2,FALSE)))</f>
        <v/>
      </c>
      <c r="H1249" s="2" t="str">
        <f>IF(ISERROR(VLOOKUP(A1249,'Cadastro-Estoque'!A:G,1,FALSE)),"",VLOOKUP(A1249,'Cadastro-Estoque'!A:G,3,FALSE))</f>
        <v/>
      </c>
      <c r="I1249" s="73" t="str">
        <f>IF(A1249="","",INDEX(Boletim!F1258:F1375,(MATCH(A1249,'Cadastro-Estoque'!A1257:A1374,0))))</f>
        <v/>
      </c>
    </row>
    <row r="1250" spans="5:9" ht="18.75" customHeight="1" x14ac:dyDescent="0.25">
      <c r="E1250" s="1" t="str">
        <f t="shared" si="22"/>
        <v/>
      </c>
      <c r="F1250" s="2" t="str">
        <f>IF(ISERROR(VLOOKUP(A1250,'Cadastro-Estoque'!A:G,1,FALSE)),"",VLOOKUP(A1250,'Cadastro-Estoque'!A:G,4,FALSE))</f>
        <v/>
      </c>
      <c r="G1250" s="2" t="str">
        <f>IF(ISBLANK(A1250),"",IF(ISERROR(VLOOKUP(A1250,'Cadastro-Estoque'!A:G,1,FALSE)),"Produto não cadastrado",VLOOKUP(A1250,'Cadastro-Estoque'!A:G,2,FALSE)))</f>
        <v/>
      </c>
      <c r="H1250" s="2" t="str">
        <f>IF(ISERROR(VLOOKUP(A1250,'Cadastro-Estoque'!A:G,1,FALSE)),"",VLOOKUP(A1250,'Cadastro-Estoque'!A:G,3,FALSE))</f>
        <v/>
      </c>
      <c r="I1250" s="73" t="str">
        <f>IF(A1250="","",INDEX(Boletim!F1259:F1376,(MATCH(A1250,'Cadastro-Estoque'!A1258:A1375,0))))</f>
        <v/>
      </c>
    </row>
    <row r="1251" spans="5:9" ht="18.75" customHeight="1" x14ac:dyDescent="0.25">
      <c r="E1251" s="1" t="str">
        <f t="shared" si="22"/>
        <v/>
      </c>
      <c r="F1251" s="2" t="str">
        <f>IF(ISERROR(VLOOKUP(A1251,'Cadastro-Estoque'!A:G,1,FALSE)),"",VLOOKUP(A1251,'Cadastro-Estoque'!A:G,4,FALSE))</f>
        <v/>
      </c>
      <c r="G1251" s="2" t="str">
        <f>IF(ISBLANK(A1251),"",IF(ISERROR(VLOOKUP(A1251,'Cadastro-Estoque'!A:G,1,FALSE)),"Produto não cadastrado",VLOOKUP(A1251,'Cadastro-Estoque'!A:G,2,FALSE)))</f>
        <v/>
      </c>
      <c r="H1251" s="2" t="str">
        <f>IF(ISERROR(VLOOKUP(A1251,'Cadastro-Estoque'!A:G,1,FALSE)),"",VLOOKUP(A1251,'Cadastro-Estoque'!A:G,3,FALSE))</f>
        <v/>
      </c>
      <c r="I1251" s="73" t="str">
        <f>IF(A1251="","",INDEX(Boletim!F1260:F1377,(MATCH(A1251,'Cadastro-Estoque'!A1259:A1376,0))))</f>
        <v/>
      </c>
    </row>
    <row r="1252" spans="5:9" ht="18.75" customHeight="1" x14ac:dyDescent="0.25">
      <c r="E1252" s="1" t="str">
        <f t="shared" si="22"/>
        <v/>
      </c>
      <c r="F1252" s="2" t="str">
        <f>IF(ISERROR(VLOOKUP(A1252,'Cadastro-Estoque'!A:G,1,FALSE)),"",VLOOKUP(A1252,'Cadastro-Estoque'!A:G,4,FALSE))</f>
        <v/>
      </c>
      <c r="G1252" s="2" t="str">
        <f>IF(ISBLANK(A1252),"",IF(ISERROR(VLOOKUP(A1252,'Cadastro-Estoque'!A:G,1,FALSE)),"Produto não cadastrado",VLOOKUP(A1252,'Cadastro-Estoque'!A:G,2,FALSE)))</f>
        <v/>
      </c>
      <c r="H1252" s="2" t="str">
        <f>IF(ISERROR(VLOOKUP(A1252,'Cadastro-Estoque'!A:G,1,FALSE)),"",VLOOKUP(A1252,'Cadastro-Estoque'!A:G,3,FALSE))</f>
        <v/>
      </c>
      <c r="I1252" s="73" t="str">
        <f>IF(A1252="","",INDEX(Boletim!F1261:F1378,(MATCH(A1252,'Cadastro-Estoque'!A1260:A1377,0))))</f>
        <v/>
      </c>
    </row>
    <row r="1253" spans="5:9" ht="18.75" customHeight="1" x14ac:dyDescent="0.25">
      <c r="E1253" s="1" t="str">
        <f t="shared" si="22"/>
        <v/>
      </c>
      <c r="F1253" s="2" t="str">
        <f>IF(ISERROR(VLOOKUP(A1253,'Cadastro-Estoque'!A:G,1,FALSE)),"",VLOOKUP(A1253,'Cadastro-Estoque'!A:G,4,FALSE))</f>
        <v/>
      </c>
      <c r="G1253" s="2" t="str">
        <f>IF(ISBLANK(A1253),"",IF(ISERROR(VLOOKUP(A1253,'Cadastro-Estoque'!A:G,1,FALSE)),"Produto não cadastrado",VLOOKUP(A1253,'Cadastro-Estoque'!A:G,2,FALSE)))</f>
        <v/>
      </c>
      <c r="H1253" s="2" t="str">
        <f>IF(ISERROR(VLOOKUP(A1253,'Cadastro-Estoque'!A:G,1,FALSE)),"",VLOOKUP(A1253,'Cadastro-Estoque'!A:G,3,FALSE))</f>
        <v/>
      </c>
      <c r="I1253" s="73" t="str">
        <f>IF(A1253="","",INDEX(Boletim!F1262:F1379,(MATCH(A1253,'Cadastro-Estoque'!A1261:A1378,0))))</f>
        <v/>
      </c>
    </row>
    <row r="1254" spans="5:9" ht="18.75" customHeight="1" x14ac:dyDescent="0.25">
      <c r="E1254" s="1" t="str">
        <f t="shared" si="22"/>
        <v/>
      </c>
      <c r="F1254" s="2" t="str">
        <f>IF(ISERROR(VLOOKUP(A1254,'Cadastro-Estoque'!A:G,1,FALSE)),"",VLOOKUP(A1254,'Cadastro-Estoque'!A:G,4,FALSE))</f>
        <v/>
      </c>
      <c r="G1254" s="2" t="str">
        <f>IF(ISBLANK(A1254),"",IF(ISERROR(VLOOKUP(A1254,'Cadastro-Estoque'!A:G,1,FALSE)),"Produto não cadastrado",VLOOKUP(A1254,'Cadastro-Estoque'!A:G,2,FALSE)))</f>
        <v/>
      </c>
      <c r="H1254" s="2" t="str">
        <f>IF(ISERROR(VLOOKUP(A1254,'Cadastro-Estoque'!A:G,1,FALSE)),"",VLOOKUP(A1254,'Cadastro-Estoque'!A:G,3,FALSE))</f>
        <v/>
      </c>
      <c r="I1254" s="73" t="str">
        <f>IF(A1254="","",INDEX(Boletim!F1263:F1380,(MATCH(A1254,'Cadastro-Estoque'!A1262:A1379,0))))</f>
        <v/>
      </c>
    </row>
    <row r="1255" spans="5:9" ht="18.75" customHeight="1" x14ac:dyDescent="0.25">
      <c r="E1255" s="1" t="str">
        <f t="shared" si="22"/>
        <v/>
      </c>
      <c r="F1255" s="2" t="str">
        <f>IF(ISERROR(VLOOKUP(A1255,'Cadastro-Estoque'!A:G,1,FALSE)),"",VLOOKUP(A1255,'Cadastro-Estoque'!A:G,4,FALSE))</f>
        <v/>
      </c>
      <c r="G1255" s="2" t="str">
        <f>IF(ISBLANK(A1255),"",IF(ISERROR(VLOOKUP(A1255,'Cadastro-Estoque'!A:G,1,FALSE)),"Produto não cadastrado",VLOOKUP(A1255,'Cadastro-Estoque'!A:G,2,FALSE)))</f>
        <v/>
      </c>
      <c r="H1255" s="2" t="str">
        <f>IF(ISERROR(VLOOKUP(A1255,'Cadastro-Estoque'!A:G,1,FALSE)),"",VLOOKUP(A1255,'Cadastro-Estoque'!A:G,3,FALSE))</f>
        <v/>
      </c>
      <c r="I1255" s="73" t="str">
        <f>IF(A1255="","",INDEX(Boletim!F1264:F1381,(MATCH(A1255,'Cadastro-Estoque'!A1263:A1380,0))))</f>
        <v/>
      </c>
    </row>
    <row r="1256" spans="5:9" ht="18.75" customHeight="1" x14ac:dyDescent="0.25">
      <c r="E1256" s="1" t="str">
        <f t="shared" si="22"/>
        <v/>
      </c>
      <c r="F1256" s="2" t="str">
        <f>IF(ISERROR(VLOOKUP(A1256,'Cadastro-Estoque'!A:G,1,FALSE)),"",VLOOKUP(A1256,'Cadastro-Estoque'!A:G,4,FALSE))</f>
        <v/>
      </c>
      <c r="G1256" s="2" t="str">
        <f>IF(ISBLANK(A1256),"",IF(ISERROR(VLOOKUP(A1256,'Cadastro-Estoque'!A:G,1,FALSE)),"Produto não cadastrado",VLOOKUP(A1256,'Cadastro-Estoque'!A:G,2,FALSE)))</f>
        <v/>
      </c>
      <c r="H1256" s="2" t="str">
        <f>IF(ISERROR(VLOOKUP(A1256,'Cadastro-Estoque'!A:G,1,FALSE)),"",VLOOKUP(A1256,'Cadastro-Estoque'!A:G,3,FALSE))</f>
        <v/>
      </c>
      <c r="I1256" s="73" t="str">
        <f>IF(A1256="","",INDEX(Boletim!F1265:F1382,(MATCH(A1256,'Cadastro-Estoque'!A1264:A1381,0))))</f>
        <v/>
      </c>
    </row>
    <row r="1257" spans="5:9" ht="18.75" customHeight="1" x14ac:dyDescent="0.25">
      <c r="E1257" s="1" t="str">
        <f t="shared" si="22"/>
        <v/>
      </c>
      <c r="F1257" s="2" t="str">
        <f>IF(ISERROR(VLOOKUP(A1257,'Cadastro-Estoque'!A:G,1,FALSE)),"",VLOOKUP(A1257,'Cadastro-Estoque'!A:G,4,FALSE))</f>
        <v/>
      </c>
      <c r="G1257" s="2" t="str">
        <f>IF(ISBLANK(A1257),"",IF(ISERROR(VLOOKUP(A1257,'Cadastro-Estoque'!A:G,1,FALSE)),"Produto não cadastrado",VLOOKUP(A1257,'Cadastro-Estoque'!A:G,2,FALSE)))</f>
        <v/>
      </c>
      <c r="H1257" s="2" t="str">
        <f>IF(ISERROR(VLOOKUP(A1257,'Cadastro-Estoque'!A:G,1,FALSE)),"",VLOOKUP(A1257,'Cadastro-Estoque'!A:G,3,FALSE))</f>
        <v/>
      </c>
      <c r="I1257" s="73" t="str">
        <f>IF(A1257="","",INDEX(Boletim!F1266:F1383,(MATCH(A1257,'Cadastro-Estoque'!A1265:A1382,0))))</f>
        <v/>
      </c>
    </row>
    <row r="1258" spans="5:9" ht="18.75" customHeight="1" x14ac:dyDescent="0.25">
      <c r="E1258" s="1" t="str">
        <f t="shared" si="22"/>
        <v/>
      </c>
      <c r="F1258" s="2" t="str">
        <f>IF(ISERROR(VLOOKUP(A1258,'Cadastro-Estoque'!A:G,1,FALSE)),"",VLOOKUP(A1258,'Cadastro-Estoque'!A:G,4,FALSE))</f>
        <v/>
      </c>
      <c r="G1258" s="2" t="str">
        <f>IF(ISBLANK(A1258),"",IF(ISERROR(VLOOKUP(A1258,'Cadastro-Estoque'!A:G,1,FALSE)),"Produto não cadastrado",VLOOKUP(A1258,'Cadastro-Estoque'!A:G,2,FALSE)))</f>
        <v/>
      </c>
      <c r="H1258" s="2" t="str">
        <f>IF(ISERROR(VLOOKUP(A1258,'Cadastro-Estoque'!A:G,1,FALSE)),"",VLOOKUP(A1258,'Cadastro-Estoque'!A:G,3,FALSE))</f>
        <v/>
      </c>
      <c r="I1258" s="73" t="str">
        <f>IF(A1258="","",INDEX(Boletim!F1267:F1384,(MATCH(A1258,'Cadastro-Estoque'!A1266:A1383,0))))</f>
        <v/>
      </c>
    </row>
    <row r="1259" spans="5:9" ht="18.75" customHeight="1" x14ac:dyDescent="0.25">
      <c r="E1259" s="1" t="str">
        <f t="shared" si="22"/>
        <v/>
      </c>
      <c r="F1259" s="2" t="str">
        <f>IF(ISERROR(VLOOKUP(A1259,'Cadastro-Estoque'!A:G,1,FALSE)),"",VLOOKUP(A1259,'Cadastro-Estoque'!A:G,4,FALSE))</f>
        <v/>
      </c>
      <c r="G1259" s="2" t="str">
        <f>IF(ISBLANK(A1259),"",IF(ISERROR(VLOOKUP(A1259,'Cadastro-Estoque'!A:G,1,FALSE)),"Produto não cadastrado",VLOOKUP(A1259,'Cadastro-Estoque'!A:G,2,FALSE)))</f>
        <v/>
      </c>
      <c r="H1259" s="2" t="str">
        <f>IF(ISERROR(VLOOKUP(A1259,'Cadastro-Estoque'!A:G,1,FALSE)),"",VLOOKUP(A1259,'Cadastro-Estoque'!A:G,3,FALSE))</f>
        <v/>
      </c>
      <c r="I1259" s="73" t="str">
        <f>IF(A1259="","",INDEX(Boletim!F1268:F1385,(MATCH(A1259,'Cadastro-Estoque'!A1267:A1384,0))))</f>
        <v/>
      </c>
    </row>
    <row r="1260" spans="5:9" ht="18.75" customHeight="1" x14ac:dyDescent="0.25">
      <c r="E1260" s="1" t="str">
        <f t="shared" si="22"/>
        <v/>
      </c>
      <c r="F1260" s="2" t="str">
        <f>IF(ISERROR(VLOOKUP(A1260,'Cadastro-Estoque'!A:G,1,FALSE)),"",VLOOKUP(A1260,'Cadastro-Estoque'!A:G,4,FALSE))</f>
        <v/>
      </c>
      <c r="G1260" s="2" t="str">
        <f>IF(ISBLANK(A1260),"",IF(ISERROR(VLOOKUP(A1260,'Cadastro-Estoque'!A:G,1,FALSE)),"Produto não cadastrado",VLOOKUP(A1260,'Cadastro-Estoque'!A:G,2,FALSE)))</f>
        <v/>
      </c>
      <c r="H1260" s="2" t="str">
        <f>IF(ISERROR(VLOOKUP(A1260,'Cadastro-Estoque'!A:G,1,FALSE)),"",VLOOKUP(A1260,'Cadastro-Estoque'!A:G,3,FALSE))</f>
        <v/>
      </c>
      <c r="I1260" s="73" t="str">
        <f>IF(A1260="","",INDEX(Boletim!F1269:F1386,(MATCH(A1260,'Cadastro-Estoque'!A1268:A1385,0))))</f>
        <v/>
      </c>
    </row>
    <row r="1261" spans="5:9" ht="18.75" customHeight="1" x14ac:dyDescent="0.25">
      <c r="E1261" s="1" t="str">
        <f t="shared" si="22"/>
        <v/>
      </c>
      <c r="F1261" s="2" t="str">
        <f>IF(ISERROR(VLOOKUP(A1261,'Cadastro-Estoque'!A:G,1,FALSE)),"",VLOOKUP(A1261,'Cadastro-Estoque'!A:G,4,FALSE))</f>
        <v/>
      </c>
      <c r="G1261" s="2" t="str">
        <f>IF(ISBLANK(A1261),"",IF(ISERROR(VLOOKUP(A1261,'Cadastro-Estoque'!A:G,1,FALSE)),"Produto não cadastrado",VLOOKUP(A1261,'Cadastro-Estoque'!A:G,2,FALSE)))</f>
        <v/>
      </c>
      <c r="H1261" s="2" t="str">
        <f>IF(ISERROR(VLOOKUP(A1261,'Cadastro-Estoque'!A:G,1,FALSE)),"",VLOOKUP(A1261,'Cadastro-Estoque'!A:G,3,FALSE))</f>
        <v/>
      </c>
      <c r="I1261" s="73" t="str">
        <f>IF(A1261="","",INDEX(Boletim!F1270:F1387,(MATCH(A1261,'Cadastro-Estoque'!A1269:A1386,0))))</f>
        <v/>
      </c>
    </row>
    <row r="1262" spans="5:9" ht="18.75" customHeight="1" x14ac:dyDescent="0.25">
      <c r="E1262" s="1" t="str">
        <f t="shared" si="22"/>
        <v/>
      </c>
      <c r="F1262" s="2" t="str">
        <f>IF(ISERROR(VLOOKUP(A1262,'Cadastro-Estoque'!A:G,1,FALSE)),"",VLOOKUP(A1262,'Cadastro-Estoque'!A:G,4,FALSE))</f>
        <v/>
      </c>
      <c r="G1262" s="2" t="str">
        <f>IF(ISBLANK(A1262),"",IF(ISERROR(VLOOKUP(A1262,'Cadastro-Estoque'!A:G,1,FALSE)),"Produto não cadastrado",VLOOKUP(A1262,'Cadastro-Estoque'!A:G,2,FALSE)))</f>
        <v/>
      </c>
      <c r="H1262" s="2" t="str">
        <f>IF(ISERROR(VLOOKUP(A1262,'Cadastro-Estoque'!A:G,1,FALSE)),"",VLOOKUP(A1262,'Cadastro-Estoque'!A:G,3,FALSE))</f>
        <v/>
      </c>
      <c r="I1262" s="73" t="str">
        <f>IF(A1262="","",INDEX(Boletim!F1271:F1388,(MATCH(A1262,'Cadastro-Estoque'!A1270:A1387,0))))</f>
        <v/>
      </c>
    </row>
    <row r="1263" spans="5:9" ht="18.75" customHeight="1" x14ac:dyDescent="0.25">
      <c r="E1263" s="1" t="str">
        <f t="shared" si="22"/>
        <v/>
      </c>
      <c r="F1263" s="2" t="str">
        <f>IF(ISERROR(VLOOKUP(A1263,'Cadastro-Estoque'!A:G,1,FALSE)),"",VLOOKUP(A1263,'Cadastro-Estoque'!A:G,4,FALSE))</f>
        <v/>
      </c>
      <c r="G1263" s="2" t="str">
        <f>IF(ISBLANK(A1263),"",IF(ISERROR(VLOOKUP(A1263,'Cadastro-Estoque'!A:G,1,FALSE)),"Produto não cadastrado",VLOOKUP(A1263,'Cadastro-Estoque'!A:G,2,FALSE)))</f>
        <v/>
      </c>
      <c r="H1263" s="2" t="str">
        <f>IF(ISERROR(VLOOKUP(A1263,'Cadastro-Estoque'!A:G,1,FALSE)),"",VLOOKUP(A1263,'Cadastro-Estoque'!A:G,3,FALSE))</f>
        <v/>
      </c>
      <c r="I1263" s="73" t="str">
        <f>IF(A1263="","",INDEX(Boletim!F1272:F1389,(MATCH(A1263,'Cadastro-Estoque'!A1271:A1388,0))))</f>
        <v/>
      </c>
    </row>
    <row r="1264" spans="5:9" ht="18.75" customHeight="1" x14ac:dyDescent="0.25">
      <c r="E1264" s="1" t="str">
        <f t="shared" si="22"/>
        <v/>
      </c>
      <c r="F1264" s="2" t="str">
        <f>IF(ISERROR(VLOOKUP(A1264,'Cadastro-Estoque'!A:G,1,FALSE)),"",VLOOKUP(A1264,'Cadastro-Estoque'!A:G,4,FALSE))</f>
        <v/>
      </c>
      <c r="G1264" s="2" t="str">
        <f>IF(ISBLANK(A1264),"",IF(ISERROR(VLOOKUP(A1264,'Cadastro-Estoque'!A:G,1,FALSE)),"Produto não cadastrado",VLOOKUP(A1264,'Cadastro-Estoque'!A:G,2,FALSE)))</f>
        <v/>
      </c>
      <c r="H1264" s="2" t="str">
        <f>IF(ISERROR(VLOOKUP(A1264,'Cadastro-Estoque'!A:G,1,FALSE)),"",VLOOKUP(A1264,'Cadastro-Estoque'!A:G,3,FALSE))</f>
        <v/>
      </c>
      <c r="I1264" s="73" t="str">
        <f>IF(A1264="","",INDEX(Boletim!F1273:F1390,(MATCH(A1264,'Cadastro-Estoque'!A1272:A1389,0))))</f>
        <v/>
      </c>
    </row>
    <row r="1265" spans="5:9" ht="18.75" customHeight="1" x14ac:dyDescent="0.25">
      <c r="E1265" s="1" t="str">
        <f t="shared" si="22"/>
        <v/>
      </c>
      <c r="F1265" s="2" t="str">
        <f>IF(ISERROR(VLOOKUP(A1265,'Cadastro-Estoque'!A:G,1,FALSE)),"",VLOOKUP(A1265,'Cadastro-Estoque'!A:G,4,FALSE))</f>
        <v/>
      </c>
      <c r="G1265" s="2" t="str">
        <f>IF(ISBLANK(A1265),"",IF(ISERROR(VLOOKUP(A1265,'Cadastro-Estoque'!A:G,1,FALSE)),"Produto não cadastrado",VLOOKUP(A1265,'Cadastro-Estoque'!A:G,2,FALSE)))</f>
        <v/>
      </c>
      <c r="H1265" s="2" t="str">
        <f>IF(ISERROR(VLOOKUP(A1265,'Cadastro-Estoque'!A:G,1,FALSE)),"",VLOOKUP(A1265,'Cadastro-Estoque'!A:G,3,FALSE))</f>
        <v/>
      </c>
      <c r="I1265" s="73" t="str">
        <f>IF(A1265="","",INDEX(Boletim!F1274:F1391,(MATCH(A1265,'Cadastro-Estoque'!A1273:A1390,0))))</f>
        <v/>
      </c>
    </row>
    <row r="1266" spans="5:9" ht="18.75" customHeight="1" x14ac:dyDescent="0.25">
      <c r="E1266" s="1" t="str">
        <f t="shared" si="22"/>
        <v/>
      </c>
      <c r="F1266" s="2" t="str">
        <f>IF(ISERROR(VLOOKUP(A1266,'Cadastro-Estoque'!A:G,1,FALSE)),"",VLOOKUP(A1266,'Cadastro-Estoque'!A:G,4,FALSE))</f>
        <v/>
      </c>
      <c r="G1266" s="2" t="str">
        <f>IF(ISBLANK(A1266),"",IF(ISERROR(VLOOKUP(A1266,'Cadastro-Estoque'!A:G,1,FALSE)),"Produto não cadastrado",VLOOKUP(A1266,'Cadastro-Estoque'!A:G,2,FALSE)))</f>
        <v/>
      </c>
      <c r="H1266" s="2" t="str">
        <f>IF(ISERROR(VLOOKUP(A1266,'Cadastro-Estoque'!A:G,1,FALSE)),"",VLOOKUP(A1266,'Cadastro-Estoque'!A:G,3,FALSE))</f>
        <v/>
      </c>
      <c r="I1266" s="73" t="str">
        <f>IF(A1266="","",INDEX(Boletim!F1275:F1392,(MATCH(A1266,'Cadastro-Estoque'!A1274:A1391,0))))</f>
        <v/>
      </c>
    </row>
    <row r="1267" spans="5:9" ht="18.75" customHeight="1" x14ac:dyDescent="0.25">
      <c r="E1267" s="1" t="str">
        <f t="shared" si="22"/>
        <v/>
      </c>
      <c r="F1267" s="2" t="str">
        <f>IF(ISERROR(VLOOKUP(A1267,'Cadastro-Estoque'!A:G,1,FALSE)),"",VLOOKUP(A1267,'Cadastro-Estoque'!A:G,4,FALSE))</f>
        <v/>
      </c>
      <c r="G1267" s="2" t="str">
        <f>IF(ISBLANK(A1267),"",IF(ISERROR(VLOOKUP(A1267,'Cadastro-Estoque'!A:G,1,FALSE)),"Produto não cadastrado",VLOOKUP(A1267,'Cadastro-Estoque'!A:G,2,FALSE)))</f>
        <v/>
      </c>
      <c r="H1267" s="2" t="str">
        <f>IF(ISERROR(VLOOKUP(A1267,'Cadastro-Estoque'!A:G,1,FALSE)),"",VLOOKUP(A1267,'Cadastro-Estoque'!A:G,3,FALSE))</f>
        <v/>
      </c>
      <c r="I1267" s="73" t="str">
        <f>IF(A1267="","",INDEX(Boletim!F1276:F1393,(MATCH(A1267,'Cadastro-Estoque'!A1275:A1392,0))))</f>
        <v/>
      </c>
    </row>
    <row r="1268" spans="5:9" ht="18.75" customHeight="1" x14ac:dyDescent="0.25">
      <c r="E1268" s="1" t="str">
        <f t="shared" si="22"/>
        <v/>
      </c>
      <c r="F1268" s="2" t="str">
        <f>IF(ISERROR(VLOOKUP(A1268,'Cadastro-Estoque'!A:G,1,FALSE)),"",VLOOKUP(A1268,'Cadastro-Estoque'!A:G,4,FALSE))</f>
        <v/>
      </c>
      <c r="G1268" s="2" t="str">
        <f>IF(ISBLANK(A1268),"",IF(ISERROR(VLOOKUP(A1268,'Cadastro-Estoque'!A:G,1,FALSE)),"Produto não cadastrado",VLOOKUP(A1268,'Cadastro-Estoque'!A:G,2,FALSE)))</f>
        <v/>
      </c>
      <c r="H1268" s="2" t="str">
        <f>IF(ISERROR(VLOOKUP(A1268,'Cadastro-Estoque'!A:G,1,FALSE)),"",VLOOKUP(A1268,'Cadastro-Estoque'!A:G,3,FALSE))</f>
        <v/>
      </c>
      <c r="I1268" s="73" t="str">
        <f>IF(A1268="","",INDEX(Boletim!F1277:F1394,(MATCH(A1268,'Cadastro-Estoque'!A1276:A1393,0))))</f>
        <v/>
      </c>
    </row>
    <row r="1269" spans="5:9" ht="18.75" customHeight="1" x14ac:dyDescent="0.25">
      <c r="E1269" s="1" t="str">
        <f t="shared" si="22"/>
        <v/>
      </c>
      <c r="F1269" s="2" t="str">
        <f>IF(ISERROR(VLOOKUP(A1269,'Cadastro-Estoque'!A:G,1,FALSE)),"",VLOOKUP(A1269,'Cadastro-Estoque'!A:G,4,FALSE))</f>
        <v/>
      </c>
      <c r="G1269" s="2" t="str">
        <f>IF(ISBLANK(A1269),"",IF(ISERROR(VLOOKUP(A1269,'Cadastro-Estoque'!A:G,1,FALSE)),"Produto não cadastrado",VLOOKUP(A1269,'Cadastro-Estoque'!A:G,2,FALSE)))</f>
        <v/>
      </c>
      <c r="H1269" s="2" t="str">
        <f>IF(ISERROR(VLOOKUP(A1269,'Cadastro-Estoque'!A:G,1,FALSE)),"",VLOOKUP(A1269,'Cadastro-Estoque'!A:G,3,FALSE))</f>
        <v/>
      </c>
      <c r="I1269" s="73" t="str">
        <f>IF(A1269="","",INDEX(Boletim!F1278:F1395,(MATCH(A1269,'Cadastro-Estoque'!A1277:A1394,0))))</f>
        <v/>
      </c>
    </row>
    <row r="1270" spans="5:9" ht="18.75" customHeight="1" x14ac:dyDescent="0.25">
      <c r="E1270" s="1" t="str">
        <f t="shared" si="22"/>
        <v/>
      </c>
      <c r="F1270" s="2" t="str">
        <f>IF(ISERROR(VLOOKUP(A1270,'Cadastro-Estoque'!A:G,1,FALSE)),"",VLOOKUP(A1270,'Cadastro-Estoque'!A:G,4,FALSE))</f>
        <v/>
      </c>
      <c r="G1270" s="2" t="str">
        <f>IF(ISBLANK(A1270),"",IF(ISERROR(VLOOKUP(A1270,'Cadastro-Estoque'!A:G,1,FALSE)),"Produto não cadastrado",VLOOKUP(A1270,'Cadastro-Estoque'!A:G,2,FALSE)))</f>
        <v/>
      </c>
      <c r="H1270" s="2" t="str">
        <f>IF(ISERROR(VLOOKUP(A1270,'Cadastro-Estoque'!A:G,1,FALSE)),"",VLOOKUP(A1270,'Cadastro-Estoque'!A:G,3,FALSE))</f>
        <v/>
      </c>
      <c r="I1270" s="73" t="str">
        <f>IF(A1270="","",INDEX(Boletim!F1279:F1396,(MATCH(A1270,'Cadastro-Estoque'!A1278:A1395,0))))</f>
        <v/>
      </c>
    </row>
    <row r="1271" spans="5:9" ht="18.75" customHeight="1" x14ac:dyDescent="0.25">
      <c r="E1271" s="1" t="str">
        <f t="shared" si="22"/>
        <v/>
      </c>
      <c r="F1271" s="2" t="str">
        <f>IF(ISERROR(VLOOKUP(A1271,'Cadastro-Estoque'!A:G,1,FALSE)),"",VLOOKUP(A1271,'Cadastro-Estoque'!A:G,4,FALSE))</f>
        <v/>
      </c>
      <c r="G1271" s="2" t="str">
        <f>IF(ISBLANK(A1271),"",IF(ISERROR(VLOOKUP(A1271,'Cadastro-Estoque'!A:G,1,FALSE)),"Produto não cadastrado",VLOOKUP(A1271,'Cadastro-Estoque'!A:G,2,FALSE)))</f>
        <v/>
      </c>
      <c r="H1271" s="2" t="str">
        <f>IF(ISERROR(VLOOKUP(A1271,'Cadastro-Estoque'!A:G,1,FALSE)),"",VLOOKUP(A1271,'Cadastro-Estoque'!A:G,3,FALSE))</f>
        <v/>
      </c>
      <c r="I1271" s="73" t="str">
        <f>IF(A1271="","",INDEX(Boletim!F1280:F1397,(MATCH(A1271,'Cadastro-Estoque'!A1279:A1396,0))))</f>
        <v/>
      </c>
    </row>
    <row r="1272" spans="5:9" ht="18.75" customHeight="1" x14ac:dyDescent="0.25">
      <c r="E1272" s="1" t="str">
        <f t="shared" si="22"/>
        <v/>
      </c>
      <c r="F1272" s="2" t="str">
        <f>IF(ISERROR(VLOOKUP(A1272,'Cadastro-Estoque'!A:G,1,FALSE)),"",VLOOKUP(A1272,'Cadastro-Estoque'!A:G,4,FALSE))</f>
        <v/>
      </c>
      <c r="G1272" s="2" t="str">
        <f>IF(ISBLANK(A1272),"",IF(ISERROR(VLOOKUP(A1272,'Cadastro-Estoque'!A:G,1,FALSE)),"Produto não cadastrado",VLOOKUP(A1272,'Cadastro-Estoque'!A:G,2,FALSE)))</f>
        <v/>
      </c>
      <c r="H1272" s="2" t="str">
        <f>IF(ISERROR(VLOOKUP(A1272,'Cadastro-Estoque'!A:G,1,FALSE)),"",VLOOKUP(A1272,'Cadastro-Estoque'!A:G,3,FALSE))</f>
        <v/>
      </c>
      <c r="I1272" s="73" t="str">
        <f>IF(A1272="","",INDEX(Boletim!F1281:F1398,(MATCH(A1272,'Cadastro-Estoque'!A1280:A1397,0))))</f>
        <v/>
      </c>
    </row>
    <row r="1273" spans="5:9" ht="18.75" customHeight="1" x14ac:dyDescent="0.25">
      <c r="E1273" s="1" t="str">
        <f t="shared" si="22"/>
        <v/>
      </c>
      <c r="F1273" s="2" t="str">
        <f>IF(ISERROR(VLOOKUP(A1273,'Cadastro-Estoque'!A:G,1,FALSE)),"",VLOOKUP(A1273,'Cadastro-Estoque'!A:G,4,FALSE))</f>
        <v/>
      </c>
      <c r="G1273" s="2" t="str">
        <f>IF(ISBLANK(A1273),"",IF(ISERROR(VLOOKUP(A1273,'Cadastro-Estoque'!A:G,1,FALSE)),"Produto não cadastrado",VLOOKUP(A1273,'Cadastro-Estoque'!A:G,2,FALSE)))</f>
        <v/>
      </c>
      <c r="H1273" s="2" t="str">
        <f>IF(ISERROR(VLOOKUP(A1273,'Cadastro-Estoque'!A:G,1,FALSE)),"",VLOOKUP(A1273,'Cadastro-Estoque'!A:G,3,FALSE))</f>
        <v/>
      </c>
      <c r="I1273" s="73" t="str">
        <f>IF(A1273="","",INDEX(Boletim!F1282:F1399,(MATCH(A1273,'Cadastro-Estoque'!A1281:A1398,0))))</f>
        <v/>
      </c>
    </row>
    <row r="1274" spans="5:9" ht="18.75" customHeight="1" x14ac:dyDescent="0.25">
      <c r="E1274" s="1" t="str">
        <f t="shared" si="22"/>
        <v/>
      </c>
      <c r="F1274" s="2" t="str">
        <f>IF(ISERROR(VLOOKUP(A1274,'Cadastro-Estoque'!A:G,1,FALSE)),"",VLOOKUP(A1274,'Cadastro-Estoque'!A:G,4,FALSE))</f>
        <v/>
      </c>
      <c r="G1274" s="2" t="str">
        <f>IF(ISBLANK(A1274),"",IF(ISERROR(VLOOKUP(A1274,'Cadastro-Estoque'!A:G,1,FALSE)),"Produto não cadastrado",VLOOKUP(A1274,'Cadastro-Estoque'!A:G,2,FALSE)))</f>
        <v/>
      </c>
      <c r="H1274" s="2" t="str">
        <f>IF(ISERROR(VLOOKUP(A1274,'Cadastro-Estoque'!A:G,1,FALSE)),"",VLOOKUP(A1274,'Cadastro-Estoque'!A:G,3,FALSE))</f>
        <v/>
      </c>
      <c r="I1274" s="73" t="str">
        <f>IF(A1274="","",INDEX(Boletim!F1283:F1400,(MATCH(A1274,'Cadastro-Estoque'!A1282:A1399,0))))</f>
        <v/>
      </c>
    </row>
    <row r="1275" spans="5:9" ht="18.75" customHeight="1" x14ac:dyDescent="0.25">
      <c r="E1275" s="1" t="str">
        <f t="shared" si="22"/>
        <v/>
      </c>
      <c r="F1275" s="2" t="str">
        <f>IF(ISERROR(VLOOKUP(A1275,'Cadastro-Estoque'!A:G,1,FALSE)),"",VLOOKUP(A1275,'Cadastro-Estoque'!A:G,4,FALSE))</f>
        <v/>
      </c>
      <c r="G1275" s="2" t="str">
        <f>IF(ISBLANK(A1275),"",IF(ISERROR(VLOOKUP(A1275,'Cadastro-Estoque'!A:G,1,FALSE)),"Produto não cadastrado",VLOOKUP(A1275,'Cadastro-Estoque'!A:G,2,FALSE)))</f>
        <v/>
      </c>
      <c r="H1275" s="2" t="str">
        <f>IF(ISERROR(VLOOKUP(A1275,'Cadastro-Estoque'!A:G,1,FALSE)),"",VLOOKUP(A1275,'Cadastro-Estoque'!A:G,3,FALSE))</f>
        <v/>
      </c>
      <c r="I1275" s="73" t="str">
        <f>IF(A1275="","",INDEX(Boletim!F1284:F1401,(MATCH(A1275,'Cadastro-Estoque'!A1283:A1400,0))))</f>
        <v/>
      </c>
    </row>
    <row r="1276" spans="5:9" ht="18.75" customHeight="1" x14ac:dyDescent="0.25">
      <c r="E1276" s="1" t="str">
        <f t="shared" si="22"/>
        <v/>
      </c>
      <c r="F1276" s="2" t="str">
        <f>IF(ISERROR(VLOOKUP(A1276,'Cadastro-Estoque'!A:G,1,FALSE)),"",VLOOKUP(A1276,'Cadastro-Estoque'!A:G,4,FALSE))</f>
        <v/>
      </c>
      <c r="G1276" s="2" t="str">
        <f>IF(ISBLANK(A1276),"",IF(ISERROR(VLOOKUP(A1276,'Cadastro-Estoque'!A:G,1,FALSE)),"Produto não cadastrado",VLOOKUP(A1276,'Cadastro-Estoque'!A:G,2,FALSE)))</f>
        <v/>
      </c>
      <c r="H1276" s="2" t="str">
        <f>IF(ISERROR(VLOOKUP(A1276,'Cadastro-Estoque'!A:G,1,FALSE)),"",VLOOKUP(A1276,'Cadastro-Estoque'!A:G,3,FALSE))</f>
        <v/>
      </c>
      <c r="I1276" s="73" t="str">
        <f>IF(A1276="","",INDEX(Boletim!F1285:F1402,(MATCH(A1276,'Cadastro-Estoque'!A1284:A1401,0))))</f>
        <v/>
      </c>
    </row>
    <row r="1277" spans="5:9" ht="18.75" customHeight="1" x14ac:dyDescent="0.25">
      <c r="E1277" s="1" t="str">
        <f t="shared" si="22"/>
        <v/>
      </c>
      <c r="F1277" s="2" t="str">
        <f>IF(ISERROR(VLOOKUP(A1277,'Cadastro-Estoque'!A:G,1,FALSE)),"",VLOOKUP(A1277,'Cadastro-Estoque'!A:G,4,FALSE))</f>
        <v/>
      </c>
      <c r="G1277" s="2" t="str">
        <f>IF(ISBLANK(A1277),"",IF(ISERROR(VLOOKUP(A1277,'Cadastro-Estoque'!A:G,1,FALSE)),"Produto não cadastrado",VLOOKUP(A1277,'Cadastro-Estoque'!A:G,2,FALSE)))</f>
        <v/>
      </c>
      <c r="H1277" s="2" t="str">
        <f>IF(ISERROR(VLOOKUP(A1277,'Cadastro-Estoque'!A:G,1,FALSE)),"",VLOOKUP(A1277,'Cadastro-Estoque'!A:G,3,FALSE))</f>
        <v/>
      </c>
      <c r="I1277" s="73" t="str">
        <f>IF(A1277="","",INDEX(Boletim!F1286:F1403,(MATCH(A1277,'Cadastro-Estoque'!A1285:A1402,0))))</f>
        <v/>
      </c>
    </row>
    <row r="1278" spans="5:9" ht="18.75" customHeight="1" x14ac:dyDescent="0.25">
      <c r="E1278" s="1" t="str">
        <f t="shared" si="22"/>
        <v/>
      </c>
      <c r="F1278" s="2" t="str">
        <f>IF(ISERROR(VLOOKUP(A1278,'Cadastro-Estoque'!A:G,1,FALSE)),"",VLOOKUP(A1278,'Cadastro-Estoque'!A:G,4,FALSE))</f>
        <v/>
      </c>
      <c r="G1278" s="2" t="str">
        <f>IF(ISBLANK(A1278),"",IF(ISERROR(VLOOKUP(A1278,'Cadastro-Estoque'!A:G,1,FALSE)),"Produto não cadastrado",VLOOKUP(A1278,'Cadastro-Estoque'!A:G,2,FALSE)))</f>
        <v/>
      </c>
      <c r="H1278" s="2" t="str">
        <f>IF(ISERROR(VLOOKUP(A1278,'Cadastro-Estoque'!A:G,1,FALSE)),"",VLOOKUP(A1278,'Cadastro-Estoque'!A:G,3,FALSE))</f>
        <v/>
      </c>
      <c r="I1278" s="73" t="str">
        <f>IF(A1278="","",INDEX(Boletim!F1287:F1404,(MATCH(A1278,'Cadastro-Estoque'!A1286:A1403,0))))</f>
        <v/>
      </c>
    </row>
    <row r="1279" spans="5:9" ht="18.75" customHeight="1" x14ac:dyDescent="0.25">
      <c r="E1279" s="1" t="str">
        <f t="shared" si="22"/>
        <v/>
      </c>
      <c r="F1279" s="2" t="str">
        <f>IF(ISERROR(VLOOKUP(A1279,'Cadastro-Estoque'!A:G,1,FALSE)),"",VLOOKUP(A1279,'Cadastro-Estoque'!A:G,4,FALSE))</f>
        <v/>
      </c>
      <c r="G1279" s="2" t="str">
        <f>IF(ISBLANK(A1279),"",IF(ISERROR(VLOOKUP(A1279,'Cadastro-Estoque'!A:G,1,FALSE)),"Produto não cadastrado",VLOOKUP(A1279,'Cadastro-Estoque'!A:G,2,FALSE)))</f>
        <v/>
      </c>
      <c r="H1279" s="2" t="str">
        <f>IF(ISERROR(VLOOKUP(A1279,'Cadastro-Estoque'!A:G,1,FALSE)),"",VLOOKUP(A1279,'Cadastro-Estoque'!A:G,3,FALSE))</f>
        <v/>
      </c>
      <c r="I1279" s="73" t="str">
        <f>IF(A1279="","",INDEX(Boletim!F1288:F1405,(MATCH(A1279,'Cadastro-Estoque'!A1287:A1404,0))))</f>
        <v/>
      </c>
    </row>
    <row r="1280" spans="5:9" ht="18.75" customHeight="1" x14ac:dyDescent="0.25">
      <c r="E1280" s="1" t="str">
        <f t="shared" si="22"/>
        <v/>
      </c>
      <c r="F1280" s="2" t="str">
        <f>IF(ISERROR(VLOOKUP(A1280,'Cadastro-Estoque'!A:G,1,FALSE)),"",VLOOKUP(A1280,'Cadastro-Estoque'!A:G,4,FALSE))</f>
        <v/>
      </c>
      <c r="G1280" s="2" t="str">
        <f>IF(ISBLANK(A1280),"",IF(ISERROR(VLOOKUP(A1280,'Cadastro-Estoque'!A:G,1,FALSE)),"Produto não cadastrado",VLOOKUP(A1280,'Cadastro-Estoque'!A:G,2,FALSE)))</f>
        <v/>
      </c>
      <c r="H1280" s="2" t="str">
        <f>IF(ISERROR(VLOOKUP(A1280,'Cadastro-Estoque'!A:G,1,FALSE)),"",VLOOKUP(A1280,'Cadastro-Estoque'!A:G,3,FALSE))</f>
        <v/>
      </c>
      <c r="I1280" s="73" t="str">
        <f>IF(A1280="","",INDEX(Boletim!F1289:F1406,(MATCH(A1280,'Cadastro-Estoque'!A1288:A1405,0))))</f>
        <v/>
      </c>
    </row>
    <row r="1281" spans="5:9" ht="18.75" customHeight="1" x14ac:dyDescent="0.25">
      <c r="E1281" s="1" t="str">
        <f t="shared" si="22"/>
        <v/>
      </c>
      <c r="F1281" s="2" t="str">
        <f>IF(ISERROR(VLOOKUP(A1281,'Cadastro-Estoque'!A:G,1,FALSE)),"",VLOOKUP(A1281,'Cadastro-Estoque'!A:G,4,FALSE))</f>
        <v/>
      </c>
      <c r="G1281" s="2" t="str">
        <f>IF(ISBLANK(A1281),"",IF(ISERROR(VLOOKUP(A1281,'Cadastro-Estoque'!A:G,1,FALSE)),"Produto não cadastrado",VLOOKUP(A1281,'Cadastro-Estoque'!A:G,2,FALSE)))</f>
        <v/>
      </c>
      <c r="H1281" s="2" t="str">
        <f>IF(ISERROR(VLOOKUP(A1281,'Cadastro-Estoque'!A:G,1,FALSE)),"",VLOOKUP(A1281,'Cadastro-Estoque'!A:G,3,FALSE))</f>
        <v/>
      </c>
      <c r="I1281" s="73" t="str">
        <f>IF(A1281="","",INDEX(Boletim!F1290:F1407,(MATCH(A1281,'Cadastro-Estoque'!A1289:A1406,0))))</f>
        <v/>
      </c>
    </row>
    <row r="1282" spans="5:9" ht="18.75" customHeight="1" x14ac:dyDescent="0.25">
      <c r="E1282" s="1" t="str">
        <f t="shared" si="22"/>
        <v/>
      </c>
      <c r="F1282" s="2" t="str">
        <f>IF(ISERROR(VLOOKUP(A1282,'Cadastro-Estoque'!A:G,1,FALSE)),"",VLOOKUP(A1282,'Cadastro-Estoque'!A:G,4,FALSE))</f>
        <v/>
      </c>
      <c r="G1282" s="2" t="str">
        <f>IF(ISBLANK(A1282),"",IF(ISERROR(VLOOKUP(A1282,'Cadastro-Estoque'!A:G,1,FALSE)),"Produto não cadastrado",VLOOKUP(A1282,'Cadastro-Estoque'!A:G,2,FALSE)))</f>
        <v/>
      </c>
      <c r="H1282" s="2" t="str">
        <f>IF(ISERROR(VLOOKUP(A1282,'Cadastro-Estoque'!A:G,1,FALSE)),"",VLOOKUP(A1282,'Cadastro-Estoque'!A:G,3,FALSE))</f>
        <v/>
      </c>
      <c r="I1282" s="73" t="str">
        <f>IF(A1282="","",INDEX(Boletim!F1291:F1408,(MATCH(A1282,'Cadastro-Estoque'!A1290:A1407,0))))</f>
        <v/>
      </c>
    </row>
    <row r="1283" spans="5:9" ht="18.75" customHeight="1" x14ac:dyDescent="0.25">
      <c r="E1283" s="1" t="str">
        <f t="shared" si="22"/>
        <v/>
      </c>
      <c r="F1283" s="2" t="str">
        <f>IF(ISERROR(VLOOKUP(A1283,'Cadastro-Estoque'!A:G,1,FALSE)),"",VLOOKUP(A1283,'Cadastro-Estoque'!A:G,4,FALSE))</f>
        <v/>
      </c>
      <c r="G1283" s="2" t="str">
        <f>IF(ISBLANK(A1283),"",IF(ISERROR(VLOOKUP(A1283,'Cadastro-Estoque'!A:G,1,FALSE)),"Produto não cadastrado",VLOOKUP(A1283,'Cadastro-Estoque'!A:G,2,FALSE)))</f>
        <v/>
      </c>
      <c r="H1283" s="2" t="str">
        <f>IF(ISERROR(VLOOKUP(A1283,'Cadastro-Estoque'!A:G,1,FALSE)),"",VLOOKUP(A1283,'Cadastro-Estoque'!A:G,3,FALSE))</f>
        <v/>
      </c>
      <c r="I1283" s="73" t="str">
        <f>IF(A1283="","",INDEX(Boletim!F1292:F1409,(MATCH(A1283,'Cadastro-Estoque'!A1291:A1408,0))))</f>
        <v/>
      </c>
    </row>
    <row r="1284" spans="5:9" ht="18.75" customHeight="1" x14ac:dyDescent="0.25">
      <c r="E1284" s="1" t="str">
        <f t="shared" si="22"/>
        <v/>
      </c>
      <c r="F1284" s="2" t="str">
        <f>IF(ISERROR(VLOOKUP(A1284,'Cadastro-Estoque'!A:G,1,FALSE)),"",VLOOKUP(A1284,'Cadastro-Estoque'!A:G,4,FALSE))</f>
        <v/>
      </c>
      <c r="G1284" s="2" t="str">
        <f>IF(ISBLANK(A1284),"",IF(ISERROR(VLOOKUP(A1284,'Cadastro-Estoque'!A:G,1,FALSE)),"Produto não cadastrado",VLOOKUP(A1284,'Cadastro-Estoque'!A:G,2,FALSE)))</f>
        <v/>
      </c>
      <c r="H1284" s="2" t="str">
        <f>IF(ISERROR(VLOOKUP(A1284,'Cadastro-Estoque'!A:G,1,FALSE)),"",VLOOKUP(A1284,'Cadastro-Estoque'!A:G,3,FALSE))</f>
        <v/>
      </c>
      <c r="I1284" s="73" t="str">
        <f>IF(A1284="","",INDEX(Boletim!F1293:F1410,(MATCH(A1284,'Cadastro-Estoque'!A1292:A1409,0))))</f>
        <v/>
      </c>
    </row>
    <row r="1285" spans="5:9" ht="18.75" customHeight="1" x14ac:dyDescent="0.25">
      <c r="E1285" s="1" t="str">
        <f t="shared" si="22"/>
        <v/>
      </c>
      <c r="F1285" s="2" t="str">
        <f>IF(ISERROR(VLOOKUP(A1285,'Cadastro-Estoque'!A:G,1,FALSE)),"",VLOOKUP(A1285,'Cadastro-Estoque'!A:G,4,FALSE))</f>
        <v/>
      </c>
      <c r="G1285" s="2" t="str">
        <f>IF(ISBLANK(A1285),"",IF(ISERROR(VLOOKUP(A1285,'Cadastro-Estoque'!A:G,1,FALSE)),"Produto não cadastrado",VLOOKUP(A1285,'Cadastro-Estoque'!A:G,2,FALSE)))</f>
        <v/>
      </c>
      <c r="H1285" s="2" t="str">
        <f>IF(ISERROR(VLOOKUP(A1285,'Cadastro-Estoque'!A:G,1,FALSE)),"",VLOOKUP(A1285,'Cadastro-Estoque'!A:G,3,FALSE))</f>
        <v/>
      </c>
      <c r="I1285" s="73" t="str">
        <f>IF(A1285="","",INDEX(Boletim!F1294:F1411,(MATCH(A1285,'Cadastro-Estoque'!A1293:A1410,0))))</f>
        <v/>
      </c>
    </row>
    <row r="1286" spans="5:9" ht="18.75" customHeight="1" x14ac:dyDescent="0.25">
      <c r="E1286" s="1" t="str">
        <f t="shared" ref="E1286:E1349" si="23">IF(ISBLANK(A1286),"",C1286*D1286)</f>
        <v/>
      </c>
      <c r="F1286" s="2" t="str">
        <f>IF(ISERROR(VLOOKUP(A1286,'Cadastro-Estoque'!A:G,1,FALSE)),"",VLOOKUP(A1286,'Cadastro-Estoque'!A:G,4,FALSE))</f>
        <v/>
      </c>
      <c r="G1286" s="2" t="str">
        <f>IF(ISBLANK(A1286),"",IF(ISERROR(VLOOKUP(A1286,'Cadastro-Estoque'!A:G,1,FALSE)),"Produto não cadastrado",VLOOKUP(A1286,'Cadastro-Estoque'!A:G,2,FALSE)))</f>
        <v/>
      </c>
      <c r="H1286" s="2" t="str">
        <f>IF(ISERROR(VLOOKUP(A1286,'Cadastro-Estoque'!A:G,1,FALSE)),"",VLOOKUP(A1286,'Cadastro-Estoque'!A:G,3,FALSE))</f>
        <v/>
      </c>
      <c r="I1286" s="73" t="str">
        <f>IF(A1286="","",INDEX(Boletim!F1295:F1412,(MATCH(A1286,'Cadastro-Estoque'!A1294:A1411,0))))</f>
        <v/>
      </c>
    </row>
    <row r="1287" spans="5:9" ht="18.75" customHeight="1" x14ac:dyDescent="0.25">
      <c r="E1287" s="1" t="str">
        <f t="shared" si="23"/>
        <v/>
      </c>
      <c r="F1287" s="2" t="str">
        <f>IF(ISERROR(VLOOKUP(A1287,'Cadastro-Estoque'!A:G,1,FALSE)),"",VLOOKUP(A1287,'Cadastro-Estoque'!A:G,4,FALSE))</f>
        <v/>
      </c>
      <c r="G1287" s="2" t="str">
        <f>IF(ISBLANK(A1287),"",IF(ISERROR(VLOOKUP(A1287,'Cadastro-Estoque'!A:G,1,FALSE)),"Produto não cadastrado",VLOOKUP(A1287,'Cadastro-Estoque'!A:G,2,FALSE)))</f>
        <v/>
      </c>
      <c r="H1287" s="2" t="str">
        <f>IF(ISERROR(VLOOKUP(A1287,'Cadastro-Estoque'!A:G,1,FALSE)),"",VLOOKUP(A1287,'Cadastro-Estoque'!A:G,3,FALSE))</f>
        <v/>
      </c>
      <c r="I1287" s="73" t="str">
        <f>IF(A1287="","",INDEX(Boletim!F1296:F1413,(MATCH(A1287,'Cadastro-Estoque'!A1295:A1412,0))))</f>
        <v/>
      </c>
    </row>
    <row r="1288" spans="5:9" ht="18.75" customHeight="1" x14ac:dyDescent="0.25">
      <c r="E1288" s="1" t="str">
        <f t="shared" si="23"/>
        <v/>
      </c>
      <c r="F1288" s="2" t="str">
        <f>IF(ISERROR(VLOOKUP(A1288,'Cadastro-Estoque'!A:G,1,FALSE)),"",VLOOKUP(A1288,'Cadastro-Estoque'!A:G,4,FALSE))</f>
        <v/>
      </c>
      <c r="G1288" s="2" t="str">
        <f>IF(ISBLANK(A1288),"",IF(ISERROR(VLOOKUP(A1288,'Cadastro-Estoque'!A:G,1,FALSE)),"Produto não cadastrado",VLOOKUP(A1288,'Cadastro-Estoque'!A:G,2,FALSE)))</f>
        <v/>
      </c>
      <c r="H1288" s="2" t="str">
        <f>IF(ISERROR(VLOOKUP(A1288,'Cadastro-Estoque'!A:G,1,FALSE)),"",VLOOKUP(A1288,'Cadastro-Estoque'!A:G,3,FALSE))</f>
        <v/>
      </c>
      <c r="I1288" s="73" t="str">
        <f>IF(A1288="","",INDEX(Boletim!F1297:F1414,(MATCH(A1288,'Cadastro-Estoque'!A1296:A1413,0))))</f>
        <v/>
      </c>
    </row>
    <row r="1289" spans="5:9" ht="18.75" customHeight="1" x14ac:dyDescent="0.25">
      <c r="E1289" s="1" t="str">
        <f t="shared" si="23"/>
        <v/>
      </c>
      <c r="F1289" s="2" t="str">
        <f>IF(ISERROR(VLOOKUP(A1289,'Cadastro-Estoque'!A:G,1,FALSE)),"",VLOOKUP(A1289,'Cadastro-Estoque'!A:G,4,FALSE))</f>
        <v/>
      </c>
      <c r="G1289" s="2" t="str">
        <f>IF(ISBLANK(A1289),"",IF(ISERROR(VLOOKUP(A1289,'Cadastro-Estoque'!A:G,1,FALSE)),"Produto não cadastrado",VLOOKUP(A1289,'Cadastro-Estoque'!A:G,2,FALSE)))</f>
        <v/>
      </c>
      <c r="H1289" s="2" t="str">
        <f>IF(ISERROR(VLOOKUP(A1289,'Cadastro-Estoque'!A:G,1,FALSE)),"",VLOOKUP(A1289,'Cadastro-Estoque'!A:G,3,FALSE))</f>
        <v/>
      </c>
      <c r="I1289" s="73" t="str">
        <f>IF(A1289="","",INDEX(Boletim!F1298:F1415,(MATCH(A1289,'Cadastro-Estoque'!A1297:A1414,0))))</f>
        <v/>
      </c>
    </row>
    <row r="1290" spans="5:9" ht="18.75" customHeight="1" x14ac:dyDescent="0.25">
      <c r="E1290" s="1" t="str">
        <f t="shared" si="23"/>
        <v/>
      </c>
      <c r="F1290" s="2" t="str">
        <f>IF(ISERROR(VLOOKUP(A1290,'Cadastro-Estoque'!A:G,1,FALSE)),"",VLOOKUP(A1290,'Cadastro-Estoque'!A:G,4,FALSE))</f>
        <v/>
      </c>
      <c r="G1290" s="2" t="str">
        <f>IF(ISBLANK(A1290),"",IF(ISERROR(VLOOKUP(A1290,'Cadastro-Estoque'!A:G,1,FALSE)),"Produto não cadastrado",VLOOKUP(A1290,'Cadastro-Estoque'!A:G,2,FALSE)))</f>
        <v/>
      </c>
      <c r="H1290" s="2" t="str">
        <f>IF(ISERROR(VLOOKUP(A1290,'Cadastro-Estoque'!A:G,1,FALSE)),"",VLOOKUP(A1290,'Cadastro-Estoque'!A:G,3,FALSE))</f>
        <v/>
      </c>
      <c r="I1290" s="73" t="str">
        <f>IF(A1290="","",INDEX(Boletim!F1299:F1416,(MATCH(A1290,'Cadastro-Estoque'!A1298:A1415,0))))</f>
        <v/>
      </c>
    </row>
    <row r="1291" spans="5:9" ht="18.75" customHeight="1" x14ac:dyDescent="0.25">
      <c r="E1291" s="1" t="str">
        <f t="shared" si="23"/>
        <v/>
      </c>
      <c r="F1291" s="2" t="str">
        <f>IF(ISERROR(VLOOKUP(A1291,'Cadastro-Estoque'!A:G,1,FALSE)),"",VLOOKUP(A1291,'Cadastro-Estoque'!A:G,4,FALSE))</f>
        <v/>
      </c>
      <c r="G1291" s="2" t="str">
        <f>IF(ISBLANK(A1291),"",IF(ISERROR(VLOOKUP(A1291,'Cadastro-Estoque'!A:G,1,FALSE)),"Produto não cadastrado",VLOOKUP(A1291,'Cadastro-Estoque'!A:G,2,FALSE)))</f>
        <v/>
      </c>
      <c r="H1291" s="2" t="str">
        <f>IF(ISERROR(VLOOKUP(A1291,'Cadastro-Estoque'!A:G,1,FALSE)),"",VLOOKUP(A1291,'Cadastro-Estoque'!A:G,3,FALSE))</f>
        <v/>
      </c>
      <c r="I1291" s="73" t="str">
        <f>IF(A1291="","",INDEX(Boletim!F1300:F1417,(MATCH(A1291,'Cadastro-Estoque'!A1299:A1416,0))))</f>
        <v/>
      </c>
    </row>
    <row r="1292" spans="5:9" ht="18.75" customHeight="1" x14ac:dyDescent="0.25">
      <c r="E1292" s="1" t="str">
        <f t="shared" si="23"/>
        <v/>
      </c>
      <c r="F1292" s="2" t="str">
        <f>IF(ISERROR(VLOOKUP(A1292,'Cadastro-Estoque'!A:G,1,FALSE)),"",VLOOKUP(A1292,'Cadastro-Estoque'!A:G,4,FALSE))</f>
        <v/>
      </c>
      <c r="G1292" s="2" t="str">
        <f>IF(ISBLANK(A1292),"",IF(ISERROR(VLOOKUP(A1292,'Cadastro-Estoque'!A:G,1,FALSE)),"Produto não cadastrado",VLOOKUP(A1292,'Cadastro-Estoque'!A:G,2,FALSE)))</f>
        <v/>
      </c>
      <c r="H1292" s="2" t="str">
        <f>IF(ISERROR(VLOOKUP(A1292,'Cadastro-Estoque'!A:G,1,FALSE)),"",VLOOKUP(A1292,'Cadastro-Estoque'!A:G,3,FALSE))</f>
        <v/>
      </c>
      <c r="I1292" s="73" t="str">
        <f>IF(A1292="","",INDEX(Boletim!F1301:F1418,(MATCH(A1292,'Cadastro-Estoque'!A1300:A1417,0))))</f>
        <v/>
      </c>
    </row>
    <row r="1293" spans="5:9" ht="18.75" customHeight="1" x14ac:dyDescent="0.25">
      <c r="E1293" s="1" t="str">
        <f t="shared" si="23"/>
        <v/>
      </c>
      <c r="F1293" s="2" t="str">
        <f>IF(ISERROR(VLOOKUP(A1293,'Cadastro-Estoque'!A:G,1,FALSE)),"",VLOOKUP(A1293,'Cadastro-Estoque'!A:G,4,FALSE))</f>
        <v/>
      </c>
      <c r="G1293" s="2" t="str">
        <f>IF(ISBLANK(A1293),"",IF(ISERROR(VLOOKUP(A1293,'Cadastro-Estoque'!A:G,1,FALSE)),"Produto não cadastrado",VLOOKUP(A1293,'Cadastro-Estoque'!A:G,2,FALSE)))</f>
        <v/>
      </c>
      <c r="H1293" s="2" t="str">
        <f>IF(ISERROR(VLOOKUP(A1293,'Cadastro-Estoque'!A:G,1,FALSE)),"",VLOOKUP(A1293,'Cadastro-Estoque'!A:G,3,FALSE))</f>
        <v/>
      </c>
      <c r="I1293" s="73" t="str">
        <f>IF(A1293="","",INDEX(Boletim!F1302:F1419,(MATCH(A1293,'Cadastro-Estoque'!A1301:A1418,0))))</f>
        <v/>
      </c>
    </row>
    <row r="1294" spans="5:9" ht="18.75" customHeight="1" x14ac:dyDescent="0.25">
      <c r="E1294" s="1" t="str">
        <f t="shared" si="23"/>
        <v/>
      </c>
      <c r="F1294" s="2" t="str">
        <f>IF(ISERROR(VLOOKUP(A1294,'Cadastro-Estoque'!A:G,1,FALSE)),"",VLOOKUP(A1294,'Cadastro-Estoque'!A:G,4,FALSE))</f>
        <v/>
      </c>
      <c r="G1294" s="2" t="str">
        <f>IF(ISBLANK(A1294),"",IF(ISERROR(VLOOKUP(A1294,'Cadastro-Estoque'!A:G,1,FALSE)),"Produto não cadastrado",VLOOKUP(A1294,'Cadastro-Estoque'!A:G,2,FALSE)))</f>
        <v/>
      </c>
      <c r="H1294" s="2" t="str">
        <f>IF(ISERROR(VLOOKUP(A1294,'Cadastro-Estoque'!A:G,1,FALSE)),"",VLOOKUP(A1294,'Cadastro-Estoque'!A:G,3,FALSE))</f>
        <v/>
      </c>
      <c r="I1294" s="73" t="str">
        <f>IF(A1294="","",INDEX(Boletim!F1303:F1420,(MATCH(A1294,'Cadastro-Estoque'!A1302:A1419,0))))</f>
        <v/>
      </c>
    </row>
    <row r="1295" spans="5:9" ht="18.75" customHeight="1" x14ac:dyDescent="0.25">
      <c r="E1295" s="1" t="str">
        <f t="shared" si="23"/>
        <v/>
      </c>
      <c r="F1295" s="2" t="str">
        <f>IF(ISERROR(VLOOKUP(A1295,'Cadastro-Estoque'!A:G,1,FALSE)),"",VLOOKUP(A1295,'Cadastro-Estoque'!A:G,4,FALSE))</f>
        <v/>
      </c>
      <c r="G1295" s="2" t="str">
        <f>IF(ISBLANK(A1295),"",IF(ISERROR(VLOOKUP(A1295,'Cadastro-Estoque'!A:G,1,FALSE)),"Produto não cadastrado",VLOOKUP(A1295,'Cadastro-Estoque'!A:G,2,FALSE)))</f>
        <v/>
      </c>
      <c r="H1295" s="2" t="str">
        <f>IF(ISERROR(VLOOKUP(A1295,'Cadastro-Estoque'!A:G,1,FALSE)),"",VLOOKUP(A1295,'Cadastro-Estoque'!A:G,3,FALSE))</f>
        <v/>
      </c>
      <c r="I1295" s="73" t="str">
        <f>IF(A1295="","",INDEX(Boletim!F1304:F1421,(MATCH(A1295,'Cadastro-Estoque'!A1303:A1420,0))))</f>
        <v/>
      </c>
    </row>
    <row r="1296" spans="5:9" ht="18.75" customHeight="1" x14ac:dyDescent="0.25">
      <c r="E1296" s="1" t="str">
        <f t="shared" si="23"/>
        <v/>
      </c>
      <c r="F1296" s="2" t="str">
        <f>IF(ISERROR(VLOOKUP(A1296,'Cadastro-Estoque'!A:G,1,FALSE)),"",VLOOKUP(A1296,'Cadastro-Estoque'!A:G,4,FALSE))</f>
        <v/>
      </c>
      <c r="G1296" s="2" t="str">
        <f>IF(ISBLANK(A1296),"",IF(ISERROR(VLOOKUP(A1296,'Cadastro-Estoque'!A:G,1,FALSE)),"Produto não cadastrado",VLOOKUP(A1296,'Cadastro-Estoque'!A:G,2,FALSE)))</f>
        <v/>
      </c>
      <c r="H1296" s="2" t="str">
        <f>IF(ISERROR(VLOOKUP(A1296,'Cadastro-Estoque'!A:G,1,FALSE)),"",VLOOKUP(A1296,'Cadastro-Estoque'!A:G,3,FALSE))</f>
        <v/>
      </c>
      <c r="I1296" s="73" t="str">
        <f>IF(A1296="","",INDEX(Boletim!F1305:F1422,(MATCH(A1296,'Cadastro-Estoque'!A1304:A1421,0))))</f>
        <v/>
      </c>
    </row>
    <row r="1297" spans="5:9" ht="18.75" customHeight="1" x14ac:dyDescent="0.25">
      <c r="E1297" s="1" t="str">
        <f t="shared" si="23"/>
        <v/>
      </c>
      <c r="F1297" s="2" t="str">
        <f>IF(ISERROR(VLOOKUP(A1297,'Cadastro-Estoque'!A:G,1,FALSE)),"",VLOOKUP(A1297,'Cadastro-Estoque'!A:G,4,FALSE))</f>
        <v/>
      </c>
      <c r="G1297" s="2" t="str">
        <f>IF(ISBLANK(A1297),"",IF(ISERROR(VLOOKUP(A1297,'Cadastro-Estoque'!A:G,1,FALSE)),"Produto não cadastrado",VLOOKUP(A1297,'Cadastro-Estoque'!A:G,2,FALSE)))</f>
        <v/>
      </c>
      <c r="H1297" s="2" t="str">
        <f>IF(ISERROR(VLOOKUP(A1297,'Cadastro-Estoque'!A:G,1,FALSE)),"",VLOOKUP(A1297,'Cadastro-Estoque'!A:G,3,FALSE))</f>
        <v/>
      </c>
      <c r="I1297" s="73" t="str">
        <f>IF(A1297="","",INDEX(Boletim!F1306:F1423,(MATCH(A1297,'Cadastro-Estoque'!A1305:A1422,0))))</f>
        <v/>
      </c>
    </row>
    <row r="1298" spans="5:9" ht="18.75" customHeight="1" x14ac:dyDescent="0.25">
      <c r="E1298" s="1" t="str">
        <f t="shared" si="23"/>
        <v/>
      </c>
      <c r="F1298" s="2" t="str">
        <f>IF(ISERROR(VLOOKUP(A1298,'Cadastro-Estoque'!A:G,1,FALSE)),"",VLOOKUP(A1298,'Cadastro-Estoque'!A:G,4,FALSE))</f>
        <v/>
      </c>
      <c r="G1298" s="2" t="str">
        <f>IF(ISBLANK(A1298),"",IF(ISERROR(VLOOKUP(A1298,'Cadastro-Estoque'!A:G,1,FALSE)),"Produto não cadastrado",VLOOKUP(A1298,'Cadastro-Estoque'!A:G,2,FALSE)))</f>
        <v/>
      </c>
      <c r="H1298" s="2" t="str">
        <f>IF(ISERROR(VLOOKUP(A1298,'Cadastro-Estoque'!A:G,1,FALSE)),"",VLOOKUP(A1298,'Cadastro-Estoque'!A:G,3,FALSE))</f>
        <v/>
      </c>
      <c r="I1298" s="73" t="str">
        <f>IF(A1298="","",INDEX(Boletim!F1307:F1424,(MATCH(A1298,'Cadastro-Estoque'!A1306:A1423,0))))</f>
        <v/>
      </c>
    </row>
    <row r="1299" spans="5:9" ht="18.75" customHeight="1" x14ac:dyDescent="0.25">
      <c r="E1299" s="1" t="str">
        <f t="shared" si="23"/>
        <v/>
      </c>
      <c r="F1299" s="2" t="str">
        <f>IF(ISERROR(VLOOKUP(A1299,'Cadastro-Estoque'!A:G,1,FALSE)),"",VLOOKUP(A1299,'Cadastro-Estoque'!A:G,4,FALSE))</f>
        <v/>
      </c>
      <c r="G1299" s="2" t="str">
        <f>IF(ISBLANK(A1299),"",IF(ISERROR(VLOOKUP(A1299,'Cadastro-Estoque'!A:G,1,FALSE)),"Produto não cadastrado",VLOOKUP(A1299,'Cadastro-Estoque'!A:G,2,FALSE)))</f>
        <v/>
      </c>
      <c r="H1299" s="2" t="str">
        <f>IF(ISERROR(VLOOKUP(A1299,'Cadastro-Estoque'!A:G,1,FALSE)),"",VLOOKUP(A1299,'Cadastro-Estoque'!A:G,3,FALSE))</f>
        <v/>
      </c>
      <c r="I1299" s="73" t="str">
        <f>IF(A1299="","",INDEX(Boletim!F1308:F1425,(MATCH(A1299,'Cadastro-Estoque'!A1307:A1424,0))))</f>
        <v/>
      </c>
    </row>
    <row r="1300" spans="5:9" ht="18.75" customHeight="1" x14ac:dyDescent="0.25">
      <c r="E1300" s="1" t="str">
        <f t="shared" si="23"/>
        <v/>
      </c>
      <c r="F1300" s="2" t="str">
        <f>IF(ISERROR(VLOOKUP(A1300,'Cadastro-Estoque'!A:G,1,FALSE)),"",VLOOKUP(A1300,'Cadastro-Estoque'!A:G,4,FALSE))</f>
        <v/>
      </c>
      <c r="G1300" s="2" t="str">
        <f>IF(ISBLANK(A1300),"",IF(ISERROR(VLOOKUP(A1300,'Cadastro-Estoque'!A:G,1,FALSE)),"Produto não cadastrado",VLOOKUP(A1300,'Cadastro-Estoque'!A:G,2,FALSE)))</f>
        <v/>
      </c>
      <c r="H1300" s="2" t="str">
        <f>IF(ISERROR(VLOOKUP(A1300,'Cadastro-Estoque'!A:G,1,FALSE)),"",VLOOKUP(A1300,'Cadastro-Estoque'!A:G,3,FALSE))</f>
        <v/>
      </c>
      <c r="I1300" s="73" t="str">
        <f>IF(A1300="","",INDEX(Boletim!F1309:F1426,(MATCH(A1300,'Cadastro-Estoque'!A1308:A1425,0))))</f>
        <v/>
      </c>
    </row>
    <row r="1301" spans="5:9" ht="18.75" customHeight="1" x14ac:dyDescent="0.25">
      <c r="E1301" s="1" t="str">
        <f t="shared" si="23"/>
        <v/>
      </c>
      <c r="F1301" s="2" t="str">
        <f>IF(ISERROR(VLOOKUP(A1301,'Cadastro-Estoque'!A:G,1,FALSE)),"",VLOOKUP(A1301,'Cadastro-Estoque'!A:G,4,FALSE))</f>
        <v/>
      </c>
      <c r="G1301" s="2" t="str">
        <f>IF(ISBLANK(A1301),"",IF(ISERROR(VLOOKUP(A1301,'Cadastro-Estoque'!A:G,1,FALSE)),"Produto não cadastrado",VLOOKUP(A1301,'Cadastro-Estoque'!A:G,2,FALSE)))</f>
        <v/>
      </c>
      <c r="H1301" s="2" t="str">
        <f>IF(ISERROR(VLOOKUP(A1301,'Cadastro-Estoque'!A:G,1,FALSE)),"",VLOOKUP(A1301,'Cadastro-Estoque'!A:G,3,FALSE))</f>
        <v/>
      </c>
      <c r="I1301" s="73" t="str">
        <f>IF(A1301="","",INDEX(Boletim!F1310:F1427,(MATCH(A1301,'Cadastro-Estoque'!A1309:A1426,0))))</f>
        <v/>
      </c>
    </row>
    <row r="1302" spans="5:9" ht="18.75" customHeight="1" x14ac:dyDescent="0.25">
      <c r="E1302" s="1" t="str">
        <f t="shared" si="23"/>
        <v/>
      </c>
      <c r="F1302" s="2" t="str">
        <f>IF(ISERROR(VLOOKUP(A1302,'Cadastro-Estoque'!A:G,1,FALSE)),"",VLOOKUP(A1302,'Cadastro-Estoque'!A:G,4,FALSE))</f>
        <v/>
      </c>
      <c r="G1302" s="2" t="str">
        <f>IF(ISBLANK(A1302),"",IF(ISERROR(VLOOKUP(A1302,'Cadastro-Estoque'!A:G,1,FALSE)),"Produto não cadastrado",VLOOKUP(A1302,'Cadastro-Estoque'!A:G,2,FALSE)))</f>
        <v/>
      </c>
      <c r="H1302" s="2" t="str">
        <f>IF(ISERROR(VLOOKUP(A1302,'Cadastro-Estoque'!A:G,1,FALSE)),"",VLOOKUP(A1302,'Cadastro-Estoque'!A:G,3,FALSE))</f>
        <v/>
      </c>
      <c r="I1302" s="73" t="str">
        <f>IF(A1302="","",INDEX(Boletim!F1311:F1428,(MATCH(A1302,'Cadastro-Estoque'!A1310:A1427,0))))</f>
        <v/>
      </c>
    </row>
    <row r="1303" spans="5:9" ht="18.75" customHeight="1" x14ac:dyDescent="0.25">
      <c r="E1303" s="1" t="str">
        <f t="shared" si="23"/>
        <v/>
      </c>
      <c r="F1303" s="2" t="str">
        <f>IF(ISERROR(VLOOKUP(A1303,'Cadastro-Estoque'!A:G,1,FALSE)),"",VLOOKUP(A1303,'Cadastro-Estoque'!A:G,4,FALSE))</f>
        <v/>
      </c>
      <c r="G1303" s="2" t="str">
        <f>IF(ISBLANK(A1303),"",IF(ISERROR(VLOOKUP(A1303,'Cadastro-Estoque'!A:G,1,FALSE)),"Produto não cadastrado",VLOOKUP(A1303,'Cadastro-Estoque'!A:G,2,FALSE)))</f>
        <v/>
      </c>
      <c r="H1303" s="2" t="str">
        <f>IF(ISERROR(VLOOKUP(A1303,'Cadastro-Estoque'!A:G,1,FALSE)),"",VLOOKUP(A1303,'Cadastro-Estoque'!A:G,3,FALSE))</f>
        <v/>
      </c>
      <c r="I1303" s="73" t="str">
        <f>IF(A1303="","",INDEX(Boletim!F1312:F1429,(MATCH(A1303,'Cadastro-Estoque'!A1311:A1428,0))))</f>
        <v/>
      </c>
    </row>
    <row r="1304" spans="5:9" ht="18.75" customHeight="1" x14ac:dyDescent="0.25">
      <c r="E1304" s="1" t="str">
        <f t="shared" si="23"/>
        <v/>
      </c>
      <c r="F1304" s="2" t="str">
        <f>IF(ISERROR(VLOOKUP(A1304,'Cadastro-Estoque'!A:G,1,FALSE)),"",VLOOKUP(A1304,'Cadastro-Estoque'!A:G,4,FALSE))</f>
        <v/>
      </c>
      <c r="G1304" s="2" t="str">
        <f>IF(ISBLANK(A1304),"",IF(ISERROR(VLOOKUP(A1304,'Cadastro-Estoque'!A:G,1,FALSE)),"Produto não cadastrado",VLOOKUP(A1304,'Cadastro-Estoque'!A:G,2,FALSE)))</f>
        <v/>
      </c>
      <c r="H1304" s="2" t="str">
        <f>IF(ISERROR(VLOOKUP(A1304,'Cadastro-Estoque'!A:G,1,FALSE)),"",VLOOKUP(A1304,'Cadastro-Estoque'!A:G,3,FALSE))</f>
        <v/>
      </c>
      <c r="I1304" s="73" t="str">
        <f>IF(A1304="","",INDEX(Boletim!F1313:F1430,(MATCH(A1304,'Cadastro-Estoque'!A1312:A1429,0))))</f>
        <v/>
      </c>
    </row>
    <row r="1305" spans="5:9" ht="18.75" customHeight="1" x14ac:dyDescent="0.25">
      <c r="E1305" s="1" t="str">
        <f t="shared" si="23"/>
        <v/>
      </c>
      <c r="F1305" s="2" t="str">
        <f>IF(ISERROR(VLOOKUP(A1305,'Cadastro-Estoque'!A:G,1,FALSE)),"",VLOOKUP(A1305,'Cadastro-Estoque'!A:G,4,FALSE))</f>
        <v/>
      </c>
      <c r="G1305" s="2" t="str">
        <f>IF(ISBLANK(A1305),"",IF(ISERROR(VLOOKUP(A1305,'Cadastro-Estoque'!A:G,1,FALSE)),"Produto não cadastrado",VLOOKUP(A1305,'Cadastro-Estoque'!A:G,2,FALSE)))</f>
        <v/>
      </c>
      <c r="H1305" s="2" t="str">
        <f>IF(ISERROR(VLOOKUP(A1305,'Cadastro-Estoque'!A:G,1,FALSE)),"",VLOOKUP(A1305,'Cadastro-Estoque'!A:G,3,FALSE))</f>
        <v/>
      </c>
      <c r="I1305" s="73" t="str">
        <f>IF(A1305="","",INDEX(Boletim!F1314:F1431,(MATCH(A1305,'Cadastro-Estoque'!A1313:A1430,0))))</f>
        <v/>
      </c>
    </row>
    <row r="1306" spans="5:9" ht="18.75" customHeight="1" x14ac:dyDescent="0.25">
      <c r="E1306" s="1" t="str">
        <f t="shared" si="23"/>
        <v/>
      </c>
      <c r="F1306" s="2" t="str">
        <f>IF(ISERROR(VLOOKUP(A1306,'Cadastro-Estoque'!A:G,1,FALSE)),"",VLOOKUP(A1306,'Cadastro-Estoque'!A:G,4,FALSE))</f>
        <v/>
      </c>
      <c r="G1306" s="2" t="str">
        <f>IF(ISBLANK(A1306),"",IF(ISERROR(VLOOKUP(A1306,'Cadastro-Estoque'!A:G,1,FALSE)),"Produto não cadastrado",VLOOKUP(A1306,'Cadastro-Estoque'!A:G,2,FALSE)))</f>
        <v/>
      </c>
      <c r="H1306" s="2" t="str">
        <f>IF(ISERROR(VLOOKUP(A1306,'Cadastro-Estoque'!A:G,1,FALSE)),"",VLOOKUP(A1306,'Cadastro-Estoque'!A:G,3,FALSE))</f>
        <v/>
      </c>
      <c r="I1306" s="73" t="str">
        <f>IF(A1306="","",INDEX(Boletim!F1315:F1432,(MATCH(A1306,'Cadastro-Estoque'!A1314:A1431,0))))</f>
        <v/>
      </c>
    </row>
    <row r="1307" spans="5:9" ht="18.75" customHeight="1" x14ac:dyDescent="0.25">
      <c r="E1307" s="1" t="str">
        <f t="shared" si="23"/>
        <v/>
      </c>
      <c r="F1307" s="2" t="str">
        <f>IF(ISERROR(VLOOKUP(A1307,'Cadastro-Estoque'!A:G,1,FALSE)),"",VLOOKUP(A1307,'Cadastro-Estoque'!A:G,4,FALSE))</f>
        <v/>
      </c>
      <c r="G1307" s="2" t="str">
        <f>IF(ISBLANK(A1307),"",IF(ISERROR(VLOOKUP(A1307,'Cadastro-Estoque'!A:G,1,FALSE)),"Produto não cadastrado",VLOOKUP(A1307,'Cadastro-Estoque'!A:G,2,FALSE)))</f>
        <v/>
      </c>
      <c r="H1307" s="2" t="str">
        <f>IF(ISERROR(VLOOKUP(A1307,'Cadastro-Estoque'!A:G,1,FALSE)),"",VLOOKUP(A1307,'Cadastro-Estoque'!A:G,3,FALSE))</f>
        <v/>
      </c>
      <c r="I1307" s="73" t="str">
        <f>IF(A1307="","",INDEX(Boletim!F1316:F1433,(MATCH(A1307,'Cadastro-Estoque'!A1315:A1432,0))))</f>
        <v/>
      </c>
    </row>
    <row r="1308" spans="5:9" ht="18.75" customHeight="1" x14ac:dyDescent="0.25">
      <c r="E1308" s="1" t="str">
        <f t="shared" si="23"/>
        <v/>
      </c>
      <c r="F1308" s="2" t="str">
        <f>IF(ISERROR(VLOOKUP(A1308,'Cadastro-Estoque'!A:G,1,FALSE)),"",VLOOKUP(A1308,'Cadastro-Estoque'!A:G,4,FALSE))</f>
        <v/>
      </c>
      <c r="G1308" s="2" t="str">
        <f>IF(ISBLANK(A1308),"",IF(ISERROR(VLOOKUP(A1308,'Cadastro-Estoque'!A:G,1,FALSE)),"Produto não cadastrado",VLOOKUP(A1308,'Cadastro-Estoque'!A:G,2,FALSE)))</f>
        <v/>
      </c>
      <c r="H1308" s="2" t="str">
        <f>IF(ISERROR(VLOOKUP(A1308,'Cadastro-Estoque'!A:G,1,FALSE)),"",VLOOKUP(A1308,'Cadastro-Estoque'!A:G,3,FALSE))</f>
        <v/>
      </c>
      <c r="I1308" s="73" t="str">
        <f>IF(A1308="","",INDEX(Boletim!F1317:F1434,(MATCH(A1308,'Cadastro-Estoque'!A1316:A1433,0))))</f>
        <v/>
      </c>
    </row>
    <row r="1309" spans="5:9" ht="18.75" customHeight="1" x14ac:dyDescent="0.25">
      <c r="E1309" s="1" t="str">
        <f t="shared" si="23"/>
        <v/>
      </c>
      <c r="F1309" s="2" t="str">
        <f>IF(ISERROR(VLOOKUP(A1309,'Cadastro-Estoque'!A:G,1,FALSE)),"",VLOOKUP(A1309,'Cadastro-Estoque'!A:G,4,FALSE))</f>
        <v/>
      </c>
      <c r="G1309" s="2" t="str">
        <f>IF(ISBLANK(A1309),"",IF(ISERROR(VLOOKUP(A1309,'Cadastro-Estoque'!A:G,1,FALSE)),"Produto não cadastrado",VLOOKUP(A1309,'Cadastro-Estoque'!A:G,2,FALSE)))</f>
        <v/>
      </c>
      <c r="H1309" s="2" t="str">
        <f>IF(ISERROR(VLOOKUP(A1309,'Cadastro-Estoque'!A:G,1,FALSE)),"",VLOOKUP(A1309,'Cadastro-Estoque'!A:G,3,FALSE))</f>
        <v/>
      </c>
      <c r="I1309" s="73" t="str">
        <f>IF(A1309="","",INDEX(Boletim!F1318:F1435,(MATCH(A1309,'Cadastro-Estoque'!A1317:A1434,0))))</f>
        <v/>
      </c>
    </row>
    <row r="1310" spans="5:9" ht="18.75" customHeight="1" x14ac:dyDescent="0.25">
      <c r="E1310" s="1" t="str">
        <f t="shared" si="23"/>
        <v/>
      </c>
      <c r="F1310" s="2" t="str">
        <f>IF(ISERROR(VLOOKUP(A1310,'Cadastro-Estoque'!A:G,1,FALSE)),"",VLOOKUP(A1310,'Cadastro-Estoque'!A:G,4,FALSE))</f>
        <v/>
      </c>
      <c r="G1310" s="2" t="str">
        <f>IF(ISBLANK(A1310),"",IF(ISERROR(VLOOKUP(A1310,'Cadastro-Estoque'!A:G,1,FALSE)),"Produto não cadastrado",VLOOKUP(A1310,'Cadastro-Estoque'!A:G,2,FALSE)))</f>
        <v/>
      </c>
      <c r="H1310" s="2" t="str">
        <f>IF(ISERROR(VLOOKUP(A1310,'Cadastro-Estoque'!A:G,1,FALSE)),"",VLOOKUP(A1310,'Cadastro-Estoque'!A:G,3,FALSE))</f>
        <v/>
      </c>
      <c r="I1310" s="73" t="str">
        <f>IF(A1310="","",INDEX(Boletim!F1319:F1436,(MATCH(A1310,'Cadastro-Estoque'!A1318:A1435,0))))</f>
        <v/>
      </c>
    </row>
    <row r="1311" spans="5:9" ht="18.75" customHeight="1" x14ac:dyDescent="0.25">
      <c r="E1311" s="1" t="str">
        <f t="shared" si="23"/>
        <v/>
      </c>
      <c r="F1311" s="2" t="str">
        <f>IF(ISERROR(VLOOKUP(A1311,'Cadastro-Estoque'!A:G,1,FALSE)),"",VLOOKUP(A1311,'Cadastro-Estoque'!A:G,4,FALSE))</f>
        <v/>
      </c>
      <c r="G1311" s="2" t="str">
        <f>IF(ISBLANK(A1311),"",IF(ISERROR(VLOOKUP(A1311,'Cadastro-Estoque'!A:G,1,FALSE)),"Produto não cadastrado",VLOOKUP(A1311,'Cadastro-Estoque'!A:G,2,FALSE)))</f>
        <v/>
      </c>
      <c r="H1311" s="2" t="str">
        <f>IF(ISERROR(VLOOKUP(A1311,'Cadastro-Estoque'!A:G,1,FALSE)),"",VLOOKUP(A1311,'Cadastro-Estoque'!A:G,3,FALSE))</f>
        <v/>
      </c>
      <c r="I1311" s="73" t="str">
        <f>IF(A1311="","",INDEX(Boletim!F1320:F1437,(MATCH(A1311,'Cadastro-Estoque'!A1319:A1436,0))))</f>
        <v/>
      </c>
    </row>
    <row r="1312" spans="5:9" ht="18.75" customHeight="1" x14ac:dyDescent="0.25">
      <c r="E1312" s="1" t="str">
        <f t="shared" si="23"/>
        <v/>
      </c>
      <c r="F1312" s="2" t="str">
        <f>IF(ISERROR(VLOOKUP(A1312,'Cadastro-Estoque'!A:G,1,FALSE)),"",VLOOKUP(A1312,'Cadastro-Estoque'!A:G,4,FALSE))</f>
        <v/>
      </c>
      <c r="G1312" s="2" t="str">
        <f>IF(ISBLANK(A1312),"",IF(ISERROR(VLOOKUP(A1312,'Cadastro-Estoque'!A:G,1,FALSE)),"Produto não cadastrado",VLOOKUP(A1312,'Cadastro-Estoque'!A:G,2,FALSE)))</f>
        <v/>
      </c>
      <c r="H1312" s="2" t="str">
        <f>IF(ISERROR(VLOOKUP(A1312,'Cadastro-Estoque'!A:G,1,FALSE)),"",VLOOKUP(A1312,'Cadastro-Estoque'!A:G,3,FALSE))</f>
        <v/>
      </c>
      <c r="I1312" s="73" t="str">
        <f>IF(A1312="","",INDEX(Boletim!F1321:F1438,(MATCH(A1312,'Cadastro-Estoque'!A1320:A1437,0))))</f>
        <v/>
      </c>
    </row>
    <row r="1313" spans="5:9" ht="18.75" customHeight="1" x14ac:dyDescent="0.25">
      <c r="E1313" s="1" t="str">
        <f t="shared" si="23"/>
        <v/>
      </c>
      <c r="F1313" s="2" t="str">
        <f>IF(ISERROR(VLOOKUP(A1313,'Cadastro-Estoque'!A:G,1,FALSE)),"",VLOOKUP(A1313,'Cadastro-Estoque'!A:G,4,FALSE))</f>
        <v/>
      </c>
      <c r="G1313" s="2" t="str">
        <f>IF(ISBLANK(A1313),"",IF(ISERROR(VLOOKUP(A1313,'Cadastro-Estoque'!A:G,1,FALSE)),"Produto não cadastrado",VLOOKUP(A1313,'Cadastro-Estoque'!A:G,2,FALSE)))</f>
        <v/>
      </c>
      <c r="H1313" s="2" t="str">
        <f>IF(ISERROR(VLOOKUP(A1313,'Cadastro-Estoque'!A:G,1,FALSE)),"",VLOOKUP(A1313,'Cadastro-Estoque'!A:G,3,FALSE))</f>
        <v/>
      </c>
      <c r="I1313" s="73" t="str">
        <f>IF(A1313="","",INDEX(Boletim!F1322:F1439,(MATCH(A1313,'Cadastro-Estoque'!A1321:A1438,0))))</f>
        <v/>
      </c>
    </row>
    <row r="1314" spans="5:9" ht="18.75" customHeight="1" x14ac:dyDescent="0.25">
      <c r="E1314" s="1" t="str">
        <f t="shared" si="23"/>
        <v/>
      </c>
      <c r="F1314" s="2" t="str">
        <f>IF(ISERROR(VLOOKUP(A1314,'Cadastro-Estoque'!A:G,1,FALSE)),"",VLOOKUP(A1314,'Cadastro-Estoque'!A:G,4,FALSE))</f>
        <v/>
      </c>
      <c r="G1314" s="2" t="str">
        <f>IF(ISBLANK(A1314),"",IF(ISERROR(VLOOKUP(A1314,'Cadastro-Estoque'!A:G,1,FALSE)),"Produto não cadastrado",VLOOKUP(A1314,'Cadastro-Estoque'!A:G,2,FALSE)))</f>
        <v/>
      </c>
      <c r="H1314" s="2" t="str">
        <f>IF(ISERROR(VLOOKUP(A1314,'Cadastro-Estoque'!A:G,1,FALSE)),"",VLOOKUP(A1314,'Cadastro-Estoque'!A:G,3,FALSE))</f>
        <v/>
      </c>
      <c r="I1314" s="73" t="str">
        <f>IF(A1314="","",INDEX(Boletim!F1323:F1440,(MATCH(A1314,'Cadastro-Estoque'!A1322:A1439,0))))</f>
        <v/>
      </c>
    </row>
    <row r="1315" spans="5:9" ht="18.75" customHeight="1" x14ac:dyDescent="0.25">
      <c r="E1315" s="1" t="str">
        <f t="shared" si="23"/>
        <v/>
      </c>
      <c r="F1315" s="2" t="str">
        <f>IF(ISERROR(VLOOKUP(A1315,'Cadastro-Estoque'!A:G,1,FALSE)),"",VLOOKUP(A1315,'Cadastro-Estoque'!A:G,4,FALSE))</f>
        <v/>
      </c>
      <c r="G1315" s="2" t="str">
        <f>IF(ISBLANK(A1315),"",IF(ISERROR(VLOOKUP(A1315,'Cadastro-Estoque'!A:G,1,FALSE)),"Produto não cadastrado",VLOOKUP(A1315,'Cadastro-Estoque'!A:G,2,FALSE)))</f>
        <v/>
      </c>
      <c r="H1315" s="2" t="str">
        <f>IF(ISERROR(VLOOKUP(A1315,'Cadastro-Estoque'!A:G,1,FALSE)),"",VLOOKUP(A1315,'Cadastro-Estoque'!A:G,3,FALSE))</f>
        <v/>
      </c>
      <c r="I1315" s="73" t="str">
        <f>IF(A1315="","",INDEX(Boletim!F1324:F1441,(MATCH(A1315,'Cadastro-Estoque'!A1323:A1440,0))))</f>
        <v/>
      </c>
    </row>
    <row r="1316" spans="5:9" ht="18.75" customHeight="1" x14ac:dyDescent="0.25">
      <c r="E1316" s="1" t="str">
        <f t="shared" si="23"/>
        <v/>
      </c>
      <c r="F1316" s="2" t="str">
        <f>IF(ISERROR(VLOOKUP(A1316,'Cadastro-Estoque'!A:G,1,FALSE)),"",VLOOKUP(A1316,'Cadastro-Estoque'!A:G,4,FALSE))</f>
        <v/>
      </c>
      <c r="G1316" s="2" t="str">
        <f>IF(ISBLANK(A1316),"",IF(ISERROR(VLOOKUP(A1316,'Cadastro-Estoque'!A:G,1,FALSE)),"Produto não cadastrado",VLOOKUP(A1316,'Cadastro-Estoque'!A:G,2,FALSE)))</f>
        <v/>
      </c>
      <c r="H1316" s="2" t="str">
        <f>IF(ISERROR(VLOOKUP(A1316,'Cadastro-Estoque'!A:G,1,FALSE)),"",VLOOKUP(A1316,'Cadastro-Estoque'!A:G,3,FALSE))</f>
        <v/>
      </c>
      <c r="I1316" s="73" t="str">
        <f>IF(A1316="","",INDEX(Boletim!F1325:F1442,(MATCH(A1316,'Cadastro-Estoque'!A1324:A1441,0))))</f>
        <v/>
      </c>
    </row>
    <row r="1317" spans="5:9" ht="18.75" customHeight="1" x14ac:dyDescent="0.25">
      <c r="E1317" s="1" t="str">
        <f t="shared" si="23"/>
        <v/>
      </c>
      <c r="F1317" s="2" t="str">
        <f>IF(ISERROR(VLOOKUP(A1317,'Cadastro-Estoque'!A:G,1,FALSE)),"",VLOOKUP(A1317,'Cadastro-Estoque'!A:G,4,FALSE))</f>
        <v/>
      </c>
      <c r="G1317" s="2" t="str">
        <f>IF(ISBLANK(A1317),"",IF(ISERROR(VLOOKUP(A1317,'Cadastro-Estoque'!A:G,1,FALSE)),"Produto não cadastrado",VLOOKUP(A1317,'Cadastro-Estoque'!A:G,2,FALSE)))</f>
        <v/>
      </c>
      <c r="H1317" s="2" t="str">
        <f>IF(ISERROR(VLOOKUP(A1317,'Cadastro-Estoque'!A:G,1,FALSE)),"",VLOOKUP(A1317,'Cadastro-Estoque'!A:G,3,FALSE))</f>
        <v/>
      </c>
      <c r="I1317" s="73" t="str">
        <f>IF(A1317="","",INDEX(Boletim!F1326:F1443,(MATCH(A1317,'Cadastro-Estoque'!A1325:A1442,0))))</f>
        <v/>
      </c>
    </row>
    <row r="1318" spans="5:9" ht="18.75" customHeight="1" x14ac:dyDescent="0.25">
      <c r="E1318" s="1" t="str">
        <f t="shared" si="23"/>
        <v/>
      </c>
      <c r="F1318" s="2" t="str">
        <f>IF(ISERROR(VLOOKUP(A1318,'Cadastro-Estoque'!A:G,1,FALSE)),"",VLOOKUP(A1318,'Cadastro-Estoque'!A:G,4,FALSE))</f>
        <v/>
      </c>
      <c r="G1318" s="2" t="str">
        <f>IF(ISBLANK(A1318),"",IF(ISERROR(VLOOKUP(A1318,'Cadastro-Estoque'!A:G,1,FALSE)),"Produto não cadastrado",VLOOKUP(A1318,'Cadastro-Estoque'!A:G,2,FALSE)))</f>
        <v/>
      </c>
      <c r="H1318" s="2" t="str">
        <f>IF(ISERROR(VLOOKUP(A1318,'Cadastro-Estoque'!A:G,1,FALSE)),"",VLOOKUP(A1318,'Cadastro-Estoque'!A:G,3,FALSE))</f>
        <v/>
      </c>
      <c r="I1318" s="73" t="str">
        <f>IF(A1318="","",INDEX(Boletim!F1327:F1444,(MATCH(A1318,'Cadastro-Estoque'!A1326:A1443,0))))</f>
        <v/>
      </c>
    </row>
    <row r="1319" spans="5:9" ht="18.75" customHeight="1" x14ac:dyDescent="0.25">
      <c r="E1319" s="1" t="str">
        <f t="shared" si="23"/>
        <v/>
      </c>
      <c r="F1319" s="2" t="str">
        <f>IF(ISERROR(VLOOKUP(A1319,'Cadastro-Estoque'!A:G,1,FALSE)),"",VLOOKUP(A1319,'Cadastro-Estoque'!A:G,4,FALSE))</f>
        <v/>
      </c>
      <c r="G1319" s="2" t="str">
        <f>IF(ISBLANK(A1319),"",IF(ISERROR(VLOOKUP(A1319,'Cadastro-Estoque'!A:G,1,FALSE)),"Produto não cadastrado",VLOOKUP(A1319,'Cadastro-Estoque'!A:G,2,FALSE)))</f>
        <v/>
      </c>
      <c r="H1319" s="2" t="str">
        <f>IF(ISERROR(VLOOKUP(A1319,'Cadastro-Estoque'!A:G,1,FALSE)),"",VLOOKUP(A1319,'Cadastro-Estoque'!A:G,3,FALSE))</f>
        <v/>
      </c>
      <c r="I1319" s="73" t="str">
        <f>IF(A1319="","",INDEX(Boletim!F1328:F1445,(MATCH(A1319,'Cadastro-Estoque'!A1327:A1444,0))))</f>
        <v/>
      </c>
    </row>
    <row r="1320" spans="5:9" ht="18.75" customHeight="1" x14ac:dyDescent="0.25">
      <c r="E1320" s="1" t="str">
        <f t="shared" si="23"/>
        <v/>
      </c>
      <c r="F1320" s="2" t="str">
        <f>IF(ISERROR(VLOOKUP(A1320,'Cadastro-Estoque'!A:G,1,FALSE)),"",VLOOKUP(A1320,'Cadastro-Estoque'!A:G,4,FALSE))</f>
        <v/>
      </c>
      <c r="G1320" s="2" t="str">
        <f>IF(ISBLANK(A1320),"",IF(ISERROR(VLOOKUP(A1320,'Cadastro-Estoque'!A:G,1,FALSE)),"Produto não cadastrado",VLOOKUP(A1320,'Cadastro-Estoque'!A:G,2,FALSE)))</f>
        <v/>
      </c>
      <c r="H1320" s="2" t="str">
        <f>IF(ISERROR(VLOOKUP(A1320,'Cadastro-Estoque'!A:G,1,FALSE)),"",VLOOKUP(A1320,'Cadastro-Estoque'!A:G,3,FALSE))</f>
        <v/>
      </c>
      <c r="I1320" s="73" t="str">
        <f>IF(A1320="","",INDEX(Boletim!F1329:F1446,(MATCH(A1320,'Cadastro-Estoque'!A1328:A1445,0))))</f>
        <v/>
      </c>
    </row>
    <row r="1321" spans="5:9" ht="18.75" customHeight="1" x14ac:dyDescent="0.25">
      <c r="E1321" s="1" t="str">
        <f t="shared" si="23"/>
        <v/>
      </c>
      <c r="F1321" s="2" t="str">
        <f>IF(ISERROR(VLOOKUP(A1321,'Cadastro-Estoque'!A:G,1,FALSE)),"",VLOOKUP(A1321,'Cadastro-Estoque'!A:G,4,FALSE))</f>
        <v/>
      </c>
      <c r="G1321" s="2" t="str">
        <f>IF(ISBLANK(A1321),"",IF(ISERROR(VLOOKUP(A1321,'Cadastro-Estoque'!A:G,1,FALSE)),"Produto não cadastrado",VLOOKUP(A1321,'Cadastro-Estoque'!A:G,2,FALSE)))</f>
        <v/>
      </c>
      <c r="H1321" s="2" t="str">
        <f>IF(ISERROR(VLOOKUP(A1321,'Cadastro-Estoque'!A:G,1,FALSE)),"",VLOOKUP(A1321,'Cadastro-Estoque'!A:G,3,FALSE))</f>
        <v/>
      </c>
      <c r="I1321" s="73" t="str">
        <f>IF(A1321="","",INDEX(Boletim!F1330:F1447,(MATCH(A1321,'Cadastro-Estoque'!A1329:A1446,0))))</f>
        <v/>
      </c>
    </row>
    <row r="1322" spans="5:9" ht="18.75" customHeight="1" x14ac:dyDescent="0.25">
      <c r="E1322" s="1" t="str">
        <f t="shared" si="23"/>
        <v/>
      </c>
      <c r="F1322" s="2" t="str">
        <f>IF(ISERROR(VLOOKUP(A1322,'Cadastro-Estoque'!A:G,1,FALSE)),"",VLOOKUP(A1322,'Cadastro-Estoque'!A:G,4,FALSE))</f>
        <v/>
      </c>
      <c r="G1322" s="2" t="str">
        <f>IF(ISBLANK(A1322),"",IF(ISERROR(VLOOKUP(A1322,'Cadastro-Estoque'!A:G,1,FALSE)),"Produto não cadastrado",VLOOKUP(A1322,'Cadastro-Estoque'!A:G,2,FALSE)))</f>
        <v/>
      </c>
      <c r="H1322" s="2" t="str">
        <f>IF(ISERROR(VLOOKUP(A1322,'Cadastro-Estoque'!A:G,1,FALSE)),"",VLOOKUP(A1322,'Cadastro-Estoque'!A:G,3,FALSE))</f>
        <v/>
      </c>
      <c r="I1322" s="73" t="str">
        <f>IF(A1322="","",INDEX(Boletim!F1331:F1448,(MATCH(A1322,'Cadastro-Estoque'!A1330:A1447,0))))</f>
        <v/>
      </c>
    </row>
    <row r="1323" spans="5:9" ht="18.75" customHeight="1" x14ac:dyDescent="0.25">
      <c r="E1323" s="1" t="str">
        <f t="shared" si="23"/>
        <v/>
      </c>
      <c r="F1323" s="2" t="str">
        <f>IF(ISERROR(VLOOKUP(A1323,'Cadastro-Estoque'!A:G,1,FALSE)),"",VLOOKUP(A1323,'Cadastro-Estoque'!A:G,4,FALSE))</f>
        <v/>
      </c>
      <c r="G1323" s="2" t="str">
        <f>IF(ISBLANK(A1323),"",IF(ISERROR(VLOOKUP(A1323,'Cadastro-Estoque'!A:G,1,FALSE)),"Produto não cadastrado",VLOOKUP(A1323,'Cadastro-Estoque'!A:G,2,FALSE)))</f>
        <v/>
      </c>
      <c r="H1323" s="2" t="str">
        <f>IF(ISERROR(VLOOKUP(A1323,'Cadastro-Estoque'!A:G,1,FALSE)),"",VLOOKUP(A1323,'Cadastro-Estoque'!A:G,3,FALSE))</f>
        <v/>
      </c>
      <c r="I1323" s="73" t="str">
        <f>IF(A1323="","",INDEX(Boletim!F1332:F1449,(MATCH(A1323,'Cadastro-Estoque'!A1331:A1448,0))))</f>
        <v/>
      </c>
    </row>
    <row r="1324" spans="5:9" ht="18.75" customHeight="1" x14ac:dyDescent="0.25">
      <c r="E1324" s="1" t="str">
        <f t="shared" si="23"/>
        <v/>
      </c>
      <c r="F1324" s="2" t="str">
        <f>IF(ISERROR(VLOOKUP(A1324,'Cadastro-Estoque'!A:G,1,FALSE)),"",VLOOKUP(A1324,'Cadastro-Estoque'!A:G,4,FALSE))</f>
        <v/>
      </c>
      <c r="G1324" s="2" t="str">
        <f>IF(ISBLANK(A1324),"",IF(ISERROR(VLOOKUP(A1324,'Cadastro-Estoque'!A:G,1,FALSE)),"Produto não cadastrado",VLOOKUP(A1324,'Cadastro-Estoque'!A:G,2,FALSE)))</f>
        <v/>
      </c>
      <c r="H1324" s="2" t="str">
        <f>IF(ISERROR(VLOOKUP(A1324,'Cadastro-Estoque'!A:G,1,FALSE)),"",VLOOKUP(A1324,'Cadastro-Estoque'!A:G,3,FALSE))</f>
        <v/>
      </c>
      <c r="I1324" s="73" t="str">
        <f>IF(A1324="","",INDEX(Boletim!F1333:F1450,(MATCH(A1324,'Cadastro-Estoque'!A1332:A1449,0))))</f>
        <v/>
      </c>
    </row>
    <row r="1325" spans="5:9" ht="18.75" customHeight="1" x14ac:dyDescent="0.25">
      <c r="E1325" s="1" t="str">
        <f t="shared" si="23"/>
        <v/>
      </c>
      <c r="F1325" s="2" t="str">
        <f>IF(ISERROR(VLOOKUP(A1325,'Cadastro-Estoque'!A:G,1,FALSE)),"",VLOOKUP(A1325,'Cadastro-Estoque'!A:G,4,FALSE))</f>
        <v/>
      </c>
      <c r="G1325" s="2" t="str">
        <f>IF(ISBLANK(A1325),"",IF(ISERROR(VLOOKUP(A1325,'Cadastro-Estoque'!A:G,1,FALSE)),"Produto não cadastrado",VLOOKUP(A1325,'Cadastro-Estoque'!A:G,2,FALSE)))</f>
        <v/>
      </c>
      <c r="H1325" s="2" t="str">
        <f>IF(ISERROR(VLOOKUP(A1325,'Cadastro-Estoque'!A:G,1,FALSE)),"",VLOOKUP(A1325,'Cadastro-Estoque'!A:G,3,FALSE))</f>
        <v/>
      </c>
      <c r="I1325" s="73" t="str">
        <f>IF(A1325="","",INDEX(Boletim!F1334:F1451,(MATCH(A1325,'Cadastro-Estoque'!A1333:A1450,0))))</f>
        <v/>
      </c>
    </row>
    <row r="1326" spans="5:9" ht="18.75" customHeight="1" x14ac:dyDescent="0.25">
      <c r="E1326" s="1" t="str">
        <f t="shared" si="23"/>
        <v/>
      </c>
      <c r="F1326" s="2" t="str">
        <f>IF(ISERROR(VLOOKUP(A1326,'Cadastro-Estoque'!A:G,1,FALSE)),"",VLOOKUP(A1326,'Cadastro-Estoque'!A:G,4,FALSE))</f>
        <v/>
      </c>
      <c r="G1326" s="2" t="str">
        <f>IF(ISBLANK(A1326),"",IF(ISERROR(VLOOKUP(A1326,'Cadastro-Estoque'!A:G,1,FALSE)),"Produto não cadastrado",VLOOKUP(A1326,'Cadastro-Estoque'!A:G,2,FALSE)))</f>
        <v/>
      </c>
      <c r="H1326" s="2" t="str">
        <f>IF(ISERROR(VLOOKUP(A1326,'Cadastro-Estoque'!A:G,1,FALSE)),"",VLOOKUP(A1326,'Cadastro-Estoque'!A:G,3,FALSE))</f>
        <v/>
      </c>
      <c r="I1326" s="73" t="str">
        <f>IF(A1326="","",INDEX(Boletim!F1335:F1452,(MATCH(A1326,'Cadastro-Estoque'!A1334:A1451,0))))</f>
        <v/>
      </c>
    </row>
    <row r="1327" spans="5:9" ht="18.75" customHeight="1" x14ac:dyDescent="0.25">
      <c r="E1327" s="1" t="str">
        <f t="shared" si="23"/>
        <v/>
      </c>
      <c r="F1327" s="2" t="str">
        <f>IF(ISERROR(VLOOKUP(A1327,'Cadastro-Estoque'!A:G,1,FALSE)),"",VLOOKUP(A1327,'Cadastro-Estoque'!A:G,4,FALSE))</f>
        <v/>
      </c>
      <c r="G1327" s="2" t="str">
        <f>IF(ISBLANK(A1327),"",IF(ISERROR(VLOOKUP(A1327,'Cadastro-Estoque'!A:G,1,FALSE)),"Produto não cadastrado",VLOOKUP(A1327,'Cadastro-Estoque'!A:G,2,FALSE)))</f>
        <v/>
      </c>
      <c r="H1327" s="2" t="str">
        <f>IF(ISERROR(VLOOKUP(A1327,'Cadastro-Estoque'!A:G,1,FALSE)),"",VLOOKUP(A1327,'Cadastro-Estoque'!A:G,3,FALSE))</f>
        <v/>
      </c>
      <c r="I1327" s="73" t="str">
        <f>IF(A1327="","",INDEX(Boletim!F1336:F1453,(MATCH(A1327,'Cadastro-Estoque'!A1335:A1452,0))))</f>
        <v/>
      </c>
    </row>
    <row r="1328" spans="5:9" ht="18.75" customHeight="1" x14ac:dyDescent="0.25">
      <c r="E1328" s="1" t="str">
        <f t="shared" si="23"/>
        <v/>
      </c>
      <c r="F1328" s="2" t="str">
        <f>IF(ISERROR(VLOOKUP(A1328,'Cadastro-Estoque'!A:G,1,FALSE)),"",VLOOKUP(A1328,'Cadastro-Estoque'!A:G,4,FALSE))</f>
        <v/>
      </c>
      <c r="G1328" s="2" t="str">
        <f>IF(ISBLANK(A1328),"",IF(ISERROR(VLOOKUP(A1328,'Cadastro-Estoque'!A:G,1,FALSE)),"Produto não cadastrado",VLOOKUP(A1328,'Cadastro-Estoque'!A:G,2,FALSE)))</f>
        <v/>
      </c>
      <c r="H1328" s="2" t="str">
        <f>IF(ISERROR(VLOOKUP(A1328,'Cadastro-Estoque'!A:G,1,FALSE)),"",VLOOKUP(A1328,'Cadastro-Estoque'!A:G,3,FALSE))</f>
        <v/>
      </c>
      <c r="I1328" s="73" t="str">
        <f>IF(A1328="","",INDEX(Boletim!F1337:F1454,(MATCH(A1328,'Cadastro-Estoque'!A1336:A1453,0))))</f>
        <v/>
      </c>
    </row>
    <row r="1329" spans="5:9" ht="18.75" customHeight="1" x14ac:dyDescent="0.25">
      <c r="E1329" s="1" t="str">
        <f t="shared" si="23"/>
        <v/>
      </c>
      <c r="F1329" s="2" t="str">
        <f>IF(ISERROR(VLOOKUP(A1329,'Cadastro-Estoque'!A:G,1,FALSE)),"",VLOOKUP(A1329,'Cadastro-Estoque'!A:G,4,FALSE))</f>
        <v/>
      </c>
      <c r="G1329" s="2" t="str">
        <f>IF(ISBLANK(A1329),"",IF(ISERROR(VLOOKUP(A1329,'Cadastro-Estoque'!A:G,1,FALSE)),"Produto não cadastrado",VLOOKUP(A1329,'Cadastro-Estoque'!A:G,2,FALSE)))</f>
        <v/>
      </c>
      <c r="H1329" s="2" t="str">
        <f>IF(ISERROR(VLOOKUP(A1329,'Cadastro-Estoque'!A:G,1,FALSE)),"",VLOOKUP(A1329,'Cadastro-Estoque'!A:G,3,FALSE))</f>
        <v/>
      </c>
      <c r="I1329" s="73" t="str">
        <f>IF(A1329="","",INDEX(Boletim!F1338:F1455,(MATCH(A1329,'Cadastro-Estoque'!A1337:A1454,0))))</f>
        <v/>
      </c>
    </row>
    <row r="1330" spans="5:9" ht="18.75" customHeight="1" x14ac:dyDescent="0.25">
      <c r="E1330" s="1" t="str">
        <f t="shared" si="23"/>
        <v/>
      </c>
      <c r="F1330" s="2" t="str">
        <f>IF(ISERROR(VLOOKUP(A1330,'Cadastro-Estoque'!A:G,1,FALSE)),"",VLOOKUP(A1330,'Cadastro-Estoque'!A:G,4,FALSE))</f>
        <v/>
      </c>
      <c r="G1330" s="2" t="str">
        <f>IF(ISBLANK(A1330),"",IF(ISERROR(VLOOKUP(A1330,'Cadastro-Estoque'!A:G,1,FALSE)),"Produto não cadastrado",VLOOKUP(A1330,'Cadastro-Estoque'!A:G,2,FALSE)))</f>
        <v/>
      </c>
      <c r="H1330" s="2" t="str">
        <f>IF(ISERROR(VLOOKUP(A1330,'Cadastro-Estoque'!A:G,1,FALSE)),"",VLOOKUP(A1330,'Cadastro-Estoque'!A:G,3,FALSE))</f>
        <v/>
      </c>
      <c r="I1330" s="73" t="str">
        <f>IF(A1330="","",INDEX(Boletim!F1339:F1456,(MATCH(A1330,'Cadastro-Estoque'!A1338:A1455,0))))</f>
        <v/>
      </c>
    </row>
    <row r="1331" spans="5:9" ht="18.75" customHeight="1" x14ac:dyDescent="0.25">
      <c r="E1331" s="1" t="str">
        <f t="shared" si="23"/>
        <v/>
      </c>
      <c r="F1331" s="2" t="str">
        <f>IF(ISERROR(VLOOKUP(A1331,'Cadastro-Estoque'!A:G,1,FALSE)),"",VLOOKUP(A1331,'Cadastro-Estoque'!A:G,4,FALSE))</f>
        <v/>
      </c>
      <c r="G1331" s="2" t="str">
        <f>IF(ISBLANK(A1331),"",IF(ISERROR(VLOOKUP(A1331,'Cadastro-Estoque'!A:G,1,FALSE)),"Produto não cadastrado",VLOOKUP(A1331,'Cadastro-Estoque'!A:G,2,FALSE)))</f>
        <v/>
      </c>
      <c r="H1331" s="2" t="str">
        <f>IF(ISERROR(VLOOKUP(A1331,'Cadastro-Estoque'!A:G,1,FALSE)),"",VLOOKUP(A1331,'Cadastro-Estoque'!A:G,3,FALSE))</f>
        <v/>
      </c>
      <c r="I1331" s="73" t="str">
        <f>IF(A1331="","",INDEX(Boletim!F1340:F1457,(MATCH(A1331,'Cadastro-Estoque'!A1339:A1456,0))))</f>
        <v/>
      </c>
    </row>
    <row r="1332" spans="5:9" ht="18.75" customHeight="1" x14ac:dyDescent="0.25">
      <c r="E1332" s="1" t="str">
        <f t="shared" si="23"/>
        <v/>
      </c>
      <c r="F1332" s="2" t="str">
        <f>IF(ISERROR(VLOOKUP(A1332,'Cadastro-Estoque'!A:G,1,FALSE)),"",VLOOKUP(A1332,'Cadastro-Estoque'!A:G,4,FALSE))</f>
        <v/>
      </c>
      <c r="G1332" s="2" t="str">
        <f>IF(ISBLANK(A1332),"",IF(ISERROR(VLOOKUP(A1332,'Cadastro-Estoque'!A:G,1,FALSE)),"Produto não cadastrado",VLOOKUP(A1332,'Cadastro-Estoque'!A:G,2,FALSE)))</f>
        <v/>
      </c>
      <c r="H1332" s="2" t="str">
        <f>IF(ISERROR(VLOOKUP(A1332,'Cadastro-Estoque'!A:G,1,FALSE)),"",VLOOKUP(A1332,'Cadastro-Estoque'!A:G,3,FALSE))</f>
        <v/>
      </c>
      <c r="I1332" s="73" t="str">
        <f>IF(A1332="","",INDEX(Boletim!F1341:F1458,(MATCH(A1332,'Cadastro-Estoque'!A1340:A1457,0))))</f>
        <v/>
      </c>
    </row>
    <row r="1333" spans="5:9" ht="18.75" customHeight="1" x14ac:dyDescent="0.25">
      <c r="E1333" s="1" t="str">
        <f t="shared" si="23"/>
        <v/>
      </c>
      <c r="F1333" s="2" t="str">
        <f>IF(ISERROR(VLOOKUP(A1333,'Cadastro-Estoque'!A:G,1,FALSE)),"",VLOOKUP(A1333,'Cadastro-Estoque'!A:G,4,FALSE))</f>
        <v/>
      </c>
      <c r="G1333" s="2" t="str">
        <f>IF(ISBLANK(A1333),"",IF(ISERROR(VLOOKUP(A1333,'Cadastro-Estoque'!A:G,1,FALSE)),"Produto não cadastrado",VLOOKUP(A1333,'Cadastro-Estoque'!A:G,2,FALSE)))</f>
        <v/>
      </c>
      <c r="H1333" s="2" t="str">
        <f>IF(ISERROR(VLOOKUP(A1333,'Cadastro-Estoque'!A:G,1,FALSE)),"",VLOOKUP(A1333,'Cadastro-Estoque'!A:G,3,FALSE))</f>
        <v/>
      </c>
      <c r="I1333" s="73" t="str">
        <f>IF(A1333="","",INDEX(Boletim!F1342:F1459,(MATCH(A1333,'Cadastro-Estoque'!A1341:A1458,0))))</f>
        <v/>
      </c>
    </row>
    <row r="1334" spans="5:9" ht="18.75" customHeight="1" x14ac:dyDescent="0.25">
      <c r="E1334" s="1" t="str">
        <f t="shared" si="23"/>
        <v/>
      </c>
      <c r="F1334" s="2" t="str">
        <f>IF(ISERROR(VLOOKUP(A1334,'Cadastro-Estoque'!A:G,1,FALSE)),"",VLOOKUP(A1334,'Cadastro-Estoque'!A:G,4,FALSE))</f>
        <v/>
      </c>
      <c r="G1334" s="2" t="str">
        <f>IF(ISBLANK(A1334),"",IF(ISERROR(VLOOKUP(A1334,'Cadastro-Estoque'!A:G,1,FALSE)),"Produto não cadastrado",VLOOKUP(A1334,'Cadastro-Estoque'!A:G,2,FALSE)))</f>
        <v/>
      </c>
      <c r="H1334" s="2" t="str">
        <f>IF(ISERROR(VLOOKUP(A1334,'Cadastro-Estoque'!A:G,1,FALSE)),"",VLOOKUP(A1334,'Cadastro-Estoque'!A:G,3,FALSE))</f>
        <v/>
      </c>
      <c r="I1334" s="73" t="str">
        <f>IF(A1334="","",INDEX(Boletim!F1343:F1460,(MATCH(A1334,'Cadastro-Estoque'!A1342:A1459,0))))</f>
        <v/>
      </c>
    </row>
    <row r="1335" spans="5:9" ht="18.75" customHeight="1" x14ac:dyDescent="0.25">
      <c r="E1335" s="1" t="str">
        <f t="shared" si="23"/>
        <v/>
      </c>
      <c r="F1335" s="2" t="str">
        <f>IF(ISERROR(VLOOKUP(A1335,'Cadastro-Estoque'!A:G,1,FALSE)),"",VLOOKUP(A1335,'Cadastro-Estoque'!A:G,4,FALSE))</f>
        <v/>
      </c>
      <c r="G1335" s="2" t="str">
        <f>IF(ISBLANK(A1335),"",IF(ISERROR(VLOOKUP(A1335,'Cadastro-Estoque'!A:G,1,FALSE)),"Produto não cadastrado",VLOOKUP(A1335,'Cadastro-Estoque'!A:G,2,FALSE)))</f>
        <v/>
      </c>
      <c r="H1335" s="2" t="str">
        <f>IF(ISERROR(VLOOKUP(A1335,'Cadastro-Estoque'!A:G,1,FALSE)),"",VLOOKUP(A1335,'Cadastro-Estoque'!A:G,3,FALSE))</f>
        <v/>
      </c>
      <c r="I1335" s="73" t="str">
        <f>IF(A1335="","",INDEX(Boletim!F1344:F1461,(MATCH(A1335,'Cadastro-Estoque'!A1343:A1460,0))))</f>
        <v/>
      </c>
    </row>
    <row r="1336" spans="5:9" ht="18.75" customHeight="1" x14ac:dyDescent="0.25">
      <c r="E1336" s="1" t="str">
        <f t="shared" si="23"/>
        <v/>
      </c>
      <c r="F1336" s="2" t="str">
        <f>IF(ISERROR(VLOOKUP(A1336,'Cadastro-Estoque'!A:G,1,FALSE)),"",VLOOKUP(A1336,'Cadastro-Estoque'!A:G,4,FALSE))</f>
        <v/>
      </c>
      <c r="G1336" s="2" t="str">
        <f>IF(ISBLANK(A1336),"",IF(ISERROR(VLOOKUP(A1336,'Cadastro-Estoque'!A:G,1,FALSE)),"Produto não cadastrado",VLOOKUP(A1336,'Cadastro-Estoque'!A:G,2,FALSE)))</f>
        <v/>
      </c>
      <c r="H1336" s="2" t="str">
        <f>IF(ISERROR(VLOOKUP(A1336,'Cadastro-Estoque'!A:G,1,FALSE)),"",VLOOKUP(A1336,'Cadastro-Estoque'!A:G,3,FALSE))</f>
        <v/>
      </c>
      <c r="I1336" s="73" t="str">
        <f>IF(A1336="","",INDEX(Boletim!F1345:F1462,(MATCH(A1336,'Cadastro-Estoque'!A1344:A1461,0))))</f>
        <v/>
      </c>
    </row>
    <row r="1337" spans="5:9" ht="18.75" customHeight="1" x14ac:dyDescent="0.25">
      <c r="E1337" s="1" t="str">
        <f t="shared" si="23"/>
        <v/>
      </c>
      <c r="F1337" s="2" t="str">
        <f>IF(ISERROR(VLOOKUP(A1337,'Cadastro-Estoque'!A:G,1,FALSE)),"",VLOOKUP(A1337,'Cadastro-Estoque'!A:G,4,FALSE))</f>
        <v/>
      </c>
      <c r="G1337" s="2" t="str">
        <f>IF(ISBLANK(A1337),"",IF(ISERROR(VLOOKUP(A1337,'Cadastro-Estoque'!A:G,1,FALSE)),"Produto não cadastrado",VLOOKUP(A1337,'Cadastro-Estoque'!A:G,2,FALSE)))</f>
        <v/>
      </c>
      <c r="H1337" s="2" t="str">
        <f>IF(ISERROR(VLOOKUP(A1337,'Cadastro-Estoque'!A:G,1,FALSE)),"",VLOOKUP(A1337,'Cadastro-Estoque'!A:G,3,FALSE))</f>
        <v/>
      </c>
      <c r="I1337" s="73" t="str">
        <f>IF(A1337="","",INDEX(Boletim!F1346:F1463,(MATCH(A1337,'Cadastro-Estoque'!A1345:A1462,0))))</f>
        <v/>
      </c>
    </row>
    <row r="1338" spans="5:9" ht="18.75" customHeight="1" x14ac:dyDescent="0.25">
      <c r="E1338" s="1" t="str">
        <f t="shared" si="23"/>
        <v/>
      </c>
      <c r="F1338" s="2" t="str">
        <f>IF(ISERROR(VLOOKUP(A1338,'Cadastro-Estoque'!A:G,1,FALSE)),"",VLOOKUP(A1338,'Cadastro-Estoque'!A:G,4,FALSE))</f>
        <v/>
      </c>
      <c r="G1338" s="2" t="str">
        <f>IF(ISBLANK(A1338),"",IF(ISERROR(VLOOKUP(A1338,'Cadastro-Estoque'!A:G,1,FALSE)),"Produto não cadastrado",VLOOKUP(A1338,'Cadastro-Estoque'!A:G,2,FALSE)))</f>
        <v/>
      </c>
      <c r="H1338" s="2" t="str">
        <f>IF(ISERROR(VLOOKUP(A1338,'Cadastro-Estoque'!A:G,1,FALSE)),"",VLOOKUP(A1338,'Cadastro-Estoque'!A:G,3,FALSE))</f>
        <v/>
      </c>
      <c r="I1338" s="73" t="str">
        <f>IF(A1338="","",INDEX(Boletim!F1347:F1464,(MATCH(A1338,'Cadastro-Estoque'!A1346:A1463,0))))</f>
        <v/>
      </c>
    </row>
    <row r="1339" spans="5:9" ht="18.75" customHeight="1" x14ac:dyDescent="0.25">
      <c r="E1339" s="1" t="str">
        <f t="shared" si="23"/>
        <v/>
      </c>
      <c r="F1339" s="2" t="str">
        <f>IF(ISERROR(VLOOKUP(A1339,'Cadastro-Estoque'!A:G,1,FALSE)),"",VLOOKUP(A1339,'Cadastro-Estoque'!A:G,4,FALSE))</f>
        <v/>
      </c>
      <c r="G1339" s="2" t="str">
        <f>IF(ISBLANK(A1339),"",IF(ISERROR(VLOOKUP(A1339,'Cadastro-Estoque'!A:G,1,FALSE)),"Produto não cadastrado",VLOOKUP(A1339,'Cadastro-Estoque'!A:G,2,FALSE)))</f>
        <v/>
      </c>
      <c r="H1339" s="2" t="str">
        <f>IF(ISERROR(VLOOKUP(A1339,'Cadastro-Estoque'!A:G,1,FALSE)),"",VLOOKUP(A1339,'Cadastro-Estoque'!A:G,3,FALSE))</f>
        <v/>
      </c>
      <c r="I1339" s="73" t="str">
        <f>IF(A1339="","",INDEX(Boletim!F1348:F1465,(MATCH(A1339,'Cadastro-Estoque'!A1347:A1464,0))))</f>
        <v/>
      </c>
    </row>
    <row r="1340" spans="5:9" ht="18.75" customHeight="1" x14ac:dyDescent="0.25">
      <c r="E1340" s="1" t="str">
        <f t="shared" si="23"/>
        <v/>
      </c>
      <c r="F1340" s="2" t="str">
        <f>IF(ISERROR(VLOOKUP(A1340,'Cadastro-Estoque'!A:G,1,FALSE)),"",VLOOKUP(A1340,'Cadastro-Estoque'!A:G,4,FALSE))</f>
        <v/>
      </c>
      <c r="G1340" s="2" t="str">
        <f>IF(ISBLANK(A1340),"",IF(ISERROR(VLOOKUP(A1340,'Cadastro-Estoque'!A:G,1,FALSE)),"Produto não cadastrado",VLOOKUP(A1340,'Cadastro-Estoque'!A:G,2,FALSE)))</f>
        <v/>
      </c>
      <c r="H1340" s="2" t="str">
        <f>IF(ISERROR(VLOOKUP(A1340,'Cadastro-Estoque'!A:G,1,FALSE)),"",VLOOKUP(A1340,'Cadastro-Estoque'!A:G,3,FALSE))</f>
        <v/>
      </c>
      <c r="I1340" s="73" t="str">
        <f>IF(A1340="","",INDEX(Boletim!F1349:F1466,(MATCH(A1340,'Cadastro-Estoque'!A1348:A1465,0))))</f>
        <v/>
      </c>
    </row>
    <row r="1341" spans="5:9" ht="18.75" customHeight="1" x14ac:dyDescent="0.25">
      <c r="E1341" s="1" t="str">
        <f t="shared" si="23"/>
        <v/>
      </c>
      <c r="F1341" s="2" t="str">
        <f>IF(ISERROR(VLOOKUP(A1341,'Cadastro-Estoque'!A:G,1,FALSE)),"",VLOOKUP(A1341,'Cadastro-Estoque'!A:G,4,FALSE))</f>
        <v/>
      </c>
      <c r="G1341" s="2" t="str">
        <f>IF(ISBLANK(A1341),"",IF(ISERROR(VLOOKUP(A1341,'Cadastro-Estoque'!A:G,1,FALSE)),"Produto não cadastrado",VLOOKUP(A1341,'Cadastro-Estoque'!A:G,2,FALSE)))</f>
        <v/>
      </c>
      <c r="H1341" s="2" t="str">
        <f>IF(ISERROR(VLOOKUP(A1341,'Cadastro-Estoque'!A:G,1,FALSE)),"",VLOOKUP(A1341,'Cadastro-Estoque'!A:G,3,FALSE))</f>
        <v/>
      </c>
      <c r="I1341" s="73" t="str">
        <f>IF(A1341="","",INDEX(Boletim!F1350:F1467,(MATCH(A1341,'Cadastro-Estoque'!A1349:A1466,0))))</f>
        <v/>
      </c>
    </row>
    <row r="1342" spans="5:9" ht="18.75" customHeight="1" x14ac:dyDescent="0.25">
      <c r="E1342" s="1" t="str">
        <f t="shared" si="23"/>
        <v/>
      </c>
      <c r="F1342" s="2" t="str">
        <f>IF(ISERROR(VLOOKUP(A1342,'Cadastro-Estoque'!A:G,1,FALSE)),"",VLOOKUP(A1342,'Cadastro-Estoque'!A:G,4,FALSE))</f>
        <v/>
      </c>
      <c r="G1342" s="2" t="str">
        <f>IF(ISBLANK(A1342),"",IF(ISERROR(VLOOKUP(A1342,'Cadastro-Estoque'!A:G,1,FALSE)),"Produto não cadastrado",VLOOKUP(A1342,'Cadastro-Estoque'!A:G,2,FALSE)))</f>
        <v/>
      </c>
      <c r="H1342" s="2" t="str">
        <f>IF(ISERROR(VLOOKUP(A1342,'Cadastro-Estoque'!A:G,1,FALSE)),"",VLOOKUP(A1342,'Cadastro-Estoque'!A:G,3,FALSE))</f>
        <v/>
      </c>
      <c r="I1342" s="73" t="str">
        <f>IF(A1342="","",INDEX(Boletim!F1351:F1468,(MATCH(A1342,'Cadastro-Estoque'!A1350:A1467,0))))</f>
        <v/>
      </c>
    </row>
    <row r="1343" spans="5:9" ht="18.75" customHeight="1" x14ac:dyDescent="0.25">
      <c r="E1343" s="1" t="str">
        <f t="shared" si="23"/>
        <v/>
      </c>
      <c r="F1343" s="2" t="str">
        <f>IF(ISERROR(VLOOKUP(A1343,'Cadastro-Estoque'!A:G,1,FALSE)),"",VLOOKUP(A1343,'Cadastro-Estoque'!A:G,4,FALSE))</f>
        <v/>
      </c>
      <c r="G1343" s="2" t="str">
        <f>IF(ISBLANK(A1343),"",IF(ISERROR(VLOOKUP(A1343,'Cadastro-Estoque'!A:G,1,FALSE)),"Produto não cadastrado",VLOOKUP(A1343,'Cadastro-Estoque'!A:G,2,FALSE)))</f>
        <v/>
      </c>
      <c r="H1343" s="2" t="str">
        <f>IF(ISERROR(VLOOKUP(A1343,'Cadastro-Estoque'!A:G,1,FALSE)),"",VLOOKUP(A1343,'Cadastro-Estoque'!A:G,3,FALSE))</f>
        <v/>
      </c>
      <c r="I1343" s="73" t="str">
        <f>IF(A1343="","",INDEX(Boletim!F1352:F1469,(MATCH(A1343,'Cadastro-Estoque'!A1351:A1468,0))))</f>
        <v/>
      </c>
    </row>
    <row r="1344" spans="5:9" ht="18.75" customHeight="1" x14ac:dyDescent="0.25">
      <c r="E1344" s="1" t="str">
        <f t="shared" si="23"/>
        <v/>
      </c>
      <c r="F1344" s="2" t="str">
        <f>IF(ISERROR(VLOOKUP(A1344,'Cadastro-Estoque'!A:G,1,FALSE)),"",VLOOKUP(A1344,'Cadastro-Estoque'!A:G,4,FALSE))</f>
        <v/>
      </c>
      <c r="G1344" s="2" t="str">
        <f>IF(ISBLANK(A1344),"",IF(ISERROR(VLOOKUP(A1344,'Cadastro-Estoque'!A:G,1,FALSE)),"Produto não cadastrado",VLOOKUP(A1344,'Cadastro-Estoque'!A:G,2,FALSE)))</f>
        <v/>
      </c>
      <c r="H1344" s="2" t="str">
        <f>IF(ISERROR(VLOOKUP(A1344,'Cadastro-Estoque'!A:G,1,FALSE)),"",VLOOKUP(A1344,'Cadastro-Estoque'!A:G,3,FALSE))</f>
        <v/>
      </c>
      <c r="I1344" s="73" t="str">
        <f>IF(A1344="","",INDEX(Boletim!F1353:F1470,(MATCH(A1344,'Cadastro-Estoque'!A1352:A1469,0))))</f>
        <v/>
      </c>
    </row>
    <row r="1345" spans="5:9" ht="18.75" customHeight="1" x14ac:dyDescent="0.25">
      <c r="E1345" s="1" t="str">
        <f t="shared" si="23"/>
        <v/>
      </c>
      <c r="F1345" s="2" t="str">
        <f>IF(ISERROR(VLOOKUP(A1345,'Cadastro-Estoque'!A:G,1,FALSE)),"",VLOOKUP(A1345,'Cadastro-Estoque'!A:G,4,FALSE))</f>
        <v/>
      </c>
      <c r="G1345" s="2" t="str">
        <f>IF(ISBLANK(A1345),"",IF(ISERROR(VLOOKUP(A1345,'Cadastro-Estoque'!A:G,1,FALSE)),"Produto não cadastrado",VLOOKUP(A1345,'Cadastro-Estoque'!A:G,2,FALSE)))</f>
        <v/>
      </c>
      <c r="H1345" s="2" t="str">
        <f>IF(ISERROR(VLOOKUP(A1345,'Cadastro-Estoque'!A:G,1,FALSE)),"",VLOOKUP(A1345,'Cadastro-Estoque'!A:G,3,FALSE))</f>
        <v/>
      </c>
      <c r="I1345" s="73" t="str">
        <f>IF(A1345="","",INDEX(Boletim!F1354:F1471,(MATCH(A1345,'Cadastro-Estoque'!A1353:A1470,0))))</f>
        <v/>
      </c>
    </row>
    <row r="1346" spans="5:9" ht="18.75" customHeight="1" x14ac:dyDescent="0.25">
      <c r="E1346" s="1" t="str">
        <f t="shared" si="23"/>
        <v/>
      </c>
      <c r="F1346" s="2" t="str">
        <f>IF(ISERROR(VLOOKUP(A1346,'Cadastro-Estoque'!A:G,1,FALSE)),"",VLOOKUP(A1346,'Cadastro-Estoque'!A:G,4,FALSE))</f>
        <v/>
      </c>
      <c r="G1346" s="2" t="str">
        <f>IF(ISBLANK(A1346),"",IF(ISERROR(VLOOKUP(A1346,'Cadastro-Estoque'!A:G,1,FALSE)),"Produto não cadastrado",VLOOKUP(A1346,'Cadastro-Estoque'!A:G,2,FALSE)))</f>
        <v/>
      </c>
      <c r="H1346" s="2" t="str">
        <f>IF(ISERROR(VLOOKUP(A1346,'Cadastro-Estoque'!A:G,1,FALSE)),"",VLOOKUP(A1346,'Cadastro-Estoque'!A:G,3,FALSE))</f>
        <v/>
      </c>
      <c r="I1346" s="73" t="str">
        <f>IF(A1346="","",INDEX(Boletim!F1355:F1472,(MATCH(A1346,'Cadastro-Estoque'!A1354:A1471,0))))</f>
        <v/>
      </c>
    </row>
    <row r="1347" spans="5:9" ht="18.75" customHeight="1" x14ac:dyDescent="0.25">
      <c r="E1347" s="1" t="str">
        <f t="shared" si="23"/>
        <v/>
      </c>
      <c r="F1347" s="2" t="str">
        <f>IF(ISERROR(VLOOKUP(A1347,'Cadastro-Estoque'!A:G,1,FALSE)),"",VLOOKUP(A1347,'Cadastro-Estoque'!A:G,4,FALSE))</f>
        <v/>
      </c>
      <c r="G1347" s="2" t="str">
        <f>IF(ISBLANK(A1347),"",IF(ISERROR(VLOOKUP(A1347,'Cadastro-Estoque'!A:G,1,FALSE)),"Produto não cadastrado",VLOOKUP(A1347,'Cadastro-Estoque'!A:G,2,FALSE)))</f>
        <v/>
      </c>
      <c r="H1347" s="2" t="str">
        <f>IF(ISERROR(VLOOKUP(A1347,'Cadastro-Estoque'!A:G,1,FALSE)),"",VLOOKUP(A1347,'Cadastro-Estoque'!A:G,3,FALSE))</f>
        <v/>
      </c>
      <c r="I1347" s="73" t="str">
        <f>IF(A1347="","",INDEX(Boletim!F1356:F1473,(MATCH(A1347,'Cadastro-Estoque'!A1355:A1472,0))))</f>
        <v/>
      </c>
    </row>
    <row r="1348" spans="5:9" ht="18.75" customHeight="1" x14ac:dyDescent="0.25">
      <c r="E1348" s="1" t="str">
        <f t="shared" si="23"/>
        <v/>
      </c>
      <c r="F1348" s="2" t="str">
        <f>IF(ISERROR(VLOOKUP(A1348,'Cadastro-Estoque'!A:G,1,FALSE)),"",VLOOKUP(A1348,'Cadastro-Estoque'!A:G,4,FALSE))</f>
        <v/>
      </c>
      <c r="G1348" s="2" t="str">
        <f>IF(ISBLANK(A1348),"",IF(ISERROR(VLOOKUP(A1348,'Cadastro-Estoque'!A:G,1,FALSE)),"Produto não cadastrado",VLOOKUP(A1348,'Cadastro-Estoque'!A:G,2,FALSE)))</f>
        <v/>
      </c>
      <c r="H1348" s="2" t="str">
        <f>IF(ISERROR(VLOOKUP(A1348,'Cadastro-Estoque'!A:G,1,FALSE)),"",VLOOKUP(A1348,'Cadastro-Estoque'!A:G,3,FALSE))</f>
        <v/>
      </c>
      <c r="I1348" s="73" t="str">
        <f>IF(A1348="","",INDEX(Boletim!F1357:F1474,(MATCH(A1348,'Cadastro-Estoque'!A1356:A1473,0))))</f>
        <v/>
      </c>
    </row>
    <row r="1349" spans="5:9" ht="18.75" customHeight="1" x14ac:dyDescent="0.25">
      <c r="E1349" s="1" t="str">
        <f t="shared" si="23"/>
        <v/>
      </c>
      <c r="F1349" s="2" t="str">
        <f>IF(ISERROR(VLOOKUP(A1349,'Cadastro-Estoque'!A:G,1,FALSE)),"",VLOOKUP(A1349,'Cadastro-Estoque'!A:G,4,FALSE))</f>
        <v/>
      </c>
      <c r="G1349" s="2" t="str">
        <f>IF(ISBLANK(A1349),"",IF(ISERROR(VLOOKUP(A1349,'Cadastro-Estoque'!A:G,1,FALSE)),"Produto não cadastrado",VLOOKUP(A1349,'Cadastro-Estoque'!A:G,2,FALSE)))</f>
        <v/>
      </c>
      <c r="H1349" s="2" t="str">
        <f>IF(ISERROR(VLOOKUP(A1349,'Cadastro-Estoque'!A:G,1,FALSE)),"",VLOOKUP(A1349,'Cadastro-Estoque'!A:G,3,FALSE))</f>
        <v/>
      </c>
      <c r="I1349" s="73" t="str">
        <f>IF(A1349="","",INDEX(Boletim!F1358:F1475,(MATCH(A1349,'Cadastro-Estoque'!A1357:A1474,0))))</f>
        <v/>
      </c>
    </row>
    <row r="1350" spans="5:9" ht="18.75" customHeight="1" x14ac:dyDescent="0.25">
      <c r="E1350" s="1" t="str">
        <f t="shared" ref="E1350:E1413" si="24">IF(ISBLANK(A1350),"",C1350*D1350)</f>
        <v/>
      </c>
      <c r="F1350" s="2" t="str">
        <f>IF(ISERROR(VLOOKUP(A1350,'Cadastro-Estoque'!A:G,1,FALSE)),"",VLOOKUP(A1350,'Cadastro-Estoque'!A:G,4,FALSE))</f>
        <v/>
      </c>
      <c r="G1350" s="2" t="str">
        <f>IF(ISBLANK(A1350),"",IF(ISERROR(VLOOKUP(A1350,'Cadastro-Estoque'!A:G,1,FALSE)),"Produto não cadastrado",VLOOKUP(A1350,'Cadastro-Estoque'!A:G,2,FALSE)))</f>
        <v/>
      </c>
      <c r="H1350" s="2" t="str">
        <f>IF(ISERROR(VLOOKUP(A1350,'Cadastro-Estoque'!A:G,1,FALSE)),"",VLOOKUP(A1350,'Cadastro-Estoque'!A:G,3,FALSE))</f>
        <v/>
      </c>
      <c r="I1350" s="73" t="str">
        <f>IF(A1350="","",INDEX(Boletim!F1359:F1476,(MATCH(A1350,'Cadastro-Estoque'!A1358:A1475,0))))</f>
        <v/>
      </c>
    </row>
    <row r="1351" spans="5:9" ht="18.75" customHeight="1" x14ac:dyDescent="0.25">
      <c r="E1351" s="1" t="str">
        <f t="shared" si="24"/>
        <v/>
      </c>
      <c r="F1351" s="2" t="str">
        <f>IF(ISERROR(VLOOKUP(A1351,'Cadastro-Estoque'!A:G,1,FALSE)),"",VLOOKUP(A1351,'Cadastro-Estoque'!A:G,4,FALSE))</f>
        <v/>
      </c>
      <c r="G1351" s="2" t="str">
        <f>IF(ISBLANK(A1351),"",IF(ISERROR(VLOOKUP(A1351,'Cadastro-Estoque'!A:G,1,FALSE)),"Produto não cadastrado",VLOOKUP(A1351,'Cadastro-Estoque'!A:G,2,FALSE)))</f>
        <v/>
      </c>
      <c r="H1351" s="2" t="str">
        <f>IF(ISERROR(VLOOKUP(A1351,'Cadastro-Estoque'!A:G,1,FALSE)),"",VLOOKUP(A1351,'Cadastro-Estoque'!A:G,3,FALSE))</f>
        <v/>
      </c>
      <c r="I1351" s="73" t="str">
        <f>IF(A1351="","",INDEX(Boletim!F1360:F1477,(MATCH(A1351,'Cadastro-Estoque'!A1359:A1476,0))))</f>
        <v/>
      </c>
    </row>
    <row r="1352" spans="5:9" ht="18.75" customHeight="1" x14ac:dyDescent="0.25">
      <c r="E1352" s="1" t="str">
        <f t="shared" si="24"/>
        <v/>
      </c>
      <c r="F1352" s="2" t="str">
        <f>IF(ISERROR(VLOOKUP(A1352,'Cadastro-Estoque'!A:G,1,FALSE)),"",VLOOKUP(A1352,'Cadastro-Estoque'!A:G,4,FALSE))</f>
        <v/>
      </c>
      <c r="G1352" s="2" t="str">
        <f>IF(ISBLANK(A1352),"",IF(ISERROR(VLOOKUP(A1352,'Cadastro-Estoque'!A:G,1,FALSE)),"Produto não cadastrado",VLOOKUP(A1352,'Cadastro-Estoque'!A:G,2,FALSE)))</f>
        <v/>
      </c>
      <c r="H1352" s="2" t="str">
        <f>IF(ISERROR(VLOOKUP(A1352,'Cadastro-Estoque'!A:G,1,FALSE)),"",VLOOKUP(A1352,'Cadastro-Estoque'!A:G,3,FALSE))</f>
        <v/>
      </c>
      <c r="I1352" s="73" t="str">
        <f>IF(A1352="","",INDEX(Boletim!F1361:F1478,(MATCH(A1352,'Cadastro-Estoque'!A1360:A1477,0))))</f>
        <v/>
      </c>
    </row>
    <row r="1353" spans="5:9" ht="18.75" customHeight="1" x14ac:dyDescent="0.25">
      <c r="E1353" s="1" t="str">
        <f t="shared" si="24"/>
        <v/>
      </c>
      <c r="F1353" s="2" t="str">
        <f>IF(ISERROR(VLOOKUP(A1353,'Cadastro-Estoque'!A:G,1,FALSE)),"",VLOOKUP(A1353,'Cadastro-Estoque'!A:G,4,FALSE))</f>
        <v/>
      </c>
      <c r="G1353" s="2" t="str">
        <f>IF(ISBLANK(A1353),"",IF(ISERROR(VLOOKUP(A1353,'Cadastro-Estoque'!A:G,1,FALSE)),"Produto não cadastrado",VLOOKUP(A1353,'Cadastro-Estoque'!A:G,2,FALSE)))</f>
        <v/>
      </c>
      <c r="H1353" s="2" t="str">
        <f>IF(ISERROR(VLOOKUP(A1353,'Cadastro-Estoque'!A:G,1,FALSE)),"",VLOOKUP(A1353,'Cadastro-Estoque'!A:G,3,FALSE))</f>
        <v/>
      </c>
      <c r="I1353" s="73" t="str">
        <f>IF(A1353="","",INDEX(Boletim!F1362:F1479,(MATCH(A1353,'Cadastro-Estoque'!A1361:A1478,0))))</f>
        <v/>
      </c>
    </row>
    <row r="1354" spans="5:9" ht="18.75" customHeight="1" x14ac:dyDescent="0.25">
      <c r="E1354" s="1" t="str">
        <f t="shared" si="24"/>
        <v/>
      </c>
      <c r="F1354" s="2" t="str">
        <f>IF(ISERROR(VLOOKUP(A1354,'Cadastro-Estoque'!A:G,1,FALSE)),"",VLOOKUP(A1354,'Cadastro-Estoque'!A:G,4,FALSE))</f>
        <v/>
      </c>
      <c r="G1354" s="2" t="str">
        <f>IF(ISBLANK(A1354),"",IF(ISERROR(VLOOKUP(A1354,'Cadastro-Estoque'!A:G,1,FALSE)),"Produto não cadastrado",VLOOKUP(A1354,'Cadastro-Estoque'!A:G,2,FALSE)))</f>
        <v/>
      </c>
      <c r="H1354" s="2" t="str">
        <f>IF(ISERROR(VLOOKUP(A1354,'Cadastro-Estoque'!A:G,1,FALSE)),"",VLOOKUP(A1354,'Cadastro-Estoque'!A:G,3,FALSE))</f>
        <v/>
      </c>
      <c r="I1354" s="73" t="str">
        <f>IF(A1354="","",INDEX(Boletim!F1363:F1480,(MATCH(A1354,'Cadastro-Estoque'!A1362:A1479,0))))</f>
        <v/>
      </c>
    </row>
    <row r="1355" spans="5:9" ht="18.75" customHeight="1" x14ac:dyDescent="0.25">
      <c r="E1355" s="1" t="str">
        <f t="shared" si="24"/>
        <v/>
      </c>
      <c r="F1355" s="2" t="str">
        <f>IF(ISERROR(VLOOKUP(A1355,'Cadastro-Estoque'!A:G,1,FALSE)),"",VLOOKUP(A1355,'Cadastro-Estoque'!A:G,4,FALSE))</f>
        <v/>
      </c>
      <c r="G1355" s="2" t="str">
        <f>IF(ISBLANK(A1355),"",IF(ISERROR(VLOOKUP(A1355,'Cadastro-Estoque'!A:G,1,FALSE)),"Produto não cadastrado",VLOOKUP(A1355,'Cadastro-Estoque'!A:G,2,FALSE)))</f>
        <v/>
      </c>
      <c r="H1355" s="2" t="str">
        <f>IF(ISERROR(VLOOKUP(A1355,'Cadastro-Estoque'!A:G,1,FALSE)),"",VLOOKUP(A1355,'Cadastro-Estoque'!A:G,3,FALSE))</f>
        <v/>
      </c>
      <c r="I1355" s="73" t="str">
        <f>IF(A1355="","",INDEX(Boletim!F1364:F1481,(MATCH(A1355,'Cadastro-Estoque'!A1363:A1480,0))))</f>
        <v/>
      </c>
    </row>
    <row r="1356" spans="5:9" ht="18.75" customHeight="1" x14ac:dyDescent="0.25">
      <c r="E1356" s="1" t="str">
        <f t="shared" si="24"/>
        <v/>
      </c>
      <c r="F1356" s="2" t="str">
        <f>IF(ISERROR(VLOOKUP(A1356,'Cadastro-Estoque'!A:G,1,FALSE)),"",VLOOKUP(A1356,'Cadastro-Estoque'!A:G,4,FALSE))</f>
        <v/>
      </c>
      <c r="G1356" s="2" t="str">
        <f>IF(ISBLANK(A1356),"",IF(ISERROR(VLOOKUP(A1356,'Cadastro-Estoque'!A:G,1,FALSE)),"Produto não cadastrado",VLOOKUP(A1356,'Cadastro-Estoque'!A:G,2,FALSE)))</f>
        <v/>
      </c>
      <c r="H1356" s="2" t="str">
        <f>IF(ISERROR(VLOOKUP(A1356,'Cadastro-Estoque'!A:G,1,FALSE)),"",VLOOKUP(A1356,'Cadastro-Estoque'!A:G,3,FALSE))</f>
        <v/>
      </c>
      <c r="I1356" s="73" t="str">
        <f>IF(A1356="","",INDEX(Boletim!F1365:F1482,(MATCH(A1356,'Cadastro-Estoque'!A1364:A1481,0))))</f>
        <v/>
      </c>
    </row>
    <row r="1357" spans="5:9" ht="18.75" customHeight="1" x14ac:dyDescent="0.25">
      <c r="E1357" s="1" t="str">
        <f t="shared" si="24"/>
        <v/>
      </c>
      <c r="F1357" s="2" t="str">
        <f>IF(ISERROR(VLOOKUP(A1357,'Cadastro-Estoque'!A:G,1,FALSE)),"",VLOOKUP(A1357,'Cadastro-Estoque'!A:G,4,FALSE))</f>
        <v/>
      </c>
      <c r="G1357" s="2" t="str">
        <f>IF(ISBLANK(A1357),"",IF(ISERROR(VLOOKUP(A1357,'Cadastro-Estoque'!A:G,1,FALSE)),"Produto não cadastrado",VLOOKUP(A1357,'Cadastro-Estoque'!A:G,2,FALSE)))</f>
        <v/>
      </c>
      <c r="H1357" s="2" t="str">
        <f>IF(ISERROR(VLOOKUP(A1357,'Cadastro-Estoque'!A:G,1,FALSE)),"",VLOOKUP(A1357,'Cadastro-Estoque'!A:G,3,FALSE))</f>
        <v/>
      </c>
      <c r="I1357" s="73" t="str">
        <f>IF(A1357="","",INDEX(Boletim!F1366:F1483,(MATCH(A1357,'Cadastro-Estoque'!A1365:A1482,0))))</f>
        <v/>
      </c>
    </row>
    <row r="1358" spans="5:9" ht="18.75" customHeight="1" x14ac:dyDescent="0.25">
      <c r="E1358" s="1" t="str">
        <f t="shared" si="24"/>
        <v/>
      </c>
      <c r="F1358" s="2" t="str">
        <f>IF(ISERROR(VLOOKUP(A1358,'Cadastro-Estoque'!A:G,1,FALSE)),"",VLOOKUP(A1358,'Cadastro-Estoque'!A:G,4,FALSE))</f>
        <v/>
      </c>
      <c r="G1358" s="2" t="str">
        <f>IF(ISBLANK(A1358),"",IF(ISERROR(VLOOKUP(A1358,'Cadastro-Estoque'!A:G,1,FALSE)),"Produto não cadastrado",VLOOKUP(A1358,'Cadastro-Estoque'!A:G,2,FALSE)))</f>
        <v/>
      </c>
      <c r="H1358" s="2" t="str">
        <f>IF(ISERROR(VLOOKUP(A1358,'Cadastro-Estoque'!A:G,1,FALSE)),"",VLOOKUP(A1358,'Cadastro-Estoque'!A:G,3,FALSE))</f>
        <v/>
      </c>
      <c r="I1358" s="73" t="str">
        <f>IF(A1358="","",INDEX(Boletim!F1367:F1484,(MATCH(A1358,'Cadastro-Estoque'!A1366:A1483,0))))</f>
        <v/>
      </c>
    </row>
    <row r="1359" spans="5:9" ht="18.75" customHeight="1" x14ac:dyDescent="0.25">
      <c r="E1359" s="1" t="str">
        <f t="shared" si="24"/>
        <v/>
      </c>
      <c r="F1359" s="2" t="str">
        <f>IF(ISERROR(VLOOKUP(A1359,'Cadastro-Estoque'!A:G,1,FALSE)),"",VLOOKUP(A1359,'Cadastro-Estoque'!A:G,4,FALSE))</f>
        <v/>
      </c>
      <c r="G1359" s="2" t="str">
        <f>IF(ISBLANK(A1359),"",IF(ISERROR(VLOOKUP(A1359,'Cadastro-Estoque'!A:G,1,FALSE)),"Produto não cadastrado",VLOOKUP(A1359,'Cadastro-Estoque'!A:G,2,FALSE)))</f>
        <v/>
      </c>
      <c r="H1359" s="2" t="str">
        <f>IF(ISERROR(VLOOKUP(A1359,'Cadastro-Estoque'!A:G,1,FALSE)),"",VLOOKUP(A1359,'Cadastro-Estoque'!A:G,3,FALSE))</f>
        <v/>
      </c>
      <c r="I1359" s="73" t="str">
        <f>IF(A1359="","",INDEX(Boletim!F1368:F1485,(MATCH(A1359,'Cadastro-Estoque'!A1367:A1484,0))))</f>
        <v/>
      </c>
    </row>
    <row r="1360" spans="5:9" ht="18.75" customHeight="1" x14ac:dyDescent="0.25">
      <c r="E1360" s="1" t="str">
        <f t="shared" si="24"/>
        <v/>
      </c>
      <c r="F1360" s="2" t="str">
        <f>IF(ISERROR(VLOOKUP(A1360,'Cadastro-Estoque'!A:G,1,FALSE)),"",VLOOKUP(A1360,'Cadastro-Estoque'!A:G,4,FALSE))</f>
        <v/>
      </c>
      <c r="G1360" s="2" t="str">
        <f>IF(ISBLANK(A1360),"",IF(ISERROR(VLOOKUP(A1360,'Cadastro-Estoque'!A:G,1,FALSE)),"Produto não cadastrado",VLOOKUP(A1360,'Cadastro-Estoque'!A:G,2,FALSE)))</f>
        <v/>
      </c>
      <c r="H1360" s="2" t="str">
        <f>IF(ISERROR(VLOOKUP(A1360,'Cadastro-Estoque'!A:G,1,FALSE)),"",VLOOKUP(A1360,'Cadastro-Estoque'!A:G,3,FALSE))</f>
        <v/>
      </c>
      <c r="I1360" s="73" t="str">
        <f>IF(A1360="","",INDEX(Boletim!F1369:F1486,(MATCH(A1360,'Cadastro-Estoque'!A1368:A1485,0))))</f>
        <v/>
      </c>
    </row>
    <row r="1361" spans="5:9" ht="18.75" customHeight="1" x14ac:dyDescent="0.25">
      <c r="E1361" s="1" t="str">
        <f t="shared" si="24"/>
        <v/>
      </c>
      <c r="F1361" s="2" t="str">
        <f>IF(ISERROR(VLOOKUP(A1361,'Cadastro-Estoque'!A:G,1,FALSE)),"",VLOOKUP(A1361,'Cadastro-Estoque'!A:G,4,FALSE))</f>
        <v/>
      </c>
      <c r="G1361" s="2" t="str">
        <f>IF(ISBLANK(A1361),"",IF(ISERROR(VLOOKUP(A1361,'Cadastro-Estoque'!A:G,1,FALSE)),"Produto não cadastrado",VLOOKUP(A1361,'Cadastro-Estoque'!A:G,2,FALSE)))</f>
        <v/>
      </c>
      <c r="H1361" s="2" t="str">
        <f>IF(ISERROR(VLOOKUP(A1361,'Cadastro-Estoque'!A:G,1,FALSE)),"",VLOOKUP(A1361,'Cadastro-Estoque'!A:G,3,FALSE))</f>
        <v/>
      </c>
      <c r="I1361" s="73" t="str">
        <f>IF(A1361="","",INDEX(Boletim!F1370:F1487,(MATCH(A1361,'Cadastro-Estoque'!A1369:A1486,0))))</f>
        <v/>
      </c>
    </row>
    <row r="1362" spans="5:9" ht="18.75" customHeight="1" x14ac:dyDescent="0.25">
      <c r="E1362" s="1" t="str">
        <f t="shared" si="24"/>
        <v/>
      </c>
      <c r="F1362" s="2" t="str">
        <f>IF(ISERROR(VLOOKUP(A1362,'Cadastro-Estoque'!A:G,1,FALSE)),"",VLOOKUP(A1362,'Cadastro-Estoque'!A:G,4,FALSE))</f>
        <v/>
      </c>
      <c r="G1362" s="2" t="str">
        <f>IF(ISBLANK(A1362),"",IF(ISERROR(VLOOKUP(A1362,'Cadastro-Estoque'!A:G,1,FALSE)),"Produto não cadastrado",VLOOKUP(A1362,'Cadastro-Estoque'!A:G,2,FALSE)))</f>
        <v/>
      </c>
      <c r="H1362" s="2" t="str">
        <f>IF(ISERROR(VLOOKUP(A1362,'Cadastro-Estoque'!A:G,1,FALSE)),"",VLOOKUP(A1362,'Cadastro-Estoque'!A:G,3,FALSE))</f>
        <v/>
      </c>
      <c r="I1362" s="73" t="str">
        <f>IF(A1362="","",INDEX(Boletim!F1371:F1488,(MATCH(A1362,'Cadastro-Estoque'!A1370:A1487,0))))</f>
        <v/>
      </c>
    </row>
    <row r="1363" spans="5:9" ht="18.75" customHeight="1" x14ac:dyDescent="0.25">
      <c r="E1363" s="1" t="str">
        <f t="shared" si="24"/>
        <v/>
      </c>
      <c r="F1363" s="2" t="str">
        <f>IF(ISERROR(VLOOKUP(A1363,'Cadastro-Estoque'!A:G,1,FALSE)),"",VLOOKUP(A1363,'Cadastro-Estoque'!A:G,4,FALSE))</f>
        <v/>
      </c>
      <c r="G1363" s="2" t="str">
        <f>IF(ISBLANK(A1363),"",IF(ISERROR(VLOOKUP(A1363,'Cadastro-Estoque'!A:G,1,FALSE)),"Produto não cadastrado",VLOOKUP(A1363,'Cadastro-Estoque'!A:G,2,FALSE)))</f>
        <v/>
      </c>
      <c r="H1363" s="2" t="str">
        <f>IF(ISERROR(VLOOKUP(A1363,'Cadastro-Estoque'!A:G,1,FALSE)),"",VLOOKUP(A1363,'Cadastro-Estoque'!A:G,3,FALSE))</f>
        <v/>
      </c>
      <c r="I1363" s="73" t="str">
        <f>IF(A1363="","",INDEX(Boletim!F1372:F1489,(MATCH(A1363,'Cadastro-Estoque'!A1371:A1488,0))))</f>
        <v/>
      </c>
    </row>
    <row r="1364" spans="5:9" ht="18.75" customHeight="1" x14ac:dyDescent="0.25">
      <c r="E1364" s="1" t="str">
        <f t="shared" si="24"/>
        <v/>
      </c>
      <c r="F1364" s="2" t="str">
        <f>IF(ISERROR(VLOOKUP(A1364,'Cadastro-Estoque'!A:G,1,FALSE)),"",VLOOKUP(A1364,'Cadastro-Estoque'!A:G,4,FALSE))</f>
        <v/>
      </c>
      <c r="G1364" s="2" t="str">
        <f>IF(ISBLANK(A1364),"",IF(ISERROR(VLOOKUP(A1364,'Cadastro-Estoque'!A:G,1,FALSE)),"Produto não cadastrado",VLOOKUP(A1364,'Cadastro-Estoque'!A:G,2,FALSE)))</f>
        <v/>
      </c>
      <c r="H1364" s="2" t="str">
        <f>IF(ISERROR(VLOOKUP(A1364,'Cadastro-Estoque'!A:G,1,FALSE)),"",VLOOKUP(A1364,'Cadastro-Estoque'!A:G,3,FALSE))</f>
        <v/>
      </c>
      <c r="I1364" s="73" t="str">
        <f>IF(A1364="","",INDEX(Boletim!F1373:F1490,(MATCH(A1364,'Cadastro-Estoque'!A1372:A1489,0))))</f>
        <v/>
      </c>
    </row>
    <row r="1365" spans="5:9" ht="18.75" customHeight="1" x14ac:dyDescent="0.25">
      <c r="E1365" s="1" t="str">
        <f t="shared" si="24"/>
        <v/>
      </c>
      <c r="F1365" s="2" t="str">
        <f>IF(ISERROR(VLOOKUP(A1365,'Cadastro-Estoque'!A:G,1,FALSE)),"",VLOOKUP(A1365,'Cadastro-Estoque'!A:G,4,FALSE))</f>
        <v/>
      </c>
      <c r="G1365" s="2" t="str">
        <f>IF(ISBLANK(A1365),"",IF(ISERROR(VLOOKUP(A1365,'Cadastro-Estoque'!A:G,1,FALSE)),"Produto não cadastrado",VLOOKUP(A1365,'Cadastro-Estoque'!A:G,2,FALSE)))</f>
        <v/>
      </c>
      <c r="H1365" s="2" t="str">
        <f>IF(ISERROR(VLOOKUP(A1365,'Cadastro-Estoque'!A:G,1,FALSE)),"",VLOOKUP(A1365,'Cadastro-Estoque'!A:G,3,FALSE))</f>
        <v/>
      </c>
      <c r="I1365" s="73" t="str">
        <f>IF(A1365="","",INDEX(Boletim!F1374:F1491,(MATCH(A1365,'Cadastro-Estoque'!A1373:A1490,0))))</f>
        <v/>
      </c>
    </row>
    <row r="1366" spans="5:9" ht="18.75" customHeight="1" x14ac:dyDescent="0.25">
      <c r="E1366" s="1" t="str">
        <f t="shared" si="24"/>
        <v/>
      </c>
      <c r="F1366" s="2" t="str">
        <f>IF(ISERROR(VLOOKUP(A1366,'Cadastro-Estoque'!A:G,1,FALSE)),"",VLOOKUP(A1366,'Cadastro-Estoque'!A:G,4,FALSE))</f>
        <v/>
      </c>
      <c r="G1366" s="2" t="str">
        <f>IF(ISBLANK(A1366),"",IF(ISERROR(VLOOKUP(A1366,'Cadastro-Estoque'!A:G,1,FALSE)),"Produto não cadastrado",VLOOKUP(A1366,'Cadastro-Estoque'!A:G,2,FALSE)))</f>
        <v/>
      </c>
      <c r="H1366" s="2" t="str">
        <f>IF(ISERROR(VLOOKUP(A1366,'Cadastro-Estoque'!A:G,1,FALSE)),"",VLOOKUP(A1366,'Cadastro-Estoque'!A:G,3,FALSE))</f>
        <v/>
      </c>
      <c r="I1366" s="73" t="str">
        <f>IF(A1366="","",INDEX(Boletim!F1375:F1492,(MATCH(A1366,'Cadastro-Estoque'!A1374:A1491,0))))</f>
        <v/>
      </c>
    </row>
    <row r="1367" spans="5:9" ht="18.75" customHeight="1" x14ac:dyDescent="0.25">
      <c r="E1367" s="1" t="str">
        <f t="shared" si="24"/>
        <v/>
      </c>
      <c r="F1367" s="2" t="str">
        <f>IF(ISERROR(VLOOKUP(A1367,'Cadastro-Estoque'!A:G,1,FALSE)),"",VLOOKUP(A1367,'Cadastro-Estoque'!A:G,4,FALSE))</f>
        <v/>
      </c>
      <c r="G1367" s="2" t="str">
        <f>IF(ISBLANK(A1367),"",IF(ISERROR(VLOOKUP(A1367,'Cadastro-Estoque'!A:G,1,FALSE)),"Produto não cadastrado",VLOOKUP(A1367,'Cadastro-Estoque'!A:G,2,FALSE)))</f>
        <v/>
      </c>
      <c r="H1367" s="2" t="str">
        <f>IF(ISERROR(VLOOKUP(A1367,'Cadastro-Estoque'!A:G,1,FALSE)),"",VLOOKUP(A1367,'Cadastro-Estoque'!A:G,3,FALSE))</f>
        <v/>
      </c>
      <c r="I1367" s="73" t="str">
        <f>IF(A1367="","",INDEX(Boletim!F1376:F1493,(MATCH(A1367,'Cadastro-Estoque'!A1375:A1492,0))))</f>
        <v/>
      </c>
    </row>
    <row r="1368" spans="5:9" ht="18.75" customHeight="1" x14ac:dyDescent="0.25">
      <c r="E1368" s="1" t="str">
        <f t="shared" si="24"/>
        <v/>
      </c>
      <c r="F1368" s="2" t="str">
        <f>IF(ISERROR(VLOOKUP(A1368,'Cadastro-Estoque'!A:G,1,FALSE)),"",VLOOKUP(A1368,'Cadastro-Estoque'!A:G,4,FALSE))</f>
        <v/>
      </c>
      <c r="G1368" s="2" t="str">
        <f>IF(ISBLANK(A1368),"",IF(ISERROR(VLOOKUP(A1368,'Cadastro-Estoque'!A:G,1,FALSE)),"Produto não cadastrado",VLOOKUP(A1368,'Cadastro-Estoque'!A:G,2,FALSE)))</f>
        <v/>
      </c>
      <c r="H1368" s="2" t="str">
        <f>IF(ISERROR(VLOOKUP(A1368,'Cadastro-Estoque'!A:G,1,FALSE)),"",VLOOKUP(A1368,'Cadastro-Estoque'!A:G,3,FALSE))</f>
        <v/>
      </c>
      <c r="I1368" s="73" t="str">
        <f>IF(A1368="","",INDEX(Boletim!F1377:F1494,(MATCH(A1368,'Cadastro-Estoque'!A1376:A1493,0))))</f>
        <v/>
      </c>
    </row>
    <row r="1369" spans="5:9" ht="18.75" customHeight="1" x14ac:dyDescent="0.25">
      <c r="E1369" s="1" t="str">
        <f t="shared" si="24"/>
        <v/>
      </c>
      <c r="F1369" s="2" t="str">
        <f>IF(ISERROR(VLOOKUP(A1369,'Cadastro-Estoque'!A:G,1,FALSE)),"",VLOOKUP(A1369,'Cadastro-Estoque'!A:G,4,FALSE))</f>
        <v/>
      </c>
      <c r="G1369" s="2" t="str">
        <f>IF(ISBLANK(A1369),"",IF(ISERROR(VLOOKUP(A1369,'Cadastro-Estoque'!A:G,1,FALSE)),"Produto não cadastrado",VLOOKUP(A1369,'Cadastro-Estoque'!A:G,2,FALSE)))</f>
        <v/>
      </c>
      <c r="H1369" s="2" t="str">
        <f>IF(ISERROR(VLOOKUP(A1369,'Cadastro-Estoque'!A:G,1,FALSE)),"",VLOOKUP(A1369,'Cadastro-Estoque'!A:G,3,FALSE))</f>
        <v/>
      </c>
      <c r="I1369" s="73" t="str">
        <f>IF(A1369="","",INDEX(Boletim!F1378:F1495,(MATCH(A1369,'Cadastro-Estoque'!A1377:A1494,0))))</f>
        <v/>
      </c>
    </row>
    <row r="1370" spans="5:9" ht="18.75" customHeight="1" x14ac:dyDescent="0.25">
      <c r="E1370" s="1" t="str">
        <f t="shared" si="24"/>
        <v/>
      </c>
      <c r="F1370" s="2" t="str">
        <f>IF(ISERROR(VLOOKUP(A1370,'Cadastro-Estoque'!A:G,1,FALSE)),"",VLOOKUP(A1370,'Cadastro-Estoque'!A:G,4,FALSE))</f>
        <v/>
      </c>
      <c r="G1370" s="2" t="str">
        <f>IF(ISBLANK(A1370),"",IF(ISERROR(VLOOKUP(A1370,'Cadastro-Estoque'!A:G,1,FALSE)),"Produto não cadastrado",VLOOKUP(A1370,'Cadastro-Estoque'!A:G,2,FALSE)))</f>
        <v/>
      </c>
      <c r="H1370" s="2" t="str">
        <f>IF(ISERROR(VLOOKUP(A1370,'Cadastro-Estoque'!A:G,1,FALSE)),"",VLOOKUP(A1370,'Cadastro-Estoque'!A:G,3,FALSE))</f>
        <v/>
      </c>
      <c r="I1370" s="73" t="str">
        <f>IF(A1370="","",INDEX(Boletim!F1379:F1496,(MATCH(A1370,'Cadastro-Estoque'!A1378:A1495,0))))</f>
        <v/>
      </c>
    </row>
    <row r="1371" spans="5:9" ht="18.75" customHeight="1" x14ac:dyDescent="0.25">
      <c r="E1371" s="1" t="str">
        <f t="shared" si="24"/>
        <v/>
      </c>
      <c r="F1371" s="2" t="str">
        <f>IF(ISERROR(VLOOKUP(A1371,'Cadastro-Estoque'!A:G,1,FALSE)),"",VLOOKUP(A1371,'Cadastro-Estoque'!A:G,4,FALSE))</f>
        <v/>
      </c>
      <c r="G1371" s="2" t="str">
        <f>IF(ISBLANK(A1371),"",IF(ISERROR(VLOOKUP(A1371,'Cadastro-Estoque'!A:G,1,FALSE)),"Produto não cadastrado",VLOOKUP(A1371,'Cadastro-Estoque'!A:G,2,FALSE)))</f>
        <v/>
      </c>
      <c r="H1371" s="2" t="str">
        <f>IF(ISERROR(VLOOKUP(A1371,'Cadastro-Estoque'!A:G,1,FALSE)),"",VLOOKUP(A1371,'Cadastro-Estoque'!A:G,3,FALSE))</f>
        <v/>
      </c>
      <c r="I1371" s="73" t="str">
        <f>IF(A1371="","",INDEX(Boletim!F1380:F1497,(MATCH(A1371,'Cadastro-Estoque'!A1379:A1496,0))))</f>
        <v/>
      </c>
    </row>
    <row r="1372" spans="5:9" ht="18.75" customHeight="1" x14ac:dyDescent="0.25">
      <c r="E1372" s="1" t="str">
        <f t="shared" si="24"/>
        <v/>
      </c>
      <c r="F1372" s="2" t="str">
        <f>IF(ISERROR(VLOOKUP(A1372,'Cadastro-Estoque'!A:G,1,FALSE)),"",VLOOKUP(A1372,'Cadastro-Estoque'!A:G,4,FALSE))</f>
        <v/>
      </c>
      <c r="G1372" s="2" t="str">
        <f>IF(ISBLANK(A1372),"",IF(ISERROR(VLOOKUP(A1372,'Cadastro-Estoque'!A:G,1,FALSE)),"Produto não cadastrado",VLOOKUP(A1372,'Cadastro-Estoque'!A:G,2,FALSE)))</f>
        <v/>
      </c>
      <c r="H1372" s="2" t="str">
        <f>IF(ISERROR(VLOOKUP(A1372,'Cadastro-Estoque'!A:G,1,FALSE)),"",VLOOKUP(A1372,'Cadastro-Estoque'!A:G,3,FALSE))</f>
        <v/>
      </c>
      <c r="I1372" s="73" t="str">
        <f>IF(A1372="","",INDEX(Boletim!F1381:F1498,(MATCH(A1372,'Cadastro-Estoque'!A1380:A1497,0))))</f>
        <v/>
      </c>
    </row>
    <row r="1373" spans="5:9" ht="18.75" customHeight="1" x14ac:dyDescent="0.25">
      <c r="E1373" s="1" t="str">
        <f t="shared" si="24"/>
        <v/>
      </c>
      <c r="F1373" s="2" t="str">
        <f>IF(ISERROR(VLOOKUP(A1373,'Cadastro-Estoque'!A:G,1,FALSE)),"",VLOOKUP(A1373,'Cadastro-Estoque'!A:G,4,FALSE))</f>
        <v/>
      </c>
      <c r="G1373" s="2" t="str">
        <f>IF(ISBLANK(A1373),"",IF(ISERROR(VLOOKUP(A1373,'Cadastro-Estoque'!A:G,1,FALSE)),"Produto não cadastrado",VLOOKUP(A1373,'Cadastro-Estoque'!A:G,2,FALSE)))</f>
        <v/>
      </c>
      <c r="H1373" s="2" t="str">
        <f>IF(ISERROR(VLOOKUP(A1373,'Cadastro-Estoque'!A:G,1,FALSE)),"",VLOOKUP(A1373,'Cadastro-Estoque'!A:G,3,FALSE))</f>
        <v/>
      </c>
      <c r="I1373" s="73" t="str">
        <f>IF(A1373="","",INDEX(Boletim!F1382:F1499,(MATCH(A1373,'Cadastro-Estoque'!A1381:A1498,0))))</f>
        <v/>
      </c>
    </row>
    <row r="1374" spans="5:9" ht="18.75" customHeight="1" x14ac:dyDescent="0.25">
      <c r="E1374" s="1" t="str">
        <f t="shared" si="24"/>
        <v/>
      </c>
      <c r="F1374" s="2" t="str">
        <f>IF(ISERROR(VLOOKUP(A1374,'Cadastro-Estoque'!A:G,1,FALSE)),"",VLOOKUP(A1374,'Cadastro-Estoque'!A:G,4,FALSE))</f>
        <v/>
      </c>
      <c r="G1374" s="2" t="str">
        <f>IF(ISBLANK(A1374),"",IF(ISERROR(VLOOKUP(A1374,'Cadastro-Estoque'!A:G,1,FALSE)),"Produto não cadastrado",VLOOKUP(A1374,'Cadastro-Estoque'!A:G,2,FALSE)))</f>
        <v/>
      </c>
      <c r="H1374" s="2" t="str">
        <f>IF(ISERROR(VLOOKUP(A1374,'Cadastro-Estoque'!A:G,1,FALSE)),"",VLOOKUP(A1374,'Cadastro-Estoque'!A:G,3,FALSE))</f>
        <v/>
      </c>
      <c r="I1374" s="73" t="str">
        <f>IF(A1374="","",INDEX(Boletim!F1383:F1500,(MATCH(A1374,'Cadastro-Estoque'!A1382:A1499,0))))</f>
        <v/>
      </c>
    </row>
    <row r="1375" spans="5:9" ht="18.75" customHeight="1" x14ac:dyDescent="0.25">
      <c r="E1375" s="1" t="str">
        <f t="shared" si="24"/>
        <v/>
      </c>
      <c r="F1375" s="2" t="str">
        <f>IF(ISERROR(VLOOKUP(A1375,'Cadastro-Estoque'!A:G,1,FALSE)),"",VLOOKUP(A1375,'Cadastro-Estoque'!A:G,4,FALSE))</f>
        <v/>
      </c>
      <c r="G1375" s="2" t="str">
        <f>IF(ISBLANK(A1375),"",IF(ISERROR(VLOOKUP(A1375,'Cadastro-Estoque'!A:G,1,FALSE)),"Produto não cadastrado",VLOOKUP(A1375,'Cadastro-Estoque'!A:G,2,FALSE)))</f>
        <v/>
      </c>
      <c r="H1375" s="2" t="str">
        <f>IF(ISERROR(VLOOKUP(A1375,'Cadastro-Estoque'!A:G,1,FALSE)),"",VLOOKUP(A1375,'Cadastro-Estoque'!A:G,3,FALSE))</f>
        <v/>
      </c>
      <c r="I1375" s="73" t="str">
        <f>IF(A1375="","",INDEX(Boletim!F1384:F1501,(MATCH(A1375,'Cadastro-Estoque'!A1383:A1500,0))))</f>
        <v/>
      </c>
    </row>
    <row r="1376" spans="5:9" ht="18.75" customHeight="1" x14ac:dyDescent="0.25">
      <c r="E1376" s="1" t="str">
        <f t="shared" si="24"/>
        <v/>
      </c>
      <c r="F1376" s="2" t="str">
        <f>IF(ISERROR(VLOOKUP(A1376,'Cadastro-Estoque'!A:G,1,FALSE)),"",VLOOKUP(A1376,'Cadastro-Estoque'!A:G,4,FALSE))</f>
        <v/>
      </c>
      <c r="G1376" s="2" t="str">
        <f>IF(ISBLANK(A1376),"",IF(ISERROR(VLOOKUP(A1376,'Cadastro-Estoque'!A:G,1,FALSE)),"Produto não cadastrado",VLOOKUP(A1376,'Cadastro-Estoque'!A:G,2,FALSE)))</f>
        <v/>
      </c>
      <c r="H1376" s="2" t="str">
        <f>IF(ISERROR(VLOOKUP(A1376,'Cadastro-Estoque'!A:G,1,FALSE)),"",VLOOKUP(A1376,'Cadastro-Estoque'!A:G,3,FALSE))</f>
        <v/>
      </c>
      <c r="I1376" s="73" t="str">
        <f>IF(A1376="","",INDEX(Boletim!F1385:F1502,(MATCH(A1376,'Cadastro-Estoque'!A1384:A1501,0))))</f>
        <v/>
      </c>
    </row>
    <row r="1377" spans="5:9" ht="18.75" customHeight="1" x14ac:dyDescent="0.25">
      <c r="E1377" s="1" t="str">
        <f t="shared" si="24"/>
        <v/>
      </c>
      <c r="F1377" s="2" t="str">
        <f>IF(ISERROR(VLOOKUP(A1377,'Cadastro-Estoque'!A:G,1,FALSE)),"",VLOOKUP(A1377,'Cadastro-Estoque'!A:G,4,FALSE))</f>
        <v/>
      </c>
      <c r="G1377" s="2" t="str">
        <f>IF(ISBLANK(A1377),"",IF(ISERROR(VLOOKUP(A1377,'Cadastro-Estoque'!A:G,1,FALSE)),"Produto não cadastrado",VLOOKUP(A1377,'Cadastro-Estoque'!A:G,2,FALSE)))</f>
        <v/>
      </c>
      <c r="H1377" s="2" t="str">
        <f>IF(ISERROR(VLOOKUP(A1377,'Cadastro-Estoque'!A:G,1,FALSE)),"",VLOOKUP(A1377,'Cadastro-Estoque'!A:G,3,FALSE))</f>
        <v/>
      </c>
      <c r="I1377" s="73" t="str">
        <f>IF(A1377="","",INDEX(Boletim!F1386:F1503,(MATCH(A1377,'Cadastro-Estoque'!A1385:A1502,0))))</f>
        <v/>
      </c>
    </row>
    <row r="1378" spans="5:9" ht="18.75" customHeight="1" x14ac:dyDescent="0.25">
      <c r="E1378" s="1" t="str">
        <f t="shared" si="24"/>
        <v/>
      </c>
      <c r="F1378" s="2" t="str">
        <f>IF(ISERROR(VLOOKUP(A1378,'Cadastro-Estoque'!A:G,1,FALSE)),"",VLOOKUP(A1378,'Cadastro-Estoque'!A:G,4,FALSE))</f>
        <v/>
      </c>
      <c r="G1378" s="2" t="str">
        <f>IF(ISBLANK(A1378),"",IF(ISERROR(VLOOKUP(A1378,'Cadastro-Estoque'!A:G,1,FALSE)),"Produto não cadastrado",VLOOKUP(A1378,'Cadastro-Estoque'!A:G,2,FALSE)))</f>
        <v/>
      </c>
      <c r="H1378" s="2" t="str">
        <f>IF(ISERROR(VLOOKUP(A1378,'Cadastro-Estoque'!A:G,1,FALSE)),"",VLOOKUP(A1378,'Cadastro-Estoque'!A:G,3,FALSE))</f>
        <v/>
      </c>
      <c r="I1378" s="73" t="str">
        <f>IF(A1378="","",INDEX(Boletim!F1387:F1504,(MATCH(A1378,'Cadastro-Estoque'!A1386:A1503,0))))</f>
        <v/>
      </c>
    </row>
    <row r="1379" spans="5:9" ht="18.75" customHeight="1" x14ac:dyDescent="0.25">
      <c r="E1379" s="1" t="str">
        <f t="shared" si="24"/>
        <v/>
      </c>
      <c r="F1379" s="2" t="str">
        <f>IF(ISERROR(VLOOKUP(A1379,'Cadastro-Estoque'!A:G,1,FALSE)),"",VLOOKUP(A1379,'Cadastro-Estoque'!A:G,4,FALSE))</f>
        <v/>
      </c>
      <c r="G1379" s="2" t="str">
        <f>IF(ISBLANK(A1379),"",IF(ISERROR(VLOOKUP(A1379,'Cadastro-Estoque'!A:G,1,FALSE)),"Produto não cadastrado",VLOOKUP(A1379,'Cadastro-Estoque'!A:G,2,FALSE)))</f>
        <v/>
      </c>
      <c r="H1379" s="2" t="str">
        <f>IF(ISERROR(VLOOKUP(A1379,'Cadastro-Estoque'!A:G,1,FALSE)),"",VLOOKUP(A1379,'Cadastro-Estoque'!A:G,3,FALSE))</f>
        <v/>
      </c>
      <c r="I1379" s="73" t="str">
        <f>IF(A1379="","",INDEX(Boletim!F1388:F1505,(MATCH(A1379,'Cadastro-Estoque'!A1387:A1504,0))))</f>
        <v/>
      </c>
    </row>
    <row r="1380" spans="5:9" ht="18.75" customHeight="1" x14ac:dyDescent="0.25">
      <c r="E1380" s="1" t="str">
        <f t="shared" si="24"/>
        <v/>
      </c>
      <c r="F1380" s="2" t="str">
        <f>IF(ISERROR(VLOOKUP(A1380,'Cadastro-Estoque'!A:G,1,FALSE)),"",VLOOKUP(A1380,'Cadastro-Estoque'!A:G,4,FALSE))</f>
        <v/>
      </c>
      <c r="G1380" s="2" t="str">
        <f>IF(ISBLANK(A1380),"",IF(ISERROR(VLOOKUP(A1380,'Cadastro-Estoque'!A:G,1,FALSE)),"Produto não cadastrado",VLOOKUP(A1380,'Cadastro-Estoque'!A:G,2,FALSE)))</f>
        <v/>
      </c>
      <c r="H1380" s="2" t="str">
        <f>IF(ISERROR(VLOOKUP(A1380,'Cadastro-Estoque'!A:G,1,FALSE)),"",VLOOKUP(A1380,'Cadastro-Estoque'!A:G,3,FALSE))</f>
        <v/>
      </c>
      <c r="I1380" s="73" t="str">
        <f>IF(A1380="","",INDEX(Boletim!F1389:F1506,(MATCH(A1380,'Cadastro-Estoque'!A1388:A1505,0))))</f>
        <v/>
      </c>
    </row>
    <row r="1381" spans="5:9" ht="18.75" customHeight="1" x14ac:dyDescent="0.25">
      <c r="E1381" s="1" t="str">
        <f t="shared" si="24"/>
        <v/>
      </c>
      <c r="F1381" s="2" t="str">
        <f>IF(ISERROR(VLOOKUP(A1381,'Cadastro-Estoque'!A:G,1,FALSE)),"",VLOOKUP(A1381,'Cadastro-Estoque'!A:G,4,FALSE))</f>
        <v/>
      </c>
      <c r="G1381" s="2" t="str">
        <f>IF(ISBLANK(A1381),"",IF(ISERROR(VLOOKUP(A1381,'Cadastro-Estoque'!A:G,1,FALSE)),"Produto não cadastrado",VLOOKUP(A1381,'Cadastro-Estoque'!A:G,2,FALSE)))</f>
        <v/>
      </c>
      <c r="H1381" s="2" t="str">
        <f>IF(ISERROR(VLOOKUP(A1381,'Cadastro-Estoque'!A:G,1,FALSE)),"",VLOOKUP(A1381,'Cadastro-Estoque'!A:G,3,FALSE))</f>
        <v/>
      </c>
      <c r="I1381" s="73" t="str">
        <f>IF(A1381="","",INDEX(Boletim!F1390:F1507,(MATCH(A1381,'Cadastro-Estoque'!A1389:A1506,0))))</f>
        <v/>
      </c>
    </row>
    <row r="1382" spans="5:9" ht="18.75" customHeight="1" x14ac:dyDescent="0.25">
      <c r="E1382" s="1" t="str">
        <f t="shared" si="24"/>
        <v/>
      </c>
      <c r="F1382" s="2" t="str">
        <f>IF(ISERROR(VLOOKUP(A1382,'Cadastro-Estoque'!A:G,1,FALSE)),"",VLOOKUP(A1382,'Cadastro-Estoque'!A:G,4,FALSE))</f>
        <v/>
      </c>
      <c r="G1382" s="2" t="str">
        <f>IF(ISBLANK(A1382),"",IF(ISERROR(VLOOKUP(A1382,'Cadastro-Estoque'!A:G,1,FALSE)),"Produto não cadastrado",VLOOKUP(A1382,'Cadastro-Estoque'!A:G,2,FALSE)))</f>
        <v/>
      </c>
      <c r="H1382" s="2" t="str">
        <f>IF(ISERROR(VLOOKUP(A1382,'Cadastro-Estoque'!A:G,1,FALSE)),"",VLOOKUP(A1382,'Cadastro-Estoque'!A:G,3,FALSE))</f>
        <v/>
      </c>
      <c r="I1382" s="73" t="str">
        <f>IF(A1382="","",INDEX(Boletim!F1391:F1508,(MATCH(A1382,'Cadastro-Estoque'!A1390:A1507,0))))</f>
        <v/>
      </c>
    </row>
    <row r="1383" spans="5:9" ht="18.75" customHeight="1" x14ac:dyDescent="0.25">
      <c r="E1383" s="1" t="str">
        <f t="shared" si="24"/>
        <v/>
      </c>
      <c r="F1383" s="2" t="str">
        <f>IF(ISERROR(VLOOKUP(A1383,'Cadastro-Estoque'!A:G,1,FALSE)),"",VLOOKUP(A1383,'Cadastro-Estoque'!A:G,4,FALSE))</f>
        <v/>
      </c>
      <c r="G1383" s="2" t="str">
        <f>IF(ISBLANK(A1383),"",IF(ISERROR(VLOOKUP(A1383,'Cadastro-Estoque'!A:G,1,FALSE)),"Produto não cadastrado",VLOOKUP(A1383,'Cadastro-Estoque'!A:G,2,FALSE)))</f>
        <v/>
      </c>
      <c r="H1383" s="2" t="str">
        <f>IF(ISERROR(VLOOKUP(A1383,'Cadastro-Estoque'!A:G,1,FALSE)),"",VLOOKUP(A1383,'Cadastro-Estoque'!A:G,3,FALSE))</f>
        <v/>
      </c>
      <c r="I1383" s="73" t="str">
        <f>IF(A1383="","",INDEX(Boletim!F1392:F1509,(MATCH(A1383,'Cadastro-Estoque'!A1391:A1508,0))))</f>
        <v/>
      </c>
    </row>
    <row r="1384" spans="5:9" ht="18.75" customHeight="1" x14ac:dyDescent="0.25">
      <c r="E1384" s="1" t="str">
        <f t="shared" si="24"/>
        <v/>
      </c>
      <c r="F1384" s="2" t="str">
        <f>IF(ISERROR(VLOOKUP(A1384,'Cadastro-Estoque'!A:G,1,FALSE)),"",VLOOKUP(A1384,'Cadastro-Estoque'!A:G,4,FALSE))</f>
        <v/>
      </c>
      <c r="G1384" s="2" t="str">
        <f>IF(ISBLANK(A1384),"",IF(ISERROR(VLOOKUP(A1384,'Cadastro-Estoque'!A:G,1,FALSE)),"Produto não cadastrado",VLOOKUP(A1384,'Cadastro-Estoque'!A:G,2,FALSE)))</f>
        <v/>
      </c>
      <c r="H1384" s="2" t="str">
        <f>IF(ISERROR(VLOOKUP(A1384,'Cadastro-Estoque'!A:G,1,FALSE)),"",VLOOKUP(A1384,'Cadastro-Estoque'!A:G,3,FALSE))</f>
        <v/>
      </c>
      <c r="I1384" s="73" t="str">
        <f>IF(A1384="","",INDEX(Boletim!F1393:F1510,(MATCH(A1384,'Cadastro-Estoque'!A1392:A1509,0))))</f>
        <v/>
      </c>
    </row>
    <row r="1385" spans="5:9" ht="18.75" customHeight="1" x14ac:dyDescent="0.25">
      <c r="E1385" s="1" t="str">
        <f t="shared" si="24"/>
        <v/>
      </c>
      <c r="F1385" s="2" t="str">
        <f>IF(ISERROR(VLOOKUP(A1385,'Cadastro-Estoque'!A:G,1,FALSE)),"",VLOOKUP(A1385,'Cadastro-Estoque'!A:G,4,FALSE))</f>
        <v/>
      </c>
      <c r="G1385" s="2" t="str">
        <f>IF(ISBLANK(A1385),"",IF(ISERROR(VLOOKUP(A1385,'Cadastro-Estoque'!A:G,1,FALSE)),"Produto não cadastrado",VLOOKUP(A1385,'Cadastro-Estoque'!A:G,2,FALSE)))</f>
        <v/>
      </c>
      <c r="H1385" s="2" t="str">
        <f>IF(ISERROR(VLOOKUP(A1385,'Cadastro-Estoque'!A:G,1,FALSE)),"",VLOOKUP(A1385,'Cadastro-Estoque'!A:G,3,FALSE))</f>
        <v/>
      </c>
      <c r="I1385" s="73" t="str">
        <f>IF(A1385="","",INDEX(Boletim!F1394:F1511,(MATCH(A1385,'Cadastro-Estoque'!A1393:A1510,0))))</f>
        <v/>
      </c>
    </row>
    <row r="1386" spans="5:9" ht="18.75" customHeight="1" x14ac:dyDescent="0.25">
      <c r="E1386" s="1" t="str">
        <f t="shared" si="24"/>
        <v/>
      </c>
      <c r="F1386" s="2" t="str">
        <f>IF(ISERROR(VLOOKUP(A1386,'Cadastro-Estoque'!A:G,1,FALSE)),"",VLOOKUP(A1386,'Cadastro-Estoque'!A:G,4,FALSE))</f>
        <v/>
      </c>
      <c r="G1386" s="2" t="str">
        <f>IF(ISBLANK(A1386),"",IF(ISERROR(VLOOKUP(A1386,'Cadastro-Estoque'!A:G,1,FALSE)),"Produto não cadastrado",VLOOKUP(A1386,'Cadastro-Estoque'!A:G,2,FALSE)))</f>
        <v/>
      </c>
      <c r="H1386" s="2" t="str">
        <f>IF(ISERROR(VLOOKUP(A1386,'Cadastro-Estoque'!A:G,1,FALSE)),"",VLOOKUP(A1386,'Cadastro-Estoque'!A:G,3,FALSE))</f>
        <v/>
      </c>
      <c r="I1386" s="73" t="str">
        <f>IF(A1386="","",INDEX(Boletim!F1395:F1512,(MATCH(A1386,'Cadastro-Estoque'!A1394:A1511,0))))</f>
        <v/>
      </c>
    </row>
    <row r="1387" spans="5:9" ht="18.75" customHeight="1" x14ac:dyDescent="0.25">
      <c r="E1387" s="1" t="str">
        <f t="shared" si="24"/>
        <v/>
      </c>
      <c r="F1387" s="2" t="str">
        <f>IF(ISERROR(VLOOKUP(A1387,'Cadastro-Estoque'!A:G,1,FALSE)),"",VLOOKUP(A1387,'Cadastro-Estoque'!A:G,4,FALSE))</f>
        <v/>
      </c>
      <c r="G1387" s="2" t="str">
        <f>IF(ISBLANK(A1387),"",IF(ISERROR(VLOOKUP(A1387,'Cadastro-Estoque'!A:G,1,FALSE)),"Produto não cadastrado",VLOOKUP(A1387,'Cadastro-Estoque'!A:G,2,FALSE)))</f>
        <v/>
      </c>
      <c r="H1387" s="2" t="str">
        <f>IF(ISERROR(VLOOKUP(A1387,'Cadastro-Estoque'!A:G,1,FALSE)),"",VLOOKUP(A1387,'Cadastro-Estoque'!A:G,3,FALSE))</f>
        <v/>
      </c>
      <c r="I1387" s="73" t="str">
        <f>IF(A1387="","",INDEX(Boletim!F1396:F1513,(MATCH(A1387,'Cadastro-Estoque'!A1395:A1512,0))))</f>
        <v/>
      </c>
    </row>
    <row r="1388" spans="5:9" ht="18.75" customHeight="1" x14ac:dyDescent="0.25">
      <c r="E1388" s="1" t="str">
        <f t="shared" si="24"/>
        <v/>
      </c>
      <c r="F1388" s="2" t="str">
        <f>IF(ISERROR(VLOOKUP(A1388,'Cadastro-Estoque'!A:G,1,FALSE)),"",VLOOKUP(A1388,'Cadastro-Estoque'!A:G,4,FALSE))</f>
        <v/>
      </c>
      <c r="G1388" s="2" t="str">
        <f>IF(ISBLANK(A1388),"",IF(ISERROR(VLOOKUP(A1388,'Cadastro-Estoque'!A:G,1,FALSE)),"Produto não cadastrado",VLOOKUP(A1388,'Cadastro-Estoque'!A:G,2,FALSE)))</f>
        <v/>
      </c>
      <c r="H1388" s="2" t="str">
        <f>IF(ISERROR(VLOOKUP(A1388,'Cadastro-Estoque'!A:G,1,FALSE)),"",VLOOKUP(A1388,'Cadastro-Estoque'!A:G,3,FALSE))</f>
        <v/>
      </c>
      <c r="I1388" s="73" t="str">
        <f>IF(A1388="","",INDEX(Boletim!F1397:F1514,(MATCH(A1388,'Cadastro-Estoque'!A1396:A1513,0))))</f>
        <v/>
      </c>
    </row>
    <row r="1389" spans="5:9" ht="18.75" customHeight="1" x14ac:dyDescent="0.25">
      <c r="E1389" s="1" t="str">
        <f t="shared" si="24"/>
        <v/>
      </c>
      <c r="F1389" s="2" t="str">
        <f>IF(ISERROR(VLOOKUP(A1389,'Cadastro-Estoque'!A:G,1,FALSE)),"",VLOOKUP(A1389,'Cadastro-Estoque'!A:G,4,FALSE))</f>
        <v/>
      </c>
      <c r="G1389" s="2" t="str">
        <f>IF(ISBLANK(A1389),"",IF(ISERROR(VLOOKUP(A1389,'Cadastro-Estoque'!A:G,1,FALSE)),"Produto não cadastrado",VLOOKUP(A1389,'Cadastro-Estoque'!A:G,2,FALSE)))</f>
        <v/>
      </c>
      <c r="H1389" s="2" t="str">
        <f>IF(ISERROR(VLOOKUP(A1389,'Cadastro-Estoque'!A:G,1,FALSE)),"",VLOOKUP(A1389,'Cadastro-Estoque'!A:G,3,FALSE))</f>
        <v/>
      </c>
      <c r="I1389" s="73" t="str">
        <f>IF(A1389="","",INDEX(Boletim!F1398:F1515,(MATCH(A1389,'Cadastro-Estoque'!A1397:A1514,0))))</f>
        <v/>
      </c>
    </row>
    <row r="1390" spans="5:9" ht="18.75" customHeight="1" x14ac:dyDescent="0.25">
      <c r="E1390" s="1" t="str">
        <f t="shared" si="24"/>
        <v/>
      </c>
      <c r="F1390" s="2" t="str">
        <f>IF(ISERROR(VLOOKUP(A1390,'Cadastro-Estoque'!A:G,1,FALSE)),"",VLOOKUP(A1390,'Cadastro-Estoque'!A:G,4,FALSE))</f>
        <v/>
      </c>
      <c r="G1390" s="2" t="str">
        <f>IF(ISBLANK(A1390),"",IF(ISERROR(VLOOKUP(A1390,'Cadastro-Estoque'!A:G,1,FALSE)),"Produto não cadastrado",VLOOKUP(A1390,'Cadastro-Estoque'!A:G,2,FALSE)))</f>
        <v/>
      </c>
      <c r="H1390" s="2" t="str">
        <f>IF(ISERROR(VLOOKUP(A1390,'Cadastro-Estoque'!A:G,1,FALSE)),"",VLOOKUP(A1390,'Cadastro-Estoque'!A:G,3,FALSE))</f>
        <v/>
      </c>
      <c r="I1390" s="73" t="str">
        <f>IF(A1390="","",INDEX(Boletim!F1399:F1516,(MATCH(A1390,'Cadastro-Estoque'!A1398:A1515,0))))</f>
        <v/>
      </c>
    </row>
    <row r="1391" spans="5:9" ht="18.75" customHeight="1" x14ac:dyDescent="0.25">
      <c r="E1391" s="1" t="str">
        <f t="shared" si="24"/>
        <v/>
      </c>
      <c r="F1391" s="2" t="str">
        <f>IF(ISERROR(VLOOKUP(A1391,'Cadastro-Estoque'!A:G,1,FALSE)),"",VLOOKUP(A1391,'Cadastro-Estoque'!A:G,4,FALSE))</f>
        <v/>
      </c>
      <c r="G1391" s="2" t="str">
        <f>IF(ISBLANK(A1391),"",IF(ISERROR(VLOOKUP(A1391,'Cadastro-Estoque'!A:G,1,FALSE)),"Produto não cadastrado",VLOOKUP(A1391,'Cadastro-Estoque'!A:G,2,FALSE)))</f>
        <v/>
      </c>
      <c r="H1391" s="2" t="str">
        <f>IF(ISERROR(VLOOKUP(A1391,'Cadastro-Estoque'!A:G,1,FALSE)),"",VLOOKUP(A1391,'Cadastro-Estoque'!A:G,3,FALSE))</f>
        <v/>
      </c>
      <c r="I1391" s="73" t="str">
        <f>IF(A1391="","",INDEX(Boletim!F1400:F1517,(MATCH(A1391,'Cadastro-Estoque'!A1399:A1516,0))))</f>
        <v/>
      </c>
    </row>
    <row r="1392" spans="5:9" ht="18.75" customHeight="1" x14ac:dyDescent="0.25">
      <c r="E1392" s="1" t="str">
        <f t="shared" si="24"/>
        <v/>
      </c>
      <c r="F1392" s="2" t="str">
        <f>IF(ISERROR(VLOOKUP(A1392,'Cadastro-Estoque'!A:G,1,FALSE)),"",VLOOKUP(A1392,'Cadastro-Estoque'!A:G,4,FALSE))</f>
        <v/>
      </c>
      <c r="G1392" s="2" t="str">
        <f>IF(ISBLANK(A1392),"",IF(ISERROR(VLOOKUP(A1392,'Cadastro-Estoque'!A:G,1,FALSE)),"Produto não cadastrado",VLOOKUP(A1392,'Cadastro-Estoque'!A:G,2,FALSE)))</f>
        <v/>
      </c>
      <c r="H1392" s="2" t="str">
        <f>IF(ISERROR(VLOOKUP(A1392,'Cadastro-Estoque'!A:G,1,FALSE)),"",VLOOKUP(A1392,'Cadastro-Estoque'!A:G,3,FALSE))</f>
        <v/>
      </c>
      <c r="I1392" s="73" t="str">
        <f>IF(A1392="","",INDEX(Boletim!F1401:F1518,(MATCH(A1392,'Cadastro-Estoque'!A1400:A1517,0))))</f>
        <v/>
      </c>
    </row>
    <row r="1393" spans="5:9" ht="18.75" customHeight="1" x14ac:dyDescent="0.25">
      <c r="E1393" s="1" t="str">
        <f t="shared" si="24"/>
        <v/>
      </c>
      <c r="F1393" s="2" t="str">
        <f>IF(ISERROR(VLOOKUP(A1393,'Cadastro-Estoque'!A:G,1,FALSE)),"",VLOOKUP(A1393,'Cadastro-Estoque'!A:G,4,FALSE))</f>
        <v/>
      </c>
      <c r="G1393" s="2" t="str">
        <f>IF(ISBLANK(A1393),"",IF(ISERROR(VLOOKUP(A1393,'Cadastro-Estoque'!A:G,1,FALSE)),"Produto não cadastrado",VLOOKUP(A1393,'Cadastro-Estoque'!A:G,2,FALSE)))</f>
        <v/>
      </c>
      <c r="H1393" s="2" t="str">
        <f>IF(ISERROR(VLOOKUP(A1393,'Cadastro-Estoque'!A:G,1,FALSE)),"",VLOOKUP(A1393,'Cadastro-Estoque'!A:G,3,FALSE))</f>
        <v/>
      </c>
      <c r="I1393" s="73" t="str">
        <f>IF(A1393="","",INDEX(Boletim!F1402:F1519,(MATCH(A1393,'Cadastro-Estoque'!A1401:A1518,0))))</f>
        <v/>
      </c>
    </row>
    <row r="1394" spans="5:9" ht="18.75" customHeight="1" x14ac:dyDescent="0.25">
      <c r="E1394" s="1" t="str">
        <f t="shared" si="24"/>
        <v/>
      </c>
      <c r="F1394" s="2" t="str">
        <f>IF(ISERROR(VLOOKUP(A1394,'Cadastro-Estoque'!A:G,1,FALSE)),"",VLOOKUP(A1394,'Cadastro-Estoque'!A:G,4,FALSE))</f>
        <v/>
      </c>
      <c r="G1394" s="2" t="str">
        <f>IF(ISBLANK(A1394),"",IF(ISERROR(VLOOKUP(A1394,'Cadastro-Estoque'!A:G,1,FALSE)),"Produto não cadastrado",VLOOKUP(A1394,'Cadastro-Estoque'!A:G,2,FALSE)))</f>
        <v/>
      </c>
      <c r="H1394" s="2" t="str">
        <f>IF(ISERROR(VLOOKUP(A1394,'Cadastro-Estoque'!A:G,1,FALSE)),"",VLOOKUP(A1394,'Cadastro-Estoque'!A:G,3,FALSE))</f>
        <v/>
      </c>
      <c r="I1394" s="73" t="str">
        <f>IF(A1394="","",INDEX(Boletim!F1403:F1520,(MATCH(A1394,'Cadastro-Estoque'!A1402:A1519,0))))</f>
        <v/>
      </c>
    </row>
    <row r="1395" spans="5:9" ht="18.75" customHeight="1" x14ac:dyDescent="0.25">
      <c r="E1395" s="1" t="str">
        <f t="shared" si="24"/>
        <v/>
      </c>
      <c r="F1395" s="2" t="str">
        <f>IF(ISERROR(VLOOKUP(A1395,'Cadastro-Estoque'!A:G,1,FALSE)),"",VLOOKUP(A1395,'Cadastro-Estoque'!A:G,4,FALSE))</f>
        <v/>
      </c>
      <c r="G1395" s="2" t="str">
        <f>IF(ISBLANK(A1395),"",IF(ISERROR(VLOOKUP(A1395,'Cadastro-Estoque'!A:G,1,FALSE)),"Produto não cadastrado",VLOOKUP(A1395,'Cadastro-Estoque'!A:G,2,FALSE)))</f>
        <v/>
      </c>
      <c r="H1395" s="2" t="str">
        <f>IF(ISERROR(VLOOKUP(A1395,'Cadastro-Estoque'!A:G,1,FALSE)),"",VLOOKUP(A1395,'Cadastro-Estoque'!A:G,3,FALSE))</f>
        <v/>
      </c>
      <c r="I1395" s="73" t="str">
        <f>IF(A1395="","",INDEX(Boletim!F1404:F1521,(MATCH(A1395,'Cadastro-Estoque'!A1403:A1520,0))))</f>
        <v/>
      </c>
    </row>
    <row r="1396" spans="5:9" ht="18.75" customHeight="1" x14ac:dyDescent="0.25">
      <c r="E1396" s="1" t="str">
        <f t="shared" si="24"/>
        <v/>
      </c>
      <c r="F1396" s="2" t="str">
        <f>IF(ISERROR(VLOOKUP(A1396,'Cadastro-Estoque'!A:G,1,FALSE)),"",VLOOKUP(A1396,'Cadastro-Estoque'!A:G,4,FALSE))</f>
        <v/>
      </c>
      <c r="G1396" s="2" t="str">
        <f>IF(ISBLANK(A1396),"",IF(ISERROR(VLOOKUP(A1396,'Cadastro-Estoque'!A:G,1,FALSE)),"Produto não cadastrado",VLOOKUP(A1396,'Cadastro-Estoque'!A:G,2,FALSE)))</f>
        <v/>
      </c>
      <c r="H1396" s="2" t="str">
        <f>IF(ISERROR(VLOOKUP(A1396,'Cadastro-Estoque'!A:G,1,FALSE)),"",VLOOKUP(A1396,'Cadastro-Estoque'!A:G,3,FALSE))</f>
        <v/>
      </c>
      <c r="I1396" s="73" t="str">
        <f>IF(A1396="","",INDEX(Boletim!F1405:F1522,(MATCH(A1396,'Cadastro-Estoque'!A1404:A1521,0))))</f>
        <v/>
      </c>
    </row>
    <row r="1397" spans="5:9" ht="18.75" customHeight="1" x14ac:dyDescent="0.25">
      <c r="E1397" s="1" t="str">
        <f t="shared" si="24"/>
        <v/>
      </c>
      <c r="F1397" s="2" t="str">
        <f>IF(ISERROR(VLOOKUP(A1397,'Cadastro-Estoque'!A:G,1,FALSE)),"",VLOOKUP(A1397,'Cadastro-Estoque'!A:G,4,FALSE))</f>
        <v/>
      </c>
      <c r="G1397" s="2" t="str">
        <f>IF(ISBLANK(A1397),"",IF(ISERROR(VLOOKUP(A1397,'Cadastro-Estoque'!A:G,1,FALSE)),"Produto não cadastrado",VLOOKUP(A1397,'Cadastro-Estoque'!A:G,2,FALSE)))</f>
        <v/>
      </c>
      <c r="H1397" s="2" t="str">
        <f>IF(ISERROR(VLOOKUP(A1397,'Cadastro-Estoque'!A:G,1,FALSE)),"",VLOOKUP(A1397,'Cadastro-Estoque'!A:G,3,FALSE))</f>
        <v/>
      </c>
      <c r="I1397" s="73" t="str">
        <f>IF(A1397="","",INDEX(Boletim!F1406:F1523,(MATCH(A1397,'Cadastro-Estoque'!A1405:A1522,0))))</f>
        <v/>
      </c>
    </row>
    <row r="1398" spans="5:9" ht="18.75" customHeight="1" x14ac:dyDescent="0.25">
      <c r="E1398" s="1" t="str">
        <f t="shared" si="24"/>
        <v/>
      </c>
      <c r="F1398" s="2" t="str">
        <f>IF(ISERROR(VLOOKUP(A1398,'Cadastro-Estoque'!A:G,1,FALSE)),"",VLOOKUP(A1398,'Cadastro-Estoque'!A:G,4,FALSE))</f>
        <v/>
      </c>
      <c r="G1398" s="2" t="str">
        <f>IF(ISBLANK(A1398),"",IF(ISERROR(VLOOKUP(A1398,'Cadastro-Estoque'!A:G,1,FALSE)),"Produto não cadastrado",VLOOKUP(A1398,'Cadastro-Estoque'!A:G,2,FALSE)))</f>
        <v/>
      </c>
      <c r="H1398" s="2" t="str">
        <f>IF(ISERROR(VLOOKUP(A1398,'Cadastro-Estoque'!A:G,1,FALSE)),"",VLOOKUP(A1398,'Cadastro-Estoque'!A:G,3,FALSE))</f>
        <v/>
      </c>
      <c r="I1398" s="73" t="str">
        <f>IF(A1398="","",INDEX(Boletim!F1407:F1524,(MATCH(A1398,'Cadastro-Estoque'!A1406:A1523,0))))</f>
        <v/>
      </c>
    </row>
    <row r="1399" spans="5:9" ht="18.75" customHeight="1" x14ac:dyDescent="0.25">
      <c r="E1399" s="1" t="str">
        <f t="shared" si="24"/>
        <v/>
      </c>
      <c r="F1399" s="2" t="str">
        <f>IF(ISERROR(VLOOKUP(A1399,'Cadastro-Estoque'!A:G,1,FALSE)),"",VLOOKUP(A1399,'Cadastro-Estoque'!A:G,4,FALSE))</f>
        <v/>
      </c>
      <c r="G1399" s="2" t="str">
        <f>IF(ISBLANK(A1399),"",IF(ISERROR(VLOOKUP(A1399,'Cadastro-Estoque'!A:G,1,FALSE)),"Produto não cadastrado",VLOOKUP(A1399,'Cadastro-Estoque'!A:G,2,FALSE)))</f>
        <v/>
      </c>
      <c r="H1399" s="2" t="str">
        <f>IF(ISERROR(VLOOKUP(A1399,'Cadastro-Estoque'!A:G,1,FALSE)),"",VLOOKUP(A1399,'Cadastro-Estoque'!A:G,3,FALSE))</f>
        <v/>
      </c>
      <c r="I1399" s="73" t="str">
        <f>IF(A1399="","",INDEX(Boletim!F1408:F1525,(MATCH(A1399,'Cadastro-Estoque'!A1407:A1524,0))))</f>
        <v/>
      </c>
    </row>
    <row r="1400" spans="5:9" ht="18.75" customHeight="1" x14ac:dyDescent="0.25">
      <c r="E1400" s="1" t="str">
        <f t="shared" si="24"/>
        <v/>
      </c>
      <c r="F1400" s="2" t="str">
        <f>IF(ISERROR(VLOOKUP(A1400,'Cadastro-Estoque'!A:G,1,FALSE)),"",VLOOKUP(A1400,'Cadastro-Estoque'!A:G,4,FALSE))</f>
        <v/>
      </c>
      <c r="G1400" s="2" t="str">
        <f>IF(ISBLANK(A1400),"",IF(ISERROR(VLOOKUP(A1400,'Cadastro-Estoque'!A:G,1,FALSE)),"Produto não cadastrado",VLOOKUP(A1400,'Cadastro-Estoque'!A:G,2,FALSE)))</f>
        <v/>
      </c>
      <c r="H1400" s="2" t="str">
        <f>IF(ISERROR(VLOOKUP(A1400,'Cadastro-Estoque'!A:G,1,FALSE)),"",VLOOKUP(A1400,'Cadastro-Estoque'!A:G,3,FALSE))</f>
        <v/>
      </c>
      <c r="I1400" s="73" t="str">
        <f>IF(A1400="","",INDEX(Boletim!F1409:F1526,(MATCH(A1400,'Cadastro-Estoque'!A1408:A1525,0))))</f>
        <v/>
      </c>
    </row>
    <row r="1401" spans="5:9" ht="18.75" customHeight="1" x14ac:dyDescent="0.25">
      <c r="E1401" s="1" t="str">
        <f t="shared" si="24"/>
        <v/>
      </c>
      <c r="F1401" s="2" t="str">
        <f>IF(ISERROR(VLOOKUP(A1401,'Cadastro-Estoque'!A:G,1,FALSE)),"",VLOOKUP(A1401,'Cadastro-Estoque'!A:G,4,FALSE))</f>
        <v/>
      </c>
      <c r="G1401" s="2" t="str">
        <f>IF(ISBLANK(A1401),"",IF(ISERROR(VLOOKUP(A1401,'Cadastro-Estoque'!A:G,1,FALSE)),"Produto não cadastrado",VLOOKUP(A1401,'Cadastro-Estoque'!A:G,2,FALSE)))</f>
        <v/>
      </c>
      <c r="H1401" s="2" t="str">
        <f>IF(ISERROR(VLOOKUP(A1401,'Cadastro-Estoque'!A:G,1,FALSE)),"",VLOOKUP(A1401,'Cadastro-Estoque'!A:G,3,FALSE))</f>
        <v/>
      </c>
      <c r="I1401" s="73" t="str">
        <f>IF(A1401="","",INDEX(Boletim!F1410:F1527,(MATCH(A1401,'Cadastro-Estoque'!A1409:A1526,0))))</f>
        <v/>
      </c>
    </row>
    <row r="1402" spans="5:9" ht="18.75" customHeight="1" x14ac:dyDescent="0.25">
      <c r="E1402" s="1" t="str">
        <f t="shared" si="24"/>
        <v/>
      </c>
      <c r="F1402" s="2" t="str">
        <f>IF(ISERROR(VLOOKUP(A1402,'Cadastro-Estoque'!A:G,1,FALSE)),"",VLOOKUP(A1402,'Cadastro-Estoque'!A:G,4,FALSE))</f>
        <v/>
      </c>
      <c r="G1402" s="2" t="str">
        <f>IF(ISBLANK(A1402),"",IF(ISERROR(VLOOKUP(A1402,'Cadastro-Estoque'!A:G,1,FALSE)),"Produto não cadastrado",VLOOKUP(A1402,'Cadastro-Estoque'!A:G,2,FALSE)))</f>
        <v/>
      </c>
      <c r="H1402" s="2" t="str">
        <f>IF(ISERROR(VLOOKUP(A1402,'Cadastro-Estoque'!A:G,1,FALSE)),"",VLOOKUP(A1402,'Cadastro-Estoque'!A:G,3,FALSE))</f>
        <v/>
      </c>
      <c r="I1402" s="73" t="str">
        <f>IF(A1402="","",INDEX(Boletim!F1411:F1528,(MATCH(A1402,'Cadastro-Estoque'!A1410:A1527,0))))</f>
        <v/>
      </c>
    </row>
    <row r="1403" spans="5:9" ht="18.75" customHeight="1" x14ac:dyDescent="0.25">
      <c r="E1403" s="1" t="str">
        <f t="shared" si="24"/>
        <v/>
      </c>
      <c r="F1403" s="2" t="str">
        <f>IF(ISERROR(VLOOKUP(A1403,'Cadastro-Estoque'!A:G,1,FALSE)),"",VLOOKUP(A1403,'Cadastro-Estoque'!A:G,4,FALSE))</f>
        <v/>
      </c>
      <c r="G1403" s="2" t="str">
        <f>IF(ISBLANK(A1403),"",IF(ISERROR(VLOOKUP(A1403,'Cadastro-Estoque'!A:G,1,FALSE)),"Produto não cadastrado",VLOOKUP(A1403,'Cadastro-Estoque'!A:G,2,FALSE)))</f>
        <v/>
      </c>
      <c r="H1403" s="2" t="str">
        <f>IF(ISERROR(VLOOKUP(A1403,'Cadastro-Estoque'!A:G,1,FALSE)),"",VLOOKUP(A1403,'Cadastro-Estoque'!A:G,3,FALSE))</f>
        <v/>
      </c>
      <c r="I1403" s="73" t="str">
        <f>IF(A1403="","",INDEX(Boletim!F1412:F1529,(MATCH(A1403,'Cadastro-Estoque'!A1411:A1528,0))))</f>
        <v/>
      </c>
    </row>
    <row r="1404" spans="5:9" ht="18.75" customHeight="1" x14ac:dyDescent="0.25">
      <c r="E1404" s="1" t="str">
        <f t="shared" si="24"/>
        <v/>
      </c>
      <c r="F1404" s="2" t="str">
        <f>IF(ISERROR(VLOOKUP(A1404,'Cadastro-Estoque'!A:G,1,FALSE)),"",VLOOKUP(A1404,'Cadastro-Estoque'!A:G,4,FALSE))</f>
        <v/>
      </c>
      <c r="G1404" s="2" t="str">
        <f>IF(ISBLANK(A1404),"",IF(ISERROR(VLOOKUP(A1404,'Cadastro-Estoque'!A:G,1,FALSE)),"Produto não cadastrado",VLOOKUP(A1404,'Cadastro-Estoque'!A:G,2,FALSE)))</f>
        <v/>
      </c>
      <c r="H1404" s="2" t="str">
        <f>IF(ISERROR(VLOOKUP(A1404,'Cadastro-Estoque'!A:G,1,FALSE)),"",VLOOKUP(A1404,'Cadastro-Estoque'!A:G,3,FALSE))</f>
        <v/>
      </c>
      <c r="I1404" s="73" t="str">
        <f>IF(A1404="","",INDEX(Boletim!F1413:F1530,(MATCH(A1404,'Cadastro-Estoque'!A1412:A1529,0))))</f>
        <v/>
      </c>
    </row>
    <row r="1405" spans="5:9" ht="18.75" customHeight="1" x14ac:dyDescent="0.25">
      <c r="E1405" s="1" t="str">
        <f t="shared" si="24"/>
        <v/>
      </c>
      <c r="F1405" s="2" t="str">
        <f>IF(ISERROR(VLOOKUP(A1405,'Cadastro-Estoque'!A:G,1,FALSE)),"",VLOOKUP(A1405,'Cadastro-Estoque'!A:G,4,FALSE))</f>
        <v/>
      </c>
      <c r="G1405" s="2" t="str">
        <f>IF(ISBLANK(A1405),"",IF(ISERROR(VLOOKUP(A1405,'Cadastro-Estoque'!A:G,1,FALSE)),"Produto não cadastrado",VLOOKUP(A1405,'Cadastro-Estoque'!A:G,2,FALSE)))</f>
        <v/>
      </c>
      <c r="H1405" s="2" t="str">
        <f>IF(ISERROR(VLOOKUP(A1405,'Cadastro-Estoque'!A:G,1,FALSE)),"",VLOOKUP(A1405,'Cadastro-Estoque'!A:G,3,FALSE))</f>
        <v/>
      </c>
      <c r="I1405" s="73" t="str">
        <f>IF(A1405="","",INDEX(Boletim!F1414:F1531,(MATCH(A1405,'Cadastro-Estoque'!A1413:A1530,0))))</f>
        <v/>
      </c>
    </row>
    <row r="1406" spans="5:9" ht="18.75" customHeight="1" x14ac:dyDescent="0.25">
      <c r="E1406" s="1" t="str">
        <f t="shared" si="24"/>
        <v/>
      </c>
      <c r="F1406" s="2" t="str">
        <f>IF(ISERROR(VLOOKUP(A1406,'Cadastro-Estoque'!A:G,1,FALSE)),"",VLOOKUP(A1406,'Cadastro-Estoque'!A:G,4,FALSE))</f>
        <v/>
      </c>
      <c r="G1406" s="2" t="str">
        <f>IF(ISBLANK(A1406),"",IF(ISERROR(VLOOKUP(A1406,'Cadastro-Estoque'!A:G,1,FALSE)),"Produto não cadastrado",VLOOKUP(A1406,'Cadastro-Estoque'!A:G,2,FALSE)))</f>
        <v/>
      </c>
      <c r="H1406" s="2" t="str">
        <f>IF(ISERROR(VLOOKUP(A1406,'Cadastro-Estoque'!A:G,1,FALSE)),"",VLOOKUP(A1406,'Cadastro-Estoque'!A:G,3,FALSE))</f>
        <v/>
      </c>
      <c r="I1406" s="73" t="str">
        <f>IF(A1406="","",INDEX(Boletim!F1415:F1532,(MATCH(A1406,'Cadastro-Estoque'!A1414:A1531,0))))</f>
        <v/>
      </c>
    </row>
    <row r="1407" spans="5:9" ht="18.75" customHeight="1" x14ac:dyDescent="0.25">
      <c r="E1407" s="1" t="str">
        <f t="shared" si="24"/>
        <v/>
      </c>
      <c r="F1407" s="2" t="str">
        <f>IF(ISERROR(VLOOKUP(A1407,'Cadastro-Estoque'!A:G,1,FALSE)),"",VLOOKUP(A1407,'Cadastro-Estoque'!A:G,4,FALSE))</f>
        <v/>
      </c>
      <c r="G1407" s="2" t="str">
        <f>IF(ISBLANK(A1407),"",IF(ISERROR(VLOOKUP(A1407,'Cadastro-Estoque'!A:G,1,FALSE)),"Produto não cadastrado",VLOOKUP(A1407,'Cadastro-Estoque'!A:G,2,FALSE)))</f>
        <v/>
      </c>
      <c r="H1407" s="2" t="str">
        <f>IF(ISERROR(VLOOKUP(A1407,'Cadastro-Estoque'!A:G,1,FALSE)),"",VLOOKUP(A1407,'Cadastro-Estoque'!A:G,3,FALSE))</f>
        <v/>
      </c>
      <c r="I1407" s="73" t="str">
        <f>IF(A1407="","",INDEX(Boletim!F1416:F1533,(MATCH(A1407,'Cadastro-Estoque'!A1415:A1532,0))))</f>
        <v/>
      </c>
    </row>
    <row r="1408" spans="5:9" ht="18.75" customHeight="1" x14ac:dyDescent="0.25">
      <c r="E1408" s="1" t="str">
        <f t="shared" si="24"/>
        <v/>
      </c>
      <c r="F1408" s="2" t="str">
        <f>IF(ISERROR(VLOOKUP(A1408,'Cadastro-Estoque'!A:G,1,FALSE)),"",VLOOKUP(A1408,'Cadastro-Estoque'!A:G,4,FALSE))</f>
        <v/>
      </c>
      <c r="G1408" s="2" t="str">
        <f>IF(ISBLANK(A1408),"",IF(ISERROR(VLOOKUP(A1408,'Cadastro-Estoque'!A:G,1,FALSE)),"Produto não cadastrado",VLOOKUP(A1408,'Cadastro-Estoque'!A:G,2,FALSE)))</f>
        <v/>
      </c>
      <c r="H1408" s="2" t="str">
        <f>IF(ISERROR(VLOOKUP(A1408,'Cadastro-Estoque'!A:G,1,FALSE)),"",VLOOKUP(A1408,'Cadastro-Estoque'!A:G,3,FALSE))</f>
        <v/>
      </c>
      <c r="I1408" s="73" t="str">
        <f>IF(A1408="","",INDEX(Boletim!F1417:F1534,(MATCH(A1408,'Cadastro-Estoque'!A1416:A1533,0))))</f>
        <v/>
      </c>
    </row>
    <row r="1409" spans="5:9" ht="18.75" customHeight="1" x14ac:dyDescent="0.25">
      <c r="E1409" s="1" t="str">
        <f t="shared" si="24"/>
        <v/>
      </c>
      <c r="F1409" s="2" t="str">
        <f>IF(ISERROR(VLOOKUP(A1409,'Cadastro-Estoque'!A:G,1,FALSE)),"",VLOOKUP(A1409,'Cadastro-Estoque'!A:G,4,FALSE))</f>
        <v/>
      </c>
      <c r="G1409" s="2" t="str">
        <f>IF(ISBLANK(A1409),"",IF(ISERROR(VLOOKUP(A1409,'Cadastro-Estoque'!A:G,1,FALSE)),"Produto não cadastrado",VLOOKUP(A1409,'Cadastro-Estoque'!A:G,2,FALSE)))</f>
        <v/>
      </c>
      <c r="H1409" s="2" t="str">
        <f>IF(ISERROR(VLOOKUP(A1409,'Cadastro-Estoque'!A:G,1,FALSE)),"",VLOOKUP(A1409,'Cadastro-Estoque'!A:G,3,FALSE))</f>
        <v/>
      </c>
      <c r="I1409" s="73" t="str">
        <f>IF(A1409="","",INDEX(Boletim!F1418:F1535,(MATCH(A1409,'Cadastro-Estoque'!A1417:A1534,0))))</f>
        <v/>
      </c>
    </row>
    <row r="1410" spans="5:9" ht="18.75" customHeight="1" x14ac:dyDescent="0.25">
      <c r="E1410" s="1" t="str">
        <f t="shared" si="24"/>
        <v/>
      </c>
      <c r="F1410" s="2" t="str">
        <f>IF(ISERROR(VLOOKUP(A1410,'Cadastro-Estoque'!A:G,1,FALSE)),"",VLOOKUP(A1410,'Cadastro-Estoque'!A:G,4,FALSE))</f>
        <v/>
      </c>
      <c r="G1410" s="2" t="str">
        <f>IF(ISBLANK(A1410),"",IF(ISERROR(VLOOKUP(A1410,'Cadastro-Estoque'!A:G,1,FALSE)),"Produto não cadastrado",VLOOKUP(A1410,'Cadastro-Estoque'!A:G,2,FALSE)))</f>
        <v/>
      </c>
      <c r="H1410" s="2" t="str">
        <f>IF(ISERROR(VLOOKUP(A1410,'Cadastro-Estoque'!A:G,1,FALSE)),"",VLOOKUP(A1410,'Cadastro-Estoque'!A:G,3,FALSE))</f>
        <v/>
      </c>
      <c r="I1410" s="73" t="str">
        <f>IF(A1410="","",INDEX(Boletim!F1419:F1536,(MATCH(A1410,'Cadastro-Estoque'!A1418:A1535,0))))</f>
        <v/>
      </c>
    </row>
    <row r="1411" spans="5:9" ht="18.75" customHeight="1" x14ac:dyDescent="0.25">
      <c r="E1411" s="1" t="str">
        <f t="shared" si="24"/>
        <v/>
      </c>
      <c r="F1411" s="2" t="str">
        <f>IF(ISERROR(VLOOKUP(A1411,'Cadastro-Estoque'!A:G,1,FALSE)),"",VLOOKUP(A1411,'Cadastro-Estoque'!A:G,4,FALSE))</f>
        <v/>
      </c>
      <c r="G1411" s="2" t="str">
        <f>IF(ISBLANK(A1411),"",IF(ISERROR(VLOOKUP(A1411,'Cadastro-Estoque'!A:G,1,FALSE)),"Produto não cadastrado",VLOOKUP(A1411,'Cadastro-Estoque'!A:G,2,FALSE)))</f>
        <v/>
      </c>
      <c r="H1411" s="2" t="str">
        <f>IF(ISERROR(VLOOKUP(A1411,'Cadastro-Estoque'!A:G,1,FALSE)),"",VLOOKUP(A1411,'Cadastro-Estoque'!A:G,3,FALSE))</f>
        <v/>
      </c>
      <c r="I1411" s="73" t="str">
        <f>IF(A1411="","",INDEX(Boletim!F1420:F1537,(MATCH(A1411,'Cadastro-Estoque'!A1419:A1536,0))))</f>
        <v/>
      </c>
    </row>
    <row r="1412" spans="5:9" ht="18.75" customHeight="1" x14ac:dyDescent="0.25">
      <c r="E1412" s="1" t="str">
        <f t="shared" si="24"/>
        <v/>
      </c>
      <c r="F1412" s="2" t="str">
        <f>IF(ISERROR(VLOOKUP(A1412,'Cadastro-Estoque'!A:G,1,FALSE)),"",VLOOKUP(A1412,'Cadastro-Estoque'!A:G,4,FALSE))</f>
        <v/>
      </c>
      <c r="G1412" s="2" t="str">
        <f>IF(ISBLANK(A1412),"",IF(ISERROR(VLOOKUP(A1412,'Cadastro-Estoque'!A:G,1,FALSE)),"Produto não cadastrado",VLOOKUP(A1412,'Cadastro-Estoque'!A:G,2,FALSE)))</f>
        <v/>
      </c>
      <c r="H1412" s="2" t="str">
        <f>IF(ISERROR(VLOOKUP(A1412,'Cadastro-Estoque'!A:G,1,FALSE)),"",VLOOKUP(A1412,'Cadastro-Estoque'!A:G,3,FALSE))</f>
        <v/>
      </c>
      <c r="I1412" s="73" t="str">
        <f>IF(A1412="","",INDEX(Boletim!F1421:F1538,(MATCH(A1412,'Cadastro-Estoque'!A1420:A1537,0))))</f>
        <v/>
      </c>
    </row>
    <row r="1413" spans="5:9" ht="18.75" customHeight="1" x14ac:dyDescent="0.25">
      <c r="E1413" s="1" t="str">
        <f t="shared" si="24"/>
        <v/>
      </c>
      <c r="F1413" s="2" t="str">
        <f>IF(ISERROR(VLOOKUP(A1413,'Cadastro-Estoque'!A:G,1,FALSE)),"",VLOOKUP(A1413,'Cadastro-Estoque'!A:G,4,FALSE))</f>
        <v/>
      </c>
      <c r="G1413" s="2" t="str">
        <f>IF(ISBLANK(A1413),"",IF(ISERROR(VLOOKUP(A1413,'Cadastro-Estoque'!A:G,1,FALSE)),"Produto não cadastrado",VLOOKUP(A1413,'Cadastro-Estoque'!A:G,2,FALSE)))</f>
        <v/>
      </c>
      <c r="H1413" s="2" t="str">
        <f>IF(ISERROR(VLOOKUP(A1413,'Cadastro-Estoque'!A:G,1,FALSE)),"",VLOOKUP(A1413,'Cadastro-Estoque'!A:G,3,FALSE))</f>
        <v/>
      </c>
      <c r="I1413" s="73" t="str">
        <f>IF(A1413="","",INDEX(Boletim!F1422:F1539,(MATCH(A1413,'Cadastro-Estoque'!A1421:A1538,0))))</f>
        <v/>
      </c>
    </row>
    <row r="1414" spans="5:9" ht="18.75" customHeight="1" x14ac:dyDescent="0.25">
      <c r="E1414" s="1" t="str">
        <f t="shared" ref="E1414:E1477" si="25">IF(ISBLANK(A1414),"",C1414*D1414)</f>
        <v/>
      </c>
      <c r="F1414" s="2" t="str">
        <f>IF(ISERROR(VLOOKUP(A1414,'Cadastro-Estoque'!A:G,1,FALSE)),"",VLOOKUP(A1414,'Cadastro-Estoque'!A:G,4,FALSE))</f>
        <v/>
      </c>
      <c r="G1414" s="2" t="str">
        <f>IF(ISBLANK(A1414),"",IF(ISERROR(VLOOKUP(A1414,'Cadastro-Estoque'!A:G,1,FALSE)),"Produto não cadastrado",VLOOKUP(A1414,'Cadastro-Estoque'!A:G,2,FALSE)))</f>
        <v/>
      </c>
      <c r="H1414" s="2" t="str">
        <f>IF(ISERROR(VLOOKUP(A1414,'Cadastro-Estoque'!A:G,1,FALSE)),"",VLOOKUP(A1414,'Cadastro-Estoque'!A:G,3,FALSE))</f>
        <v/>
      </c>
      <c r="I1414" s="73" t="str">
        <f>IF(A1414="","",INDEX(Boletim!F1423:F1540,(MATCH(A1414,'Cadastro-Estoque'!A1422:A1539,0))))</f>
        <v/>
      </c>
    </row>
    <row r="1415" spans="5:9" ht="18.75" customHeight="1" x14ac:dyDescent="0.25">
      <c r="E1415" s="1" t="str">
        <f t="shared" si="25"/>
        <v/>
      </c>
      <c r="F1415" s="2" t="str">
        <f>IF(ISERROR(VLOOKUP(A1415,'Cadastro-Estoque'!A:G,1,FALSE)),"",VLOOKUP(A1415,'Cadastro-Estoque'!A:G,4,FALSE))</f>
        <v/>
      </c>
      <c r="G1415" s="2" t="str">
        <f>IF(ISBLANK(A1415),"",IF(ISERROR(VLOOKUP(A1415,'Cadastro-Estoque'!A:G,1,FALSE)),"Produto não cadastrado",VLOOKUP(A1415,'Cadastro-Estoque'!A:G,2,FALSE)))</f>
        <v/>
      </c>
      <c r="H1415" s="2" t="str">
        <f>IF(ISERROR(VLOOKUP(A1415,'Cadastro-Estoque'!A:G,1,FALSE)),"",VLOOKUP(A1415,'Cadastro-Estoque'!A:G,3,FALSE))</f>
        <v/>
      </c>
      <c r="I1415" s="73" t="str">
        <f>IF(A1415="","",INDEX(Boletim!F1424:F1541,(MATCH(A1415,'Cadastro-Estoque'!A1423:A1540,0))))</f>
        <v/>
      </c>
    </row>
    <row r="1416" spans="5:9" ht="18.75" customHeight="1" x14ac:dyDescent="0.25">
      <c r="E1416" s="1" t="str">
        <f t="shared" si="25"/>
        <v/>
      </c>
      <c r="F1416" s="2" t="str">
        <f>IF(ISERROR(VLOOKUP(A1416,'Cadastro-Estoque'!A:G,1,FALSE)),"",VLOOKUP(A1416,'Cadastro-Estoque'!A:G,4,FALSE))</f>
        <v/>
      </c>
      <c r="G1416" s="2" t="str">
        <f>IF(ISBLANK(A1416),"",IF(ISERROR(VLOOKUP(A1416,'Cadastro-Estoque'!A:G,1,FALSE)),"Produto não cadastrado",VLOOKUP(A1416,'Cadastro-Estoque'!A:G,2,FALSE)))</f>
        <v/>
      </c>
      <c r="H1416" s="2" t="str">
        <f>IF(ISERROR(VLOOKUP(A1416,'Cadastro-Estoque'!A:G,1,FALSE)),"",VLOOKUP(A1416,'Cadastro-Estoque'!A:G,3,FALSE))</f>
        <v/>
      </c>
      <c r="I1416" s="73" t="str">
        <f>IF(A1416="","",INDEX(Boletim!F1425:F1542,(MATCH(A1416,'Cadastro-Estoque'!A1424:A1541,0))))</f>
        <v/>
      </c>
    </row>
    <row r="1417" spans="5:9" ht="18.75" customHeight="1" x14ac:dyDescent="0.25">
      <c r="E1417" s="1" t="str">
        <f t="shared" si="25"/>
        <v/>
      </c>
      <c r="F1417" s="2" t="str">
        <f>IF(ISERROR(VLOOKUP(A1417,'Cadastro-Estoque'!A:G,1,FALSE)),"",VLOOKUP(A1417,'Cadastro-Estoque'!A:G,4,FALSE))</f>
        <v/>
      </c>
      <c r="G1417" s="2" t="str">
        <f>IF(ISBLANK(A1417),"",IF(ISERROR(VLOOKUP(A1417,'Cadastro-Estoque'!A:G,1,FALSE)),"Produto não cadastrado",VLOOKUP(A1417,'Cadastro-Estoque'!A:G,2,FALSE)))</f>
        <v/>
      </c>
      <c r="H1417" s="2" t="str">
        <f>IF(ISERROR(VLOOKUP(A1417,'Cadastro-Estoque'!A:G,1,FALSE)),"",VLOOKUP(A1417,'Cadastro-Estoque'!A:G,3,FALSE))</f>
        <v/>
      </c>
      <c r="I1417" s="73" t="str">
        <f>IF(A1417="","",INDEX(Boletim!F1426:F1543,(MATCH(A1417,'Cadastro-Estoque'!A1425:A1542,0))))</f>
        <v/>
      </c>
    </row>
    <row r="1418" spans="5:9" ht="18.75" customHeight="1" x14ac:dyDescent="0.25">
      <c r="E1418" s="1" t="str">
        <f t="shared" si="25"/>
        <v/>
      </c>
      <c r="F1418" s="2" t="str">
        <f>IF(ISERROR(VLOOKUP(A1418,'Cadastro-Estoque'!A:G,1,FALSE)),"",VLOOKUP(A1418,'Cadastro-Estoque'!A:G,4,FALSE))</f>
        <v/>
      </c>
      <c r="G1418" s="2" t="str">
        <f>IF(ISBLANK(A1418),"",IF(ISERROR(VLOOKUP(A1418,'Cadastro-Estoque'!A:G,1,FALSE)),"Produto não cadastrado",VLOOKUP(A1418,'Cadastro-Estoque'!A:G,2,FALSE)))</f>
        <v/>
      </c>
      <c r="H1418" s="2" t="str">
        <f>IF(ISERROR(VLOOKUP(A1418,'Cadastro-Estoque'!A:G,1,FALSE)),"",VLOOKUP(A1418,'Cadastro-Estoque'!A:G,3,FALSE))</f>
        <v/>
      </c>
      <c r="I1418" s="73" t="str">
        <f>IF(A1418="","",INDEX(Boletim!F1427:F1544,(MATCH(A1418,'Cadastro-Estoque'!A1426:A1543,0))))</f>
        <v/>
      </c>
    </row>
    <row r="1419" spans="5:9" ht="18.75" customHeight="1" x14ac:dyDescent="0.25">
      <c r="E1419" s="1" t="str">
        <f t="shared" si="25"/>
        <v/>
      </c>
      <c r="F1419" s="2" t="str">
        <f>IF(ISERROR(VLOOKUP(A1419,'Cadastro-Estoque'!A:G,1,FALSE)),"",VLOOKUP(A1419,'Cadastro-Estoque'!A:G,4,FALSE))</f>
        <v/>
      </c>
      <c r="G1419" s="2" t="str">
        <f>IF(ISBLANK(A1419),"",IF(ISERROR(VLOOKUP(A1419,'Cadastro-Estoque'!A:G,1,FALSE)),"Produto não cadastrado",VLOOKUP(A1419,'Cadastro-Estoque'!A:G,2,FALSE)))</f>
        <v/>
      </c>
      <c r="H1419" s="2" t="str">
        <f>IF(ISERROR(VLOOKUP(A1419,'Cadastro-Estoque'!A:G,1,FALSE)),"",VLOOKUP(A1419,'Cadastro-Estoque'!A:G,3,FALSE))</f>
        <v/>
      </c>
      <c r="I1419" s="73" t="str">
        <f>IF(A1419="","",INDEX(Boletim!F1428:F1545,(MATCH(A1419,'Cadastro-Estoque'!A1427:A1544,0))))</f>
        <v/>
      </c>
    </row>
    <row r="1420" spans="5:9" ht="18.75" customHeight="1" x14ac:dyDescent="0.25">
      <c r="E1420" s="1" t="str">
        <f t="shared" si="25"/>
        <v/>
      </c>
      <c r="F1420" s="2" t="str">
        <f>IF(ISERROR(VLOOKUP(A1420,'Cadastro-Estoque'!A:G,1,FALSE)),"",VLOOKUP(A1420,'Cadastro-Estoque'!A:G,4,FALSE))</f>
        <v/>
      </c>
      <c r="G1420" s="2" t="str">
        <f>IF(ISBLANK(A1420),"",IF(ISERROR(VLOOKUP(A1420,'Cadastro-Estoque'!A:G,1,FALSE)),"Produto não cadastrado",VLOOKUP(A1420,'Cadastro-Estoque'!A:G,2,FALSE)))</f>
        <v/>
      </c>
      <c r="H1420" s="2" t="str">
        <f>IF(ISERROR(VLOOKUP(A1420,'Cadastro-Estoque'!A:G,1,FALSE)),"",VLOOKUP(A1420,'Cadastro-Estoque'!A:G,3,FALSE))</f>
        <v/>
      </c>
      <c r="I1420" s="73" t="str">
        <f>IF(A1420="","",INDEX(Boletim!F1429:F1546,(MATCH(A1420,'Cadastro-Estoque'!A1428:A1545,0))))</f>
        <v/>
      </c>
    </row>
    <row r="1421" spans="5:9" ht="18.75" customHeight="1" x14ac:dyDescent="0.25">
      <c r="E1421" s="1" t="str">
        <f t="shared" si="25"/>
        <v/>
      </c>
      <c r="F1421" s="2" t="str">
        <f>IF(ISERROR(VLOOKUP(A1421,'Cadastro-Estoque'!A:G,1,FALSE)),"",VLOOKUP(A1421,'Cadastro-Estoque'!A:G,4,FALSE))</f>
        <v/>
      </c>
      <c r="G1421" s="2" t="str">
        <f>IF(ISBLANK(A1421),"",IF(ISERROR(VLOOKUP(A1421,'Cadastro-Estoque'!A:G,1,FALSE)),"Produto não cadastrado",VLOOKUP(A1421,'Cadastro-Estoque'!A:G,2,FALSE)))</f>
        <v/>
      </c>
      <c r="H1421" s="2" t="str">
        <f>IF(ISERROR(VLOOKUP(A1421,'Cadastro-Estoque'!A:G,1,FALSE)),"",VLOOKUP(A1421,'Cadastro-Estoque'!A:G,3,FALSE))</f>
        <v/>
      </c>
      <c r="I1421" s="73" t="str">
        <f>IF(A1421="","",INDEX(Boletim!F1430:F1547,(MATCH(A1421,'Cadastro-Estoque'!A1429:A1546,0))))</f>
        <v/>
      </c>
    </row>
    <row r="1422" spans="5:9" ht="18.75" customHeight="1" x14ac:dyDescent="0.25">
      <c r="E1422" s="1" t="str">
        <f t="shared" si="25"/>
        <v/>
      </c>
      <c r="F1422" s="2" t="str">
        <f>IF(ISERROR(VLOOKUP(A1422,'Cadastro-Estoque'!A:G,1,FALSE)),"",VLOOKUP(A1422,'Cadastro-Estoque'!A:G,4,FALSE))</f>
        <v/>
      </c>
      <c r="G1422" s="2" t="str">
        <f>IF(ISBLANK(A1422),"",IF(ISERROR(VLOOKUP(A1422,'Cadastro-Estoque'!A:G,1,FALSE)),"Produto não cadastrado",VLOOKUP(A1422,'Cadastro-Estoque'!A:G,2,FALSE)))</f>
        <v/>
      </c>
      <c r="H1422" s="2" t="str">
        <f>IF(ISERROR(VLOOKUP(A1422,'Cadastro-Estoque'!A:G,1,FALSE)),"",VLOOKUP(A1422,'Cadastro-Estoque'!A:G,3,FALSE))</f>
        <v/>
      </c>
      <c r="I1422" s="73" t="str">
        <f>IF(A1422="","",INDEX(Boletim!F1431:F1548,(MATCH(A1422,'Cadastro-Estoque'!A1430:A1547,0))))</f>
        <v/>
      </c>
    </row>
    <row r="1423" spans="5:9" ht="18.75" customHeight="1" x14ac:dyDescent="0.25">
      <c r="E1423" s="1" t="str">
        <f t="shared" si="25"/>
        <v/>
      </c>
      <c r="F1423" s="2" t="str">
        <f>IF(ISERROR(VLOOKUP(A1423,'Cadastro-Estoque'!A:G,1,FALSE)),"",VLOOKUP(A1423,'Cadastro-Estoque'!A:G,4,FALSE))</f>
        <v/>
      </c>
      <c r="G1423" s="2" t="str">
        <f>IF(ISBLANK(A1423),"",IF(ISERROR(VLOOKUP(A1423,'Cadastro-Estoque'!A:G,1,FALSE)),"Produto não cadastrado",VLOOKUP(A1423,'Cadastro-Estoque'!A:G,2,FALSE)))</f>
        <v/>
      </c>
      <c r="H1423" s="2" t="str">
        <f>IF(ISERROR(VLOOKUP(A1423,'Cadastro-Estoque'!A:G,1,FALSE)),"",VLOOKUP(A1423,'Cadastro-Estoque'!A:G,3,FALSE))</f>
        <v/>
      </c>
      <c r="I1423" s="73" t="str">
        <f>IF(A1423="","",INDEX(Boletim!F1432:F1549,(MATCH(A1423,'Cadastro-Estoque'!A1431:A1548,0))))</f>
        <v/>
      </c>
    </row>
    <row r="1424" spans="5:9" ht="18.75" customHeight="1" x14ac:dyDescent="0.25">
      <c r="E1424" s="1" t="str">
        <f t="shared" si="25"/>
        <v/>
      </c>
      <c r="F1424" s="2" t="str">
        <f>IF(ISERROR(VLOOKUP(A1424,'Cadastro-Estoque'!A:G,1,FALSE)),"",VLOOKUP(A1424,'Cadastro-Estoque'!A:G,4,FALSE))</f>
        <v/>
      </c>
      <c r="G1424" s="2" t="str">
        <f>IF(ISBLANK(A1424),"",IF(ISERROR(VLOOKUP(A1424,'Cadastro-Estoque'!A:G,1,FALSE)),"Produto não cadastrado",VLOOKUP(A1424,'Cadastro-Estoque'!A:G,2,FALSE)))</f>
        <v/>
      </c>
      <c r="H1424" s="2" t="str">
        <f>IF(ISERROR(VLOOKUP(A1424,'Cadastro-Estoque'!A:G,1,FALSE)),"",VLOOKUP(A1424,'Cadastro-Estoque'!A:G,3,FALSE))</f>
        <v/>
      </c>
      <c r="I1424" s="73" t="str">
        <f>IF(A1424="","",INDEX(Boletim!F1433:F1550,(MATCH(A1424,'Cadastro-Estoque'!A1432:A1549,0))))</f>
        <v/>
      </c>
    </row>
    <row r="1425" spans="5:9" ht="18.75" customHeight="1" x14ac:dyDescent="0.25">
      <c r="E1425" s="1" t="str">
        <f t="shared" si="25"/>
        <v/>
      </c>
      <c r="F1425" s="2" t="str">
        <f>IF(ISERROR(VLOOKUP(A1425,'Cadastro-Estoque'!A:G,1,FALSE)),"",VLOOKUP(A1425,'Cadastro-Estoque'!A:G,4,FALSE))</f>
        <v/>
      </c>
      <c r="G1425" s="2" t="str">
        <f>IF(ISBLANK(A1425),"",IF(ISERROR(VLOOKUP(A1425,'Cadastro-Estoque'!A:G,1,FALSE)),"Produto não cadastrado",VLOOKUP(A1425,'Cadastro-Estoque'!A:G,2,FALSE)))</f>
        <v/>
      </c>
      <c r="H1425" s="2" t="str">
        <f>IF(ISERROR(VLOOKUP(A1425,'Cadastro-Estoque'!A:G,1,FALSE)),"",VLOOKUP(A1425,'Cadastro-Estoque'!A:G,3,FALSE))</f>
        <v/>
      </c>
      <c r="I1425" s="73" t="str">
        <f>IF(A1425="","",INDEX(Boletim!F1434:F1551,(MATCH(A1425,'Cadastro-Estoque'!A1433:A1550,0))))</f>
        <v/>
      </c>
    </row>
    <row r="1426" spans="5:9" ht="18.75" customHeight="1" x14ac:dyDescent="0.25">
      <c r="E1426" s="1" t="str">
        <f t="shared" si="25"/>
        <v/>
      </c>
      <c r="F1426" s="2" t="str">
        <f>IF(ISERROR(VLOOKUP(A1426,'Cadastro-Estoque'!A:G,1,FALSE)),"",VLOOKUP(A1426,'Cadastro-Estoque'!A:G,4,FALSE))</f>
        <v/>
      </c>
      <c r="G1426" s="2" t="str">
        <f>IF(ISBLANK(A1426),"",IF(ISERROR(VLOOKUP(A1426,'Cadastro-Estoque'!A:G,1,FALSE)),"Produto não cadastrado",VLOOKUP(A1426,'Cadastro-Estoque'!A:G,2,FALSE)))</f>
        <v/>
      </c>
      <c r="H1426" s="2" t="str">
        <f>IF(ISERROR(VLOOKUP(A1426,'Cadastro-Estoque'!A:G,1,FALSE)),"",VLOOKUP(A1426,'Cadastro-Estoque'!A:G,3,FALSE))</f>
        <v/>
      </c>
      <c r="I1426" s="73" t="str">
        <f>IF(A1426="","",INDEX(Boletim!F1435:F1552,(MATCH(A1426,'Cadastro-Estoque'!A1434:A1551,0))))</f>
        <v/>
      </c>
    </row>
    <row r="1427" spans="5:9" ht="18.75" customHeight="1" x14ac:dyDescent="0.25">
      <c r="E1427" s="1" t="str">
        <f t="shared" si="25"/>
        <v/>
      </c>
      <c r="F1427" s="2" t="str">
        <f>IF(ISERROR(VLOOKUP(A1427,'Cadastro-Estoque'!A:G,1,FALSE)),"",VLOOKUP(A1427,'Cadastro-Estoque'!A:G,4,FALSE))</f>
        <v/>
      </c>
      <c r="G1427" s="2" t="str">
        <f>IF(ISBLANK(A1427),"",IF(ISERROR(VLOOKUP(A1427,'Cadastro-Estoque'!A:G,1,FALSE)),"Produto não cadastrado",VLOOKUP(A1427,'Cadastro-Estoque'!A:G,2,FALSE)))</f>
        <v/>
      </c>
      <c r="H1427" s="2" t="str">
        <f>IF(ISERROR(VLOOKUP(A1427,'Cadastro-Estoque'!A:G,1,FALSE)),"",VLOOKUP(A1427,'Cadastro-Estoque'!A:G,3,FALSE))</f>
        <v/>
      </c>
      <c r="I1427" s="73" t="str">
        <f>IF(A1427="","",INDEX(Boletim!F1436:F1553,(MATCH(A1427,'Cadastro-Estoque'!A1435:A1552,0))))</f>
        <v/>
      </c>
    </row>
    <row r="1428" spans="5:9" ht="18.75" customHeight="1" x14ac:dyDescent="0.25">
      <c r="E1428" s="1" t="str">
        <f t="shared" si="25"/>
        <v/>
      </c>
      <c r="F1428" s="2" t="str">
        <f>IF(ISERROR(VLOOKUP(A1428,'Cadastro-Estoque'!A:G,1,FALSE)),"",VLOOKUP(A1428,'Cadastro-Estoque'!A:G,4,FALSE))</f>
        <v/>
      </c>
      <c r="G1428" s="2" t="str">
        <f>IF(ISBLANK(A1428),"",IF(ISERROR(VLOOKUP(A1428,'Cadastro-Estoque'!A:G,1,FALSE)),"Produto não cadastrado",VLOOKUP(A1428,'Cadastro-Estoque'!A:G,2,FALSE)))</f>
        <v/>
      </c>
      <c r="H1428" s="2" t="str">
        <f>IF(ISERROR(VLOOKUP(A1428,'Cadastro-Estoque'!A:G,1,FALSE)),"",VLOOKUP(A1428,'Cadastro-Estoque'!A:G,3,FALSE))</f>
        <v/>
      </c>
      <c r="I1428" s="73" t="str">
        <f>IF(A1428="","",INDEX(Boletim!F1437:F1554,(MATCH(A1428,'Cadastro-Estoque'!A1436:A1553,0))))</f>
        <v/>
      </c>
    </row>
    <row r="1429" spans="5:9" ht="18.75" customHeight="1" x14ac:dyDescent="0.25">
      <c r="E1429" s="1" t="str">
        <f t="shared" si="25"/>
        <v/>
      </c>
      <c r="F1429" s="2" t="str">
        <f>IF(ISERROR(VLOOKUP(A1429,'Cadastro-Estoque'!A:G,1,FALSE)),"",VLOOKUP(A1429,'Cadastro-Estoque'!A:G,4,FALSE))</f>
        <v/>
      </c>
      <c r="G1429" s="2" t="str">
        <f>IF(ISBLANK(A1429),"",IF(ISERROR(VLOOKUP(A1429,'Cadastro-Estoque'!A:G,1,FALSE)),"Produto não cadastrado",VLOOKUP(A1429,'Cadastro-Estoque'!A:G,2,FALSE)))</f>
        <v/>
      </c>
      <c r="H1429" s="2" t="str">
        <f>IF(ISERROR(VLOOKUP(A1429,'Cadastro-Estoque'!A:G,1,FALSE)),"",VLOOKUP(A1429,'Cadastro-Estoque'!A:G,3,FALSE))</f>
        <v/>
      </c>
      <c r="I1429" s="73" t="str">
        <f>IF(A1429="","",INDEX(Boletim!F1438:F1555,(MATCH(A1429,'Cadastro-Estoque'!A1437:A1554,0))))</f>
        <v/>
      </c>
    </row>
    <row r="1430" spans="5:9" ht="18.75" customHeight="1" x14ac:dyDescent="0.25">
      <c r="E1430" s="1" t="str">
        <f t="shared" si="25"/>
        <v/>
      </c>
      <c r="F1430" s="2" t="str">
        <f>IF(ISERROR(VLOOKUP(A1430,'Cadastro-Estoque'!A:G,1,FALSE)),"",VLOOKUP(A1430,'Cadastro-Estoque'!A:G,4,FALSE))</f>
        <v/>
      </c>
      <c r="G1430" s="2" t="str">
        <f>IF(ISBLANK(A1430),"",IF(ISERROR(VLOOKUP(A1430,'Cadastro-Estoque'!A:G,1,FALSE)),"Produto não cadastrado",VLOOKUP(A1430,'Cadastro-Estoque'!A:G,2,FALSE)))</f>
        <v/>
      </c>
      <c r="H1430" s="2" t="str">
        <f>IF(ISERROR(VLOOKUP(A1430,'Cadastro-Estoque'!A:G,1,FALSE)),"",VLOOKUP(A1430,'Cadastro-Estoque'!A:G,3,FALSE))</f>
        <v/>
      </c>
      <c r="I1430" s="73" t="str">
        <f>IF(A1430="","",INDEX(Boletim!F1439:F1556,(MATCH(A1430,'Cadastro-Estoque'!A1438:A1555,0))))</f>
        <v/>
      </c>
    </row>
    <row r="1431" spans="5:9" ht="18.75" customHeight="1" x14ac:dyDescent="0.25">
      <c r="E1431" s="1" t="str">
        <f t="shared" si="25"/>
        <v/>
      </c>
      <c r="F1431" s="2" t="str">
        <f>IF(ISERROR(VLOOKUP(A1431,'Cadastro-Estoque'!A:G,1,FALSE)),"",VLOOKUP(A1431,'Cadastro-Estoque'!A:G,4,FALSE))</f>
        <v/>
      </c>
      <c r="G1431" s="2" t="str">
        <f>IF(ISBLANK(A1431),"",IF(ISERROR(VLOOKUP(A1431,'Cadastro-Estoque'!A:G,1,FALSE)),"Produto não cadastrado",VLOOKUP(A1431,'Cadastro-Estoque'!A:G,2,FALSE)))</f>
        <v/>
      </c>
      <c r="H1431" s="2" t="str">
        <f>IF(ISERROR(VLOOKUP(A1431,'Cadastro-Estoque'!A:G,1,FALSE)),"",VLOOKUP(A1431,'Cadastro-Estoque'!A:G,3,FALSE))</f>
        <v/>
      </c>
      <c r="I1431" s="73" t="str">
        <f>IF(A1431="","",INDEX(Boletim!F1440:F1557,(MATCH(A1431,'Cadastro-Estoque'!A1439:A1556,0))))</f>
        <v/>
      </c>
    </row>
    <row r="1432" spans="5:9" ht="18.75" customHeight="1" x14ac:dyDescent="0.25">
      <c r="E1432" s="1" t="str">
        <f t="shared" si="25"/>
        <v/>
      </c>
      <c r="F1432" s="2" t="str">
        <f>IF(ISERROR(VLOOKUP(A1432,'Cadastro-Estoque'!A:G,1,FALSE)),"",VLOOKUP(A1432,'Cadastro-Estoque'!A:G,4,FALSE))</f>
        <v/>
      </c>
      <c r="G1432" s="2" t="str">
        <f>IF(ISBLANK(A1432),"",IF(ISERROR(VLOOKUP(A1432,'Cadastro-Estoque'!A:G,1,FALSE)),"Produto não cadastrado",VLOOKUP(A1432,'Cadastro-Estoque'!A:G,2,FALSE)))</f>
        <v/>
      </c>
      <c r="H1432" s="2" t="str">
        <f>IF(ISERROR(VLOOKUP(A1432,'Cadastro-Estoque'!A:G,1,FALSE)),"",VLOOKUP(A1432,'Cadastro-Estoque'!A:G,3,FALSE))</f>
        <v/>
      </c>
      <c r="I1432" s="73" t="str">
        <f>IF(A1432="","",INDEX(Boletim!F1441:F1558,(MATCH(A1432,'Cadastro-Estoque'!A1440:A1557,0))))</f>
        <v/>
      </c>
    </row>
    <row r="1433" spans="5:9" ht="18.75" customHeight="1" x14ac:dyDescent="0.25">
      <c r="E1433" s="1" t="str">
        <f t="shared" si="25"/>
        <v/>
      </c>
      <c r="F1433" s="2" t="str">
        <f>IF(ISERROR(VLOOKUP(A1433,'Cadastro-Estoque'!A:G,1,FALSE)),"",VLOOKUP(A1433,'Cadastro-Estoque'!A:G,4,FALSE))</f>
        <v/>
      </c>
      <c r="G1433" s="2" t="str">
        <f>IF(ISBLANK(A1433),"",IF(ISERROR(VLOOKUP(A1433,'Cadastro-Estoque'!A:G,1,FALSE)),"Produto não cadastrado",VLOOKUP(A1433,'Cadastro-Estoque'!A:G,2,FALSE)))</f>
        <v/>
      </c>
      <c r="H1433" s="2" t="str">
        <f>IF(ISERROR(VLOOKUP(A1433,'Cadastro-Estoque'!A:G,1,FALSE)),"",VLOOKUP(A1433,'Cadastro-Estoque'!A:G,3,FALSE))</f>
        <v/>
      </c>
      <c r="I1433" s="73" t="str">
        <f>IF(A1433="","",INDEX(Boletim!F1442:F1559,(MATCH(A1433,'Cadastro-Estoque'!A1441:A1558,0))))</f>
        <v/>
      </c>
    </row>
    <row r="1434" spans="5:9" ht="18.75" customHeight="1" x14ac:dyDescent="0.25">
      <c r="E1434" s="1" t="str">
        <f t="shared" si="25"/>
        <v/>
      </c>
      <c r="F1434" s="2" t="str">
        <f>IF(ISERROR(VLOOKUP(A1434,'Cadastro-Estoque'!A:G,1,FALSE)),"",VLOOKUP(A1434,'Cadastro-Estoque'!A:G,4,FALSE))</f>
        <v/>
      </c>
      <c r="G1434" s="2" t="str">
        <f>IF(ISBLANK(A1434),"",IF(ISERROR(VLOOKUP(A1434,'Cadastro-Estoque'!A:G,1,FALSE)),"Produto não cadastrado",VLOOKUP(A1434,'Cadastro-Estoque'!A:G,2,FALSE)))</f>
        <v/>
      </c>
      <c r="H1434" s="2" t="str">
        <f>IF(ISERROR(VLOOKUP(A1434,'Cadastro-Estoque'!A:G,1,FALSE)),"",VLOOKUP(A1434,'Cadastro-Estoque'!A:G,3,FALSE))</f>
        <v/>
      </c>
      <c r="I1434" s="73" t="str">
        <f>IF(A1434="","",INDEX(Boletim!F1443:F1560,(MATCH(A1434,'Cadastro-Estoque'!A1442:A1559,0))))</f>
        <v/>
      </c>
    </row>
    <row r="1435" spans="5:9" ht="18.75" customHeight="1" x14ac:dyDescent="0.25">
      <c r="E1435" s="1" t="str">
        <f t="shared" si="25"/>
        <v/>
      </c>
      <c r="F1435" s="2" t="str">
        <f>IF(ISERROR(VLOOKUP(A1435,'Cadastro-Estoque'!A:G,1,FALSE)),"",VLOOKUP(A1435,'Cadastro-Estoque'!A:G,4,FALSE))</f>
        <v/>
      </c>
      <c r="G1435" s="2" t="str">
        <f>IF(ISBLANK(A1435),"",IF(ISERROR(VLOOKUP(A1435,'Cadastro-Estoque'!A:G,1,FALSE)),"Produto não cadastrado",VLOOKUP(A1435,'Cadastro-Estoque'!A:G,2,FALSE)))</f>
        <v/>
      </c>
      <c r="H1435" s="2" t="str">
        <f>IF(ISERROR(VLOOKUP(A1435,'Cadastro-Estoque'!A:G,1,FALSE)),"",VLOOKUP(A1435,'Cadastro-Estoque'!A:G,3,FALSE))</f>
        <v/>
      </c>
      <c r="I1435" s="73" t="str">
        <f>IF(A1435="","",INDEX(Boletim!F1444:F1561,(MATCH(A1435,'Cadastro-Estoque'!A1443:A1560,0))))</f>
        <v/>
      </c>
    </row>
    <row r="1436" spans="5:9" ht="18.75" customHeight="1" x14ac:dyDescent="0.25">
      <c r="E1436" s="1" t="str">
        <f t="shared" si="25"/>
        <v/>
      </c>
      <c r="F1436" s="2" t="str">
        <f>IF(ISERROR(VLOOKUP(A1436,'Cadastro-Estoque'!A:G,1,FALSE)),"",VLOOKUP(A1436,'Cadastro-Estoque'!A:G,4,FALSE))</f>
        <v/>
      </c>
      <c r="G1436" s="2" t="str">
        <f>IF(ISBLANK(A1436),"",IF(ISERROR(VLOOKUP(A1436,'Cadastro-Estoque'!A:G,1,FALSE)),"Produto não cadastrado",VLOOKUP(A1436,'Cadastro-Estoque'!A:G,2,FALSE)))</f>
        <v/>
      </c>
      <c r="H1436" s="2" t="str">
        <f>IF(ISERROR(VLOOKUP(A1436,'Cadastro-Estoque'!A:G,1,FALSE)),"",VLOOKUP(A1436,'Cadastro-Estoque'!A:G,3,FALSE))</f>
        <v/>
      </c>
      <c r="I1436" s="73" t="str">
        <f>IF(A1436="","",INDEX(Boletim!F1445:F1562,(MATCH(A1436,'Cadastro-Estoque'!A1444:A1561,0))))</f>
        <v/>
      </c>
    </row>
    <row r="1437" spans="5:9" ht="18.75" customHeight="1" x14ac:dyDescent="0.25">
      <c r="E1437" s="1" t="str">
        <f t="shared" si="25"/>
        <v/>
      </c>
      <c r="F1437" s="2" t="str">
        <f>IF(ISERROR(VLOOKUP(A1437,'Cadastro-Estoque'!A:G,1,FALSE)),"",VLOOKUP(A1437,'Cadastro-Estoque'!A:G,4,FALSE))</f>
        <v/>
      </c>
      <c r="G1437" s="2" t="str">
        <f>IF(ISBLANK(A1437),"",IF(ISERROR(VLOOKUP(A1437,'Cadastro-Estoque'!A:G,1,FALSE)),"Produto não cadastrado",VLOOKUP(A1437,'Cadastro-Estoque'!A:G,2,FALSE)))</f>
        <v/>
      </c>
      <c r="H1437" s="2" t="str">
        <f>IF(ISERROR(VLOOKUP(A1437,'Cadastro-Estoque'!A:G,1,FALSE)),"",VLOOKUP(A1437,'Cadastro-Estoque'!A:G,3,FALSE))</f>
        <v/>
      </c>
      <c r="I1437" s="73" t="str">
        <f>IF(A1437="","",INDEX(Boletim!F1446:F1563,(MATCH(A1437,'Cadastro-Estoque'!A1445:A1562,0))))</f>
        <v/>
      </c>
    </row>
    <row r="1438" spans="5:9" ht="18.75" customHeight="1" x14ac:dyDescent="0.25">
      <c r="E1438" s="1" t="str">
        <f t="shared" si="25"/>
        <v/>
      </c>
      <c r="F1438" s="2" t="str">
        <f>IF(ISERROR(VLOOKUP(A1438,'Cadastro-Estoque'!A:G,1,FALSE)),"",VLOOKUP(A1438,'Cadastro-Estoque'!A:G,4,FALSE))</f>
        <v/>
      </c>
      <c r="G1438" s="2" t="str">
        <f>IF(ISBLANK(A1438),"",IF(ISERROR(VLOOKUP(A1438,'Cadastro-Estoque'!A:G,1,FALSE)),"Produto não cadastrado",VLOOKUP(A1438,'Cadastro-Estoque'!A:G,2,FALSE)))</f>
        <v/>
      </c>
      <c r="H1438" s="2" t="str">
        <f>IF(ISERROR(VLOOKUP(A1438,'Cadastro-Estoque'!A:G,1,FALSE)),"",VLOOKUP(A1438,'Cadastro-Estoque'!A:G,3,FALSE))</f>
        <v/>
      </c>
      <c r="I1438" s="73" t="str">
        <f>IF(A1438="","",INDEX(Boletim!F1447:F1564,(MATCH(A1438,'Cadastro-Estoque'!A1446:A1563,0))))</f>
        <v/>
      </c>
    </row>
    <row r="1439" spans="5:9" ht="18.75" customHeight="1" x14ac:dyDescent="0.25">
      <c r="E1439" s="1" t="str">
        <f t="shared" si="25"/>
        <v/>
      </c>
      <c r="F1439" s="2" t="str">
        <f>IF(ISERROR(VLOOKUP(A1439,'Cadastro-Estoque'!A:G,1,FALSE)),"",VLOOKUP(A1439,'Cadastro-Estoque'!A:G,4,FALSE))</f>
        <v/>
      </c>
      <c r="G1439" s="2" t="str">
        <f>IF(ISBLANK(A1439),"",IF(ISERROR(VLOOKUP(A1439,'Cadastro-Estoque'!A:G,1,FALSE)),"Produto não cadastrado",VLOOKUP(A1439,'Cadastro-Estoque'!A:G,2,FALSE)))</f>
        <v/>
      </c>
      <c r="H1439" s="2" t="str">
        <f>IF(ISERROR(VLOOKUP(A1439,'Cadastro-Estoque'!A:G,1,FALSE)),"",VLOOKUP(A1439,'Cadastro-Estoque'!A:G,3,FALSE))</f>
        <v/>
      </c>
      <c r="I1439" s="73" t="str">
        <f>IF(A1439="","",INDEX(Boletim!F1448:F1565,(MATCH(A1439,'Cadastro-Estoque'!A1447:A1564,0))))</f>
        <v/>
      </c>
    </row>
    <row r="1440" spans="5:9" ht="18.75" customHeight="1" x14ac:dyDescent="0.25">
      <c r="E1440" s="1" t="str">
        <f t="shared" si="25"/>
        <v/>
      </c>
      <c r="F1440" s="2" t="str">
        <f>IF(ISERROR(VLOOKUP(A1440,'Cadastro-Estoque'!A:G,1,FALSE)),"",VLOOKUP(A1440,'Cadastro-Estoque'!A:G,4,FALSE))</f>
        <v/>
      </c>
      <c r="G1440" s="2" t="str">
        <f>IF(ISBLANK(A1440),"",IF(ISERROR(VLOOKUP(A1440,'Cadastro-Estoque'!A:G,1,FALSE)),"Produto não cadastrado",VLOOKUP(A1440,'Cadastro-Estoque'!A:G,2,FALSE)))</f>
        <v/>
      </c>
      <c r="H1440" s="2" t="str">
        <f>IF(ISERROR(VLOOKUP(A1440,'Cadastro-Estoque'!A:G,1,FALSE)),"",VLOOKUP(A1440,'Cadastro-Estoque'!A:G,3,FALSE))</f>
        <v/>
      </c>
      <c r="I1440" s="73" t="str">
        <f>IF(A1440="","",INDEX(Boletim!F1449:F1566,(MATCH(A1440,'Cadastro-Estoque'!A1448:A1565,0))))</f>
        <v/>
      </c>
    </row>
    <row r="1441" spans="5:9" ht="18.75" customHeight="1" x14ac:dyDescent="0.25">
      <c r="E1441" s="1" t="str">
        <f t="shared" si="25"/>
        <v/>
      </c>
      <c r="F1441" s="2" t="str">
        <f>IF(ISERROR(VLOOKUP(A1441,'Cadastro-Estoque'!A:G,1,FALSE)),"",VLOOKUP(A1441,'Cadastro-Estoque'!A:G,4,FALSE))</f>
        <v/>
      </c>
      <c r="G1441" s="2" t="str">
        <f>IF(ISBLANK(A1441),"",IF(ISERROR(VLOOKUP(A1441,'Cadastro-Estoque'!A:G,1,FALSE)),"Produto não cadastrado",VLOOKUP(A1441,'Cadastro-Estoque'!A:G,2,FALSE)))</f>
        <v/>
      </c>
      <c r="H1441" s="2" t="str">
        <f>IF(ISERROR(VLOOKUP(A1441,'Cadastro-Estoque'!A:G,1,FALSE)),"",VLOOKUP(A1441,'Cadastro-Estoque'!A:G,3,FALSE))</f>
        <v/>
      </c>
      <c r="I1441" s="73" t="str">
        <f>IF(A1441="","",INDEX(Boletim!F1450:F1567,(MATCH(A1441,'Cadastro-Estoque'!A1449:A1566,0))))</f>
        <v/>
      </c>
    </row>
    <row r="1442" spans="5:9" ht="18.75" customHeight="1" x14ac:dyDescent="0.25">
      <c r="E1442" s="1" t="str">
        <f t="shared" si="25"/>
        <v/>
      </c>
      <c r="F1442" s="2" t="str">
        <f>IF(ISERROR(VLOOKUP(A1442,'Cadastro-Estoque'!A:G,1,FALSE)),"",VLOOKUP(A1442,'Cadastro-Estoque'!A:G,4,FALSE))</f>
        <v/>
      </c>
      <c r="G1442" s="2" t="str">
        <f>IF(ISBLANK(A1442),"",IF(ISERROR(VLOOKUP(A1442,'Cadastro-Estoque'!A:G,1,FALSE)),"Produto não cadastrado",VLOOKUP(A1442,'Cadastro-Estoque'!A:G,2,FALSE)))</f>
        <v/>
      </c>
      <c r="H1442" s="2" t="str">
        <f>IF(ISERROR(VLOOKUP(A1442,'Cadastro-Estoque'!A:G,1,FALSE)),"",VLOOKUP(A1442,'Cadastro-Estoque'!A:G,3,FALSE))</f>
        <v/>
      </c>
      <c r="I1442" s="73" t="str">
        <f>IF(A1442="","",INDEX(Boletim!F1451:F1568,(MATCH(A1442,'Cadastro-Estoque'!A1450:A1567,0))))</f>
        <v/>
      </c>
    </row>
    <row r="1443" spans="5:9" ht="18.75" customHeight="1" x14ac:dyDescent="0.25">
      <c r="E1443" s="1" t="str">
        <f t="shared" si="25"/>
        <v/>
      </c>
      <c r="F1443" s="2" t="str">
        <f>IF(ISERROR(VLOOKUP(A1443,'Cadastro-Estoque'!A:G,1,FALSE)),"",VLOOKUP(A1443,'Cadastro-Estoque'!A:G,4,FALSE))</f>
        <v/>
      </c>
      <c r="G1443" s="2" t="str">
        <f>IF(ISBLANK(A1443),"",IF(ISERROR(VLOOKUP(A1443,'Cadastro-Estoque'!A:G,1,FALSE)),"Produto não cadastrado",VLOOKUP(A1443,'Cadastro-Estoque'!A:G,2,FALSE)))</f>
        <v/>
      </c>
      <c r="H1443" s="2" t="str">
        <f>IF(ISERROR(VLOOKUP(A1443,'Cadastro-Estoque'!A:G,1,FALSE)),"",VLOOKUP(A1443,'Cadastro-Estoque'!A:G,3,FALSE))</f>
        <v/>
      </c>
      <c r="I1443" s="73" t="str">
        <f>IF(A1443="","",INDEX(Boletim!F1452:F1569,(MATCH(A1443,'Cadastro-Estoque'!A1451:A1568,0))))</f>
        <v/>
      </c>
    </row>
    <row r="1444" spans="5:9" ht="18.75" customHeight="1" x14ac:dyDescent="0.25">
      <c r="E1444" s="1" t="str">
        <f t="shared" si="25"/>
        <v/>
      </c>
      <c r="F1444" s="2" t="str">
        <f>IF(ISERROR(VLOOKUP(A1444,'Cadastro-Estoque'!A:G,1,FALSE)),"",VLOOKUP(A1444,'Cadastro-Estoque'!A:G,4,FALSE))</f>
        <v/>
      </c>
      <c r="G1444" s="2" t="str">
        <f>IF(ISBLANK(A1444),"",IF(ISERROR(VLOOKUP(A1444,'Cadastro-Estoque'!A:G,1,FALSE)),"Produto não cadastrado",VLOOKUP(A1444,'Cadastro-Estoque'!A:G,2,FALSE)))</f>
        <v/>
      </c>
      <c r="H1444" s="2" t="str">
        <f>IF(ISERROR(VLOOKUP(A1444,'Cadastro-Estoque'!A:G,1,FALSE)),"",VLOOKUP(A1444,'Cadastro-Estoque'!A:G,3,FALSE))</f>
        <v/>
      </c>
      <c r="I1444" s="73" t="str">
        <f>IF(A1444="","",INDEX(Boletim!F1453:F1570,(MATCH(A1444,'Cadastro-Estoque'!A1452:A1569,0))))</f>
        <v/>
      </c>
    </row>
    <row r="1445" spans="5:9" ht="18.75" customHeight="1" x14ac:dyDescent="0.25">
      <c r="E1445" s="1" t="str">
        <f t="shared" si="25"/>
        <v/>
      </c>
      <c r="F1445" s="2" t="str">
        <f>IF(ISERROR(VLOOKUP(A1445,'Cadastro-Estoque'!A:G,1,FALSE)),"",VLOOKUP(A1445,'Cadastro-Estoque'!A:G,4,FALSE))</f>
        <v/>
      </c>
      <c r="G1445" s="2" t="str">
        <f>IF(ISBLANK(A1445),"",IF(ISERROR(VLOOKUP(A1445,'Cadastro-Estoque'!A:G,1,FALSE)),"Produto não cadastrado",VLOOKUP(A1445,'Cadastro-Estoque'!A:G,2,FALSE)))</f>
        <v/>
      </c>
      <c r="H1445" s="2" t="str">
        <f>IF(ISERROR(VLOOKUP(A1445,'Cadastro-Estoque'!A:G,1,FALSE)),"",VLOOKUP(A1445,'Cadastro-Estoque'!A:G,3,FALSE))</f>
        <v/>
      </c>
      <c r="I1445" s="73" t="str">
        <f>IF(A1445="","",INDEX(Boletim!F1454:F1571,(MATCH(A1445,'Cadastro-Estoque'!A1453:A1570,0))))</f>
        <v/>
      </c>
    </row>
    <row r="1446" spans="5:9" ht="18.75" customHeight="1" x14ac:dyDescent="0.25">
      <c r="E1446" s="1" t="str">
        <f t="shared" si="25"/>
        <v/>
      </c>
      <c r="F1446" s="2" t="str">
        <f>IF(ISERROR(VLOOKUP(A1446,'Cadastro-Estoque'!A:G,1,FALSE)),"",VLOOKUP(A1446,'Cadastro-Estoque'!A:G,4,FALSE))</f>
        <v/>
      </c>
      <c r="G1446" s="2" t="str">
        <f>IF(ISBLANK(A1446),"",IF(ISERROR(VLOOKUP(A1446,'Cadastro-Estoque'!A:G,1,FALSE)),"Produto não cadastrado",VLOOKUP(A1446,'Cadastro-Estoque'!A:G,2,FALSE)))</f>
        <v/>
      </c>
      <c r="H1446" s="2" t="str">
        <f>IF(ISERROR(VLOOKUP(A1446,'Cadastro-Estoque'!A:G,1,FALSE)),"",VLOOKUP(A1446,'Cadastro-Estoque'!A:G,3,FALSE))</f>
        <v/>
      </c>
      <c r="I1446" s="73" t="str">
        <f>IF(A1446="","",INDEX(Boletim!F1455:F1572,(MATCH(A1446,'Cadastro-Estoque'!A1454:A1571,0))))</f>
        <v/>
      </c>
    </row>
    <row r="1447" spans="5:9" ht="18.75" customHeight="1" x14ac:dyDescent="0.25">
      <c r="E1447" s="1" t="str">
        <f t="shared" si="25"/>
        <v/>
      </c>
      <c r="F1447" s="2" t="str">
        <f>IF(ISERROR(VLOOKUP(A1447,'Cadastro-Estoque'!A:G,1,FALSE)),"",VLOOKUP(A1447,'Cadastro-Estoque'!A:G,4,FALSE))</f>
        <v/>
      </c>
      <c r="G1447" s="2" t="str">
        <f>IF(ISBLANK(A1447),"",IF(ISERROR(VLOOKUP(A1447,'Cadastro-Estoque'!A:G,1,FALSE)),"Produto não cadastrado",VLOOKUP(A1447,'Cadastro-Estoque'!A:G,2,FALSE)))</f>
        <v/>
      </c>
      <c r="H1447" s="2" t="str">
        <f>IF(ISERROR(VLOOKUP(A1447,'Cadastro-Estoque'!A:G,1,FALSE)),"",VLOOKUP(A1447,'Cadastro-Estoque'!A:G,3,FALSE))</f>
        <v/>
      </c>
      <c r="I1447" s="73" t="str">
        <f>IF(A1447="","",INDEX(Boletim!F1456:F1573,(MATCH(A1447,'Cadastro-Estoque'!A1455:A1572,0))))</f>
        <v/>
      </c>
    </row>
    <row r="1448" spans="5:9" ht="18.75" customHeight="1" x14ac:dyDescent="0.25">
      <c r="E1448" s="1" t="str">
        <f t="shared" si="25"/>
        <v/>
      </c>
      <c r="F1448" s="2" t="str">
        <f>IF(ISERROR(VLOOKUP(A1448,'Cadastro-Estoque'!A:G,1,FALSE)),"",VLOOKUP(A1448,'Cadastro-Estoque'!A:G,4,FALSE))</f>
        <v/>
      </c>
      <c r="G1448" s="2" t="str">
        <f>IF(ISBLANK(A1448),"",IF(ISERROR(VLOOKUP(A1448,'Cadastro-Estoque'!A:G,1,FALSE)),"Produto não cadastrado",VLOOKUP(A1448,'Cadastro-Estoque'!A:G,2,FALSE)))</f>
        <v/>
      </c>
      <c r="H1448" s="2" t="str">
        <f>IF(ISERROR(VLOOKUP(A1448,'Cadastro-Estoque'!A:G,1,FALSE)),"",VLOOKUP(A1448,'Cadastro-Estoque'!A:G,3,FALSE))</f>
        <v/>
      </c>
      <c r="I1448" s="73" t="str">
        <f>IF(A1448="","",INDEX(Boletim!F1457:F1574,(MATCH(A1448,'Cadastro-Estoque'!A1456:A1573,0))))</f>
        <v/>
      </c>
    </row>
    <row r="1449" spans="5:9" ht="18.75" customHeight="1" x14ac:dyDescent="0.25">
      <c r="E1449" s="1" t="str">
        <f t="shared" si="25"/>
        <v/>
      </c>
      <c r="F1449" s="2" t="str">
        <f>IF(ISERROR(VLOOKUP(A1449,'Cadastro-Estoque'!A:G,1,FALSE)),"",VLOOKUP(A1449,'Cadastro-Estoque'!A:G,4,FALSE))</f>
        <v/>
      </c>
      <c r="G1449" s="2" t="str">
        <f>IF(ISBLANK(A1449),"",IF(ISERROR(VLOOKUP(A1449,'Cadastro-Estoque'!A:G,1,FALSE)),"Produto não cadastrado",VLOOKUP(A1449,'Cadastro-Estoque'!A:G,2,FALSE)))</f>
        <v/>
      </c>
      <c r="H1449" s="2" t="str">
        <f>IF(ISERROR(VLOOKUP(A1449,'Cadastro-Estoque'!A:G,1,FALSE)),"",VLOOKUP(A1449,'Cadastro-Estoque'!A:G,3,FALSE))</f>
        <v/>
      </c>
      <c r="I1449" s="73" t="str">
        <f>IF(A1449="","",INDEX(Boletim!F1458:F1575,(MATCH(A1449,'Cadastro-Estoque'!A1457:A1574,0))))</f>
        <v/>
      </c>
    </row>
    <row r="1450" spans="5:9" ht="18.75" customHeight="1" x14ac:dyDescent="0.25">
      <c r="E1450" s="1" t="str">
        <f t="shared" si="25"/>
        <v/>
      </c>
      <c r="F1450" s="2" t="str">
        <f>IF(ISERROR(VLOOKUP(A1450,'Cadastro-Estoque'!A:G,1,FALSE)),"",VLOOKUP(A1450,'Cadastro-Estoque'!A:G,4,FALSE))</f>
        <v/>
      </c>
      <c r="G1450" s="2" t="str">
        <f>IF(ISBLANK(A1450),"",IF(ISERROR(VLOOKUP(A1450,'Cadastro-Estoque'!A:G,1,FALSE)),"Produto não cadastrado",VLOOKUP(A1450,'Cadastro-Estoque'!A:G,2,FALSE)))</f>
        <v/>
      </c>
      <c r="H1450" s="2" t="str">
        <f>IF(ISERROR(VLOOKUP(A1450,'Cadastro-Estoque'!A:G,1,FALSE)),"",VLOOKUP(A1450,'Cadastro-Estoque'!A:G,3,FALSE))</f>
        <v/>
      </c>
      <c r="I1450" s="73" t="str">
        <f>IF(A1450="","",INDEX(Boletim!F1459:F1576,(MATCH(A1450,'Cadastro-Estoque'!A1458:A1575,0))))</f>
        <v/>
      </c>
    </row>
    <row r="1451" spans="5:9" ht="18.75" customHeight="1" x14ac:dyDescent="0.25">
      <c r="E1451" s="1" t="str">
        <f t="shared" si="25"/>
        <v/>
      </c>
      <c r="F1451" s="2" t="str">
        <f>IF(ISERROR(VLOOKUP(A1451,'Cadastro-Estoque'!A:G,1,FALSE)),"",VLOOKUP(A1451,'Cadastro-Estoque'!A:G,4,FALSE))</f>
        <v/>
      </c>
      <c r="G1451" s="2" t="str">
        <f>IF(ISBLANK(A1451),"",IF(ISERROR(VLOOKUP(A1451,'Cadastro-Estoque'!A:G,1,FALSE)),"Produto não cadastrado",VLOOKUP(A1451,'Cadastro-Estoque'!A:G,2,FALSE)))</f>
        <v/>
      </c>
      <c r="H1451" s="2" t="str">
        <f>IF(ISERROR(VLOOKUP(A1451,'Cadastro-Estoque'!A:G,1,FALSE)),"",VLOOKUP(A1451,'Cadastro-Estoque'!A:G,3,FALSE))</f>
        <v/>
      </c>
      <c r="I1451" s="73" t="str">
        <f>IF(A1451="","",INDEX(Boletim!F1460:F1577,(MATCH(A1451,'Cadastro-Estoque'!A1459:A1576,0))))</f>
        <v/>
      </c>
    </row>
    <row r="1452" spans="5:9" ht="18.75" customHeight="1" x14ac:dyDescent="0.25">
      <c r="E1452" s="1" t="str">
        <f t="shared" si="25"/>
        <v/>
      </c>
      <c r="F1452" s="2" t="str">
        <f>IF(ISERROR(VLOOKUP(A1452,'Cadastro-Estoque'!A:G,1,FALSE)),"",VLOOKUP(A1452,'Cadastro-Estoque'!A:G,4,FALSE))</f>
        <v/>
      </c>
      <c r="G1452" s="2" t="str">
        <f>IF(ISBLANK(A1452),"",IF(ISERROR(VLOOKUP(A1452,'Cadastro-Estoque'!A:G,1,FALSE)),"Produto não cadastrado",VLOOKUP(A1452,'Cadastro-Estoque'!A:G,2,FALSE)))</f>
        <v/>
      </c>
      <c r="H1452" s="2" t="str">
        <f>IF(ISERROR(VLOOKUP(A1452,'Cadastro-Estoque'!A:G,1,FALSE)),"",VLOOKUP(A1452,'Cadastro-Estoque'!A:G,3,FALSE))</f>
        <v/>
      </c>
      <c r="I1452" s="73" t="str">
        <f>IF(A1452="","",INDEX(Boletim!F1461:F1578,(MATCH(A1452,'Cadastro-Estoque'!A1460:A1577,0))))</f>
        <v/>
      </c>
    </row>
    <row r="1453" spans="5:9" ht="18.75" customHeight="1" x14ac:dyDescent="0.25">
      <c r="E1453" s="1" t="str">
        <f t="shared" si="25"/>
        <v/>
      </c>
      <c r="F1453" s="2" t="str">
        <f>IF(ISERROR(VLOOKUP(A1453,'Cadastro-Estoque'!A:G,1,FALSE)),"",VLOOKUP(A1453,'Cadastro-Estoque'!A:G,4,FALSE))</f>
        <v/>
      </c>
      <c r="G1453" s="2" t="str">
        <f>IF(ISBLANK(A1453),"",IF(ISERROR(VLOOKUP(A1453,'Cadastro-Estoque'!A:G,1,FALSE)),"Produto não cadastrado",VLOOKUP(A1453,'Cadastro-Estoque'!A:G,2,FALSE)))</f>
        <v/>
      </c>
      <c r="H1453" s="2" t="str">
        <f>IF(ISERROR(VLOOKUP(A1453,'Cadastro-Estoque'!A:G,1,FALSE)),"",VLOOKUP(A1453,'Cadastro-Estoque'!A:G,3,FALSE))</f>
        <v/>
      </c>
      <c r="I1453" s="73" t="str">
        <f>IF(A1453="","",INDEX(Boletim!F1462:F1579,(MATCH(A1453,'Cadastro-Estoque'!A1461:A1578,0))))</f>
        <v/>
      </c>
    </row>
    <row r="1454" spans="5:9" ht="18.75" customHeight="1" x14ac:dyDescent="0.25">
      <c r="E1454" s="1" t="str">
        <f t="shared" si="25"/>
        <v/>
      </c>
      <c r="F1454" s="2" t="str">
        <f>IF(ISERROR(VLOOKUP(A1454,'Cadastro-Estoque'!A:G,1,FALSE)),"",VLOOKUP(A1454,'Cadastro-Estoque'!A:G,4,FALSE))</f>
        <v/>
      </c>
      <c r="G1454" s="2" t="str">
        <f>IF(ISBLANK(A1454),"",IF(ISERROR(VLOOKUP(A1454,'Cadastro-Estoque'!A:G,1,FALSE)),"Produto não cadastrado",VLOOKUP(A1454,'Cadastro-Estoque'!A:G,2,FALSE)))</f>
        <v/>
      </c>
      <c r="H1454" s="2" t="str">
        <f>IF(ISERROR(VLOOKUP(A1454,'Cadastro-Estoque'!A:G,1,FALSE)),"",VLOOKUP(A1454,'Cadastro-Estoque'!A:G,3,FALSE))</f>
        <v/>
      </c>
      <c r="I1454" s="73" t="str">
        <f>IF(A1454="","",INDEX(Boletim!F1463:F1580,(MATCH(A1454,'Cadastro-Estoque'!A1462:A1579,0))))</f>
        <v/>
      </c>
    </row>
    <row r="1455" spans="5:9" ht="18.75" customHeight="1" x14ac:dyDescent="0.25">
      <c r="E1455" s="1" t="str">
        <f t="shared" si="25"/>
        <v/>
      </c>
      <c r="F1455" s="2" t="str">
        <f>IF(ISERROR(VLOOKUP(A1455,'Cadastro-Estoque'!A:G,1,FALSE)),"",VLOOKUP(A1455,'Cadastro-Estoque'!A:G,4,FALSE))</f>
        <v/>
      </c>
      <c r="G1455" s="2" t="str">
        <f>IF(ISBLANK(A1455),"",IF(ISERROR(VLOOKUP(A1455,'Cadastro-Estoque'!A:G,1,FALSE)),"Produto não cadastrado",VLOOKUP(A1455,'Cadastro-Estoque'!A:G,2,FALSE)))</f>
        <v/>
      </c>
      <c r="H1455" s="2" t="str">
        <f>IF(ISERROR(VLOOKUP(A1455,'Cadastro-Estoque'!A:G,1,FALSE)),"",VLOOKUP(A1455,'Cadastro-Estoque'!A:G,3,FALSE))</f>
        <v/>
      </c>
      <c r="I1455" s="73" t="str">
        <f>IF(A1455="","",INDEX(Boletim!F1464:F1581,(MATCH(A1455,'Cadastro-Estoque'!A1463:A1580,0))))</f>
        <v/>
      </c>
    </row>
    <row r="1456" spans="5:9" ht="18.75" customHeight="1" x14ac:dyDescent="0.25">
      <c r="E1456" s="1" t="str">
        <f t="shared" si="25"/>
        <v/>
      </c>
      <c r="F1456" s="2" t="str">
        <f>IF(ISERROR(VLOOKUP(A1456,'Cadastro-Estoque'!A:G,1,FALSE)),"",VLOOKUP(A1456,'Cadastro-Estoque'!A:G,4,FALSE))</f>
        <v/>
      </c>
      <c r="G1456" s="2" t="str">
        <f>IF(ISBLANK(A1456),"",IF(ISERROR(VLOOKUP(A1456,'Cadastro-Estoque'!A:G,1,FALSE)),"Produto não cadastrado",VLOOKUP(A1456,'Cadastro-Estoque'!A:G,2,FALSE)))</f>
        <v/>
      </c>
      <c r="H1456" s="2" t="str">
        <f>IF(ISERROR(VLOOKUP(A1456,'Cadastro-Estoque'!A:G,1,FALSE)),"",VLOOKUP(A1456,'Cadastro-Estoque'!A:G,3,FALSE))</f>
        <v/>
      </c>
      <c r="I1456" s="73" t="str">
        <f>IF(A1456="","",INDEX(Boletim!F1465:F1582,(MATCH(A1456,'Cadastro-Estoque'!A1464:A1581,0))))</f>
        <v/>
      </c>
    </row>
    <row r="1457" spans="5:9" ht="18.75" customHeight="1" x14ac:dyDescent="0.25">
      <c r="E1457" s="1" t="str">
        <f t="shared" si="25"/>
        <v/>
      </c>
      <c r="F1457" s="2" t="str">
        <f>IF(ISERROR(VLOOKUP(A1457,'Cadastro-Estoque'!A:G,1,FALSE)),"",VLOOKUP(A1457,'Cadastro-Estoque'!A:G,4,FALSE))</f>
        <v/>
      </c>
      <c r="G1457" s="2" t="str">
        <f>IF(ISBLANK(A1457),"",IF(ISERROR(VLOOKUP(A1457,'Cadastro-Estoque'!A:G,1,FALSE)),"Produto não cadastrado",VLOOKUP(A1457,'Cadastro-Estoque'!A:G,2,FALSE)))</f>
        <v/>
      </c>
      <c r="H1457" s="2" t="str">
        <f>IF(ISERROR(VLOOKUP(A1457,'Cadastro-Estoque'!A:G,1,FALSE)),"",VLOOKUP(A1457,'Cadastro-Estoque'!A:G,3,FALSE))</f>
        <v/>
      </c>
      <c r="I1457" s="73" t="str">
        <f>IF(A1457="","",INDEX(Boletim!F1466:F1583,(MATCH(A1457,'Cadastro-Estoque'!A1465:A1582,0))))</f>
        <v/>
      </c>
    </row>
    <row r="1458" spans="5:9" ht="18.75" customHeight="1" x14ac:dyDescent="0.25">
      <c r="E1458" s="1" t="str">
        <f t="shared" si="25"/>
        <v/>
      </c>
      <c r="F1458" s="2" t="str">
        <f>IF(ISERROR(VLOOKUP(A1458,'Cadastro-Estoque'!A:G,1,FALSE)),"",VLOOKUP(A1458,'Cadastro-Estoque'!A:G,4,FALSE))</f>
        <v/>
      </c>
      <c r="G1458" s="2" t="str">
        <f>IF(ISBLANK(A1458),"",IF(ISERROR(VLOOKUP(A1458,'Cadastro-Estoque'!A:G,1,FALSE)),"Produto não cadastrado",VLOOKUP(A1458,'Cadastro-Estoque'!A:G,2,FALSE)))</f>
        <v/>
      </c>
      <c r="H1458" s="2" t="str">
        <f>IF(ISERROR(VLOOKUP(A1458,'Cadastro-Estoque'!A:G,1,FALSE)),"",VLOOKUP(A1458,'Cadastro-Estoque'!A:G,3,FALSE))</f>
        <v/>
      </c>
      <c r="I1458" s="73" t="str">
        <f>IF(A1458="","",INDEX(Boletim!F1467:F1584,(MATCH(A1458,'Cadastro-Estoque'!A1466:A1583,0))))</f>
        <v/>
      </c>
    </row>
    <row r="1459" spans="5:9" ht="18.75" customHeight="1" x14ac:dyDescent="0.25">
      <c r="E1459" s="1" t="str">
        <f t="shared" si="25"/>
        <v/>
      </c>
      <c r="F1459" s="2" t="str">
        <f>IF(ISERROR(VLOOKUP(A1459,'Cadastro-Estoque'!A:G,1,FALSE)),"",VLOOKUP(A1459,'Cadastro-Estoque'!A:G,4,FALSE))</f>
        <v/>
      </c>
      <c r="G1459" s="2" t="str">
        <f>IF(ISBLANK(A1459),"",IF(ISERROR(VLOOKUP(A1459,'Cadastro-Estoque'!A:G,1,FALSE)),"Produto não cadastrado",VLOOKUP(A1459,'Cadastro-Estoque'!A:G,2,FALSE)))</f>
        <v/>
      </c>
      <c r="H1459" s="2" t="str">
        <f>IF(ISERROR(VLOOKUP(A1459,'Cadastro-Estoque'!A:G,1,FALSE)),"",VLOOKUP(A1459,'Cadastro-Estoque'!A:G,3,FALSE))</f>
        <v/>
      </c>
      <c r="I1459" s="73" t="str">
        <f>IF(A1459="","",INDEX(Boletim!F1468:F1585,(MATCH(A1459,'Cadastro-Estoque'!A1467:A1584,0))))</f>
        <v/>
      </c>
    </row>
    <row r="1460" spans="5:9" ht="18.75" customHeight="1" x14ac:dyDescent="0.25">
      <c r="E1460" s="1" t="str">
        <f t="shared" si="25"/>
        <v/>
      </c>
      <c r="F1460" s="2" t="str">
        <f>IF(ISERROR(VLOOKUP(A1460,'Cadastro-Estoque'!A:G,1,FALSE)),"",VLOOKUP(A1460,'Cadastro-Estoque'!A:G,4,FALSE))</f>
        <v/>
      </c>
      <c r="G1460" s="2" t="str">
        <f>IF(ISBLANK(A1460),"",IF(ISERROR(VLOOKUP(A1460,'Cadastro-Estoque'!A:G,1,FALSE)),"Produto não cadastrado",VLOOKUP(A1460,'Cadastro-Estoque'!A:G,2,FALSE)))</f>
        <v/>
      </c>
      <c r="H1460" s="2" t="str">
        <f>IF(ISERROR(VLOOKUP(A1460,'Cadastro-Estoque'!A:G,1,FALSE)),"",VLOOKUP(A1460,'Cadastro-Estoque'!A:G,3,FALSE))</f>
        <v/>
      </c>
      <c r="I1460" s="73" t="str">
        <f>IF(A1460="","",INDEX(Boletim!F1469:F1586,(MATCH(A1460,'Cadastro-Estoque'!A1468:A1585,0))))</f>
        <v/>
      </c>
    </row>
    <row r="1461" spans="5:9" ht="18.75" customHeight="1" x14ac:dyDescent="0.25">
      <c r="E1461" s="1" t="str">
        <f t="shared" si="25"/>
        <v/>
      </c>
      <c r="F1461" s="2" t="str">
        <f>IF(ISERROR(VLOOKUP(A1461,'Cadastro-Estoque'!A:G,1,FALSE)),"",VLOOKUP(A1461,'Cadastro-Estoque'!A:G,4,FALSE))</f>
        <v/>
      </c>
      <c r="G1461" s="2" t="str">
        <f>IF(ISBLANK(A1461),"",IF(ISERROR(VLOOKUP(A1461,'Cadastro-Estoque'!A:G,1,FALSE)),"Produto não cadastrado",VLOOKUP(A1461,'Cadastro-Estoque'!A:G,2,FALSE)))</f>
        <v/>
      </c>
      <c r="H1461" s="2" t="str">
        <f>IF(ISERROR(VLOOKUP(A1461,'Cadastro-Estoque'!A:G,1,FALSE)),"",VLOOKUP(A1461,'Cadastro-Estoque'!A:G,3,FALSE))</f>
        <v/>
      </c>
      <c r="I1461" s="73" t="str">
        <f>IF(A1461="","",INDEX(Boletim!F1470:F1587,(MATCH(A1461,'Cadastro-Estoque'!A1469:A1586,0))))</f>
        <v/>
      </c>
    </row>
    <row r="1462" spans="5:9" ht="18.75" customHeight="1" x14ac:dyDescent="0.25">
      <c r="E1462" s="1" t="str">
        <f t="shared" si="25"/>
        <v/>
      </c>
      <c r="F1462" s="2" t="str">
        <f>IF(ISERROR(VLOOKUP(A1462,'Cadastro-Estoque'!A:G,1,FALSE)),"",VLOOKUP(A1462,'Cadastro-Estoque'!A:G,4,FALSE))</f>
        <v/>
      </c>
      <c r="G1462" s="2" t="str">
        <f>IF(ISBLANK(A1462),"",IF(ISERROR(VLOOKUP(A1462,'Cadastro-Estoque'!A:G,1,FALSE)),"Produto não cadastrado",VLOOKUP(A1462,'Cadastro-Estoque'!A:G,2,FALSE)))</f>
        <v/>
      </c>
      <c r="H1462" s="2" t="str">
        <f>IF(ISERROR(VLOOKUP(A1462,'Cadastro-Estoque'!A:G,1,FALSE)),"",VLOOKUP(A1462,'Cadastro-Estoque'!A:G,3,FALSE))</f>
        <v/>
      </c>
      <c r="I1462" s="73" t="str">
        <f>IF(A1462="","",INDEX(Boletim!F1471:F1588,(MATCH(A1462,'Cadastro-Estoque'!A1470:A1587,0))))</f>
        <v/>
      </c>
    </row>
    <row r="1463" spans="5:9" ht="18.75" customHeight="1" x14ac:dyDescent="0.25">
      <c r="E1463" s="1" t="str">
        <f t="shared" si="25"/>
        <v/>
      </c>
      <c r="F1463" s="2" t="str">
        <f>IF(ISERROR(VLOOKUP(A1463,'Cadastro-Estoque'!A:G,1,FALSE)),"",VLOOKUP(A1463,'Cadastro-Estoque'!A:G,4,FALSE))</f>
        <v/>
      </c>
      <c r="G1463" s="2" t="str">
        <f>IF(ISBLANK(A1463),"",IF(ISERROR(VLOOKUP(A1463,'Cadastro-Estoque'!A:G,1,FALSE)),"Produto não cadastrado",VLOOKUP(A1463,'Cadastro-Estoque'!A:G,2,FALSE)))</f>
        <v/>
      </c>
      <c r="H1463" s="2" t="str">
        <f>IF(ISERROR(VLOOKUP(A1463,'Cadastro-Estoque'!A:G,1,FALSE)),"",VLOOKUP(A1463,'Cadastro-Estoque'!A:G,3,FALSE))</f>
        <v/>
      </c>
      <c r="I1463" s="73" t="str">
        <f>IF(A1463="","",INDEX(Boletim!F1472:F1589,(MATCH(A1463,'Cadastro-Estoque'!A1471:A1588,0))))</f>
        <v/>
      </c>
    </row>
    <row r="1464" spans="5:9" ht="18.75" customHeight="1" x14ac:dyDescent="0.25">
      <c r="E1464" s="1" t="str">
        <f t="shared" si="25"/>
        <v/>
      </c>
      <c r="F1464" s="2" t="str">
        <f>IF(ISERROR(VLOOKUP(A1464,'Cadastro-Estoque'!A:G,1,FALSE)),"",VLOOKUP(A1464,'Cadastro-Estoque'!A:G,4,FALSE))</f>
        <v/>
      </c>
      <c r="G1464" s="2" t="str">
        <f>IF(ISBLANK(A1464),"",IF(ISERROR(VLOOKUP(A1464,'Cadastro-Estoque'!A:G,1,FALSE)),"Produto não cadastrado",VLOOKUP(A1464,'Cadastro-Estoque'!A:G,2,FALSE)))</f>
        <v/>
      </c>
      <c r="H1464" s="2" t="str">
        <f>IF(ISERROR(VLOOKUP(A1464,'Cadastro-Estoque'!A:G,1,FALSE)),"",VLOOKUP(A1464,'Cadastro-Estoque'!A:G,3,FALSE))</f>
        <v/>
      </c>
      <c r="I1464" s="73" t="str">
        <f>IF(A1464="","",INDEX(Boletim!F1473:F1590,(MATCH(A1464,'Cadastro-Estoque'!A1472:A1589,0))))</f>
        <v/>
      </c>
    </row>
    <row r="1465" spans="5:9" ht="18.75" customHeight="1" x14ac:dyDescent="0.25">
      <c r="E1465" s="1" t="str">
        <f t="shared" si="25"/>
        <v/>
      </c>
      <c r="F1465" s="2" t="str">
        <f>IF(ISERROR(VLOOKUP(A1465,'Cadastro-Estoque'!A:G,1,FALSE)),"",VLOOKUP(A1465,'Cadastro-Estoque'!A:G,4,FALSE))</f>
        <v/>
      </c>
      <c r="G1465" s="2" t="str">
        <f>IF(ISBLANK(A1465),"",IF(ISERROR(VLOOKUP(A1465,'Cadastro-Estoque'!A:G,1,FALSE)),"Produto não cadastrado",VLOOKUP(A1465,'Cadastro-Estoque'!A:G,2,FALSE)))</f>
        <v/>
      </c>
      <c r="H1465" s="2" t="str">
        <f>IF(ISERROR(VLOOKUP(A1465,'Cadastro-Estoque'!A:G,1,FALSE)),"",VLOOKUP(A1465,'Cadastro-Estoque'!A:G,3,FALSE))</f>
        <v/>
      </c>
      <c r="I1465" s="73" t="str">
        <f>IF(A1465="","",INDEX(Boletim!F1474:F1591,(MATCH(A1465,'Cadastro-Estoque'!A1473:A1590,0))))</f>
        <v/>
      </c>
    </row>
    <row r="1466" spans="5:9" ht="18.75" customHeight="1" x14ac:dyDescent="0.25">
      <c r="E1466" s="1" t="str">
        <f t="shared" si="25"/>
        <v/>
      </c>
      <c r="F1466" s="2" t="str">
        <f>IF(ISERROR(VLOOKUP(A1466,'Cadastro-Estoque'!A:G,1,FALSE)),"",VLOOKUP(A1466,'Cadastro-Estoque'!A:G,4,FALSE))</f>
        <v/>
      </c>
      <c r="G1466" s="2" t="str">
        <f>IF(ISBLANK(A1466),"",IF(ISERROR(VLOOKUP(A1466,'Cadastro-Estoque'!A:G,1,FALSE)),"Produto não cadastrado",VLOOKUP(A1466,'Cadastro-Estoque'!A:G,2,FALSE)))</f>
        <v/>
      </c>
      <c r="H1466" s="2" t="str">
        <f>IF(ISERROR(VLOOKUP(A1466,'Cadastro-Estoque'!A:G,1,FALSE)),"",VLOOKUP(A1466,'Cadastro-Estoque'!A:G,3,FALSE))</f>
        <v/>
      </c>
      <c r="I1466" s="73" t="str">
        <f>IF(A1466="","",INDEX(Boletim!F1475:F1592,(MATCH(A1466,'Cadastro-Estoque'!A1474:A1591,0))))</f>
        <v/>
      </c>
    </row>
    <row r="1467" spans="5:9" ht="18.75" customHeight="1" x14ac:dyDescent="0.25">
      <c r="E1467" s="1" t="str">
        <f t="shared" si="25"/>
        <v/>
      </c>
      <c r="F1467" s="2" t="str">
        <f>IF(ISERROR(VLOOKUP(A1467,'Cadastro-Estoque'!A:G,1,FALSE)),"",VLOOKUP(A1467,'Cadastro-Estoque'!A:G,4,FALSE))</f>
        <v/>
      </c>
      <c r="G1467" s="2" t="str">
        <f>IF(ISBLANK(A1467),"",IF(ISERROR(VLOOKUP(A1467,'Cadastro-Estoque'!A:G,1,FALSE)),"Produto não cadastrado",VLOOKUP(A1467,'Cadastro-Estoque'!A:G,2,FALSE)))</f>
        <v/>
      </c>
      <c r="H1467" s="2" t="str">
        <f>IF(ISERROR(VLOOKUP(A1467,'Cadastro-Estoque'!A:G,1,FALSE)),"",VLOOKUP(A1467,'Cadastro-Estoque'!A:G,3,FALSE))</f>
        <v/>
      </c>
      <c r="I1467" s="73" t="str">
        <f>IF(A1467="","",INDEX(Boletim!F1476:F1593,(MATCH(A1467,'Cadastro-Estoque'!A1475:A1592,0))))</f>
        <v/>
      </c>
    </row>
    <row r="1468" spans="5:9" ht="18.75" customHeight="1" x14ac:dyDescent="0.25">
      <c r="E1468" s="1" t="str">
        <f t="shared" si="25"/>
        <v/>
      </c>
      <c r="F1468" s="2" t="str">
        <f>IF(ISERROR(VLOOKUP(A1468,'Cadastro-Estoque'!A:G,1,FALSE)),"",VLOOKUP(A1468,'Cadastro-Estoque'!A:G,4,FALSE))</f>
        <v/>
      </c>
      <c r="G1468" s="2" t="str">
        <f>IF(ISBLANK(A1468),"",IF(ISERROR(VLOOKUP(A1468,'Cadastro-Estoque'!A:G,1,FALSE)),"Produto não cadastrado",VLOOKUP(A1468,'Cadastro-Estoque'!A:G,2,FALSE)))</f>
        <v/>
      </c>
      <c r="H1468" s="2" t="str">
        <f>IF(ISERROR(VLOOKUP(A1468,'Cadastro-Estoque'!A:G,1,FALSE)),"",VLOOKUP(A1468,'Cadastro-Estoque'!A:G,3,FALSE))</f>
        <v/>
      </c>
      <c r="I1468" s="73" t="str">
        <f>IF(A1468="","",INDEX(Boletim!F1477:F1594,(MATCH(A1468,'Cadastro-Estoque'!A1476:A1593,0))))</f>
        <v/>
      </c>
    </row>
    <row r="1469" spans="5:9" ht="18.75" customHeight="1" x14ac:dyDescent="0.25">
      <c r="E1469" s="1" t="str">
        <f t="shared" si="25"/>
        <v/>
      </c>
      <c r="F1469" s="2" t="str">
        <f>IF(ISERROR(VLOOKUP(A1469,'Cadastro-Estoque'!A:G,1,FALSE)),"",VLOOKUP(A1469,'Cadastro-Estoque'!A:G,4,FALSE))</f>
        <v/>
      </c>
      <c r="G1469" s="2" t="str">
        <f>IF(ISBLANK(A1469),"",IF(ISERROR(VLOOKUP(A1469,'Cadastro-Estoque'!A:G,1,FALSE)),"Produto não cadastrado",VLOOKUP(A1469,'Cadastro-Estoque'!A:G,2,FALSE)))</f>
        <v/>
      </c>
      <c r="H1469" s="2" t="str">
        <f>IF(ISERROR(VLOOKUP(A1469,'Cadastro-Estoque'!A:G,1,FALSE)),"",VLOOKUP(A1469,'Cadastro-Estoque'!A:G,3,FALSE))</f>
        <v/>
      </c>
      <c r="I1469" s="73" t="str">
        <f>IF(A1469="","",INDEX(Boletim!F1478:F1595,(MATCH(A1469,'Cadastro-Estoque'!A1477:A1594,0))))</f>
        <v/>
      </c>
    </row>
    <row r="1470" spans="5:9" ht="18.75" customHeight="1" x14ac:dyDescent="0.25">
      <c r="E1470" s="1" t="str">
        <f t="shared" si="25"/>
        <v/>
      </c>
      <c r="F1470" s="2" t="str">
        <f>IF(ISERROR(VLOOKUP(A1470,'Cadastro-Estoque'!A:G,1,FALSE)),"",VLOOKUP(A1470,'Cadastro-Estoque'!A:G,4,FALSE))</f>
        <v/>
      </c>
      <c r="G1470" s="2" t="str">
        <f>IF(ISBLANK(A1470),"",IF(ISERROR(VLOOKUP(A1470,'Cadastro-Estoque'!A:G,1,FALSE)),"Produto não cadastrado",VLOOKUP(A1470,'Cadastro-Estoque'!A:G,2,FALSE)))</f>
        <v/>
      </c>
      <c r="H1470" s="2" t="str">
        <f>IF(ISERROR(VLOOKUP(A1470,'Cadastro-Estoque'!A:G,1,FALSE)),"",VLOOKUP(A1470,'Cadastro-Estoque'!A:G,3,FALSE))</f>
        <v/>
      </c>
      <c r="I1470" s="73" t="str">
        <f>IF(A1470="","",INDEX(Boletim!F1479:F1596,(MATCH(A1470,'Cadastro-Estoque'!A1478:A1595,0))))</f>
        <v/>
      </c>
    </row>
    <row r="1471" spans="5:9" ht="18.75" customHeight="1" x14ac:dyDescent="0.25">
      <c r="E1471" s="1" t="str">
        <f t="shared" si="25"/>
        <v/>
      </c>
      <c r="F1471" s="2" t="str">
        <f>IF(ISERROR(VLOOKUP(A1471,'Cadastro-Estoque'!A:G,1,FALSE)),"",VLOOKUP(A1471,'Cadastro-Estoque'!A:G,4,FALSE))</f>
        <v/>
      </c>
      <c r="G1471" s="2" t="str">
        <f>IF(ISBLANK(A1471),"",IF(ISERROR(VLOOKUP(A1471,'Cadastro-Estoque'!A:G,1,FALSE)),"Produto não cadastrado",VLOOKUP(A1471,'Cadastro-Estoque'!A:G,2,FALSE)))</f>
        <v/>
      </c>
      <c r="H1471" s="2" t="str">
        <f>IF(ISERROR(VLOOKUP(A1471,'Cadastro-Estoque'!A:G,1,FALSE)),"",VLOOKUP(A1471,'Cadastro-Estoque'!A:G,3,FALSE))</f>
        <v/>
      </c>
      <c r="I1471" s="73" t="str">
        <f>IF(A1471="","",INDEX(Boletim!F1480:F1597,(MATCH(A1471,'Cadastro-Estoque'!A1479:A1596,0))))</f>
        <v/>
      </c>
    </row>
    <row r="1472" spans="5:9" ht="18.75" customHeight="1" x14ac:dyDescent="0.25">
      <c r="E1472" s="1" t="str">
        <f t="shared" si="25"/>
        <v/>
      </c>
      <c r="F1472" s="2" t="str">
        <f>IF(ISERROR(VLOOKUP(A1472,'Cadastro-Estoque'!A:G,1,FALSE)),"",VLOOKUP(A1472,'Cadastro-Estoque'!A:G,4,FALSE))</f>
        <v/>
      </c>
      <c r="G1472" s="2" t="str">
        <f>IF(ISBLANK(A1472),"",IF(ISERROR(VLOOKUP(A1472,'Cadastro-Estoque'!A:G,1,FALSE)),"Produto não cadastrado",VLOOKUP(A1472,'Cadastro-Estoque'!A:G,2,FALSE)))</f>
        <v/>
      </c>
      <c r="H1472" s="2" t="str">
        <f>IF(ISERROR(VLOOKUP(A1472,'Cadastro-Estoque'!A:G,1,FALSE)),"",VLOOKUP(A1472,'Cadastro-Estoque'!A:G,3,FALSE))</f>
        <v/>
      </c>
      <c r="I1472" s="73" t="str">
        <f>IF(A1472="","",INDEX(Boletim!F1481:F1598,(MATCH(A1472,'Cadastro-Estoque'!A1480:A1597,0))))</f>
        <v/>
      </c>
    </row>
    <row r="1473" spans="5:9" ht="18.75" customHeight="1" x14ac:dyDescent="0.25">
      <c r="E1473" s="1" t="str">
        <f t="shared" si="25"/>
        <v/>
      </c>
      <c r="F1473" s="2" t="str">
        <f>IF(ISERROR(VLOOKUP(A1473,'Cadastro-Estoque'!A:G,1,FALSE)),"",VLOOKUP(A1473,'Cadastro-Estoque'!A:G,4,FALSE))</f>
        <v/>
      </c>
      <c r="G1473" s="2" t="str">
        <f>IF(ISBLANK(A1473),"",IF(ISERROR(VLOOKUP(A1473,'Cadastro-Estoque'!A:G,1,FALSE)),"Produto não cadastrado",VLOOKUP(A1473,'Cadastro-Estoque'!A:G,2,FALSE)))</f>
        <v/>
      </c>
      <c r="H1473" s="2" t="str">
        <f>IF(ISERROR(VLOOKUP(A1473,'Cadastro-Estoque'!A:G,1,FALSE)),"",VLOOKUP(A1473,'Cadastro-Estoque'!A:G,3,FALSE))</f>
        <v/>
      </c>
      <c r="I1473" s="73" t="str">
        <f>IF(A1473="","",INDEX(Boletim!F1482:F1599,(MATCH(A1473,'Cadastro-Estoque'!A1481:A1598,0))))</f>
        <v/>
      </c>
    </row>
    <row r="1474" spans="5:9" ht="18.75" customHeight="1" x14ac:dyDescent="0.25">
      <c r="E1474" s="1" t="str">
        <f t="shared" si="25"/>
        <v/>
      </c>
      <c r="F1474" s="2" t="str">
        <f>IF(ISERROR(VLOOKUP(A1474,'Cadastro-Estoque'!A:G,1,FALSE)),"",VLOOKUP(A1474,'Cadastro-Estoque'!A:G,4,FALSE))</f>
        <v/>
      </c>
      <c r="G1474" s="2" t="str">
        <f>IF(ISBLANK(A1474),"",IF(ISERROR(VLOOKUP(A1474,'Cadastro-Estoque'!A:G,1,FALSE)),"Produto não cadastrado",VLOOKUP(A1474,'Cadastro-Estoque'!A:G,2,FALSE)))</f>
        <v/>
      </c>
      <c r="H1474" s="2" t="str">
        <f>IF(ISERROR(VLOOKUP(A1474,'Cadastro-Estoque'!A:G,1,FALSE)),"",VLOOKUP(A1474,'Cadastro-Estoque'!A:G,3,FALSE))</f>
        <v/>
      </c>
      <c r="I1474" s="73" t="str">
        <f>IF(A1474="","",INDEX(Boletim!F1483:F1600,(MATCH(A1474,'Cadastro-Estoque'!A1482:A1599,0))))</f>
        <v/>
      </c>
    </row>
    <row r="1475" spans="5:9" ht="18.75" customHeight="1" x14ac:dyDescent="0.25">
      <c r="E1475" s="1" t="str">
        <f t="shared" si="25"/>
        <v/>
      </c>
      <c r="F1475" s="2" t="str">
        <f>IF(ISERROR(VLOOKUP(A1475,'Cadastro-Estoque'!A:G,1,FALSE)),"",VLOOKUP(A1475,'Cadastro-Estoque'!A:G,4,FALSE))</f>
        <v/>
      </c>
      <c r="G1475" s="2" t="str">
        <f>IF(ISBLANK(A1475),"",IF(ISERROR(VLOOKUP(A1475,'Cadastro-Estoque'!A:G,1,FALSE)),"Produto não cadastrado",VLOOKUP(A1475,'Cadastro-Estoque'!A:G,2,FALSE)))</f>
        <v/>
      </c>
      <c r="H1475" s="2" t="str">
        <f>IF(ISERROR(VLOOKUP(A1475,'Cadastro-Estoque'!A:G,1,FALSE)),"",VLOOKUP(A1475,'Cadastro-Estoque'!A:G,3,FALSE))</f>
        <v/>
      </c>
      <c r="I1475" s="73" t="str">
        <f>IF(A1475="","",INDEX(Boletim!F1484:F1601,(MATCH(A1475,'Cadastro-Estoque'!A1483:A1600,0))))</f>
        <v/>
      </c>
    </row>
    <row r="1476" spans="5:9" ht="18.75" customHeight="1" x14ac:dyDescent="0.25">
      <c r="E1476" s="1" t="str">
        <f t="shared" si="25"/>
        <v/>
      </c>
      <c r="F1476" s="2" t="str">
        <f>IF(ISERROR(VLOOKUP(A1476,'Cadastro-Estoque'!A:G,1,FALSE)),"",VLOOKUP(A1476,'Cadastro-Estoque'!A:G,4,FALSE))</f>
        <v/>
      </c>
      <c r="G1476" s="2" t="str">
        <f>IF(ISBLANK(A1476),"",IF(ISERROR(VLOOKUP(A1476,'Cadastro-Estoque'!A:G,1,FALSE)),"Produto não cadastrado",VLOOKUP(A1476,'Cadastro-Estoque'!A:G,2,FALSE)))</f>
        <v/>
      </c>
      <c r="H1476" s="2" t="str">
        <f>IF(ISERROR(VLOOKUP(A1476,'Cadastro-Estoque'!A:G,1,FALSE)),"",VLOOKUP(A1476,'Cadastro-Estoque'!A:G,3,FALSE))</f>
        <v/>
      </c>
      <c r="I1476" s="73" t="str">
        <f>IF(A1476="","",INDEX(Boletim!F1485:F1602,(MATCH(A1476,'Cadastro-Estoque'!A1484:A1601,0))))</f>
        <v/>
      </c>
    </row>
    <row r="1477" spans="5:9" ht="18.75" customHeight="1" x14ac:dyDescent="0.25">
      <c r="E1477" s="1" t="str">
        <f t="shared" si="25"/>
        <v/>
      </c>
      <c r="F1477" s="2" t="str">
        <f>IF(ISERROR(VLOOKUP(A1477,'Cadastro-Estoque'!A:G,1,FALSE)),"",VLOOKUP(A1477,'Cadastro-Estoque'!A:G,4,FALSE))</f>
        <v/>
      </c>
      <c r="G1477" s="2" t="str">
        <f>IF(ISBLANK(A1477),"",IF(ISERROR(VLOOKUP(A1477,'Cadastro-Estoque'!A:G,1,FALSE)),"Produto não cadastrado",VLOOKUP(A1477,'Cadastro-Estoque'!A:G,2,FALSE)))</f>
        <v/>
      </c>
      <c r="H1477" s="2" t="str">
        <f>IF(ISERROR(VLOOKUP(A1477,'Cadastro-Estoque'!A:G,1,FALSE)),"",VLOOKUP(A1477,'Cadastro-Estoque'!A:G,3,FALSE))</f>
        <v/>
      </c>
      <c r="I1477" s="73" t="str">
        <f>IF(A1477="","",INDEX(Boletim!F1486:F1603,(MATCH(A1477,'Cadastro-Estoque'!A1485:A1602,0))))</f>
        <v/>
      </c>
    </row>
    <row r="1478" spans="5:9" ht="18.75" customHeight="1" x14ac:dyDescent="0.25">
      <c r="E1478" s="1" t="str">
        <f t="shared" ref="E1478:E1541" si="26">IF(ISBLANK(A1478),"",C1478*D1478)</f>
        <v/>
      </c>
      <c r="F1478" s="2" t="str">
        <f>IF(ISERROR(VLOOKUP(A1478,'Cadastro-Estoque'!A:G,1,FALSE)),"",VLOOKUP(A1478,'Cadastro-Estoque'!A:G,4,FALSE))</f>
        <v/>
      </c>
      <c r="G1478" s="2" t="str">
        <f>IF(ISBLANK(A1478),"",IF(ISERROR(VLOOKUP(A1478,'Cadastro-Estoque'!A:G,1,FALSE)),"Produto não cadastrado",VLOOKUP(A1478,'Cadastro-Estoque'!A:G,2,FALSE)))</f>
        <v/>
      </c>
      <c r="H1478" s="2" t="str">
        <f>IF(ISERROR(VLOOKUP(A1478,'Cadastro-Estoque'!A:G,1,FALSE)),"",VLOOKUP(A1478,'Cadastro-Estoque'!A:G,3,FALSE))</f>
        <v/>
      </c>
      <c r="I1478" s="73" t="str">
        <f>IF(A1478="","",INDEX(Boletim!F1487:F1604,(MATCH(A1478,'Cadastro-Estoque'!A1486:A1603,0))))</f>
        <v/>
      </c>
    </row>
    <row r="1479" spans="5:9" ht="18.75" customHeight="1" x14ac:dyDescent="0.25">
      <c r="E1479" s="1" t="str">
        <f t="shared" si="26"/>
        <v/>
      </c>
      <c r="F1479" s="2" t="str">
        <f>IF(ISERROR(VLOOKUP(A1479,'Cadastro-Estoque'!A:G,1,FALSE)),"",VLOOKUP(A1479,'Cadastro-Estoque'!A:G,4,FALSE))</f>
        <v/>
      </c>
      <c r="G1479" s="2" t="str">
        <f>IF(ISBLANK(A1479),"",IF(ISERROR(VLOOKUP(A1479,'Cadastro-Estoque'!A:G,1,FALSE)),"Produto não cadastrado",VLOOKUP(A1479,'Cadastro-Estoque'!A:G,2,FALSE)))</f>
        <v/>
      </c>
      <c r="H1479" s="2" t="str">
        <f>IF(ISERROR(VLOOKUP(A1479,'Cadastro-Estoque'!A:G,1,FALSE)),"",VLOOKUP(A1479,'Cadastro-Estoque'!A:G,3,FALSE))</f>
        <v/>
      </c>
      <c r="I1479" s="73" t="str">
        <f>IF(A1479="","",INDEX(Boletim!F1488:F1605,(MATCH(A1479,'Cadastro-Estoque'!A1487:A1604,0))))</f>
        <v/>
      </c>
    </row>
    <row r="1480" spans="5:9" ht="18.75" customHeight="1" x14ac:dyDescent="0.25">
      <c r="E1480" s="1" t="str">
        <f t="shared" si="26"/>
        <v/>
      </c>
      <c r="F1480" s="2" t="str">
        <f>IF(ISERROR(VLOOKUP(A1480,'Cadastro-Estoque'!A:G,1,FALSE)),"",VLOOKUP(A1480,'Cadastro-Estoque'!A:G,4,FALSE))</f>
        <v/>
      </c>
      <c r="G1480" s="2" t="str">
        <f>IF(ISBLANK(A1480),"",IF(ISERROR(VLOOKUP(A1480,'Cadastro-Estoque'!A:G,1,FALSE)),"Produto não cadastrado",VLOOKUP(A1480,'Cadastro-Estoque'!A:G,2,FALSE)))</f>
        <v/>
      </c>
      <c r="H1480" s="2" t="str">
        <f>IF(ISERROR(VLOOKUP(A1480,'Cadastro-Estoque'!A:G,1,FALSE)),"",VLOOKUP(A1480,'Cadastro-Estoque'!A:G,3,FALSE))</f>
        <v/>
      </c>
      <c r="I1480" s="73" t="str">
        <f>IF(A1480="","",INDEX(Boletim!F1489:F1606,(MATCH(A1480,'Cadastro-Estoque'!A1488:A1605,0))))</f>
        <v/>
      </c>
    </row>
    <row r="1481" spans="5:9" ht="18.75" customHeight="1" x14ac:dyDescent="0.25">
      <c r="E1481" s="1" t="str">
        <f t="shared" si="26"/>
        <v/>
      </c>
      <c r="F1481" s="2" t="str">
        <f>IF(ISERROR(VLOOKUP(A1481,'Cadastro-Estoque'!A:G,1,FALSE)),"",VLOOKUP(A1481,'Cadastro-Estoque'!A:G,4,FALSE))</f>
        <v/>
      </c>
      <c r="G1481" s="2" t="str">
        <f>IF(ISBLANK(A1481),"",IF(ISERROR(VLOOKUP(A1481,'Cadastro-Estoque'!A:G,1,FALSE)),"Produto não cadastrado",VLOOKUP(A1481,'Cadastro-Estoque'!A:G,2,FALSE)))</f>
        <v/>
      </c>
      <c r="H1481" s="2" t="str">
        <f>IF(ISERROR(VLOOKUP(A1481,'Cadastro-Estoque'!A:G,1,FALSE)),"",VLOOKUP(A1481,'Cadastro-Estoque'!A:G,3,FALSE))</f>
        <v/>
      </c>
      <c r="I1481" s="73" t="str">
        <f>IF(A1481="","",INDEX(Boletim!F1490:F1607,(MATCH(A1481,'Cadastro-Estoque'!A1489:A1606,0))))</f>
        <v/>
      </c>
    </row>
    <row r="1482" spans="5:9" ht="18.75" customHeight="1" x14ac:dyDescent="0.25">
      <c r="E1482" s="1" t="str">
        <f t="shared" si="26"/>
        <v/>
      </c>
      <c r="F1482" s="2" t="str">
        <f>IF(ISERROR(VLOOKUP(A1482,'Cadastro-Estoque'!A:G,1,FALSE)),"",VLOOKUP(A1482,'Cadastro-Estoque'!A:G,4,FALSE))</f>
        <v/>
      </c>
      <c r="G1482" s="2" t="str">
        <f>IF(ISBLANK(A1482),"",IF(ISERROR(VLOOKUP(A1482,'Cadastro-Estoque'!A:G,1,FALSE)),"Produto não cadastrado",VLOOKUP(A1482,'Cadastro-Estoque'!A:G,2,FALSE)))</f>
        <v/>
      </c>
      <c r="H1482" s="2" t="str">
        <f>IF(ISERROR(VLOOKUP(A1482,'Cadastro-Estoque'!A:G,1,FALSE)),"",VLOOKUP(A1482,'Cadastro-Estoque'!A:G,3,FALSE))</f>
        <v/>
      </c>
      <c r="I1482" s="73" t="str">
        <f>IF(A1482="","",INDEX(Boletim!F1491:F1608,(MATCH(A1482,'Cadastro-Estoque'!A1490:A1607,0))))</f>
        <v/>
      </c>
    </row>
    <row r="1483" spans="5:9" ht="18.75" customHeight="1" x14ac:dyDescent="0.25">
      <c r="E1483" s="1" t="str">
        <f t="shared" si="26"/>
        <v/>
      </c>
      <c r="F1483" s="2" t="str">
        <f>IF(ISERROR(VLOOKUP(A1483,'Cadastro-Estoque'!A:G,1,FALSE)),"",VLOOKUP(A1483,'Cadastro-Estoque'!A:G,4,FALSE))</f>
        <v/>
      </c>
      <c r="G1483" s="2" t="str">
        <f>IF(ISBLANK(A1483),"",IF(ISERROR(VLOOKUP(A1483,'Cadastro-Estoque'!A:G,1,FALSE)),"Produto não cadastrado",VLOOKUP(A1483,'Cadastro-Estoque'!A:G,2,FALSE)))</f>
        <v/>
      </c>
      <c r="H1483" s="2" t="str">
        <f>IF(ISERROR(VLOOKUP(A1483,'Cadastro-Estoque'!A:G,1,FALSE)),"",VLOOKUP(A1483,'Cadastro-Estoque'!A:G,3,FALSE))</f>
        <v/>
      </c>
      <c r="I1483" s="73" t="str">
        <f>IF(A1483="","",INDEX(Boletim!F1492:F1609,(MATCH(A1483,'Cadastro-Estoque'!A1491:A1608,0))))</f>
        <v/>
      </c>
    </row>
    <row r="1484" spans="5:9" ht="18.75" customHeight="1" x14ac:dyDescent="0.25">
      <c r="E1484" s="1" t="str">
        <f t="shared" si="26"/>
        <v/>
      </c>
      <c r="F1484" s="2" t="str">
        <f>IF(ISERROR(VLOOKUP(A1484,'Cadastro-Estoque'!A:G,1,FALSE)),"",VLOOKUP(A1484,'Cadastro-Estoque'!A:G,4,FALSE))</f>
        <v/>
      </c>
      <c r="G1484" s="2" t="str">
        <f>IF(ISBLANK(A1484),"",IF(ISERROR(VLOOKUP(A1484,'Cadastro-Estoque'!A:G,1,FALSE)),"Produto não cadastrado",VLOOKUP(A1484,'Cadastro-Estoque'!A:G,2,FALSE)))</f>
        <v/>
      </c>
      <c r="H1484" s="2" t="str">
        <f>IF(ISERROR(VLOOKUP(A1484,'Cadastro-Estoque'!A:G,1,FALSE)),"",VLOOKUP(A1484,'Cadastro-Estoque'!A:G,3,FALSE))</f>
        <v/>
      </c>
      <c r="I1484" s="73" t="str">
        <f>IF(A1484="","",INDEX(Boletim!F1493:F1610,(MATCH(A1484,'Cadastro-Estoque'!A1492:A1609,0))))</f>
        <v/>
      </c>
    </row>
    <row r="1485" spans="5:9" ht="18.75" customHeight="1" x14ac:dyDescent="0.25">
      <c r="E1485" s="1" t="str">
        <f t="shared" si="26"/>
        <v/>
      </c>
      <c r="F1485" s="2" t="str">
        <f>IF(ISERROR(VLOOKUP(A1485,'Cadastro-Estoque'!A:G,1,FALSE)),"",VLOOKUP(A1485,'Cadastro-Estoque'!A:G,4,FALSE))</f>
        <v/>
      </c>
      <c r="G1485" s="2" t="str">
        <f>IF(ISBLANK(A1485),"",IF(ISERROR(VLOOKUP(A1485,'Cadastro-Estoque'!A:G,1,FALSE)),"Produto não cadastrado",VLOOKUP(A1485,'Cadastro-Estoque'!A:G,2,FALSE)))</f>
        <v/>
      </c>
      <c r="H1485" s="2" t="str">
        <f>IF(ISERROR(VLOOKUP(A1485,'Cadastro-Estoque'!A:G,1,FALSE)),"",VLOOKUP(A1485,'Cadastro-Estoque'!A:G,3,FALSE))</f>
        <v/>
      </c>
      <c r="I1485" s="73" t="str">
        <f>IF(A1485="","",INDEX(Boletim!F1494:F1611,(MATCH(A1485,'Cadastro-Estoque'!A1493:A1610,0))))</f>
        <v/>
      </c>
    </row>
    <row r="1486" spans="5:9" ht="18.75" customHeight="1" x14ac:dyDescent="0.25">
      <c r="E1486" s="1" t="str">
        <f t="shared" si="26"/>
        <v/>
      </c>
      <c r="F1486" s="2" t="str">
        <f>IF(ISERROR(VLOOKUP(A1486,'Cadastro-Estoque'!A:G,1,FALSE)),"",VLOOKUP(A1486,'Cadastro-Estoque'!A:G,4,FALSE))</f>
        <v/>
      </c>
      <c r="G1486" s="2" t="str">
        <f>IF(ISBLANK(A1486),"",IF(ISERROR(VLOOKUP(A1486,'Cadastro-Estoque'!A:G,1,FALSE)),"Produto não cadastrado",VLOOKUP(A1486,'Cadastro-Estoque'!A:G,2,FALSE)))</f>
        <v/>
      </c>
      <c r="H1486" s="2" t="str">
        <f>IF(ISERROR(VLOOKUP(A1486,'Cadastro-Estoque'!A:G,1,FALSE)),"",VLOOKUP(A1486,'Cadastro-Estoque'!A:G,3,FALSE))</f>
        <v/>
      </c>
      <c r="I1486" s="73" t="str">
        <f>IF(A1486="","",INDEX(Boletim!F1495:F1612,(MATCH(A1486,'Cadastro-Estoque'!A1494:A1611,0))))</f>
        <v/>
      </c>
    </row>
    <row r="1487" spans="5:9" ht="18.75" customHeight="1" x14ac:dyDescent="0.25">
      <c r="E1487" s="1" t="str">
        <f t="shared" si="26"/>
        <v/>
      </c>
      <c r="F1487" s="2" t="str">
        <f>IF(ISERROR(VLOOKUP(A1487,'Cadastro-Estoque'!A:G,1,FALSE)),"",VLOOKUP(A1487,'Cadastro-Estoque'!A:G,4,FALSE))</f>
        <v/>
      </c>
      <c r="G1487" s="2" t="str">
        <f>IF(ISBLANK(A1487),"",IF(ISERROR(VLOOKUP(A1487,'Cadastro-Estoque'!A:G,1,FALSE)),"Produto não cadastrado",VLOOKUP(A1487,'Cadastro-Estoque'!A:G,2,FALSE)))</f>
        <v/>
      </c>
      <c r="H1487" s="2" t="str">
        <f>IF(ISERROR(VLOOKUP(A1487,'Cadastro-Estoque'!A:G,1,FALSE)),"",VLOOKUP(A1487,'Cadastro-Estoque'!A:G,3,FALSE))</f>
        <v/>
      </c>
      <c r="I1487" s="73" t="str">
        <f>IF(A1487="","",INDEX(Boletim!F1496:F1613,(MATCH(A1487,'Cadastro-Estoque'!A1495:A1612,0))))</f>
        <v/>
      </c>
    </row>
    <row r="1488" spans="5:9" ht="18.75" customHeight="1" x14ac:dyDescent="0.25">
      <c r="E1488" s="1" t="str">
        <f t="shared" si="26"/>
        <v/>
      </c>
      <c r="F1488" s="2" t="str">
        <f>IF(ISERROR(VLOOKUP(A1488,'Cadastro-Estoque'!A:G,1,FALSE)),"",VLOOKUP(A1488,'Cadastro-Estoque'!A:G,4,FALSE))</f>
        <v/>
      </c>
      <c r="G1488" s="2" t="str">
        <f>IF(ISBLANK(A1488),"",IF(ISERROR(VLOOKUP(A1488,'Cadastro-Estoque'!A:G,1,FALSE)),"Produto não cadastrado",VLOOKUP(A1488,'Cadastro-Estoque'!A:G,2,FALSE)))</f>
        <v/>
      </c>
      <c r="H1488" s="2" t="str">
        <f>IF(ISERROR(VLOOKUP(A1488,'Cadastro-Estoque'!A:G,1,FALSE)),"",VLOOKUP(A1488,'Cadastro-Estoque'!A:G,3,FALSE))</f>
        <v/>
      </c>
      <c r="I1488" s="73" t="str">
        <f>IF(A1488="","",INDEX(Boletim!F1497:F1614,(MATCH(A1488,'Cadastro-Estoque'!A1496:A1613,0))))</f>
        <v/>
      </c>
    </row>
    <row r="1489" spans="5:9" ht="18.75" customHeight="1" x14ac:dyDescent="0.25">
      <c r="E1489" s="1" t="str">
        <f t="shared" si="26"/>
        <v/>
      </c>
      <c r="F1489" s="2" t="str">
        <f>IF(ISERROR(VLOOKUP(A1489,'Cadastro-Estoque'!A:G,1,FALSE)),"",VLOOKUP(A1489,'Cadastro-Estoque'!A:G,4,FALSE))</f>
        <v/>
      </c>
      <c r="G1489" s="2" t="str">
        <f>IF(ISBLANK(A1489),"",IF(ISERROR(VLOOKUP(A1489,'Cadastro-Estoque'!A:G,1,FALSE)),"Produto não cadastrado",VLOOKUP(A1489,'Cadastro-Estoque'!A:G,2,FALSE)))</f>
        <v/>
      </c>
      <c r="H1489" s="2" t="str">
        <f>IF(ISERROR(VLOOKUP(A1489,'Cadastro-Estoque'!A:G,1,FALSE)),"",VLOOKUP(A1489,'Cadastro-Estoque'!A:G,3,FALSE))</f>
        <v/>
      </c>
      <c r="I1489" s="73" t="str">
        <f>IF(A1489="","",INDEX(Boletim!F1498:F1615,(MATCH(A1489,'Cadastro-Estoque'!A1497:A1614,0))))</f>
        <v/>
      </c>
    </row>
    <row r="1490" spans="5:9" ht="18.75" customHeight="1" x14ac:dyDescent="0.25">
      <c r="E1490" s="1" t="str">
        <f t="shared" si="26"/>
        <v/>
      </c>
      <c r="F1490" s="2" t="str">
        <f>IF(ISERROR(VLOOKUP(A1490,'Cadastro-Estoque'!A:G,1,FALSE)),"",VLOOKUP(A1490,'Cadastro-Estoque'!A:G,4,FALSE))</f>
        <v/>
      </c>
      <c r="G1490" s="2" t="str">
        <f>IF(ISBLANK(A1490),"",IF(ISERROR(VLOOKUP(A1490,'Cadastro-Estoque'!A:G,1,FALSE)),"Produto não cadastrado",VLOOKUP(A1490,'Cadastro-Estoque'!A:G,2,FALSE)))</f>
        <v/>
      </c>
      <c r="H1490" s="2" t="str">
        <f>IF(ISERROR(VLOOKUP(A1490,'Cadastro-Estoque'!A:G,1,FALSE)),"",VLOOKUP(A1490,'Cadastro-Estoque'!A:G,3,FALSE))</f>
        <v/>
      </c>
      <c r="I1490" s="73" t="str">
        <f>IF(A1490="","",INDEX(Boletim!F1499:F1616,(MATCH(A1490,'Cadastro-Estoque'!A1498:A1615,0))))</f>
        <v/>
      </c>
    </row>
    <row r="1491" spans="5:9" ht="18.75" customHeight="1" x14ac:dyDescent="0.25">
      <c r="E1491" s="1" t="str">
        <f t="shared" si="26"/>
        <v/>
      </c>
      <c r="F1491" s="2" t="str">
        <f>IF(ISERROR(VLOOKUP(A1491,'Cadastro-Estoque'!A:G,1,FALSE)),"",VLOOKUP(A1491,'Cadastro-Estoque'!A:G,4,FALSE))</f>
        <v/>
      </c>
      <c r="G1491" s="2" t="str">
        <f>IF(ISBLANK(A1491),"",IF(ISERROR(VLOOKUP(A1491,'Cadastro-Estoque'!A:G,1,FALSE)),"Produto não cadastrado",VLOOKUP(A1491,'Cadastro-Estoque'!A:G,2,FALSE)))</f>
        <v/>
      </c>
      <c r="H1491" s="2" t="str">
        <f>IF(ISERROR(VLOOKUP(A1491,'Cadastro-Estoque'!A:G,1,FALSE)),"",VLOOKUP(A1491,'Cadastro-Estoque'!A:G,3,FALSE))</f>
        <v/>
      </c>
      <c r="I1491" s="73" t="str">
        <f>IF(A1491="","",INDEX(Boletim!F1500:F1617,(MATCH(A1491,'Cadastro-Estoque'!A1499:A1616,0))))</f>
        <v/>
      </c>
    </row>
    <row r="1492" spans="5:9" ht="18.75" customHeight="1" x14ac:dyDescent="0.25">
      <c r="E1492" s="1" t="str">
        <f t="shared" si="26"/>
        <v/>
      </c>
      <c r="F1492" s="2" t="str">
        <f>IF(ISERROR(VLOOKUP(A1492,'Cadastro-Estoque'!A:G,1,FALSE)),"",VLOOKUP(A1492,'Cadastro-Estoque'!A:G,4,FALSE))</f>
        <v/>
      </c>
      <c r="G1492" s="2" t="str">
        <f>IF(ISBLANK(A1492),"",IF(ISERROR(VLOOKUP(A1492,'Cadastro-Estoque'!A:G,1,FALSE)),"Produto não cadastrado",VLOOKUP(A1492,'Cadastro-Estoque'!A:G,2,FALSE)))</f>
        <v/>
      </c>
      <c r="H1492" s="2" t="str">
        <f>IF(ISERROR(VLOOKUP(A1492,'Cadastro-Estoque'!A:G,1,FALSE)),"",VLOOKUP(A1492,'Cadastro-Estoque'!A:G,3,FALSE))</f>
        <v/>
      </c>
      <c r="I1492" s="73" t="str">
        <f>IF(A1492="","",INDEX(Boletim!F1501:F1618,(MATCH(A1492,'Cadastro-Estoque'!A1500:A1617,0))))</f>
        <v/>
      </c>
    </row>
    <row r="1493" spans="5:9" ht="18.75" customHeight="1" x14ac:dyDescent="0.25">
      <c r="E1493" s="1" t="str">
        <f t="shared" si="26"/>
        <v/>
      </c>
      <c r="F1493" s="2" t="str">
        <f>IF(ISERROR(VLOOKUP(A1493,'Cadastro-Estoque'!A:G,1,FALSE)),"",VLOOKUP(A1493,'Cadastro-Estoque'!A:G,4,FALSE))</f>
        <v/>
      </c>
      <c r="G1493" s="2" t="str">
        <f>IF(ISBLANK(A1493),"",IF(ISERROR(VLOOKUP(A1493,'Cadastro-Estoque'!A:G,1,FALSE)),"Produto não cadastrado",VLOOKUP(A1493,'Cadastro-Estoque'!A:G,2,FALSE)))</f>
        <v/>
      </c>
      <c r="H1493" s="2" t="str">
        <f>IF(ISERROR(VLOOKUP(A1493,'Cadastro-Estoque'!A:G,1,FALSE)),"",VLOOKUP(A1493,'Cadastro-Estoque'!A:G,3,FALSE))</f>
        <v/>
      </c>
      <c r="I1493" s="73" t="str">
        <f>IF(A1493="","",INDEX(Boletim!F1502:F1619,(MATCH(A1493,'Cadastro-Estoque'!A1501:A1618,0))))</f>
        <v/>
      </c>
    </row>
    <row r="1494" spans="5:9" ht="18.75" customHeight="1" x14ac:dyDescent="0.25">
      <c r="E1494" s="1" t="str">
        <f t="shared" si="26"/>
        <v/>
      </c>
      <c r="F1494" s="2" t="str">
        <f>IF(ISERROR(VLOOKUP(A1494,'Cadastro-Estoque'!A:G,1,FALSE)),"",VLOOKUP(A1494,'Cadastro-Estoque'!A:G,4,FALSE))</f>
        <v/>
      </c>
      <c r="G1494" s="2" t="str">
        <f>IF(ISBLANK(A1494),"",IF(ISERROR(VLOOKUP(A1494,'Cadastro-Estoque'!A:G,1,FALSE)),"Produto não cadastrado",VLOOKUP(A1494,'Cadastro-Estoque'!A:G,2,FALSE)))</f>
        <v/>
      </c>
      <c r="H1494" s="2" t="str">
        <f>IF(ISERROR(VLOOKUP(A1494,'Cadastro-Estoque'!A:G,1,FALSE)),"",VLOOKUP(A1494,'Cadastro-Estoque'!A:G,3,FALSE))</f>
        <v/>
      </c>
      <c r="I1494" s="73" t="str">
        <f>IF(A1494="","",INDEX(Boletim!F1503:F1620,(MATCH(A1494,'Cadastro-Estoque'!A1502:A1619,0))))</f>
        <v/>
      </c>
    </row>
    <row r="1495" spans="5:9" ht="18.75" customHeight="1" x14ac:dyDescent="0.25">
      <c r="E1495" s="1" t="str">
        <f t="shared" si="26"/>
        <v/>
      </c>
      <c r="F1495" s="2" t="str">
        <f>IF(ISERROR(VLOOKUP(A1495,'Cadastro-Estoque'!A:G,1,FALSE)),"",VLOOKUP(A1495,'Cadastro-Estoque'!A:G,4,FALSE))</f>
        <v/>
      </c>
      <c r="G1495" s="2" t="str">
        <f>IF(ISBLANK(A1495),"",IF(ISERROR(VLOOKUP(A1495,'Cadastro-Estoque'!A:G,1,FALSE)),"Produto não cadastrado",VLOOKUP(A1495,'Cadastro-Estoque'!A:G,2,FALSE)))</f>
        <v/>
      </c>
      <c r="H1495" s="2" t="str">
        <f>IF(ISERROR(VLOOKUP(A1495,'Cadastro-Estoque'!A:G,1,FALSE)),"",VLOOKUP(A1495,'Cadastro-Estoque'!A:G,3,FALSE))</f>
        <v/>
      </c>
      <c r="I1495" s="73" t="str">
        <f>IF(A1495="","",INDEX(Boletim!F1504:F1621,(MATCH(A1495,'Cadastro-Estoque'!A1503:A1620,0))))</f>
        <v/>
      </c>
    </row>
    <row r="1496" spans="5:9" ht="18.75" customHeight="1" x14ac:dyDescent="0.25">
      <c r="E1496" s="1" t="str">
        <f t="shared" si="26"/>
        <v/>
      </c>
      <c r="F1496" s="2" t="str">
        <f>IF(ISERROR(VLOOKUP(A1496,'Cadastro-Estoque'!A:G,1,FALSE)),"",VLOOKUP(A1496,'Cadastro-Estoque'!A:G,4,FALSE))</f>
        <v/>
      </c>
      <c r="G1496" s="2" t="str">
        <f>IF(ISBLANK(A1496),"",IF(ISERROR(VLOOKUP(A1496,'Cadastro-Estoque'!A:G,1,FALSE)),"Produto não cadastrado",VLOOKUP(A1496,'Cadastro-Estoque'!A:G,2,FALSE)))</f>
        <v/>
      </c>
      <c r="H1496" s="2" t="str">
        <f>IF(ISERROR(VLOOKUP(A1496,'Cadastro-Estoque'!A:G,1,FALSE)),"",VLOOKUP(A1496,'Cadastro-Estoque'!A:G,3,FALSE))</f>
        <v/>
      </c>
      <c r="I1496" s="73" t="str">
        <f>IF(A1496="","",INDEX(Boletim!F1505:F1622,(MATCH(A1496,'Cadastro-Estoque'!A1504:A1621,0))))</f>
        <v/>
      </c>
    </row>
    <row r="1497" spans="5:9" ht="18.75" customHeight="1" x14ac:dyDescent="0.25">
      <c r="E1497" s="1" t="str">
        <f t="shared" si="26"/>
        <v/>
      </c>
      <c r="F1497" s="2" t="str">
        <f>IF(ISERROR(VLOOKUP(A1497,'Cadastro-Estoque'!A:G,1,FALSE)),"",VLOOKUP(A1497,'Cadastro-Estoque'!A:G,4,FALSE))</f>
        <v/>
      </c>
      <c r="G1497" s="2" t="str">
        <f>IF(ISBLANK(A1497),"",IF(ISERROR(VLOOKUP(A1497,'Cadastro-Estoque'!A:G,1,FALSE)),"Produto não cadastrado",VLOOKUP(A1497,'Cadastro-Estoque'!A:G,2,FALSE)))</f>
        <v/>
      </c>
      <c r="H1497" s="2" t="str">
        <f>IF(ISERROR(VLOOKUP(A1497,'Cadastro-Estoque'!A:G,1,FALSE)),"",VLOOKUP(A1497,'Cadastro-Estoque'!A:G,3,FALSE))</f>
        <v/>
      </c>
      <c r="I1497" s="73" t="str">
        <f>IF(A1497="","",INDEX(Boletim!F1506:F1623,(MATCH(A1497,'Cadastro-Estoque'!A1505:A1622,0))))</f>
        <v/>
      </c>
    </row>
    <row r="1498" spans="5:9" ht="18.75" customHeight="1" x14ac:dyDescent="0.25">
      <c r="E1498" s="1" t="str">
        <f t="shared" si="26"/>
        <v/>
      </c>
      <c r="F1498" s="2" t="str">
        <f>IF(ISERROR(VLOOKUP(A1498,'Cadastro-Estoque'!A:G,1,FALSE)),"",VLOOKUP(A1498,'Cadastro-Estoque'!A:G,4,FALSE))</f>
        <v/>
      </c>
      <c r="G1498" s="2" t="str">
        <f>IF(ISBLANK(A1498),"",IF(ISERROR(VLOOKUP(A1498,'Cadastro-Estoque'!A:G,1,FALSE)),"Produto não cadastrado",VLOOKUP(A1498,'Cadastro-Estoque'!A:G,2,FALSE)))</f>
        <v/>
      </c>
      <c r="H1498" s="2" t="str">
        <f>IF(ISERROR(VLOOKUP(A1498,'Cadastro-Estoque'!A:G,1,FALSE)),"",VLOOKUP(A1498,'Cadastro-Estoque'!A:G,3,FALSE))</f>
        <v/>
      </c>
      <c r="I1498" s="73" t="str">
        <f>IF(A1498="","",INDEX(Boletim!F1507:F1624,(MATCH(A1498,'Cadastro-Estoque'!A1506:A1623,0))))</f>
        <v/>
      </c>
    </row>
    <row r="1499" spans="5:9" ht="18.75" customHeight="1" x14ac:dyDescent="0.25">
      <c r="E1499" s="1" t="str">
        <f t="shared" si="26"/>
        <v/>
      </c>
      <c r="F1499" s="2" t="str">
        <f>IF(ISERROR(VLOOKUP(A1499,'Cadastro-Estoque'!A:G,1,FALSE)),"",VLOOKUP(A1499,'Cadastro-Estoque'!A:G,4,FALSE))</f>
        <v/>
      </c>
      <c r="G1499" s="2" t="str">
        <f>IF(ISBLANK(A1499),"",IF(ISERROR(VLOOKUP(A1499,'Cadastro-Estoque'!A:G,1,FALSE)),"Produto não cadastrado",VLOOKUP(A1499,'Cadastro-Estoque'!A:G,2,FALSE)))</f>
        <v/>
      </c>
      <c r="H1499" s="2" t="str">
        <f>IF(ISERROR(VLOOKUP(A1499,'Cadastro-Estoque'!A:G,1,FALSE)),"",VLOOKUP(A1499,'Cadastro-Estoque'!A:G,3,FALSE))</f>
        <v/>
      </c>
      <c r="I1499" s="73" t="str">
        <f>IF(A1499="","",INDEX(Boletim!F1508:F1625,(MATCH(A1499,'Cadastro-Estoque'!A1507:A1624,0))))</f>
        <v/>
      </c>
    </row>
    <row r="1500" spans="5:9" ht="18.75" customHeight="1" x14ac:dyDescent="0.25">
      <c r="E1500" s="1" t="str">
        <f t="shared" si="26"/>
        <v/>
      </c>
      <c r="F1500" s="2" t="str">
        <f>IF(ISERROR(VLOOKUP(A1500,'Cadastro-Estoque'!A:G,1,FALSE)),"",VLOOKUP(A1500,'Cadastro-Estoque'!A:G,4,FALSE))</f>
        <v/>
      </c>
      <c r="G1500" s="2" t="str">
        <f>IF(ISBLANK(A1500),"",IF(ISERROR(VLOOKUP(A1500,'Cadastro-Estoque'!A:G,1,FALSE)),"Produto não cadastrado",VLOOKUP(A1500,'Cadastro-Estoque'!A:G,2,FALSE)))</f>
        <v/>
      </c>
      <c r="H1500" s="2" t="str">
        <f>IF(ISERROR(VLOOKUP(A1500,'Cadastro-Estoque'!A:G,1,FALSE)),"",VLOOKUP(A1500,'Cadastro-Estoque'!A:G,3,FALSE))</f>
        <v/>
      </c>
      <c r="I1500" s="73" t="str">
        <f>IF(A1500="","",INDEX(Boletim!F1509:F1626,(MATCH(A1500,'Cadastro-Estoque'!A1508:A1625,0))))</f>
        <v/>
      </c>
    </row>
    <row r="1501" spans="5:9" ht="18.75" customHeight="1" x14ac:dyDescent="0.25">
      <c r="E1501" s="1" t="str">
        <f t="shared" si="26"/>
        <v/>
      </c>
      <c r="F1501" s="2" t="str">
        <f>IF(ISERROR(VLOOKUP(A1501,'Cadastro-Estoque'!A:G,1,FALSE)),"",VLOOKUP(A1501,'Cadastro-Estoque'!A:G,4,FALSE))</f>
        <v/>
      </c>
      <c r="G1501" s="2" t="str">
        <f>IF(ISBLANK(A1501),"",IF(ISERROR(VLOOKUP(A1501,'Cadastro-Estoque'!A:G,1,FALSE)),"Produto não cadastrado",VLOOKUP(A1501,'Cadastro-Estoque'!A:G,2,FALSE)))</f>
        <v/>
      </c>
      <c r="H1501" s="2" t="str">
        <f>IF(ISERROR(VLOOKUP(A1501,'Cadastro-Estoque'!A:G,1,FALSE)),"",VLOOKUP(A1501,'Cadastro-Estoque'!A:G,3,FALSE))</f>
        <v/>
      </c>
      <c r="I1501" s="73" t="str">
        <f>IF(A1501="","",INDEX(Boletim!F1510:F1627,(MATCH(A1501,'Cadastro-Estoque'!A1509:A1626,0))))</f>
        <v/>
      </c>
    </row>
    <row r="1502" spans="5:9" ht="18.75" customHeight="1" x14ac:dyDescent="0.25">
      <c r="E1502" s="1" t="str">
        <f t="shared" si="26"/>
        <v/>
      </c>
      <c r="F1502" s="2" t="str">
        <f>IF(ISERROR(VLOOKUP(A1502,'Cadastro-Estoque'!A:G,1,FALSE)),"",VLOOKUP(A1502,'Cadastro-Estoque'!A:G,4,FALSE))</f>
        <v/>
      </c>
      <c r="G1502" s="2" t="str">
        <f>IF(ISBLANK(A1502),"",IF(ISERROR(VLOOKUP(A1502,'Cadastro-Estoque'!A:G,1,FALSE)),"Produto não cadastrado",VLOOKUP(A1502,'Cadastro-Estoque'!A:G,2,FALSE)))</f>
        <v/>
      </c>
      <c r="H1502" s="2" t="str">
        <f>IF(ISERROR(VLOOKUP(A1502,'Cadastro-Estoque'!A:G,1,FALSE)),"",VLOOKUP(A1502,'Cadastro-Estoque'!A:G,3,FALSE))</f>
        <v/>
      </c>
      <c r="I1502" s="73" t="str">
        <f>IF(A1502="","",INDEX(Boletim!F1511:F1628,(MATCH(A1502,'Cadastro-Estoque'!A1510:A1627,0))))</f>
        <v/>
      </c>
    </row>
    <row r="1503" spans="5:9" ht="18.75" customHeight="1" x14ac:dyDescent="0.25">
      <c r="E1503" s="1" t="str">
        <f t="shared" si="26"/>
        <v/>
      </c>
      <c r="F1503" s="2" t="str">
        <f>IF(ISERROR(VLOOKUP(A1503,'Cadastro-Estoque'!A:G,1,FALSE)),"",VLOOKUP(A1503,'Cadastro-Estoque'!A:G,4,FALSE))</f>
        <v/>
      </c>
      <c r="G1503" s="2" t="str">
        <f>IF(ISBLANK(A1503),"",IF(ISERROR(VLOOKUP(A1503,'Cadastro-Estoque'!A:G,1,FALSE)),"Produto não cadastrado",VLOOKUP(A1503,'Cadastro-Estoque'!A:G,2,FALSE)))</f>
        <v/>
      </c>
      <c r="H1503" s="2" t="str">
        <f>IF(ISERROR(VLOOKUP(A1503,'Cadastro-Estoque'!A:G,1,FALSE)),"",VLOOKUP(A1503,'Cadastro-Estoque'!A:G,3,FALSE))</f>
        <v/>
      </c>
      <c r="I1503" s="73" t="str">
        <f>IF(A1503="","",INDEX(Boletim!F1512:F1629,(MATCH(A1503,'Cadastro-Estoque'!A1511:A1628,0))))</f>
        <v/>
      </c>
    </row>
    <row r="1504" spans="5:9" ht="18.75" customHeight="1" x14ac:dyDescent="0.25">
      <c r="E1504" s="1" t="str">
        <f t="shared" si="26"/>
        <v/>
      </c>
      <c r="F1504" s="2" t="str">
        <f>IF(ISERROR(VLOOKUP(A1504,'Cadastro-Estoque'!A:G,1,FALSE)),"",VLOOKUP(A1504,'Cadastro-Estoque'!A:G,4,FALSE))</f>
        <v/>
      </c>
      <c r="G1504" s="2" t="str">
        <f>IF(ISBLANK(A1504),"",IF(ISERROR(VLOOKUP(A1504,'Cadastro-Estoque'!A:G,1,FALSE)),"Produto não cadastrado",VLOOKUP(A1504,'Cadastro-Estoque'!A:G,2,FALSE)))</f>
        <v/>
      </c>
      <c r="H1504" s="2" t="str">
        <f>IF(ISERROR(VLOOKUP(A1504,'Cadastro-Estoque'!A:G,1,FALSE)),"",VLOOKUP(A1504,'Cadastro-Estoque'!A:G,3,FALSE))</f>
        <v/>
      </c>
      <c r="I1504" s="73" t="str">
        <f>IF(A1504="","",INDEX(Boletim!F1513:F1630,(MATCH(A1504,'Cadastro-Estoque'!A1512:A1629,0))))</f>
        <v/>
      </c>
    </row>
    <row r="1505" spans="5:9" ht="18.75" customHeight="1" x14ac:dyDescent="0.25">
      <c r="E1505" s="1" t="str">
        <f t="shared" si="26"/>
        <v/>
      </c>
      <c r="F1505" s="2" t="str">
        <f>IF(ISERROR(VLOOKUP(A1505,'Cadastro-Estoque'!A:G,1,FALSE)),"",VLOOKUP(A1505,'Cadastro-Estoque'!A:G,4,FALSE))</f>
        <v/>
      </c>
      <c r="G1505" s="2" t="str">
        <f>IF(ISBLANK(A1505),"",IF(ISERROR(VLOOKUP(A1505,'Cadastro-Estoque'!A:G,1,FALSE)),"Produto não cadastrado",VLOOKUP(A1505,'Cadastro-Estoque'!A:G,2,FALSE)))</f>
        <v/>
      </c>
      <c r="H1505" s="2" t="str">
        <f>IF(ISERROR(VLOOKUP(A1505,'Cadastro-Estoque'!A:G,1,FALSE)),"",VLOOKUP(A1505,'Cadastro-Estoque'!A:G,3,FALSE))</f>
        <v/>
      </c>
      <c r="I1505" s="73" t="str">
        <f>IF(A1505="","",INDEX(Boletim!F1514:F1631,(MATCH(A1505,'Cadastro-Estoque'!A1513:A1630,0))))</f>
        <v/>
      </c>
    </row>
    <row r="1506" spans="5:9" ht="18.75" customHeight="1" x14ac:dyDescent="0.25">
      <c r="E1506" s="1" t="str">
        <f t="shared" si="26"/>
        <v/>
      </c>
      <c r="F1506" s="2" t="str">
        <f>IF(ISERROR(VLOOKUP(A1506,'Cadastro-Estoque'!A:G,1,FALSE)),"",VLOOKUP(A1506,'Cadastro-Estoque'!A:G,4,FALSE))</f>
        <v/>
      </c>
      <c r="G1506" s="2" t="str">
        <f>IF(ISBLANK(A1506),"",IF(ISERROR(VLOOKUP(A1506,'Cadastro-Estoque'!A:G,1,FALSE)),"Produto não cadastrado",VLOOKUP(A1506,'Cadastro-Estoque'!A:G,2,FALSE)))</f>
        <v/>
      </c>
      <c r="H1506" s="2" t="str">
        <f>IF(ISERROR(VLOOKUP(A1506,'Cadastro-Estoque'!A:G,1,FALSE)),"",VLOOKUP(A1506,'Cadastro-Estoque'!A:G,3,FALSE))</f>
        <v/>
      </c>
      <c r="I1506" s="73" t="str">
        <f>IF(A1506="","",INDEX(Boletim!F1515:F1632,(MATCH(A1506,'Cadastro-Estoque'!A1514:A1631,0))))</f>
        <v/>
      </c>
    </row>
    <row r="1507" spans="5:9" ht="18.75" customHeight="1" x14ac:dyDescent="0.25">
      <c r="E1507" s="1" t="str">
        <f t="shared" si="26"/>
        <v/>
      </c>
      <c r="F1507" s="2" t="str">
        <f>IF(ISERROR(VLOOKUP(A1507,'Cadastro-Estoque'!A:G,1,FALSE)),"",VLOOKUP(A1507,'Cadastro-Estoque'!A:G,4,FALSE))</f>
        <v/>
      </c>
      <c r="G1507" s="2" t="str">
        <f>IF(ISBLANK(A1507),"",IF(ISERROR(VLOOKUP(A1507,'Cadastro-Estoque'!A:G,1,FALSE)),"Produto não cadastrado",VLOOKUP(A1507,'Cadastro-Estoque'!A:G,2,FALSE)))</f>
        <v/>
      </c>
      <c r="H1507" s="2" t="str">
        <f>IF(ISERROR(VLOOKUP(A1507,'Cadastro-Estoque'!A:G,1,FALSE)),"",VLOOKUP(A1507,'Cadastro-Estoque'!A:G,3,FALSE))</f>
        <v/>
      </c>
      <c r="I1507" s="73" t="str">
        <f>IF(A1507="","",INDEX(Boletim!F1516:F1633,(MATCH(A1507,'Cadastro-Estoque'!A1515:A1632,0))))</f>
        <v/>
      </c>
    </row>
    <row r="1508" spans="5:9" ht="18.75" customHeight="1" x14ac:dyDescent="0.25">
      <c r="E1508" s="1" t="str">
        <f t="shared" si="26"/>
        <v/>
      </c>
      <c r="F1508" s="2" t="str">
        <f>IF(ISERROR(VLOOKUP(A1508,'Cadastro-Estoque'!A:G,1,FALSE)),"",VLOOKUP(A1508,'Cadastro-Estoque'!A:G,4,FALSE))</f>
        <v/>
      </c>
      <c r="G1508" s="2" t="str">
        <f>IF(ISBLANK(A1508),"",IF(ISERROR(VLOOKUP(A1508,'Cadastro-Estoque'!A:G,1,FALSE)),"Produto não cadastrado",VLOOKUP(A1508,'Cadastro-Estoque'!A:G,2,FALSE)))</f>
        <v/>
      </c>
      <c r="H1508" s="2" t="str">
        <f>IF(ISERROR(VLOOKUP(A1508,'Cadastro-Estoque'!A:G,1,FALSE)),"",VLOOKUP(A1508,'Cadastro-Estoque'!A:G,3,FALSE))</f>
        <v/>
      </c>
      <c r="I1508" s="73" t="str">
        <f>IF(A1508="","",INDEX(Boletim!F1517:F1634,(MATCH(A1508,'Cadastro-Estoque'!A1516:A1633,0))))</f>
        <v/>
      </c>
    </row>
    <row r="1509" spans="5:9" ht="18.75" customHeight="1" x14ac:dyDescent="0.25">
      <c r="E1509" s="1" t="str">
        <f t="shared" si="26"/>
        <v/>
      </c>
      <c r="F1509" s="2" t="str">
        <f>IF(ISERROR(VLOOKUP(A1509,'Cadastro-Estoque'!A:G,1,FALSE)),"",VLOOKUP(A1509,'Cadastro-Estoque'!A:G,4,FALSE))</f>
        <v/>
      </c>
      <c r="G1509" s="2" t="str">
        <f>IF(ISBLANK(A1509),"",IF(ISERROR(VLOOKUP(A1509,'Cadastro-Estoque'!A:G,1,FALSE)),"Produto não cadastrado",VLOOKUP(A1509,'Cadastro-Estoque'!A:G,2,FALSE)))</f>
        <v/>
      </c>
      <c r="H1509" s="2" t="str">
        <f>IF(ISERROR(VLOOKUP(A1509,'Cadastro-Estoque'!A:G,1,FALSE)),"",VLOOKUP(A1509,'Cadastro-Estoque'!A:G,3,FALSE))</f>
        <v/>
      </c>
      <c r="I1509" s="73" t="str">
        <f>IF(A1509="","",INDEX(Boletim!F1518:F1635,(MATCH(A1509,'Cadastro-Estoque'!A1517:A1634,0))))</f>
        <v/>
      </c>
    </row>
    <row r="1510" spans="5:9" ht="18.75" customHeight="1" x14ac:dyDescent="0.25">
      <c r="E1510" s="1" t="str">
        <f t="shared" si="26"/>
        <v/>
      </c>
      <c r="F1510" s="2" t="str">
        <f>IF(ISERROR(VLOOKUP(A1510,'Cadastro-Estoque'!A:G,1,FALSE)),"",VLOOKUP(A1510,'Cadastro-Estoque'!A:G,4,FALSE))</f>
        <v/>
      </c>
      <c r="G1510" s="2" t="str">
        <f>IF(ISBLANK(A1510),"",IF(ISERROR(VLOOKUP(A1510,'Cadastro-Estoque'!A:G,1,FALSE)),"Produto não cadastrado",VLOOKUP(A1510,'Cadastro-Estoque'!A:G,2,FALSE)))</f>
        <v/>
      </c>
      <c r="H1510" s="2" t="str">
        <f>IF(ISERROR(VLOOKUP(A1510,'Cadastro-Estoque'!A:G,1,FALSE)),"",VLOOKUP(A1510,'Cadastro-Estoque'!A:G,3,FALSE))</f>
        <v/>
      </c>
      <c r="I1510" s="73" t="str">
        <f>IF(A1510="","",INDEX(Boletim!F1519:F1636,(MATCH(A1510,'Cadastro-Estoque'!A1518:A1635,0))))</f>
        <v/>
      </c>
    </row>
    <row r="1511" spans="5:9" ht="18.75" customHeight="1" x14ac:dyDescent="0.25">
      <c r="E1511" s="1" t="str">
        <f t="shared" si="26"/>
        <v/>
      </c>
      <c r="F1511" s="2" t="str">
        <f>IF(ISERROR(VLOOKUP(A1511,'Cadastro-Estoque'!A:G,1,FALSE)),"",VLOOKUP(A1511,'Cadastro-Estoque'!A:G,4,FALSE))</f>
        <v/>
      </c>
      <c r="G1511" s="2" t="str">
        <f>IF(ISBLANK(A1511),"",IF(ISERROR(VLOOKUP(A1511,'Cadastro-Estoque'!A:G,1,FALSE)),"Produto não cadastrado",VLOOKUP(A1511,'Cadastro-Estoque'!A:G,2,FALSE)))</f>
        <v/>
      </c>
      <c r="H1511" s="2" t="str">
        <f>IF(ISERROR(VLOOKUP(A1511,'Cadastro-Estoque'!A:G,1,FALSE)),"",VLOOKUP(A1511,'Cadastro-Estoque'!A:G,3,FALSE))</f>
        <v/>
      </c>
      <c r="I1511" s="73" t="str">
        <f>IF(A1511="","",INDEX(Boletim!F1520:F1637,(MATCH(A1511,'Cadastro-Estoque'!A1519:A1636,0))))</f>
        <v/>
      </c>
    </row>
    <row r="1512" spans="5:9" ht="18.75" customHeight="1" x14ac:dyDescent="0.25">
      <c r="E1512" s="1" t="str">
        <f t="shared" si="26"/>
        <v/>
      </c>
      <c r="F1512" s="2" t="str">
        <f>IF(ISERROR(VLOOKUP(A1512,'Cadastro-Estoque'!A:G,1,FALSE)),"",VLOOKUP(A1512,'Cadastro-Estoque'!A:G,4,FALSE))</f>
        <v/>
      </c>
      <c r="G1512" s="2" t="str">
        <f>IF(ISBLANK(A1512),"",IF(ISERROR(VLOOKUP(A1512,'Cadastro-Estoque'!A:G,1,FALSE)),"Produto não cadastrado",VLOOKUP(A1512,'Cadastro-Estoque'!A:G,2,FALSE)))</f>
        <v/>
      </c>
      <c r="H1512" s="2" t="str">
        <f>IF(ISERROR(VLOOKUP(A1512,'Cadastro-Estoque'!A:G,1,FALSE)),"",VLOOKUP(A1512,'Cadastro-Estoque'!A:G,3,FALSE))</f>
        <v/>
      </c>
      <c r="I1512" s="73" t="str">
        <f>IF(A1512="","",INDEX(Boletim!F1521:F1638,(MATCH(A1512,'Cadastro-Estoque'!A1520:A1637,0))))</f>
        <v/>
      </c>
    </row>
    <row r="1513" spans="5:9" ht="18.75" customHeight="1" x14ac:dyDescent="0.25">
      <c r="E1513" s="1" t="str">
        <f t="shared" si="26"/>
        <v/>
      </c>
      <c r="F1513" s="2" t="str">
        <f>IF(ISERROR(VLOOKUP(A1513,'Cadastro-Estoque'!A:G,1,FALSE)),"",VLOOKUP(A1513,'Cadastro-Estoque'!A:G,4,FALSE))</f>
        <v/>
      </c>
      <c r="G1513" s="2" t="str">
        <f>IF(ISBLANK(A1513),"",IF(ISERROR(VLOOKUP(A1513,'Cadastro-Estoque'!A:G,1,FALSE)),"Produto não cadastrado",VLOOKUP(A1513,'Cadastro-Estoque'!A:G,2,FALSE)))</f>
        <v/>
      </c>
      <c r="H1513" s="2" t="str">
        <f>IF(ISERROR(VLOOKUP(A1513,'Cadastro-Estoque'!A:G,1,FALSE)),"",VLOOKUP(A1513,'Cadastro-Estoque'!A:G,3,FALSE))</f>
        <v/>
      </c>
      <c r="I1513" s="73" t="str">
        <f>IF(A1513="","",INDEX(Boletim!F1522:F1639,(MATCH(A1513,'Cadastro-Estoque'!A1521:A1638,0))))</f>
        <v/>
      </c>
    </row>
    <row r="1514" spans="5:9" ht="18.75" customHeight="1" x14ac:dyDescent="0.25">
      <c r="E1514" s="1" t="str">
        <f t="shared" si="26"/>
        <v/>
      </c>
      <c r="F1514" s="2" t="str">
        <f>IF(ISERROR(VLOOKUP(A1514,'Cadastro-Estoque'!A:G,1,FALSE)),"",VLOOKUP(A1514,'Cadastro-Estoque'!A:G,4,FALSE))</f>
        <v/>
      </c>
      <c r="G1514" s="2" t="str">
        <f>IF(ISBLANK(A1514),"",IF(ISERROR(VLOOKUP(A1514,'Cadastro-Estoque'!A:G,1,FALSE)),"Produto não cadastrado",VLOOKUP(A1514,'Cadastro-Estoque'!A:G,2,FALSE)))</f>
        <v/>
      </c>
      <c r="H1514" s="2" t="str">
        <f>IF(ISERROR(VLOOKUP(A1514,'Cadastro-Estoque'!A:G,1,FALSE)),"",VLOOKUP(A1514,'Cadastro-Estoque'!A:G,3,FALSE))</f>
        <v/>
      </c>
      <c r="I1514" s="73" t="str">
        <f>IF(A1514="","",INDEX(Boletim!F1523:F1640,(MATCH(A1514,'Cadastro-Estoque'!A1522:A1639,0))))</f>
        <v/>
      </c>
    </row>
    <row r="1515" spans="5:9" ht="18.75" customHeight="1" x14ac:dyDescent="0.25">
      <c r="E1515" s="1" t="str">
        <f t="shared" si="26"/>
        <v/>
      </c>
      <c r="F1515" s="2" t="str">
        <f>IF(ISERROR(VLOOKUP(A1515,'Cadastro-Estoque'!A:G,1,FALSE)),"",VLOOKUP(A1515,'Cadastro-Estoque'!A:G,4,FALSE))</f>
        <v/>
      </c>
      <c r="G1515" s="2" t="str">
        <f>IF(ISBLANK(A1515),"",IF(ISERROR(VLOOKUP(A1515,'Cadastro-Estoque'!A:G,1,FALSE)),"Produto não cadastrado",VLOOKUP(A1515,'Cadastro-Estoque'!A:G,2,FALSE)))</f>
        <v/>
      </c>
      <c r="H1515" s="2" t="str">
        <f>IF(ISERROR(VLOOKUP(A1515,'Cadastro-Estoque'!A:G,1,FALSE)),"",VLOOKUP(A1515,'Cadastro-Estoque'!A:G,3,FALSE))</f>
        <v/>
      </c>
      <c r="I1515" s="73" t="str">
        <f>IF(A1515="","",INDEX(Boletim!F1524:F1641,(MATCH(A1515,'Cadastro-Estoque'!A1523:A1640,0))))</f>
        <v/>
      </c>
    </row>
    <row r="1516" spans="5:9" ht="18.75" customHeight="1" x14ac:dyDescent="0.25">
      <c r="E1516" s="1" t="str">
        <f t="shared" si="26"/>
        <v/>
      </c>
      <c r="F1516" s="2" t="str">
        <f>IF(ISERROR(VLOOKUP(A1516,'Cadastro-Estoque'!A:G,1,FALSE)),"",VLOOKUP(A1516,'Cadastro-Estoque'!A:G,4,FALSE))</f>
        <v/>
      </c>
      <c r="G1516" s="2" t="str">
        <f>IF(ISBLANK(A1516),"",IF(ISERROR(VLOOKUP(A1516,'Cadastro-Estoque'!A:G,1,FALSE)),"Produto não cadastrado",VLOOKUP(A1516,'Cadastro-Estoque'!A:G,2,FALSE)))</f>
        <v/>
      </c>
      <c r="H1516" s="2" t="str">
        <f>IF(ISERROR(VLOOKUP(A1516,'Cadastro-Estoque'!A:G,1,FALSE)),"",VLOOKUP(A1516,'Cadastro-Estoque'!A:G,3,FALSE))</f>
        <v/>
      </c>
      <c r="I1516" s="73" t="str">
        <f>IF(A1516="","",INDEX(Boletim!F1525:F1642,(MATCH(A1516,'Cadastro-Estoque'!A1524:A1641,0))))</f>
        <v/>
      </c>
    </row>
    <row r="1517" spans="5:9" ht="18.75" customHeight="1" x14ac:dyDescent="0.25">
      <c r="E1517" s="1" t="str">
        <f t="shared" si="26"/>
        <v/>
      </c>
      <c r="F1517" s="2" t="str">
        <f>IF(ISERROR(VLOOKUP(A1517,'Cadastro-Estoque'!A:G,1,FALSE)),"",VLOOKUP(A1517,'Cadastro-Estoque'!A:G,4,FALSE))</f>
        <v/>
      </c>
      <c r="G1517" s="2" t="str">
        <f>IF(ISBLANK(A1517),"",IF(ISERROR(VLOOKUP(A1517,'Cadastro-Estoque'!A:G,1,FALSE)),"Produto não cadastrado",VLOOKUP(A1517,'Cadastro-Estoque'!A:G,2,FALSE)))</f>
        <v/>
      </c>
      <c r="H1517" s="2" t="str">
        <f>IF(ISERROR(VLOOKUP(A1517,'Cadastro-Estoque'!A:G,1,FALSE)),"",VLOOKUP(A1517,'Cadastro-Estoque'!A:G,3,FALSE))</f>
        <v/>
      </c>
      <c r="I1517" s="73" t="str">
        <f>IF(A1517="","",INDEX(Boletim!F1526:F1643,(MATCH(A1517,'Cadastro-Estoque'!A1525:A1642,0))))</f>
        <v/>
      </c>
    </row>
    <row r="1518" spans="5:9" ht="18.75" customHeight="1" x14ac:dyDescent="0.25">
      <c r="E1518" s="1" t="str">
        <f t="shared" si="26"/>
        <v/>
      </c>
      <c r="F1518" s="2" t="str">
        <f>IF(ISERROR(VLOOKUP(A1518,'Cadastro-Estoque'!A:G,1,FALSE)),"",VLOOKUP(A1518,'Cadastro-Estoque'!A:G,4,FALSE))</f>
        <v/>
      </c>
      <c r="G1518" s="2" t="str">
        <f>IF(ISBLANK(A1518),"",IF(ISERROR(VLOOKUP(A1518,'Cadastro-Estoque'!A:G,1,FALSE)),"Produto não cadastrado",VLOOKUP(A1518,'Cadastro-Estoque'!A:G,2,FALSE)))</f>
        <v/>
      </c>
      <c r="H1518" s="2" t="str">
        <f>IF(ISERROR(VLOOKUP(A1518,'Cadastro-Estoque'!A:G,1,FALSE)),"",VLOOKUP(A1518,'Cadastro-Estoque'!A:G,3,FALSE))</f>
        <v/>
      </c>
      <c r="I1518" s="73" t="str">
        <f>IF(A1518="","",INDEX(Boletim!F1527:F1644,(MATCH(A1518,'Cadastro-Estoque'!A1526:A1643,0))))</f>
        <v/>
      </c>
    </row>
    <row r="1519" spans="5:9" ht="18.75" customHeight="1" x14ac:dyDescent="0.25">
      <c r="E1519" s="1" t="str">
        <f t="shared" si="26"/>
        <v/>
      </c>
      <c r="F1519" s="2" t="str">
        <f>IF(ISERROR(VLOOKUP(A1519,'Cadastro-Estoque'!A:G,1,FALSE)),"",VLOOKUP(A1519,'Cadastro-Estoque'!A:G,4,FALSE))</f>
        <v/>
      </c>
      <c r="G1519" s="2" t="str">
        <f>IF(ISBLANK(A1519),"",IF(ISERROR(VLOOKUP(A1519,'Cadastro-Estoque'!A:G,1,FALSE)),"Produto não cadastrado",VLOOKUP(A1519,'Cadastro-Estoque'!A:G,2,FALSE)))</f>
        <v/>
      </c>
      <c r="H1519" s="2" t="str">
        <f>IF(ISERROR(VLOOKUP(A1519,'Cadastro-Estoque'!A:G,1,FALSE)),"",VLOOKUP(A1519,'Cadastro-Estoque'!A:G,3,FALSE))</f>
        <v/>
      </c>
      <c r="I1519" s="73" t="str">
        <f>IF(A1519="","",INDEX(Boletim!F1528:F1645,(MATCH(A1519,'Cadastro-Estoque'!A1527:A1644,0))))</f>
        <v/>
      </c>
    </row>
    <row r="1520" spans="5:9" ht="18.75" customHeight="1" x14ac:dyDescent="0.25">
      <c r="E1520" s="1" t="str">
        <f t="shared" si="26"/>
        <v/>
      </c>
      <c r="F1520" s="2" t="str">
        <f>IF(ISERROR(VLOOKUP(A1520,'Cadastro-Estoque'!A:G,1,FALSE)),"",VLOOKUP(A1520,'Cadastro-Estoque'!A:G,4,FALSE))</f>
        <v/>
      </c>
      <c r="G1520" s="2" t="str">
        <f>IF(ISBLANK(A1520),"",IF(ISERROR(VLOOKUP(A1520,'Cadastro-Estoque'!A:G,1,FALSE)),"Produto não cadastrado",VLOOKUP(A1520,'Cadastro-Estoque'!A:G,2,FALSE)))</f>
        <v/>
      </c>
      <c r="H1520" s="2" t="str">
        <f>IF(ISERROR(VLOOKUP(A1520,'Cadastro-Estoque'!A:G,1,FALSE)),"",VLOOKUP(A1520,'Cadastro-Estoque'!A:G,3,FALSE))</f>
        <v/>
      </c>
      <c r="I1520" s="73" t="str">
        <f>IF(A1520="","",INDEX(Boletim!F1529:F1646,(MATCH(A1520,'Cadastro-Estoque'!A1528:A1645,0))))</f>
        <v/>
      </c>
    </row>
    <row r="1521" spans="5:9" ht="18.75" customHeight="1" x14ac:dyDescent="0.25">
      <c r="E1521" s="1" t="str">
        <f t="shared" si="26"/>
        <v/>
      </c>
      <c r="F1521" s="2" t="str">
        <f>IF(ISERROR(VLOOKUP(A1521,'Cadastro-Estoque'!A:G,1,FALSE)),"",VLOOKUP(A1521,'Cadastro-Estoque'!A:G,4,FALSE))</f>
        <v/>
      </c>
      <c r="G1521" s="2" t="str">
        <f>IF(ISBLANK(A1521),"",IF(ISERROR(VLOOKUP(A1521,'Cadastro-Estoque'!A:G,1,FALSE)),"Produto não cadastrado",VLOOKUP(A1521,'Cadastro-Estoque'!A:G,2,FALSE)))</f>
        <v/>
      </c>
      <c r="H1521" s="2" t="str">
        <f>IF(ISERROR(VLOOKUP(A1521,'Cadastro-Estoque'!A:G,1,FALSE)),"",VLOOKUP(A1521,'Cadastro-Estoque'!A:G,3,FALSE))</f>
        <v/>
      </c>
      <c r="I1521" s="73" t="str">
        <f>IF(A1521="","",INDEX(Boletim!F1530:F1647,(MATCH(A1521,'Cadastro-Estoque'!A1529:A1646,0))))</f>
        <v/>
      </c>
    </row>
    <row r="1522" spans="5:9" ht="18.75" customHeight="1" x14ac:dyDescent="0.25">
      <c r="E1522" s="1" t="str">
        <f t="shared" si="26"/>
        <v/>
      </c>
      <c r="F1522" s="2" t="str">
        <f>IF(ISERROR(VLOOKUP(A1522,'Cadastro-Estoque'!A:G,1,FALSE)),"",VLOOKUP(A1522,'Cadastro-Estoque'!A:G,4,FALSE))</f>
        <v/>
      </c>
      <c r="G1522" s="2" t="str">
        <f>IF(ISBLANK(A1522),"",IF(ISERROR(VLOOKUP(A1522,'Cadastro-Estoque'!A:G,1,FALSE)),"Produto não cadastrado",VLOOKUP(A1522,'Cadastro-Estoque'!A:G,2,FALSE)))</f>
        <v/>
      </c>
      <c r="H1522" s="2" t="str">
        <f>IF(ISERROR(VLOOKUP(A1522,'Cadastro-Estoque'!A:G,1,FALSE)),"",VLOOKUP(A1522,'Cadastro-Estoque'!A:G,3,FALSE))</f>
        <v/>
      </c>
      <c r="I1522" s="73" t="str">
        <f>IF(A1522="","",INDEX(Boletim!F1531:F1648,(MATCH(A1522,'Cadastro-Estoque'!A1530:A1647,0))))</f>
        <v/>
      </c>
    </row>
    <row r="1523" spans="5:9" ht="18.75" customHeight="1" x14ac:dyDescent="0.25">
      <c r="E1523" s="1" t="str">
        <f t="shared" si="26"/>
        <v/>
      </c>
      <c r="F1523" s="2" t="str">
        <f>IF(ISERROR(VLOOKUP(A1523,'Cadastro-Estoque'!A:G,1,FALSE)),"",VLOOKUP(A1523,'Cadastro-Estoque'!A:G,4,FALSE))</f>
        <v/>
      </c>
      <c r="G1523" s="2" t="str">
        <f>IF(ISBLANK(A1523),"",IF(ISERROR(VLOOKUP(A1523,'Cadastro-Estoque'!A:G,1,FALSE)),"Produto não cadastrado",VLOOKUP(A1523,'Cadastro-Estoque'!A:G,2,FALSE)))</f>
        <v/>
      </c>
      <c r="H1523" s="2" t="str">
        <f>IF(ISERROR(VLOOKUP(A1523,'Cadastro-Estoque'!A:G,1,FALSE)),"",VLOOKUP(A1523,'Cadastro-Estoque'!A:G,3,FALSE))</f>
        <v/>
      </c>
      <c r="I1523" s="73" t="str">
        <f>IF(A1523="","",INDEX(Boletim!F1532:F1649,(MATCH(A1523,'Cadastro-Estoque'!A1531:A1648,0))))</f>
        <v/>
      </c>
    </row>
    <row r="1524" spans="5:9" ht="18.75" customHeight="1" x14ac:dyDescent="0.25">
      <c r="E1524" s="1" t="str">
        <f t="shared" si="26"/>
        <v/>
      </c>
      <c r="F1524" s="2" t="str">
        <f>IF(ISERROR(VLOOKUP(A1524,'Cadastro-Estoque'!A:G,1,FALSE)),"",VLOOKUP(A1524,'Cadastro-Estoque'!A:G,4,FALSE))</f>
        <v/>
      </c>
      <c r="G1524" s="2" t="str">
        <f>IF(ISBLANK(A1524),"",IF(ISERROR(VLOOKUP(A1524,'Cadastro-Estoque'!A:G,1,FALSE)),"Produto não cadastrado",VLOOKUP(A1524,'Cadastro-Estoque'!A:G,2,FALSE)))</f>
        <v/>
      </c>
      <c r="H1524" s="2" t="str">
        <f>IF(ISERROR(VLOOKUP(A1524,'Cadastro-Estoque'!A:G,1,FALSE)),"",VLOOKUP(A1524,'Cadastro-Estoque'!A:G,3,FALSE))</f>
        <v/>
      </c>
      <c r="I1524" s="73" t="str">
        <f>IF(A1524="","",INDEX(Boletim!F1533:F1650,(MATCH(A1524,'Cadastro-Estoque'!A1532:A1649,0))))</f>
        <v/>
      </c>
    </row>
    <row r="1525" spans="5:9" ht="18.75" customHeight="1" x14ac:dyDescent="0.25">
      <c r="E1525" s="1" t="str">
        <f t="shared" si="26"/>
        <v/>
      </c>
      <c r="F1525" s="2" t="str">
        <f>IF(ISERROR(VLOOKUP(A1525,'Cadastro-Estoque'!A:G,1,FALSE)),"",VLOOKUP(A1525,'Cadastro-Estoque'!A:G,4,FALSE))</f>
        <v/>
      </c>
      <c r="G1525" s="2" t="str">
        <f>IF(ISBLANK(A1525),"",IF(ISERROR(VLOOKUP(A1525,'Cadastro-Estoque'!A:G,1,FALSE)),"Produto não cadastrado",VLOOKUP(A1525,'Cadastro-Estoque'!A:G,2,FALSE)))</f>
        <v/>
      </c>
      <c r="H1525" s="2" t="str">
        <f>IF(ISERROR(VLOOKUP(A1525,'Cadastro-Estoque'!A:G,1,FALSE)),"",VLOOKUP(A1525,'Cadastro-Estoque'!A:G,3,FALSE))</f>
        <v/>
      </c>
      <c r="I1525" s="73" t="str">
        <f>IF(A1525="","",INDEX(Boletim!F1534:F1651,(MATCH(A1525,'Cadastro-Estoque'!A1533:A1650,0))))</f>
        <v/>
      </c>
    </row>
    <row r="1526" spans="5:9" ht="18.75" customHeight="1" x14ac:dyDescent="0.25">
      <c r="E1526" s="1" t="str">
        <f t="shared" si="26"/>
        <v/>
      </c>
      <c r="F1526" s="2" t="str">
        <f>IF(ISERROR(VLOOKUP(A1526,'Cadastro-Estoque'!A:G,1,FALSE)),"",VLOOKUP(A1526,'Cadastro-Estoque'!A:G,4,FALSE))</f>
        <v/>
      </c>
      <c r="G1526" s="2" t="str">
        <f>IF(ISBLANK(A1526),"",IF(ISERROR(VLOOKUP(A1526,'Cadastro-Estoque'!A:G,1,FALSE)),"Produto não cadastrado",VLOOKUP(A1526,'Cadastro-Estoque'!A:G,2,FALSE)))</f>
        <v/>
      </c>
      <c r="H1526" s="2" t="str">
        <f>IF(ISERROR(VLOOKUP(A1526,'Cadastro-Estoque'!A:G,1,FALSE)),"",VLOOKUP(A1526,'Cadastro-Estoque'!A:G,3,FALSE))</f>
        <v/>
      </c>
      <c r="I1526" s="73" t="str">
        <f>IF(A1526="","",INDEX(Boletim!F1535:F1652,(MATCH(A1526,'Cadastro-Estoque'!A1534:A1651,0))))</f>
        <v/>
      </c>
    </row>
    <row r="1527" spans="5:9" ht="18.75" customHeight="1" x14ac:dyDescent="0.25">
      <c r="E1527" s="1" t="str">
        <f t="shared" si="26"/>
        <v/>
      </c>
      <c r="F1527" s="2" t="str">
        <f>IF(ISERROR(VLOOKUP(A1527,'Cadastro-Estoque'!A:G,1,FALSE)),"",VLOOKUP(A1527,'Cadastro-Estoque'!A:G,4,FALSE))</f>
        <v/>
      </c>
      <c r="G1527" s="2" t="str">
        <f>IF(ISBLANK(A1527),"",IF(ISERROR(VLOOKUP(A1527,'Cadastro-Estoque'!A:G,1,FALSE)),"Produto não cadastrado",VLOOKUP(A1527,'Cadastro-Estoque'!A:G,2,FALSE)))</f>
        <v/>
      </c>
      <c r="H1527" s="2" t="str">
        <f>IF(ISERROR(VLOOKUP(A1527,'Cadastro-Estoque'!A:G,1,FALSE)),"",VLOOKUP(A1527,'Cadastro-Estoque'!A:G,3,FALSE))</f>
        <v/>
      </c>
      <c r="I1527" s="73" t="str">
        <f>IF(A1527="","",INDEX(Boletim!F1536:F1653,(MATCH(A1527,'Cadastro-Estoque'!A1535:A1652,0))))</f>
        <v/>
      </c>
    </row>
    <row r="1528" spans="5:9" ht="18.75" customHeight="1" x14ac:dyDescent="0.25">
      <c r="E1528" s="1" t="str">
        <f t="shared" si="26"/>
        <v/>
      </c>
      <c r="F1528" s="2" t="str">
        <f>IF(ISERROR(VLOOKUP(A1528,'Cadastro-Estoque'!A:G,1,FALSE)),"",VLOOKUP(A1528,'Cadastro-Estoque'!A:G,4,FALSE))</f>
        <v/>
      </c>
      <c r="G1528" s="2" t="str">
        <f>IF(ISBLANK(A1528),"",IF(ISERROR(VLOOKUP(A1528,'Cadastro-Estoque'!A:G,1,FALSE)),"Produto não cadastrado",VLOOKUP(A1528,'Cadastro-Estoque'!A:G,2,FALSE)))</f>
        <v/>
      </c>
      <c r="H1528" s="2" t="str">
        <f>IF(ISERROR(VLOOKUP(A1528,'Cadastro-Estoque'!A:G,1,FALSE)),"",VLOOKUP(A1528,'Cadastro-Estoque'!A:G,3,FALSE))</f>
        <v/>
      </c>
      <c r="I1528" s="73" t="str">
        <f>IF(A1528="","",INDEX(Boletim!F1537:F1654,(MATCH(A1528,'Cadastro-Estoque'!A1536:A1653,0))))</f>
        <v/>
      </c>
    </row>
    <row r="1529" spans="5:9" ht="18.75" customHeight="1" x14ac:dyDescent="0.25">
      <c r="E1529" s="1" t="str">
        <f t="shared" si="26"/>
        <v/>
      </c>
      <c r="F1529" s="2" t="str">
        <f>IF(ISERROR(VLOOKUP(A1529,'Cadastro-Estoque'!A:G,1,FALSE)),"",VLOOKUP(A1529,'Cadastro-Estoque'!A:G,4,FALSE))</f>
        <v/>
      </c>
      <c r="G1529" s="2" t="str">
        <f>IF(ISBLANK(A1529),"",IF(ISERROR(VLOOKUP(A1529,'Cadastro-Estoque'!A:G,1,FALSE)),"Produto não cadastrado",VLOOKUP(A1529,'Cadastro-Estoque'!A:G,2,FALSE)))</f>
        <v/>
      </c>
      <c r="H1529" s="2" t="str">
        <f>IF(ISERROR(VLOOKUP(A1529,'Cadastro-Estoque'!A:G,1,FALSE)),"",VLOOKUP(A1529,'Cadastro-Estoque'!A:G,3,FALSE))</f>
        <v/>
      </c>
      <c r="I1529" s="73" t="str">
        <f>IF(A1529="","",INDEX(Boletim!F1538:F1655,(MATCH(A1529,'Cadastro-Estoque'!A1537:A1654,0))))</f>
        <v/>
      </c>
    </row>
    <row r="1530" spans="5:9" ht="18.75" customHeight="1" x14ac:dyDescent="0.25">
      <c r="E1530" s="1" t="str">
        <f t="shared" si="26"/>
        <v/>
      </c>
      <c r="F1530" s="2" t="str">
        <f>IF(ISERROR(VLOOKUP(A1530,'Cadastro-Estoque'!A:G,1,FALSE)),"",VLOOKUP(A1530,'Cadastro-Estoque'!A:G,4,FALSE))</f>
        <v/>
      </c>
      <c r="G1530" s="2" t="str">
        <f>IF(ISBLANK(A1530),"",IF(ISERROR(VLOOKUP(A1530,'Cadastro-Estoque'!A:G,1,FALSE)),"Produto não cadastrado",VLOOKUP(A1530,'Cadastro-Estoque'!A:G,2,FALSE)))</f>
        <v/>
      </c>
      <c r="H1530" s="2" t="str">
        <f>IF(ISERROR(VLOOKUP(A1530,'Cadastro-Estoque'!A:G,1,FALSE)),"",VLOOKUP(A1530,'Cadastro-Estoque'!A:G,3,FALSE))</f>
        <v/>
      </c>
      <c r="I1530" s="73" t="str">
        <f>IF(A1530="","",INDEX(Boletim!F1539:F1656,(MATCH(A1530,'Cadastro-Estoque'!A1538:A1655,0))))</f>
        <v/>
      </c>
    </row>
    <row r="1531" spans="5:9" ht="18.75" customHeight="1" x14ac:dyDescent="0.25">
      <c r="E1531" s="1" t="str">
        <f t="shared" si="26"/>
        <v/>
      </c>
      <c r="F1531" s="2" t="str">
        <f>IF(ISERROR(VLOOKUP(A1531,'Cadastro-Estoque'!A:G,1,FALSE)),"",VLOOKUP(A1531,'Cadastro-Estoque'!A:G,4,FALSE))</f>
        <v/>
      </c>
      <c r="G1531" s="2" t="str">
        <f>IF(ISBLANK(A1531),"",IF(ISERROR(VLOOKUP(A1531,'Cadastro-Estoque'!A:G,1,FALSE)),"Produto não cadastrado",VLOOKUP(A1531,'Cadastro-Estoque'!A:G,2,FALSE)))</f>
        <v/>
      </c>
      <c r="H1531" s="2" t="str">
        <f>IF(ISERROR(VLOOKUP(A1531,'Cadastro-Estoque'!A:G,1,FALSE)),"",VLOOKUP(A1531,'Cadastro-Estoque'!A:G,3,FALSE))</f>
        <v/>
      </c>
      <c r="I1531" s="73" t="str">
        <f>IF(A1531="","",INDEX(Boletim!F1540:F1657,(MATCH(A1531,'Cadastro-Estoque'!A1539:A1656,0))))</f>
        <v/>
      </c>
    </row>
    <row r="1532" spans="5:9" ht="18.75" customHeight="1" x14ac:dyDescent="0.25">
      <c r="E1532" s="1" t="str">
        <f t="shared" si="26"/>
        <v/>
      </c>
      <c r="F1532" s="2" t="str">
        <f>IF(ISERROR(VLOOKUP(A1532,'Cadastro-Estoque'!A:G,1,FALSE)),"",VLOOKUP(A1532,'Cadastro-Estoque'!A:G,4,FALSE))</f>
        <v/>
      </c>
      <c r="G1532" s="2" t="str">
        <f>IF(ISBLANK(A1532),"",IF(ISERROR(VLOOKUP(A1532,'Cadastro-Estoque'!A:G,1,FALSE)),"Produto não cadastrado",VLOOKUP(A1532,'Cadastro-Estoque'!A:G,2,FALSE)))</f>
        <v/>
      </c>
      <c r="H1532" s="2" t="str">
        <f>IF(ISERROR(VLOOKUP(A1532,'Cadastro-Estoque'!A:G,1,FALSE)),"",VLOOKUP(A1532,'Cadastro-Estoque'!A:G,3,FALSE))</f>
        <v/>
      </c>
      <c r="I1532" s="73" t="str">
        <f>IF(A1532="","",INDEX(Boletim!F1541:F1658,(MATCH(A1532,'Cadastro-Estoque'!A1540:A1657,0))))</f>
        <v/>
      </c>
    </row>
    <row r="1533" spans="5:9" ht="18.75" customHeight="1" x14ac:dyDescent="0.25">
      <c r="E1533" s="1" t="str">
        <f t="shared" si="26"/>
        <v/>
      </c>
      <c r="F1533" s="2" t="str">
        <f>IF(ISERROR(VLOOKUP(A1533,'Cadastro-Estoque'!A:G,1,FALSE)),"",VLOOKUP(A1533,'Cadastro-Estoque'!A:G,4,FALSE))</f>
        <v/>
      </c>
      <c r="G1533" s="2" t="str">
        <f>IF(ISBLANK(A1533),"",IF(ISERROR(VLOOKUP(A1533,'Cadastro-Estoque'!A:G,1,FALSE)),"Produto não cadastrado",VLOOKUP(A1533,'Cadastro-Estoque'!A:G,2,FALSE)))</f>
        <v/>
      </c>
      <c r="H1533" s="2" t="str">
        <f>IF(ISERROR(VLOOKUP(A1533,'Cadastro-Estoque'!A:G,1,FALSE)),"",VLOOKUP(A1533,'Cadastro-Estoque'!A:G,3,FALSE))</f>
        <v/>
      </c>
      <c r="I1533" s="73" t="str">
        <f>IF(A1533="","",INDEX(Boletim!F1542:F1659,(MATCH(A1533,'Cadastro-Estoque'!A1541:A1658,0))))</f>
        <v/>
      </c>
    </row>
    <row r="1534" spans="5:9" ht="18.75" customHeight="1" x14ac:dyDescent="0.25">
      <c r="E1534" s="1" t="str">
        <f t="shared" si="26"/>
        <v/>
      </c>
      <c r="F1534" s="2" t="str">
        <f>IF(ISERROR(VLOOKUP(A1534,'Cadastro-Estoque'!A:G,1,FALSE)),"",VLOOKUP(A1534,'Cadastro-Estoque'!A:G,4,FALSE))</f>
        <v/>
      </c>
      <c r="G1534" s="2" t="str">
        <f>IF(ISBLANK(A1534),"",IF(ISERROR(VLOOKUP(A1534,'Cadastro-Estoque'!A:G,1,FALSE)),"Produto não cadastrado",VLOOKUP(A1534,'Cadastro-Estoque'!A:G,2,FALSE)))</f>
        <v/>
      </c>
      <c r="H1534" s="2" t="str">
        <f>IF(ISERROR(VLOOKUP(A1534,'Cadastro-Estoque'!A:G,1,FALSE)),"",VLOOKUP(A1534,'Cadastro-Estoque'!A:G,3,FALSE))</f>
        <v/>
      </c>
      <c r="I1534" s="73" t="str">
        <f>IF(A1534="","",INDEX(Boletim!F1543:F1660,(MATCH(A1534,'Cadastro-Estoque'!A1542:A1659,0))))</f>
        <v/>
      </c>
    </row>
    <row r="1535" spans="5:9" ht="18.75" customHeight="1" x14ac:dyDescent="0.25">
      <c r="E1535" s="1" t="str">
        <f t="shared" si="26"/>
        <v/>
      </c>
      <c r="F1535" s="2" t="str">
        <f>IF(ISERROR(VLOOKUP(A1535,'Cadastro-Estoque'!A:G,1,FALSE)),"",VLOOKUP(A1535,'Cadastro-Estoque'!A:G,4,FALSE))</f>
        <v/>
      </c>
      <c r="G1535" s="2" t="str">
        <f>IF(ISBLANK(A1535),"",IF(ISERROR(VLOOKUP(A1535,'Cadastro-Estoque'!A:G,1,FALSE)),"Produto não cadastrado",VLOOKUP(A1535,'Cadastro-Estoque'!A:G,2,FALSE)))</f>
        <v/>
      </c>
      <c r="H1535" s="2" t="str">
        <f>IF(ISERROR(VLOOKUP(A1535,'Cadastro-Estoque'!A:G,1,FALSE)),"",VLOOKUP(A1535,'Cadastro-Estoque'!A:G,3,FALSE))</f>
        <v/>
      </c>
      <c r="I1535" s="73" t="str">
        <f>IF(A1535="","",INDEX(Boletim!F1544:F1661,(MATCH(A1535,'Cadastro-Estoque'!A1543:A1660,0))))</f>
        <v/>
      </c>
    </row>
    <row r="1536" spans="5:9" ht="18.75" customHeight="1" x14ac:dyDescent="0.25">
      <c r="E1536" s="1" t="str">
        <f t="shared" si="26"/>
        <v/>
      </c>
      <c r="F1536" s="2" t="str">
        <f>IF(ISERROR(VLOOKUP(A1536,'Cadastro-Estoque'!A:G,1,FALSE)),"",VLOOKUP(A1536,'Cadastro-Estoque'!A:G,4,FALSE))</f>
        <v/>
      </c>
      <c r="G1536" s="2" t="str">
        <f>IF(ISBLANK(A1536),"",IF(ISERROR(VLOOKUP(A1536,'Cadastro-Estoque'!A:G,1,FALSE)),"Produto não cadastrado",VLOOKUP(A1536,'Cadastro-Estoque'!A:G,2,FALSE)))</f>
        <v/>
      </c>
      <c r="H1536" s="2" t="str">
        <f>IF(ISERROR(VLOOKUP(A1536,'Cadastro-Estoque'!A:G,1,FALSE)),"",VLOOKUP(A1536,'Cadastro-Estoque'!A:G,3,FALSE))</f>
        <v/>
      </c>
      <c r="I1536" s="73" t="str">
        <f>IF(A1536="","",INDEX(Boletim!F1545:F1662,(MATCH(A1536,'Cadastro-Estoque'!A1544:A1661,0))))</f>
        <v/>
      </c>
    </row>
    <row r="1537" spans="5:9" ht="18.75" customHeight="1" x14ac:dyDescent="0.25">
      <c r="E1537" s="1" t="str">
        <f t="shared" si="26"/>
        <v/>
      </c>
      <c r="F1537" s="2" t="str">
        <f>IF(ISERROR(VLOOKUP(A1537,'Cadastro-Estoque'!A:G,1,FALSE)),"",VLOOKUP(A1537,'Cadastro-Estoque'!A:G,4,FALSE))</f>
        <v/>
      </c>
      <c r="G1537" s="2" t="str">
        <f>IF(ISBLANK(A1537),"",IF(ISERROR(VLOOKUP(A1537,'Cadastro-Estoque'!A:G,1,FALSE)),"Produto não cadastrado",VLOOKUP(A1537,'Cadastro-Estoque'!A:G,2,FALSE)))</f>
        <v/>
      </c>
      <c r="H1537" s="2" t="str">
        <f>IF(ISERROR(VLOOKUP(A1537,'Cadastro-Estoque'!A:G,1,FALSE)),"",VLOOKUP(A1537,'Cadastro-Estoque'!A:G,3,FALSE))</f>
        <v/>
      </c>
      <c r="I1537" s="73" t="str">
        <f>IF(A1537="","",INDEX(Boletim!F1546:F1663,(MATCH(A1537,'Cadastro-Estoque'!A1545:A1662,0))))</f>
        <v/>
      </c>
    </row>
    <row r="1538" spans="5:9" ht="18.75" customHeight="1" x14ac:dyDescent="0.25">
      <c r="E1538" s="1" t="str">
        <f t="shared" si="26"/>
        <v/>
      </c>
      <c r="F1538" s="2" t="str">
        <f>IF(ISERROR(VLOOKUP(A1538,'Cadastro-Estoque'!A:G,1,FALSE)),"",VLOOKUP(A1538,'Cadastro-Estoque'!A:G,4,FALSE))</f>
        <v/>
      </c>
      <c r="G1538" s="2" t="str">
        <f>IF(ISBLANK(A1538),"",IF(ISERROR(VLOOKUP(A1538,'Cadastro-Estoque'!A:G,1,FALSE)),"Produto não cadastrado",VLOOKUP(A1538,'Cadastro-Estoque'!A:G,2,FALSE)))</f>
        <v/>
      </c>
      <c r="H1538" s="2" t="str">
        <f>IF(ISERROR(VLOOKUP(A1538,'Cadastro-Estoque'!A:G,1,FALSE)),"",VLOOKUP(A1538,'Cadastro-Estoque'!A:G,3,FALSE))</f>
        <v/>
      </c>
      <c r="I1538" s="73" t="str">
        <f>IF(A1538="","",INDEX(Boletim!F1547:F1664,(MATCH(A1538,'Cadastro-Estoque'!A1546:A1663,0))))</f>
        <v/>
      </c>
    </row>
    <row r="1539" spans="5:9" ht="18.75" customHeight="1" x14ac:dyDescent="0.25">
      <c r="E1539" s="1" t="str">
        <f t="shared" si="26"/>
        <v/>
      </c>
      <c r="F1539" s="2" t="str">
        <f>IF(ISERROR(VLOOKUP(A1539,'Cadastro-Estoque'!A:G,1,FALSE)),"",VLOOKUP(A1539,'Cadastro-Estoque'!A:G,4,FALSE))</f>
        <v/>
      </c>
      <c r="G1539" s="2" t="str">
        <f>IF(ISBLANK(A1539),"",IF(ISERROR(VLOOKUP(A1539,'Cadastro-Estoque'!A:G,1,FALSE)),"Produto não cadastrado",VLOOKUP(A1539,'Cadastro-Estoque'!A:G,2,FALSE)))</f>
        <v/>
      </c>
      <c r="H1539" s="2" t="str">
        <f>IF(ISERROR(VLOOKUP(A1539,'Cadastro-Estoque'!A:G,1,FALSE)),"",VLOOKUP(A1539,'Cadastro-Estoque'!A:G,3,FALSE))</f>
        <v/>
      </c>
      <c r="I1539" s="73" t="str">
        <f>IF(A1539="","",INDEX(Boletim!F1548:F1665,(MATCH(A1539,'Cadastro-Estoque'!A1547:A1664,0))))</f>
        <v/>
      </c>
    </row>
    <row r="1540" spans="5:9" ht="18.75" customHeight="1" x14ac:dyDescent="0.25">
      <c r="E1540" s="1" t="str">
        <f t="shared" si="26"/>
        <v/>
      </c>
      <c r="F1540" s="2" t="str">
        <f>IF(ISERROR(VLOOKUP(A1540,'Cadastro-Estoque'!A:G,1,FALSE)),"",VLOOKUP(A1540,'Cadastro-Estoque'!A:G,4,FALSE))</f>
        <v/>
      </c>
      <c r="G1540" s="2" t="str">
        <f>IF(ISBLANK(A1540),"",IF(ISERROR(VLOOKUP(A1540,'Cadastro-Estoque'!A:G,1,FALSE)),"Produto não cadastrado",VLOOKUP(A1540,'Cadastro-Estoque'!A:G,2,FALSE)))</f>
        <v/>
      </c>
      <c r="H1540" s="2" t="str">
        <f>IF(ISERROR(VLOOKUP(A1540,'Cadastro-Estoque'!A:G,1,FALSE)),"",VLOOKUP(A1540,'Cadastro-Estoque'!A:G,3,FALSE))</f>
        <v/>
      </c>
      <c r="I1540" s="73" t="str">
        <f>IF(A1540="","",INDEX(Boletim!F1549:F1666,(MATCH(A1540,'Cadastro-Estoque'!A1548:A1665,0))))</f>
        <v/>
      </c>
    </row>
    <row r="1541" spans="5:9" ht="18.75" customHeight="1" x14ac:dyDescent="0.25">
      <c r="E1541" s="1" t="str">
        <f t="shared" si="26"/>
        <v/>
      </c>
      <c r="F1541" s="2" t="str">
        <f>IF(ISERROR(VLOOKUP(A1541,'Cadastro-Estoque'!A:G,1,FALSE)),"",VLOOKUP(A1541,'Cadastro-Estoque'!A:G,4,FALSE))</f>
        <v/>
      </c>
      <c r="G1541" s="2" t="str">
        <f>IF(ISBLANK(A1541),"",IF(ISERROR(VLOOKUP(A1541,'Cadastro-Estoque'!A:G,1,FALSE)),"Produto não cadastrado",VLOOKUP(A1541,'Cadastro-Estoque'!A:G,2,FALSE)))</f>
        <v/>
      </c>
      <c r="H1541" s="2" t="str">
        <f>IF(ISERROR(VLOOKUP(A1541,'Cadastro-Estoque'!A:G,1,FALSE)),"",VLOOKUP(A1541,'Cadastro-Estoque'!A:G,3,FALSE))</f>
        <v/>
      </c>
      <c r="I1541" s="73" t="str">
        <f>IF(A1541="","",INDEX(Boletim!F1550:F1667,(MATCH(A1541,'Cadastro-Estoque'!A1549:A1666,0))))</f>
        <v/>
      </c>
    </row>
    <row r="1542" spans="5:9" ht="18.75" customHeight="1" x14ac:dyDescent="0.25">
      <c r="E1542" s="1" t="str">
        <f t="shared" ref="E1542:E1605" si="27">IF(ISBLANK(A1542),"",C1542*D1542)</f>
        <v/>
      </c>
      <c r="F1542" s="2" t="str">
        <f>IF(ISERROR(VLOOKUP(A1542,'Cadastro-Estoque'!A:G,1,FALSE)),"",VLOOKUP(A1542,'Cadastro-Estoque'!A:G,4,FALSE))</f>
        <v/>
      </c>
      <c r="G1542" s="2" t="str">
        <f>IF(ISBLANK(A1542),"",IF(ISERROR(VLOOKUP(A1542,'Cadastro-Estoque'!A:G,1,FALSE)),"Produto não cadastrado",VLOOKUP(A1542,'Cadastro-Estoque'!A:G,2,FALSE)))</f>
        <v/>
      </c>
      <c r="H1542" s="2" t="str">
        <f>IF(ISERROR(VLOOKUP(A1542,'Cadastro-Estoque'!A:G,1,FALSE)),"",VLOOKUP(A1542,'Cadastro-Estoque'!A:G,3,FALSE))</f>
        <v/>
      </c>
      <c r="I1542" s="73" t="str">
        <f>IF(A1542="","",INDEX(Boletim!F1551:F1668,(MATCH(A1542,'Cadastro-Estoque'!A1550:A1667,0))))</f>
        <v/>
      </c>
    </row>
    <row r="1543" spans="5:9" ht="18.75" customHeight="1" x14ac:dyDescent="0.25">
      <c r="E1543" s="1" t="str">
        <f t="shared" si="27"/>
        <v/>
      </c>
      <c r="F1543" s="2" t="str">
        <f>IF(ISERROR(VLOOKUP(A1543,'Cadastro-Estoque'!A:G,1,FALSE)),"",VLOOKUP(A1543,'Cadastro-Estoque'!A:G,4,FALSE))</f>
        <v/>
      </c>
      <c r="G1543" s="2" t="str">
        <f>IF(ISBLANK(A1543),"",IF(ISERROR(VLOOKUP(A1543,'Cadastro-Estoque'!A:G,1,FALSE)),"Produto não cadastrado",VLOOKUP(A1543,'Cadastro-Estoque'!A:G,2,FALSE)))</f>
        <v/>
      </c>
      <c r="H1543" s="2" t="str">
        <f>IF(ISERROR(VLOOKUP(A1543,'Cadastro-Estoque'!A:G,1,FALSE)),"",VLOOKUP(A1543,'Cadastro-Estoque'!A:G,3,FALSE))</f>
        <v/>
      </c>
      <c r="I1543" s="73" t="str">
        <f>IF(A1543="","",INDEX(Boletim!F1552:F1669,(MATCH(A1543,'Cadastro-Estoque'!A1551:A1668,0))))</f>
        <v/>
      </c>
    </row>
    <row r="1544" spans="5:9" ht="18.75" customHeight="1" x14ac:dyDescent="0.25">
      <c r="E1544" s="1" t="str">
        <f t="shared" si="27"/>
        <v/>
      </c>
      <c r="F1544" s="2" t="str">
        <f>IF(ISERROR(VLOOKUP(A1544,'Cadastro-Estoque'!A:G,1,FALSE)),"",VLOOKUP(A1544,'Cadastro-Estoque'!A:G,4,FALSE))</f>
        <v/>
      </c>
      <c r="G1544" s="2" t="str">
        <f>IF(ISBLANK(A1544),"",IF(ISERROR(VLOOKUP(A1544,'Cadastro-Estoque'!A:G,1,FALSE)),"Produto não cadastrado",VLOOKUP(A1544,'Cadastro-Estoque'!A:G,2,FALSE)))</f>
        <v/>
      </c>
      <c r="H1544" s="2" t="str">
        <f>IF(ISERROR(VLOOKUP(A1544,'Cadastro-Estoque'!A:G,1,FALSE)),"",VLOOKUP(A1544,'Cadastro-Estoque'!A:G,3,FALSE))</f>
        <v/>
      </c>
      <c r="I1544" s="73" t="str">
        <f>IF(A1544="","",INDEX(Boletim!F1553:F1670,(MATCH(A1544,'Cadastro-Estoque'!A1552:A1669,0))))</f>
        <v/>
      </c>
    </row>
    <row r="1545" spans="5:9" ht="18.75" customHeight="1" x14ac:dyDescent="0.25">
      <c r="E1545" s="1" t="str">
        <f t="shared" si="27"/>
        <v/>
      </c>
      <c r="F1545" s="2" t="str">
        <f>IF(ISERROR(VLOOKUP(A1545,'Cadastro-Estoque'!A:G,1,FALSE)),"",VLOOKUP(A1545,'Cadastro-Estoque'!A:G,4,FALSE))</f>
        <v/>
      </c>
      <c r="G1545" s="2" t="str">
        <f>IF(ISBLANK(A1545),"",IF(ISERROR(VLOOKUP(A1545,'Cadastro-Estoque'!A:G,1,FALSE)),"Produto não cadastrado",VLOOKUP(A1545,'Cadastro-Estoque'!A:G,2,FALSE)))</f>
        <v/>
      </c>
      <c r="H1545" s="2" t="str">
        <f>IF(ISERROR(VLOOKUP(A1545,'Cadastro-Estoque'!A:G,1,FALSE)),"",VLOOKUP(A1545,'Cadastro-Estoque'!A:G,3,FALSE))</f>
        <v/>
      </c>
      <c r="I1545" s="73" t="str">
        <f>IF(A1545="","",INDEX(Boletim!F1554:F1671,(MATCH(A1545,'Cadastro-Estoque'!A1553:A1670,0))))</f>
        <v/>
      </c>
    </row>
    <row r="1546" spans="5:9" ht="18.75" customHeight="1" x14ac:dyDescent="0.25">
      <c r="E1546" s="1" t="str">
        <f t="shared" si="27"/>
        <v/>
      </c>
      <c r="F1546" s="2" t="str">
        <f>IF(ISERROR(VLOOKUP(A1546,'Cadastro-Estoque'!A:G,1,FALSE)),"",VLOOKUP(A1546,'Cadastro-Estoque'!A:G,4,FALSE))</f>
        <v/>
      </c>
      <c r="G1546" s="2" t="str">
        <f>IF(ISBLANK(A1546),"",IF(ISERROR(VLOOKUP(A1546,'Cadastro-Estoque'!A:G,1,FALSE)),"Produto não cadastrado",VLOOKUP(A1546,'Cadastro-Estoque'!A:G,2,FALSE)))</f>
        <v/>
      </c>
      <c r="H1546" s="2" t="str">
        <f>IF(ISERROR(VLOOKUP(A1546,'Cadastro-Estoque'!A:G,1,FALSE)),"",VLOOKUP(A1546,'Cadastro-Estoque'!A:G,3,FALSE))</f>
        <v/>
      </c>
      <c r="I1546" s="73" t="str">
        <f>IF(A1546="","",INDEX(Boletim!F1555:F1672,(MATCH(A1546,'Cadastro-Estoque'!A1554:A1671,0))))</f>
        <v/>
      </c>
    </row>
    <row r="1547" spans="5:9" ht="18.75" customHeight="1" x14ac:dyDescent="0.25">
      <c r="E1547" s="1" t="str">
        <f t="shared" si="27"/>
        <v/>
      </c>
      <c r="F1547" s="2" t="str">
        <f>IF(ISERROR(VLOOKUP(A1547,'Cadastro-Estoque'!A:G,1,FALSE)),"",VLOOKUP(A1547,'Cadastro-Estoque'!A:G,4,FALSE))</f>
        <v/>
      </c>
      <c r="G1547" s="2" t="str">
        <f>IF(ISBLANK(A1547),"",IF(ISERROR(VLOOKUP(A1547,'Cadastro-Estoque'!A:G,1,FALSE)),"Produto não cadastrado",VLOOKUP(A1547,'Cadastro-Estoque'!A:G,2,FALSE)))</f>
        <v/>
      </c>
      <c r="H1547" s="2" t="str">
        <f>IF(ISERROR(VLOOKUP(A1547,'Cadastro-Estoque'!A:G,1,FALSE)),"",VLOOKUP(A1547,'Cadastro-Estoque'!A:G,3,FALSE))</f>
        <v/>
      </c>
      <c r="I1547" s="73" t="str">
        <f>IF(A1547="","",INDEX(Boletim!F1556:F1673,(MATCH(A1547,'Cadastro-Estoque'!A1555:A1672,0))))</f>
        <v/>
      </c>
    </row>
    <row r="1548" spans="5:9" ht="18.75" customHeight="1" x14ac:dyDescent="0.25">
      <c r="E1548" s="1" t="str">
        <f t="shared" si="27"/>
        <v/>
      </c>
      <c r="F1548" s="2" t="str">
        <f>IF(ISERROR(VLOOKUP(A1548,'Cadastro-Estoque'!A:G,1,FALSE)),"",VLOOKUP(A1548,'Cadastro-Estoque'!A:G,4,FALSE))</f>
        <v/>
      </c>
      <c r="G1548" s="2" t="str">
        <f>IF(ISBLANK(A1548),"",IF(ISERROR(VLOOKUP(A1548,'Cadastro-Estoque'!A:G,1,FALSE)),"Produto não cadastrado",VLOOKUP(A1548,'Cadastro-Estoque'!A:G,2,FALSE)))</f>
        <v/>
      </c>
      <c r="H1548" s="2" t="str">
        <f>IF(ISERROR(VLOOKUP(A1548,'Cadastro-Estoque'!A:G,1,FALSE)),"",VLOOKUP(A1548,'Cadastro-Estoque'!A:G,3,FALSE))</f>
        <v/>
      </c>
      <c r="I1548" s="73" t="str">
        <f>IF(A1548="","",INDEX(Boletim!F1557:F1674,(MATCH(A1548,'Cadastro-Estoque'!A1556:A1673,0))))</f>
        <v/>
      </c>
    </row>
    <row r="1549" spans="5:9" ht="18.75" customHeight="1" x14ac:dyDescent="0.25">
      <c r="E1549" s="1" t="str">
        <f t="shared" si="27"/>
        <v/>
      </c>
      <c r="F1549" s="2" t="str">
        <f>IF(ISERROR(VLOOKUP(A1549,'Cadastro-Estoque'!A:G,1,FALSE)),"",VLOOKUP(A1549,'Cadastro-Estoque'!A:G,4,FALSE))</f>
        <v/>
      </c>
      <c r="G1549" s="2" t="str">
        <f>IF(ISBLANK(A1549),"",IF(ISERROR(VLOOKUP(A1549,'Cadastro-Estoque'!A:G,1,FALSE)),"Produto não cadastrado",VLOOKUP(A1549,'Cadastro-Estoque'!A:G,2,FALSE)))</f>
        <v/>
      </c>
      <c r="H1549" s="2" t="str">
        <f>IF(ISERROR(VLOOKUP(A1549,'Cadastro-Estoque'!A:G,1,FALSE)),"",VLOOKUP(A1549,'Cadastro-Estoque'!A:G,3,FALSE))</f>
        <v/>
      </c>
      <c r="I1549" s="73" t="str">
        <f>IF(A1549="","",INDEX(Boletim!F1558:F1675,(MATCH(A1549,'Cadastro-Estoque'!A1557:A1674,0))))</f>
        <v/>
      </c>
    </row>
    <row r="1550" spans="5:9" ht="18.75" customHeight="1" x14ac:dyDescent="0.25">
      <c r="E1550" s="1" t="str">
        <f t="shared" si="27"/>
        <v/>
      </c>
      <c r="F1550" s="2" t="str">
        <f>IF(ISERROR(VLOOKUP(A1550,'Cadastro-Estoque'!A:G,1,FALSE)),"",VLOOKUP(A1550,'Cadastro-Estoque'!A:G,4,FALSE))</f>
        <v/>
      </c>
      <c r="G1550" s="2" t="str">
        <f>IF(ISBLANK(A1550),"",IF(ISERROR(VLOOKUP(A1550,'Cadastro-Estoque'!A:G,1,FALSE)),"Produto não cadastrado",VLOOKUP(A1550,'Cadastro-Estoque'!A:G,2,FALSE)))</f>
        <v/>
      </c>
      <c r="H1550" s="2" t="str">
        <f>IF(ISERROR(VLOOKUP(A1550,'Cadastro-Estoque'!A:G,1,FALSE)),"",VLOOKUP(A1550,'Cadastro-Estoque'!A:G,3,FALSE))</f>
        <v/>
      </c>
      <c r="I1550" s="73" t="str">
        <f>IF(A1550="","",INDEX(Boletim!F1559:F1676,(MATCH(A1550,'Cadastro-Estoque'!A1558:A1675,0))))</f>
        <v/>
      </c>
    </row>
    <row r="1551" spans="5:9" ht="18.75" customHeight="1" x14ac:dyDescent="0.25">
      <c r="E1551" s="1" t="str">
        <f t="shared" si="27"/>
        <v/>
      </c>
      <c r="F1551" s="2" t="str">
        <f>IF(ISERROR(VLOOKUP(A1551,'Cadastro-Estoque'!A:G,1,FALSE)),"",VLOOKUP(A1551,'Cadastro-Estoque'!A:G,4,FALSE))</f>
        <v/>
      </c>
      <c r="G1551" s="2" t="str">
        <f>IF(ISBLANK(A1551),"",IF(ISERROR(VLOOKUP(A1551,'Cadastro-Estoque'!A:G,1,FALSE)),"Produto não cadastrado",VLOOKUP(A1551,'Cadastro-Estoque'!A:G,2,FALSE)))</f>
        <v/>
      </c>
      <c r="H1551" s="2" t="str">
        <f>IF(ISERROR(VLOOKUP(A1551,'Cadastro-Estoque'!A:G,1,FALSE)),"",VLOOKUP(A1551,'Cadastro-Estoque'!A:G,3,FALSE))</f>
        <v/>
      </c>
      <c r="I1551" s="73" t="str">
        <f>IF(A1551="","",INDEX(Boletim!F1560:F1677,(MATCH(A1551,'Cadastro-Estoque'!A1559:A1676,0))))</f>
        <v/>
      </c>
    </row>
    <row r="1552" spans="5:9" ht="18.75" customHeight="1" x14ac:dyDescent="0.25">
      <c r="E1552" s="1" t="str">
        <f t="shared" si="27"/>
        <v/>
      </c>
      <c r="F1552" s="2" t="str">
        <f>IF(ISERROR(VLOOKUP(A1552,'Cadastro-Estoque'!A:G,1,FALSE)),"",VLOOKUP(A1552,'Cadastro-Estoque'!A:G,4,FALSE))</f>
        <v/>
      </c>
      <c r="G1552" s="2" t="str">
        <f>IF(ISBLANK(A1552),"",IF(ISERROR(VLOOKUP(A1552,'Cadastro-Estoque'!A:G,1,FALSE)),"Produto não cadastrado",VLOOKUP(A1552,'Cadastro-Estoque'!A:G,2,FALSE)))</f>
        <v/>
      </c>
      <c r="H1552" s="2" t="str">
        <f>IF(ISERROR(VLOOKUP(A1552,'Cadastro-Estoque'!A:G,1,FALSE)),"",VLOOKUP(A1552,'Cadastro-Estoque'!A:G,3,FALSE))</f>
        <v/>
      </c>
      <c r="I1552" s="73" t="str">
        <f>IF(A1552="","",INDEX(Boletim!F1561:F1678,(MATCH(A1552,'Cadastro-Estoque'!A1560:A1677,0))))</f>
        <v/>
      </c>
    </row>
    <row r="1553" spans="5:9" ht="18.75" customHeight="1" x14ac:dyDescent="0.25">
      <c r="E1553" s="1" t="str">
        <f t="shared" si="27"/>
        <v/>
      </c>
      <c r="F1553" s="2" t="str">
        <f>IF(ISERROR(VLOOKUP(A1553,'Cadastro-Estoque'!A:G,1,FALSE)),"",VLOOKUP(A1553,'Cadastro-Estoque'!A:G,4,FALSE))</f>
        <v/>
      </c>
      <c r="G1553" s="2" t="str">
        <f>IF(ISBLANK(A1553),"",IF(ISERROR(VLOOKUP(A1553,'Cadastro-Estoque'!A:G,1,FALSE)),"Produto não cadastrado",VLOOKUP(A1553,'Cadastro-Estoque'!A:G,2,FALSE)))</f>
        <v/>
      </c>
      <c r="H1553" s="2" t="str">
        <f>IF(ISERROR(VLOOKUP(A1553,'Cadastro-Estoque'!A:G,1,FALSE)),"",VLOOKUP(A1553,'Cadastro-Estoque'!A:G,3,FALSE))</f>
        <v/>
      </c>
      <c r="I1553" s="73" t="str">
        <f>IF(A1553="","",INDEX(Boletim!F1562:F1679,(MATCH(A1553,'Cadastro-Estoque'!A1561:A1678,0))))</f>
        <v/>
      </c>
    </row>
    <row r="1554" spans="5:9" ht="18.75" customHeight="1" x14ac:dyDescent="0.25">
      <c r="E1554" s="1" t="str">
        <f t="shared" si="27"/>
        <v/>
      </c>
      <c r="F1554" s="2" t="str">
        <f>IF(ISERROR(VLOOKUP(A1554,'Cadastro-Estoque'!A:G,1,FALSE)),"",VLOOKUP(A1554,'Cadastro-Estoque'!A:G,4,FALSE))</f>
        <v/>
      </c>
      <c r="G1554" s="2" t="str">
        <f>IF(ISBLANK(A1554),"",IF(ISERROR(VLOOKUP(A1554,'Cadastro-Estoque'!A:G,1,FALSE)),"Produto não cadastrado",VLOOKUP(A1554,'Cadastro-Estoque'!A:G,2,FALSE)))</f>
        <v/>
      </c>
      <c r="H1554" s="2" t="str">
        <f>IF(ISERROR(VLOOKUP(A1554,'Cadastro-Estoque'!A:G,1,FALSE)),"",VLOOKUP(A1554,'Cadastro-Estoque'!A:G,3,FALSE))</f>
        <v/>
      </c>
      <c r="I1554" s="73" t="str">
        <f>IF(A1554="","",INDEX(Boletim!F1563:F1680,(MATCH(A1554,'Cadastro-Estoque'!A1562:A1679,0))))</f>
        <v/>
      </c>
    </row>
    <row r="1555" spans="5:9" ht="18.75" customHeight="1" x14ac:dyDescent="0.25">
      <c r="E1555" s="1" t="str">
        <f t="shared" si="27"/>
        <v/>
      </c>
      <c r="F1555" s="2" t="str">
        <f>IF(ISERROR(VLOOKUP(A1555,'Cadastro-Estoque'!A:G,1,FALSE)),"",VLOOKUP(A1555,'Cadastro-Estoque'!A:G,4,FALSE))</f>
        <v/>
      </c>
      <c r="G1555" s="2" t="str">
        <f>IF(ISBLANK(A1555),"",IF(ISERROR(VLOOKUP(A1555,'Cadastro-Estoque'!A:G,1,FALSE)),"Produto não cadastrado",VLOOKUP(A1555,'Cadastro-Estoque'!A:G,2,FALSE)))</f>
        <v/>
      </c>
      <c r="H1555" s="2" t="str">
        <f>IF(ISERROR(VLOOKUP(A1555,'Cadastro-Estoque'!A:G,1,FALSE)),"",VLOOKUP(A1555,'Cadastro-Estoque'!A:G,3,FALSE))</f>
        <v/>
      </c>
      <c r="I1555" s="73" t="str">
        <f>IF(A1555="","",INDEX(Boletim!F1564:F1681,(MATCH(A1555,'Cadastro-Estoque'!A1563:A1680,0))))</f>
        <v/>
      </c>
    </row>
    <row r="1556" spans="5:9" ht="18.75" customHeight="1" x14ac:dyDescent="0.25">
      <c r="E1556" s="1" t="str">
        <f t="shared" si="27"/>
        <v/>
      </c>
      <c r="F1556" s="2" t="str">
        <f>IF(ISERROR(VLOOKUP(A1556,'Cadastro-Estoque'!A:G,1,FALSE)),"",VLOOKUP(A1556,'Cadastro-Estoque'!A:G,4,FALSE))</f>
        <v/>
      </c>
      <c r="G1556" s="2" t="str">
        <f>IF(ISBLANK(A1556),"",IF(ISERROR(VLOOKUP(A1556,'Cadastro-Estoque'!A:G,1,FALSE)),"Produto não cadastrado",VLOOKUP(A1556,'Cadastro-Estoque'!A:G,2,FALSE)))</f>
        <v/>
      </c>
      <c r="H1556" s="2" t="str">
        <f>IF(ISERROR(VLOOKUP(A1556,'Cadastro-Estoque'!A:G,1,FALSE)),"",VLOOKUP(A1556,'Cadastro-Estoque'!A:G,3,FALSE))</f>
        <v/>
      </c>
      <c r="I1556" s="73" t="str">
        <f>IF(A1556="","",INDEX(Boletim!F1565:F1682,(MATCH(A1556,'Cadastro-Estoque'!A1564:A1681,0))))</f>
        <v/>
      </c>
    </row>
    <row r="1557" spans="5:9" ht="18.75" customHeight="1" x14ac:dyDescent="0.25">
      <c r="E1557" s="1" t="str">
        <f t="shared" si="27"/>
        <v/>
      </c>
      <c r="F1557" s="2" t="str">
        <f>IF(ISERROR(VLOOKUP(A1557,'Cadastro-Estoque'!A:G,1,FALSE)),"",VLOOKUP(A1557,'Cadastro-Estoque'!A:G,4,FALSE))</f>
        <v/>
      </c>
      <c r="G1557" s="2" t="str">
        <f>IF(ISBLANK(A1557),"",IF(ISERROR(VLOOKUP(A1557,'Cadastro-Estoque'!A:G,1,FALSE)),"Produto não cadastrado",VLOOKUP(A1557,'Cadastro-Estoque'!A:G,2,FALSE)))</f>
        <v/>
      </c>
      <c r="H1557" s="2" t="str">
        <f>IF(ISERROR(VLOOKUP(A1557,'Cadastro-Estoque'!A:G,1,FALSE)),"",VLOOKUP(A1557,'Cadastro-Estoque'!A:G,3,FALSE))</f>
        <v/>
      </c>
      <c r="I1557" s="73" t="str">
        <f>IF(A1557="","",INDEX(Boletim!F1566:F1683,(MATCH(A1557,'Cadastro-Estoque'!A1565:A1682,0))))</f>
        <v/>
      </c>
    </row>
    <row r="1558" spans="5:9" ht="18.75" customHeight="1" x14ac:dyDescent="0.25">
      <c r="E1558" s="1" t="str">
        <f t="shared" si="27"/>
        <v/>
      </c>
      <c r="F1558" s="2" t="str">
        <f>IF(ISERROR(VLOOKUP(A1558,'Cadastro-Estoque'!A:G,1,FALSE)),"",VLOOKUP(A1558,'Cadastro-Estoque'!A:G,4,FALSE))</f>
        <v/>
      </c>
      <c r="G1558" s="2" t="str">
        <f>IF(ISBLANK(A1558),"",IF(ISERROR(VLOOKUP(A1558,'Cadastro-Estoque'!A:G,1,FALSE)),"Produto não cadastrado",VLOOKUP(A1558,'Cadastro-Estoque'!A:G,2,FALSE)))</f>
        <v/>
      </c>
      <c r="H1558" s="2" t="str">
        <f>IF(ISERROR(VLOOKUP(A1558,'Cadastro-Estoque'!A:G,1,FALSE)),"",VLOOKUP(A1558,'Cadastro-Estoque'!A:G,3,FALSE))</f>
        <v/>
      </c>
      <c r="I1558" s="73" t="str">
        <f>IF(A1558="","",INDEX(Boletim!F1567:F1684,(MATCH(A1558,'Cadastro-Estoque'!A1566:A1683,0))))</f>
        <v/>
      </c>
    </row>
    <row r="1559" spans="5:9" ht="18.75" customHeight="1" x14ac:dyDescent="0.25">
      <c r="E1559" s="1" t="str">
        <f t="shared" si="27"/>
        <v/>
      </c>
      <c r="F1559" s="2" t="str">
        <f>IF(ISERROR(VLOOKUP(A1559,'Cadastro-Estoque'!A:G,1,FALSE)),"",VLOOKUP(A1559,'Cadastro-Estoque'!A:G,4,FALSE))</f>
        <v/>
      </c>
      <c r="G1559" s="2" t="str">
        <f>IF(ISBLANK(A1559),"",IF(ISERROR(VLOOKUP(A1559,'Cadastro-Estoque'!A:G,1,FALSE)),"Produto não cadastrado",VLOOKUP(A1559,'Cadastro-Estoque'!A:G,2,FALSE)))</f>
        <v/>
      </c>
      <c r="H1559" s="2" t="str">
        <f>IF(ISERROR(VLOOKUP(A1559,'Cadastro-Estoque'!A:G,1,FALSE)),"",VLOOKUP(A1559,'Cadastro-Estoque'!A:G,3,FALSE))</f>
        <v/>
      </c>
      <c r="I1559" s="73" t="str">
        <f>IF(A1559="","",INDEX(Boletim!F1568:F1685,(MATCH(A1559,'Cadastro-Estoque'!A1567:A1684,0))))</f>
        <v/>
      </c>
    </row>
    <row r="1560" spans="5:9" ht="18.75" customHeight="1" x14ac:dyDescent="0.25">
      <c r="E1560" s="1" t="str">
        <f t="shared" si="27"/>
        <v/>
      </c>
      <c r="F1560" s="2" t="str">
        <f>IF(ISERROR(VLOOKUP(A1560,'Cadastro-Estoque'!A:G,1,FALSE)),"",VLOOKUP(A1560,'Cadastro-Estoque'!A:G,4,FALSE))</f>
        <v/>
      </c>
      <c r="G1560" s="2" t="str">
        <f>IF(ISBLANK(A1560),"",IF(ISERROR(VLOOKUP(A1560,'Cadastro-Estoque'!A:G,1,FALSE)),"Produto não cadastrado",VLOOKUP(A1560,'Cadastro-Estoque'!A:G,2,FALSE)))</f>
        <v/>
      </c>
      <c r="H1560" s="2" t="str">
        <f>IF(ISERROR(VLOOKUP(A1560,'Cadastro-Estoque'!A:G,1,FALSE)),"",VLOOKUP(A1560,'Cadastro-Estoque'!A:G,3,FALSE))</f>
        <v/>
      </c>
      <c r="I1560" s="73" t="str">
        <f>IF(A1560="","",INDEX(Boletim!F1569:F1686,(MATCH(A1560,'Cadastro-Estoque'!A1568:A1685,0))))</f>
        <v/>
      </c>
    </row>
    <row r="1561" spans="5:9" ht="18.75" customHeight="1" x14ac:dyDescent="0.25">
      <c r="E1561" s="1" t="str">
        <f t="shared" si="27"/>
        <v/>
      </c>
      <c r="F1561" s="2" t="str">
        <f>IF(ISERROR(VLOOKUP(A1561,'Cadastro-Estoque'!A:G,1,FALSE)),"",VLOOKUP(A1561,'Cadastro-Estoque'!A:G,4,FALSE))</f>
        <v/>
      </c>
      <c r="G1561" s="2" t="str">
        <f>IF(ISBLANK(A1561),"",IF(ISERROR(VLOOKUP(A1561,'Cadastro-Estoque'!A:G,1,FALSE)),"Produto não cadastrado",VLOOKUP(A1561,'Cadastro-Estoque'!A:G,2,FALSE)))</f>
        <v/>
      </c>
      <c r="H1561" s="2" t="str">
        <f>IF(ISERROR(VLOOKUP(A1561,'Cadastro-Estoque'!A:G,1,FALSE)),"",VLOOKUP(A1561,'Cadastro-Estoque'!A:G,3,FALSE))</f>
        <v/>
      </c>
      <c r="I1561" s="73" t="str">
        <f>IF(A1561="","",INDEX(Boletim!F1570:F1687,(MATCH(A1561,'Cadastro-Estoque'!A1569:A1686,0))))</f>
        <v/>
      </c>
    </row>
    <row r="1562" spans="5:9" ht="18.75" customHeight="1" x14ac:dyDescent="0.25">
      <c r="E1562" s="1" t="str">
        <f t="shared" si="27"/>
        <v/>
      </c>
      <c r="F1562" s="2" t="str">
        <f>IF(ISERROR(VLOOKUP(A1562,'Cadastro-Estoque'!A:G,1,FALSE)),"",VLOOKUP(A1562,'Cadastro-Estoque'!A:G,4,FALSE))</f>
        <v/>
      </c>
      <c r="G1562" s="2" t="str">
        <f>IF(ISBLANK(A1562),"",IF(ISERROR(VLOOKUP(A1562,'Cadastro-Estoque'!A:G,1,FALSE)),"Produto não cadastrado",VLOOKUP(A1562,'Cadastro-Estoque'!A:G,2,FALSE)))</f>
        <v/>
      </c>
      <c r="H1562" s="2" t="str">
        <f>IF(ISERROR(VLOOKUP(A1562,'Cadastro-Estoque'!A:G,1,FALSE)),"",VLOOKUP(A1562,'Cadastro-Estoque'!A:G,3,FALSE))</f>
        <v/>
      </c>
      <c r="I1562" s="73" t="str">
        <f>IF(A1562="","",INDEX(Boletim!F1571:F1688,(MATCH(A1562,'Cadastro-Estoque'!A1570:A1687,0))))</f>
        <v/>
      </c>
    </row>
    <row r="1563" spans="5:9" ht="18.75" customHeight="1" x14ac:dyDescent="0.25">
      <c r="E1563" s="1" t="str">
        <f t="shared" si="27"/>
        <v/>
      </c>
      <c r="F1563" s="2" t="str">
        <f>IF(ISERROR(VLOOKUP(A1563,'Cadastro-Estoque'!A:G,1,FALSE)),"",VLOOKUP(A1563,'Cadastro-Estoque'!A:G,4,FALSE))</f>
        <v/>
      </c>
      <c r="G1563" s="2" t="str">
        <f>IF(ISBLANK(A1563),"",IF(ISERROR(VLOOKUP(A1563,'Cadastro-Estoque'!A:G,1,FALSE)),"Produto não cadastrado",VLOOKUP(A1563,'Cadastro-Estoque'!A:G,2,FALSE)))</f>
        <v/>
      </c>
      <c r="H1563" s="2" t="str">
        <f>IF(ISERROR(VLOOKUP(A1563,'Cadastro-Estoque'!A:G,1,FALSE)),"",VLOOKUP(A1563,'Cadastro-Estoque'!A:G,3,FALSE))</f>
        <v/>
      </c>
      <c r="I1563" s="73" t="str">
        <f>IF(A1563="","",INDEX(Boletim!F1572:F1689,(MATCH(A1563,'Cadastro-Estoque'!A1571:A1688,0))))</f>
        <v/>
      </c>
    </row>
    <row r="1564" spans="5:9" ht="18.75" customHeight="1" x14ac:dyDescent="0.25">
      <c r="E1564" s="1" t="str">
        <f t="shared" si="27"/>
        <v/>
      </c>
      <c r="F1564" s="2" t="str">
        <f>IF(ISERROR(VLOOKUP(A1564,'Cadastro-Estoque'!A:G,1,FALSE)),"",VLOOKUP(A1564,'Cadastro-Estoque'!A:G,4,FALSE))</f>
        <v/>
      </c>
      <c r="G1564" s="2" t="str">
        <f>IF(ISBLANK(A1564),"",IF(ISERROR(VLOOKUP(A1564,'Cadastro-Estoque'!A:G,1,FALSE)),"Produto não cadastrado",VLOOKUP(A1564,'Cadastro-Estoque'!A:G,2,FALSE)))</f>
        <v/>
      </c>
      <c r="H1564" s="2" t="str">
        <f>IF(ISERROR(VLOOKUP(A1564,'Cadastro-Estoque'!A:G,1,FALSE)),"",VLOOKUP(A1564,'Cadastro-Estoque'!A:G,3,FALSE))</f>
        <v/>
      </c>
      <c r="I1564" s="73" t="str">
        <f>IF(A1564="","",INDEX(Boletim!F1573:F1690,(MATCH(A1564,'Cadastro-Estoque'!A1572:A1689,0))))</f>
        <v/>
      </c>
    </row>
    <row r="1565" spans="5:9" ht="18.75" customHeight="1" x14ac:dyDescent="0.25">
      <c r="E1565" s="1" t="str">
        <f t="shared" si="27"/>
        <v/>
      </c>
      <c r="F1565" s="2" t="str">
        <f>IF(ISERROR(VLOOKUP(A1565,'Cadastro-Estoque'!A:G,1,FALSE)),"",VLOOKUP(A1565,'Cadastro-Estoque'!A:G,4,FALSE))</f>
        <v/>
      </c>
      <c r="G1565" s="2" t="str">
        <f>IF(ISBLANK(A1565),"",IF(ISERROR(VLOOKUP(A1565,'Cadastro-Estoque'!A:G,1,FALSE)),"Produto não cadastrado",VLOOKUP(A1565,'Cadastro-Estoque'!A:G,2,FALSE)))</f>
        <v/>
      </c>
      <c r="H1565" s="2" t="str">
        <f>IF(ISERROR(VLOOKUP(A1565,'Cadastro-Estoque'!A:G,1,FALSE)),"",VLOOKUP(A1565,'Cadastro-Estoque'!A:G,3,FALSE))</f>
        <v/>
      </c>
      <c r="I1565" s="73" t="str">
        <f>IF(A1565="","",INDEX(Boletim!F1574:F1691,(MATCH(A1565,'Cadastro-Estoque'!A1573:A1690,0))))</f>
        <v/>
      </c>
    </row>
    <row r="1566" spans="5:9" ht="18.75" customHeight="1" x14ac:dyDescent="0.25">
      <c r="E1566" s="1" t="str">
        <f t="shared" si="27"/>
        <v/>
      </c>
      <c r="F1566" s="2" t="str">
        <f>IF(ISERROR(VLOOKUP(A1566,'Cadastro-Estoque'!A:G,1,FALSE)),"",VLOOKUP(A1566,'Cadastro-Estoque'!A:G,4,FALSE))</f>
        <v/>
      </c>
      <c r="G1566" s="2" t="str">
        <f>IF(ISBLANK(A1566),"",IF(ISERROR(VLOOKUP(A1566,'Cadastro-Estoque'!A:G,1,FALSE)),"Produto não cadastrado",VLOOKUP(A1566,'Cadastro-Estoque'!A:G,2,FALSE)))</f>
        <v/>
      </c>
      <c r="H1566" s="2" t="str">
        <f>IF(ISERROR(VLOOKUP(A1566,'Cadastro-Estoque'!A:G,1,FALSE)),"",VLOOKUP(A1566,'Cadastro-Estoque'!A:G,3,FALSE))</f>
        <v/>
      </c>
      <c r="I1566" s="73" t="str">
        <f>IF(A1566="","",INDEX(Boletim!F1575:F1692,(MATCH(A1566,'Cadastro-Estoque'!A1574:A1691,0))))</f>
        <v/>
      </c>
    </row>
    <row r="1567" spans="5:9" ht="18.75" customHeight="1" x14ac:dyDescent="0.25">
      <c r="E1567" s="1" t="str">
        <f t="shared" si="27"/>
        <v/>
      </c>
      <c r="F1567" s="2" t="str">
        <f>IF(ISERROR(VLOOKUP(A1567,'Cadastro-Estoque'!A:G,1,FALSE)),"",VLOOKUP(A1567,'Cadastro-Estoque'!A:G,4,FALSE))</f>
        <v/>
      </c>
      <c r="G1567" s="2" t="str">
        <f>IF(ISBLANK(A1567),"",IF(ISERROR(VLOOKUP(A1567,'Cadastro-Estoque'!A:G,1,FALSE)),"Produto não cadastrado",VLOOKUP(A1567,'Cadastro-Estoque'!A:G,2,FALSE)))</f>
        <v/>
      </c>
      <c r="H1567" s="2" t="str">
        <f>IF(ISERROR(VLOOKUP(A1567,'Cadastro-Estoque'!A:G,1,FALSE)),"",VLOOKUP(A1567,'Cadastro-Estoque'!A:G,3,FALSE))</f>
        <v/>
      </c>
      <c r="I1567" s="73" t="str">
        <f>IF(A1567="","",INDEX(Boletim!F1576:F1693,(MATCH(A1567,'Cadastro-Estoque'!A1575:A1692,0))))</f>
        <v/>
      </c>
    </row>
    <row r="1568" spans="5:9" ht="18.75" customHeight="1" x14ac:dyDescent="0.25">
      <c r="E1568" s="1" t="str">
        <f t="shared" si="27"/>
        <v/>
      </c>
      <c r="F1568" s="2" t="str">
        <f>IF(ISERROR(VLOOKUP(A1568,'Cadastro-Estoque'!A:G,1,FALSE)),"",VLOOKUP(A1568,'Cadastro-Estoque'!A:G,4,FALSE))</f>
        <v/>
      </c>
      <c r="G1568" s="2" t="str">
        <f>IF(ISBLANK(A1568),"",IF(ISERROR(VLOOKUP(A1568,'Cadastro-Estoque'!A:G,1,FALSE)),"Produto não cadastrado",VLOOKUP(A1568,'Cadastro-Estoque'!A:G,2,FALSE)))</f>
        <v/>
      </c>
      <c r="H1568" s="2" t="str">
        <f>IF(ISERROR(VLOOKUP(A1568,'Cadastro-Estoque'!A:G,1,FALSE)),"",VLOOKUP(A1568,'Cadastro-Estoque'!A:G,3,FALSE))</f>
        <v/>
      </c>
      <c r="I1568" s="73" t="str">
        <f>IF(A1568="","",INDEX(Boletim!F1577:F1694,(MATCH(A1568,'Cadastro-Estoque'!A1576:A1693,0))))</f>
        <v/>
      </c>
    </row>
    <row r="1569" spans="5:9" ht="18.75" customHeight="1" x14ac:dyDescent="0.25">
      <c r="E1569" s="1" t="str">
        <f t="shared" si="27"/>
        <v/>
      </c>
      <c r="F1569" s="2" t="str">
        <f>IF(ISERROR(VLOOKUP(A1569,'Cadastro-Estoque'!A:G,1,FALSE)),"",VLOOKUP(A1569,'Cadastro-Estoque'!A:G,4,FALSE))</f>
        <v/>
      </c>
      <c r="G1569" s="2" t="str">
        <f>IF(ISBLANK(A1569),"",IF(ISERROR(VLOOKUP(A1569,'Cadastro-Estoque'!A:G,1,FALSE)),"Produto não cadastrado",VLOOKUP(A1569,'Cadastro-Estoque'!A:G,2,FALSE)))</f>
        <v/>
      </c>
      <c r="H1569" s="2" t="str">
        <f>IF(ISERROR(VLOOKUP(A1569,'Cadastro-Estoque'!A:G,1,FALSE)),"",VLOOKUP(A1569,'Cadastro-Estoque'!A:G,3,FALSE))</f>
        <v/>
      </c>
      <c r="I1569" s="73" t="str">
        <f>IF(A1569="","",INDEX(Boletim!F1578:F1695,(MATCH(A1569,'Cadastro-Estoque'!A1577:A1694,0))))</f>
        <v/>
      </c>
    </row>
    <row r="1570" spans="5:9" ht="18.75" customHeight="1" x14ac:dyDescent="0.25">
      <c r="E1570" s="1" t="str">
        <f t="shared" si="27"/>
        <v/>
      </c>
      <c r="F1570" s="2" t="str">
        <f>IF(ISERROR(VLOOKUP(A1570,'Cadastro-Estoque'!A:G,1,FALSE)),"",VLOOKUP(A1570,'Cadastro-Estoque'!A:G,4,FALSE))</f>
        <v/>
      </c>
      <c r="G1570" s="2" t="str">
        <f>IF(ISBLANK(A1570),"",IF(ISERROR(VLOOKUP(A1570,'Cadastro-Estoque'!A:G,1,FALSE)),"Produto não cadastrado",VLOOKUP(A1570,'Cadastro-Estoque'!A:G,2,FALSE)))</f>
        <v/>
      </c>
      <c r="H1570" s="2" t="str">
        <f>IF(ISERROR(VLOOKUP(A1570,'Cadastro-Estoque'!A:G,1,FALSE)),"",VLOOKUP(A1570,'Cadastro-Estoque'!A:G,3,FALSE))</f>
        <v/>
      </c>
      <c r="I1570" s="73" t="str">
        <f>IF(A1570="","",INDEX(Boletim!F1579:F1696,(MATCH(A1570,'Cadastro-Estoque'!A1578:A1695,0))))</f>
        <v/>
      </c>
    </row>
    <row r="1571" spans="5:9" ht="18.75" customHeight="1" x14ac:dyDescent="0.25">
      <c r="E1571" s="1" t="str">
        <f t="shared" si="27"/>
        <v/>
      </c>
      <c r="F1571" s="2" t="str">
        <f>IF(ISERROR(VLOOKUP(A1571,'Cadastro-Estoque'!A:G,1,FALSE)),"",VLOOKUP(A1571,'Cadastro-Estoque'!A:G,4,FALSE))</f>
        <v/>
      </c>
      <c r="G1571" s="2" t="str">
        <f>IF(ISBLANK(A1571),"",IF(ISERROR(VLOOKUP(A1571,'Cadastro-Estoque'!A:G,1,FALSE)),"Produto não cadastrado",VLOOKUP(A1571,'Cadastro-Estoque'!A:G,2,FALSE)))</f>
        <v/>
      </c>
      <c r="H1571" s="2" t="str">
        <f>IF(ISERROR(VLOOKUP(A1571,'Cadastro-Estoque'!A:G,1,FALSE)),"",VLOOKUP(A1571,'Cadastro-Estoque'!A:G,3,FALSE))</f>
        <v/>
      </c>
      <c r="I1571" s="73" t="str">
        <f>IF(A1571="","",INDEX(Boletim!F1580:F1697,(MATCH(A1571,'Cadastro-Estoque'!A1579:A1696,0))))</f>
        <v/>
      </c>
    </row>
    <row r="1572" spans="5:9" ht="18.75" customHeight="1" x14ac:dyDescent="0.25">
      <c r="E1572" s="1" t="str">
        <f t="shared" si="27"/>
        <v/>
      </c>
      <c r="F1572" s="2" t="str">
        <f>IF(ISERROR(VLOOKUP(A1572,'Cadastro-Estoque'!A:G,1,FALSE)),"",VLOOKUP(A1572,'Cadastro-Estoque'!A:G,4,FALSE))</f>
        <v/>
      </c>
      <c r="G1572" s="2" t="str">
        <f>IF(ISBLANK(A1572),"",IF(ISERROR(VLOOKUP(A1572,'Cadastro-Estoque'!A:G,1,FALSE)),"Produto não cadastrado",VLOOKUP(A1572,'Cadastro-Estoque'!A:G,2,FALSE)))</f>
        <v/>
      </c>
      <c r="H1572" s="2" t="str">
        <f>IF(ISERROR(VLOOKUP(A1572,'Cadastro-Estoque'!A:G,1,FALSE)),"",VLOOKUP(A1572,'Cadastro-Estoque'!A:G,3,FALSE))</f>
        <v/>
      </c>
      <c r="I1572" s="73" t="str">
        <f>IF(A1572="","",INDEX(Boletim!F1581:F1698,(MATCH(A1572,'Cadastro-Estoque'!A1580:A1697,0))))</f>
        <v/>
      </c>
    </row>
    <row r="1573" spans="5:9" ht="18.75" customHeight="1" x14ac:dyDescent="0.25">
      <c r="E1573" s="1" t="str">
        <f t="shared" si="27"/>
        <v/>
      </c>
      <c r="F1573" s="2" t="str">
        <f>IF(ISERROR(VLOOKUP(A1573,'Cadastro-Estoque'!A:G,1,FALSE)),"",VLOOKUP(A1573,'Cadastro-Estoque'!A:G,4,FALSE))</f>
        <v/>
      </c>
      <c r="G1573" s="2" t="str">
        <f>IF(ISBLANK(A1573),"",IF(ISERROR(VLOOKUP(A1573,'Cadastro-Estoque'!A:G,1,FALSE)),"Produto não cadastrado",VLOOKUP(A1573,'Cadastro-Estoque'!A:G,2,FALSE)))</f>
        <v/>
      </c>
      <c r="H1573" s="2" t="str">
        <f>IF(ISERROR(VLOOKUP(A1573,'Cadastro-Estoque'!A:G,1,FALSE)),"",VLOOKUP(A1573,'Cadastro-Estoque'!A:G,3,FALSE))</f>
        <v/>
      </c>
      <c r="I1573" s="73" t="str">
        <f>IF(A1573="","",INDEX(Boletim!F1582:F1699,(MATCH(A1573,'Cadastro-Estoque'!A1581:A1698,0))))</f>
        <v/>
      </c>
    </row>
    <row r="1574" spans="5:9" ht="18.75" customHeight="1" x14ac:dyDescent="0.25">
      <c r="E1574" s="1" t="str">
        <f t="shared" si="27"/>
        <v/>
      </c>
      <c r="F1574" s="2" t="str">
        <f>IF(ISERROR(VLOOKUP(A1574,'Cadastro-Estoque'!A:G,1,FALSE)),"",VLOOKUP(A1574,'Cadastro-Estoque'!A:G,4,FALSE))</f>
        <v/>
      </c>
      <c r="G1574" s="2" t="str">
        <f>IF(ISBLANK(A1574),"",IF(ISERROR(VLOOKUP(A1574,'Cadastro-Estoque'!A:G,1,FALSE)),"Produto não cadastrado",VLOOKUP(A1574,'Cadastro-Estoque'!A:G,2,FALSE)))</f>
        <v/>
      </c>
      <c r="H1574" s="2" t="str">
        <f>IF(ISERROR(VLOOKUP(A1574,'Cadastro-Estoque'!A:G,1,FALSE)),"",VLOOKUP(A1574,'Cadastro-Estoque'!A:G,3,FALSE))</f>
        <v/>
      </c>
      <c r="I1574" s="73" t="str">
        <f>IF(A1574="","",INDEX(Boletim!F1583:F1700,(MATCH(A1574,'Cadastro-Estoque'!A1582:A1699,0))))</f>
        <v/>
      </c>
    </row>
    <row r="1575" spans="5:9" ht="18.75" customHeight="1" x14ac:dyDescent="0.25">
      <c r="E1575" s="1" t="str">
        <f t="shared" si="27"/>
        <v/>
      </c>
      <c r="F1575" s="2" t="str">
        <f>IF(ISERROR(VLOOKUP(A1575,'Cadastro-Estoque'!A:G,1,FALSE)),"",VLOOKUP(A1575,'Cadastro-Estoque'!A:G,4,FALSE))</f>
        <v/>
      </c>
      <c r="G1575" s="2" t="str">
        <f>IF(ISBLANK(A1575),"",IF(ISERROR(VLOOKUP(A1575,'Cadastro-Estoque'!A:G,1,FALSE)),"Produto não cadastrado",VLOOKUP(A1575,'Cadastro-Estoque'!A:G,2,FALSE)))</f>
        <v/>
      </c>
      <c r="H1575" s="2" t="str">
        <f>IF(ISERROR(VLOOKUP(A1575,'Cadastro-Estoque'!A:G,1,FALSE)),"",VLOOKUP(A1575,'Cadastro-Estoque'!A:G,3,FALSE))</f>
        <v/>
      </c>
      <c r="I1575" s="73" t="str">
        <f>IF(A1575="","",INDEX(Boletim!F1584:F1701,(MATCH(A1575,'Cadastro-Estoque'!A1583:A1700,0))))</f>
        <v/>
      </c>
    </row>
    <row r="1576" spans="5:9" ht="18.75" customHeight="1" x14ac:dyDescent="0.25">
      <c r="E1576" s="1" t="str">
        <f t="shared" si="27"/>
        <v/>
      </c>
      <c r="F1576" s="2" t="str">
        <f>IF(ISERROR(VLOOKUP(A1576,'Cadastro-Estoque'!A:G,1,FALSE)),"",VLOOKUP(A1576,'Cadastro-Estoque'!A:G,4,FALSE))</f>
        <v/>
      </c>
      <c r="G1576" s="2" t="str">
        <f>IF(ISBLANK(A1576),"",IF(ISERROR(VLOOKUP(A1576,'Cadastro-Estoque'!A:G,1,FALSE)),"Produto não cadastrado",VLOOKUP(A1576,'Cadastro-Estoque'!A:G,2,FALSE)))</f>
        <v/>
      </c>
      <c r="H1576" s="2" t="str">
        <f>IF(ISERROR(VLOOKUP(A1576,'Cadastro-Estoque'!A:G,1,FALSE)),"",VLOOKUP(A1576,'Cadastro-Estoque'!A:G,3,FALSE))</f>
        <v/>
      </c>
      <c r="I1576" s="73" t="str">
        <f>IF(A1576="","",INDEX(Boletim!F1585:F1702,(MATCH(A1576,'Cadastro-Estoque'!A1584:A1701,0))))</f>
        <v/>
      </c>
    </row>
    <row r="1577" spans="5:9" ht="18.75" customHeight="1" x14ac:dyDescent="0.25">
      <c r="E1577" s="1" t="str">
        <f t="shared" si="27"/>
        <v/>
      </c>
      <c r="F1577" s="2" t="str">
        <f>IF(ISERROR(VLOOKUP(A1577,'Cadastro-Estoque'!A:G,1,FALSE)),"",VLOOKUP(A1577,'Cadastro-Estoque'!A:G,4,FALSE))</f>
        <v/>
      </c>
      <c r="G1577" s="2" t="str">
        <f>IF(ISBLANK(A1577),"",IF(ISERROR(VLOOKUP(A1577,'Cadastro-Estoque'!A:G,1,FALSE)),"Produto não cadastrado",VLOOKUP(A1577,'Cadastro-Estoque'!A:G,2,FALSE)))</f>
        <v/>
      </c>
      <c r="H1577" s="2" t="str">
        <f>IF(ISERROR(VLOOKUP(A1577,'Cadastro-Estoque'!A:G,1,FALSE)),"",VLOOKUP(A1577,'Cadastro-Estoque'!A:G,3,FALSE))</f>
        <v/>
      </c>
      <c r="I1577" s="73" t="str">
        <f>IF(A1577="","",INDEX(Boletim!F1586:F1703,(MATCH(A1577,'Cadastro-Estoque'!A1585:A1702,0))))</f>
        <v/>
      </c>
    </row>
    <row r="1578" spans="5:9" ht="18.75" customHeight="1" x14ac:dyDescent="0.25">
      <c r="E1578" s="1" t="str">
        <f t="shared" si="27"/>
        <v/>
      </c>
      <c r="F1578" s="2" t="str">
        <f>IF(ISERROR(VLOOKUP(A1578,'Cadastro-Estoque'!A:G,1,FALSE)),"",VLOOKUP(A1578,'Cadastro-Estoque'!A:G,4,FALSE))</f>
        <v/>
      </c>
      <c r="G1578" s="2" t="str">
        <f>IF(ISBLANK(A1578),"",IF(ISERROR(VLOOKUP(A1578,'Cadastro-Estoque'!A:G,1,FALSE)),"Produto não cadastrado",VLOOKUP(A1578,'Cadastro-Estoque'!A:G,2,FALSE)))</f>
        <v/>
      </c>
      <c r="H1578" s="2" t="str">
        <f>IF(ISERROR(VLOOKUP(A1578,'Cadastro-Estoque'!A:G,1,FALSE)),"",VLOOKUP(A1578,'Cadastro-Estoque'!A:G,3,FALSE))</f>
        <v/>
      </c>
      <c r="I1578" s="73" t="str">
        <f>IF(A1578="","",INDEX(Boletim!F1587:F1704,(MATCH(A1578,'Cadastro-Estoque'!A1586:A1703,0))))</f>
        <v/>
      </c>
    </row>
    <row r="1579" spans="5:9" ht="18.75" customHeight="1" x14ac:dyDescent="0.25">
      <c r="E1579" s="1" t="str">
        <f t="shared" si="27"/>
        <v/>
      </c>
      <c r="F1579" s="2" t="str">
        <f>IF(ISERROR(VLOOKUP(A1579,'Cadastro-Estoque'!A:G,1,FALSE)),"",VLOOKUP(A1579,'Cadastro-Estoque'!A:G,4,FALSE))</f>
        <v/>
      </c>
      <c r="G1579" s="2" t="str">
        <f>IF(ISBLANK(A1579),"",IF(ISERROR(VLOOKUP(A1579,'Cadastro-Estoque'!A:G,1,FALSE)),"Produto não cadastrado",VLOOKUP(A1579,'Cadastro-Estoque'!A:G,2,FALSE)))</f>
        <v/>
      </c>
      <c r="H1579" s="2" t="str">
        <f>IF(ISERROR(VLOOKUP(A1579,'Cadastro-Estoque'!A:G,1,FALSE)),"",VLOOKUP(A1579,'Cadastro-Estoque'!A:G,3,FALSE))</f>
        <v/>
      </c>
      <c r="I1579" s="73" t="str">
        <f>IF(A1579="","",INDEX(Boletim!F1588:F1705,(MATCH(A1579,'Cadastro-Estoque'!A1587:A1704,0))))</f>
        <v/>
      </c>
    </row>
    <row r="1580" spans="5:9" ht="18.75" customHeight="1" x14ac:dyDescent="0.25">
      <c r="E1580" s="1" t="str">
        <f t="shared" si="27"/>
        <v/>
      </c>
      <c r="F1580" s="2" t="str">
        <f>IF(ISERROR(VLOOKUP(A1580,'Cadastro-Estoque'!A:G,1,FALSE)),"",VLOOKUP(A1580,'Cadastro-Estoque'!A:G,4,FALSE))</f>
        <v/>
      </c>
      <c r="G1580" s="2" t="str">
        <f>IF(ISBLANK(A1580),"",IF(ISERROR(VLOOKUP(A1580,'Cadastro-Estoque'!A:G,1,FALSE)),"Produto não cadastrado",VLOOKUP(A1580,'Cadastro-Estoque'!A:G,2,FALSE)))</f>
        <v/>
      </c>
      <c r="H1580" s="2" t="str">
        <f>IF(ISERROR(VLOOKUP(A1580,'Cadastro-Estoque'!A:G,1,FALSE)),"",VLOOKUP(A1580,'Cadastro-Estoque'!A:G,3,FALSE))</f>
        <v/>
      </c>
      <c r="I1580" s="73" t="str">
        <f>IF(A1580="","",INDEX(Boletim!F1589:F1706,(MATCH(A1580,'Cadastro-Estoque'!A1588:A1705,0))))</f>
        <v/>
      </c>
    </row>
    <row r="1581" spans="5:9" ht="18.75" customHeight="1" x14ac:dyDescent="0.25">
      <c r="E1581" s="1" t="str">
        <f t="shared" si="27"/>
        <v/>
      </c>
      <c r="F1581" s="2" t="str">
        <f>IF(ISERROR(VLOOKUP(A1581,'Cadastro-Estoque'!A:G,1,FALSE)),"",VLOOKUP(A1581,'Cadastro-Estoque'!A:G,4,FALSE))</f>
        <v/>
      </c>
      <c r="G1581" s="2" t="str">
        <f>IF(ISBLANK(A1581),"",IF(ISERROR(VLOOKUP(A1581,'Cadastro-Estoque'!A:G,1,FALSE)),"Produto não cadastrado",VLOOKUP(A1581,'Cadastro-Estoque'!A:G,2,FALSE)))</f>
        <v/>
      </c>
      <c r="H1581" s="2" t="str">
        <f>IF(ISERROR(VLOOKUP(A1581,'Cadastro-Estoque'!A:G,1,FALSE)),"",VLOOKUP(A1581,'Cadastro-Estoque'!A:G,3,FALSE))</f>
        <v/>
      </c>
      <c r="I1581" s="73" t="str">
        <f>IF(A1581="","",INDEX(Boletim!F1590:F1707,(MATCH(A1581,'Cadastro-Estoque'!A1589:A1706,0))))</f>
        <v/>
      </c>
    </row>
    <row r="1582" spans="5:9" ht="18.75" customHeight="1" x14ac:dyDescent="0.25">
      <c r="E1582" s="1" t="str">
        <f t="shared" si="27"/>
        <v/>
      </c>
      <c r="F1582" s="2" t="str">
        <f>IF(ISERROR(VLOOKUP(A1582,'Cadastro-Estoque'!A:G,1,FALSE)),"",VLOOKUP(A1582,'Cadastro-Estoque'!A:G,4,FALSE))</f>
        <v/>
      </c>
      <c r="G1582" s="2" t="str">
        <f>IF(ISBLANK(A1582),"",IF(ISERROR(VLOOKUP(A1582,'Cadastro-Estoque'!A:G,1,FALSE)),"Produto não cadastrado",VLOOKUP(A1582,'Cadastro-Estoque'!A:G,2,FALSE)))</f>
        <v/>
      </c>
      <c r="H1582" s="2" t="str">
        <f>IF(ISERROR(VLOOKUP(A1582,'Cadastro-Estoque'!A:G,1,FALSE)),"",VLOOKUP(A1582,'Cadastro-Estoque'!A:G,3,FALSE))</f>
        <v/>
      </c>
      <c r="I1582" s="73" t="str">
        <f>IF(A1582="","",INDEX(Boletim!F1591:F1708,(MATCH(A1582,'Cadastro-Estoque'!A1590:A1707,0))))</f>
        <v/>
      </c>
    </row>
    <row r="1583" spans="5:9" ht="18.75" customHeight="1" x14ac:dyDescent="0.25">
      <c r="E1583" s="1" t="str">
        <f t="shared" si="27"/>
        <v/>
      </c>
      <c r="F1583" s="2" t="str">
        <f>IF(ISERROR(VLOOKUP(A1583,'Cadastro-Estoque'!A:G,1,FALSE)),"",VLOOKUP(A1583,'Cadastro-Estoque'!A:G,4,FALSE))</f>
        <v/>
      </c>
      <c r="G1583" s="2" t="str">
        <f>IF(ISBLANK(A1583),"",IF(ISERROR(VLOOKUP(A1583,'Cadastro-Estoque'!A:G,1,FALSE)),"Produto não cadastrado",VLOOKUP(A1583,'Cadastro-Estoque'!A:G,2,FALSE)))</f>
        <v/>
      </c>
      <c r="H1583" s="2" t="str">
        <f>IF(ISERROR(VLOOKUP(A1583,'Cadastro-Estoque'!A:G,1,FALSE)),"",VLOOKUP(A1583,'Cadastro-Estoque'!A:G,3,FALSE))</f>
        <v/>
      </c>
      <c r="I1583" s="73" t="str">
        <f>IF(A1583="","",INDEX(Boletim!F1592:F1709,(MATCH(A1583,'Cadastro-Estoque'!A1591:A1708,0))))</f>
        <v/>
      </c>
    </row>
    <row r="1584" spans="5:9" ht="18.75" customHeight="1" x14ac:dyDescent="0.25">
      <c r="E1584" s="1" t="str">
        <f t="shared" si="27"/>
        <v/>
      </c>
      <c r="F1584" s="2" t="str">
        <f>IF(ISERROR(VLOOKUP(A1584,'Cadastro-Estoque'!A:G,1,FALSE)),"",VLOOKUP(A1584,'Cadastro-Estoque'!A:G,4,FALSE))</f>
        <v/>
      </c>
      <c r="G1584" s="2" t="str">
        <f>IF(ISBLANK(A1584),"",IF(ISERROR(VLOOKUP(A1584,'Cadastro-Estoque'!A:G,1,FALSE)),"Produto não cadastrado",VLOOKUP(A1584,'Cadastro-Estoque'!A:G,2,FALSE)))</f>
        <v/>
      </c>
      <c r="H1584" s="2" t="str">
        <f>IF(ISERROR(VLOOKUP(A1584,'Cadastro-Estoque'!A:G,1,FALSE)),"",VLOOKUP(A1584,'Cadastro-Estoque'!A:G,3,FALSE))</f>
        <v/>
      </c>
      <c r="I1584" s="73" t="str">
        <f>IF(A1584="","",INDEX(Boletim!F1593:F1710,(MATCH(A1584,'Cadastro-Estoque'!A1592:A1709,0))))</f>
        <v/>
      </c>
    </row>
    <row r="1585" spans="5:9" ht="18.75" customHeight="1" x14ac:dyDescent="0.25">
      <c r="E1585" s="1" t="str">
        <f t="shared" si="27"/>
        <v/>
      </c>
      <c r="F1585" s="2" t="str">
        <f>IF(ISERROR(VLOOKUP(A1585,'Cadastro-Estoque'!A:G,1,FALSE)),"",VLOOKUP(A1585,'Cadastro-Estoque'!A:G,4,FALSE))</f>
        <v/>
      </c>
      <c r="G1585" s="2" t="str">
        <f>IF(ISBLANK(A1585),"",IF(ISERROR(VLOOKUP(A1585,'Cadastro-Estoque'!A:G,1,FALSE)),"Produto não cadastrado",VLOOKUP(A1585,'Cadastro-Estoque'!A:G,2,FALSE)))</f>
        <v/>
      </c>
      <c r="H1585" s="2" t="str">
        <f>IF(ISERROR(VLOOKUP(A1585,'Cadastro-Estoque'!A:G,1,FALSE)),"",VLOOKUP(A1585,'Cadastro-Estoque'!A:G,3,FALSE))</f>
        <v/>
      </c>
      <c r="I1585" s="73" t="str">
        <f>IF(A1585="","",INDEX(Boletim!F1594:F1711,(MATCH(A1585,'Cadastro-Estoque'!A1593:A1710,0))))</f>
        <v/>
      </c>
    </row>
    <row r="1586" spans="5:9" ht="18.75" customHeight="1" x14ac:dyDescent="0.25">
      <c r="E1586" s="1" t="str">
        <f t="shared" si="27"/>
        <v/>
      </c>
      <c r="F1586" s="2" t="str">
        <f>IF(ISERROR(VLOOKUP(A1586,'Cadastro-Estoque'!A:G,1,FALSE)),"",VLOOKUP(A1586,'Cadastro-Estoque'!A:G,4,FALSE))</f>
        <v/>
      </c>
      <c r="G1586" s="2" t="str">
        <f>IF(ISBLANK(A1586),"",IF(ISERROR(VLOOKUP(A1586,'Cadastro-Estoque'!A:G,1,FALSE)),"Produto não cadastrado",VLOOKUP(A1586,'Cadastro-Estoque'!A:G,2,FALSE)))</f>
        <v/>
      </c>
      <c r="H1586" s="2" t="str">
        <f>IF(ISERROR(VLOOKUP(A1586,'Cadastro-Estoque'!A:G,1,FALSE)),"",VLOOKUP(A1586,'Cadastro-Estoque'!A:G,3,FALSE))</f>
        <v/>
      </c>
      <c r="I1586" s="73" t="str">
        <f>IF(A1586="","",INDEX(Boletim!F1595:F1712,(MATCH(A1586,'Cadastro-Estoque'!A1594:A1711,0))))</f>
        <v/>
      </c>
    </row>
    <row r="1587" spans="5:9" ht="18.75" customHeight="1" x14ac:dyDescent="0.25">
      <c r="E1587" s="1" t="str">
        <f t="shared" si="27"/>
        <v/>
      </c>
      <c r="F1587" s="2" t="str">
        <f>IF(ISERROR(VLOOKUP(A1587,'Cadastro-Estoque'!A:G,1,FALSE)),"",VLOOKUP(A1587,'Cadastro-Estoque'!A:G,4,FALSE))</f>
        <v/>
      </c>
      <c r="G1587" s="2" t="str">
        <f>IF(ISBLANK(A1587),"",IF(ISERROR(VLOOKUP(A1587,'Cadastro-Estoque'!A:G,1,FALSE)),"Produto não cadastrado",VLOOKUP(A1587,'Cadastro-Estoque'!A:G,2,FALSE)))</f>
        <v/>
      </c>
      <c r="H1587" s="2" t="str">
        <f>IF(ISERROR(VLOOKUP(A1587,'Cadastro-Estoque'!A:G,1,FALSE)),"",VLOOKUP(A1587,'Cadastro-Estoque'!A:G,3,FALSE))</f>
        <v/>
      </c>
      <c r="I1587" s="73" t="str">
        <f>IF(A1587="","",INDEX(Boletim!F1596:F1713,(MATCH(A1587,'Cadastro-Estoque'!A1595:A1712,0))))</f>
        <v/>
      </c>
    </row>
    <row r="1588" spans="5:9" ht="18.75" customHeight="1" x14ac:dyDescent="0.25">
      <c r="E1588" s="1" t="str">
        <f t="shared" si="27"/>
        <v/>
      </c>
      <c r="F1588" s="2" t="str">
        <f>IF(ISERROR(VLOOKUP(A1588,'Cadastro-Estoque'!A:G,1,FALSE)),"",VLOOKUP(A1588,'Cadastro-Estoque'!A:G,4,FALSE))</f>
        <v/>
      </c>
      <c r="G1588" s="2" t="str">
        <f>IF(ISBLANK(A1588),"",IF(ISERROR(VLOOKUP(A1588,'Cadastro-Estoque'!A:G,1,FALSE)),"Produto não cadastrado",VLOOKUP(A1588,'Cadastro-Estoque'!A:G,2,FALSE)))</f>
        <v/>
      </c>
      <c r="H1588" s="2" t="str">
        <f>IF(ISERROR(VLOOKUP(A1588,'Cadastro-Estoque'!A:G,1,FALSE)),"",VLOOKUP(A1588,'Cadastro-Estoque'!A:G,3,FALSE))</f>
        <v/>
      </c>
      <c r="I1588" s="73" t="str">
        <f>IF(A1588="","",INDEX(Boletim!F1597:F1714,(MATCH(A1588,'Cadastro-Estoque'!A1596:A1713,0))))</f>
        <v/>
      </c>
    </row>
    <row r="1589" spans="5:9" ht="18.75" customHeight="1" x14ac:dyDescent="0.25">
      <c r="E1589" s="1" t="str">
        <f t="shared" si="27"/>
        <v/>
      </c>
      <c r="F1589" s="2" t="str">
        <f>IF(ISERROR(VLOOKUP(A1589,'Cadastro-Estoque'!A:G,1,FALSE)),"",VLOOKUP(A1589,'Cadastro-Estoque'!A:G,4,FALSE))</f>
        <v/>
      </c>
      <c r="G1589" s="2" t="str">
        <f>IF(ISBLANK(A1589),"",IF(ISERROR(VLOOKUP(A1589,'Cadastro-Estoque'!A:G,1,FALSE)),"Produto não cadastrado",VLOOKUP(A1589,'Cadastro-Estoque'!A:G,2,FALSE)))</f>
        <v/>
      </c>
      <c r="H1589" s="2" t="str">
        <f>IF(ISERROR(VLOOKUP(A1589,'Cadastro-Estoque'!A:G,1,FALSE)),"",VLOOKUP(A1589,'Cadastro-Estoque'!A:G,3,FALSE))</f>
        <v/>
      </c>
      <c r="I1589" s="73" t="str">
        <f>IF(A1589="","",INDEX(Boletim!F1598:F1715,(MATCH(A1589,'Cadastro-Estoque'!A1597:A1714,0))))</f>
        <v/>
      </c>
    </row>
    <row r="1590" spans="5:9" ht="18.75" customHeight="1" x14ac:dyDescent="0.25">
      <c r="E1590" s="1" t="str">
        <f t="shared" si="27"/>
        <v/>
      </c>
      <c r="F1590" s="2" t="str">
        <f>IF(ISERROR(VLOOKUP(A1590,'Cadastro-Estoque'!A:G,1,FALSE)),"",VLOOKUP(A1590,'Cadastro-Estoque'!A:G,4,FALSE))</f>
        <v/>
      </c>
      <c r="G1590" s="2" t="str">
        <f>IF(ISBLANK(A1590),"",IF(ISERROR(VLOOKUP(A1590,'Cadastro-Estoque'!A:G,1,FALSE)),"Produto não cadastrado",VLOOKUP(A1590,'Cadastro-Estoque'!A:G,2,FALSE)))</f>
        <v/>
      </c>
      <c r="H1590" s="2" t="str">
        <f>IF(ISERROR(VLOOKUP(A1590,'Cadastro-Estoque'!A:G,1,FALSE)),"",VLOOKUP(A1590,'Cadastro-Estoque'!A:G,3,FALSE))</f>
        <v/>
      </c>
      <c r="I1590" s="73" t="str">
        <f>IF(A1590="","",INDEX(Boletim!F1599:F1716,(MATCH(A1590,'Cadastro-Estoque'!A1598:A1715,0))))</f>
        <v/>
      </c>
    </row>
    <row r="1591" spans="5:9" ht="18.75" customHeight="1" x14ac:dyDescent="0.25">
      <c r="E1591" s="1" t="str">
        <f t="shared" si="27"/>
        <v/>
      </c>
      <c r="F1591" s="2" t="str">
        <f>IF(ISERROR(VLOOKUP(A1591,'Cadastro-Estoque'!A:G,1,FALSE)),"",VLOOKUP(A1591,'Cadastro-Estoque'!A:G,4,FALSE))</f>
        <v/>
      </c>
      <c r="G1591" s="2" t="str">
        <f>IF(ISBLANK(A1591),"",IF(ISERROR(VLOOKUP(A1591,'Cadastro-Estoque'!A:G,1,FALSE)),"Produto não cadastrado",VLOOKUP(A1591,'Cadastro-Estoque'!A:G,2,FALSE)))</f>
        <v/>
      </c>
      <c r="H1591" s="2" t="str">
        <f>IF(ISERROR(VLOOKUP(A1591,'Cadastro-Estoque'!A:G,1,FALSE)),"",VLOOKUP(A1591,'Cadastro-Estoque'!A:G,3,FALSE))</f>
        <v/>
      </c>
      <c r="I1591" s="73" t="str">
        <f>IF(A1591="","",INDEX(Boletim!F1600:F1717,(MATCH(A1591,'Cadastro-Estoque'!A1599:A1716,0))))</f>
        <v/>
      </c>
    </row>
    <row r="1592" spans="5:9" ht="18.75" customHeight="1" x14ac:dyDescent="0.25">
      <c r="E1592" s="1" t="str">
        <f t="shared" si="27"/>
        <v/>
      </c>
      <c r="F1592" s="2" t="str">
        <f>IF(ISERROR(VLOOKUP(A1592,'Cadastro-Estoque'!A:G,1,FALSE)),"",VLOOKUP(A1592,'Cadastro-Estoque'!A:G,4,FALSE))</f>
        <v/>
      </c>
      <c r="G1592" s="2" t="str">
        <f>IF(ISBLANK(A1592),"",IF(ISERROR(VLOOKUP(A1592,'Cadastro-Estoque'!A:G,1,FALSE)),"Produto não cadastrado",VLOOKUP(A1592,'Cadastro-Estoque'!A:G,2,FALSE)))</f>
        <v/>
      </c>
      <c r="H1592" s="2" t="str">
        <f>IF(ISERROR(VLOOKUP(A1592,'Cadastro-Estoque'!A:G,1,FALSE)),"",VLOOKUP(A1592,'Cadastro-Estoque'!A:G,3,FALSE))</f>
        <v/>
      </c>
      <c r="I1592" s="73" t="str">
        <f>IF(A1592="","",INDEX(Boletim!F1601:F1718,(MATCH(A1592,'Cadastro-Estoque'!A1600:A1717,0))))</f>
        <v/>
      </c>
    </row>
    <row r="1593" spans="5:9" ht="18.75" customHeight="1" x14ac:dyDescent="0.25">
      <c r="E1593" s="1" t="str">
        <f t="shared" si="27"/>
        <v/>
      </c>
      <c r="F1593" s="2" t="str">
        <f>IF(ISERROR(VLOOKUP(A1593,'Cadastro-Estoque'!A:G,1,FALSE)),"",VLOOKUP(A1593,'Cadastro-Estoque'!A:G,4,FALSE))</f>
        <v/>
      </c>
      <c r="G1593" s="2" t="str">
        <f>IF(ISBLANK(A1593),"",IF(ISERROR(VLOOKUP(A1593,'Cadastro-Estoque'!A:G,1,FALSE)),"Produto não cadastrado",VLOOKUP(A1593,'Cadastro-Estoque'!A:G,2,FALSE)))</f>
        <v/>
      </c>
      <c r="H1593" s="2" t="str">
        <f>IF(ISERROR(VLOOKUP(A1593,'Cadastro-Estoque'!A:G,1,FALSE)),"",VLOOKUP(A1593,'Cadastro-Estoque'!A:G,3,FALSE))</f>
        <v/>
      </c>
      <c r="I1593" s="73" t="str">
        <f>IF(A1593="","",INDEX(Boletim!F1602:F1719,(MATCH(A1593,'Cadastro-Estoque'!A1601:A1718,0))))</f>
        <v/>
      </c>
    </row>
    <row r="1594" spans="5:9" ht="18.75" customHeight="1" x14ac:dyDescent="0.25">
      <c r="E1594" s="1" t="str">
        <f t="shared" si="27"/>
        <v/>
      </c>
      <c r="F1594" s="2" t="str">
        <f>IF(ISERROR(VLOOKUP(A1594,'Cadastro-Estoque'!A:G,1,FALSE)),"",VLOOKUP(A1594,'Cadastro-Estoque'!A:G,4,FALSE))</f>
        <v/>
      </c>
      <c r="G1594" s="2" t="str">
        <f>IF(ISBLANK(A1594),"",IF(ISERROR(VLOOKUP(A1594,'Cadastro-Estoque'!A:G,1,FALSE)),"Produto não cadastrado",VLOOKUP(A1594,'Cadastro-Estoque'!A:G,2,FALSE)))</f>
        <v/>
      </c>
      <c r="H1594" s="2" t="str">
        <f>IF(ISERROR(VLOOKUP(A1594,'Cadastro-Estoque'!A:G,1,FALSE)),"",VLOOKUP(A1594,'Cadastro-Estoque'!A:G,3,FALSE))</f>
        <v/>
      </c>
      <c r="I1594" s="73" t="str">
        <f>IF(A1594="","",INDEX(Boletim!F1603:F1720,(MATCH(A1594,'Cadastro-Estoque'!A1602:A1719,0))))</f>
        <v/>
      </c>
    </row>
    <row r="1595" spans="5:9" ht="18.75" customHeight="1" x14ac:dyDescent="0.25">
      <c r="E1595" s="1" t="str">
        <f t="shared" si="27"/>
        <v/>
      </c>
      <c r="F1595" s="2" t="str">
        <f>IF(ISERROR(VLOOKUP(A1595,'Cadastro-Estoque'!A:G,1,FALSE)),"",VLOOKUP(A1595,'Cadastro-Estoque'!A:G,4,FALSE))</f>
        <v/>
      </c>
      <c r="G1595" s="2" t="str">
        <f>IF(ISBLANK(A1595),"",IF(ISERROR(VLOOKUP(A1595,'Cadastro-Estoque'!A:G,1,FALSE)),"Produto não cadastrado",VLOOKUP(A1595,'Cadastro-Estoque'!A:G,2,FALSE)))</f>
        <v/>
      </c>
      <c r="H1595" s="2" t="str">
        <f>IF(ISERROR(VLOOKUP(A1595,'Cadastro-Estoque'!A:G,1,FALSE)),"",VLOOKUP(A1595,'Cadastro-Estoque'!A:G,3,FALSE))</f>
        <v/>
      </c>
      <c r="I1595" s="73" t="str">
        <f>IF(A1595="","",INDEX(Boletim!F1604:F1721,(MATCH(A1595,'Cadastro-Estoque'!A1603:A1720,0))))</f>
        <v/>
      </c>
    </row>
    <row r="1596" spans="5:9" ht="18.75" customHeight="1" x14ac:dyDescent="0.25">
      <c r="E1596" s="1" t="str">
        <f t="shared" si="27"/>
        <v/>
      </c>
      <c r="F1596" s="2" t="str">
        <f>IF(ISERROR(VLOOKUP(A1596,'Cadastro-Estoque'!A:G,1,FALSE)),"",VLOOKUP(A1596,'Cadastro-Estoque'!A:G,4,FALSE))</f>
        <v/>
      </c>
      <c r="G1596" s="2" t="str">
        <f>IF(ISBLANK(A1596),"",IF(ISERROR(VLOOKUP(A1596,'Cadastro-Estoque'!A:G,1,FALSE)),"Produto não cadastrado",VLOOKUP(A1596,'Cadastro-Estoque'!A:G,2,FALSE)))</f>
        <v/>
      </c>
      <c r="H1596" s="2" t="str">
        <f>IF(ISERROR(VLOOKUP(A1596,'Cadastro-Estoque'!A:G,1,FALSE)),"",VLOOKUP(A1596,'Cadastro-Estoque'!A:G,3,FALSE))</f>
        <v/>
      </c>
      <c r="I1596" s="73" t="str">
        <f>IF(A1596="","",INDEX(Boletim!F1605:F1722,(MATCH(A1596,'Cadastro-Estoque'!A1604:A1721,0))))</f>
        <v/>
      </c>
    </row>
    <row r="1597" spans="5:9" ht="18.75" customHeight="1" x14ac:dyDescent="0.25">
      <c r="E1597" s="1" t="str">
        <f t="shared" si="27"/>
        <v/>
      </c>
      <c r="F1597" s="2" t="str">
        <f>IF(ISERROR(VLOOKUP(A1597,'Cadastro-Estoque'!A:G,1,FALSE)),"",VLOOKUP(A1597,'Cadastro-Estoque'!A:G,4,FALSE))</f>
        <v/>
      </c>
      <c r="G1597" s="2" t="str">
        <f>IF(ISBLANK(A1597),"",IF(ISERROR(VLOOKUP(A1597,'Cadastro-Estoque'!A:G,1,FALSE)),"Produto não cadastrado",VLOOKUP(A1597,'Cadastro-Estoque'!A:G,2,FALSE)))</f>
        <v/>
      </c>
      <c r="H1597" s="2" t="str">
        <f>IF(ISERROR(VLOOKUP(A1597,'Cadastro-Estoque'!A:G,1,FALSE)),"",VLOOKUP(A1597,'Cadastro-Estoque'!A:G,3,FALSE))</f>
        <v/>
      </c>
      <c r="I1597" s="73" t="str">
        <f>IF(A1597="","",INDEX(Boletim!F1606:F1723,(MATCH(A1597,'Cadastro-Estoque'!A1605:A1722,0))))</f>
        <v/>
      </c>
    </row>
    <row r="1598" spans="5:9" ht="18.75" customHeight="1" x14ac:dyDescent="0.25">
      <c r="E1598" s="1" t="str">
        <f t="shared" si="27"/>
        <v/>
      </c>
      <c r="F1598" s="2" t="str">
        <f>IF(ISERROR(VLOOKUP(A1598,'Cadastro-Estoque'!A:G,1,FALSE)),"",VLOOKUP(A1598,'Cadastro-Estoque'!A:G,4,FALSE))</f>
        <v/>
      </c>
      <c r="G1598" s="2" t="str">
        <f>IF(ISBLANK(A1598),"",IF(ISERROR(VLOOKUP(A1598,'Cadastro-Estoque'!A:G,1,FALSE)),"Produto não cadastrado",VLOOKUP(A1598,'Cadastro-Estoque'!A:G,2,FALSE)))</f>
        <v/>
      </c>
      <c r="H1598" s="2" t="str">
        <f>IF(ISERROR(VLOOKUP(A1598,'Cadastro-Estoque'!A:G,1,FALSE)),"",VLOOKUP(A1598,'Cadastro-Estoque'!A:G,3,FALSE))</f>
        <v/>
      </c>
      <c r="I1598" s="73" t="str">
        <f>IF(A1598="","",INDEX(Boletim!F1607:F1724,(MATCH(A1598,'Cadastro-Estoque'!A1606:A1723,0))))</f>
        <v/>
      </c>
    </row>
    <row r="1599" spans="5:9" ht="18.75" customHeight="1" x14ac:dyDescent="0.25">
      <c r="E1599" s="1" t="str">
        <f t="shared" si="27"/>
        <v/>
      </c>
      <c r="F1599" s="2" t="str">
        <f>IF(ISERROR(VLOOKUP(A1599,'Cadastro-Estoque'!A:G,1,FALSE)),"",VLOOKUP(A1599,'Cadastro-Estoque'!A:G,4,FALSE))</f>
        <v/>
      </c>
      <c r="G1599" s="2" t="str">
        <f>IF(ISBLANK(A1599),"",IF(ISERROR(VLOOKUP(A1599,'Cadastro-Estoque'!A:G,1,FALSE)),"Produto não cadastrado",VLOOKUP(A1599,'Cadastro-Estoque'!A:G,2,FALSE)))</f>
        <v/>
      </c>
      <c r="H1599" s="2" t="str">
        <f>IF(ISERROR(VLOOKUP(A1599,'Cadastro-Estoque'!A:G,1,FALSE)),"",VLOOKUP(A1599,'Cadastro-Estoque'!A:G,3,FALSE))</f>
        <v/>
      </c>
      <c r="I1599" s="73" t="str">
        <f>IF(A1599="","",INDEX(Boletim!F1608:F1725,(MATCH(A1599,'Cadastro-Estoque'!A1607:A1724,0))))</f>
        <v/>
      </c>
    </row>
    <row r="1600" spans="5:9" ht="18.75" customHeight="1" x14ac:dyDescent="0.25">
      <c r="E1600" s="1" t="str">
        <f t="shared" si="27"/>
        <v/>
      </c>
      <c r="F1600" s="2" t="str">
        <f>IF(ISERROR(VLOOKUP(A1600,'Cadastro-Estoque'!A:G,1,FALSE)),"",VLOOKUP(A1600,'Cadastro-Estoque'!A:G,4,FALSE))</f>
        <v/>
      </c>
      <c r="G1600" s="2" t="str">
        <f>IF(ISBLANK(A1600),"",IF(ISERROR(VLOOKUP(A1600,'Cadastro-Estoque'!A:G,1,FALSE)),"Produto não cadastrado",VLOOKUP(A1600,'Cadastro-Estoque'!A:G,2,FALSE)))</f>
        <v/>
      </c>
      <c r="H1600" s="2" t="str">
        <f>IF(ISERROR(VLOOKUP(A1600,'Cadastro-Estoque'!A:G,1,FALSE)),"",VLOOKUP(A1600,'Cadastro-Estoque'!A:G,3,FALSE))</f>
        <v/>
      </c>
      <c r="I1600" s="73" t="str">
        <f>IF(A1600="","",INDEX(Boletim!F1609:F1726,(MATCH(A1600,'Cadastro-Estoque'!A1608:A1725,0))))</f>
        <v/>
      </c>
    </row>
    <row r="1601" spans="5:9" ht="18.75" customHeight="1" x14ac:dyDescent="0.25">
      <c r="E1601" s="1" t="str">
        <f t="shared" si="27"/>
        <v/>
      </c>
      <c r="F1601" s="2" t="str">
        <f>IF(ISERROR(VLOOKUP(A1601,'Cadastro-Estoque'!A:G,1,FALSE)),"",VLOOKUP(A1601,'Cadastro-Estoque'!A:G,4,FALSE))</f>
        <v/>
      </c>
      <c r="G1601" s="2" t="str">
        <f>IF(ISBLANK(A1601),"",IF(ISERROR(VLOOKUP(A1601,'Cadastro-Estoque'!A:G,1,FALSE)),"Produto não cadastrado",VLOOKUP(A1601,'Cadastro-Estoque'!A:G,2,FALSE)))</f>
        <v/>
      </c>
      <c r="H1601" s="2" t="str">
        <f>IF(ISERROR(VLOOKUP(A1601,'Cadastro-Estoque'!A:G,1,FALSE)),"",VLOOKUP(A1601,'Cadastro-Estoque'!A:G,3,FALSE))</f>
        <v/>
      </c>
      <c r="I1601" s="73" t="str">
        <f>IF(A1601="","",INDEX(Boletim!F1610:F1727,(MATCH(A1601,'Cadastro-Estoque'!A1609:A1726,0))))</f>
        <v/>
      </c>
    </row>
    <row r="1602" spans="5:9" ht="18.75" customHeight="1" x14ac:dyDescent="0.25">
      <c r="E1602" s="1" t="str">
        <f t="shared" si="27"/>
        <v/>
      </c>
      <c r="F1602" s="2" t="str">
        <f>IF(ISERROR(VLOOKUP(A1602,'Cadastro-Estoque'!A:G,1,FALSE)),"",VLOOKUP(A1602,'Cadastro-Estoque'!A:G,4,FALSE))</f>
        <v/>
      </c>
      <c r="G1602" s="2" t="str">
        <f>IF(ISBLANK(A1602),"",IF(ISERROR(VLOOKUP(A1602,'Cadastro-Estoque'!A:G,1,FALSE)),"Produto não cadastrado",VLOOKUP(A1602,'Cadastro-Estoque'!A:G,2,FALSE)))</f>
        <v/>
      </c>
      <c r="H1602" s="2" t="str">
        <f>IF(ISERROR(VLOOKUP(A1602,'Cadastro-Estoque'!A:G,1,FALSE)),"",VLOOKUP(A1602,'Cadastro-Estoque'!A:G,3,FALSE))</f>
        <v/>
      </c>
      <c r="I1602" s="73" t="str">
        <f>IF(A1602="","",INDEX(Boletim!F1611:F1728,(MATCH(A1602,'Cadastro-Estoque'!A1610:A1727,0))))</f>
        <v/>
      </c>
    </row>
    <row r="1603" spans="5:9" ht="18.75" customHeight="1" x14ac:dyDescent="0.25">
      <c r="E1603" s="1" t="str">
        <f t="shared" si="27"/>
        <v/>
      </c>
      <c r="F1603" s="2" t="str">
        <f>IF(ISERROR(VLOOKUP(A1603,'Cadastro-Estoque'!A:G,1,FALSE)),"",VLOOKUP(A1603,'Cadastro-Estoque'!A:G,4,FALSE))</f>
        <v/>
      </c>
      <c r="G1603" s="2" t="str">
        <f>IF(ISBLANK(A1603),"",IF(ISERROR(VLOOKUP(A1603,'Cadastro-Estoque'!A:G,1,FALSE)),"Produto não cadastrado",VLOOKUP(A1603,'Cadastro-Estoque'!A:G,2,FALSE)))</f>
        <v/>
      </c>
      <c r="H1603" s="2" t="str">
        <f>IF(ISERROR(VLOOKUP(A1603,'Cadastro-Estoque'!A:G,1,FALSE)),"",VLOOKUP(A1603,'Cadastro-Estoque'!A:G,3,FALSE))</f>
        <v/>
      </c>
      <c r="I1603" s="73" t="str">
        <f>IF(A1603="","",INDEX(Boletim!F1612:F1729,(MATCH(A1603,'Cadastro-Estoque'!A1611:A1728,0))))</f>
        <v/>
      </c>
    </row>
    <row r="1604" spans="5:9" ht="18.75" customHeight="1" x14ac:dyDescent="0.25">
      <c r="E1604" s="1" t="str">
        <f t="shared" si="27"/>
        <v/>
      </c>
      <c r="F1604" s="2" t="str">
        <f>IF(ISERROR(VLOOKUP(A1604,'Cadastro-Estoque'!A:G,1,FALSE)),"",VLOOKUP(A1604,'Cadastro-Estoque'!A:G,4,FALSE))</f>
        <v/>
      </c>
      <c r="G1604" s="2" t="str">
        <f>IF(ISBLANK(A1604),"",IF(ISERROR(VLOOKUP(A1604,'Cadastro-Estoque'!A:G,1,FALSE)),"Produto não cadastrado",VLOOKUP(A1604,'Cadastro-Estoque'!A:G,2,FALSE)))</f>
        <v/>
      </c>
      <c r="H1604" s="2" t="str">
        <f>IF(ISERROR(VLOOKUP(A1604,'Cadastro-Estoque'!A:G,1,FALSE)),"",VLOOKUP(A1604,'Cadastro-Estoque'!A:G,3,FALSE))</f>
        <v/>
      </c>
      <c r="I1604" s="73" t="str">
        <f>IF(A1604="","",INDEX(Boletim!F1613:F1730,(MATCH(A1604,'Cadastro-Estoque'!A1612:A1729,0))))</f>
        <v/>
      </c>
    </row>
    <row r="1605" spans="5:9" ht="18.75" customHeight="1" x14ac:dyDescent="0.25">
      <c r="E1605" s="1" t="str">
        <f t="shared" si="27"/>
        <v/>
      </c>
      <c r="F1605" s="2" t="str">
        <f>IF(ISERROR(VLOOKUP(A1605,'Cadastro-Estoque'!A:G,1,FALSE)),"",VLOOKUP(A1605,'Cadastro-Estoque'!A:G,4,FALSE))</f>
        <v/>
      </c>
      <c r="G1605" s="2" t="str">
        <f>IF(ISBLANK(A1605),"",IF(ISERROR(VLOOKUP(A1605,'Cadastro-Estoque'!A:G,1,FALSE)),"Produto não cadastrado",VLOOKUP(A1605,'Cadastro-Estoque'!A:G,2,FALSE)))</f>
        <v/>
      </c>
      <c r="H1605" s="2" t="str">
        <f>IF(ISERROR(VLOOKUP(A1605,'Cadastro-Estoque'!A:G,1,FALSE)),"",VLOOKUP(A1605,'Cadastro-Estoque'!A:G,3,FALSE))</f>
        <v/>
      </c>
      <c r="I1605" s="73" t="str">
        <f>IF(A1605="","",INDEX(Boletim!F1614:F1731,(MATCH(A1605,'Cadastro-Estoque'!A1613:A1730,0))))</f>
        <v/>
      </c>
    </row>
    <row r="1606" spans="5:9" ht="18.75" customHeight="1" x14ac:dyDescent="0.25">
      <c r="E1606" s="1" t="str">
        <f t="shared" ref="E1606:E1669" si="28">IF(ISBLANK(A1606),"",C1606*D1606)</f>
        <v/>
      </c>
      <c r="F1606" s="2" t="str">
        <f>IF(ISERROR(VLOOKUP(A1606,'Cadastro-Estoque'!A:G,1,FALSE)),"",VLOOKUP(A1606,'Cadastro-Estoque'!A:G,4,FALSE))</f>
        <v/>
      </c>
      <c r="G1606" s="2" t="str">
        <f>IF(ISBLANK(A1606),"",IF(ISERROR(VLOOKUP(A1606,'Cadastro-Estoque'!A:G,1,FALSE)),"Produto não cadastrado",VLOOKUP(A1606,'Cadastro-Estoque'!A:G,2,FALSE)))</f>
        <v/>
      </c>
      <c r="H1606" s="2" t="str">
        <f>IF(ISERROR(VLOOKUP(A1606,'Cadastro-Estoque'!A:G,1,FALSE)),"",VLOOKUP(A1606,'Cadastro-Estoque'!A:G,3,FALSE))</f>
        <v/>
      </c>
      <c r="I1606" s="73" t="str">
        <f>IF(A1606="","",INDEX(Boletim!F1615:F1732,(MATCH(A1606,'Cadastro-Estoque'!A1614:A1731,0))))</f>
        <v/>
      </c>
    </row>
    <row r="1607" spans="5:9" ht="18.75" customHeight="1" x14ac:dyDescent="0.25">
      <c r="E1607" s="1" t="str">
        <f t="shared" si="28"/>
        <v/>
      </c>
      <c r="F1607" s="2" t="str">
        <f>IF(ISERROR(VLOOKUP(A1607,'Cadastro-Estoque'!A:G,1,FALSE)),"",VLOOKUP(A1607,'Cadastro-Estoque'!A:G,4,FALSE))</f>
        <v/>
      </c>
      <c r="G1607" s="2" t="str">
        <f>IF(ISBLANK(A1607),"",IF(ISERROR(VLOOKUP(A1607,'Cadastro-Estoque'!A:G,1,FALSE)),"Produto não cadastrado",VLOOKUP(A1607,'Cadastro-Estoque'!A:G,2,FALSE)))</f>
        <v/>
      </c>
      <c r="H1607" s="2" t="str">
        <f>IF(ISERROR(VLOOKUP(A1607,'Cadastro-Estoque'!A:G,1,FALSE)),"",VLOOKUP(A1607,'Cadastro-Estoque'!A:G,3,FALSE))</f>
        <v/>
      </c>
      <c r="I1607" s="73" t="str">
        <f>IF(A1607="","",INDEX(Boletim!F1616:F1733,(MATCH(A1607,'Cadastro-Estoque'!A1615:A1732,0))))</f>
        <v/>
      </c>
    </row>
    <row r="1608" spans="5:9" ht="18.75" customHeight="1" x14ac:dyDescent="0.25">
      <c r="E1608" s="1" t="str">
        <f t="shared" si="28"/>
        <v/>
      </c>
      <c r="F1608" s="2" t="str">
        <f>IF(ISERROR(VLOOKUP(A1608,'Cadastro-Estoque'!A:G,1,FALSE)),"",VLOOKUP(A1608,'Cadastro-Estoque'!A:G,4,FALSE))</f>
        <v/>
      </c>
      <c r="G1608" s="2" t="str">
        <f>IF(ISBLANK(A1608),"",IF(ISERROR(VLOOKUP(A1608,'Cadastro-Estoque'!A:G,1,FALSE)),"Produto não cadastrado",VLOOKUP(A1608,'Cadastro-Estoque'!A:G,2,FALSE)))</f>
        <v/>
      </c>
      <c r="H1608" s="2" t="str">
        <f>IF(ISERROR(VLOOKUP(A1608,'Cadastro-Estoque'!A:G,1,FALSE)),"",VLOOKUP(A1608,'Cadastro-Estoque'!A:G,3,FALSE))</f>
        <v/>
      </c>
      <c r="I1608" s="73" t="str">
        <f>IF(A1608="","",INDEX(Boletim!F1617:F1734,(MATCH(A1608,'Cadastro-Estoque'!A1616:A1733,0))))</f>
        <v/>
      </c>
    </row>
    <row r="1609" spans="5:9" ht="18.75" customHeight="1" x14ac:dyDescent="0.25">
      <c r="E1609" s="1" t="str">
        <f t="shared" si="28"/>
        <v/>
      </c>
      <c r="F1609" s="2" t="str">
        <f>IF(ISERROR(VLOOKUP(A1609,'Cadastro-Estoque'!A:G,1,FALSE)),"",VLOOKUP(A1609,'Cadastro-Estoque'!A:G,4,FALSE))</f>
        <v/>
      </c>
      <c r="G1609" s="2" t="str">
        <f>IF(ISBLANK(A1609),"",IF(ISERROR(VLOOKUP(A1609,'Cadastro-Estoque'!A:G,1,FALSE)),"Produto não cadastrado",VLOOKUP(A1609,'Cadastro-Estoque'!A:G,2,FALSE)))</f>
        <v/>
      </c>
      <c r="H1609" s="2" t="str">
        <f>IF(ISERROR(VLOOKUP(A1609,'Cadastro-Estoque'!A:G,1,FALSE)),"",VLOOKUP(A1609,'Cadastro-Estoque'!A:G,3,FALSE))</f>
        <v/>
      </c>
      <c r="I1609" s="73" t="str">
        <f>IF(A1609="","",INDEX(Boletim!F1618:F1735,(MATCH(A1609,'Cadastro-Estoque'!A1617:A1734,0))))</f>
        <v/>
      </c>
    </row>
    <row r="1610" spans="5:9" ht="18.75" customHeight="1" x14ac:dyDescent="0.25">
      <c r="E1610" s="1" t="str">
        <f t="shared" si="28"/>
        <v/>
      </c>
      <c r="F1610" s="2" t="str">
        <f>IF(ISERROR(VLOOKUP(A1610,'Cadastro-Estoque'!A:G,1,FALSE)),"",VLOOKUP(A1610,'Cadastro-Estoque'!A:G,4,FALSE))</f>
        <v/>
      </c>
      <c r="G1610" s="2" t="str">
        <f>IF(ISBLANK(A1610),"",IF(ISERROR(VLOOKUP(A1610,'Cadastro-Estoque'!A:G,1,FALSE)),"Produto não cadastrado",VLOOKUP(A1610,'Cadastro-Estoque'!A:G,2,FALSE)))</f>
        <v/>
      </c>
      <c r="H1610" s="2" t="str">
        <f>IF(ISERROR(VLOOKUP(A1610,'Cadastro-Estoque'!A:G,1,FALSE)),"",VLOOKUP(A1610,'Cadastro-Estoque'!A:G,3,FALSE))</f>
        <v/>
      </c>
      <c r="I1610" s="73" t="str">
        <f>IF(A1610="","",INDEX(Boletim!F1619:F1736,(MATCH(A1610,'Cadastro-Estoque'!A1618:A1735,0))))</f>
        <v/>
      </c>
    </row>
    <row r="1611" spans="5:9" ht="18.75" customHeight="1" x14ac:dyDescent="0.25">
      <c r="E1611" s="1" t="str">
        <f t="shared" si="28"/>
        <v/>
      </c>
      <c r="F1611" s="2" t="str">
        <f>IF(ISERROR(VLOOKUP(A1611,'Cadastro-Estoque'!A:G,1,FALSE)),"",VLOOKUP(A1611,'Cadastro-Estoque'!A:G,4,FALSE))</f>
        <v/>
      </c>
      <c r="G1611" s="2" t="str">
        <f>IF(ISBLANK(A1611),"",IF(ISERROR(VLOOKUP(A1611,'Cadastro-Estoque'!A:G,1,FALSE)),"Produto não cadastrado",VLOOKUP(A1611,'Cadastro-Estoque'!A:G,2,FALSE)))</f>
        <v/>
      </c>
      <c r="H1611" s="2" t="str">
        <f>IF(ISERROR(VLOOKUP(A1611,'Cadastro-Estoque'!A:G,1,FALSE)),"",VLOOKUP(A1611,'Cadastro-Estoque'!A:G,3,FALSE))</f>
        <v/>
      </c>
      <c r="I1611" s="73" t="str">
        <f>IF(A1611="","",INDEX(Boletim!F1620:F1737,(MATCH(A1611,'Cadastro-Estoque'!A1619:A1736,0))))</f>
        <v/>
      </c>
    </row>
    <row r="1612" spans="5:9" ht="18.75" customHeight="1" x14ac:dyDescent="0.25">
      <c r="E1612" s="1" t="str">
        <f t="shared" si="28"/>
        <v/>
      </c>
      <c r="F1612" s="2" t="str">
        <f>IF(ISERROR(VLOOKUP(A1612,'Cadastro-Estoque'!A:G,1,FALSE)),"",VLOOKUP(A1612,'Cadastro-Estoque'!A:G,4,FALSE))</f>
        <v/>
      </c>
      <c r="G1612" s="2" t="str">
        <f>IF(ISBLANK(A1612),"",IF(ISERROR(VLOOKUP(A1612,'Cadastro-Estoque'!A:G,1,FALSE)),"Produto não cadastrado",VLOOKUP(A1612,'Cadastro-Estoque'!A:G,2,FALSE)))</f>
        <v/>
      </c>
      <c r="H1612" s="2" t="str">
        <f>IF(ISERROR(VLOOKUP(A1612,'Cadastro-Estoque'!A:G,1,FALSE)),"",VLOOKUP(A1612,'Cadastro-Estoque'!A:G,3,FALSE))</f>
        <v/>
      </c>
      <c r="I1612" s="73" t="str">
        <f>IF(A1612="","",INDEX(Boletim!F1621:F1738,(MATCH(A1612,'Cadastro-Estoque'!A1620:A1737,0))))</f>
        <v/>
      </c>
    </row>
    <row r="1613" spans="5:9" ht="18.75" customHeight="1" x14ac:dyDescent="0.25">
      <c r="E1613" s="1" t="str">
        <f t="shared" si="28"/>
        <v/>
      </c>
      <c r="F1613" s="2" t="str">
        <f>IF(ISERROR(VLOOKUP(A1613,'Cadastro-Estoque'!A:G,1,FALSE)),"",VLOOKUP(A1613,'Cadastro-Estoque'!A:G,4,FALSE))</f>
        <v/>
      </c>
      <c r="G1613" s="2" t="str">
        <f>IF(ISBLANK(A1613),"",IF(ISERROR(VLOOKUP(A1613,'Cadastro-Estoque'!A:G,1,FALSE)),"Produto não cadastrado",VLOOKUP(A1613,'Cadastro-Estoque'!A:G,2,FALSE)))</f>
        <v/>
      </c>
      <c r="H1613" s="2" t="str">
        <f>IF(ISERROR(VLOOKUP(A1613,'Cadastro-Estoque'!A:G,1,FALSE)),"",VLOOKUP(A1613,'Cadastro-Estoque'!A:G,3,FALSE))</f>
        <v/>
      </c>
      <c r="I1613" s="73" t="str">
        <f>IF(A1613="","",INDEX(Boletim!F1622:F1739,(MATCH(A1613,'Cadastro-Estoque'!A1621:A1738,0))))</f>
        <v/>
      </c>
    </row>
    <row r="1614" spans="5:9" ht="18.75" customHeight="1" x14ac:dyDescent="0.25">
      <c r="E1614" s="1" t="str">
        <f t="shared" si="28"/>
        <v/>
      </c>
      <c r="F1614" s="2" t="str">
        <f>IF(ISERROR(VLOOKUP(A1614,'Cadastro-Estoque'!A:G,1,FALSE)),"",VLOOKUP(A1614,'Cadastro-Estoque'!A:G,4,FALSE))</f>
        <v/>
      </c>
      <c r="G1614" s="2" t="str">
        <f>IF(ISBLANK(A1614),"",IF(ISERROR(VLOOKUP(A1614,'Cadastro-Estoque'!A:G,1,FALSE)),"Produto não cadastrado",VLOOKUP(A1614,'Cadastro-Estoque'!A:G,2,FALSE)))</f>
        <v/>
      </c>
      <c r="H1614" s="2" t="str">
        <f>IF(ISERROR(VLOOKUP(A1614,'Cadastro-Estoque'!A:G,1,FALSE)),"",VLOOKUP(A1614,'Cadastro-Estoque'!A:G,3,FALSE))</f>
        <v/>
      </c>
      <c r="I1614" s="73" t="str">
        <f>IF(A1614="","",INDEX(Boletim!F1623:F1740,(MATCH(A1614,'Cadastro-Estoque'!A1622:A1739,0))))</f>
        <v/>
      </c>
    </row>
    <row r="1615" spans="5:9" ht="18.75" customHeight="1" x14ac:dyDescent="0.25">
      <c r="E1615" s="1" t="str">
        <f t="shared" si="28"/>
        <v/>
      </c>
      <c r="F1615" s="2" t="str">
        <f>IF(ISERROR(VLOOKUP(A1615,'Cadastro-Estoque'!A:G,1,FALSE)),"",VLOOKUP(A1615,'Cadastro-Estoque'!A:G,4,FALSE))</f>
        <v/>
      </c>
      <c r="G1615" s="2" t="str">
        <f>IF(ISBLANK(A1615),"",IF(ISERROR(VLOOKUP(A1615,'Cadastro-Estoque'!A:G,1,FALSE)),"Produto não cadastrado",VLOOKUP(A1615,'Cadastro-Estoque'!A:G,2,FALSE)))</f>
        <v/>
      </c>
      <c r="H1615" s="2" t="str">
        <f>IF(ISERROR(VLOOKUP(A1615,'Cadastro-Estoque'!A:G,1,FALSE)),"",VLOOKUP(A1615,'Cadastro-Estoque'!A:G,3,FALSE))</f>
        <v/>
      </c>
      <c r="I1615" s="73" t="str">
        <f>IF(A1615="","",INDEX(Boletim!F1624:F1741,(MATCH(A1615,'Cadastro-Estoque'!A1623:A1740,0))))</f>
        <v/>
      </c>
    </row>
    <row r="1616" spans="5:9" ht="18.75" customHeight="1" x14ac:dyDescent="0.25">
      <c r="E1616" s="1" t="str">
        <f t="shared" si="28"/>
        <v/>
      </c>
      <c r="F1616" s="2" t="str">
        <f>IF(ISERROR(VLOOKUP(A1616,'Cadastro-Estoque'!A:G,1,FALSE)),"",VLOOKUP(A1616,'Cadastro-Estoque'!A:G,4,FALSE))</f>
        <v/>
      </c>
      <c r="G1616" s="2" t="str">
        <f>IF(ISBLANK(A1616),"",IF(ISERROR(VLOOKUP(A1616,'Cadastro-Estoque'!A:G,1,FALSE)),"Produto não cadastrado",VLOOKUP(A1616,'Cadastro-Estoque'!A:G,2,FALSE)))</f>
        <v/>
      </c>
      <c r="H1616" s="2" t="str">
        <f>IF(ISERROR(VLOOKUP(A1616,'Cadastro-Estoque'!A:G,1,FALSE)),"",VLOOKUP(A1616,'Cadastro-Estoque'!A:G,3,FALSE))</f>
        <v/>
      </c>
      <c r="I1616" s="73" t="str">
        <f>IF(A1616="","",INDEX(Boletim!F1625:F1742,(MATCH(A1616,'Cadastro-Estoque'!A1624:A1741,0))))</f>
        <v/>
      </c>
    </row>
    <row r="1617" spans="5:9" ht="18.75" customHeight="1" x14ac:dyDescent="0.25">
      <c r="E1617" s="1" t="str">
        <f t="shared" si="28"/>
        <v/>
      </c>
      <c r="F1617" s="2" t="str">
        <f>IF(ISERROR(VLOOKUP(A1617,'Cadastro-Estoque'!A:G,1,FALSE)),"",VLOOKUP(A1617,'Cadastro-Estoque'!A:G,4,FALSE))</f>
        <v/>
      </c>
      <c r="G1617" s="2" t="str">
        <f>IF(ISBLANK(A1617),"",IF(ISERROR(VLOOKUP(A1617,'Cadastro-Estoque'!A:G,1,FALSE)),"Produto não cadastrado",VLOOKUP(A1617,'Cadastro-Estoque'!A:G,2,FALSE)))</f>
        <v/>
      </c>
      <c r="H1617" s="2" t="str">
        <f>IF(ISERROR(VLOOKUP(A1617,'Cadastro-Estoque'!A:G,1,FALSE)),"",VLOOKUP(A1617,'Cadastro-Estoque'!A:G,3,FALSE))</f>
        <v/>
      </c>
      <c r="I1617" s="73" t="str">
        <f>IF(A1617="","",INDEX(Boletim!F1626:F1743,(MATCH(A1617,'Cadastro-Estoque'!A1625:A1742,0))))</f>
        <v/>
      </c>
    </row>
    <row r="1618" spans="5:9" ht="18.75" customHeight="1" x14ac:dyDescent="0.25">
      <c r="E1618" s="1" t="str">
        <f t="shared" si="28"/>
        <v/>
      </c>
      <c r="F1618" s="2" t="str">
        <f>IF(ISERROR(VLOOKUP(A1618,'Cadastro-Estoque'!A:G,1,FALSE)),"",VLOOKUP(A1618,'Cadastro-Estoque'!A:G,4,FALSE))</f>
        <v/>
      </c>
      <c r="G1618" s="2" t="str">
        <f>IF(ISBLANK(A1618),"",IF(ISERROR(VLOOKUP(A1618,'Cadastro-Estoque'!A:G,1,FALSE)),"Produto não cadastrado",VLOOKUP(A1618,'Cadastro-Estoque'!A:G,2,FALSE)))</f>
        <v/>
      </c>
      <c r="H1618" s="2" t="str">
        <f>IF(ISERROR(VLOOKUP(A1618,'Cadastro-Estoque'!A:G,1,FALSE)),"",VLOOKUP(A1618,'Cadastro-Estoque'!A:G,3,FALSE))</f>
        <v/>
      </c>
      <c r="I1618" s="73" t="str">
        <f>IF(A1618="","",INDEX(Boletim!F1627:F1744,(MATCH(A1618,'Cadastro-Estoque'!A1626:A1743,0))))</f>
        <v/>
      </c>
    </row>
    <row r="1619" spans="5:9" ht="18.75" customHeight="1" x14ac:dyDescent="0.25">
      <c r="E1619" s="1" t="str">
        <f t="shared" si="28"/>
        <v/>
      </c>
      <c r="F1619" s="2" t="str">
        <f>IF(ISERROR(VLOOKUP(A1619,'Cadastro-Estoque'!A:G,1,FALSE)),"",VLOOKUP(A1619,'Cadastro-Estoque'!A:G,4,FALSE))</f>
        <v/>
      </c>
      <c r="G1619" s="2" t="str">
        <f>IF(ISBLANK(A1619),"",IF(ISERROR(VLOOKUP(A1619,'Cadastro-Estoque'!A:G,1,FALSE)),"Produto não cadastrado",VLOOKUP(A1619,'Cadastro-Estoque'!A:G,2,FALSE)))</f>
        <v/>
      </c>
      <c r="H1619" s="2" t="str">
        <f>IF(ISERROR(VLOOKUP(A1619,'Cadastro-Estoque'!A:G,1,FALSE)),"",VLOOKUP(A1619,'Cadastro-Estoque'!A:G,3,FALSE))</f>
        <v/>
      </c>
      <c r="I1619" s="73" t="str">
        <f>IF(A1619="","",INDEX(Boletim!F1628:F1745,(MATCH(A1619,'Cadastro-Estoque'!A1627:A1744,0))))</f>
        <v/>
      </c>
    </row>
    <row r="1620" spans="5:9" ht="18.75" customHeight="1" x14ac:dyDescent="0.25">
      <c r="E1620" s="1" t="str">
        <f t="shared" si="28"/>
        <v/>
      </c>
      <c r="F1620" s="2" t="str">
        <f>IF(ISERROR(VLOOKUP(A1620,'Cadastro-Estoque'!A:G,1,FALSE)),"",VLOOKUP(A1620,'Cadastro-Estoque'!A:G,4,FALSE))</f>
        <v/>
      </c>
      <c r="G1620" s="2" t="str">
        <f>IF(ISBLANK(A1620),"",IF(ISERROR(VLOOKUP(A1620,'Cadastro-Estoque'!A:G,1,FALSE)),"Produto não cadastrado",VLOOKUP(A1620,'Cadastro-Estoque'!A:G,2,FALSE)))</f>
        <v/>
      </c>
      <c r="H1620" s="2" t="str">
        <f>IF(ISERROR(VLOOKUP(A1620,'Cadastro-Estoque'!A:G,1,FALSE)),"",VLOOKUP(A1620,'Cadastro-Estoque'!A:G,3,FALSE))</f>
        <v/>
      </c>
      <c r="I1620" s="73" t="str">
        <f>IF(A1620="","",INDEX(Boletim!F1629:F1746,(MATCH(A1620,'Cadastro-Estoque'!A1628:A1745,0))))</f>
        <v/>
      </c>
    </row>
    <row r="1621" spans="5:9" ht="18.75" customHeight="1" x14ac:dyDescent="0.25">
      <c r="E1621" s="1" t="str">
        <f t="shared" si="28"/>
        <v/>
      </c>
      <c r="F1621" s="2" t="str">
        <f>IF(ISERROR(VLOOKUP(A1621,'Cadastro-Estoque'!A:G,1,FALSE)),"",VLOOKUP(A1621,'Cadastro-Estoque'!A:G,4,FALSE))</f>
        <v/>
      </c>
      <c r="G1621" s="2" t="str">
        <f>IF(ISBLANK(A1621),"",IF(ISERROR(VLOOKUP(A1621,'Cadastro-Estoque'!A:G,1,FALSE)),"Produto não cadastrado",VLOOKUP(A1621,'Cadastro-Estoque'!A:G,2,FALSE)))</f>
        <v/>
      </c>
      <c r="H1621" s="2" t="str">
        <f>IF(ISERROR(VLOOKUP(A1621,'Cadastro-Estoque'!A:G,1,FALSE)),"",VLOOKUP(A1621,'Cadastro-Estoque'!A:G,3,FALSE))</f>
        <v/>
      </c>
      <c r="I1621" s="73" t="str">
        <f>IF(A1621="","",INDEX(Boletim!F1630:F1747,(MATCH(A1621,'Cadastro-Estoque'!A1629:A1746,0))))</f>
        <v/>
      </c>
    </row>
    <row r="1622" spans="5:9" ht="18.75" customHeight="1" x14ac:dyDescent="0.25">
      <c r="E1622" s="1" t="str">
        <f t="shared" si="28"/>
        <v/>
      </c>
      <c r="F1622" s="2" t="str">
        <f>IF(ISERROR(VLOOKUP(A1622,'Cadastro-Estoque'!A:G,1,FALSE)),"",VLOOKUP(A1622,'Cadastro-Estoque'!A:G,4,FALSE))</f>
        <v/>
      </c>
      <c r="G1622" s="2" t="str">
        <f>IF(ISBLANK(A1622),"",IF(ISERROR(VLOOKUP(A1622,'Cadastro-Estoque'!A:G,1,FALSE)),"Produto não cadastrado",VLOOKUP(A1622,'Cadastro-Estoque'!A:G,2,FALSE)))</f>
        <v/>
      </c>
      <c r="H1622" s="2" t="str">
        <f>IF(ISERROR(VLOOKUP(A1622,'Cadastro-Estoque'!A:G,1,FALSE)),"",VLOOKUP(A1622,'Cadastro-Estoque'!A:G,3,FALSE))</f>
        <v/>
      </c>
      <c r="I1622" s="73" t="str">
        <f>IF(A1622="","",INDEX(Boletim!F1631:F1748,(MATCH(A1622,'Cadastro-Estoque'!A1630:A1747,0))))</f>
        <v/>
      </c>
    </row>
    <row r="1623" spans="5:9" ht="18.75" customHeight="1" x14ac:dyDescent="0.25">
      <c r="E1623" s="1" t="str">
        <f t="shared" si="28"/>
        <v/>
      </c>
      <c r="F1623" s="2" t="str">
        <f>IF(ISERROR(VLOOKUP(A1623,'Cadastro-Estoque'!A:G,1,FALSE)),"",VLOOKUP(A1623,'Cadastro-Estoque'!A:G,4,FALSE))</f>
        <v/>
      </c>
      <c r="G1623" s="2" t="str">
        <f>IF(ISBLANK(A1623),"",IF(ISERROR(VLOOKUP(A1623,'Cadastro-Estoque'!A:G,1,FALSE)),"Produto não cadastrado",VLOOKUP(A1623,'Cadastro-Estoque'!A:G,2,FALSE)))</f>
        <v/>
      </c>
      <c r="H1623" s="2" t="str">
        <f>IF(ISERROR(VLOOKUP(A1623,'Cadastro-Estoque'!A:G,1,FALSE)),"",VLOOKUP(A1623,'Cadastro-Estoque'!A:G,3,FALSE))</f>
        <v/>
      </c>
      <c r="I1623" s="73" t="str">
        <f>IF(A1623="","",INDEX(Boletim!F1632:F1749,(MATCH(A1623,'Cadastro-Estoque'!A1631:A1748,0))))</f>
        <v/>
      </c>
    </row>
    <row r="1624" spans="5:9" ht="18.75" customHeight="1" x14ac:dyDescent="0.25">
      <c r="E1624" s="1" t="str">
        <f t="shared" si="28"/>
        <v/>
      </c>
      <c r="F1624" s="2" t="str">
        <f>IF(ISERROR(VLOOKUP(A1624,'Cadastro-Estoque'!A:G,1,FALSE)),"",VLOOKUP(A1624,'Cadastro-Estoque'!A:G,4,FALSE))</f>
        <v/>
      </c>
      <c r="G1624" s="2" t="str">
        <f>IF(ISBLANK(A1624),"",IF(ISERROR(VLOOKUP(A1624,'Cadastro-Estoque'!A:G,1,FALSE)),"Produto não cadastrado",VLOOKUP(A1624,'Cadastro-Estoque'!A:G,2,FALSE)))</f>
        <v/>
      </c>
      <c r="H1624" s="2" t="str">
        <f>IF(ISERROR(VLOOKUP(A1624,'Cadastro-Estoque'!A:G,1,FALSE)),"",VLOOKUP(A1624,'Cadastro-Estoque'!A:G,3,FALSE))</f>
        <v/>
      </c>
      <c r="I1624" s="73" t="str">
        <f>IF(A1624="","",INDEX(Boletim!F1633:F1750,(MATCH(A1624,'Cadastro-Estoque'!A1632:A1749,0))))</f>
        <v/>
      </c>
    </row>
    <row r="1625" spans="5:9" ht="18.75" customHeight="1" x14ac:dyDescent="0.25">
      <c r="E1625" s="1" t="str">
        <f t="shared" si="28"/>
        <v/>
      </c>
      <c r="F1625" s="2" t="str">
        <f>IF(ISERROR(VLOOKUP(A1625,'Cadastro-Estoque'!A:G,1,FALSE)),"",VLOOKUP(A1625,'Cadastro-Estoque'!A:G,4,FALSE))</f>
        <v/>
      </c>
      <c r="G1625" s="2" t="str">
        <f>IF(ISBLANK(A1625),"",IF(ISERROR(VLOOKUP(A1625,'Cadastro-Estoque'!A:G,1,FALSE)),"Produto não cadastrado",VLOOKUP(A1625,'Cadastro-Estoque'!A:G,2,FALSE)))</f>
        <v/>
      </c>
      <c r="H1625" s="2" t="str">
        <f>IF(ISERROR(VLOOKUP(A1625,'Cadastro-Estoque'!A:G,1,FALSE)),"",VLOOKUP(A1625,'Cadastro-Estoque'!A:G,3,FALSE))</f>
        <v/>
      </c>
      <c r="I1625" s="73" t="str">
        <f>IF(A1625="","",INDEX(Boletim!F1634:F1751,(MATCH(A1625,'Cadastro-Estoque'!A1633:A1750,0))))</f>
        <v/>
      </c>
    </row>
    <row r="1626" spans="5:9" ht="18.75" customHeight="1" x14ac:dyDescent="0.25">
      <c r="E1626" s="1" t="str">
        <f t="shared" si="28"/>
        <v/>
      </c>
      <c r="F1626" s="2" t="str">
        <f>IF(ISERROR(VLOOKUP(A1626,'Cadastro-Estoque'!A:G,1,FALSE)),"",VLOOKUP(A1626,'Cadastro-Estoque'!A:G,4,FALSE))</f>
        <v/>
      </c>
      <c r="G1626" s="2" t="str">
        <f>IF(ISBLANK(A1626),"",IF(ISERROR(VLOOKUP(A1626,'Cadastro-Estoque'!A:G,1,FALSE)),"Produto não cadastrado",VLOOKUP(A1626,'Cadastro-Estoque'!A:G,2,FALSE)))</f>
        <v/>
      </c>
      <c r="H1626" s="2" t="str">
        <f>IF(ISERROR(VLOOKUP(A1626,'Cadastro-Estoque'!A:G,1,FALSE)),"",VLOOKUP(A1626,'Cadastro-Estoque'!A:G,3,FALSE))</f>
        <v/>
      </c>
      <c r="I1626" s="73" t="str">
        <f>IF(A1626="","",INDEX(Boletim!F1635:F1752,(MATCH(A1626,'Cadastro-Estoque'!A1634:A1751,0))))</f>
        <v/>
      </c>
    </row>
    <row r="1627" spans="5:9" ht="18.75" customHeight="1" x14ac:dyDescent="0.25">
      <c r="E1627" s="1" t="str">
        <f t="shared" si="28"/>
        <v/>
      </c>
      <c r="F1627" s="2" t="str">
        <f>IF(ISERROR(VLOOKUP(A1627,'Cadastro-Estoque'!A:G,1,FALSE)),"",VLOOKUP(A1627,'Cadastro-Estoque'!A:G,4,FALSE))</f>
        <v/>
      </c>
      <c r="G1627" s="2" t="str">
        <f>IF(ISBLANK(A1627),"",IF(ISERROR(VLOOKUP(A1627,'Cadastro-Estoque'!A:G,1,FALSE)),"Produto não cadastrado",VLOOKUP(A1627,'Cadastro-Estoque'!A:G,2,FALSE)))</f>
        <v/>
      </c>
      <c r="H1627" s="2" t="str">
        <f>IF(ISERROR(VLOOKUP(A1627,'Cadastro-Estoque'!A:G,1,FALSE)),"",VLOOKUP(A1627,'Cadastro-Estoque'!A:G,3,FALSE))</f>
        <v/>
      </c>
      <c r="I1627" s="73" t="str">
        <f>IF(A1627="","",INDEX(Boletim!F1636:F1753,(MATCH(A1627,'Cadastro-Estoque'!A1635:A1752,0))))</f>
        <v/>
      </c>
    </row>
    <row r="1628" spans="5:9" ht="18.75" customHeight="1" x14ac:dyDescent="0.25">
      <c r="E1628" s="1" t="str">
        <f t="shared" si="28"/>
        <v/>
      </c>
      <c r="F1628" s="2" t="str">
        <f>IF(ISERROR(VLOOKUP(A1628,'Cadastro-Estoque'!A:G,1,FALSE)),"",VLOOKUP(A1628,'Cadastro-Estoque'!A:G,4,FALSE))</f>
        <v/>
      </c>
      <c r="G1628" s="2" t="str">
        <f>IF(ISBLANK(A1628),"",IF(ISERROR(VLOOKUP(A1628,'Cadastro-Estoque'!A:G,1,FALSE)),"Produto não cadastrado",VLOOKUP(A1628,'Cadastro-Estoque'!A:G,2,FALSE)))</f>
        <v/>
      </c>
      <c r="H1628" s="2" t="str">
        <f>IF(ISERROR(VLOOKUP(A1628,'Cadastro-Estoque'!A:G,1,FALSE)),"",VLOOKUP(A1628,'Cadastro-Estoque'!A:G,3,FALSE))</f>
        <v/>
      </c>
      <c r="I1628" s="73" t="str">
        <f>IF(A1628="","",INDEX(Boletim!F1637:F1754,(MATCH(A1628,'Cadastro-Estoque'!A1636:A1753,0))))</f>
        <v/>
      </c>
    </row>
    <row r="1629" spans="5:9" ht="18.75" customHeight="1" x14ac:dyDescent="0.25">
      <c r="E1629" s="1" t="str">
        <f t="shared" si="28"/>
        <v/>
      </c>
      <c r="F1629" s="2" t="str">
        <f>IF(ISERROR(VLOOKUP(A1629,'Cadastro-Estoque'!A:G,1,FALSE)),"",VLOOKUP(A1629,'Cadastro-Estoque'!A:G,4,FALSE))</f>
        <v/>
      </c>
      <c r="G1629" s="2" t="str">
        <f>IF(ISBLANK(A1629),"",IF(ISERROR(VLOOKUP(A1629,'Cadastro-Estoque'!A:G,1,FALSE)),"Produto não cadastrado",VLOOKUP(A1629,'Cadastro-Estoque'!A:G,2,FALSE)))</f>
        <v/>
      </c>
      <c r="H1629" s="2" t="str">
        <f>IF(ISERROR(VLOOKUP(A1629,'Cadastro-Estoque'!A:G,1,FALSE)),"",VLOOKUP(A1629,'Cadastro-Estoque'!A:G,3,FALSE))</f>
        <v/>
      </c>
      <c r="I1629" s="73" t="str">
        <f>IF(A1629="","",INDEX(Boletim!F1638:F1755,(MATCH(A1629,'Cadastro-Estoque'!A1637:A1754,0))))</f>
        <v/>
      </c>
    </row>
    <row r="1630" spans="5:9" ht="18.75" customHeight="1" x14ac:dyDescent="0.25">
      <c r="E1630" s="1" t="str">
        <f t="shared" si="28"/>
        <v/>
      </c>
      <c r="F1630" s="2" t="str">
        <f>IF(ISERROR(VLOOKUP(A1630,'Cadastro-Estoque'!A:G,1,FALSE)),"",VLOOKUP(A1630,'Cadastro-Estoque'!A:G,4,FALSE))</f>
        <v/>
      </c>
      <c r="G1630" s="2" t="str">
        <f>IF(ISBLANK(A1630),"",IF(ISERROR(VLOOKUP(A1630,'Cadastro-Estoque'!A:G,1,FALSE)),"Produto não cadastrado",VLOOKUP(A1630,'Cadastro-Estoque'!A:G,2,FALSE)))</f>
        <v/>
      </c>
      <c r="H1630" s="2" t="str">
        <f>IF(ISERROR(VLOOKUP(A1630,'Cadastro-Estoque'!A:G,1,FALSE)),"",VLOOKUP(A1630,'Cadastro-Estoque'!A:G,3,FALSE))</f>
        <v/>
      </c>
      <c r="I1630" s="73" t="str">
        <f>IF(A1630="","",INDEX(Boletim!F1639:F1756,(MATCH(A1630,'Cadastro-Estoque'!A1638:A1755,0))))</f>
        <v/>
      </c>
    </row>
    <row r="1631" spans="5:9" ht="18.75" customHeight="1" x14ac:dyDescent="0.25">
      <c r="E1631" s="1" t="str">
        <f t="shared" si="28"/>
        <v/>
      </c>
      <c r="F1631" s="2" t="str">
        <f>IF(ISERROR(VLOOKUP(A1631,'Cadastro-Estoque'!A:G,1,FALSE)),"",VLOOKUP(A1631,'Cadastro-Estoque'!A:G,4,FALSE))</f>
        <v/>
      </c>
      <c r="G1631" s="2" t="str">
        <f>IF(ISBLANK(A1631),"",IF(ISERROR(VLOOKUP(A1631,'Cadastro-Estoque'!A:G,1,FALSE)),"Produto não cadastrado",VLOOKUP(A1631,'Cadastro-Estoque'!A:G,2,FALSE)))</f>
        <v/>
      </c>
      <c r="H1631" s="2" t="str">
        <f>IF(ISERROR(VLOOKUP(A1631,'Cadastro-Estoque'!A:G,1,FALSE)),"",VLOOKUP(A1631,'Cadastro-Estoque'!A:G,3,FALSE))</f>
        <v/>
      </c>
      <c r="I1631" s="73" t="str">
        <f>IF(A1631="","",INDEX(Boletim!F1640:F1757,(MATCH(A1631,'Cadastro-Estoque'!A1639:A1756,0))))</f>
        <v/>
      </c>
    </row>
    <row r="1632" spans="5:9" ht="18.75" customHeight="1" x14ac:dyDescent="0.25">
      <c r="E1632" s="1" t="str">
        <f t="shared" si="28"/>
        <v/>
      </c>
      <c r="F1632" s="2" t="str">
        <f>IF(ISERROR(VLOOKUP(A1632,'Cadastro-Estoque'!A:G,1,FALSE)),"",VLOOKUP(A1632,'Cadastro-Estoque'!A:G,4,FALSE))</f>
        <v/>
      </c>
      <c r="G1632" s="2" t="str">
        <f>IF(ISBLANK(A1632),"",IF(ISERROR(VLOOKUP(A1632,'Cadastro-Estoque'!A:G,1,FALSE)),"Produto não cadastrado",VLOOKUP(A1632,'Cadastro-Estoque'!A:G,2,FALSE)))</f>
        <v/>
      </c>
      <c r="H1632" s="2" t="str">
        <f>IF(ISERROR(VLOOKUP(A1632,'Cadastro-Estoque'!A:G,1,FALSE)),"",VLOOKUP(A1632,'Cadastro-Estoque'!A:G,3,FALSE))</f>
        <v/>
      </c>
      <c r="I1632" s="73" t="str">
        <f>IF(A1632="","",INDEX(Boletim!F1641:F1758,(MATCH(A1632,'Cadastro-Estoque'!A1640:A1757,0))))</f>
        <v/>
      </c>
    </row>
    <row r="1633" spans="5:9" ht="18.75" customHeight="1" x14ac:dyDescent="0.25">
      <c r="E1633" s="1" t="str">
        <f t="shared" si="28"/>
        <v/>
      </c>
      <c r="F1633" s="2" t="str">
        <f>IF(ISERROR(VLOOKUP(A1633,'Cadastro-Estoque'!A:G,1,FALSE)),"",VLOOKUP(A1633,'Cadastro-Estoque'!A:G,4,FALSE))</f>
        <v/>
      </c>
      <c r="G1633" s="2" t="str">
        <f>IF(ISBLANK(A1633),"",IF(ISERROR(VLOOKUP(A1633,'Cadastro-Estoque'!A:G,1,FALSE)),"Produto não cadastrado",VLOOKUP(A1633,'Cadastro-Estoque'!A:G,2,FALSE)))</f>
        <v/>
      </c>
      <c r="H1633" s="2" t="str">
        <f>IF(ISERROR(VLOOKUP(A1633,'Cadastro-Estoque'!A:G,1,FALSE)),"",VLOOKUP(A1633,'Cadastro-Estoque'!A:G,3,FALSE))</f>
        <v/>
      </c>
      <c r="I1633" s="73" t="str">
        <f>IF(A1633="","",INDEX(Boletim!F1642:F1759,(MATCH(A1633,'Cadastro-Estoque'!A1641:A1758,0))))</f>
        <v/>
      </c>
    </row>
    <row r="1634" spans="5:9" ht="18.75" customHeight="1" x14ac:dyDescent="0.25">
      <c r="E1634" s="1" t="str">
        <f t="shared" si="28"/>
        <v/>
      </c>
      <c r="F1634" s="2" t="str">
        <f>IF(ISERROR(VLOOKUP(A1634,'Cadastro-Estoque'!A:G,1,FALSE)),"",VLOOKUP(A1634,'Cadastro-Estoque'!A:G,4,FALSE))</f>
        <v/>
      </c>
      <c r="G1634" s="2" t="str">
        <f>IF(ISBLANK(A1634),"",IF(ISERROR(VLOOKUP(A1634,'Cadastro-Estoque'!A:G,1,FALSE)),"Produto não cadastrado",VLOOKUP(A1634,'Cadastro-Estoque'!A:G,2,FALSE)))</f>
        <v/>
      </c>
      <c r="H1634" s="2" t="str">
        <f>IF(ISERROR(VLOOKUP(A1634,'Cadastro-Estoque'!A:G,1,FALSE)),"",VLOOKUP(A1634,'Cadastro-Estoque'!A:G,3,FALSE))</f>
        <v/>
      </c>
      <c r="I1634" s="73" t="str">
        <f>IF(A1634="","",INDEX(Boletim!F1643:F1760,(MATCH(A1634,'Cadastro-Estoque'!A1642:A1759,0))))</f>
        <v/>
      </c>
    </row>
    <row r="1635" spans="5:9" ht="18.75" customHeight="1" x14ac:dyDescent="0.25">
      <c r="E1635" s="1" t="str">
        <f t="shared" si="28"/>
        <v/>
      </c>
      <c r="F1635" s="2" t="str">
        <f>IF(ISERROR(VLOOKUP(A1635,'Cadastro-Estoque'!A:G,1,FALSE)),"",VLOOKUP(A1635,'Cadastro-Estoque'!A:G,4,FALSE))</f>
        <v/>
      </c>
      <c r="G1635" s="2" t="str">
        <f>IF(ISBLANK(A1635),"",IF(ISERROR(VLOOKUP(A1635,'Cadastro-Estoque'!A:G,1,FALSE)),"Produto não cadastrado",VLOOKUP(A1635,'Cadastro-Estoque'!A:G,2,FALSE)))</f>
        <v/>
      </c>
      <c r="H1635" s="2" t="str">
        <f>IF(ISERROR(VLOOKUP(A1635,'Cadastro-Estoque'!A:G,1,FALSE)),"",VLOOKUP(A1635,'Cadastro-Estoque'!A:G,3,FALSE))</f>
        <v/>
      </c>
      <c r="I1635" s="73" t="str">
        <f>IF(A1635="","",INDEX(Boletim!F1644:F1761,(MATCH(A1635,'Cadastro-Estoque'!A1643:A1760,0))))</f>
        <v/>
      </c>
    </row>
    <row r="1636" spans="5:9" ht="18.75" customHeight="1" x14ac:dyDescent="0.25">
      <c r="E1636" s="1" t="str">
        <f t="shared" si="28"/>
        <v/>
      </c>
      <c r="F1636" s="2" t="str">
        <f>IF(ISERROR(VLOOKUP(A1636,'Cadastro-Estoque'!A:G,1,FALSE)),"",VLOOKUP(A1636,'Cadastro-Estoque'!A:G,4,FALSE))</f>
        <v/>
      </c>
      <c r="G1636" s="2" t="str">
        <f>IF(ISBLANK(A1636),"",IF(ISERROR(VLOOKUP(A1636,'Cadastro-Estoque'!A:G,1,FALSE)),"Produto não cadastrado",VLOOKUP(A1636,'Cadastro-Estoque'!A:G,2,FALSE)))</f>
        <v/>
      </c>
      <c r="H1636" s="2" t="str">
        <f>IF(ISERROR(VLOOKUP(A1636,'Cadastro-Estoque'!A:G,1,FALSE)),"",VLOOKUP(A1636,'Cadastro-Estoque'!A:G,3,FALSE))</f>
        <v/>
      </c>
      <c r="I1636" s="73" t="str">
        <f>IF(A1636="","",INDEX(Boletim!F1645:F1762,(MATCH(A1636,'Cadastro-Estoque'!A1644:A1761,0))))</f>
        <v/>
      </c>
    </row>
    <row r="1637" spans="5:9" ht="18.75" customHeight="1" x14ac:dyDescent="0.25">
      <c r="E1637" s="1" t="str">
        <f t="shared" si="28"/>
        <v/>
      </c>
      <c r="F1637" s="2" t="str">
        <f>IF(ISERROR(VLOOKUP(A1637,'Cadastro-Estoque'!A:G,1,FALSE)),"",VLOOKUP(A1637,'Cadastro-Estoque'!A:G,4,FALSE))</f>
        <v/>
      </c>
      <c r="G1637" s="2" t="str">
        <f>IF(ISBLANK(A1637),"",IF(ISERROR(VLOOKUP(A1637,'Cadastro-Estoque'!A:G,1,FALSE)),"Produto não cadastrado",VLOOKUP(A1637,'Cadastro-Estoque'!A:G,2,FALSE)))</f>
        <v/>
      </c>
      <c r="H1637" s="2" t="str">
        <f>IF(ISERROR(VLOOKUP(A1637,'Cadastro-Estoque'!A:G,1,FALSE)),"",VLOOKUP(A1637,'Cadastro-Estoque'!A:G,3,FALSE))</f>
        <v/>
      </c>
      <c r="I1637" s="73" t="str">
        <f>IF(A1637="","",INDEX(Boletim!F1646:F1763,(MATCH(A1637,'Cadastro-Estoque'!A1645:A1762,0))))</f>
        <v/>
      </c>
    </row>
    <row r="1638" spans="5:9" ht="18.75" customHeight="1" x14ac:dyDescent="0.25">
      <c r="E1638" s="1" t="str">
        <f t="shared" si="28"/>
        <v/>
      </c>
      <c r="F1638" s="2" t="str">
        <f>IF(ISERROR(VLOOKUP(A1638,'Cadastro-Estoque'!A:G,1,FALSE)),"",VLOOKUP(A1638,'Cadastro-Estoque'!A:G,4,FALSE))</f>
        <v/>
      </c>
      <c r="G1638" s="2" t="str">
        <f>IF(ISBLANK(A1638),"",IF(ISERROR(VLOOKUP(A1638,'Cadastro-Estoque'!A:G,1,FALSE)),"Produto não cadastrado",VLOOKUP(A1638,'Cadastro-Estoque'!A:G,2,FALSE)))</f>
        <v/>
      </c>
      <c r="H1638" s="2" t="str">
        <f>IF(ISERROR(VLOOKUP(A1638,'Cadastro-Estoque'!A:G,1,FALSE)),"",VLOOKUP(A1638,'Cadastro-Estoque'!A:G,3,FALSE))</f>
        <v/>
      </c>
      <c r="I1638" s="73" t="str">
        <f>IF(A1638="","",INDEX(Boletim!F1647:F1764,(MATCH(A1638,'Cadastro-Estoque'!A1646:A1763,0))))</f>
        <v/>
      </c>
    </row>
    <row r="1639" spans="5:9" ht="18.75" customHeight="1" x14ac:dyDescent="0.25">
      <c r="E1639" s="1" t="str">
        <f t="shared" si="28"/>
        <v/>
      </c>
      <c r="F1639" s="2" t="str">
        <f>IF(ISERROR(VLOOKUP(A1639,'Cadastro-Estoque'!A:G,1,FALSE)),"",VLOOKUP(A1639,'Cadastro-Estoque'!A:G,4,FALSE))</f>
        <v/>
      </c>
      <c r="G1639" s="2" t="str">
        <f>IF(ISBLANK(A1639),"",IF(ISERROR(VLOOKUP(A1639,'Cadastro-Estoque'!A:G,1,FALSE)),"Produto não cadastrado",VLOOKUP(A1639,'Cadastro-Estoque'!A:G,2,FALSE)))</f>
        <v/>
      </c>
      <c r="H1639" s="2" t="str">
        <f>IF(ISERROR(VLOOKUP(A1639,'Cadastro-Estoque'!A:G,1,FALSE)),"",VLOOKUP(A1639,'Cadastro-Estoque'!A:G,3,FALSE))</f>
        <v/>
      </c>
      <c r="I1639" s="73" t="str">
        <f>IF(A1639="","",INDEX(Boletim!F1648:F1765,(MATCH(A1639,'Cadastro-Estoque'!A1647:A1764,0))))</f>
        <v/>
      </c>
    </row>
    <row r="1640" spans="5:9" ht="18.75" customHeight="1" x14ac:dyDescent="0.25">
      <c r="E1640" s="1" t="str">
        <f t="shared" si="28"/>
        <v/>
      </c>
      <c r="F1640" s="2" t="str">
        <f>IF(ISERROR(VLOOKUP(A1640,'Cadastro-Estoque'!A:G,1,FALSE)),"",VLOOKUP(A1640,'Cadastro-Estoque'!A:G,4,FALSE))</f>
        <v/>
      </c>
      <c r="G1640" s="2" t="str">
        <f>IF(ISBLANK(A1640),"",IF(ISERROR(VLOOKUP(A1640,'Cadastro-Estoque'!A:G,1,FALSE)),"Produto não cadastrado",VLOOKUP(A1640,'Cadastro-Estoque'!A:G,2,FALSE)))</f>
        <v/>
      </c>
      <c r="H1640" s="2" t="str">
        <f>IF(ISERROR(VLOOKUP(A1640,'Cadastro-Estoque'!A:G,1,FALSE)),"",VLOOKUP(A1640,'Cadastro-Estoque'!A:G,3,FALSE))</f>
        <v/>
      </c>
      <c r="I1640" s="73" t="str">
        <f>IF(A1640="","",INDEX(Boletim!F1649:F1766,(MATCH(A1640,'Cadastro-Estoque'!A1648:A1765,0))))</f>
        <v/>
      </c>
    </row>
    <row r="1641" spans="5:9" ht="18.75" customHeight="1" x14ac:dyDescent="0.25">
      <c r="E1641" s="1" t="str">
        <f t="shared" si="28"/>
        <v/>
      </c>
      <c r="F1641" s="2" t="str">
        <f>IF(ISERROR(VLOOKUP(A1641,'Cadastro-Estoque'!A:G,1,FALSE)),"",VLOOKUP(A1641,'Cadastro-Estoque'!A:G,4,FALSE))</f>
        <v/>
      </c>
      <c r="G1641" s="2" t="str">
        <f>IF(ISBLANK(A1641),"",IF(ISERROR(VLOOKUP(A1641,'Cadastro-Estoque'!A:G,1,FALSE)),"Produto não cadastrado",VLOOKUP(A1641,'Cadastro-Estoque'!A:G,2,FALSE)))</f>
        <v/>
      </c>
      <c r="H1641" s="2" t="str">
        <f>IF(ISERROR(VLOOKUP(A1641,'Cadastro-Estoque'!A:G,1,FALSE)),"",VLOOKUP(A1641,'Cadastro-Estoque'!A:G,3,FALSE))</f>
        <v/>
      </c>
      <c r="I1641" s="73" t="str">
        <f>IF(A1641="","",INDEX(Boletim!F1650:F1767,(MATCH(A1641,'Cadastro-Estoque'!A1649:A1766,0))))</f>
        <v/>
      </c>
    </row>
    <row r="1642" spans="5:9" ht="18.75" customHeight="1" x14ac:dyDescent="0.25">
      <c r="E1642" s="1" t="str">
        <f t="shared" si="28"/>
        <v/>
      </c>
      <c r="F1642" s="2" t="str">
        <f>IF(ISERROR(VLOOKUP(A1642,'Cadastro-Estoque'!A:G,1,FALSE)),"",VLOOKUP(A1642,'Cadastro-Estoque'!A:G,4,FALSE))</f>
        <v/>
      </c>
      <c r="G1642" s="2" t="str">
        <f>IF(ISBLANK(A1642),"",IF(ISERROR(VLOOKUP(A1642,'Cadastro-Estoque'!A:G,1,FALSE)),"Produto não cadastrado",VLOOKUP(A1642,'Cadastro-Estoque'!A:G,2,FALSE)))</f>
        <v/>
      </c>
      <c r="H1642" s="2" t="str">
        <f>IF(ISERROR(VLOOKUP(A1642,'Cadastro-Estoque'!A:G,1,FALSE)),"",VLOOKUP(A1642,'Cadastro-Estoque'!A:G,3,FALSE))</f>
        <v/>
      </c>
      <c r="I1642" s="73" t="str">
        <f>IF(A1642="","",INDEX(Boletim!F1651:F1768,(MATCH(A1642,'Cadastro-Estoque'!A1650:A1767,0))))</f>
        <v/>
      </c>
    </row>
    <row r="1643" spans="5:9" ht="18.75" customHeight="1" x14ac:dyDescent="0.25">
      <c r="E1643" s="1" t="str">
        <f t="shared" si="28"/>
        <v/>
      </c>
      <c r="F1643" s="2" t="str">
        <f>IF(ISERROR(VLOOKUP(A1643,'Cadastro-Estoque'!A:G,1,FALSE)),"",VLOOKUP(A1643,'Cadastro-Estoque'!A:G,4,FALSE))</f>
        <v/>
      </c>
      <c r="G1643" s="2" t="str">
        <f>IF(ISBLANK(A1643),"",IF(ISERROR(VLOOKUP(A1643,'Cadastro-Estoque'!A:G,1,FALSE)),"Produto não cadastrado",VLOOKUP(A1643,'Cadastro-Estoque'!A:G,2,FALSE)))</f>
        <v/>
      </c>
      <c r="H1643" s="2" t="str">
        <f>IF(ISERROR(VLOOKUP(A1643,'Cadastro-Estoque'!A:G,1,FALSE)),"",VLOOKUP(A1643,'Cadastro-Estoque'!A:G,3,FALSE))</f>
        <v/>
      </c>
      <c r="I1643" s="73" t="str">
        <f>IF(A1643="","",INDEX(Boletim!F1652:F1769,(MATCH(A1643,'Cadastro-Estoque'!A1651:A1768,0))))</f>
        <v/>
      </c>
    </row>
    <row r="1644" spans="5:9" ht="18.75" customHeight="1" x14ac:dyDescent="0.25">
      <c r="E1644" s="1" t="str">
        <f t="shared" si="28"/>
        <v/>
      </c>
      <c r="F1644" s="2" t="str">
        <f>IF(ISERROR(VLOOKUP(A1644,'Cadastro-Estoque'!A:G,1,FALSE)),"",VLOOKUP(A1644,'Cadastro-Estoque'!A:G,4,FALSE))</f>
        <v/>
      </c>
      <c r="G1644" s="2" t="str">
        <f>IF(ISBLANK(A1644),"",IF(ISERROR(VLOOKUP(A1644,'Cadastro-Estoque'!A:G,1,FALSE)),"Produto não cadastrado",VLOOKUP(A1644,'Cadastro-Estoque'!A:G,2,FALSE)))</f>
        <v/>
      </c>
      <c r="H1644" s="2" t="str">
        <f>IF(ISERROR(VLOOKUP(A1644,'Cadastro-Estoque'!A:G,1,FALSE)),"",VLOOKUP(A1644,'Cadastro-Estoque'!A:G,3,FALSE))</f>
        <v/>
      </c>
      <c r="I1644" s="73" t="str">
        <f>IF(A1644="","",INDEX(Boletim!F1653:F1770,(MATCH(A1644,'Cadastro-Estoque'!A1652:A1769,0))))</f>
        <v/>
      </c>
    </row>
    <row r="1645" spans="5:9" ht="18.75" customHeight="1" x14ac:dyDescent="0.25">
      <c r="E1645" s="1" t="str">
        <f t="shared" si="28"/>
        <v/>
      </c>
      <c r="F1645" s="2" t="str">
        <f>IF(ISERROR(VLOOKUP(A1645,'Cadastro-Estoque'!A:G,1,FALSE)),"",VLOOKUP(A1645,'Cadastro-Estoque'!A:G,4,FALSE))</f>
        <v/>
      </c>
      <c r="G1645" s="2" t="str">
        <f>IF(ISBLANK(A1645),"",IF(ISERROR(VLOOKUP(A1645,'Cadastro-Estoque'!A:G,1,FALSE)),"Produto não cadastrado",VLOOKUP(A1645,'Cadastro-Estoque'!A:G,2,FALSE)))</f>
        <v/>
      </c>
      <c r="H1645" s="2" t="str">
        <f>IF(ISERROR(VLOOKUP(A1645,'Cadastro-Estoque'!A:G,1,FALSE)),"",VLOOKUP(A1645,'Cadastro-Estoque'!A:G,3,FALSE))</f>
        <v/>
      </c>
      <c r="I1645" s="73" t="str">
        <f>IF(A1645="","",INDEX(Boletim!F1654:F1771,(MATCH(A1645,'Cadastro-Estoque'!A1653:A1770,0))))</f>
        <v/>
      </c>
    </row>
    <row r="1646" spans="5:9" ht="18.75" customHeight="1" x14ac:dyDescent="0.25">
      <c r="E1646" s="1" t="str">
        <f t="shared" si="28"/>
        <v/>
      </c>
      <c r="F1646" s="2" t="str">
        <f>IF(ISERROR(VLOOKUP(A1646,'Cadastro-Estoque'!A:G,1,FALSE)),"",VLOOKUP(A1646,'Cadastro-Estoque'!A:G,4,FALSE))</f>
        <v/>
      </c>
      <c r="G1646" s="2" t="str">
        <f>IF(ISBLANK(A1646),"",IF(ISERROR(VLOOKUP(A1646,'Cadastro-Estoque'!A:G,1,FALSE)),"Produto não cadastrado",VLOOKUP(A1646,'Cadastro-Estoque'!A:G,2,FALSE)))</f>
        <v/>
      </c>
      <c r="H1646" s="2" t="str">
        <f>IF(ISERROR(VLOOKUP(A1646,'Cadastro-Estoque'!A:G,1,FALSE)),"",VLOOKUP(A1646,'Cadastro-Estoque'!A:G,3,FALSE))</f>
        <v/>
      </c>
      <c r="I1646" s="73" t="str">
        <f>IF(A1646="","",INDEX(Boletim!F1655:F1772,(MATCH(A1646,'Cadastro-Estoque'!A1654:A1771,0))))</f>
        <v/>
      </c>
    </row>
    <row r="1647" spans="5:9" ht="18.75" customHeight="1" x14ac:dyDescent="0.25">
      <c r="E1647" s="1" t="str">
        <f t="shared" si="28"/>
        <v/>
      </c>
      <c r="F1647" s="2" t="str">
        <f>IF(ISERROR(VLOOKUP(A1647,'Cadastro-Estoque'!A:G,1,FALSE)),"",VLOOKUP(A1647,'Cadastro-Estoque'!A:G,4,FALSE))</f>
        <v/>
      </c>
      <c r="G1647" s="2" t="str">
        <f>IF(ISBLANK(A1647),"",IF(ISERROR(VLOOKUP(A1647,'Cadastro-Estoque'!A:G,1,FALSE)),"Produto não cadastrado",VLOOKUP(A1647,'Cadastro-Estoque'!A:G,2,FALSE)))</f>
        <v/>
      </c>
      <c r="H1647" s="2" t="str">
        <f>IF(ISERROR(VLOOKUP(A1647,'Cadastro-Estoque'!A:G,1,FALSE)),"",VLOOKUP(A1647,'Cadastro-Estoque'!A:G,3,FALSE))</f>
        <v/>
      </c>
      <c r="I1647" s="73" t="str">
        <f>IF(A1647="","",INDEX(Boletim!F1656:F1773,(MATCH(A1647,'Cadastro-Estoque'!A1655:A1772,0))))</f>
        <v/>
      </c>
    </row>
    <row r="1648" spans="5:9" ht="18.75" customHeight="1" x14ac:dyDescent="0.25">
      <c r="E1648" s="1" t="str">
        <f t="shared" si="28"/>
        <v/>
      </c>
      <c r="F1648" s="2" t="str">
        <f>IF(ISERROR(VLOOKUP(A1648,'Cadastro-Estoque'!A:G,1,FALSE)),"",VLOOKUP(A1648,'Cadastro-Estoque'!A:G,4,FALSE))</f>
        <v/>
      </c>
      <c r="G1648" s="2" t="str">
        <f>IF(ISBLANK(A1648),"",IF(ISERROR(VLOOKUP(A1648,'Cadastro-Estoque'!A:G,1,FALSE)),"Produto não cadastrado",VLOOKUP(A1648,'Cadastro-Estoque'!A:G,2,FALSE)))</f>
        <v/>
      </c>
      <c r="H1648" s="2" t="str">
        <f>IF(ISERROR(VLOOKUP(A1648,'Cadastro-Estoque'!A:G,1,FALSE)),"",VLOOKUP(A1648,'Cadastro-Estoque'!A:G,3,FALSE))</f>
        <v/>
      </c>
      <c r="I1648" s="73" t="str">
        <f>IF(A1648="","",INDEX(Boletim!F1657:F1774,(MATCH(A1648,'Cadastro-Estoque'!A1656:A1773,0))))</f>
        <v/>
      </c>
    </row>
    <row r="1649" spans="5:9" ht="18.75" customHeight="1" x14ac:dyDescent="0.25">
      <c r="E1649" s="1" t="str">
        <f t="shared" si="28"/>
        <v/>
      </c>
      <c r="F1649" s="2" t="str">
        <f>IF(ISERROR(VLOOKUP(A1649,'Cadastro-Estoque'!A:G,1,FALSE)),"",VLOOKUP(A1649,'Cadastro-Estoque'!A:G,4,FALSE))</f>
        <v/>
      </c>
      <c r="G1649" s="2" t="str">
        <f>IF(ISBLANK(A1649),"",IF(ISERROR(VLOOKUP(A1649,'Cadastro-Estoque'!A:G,1,FALSE)),"Produto não cadastrado",VLOOKUP(A1649,'Cadastro-Estoque'!A:G,2,FALSE)))</f>
        <v/>
      </c>
      <c r="H1649" s="2" t="str">
        <f>IF(ISERROR(VLOOKUP(A1649,'Cadastro-Estoque'!A:G,1,FALSE)),"",VLOOKUP(A1649,'Cadastro-Estoque'!A:G,3,FALSE))</f>
        <v/>
      </c>
      <c r="I1649" s="73" t="str">
        <f>IF(A1649="","",INDEX(Boletim!F1658:F1775,(MATCH(A1649,'Cadastro-Estoque'!A1657:A1774,0))))</f>
        <v/>
      </c>
    </row>
    <row r="1650" spans="5:9" ht="18.75" customHeight="1" x14ac:dyDescent="0.25">
      <c r="E1650" s="1" t="str">
        <f t="shared" si="28"/>
        <v/>
      </c>
      <c r="F1650" s="2" t="str">
        <f>IF(ISERROR(VLOOKUP(A1650,'Cadastro-Estoque'!A:G,1,FALSE)),"",VLOOKUP(A1650,'Cadastro-Estoque'!A:G,4,FALSE))</f>
        <v/>
      </c>
      <c r="G1650" s="2" t="str">
        <f>IF(ISBLANK(A1650),"",IF(ISERROR(VLOOKUP(A1650,'Cadastro-Estoque'!A:G,1,FALSE)),"Produto não cadastrado",VLOOKUP(A1650,'Cadastro-Estoque'!A:G,2,FALSE)))</f>
        <v/>
      </c>
      <c r="H1650" s="2" t="str">
        <f>IF(ISERROR(VLOOKUP(A1650,'Cadastro-Estoque'!A:G,1,FALSE)),"",VLOOKUP(A1650,'Cadastro-Estoque'!A:G,3,FALSE))</f>
        <v/>
      </c>
      <c r="I1650" s="73" t="str">
        <f>IF(A1650="","",INDEX(Boletim!F1659:F1776,(MATCH(A1650,'Cadastro-Estoque'!A1658:A1775,0))))</f>
        <v/>
      </c>
    </row>
    <row r="1651" spans="5:9" ht="18.75" customHeight="1" x14ac:dyDescent="0.25">
      <c r="E1651" s="1" t="str">
        <f t="shared" si="28"/>
        <v/>
      </c>
      <c r="F1651" s="2" t="str">
        <f>IF(ISERROR(VLOOKUP(A1651,'Cadastro-Estoque'!A:G,1,FALSE)),"",VLOOKUP(A1651,'Cadastro-Estoque'!A:G,4,FALSE))</f>
        <v/>
      </c>
      <c r="G1651" s="2" t="str">
        <f>IF(ISBLANK(A1651),"",IF(ISERROR(VLOOKUP(A1651,'Cadastro-Estoque'!A:G,1,FALSE)),"Produto não cadastrado",VLOOKUP(A1651,'Cadastro-Estoque'!A:G,2,FALSE)))</f>
        <v/>
      </c>
      <c r="H1651" s="2" t="str">
        <f>IF(ISERROR(VLOOKUP(A1651,'Cadastro-Estoque'!A:G,1,FALSE)),"",VLOOKUP(A1651,'Cadastro-Estoque'!A:G,3,FALSE))</f>
        <v/>
      </c>
      <c r="I1651" s="73" t="str">
        <f>IF(A1651="","",INDEX(Boletim!F1660:F1777,(MATCH(A1651,'Cadastro-Estoque'!A1659:A1776,0))))</f>
        <v/>
      </c>
    </row>
    <row r="1652" spans="5:9" ht="18.75" customHeight="1" x14ac:dyDescent="0.25">
      <c r="E1652" s="1" t="str">
        <f t="shared" si="28"/>
        <v/>
      </c>
      <c r="F1652" s="2" t="str">
        <f>IF(ISERROR(VLOOKUP(A1652,'Cadastro-Estoque'!A:G,1,FALSE)),"",VLOOKUP(A1652,'Cadastro-Estoque'!A:G,4,FALSE))</f>
        <v/>
      </c>
      <c r="G1652" s="2" t="str">
        <f>IF(ISBLANK(A1652),"",IF(ISERROR(VLOOKUP(A1652,'Cadastro-Estoque'!A:G,1,FALSE)),"Produto não cadastrado",VLOOKUP(A1652,'Cadastro-Estoque'!A:G,2,FALSE)))</f>
        <v/>
      </c>
      <c r="H1652" s="2" t="str">
        <f>IF(ISERROR(VLOOKUP(A1652,'Cadastro-Estoque'!A:G,1,FALSE)),"",VLOOKUP(A1652,'Cadastro-Estoque'!A:G,3,FALSE))</f>
        <v/>
      </c>
      <c r="I1652" s="73" t="str">
        <f>IF(A1652="","",INDEX(Boletim!F1661:F1778,(MATCH(A1652,'Cadastro-Estoque'!A1660:A1777,0))))</f>
        <v/>
      </c>
    </row>
    <row r="1653" spans="5:9" ht="18.75" customHeight="1" x14ac:dyDescent="0.25">
      <c r="E1653" s="1" t="str">
        <f t="shared" si="28"/>
        <v/>
      </c>
      <c r="F1653" s="2" t="str">
        <f>IF(ISERROR(VLOOKUP(A1653,'Cadastro-Estoque'!A:G,1,FALSE)),"",VLOOKUP(A1653,'Cadastro-Estoque'!A:G,4,FALSE))</f>
        <v/>
      </c>
      <c r="G1653" s="2" t="str">
        <f>IF(ISBLANK(A1653),"",IF(ISERROR(VLOOKUP(A1653,'Cadastro-Estoque'!A:G,1,FALSE)),"Produto não cadastrado",VLOOKUP(A1653,'Cadastro-Estoque'!A:G,2,FALSE)))</f>
        <v/>
      </c>
      <c r="H1653" s="2" t="str">
        <f>IF(ISERROR(VLOOKUP(A1653,'Cadastro-Estoque'!A:G,1,FALSE)),"",VLOOKUP(A1653,'Cadastro-Estoque'!A:G,3,FALSE))</f>
        <v/>
      </c>
      <c r="I1653" s="73" t="str">
        <f>IF(A1653="","",INDEX(Boletim!F1662:F1779,(MATCH(A1653,'Cadastro-Estoque'!A1661:A1778,0))))</f>
        <v/>
      </c>
    </row>
    <row r="1654" spans="5:9" ht="18.75" customHeight="1" x14ac:dyDescent="0.25">
      <c r="E1654" s="1" t="str">
        <f t="shared" si="28"/>
        <v/>
      </c>
      <c r="F1654" s="2" t="str">
        <f>IF(ISERROR(VLOOKUP(A1654,'Cadastro-Estoque'!A:G,1,FALSE)),"",VLOOKUP(A1654,'Cadastro-Estoque'!A:G,4,FALSE))</f>
        <v/>
      </c>
      <c r="G1654" s="2" t="str">
        <f>IF(ISBLANK(A1654),"",IF(ISERROR(VLOOKUP(A1654,'Cadastro-Estoque'!A:G,1,FALSE)),"Produto não cadastrado",VLOOKUP(A1654,'Cadastro-Estoque'!A:G,2,FALSE)))</f>
        <v/>
      </c>
      <c r="H1654" s="2" t="str">
        <f>IF(ISERROR(VLOOKUP(A1654,'Cadastro-Estoque'!A:G,1,FALSE)),"",VLOOKUP(A1654,'Cadastro-Estoque'!A:G,3,FALSE))</f>
        <v/>
      </c>
      <c r="I1654" s="73" t="str">
        <f>IF(A1654="","",INDEX(Boletim!F1663:F1780,(MATCH(A1654,'Cadastro-Estoque'!A1662:A1779,0))))</f>
        <v/>
      </c>
    </row>
    <row r="1655" spans="5:9" ht="18.75" customHeight="1" x14ac:dyDescent="0.25">
      <c r="E1655" s="1" t="str">
        <f t="shared" si="28"/>
        <v/>
      </c>
      <c r="F1655" s="2" t="str">
        <f>IF(ISERROR(VLOOKUP(A1655,'Cadastro-Estoque'!A:G,1,FALSE)),"",VLOOKUP(A1655,'Cadastro-Estoque'!A:G,4,FALSE))</f>
        <v/>
      </c>
      <c r="G1655" s="2" t="str">
        <f>IF(ISBLANK(A1655),"",IF(ISERROR(VLOOKUP(A1655,'Cadastro-Estoque'!A:G,1,FALSE)),"Produto não cadastrado",VLOOKUP(A1655,'Cadastro-Estoque'!A:G,2,FALSE)))</f>
        <v/>
      </c>
      <c r="H1655" s="2" t="str">
        <f>IF(ISERROR(VLOOKUP(A1655,'Cadastro-Estoque'!A:G,1,FALSE)),"",VLOOKUP(A1655,'Cadastro-Estoque'!A:G,3,FALSE))</f>
        <v/>
      </c>
      <c r="I1655" s="73" t="str">
        <f>IF(A1655="","",INDEX(Boletim!F1664:F1781,(MATCH(A1655,'Cadastro-Estoque'!A1663:A1780,0))))</f>
        <v/>
      </c>
    </row>
    <row r="1656" spans="5:9" ht="18.75" customHeight="1" x14ac:dyDescent="0.25">
      <c r="E1656" s="1" t="str">
        <f t="shared" si="28"/>
        <v/>
      </c>
      <c r="F1656" s="2" t="str">
        <f>IF(ISERROR(VLOOKUP(A1656,'Cadastro-Estoque'!A:G,1,FALSE)),"",VLOOKUP(A1656,'Cadastro-Estoque'!A:G,4,FALSE))</f>
        <v/>
      </c>
      <c r="G1656" s="2" t="str">
        <f>IF(ISBLANK(A1656),"",IF(ISERROR(VLOOKUP(A1656,'Cadastro-Estoque'!A:G,1,FALSE)),"Produto não cadastrado",VLOOKUP(A1656,'Cadastro-Estoque'!A:G,2,FALSE)))</f>
        <v/>
      </c>
      <c r="H1656" s="2" t="str">
        <f>IF(ISERROR(VLOOKUP(A1656,'Cadastro-Estoque'!A:G,1,FALSE)),"",VLOOKUP(A1656,'Cadastro-Estoque'!A:G,3,FALSE))</f>
        <v/>
      </c>
      <c r="I1656" s="73" t="str">
        <f>IF(A1656="","",INDEX(Boletim!F1665:F1782,(MATCH(A1656,'Cadastro-Estoque'!A1664:A1781,0))))</f>
        <v/>
      </c>
    </row>
    <row r="1657" spans="5:9" ht="18.75" customHeight="1" x14ac:dyDescent="0.25">
      <c r="E1657" s="1" t="str">
        <f t="shared" si="28"/>
        <v/>
      </c>
      <c r="F1657" s="2" t="str">
        <f>IF(ISERROR(VLOOKUP(A1657,'Cadastro-Estoque'!A:G,1,FALSE)),"",VLOOKUP(A1657,'Cadastro-Estoque'!A:G,4,FALSE))</f>
        <v/>
      </c>
      <c r="G1657" s="2" t="str">
        <f>IF(ISBLANK(A1657),"",IF(ISERROR(VLOOKUP(A1657,'Cadastro-Estoque'!A:G,1,FALSE)),"Produto não cadastrado",VLOOKUP(A1657,'Cadastro-Estoque'!A:G,2,FALSE)))</f>
        <v/>
      </c>
      <c r="H1657" s="2" t="str">
        <f>IF(ISERROR(VLOOKUP(A1657,'Cadastro-Estoque'!A:G,1,FALSE)),"",VLOOKUP(A1657,'Cadastro-Estoque'!A:G,3,FALSE))</f>
        <v/>
      </c>
      <c r="I1657" s="73" t="str">
        <f>IF(A1657="","",INDEX(Boletim!F1666:F1783,(MATCH(A1657,'Cadastro-Estoque'!A1665:A1782,0))))</f>
        <v/>
      </c>
    </row>
    <row r="1658" spans="5:9" ht="18.75" customHeight="1" x14ac:dyDescent="0.25">
      <c r="E1658" s="1" t="str">
        <f t="shared" si="28"/>
        <v/>
      </c>
      <c r="F1658" s="2" t="str">
        <f>IF(ISERROR(VLOOKUP(A1658,'Cadastro-Estoque'!A:G,1,FALSE)),"",VLOOKUP(A1658,'Cadastro-Estoque'!A:G,4,FALSE))</f>
        <v/>
      </c>
      <c r="G1658" s="2" t="str">
        <f>IF(ISBLANK(A1658),"",IF(ISERROR(VLOOKUP(A1658,'Cadastro-Estoque'!A:G,1,FALSE)),"Produto não cadastrado",VLOOKUP(A1658,'Cadastro-Estoque'!A:G,2,FALSE)))</f>
        <v/>
      </c>
      <c r="H1658" s="2" t="str">
        <f>IF(ISERROR(VLOOKUP(A1658,'Cadastro-Estoque'!A:G,1,FALSE)),"",VLOOKUP(A1658,'Cadastro-Estoque'!A:G,3,FALSE))</f>
        <v/>
      </c>
      <c r="I1658" s="73" t="str">
        <f>IF(A1658="","",INDEX(Boletim!F1667:F1784,(MATCH(A1658,'Cadastro-Estoque'!A1666:A1783,0))))</f>
        <v/>
      </c>
    </row>
    <row r="1659" spans="5:9" ht="18.75" customHeight="1" x14ac:dyDescent="0.25">
      <c r="E1659" s="1" t="str">
        <f t="shared" si="28"/>
        <v/>
      </c>
      <c r="F1659" s="2" t="str">
        <f>IF(ISERROR(VLOOKUP(A1659,'Cadastro-Estoque'!A:G,1,FALSE)),"",VLOOKUP(A1659,'Cadastro-Estoque'!A:G,4,FALSE))</f>
        <v/>
      </c>
      <c r="G1659" s="2" t="str">
        <f>IF(ISBLANK(A1659),"",IF(ISERROR(VLOOKUP(A1659,'Cadastro-Estoque'!A:G,1,FALSE)),"Produto não cadastrado",VLOOKUP(A1659,'Cadastro-Estoque'!A:G,2,FALSE)))</f>
        <v/>
      </c>
      <c r="H1659" s="2" t="str">
        <f>IF(ISERROR(VLOOKUP(A1659,'Cadastro-Estoque'!A:G,1,FALSE)),"",VLOOKUP(A1659,'Cadastro-Estoque'!A:G,3,FALSE))</f>
        <v/>
      </c>
      <c r="I1659" s="73" t="str">
        <f>IF(A1659="","",INDEX(Boletim!F1668:F1785,(MATCH(A1659,'Cadastro-Estoque'!A1667:A1784,0))))</f>
        <v/>
      </c>
    </row>
    <row r="1660" spans="5:9" ht="18.75" customHeight="1" x14ac:dyDescent="0.25">
      <c r="E1660" s="1" t="str">
        <f t="shared" si="28"/>
        <v/>
      </c>
      <c r="F1660" s="2" t="str">
        <f>IF(ISERROR(VLOOKUP(A1660,'Cadastro-Estoque'!A:G,1,FALSE)),"",VLOOKUP(A1660,'Cadastro-Estoque'!A:G,4,FALSE))</f>
        <v/>
      </c>
      <c r="G1660" s="2" t="str">
        <f>IF(ISBLANK(A1660),"",IF(ISERROR(VLOOKUP(A1660,'Cadastro-Estoque'!A:G,1,FALSE)),"Produto não cadastrado",VLOOKUP(A1660,'Cadastro-Estoque'!A:G,2,FALSE)))</f>
        <v/>
      </c>
      <c r="H1660" s="2" t="str">
        <f>IF(ISERROR(VLOOKUP(A1660,'Cadastro-Estoque'!A:G,1,FALSE)),"",VLOOKUP(A1660,'Cadastro-Estoque'!A:G,3,FALSE))</f>
        <v/>
      </c>
      <c r="I1660" s="73" t="str">
        <f>IF(A1660="","",INDEX(Boletim!F1669:F1786,(MATCH(A1660,'Cadastro-Estoque'!A1668:A1785,0))))</f>
        <v/>
      </c>
    </row>
    <row r="1661" spans="5:9" ht="18.75" customHeight="1" x14ac:dyDescent="0.25">
      <c r="E1661" s="1" t="str">
        <f t="shared" si="28"/>
        <v/>
      </c>
      <c r="F1661" s="2" t="str">
        <f>IF(ISERROR(VLOOKUP(A1661,'Cadastro-Estoque'!A:G,1,FALSE)),"",VLOOKUP(A1661,'Cadastro-Estoque'!A:G,4,FALSE))</f>
        <v/>
      </c>
      <c r="G1661" s="2" t="str">
        <f>IF(ISBLANK(A1661),"",IF(ISERROR(VLOOKUP(A1661,'Cadastro-Estoque'!A:G,1,FALSE)),"Produto não cadastrado",VLOOKUP(A1661,'Cadastro-Estoque'!A:G,2,FALSE)))</f>
        <v/>
      </c>
      <c r="H1661" s="2" t="str">
        <f>IF(ISERROR(VLOOKUP(A1661,'Cadastro-Estoque'!A:G,1,FALSE)),"",VLOOKUP(A1661,'Cadastro-Estoque'!A:G,3,FALSE))</f>
        <v/>
      </c>
      <c r="I1661" s="73" t="str">
        <f>IF(A1661="","",INDEX(Boletim!F1670:F1787,(MATCH(A1661,'Cadastro-Estoque'!A1669:A1786,0))))</f>
        <v/>
      </c>
    </row>
    <row r="1662" spans="5:9" ht="18.75" customHeight="1" x14ac:dyDescent="0.25">
      <c r="E1662" s="1" t="str">
        <f t="shared" si="28"/>
        <v/>
      </c>
      <c r="F1662" s="2" t="str">
        <f>IF(ISERROR(VLOOKUP(A1662,'Cadastro-Estoque'!A:G,1,FALSE)),"",VLOOKUP(A1662,'Cadastro-Estoque'!A:G,4,FALSE))</f>
        <v/>
      </c>
      <c r="G1662" s="2" t="str">
        <f>IF(ISBLANK(A1662),"",IF(ISERROR(VLOOKUP(A1662,'Cadastro-Estoque'!A:G,1,FALSE)),"Produto não cadastrado",VLOOKUP(A1662,'Cadastro-Estoque'!A:G,2,FALSE)))</f>
        <v/>
      </c>
      <c r="H1662" s="2" t="str">
        <f>IF(ISERROR(VLOOKUP(A1662,'Cadastro-Estoque'!A:G,1,FALSE)),"",VLOOKUP(A1662,'Cadastro-Estoque'!A:G,3,FALSE))</f>
        <v/>
      </c>
      <c r="I1662" s="73" t="str">
        <f>IF(A1662="","",INDEX(Boletim!F1671:F1788,(MATCH(A1662,'Cadastro-Estoque'!A1670:A1787,0))))</f>
        <v/>
      </c>
    </row>
    <row r="1663" spans="5:9" ht="18.75" customHeight="1" x14ac:dyDescent="0.25">
      <c r="E1663" s="1" t="str">
        <f t="shared" si="28"/>
        <v/>
      </c>
      <c r="F1663" s="2" t="str">
        <f>IF(ISERROR(VLOOKUP(A1663,'Cadastro-Estoque'!A:G,1,FALSE)),"",VLOOKUP(A1663,'Cadastro-Estoque'!A:G,4,FALSE))</f>
        <v/>
      </c>
      <c r="G1663" s="2" t="str">
        <f>IF(ISBLANK(A1663),"",IF(ISERROR(VLOOKUP(A1663,'Cadastro-Estoque'!A:G,1,FALSE)),"Produto não cadastrado",VLOOKUP(A1663,'Cadastro-Estoque'!A:G,2,FALSE)))</f>
        <v/>
      </c>
      <c r="H1663" s="2" t="str">
        <f>IF(ISERROR(VLOOKUP(A1663,'Cadastro-Estoque'!A:G,1,FALSE)),"",VLOOKUP(A1663,'Cadastro-Estoque'!A:G,3,FALSE))</f>
        <v/>
      </c>
      <c r="I1663" s="73" t="str">
        <f>IF(A1663="","",INDEX(Boletim!F1672:F1789,(MATCH(A1663,'Cadastro-Estoque'!A1671:A1788,0))))</f>
        <v/>
      </c>
    </row>
    <row r="1664" spans="5:9" ht="18.75" customHeight="1" x14ac:dyDescent="0.25">
      <c r="E1664" s="1" t="str">
        <f t="shared" si="28"/>
        <v/>
      </c>
      <c r="F1664" s="2" t="str">
        <f>IF(ISERROR(VLOOKUP(A1664,'Cadastro-Estoque'!A:G,1,FALSE)),"",VLOOKUP(A1664,'Cadastro-Estoque'!A:G,4,FALSE))</f>
        <v/>
      </c>
      <c r="G1664" s="2" t="str">
        <f>IF(ISBLANK(A1664),"",IF(ISERROR(VLOOKUP(A1664,'Cadastro-Estoque'!A:G,1,FALSE)),"Produto não cadastrado",VLOOKUP(A1664,'Cadastro-Estoque'!A:G,2,FALSE)))</f>
        <v/>
      </c>
      <c r="H1664" s="2" t="str">
        <f>IF(ISERROR(VLOOKUP(A1664,'Cadastro-Estoque'!A:G,1,FALSE)),"",VLOOKUP(A1664,'Cadastro-Estoque'!A:G,3,FALSE))</f>
        <v/>
      </c>
      <c r="I1664" s="73" t="str">
        <f>IF(A1664="","",INDEX(Boletim!F1673:F1790,(MATCH(A1664,'Cadastro-Estoque'!A1672:A1789,0))))</f>
        <v/>
      </c>
    </row>
    <row r="1665" spans="5:9" ht="18.75" customHeight="1" x14ac:dyDescent="0.25">
      <c r="E1665" s="1" t="str">
        <f t="shared" si="28"/>
        <v/>
      </c>
      <c r="F1665" s="2" t="str">
        <f>IF(ISERROR(VLOOKUP(A1665,'Cadastro-Estoque'!A:G,1,FALSE)),"",VLOOKUP(A1665,'Cadastro-Estoque'!A:G,4,FALSE))</f>
        <v/>
      </c>
      <c r="G1665" s="2" t="str">
        <f>IF(ISBLANK(A1665),"",IF(ISERROR(VLOOKUP(A1665,'Cadastro-Estoque'!A:G,1,FALSE)),"Produto não cadastrado",VLOOKUP(A1665,'Cadastro-Estoque'!A:G,2,FALSE)))</f>
        <v/>
      </c>
      <c r="H1665" s="2" t="str">
        <f>IF(ISERROR(VLOOKUP(A1665,'Cadastro-Estoque'!A:G,1,FALSE)),"",VLOOKUP(A1665,'Cadastro-Estoque'!A:G,3,FALSE))</f>
        <v/>
      </c>
      <c r="I1665" s="73" t="str">
        <f>IF(A1665="","",INDEX(Boletim!F1674:F1791,(MATCH(A1665,'Cadastro-Estoque'!A1673:A1790,0))))</f>
        <v/>
      </c>
    </row>
    <row r="1666" spans="5:9" ht="18.75" customHeight="1" x14ac:dyDescent="0.25">
      <c r="E1666" s="1" t="str">
        <f t="shared" si="28"/>
        <v/>
      </c>
      <c r="F1666" s="2" t="str">
        <f>IF(ISERROR(VLOOKUP(A1666,'Cadastro-Estoque'!A:G,1,FALSE)),"",VLOOKUP(A1666,'Cadastro-Estoque'!A:G,4,FALSE))</f>
        <v/>
      </c>
      <c r="G1666" s="2" t="str">
        <f>IF(ISBLANK(A1666),"",IF(ISERROR(VLOOKUP(A1666,'Cadastro-Estoque'!A:G,1,FALSE)),"Produto não cadastrado",VLOOKUP(A1666,'Cadastro-Estoque'!A:G,2,FALSE)))</f>
        <v/>
      </c>
      <c r="H1666" s="2" t="str">
        <f>IF(ISERROR(VLOOKUP(A1666,'Cadastro-Estoque'!A:G,1,FALSE)),"",VLOOKUP(A1666,'Cadastro-Estoque'!A:G,3,FALSE))</f>
        <v/>
      </c>
      <c r="I1666" s="73" t="str">
        <f>IF(A1666="","",INDEX(Boletim!F1675:F1792,(MATCH(A1666,'Cadastro-Estoque'!A1674:A1791,0))))</f>
        <v/>
      </c>
    </row>
    <row r="1667" spans="5:9" ht="18.75" customHeight="1" x14ac:dyDescent="0.25">
      <c r="E1667" s="1" t="str">
        <f t="shared" si="28"/>
        <v/>
      </c>
      <c r="F1667" s="2" t="str">
        <f>IF(ISERROR(VLOOKUP(A1667,'Cadastro-Estoque'!A:G,1,FALSE)),"",VLOOKUP(A1667,'Cadastro-Estoque'!A:G,4,FALSE))</f>
        <v/>
      </c>
      <c r="G1667" s="2" t="str">
        <f>IF(ISBLANK(A1667),"",IF(ISERROR(VLOOKUP(A1667,'Cadastro-Estoque'!A:G,1,FALSE)),"Produto não cadastrado",VLOOKUP(A1667,'Cadastro-Estoque'!A:G,2,FALSE)))</f>
        <v/>
      </c>
      <c r="H1667" s="2" t="str">
        <f>IF(ISERROR(VLOOKUP(A1667,'Cadastro-Estoque'!A:G,1,FALSE)),"",VLOOKUP(A1667,'Cadastro-Estoque'!A:G,3,FALSE))</f>
        <v/>
      </c>
      <c r="I1667" s="73" t="str">
        <f>IF(A1667="","",INDEX(Boletim!F1676:F1793,(MATCH(A1667,'Cadastro-Estoque'!A1675:A1792,0))))</f>
        <v/>
      </c>
    </row>
    <row r="1668" spans="5:9" ht="18.75" customHeight="1" x14ac:dyDescent="0.25">
      <c r="E1668" s="1" t="str">
        <f t="shared" si="28"/>
        <v/>
      </c>
      <c r="F1668" s="2" t="str">
        <f>IF(ISERROR(VLOOKUP(A1668,'Cadastro-Estoque'!A:G,1,FALSE)),"",VLOOKUP(A1668,'Cadastro-Estoque'!A:G,4,FALSE))</f>
        <v/>
      </c>
      <c r="G1668" s="2" t="str">
        <f>IF(ISBLANK(A1668),"",IF(ISERROR(VLOOKUP(A1668,'Cadastro-Estoque'!A:G,1,FALSE)),"Produto não cadastrado",VLOOKUP(A1668,'Cadastro-Estoque'!A:G,2,FALSE)))</f>
        <v/>
      </c>
      <c r="H1668" s="2" t="str">
        <f>IF(ISERROR(VLOOKUP(A1668,'Cadastro-Estoque'!A:G,1,FALSE)),"",VLOOKUP(A1668,'Cadastro-Estoque'!A:G,3,FALSE))</f>
        <v/>
      </c>
      <c r="I1668" s="73" t="str">
        <f>IF(A1668="","",INDEX(Boletim!F1677:F1794,(MATCH(A1668,'Cadastro-Estoque'!A1676:A1793,0))))</f>
        <v/>
      </c>
    </row>
    <row r="1669" spans="5:9" ht="18.75" customHeight="1" x14ac:dyDescent="0.25">
      <c r="E1669" s="1" t="str">
        <f t="shared" si="28"/>
        <v/>
      </c>
      <c r="F1669" s="2" t="str">
        <f>IF(ISERROR(VLOOKUP(A1669,'Cadastro-Estoque'!A:G,1,FALSE)),"",VLOOKUP(A1669,'Cadastro-Estoque'!A:G,4,FALSE))</f>
        <v/>
      </c>
      <c r="G1669" s="2" t="str">
        <f>IF(ISBLANK(A1669),"",IF(ISERROR(VLOOKUP(A1669,'Cadastro-Estoque'!A:G,1,FALSE)),"Produto não cadastrado",VLOOKUP(A1669,'Cadastro-Estoque'!A:G,2,FALSE)))</f>
        <v/>
      </c>
      <c r="H1669" s="2" t="str">
        <f>IF(ISERROR(VLOOKUP(A1669,'Cadastro-Estoque'!A:G,1,FALSE)),"",VLOOKUP(A1669,'Cadastro-Estoque'!A:G,3,FALSE))</f>
        <v/>
      </c>
      <c r="I1669" s="73" t="str">
        <f>IF(A1669="","",INDEX(Boletim!F1678:F1795,(MATCH(A1669,'Cadastro-Estoque'!A1677:A1794,0))))</f>
        <v/>
      </c>
    </row>
    <row r="1670" spans="5:9" ht="18.75" customHeight="1" x14ac:dyDescent="0.25">
      <c r="E1670" s="1" t="str">
        <f t="shared" ref="E1670:E1733" si="29">IF(ISBLANK(A1670),"",C1670*D1670)</f>
        <v/>
      </c>
      <c r="F1670" s="2" t="str">
        <f>IF(ISERROR(VLOOKUP(A1670,'Cadastro-Estoque'!A:G,1,FALSE)),"",VLOOKUP(A1670,'Cadastro-Estoque'!A:G,4,FALSE))</f>
        <v/>
      </c>
      <c r="G1670" s="2" t="str">
        <f>IF(ISBLANK(A1670),"",IF(ISERROR(VLOOKUP(A1670,'Cadastro-Estoque'!A:G,1,FALSE)),"Produto não cadastrado",VLOOKUP(A1670,'Cadastro-Estoque'!A:G,2,FALSE)))</f>
        <v/>
      </c>
      <c r="H1670" s="2" t="str">
        <f>IF(ISERROR(VLOOKUP(A1670,'Cadastro-Estoque'!A:G,1,FALSE)),"",VLOOKUP(A1670,'Cadastro-Estoque'!A:G,3,FALSE))</f>
        <v/>
      </c>
      <c r="I1670" s="73" t="str">
        <f>IF(A1670="","",INDEX(Boletim!F1679:F1796,(MATCH(A1670,'Cadastro-Estoque'!A1678:A1795,0))))</f>
        <v/>
      </c>
    </row>
    <row r="1671" spans="5:9" ht="18.75" customHeight="1" x14ac:dyDescent="0.25">
      <c r="E1671" s="1" t="str">
        <f t="shared" si="29"/>
        <v/>
      </c>
      <c r="F1671" s="2" t="str">
        <f>IF(ISERROR(VLOOKUP(A1671,'Cadastro-Estoque'!A:G,1,FALSE)),"",VLOOKUP(A1671,'Cadastro-Estoque'!A:G,4,FALSE))</f>
        <v/>
      </c>
      <c r="G1671" s="2" t="str">
        <f>IF(ISBLANK(A1671),"",IF(ISERROR(VLOOKUP(A1671,'Cadastro-Estoque'!A:G,1,FALSE)),"Produto não cadastrado",VLOOKUP(A1671,'Cadastro-Estoque'!A:G,2,FALSE)))</f>
        <v/>
      </c>
      <c r="H1671" s="2" t="str">
        <f>IF(ISERROR(VLOOKUP(A1671,'Cadastro-Estoque'!A:G,1,FALSE)),"",VLOOKUP(A1671,'Cadastro-Estoque'!A:G,3,FALSE))</f>
        <v/>
      </c>
      <c r="I1671" s="73" t="str">
        <f>IF(A1671="","",INDEX(Boletim!F1680:F1797,(MATCH(A1671,'Cadastro-Estoque'!A1679:A1796,0))))</f>
        <v/>
      </c>
    </row>
    <row r="1672" spans="5:9" ht="18.75" customHeight="1" x14ac:dyDescent="0.25">
      <c r="E1672" s="1" t="str">
        <f t="shared" si="29"/>
        <v/>
      </c>
      <c r="F1672" s="2" t="str">
        <f>IF(ISERROR(VLOOKUP(A1672,'Cadastro-Estoque'!A:G,1,FALSE)),"",VLOOKUP(A1672,'Cadastro-Estoque'!A:G,4,FALSE))</f>
        <v/>
      </c>
      <c r="G1672" s="2" t="str">
        <f>IF(ISBLANK(A1672),"",IF(ISERROR(VLOOKUP(A1672,'Cadastro-Estoque'!A:G,1,FALSE)),"Produto não cadastrado",VLOOKUP(A1672,'Cadastro-Estoque'!A:G,2,FALSE)))</f>
        <v/>
      </c>
      <c r="H1672" s="2" t="str">
        <f>IF(ISERROR(VLOOKUP(A1672,'Cadastro-Estoque'!A:G,1,FALSE)),"",VLOOKUP(A1672,'Cadastro-Estoque'!A:G,3,FALSE))</f>
        <v/>
      </c>
      <c r="I1672" s="73" t="str">
        <f>IF(A1672="","",INDEX(Boletim!F1681:F1798,(MATCH(A1672,'Cadastro-Estoque'!A1680:A1797,0))))</f>
        <v/>
      </c>
    </row>
    <row r="1673" spans="5:9" ht="18.75" customHeight="1" x14ac:dyDescent="0.25">
      <c r="E1673" s="1" t="str">
        <f t="shared" si="29"/>
        <v/>
      </c>
      <c r="F1673" s="2" t="str">
        <f>IF(ISERROR(VLOOKUP(A1673,'Cadastro-Estoque'!A:G,1,FALSE)),"",VLOOKUP(A1673,'Cadastro-Estoque'!A:G,4,FALSE))</f>
        <v/>
      </c>
      <c r="G1673" s="2" t="str">
        <f>IF(ISBLANK(A1673),"",IF(ISERROR(VLOOKUP(A1673,'Cadastro-Estoque'!A:G,1,FALSE)),"Produto não cadastrado",VLOOKUP(A1673,'Cadastro-Estoque'!A:G,2,FALSE)))</f>
        <v/>
      </c>
      <c r="H1673" s="2" t="str">
        <f>IF(ISERROR(VLOOKUP(A1673,'Cadastro-Estoque'!A:G,1,FALSE)),"",VLOOKUP(A1673,'Cadastro-Estoque'!A:G,3,FALSE))</f>
        <v/>
      </c>
      <c r="I1673" s="73" t="str">
        <f>IF(A1673="","",INDEX(Boletim!F1682:F1799,(MATCH(A1673,'Cadastro-Estoque'!A1681:A1798,0))))</f>
        <v/>
      </c>
    </row>
    <row r="1674" spans="5:9" ht="18.75" customHeight="1" x14ac:dyDescent="0.25">
      <c r="E1674" s="1" t="str">
        <f t="shared" si="29"/>
        <v/>
      </c>
      <c r="F1674" s="2" t="str">
        <f>IF(ISERROR(VLOOKUP(A1674,'Cadastro-Estoque'!A:G,1,FALSE)),"",VLOOKUP(A1674,'Cadastro-Estoque'!A:G,4,FALSE))</f>
        <v/>
      </c>
      <c r="G1674" s="2" t="str">
        <f>IF(ISBLANK(A1674),"",IF(ISERROR(VLOOKUP(A1674,'Cadastro-Estoque'!A:G,1,FALSE)),"Produto não cadastrado",VLOOKUP(A1674,'Cadastro-Estoque'!A:G,2,FALSE)))</f>
        <v/>
      </c>
      <c r="H1674" s="2" t="str">
        <f>IF(ISERROR(VLOOKUP(A1674,'Cadastro-Estoque'!A:G,1,FALSE)),"",VLOOKUP(A1674,'Cadastro-Estoque'!A:G,3,FALSE))</f>
        <v/>
      </c>
      <c r="I1674" s="73" t="str">
        <f>IF(A1674="","",INDEX(Boletim!F1683:F1800,(MATCH(A1674,'Cadastro-Estoque'!A1682:A1799,0))))</f>
        <v/>
      </c>
    </row>
    <row r="1675" spans="5:9" ht="18.75" customHeight="1" x14ac:dyDescent="0.25">
      <c r="E1675" s="1" t="str">
        <f t="shared" si="29"/>
        <v/>
      </c>
      <c r="F1675" s="2" t="str">
        <f>IF(ISERROR(VLOOKUP(A1675,'Cadastro-Estoque'!A:G,1,FALSE)),"",VLOOKUP(A1675,'Cadastro-Estoque'!A:G,4,FALSE))</f>
        <v/>
      </c>
      <c r="G1675" s="2" t="str">
        <f>IF(ISBLANK(A1675),"",IF(ISERROR(VLOOKUP(A1675,'Cadastro-Estoque'!A:G,1,FALSE)),"Produto não cadastrado",VLOOKUP(A1675,'Cadastro-Estoque'!A:G,2,FALSE)))</f>
        <v/>
      </c>
      <c r="H1675" s="2" t="str">
        <f>IF(ISERROR(VLOOKUP(A1675,'Cadastro-Estoque'!A:G,1,FALSE)),"",VLOOKUP(A1675,'Cadastro-Estoque'!A:G,3,FALSE))</f>
        <v/>
      </c>
      <c r="I1675" s="73" t="str">
        <f>IF(A1675="","",INDEX(Boletim!F1684:F1801,(MATCH(A1675,'Cadastro-Estoque'!A1683:A1800,0))))</f>
        <v/>
      </c>
    </row>
    <row r="1676" spans="5:9" ht="18.75" customHeight="1" x14ac:dyDescent="0.25">
      <c r="E1676" s="1" t="str">
        <f t="shared" si="29"/>
        <v/>
      </c>
      <c r="F1676" s="2" t="str">
        <f>IF(ISERROR(VLOOKUP(A1676,'Cadastro-Estoque'!A:G,1,FALSE)),"",VLOOKUP(A1676,'Cadastro-Estoque'!A:G,4,FALSE))</f>
        <v/>
      </c>
      <c r="G1676" s="2" t="str">
        <f>IF(ISBLANK(A1676),"",IF(ISERROR(VLOOKUP(A1676,'Cadastro-Estoque'!A:G,1,FALSE)),"Produto não cadastrado",VLOOKUP(A1676,'Cadastro-Estoque'!A:G,2,FALSE)))</f>
        <v/>
      </c>
      <c r="H1676" s="2" t="str">
        <f>IF(ISERROR(VLOOKUP(A1676,'Cadastro-Estoque'!A:G,1,FALSE)),"",VLOOKUP(A1676,'Cadastro-Estoque'!A:G,3,FALSE))</f>
        <v/>
      </c>
      <c r="I1676" s="73" t="str">
        <f>IF(A1676="","",INDEX(Boletim!F1685:F1802,(MATCH(A1676,'Cadastro-Estoque'!A1684:A1801,0))))</f>
        <v/>
      </c>
    </row>
    <row r="1677" spans="5:9" ht="18.75" customHeight="1" x14ac:dyDescent="0.25">
      <c r="E1677" s="1" t="str">
        <f t="shared" si="29"/>
        <v/>
      </c>
      <c r="F1677" s="2" t="str">
        <f>IF(ISERROR(VLOOKUP(A1677,'Cadastro-Estoque'!A:G,1,FALSE)),"",VLOOKUP(A1677,'Cadastro-Estoque'!A:G,4,FALSE))</f>
        <v/>
      </c>
      <c r="G1677" s="2" t="str">
        <f>IF(ISBLANK(A1677),"",IF(ISERROR(VLOOKUP(A1677,'Cadastro-Estoque'!A:G,1,FALSE)),"Produto não cadastrado",VLOOKUP(A1677,'Cadastro-Estoque'!A:G,2,FALSE)))</f>
        <v/>
      </c>
      <c r="H1677" s="2" t="str">
        <f>IF(ISERROR(VLOOKUP(A1677,'Cadastro-Estoque'!A:G,1,FALSE)),"",VLOOKUP(A1677,'Cadastro-Estoque'!A:G,3,FALSE))</f>
        <v/>
      </c>
      <c r="I1677" s="73" t="str">
        <f>IF(A1677="","",INDEX(Boletim!F1686:F1803,(MATCH(A1677,'Cadastro-Estoque'!A1685:A1802,0))))</f>
        <v/>
      </c>
    </row>
    <row r="1678" spans="5:9" ht="18.75" customHeight="1" x14ac:dyDescent="0.25">
      <c r="E1678" s="1" t="str">
        <f t="shared" si="29"/>
        <v/>
      </c>
      <c r="F1678" s="2" t="str">
        <f>IF(ISERROR(VLOOKUP(A1678,'Cadastro-Estoque'!A:G,1,FALSE)),"",VLOOKUP(A1678,'Cadastro-Estoque'!A:G,4,FALSE))</f>
        <v/>
      </c>
      <c r="G1678" s="2" t="str">
        <f>IF(ISBLANK(A1678),"",IF(ISERROR(VLOOKUP(A1678,'Cadastro-Estoque'!A:G,1,FALSE)),"Produto não cadastrado",VLOOKUP(A1678,'Cadastro-Estoque'!A:G,2,FALSE)))</f>
        <v/>
      </c>
      <c r="H1678" s="2" t="str">
        <f>IF(ISERROR(VLOOKUP(A1678,'Cadastro-Estoque'!A:G,1,FALSE)),"",VLOOKUP(A1678,'Cadastro-Estoque'!A:G,3,FALSE))</f>
        <v/>
      </c>
      <c r="I1678" s="73" t="str">
        <f>IF(A1678="","",INDEX(Boletim!F1687:F1804,(MATCH(A1678,'Cadastro-Estoque'!A1686:A1803,0))))</f>
        <v/>
      </c>
    </row>
    <row r="1679" spans="5:9" ht="18.75" customHeight="1" x14ac:dyDescent="0.25">
      <c r="E1679" s="1" t="str">
        <f t="shared" si="29"/>
        <v/>
      </c>
      <c r="F1679" s="2" t="str">
        <f>IF(ISERROR(VLOOKUP(A1679,'Cadastro-Estoque'!A:G,1,FALSE)),"",VLOOKUP(A1679,'Cadastro-Estoque'!A:G,4,FALSE))</f>
        <v/>
      </c>
      <c r="G1679" s="2" t="str">
        <f>IF(ISBLANK(A1679),"",IF(ISERROR(VLOOKUP(A1679,'Cadastro-Estoque'!A:G,1,FALSE)),"Produto não cadastrado",VLOOKUP(A1679,'Cadastro-Estoque'!A:G,2,FALSE)))</f>
        <v/>
      </c>
      <c r="H1679" s="2" t="str">
        <f>IF(ISERROR(VLOOKUP(A1679,'Cadastro-Estoque'!A:G,1,FALSE)),"",VLOOKUP(A1679,'Cadastro-Estoque'!A:G,3,FALSE))</f>
        <v/>
      </c>
      <c r="I1679" s="73" t="str">
        <f>IF(A1679="","",INDEX(Boletim!F1688:F1805,(MATCH(A1679,'Cadastro-Estoque'!A1687:A1804,0))))</f>
        <v/>
      </c>
    </row>
    <row r="1680" spans="5:9" ht="18.75" customHeight="1" x14ac:dyDescent="0.25">
      <c r="E1680" s="1" t="str">
        <f t="shared" si="29"/>
        <v/>
      </c>
      <c r="F1680" s="2" t="str">
        <f>IF(ISERROR(VLOOKUP(A1680,'Cadastro-Estoque'!A:G,1,FALSE)),"",VLOOKUP(A1680,'Cadastro-Estoque'!A:G,4,FALSE))</f>
        <v/>
      </c>
      <c r="G1680" s="2" t="str">
        <f>IF(ISBLANK(A1680),"",IF(ISERROR(VLOOKUP(A1680,'Cadastro-Estoque'!A:G,1,FALSE)),"Produto não cadastrado",VLOOKUP(A1680,'Cadastro-Estoque'!A:G,2,FALSE)))</f>
        <v/>
      </c>
      <c r="H1680" s="2" t="str">
        <f>IF(ISERROR(VLOOKUP(A1680,'Cadastro-Estoque'!A:G,1,FALSE)),"",VLOOKUP(A1680,'Cadastro-Estoque'!A:G,3,FALSE))</f>
        <v/>
      </c>
      <c r="I1680" s="73" t="str">
        <f>IF(A1680="","",INDEX(Boletim!F1689:F1806,(MATCH(A1680,'Cadastro-Estoque'!A1688:A1805,0))))</f>
        <v/>
      </c>
    </row>
    <row r="1681" spans="5:9" ht="18.75" customHeight="1" x14ac:dyDescent="0.25">
      <c r="E1681" s="1" t="str">
        <f t="shared" si="29"/>
        <v/>
      </c>
      <c r="F1681" s="2" t="str">
        <f>IF(ISERROR(VLOOKUP(A1681,'Cadastro-Estoque'!A:G,1,FALSE)),"",VLOOKUP(A1681,'Cadastro-Estoque'!A:G,4,FALSE))</f>
        <v/>
      </c>
      <c r="G1681" s="2" t="str">
        <f>IF(ISBLANK(A1681),"",IF(ISERROR(VLOOKUP(A1681,'Cadastro-Estoque'!A:G,1,FALSE)),"Produto não cadastrado",VLOOKUP(A1681,'Cadastro-Estoque'!A:G,2,FALSE)))</f>
        <v/>
      </c>
      <c r="H1681" s="2" t="str">
        <f>IF(ISERROR(VLOOKUP(A1681,'Cadastro-Estoque'!A:G,1,FALSE)),"",VLOOKUP(A1681,'Cadastro-Estoque'!A:G,3,FALSE))</f>
        <v/>
      </c>
      <c r="I1681" s="73" t="str">
        <f>IF(A1681="","",INDEX(Boletim!F1690:F1807,(MATCH(A1681,'Cadastro-Estoque'!A1689:A1806,0))))</f>
        <v/>
      </c>
    </row>
    <row r="1682" spans="5:9" ht="18.75" customHeight="1" x14ac:dyDescent="0.25">
      <c r="E1682" s="1" t="str">
        <f t="shared" si="29"/>
        <v/>
      </c>
      <c r="F1682" s="2" t="str">
        <f>IF(ISERROR(VLOOKUP(A1682,'Cadastro-Estoque'!A:G,1,FALSE)),"",VLOOKUP(A1682,'Cadastro-Estoque'!A:G,4,FALSE))</f>
        <v/>
      </c>
      <c r="G1682" s="2" t="str">
        <f>IF(ISBLANK(A1682),"",IF(ISERROR(VLOOKUP(A1682,'Cadastro-Estoque'!A:G,1,FALSE)),"Produto não cadastrado",VLOOKUP(A1682,'Cadastro-Estoque'!A:G,2,FALSE)))</f>
        <v/>
      </c>
      <c r="H1682" s="2" t="str">
        <f>IF(ISERROR(VLOOKUP(A1682,'Cadastro-Estoque'!A:G,1,FALSE)),"",VLOOKUP(A1682,'Cadastro-Estoque'!A:G,3,FALSE))</f>
        <v/>
      </c>
      <c r="I1682" s="73" t="str">
        <f>IF(A1682="","",INDEX(Boletim!F1691:F1808,(MATCH(A1682,'Cadastro-Estoque'!A1690:A1807,0))))</f>
        <v/>
      </c>
    </row>
    <row r="1683" spans="5:9" ht="18.75" customHeight="1" x14ac:dyDescent="0.25">
      <c r="E1683" s="1" t="str">
        <f t="shared" si="29"/>
        <v/>
      </c>
      <c r="F1683" s="2" t="str">
        <f>IF(ISERROR(VLOOKUP(A1683,'Cadastro-Estoque'!A:G,1,FALSE)),"",VLOOKUP(A1683,'Cadastro-Estoque'!A:G,4,FALSE))</f>
        <v/>
      </c>
      <c r="G1683" s="2" t="str">
        <f>IF(ISBLANK(A1683),"",IF(ISERROR(VLOOKUP(A1683,'Cadastro-Estoque'!A:G,1,FALSE)),"Produto não cadastrado",VLOOKUP(A1683,'Cadastro-Estoque'!A:G,2,FALSE)))</f>
        <v/>
      </c>
      <c r="H1683" s="2" t="str">
        <f>IF(ISERROR(VLOOKUP(A1683,'Cadastro-Estoque'!A:G,1,FALSE)),"",VLOOKUP(A1683,'Cadastro-Estoque'!A:G,3,FALSE))</f>
        <v/>
      </c>
      <c r="I1683" s="73" t="str">
        <f>IF(A1683="","",INDEX(Boletim!F1692:F1809,(MATCH(A1683,'Cadastro-Estoque'!A1691:A1808,0))))</f>
        <v/>
      </c>
    </row>
    <row r="1684" spans="5:9" ht="18.75" customHeight="1" x14ac:dyDescent="0.25">
      <c r="E1684" s="1" t="str">
        <f t="shared" si="29"/>
        <v/>
      </c>
      <c r="F1684" s="2" t="str">
        <f>IF(ISERROR(VLOOKUP(A1684,'Cadastro-Estoque'!A:G,1,FALSE)),"",VLOOKUP(A1684,'Cadastro-Estoque'!A:G,4,FALSE))</f>
        <v/>
      </c>
      <c r="G1684" s="2" t="str">
        <f>IF(ISBLANK(A1684),"",IF(ISERROR(VLOOKUP(A1684,'Cadastro-Estoque'!A:G,1,FALSE)),"Produto não cadastrado",VLOOKUP(A1684,'Cadastro-Estoque'!A:G,2,FALSE)))</f>
        <v/>
      </c>
      <c r="H1684" s="2" t="str">
        <f>IF(ISERROR(VLOOKUP(A1684,'Cadastro-Estoque'!A:G,1,FALSE)),"",VLOOKUP(A1684,'Cadastro-Estoque'!A:G,3,FALSE))</f>
        <v/>
      </c>
      <c r="I1684" s="73" t="str">
        <f>IF(A1684="","",INDEX(Boletim!F1693:F1810,(MATCH(A1684,'Cadastro-Estoque'!A1692:A1809,0))))</f>
        <v/>
      </c>
    </row>
    <row r="1685" spans="5:9" ht="18.75" customHeight="1" x14ac:dyDescent="0.25">
      <c r="E1685" s="1" t="str">
        <f t="shared" si="29"/>
        <v/>
      </c>
      <c r="F1685" s="2" t="str">
        <f>IF(ISERROR(VLOOKUP(A1685,'Cadastro-Estoque'!A:G,1,FALSE)),"",VLOOKUP(A1685,'Cadastro-Estoque'!A:G,4,FALSE))</f>
        <v/>
      </c>
      <c r="G1685" s="2" t="str">
        <f>IF(ISBLANK(A1685),"",IF(ISERROR(VLOOKUP(A1685,'Cadastro-Estoque'!A:G,1,FALSE)),"Produto não cadastrado",VLOOKUP(A1685,'Cadastro-Estoque'!A:G,2,FALSE)))</f>
        <v/>
      </c>
      <c r="H1685" s="2" t="str">
        <f>IF(ISERROR(VLOOKUP(A1685,'Cadastro-Estoque'!A:G,1,FALSE)),"",VLOOKUP(A1685,'Cadastro-Estoque'!A:G,3,FALSE))</f>
        <v/>
      </c>
      <c r="I1685" s="73" t="str">
        <f>IF(A1685="","",INDEX(Boletim!F1694:F1811,(MATCH(A1685,'Cadastro-Estoque'!A1693:A1810,0))))</f>
        <v/>
      </c>
    </row>
    <row r="1686" spans="5:9" ht="18.75" customHeight="1" x14ac:dyDescent="0.25">
      <c r="E1686" s="1" t="str">
        <f t="shared" si="29"/>
        <v/>
      </c>
      <c r="F1686" s="2" t="str">
        <f>IF(ISERROR(VLOOKUP(A1686,'Cadastro-Estoque'!A:G,1,FALSE)),"",VLOOKUP(A1686,'Cadastro-Estoque'!A:G,4,FALSE))</f>
        <v/>
      </c>
      <c r="G1686" s="2" t="str">
        <f>IF(ISBLANK(A1686),"",IF(ISERROR(VLOOKUP(A1686,'Cadastro-Estoque'!A:G,1,FALSE)),"Produto não cadastrado",VLOOKUP(A1686,'Cadastro-Estoque'!A:G,2,FALSE)))</f>
        <v/>
      </c>
      <c r="H1686" s="2" t="str">
        <f>IF(ISERROR(VLOOKUP(A1686,'Cadastro-Estoque'!A:G,1,FALSE)),"",VLOOKUP(A1686,'Cadastro-Estoque'!A:G,3,FALSE))</f>
        <v/>
      </c>
      <c r="I1686" s="73" t="str">
        <f>IF(A1686="","",INDEX(Boletim!F1695:F1812,(MATCH(A1686,'Cadastro-Estoque'!A1694:A1811,0))))</f>
        <v/>
      </c>
    </row>
    <row r="1687" spans="5:9" ht="18.75" customHeight="1" x14ac:dyDescent="0.25">
      <c r="E1687" s="1" t="str">
        <f t="shared" si="29"/>
        <v/>
      </c>
      <c r="F1687" s="2" t="str">
        <f>IF(ISERROR(VLOOKUP(A1687,'Cadastro-Estoque'!A:G,1,FALSE)),"",VLOOKUP(A1687,'Cadastro-Estoque'!A:G,4,FALSE))</f>
        <v/>
      </c>
      <c r="G1687" s="2" t="str">
        <f>IF(ISBLANK(A1687),"",IF(ISERROR(VLOOKUP(A1687,'Cadastro-Estoque'!A:G,1,FALSE)),"Produto não cadastrado",VLOOKUP(A1687,'Cadastro-Estoque'!A:G,2,FALSE)))</f>
        <v/>
      </c>
      <c r="H1687" s="2" t="str">
        <f>IF(ISERROR(VLOOKUP(A1687,'Cadastro-Estoque'!A:G,1,FALSE)),"",VLOOKUP(A1687,'Cadastro-Estoque'!A:G,3,FALSE))</f>
        <v/>
      </c>
      <c r="I1687" s="73" t="str">
        <f>IF(A1687="","",INDEX(Boletim!F1696:F1813,(MATCH(A1687,'Cadastro-Estoque'!A1695:A1812,0))))</f>
        <v/>
      </c>
    </row>
    <row r="1688" spans="5:9" ht="18.75" customHeight="1" x14ac:dyDescent="0.25">
      <c r="E1688" s="1" t="str">
        <f t="shared" si="29"/>
        <v/>
      </c>
      <c r="F1688" s="2" t="str">
        <f>IF(ISERROR(VLOOKUP(A1688,'Cadastro-Estoque'!A:G,1,FALSE)),"",VLOOKUP(A1688,'Cadastro-Estoque'!A:G,4,FALSE))</f>
        <v/>
      </c>
      <c r="G1688" s="2" t="str">
        <f>IF(ISBLANK(A1688),"",IF(ISERROR(VLOOKUP(A1688,'Cadastro-Estoque'!A:G,1,FALSE)),"Produto não cadastrado",VLOOKUP(A1688,'Cadastro-Estoque'!A:G,2,FALSE)))</f>
        <v/>
      </c>
      <c r="H1688" s="2" t="str">
        <f>IF(ISERROR(VLOOKUP(A1688,'Cadastro-Estoque'!A:G,1,FALSE)),"",VLOOKUP(A1688,'Cadastro-Estoque'!A:G,3,FALSE))</f>
        <v/>
      </c>
      <c r="I1688" s="73" t="str">
        <f>IF(A1688="","",INDEX(Boletim!F1697:F1814,(MATCH(A1688,'Cadastro-Estoque'!A1696:A1813,0))))</f>
        <v/>
      </c>
    </row>
    <row r="1689" spans="5:9" ht="18.75" customHeight="1" x14ac:dyDescent="0.25">
      <c r="E1689" s="1" t="str">
        <f t="shared" si="29"/>
        <v/>
      </c>
      <c r="F1689" s="2" t="str">
        <f>IF(ISERROR(VLOOKUP(A1689,'Cadastro-Estoque'!A:G,1,FALSE)),"",VLOOKUP(A1689,'Cadastro-Estoque'!A:G,4,FALSE))</f>
        <v/>
      </c>
      <c r="G1689" s="2" t="str">
        <f>IF(ISBLANK(A1689),"",IF(ISERROR(VLOOKUP(A1689,'Cadastro-Estoque'!A:G,1,FALSE)),"Produto não cadastrado",VLOOKUP(A1689,'Cadastro-Estoque'!A:G,2,FALSE)))</f>
        <v/>
      </c>
      <c r="H1689" s="2" t="str">
        <f>IF(ISERROR(VLOOKUP(A1689,'Cadastro-Estoque'!A:G,1,FALSE)),"",VLOOKUP(A1689,'Cadastro-Estoque'!A:G,3,FALSE))</f>
        <v/>
      </c>
      <c r="I1689" s="73" t="str">
        <f>IF(A1689="","",INDEX(Boletim!F1698:F1815,(MATCH(A1689,'Cadastro-Estoque'!A1697:A1814,0))))</f>
        <v/>
      </c>
    </row>
    <row r="1690" spans="5:9" ht="18.75" customHeight="1" x14ac:dyDescent="0.25">
      <c r="E1690" s="1" t="str">
        <f t="shared" si="29"/>
        <v/>
      </c>
      <c r="F1690" s="2" t="str">
        <f>IF(ISERROR(VLOOKUP(A1690,'Cadastro-Estoque'!A:G,1,FALSE)),"",VLOOKUP(A1690,'Cadastro-Estoque'!A:G,4,FALSE))</f>
        <v/>
      </c>
      <c r="G1690" s="2" t="str">
        <f>IF(ISBLANK(A1690),"",IF(ISERROR(VLOOKUP(A1690,'Cadastro-Estoque'!A:G,1,FALSE)),"Produto não cadastrado",VLOOKUP(A1690,'Cadastro-Estoque'!A:G,2,FALSE)))</f>
        <v/>
      </c>
      <c r="H1690" s="2" t="str">
        <f>IF(ISERROR(VLOOKUP(A1690,'Cadastro-Estoque'!A:G,1,FALSE)),"",VLOOKUP(A1690,'Cadastro-Estoque'!A:G,3,FALSE))</f>
        <v/>
      </c>
      <c r="I1690" s="73" t="str">
        <f>IF(A1690="","",INDEX(Boletim!F1699:F1816,(MATCH(A1690,'Cadastro-Estoque'!A1698:A1815,0))))</f>
        <v/>
      </c>
    </row>
    <row r="1691" spans="5:9" ht="18.75" customHeight="1" x14ac:dyDescent="0.25">
      <c r="E1691" s="1" t="str">
        <f t="shared" si="29"/>
        <v/>
      </c>
      <c r="F1691" s="2" t="str">
        <f>IF(ISERROR(VLOOKUP(A1691,'Cadastro-Estoque'!A:G,1,FALSE)),"",VLOOKUP(A1691,'Cadastro-Estoque'!A:G,4,FALSE))</f>
        <v/>
      </c>
      <c r="G1691" s="2" t="str">
        <f>IF(ISBLANK(A1691),"",IF(ISERROR(VLOOKUP(A1691,'Cadastro-Estoque'!A:G,1,FALSE)),"Produto não cadastrado",VLOOKUP(A1691,'Cadastro-Estoque'!A:G,2,FALSE)))</f>
        <v/>
      </c>
      <c r="H1691" s="2" t="str">
        <f>IF(ISERROR(VLOOKUP(A1691,'Cadastro-Estoque'!A:G,1,FALSE)),"",VLOOKUP(A1691,'Cadastro-Estoque'!A:G,3,FALSE))</f>
        <v/>
      </c>
      <c r="I1691" s="73" t="str">
        <f>IF(A1691="","",INDEX(Boletim!F1700:F1817,(MATCH(A1691,'Cadastro-Estoque'!A1699:A1816,0))))</f>
        <v/>
      </c>
    </row>
    <row r="1692" spans="5:9" ht="18.75" customHeight="1" x14ac:dyDescent="0.25">
      <c r="E1692" s="1" t="str">
        <f t="shared" si="29"/>
        <v/>
      </c>
      <c r="F1692" s="2" t="str">
        <f>IF(ISERROR(VLOOKUP(A1692,'Cadastro-Estoque'!A:G,1,FALSE)),"",VLOOKUP(A1692,'Cadastro-Estoque'!A:G,4,FALSE))</f>
        <v/>
      </c>
      <c r="G1692" s="2" t="str">
        <f>IF(ISBLANK(A1692),"",IF(ISERROR(VLOOKUP(A1692,'Cadastro-Estoque'!A:G,1,FALSE)),"Produto não cadastrado",VLOOKUP(A1692,'Cadastro-Estoque'!A:G,2,FALSE)))</f>
        <v/>
      </c>
      <c r="H1692" s="2" t="str">
        <f>IF(ISERROR(VLOOKUP(A1692,'Cadastro-Estoque'!A:G,1,FALSE)),"",VLOOKUP(A1692,'Cadastro-Estoque'!A:G,3,FALSE))</f>
        <v/>
      </c>
      <c r="I1692" s="73" t="str">
        <f>IF(A1692="","",INDEX(Boletim!F1701:F1818,(MATCH(A1692,'Cadastro-Estoque'!A1700:A1817,0))))</f>
        <v/>
      </c>
    </row>
    <row r="1693" spans="5:9" ht="18.75" customHeight="1" x14ac:dyDescent="0.25">
      <c r="E1693" s="1" t="str">
        <f t="shared" si="29"/>
        <v/>
      </c>
      <c r="F1693" s="2" t="str">
        <f>IF(ISERROR(VLOOKUP(A1693,'Cadastro-Estoque'!A:G,1,FALSE)),"",VLOOKUP(A1693,'Cadastro-Estoque'!A:G,4,FALSE))</f>
        <v/>
      </c>
      <c r="G1693" s="2" t="str">
        <f>IF(ISBLANK(A1693),"",IF(ISERROR(VLOOKUP(A1693,'Cadastro-Estoque'!A:G,1,FALSE)),"Produto não cadastrado",VLOOKUP(A1693,'Cadastro-Estoque'!A:G,2,FALSE)))</f>
        <v/>
      </c>
      <c r="H1693" s="2" t="str">
        <f>IF(ISERROR(VLOOKUP(A1693,'Cadastro-Estoque'!A:G,1,FALSE)),"",VLOOKUP(A1693,'Cadastro-Estoque'!A:G,3,FALSE))</f>
        <v/>
      </c>
      <c r="I1693" s="73" t="str">
        <f>IF(A1693="","",INDEX(Boletim!F1702:F1819,(MATCH(A1693,'Cadastro-Estoque'!A1701:A1818,0))))</f>
        <v/>
      </c>
    </row>
    <row r="1694" spans="5:9" ht="18.75" customHeight="1" x14ac:dyDescent="0.25">
      <c r="E1694" s="1" t="str">
        <f t="shared" si="29"/>
        <v/>
      </c>
      <c r="F1694" s="2" t="str">
        <f>IF(ISERROR(VLOOKUP(A1694,'Cadastro-Estoque'!A:G,1,FALSE)),"",VLOOKUP(A1694,'Cadastro-Estoque'!A:G,4,FALSE))</f>
        <v/>
      </c>
      <c r="G1694" s="2" t="str">
        <f>IF(ISBLANK(A1694),"",IF(ISERROR(VLOOKUP(A1694,'Cadastro-Estoque'!A:G,1,FALSE)),"Produto não cadastrado",VLOOKUP(A1694,'Cadastro-Estoque'!A:G,2,FALSE)))</f>
        <v/>
      </c>
      <c r="H1694" s="2" t="str">
        <f>IF(ISERROR(VLOOKUP(A1694,'Cadastro-Estoque'!A:G,1,FALSE)),"",VLOOKUP(A1694,'Cadastro-Estoque'!A:G,3,FALSE))</f>
        <v/>
      </c>
      <c r="I1694" s="73" t="str">
        <f>IF(A1694="","",INDEX(Boletim!F1703:F1820,(MATCH(A1694,'Cadastro-Estoque'!A1702:A1819,0))))</f>
        <v/>
      </c>
    </row>
    <row r="1695" spans="5:9" ht="18.75" customHeight="1" x14ac:dyDescent="0.25">
      <c r="E1695" s="1" t="str">
        <f t="shared" si="29"/>
        <v/>
      </c>
      <c r="F1695" s="2" t="str">
        <f>IF(ISERROR(VLOOKUP(A1695,'Cadastro-Estoque'!A:G,1,FALSE)),"",VLOOKUP(A1695,'Cadastro-Estoque'!A:G,4,FALSE))</f>
        <v/>
      </c>
      <c r="G1695" s="2" t="str">
        <f>IF(ISBLANK(A1695),"",IF(ISERROR(VLOOKUP(A1695,'Cadastro-Estoque'!A:G,1,FALSE)),"Produto não cadastrado",VLOOKUP(A1695,'Cadastro-Estoque'!A:G,2,FALSE)))</f>
        <v/>
      </c>
      <c r="H1695" s="2" t="str">
        <f>IF(ISERROR(VLOOKUP(A1695,'Cadastro-Estoque'!A:G,1,FALSE)),"",VLOOKUP(A1695,'Cadastro-Estoque'!A:G,3,FALSE))</f>
        <v/>
      </c>
      <c r="I1695" s="73" t="str">
        <f>IF(A1695="","",INDEX(Boletim!F1704:F1821,(MATCH(A1695,'Cadastro-Estoque'!A1703:A1820,0))))</f>
        <v/>
      </c>
    </row>
    <row r="1696" spans="5:9" ht="18.75" customHeight="1" x14ac:dyDescent="0.25">
      <c r="E1696" s="1" t="str">
        <f t="shared" si="29"/>
        <v/>
      </c>
      <c r="F1696" s="2" t="str">
        <f>IF(ISERROR(VLOOKUP(A1696,'Cadastro-Estoque'!A:G,1,FALSE)),"",VLOOKUP(A1696,'Cadastro-Estoque'!A:G,4,FALSE))</f>
        <v/>
      </c>
      <c r="G1696" s="2" t="str">
        <f>IF(ISBLANK(A1696),"",IF(ISERROR(VLOOKUP(A1696,'Cadastro-Estoque'!A:G,1,FALSE)),"Produto não cadastrado",VLOOKUP(A1696,'Cadastro-Estoque'!A:G,2,FALSE)))</f>
        <v/>
      </c>
      <c r="H1696" s="2" t="str">
        <f>IF(ISERROR(VLOOKUP(A1696,'Cadastro-Estoque'!A:G,1,FALSE)),"",VLOOKUP(A1696,'Cadastro-Estoque'!A:G,3,FALSE))</f>
        <v/>
      </c>
      <c r="I1696" s="73" t="str">
        <f>IF(A1696="","",INDEX(Boletim!F1705:F1822,(MATCH(A1696,'Cadastro-Estoque'!A1704:A1821,0))))</f>
        <v/>
      </c>
    </row>
    <row r="1697" spans="5:9" ht="18.75" customHeight="1" x14ac:dyDescent="0.25">
      <c r="E1697" s="1" t="str">
        <f t="shared" si="29"/>
        <v/>
      </c>
      <c r="F1697" s="2" t="str">
        <f>IF(ISERROR(VLOOKUP(A1697,'Cadastro-Estoque'!A:G,1,FALSE)),"",VLOOKUP(A1697,'Cadastro-Estoque'!A:G,4,FALSE))</f>
        <v/>
      </c>
      <c r="G1697" s="2" t="str">
        <f>IF(ISBLANK(A1697),"",IF(ISERROR(VLOOKUP(A1697,'Cadastro-Estoque'!A:G,1,FALSE)),"Produto não cadastrado",VLOOKUP(A1697,'Cadastro-Estoque'!A:G,2,FALSE)))</f>
        <v/>
      </c>
      <c r="H1697" s="2" t="str">
        <f>IF(ISERROR(VLOOKUP(A1697,'Cadastro-Estoque'!A:G,1,FALSE)),"",VLOOKUP(A1697,'Cadastro-Estoque'!A:G,3,FALSE))</f>
        <v/>
      </c>
      <c r="I1697" s="73" t="str">
        <f>IF(A1697="","",INDEX(Boletim!F1706:F1823,(MATCH(A1697,'Cadastro-Estoque'!A1705:A1822,0))))</f>
        <v/>
      </c>
    </row>
    <row r="1698" spans="5:9" ht="18.75" customHeight="1" x14ac:dyDescent="0.25">
      <c r="E1698" s="1" t="str">
        <f t="shared" si="29"/>
        <v/>
      </c>
      <c r="F1698" s="2" t="str">
        <f>IF(ISERROR(VLOOKUP(A1698,'Cadastro-Estoque'!A:G,1,FALSE)),"",VLOOKUP(A1698,'Cadastro-Estoque'!A:G,4,FALSE))</f>
        <v/>
      </c>
      <c r="G1698" s="2" t="str">
        <f>IF(ISBLANK(A1698),"",IF(ISERROR(VLOOKUP(A1698,'Cadastro-Estoque'!A:G,1,FALSE)),"Produto não cadastrado",VLOOKUP(A1698,'Cadastro-Estoque'!A:G,2,FALSE)))</f>
        <v/>
      </c>
      <c r="H1698" s="2" t="str">
        <f>IF(ISERROR(VLOOKUP(A1698,'Cadastro-Estoque'!A:G,1,FALSE)),"",VLOOKUP(A1698,'Cadastro-Estoque'!A:G,3,FALSE))</f>
        <v/>
      </c>
      <c r="I1698" s="73" t="str">
        <f>IF(A1698="","",INDEX(Boletim!F1707:F1824,(MATCH(A1698,'Cadastro-Estoque'!A1706:A1823,0))))</f>
        <v/>
      </c>
    </row>
    <row r="1699" spans="5:9" ht="18.75" customHeight="1" x14ac:dyDescent="0.25">
      <c r="E1699" s="1" t="str">
        <f t="shared" si="29"/>
        <v/>
      </c>
      <c r="F1699" s="2" t="str">
        <f>IF(ISERROR(VLOOKUP(A1699,'Cadastro-Estoque'!A:G,1,FALSE)),"",VLOOKUP(A1699,'Cadastro-Estoque'!A:G,4,FALSE))</f>
        <v/>
      </c>
      <c r="G1699" s="2" t="str">
        <f>IF(ISBLANK(A1699),"",IF(ISERROR(VLOOKUP(A1699,'Cadastro-Estoque'!A:G,1,FALSE)),"Produto não cadastrado",VLOOKUP(A1699,'Cadastro-Estoque'!A:G,2,FALSE)))</f>
        <v/>
      </c>
      <c r="H1699" s="2" t="str">
        <f>IF(ISERROR(VLOOKUP(A1699,'Cadastro-Estoque'!A:G,1,FALSE)),"",VLOOKUP(A1699,'Cadastro-Estoque'!A:G,3,FALSE))</f>
        <v/>
      </c>
      <c r="I1699" s="73" t="str">
        <f>IF(A1699="","",INDEX(Boletim!F1708:F1825,(MATCH(A1699,'Cadastro-Estoque'!A1707:A1824,0))))</f>
        <v/>
      </c>
    </row>
    <row r="1700" spans="5:9" ht="18.75" customHeight="1" x14ac:dyDescent="0.25">
      <c r="E1700" s="1" t="str">
        <f t="shared" si="29"/>
        <v/>
      </c>
      <c r="F1700" s="2" t="str">
        <f>IF(ISERROR(VLOOKUP(A1700,'Cadastro-Estoque'!A:G,1,FALSE)),"",VLOOKUP(A1700,'Cadastro-Estoque'!A:G,4,FALSE))</f>
        <v/>
      </c>
      <c r="G1700" s="2" t="str">
        <f>IF(ISBLANK(A1700),"",IF(ISERROR(VLOOKUP(A1700,'Cadastro-Estoque'!A:G,1,FALSE)),"Produto não cadastrado",VLOOKUP(A1700,'Cadastro-Estoque'!A:G,2,FALSE)))</f>
        <v/>
      </c>
      <c r="H1700" s="2" t="str">
        <f>IF(ISERROR(VLOOKUP(A1700,'Cadastro-Estoque'!A:G,1,FALSE)),"",VLOOKUP(A1700,'Cadastro-Estoque'!A:G,3,FALSE))</f>
        <v/>
      </c>
      <c r="I1700" s="73" t="str">
        <f>IF(A1700="","",INDEX(Boletim!F1709:F1826,(MATCH(A1700,'Cadastro-Estoque'!A1708:A1825,0))))</f>
        <v/>
      </c>
    </row>
    <row r="1701" spans="5:9" ht="18.75" customHeight="1" x14ac:dyDescent="0.25">
      <c r="E1701" s="1" t="str">
        <f t="shared" si="29"/>
        <v/>
      </c>
      <c r="F1701" s="2" t="str">
        <f>IF(ISERROR(VLOOKUP(A1701,'Cadastro-Estoque'!A:G,1,FALSE)),"",VLOOKUP(A1701,'Cadastro-Estoque'!A:G,4,FALSE))</f>
        <v/>
      </c>
      <c r="G1701" s="2" t="str">
        <f>IF(ISBLANK(A1701),"",IF(ISERROR(VLOOKUP(A1701,'Cadastro-Estoque'!A:G,1,FALSE)),"Produto não cadastrado",VLOOKUP(A1701,'Cadastro-Estoque'!A:G,2,FALSE)))</f>
        <v/>
      </c>
      <c r="H1701" s="2" t="str">
        <f>IF(ISERROR(VLOOKUP(A1701,'Cadastro-Estoque'!A:G,1,FALSE)),"",VLOOKUP(A1701,'Cadastro-Estoque'!A:G,3,FALSE))</f>
        <v/>
      </c>
      <c r="I1701" s="73" t="str">
        <f>IF(A1701="","",INDEX(Boletim!F1710:F1827,(MATCH(A1701,'Cadastro-Estoque'!A1709:A1826,0))))</f>
        <v/>
      </c>
    </row>
    <row r="1702" spans="5:9" ht="18.75" customHeight="1" x14ac:dyDescent="0.25">
      <c r="E1702" s="1" t="str">
        <f t="shared" si="29"/>
        <v/>
      </c>
      <c r="F1702" s="2" t="str">
        <f>IF(ISERROR(VLOOKUP(A1702,'Cadastro-Estoque'!A:G,1,FALSE)),"",VLOOKUP(A1702,'Cadastro-Estoque'!A:G,4,FALSE))</f>
        <v/>
      </c>
      <c r="G1702" s="2" t="str">
        <f>IF(ISBLANK(A1702),"",IF(ISERROR(VLOOKUP(A1702,'Cadastro-Estoque'!A:G,1,FALSE)),"Produto não cadastrado",VLOOKUP(A1702,'Cadastro-Estoque'!A:G,2,FALSE)))</f>
        <v/>
      </c>
      <c r="H1702" s="2" t="str">
        <f>IF(ISERROR(VLOOKUP(A1702,'Cadastro-Estoque'!A:G,1,FALSE)),"",VLOOKUP(A1702,'Cadastro-Estoque'!A:G,3,FALSE))</f>
        <v/>
      </c>
      <c r="I1702" s="73" t="str">
        <f>IF(A1702="","",INDEX(Boletim!F1711:F1828,(MATCH(A1702,'Cadastro-Estoque'!A1710:A1827,0))))</f>
        <v/>
      </c>
    </row>
    <row r="1703" spans="5:9" ht="18.75" customHeight="1" x14ac:dyDescent="0.25">
      <c r="E1703" s="1" t="str">
        <f t="shared" si="29"/>
        <v/>
      </c>
      <c r="F1703" s="2" t="str">
        <f>IF(ISERROR(VLOOKUP(A1703,'Cadastro-Estoque'!A:G,1,FALSE)),"",VLOOKUP(A1703,'Cadastro-Estoque'!A:G,4,FALSE))</f>
        <v/>
      </c>
      <c r="G1703" s="2" t="str">
        <f>IF(ISBLANK(A1703),"",IF(ISERROR(VLOOKUP(A1703,'Cadastro-Estoque'!A:G,1,FALSE)),"Produto não cadastrado",VLOOKUP(A1703,'Cadastro-Estoque'!A:G,2,FALSE)))</f>
        <v/>
      </c>
      <c r="H1703" s="2" t="str">
        <f>IF(ISERROR(VLOOKUP(A1703,'Cadastro-Estoque'!A:G,1,FALSE)),"",VLOOKUP(A1703,'Cadastro-Estoque'!A:G,3,FALSE))</f>
        <v/>
      </c>
      <c r="I1703" s="73" t="str">
        <f>IF(A1703="","",INDEX(Boletim!F1712:F1829,(MATCH(A1703,'Cadastro-Estoque'!A1711:A1828,0))))</f>
        <v/>
      </c>
    </row>
    <row r="1704" spans="5:9" ht="18.75" customHeight="1" x14ac:dyDescent="0.25">
      <c r="E1704" s="1" t="str">
        <f t="shared" si="29"/>
        <v/>
      </c>
      <c r="F1704" s="2" t="str">
        <f>IF(ISERROR(VLOOKUP(A1704,'Cadastro-Estoque'!A:G,1,FALSE)),"",VLOOKUP(A1704,'Cadastro-Estoque'!A:G,4,FALSE))</f>
        <v/>
      </c>
      <c r="G1704" s="2" t="str">
        <f>IF(ISBLANK(A1704),"",IF(ISERROR(VLOOKUP(A1704,'Cadastro-Estoque'!A:G,1,FALSE)),"Produto não cadastrado",VLOOKUP(A1704,'Cadastro-Estoque'!A:G,2,FALSE)))</f>
        <v/>
      </c>
      <c r="H1704" s="2" t="str">
        <f>IF(ISERROR(VLOOKUP(A1704,'Cadastro-Estoque'!A:G,1,FALSE)),"",VLOOKUP(A1704,'Cadastro-Estoque'!A:G,3,FALSE))</f>
        <v/>
      </c>
      <c r="I1704" s="73" t="str">
        <f>IF(A1704="","",INDEX(Boletim!F1713:F1830,(MATCH(A1704,'Cadastro-Estoque'!A1712:A1829,0))))</f>
        <v/>
      </c>
    </row>
    <row r="1705" spans="5:9" ht="18.75" customHeight="1" x14ac:dyDescent="0.25">
      <c r="E1705" s="1" t="str">
        <f t="shared" si="29"/>
        <v/>
      </c>
      <c r="F1705" s="2" t="str">
        <f>IF(ISERROR(VLOOKUP(A1705,'Cadastro-Estoque'!A:G,1,FALSE)),"",VLOOKUP(A1705,'Cadastro-Estoque'!A:G,4,FALSE))</f>
        <v/>
      </c>
      <c r="G1705" s="2" t="str">
        <f>IF(ISBLANK(A1705),"",IF(ISERROR(VLOOKUP(A1705,'Cadastro-Estoque'!A:G,1,FALSE)),"Produto não cadastrado",VLOOKUP(A1705,'Cadastro-Estoque'!A:G,2,FALSE)))</f>
        <v/>
      </c>
      <c r="H1705" s="2" t="str">
        <f>IF(ISERROR(VLOOKUP(A1705,'Cadastro-Estoque'!A:G,1,FALSE)),"",VLOOKUP(A1705,'Cadastro-Estoque'!A:G,3,FALSE))</f>
        <v/>
      </c>
      <c r="I1705" s="73" t="str">
        <f>IF(A1705="","",INDEX(Boletim!F1714:F1831,(MATCH(A1705,'Cadastro-Estoque'!A1713:A1830,0))))</f>
        <v/>
      </c>
    </row>
    <row r="1706" spans="5:9" ht="18.75" customHeight="1" x14ac:dyDescent="0.25">
      <c r="E1706" s="1" t="str">
        <f t="shared" si="29"/>
        <v/>
      </c>
      <c r="F1706" s="2" t="str">
        <f>IF(ISERROR(VLOOKUP(A1706,'Cadastro-Estoque'!A:G,1,FALSE)),"",VLOOKUP(A1706,'Cadastro-Estoque'!A:G,4,FALSE))</f>
        <v/>
      </c>
      <c r="G1706" s="2" t="str">
        <f>IF(ISBLANK(A1706),"",IF(ISERROR(VLOOKUP(A1706,'Cadastro-Estoque'!A:G,1,FALSE)),"Produto não cadastrado",VLOOKUP(A1706,'Cadastro-Estoque'!A:G,2,FALSE)))</f>
        <v/>
      </c>
      <c r="H1706" s="2" t="str">
        <f>IF(ISERROR(VLOOKUP(A1706,'Cadastro-Estoque'!A:G,1,FALSE)),"",VLOOKUP(A1706,'Cadastro-Estoque'!A:G,3,FALSE))</f>
        <v/>
      </c>
      <c r="I1706" s="73" t="str">
        <f>IF(A1706="","",INDEX(Boletim!F1715:F1832,(MATCH(A1706,'Cadastro-Estoque'!A1714:A1831,0))))</f>
        <v/>
      </c>
    </row>
    <row r="1707" spans="5:9" ht="18.75" customHeight="1" x14ac:dyDescent="0.25">
      <c r="E1707" s="1" t="str">
        <f t="shared" si="29"/>
        <v/>
      </c>
      <c r="F1707" s="2" t="str">
        <f>IF(ISERROR(VLOOKUP(A1707,'Cadastro-Estoque'!A:G,1,FALSE)),"",VLOOKUP(A1707,'Cadastro-Estoque'!A:G,4,FALSE))</f>
        <v/>
      </c>
      <c r="G1707" s="2" t="str">
        <f>IF(ISBLANK(A1707),"",IF(ISERROR(VLOOKUP(A1707,'Cadastro-Estoque'!A:G,1,FALSE)),"Produto não cadastrado",VLOOKUP(A1707,'Cadastro-Estoque'!A:G,2,FALSE)))</f>
        <v/>
      </c>
      <c r="H1707" s="2" t="str">
        <f>IF(ISERROR(VLOOKUP(A1707,'Cadastro-Estoque'!A:G,1,FALSE)),"",VLOOKUP(A1707,'Cadastro-Estoque'!A:G,3,FALSE))</f>
        <v/>
      </c>
      <c r="I1707" s="73" t="str">
        <f>IF(A1707="","",INDEX(Boletim!F1716:F1833,(MATCH(A1707,'Cadastro-Estoque'!A1715:A1832,0))))</f>
        <v/>
      </c>
    </row>
    <row r="1708" spans="5:9" ht="18.75" customHeight="1" x14ac:dyDescent="0.25">
      <c r="E1708" s="1" t="str">
        <f t="shared" si="29"/>
        <v/>
      </c>
      <c r="F1708" s="2" t="str">
        <f>IF(ISERROR(VLOOKUP(A1708,'Cadastro-Estoque'!A:G,1,FALSE)),"",VLOOKUP(A1708,'Cadastro-Estoque'!A:G,4,FALSE))</f>
        <v/>
      </c>
      <c r="G1708" s="2" t="str">
        <f>IF(ISBLANK(A1708),"",IF(ISERROR(VLOOKUP(A1708,'Cadastro-Estoque'!A:G,1,FALSE)),"Produto não cadastrado",VLOOKUP(A1708,'Cadastro-Estoque'!A:G,2,FALSE)))</f>
        <v/>
      </c>
      <c r="H1708" s="2" t="str">
        <f>IF(ISERROR(VLOOKUP(A1708,'Cadastro-Estoque'!A:G,1,FALSE)),"",VLOOKUP(A1708,'Cadastro-Estoque'!A:G,3,FALSE))</f>
        <v/>
      </c>
      <c r="I1708" s="73" t="str">
        <f>IF(A1708="","",INDEX(Boletim!F1717:F1834,(MATCH(A1708,'Cadastro-Estoque'!A1716:A1833,0))))</f>
        <v/>
      </c>
    </row>
    <row r="1709" spans="5:9" ht="18.75" customHeight="1" x14ac:dyDescent="0.25">
      <c r="E1709" s="1" t="str">
        <f t="shared" si="29"/>
        <v/>
      </c>
      <c r="F1709" s="2" t="str">
        <f>IF(ISERROR(VLOOKUP(A1709,'Cadastro-Estoque'!A:G,1,FALSE)),"",VLOOKUP(A1709,'Cadastro-Estoque'!A:G,4,FALSE))</f>
        <v/>
      </c>
      <c r="G1709" s="2" t="str">
        <f>IF(ISBLANK(A1709),"",IF(ISERROR(VLOOKUP(A1709,'Cadastro-Estoque'!A:G,1,FALSE)),"Produto não cadastrado",VLOOKUP(A1709,'Cadastro-Estoque'!A:G,2,FALSE)))</f>
        <v/>
      </c>
      <c r="H1709" s="2" t="str">
        <f>IF(ISERROR(VLOOKUP(A1709,'Cadastro-Estoque'!A:G,1,FALSE)),"",VLOOKUP(A1709,'Cadastro-Estoque'!A:G,3,FALSE))</f>
        <v/>
      </c>
      <c r="I1709" s="73" t="str">
        <f>IF(A1709="","",INDEX(Boletim!F1718:F1835,(MATCH(A1709,'Cadastro-Estoque'!A1717:A1834,0))))</f>
        <v/>
      </c>
    </row>
    <row r="1710" spans="5:9" ht="18.75" customHeight="1" x14ac:dyDescent="0.25">
      <c r="E1710" s="1" t="str">
        <f t="shared" si="29"/>
        <v/>
      </c>
      <c r="F1710" s="2" t="str">
        <f>IF(ISERROR(VLOOKUP(A1710,'Cadastro-Estoque'!A:G,1,FALSE)),"",VLOOKUP(A1710,'Cadastro-Estoque'!A:G,4,FALSE))</f>
        <v/>
      </c>
      <c r="G1710" s="2" t="str">
        <f>IF(ISBLANK(A1710),"",IF(ISERROR(VLOOKUP(A1710,'Cadastro-Estoque'!A:G,1,FALSE)),"Produto não cadastrado",VLOOKUP(A1710,'Cadastro-Estoque'!A:G,2,FALSE)))</f>
        <v/>
      </c>
      <c r="H1710" s="2" t="str">
        <f>IF(ISERROR(VLOOKUP(A1710,'Cadastro-Estoque'!A:G,1,FALSE)),"",VLOOKUP(A1710,'Cadastro-Estoque'!A:G,3,FALSE))</f>
        <v/>
      </c>
      <c r="I1710" s="73" t="str">
        <f>IF(A1710="","",INDEX(Boletim!F1719:F1836,(MATCH(A1710,'Cadastro-Estoque'!A1718:A1835,0))))</f>
        <v/>
      </c>
    </row>
    <row r="1711" spans="5:9" ht="18.75" customHeight="1" x14ac:dyDescent="0.25">
      <c r="E1711" s="1" t="str">
        <f t="shared" si="29"/>
        <v/>
      </c>
      <c r="F1711" s="2" t="str">
        <f>IF(ISERROR(VLOOKUP(A1711,'Cadastro-Estoque'!A:G,1,FALSE)),"",VLOOKUP(A1711,'Cadastro-Estoque'!A:G,4,FALSE))</f>
        <v/>
      </c>
      <c r="G1711" s="2" t="str">
        <f>IF(ISBLANK(A1711),"",IF(ISERROR(VLOOKUP(A1711,'Cadastro-Estoque'!A:G,1,FALSE)),"Produto não cadastrado",VLOOKUP(A1711,'Cadastro-Estoque'!A:G,2,FALSE)))</f>
        <v/>
      </c>
      <c r="H1711" s="2" t="str">
        <f>IF(ISERROR(VLOOKUP(A1711,'Cadastro-Estoque'!A:G,1,FALSE)),"",VLOOKUP(A1711,'Cadastro-Estoque'!A:G,3,FALSE))</f>
        <v/>
      </c>
      <c r="I1711" s="73" t="str">
        <f>IF(A1711="","",INDEX(Boletim!F1720:F1837,(MATCH(A1711,'Cadastro-Estoque'!A1719:A1836,0))))</f>
        <v/>
      </c>
    </row>
    <row r="1712" spans="5:9" ht="18.75" customHeight="1" x14ac:dyDescent="0.25">
      <c r="E1712" s="1" t="str">
        <f t="shared" si="29"/>
        <v/>
      </c>
      <c r="F1712" s="2" t="str">
        <f>IF(ISERROR(VLOOKUP(A1712,'Cadastro-Estoque'!A:G,1,FALSE)),"",VLOOKUP(A1712,'Cadastro-Estoque'!A:G,4,FALSE))</f>
        <v/>
      </c>
      <c r="G1712" s="2" t="str">
        <f>IF(ISBLANK(A1712),"",IF(ISERROR(VLOOKUP(A1712,'Cadastro-Estoque'!A:G,1,FALSE)),"Produto não cadastrado",VLOOKUP(A1712,'Cadastro-Estoque'!A:G,2,FALSE)))</f>
        <v/>
      </c>
      <c r="H1712" s="2" t="str">
        <f>IF(ISERROR(VLOOKUP(A1712,'Cadastro-Estoque'!A:G,1,FALSE)),"",VLOOKUP(A1712,'Cadastro-Estoque'!A:G,3,FALSE))</f>
        <v/>
      </c>
      <c r="I1712" s="73" t="str">
        <f>IF(A1712="","",INDEX(Boletim!F1721:F1838,(MATCH(A1712,'Cadastro-Estoque'!A1720:A1837,0))))</f>
        <v/>
      </c>
    </row>
    <row r="1713" spans="5:9" ht="18.75" customHeight="1" x14ac:dyDescent="0.25">
      <c r="E1713" s="1" t="str">
        <f t="shared" si="29"/>
        <v/>
      </c>
      <c r="F1713" s="2" t="str">
        <f>IF(ISERROR(VLOOKUP(A1713,'Cadastro-Estoque'!A:G,1,FALSE)),"",VLOOKUP(A1713,'Cadastro-Estoque'!A:G,4,FALSE))</f>
        <v/>
      </c>
      <c r="G1713" s="2" t="str">
        <f>IF(ISBLANK(A1713),"",IF(ISERROR(VLOOKUP(A1713,'Cadastro-Estoque'!A:G,1,FALSE)),"Produto não cadastrado",VLOOKUP(A1713,'Cadastro-Estoque'!A:G,2,FALSE)))</f>
        <v/>
      </c>
      <c r="H1713" s="2" t="str">
        <f>IF(ISERROR(VLOOKUP(A1713,'Cadastro-Estoque'!A:G,1,FALSE)),"",VLOOKUP(A1713,'Cadastro-Estoque'!A:G,3,FALSE))</f>
        <v/>
      </c>
      <c r="I1713" s="73" t="str">
        <f>IF(A1713="","",INDEX(Boletim!F1722:F1839,(MATCH(A1713,'Cadastro-Estoque'!A1721:A1838,0))))</f>
        <v/>
      </c>
    </row>
    <row r="1714" spans="5:9" ht="18.75" customHeight="1" x14ac:dyDescent="0.25">
      <c r="E1714" s="1" t="str">
        <f t="shared" si="29"/>
        <v/>
      </c>
      <c r="F1714" s="2" t="str">
        <f>IF(ISERROR(VLOOKUP(A1714,'Cadastro-Estoque'!A:G,1,FALSE)),"",VLOOKUP(A1714,'Cadastro-Estoque'!A:G,4,FALSE))</f>
        <v/>
      </c>
      <c r="G1714" s="2" t="str">
        <f>IF(ISBLANK(A1714),"",IF(ISERROR(VLOOKUP(A1714,'Cadastro-Estoque'!A:G,1,FALSE)),"Produto não cadastrado",VLOOKUP(A1714,'Cadastro-Estoque'!A:G,2,FALSE)))</f>
        <v/>
      </c>
      <c r="H1714" s="2" t="str">
        <f>IF(ISERROR(VLOOKUP(A1714,'Cadastro-Estoque'!A:G,1,FALSE)),"",VLOOKUP(A1714,'Cadastro-Estoque'!A:G,3,FALSE))</f>
        <v/>
      </c>
      <c r="I1714" s="73" t="str">
        <f>IF(A1714="","",INDEX(Boletim!F1723:F1840,(MATCH(A1714,'Cadastro-Estoque'!A1722:A1839,0))))</f>
        <v/>
      </c>
    </row>
    <row r="1715" spans="5:9" ht="18.75" customHeight="1" x14ac:dyDescent="0.25">
      <c r="E1715" s="1" t="str">
        <f t="shared" si="29"/>
        <v/>
      </c>
      <c r="F1715" s="2" t="str">
        <f>IF(ISERROR(VLOOKUP(A1715,'Cadastro-Estoque'!A:G,1,FALSE)),"",VLOOKUP(A1715,'Cadastro-Estoque'!A:G,4,FALSE))</f>
        <v/>
      </c>
      <c r="G1715" s="2" t="str">
        <f>IF(ISBLANK(A1715),"",IF(ISERROR(VLOOKUP(A1715,'Cadastro-Estoque'!A:G,1,FALSE)),"Produto não cadastrado",VLOOKUP(A1715,'Cadastro-Estoque'!A:G,2,FALSE)))</f>
        <v/>
      </c>
      <c r="H1715" s="2" t="str">
        <f>IF(ISERROR(VLOOKUP(A1715,'Cadastro-Estoque'!A:G,1,FALSE)),"",VLOOKUP(A1715,'Cadastro-Estoque'!A:G,3,FALSE))</f>
        <v/>
      </c>
      <c r="I1715" s="73" t="str">
        <f>IF(A1715="","",INDEX(Boletim!F1724:F1841,(MATCH(A1715,'Cadastro-Estoque'!A1723:A1840,0))))</f>
        <v/>
      </c>
    </row>
    <row r="1716" spans="5:9" ht="18.75" customHeight="1" x14ac:dyDescent="0.25">
      <c r="E1716" s="1" t="str">
        <f t="shared" si="29"/>
        <v/>
      </c>
      <c r="F1716" s="2" t="str">
        <f>IF(ISERROR(VLOOKUP(A1716,'Cadastro-Estoque'!A:G,1,FALSE)),"",VLOOKUP(A1716,'Cadastro-Estoque'!A:G,4,FALSE))</f>
        <v/>
      </c>
      <c r="G1716" s="2" t="str">
        <f>IF(ISBLANK(A1716),"",IF(ISERROR(VLOOKUP(A1716,'Cadastro-Estoque'!A:G,1,FALSE)),"Produto não cadastrado",VLOOKUP(A1716,'Cadastro-Estoque'!A:G,2,FALSE)))</f>
        <v/>
      </c>
      <c r="H1716" s="2" t="str">
        <f>IF(ISERROR(VLOOKUP(A1716,'Cadastro-Estoque'!A:G,1,FALSE)),"",VLOOKUP(A1716,'Cadastro-Estoque'!A:G,3,FALSE))</f>
        <v/>
      </c>
      <c r="I1716" s="73" t="str">
        <f>IF(A1716="","",INDEX(Boletim!F1725:F1842,(MATCH(A1716,'Cadastro-Estoque'!A1724:A1841,0))))</f>
        <v/>
      </c>
    </row>
    <row r="1717" spans="5:9" ht="18.75" customHeight="1" x14ac:dyDescent="0.25">
      <c r="E1717" s="1" t="str">
        <f t="shared" si="29"/>
        <v/>
      </c>
      <c r="F1717" s="2" t="str">
        <f>IF(ISERROR(VLOOKUP(A1717,'Cadastro-Estoque'!A:G,1,FALSE)),"",VLOOKUP(A1717,'Cadastro-Estoque'!A:G,4,FALSE))</f>
        <v/>
      </c>
      <c r="G1717" s="2" t="str">
        <f>IF(ISBLANK(A1717),"",IF(ISERROR(VLOOKUP(A1717,'Cadastro-Estoque'!A:G,1,FALSE)),"Produto não cadastrado",VLOOKUP(A1717,'Cadastro-Estoque'!A:G,2,FALSE)))</f>
        <v/>
      </c>
      <c r="H1717" s="2" t="str">
        <f>IF(ISERROR(VLOOKUP(A1717,'Cadastro-Estoque'!A:G,1,FALSE)),"",VLOOKUP(A1717,'Cadastro-Estoque'!A:G,3,FALSE))</f>
        <v/>
      </c>
      <c r="I1717" s="73" t="str">
        <f>IF(A1717="","",INDEX(Boletim!F1726:F1843,(MATCH(A1717,'Cadastro-Estoque'!A1725:A1842,0))))</f>
        <v/>
      </c>
    </row>
    <row r="1718" spans="5:9" ht="18.75" customHeight="1" x14ac:dyDescent="0.25">
      <c r="E1718" s="1" t="str">
        <f t="shared" si="29"/>
        <v/>
      </c>
      <c r="F1718" s="2" t="str">
        <f>IF(ISERROR(VLOOKUP(A1718,'Cadastro-Estoque'!A:G,1,FALSE)),"",VLOOKUP(A1718,'Cadastro-Estoque'!A:G,4,FALSE))</f>
        <v/>
      </c>
      <c r="G1718" s="2" t="str">
        <f>IF(ISBLANK(A1718),"",IF(ISERROR(VLOOKUP(A1718,'Cadastro-Estoque'!A:G,1,FALSE)),"Produto não cadastrado",VLOOKUP(A1718,'Cadastro-Estoque'!A:G,2,FALSE)))</f>
        <v/>
      </c>
      <c r="H1718" s="2" t="str">
        <f>IF(ISERROR(VLOOKUP(A1718,'Cadastro-Estoque'!A:G,1,FALSE)),"",VLOOKUP(A1718,'Cadastro-Estoque'!A:G,3,FALSE))</f>
        <v/>
      </c>
      <c r="I1718" s="73" t="str">
        <f>IF(A1718="","",INDEX(Boletim!F1727:F1844,(MATCH(A1718,'Cadastro-Estoque'!A1726:A1843,0))))</f>
        <v/>
      </c>
    </row>
    <row r="1719" spans="5:9" ht="18.75" customHeight="1" x14ac:dyDescent="0.25">
      <c r="E1719" s="1" t="str">
        <f t="shared" si="29"/>
        <v/>
      </c>
      <c r="F1719" s="2" t="str">
        <f>IF(ISERROR(VLOOKUP(A1719,'Cadastro-Estoque'!A:G,1,FALSE)),"",VLOOKUP(A1719,'Cadastro-Estoque'!A:G,4,FALSE))</f>
        <v/>
      </c>
      <c r="G1719" s="2" t="str">
        <f>IF(ISBLANK(A1719),"",IF(ISERROR(VLOOKUP(A1719,'Cadastro-Estoque'!A:G,1,FALSE)),"Produto não cadastrado",VLOOKUP(A1719,'Cadastro-Estoque'!A:G,2,FALSE)))</f>
        <v/>
      </c>
      <c r="H1719" s="2" t="str">
        <f>IF(ISERROR(VLOOKUP(A1719,'Cadastro-Estoque'!A:G,1,FALSE)),"",VLOOKUP(A1719,'Cadastro-Estoque'!A:G,3,FALSE))</f>
        <v/>
      </c>
      <c r="I1719" s="73" t="str">
        <f>IF(A1719="","",INDEX(Boletim!F1728:F1845,(MATCH(A1719,'Cadastro-Estoque'!A1727:A1844,0))))</f>
        <v/>
      </c>
    </row>
    <row r="1720" spans="5:9" ht="18.75" customHeight="1" x14ac:dyDescent="0.25">
      <c r="E1720" s="1" t="str">
        <f t="shared" si="29"/>
        <v/>
      </c>
      <c r="F1720" s="2" t="str">
        <f>IF(ISERROR(VLOOKUP(A1720,'Cadastro-Estoque'!A:G,1,FALSE)),"",VLOOKUP(A1720,'Cadastro-Estoque'!A:G,4,FALSE))</f>
        <v/>
      </c>
      <c r="G1720" s="2" t="str">
        <f>IF(ISBLANK(A1720),"",IF(ISERROR(VLOOKUP(A1720,'Cadastro-Estoque'!A:G,1,FALSE)),"Produto não cadastrado",VLOOKUP(A1720,'Cadastro-Estoque'!A:G,2,FALSE)))</f>
        <v/>
      </c>
      <c r="H1720" s="2" t="str">
        <f>IF(ISERROR(VLOOKUP(A1720,'Cadastro-Estoque'!A:G,1,FALSE)),"",VLOOKUP(A1720,'Cadastro-Estoque'!A:G,3,FALSE))</f>
        <v/>
      </c>
      <c r="I1720" s="73" t="str">
        <f>IF(A1720="","",INDEX(Boletim!F1729:F1846,(MATCH(A1720,'Cadastro-Estoque'!A1728:A1845,0))))</f>
        <v/>
      </c>
    </row>
    <row r="1721" spans="5:9" ht="18.75" customHeight="1" x14ac:dyDescent="0.25">
      <c r="E1721" s="1" t="str">
        <f t="shared" si="29"/>
        <v/>
      </c>
      <c r="F1721" s="2" t="str">
        <f>IF(ISERROR(VLOOKUP(A1721,'Cadastro-Estoque'!A:G,1,FALSE)),"",VLOOKUP(A1721,'Cadastro-Estoque'!A:G,4,FALSE))</f>
        <v/>
      </c>
      <c r="G1721" s="2" t="str">
        <f>IF(ISBLANK(A1721),"",IF(ISERROR(VLOOKUP(A1721,'Cadastro-Estoque'!A:G,1,FALSE)),"Produto não cadastrado",VLOOKUP(A1721,'Cadastro-Estoque'!A:G,2,FALSE)))</f>
        <v/>
      </c>
      <c r="H1721" s="2" t="str">
        <f>IF(ISERROR(VLOOKUP(A1721,'Cadastro-Estoque'!A:G,1,FALSE)),"",VLOOKUP(A1721,'Cadastro-Estoque'!A:G,3,FALSE))</f>
        <v/>
      </c>
      <c r="I1721" s="73" t="str">
        <f>IF(A1721="","",INDEX(Boletim!F1730:F1847,(MATCH(A1721,'Cadastro-Estoque'!A1729:A1846,0))))</f>
        <v/>
      </c>
    </row>
    <row r="1722" spans="5:9" ht="18.75" customHeight="1" x14ac:dyDescent="0.25">
      <c r="E1722" s="1" t="str">
        <f t="shared" si="29"/>
        <v/>
      </c>
      <c r="F1722" s="2" t="str">
        <f>IF(ISERROR(VLOOKUP(A1722,'Cadastro-Estoque'!A:G,1,FALSE)),"",VLOOKUP(A1722,'Cadastro-Estoque'!A:G,4,FALSE))</f>
        <v/>
      </c>
      <c r="G1722" s="2" t="str">
        <f>IF(ISBLANK(A1722),"",IF(ISERROR(VLOOKUP(A1722,'Cadastro-Estoque'!A:G,1,FALSE)),"Produto não cadastrado",VLOOKUP(A1722,'Cadastro-Estoque'!A:G,2,FALSE)))</f>
        <v/>
      </c>
      <c r="H1722" s="2" t="str">
        <f>IF(ISERROR(VLOOKUP(A1722,'Cadastro-Estoque'!A:G,1,FALSE)),"",VLOOKUP(A1722,'Cadastro-Estoque'!A:G,3,FALSE))</f>
        <v/>
      </c>
      <c r="I1722" s="73" t="str">
        <f>IF(A1722="","",INDEX(Boletim!F1731:F1848,(MATCH(A1722,'Cadastro-Estoque'!A1730:A1847,0))))</f>
        <v/>
      </c>
    </row>
    <row r="1723" spans="5:9" ht="18.75" customHeight="1" x14ac:dyDescent="0.25">
      <c r="E1723" s="1" t="str">
        <f t="shared" si="29"/>
        <v/>
      </c>
      <c r="F1723" s="2" t="str">
        <f>IF(ISERROR(VLOOKUP(A1723,'Cadastro-Estoque'!A:G,1,FALSE)),"",VLOOKUP(A1723,'Cadastro-Estoque'!A:G,4,FALSE))</f>
        <v/>
      </c>
      <c r="G1723" s="2" t="str">
        <f>IF(ISBLANK(A1723),"",IF(ISERROR(VLOOKUP(A1723,'Cadastro-Estoque'!A:G,1,FALSE)),"Produto não cadastrado",VLOOKUP(A1723,'Cadastro-Estoque'!A:G,2,FALSE)))</f>
        <v/>
      </c>
      <c r="H1723" s="2" t="str">
        <f>IF(ISERROR(VLOOKUP(A1723,'Cadastro-Estoque'!A:G,1,FALSE)),"",VLOOKUP(A1723,'Cadastro-Estoque'!A:G,3,FALSE))</f>
        <v/>
      </c>
      <c r="I1723" s="73" t="str">
        <f>IF(A1723="","",INDEX(Boletim!F1732:F1849,(MATCH(A1723,'Cadastro-Estoque'!A1731:A1848,0))))</f>
        <v/>
      </c>
    </row>
    <row r="1724" spans="5:9" ht="18.75" customHeight="1" x14ac:dyDescent="0.25">
      <c r="E1724" s="1" t="str">
        <f t="shared" si="29"/>
        <v/>
      </c>
      <c r="F1724" s="2" t="str">
        <f>IF(ISERROR(VLOOKUP(A1724,'Cadastro-Estoque'!A:G,1,FALSE)),"",VLOOKUP(A1724,'Cadastro-Estoque'!A:G,4,FALSE))</f>
        <v/>
      </c>
      <c r="G1724" s="2" t="str">
        <f>IF(ISBLANK(A1724),"",IF(ISERROR(VLOOKUP(A1724,'Cadastro-Estoque'!A:G,1,FALSE)),"Produto não cadastrado",VLOOKUP(A1724,'Cadastro-Estoque'!A:G,2,FALSE)))</f>
        <v/>
      </c>
      <c r="H1724" s="2" t="str">
        <f>IF(ISERROR(VLOOKUP(A1724,'Cadastro-Estoque'!A:G,1,FALSE)),"",VLOOKUP(A1724,'Cadastro-Estoque'!A:G,3,FALSE))</f>
        <v/>
      </c>
      <c r="I1724" s="73" t="str">
        <f>IF(A1724="","",INDEX(Boletim!F1733:F1850,(MATCH(A1724,'Cadastro-Estoque'!A1732:A1849,0))))</f>
        <v/>
      </c>
    </row>
    <row r="1725" spans="5:9" ht="18.75" customHeight="1" x14ac:dyDescent="0.25">
      <c r="E1725" s="1" t="str">
        <f t="shared" si="29"/>
        <v/>
      </c>
      <c r="F1725" s="2" t="str">
        <f>IF(ISERROR(VLOOKUP(A1725,'Cadastro-Estoque'!A:G,1,FALSE)),"",VLOOKUP(A1725,'Cadastro-Estoque'!A:G,4,FALSE))</f>
        <v/>
      </c>
      <c r="G1725" s="2" t="str">
        <f>IF(ISBLANK(A1725),"",IF(ISERROR(VLOOKUP(A1725,'Cadastro-Estoque'!A:G,1,FALSE)),"Produto não cadastrado",VLOOKUP(A1725,'Cadastro-Estoque'!A:G,2,FALSE)))</f>
        <v/>
      </c>
      <c r="H1725" s="2" t="str">
        <f>IF(ISERROR(VLOOKUP(A1725,'Cadastro-Estoque'!A:G,1,FALSE)),"",VLOOKUP(A1725,'Cadastro-Estoque'!A:G,3,FALSE))</f>
        <v/>
      </c>
      <c r="I1725" s="73" t="str">
        <f>IF(A1725="","",INDEX(Boletim!F1734:F1851,(MATCH(A1725,'Cadastro-Estoque'!A1733:A1850,0))))</f>
        <v/>
      </c>
    </row>
    <row r="1726" spans="5:9" ht="18.75" customHeight="1" x14ac:dyDescent="0.25">
      <c r="E1726" s="1" t="str">
        <f t="shared" si="29"/>
        <v/>
      </c>
      <c r="F1726" s="2" t="str">
        <f>IF(ISERROR(VLOOKUP(A1726,'Cadastro-Estoque'!A:G,1,FALSE)),"",VLOOKUP(A1726,'Cadastro-Estoque'!A:G,4,FALSE))</f>
        <v/>
      </c>
      <c r="G1726" s="2" t="str">
        <f>IF(ISBLANK(A1726),"",IF(ISERROR(VLOOKUP(A1726,'Cadastro-Estoque'!A:G,1,FALSE)),"Produto não cadastrado",VLOOKUP(A1726,'Cadastro-Estoque'!A:G,2,FALSE)))</f>
        <v/>
      </c>
      <c r="H1726" s="2" t="str">
        <f>IF(ISERROR(VLOOKUP(A1726,'Cadastro-Estoque'!A:G,1,FALSE)),"",VLOOKUP(A1726,'Cadastro-Estoque'!A:G,3,FALSE))</f>
        <v/>
      </c>
      <c r="I1726" s="73" t="str">
        <f>IF(A1726="","",INDEX(Boletim!F1735:F1852,(MATCH(A1726,'Cadastro-Estoque'!A1734:A1851,0))))</f>
        <v/>
      </c>
    </row>
    <row r="1727" spans="5:9" ht="18.75" customHeight="1" x14ac:dyDescent="0.25">
      <c r="E1727" s="1" t="str">
        <f t="shared" si="29"/>
        <v/>
      </c>
      <c r="F1727" s="2" t="str">
        <f>IF(ISERROR(VLOOKUP(A1727,'Cadastro-Estoque'!A:G,1,FALSE)),"",VLOOKUP(A1727,'Cadastro-Estoque'!A:G,4,FALSE))</f>
        <v/>
      </c>
      <c r="G1727" s="2" t="str">
        <f>IF(ISBLANK(A1727),"",IF(ISERROR(VLOOKUP(A1727,'Cadastro-Estoque'!A:G,1,FALSE)),"Produto não cadastrado",VLOOKUP(A1727,'Cadastro-Estoque'!A:G,2,FALSE)))</f>
        <v/>
      </c>
      <c r="H1727" s="2" t="str">
        <f>IF(ISERROR(VLOOKUP(A1727,'Cadastro-Estoque'!A:G,1,FALSE)),"",VLOOKUP(A1727,'Cadastro-Estoque'!A:G,3,FALSE))</f>
        <v/>
      </c>
      <c r="I1727" s="73" t="str">
        <f>IF(A1727="","",INDEX(Boletim!F1736:F1853,(MATCH(A1727,'Cadastro-Estoque'!A1735:A1852,0))))</f>
        <v/>
      </c>
    </row>
    <row r="1728" spans="5:9" ht="18.75" customHeight="1" x14ac:dyDescent="0.25">
      <c r="E1728" s="1" t="str">
        <f t="shared" si="29"/>
        <v/>
      </c>
      <c r="F1728" s="2" t="str">
        <f>IF(ISERROR(VLOOKUP(A1728,'Cadastro-Estoque'!A:G,1,FALSE)),"",VLOOKUP(A1728,'Cadastro-Estoque'!A:G,4,FALSE))</f>
        <v/>
      </c>
      <c r="G1728" s="2" t="str">
        <f>IF(ISBLANK(A1728),"",IF(ISERROR(VLOOKUP(A1728,'Cadastro-Estoque'!A:G,1,FALSE)),"Produto não cadastrado",VLOOKUP(A1728,'Cadastro-Estoque'!A:G,2,FALSE)))</f>
        <v/>
      </c>
      <c r="H1728" s="2" t="str">
        <f>IF(ISERROR(VLOOKUP(A1728,'Cadastro-Estoque'!A:G,1,FALSE)),"",VLOOKUP(A1728,'Cadastro-Estoque'!A:G,3,FALSE))</f>
        <v/>
      </c>
      <c r="I1728" s="73" t="str">
        <f>IF(A1728="","",INDEX(Boletim!F1737:F1854,(MATCH(A1728,'Cadastro-Estoque'!A1736:A1853,0))))</f>
        <v/>
      </c>
    </row>
    <row r="1729" spans="5:9" ht="18.75" customHeight="1" x14ac:dyDescent="0.25">
      <c r="E1729" s="1" t="str">
        <f t="shared" si="29"/>
        <v/>
      </c>
      <c r="F1729" s="2" t="str">
        <f>IF(ISERROR(VLOOKUP(A1729,'Cadastro-Estoque'!A:G,1,FALSE)),"",VLOOKUP(A1729,'Cadastro-Estoque'!A:G,4,FALSE))</f>
        <v/>
      </c>
      <c r="G1729" s="2" t="str">
        <f>IF(ISBLANK(A1729),"",IF(ISERROR(VLOOKUP(A1729,'Cadastro-Estoque'!A:G,1,FALSE)),"Produto não cadastrado",VLOOKUP(A1729,'Cadastro-Estoque'!A:G,2,FALSE)))</f>
        <v/>
      </c>
      <c r="H1729" s="2" t="str">
        <f>IF(ISERROR(VLOOKUP(A1729,'Cadastro-Estoque'!A:G,1,FALSE)),"",VLOOKUP(A1729,'Cadastro-Estoque'!A:G,3,FALSE))</f>
        <v/>
      </c>
      <c r="I1729" s="73" t="str">
        <f>IF(A1729="","",INDEX(Boletim!F1738:F1855,(MATCH(A1729,'Cadastro-Estoque'!A1737:A1854,0))))</f>
        <v/>
      </c>
    </row>
    <row r="1730" spans="5:9" ht="18.75" customHeight="1" x14ac:dyDescent="0.25">
      <c r="E1730" s="1" t="str">
        <f t="shared" si="29"/>
        <v/>
      </c>
      <c r="F1730" s="2" t="str">
        <f>IF(ISERROR(VLOOKUP(A1730,'Cadastro-Estoque'!A:G,1,FALSE)),"",VLOOKUP(A1730,'Cadastro-Estoque'!A:G,4,FALSE))</f>
        <v/>
      </c>
      <c r="G1730" s="2" t="str">
        <f>IF(ISBLANK(A1730),"",IF(ISERROR(VLOOKUP(A1730,'Cadastro-Estoque'!A:G,1,FALSE)),"Produto não cadastrado",VLOOKUP(A1730,'Cadastro-Estoque'!A:G,2,FALSE)))</f>
        <v/>
      </c>
      <c r="H1730" s="2" t="str">
        <f>IF(ISERROR(VLOOKUP(A1730,'Cadastro-Estoque'!A:G,1,FALSE)),"",VLOOKUP(A1730,'Cadastro-Estoque'!A:G,3,FALSE))</f>
        <v/>
      </c>
      <c r="I1730" s="73" t="str">
        <f>IF(A1730="","",INDEX(Boletim!F1739:F1856,(MATCH(A1730,'Cadastro-Estoque'!A1738:A1855,0))))</f>
        <v/>
      </c>
    </row>
    <row r="1731" spans="5:9" ht="18.75" customHeight="1" x14ac:dyDescent="0.25">
      <c r="E1731" s="1" t="str">
        <f t="shared" si="29"/>
        <v/>
      </c>
      <c r="F1731" s="2" t="str">
        <f>IF(ISERROR(VLOOKUP(A1731,'Cadastro-Estoque'!A:G,1,FALSE)),"",VLOOKUP(A1731,'Cadastro-Estoque'!A:G,4,FALSE))</f>
        <v/>
      </c>
      <c r="G1731" s="2" t="str">
        <f>IF(ISBLANK(A1731),"",IF(ISERROR(VLOOKUP(A1731,'Cadastro-Estoque'!A:G,1,FALSE)),"Produto não cadastrado",VLOOKUP(A1731,'Cadastro-Estoque'!A:G,2,FALSE)))</f>
        <v/>
      </c>
      <c r="H1731" s="2" t="str">
        <f>IF(ISERROR(VLOOKUP(A1731,'Cadastro-Estoque'!A:G,1,FALSE)),"",VLOOKUP(A1731,'Cadastro-Estoque'!A:G,3,FALSE))</f>
        <v/>
      </c>
      <c r="I1731" s="73" t="str">
        <f>IF(A1731="","",INDEX(Boletim!F1740:F1857,(MATCH(A1731,'Cadastro-Estoque'!A1739:A1856,0))))</f>
        <v/>
      </c>
    </row>
    <row r="1732" spans="5:9" ht="18.75" customHeight="1" x14ac:dyDescent="0.25">
      <c r="E1732" s="1" t="str">
        <f t="shared" si="29"/>
        <v/>
      </c>
      <c r="F1732" s="2" t="str">
        <f>IF(ISERROR(VLOOKUP(A1732,'Cadastro-Estoque'!A:G,1,FALSE)),"",VLOOKUP(A1732,'Cadastro-Estoque'!A:G,4,FALSE))</f>
        <v/>
      </c>
      <c r="G1732" s="2" t="str">
        <f>IF(ISBLANK(A1732),"",IF(ISERROR(VLOOKUP(A1732,'Cadastro-Estoque'!A:G,1,FALSE)),"Produto não cadastrado",VLOOKUP(A1732,'Cadastro-Estoque'!A:G,2,FALSE)))</f>
        <v/>
      </c>
      <c r="H1732" s="2" t="str">
        <f>IF(ISERROR(VLOOKUP(A1732,'Cadastro-Estoque'!A:G,1,FALSE)),"",VLOOKUP(A1732,'Cadastro-Estoque'!A:G,3,FALSE))</f>
        <v/>
      </c>
      <c r="I1732" s="73" t="str">
        <f>IF(A1732="","",INDEX(Boletim!F1741:F1858,(MATCH(A1732,'Cadastro-Estoque'!A1740:A1857,0))))</f>
        <v/>
      </c>
    </row>
    <row r="1733" spans="5:9" ht="18.75" customHeight="1" x14ac:dyDescent="0.25">
      <c r="E1733" s="1" t="str">
        <f t="shared" si="29"/>
        <v/>
      </c>
      <c r="F1733" s="2" t="str">
        <f>IF(ISERROR(VLOOKUP(A1733,'Cadastro-Estoque'!A:G,1,FALSE)),"",VLOOKUP(A1733,'Cadastro-Estoque'!A:G,4,FALSE))</f>
        <v/>
      </c>
      <c r="G1733" s="2" t="str">
        <f>IF(ISBLANK(A1733),"",IF(ISERROR(VLOOKUP(A1733,'Cadastro-Estoque'!A:G,1,FALSE)),"Produto não cadastrado",VLOOKUP(A1733,'Cadastro-Estoque'!A:G,2,FALSE)))</f>
        <v/>
      </c>
      <c r="H1733" s="2" t="str">
        <f>IF(ISERROR(VLOOKUP(A1733,'Cadastro-Estoque'!A:G,1,FALSE)),"",VLOOKUP(A1733,'Cadastro-Estoque'!A:G,3,FALSE))</f>
        <v/>
      </c>
      <c r="I1733" s="73" t="str">
        <f>IF(A1733="","",INDEX(Boletim!F1742:F1859,(MATCH(A1733,'Cadastro-Estoque'!A1741:A1858,0))))</f>
        <v/>
      </c>
    </row>
    <row r="1734" spans="5:9" ht="18.75" customHeight="1" x14ac:dyDescent="0.25">
      <c r="E1734" s="1" t="str">
        <f t="shared" ref="E1734:E1797" si="30">IF(ISBLANK(A1734),"",C1734*D1734)</f>
        <v/>
      </c>
      <c r="F1734" s="2" t="str">
        <f>IF(ISERROR(VLOOKUP(A1734,'Cadastro-Estoque'!A:G,1,FALSE)),"",VLOOKUP(A1734,'Cadastro-Estoque'!A:G,4,FALSE))</f>
        <v/>
      </c>
      <c r="G1734" s="2" t="str">
        <f>IF(ISBLANK(A1734),"",IF(ISERROR(VLOOKUP(A1734,'Cadastro-Estoque'!A:G,1,FALSE)),"Produto não cadastrado",VLOOKUP(A1734,'Cadastro-Estoque'!A:G,2,FALSE)))</f>
        <v/>
      </c>
      <c r="H1734" s="2" t="str">
        <f>IF(ISERROR(VLOOKUP(A1734,'Cadastro-Estoque'!A:G,1,FALSE)),"",VLOOKUP(A1734,'Cadastro-Estoque'!A:G,3,FALSE))</f>
        <v/>
      </c>
      <c r="I1734" s="73" t="str">
        <f>IF(A1734="","",INDEX(Boletim!F1743:F1860,(MATCH(A1734,'Cadastro-Estoque'!A1742:A1859,0))))</f>
        <v/>
      </c>
    </row>
    <row r="1735" spans="5:9" ht="18.75" customHeight="1" x14ac:dyDescent="0.25">
      <c r="E1735" s="1" t="str">
        <f t="shared" si="30"/>
        <v/>
      </c>
      <c r="F1735" s="2" t="str">
        <f>IF(ISERROR(VLOOKUP(A1735,'Cadastro-Estoque'!A:G,1,FALSE)),"",VLOOKUP(A1735,'Cadastro-Estoque'!A:G,4,FALSE))</f>
        <v/>
      </c>
      <c r="G1735" s="2" t="str">
        <f>IF(ISBLANK(A1735),"",IF(ISERROR(VLOOKUP(A1735,'Cadastro-Estoque'!A:G,1,FALSE)),"Produto não cadastrado",VLOOKUP(A1735,'Cadastro-Estoque'!A:G,2,FALSE)))</f>
        <v/>
      </c>
      <c r="H1735" s="2" t="str">
        <f>IF(ISERROR(VLOOKUP(A1735,'Cadastro-Estoque'!A:G,1,FALSE)),"",VLOOKUP(A1735,'Cadastro-Estoque'!A:G,3,FALSE))</f>
        <v/>
      </c>
      <c r="I1735" s="73" t="str">
        <f>IF(A1735="","",INDEX(Boletim!F1744:F1861,(MATCH(A1735,'Cadastro-Estoque'!A1743:A1860,0))))</f>
        <v/>
      </c>
    </row>
    <row r="1736" spans="5:9" ht="18.75" customHeight="1" x14ac:dyDescent="0.25">
      <c r="E1736" s="1" t="str">
        <f t="shared" si="30"/>
        <v/>
      </c>
      <c r="F1736" s="2" t="str">
        <f>IF(ISERROR(VLOOKUP(A1736,'Cadastro-Estoque'!A:G,1,FALSE)),"",VLOOKUP(A1736,'Cadastro-Estoque'!A:G,4,FALSE))</f>
        <v/>
      </c>
      <c r="G1736" s="2" t="str">
        <f>IF(ISBLANK(A1736),"",IF(ISERROR(VLOOKUP(A1736,'Cadastro-Estoque'!A:G,1,FALSE)),"Produto não cadastrado",VLOOKUP(A1736,'Cadastro-Estoque'!A:G,2,FALSE)))</f>
        <v/>
      </c>
      <c r="H1736" s="2" t="str">
        <f>IF(ISERROR(VLOOKUP(A1736,'Cadastro-Estoque'!A:G,1,FALSE)),"",VLOOKUP(A1736,'Cadastro-Estoque'!A:G,3,FALSE))</f>
        <v/>
      </c>
      <c r="I1736" s="73" t="str">
        <f>IF(A1736="","",INDEX(Boletim!F1745:F1862,(MATCH(A1736,'Cadastro-Estoque'!A1744:A1861,0))))</f>
        <v/>
      </c>
    </row>
    <row r="1737" spans="5:9" ht="18.75" customHeight="1" x14ac:dyDescent="0.25">
      <c r="E1737" s="1" t="str">
        <f t="shared" si="30"/>
        <v/>
      </c>
      <c r="F1737" s="2" t="str">
        <f>IF(ISERROR(VLOOKUP(A1737,'Cadastro-Estoque'!A:G,1,FALSE)),"",VLOOKUP(A1737,'Cadastro-Estoque'!A:G,4,FALSE))</f>
        <v/>
      </c>
      <c r="G1737" s="2" t="str">
        <f>IF(ISBLANK(A1737),"",IF(ISERROR(VLOOKUP(A1737,'Cadastro-Estoque'!A:G,1,FALSE)),"Produto não cadastrado",VLOOKUP(A1737,'Cadastro-Estoque'!A:G,2,FALSE)))</f>
        <v/>
      </c>
      <c r="H1737" s="2" t="str">
        <f>IF(ISERROR(VLOOKUP(A1737,'Cadastro-Estoque'!A:G,1,FALSE)),"",VLOOKUP(A1737,'Cadastro-Estoque'!A:G,3,FALSE))</f>
        <v/>
      </c>
      <c r="I1737" s="73" t="str">
        <f>IF(A1737="","",INDEX(Boletim!F1746:F1863,(MATCH(A1737,'Cadastro-Estoque'!A1745:A1862,0))))</f>
        <v/>
      </c>
    </row>
    <row r="1738" spans="5:9" ht="18.75" customHeight="1" x14ac:dyDescent="0.25">
      <c r="E1738" s="1" t="str">
        <f t="shared" si="30"/>
        <v/>
      </c>
      <c r="F1738" s="2" t="str">
        <f>IF(ISERROR(VLOOKUP(A1738,'Cadastro-Estoque'!A:G,1,FALSE)),"",VLOOKUP(A1738,'Cadastro-Estoque'!A:G,4,FALSE))</f>
        <v/>
      </c>
      <c r="G1738" s="2" t="str">
        <f>IF(ISBLANK(A1738),"",IF(ISERROR(VLOOKUP(A1738,'Cadastro-Estoque'!A:G,1,FALSE)),"Produto não cadastrado",VLOOKUP(A1738,'Cadastro-Estoque'!A:G,2,FALSE)))</f>
        <v/>
      </c>
      <c r="H1738" s="2" t="str">
        <f>IF(ISERROR(VLOOKUP(A1738,'Cadastro-Estoque'!A:G,1,FALSE)),"",VLOOKUP(A1738,'Cadastro-Estoque'!A:G,3,FALSE))</f>
        <v/>
      </c>
      <c r="I1738" s="73" t="str">
        <f>IF(A1738="","",INDEX(Boletim!F1747:F1864,(MATCH(A1738,'Cadastro-Estoque'!A1746:A1863,0))))</f>
        <v/>
      </c>
    </row>
    <row r="1739" spans="5:9" ht="18.75" customHeight="1" x14ac:dyDescent="0.25">
      <c r="E1739" s="1" t="str">
        <f t="shared" si="30"/>
        <v/>
      </c>
      <c r="F1739" s="2" t="str">
        <f>IF(ISERROR(VLOOKUP(A1739,'Cadastro-Estoque'!A:G,1,FALSE)),"",VLOOKUP(A1739,'Cadastro-Estoque'!A:G,4,FALSE))</f>
        <v/>
      </c>
      <c r="G1739" s="2" t="str">
        <f>IF(ISBLANK(A1739),"",IF(ISERROR(VLOOKUP(A1739,'Cadastro-Estoque'!A:G,1,FALSE)),"Produto não cadastrado",VLOOKUP(A1739,'Cadastro-Estoque'!A:G,2,FALSE)))</f>
        <v/>
      </c>
      <c r="H1739" s="2" t="str">
        <f>IF(ISERROR(VLOOKUP(A1739,'Cadastro-Estoque'!A:G,1,FALSE)),"",VLOOKUP(A1739,'Cadastro-Estoque'!A:G,3,FALSE))</f>
        <v/>
      </c>
      <c r="I1739" s="73" t="str">
        <f>IF(A1739="","",INDEX(Boletim!F1748:F1865,(MATCH(A1739,'Cadastro-Estoque'!A1747:A1864,0))))</f>
        <v/>
      </c>
    </row>
    <row r="1740" spans="5:9" ht="18.75" customHeight="1" x14ac:dyDescent="0.25">
      <c r="E1740" s="1" t="str">
        <f t="shared" si="30"/>
        <v/>
      </c>
      <c r="F1740" s="2" t="str">
        <f>IF(ISERROR(VLOOKUP(A1740,'Cadastro-Estoque'!A:G,1,FALSE)),"",VLOOKUP(A1740,'Cadastro-Estoque'!A:G,4,FALSE))</f>
        <v/>
      </c>
      <c r="G1740" s="2" t="str">
        <f>IF(ISBLANK(A1740),"",IF(ISERROR(VLOOKUP(A1740,'Cadastro-Estoque'!A:G,1,FALSE)),"Produto não cadastrado",VLOOKUP(A1740,'Cadastro-Estoque'!A:G,2,FALSE)))</f>
        <v/>
      </c>
      <c r="H1740" s="2" t="str">
        <f>IF(ISERROR(VLOOKUP(A1740,'Cadastro-Estoque'!A:G,1,FALSE)),"",VLOOKUP(A1740,'Cadastro-Estoque'!A:G,3,FALSE))</f>
        <v/>
      </c>
      <c r="I1740" s="73" t="str">
        <f>IF(A1740="","",INDEX(Boletim!F1749:F1866,(MATCH(A1740,'Cadastro-Estoque'!A1748:A1865,0))))</f>
        <v/>
      </c>
    </row>
    <row r="1741" spans="5:9" ht="18.75" customHeight="1" x14ac:dyDescent="0.25">
      <c r="E1741" s="1" t="str">
        <f t="shared" si="30"/>
        <v/>
      </c>
      <c r="F1741" s="2" t="str">
        <f>IF(ISERROR(VLOOKUP(A1741,'Cadastro-Estoque'!A:G,1,FALSE)),"",VLOOKUP(A1741,'Cadastro-Estoque'!A:G,4,FALSE))</f>
        <v/>
      </c>
      <c r="G1741" s="2" t="str">
        <f>IF(ISBLANK(A1741),"",IF(ISERROR(VLOOKUP(A1741,'Cadastro-Estoque'!A:G,1,FALSE)),"Produto não cadastrado",VLOOKUP(A1741,'Cadastro-Estoque'!A:G,2,FALSE)))</f>
        <v/>
      </c>
      <c r="H1741" s="2" t="str">
        <f>IF(ISERROR(VLOOKUP(A1741,'Cadastro-Estoque'!A:G,1,FALSE)),"",VLOOKUP(A1741,'Cadastro-Estoque'!A:G,3,FALSE))</f>
        <v/>
      </c>
      <c r="I1741" s="73" t="str">
        <f>IF(A1741="","",INDEX(Boletim!F1750:F1867,(MATCH(A1741,'Cadastro-Estoque'!A1749:A1866,0))))</f>
        <v/>
      </c>
    </row>
    <row r="1742" spans="5:9" ht="18.75" customHeight="1" x14ac:dyDescent="0.25">
      <c r="E1742" s="1" t="str">
        <f t="shared" si="30"/>
        <v/>
      </c>
      <c r="F1742" s="2" t="str">
        <f>IF(ISERROR(VLOOKUP(A1742,'Cadastro-Estoque'!A:G,1,FALSE)),"",VLOOKUP(A1742,'Cadastro-Estoque'!A:G,4,FALSE))</f>
        <v/>
      </c>
      <c r="G1742" s="2" t="str">
        <f>IF(ISBLANK(A1742),"",IF(ISERROR(VLOOKUP(A1742,'Cadastro-Estoque'!A:G,1,FALSE)),"Produto não cadastrado",VLOOKUP(A1742,'Cadastro-Estoque'!A:G,2,FALSE)))</f>
        <v/>
      </c>
      <c r="H1742" s="2" t="str">
        <f>IF(ISERROR(VLOOKUP(A1742,'Cadastro-Estoque'!A:G,1,FALSE)),"",VLOOKUP(A1742,'Cadastro-Estoque'!A:G,3,FALSE))</f>
        <v/>
      </c>
      <c r="I1742" s="73" t="str">
        <f>IF(A1742="","",INDEX(Boletim!F1751:F1868,(MATCH(A1742,'Cadastro-Estoque'!A1750:A1867,0))))</f>
        <v/>
      </c>
    </row>
    <row r="1743" spans="5:9" ht="18.75" customHeight="1" x14ac:dyDescent="0.25">
      <c r="E1743" s="1" t="str">
        <f t="shared" si="30"/>
        <v/>
      </c>
      <c r="F1743" s="2" t="str">
        <f>IF(ISERROR(VLOOKUP(A1743,'Cadastro-Estoque'!A:G,1,FALSE)),"",VLOOKUP(A1743,'Cadastro-Estoque'!A:G,4,FALSE))</f>
        <v/>
      </c>
      <c r="G1743" s="2" t="str">
        <f>IF(ISBLANK(A1743),"",IF(ISERROR(VLOOKUP(A1743,'Cadastro-Estoque'!A:G,1,FALSE)),"Produto não cadastrado",VLOOKUP(A1743,'Cadastro-Estoque'!A:G,2,FALSE)))</f>
        <v/>
      </c>
      <c r="H1743" s="2" t="str">
        <f>IF(ISERROR(VLOOKUP(A1743,'Cadastro-Estoque'!A:G,1,FALSE)),"",VLOOKUP(A1743,'Cadastro-Estoque'!A:G,3,FALSE))</f>
        <v/>
      </c>
      <c r="I1743" s="73" t="str">
        <f>IF(A1743="","",INDEX(Boletim!F1752:F1869,(MATCH(A1743,'Cadastro-Estoque'!A1751:A1868,0))))</f>
        <v/>
      </c>
    </row>
    <row r="1744" spans="5:9" ht="18.75" customHeight="1" x14ac:dyDescent="0.25">
      <c r="E1744" s="1" t="str">
        <f t="shared" si="30"/>
        <v/>
      </c>
      <c r="F1744" s="2" t="str">
        <f>IF(ISERROR(VLOOKUP(A1744,'Cadastro-Estoque'!A:G,1,FALSE)),"",VLOOKUP(A1744,'Cadastro-Estoque'!A:G,4,FALSE))</f>
        <v/>
      </c>
      <c r="G1744" s="2" t="str">
        <f>IF(ISBLANK(A1744),"",IF(ISERROR(VLOOKUP(A1744,'Cadastro-Estoque'!A:G,1,FALSE)),"Produto não cadastrado",VLOOKUP(A1744,'Cadastro-Estoque'!A:G,2,FALSE)))</f>
        <v/>
      </c>
      <c r="H1744" s="2" t="str">
        <f>IF(ISERROR(VLOOKUP(A1744,'Cadastro-Estoque'!A:G,1,FALSE)),"",VLOOKUP(A1744,'Cadastro-Estoque'!A:G,3,FALSE))</f>
        <v/>
      </c>
      <c r="I1744" s="73" t="str">
        <f>IF(A1744="","",INDEX(Boletim!F1753:F1870,(MATCH(A1744,'Cadastro-Estoque'!A1752:A1869,0))))</f>
        <v/>
      </c>
    </row>
    <row r="1745" spans="5:9" ht="18.75" customHeight="1" x14ac:dyDescent="0.25">
      <c r="E1745" s="1" t="str">
        <f t="shared" si="30"/>
        <v/>
      </c>
      <c r="F1745" s="2" t="str">
        <f>IF(ISERROR(VLOOKUP(A1745,'Cadastro-Estoque'!A:G,1,FALSE)),"",VLOOKUP(A1745,'Cadastro-Estoque'!A:G,4,FALSE))</f>
        <v/>
      </c>
      <c r="G1745" s="2" t="str">
        <f>IF(ISBLANK(A1745),"",IF(ISERROR(VLOOKUP(A1745,'Cadastro-Estoque'!A:G,1,FALSE)),"Produto não cadastrado",VLOOKUP(A1745,'Cadastro-Estoque'!A:G,2,FALSE)))</f>
        <v/>
      </c>
      <c r="H1745" s="2" t="str">
        <f>IF(ISERROR(VLOOKUP(A1745,'Cadastro-Estoque'!A:G,1,FALSE)),"",VLOOKUP(A1745,'Cadastro-Estoque'!A:G,3,FALSE))</f>
        <v/>
      </c>
      <c r="I1745" s="73" t="str">
        <f>IF(A1745="","",INDEX(Boletim!F1754:F1871,(MATCH(A1745,'Cadastro-Estoque'!A1753:A1870,0))))</f>
        <v/>
      </c>
    </row>
    <row r="1746" spans="5:9" ht="18.75" customHeight="1" x14ac:dyDescent="0.25">
      <c r="E1746" s="1" t="str">
        <f t="shared" si="30"/>
        <v/>
      </c>
      <c r="F1746" s="2" t="str">
        <f>IF(ISERROR(VLOOKUP(A1746,'Cadastro-Estoque'!A:G,1,FALSE)),"",VLOOKUP(A1746,'Cadastro-Estoque'!A:G,4,FALSE))</f>
        <v/>
      </c>
      <c r="G1746" s="2" t="str">
        <f>IF(ISBLANK(A1746),"",IF(ISERROR(VLOOKUP(A1746,'Cadastro-Estoque'!A:G,1,FALSE)),"Produto não cadastrado",VLOOKUP(A1746,'Cadastro-Estoque'!A:G,2,FALSE)))</f>
        <v/>
      </c>
      <c r="H1746" s="2" t="str">
        <f>IF(ISERROR(VLOOKUP(A1746,'Cadastro-Estoque'!A:G,1,FALSE)),"",VLOOKUP(A1746,'Cadastro-Estoque'!A:G,3,FALSE))</f>
        <v/>
      </c>
      <c r="I1746" s="73" t="str">
        <f>IF(A1746="","",INDEX(Boletim!F1755:F1872,(MATCH(A1746,'Cadastro-Estoque'!A1754:A1871,0))))</f>
        <v/>
      </c>
    </row>
    <row r="1747" spans="5:9" ht="18.75" customHeight="1" x14ac:dyDescent="0.25">
      <c r="E1747" s="1" t="str">
        <f t="shared" si="30"/>
        <v/>
      </c>
      <c r="F1747" s="2" t="str">
        <f>IF(ISERROR(VLOOKUP(A1747,'Cadastro-Estoque'!A:G,1,FALSE)),"",VLOOKUP(A1747,'Cadastro-Estoque'!A:G,4,FALSE))</f>
        <v/>
      </c>
      <c r="G1747" s="2" t="str">
        <f>IF(ISBLANK(A1747),"",IF(ISERROR(VLOOKUP(A1747,'Cadastro-Estoque'!A:G,1,FALSE)),"Produto não cadastrado",VLOOKUP(A1747,'Cadastro-Estoque'!A:G,2,FALSE)))</f>
        <v/>
      </c>
      <c r="H1747" s="2" t="str">
        <f>IF(ISERROR(VLOOKUP(A1747,'Cadastro-Estoque'!A:G,1,FALSE)),"",VLOOKUP(A1747,'Cadastro-Estoque'!A:G,3,FALSE))</f>
        <v/>
      </c>
      <c r="I1747" s="73" t="str">
        <f>IF(A1747="","",INDEX(Boletim!F1756:F1873,(MATCH(A1747,'Cadastro-Estoque'!A1755:A1872,0))))</f>
        <v/>
      </c>
    </row>
    <row r="1748" spans="5:9" ht="18.75" customHeight="1" x14ac:dyDescent="0.25">
      <c r="E1748" s="1" t="str">
        <f t="shared" si="30"/>
        <v/>
      </c>
      <c r="F1748" s="2" t="str">
        <f>IF(ISERROR(VLOOKUP(A1748,'Cadastro-Estoque'!A:G,1,FALSE)),"",VLOOKUP(A1748,'Cadastro-Estoque'!A:G,4,FALSE))</f>
        <v/>
      </c>
      <c r="G1748" s="2" t="str">
        <f>IF(ISBLANK(A1748),"",IF(ISERROR(VLOOKUP(A1748,'Cadastro-Estoque'!A:G,1,FALSE)),"Produto não cadastrado",VLOOKUP(A1748,'Cadastro-Estoque'!A:G,2,FALSE)))</f>
        <v/>
      </c>
      <c r="H1748" s="2" t="str">
        <f>IF(ISERROR(VLOOKUP(A1748,'Cadastro-Estoque'!A:G,1,FALSE)),"",VLOOKUP(A1748,'Cadastro-Estoque'!A:G,3,FALSE))</f>
        <v/>
      </c>
      <c r="I1748" s="73" t="str">
        <f>IF(A1748="","",INDEX(Boletim!F1757:F1874,(MATCH(A1748,'Cadastro-Estoque'!A1756:A1873,0))))</f>
        <v/>
      </c>
    </row>
    <row r="1749" spans="5:9" ht="18.75" customHeight="1" x14ac:dyDescent="0.25">
      <c r="E1749" s="1" t="str">
        <f t="shared" si="30"/>
        <v/>
      </c>
      <c r="F1749" s="2" t="str">
        <f>IF(ISERROR(VLOOKUP(A1749,'Cadastro-Estoque'!A:G,1,FALSE)),"",VLOOKUP(A1749,'Cadastro-Estoque'!A:G,4,FALSE))</f>
        <v/>
      </c>
      <c r="G1749" s="2" t="str">
        <f>IF(ISBLANK(A1749),"",IF(ISERROR(VLOOKUP(A1749,'Cadastro-Estoque'!A:G,1,FALSE)),"Produto não cadastrado",VLOOKUP(A1749,'Cadastro-Estoque'!A:G,2,FALSE)))</f>
        <v/>
      </c>
      <c r="H1749" s="2" t="str">
        <f>IF(ISERROR(VLOOKUP(A1749,'Cadastro-Estoque'!A:G,1,FALSE)),"",VLOOKUP(A1749,'Cadastro-Estoque'!A:G,3,FALSE))</f>
        <v/>
      </c>
      <c r="I1749" s="73" t="str">
        <f>IF(A1749="","",INDEX(Boletim!F1758:F1875,(MATCH(A1749,'Cadastro-Estoque'!A1757:A1874,0))))</f>
        <v/>
      </c>
    </row>
    <row r="1750" spans="5:9" ht="18.75" customHeight="1" x14ac:dyDescent="0.25">
      <c r="E1750" s="1" t="str">
        <f t="shared" si="30"/>
        <v/>
      </c>
      <c r="F1750" s="2" t="str">
        <f>IF(ISERROR(VLOOKUP(A1750,'Cadastro-Estoque'!A:G,1,FALSE)),"",VLOOKUP(A1750,'Cadastro-Estoque'!A:G,4,FALSE))</f>
        <v/>
      </c>
      <c r="G1750" s="2" t="str">
        <f>IF(ISBLANK(A1750),"",IF(ISERROR(VLOOKUP(A1750,'Cadastro-Estoque'!A:G,1,FALSE)),"Produto não cadastrado",VLOOKUP(A1750,'Cadastro-Estoque'!A:G,2,FALSE)))</f>
        <v/>
      </c>
      <c r="H1750" s="2" t="str">
        <f>IF(ISERROR(VLOOKUP(A1750,'Cadastro-Estoque'!A:G,1,FALSE)),"",VLOOKUP(A1750,'Cadastro-Estoque'!A:G,3,FALSE))</f>
        <v/>
      </c>
      <c r="I1750" s="73" t="str">
        <f>IF(A1750="","",INDEX(Boletim!F1759:F1876,(MATCH(A1750,'Cadastro-Estoque'!A1758:A1875,0))))</f>
        <v/>
      </c>
    </row>
    <row r="1751" spans="5:9" ht="18.75" customHeight="1" x14ac:dyDescent="0.25">
      <c r="E1751" s="1" t="str">
        <f t="shared" si="30"/>
        <v/>
      </c>
      <c r="F1751" s="2" t="str">
        <f>IF(ISERROR(VLOOKUP(A1751,'Cadastro-Estoque'!A:G,1,FALSE)),"",VLOOKUP(A1751,'Cadastro-Estoque'!A:G,4,FALSE))</f>
        <v/>
      </c>
      <c r="G1751" s="2" t="str">
        <f>IF(ISBLANK(A1751),"",IF(ISERROR(VLOOKUP(A1751,'Cadastro-Estoque'!A:G,1,FALSE)),"Produto não cadastrado",VLOOKUP(A1751,'Cadastro-Estoque'!A:G,2,FALSE)))</f>
        <v/>
      </c>
      <c r="H1751" s="2" t="str">
        <f>IF(ISERROR(VLOOKUP(A1751,'Cadastro-Estoque'!A:G,1,FALSE)),"",VLOOKUP(A1751,'Cadastro-Estoque'!A:G,3,FALSE))</f>
        <v/>
      </c>
      <c r="I1751" s="73" t="str">
        <f>IF(A1751="","",INDEX(Boletim!F1760:F1877,(MATCH(A1751,'Cadastro-Estoque'!A1759:A1876,0))))</f>
        <v/>
      </c>
    </row>
    <row r="1752" spans="5:9" ht="18.75" customHeight="1" x14ac:dyDescent="0.25">
      <c r="E1752" s="1" t="str">
        <f t="shared" si="30"/>
        <v/>
      </c>
      <c r="F1752" s="2" t="str">
        <f>IF(ISERROR(VLOOKUP(A1752,'Cadastro-Estoque'!A:G,1,FALSE)),"",VLOOKUP(A1752,'Cadastro-Estoque'!A:G,4,FALSE))</f>
        <v/>
      </c>
      <c r="G1752" s="2" t="str">
        <f>IF(ISBLANK(A1752),"",IF(ISERROR(VLOOKUP(A1752,'Cadastro-Estoque'!A:G,1,FALSE)),"Produto não cadastrado",VLOOKUP(A1752,'Cadastro-Estoque'!A:G,2,FALSE)))</f>
        <v/>
      </c>
      <c r="H1752" s="2" t="str">
        <f>IF(ISERROR(VLOOKUP(A1752,'Cadastro-Estoque'!A:G,1,FALSE)),"",VLOOKUP(A1752,'Cadastro-Estoque'!A:G,3,FALSE))</f>
        <v/>
      </c>
      <c r="I1752" s="73" t="str">
        <f>IF(A1752="","",INDEX(Boletim!F1761:F1878,(MATCH(A1752,'Cadastro-Estoque'!A1760:A1877,0))))</f>
        <v/>
      </c>
    </row>
    <row r="1753" spans="5:9" ht="18.75" customHeight="1" x14ac:dyDescent="0.25">
      <c r="E1753" s="1" t="str">
        <f t="shared" si="30"/>
        <v/>
      </c>
      <c r="F1753" s="2" t="str">
        <f>IF(ISERROR(VLOOKUP(A1753,'Cadastro-Estoque'!A:G,1,FALSE)),"",VLOOKUP(A1753,'Cadastro-Estoque'!A:G,4,FALSE))</f>
        <v/>
      </c>
      <c r="G1753" s="2" t="str">
        <f>IF(ISBLANK(A1753),"",IF(ISERROR(VLOOKUP(A1753,'Cadastro-Estoque'!A:G,1,FALSE)),"Produto não cadastrado",VLOOKUP(A1753,'Cadastro-Estoque'!A:G,2,FALSE)))</f>
        <v/>
      </c>
      <c r="H1753" s="2" t="str">
        <f>IF(ISERROR(VLOOKUP(A1753,'Cadastro-Estoque'!A:G,1,FALSE)),"",VLOOKUP(A1753,'Cadastro-Estoque'!A:G,3,FALSE))</f>
        <v/>
      </c>
      <c r="I1753" s="73" t="str">
        <f>IF(A1753="","",INDEX(Boletim!F1762:F1879,(MATCH(A1753,'Cadastro-Estoque'!A1761:A1878,0))))</f>
        <v/>
      </c>
    </row>
    <row r="1754" spans="5:9" ht="18.75" customHeight="1" x14ac:dyDescent="0.25">
      <c r="E1754" s="1" t="str">
        <f t="shared" si="30"/>
        <v/>
      </c>
      <c r="F1754" s="2" t="str">
        <f>IF(ISERROR(VLOOKUP(A1754,'Cadastro-Estoque'!A:G,1,FALSE)),"",VLOOKUP(A1754,'Cadastro-Estoque'!A:G,4,FALSE))</f>
        <v/>
      </c>
      <c r="G1754" s="2" t="str">
        <f>IF(ISBLANK(A1754),"",IF(ISERROR(VLOOKUP(A1754,'Cadastro-Estoque'!A:G,1,FALSE)),"Produto não cadastrado",VLOOKUP(A1754,'Cadastro-Estoque'!A:G,2,FALSE)))</f>
        <v/>
      </c>
      <c r="H1754" s="2" t="str">
        <f>IF(ISERROR(VLOOKUP(A1754,'Cadastro-Estoque'!A:G,1,FALSE)),"",VLOOKUP(A1754,'Cadastro-Estoque'!A:G,3,FALSE))</f>
        <v/>
      </c>
      <c r="I1754" s="73" t="str">
        <f>IF(A1754="","",INDEX(Boletim!F1763:F1880,(MATCH(A1754,'Cadastro-Estoque'!A1762:A1879,0))))</f>
        <v/>
      </c>
    </row>
    <row r="1755" spans="5:9" ht="18.75" customHeight="1" x14ac:dyDescent="0.25">
      <c r="E1755" s="1" t="str">
        <f t="shared" si="30"/>
        <v/>
      </c>
      <c r="F1755" s="2" t="str">
        <f>IF(ISERROR(VLOOKUP(A1755,'Cadastro-Estoque'!A:G,1,FALSE)),"",VLOOKUP(A1755,'Cadastro-Estoque'!A:G,4,FALSE))</f>
        <v/>
      </c>
      <c r="G1755" s="2" t="str">
        <f>IF(ISBLANK(A1755),"",IF(ISERROR(VLOOKUP(A1755,'Cadastro-Estoque'!A:G,1,FALSE)),"Produto não cadastrado",VLOOKUP(A1755,'Cadastro-Estoque'!A:G,2,FALSE)))</f>
        <v/>
      </c>
      <c r="H1755" s="2" t="str">
        <f>IF(ISERROR(VLOOKUP(A1755,'Cadastro-Estoque'!A:G,1,FALSE)),"",VLOOKUP(A1755,'Cadastro-Estoque'!A:G,3,FALSE))</f>
        <v/>
      </c>
      <c r="I1755" s="73" t="str">
        <f>IF(A1755="","",INDEX(Boletim!F1764:F1881,(MATCH(A1755,'Cadastro-Estoque'!A1763:A1880,0))))</f>
        <v/>
      </c>
    </row>
    <row r="1756" spans="5:9" ht="18.75" customHeight="1" x14ac:dyDescent="0.25">
      <c r="E1756" s="1" t="str">
        <f t="shared" si="30"/>
        <v/>
      </c>
      <c r="F1756" s="2" t="str">
        <f>IF(ISERROR(VLOOKUP(A1756,'Cadastro-Estoque'!A:G,1,FALSE)),"",VLOOKUP(A1756,'Cadastro-Estoque'!A:G,4,FALSE))</f>
        <v/>
      </c>
      <c r="G1756" s="2" t="str">
        <f>IF(ISBLANK(A1756),"",IF(ISERROR(VLOOKUP(A1756,'Cadastro-Estoque'!A:G,1,FALSE)),"Produto não cadastrado",VLOOKUP(A1756,'Cadastro-Estoque'!A:G,2,FALSE)))</f>
        <v/>
      </c>
      <c r="H1756" s="2" t="str">
        <f>IF(ISERROR(VLOOKUP(A1756,'Cadastro-Estoque'!A:G,1,FALSE)),"",VLOOKUP(A1756,'Cadastro-Estoque'!A:G,3,FALSE))</f>
        <v/>
      </c>
      <c r="I1756" s="73" t="str">
        <f>IF(A1756="","",INDEX(Boletim!F1765:F1882,(MATCH(A1756,'Cadastro-Estoque'!A1764:A1881,0))))</f>
        <v/>
      </c>
    </row>
    <row r="1757" spans="5:9" ht="18.75" customHeight="1" x14ac:dyDescent="0.25">
      <c r="E1757" s="1" t="str">
        <f t="shared" si="30"/>
        <v/>
      </c>
      <c r="F1757" s="2" t="str">
        <f>IF(ISERROR(VLOOKUP(A1757,'Cadastro-Estoque'!A:G,1,FALSE)),"",VLOOKUP(A1757,'Cadastro-Estoque'!A:G,4,FALSE))</f>
        <v/>
      </c>
      <c r="G1757" s="2" t="str">
        <f>IF(ISBLANK(A1757),"",IF(ISERROR(VLOOKUP(A1757,'Cadastro-Estoque'!A:G,1,FALSE)),"Produto não cadastrado",VLOOKUP(A1757,'Cadastro-Estoque'!A:G,2,FALSE)))</f>
        <v/>
      </c>
      <c r="H1757" s="2" t="str">
        <f>IF(ISERROR(VLOOKUP(A1757,'Cadastro-Estoque'!A:G,1,FALSE)),"",VLOOKUP(A1757,'Cadastro-Estoque'!A:G,3,FALSE))</f>
        <v/>
      </c>
      <c r="I1757" s="73" t="str">
        <f>IF(A1757="","",INDEX(Boletim!F1766:F1883,(MATCH(A1757,'Cadastro-Estoque'!A1765:A1882,0))))</f>
        <v/>
      </c>
    </row>
    <row r="1758" spans="5:9" ht="18.75" customHeight="1" x14ac:dyDescent="0.25">
      <c r="E1758" s="1" t="str">
        <f t="shared" si="30"/>
        <v/>
      </c>
      <c r="F1758" s="2" t="str">
        <f>IF(ISERROR(VLOOKUP(A1758,'Cadastro-Estoque'!A:G,1,FALSE)),"",VLOOKUP(A1758,'Cadastro-Estoque'!A:G,4,FALSE))</f>
        <v/>
      </c>
      <c r="G1758" s="2" t="str">
        <f>IF(ISBLANK(A1758),"",IF(ISERROR(VLOOKUP(A1758,'Cadastro-Estoque'!A:G,1,FALSE)),"Produto não cadastrado",VLOOKUP(A1758,'Cadastro-Estoque'!A:G,2,FALSE)))</f>
        <v/>
      </c>
      <c r="H1758" s="2" t="str">
        <f>IF(ISERROR(VLOOKUP(A1758,'Cadastro-Estoque'!A:G,1,FALSE)),"",VLOOKUP(A1758,'Cadastro-Estoque'!A:G,3,FALSE))</f>
        <v/>
      </c>
      <c r="I1758" s="73" t="str">
        <f>IF(A1758="","",INDEX(Boletim!F1767:F1884,(MATCH(A1758,'Cadastro-Estoque'!A1766:A1883,0))))</f>
        <v/>
      </c>
    </row>
    <row r="1759" spans="5:9" ht="18.75" customHeight="1" x14ac:dyDescent="0.25">
      <c r="E1759" s="1" t="str">
        <f t="shared" si="30"/>
        <v/>
      </c>
      <c r="F1759" s="2" t="str">
        <f>IF(ISERROR(VLOOKUP(A1759,'Cadastro-Estoque'!A:G,1,FALSE)),"",VLOOKUP(A1759,'Cadastro-Estoque'!A:G,4,FALSE))</f>
        <v/>
      </c>
      <c r="G1759" s="2" t="str">
        <f>IF(ISBLANK(A1759),"",IF(ISERROR(VLOOKUP(A1759,'Cadastro-Estoque'!A:G,1,FALSE)),"Produto não cadastrado",VLOOKUP(A1759,'Cadastro-Estoque'!A:G,2,FALSE)))</f>
        <v/>
      </c>
      <c r="H1759" s="2" t="str">
        <f>IF(ISERROR(VLOOKUP(A1759,'Cadastro-Estoque'!A:G,1,FALSE)),"",VLOOKUP(A1759,'Cadastro-Estoque'!A:G,3,FALSE))</f>
        <v/>
      </c>
      <c r="I1759" s="73" t="str">
        <f>IF(A1759="","",INDEX(Boletim!F1768:F1885,(MATCH(A1759,'Cadastro-Estoque'!A1767:A1884,0))))</f>
        <v/>
      </c>
    </row>
    <row r="1760" spans="5:9" ht="18.75" customHeight="1" x14ac:dyDescent="0.25">
      <c r="E1760" s="1" t="str">
        <f t="shared" si="30"/>
        <v/>
      </c>
      <c r="F1760" s="2" t="str">
        <f>IF(ISERROR(VLOOKUP(A1760,'Cadastro-Estoque'!A:G,1,FALSE)),"",VLOOKUP(A1760,'Cadastro-Estoque'!A:G,4,FALSE))</f>
        <v/>
      </c>
      <c r="G1760" s="2" t="str">
        <f>IF(ISBLANK(A1760),"",IF(ISERROR(VLOOKUP(A1760,'Cadastro-Estoque'!A:G,1,FALSE)),"Produto não cadastrado",VLOOKUP(A1760,'Cadastro-Estoque'!A:G,2,FALSE)))</f>
        <v/>
      </c>
      <c r="H1760" s="2" t="str">
        <f>IF(ISERROR(VLOOKUP(A1760,'Cadastro-Estoque'!A:G,1,FALSE)),"",VLOOKUP(A1760,'Cadastro-Estoque'!A:G,3,FALSE))</f>
        <v/>
      </c>
      <c r="I1760" s="73" t="str">
        <f>IF(A1760="","",INDEX(Boletim!F1769:F1886,(MATCH(A1760,'Cadastro-Estoque'!A1768:A1885,0))))</f>
        <v/>
      </c>
    </row>
    <row r="1761" spans="5:9" ht="18.75" customHeight="1" x14ac:dyDescent="0.25">
      <c r="E1761" s="1" t="str">
        <f t="shared" si="30"/>
        <v/>
      </c>
      <c r="F1761" s="2" t="str">
        <f>IF(ISERROR(VLOOKUP(A1761,'Cadastro-Estoque'!A:G,1,FALSE)),"",VLOOKUP(A1761,'Cadastro-Estoque'!A:G,4,FALSE))</f>
        <v/>
      </c>
      <c r="G1761" s="2" t="str">
        <f>IF(ISBLANK(A1761),"",IF(ISERROR(VLOOKUP(A1761,'Cadastro-Estoque'!A:G,1,FALSE)),"Produto não cadastrado",VLOOKUP(A1761,'Cadastro-Estoque'!A:G,2,FALSE)))</f>
        <v/>
      </c>
      <c r="H1761" s="2" t="str">
        <f>IF(ISERROR(VLOOKUP(A1761,'Cadastro-Estoque'!A:G,1,FALSE)),"",VLOOKUP(A1761,'Cadastro-Estoque'!A:G,3,FALSE))</f>
        <v/>
      </c>
      <c r="I1761" s="73" t="str">
        <f>IF(A1761="","",INDEX(Boletim!F1770:F1887,(MATCH(A1761,'Cadastro-Estoque'!A1769:A1886,0))))</f>
        <v/>
      </c>
    </row>
    <row r="1762" spans="5:9" ht="18.75" customHeight="1" x14ac:dyDescent="0.25">
      <c r="E1762" s="1" t="str">
        <f t="shared" si="30"/>
        <v/>
      </c>
      <c r="F1762" s="2" t="str">
        <f>IF(ISERROR(VLOOKUP(A1762,'Cadastro-Estoque'!A:G,1,FALSE)),"",VLOOKUP(A1762,'Cadastro-Estoque'!A:G,4,FALSE))</f>
        <v/>
      </c>
      <c r="G1762" s="2" t="str">
        <f>IF(ISBLANK(A1762),"",IF(ISERROR(VLOOKUP(A1762,'Cadastro-Estoque'!A:G,1,FALSE)),"Produto não cadastrado",VLOOKUP(A1762,'Cadastro-Estoque'!A:G,2,FALSE)))</f>
        <v/>
      </c>
      <c r="H1762" s="2" t="str">
        <f>IF(ISERROR(VLOOKUP(A1762,'Cadastro-Estoque'!A:G,1,FALSE)),"",VLOOKUP(A1762,'Cadastro-Estoque'!A:G,3,FALSE))</f>
        <v/>
      </c>
      <c r="I1762" s="73" t="str">
        <f>IF(A1762="","",INDEX(Boletim!F1771:F1888,(MATCH(A1762,'Cadastro-Estoque'!A1770:A1887,0))))</f>
        <v/>
      </c>
    </row>
    <row r="1763" spans="5:9" ht="18.75" customHeight="1" x14ac:dyDescent="0.25">
      <c r="E1763" s="1" t="str">
        <f t="shared" si="30"/>
        <v/>
      </c>
      <c r="F1763" s="2" t="str">
        <f>IF(ISERROR(VLOOKUP(A1763,'Cadastro-Estoque'!A:G,1,FALSE)),"",VLOOKUP(A1763,'Cadastro-Estoque'!A:G,4,FALSE))</f>
        <v/>
      </c>
      <c r="G1763" s="2" t="str">
        <f>IF(ISBLANK(A1763),"",IF(ISERROR(VLOOKUP(A1763,'Cadastro-Estoque'!A:G,1,FALSE)),"Produto não cadastrado",VLOOKUP(A1763,'Cadastro-Estoque'!A:G,2,FALSE)))</f>
        <v/>
      </c>
      <c r="H1763" s="2" t="str">
        <f>IF(ISERROR(VLOOKUP(A1763,'Cadastro-Estoque'!A:G,1,FALSE)),"",VLOOKUP(A1763,'Cadastro-Estoque'!A:G,3,FALSE))</f>
        <v/>
      </c>
      <c r="I1763" s="73" t="str">
        <f>IF(A1763="","",INDEX(Boletim!F1772:F1889,(MATCH(A1763,'Cadastro-Estoque'!A1771:A1888,0))))</f>
        <v/>
      </c>
    </row>
    <row r="1764" spans="5:9" ht="18.75" customHeight="1" x14ac:dyDescent="0.25">
      <c r="E1764" s="1" t="str">
        <f t="shared" si="30"/>
        <v/>
      </c>
      <c r="F1764" s="2" t="str">
        <f>IF(ISERROR(VLOOKUP(A1764,'Cadastro-Estoque'!A:G,1,FALSE)),"",VLOOKUP(A1764,'Cadastro-Estoque'!A:G,4,FALSE))</f>
        <v/>
      </c>
      <c r="G1764" s="2" t="str">
        <f>IF(ISBLANK(A1764),"",IF(ISERROR(VLOOKUP(A1764,'Cadastro-Estoque'!A:G,1,FALSE)),"Produto não cadastrado",VLOOKUP(A1764,'Cadastro-Estoque'!A:G,2,FALSE)))</f>
        <v/>
      </c>
      <c r="H1764" s="2" t="str">
        <f>IF(ISERROR(VLOOKUP(A1764,'Cadastro-Estoque'!A:G,1,FALSE)),"",VLOOKUP(A1764,'Cadastro-Estoque'!A:G,3,FALSE))</f>
        <v/>
      </c>
      <c r="I1764" s="73" t="str">
        <f>IF(A1764="","",INDEX(Boletim!F1773:F1890,(MATCH(A1764,'Cadastro-Estoque'!A1772:A1889,0))))</f>
        <v/>
      </c>
    </row>
    <row r="1765" spans="5:9" ht="18.75" customHeight="1" x14ac:dyDescent="0.25">
      <c r="E1765" s="1" t="str">
        <f t="shared" si="30"/>
        <v/>
      </c>
      <c r="F1765" s="2" t="str">
        <f>IF(ISERROR(VLOOKUP(A1765,'Cadastro-Estoque'!A:G,1,FALSE)),"",VLOOKUP(A1765,'Cadastro-Estoque'!A:G,4,FALSE))</f>
        <v/>
      </c>
      <c r="G1765" s="2" t="str">
        <f>IF(ISBLANK(A1765),"",IF(ISERROR(VLOOKUP(A1765,'Cadastro-Estoque'!A:G,1,FALSE)),"Produto não cadastrado",VLOOKUP(A1765,'Cadastro-Estoque'!A:G,2,FALSE)))</f>
        <v/>
      </c>
      <c r="H1765" s="2" t="str">
        <f>IF(ISERROR(VLOOKUP(A1765,'Cadastro-Estoque'!A:G,1,FALSE)),"",VLOOKUP(A1765,'Cadastro-Estoque'!A:G,3,FALSE))</f>
        <v/>
      </c>
      <c r="I1765" s="73" t="str">
        <f>IF(A1765="","",INDEX(Boletim!F1774:F1891,(MATCH(A1765,'Cadastro-Estoque'!A1773:A1890,0))))</f>
        <v/>
      </c>
    </row>
    <row r="1766" spans="5:9" ht="18.75" customHeight="1" x14ac:dyDescent="0.25">
      <c r="E1766" s="1" t="str">
        <f t="shared" si="30"/>
        <v/>
      </c>
      <c r="F1766" s="2" t="str">
        <f>IF(ISERROR(VLOOKUP(A1766,'Cadastro-Estoque'!A:G,1,FALSE)),"",VLOOKUP(A1766,'Cadastro-Estoque'!A:G,4,FALSE))</f>
        <v/>
      </c>
      <c r="G1766" s="2" t="str">
        <f>IF(ISBLANK(A1766),"",IF(ISERROR(VLOOKUP(A1766,'Cadastro-Estoque'!A:G,1,FALSE)),"Produto não cadastrado",VLOOKUP(A1766,'Cadastro-Estoque'!A:G,2,FALSE)))</f>
        <v/>
      </c>
      <c r="H1766" s="2" t="str">
        <f>IF(ISERROR(VLOOKUP(A1766,'Cadastro-Estoque'!A:G,1,FALSE)),"",VLOOKUP(A1766,'Cadastro-Estoque'!A:G,3,FALSE))</f>
        <v/>
      </c>
      <c r="I1766" s="73" t="str">
        <f>IF(A1766="","",INDEX(Boletim!F1775:F1892,(MATCH(A1766,'Cadastro-Estoque'!A1774:A1891,0))))</f>
        <v/>
      </c>
    </row>
    <row r="1767" spans="5:9" ht="18.75" customHeight="1" x14ac:dyDescent="0.25">
      <c r="E1767" s="1" t="str">
        <f t="shared" si="30"/>
        <v/>
      </c>
      <c r="F1767" s="2" t="str">
        <f>IF(ISERROR(VLOOKUP(A1767,'Cadastro-Estoque'!A:G,1,FALSE)),"",VLOOKUP(A1767,'Cadastro-Estoque'!A:G,4,FALSE))</f>
        <v/>
      </c>
      <c r="G1767" s="2" t="str">
        <f>IF(ISBLANK(A1767),"",IF(ISERROR(VLOOKUP(A1767,'Cadastro-Estoque'!A:G,1,FALSE)),"Produto não cadastrado",VLOOKUP(A1767,'Cadastro-Estoque'!A:G,2,FALSE)))</f>
        <v/>
      </c>
      <c r="H1767" s="2" t="str">
        <f>IF(ISERROR(VLOOKUP(A1767,'Cadastro-Estoque'!A:G,1,FALSE)),"",VLOOKUP(A1767,'Cadastro-Estoque'!A:G,3,FALSE))</f>
        <v/>
      </c>
      <c r="I1767" s="73" t="str">
        <f>IF(A1767="","",INDEX(Boletim!F1776:F1893,(MATCH(A1767,'Cadastro-Estoque'!A1775:A1892,0))))</f>
        <v/>
      </c>
    </row>
    <row r="1768" spans="5:9" ht="18.75" customHeight="1" x14ac:dyDescent="0.25">
      <c r="E1768" s="1" t="str">
        <f t="shared" si="30"/>
        <v/>
      </c>
      <c r="F1768" s="2" t="str">
        <f>IF(ISERROR(VLOOKUP(A1768,'Cadastro-Estoque'!A:G,1,FALSE)),"",VLOOKUP(A1768,'Cadastro-Estoque'!A:G,4,FALSE))</f>
        <v/>
      </c>
      <c r="G1768" s="2" t="str">
        <f>IF(ISBLANK(A1768),"",IF(ISERROR(VLOOKUP(A1768,'Cadastro-Estoque'!A:G,1,FALSE)),"Produto não cadastrado",VLOOKUP(A1768,'Cadastro-Estoque'!A:G,2,FALSE)))</f>
        <v/>
      </c>
      <c r="H1768" s="2" t="str">
        <f>IF(ISERROR(VLOOKUP(A1768,'Cadastro-Estoque'!A:G,1,FALSE)),"",VLOOKUP(A1768,'Cadastro-Estoque'!A:G,3,FALSE))</f>
        <v/>
      </c>
      <c r="I1768" s="73" t="str">
        <f>IF(A1768="","",INDEX(Boletim!F1777:F1894,(MATCH(A1768,'Cadastro-Estoque'!A1776:A1893,0))))</f>
        <v/>
      </c>
    </row>
    <row r="1769" spans="5:9" ht="18.75" customHeight="1" x14ac:dyDescent="0.25">
      <c r="E1769" s="1" t="str">
        <f t="shared" si="30"/>
        <v/>
      </c>
      <c r="F1769" s="2" t="str">
        <f>IF(ISERROR(VLOOKUP(A1769,'Cadastro-Estoque'!A:G,1,FALSE)),"",VLOOKUP(A1769,'Cadastro-Estoque'!A:G,4,FALSE))</f>
        <v/>
      </c>
      <c r="G1769" s="2" t="str">
        <f>IF(ISBLANK(A1769),"",IF(ISERROR(VLOOKUP(A1769,'Cadastro-Estoque'!A:G,1,FALSE)),"Produto não cadastrado",VLOOKUP(A1769,'Cadastro-Estoque'!A:G,2,FALSE)))</f>
        <v/>
      </c>
      <c r="H1769" s="2" t="str">
        <f>IF(ISERROR(VLOOKUP(A1769,'Cadastro-Estoque'!A:G,1,FALSE)),"",VLOOKUP(A1769,'Cadastro-Estoque'!A:G,3,FALSE))</f>
        <v/>
      </c>
      <c r="I1769" s="73" t="str">
        <f>IF(A1769="","",INDEX(Boletim!F1778:F1895,(MATCH(A1769,'Cadastro-Estoque'!A1777:A1894,0))))</f>
        <v/>
      </c>
    </row>
    <row r="1770" spans="5:9" ht="18.75" customHeight="1" x14ac:dyDescent="0.25">
      <c r="E1770" s="1" t="str">
        <f t="shared" si="30"/>
        <v/>
      </c>
      <c r="F1770" s="2" t="str">
        <f>IF(ISERROR(VLOOKUP(A1770,'Cadastro-Estoque'!A:G,1,FALSE)),"",VLOOKUP(A1770,'Cadastro-Estoque'!A:G,4,FALSE))</f>
        <v/>
      </c>
      <c r="G1770" s="2" t="str">
        <f>IF(ISBLANK(A1770),"",IF(ISERROR(VLOOKUP(A1770,'Cadastro-Estoque'!A:G,1,FALSE)),"Produto não cadastrado",VLOOKUP(A1770,'Cadastro-Estoque'!A:G,2,FALSE)))</f>
        <v/>
      </c>
      <c r="H1770" s="2" t="str">
        <f>IF(ISERROR(VLOOKUP(A1770,'Cadastro-Estoque'!A:G,1,FALSE)),"",VLOOKUP(A1770,'Cadastro-Estoque'!A:G,3,FALSE))</f>
        <v/>
      </c>
      <c r="I1770" s="73" t="str">
        <f>IF(A1770="","",INDEX(Boletim!F1779:F1896,(MATCH(A1770,'Cadastro-Estoque'!A1778:A1895,0))))</f>
        <v/>
      </c>
    </row>
    <row r="1771" spans="5:9" ht="18.75" customHeight="1" x14ac:dyDescent="0.25">
      <c r="E1771" s="1" t="str">
        <f t="shared" si="30"/>
        <v/>
      </c>
      <c r="F1771" s="2" t="str">
        <f>IF(ISERROR(VLOOKUP(A1771,'Cadastro-Estoque'!A:G,1,FALSE)),"",VLOOKUP(A1771,'Cadastro-Estoque'!A:G,4,FALSE))</f>
        <v/>
      </c>
      <c r="G1771" s="2" t="str">
        <f>IF(ISBLANK(A1771),"",IF(ISERROR(VLOOKUP(A1771,'Cadastro-Estoque'!A:G,1,FALSE)),"Produto não cadastrado",VLOOKUP(A1771,'Cadastro-Estoque'!A:G,2,FALSE)))</f>
        <v/>
      </c>
      <c r="H1771" s="2" t="str">
        <f>IF(ISERROR(VLOOKUP(A1771,'Cadastro-Estoque'!A:G,1,FALSE)),"",VLOOKUP(A1771,'Cadastro-Estoque'!A:G,3,FALSE))</f>
        <v/>
      </c>
      <c r="I1771" s="73" t="str">
        <f>IF(A1771="","",INDEX(Boletim!F1780:F1897,(MATCH(A1771,'Cadastro-Estoque'!A1779:A1896,0))))</f>
        <v/>
      </c>
    </row>
    <row r="1772" spans="5:9" ht="18.75" customHeight="1" x14ac:dyDescent="0.25">
      <c r="E1772" s="1" t="str">
        <f t="shared" si="30"/>
        <v/>
      </c>
      <c r="F1772" s="2" t="str">
        <f>IF(ISERROR(VLOOKUP(A1772,'Cadastro-Estoque'!A:G,1,FALSE)),"",VLOOKUP(A1772,'Cadastro-Estoque'!A:G,4,FALSE))</f>
        <v/>
      </c>
      <c r="G1772" s="2" t="str">
        <f>IF(ISBLANK(A1772),"",IF(ISERROR(VLOOKUP(A1772,'Cadastro-Estoque'!A:G,1,FALSE)),"Produto não cadastrado",VLOOKUP(A1772,'Cadastro-Estoque'!A:G,2,FALSE)))</f>
        <v/>
      </c>
      <c r="H1772" s="2" t="str">
        <f>IF(ISERROR(VLOOKUP(A1772,'Cadastro-Estoque'!A:G,1,FALSE)),"",VLOOKUP(A1772,'Cadastro-Estoque'!A:G,3,FALSE))</f>
        <v/>
      </c>
      <c r="I1772" s="73" t="str">
        <f>IF(A1772="","",INDEX(Boletim!F1781:F1898,(MATCH(A1772,'Cadastro-Estoque'!A1780:A1897,0))))</f>
        <v/>
      </c>
    </row>
    <row r="1773" spans="5:9" ht="18.75" customHeight="1" x14ac:dyDescent="0.25">
      <c r="E1773" s="1" t="str">
        <f t="shared" si="30"/>
        <v/>
      </c>
      <c r="F1773" s="2" t="str">
        <f>IF(ISERROR(VLOOKUP(A1773,'Cadastro-Estoque'!A:G,1,FALSE)),"",VLOOKUP(A1773,'Cadastro-Estoque'!A:G,4,FALSE))</f>
        <v/>
      </c>
      <c r="G1773" s="2" t="str">
        <f>IF(ISBLANK(A1773),"",IF(ISERROR(VLOOKUP(A1773,'Cadastro-Estoque'!A:G,1,FALSE)),"Produto não cadastrado",VLOOKUP(A1773,'Cadastro-Estoque'!A:G,2,FALSE)))</f>
        <v/>
      </c>
      <c r="H1773" s="2" t="str">
        <f>IF(ISERROR(VLOOKUP(A1773,'Cadastro-Estoque'!A:G,1,FALSE)),"",VLOOKUP(A1773,'Cadastro-Estoque'!A:G,3,FALSE))</f>
        <v/>
      </c>
      <c r="I1773" s="73" t="str">
        <f>IF(A1773="","",INDEX(Boletim!F1782:F1899,(MATCH(A1773,'Cadastro-Estoque'!A1781:A1898,0))))</f>
        <v/>
      </c>
    </row>
    <row r="1774" spans="5:9" ht="18.75" customHeight="1" x14ac:dyDescent="0.25">
      <c r="E1774" s="1" t="str">
        <f t="shared" si="30"/>
        <v/>
      </c>
      <c r="F1774" s="2" t="str">
        <f>IF(ISERROR(VLOOKUP(A1774,'Cadastro-Estoque'!A:G,1,FALSE)),"",VLOOKUP(A1774,'Cadastro-Estoque'!A:G,4,FALSE))</f>
        <v/>
      </c>
      <c r="G1774" s="2" t="str">
        <f>IF(ISBLANK(A1774),"",IF(ISERROR(VLOOKUP(A1774,'Cadastro-Estoque'!A:G,1,FALSE)),"Produto não cadastrado",VLOOKUP(A1774,'Cadastro-Estoque'!A:G,2,FALSE)))</f>
        <v/>
      </c>
      <c r="H1774" s="2" t="str">
        <f>IF(ISERROR(VLOOKUP(A1774,'Cadastro-Estoque'!A:G,1,FALSE)),"",VLOOKUP(A1774,'Cadastro-Estoque'!A:G,3,FALSE))</f>
        <v/>
      </c>
      <c r="I1774" s="73" t="str">
        <f>IF(A1774="","",INDEX(Boletim!F1783:F1900,(MATCH(A1774,'Cadastro-Estoque'!A1782:A1899,0))))</f>
        <v/>
      </c>
    </row>
    <row r="1775" spans="5:9" ht="18.75" customHeight="1" x14ac:dyDescent="0.25">
      <c r="E1775" s="1" t="str">
        <f t="shared" si="30"/>
        <v/>
      </c>
      <c r="F1775" s="2" t="str">
        <f>IF(ISERROR(VLOOKUP(A1775,'Cadastro-Estoque'!A:G,1,FALSE)),"",VLOOKUP(A1775,'Cadastro-Estoque'!A:G,4,FALSE))</f>
        <v/>
      </c>
      <c r="G1775" s="2" t="str">
        <f>IF(ISBLANK(A1775),"",IF(ISERROR(VLOOKUP(A1775,'Cadastro-Estoque'!A:G,1,FALSE)),"Produto não cadastrado",VLOOKUP(A1775,'Cadastro-Estoque'!A:G,2,FALSE)))</f>
        <v/>
      </c>
      <c r="H1775" s="2" t="str">
        <f>IF(ISERROR(VLOOKUP(A1775,'Cadastro-Estoque'!A:G,1,FALSE)),"",VLOOKUP(A1775,'Cadastro-Estoque'!A:G,3,FALSE))</f>
        <v/>
      </c>
      <c r="I1775" s="73" t="str">
        <f>IF(A1775="","",INDEX(Boletim!F1784:F1901,(MATCH(A1775,'Cadastro-Estoque'!A1783:A1900,0))))</f>
        <v/>
      </c>
    </row>
    <row r="1776" spans="5:9" ht="18.75" customHeight="1" x14ac:dyDescent="0.25">
      <c r="E1776" s="1" t="str">
        <f t="shared" si="30"/>
        <v/>
      </c>
      <c r="F1776" s="2" t="str">
        <f>IF(ISERROR(VLOOKUP(A1776,'Cadastro-Estoque'!A:G,1,FALSE)),"",VLOOKUP(A1776,'Cadastro-Estoque'!A:G,4,FALSE))</f>
        <v/>
      </c>
      <c r="G1776" s="2" t="str">
        <f>IF(ISBLANK(A1776),"",IF(ISERROR(VLOOKUP(A1776,'Cadastro-Estoque'!A:G,1,FALSE)),"Produto não cadastrado",VLOOKUP(A1776,'Cadastro-Estoque'!A:G,2,FALSE)))</f>
        <v/>
      </c>
      <c r="H1776" s="2" t="str">
        <f>IF(ISERROR(VLOOKUP(A1776,'Cadastro-Estoque'!A:G,1,FALSE)),"",VLOOKUP(A1776,'Cadastro-Estoque'!A:G,3,FALSE))</f>
        <v/>
      </c>
      <c r="I1776" s="73" t="str">
        <f>IF(A1776="","",INDEX(Boletim!F1785:F1902,(MATCH(A1776,'Cadastro-Estoque'!A1784:A1901,0))))</f>
        <v/>
      </c>
    </row>
    <row r="1777" spans="5:9" ht="18.75" customHeight="1" x14ac:dyDescent="0.25">
      <c r="E1777" s="1" t="str">
        <f t="shared" si="30"/>
        <v/>
      </c>
      <c r="F1777" s="2" t="str">
        <f>IF(ISERROR(VLOOKUP(A1777,'Cadastro-Estoque'!A:G,1,FALSE)),"",VLOOKUP(A1777,'Cadastro-Estoque'!A:G,4,FALSE))</f>
        <v/>
      </c>
      <c r="G1777" s="2" t="str">
        <f>IF(ISBLANK(A1777),"",IF(ISERROR(VLOOKUP(A1777,'Cadastro-Estoque'!A:G,1,FALSE)),"Produto não cadastrado",VLOOKUP(A1777,'Cadastro-Estoque'!A:G,2,FALSE)))</f>
        <v/>
      </c>
      <c r="H1777" s="2" t="str">
        <f>IF(ISERROR(VLOOKUP(A1777,'Cadastro-Estoque'!A:G,1,FALSE)),"",VLOOKUP(A1777,'Cadastro-Estoque'!A:G,3,FALSE))</f>
        <v/>
      </c>
      <c r="I1777" s="73" t="str">
        <f>IF(A1777="","",INDEX(Boletim!F1786:F1903,(MATCH(A1777,'Cadastro-Estoque'!A1785:A1902,0))))</f>
        <v/>
      </c>
    </row>
    <row r="1778" spans="5:9" ht="18.75" customHeight="1" x14ac:dyDescent="0.25">
      <c r="E1778" s="1" t="str">
        <f t="shared" si="30"/>
        <v/>
      </c>
      <c r="F1778" s="2" t="str">
        <f>IF(ISERROR(VLOOKUP(A1778,'Cadastro-Estoque'!A:G,1,FALSE)),"",VLOOKUP(A1778,'Cadastro-Estoque'!A:G,4,FALSE))</f>
        <v/>
      </c>
      <c r="G1778" s="2" t="str">
        <f>IF(ISBLANK(A1778),"",IF(ISERROR(VLOOKUP(A1778,'Cadastro-Estoque'!A:G,1,FALSE)),"Produto não cadastrado",VLOOKUP(A1778,'Cadastro-Estoque'!A:G,2,FALSE)))</f>
        <v/>
      </c>
      <c r="H1778" s="2" t="str">
        <f>IF(ISERROR(VLOOKUP(A1778,'Cadastro-Estoque'!A:G,1,FALSE)),"",VLOOKUP(A1778,'Cadastro-Estoque'!A:G,3,FALSE))</f>
        <v/>
      </c>
      <c r="I1778" s="73" t="str">
        <f>IF(A1778="","",INDEX(Boletim!F1787:F1904,(MATCH(A1778,'Cadastro-Estoque'!A1786:A1903,0))))</f>
        <v/>
      </c>
    </row>
    <row r="1779" spans="5:9" ht="18.75" customHeight="1" x14ac:dyDescent="0.25">
      <c r="E1779" s="1" t="str">
        <f t="shared" si="30"/>
        <v/>
      </c>
      <c r="F1779" s="2" t="str">
        <f>IF(ISERROR(VLOOKUP(A1779,'Cadastro-Estoque'!A:G,1,FALSE)),"",VLOOKUP(A1779,'Cadastro-Estoque'!A:G,4,FALSE))</f>
        <v/>
      </c>
      <c r="G1779" s="2" t="str">
        <f>IF(ISBLANK(A1779),"",IF(ISERROR(VLOOKUP(A1779,'Cadastro-Estoque'!A:G,1,FALSE)),"Produto não cadastrado",VLOOKUP(A1779,'Cadastro-Estoque'!A:G,2,FALSE)))</f>
        <v/>
      </c>
      <c r="H1779" s="2" t="str">
        <f>IF(ISERROR(VLOOKUP(A1779,'Cadastro-Estoque'!A:G,1,FALSE)),"",VLOOKUP(A1779,'Cadastro-Estoque'!A:G,3,FALSE))</f>
        <v/>
      </c>
      <c r="I1779" s="73" t="str">
        <f>IF(A1779="","",INDEX(Boletim!F1788:F1905,(MATCH(A1779,'Cadastro-Estoque'!A1787:A1904,0))))</f>
        <v/>
      </c>
    </row>
    <row r="1780" spans="5:9" ht="18.75" customHeight="1" x14ac:dyDescent="0.25">
      <c r="E1780" s="1" t="str">
        <f t="shared" si="30"/>
        <v/>
      </c>
      <c r="F1780" s="2" t="str">
        <f>IF(ISERROR(VLOOKUP(A1780,'Cadastro-Estoque'!A:G,1,FALSE)),"",VLOOKUP(A1780,'Cadastro-Estoque'!A:G,4,FALSE))</f>
        <v/>
      </c>
      <c r="G1780" s="2" t="str">
        <f>IF(ISBLANK(A1780),"",IF(ISERROR(VLOOKUP(A1780,'Cadastro-Estoque'!A:G,1,FALSE)),"Produto não cadastrado",VLOOKUP(A1780,'Cadastro-Estoque'!A:G,2,FALSE)))</f>
        <v/>
      </c>
      <c r="H1780" s="2" t="str">
        <f>IF(ISERROR(VLOOKUP(A1780,'Cadastro-Estoque'!A:G,1,FALSE)),"",VLOOKUP(A1780,'Cadastro-Estoque'!A:G,3,FALSE))</f>
        <v/>
      </c>
      <c r="I1780" s="73" t="str">
        <f>IF(A1780="","",INDEX(Boletim!F1789:F1906,(MATCH(A1780,'Cadastro-Estoque'!A1788:A1905,0))))</f>
        <v/>
      </c>
    </row>
    <row r="1781" spans="5:9" ht="18.75" customHeight="1" x14ac:dyDescent="0.25">
      <c r="E1781" s="1" t="str">
        <f t="shared" si="30"/>
        <v/>
      </c>
      <c r="F1781" s="2" t="str">
        <f>IF(ISERROR(VLOOKUP(A1781,'Cadastro-Estoque'!A:G,1,FALSE)),"",VLOOKUP(A1781,'Cadastro-Estoque'!A:G,4,FALSE))</f>
        <v/>
      </c>
      <c r="G1781" s="2" t="str">
        <f>IF(ISBLANK(A1781),"",IF(ISERROR(VLOOKUP(A1781,'Cadastro-Estoque'!A:G,1,FALSE)),"Produto não cadastrado",VLOOKUP(A1781,'Cadastro-Estoque'!A:G,2,FALSE)))</f>
        <v/>
      </c>
      <c r="H1781" s="2" t="str">
        <f>IF(ISERROR(VLOOKUP(A1781,'Cadastro-Estoque'!A:G,1,FALSE)),"",VLOOKUP(A1781,'Cadastro-Estoque'!A:G,3,FALSE))</f>
        <v/>
      </c>
      <c r="I1781" s="73" t="str">
        <f>IF(A1781="","",INDEX(Boletim!F1790:F1907,(MATCH(A1781,'Cadastro-Estoque'!A1789:A1906,0))))</f>
        <v/>
      </c>
    </row>
    <row r="1782" spans="5:9" ht="18.75" customHeight="1" x14ac:dyDescent="0.25">
      <c r="E1782" s="1" t="str">
        <f t="shared" si="30"/>
        <v/>
      </c>
      <c r="F1782" s="2" t="str">
        <f>IF(ISERROR(VLOOKUP(A1782,'Cadastro-Estoque'!A:G,1,FALSE)),"",VLOOKUP(A1782,'Cadastro-Estoque'!A:G,4,FALSE))</f>
        <v/>
      </c>
      <c r="G1782" s="2" t="str">
        <f>IF(ISBLANK(A1782),"",IF(ISERROR(VLOOKUP(A1782,'Cadastro-Estoque'!A:G,1,FALSE)),"Produto não cadastrado",VLOOKUP(A1782,'Cadastro-Estoque'!A:G,2,FALSE)))</f>
        <v/>
      </c>
      <c r="H1782" s="2" t="str">
        <f>IF(ISERROR(VLOOKUP(A1782,'Cadastro-Estoque'!A:G,1,FALSE)),"",VLOOKUP(A1782,'Cadastro-Estoque'!A:G,3,FALSE))</f>
        <v/>
      </c>
      <c r="I1782" s="73" t="str">
        <f>IF(A1782="","",INDEX(Boletim!F1791:F1908,(MATCH(A1782,'Cadastro-Estoque'!A1790:A1907,0))))</f>
        <v/>
      </c>
    </row>
    <row r="1783" spans="5:9" ht="18.75" customHeight="1" x14ac:dyDescent="0.25">
      <c r="E1783" s="1" t="str">
        <f t="shared" si="30"/>
        <v/>
      </c>
      <c r="F1783" s="2" t="str">
        <f>IF(ISERROR(VLOOKUP(A1783,'Cadastro-Estoque'!A:G,1,FALSE)),"",VLOOKUP(A1783,'Cadastro-Estoque'!A:G,4,FALSE))</f>
        <v/>
      </c>
      <c r="G1783" s="2" t="str">
        <f>IF(ISBLANK(A1783),"",IF(ISERROR(VLOOKUP(A1783,'Cadastro-Estoque'!A:G,1,FALSE)),"Produto não cadastrado",VLOOKUP(A1783,'Cadastro-Estoque'!A:G,2,FALSE)))</f>
        <v/>
      </c>
      <c r="H1783" s="2" t="str">
        <f>IF(ISERROR(VLOOKUP(A1783,'Cadastro-Estoque'!A:G,1,FALSE)),"",VLOOKUP(A1783,'Cadastro-Estoque'!A:G,3,FALSE))</f>
        <v/>
      </c>
      <c r="I1783" s="73" t="str">
        <f>IF(A1783="","",INDEX(Boletim!F1792:F1909,(MATCH(A1783,'Cadastro-Estoque'!A1791:A1908,0))))</f>
        <v/>
      </c>
    </row>
    <row r="1784" spans="5:9" ht="18.75" customHeight="1" x14ac:dyDescent="0.25">
      <c r="E1784" s="1" t="str">
        <f t="shared" si="30"/>
        <v/>
      </c>
      <c r="F1784" s="2" t="str">
        <f>IF(ISERROR(VLOOKUP(A1784,'Cadastro-Estoque'!A:G,1,FALSE)),"",VLOOKUP(A1784,'Cadastro-Estoque'!A:G,4,FALSE))</f>
        <v/>
      </c>
      <c r="G1784" s="2" t="str">
        <f>IF(ISBLANK(A1784),"",IF(ISERROR(VLOOKUP(A1784,'Cadastro-Estoque'!A:G,1,FALSE)),"Produto não cadastrado",VLOOKUP(A1784,'Cadastro-Estoque'!A:G,2,FALSE)))</f>
        <v/>
      </c>
      <c r="H1784" s="2" t="str">
        <f>IF(ISERROR(VLOOKUP(A1784,'Cadastro-Estoque'!A:G,1,FALSE)),"",VLOOKUP(A1784,'Cadastro-Estoque'!A:G,3,FALSE))</f>
        <v/>
      </c>
      <c r="I1784" s="73" t="str">
        <f>IF(A1784="","",INDEX(Boletim!F1793:F1910,(MATCH(A1784,'Cadastro-Estoque'!A1792:A1909,0))))</f>
        <v/>
      </c>
    </row>
    <row r="1785" spans="5:9" ht="18.75" customHeight="1" x14ac:dyDescent="0.25">
      <c r="E1785" s="1" t="str">
        <f t="shared" si="30"/>
        <v/>
      </c>
      <c r="F1785" s="2" t="str">
        <f>IF(ISERROR(VLOOKUP(A1785,'Cadastro-Estoque'!A:G,1,FALSE)),"",VLOOKUP(A1785,'Cadastro-Estoque'!A:G,4,FALSE))</f>
        <v/>
      </c>
      <c r="G1785" s="2" t="str">
        <f>IF(ISBLANK(A1785),"",IF(ISERROR(VLOOKUP(A1785,'Cadastro-Estoque'!A:G,1,FALSE)),"Produto não cadastrado",VLOOKUP(A1785,'Cadastro-Estoque'!A:G,2,FALSE)))</f>
        <v/>
      </c>
      <c r="H1785" s="2" t="str">
        <f>IF(ISERROR(VLOOKUP(A1785,'Cadastro-Estoque'!A:G,1,FALSE)),"",VLOOKUP(A1785,'Cadastro-Estoque'!A:G,3,FALSE))</f>
        <v/>
      </c>
      <c r="I1785" s="73" t="str">
        <f>IF(A1785="","",INDEX(Boletim!F1794:F1911,(MATCH(A1785,'Cadastro-Estoque'!A1793:A1910,0))))</f>
        <v/>
      </c>
    </row>
    <row r="1786" spans="5:9" ht="18.75" customHeight="1" x14ac:dyDescent="0.25">
      <c r="E1786" s="1" t="str">
        <f t="shared" si="30"/>
        <v/>
      </c>
      <c r="F1786" s="2" t="str">
        <f>IF(ISERROR(VLOOKUP(A1786,'Cadastro-Estoque'!A:G,1,FALSE)),"",VLOOKUP(A1786,'Cadastro-Estoque'!A:G,4,FALSE))</f>
        <v/>
      </c>
      <c r="G1786" s="2" t="str">
        <f>IF(ISBLANK(A1786),"",IF(ISERROR(VLOOKUP(A1786,'Cadastro-Estoque'!A:G,1,FALSE)),"Produto não cadastrado",VLOOKUP(A1786,'Cadastro-Estoque'!A:G,2,FALSE)))</f>
        <v/>
      </c>
      <c r="H1786" s="2" t="str">
        <f>IF(ISERROR(VLOOKUP(A1786,'Cadastro-Estoque'!A:G,1,FALSE)),"",VLOOKUP(A1786,'Cadastro-Estoque'!A:G,3,FALSE))</f>
        <v/>
      </c>
      <c r="I1786" s="73" t="str">
        <f>IF(A1786="","",INDEX(Boletim!F1795:F1912,(MATCH(A1786,'Cadastro-Estoque'!A1794:A1911,0))))</f>
        <v/>
      </c>
    </row>
    <row r="1787" spans="5:9" ht="18.75" customHeight="1" x14ac:dyDescent="0.25">
      <c r="E1787" s="1" t="str">
        <f t="shared" si="30"/>
        <v/>
      </c>
      <c r="F1787" s="2" t="str">
        <f>IF(ISERROR(VLOOKUP(A1787,'Cadastro-Estoque'!A:G,1,FALSE)),"",VLOOKUP(A1787,'Cadastro-Estoque'!A:G,4,FALSE))</f>
        <v/>
      </c>
      <c r="G1787" s="2" t="str">
        <f>IF(ISBLANK(A1787),"",IF(ISERROR(VLOOKUP(A1787,'Cadastro-Estoque'!A:G,1,FALSE)),"Produto não cadastrado",VLOOKUP(A1787,'Cadastro-Estoque'!A:G,2,FALSE)))</f>
        <v/>
      </c>
      <c r="H1787" s="2" t="str">
        <f>IF(ISERROR(VLOOKUP(A1787,'Cadastro-Estoque'!A:G,1,FALSE)),"",VLOOKUP(A1787,'Cadastro-Estoque'!A:G,3,FALSE))</f>
        <v/>
      </c>
      <c r="I1787" s="73" t="str">
        <f>IF(A1787="","",INDEX(Boletim!F1796:F1913,(MATCH(A1787,'Cadastro-Estoque'!A1795:A1912,0))))</f>
        <v/>
      </c>
    </row>
    <row r="1788" spans="5:9" ht="18.75" customHeight="1" x14ac:dyDescent="0.25">
      <c r="E1788" s="1" t="str">
        <f t="shared" si="30"/>
        <v/>
      </c>
      <c r="F1788" s="2" t="str">
        <f>IF(ISERROR(VLOOKUP(A1788,'Cadastro-Estoque'!A:G,1,FALSE)),"",VLOOKUP(A1788,'Cadastro-Estoque'!A:G,4,FALSE))</f>
        <v/>
      </c>
      <c r="G1788" s="2" t="str">
        <f>IF(ISBLANK(A1788),"",IF(ISERROR(VLOOKUP(A1788,'Cadastro-Estoque'!A:G,1,FALSE)),"Produto não cadastrado",VLOOKUP(A1788,'Cadastro-Estoque'!A:G,2,FALSE)))</f>
        <v/>
      </c>
      <c r="H1788" s="2" t="str">
        <f>IF(ISERROR(VLOOKUP(A1788,'Cadastro-Estoque'!A:G,1,FALSE)),"",VLOOKUP(A1788,'Cadastro-Estoque'!A:G,3,FALSE))</f>
        <v/>
      </c>
      <c r="I1788" s="73" t="str">
        <f>IF(A1788="","",INDEX(Boletim!F1797:F1914,(MATCH(A1788,'Cadastro-Estoque'!A1796:A1913,0))))</f>
        <v/>
      </c>
    </row>
    <row r="1789" spans="5:9" ht="18.75" customHeight="1" x14ac:dyDescent="0.25">
      <c r="E1789" s="1" t="str">
        <f t="shared" si="30"/>
        <v/>
      </c>
      <c r="F1789" s="2" t="str">
        <f>IF(ISERROR(VLOOKUP(A1789,'Cadastro-Estoque'!A:G,1,FALSE)),"",VLOOKUP(A1789,'Cadastro-Estoque'!A:G,4,FALSE))</f>
        <v/>
      </c>
      <c r="G1789" s="2" t="str">
        <f>IF(ISBLANK(A1789),"",IF(ISERROR(VLOOKUP(A1789,'Cadastro-Estoque'!A:G,1,FALSE)),"Produto não cadastrado",VLOOKUP(A1789,'Cadastro-Estoque'!A:G,2,FALSE)))</f>
        <v/>
      </c>
      <c r="H1789" s="2" t="str">
        <f>IF(ISERROR(VLOOKUP(A1789,'Cadastro-Estoque'!A:G,1,FALSE)),"",VLOOKUP(A1789,'Cadastro-Estoque'!A:G,3,FALSE))</f>
        <v/>
      </c>
      <c r="I1789" s="73" t="str">
        <f>IF(A1789="","",INDEX(Boletim!F1798:F1915,(MATCH(A1789,'Cadastro-Estoque'!A1797:A1914,0))))</f>
        <v/>
      </c>
    </row>
    <row r="1790" spans="5:9" ht="18.75" customHeight="1" x14ac:dyDescent="0.25">
      <c r="E1790" s="1" t="str">
        <f t="shared" si="30"/>
        <v/>
      </c>
      <c r="F1790" s="2" t="str">
        <f>IF(ISERROR(VLOOKUP(A1790,'Cadastro-Estoque'!A:G,1,FALSE)),"",VLOOKUP(A1790,'Cadastro-Estoque'!A:G,4,FALSE))</f>
        <v/>
      </c>
      <c r="G1790" s="2" t="str">
        <f>IF(ISBLANK(A1790),"",IF(ISERROR(VLOOKUP(A1790,'Cadastro-Estoque'!A:G,1,FALSE)),"Produto não cadastrado",VLOOKUP(A1790,'Cadastro-Estoque'!A:G,2,FALSE)))</f>
        <v/>
      </c>
      <c r="H1790" s="2" t="str">
        <f>IF(ISERROR(VLOOKUP(A1790,'Cadastro-Estoque'!A:G,1,FALSE)),"",VLOOKUP(A1790,'Cadastro-Estoque'!A:G,3,FALSE))</f>
        <v/>
      </c>
      <c r="I1790" s="73" t="str">
        <f>IF(A1790="","",INDEX(Boletim!F1799:F1916,(MATCH(A1790,'Cadastro-Estoque'!A1798:A1915,0))))</f>
        <v/>
      </c>
    </row>
    <row r="1791" spans="5:9" ht="18.75" customHeight="1" x14ac:dyDescent="0.25">
      <c r="E1791" s="1" t="str">
        <f t="shared" si="30"/>
        <v/>
      </c>
      <c r="F1791" s="2" t="str">
        <f>IF(ISERROR(VLOOKUP(A1791,'Cadastro-Estoque'!A:G,1,FALSE)),"",VLOOKUP(A1791,'Cadastro-Estoque'!A:G,4,FALSE))</f>
        <v/>
      </c>
      <c r="G1791" s="2" t="str">
        <f>IF(ISBLANK(A1791),"",IF(ISERROR(VLOOKUP(A1791,'Cadastro-Estoque'!A:G,1,FALSE)),"Produto não cadastrado",VLOOKUP(A1791,'Cadastro-Estoque'!A:G,2,FALSE)))</f>
        <v/>
      </c>
      <c r="H1791" s="2" t="str">
        <f>IF(ISERROR(VLOOKUP(A1791,'Cadastro-Estoque'!A:G,1,FALSE)),"",VLOOKUP(A1791,'Cadastro-Estoque'!A:G,3,FALSE))</f>
        <v/>
      </c>
      <c r="I1791" s="73" t="str">
        <f>IF(A1791="","",INDEX(Boletim!F1800:F1917,(MATCH(A1791,'Cadastro-Estoque'!A1799:A1916,0))))</f>
        <v/>
      </c>
    </row>
    <row r="1792" spans="5:9" ht="18.75" customHeight="1" x14ac:dyDescent="0.25">
      <c r="E1792" s="1" t="str">
        <f t="shared" si="30"/>
        <v/>
      </c>
      <c r="F1792" s="2" t="str">
        <f>IF(ISERROR(VLOOKUP(A1792,'Cadastro-Estoque'!A:G,1,FALSE)),"",VLOOKUP(A1792,'Cadastro-Estoque'!A:G,4,FALSE))</f>
        <v/>
      </c>
      <c r="G1792" s="2" t="str">
        <f>IF(ISBLANK(A1792),"",IF(ISERROR(VLOOKUP(A1792,'Cadastro-Estoque'!A:G,1,FALSE)),"Produto não cadastrado",VLOOKUP(A1792,'Cadastro-Estoque'!A:G,2,FALSE)))</f>
        <v/>
      </c>
      <c r="H1792" s="2" t="str">
        <f>IF(ISERROR(VLOOKUP(A1792,'Cadastro-Estoque'!A:G,1,FALSE)),"",VLOOKUP(A1792,'Cadastro-Estoque'!A:G,3,FALSE))</f>
        <v/>
      </c>
      <c r="I1792" s="73" t="str">
        <f>IF(A1792="","",INDEX(Boletim!F1801:F1918,(MATCH(A1792,'Cadastro-Estoque'!A1800:A1917,0))))</f>
        <v/>
      </c>
    </row>
    <row r="1793" spans="5:9" ht="18.75" customHeight="1" x14ac:dyDescent="0.25">
      <c r="E1793" s="1" t="str">
        <f t="shared" si="30"/>
        <v/>
      </c>
      <c r="F1793" s="2" t="str">
        <f>IF(ISERROR(VLOOKUP(A1793,'Cadastro-Estoque'!A:G,1,FALSE)),"",VLOOKUP(A1793,'Cadastro-Estoque'!A:G,4,FALSE))</f>
        <v/>
      </c>
      <c r="G1793" s="2" t="str">
        <f>IF(ISBLANK(A1793),"",IF(ISERROR(VLOOKUP(A1793,'Cadastro-Estoque'!A:G,1,FALSE)),"Produto não cadastrado",VLOOKUP(A1793,'Cadastro-Estoque'!A:G,2,FALSE)))</f>
        <v/>
      </c>
      <c r="H1793" s="2" t="str">
        <f>IF(ISERROR(VLOOKUP(A1793,'Cadastro-Estoque'!A:G,1,FALSE)),"",VLOOKUP(A1793,'Cadastro-Estoque'!A:G,3,FALSE))</f>
        <v/>
      </c>
      <c r="I1793" s="73" t="str">
        <f>IF(A1793="","",INDEX(Boletim!F1802:F1919,(MATCH(A1793,'Cadastro-Estoque'!A1801:A1918,0))))</f>
        <v/>
      </c>
    </row>
    <row r="1794" spans="5:9" ht="18.75" customHeight="1" x14ac:dyDescent="0.25">
      <c r="E1794" s="1" t="str">
        <f t="shared" si="30"/>
        <v/>
      </c>
      <c r="F1794" s="2" t="str">
        <f>IF(ISERROR(VLOOKUP(A1794,'Cadastro-Estoque'!A:G,1,FALSE)),"",VLOOKUP(A1794,'Cadastro-Estoque'!A:G,4,FALSE))</f>
        <v/>
      </c>
      <c r="G1794" s="2" t="str">
        <f>IF(ISBLANK(A1794),"",IF(ISERROR(VLOOKUP(A1794,'Cadastro-Estoque'!A:G,1,FALSE)),"Produto não cadastrado",VLOOKUP(A1794,'Cadastro-Estoque'!A:G,2,FALSE)))</f>
        <v/>
      </c>
      <c r="H1794" s="2" t="str">
        <f>IF(ISERROR(VLOOKUP(A1794,'Cadastro-Estoque'!A:G,1,FALSE)),"",VLOOKUP(A1794,'Cadastro-Estoque'!A:G,3,FALSE))</f>
        <v/>
      </c>
      <c r="I1794" s="73" t="str">
        <f>IF(A1794="","",INDEX(Boletim!F1803:F1920,(MATCH(A1794,'Cadastro-Estoque'!A1802:A1919,0))))</f>
        <v/>
      </c>
    </row>
    <row r="1795" spans="5:9" ht="18.75" customHeight="1" x14ac:dyDescent="0.25">
      <c r="E1795" s="1" t="str">
        <f t="shared" si="30"/>
        <v/>
      </c>
      <c r="F1795" s="2" t="str">
        <f>IF(ISERROR(VLOOKUP(A1795,'Cadastro-Estoque'!A:G,1,FALSE)),"",VLOOKUP(A1795,'Cadastro-Estoque'!A:G,4,FALSE))</f>
        <v/>
      </c>
      <c r="G1795" s="2" t="str">
        <f>IF(ISBLANK(A1795),"",IF(ISERROR(VLOOKUP(A1795,'Cadastro-Estoque'!A:G,1,FALSE)),"Produto não cadastrado",VLOOKUP(A1795,'Cadastro-Estoque'!A:G,2,FALSE)))</f>
        <v/>
      </c>
      <c r="H1795" s="2" t="str">
        <f>IF(ISERROR(VLOOKUP(A1795,'Cadastro-Estoque'!A:G,1,FALSE)),"",VLOOKUP(A1795,'Cadastro-Estoque'!A:G,3,FALSE))</f>
        <v/>
      </c>
      <c r="I1795" s="73" t="str">
        <f>IF(A1795="","",INDEX(Boletim!F1804:F1921,(MATCH(A1795,'Cadastro-Estoque'!A1803:A1920,0))))</f>
        <v/>
      </c>
    </row>
    <row r="1796" spans="5:9" ht="18.75" customHeight="1" x14ac:dyDescent="0.25">
      <c r="E1796" s="1" t="str">
        <f t="shared" si="30"/>
        <v/>
      </c>
      <c r="F1796" s="2" t="str">
        <f>IF(ISERROR(VLOOKUP(A1796,'Cadastro-Estoque'!A:G,1,FALSE)),"",VLOOKUP(A1796,'Cadastro-Estoque'!A:G,4,FALSE))</f>
        <v/>
      </c>
      <c r="G1796" s="2" t="str">
        <f>IF(ISBLANK(A1796),"",IF(ISERROR(VLOOKUP(A1796,'Cadastro-Estoque'!A:G,1,FALSE)),"Produto não cadastrado",VLOOKUP(A1796,'Cadastro-Estoque'!A:G,2,FALSE)))</f>
        <v/>
      </c>
      <c r="H1796" s="2" t="str">
        <f>IF(ISERROR(VLOOKUP(A1796,'Cadastro-Estoque'!A:G,1,FALSE)),"",VLOOKUP(A1796,'Cadastro-Estoque'!A:G,3,FALSE))</f>
        <v/>
      </c>
      <c r="I1796" s="73" t="str">
        <f>IF(A1796="","",INDEX(Boletim!F1805:F1922,(MATCH(A1796,'Cadastro-Estoque'!A1804:A1921,0))))</f>
        <v/>
      </c>
    </row>
    <row r="1797" spans="5:9" ht="18.75" customHeight="1" x14ac:dyDescent="0.25">
      <c r="E1797" s="1" t="str">
        <f t="shared" si="30"/>
        <v/>
      </c>
      <c r="F1797" s="2" t="str">
        <f>IF(ISERROR(VLOOKUP(A1797,'Cadastro-Estoque'!A:G,1,FALSE)),"",VLOOKUP(A1797,'Cadastro-Estoque'!A:G,4,FALSE))</f>
        <v/>
      </c>
      <c r="G1797" s="2" t="str">
        <f>IF(ISBLANK(A1797),"",IF(ISERROR(VLOOKUP(A1797,'Cadastro-Estoque'!A:G,1,FALSE)),"Produto não cadastrado",VLOOKUP(A1797,'Cadastro-Estoque'!A:G,2,FALSE)))</f>
        <v/>
      </c>
      <c r="H1797" s="2" t="str">
        <f>IF(ISERROR(VLOOKUP(A1797,'Cadastro-Estoque'!A:G,1,FALSE)),"",VLOOKUP(A1797,'Cadastro-Estoque'!A:G,3,FALSE))</f>
        <v/>
      </c>
      <c r="I1797" s="73" t="str">
        <f>IF(A1797="","",INDEX(Boletim!F1806:F1923,(MATCH(A1797,'Cadastro-Estoque'!A1805:A1922,0))))</f>
        <v/>
      </c>
    </row>
    <row r="1798" spans="5:9" ht="18.75" customHeight="1" x14ac:dyDescent="0.25">
      <c r="E1798" s="1" t="str">
        <f t="shared" ref="E1798:E1861" si="31">IF(ISBLANK(A1798),"",C1798*D1798)</f>
        <v/>
      </c>
      <c r="F1798" s="2" t="str">
        <f>IF(ISERROR(VLOOKUP(A1798,'Cadastro-Estoque'!A:G,1,FALSE)),"",VLOOKUP(A1798,'Cadastro-Estoque'!A:G,4,FALSE))</f>
        <v/>
      </c>
      <c r="G1798" s="2" t="str">
        <f>IF(ISBLANK(A1798),"",IF(ISERROR(VLOOKUP(A1798,'Cadastro-Estoque'!A:G,1,FALSE)),"Produto não cadastrado",VLOOKUP(A1798,'Cadastro-Estoque'!A:G,2,FALSE)))</f>
        <v/>
      </c>
      <c r="H1798" s="2" t="str">
        <f>IF(ISERROR(VLOOKUP(A1798,'Cadastro-Estoque'!A:G,1,FALSE)),"",VLOOKUP(A1798,'Cadastro-Estoque'!A:G,3,FALSE))</f>
        <v/>
      </c>
      <c r="I1798" s="73" t="str">
        <f>IF(A1798="","",INDEX(Boletim!F1807:F1924,(MATCH(A1798,'Cadastro-Estoque'!A1806:A1923,0))))</f>
        <v/>
      </c>
    </row>
    <row r="1799" spans="5:9" ht="18.75" customHeight="1" x14ac:dyDescent="0.25">
      <c r="E1799" s="1" t="str">
        <f t="shared" si="31"/>
        <v/>
      </c>
      <c r="F1799" s="2" t="str">
        <f>IF(ISERROR(VLOOKUP(A1799,'Cadastro-Estoque'!A:G,1,FALSE)),"",VLOOKUP(A1799,'Cadastro-Estoque'!A:G,4,FALSE))</f>
        <v/>
      </c>
      <c r="G1799" s="2" t="str">
        <f>IF(ISBLANK(A1799),"",IF(ISERROR(VLOOKUP(A1799,'Cadastro-Estoque'!A:G,1,FALSE)),"Produto não cadastrado",VLOOKUP(A1799,'Cadastro-Estoque'!A:G,2,FALSE)))</f>
        <v/>
      </c>
      <c r="H1799" s="2" t="str">
        <f>IF(ISERROR(VLOOKUP(A1799,'Cadastro-Estoque'!A:G,1,FALSE)),"",VLOOKUP(A1799,'Cadastro-Estoque'!A:G,3,FALSE))</f>
        <v/>
      </c>
      <c r="I1799" s="73" t="str">
        <f>IF(A1799="","",INDEX(Boletim!F1808:F1925,(MATCH(A1799,'Cadastro-Estoque'!A1807:A1924,0))))</f>
        <v/>
      </c>
    </row>
    <row r="1800" spans="5:9" ht="18.75" customHeight="1" x14ac:dyDescent="0.25">
      <c r="E1800" s="1" t="str">
        <f t="shared" si="31"/>
        <v/>
      </c>
      <c r="F1800" s="2" t="str">
        <f>IF(ISERROR(VLOOKUP(A1800,'Cadastro-Estoque'!A:G,1,FALSE)),"",VLOOKUP(A1800,'Cadastro-Estoque'!A:G,4,FALSE))</f>
        <v/>
      </c>
      <c r="G1800" s="2" t="str">
        <f>IF(ISBLANK(A1800),"",IF(ISERROR(VLOOKUP(A1800,'Cadastro-Estoque'!A:G,1,FALSE)),"Produto não cadastrado",VLOOKUP(A1800,'Cadastro-Estoque'!A:G,2,FALSE)))</f>
        <v/>
      </c>
      <c r="H1800" s="2" t="str">
        <f>IF(ISERROR(VLOOKUP(A1800,'Cadastro-Estoque'!A:G,1,FALSE)),"",VLOOKUP(A1800,'Cadastro-Estoque'!A:G,3,FALSE))</f>
        <v/>
      </c>
      <c r="I1800" s="73" t="str">
        <f>IF(A1800="","",INDEX(Boletim!F1809:F1926,(MATCH(A1800,'Cadastro-Estoque'!A1808:A1925,0))))</f>
        <v/>
      </c>
    </row>
    <row r="1801" spans="5:9" ht="18.75" customHeight="1" x14ac:dyDescent="0.25">
      <c r="E1801" s="1" t="str">
        <f t="shared" si="31"/>
        <v/>
      </c>
      <c r="F1801" s="2" t="str">
        <f>IF(ISERROR(VLOOKUP(A1801,'Cadastro-Estoque'!A:G,1,FALSE)),"",VLOOKUP(A1801,'Cadastro-Estoque'!A:G,4,FALSE))</f>
        <v/>
      </c>
      <c r="G1801" s="2" t="str">
        <f>IF(ISBLANK(A1801),"",IF(ISERROR(VLOOKUP(A1801,'Cadastro-Estoque'!A:G,1,FALSE)),"Produto não cadastrado",VLOOKUP(A1801,'Cadastro-Estoque'!A:G,2,FALSE)))</f>
        <v/>
      </c>
      <c r="H1801" s="2" t="str">
        <f>IF(ISERROR(VLOOKUP(A1801,'Cadastro-Estoque'!A:G,1,FALSE)),"",VLOOKUP(A1801,'Cadastro-Estoque'!A:G,3,FALSE))</f>
        <v/>
      </c>
      <c r="I1801" s="73" t="str">
        <f>IF(A1801="","",INDEX(Boletim!F1810:F1927,(MATCH(A1801,'Cadastro-Estoque'!A1809:A1926,0))))</f>
        <v/>
      </c>
    </row>
    <row r="1802" spans="5:9" ht="18.75" customHeight="1" x14ac:dyDescent="0.25">
      <c r="E1802" s="1" t="str">
        <f t="shared" si="31"/>
        <v/>
      </c>
      <c r="F1802" s="2" t="str">
        <f>IF(ISERROR(VLOOKUP(A1802,'Cadastro-Estoque'!A:G,1,FALSE)),"",VLOOKUP(A1802,'Cadastro-Estoque'!A:G,4,FALSE))</f>
        <v/>
      </c>
      <c r="G1802" s="2" t="str">
        <f>IF(ISBLANK(A1802),"",IF(ISERROR(VLOOKUP(A1802,'Cadastro-Estoque'!A:G,1,FALSE)),"Produto não cadastrado",VLOOKUP(A1802,'Cadastro-Estoque'!A:G,2,FALSE)))</f>
        <v/>
      </c>
      <c r="H1802" s="2" t="str">
        <f>IF(ISERROR(VLOOKUP(A1802,'Cadastro-Estoque'!A:G,1,FALSE)),"",VLOOKUP(A1802,'Cadastro-Estoque'!A:G,3,FALSE))</f>
        <v/>
      </c>
      <c r="I1802" s="73" t="str">
        <f>IF(A1802="","",INDEX(Boletim!F1811:F1928,(MATCH(A1802,'Cadastro-Estoque'!A1810:A1927,0))))</f>
        <v/>
      </c>
    </row>
    <row r="1803" spans="5:9" ht="18.75" customHeight="1" x14ac:dyDescent="0.25">
      <c r="E1803" s="1" t="str">
        <f t="shared" si="31"/>
        <v/>
      </c>
      <c r="F1803" s="2" t="str">
        <f>IF(ISERROR(VLOOKUP(A1803,'Cadastro-Estoque'!A:G,1,FALSE)),"",VLOOKUP(A1803,'Cadastro-Estoque'!A:G,4,FALSE))</f>
        <v/>
      </c>
      <c r="G1803" s="2" t="str">
        <f>IF(ISBLANK(A1803),"",IF(ISERROR(VLOOKUP(A1803,'Cadastro-Estoque'!A:G,1,FALSE)),"Produto não cadastrado",VLOOKUP(A1803,'Cadastro-Estoque'!A:G,2,FALSE)))</f>
        <v/>
      </c>
      <c r="H1803" s="2" t="str">
        <f>IF(ISERROR(VLOOKUP(A1803,'Cadastro-Estoque'!A:G,1,FALSE)),"",VLOOKUP(A1803,'Cadastro-Estoque'!A:G,3,FALSE))</f>
        <v/>
      </c>
      <c r="I1803" s="73" t="str">
        <f>IF(A1803="","",INDEX(Boletim!F1812:F1929,(MATCH(A1803,'Cadastro-Estoque'!A1811:A1928,0))))</f>
        <v/>
      </c>
    </row>
    <row r="1804" spans="5:9" ht="18.75" customHeight="1" x14ac:dyDescent="0.25">
      <c r="E1804" s="1" t="str">
        <f t="shared" si="31"/>
        <v/>
      </c>
      <c r="F1804" s="2" t="str">
        <f>IF(ISERROR(VLOOKUP(A1804,'Cadastro-Estoque'!A:G,1,FALSE)),"",VLOOKUP(A1804,'Cadastro-Estoque'!A:G,4,FALSE))</f>
        <v/>
      </c>
      <c r="G1804" s="2" t="str">
        <f>IF(ISBLANK(A1804),"",IF(ISERROR(VLOOKUP(A1804,'Cadastro-Estoque'!A:G,1,FALSE)),"Produto não cadastrado",VLOOKUP(A1804,'Cadastro-Estoque'!A:G,2,FALSE)))</f>
        <v/>
      </c>
      <c r="H1804" s="2" t="str">
        <f>IF(ISERROR(VLOOKUP(A1804,'Cadastro-Estoque'!A:G,1,FALSE)),"",VLOOKUP(A1804,'Cadastro-Estoque'!A:G,3,FALSE))</f>
        <v/>
      </c>
      <c r="I1804" s="73" t="str">
        <f>IF(A1804="","",INDEX(Boletim!F1813:F1930,(MATCH(A1804,'Cadastro-Estoque'!A1812:A1929,0))))</f>
        <v/>
      </c>
    </row>
    <row r="1805" spans="5:9" ht="18.75" customHeight="1" x14ac:dyDescent="0.25">
      <c r="E1805" s="1" t="str">
        <f t="shared" si="31"/>
        <v/>
      </c>
      <c r="F1805" s="2" t="str">
        <f>IF(ISERROR(VLOOKUP(A1805,'Cadastro-Estoque'!A:G,1,FALSE)),"",VLOOKUP(A1805,'Cadastro-Estoque'!A:G,4,FALSE))</f>
        <v/>
      </c>
      <c r="G1805" s="2" t="str">
        <f>IF(ISBLANK(A1805),"",IF(ISERROR(VLOOKUP(A1805,'Cadastro-Estoque'!A:G,1,FALSE)),"Produto não cadastrado",VLOOKUP(A1805,'Cadastro-Estoque'!A:G,2,FALSE)))</f>
        <v/>
      </c>
      <c r="H1805" s="2" t="str">
        <f>IF(ISERROR(VLOOKUP(A1805,'Cadastro-Estoque'!A:G,1,FALSE)),"",VLOOKUP(A1805,'Cadastro-Estoque'!A:G,3,FALSE))</f>
        <v/>
      </c>
      <c r="I1805" s="73" t="str">
        <f>IF(A1805="","",INDEX(Boletim!F1814:F1931,(MATCH(A1805,'Cadastro-Estoque'!A1813:A1930,0))))</f>
        <v/>
      </c>
    </row>
    <row r="1806" spans="5:9" ht="18.75" customHeight="1" x14ac:dyDescent="0.25">
      <c r="E1806" s="1" t="str">
        <f t="shared" si="31"/>
        <v/>
      </c>
      <c r="F1806" s="2" t="str">
        <f>IF(ISERROR(VLOOKUP(A1806,'Cadastro-Estoque'!A:G,1,FALSE)),"",VLOOKUP(A1806,'Cadastro-Estoque'!A:G,4,FALSE))</f>
        <v/>
      </c>
      <c r="G1806" s="2" t="str">
        <f>IF(ISBLANK(A1806),"",IF(ISERROR(VLOOKUP(A1806,'Cadastro-Estoque'!A:G,1,FALSE)),"Produto não cadastrado",VLOOKUP(A1806,'Cadastro-Estoque'!A:G,2,FALSE)))</f>
        <v/>
      </c>
      <c r="H1806" s="2" t="str">
        <f>IF(ISERROR(VLOOKUP(A1806,'Cadastro-Estoque'!A:G,1,FALSE)),"",VLOOKUP(A1806,'Cadastro-Estoque'!A:G,3,FALSE))</f>
        <v/>
      </c>
      <c r="I1806" s="73" t="str">
        <f>IF(A1806="","",INDEX(Boletim!F1815:F1932,(MATCH(A1806,'Cadastro-Estoque'!A1814:A1931,0))))</f>
        <v/>
      </c>
    </row>
    <row r="1807" spans="5:9" ht="18.75" customHeight="1" x14ac:dyDescent="0.25">
      <c r="E1807" s="1" t="str">
        <f t="shared" si="31"/>
        <v/>
      </c>
      <c r="F1807" s="2" t="str">
        <f>IF(ISERROR(VLOOKUP(A1807,'Cadastro-Estoque'!A:G,1,FALSE)),"",VLOOKUP(A1807,'Cadastro-Estoque'!A:G,4,FALSE))</f>
        <v/>
      </c>
      <c r="G1807" s="2" t="str">
        <f>IF(ISBLANK(A1807),"",IF(ISERROR(VLOOKUP(A1807,'Cadastro-Estoque'!A:G,1,FALSE)),"Produto não cadastrado",VLOOKUP(A1807,'Cadastro-Estoque'!A:G,2,FALSE)))</f>
        <v/>
      </c>
      <c r="H1807" s="2" t="str">
        <f>IF(ISERROR(VLOOKUP(A1807,'Cadastro-Estoque'!A:G,1,FALSE)),"",VLOOKUP(A1807,'Cadastro-Estoque'!A:G,3,FALSE))</f>
        <v/>
      </c>
      <c r="I1807" s="73" t="str">
        <f>IF(A1807="","",INDEX(Boletim!F1816:F1933,(MATCH(A1807,'Cadastro-Estoque'!A1815:A1932,0))))</f>
        <v/>
      </c>
    </row>
    <row r="1808" spans="5:9" ht="18.75" customHeight="1" x14ac:dyDescent="0.25">
      <c r="E1808" s="1" t="str">
        <f t="shared" si="31"/>
        <v/>
      </c>
      <c r="F1808" s="2" t="str">
        <f>IF(ISERROR(VLOOKUP(A1808,'Cadastro-Estoque'!A:G,1,FALSE)),"",VLOOKUP(A1808,'Cadastro-Estoque'!A:G,4,FALSE))</f>
        <v/>
      </c>
      <c r="G1808" s="2" t="str">
        <f>IF(ISBLANK(A1808),"",IF(ISERROR(VLOOKUP(A1808,'Cadastro-Estoque'!A:G,1,FALSE)),"Produto não cadastrado",VLOOKUP(A1808,'Cadastro-Estoque'!A:G,2,FALSE)))</f>
        <v/>
      </c>
      <c r="H1808" s="2" t="str">
        <f>IF(ISERROR(VLOOKUP(A1808,'Cadastro-Estoque'!A:G,1,FALSE)),"",VLOOKUP(A1808,'Cadastro-Estoque'!A:G,3,FALSE))</f>
        <v/>
      </c>
      <c r="I1808" s="73" t="str">
        <f>IF(A1808="","",INDEX(Boletim!F1817:F1934,(MATCH(A1808,'Cadastro-Estoque'!A1816:A1933,0))))</f>
        <v/>
      </c>
    </row>
    <row r="1809" spans="5:9" ht="18.75" customHeight="1" x14ac:dyDescent="0.25">
      <c r="E1809" s="1" t="str">
        <f t="shared" si="31"/>
        <v/>
      </c>
      <c r="F1809" s="2" t="str">
        <f>IF(ISERROR(VLOOKUP(A1809,'Cadastro-Estoque'!A:G,1,FALSE)),"",VLOOKUP(A1809,'Cadastro-Estoque'!A:G,4,FALSE))</f>
        <v/>
      </c>
      <c r="G1809" s="2" t="str">
        <f>IF(ISBLANK(A1809),"",IF(ISERROR(VLOOKUP(A1809,'Cadastro-Estoque'!A:G,1,FALSE)),"Produto não cadastrado",VLOOKUP(A1809,'Cadastro-Estoque'!A:G,2,FALSE)))</f>
        <v/>
      </c>
      <c r="H1809" s="2" t="str">
        <f>IF(ISERROR(VLOOKUP(A1809,'Cadastro-Estoque'!A:G,1,FALSE)),"",VLOOKUP(A1809,'Cadastro-Estoque'!A:G,3,FALSE))</f>
        <v/>
      </c>
      <c r="I1809" s="73" t="str">
        <f>IF(A1809="","",INDEX(Boletim!F1818:F1935,(MATCH(A1809,'Cadastro-Estoque'!A1817:A1934,0))))</f>
        <v/>
      </c>
    </row>
    <row r="1810" spans="5:9" ht="18.75" customHeight="1" x14ac:dyDescent="0.25">
      <c r="E1810" s="1" t="str">
        <f t="shared" si="31"/>
        <v/>
      </c>
      <c r="F1810" s="2" t="str">
        <f>IF(ISERROR(VLOOKUP(A1810,'Cadastro-Estoque'!A:G,1,FALSE)),"",VLOOKUP(A1810,'Cadastro-Estoque'!A:G,4,FALSE))</f>
        <v/>
      </c>
      <c r="G1810" s="2" t="str">
        <f>IF(ISBLANK(A1810),"",IF(ISERROR(VLOOKUP(A1810,'Cadastro-Estoque'!A:G,1,FALSE)),"Produto não cadastrado",VLOOKUP(A1810,'Cadastro-Estoque'!A:G,2,FALSE)))</f>
        <v/>
      </c>
      <c r="H1810" s="2" t="str">
        <f>IF(ISERROR(VLOOKUP(A1810,'Cadastro-Estoque'!A:G,1,FALSE)),"",VLOOKUP(A1810,'Cadastro-Estoque'!A:G,3,FALSE))</f>
        <v/>
      </c>
      <c r="I1810" s="73" t="str">
        <f>IF(A1810="","",INDEX(Boletim!F1819:F1936,(MATCH(A1810,'Cadastro-Estoque'!A1818:A1935,0))))</f>
        <v/>
      </c>
    </row>
    <row r="1811" spans="5:9" ht="18.75" customHeight="1" x14ac:dyDescent="0.25">
      <c r="E1811" s="1" t="str">
        <f t="shared" si="31"/>
        <v/>
      </c>
      <c r="F1811" s="2" t="str">
        <f>IF(ISERROR(VLOOKUP(A1811,'Cadastro-Estoque'!A:G,1,FALSE)),"",VLOOKUP(A1811,'Cadastro-Estoque'!A:G,4,FALSE))</f>
        <v/>
      </c>
      <c r="G1811" s="2" t="str">
        <f>IF(ISBLANK(A1811),"",IF(ISERROR(VLOOKUP(A1811,'Cadastro-Estoque'!A:G,1,FALSE)),"Produto não cadastrado",VLOOKUP(A1811,'Cadastro-Estoque'!A:G,2,FALSE)))</f>
        <v/>
      </c>
      <c r="H1811" s="2" t="str">
        <f>IF(ISERROR(VLOOKUP(A1811,'Cadastro-Estoque'!A:G,1,FALSE)),"",VLOOKUP(A1811,'Cadastro-Estoque'!A:G,3,FALSE))</f>
        <v/>
      </c>
      <c r="I1811" s="73" t="str">
        <f>IF(A1811="","",INDEX(Boletim!F1820:F1937,(MATCH(A1811,'Cadastro-Estoque'!A1819:A1936,0))))</f>
        <v/>
      </c>
    </row>
    <row r="1812" spans="5:9" ht="18.75" customHeight="1" x14ac:dyDescent="0.25">
      <c r="E1812" s="1" t="str">
        <f t="shared" si="31"/>
        <v/>
      </c>
      <c r="F1812" s="2" t="str">
        <f>IF(ISERROR(VLOOKUP(A1812,'Cadastro-Estoque'!A:G,1,FALSE)),"",VLOOKUP(A1812,'Cadastro-Estoque'!A:G,4,FALSE))</f>
        <v/>
      </c>
      <c r="G1812" s="2" t="str">
        <f>IF(ISBLANK(A1812),"",IF(ISERROR(VLOOKUP(A1812,'Cadastro-Estoque'!A:G,1,FALSE)),"Produto não cadastrado",VLOOKUP(A1812,'Cadastro-Estoque'!A:G,2,FALSE)))</f>
        <v/>
      </c>
      <c r="H1812" s="2" t="str">
        <f>IF(ISERROR(VLOOKUP(A1812,'Cadastro-Estoque'!A:G,1,FALSE)),"",VLOOKUP(A1812,'Cadastro-Estoque'!A:G,3,FALSE))</f>
        <v/>
      </c>
      <c r="I1812" s="73" t="str">
        <f>IF(A1812="","",INDEX(Boletim!F1821:F1938,(MATCH(A1812,'Cadastro-Estoque'!A1820:A1937,0))))</f>
        <v/>
      </c>
    </row>
    <row r="1813" spans="5:9" ht="18.75" customHeight="1" x14ac:dyDescent="0.25">
      <c r="E1813" s="1" t="str">
        <f t="shared" si="31"/>
        <v/>
      </c>
      <c r="F1813" s="2" t="str">
        <f>IF(ISERROR(VLOOKUP(A1813,'Cadastro-Estoque'!A:G,1,FALSE)),"",VLOOKUP(A1813,'Cadastro-Estoque'!A:G,4,FALSE))</f>
        <v/>
      </c>
      <c r="G1813" s="2" t="str">
        <f>IF(ISBLANK(A1813),"",IF(ISERROR(VLOOKUP(A1813,'Cadastro-Estoque'!A:G,1,FALSE)),"Produto não cadastrado",VLOOKUP(A1813,'Cadastro-Estoque'!A:G,2,FALSE)))</f>
        <v/>
      </c>
      <c r="H1813" s="2" t="str">
        <f>IF(ISERROR(VLOOKUP(A1813,'Cadastro-Estoque'!A:G,1,FALSE)),"",VLOOKUP(A1813,'Cadastro-Estoque'!A:G,3,FALSE))</f>
        <v/>
      </c>
      <c r="I1813" s="73" t="str">
        <f>IF(A1813="","",INDEX(Boletim!F1822:F1939,(MATCH(A1813,'Cadastro-Estoque'!A1821:A1938,0))))</f>
        <v/>
      </c>
    </row>
    <row r="1814" spans="5:9" ht="18.75" customHeight="1" x14ac:dyDescent="0.25">
      <c r="E1814" s="1" t="str">
        <f t="shared" si="31"/>
        <v/>
      </c>
      <c r="F1814" s="2" t="str">
        <f>IF(ISERROR(VLOOKUP(A1814,'Cadastro-Estoque'!A:G,1,FALSE)),"",VLOOKUP(A1814,'Cadastro-Estoque'!A:G,4,FALSE))</f>
        <v/>
      </c>
      <c r="G1814" s="2" t="str">
        <f>IF(ISBLANK(A1814),"",IF(ISERROR(VLOOKUP(A1814,'Cadastro-Estoque'!A:G,1,FALSE)),"Produto não cadastrado",VLOOKUP(A1814,'Cadastro-Estoque'!A:G,2,FALSE)))</f>
        <v/>
      </c>
      <c r="H1814" s="2" t="str">
        <f>IF(ISERROR(VLOOKUP(A1814,'Cadastro-Estoque'!A:G,1,FALSE)),"",VLOOKUP(A1814,'Cadastro-Estoque'!A:G,3,FALSE))</f>
        <v/>
      </c>
      <c r="I1814" s="73" t="str">
        <f>IF(A1814="","",INDEX(Boletim!F1823:F1940,(MATCH(A1814,'Cadastro-Estoque'!A1822:A1939,0))))</f>
        <v/>
      </c>
    </row>
    <row r="1815" spans="5:9" ht="18.75" customHeight="1" x14ac:dyDescent="0.25">
      <c r="E1815" s="1" t="str">
        <f t="shared" si="31"/>
        <v/>
      </c>
      <c r="F1815" s="2" t="str">
        <f>IF(ISERROR(VLOOKUP(A1815,'Cadastro-Estoque'!A:G,1,FALSE)),"",VLOOKUP(A1815,'Cadastro-Estoque'!A:G,4,FALSE))</f>
        <v/>
      </c>
      <c r="G1815" s="2" t="str">
        <f>IF(ISBLANK(A1815),"",IF(ISERROR(VLOOKUP(A1815,'Cadastro-Estoque'!A:G,1,FALSE)),"Produto não cadastrado",VLOOKUP(A1815,'Cadastro-Estoque'!A:G,2,FALSE)))</f>
        <v/>
      </c>
      <c r="H1815" s="2" t="str">
        <f>IF(ISERROR(VLOOKUP(A1815,'Cadastro-Estoque'!A:G,1,FALSE)),"",VLOOKUP(A1815,'Cadastro-Estoque'!A:G,3,FALSE))</f>
        <v/>
      </c>
      <c r="I1815" s="73" t="str">
        <f>IF(A1815="","",INDEX(Boletim!F1824:F1941,(MATCH(A1815,'Cadastro-Estoque'!A1823:A1940,0))))</f>
        <v/>
      </c>
    </row>
    <row r="1816" spans="5:9" ht="18.75" customHeight="1" x14ac:dyDescent="0.25">
      <c r="E1816" s="1" t="str">
        <f t="shared" si="31"/>
        <v/>
      </c>
      <c r="F1816" s="2" t="str">
        <f>IF(ISERROR(VLOOKUP(A1816,'Cadastro-Estoque'!A:G,1,FALSE)),"",VLOOKUP(A1816,'Cadastro-Estoque'!A:G,4,FALSE))</f>
        <v/>
      </c>
      <c r="G1816" s="2" t="str">
        <f>IF(ISBLANK(A1816),"",IF(ISERROR(VLOOKUP(A1816,'Cadastro-Estoque'!A:G,1,FALSE)),"Produto não cadastrado",VLOOKUP(A1816,'Cadastro-Estoque'!A:G,2,FALSE)))</f>
        <v/>
      </c>
      <c r="H1816" s="2" t="str">
        <f>IF(ISERROR(VLOOKUP(A1816,'Cadastro-Estoque'!A:G,1,FALSE)),"",VLOOKUP(A1816,'Cadastro-Estoque'!A:G,3,FALSE))</f>
        <v/>
      </c>
      <c r="I1816" s="73" t="str">
        <f>IF(A1816="","",INDEX(Boletim!F1825:F1942,(MATCH(A1816,'Cadastro-Estoque'!A1824:A1941,0))))</f>
        <v/>
      </c>
    </row>
    <row r="1817" spans="5:9" ht="18.75" customHeight="1" x14ac:dyDescent="0.25">
      <c r="E1817" s="1" t="str">
        <f t="shared" si="31"/>
        <v/>
      </c>
      <c r="F1817" s="2" t="str">
        <f>IF(ISERROR(VLOOKUP(A1817,'Cadastro-Estoque'!A:G,1,FALSE)),"",VLOOKUP(A1817,'Cadastro-Estoque'!A:G,4,FALSE))</f>
        <v/>
      </c>
      <c r="G1817" s="2" t="str">
        <f>IF(ISBLANK(A1817),"",IF(ISERROR(VLOOKUP(A1817,'Cadastro-Estoque'!A:G,1,FALSE)),"Produto não cadastrado",VLOOKUP(A1817,'Cadastro-Estoque'!A:G,2,FALSE)))</f>
        <v/>
      </c>
      <c r="H1817" s="2" t="str">
        <f>IF(ISERROR(VLOOKUP(A1817,'Cadastro-Estoque'!A:G,1,FALSE)),"",VLOOKUP(A1817,'Cadastro-Estoque'!A:G,3,FALSE))</f>
        <v/>
      </c>
      <c r="I1817" s="73" t="str">
        <f>IF(A1817="","",INDEX(Boletim!F1826:F1943,(MATCH(A1817,'Cadastro-Estoque'!A1825:A1942,0))))</f>
        <v/>
      </c>
    </row>
    <row r="1818" spans="5:9" ht="18.75" customHeight="1" x14ac:dyDescent="0.25">
      <c r="E1818" s="1" t="str">
        <f t="shared" si="31"/>
        <v/>
      </c>
      <c r="F1818" s="2" t="str">
        <f>IF(ISERROR(VLOOKUP(A1818,'Cadastro-Estoque'!A:G,1,FALSE)),"",VLOOKUP(A1818,'Cadastro-Estoque'!A:G,4,FALSE))</f>
        <v/>
      </c>
      <c r="G1818" s="2" t="str">
        <f>IF(ISBLANK(A1818),"",IF(ISERROR(VLOOKUP(A1818,'Cadastro-Estoque'!A:G,1,FALSE)),"Produto não cadastrado",VLOOKUP(A1818,'Cadastro-Estoque'!A:G,2,FALSE)))</f>
        <v/>
      </c>
      <c r="H1818" s="2" t="str">
        <f>IF(ISERROR(VLOOKUP(A1818,'Cadastro-Estoque'!A:G,1,FALSE)),"",VLOOKUP(A1818,'Cadastro-Estoque'!A:G,3,FALSE))</f>
        <v/>
      </c>
      <c r="I1818" s="73" t="str">
        <f>IF(A1818="","",INDEX(Boletim!F1827:F1944,(MATCH(A1818,'Cadastro-Estoque'!A1826:A1943,0))))</f>
        <v/>
      </c>
    </row>
    <row r="1819" spans="5:9" ht="18.75" customHeight="1" x14ac:dyDescent="0.25">
      <c r="E1819" s="1" t="str">
        <f t="shared" si="31"/>
        <v/>
      </c>
      <c r="F1819" s="2" t="str">
        <f>IF(ISERROR(VLOOKUP(A1819,'Cadastro-Estoque'!A:G,1,FALSE)),"",VLOOKUP(A1819,'Cadastro-Estoque'!A:G,4,FALSE))</f>
        <v/>
      </c>
      <c r="G1819" s="2" t="str">
        <f>IF(ISBLANK(A1819),"",IF(ISERROR(VLOOKUP(A1819,'Cadastro-Estoque'!A:G,1,FALSE)),"Produto não cadastrado",VLOOKUP(A1819,'Cadastro-Estoque'!A:G,2,FALSE)))</f>
        <v/>
      </c>
      <c r="H1819" s="2" t="str">
        <f>IF(ISERROR(VLOOKUP(A1819,'Cadastro-Estoque'!A:G,1,FALSE)),"",VLOOKUP(A1819,'Cadastro-Estoque'!A:G,3,FALSE))</f>
        <v/>
      </c>
      <c r="I1819" s="73" t="str">
        <f>IF(A1819="","",INDEX(Boletim!F1828:F1945,(MATCH(A1819,'Cadastro-Estoque'!A1827:A1944,0))))</f>
        <v/>
      </c>
    </row>
    <row r="1820" spans="5:9" ht="18.75" customHeight="1" x14ac:dyDescent="0.25">
      <c r="E1820" s="1" t="str">
        <f t="shared" si="31"/>
        <v/>
      </c>
      <c r="F1820" s="2" t="str">
        <f>IF(ISERROR(VLOOKUP(A1820,'Cadastro-Estoque'!A:G,1,FALSE)),"",VLOOKUP(A1820,'Cadastro-Estoque'!A:G,4,FALSE))</f>
        <v/>
      </c>
      <c r="G1820" s="2" t="str">
        <f>IF(ISBLANK(A1820),"",IF(ISERROR(VLOOKUP(A1820,'Cadastro-Estoque'!A:G,1,FALSE)),"Produto não cadastrado",VLOOKUP(A1820,'Cadastro-Estoque'!A:G,2,FALSE)))</f>
        <v/>
      </c>
      <c r="H1820" s="2" t="str">
        <f>IF(ISERROR(VLOOKUP(A1820,'Cadastro-Estoque'!A:G,1,FALSE)),"",VLOOKUP(A1820,'Cadastro-Estoque'!A:G,3,FALSE))</f>
        <v/>
      </c>
      <c r="I1820" s="73" t="str">
        <f>IF(A1820="","",INDEX(Boletim!F1829:F1946,(MATCH(A1820,'Cadastro-Estoque'!A1828:A1945,0))))</f>
        <v/>
      </c>
    </row>
    <row r="1821" spans="5:9" ht="18.75" customHeight="1" x14ac:dyDescent="0.25">
      <c r="E1821" s="1" t="str">
        <f t="shared" si="31"/>
        <v/>
      </c>
      <c r="F1821" s="2" t="str">
        <f>IF(ISERROR(VLOOKUP(A1821,'Cadastro-Estoque'!A:G,1,FALSE)),"",VLOOKUP(A1821,'Cadastro-Estoque'!A:G,4,FALSE))</f>
        <v/>
      </c>
      <c r="G1821" s="2" t="str">
        <f>IF(ISBLANK(A1821),"",IF(ISERROR(VLOOKUP(A1821,'Cadastro-Estoque'!A:G,1,FALSE)),"Produto não cadastrado",VLOOKUP(A1821,'Cadastro-Estoque'!A:G,2,FALSE)))</f>
        <v/>
      </c>
      <c r="H1821" s="2" t="str">
        <f>IF(ISERROR(VLOOKUP(A1821,'Cadastro-Estoque'!A:G,1,FALSE)),"",VLOOKUP(A1821,'Cadastro-Estoque'!A:G,3,FALSE))</f>
        <v/>
      </c>
      <c r="I1821" s="73" t="str">
        <f>IF(A1821="","",INDEX(Boletim!F1830:F1947,(MATCH(A1821,'Cadastro-Estoque'!A1829:A1946,0))))</f>
        <v/>
      </c>
    </row>
    <row r="1822" spans="5:9" ht="18.75" customHeight="1" x14ac:dyDescent="0.25">
      <c r="E1822" s="1" t="str">
        <f t="shared" si="31"/>
        <v/>
      </c>
      <c r="F1822" s="2" t="str">
        <f>IF(ISERROR(VLOOKUP(A1822,'Cadastro-Estoque'!A:G,1,FALSE)),"",VLOOKUP(A1822,'Cadastro-Estoque'!A:G,4,FALSE))</f>
        <v/>
      </c>
      <c r="G1822" s="2" t="str">
        <f>IF(ISBLANK(A1822),"",IF(ISERROR(VLOOKUP(A1822,'Cadastro-Estoque'!A:G,1,FALSE)),"Produto não cadastrado",VLOOKUP(A1822,'Cadastro-Estoque'!A:G,2,FALSE)))</f>
        <v/>
      </c>
      <c r="H1822" s="2" t="str">
        <f>IF(ISERROR(VLOOKUP(A1822,'Cadastro-Estoque'!A:G,1,FALSE)),"",VLOOKUP(A1822,'Cadastro-Estoque'!A:G,3,FALSE))</f>
        <v/>
      </c>
      <c r="I1822" s="73" t="str">
        <f>IF(A1822="","",INDEX(Boletim!F1831:F1948,(MATCH(A1822,'Cadastro-Estoque'!A1830:A1947,0))))</f>
        <v/>
      </c>
    </row>
    <row r="1823" spans="5:9" ht="18.75" customHeight="1" x14ac:dyDescent="0.25">
      <c r="E1823" s="1" t="str">
        <f t="shared" si="31"/>
        <v/>
      </c>
      <c r="F1823" s="2" t="str">
        <f>IF(ISERROR(VLOOKUP(A1823,'Cadastro-Estoque'!A:G,1,FALSE)),"",VLOOKUP(A1823,'Cadastro-Estoque'!A:G,4,FALSE))</f>
        <v/>
      </c>
      <c r="G1823" s="2" t="str">
        <f>IF(ISBLANK(A1823),"",IF(ISERROR(VLOOKUP(A1823,'Cadastro-Estoque'!A:G,1,FALSE)),"Produto não cadastrado",VLOOKUP(A1823,'Cadastro-Estoque'!A:G,2,FALSE)))</f>
        <v/>
      </c>
      <c r="H1823" s="2" t="str">
        <f>IF(ISERROR(VLOOKUP(A1823,'Cadastro-Estoque'!A:G,1,FALSE)),"",VLOOKUP(A1823,'Cadastro-Estoque'!A:G,3,FALSE))</f>
        <v/>
      </c>
      <c r="I1823" s="73" t="str">
        <f>IF(A1823="","",INDEX(Boletim!F1832:F1949,(MATCH(A1823,'Cadastro-Estoque'!A1831:A1948,0))))</f>
        <v/>
      </c>
    </row>
    <row r="1824" spans="5:9" ht="18.75" customHeight="1" x14ac:dyDescent="0.25">
      <c r="E1824" s="1" t="str">
        <f t="shared" si="31"/>
        <v/>
      </c>
      <c r="F1824" s="2" t="str">
        <f>IF(ISERROR(VLOOKUP(A1824,'Cadastro-Estoque'!A:G,1,FALSE)),"",VLOOKUP(A1824,'Cadastro-Estoque'!A:G,4,FALSE))</f>
        <v/>
      </c>
      <c r="G1824" s="2" t="str">
        <f>IF(ISBLANK(A1824),"",IF(ISERROR(VLOOKUP(A1824,'Cadastro-Estoque'!A:G,1,FALSE)),"Produto não cadastrado",VLOOKUP(A1824,'Cadastro-Estoque'!A:G,2,FALSE)))</f>
        <v/>
      </c>
      <c r="H1824" s="2" t="str">
        <f>IF(ISERROR(VLOOKUP(A1824,'Cadastro-Estoque'!A:G,1,FALSE)),"",VLOOKUP(A1824,'Cadastro-Estoque'!A:G,3,FALSE))</f>
        <v/>
      </c>
      <c r="I1824" s="73" t="str">
        <f>IF(A1824="","",INDEX(Boletim!F1833:F1950,(MATCH(A1824,'Cadastro-Estoque'!A1832:A1949,0))))</f>
        <v/>
      </c>
    </row>
    <row r="1825" spans="5:9" ht="18.75" customHeight="1" x14ac:dyDescent="0.25">
      <c r="E1825" s="1" t="str">
        <f t="shared" si="31"/>
        <v/>
      </c>
      <c r="F1825" s="2" t="str">
        <f>IF(ISERROR(VLOOKUP(A1825,'Cadastro-Estoque'!A:G,1,FALSE)),"",VLOOKUP(A1825,'Cadastro-Estoque'!A:G,4,FALSE))</f>
        <v/>
      </c>
      <c r="G1825" s="2" t="str">
        <f>IF(ISBLANK(A1825),"",IF(ISERROR(VLOOKUP(A1825,'Cadastro-Estoque'!A:G,1,FALSE)),"Produto não cadastrado",VLOOKUP(A1825,'Cadastro-Estoque'!A:G,2,FALSE)))</f>
        <v/>
      </c>
      <c r="H1825" s="2" t="str">
        <f>IF(ISERROR(VLOOKUP(A1825,'Cadastro-Estoque'!A:G,1,FALSE)),"",VLOOKUP(A1825,'Cadastro-Estoque'!A:G,3,FALSE))</f>
        <v/>
      </c>
      <c r="I1825" s="73" t="str">
        <f>IF(A1825="","",INDEX(Boletim!F1834:F1951,(MATCH(A1825,'Cadastro-Estoque'!A1833:A1950,0))))</f>
        <v/>
      </c>
    </row>
    <row r="1826" spans="5:9" ht="18.75" customHeight="1" x14ac:dyDescent="0.25">
      <c r="E1826" s="1" t="str">
        <f t="shared" si="31"/>
        <v/>
      </c>
      <c r="F1826" s="2" t="str">
        <f>IF(ISERROR(VLOOKUP(A1826,'Cadastro-Estoque'!A:G,1,FALSE)),"",VLOOKUP(A1826,'Cadastro-Estoque'!A:G,4,FALSE))</f>
        <v/>
      </c>
      <c r="G1826" s="2" t="str">
        <f>IF(ISBLANK(A1826),"",IF(ISERROR(VLOOKUP(A1826,'Cadastro-Estoque'!A:G,1,FALSE)),"Produto não cadastrado",VLOOKUP(A1826,'Cadastro-Estoque'!A:G,2,FALSE)))</f>
        <v/>
      </c>
      <c r="H1826" s="2" t="str">
        <f>IF(ISERROR(VLOOKUP(A1826,'Cadastro-Estoque'!A:G,1,FALSE)),"",VLOOKUP(A1826,'Cadastro-Estoque'!A:G,3,FALSE))</f>
        <v/>
      </c>
      <c r="I1826" s="73" t="str">
        <f>IF(A1826="","",INDEX(Boletim!F1835:F1952,(MATCH(A1826,'Cadastro-Estoque'!A1834:A1951,0))))</f>
        <v/>
      </c>
    </row>
    <row r="1827" spans="5:9" ht="18.75" customHeight="1" x14ac:dyDescent="0.25">
      <c r="E1827" s="1" t="str">
        <f t="shared" si="31"/>
        <v/>
      </c>
      <c r="F1827" s="2" t="str">
        <f>IF(ISERROR(VLOOKUP(A1827,'Cadastro-Estoque'!A:G,1,FALSE)),"",VLOOKUP(A1827,'Cadastro-Estoque'!A:G,4,FALSE))</f>
        <v/>
      </c>
      <c r="G1827" s="2" t="str">
        <f>IF(ISBLANK(A1827),"",IF(ISERROR(VLOOKUP(A1827,'Cadastro-Estoque'!A:G,1,FALSE)),"Produto não cadastrado",VLOOKUP(A1827,'Cadastro-Estoque'!A:G,2,FALSE)))</f>
        <v/>
      </c>
      <c r="H1827" s="2" t="str">
        <f>IF(ISERROR(VLOOKUP(A1827,'Cadastro-Estoque'!A:G,1,FALSE)),"",VLOOKUP(A1827,'Cadastro-Estoque'!A:G,3,FALSE))</f>
        <v/>
      </c>
      <c r="I1827" s="73" t="str">
        <f>IF(A1827="","",INDEX(Boletim!F1836:F1953,(MATCH(A1827,'Cadastro-Estoque'!A1835:A1952,0))))</f>
        <v/>
      </c>
    </row>
    <row r="1828" spans="5:9" ht="18.75" customHeight="1" x14ac:dyDescent="0.25">
      <c r="E1828" s="1" t="str">
        <f t="shared" si="31"/>
        <v/>
      </c>
      <c r="F1828" s="2" t="str">
        <f>IF(ISERROR(VLOOKUP(A1828,'Cadastro-Estoque'!A:G,1,FALSE)),"",VLOOKUP(A1828,'Cadastro-Estoque'!A:G,4,FALSE))</f>
        <v/>
      </c>
      <c r="G1828" s="2" t="str">
        <f>IF(ISBLANK(A1828),"",IF(ISERROR(VLOOKUP(A1828,'Cadastro-Estoque'!A:G,1,FALSE)),"Produto não cadastrado",VLOOKUP(A1828,'Cadastro-Estoque'!A:G,2,FALSE)))</f>
        <v/>
      </c>
      <c r="H1828" s="2" t="str">
        <f>IF(ISERROR(VLOOKUP(A1828,'Cadastro-Estoque'!A:G,1,FALSE)),"",VLOOKUP(A1828,'Cadastro-Estoque'!A:G,3,FALSE))</f>
        <v/>
      </c>
      <c r="I1828" s="73" t="str">
        <f>IF(A1828="","",INDEX(Boletim!F1837:F1954,(MATCH(A1828,'Cadastro-Estoque'!A1836:A1953,0))))</f>
        <v/>
      </c>
    </row>
    <row r="1829" spans="5:9" ht="18.75" customHeight="1" x14ac:dyDescent="0.25">
      <c r="E1829" s="1" t="str">
        <f t="shared" si="31"/>
        <v/>
      </c>
      <c r="F1829" s="2" t="str">
        <f>IF(ISERROR(VLOOKUP(A1829,'Cadastro-Estoque'!A:G,1,FALSE)),"",VLOOKUP(A1829,'Cadastro-Estoque'!A:G,4,FALSE))</f>
        <v/>
      </c>
      <c r="G1829" s="2" t="str">
        <f>IF(ISBLANK(A1829),"",IF(ISERROR(VLOOKUP(A1829,'Cadastro-Estoque'!A:G,1,FALSE)),"Produto não cadastrado",VLOOKUP(A1829,'Cadastro-Estoque'!A:G,2,FALSE)))</f>
        <v/>
      </c>
      <c r="H1829" s="2" t="str">
        <f>IF(ISERROR(VLOOKUP(A1829,'Cadastro-Estoque'!A:G,1,FALSE)),"",VLOOKUP(A1829,'Cadastro-Estoque'!A:G,3,FALSE))</f>
        <v/>
      </c>
      <c r="I1829" s="73" t="str">
        <f>IF(A1829="","",INDEX(Boletim!F1838:F1955,(MATCH(A1829,'Cadastro-Estoque'!A1837:A1954,0))))</f>
        <v/>
      </c>
    </row>
    <row r="1830" spans="5:9" ht="18.75" customHeight="1" x14ac:dyDescent="0.25">
      <c r="E1830" s="1" t="str">
        <f t="shared" si="31"/>
        <v/>
      </c>
      <c r="F1830" s="2" t="str">
        <f>IF(ISERROR(VLOOKUP(A1830,'Cadastro-Estoque'!A:G,1,FALSE)),"",VLOOKUP(A1830,'Cadastro-Estoque'!A:G,4,FALSE))</f>
        <v/>
      </c>
      <c r="G1830" s="2" t="str">
        <f>IF(ISBLANK(A1830),"",IF(ISERROR(VLOOKUP(A1830,'Cadastro-Estoque'!A:G,1,FALSE)),"Produto não cadastrado",VLOOKUP(A1830,'Cadastro-Estoque'!A:G,2,FALSE)))</f>
        <v/>
      </c>
      <c r="H1830" s="2" t="str">
        <f>IF(ISERROR(VLOOKUP(A1830,'Cadastro-Estoque'!A:G,1,FALSE)),"",VLOOKUP(A1830,'Cadastro-Estoque'!A:G,3,FALSE))</f>
        <v/>
      </c>
      <c r="I1830" s="73" t="str">
        <f>IF(A1830="","",INDEX(Boletim!F1839:F1956,(MATCH(A1830,'Cadastro-Estoque'!A1838:A1955,0))))</f>
        <v/>
      </c>
    </row>
    <row r="1831" spans="5:9" ht="18.75" customHeight="1" x14ac:dyDescent="0.25">
      <c r="E1831" s="1" t="str">
        <f t="shared" si="31"/>
        <v/>
      </c>
      <c r="F1831" s="2" t="str">
        <f>IF(ISERROR(VLOOKUP(A1831,'Cadastro-Estoque'!A:G,1,FALSE)),"",VLOOKUP(A1831,'Cadastro-Estoque'!A:G,4,FALSE))</f>
        <v/>
      </c>
      <c r="G1831" s="2" t="str">
        <f>IF(ISBLANK(A1831),"",IF(ISERROR(VLOOKUP(A1831,'Cadastro-Estoque'!A:G,1,FALSE)),"Produto não cadastrado",VLOOKUP(A1831,'Cadastro-Estoque'!A:G,2,FALSE)))</f>
        <v/>
      </c>
      <c r="H1831" s="2" t="str">
        <f>IF(ISERROR(VLOOKUP(A1831,'Cadastro-Estoque'!A:G,1,FALSE)),"",VLOOKUP(A1831,'Cadastro-Estoque'!A:G,3,FALSE))</f>
        <v/>
      </c>
      <c r="I1831" s="73" t="str">
        <f>IF(A1831="","",INDEX(Boletim!F1840:F1957,(MATCH(A1831,'Cadastro-Estoque'!A1839:A1956,0))))</f>
        <v/>
      </c>
    </row>
    <row r="1832" spans="5:9" ht="18.75" customHeight="1" x14ac:dyDescent="0.25">
      <c r="E1832" s="1" t="str">
        <f t="shared" si="31"/>
        <v/>
      </c>
      <c r="F1832" s="2" t="str">
        <f>IF(ISERROR(VLOOKUP(A1832,'Cadastro-Estoque'!A:G,1,FALSE)),"",VLOOKUP(A1832,'Cadastro-Estoque'!A:G,4,FALSE))</f>
        <v/>
      </c>
      <c r="G1832" s="2" t="str">
        <f>IF(ISBLANK(A1832),"",IF(ISERROR(VLOOKUP(A1832,'Cadastro-Estoque'!A:G,1,FALSE)),"Produto não cadastrado",VLOOKUP(A1832,'Cadastro-Estoque'!A:G,2,FALSE)))</f>
        <v/>
      </c>
      <c r="H1832" s="2" t="str">
        <f>IF(ISERROR(VLOOKUP(A1832,'Cadastro-Estoque'!A:G,1,FALSE)),"",VLOOKUP(A1832,'Cadastro-Estoque'!A:G,3,FALSE))</f>
        <v/>
      </c>
      <c r="I1832" s="73" t="str">
        <f>IF(A1832="","",INDEX(Boletim!F1841:F1958,(MATCH(A1832,'Cadastro-Estoque'!A1840:A1957,0))))</f>
        <v/>
      </c>
    </row>
    <row r="1833" spans="5:9" ht="18.75" customHeight="1" x14ac:dyDescent="0.25">
      <c r="E1833" s="1" t="str">
        <f t="shared" si="31"/>
        <v/>
      </c>
      <c r="F1833" s="2" t="str">
        <f>IF(ISERROR(VLOOKUP(A1833,'Cadastro-Estoque'!A:G,1,FALSE)),"",VLOOKUP(A1833,'Cadastro-Estoque'!A:G,4,FALSE))</f>
        <v/>
      </c>
      <c r="G1833" s="2" t="str">
        <f>IF(ISBLANK(A1833),"",IF(ISERROR(VLOOKUP(A1833,'Cadastro-Estoque'!A:G,1,FALSE)),"Produto não cadastrado",VLOOKUP(A1833,'Cadastro-Estoque'!A:G,2,FALSE)))</f>
        <v/>
      </c>
      <c r="H1833" s="2" t="str">
        <f>IF(ISERROR(VLOOKUP(A1833,'Cadastro-Estoque'!A:G,1,FALSE)),"",VLOOKUP(A1833,'Cadastro-Estoque'!A:G,3,FALSE))</f>
        <v/>
      </c>
      <c r="I1833" s="73" t="str">
        <f>IF(A1833="","",INDEX(Boletim!F1842:F1959,(MATCH(A1833,'Cadastro-Estoque'!A1841:A1958,0))))</f>
        <v/>
      </c>
    </row>
    <row r="1834" spans="5:9" ht="18.75" customHeight="1" x14ac:dyDescent="0.25">
      <c r="E1834" s="1" t="str">
        <f t="shared" si="31"/>
        <v/>
      </c>
      <c r="F1834" s="2" t="str">
        <f>IF(ISERROR(VLOOKUP(A1834,'Cadastro-Estoque'!A:G,1,FALSE)),"",VLOOKUP(A1834,'Cadastro-Estoque'!A:G,4,FALSE))</f>
        <v/>
      </c>
      <c r="G1834" s="2" t="str">
        <f>IF(ISBLANK(A1834),"",IF(ISERROR(VLOOKUP(A1834,'Cadastro-Estoque'!A:G,1,FALSE)),"Produto não cadastrado",VLOOKUP(A1834,'Cadastro-Estoque'!A:G,2,FALSE)))</f>
        <v/>
      </c>
      <c r="H1834" s="2" t="str">
        <f>IF(ISERROR(VLOOKUP(A1834,'Cadastro-Estoque'!A:G,1,FALSE)),"",VLOOKUP(A1834,'Cadastro-Estoque'!A:G,3,FALSE))</f>
        <v/>
      </c>
      <c r="I1834" s="73" t="str">
        <f>IF(A1834="","",INDEX(Boletim!F1843:F1960,(MATCH(A1834,'Cadastro-Estoque'!A1842:A1959,0))))</f>
        <v/>
      </c>
    </row>
    <row r="1835" spans="5:9" ht="18.75" customHeight="1" x14ac:dyDescent="0.25">
      <c r="E1835" s="1" t="str">
        <f t="shared" si="31"/>
        <v/>
      </c>
      <c r="F1835" s="2" t="str">
        <f>IF(ISERROR(VLOOKUP(A1835,'Cadastro-Estoque'!A:G,1,FALSE)),"",VLOOKUP(A1835,'Cadastro-Estoque'!A:G,4,FALSE))</f>
        <v/>
      </c>
      <c r="G1835" s="2" t="str">
        <f>IF(ISBLANK(A1835),"",IF(ISERROR(VLOOKUP(A1835,'Cadastro-Estoque'!A:G,1,FALSE)),"Produto não cadastrado",VLOOKUP(A1835,'Cadastro-Estoque'!A:G,2,FALSE)))</f>
        <v/>
      </c>
      <c r="H1835" s="2" t="str">
        <f>IF(ISERROR(VLOOKUP(A1835,'Cadastro-Estoque'!A:G,1,FALSE)),"",VLOOKUP(A1835,'Cadastro-Estoque'!A:G,3,FALSE))</f>
        <v/>
      </c>
      <c r="I1835" s="73" t="str">
        <f>IF(A1835="","",INDEX(Boletim!F1844:F1961,(MATCH(A1835,'Cadastro-Estoque'!A1843:A1960,0))))</f>
        <v/>
      </c>
    </row>
    <row r="1836" spans="5:9" ht="18.75" customHeight="1" x14ac:dyDescent="0.25">
      <c r="E1836" s="1" t="str">
        <f t="shared" si="31"/>
        <v/>
      </c>
      <c r="F1836" s="2" t="str">
        <f>IF(ISERROR(VLOOKUP(A1836,'Cadastro-Estoque'!A:G,1,FALSE)),"",VLOOKUP(A1836,'Cadastro-Estoque'!A:G,4,FALSE))</f>
        <v/>
      </c>
      <c r="G1836" s="2" t="str">
        <f>IF(ISBLANK(A1836),"",IF(ISERROR(VLOOKUP(A1836,'Cadastro-Estoque'!A:G,1,FALSE)),"Produto não cadastrado",VLOOKUP(A1836,'Cadastro-Estoque'!A:G,2,FALSE)))</f>
        <v/>
      </c>
      <c r="H1836" s="2" t="str">
        <f>IF(ISERROR(VLOOKUP(A1836,'Cadastro-Estoque'!A:G,1,FALSE)),"",VLOOKUP(A1836,'Cadastro-Estoque'!A:G,3,FALSE))</f>
        <v/>
      </c>
      <c r="I1836" s="73" t="str">
        <f>IF(A1836="","",INDEX(Boletim!F1845:F1962,(MATCH(A1836,'Cadastro-Estoque'!A1844:A1961,0))))</f>
        <v/>
      </c>
    </row>
    <row r="1837" spans="5:9" ht="18.75" customHeight="1" x14ac:dyDescent="0.25">
      <c r="E1837" s="1" t="str">
        <f t="shared" si="31"/>
        <v/>
      </c>
      <c r="F1837" s="2" t="str">
        <f>IF(ISERROR(VLOOKUP(A1837,'Cadastro-Estoque'!A:G,1,FALSE)),"",VLOOKUP(A1837,'Cadastro-Estoque'!A:G,4,FALSE))</f>
        <v/>
      </c>
      <c r="G1837" s="2" t="str">
        <f>IF(ISBLANK(A1837),"",IF(ISERROR(VLOOKUP(A1837,'Cadastro-Estoque'!A:G,1,FALSE)),"Produto não cadastrado",VLOOKUP(A1837,'Cadastro-Estoque'!A:G,2,FALSE)))</f>
        <v/>
      </c>
      <c r="H1837" s="2" t="str">
        <f>IF(ISERROR(VLOOKUP(A1837,'Cadastro-Estoque'!A:G,1,FALSE)),"",VLOOKUP(A1837,'Cadastro-Estoque'!A:G,3,FALSE))</f>
        <v/>
      </c>
      <c r="I1837" s="73" t="str">
        <f>IF(A1837="","",INDEX(Boletim!F1846:F1963,(MATCH(A1837,'Cadastro-Estoque'!A1845:A1962,0))))</f>
        <v/>
      </c>
    </row>
    <row r="1838" spans="5:9" ht="18.75" customHeight="1" x14ac:dyDescent="0.25">
      <c r="E1838" s="1" t="str">
        <f t="shared" si="31"/>
        <v/>
      </c>
      <c r="F1838" s="2" t="str">
        <f>IF(ISERROR(VLOOKUP(A1838,'Cadastro-Estoque'!A:G,1,FALSE)),"",VLOOKUP(A1838,'Cadastro-Estoque'!A:G,4,FALSE))</f>
        <v/>
      </c>
      <c r="G1838" s="2" t="str">
        <f>IF(ISBLANK(A1838),"",IF(ISERROR(VLOOKUP(A1838,'Cadastro-Estoque'!A:G,1,FALSE)),"Produto não cadastrado",VLOOKUP(A1838,'Cadastro-Estoque'!A:G,2,FALSE)))</f>
        <v/>
      </c>
      <c r="H1838" s="2" t="str">
        <f>IF(ISERROR(VLOOKUP(A1838,'Cadastro-Estoque'!A:G,1,FALSE)),"",VLOOKUP(A1838,'Cadastro-Estoque'!A:G,3,FALSE))</f>
        <v/>
      </c>
      <c r="I1838" s="73" t="str">
        <f>IF(A1838="","",INDEX(Boletim!F1847:F1964,(MATCH(A1838,'Cadastro-Estoque'!A1846:A1963,0))))</f>
        <v/>
      </c>
    </row>
    <row r="1839" spans="5:9" ht="18.75" customHeight="1" x14ac:dyDescent="0.25">
      <c r="E1839" s="1" t="str">
        <f t="shared" si="31"/>
        <v/>
      </c>
      <c r="F1839" s="2" t="str">
        <f>IF(ISERROR(VLOOKUP(A1839,'Cadastro-Estoque'!A:G,1,FALSE)),"",VLOOKUP(A1839,'Cadastro-Estoque'!A:G,4,FALSE))</f>
        <v/>
      </c>
      <c r="G1839" s="2" t="str">
        <f>IF(ISBLANK(A1839),"",IF(ISERROR(VLOOKUP(A1839,'Cadastro-Estoque'!A:G,1,FALSE)),"Produto não cadastrado",VLOOKUP(A1839,'Cadastro-Estoque'!A:G,2,FALSE)))</f>
        <v/>
      </c>
      <c r="H1839" s="2" t="str">
        <f>IF(ISERROR(VLOOKUP(A1839,'Cadastro-Estoque'!A:G,1,FALSE)),"",VLOOKUP(A1839,'Cadastro-Estoque'!A:G,3,FALSE))</f>
        <v/>
      </c>
      <c r="I1839" s="73" t="str">
        <f>IF(A1839="","",INDEX(Boletim!F1848:F1965,(MATCH(A1839,'Cadastro-Estoque'!A1847:A1964,0))))</f>
        <v/>
      </c>
    </row>
    <row r="1840" spans="5:9" ht="18.75" customHeight="1" x14ac:dyDescent="0.25">
      <c r="E1840" s="1" t="str">
        <f t="shared" si="31"/>
        <v/>
      </c>
      <c r="F1840" s="2" t="str">
        <f>IF(ISERROR(VLOOKUP(A1840,'Cadastro-Estoque'!A:G,1,FALSE)),"",VLOOKUP(A1840,'Cadastro-Estoque'!A:G,4,FALSE))</f>
        <v/>
      </c>
      <c r="G1840" s="2" t="str">
        <f>IF(ISBLANK(A1840),"",IF(ISERROR(VLOOKUP(A1840,'Cadastro-Estoque'!A:G,1,FALSE)),"Produto não cadastrado",VLOOKUP(A1840,'Cadastro-Estoque'!A:G,2,FALSE)))</f>
        <v/>
      </c>
      <c r="H1840" s="2" t="str">
        <f>IF(ISERROR(VLOOKUP(A1840,'Cadastro-Estoque'!A:G,1,FALSE)),"",VLOOKUP(A1840,'Cadastro-Estoque'!A:G,3,FALSE))</f>
        <v/>
      </c>
      <c r="I1840" s="73" t="str">
        <f>IF(A1840="","",INDEX(Boletim!F1849:F1966,(MATCH(A1840,'Cadastro-Estoque'!A1848:A1965,0))))</f>
        <v/>
      </c>
    </row>
    <row r="1841" spans="5:9" ht="18.75" customHeight="1" x14ac:dyDescent="0.25">
      <c r="E1841" s="1" t="str">
        <f t="shared" si="31"/>
        <v/>
      </c>
      <c r="F1841" s="2" t="str">
        <f>IF(ISERROR(VLOOKUP(A1841,'Cadastro-Estoque'!A:G,1,FALSE)),"",VLOOKUP(A1841,'Cadastro-Estoque'!A:G,4,FALSE))</f>
        <v/>
      </c>
      <c r="G1841" s="2" t="str">
        <f>IF(ISBLANK(A1841),"",IF(ISERROR(VLOOKUP(A1841,'Cadastro-Estoque'!A:G,1,FALSE)),"Produto não cadastrado",VLOOKUP(A1841,'Cadastro-Estoque'!A:G,2,FALSE)))</f>
        <v/>
      </c>
      <c r="H1841" s="2" t="str">
        <f>IF(ISERROR(VLOOKUP(A1841,'Cadastro-Estoque'!A:G,1,FALSE)),"",VLOOKUP(A1841,'Cadastro-Estoque'!A:G,3,FALSE))</f>
        <v/>
      </c>
      <c r="I1841" s="73" t="str">
        <f>IF(A1841="","",INDEX(Boletim!F1850:F1967,(MATCH(A1841,'Cadastro-Estoque'!A1849:A1966,0))))</f>
        <v/>
      </c>
    </row>
    <row r="1842" spans="5:9" ht="18.75" customHeight="1" x14ac:dyDescent="0.25">
      <c r="E1842" s="1" t="str">
        <f t="shared" si="31"/>
        <v/>
      </c>
      <c r="F1842" s="2" t="str">
        <f>IF(ISERROR(VLOOKUP(A1842,'Cadastro-Estoque'!A:G,1,FALSE)),"",VLOOKUP(A1842,'Cadastro-Estoque'!A:G,4,FALSE))</f>
        <v/>
      </c>
      <c r="G1842" s="2" t="str">
        <f>IF(ISBLANK(A1842),"",IF(ISERROR(VLOOKUP(A1842,'Cadastro-Estoque'!A:G,1,FALSE)),"Produto não cadastrado",VLOOKUP(A1842,'Cadastro-Estoque'!A:G,2,FALSE)))</f>
        <v/>
      </c>
      <c r="H1842" s="2" t="str">
        <f>IF(ISERROR(VLOOKUP(A1842,'Cadastro-Estoque'!A:G,1,FALSE)),"",VLOOKUP(A1842,'Cadastro-Estoque'!A:G,3,FALSE))</f>
        <v/>
      </c>
      <c r="I1842" s="73" t="str">
        <f>IF(A1842="","",INDEX(Boletim!F1851:F1968,(MATCH(A1842,'Cadastro-Estoque'!A1850:A1967,0))))</f>
        <v/>
      </c>
    </row>
    <row r="1843" spans="5:9" ht="18.75" customHeight="1" x14ac:dyDescent="0.25">
      <c r="E1843" s="1" t="str">
        <f t="shared" si="31"/>
        <v/>
      </c>
      <c r="F1843" s="2" t="str">
        <f>IF(ISERROR(VLOOKUP(A1843,'Cadastro-Estoque'!A:G,1,FALSE)),"",VLOOKUP(A1843,'Cadastro-Estoque'!A:G,4,FALSE))</f>
        <v/>
      </c>
      <c r="G1843" s="2" t="str">
        <f>IF(ISBLANK(A1843),"",IF(ISERROR(VLOOKUP(A1843,'Cadastro-Estoque'!A:G,1,FALSE)),"Produto não cadastrado",VLOOKUP(A1843,'Cadastro-Estoque'!A:G,2,FALSE)))</f>
        <v/>
      </c>
      <c r="H1843" s="2" t="str">
        <f>IF(ISERROR(VLOOKUP(A1843,'Cadastro-Estoque'!A:G,1,FALSE)),"",VLOOKUP(A1843,'Cadastro-Estoque'!A:G,3,FALSE))</f>
        <v/>
      </c>
      <c r="I1843" s="73" t="str">
        <f>IF(A1843="","",INDEX(Boletim!F1852:F1969,(MATCH(A1843,'Cadastro-Estoque'!A1851:A1968,0))))</f>
        <v/>
      </c>
    </row>
    <row r="1844" spans="5:9" ht="18.75" customHeight="1" x14ac:dyDescent="0.25">
      <c r="E1844" s="1" t="str">
        <f t="shared" si="31"/>
        <v/>
      </c>
      <c r="F1844" s="2" t="str">
        <f>IF(ISERROR(VLOOKUP(A1844,'Cadastro-Estoque'!A:G,1,FALSE)),"",VLOOKUP(A1844,'Cadastro-Estoque'!A:G,4,FALSE))</f>
        <v/>
      </c>
      <c r="G1844" s="2" t="str">
        <f>IF(ISBLANK(A1844),"",IF(ISERROR(VLOOKUP(A1844,'Cadastro-Estoque'!A:G,1,FALSE)),"Produto não cadastrado",VLOOKUP(A1844,'Cadastro-Estoque'!A:G,2,FALSE)))</f>
        <v/>
      </c>
      <c r="H1844" s="2" t="str">
        <f>IF(ISERROR(VLOOKUP(A1844,'Cadastro-Estoque'!A:G,1,FALSE)),"",VLOOKUP(A1844,'Cadastro-Estoque'!A:G,3,FALSE))</f>
        <v/>
      </c>
      <c r="I1844" s="73" t="str">
        <f>IF(A1844="","",INDEX(Boletim!F1853:F1970,(MATCH(A1844,'Cadastro-Estoque'!A1852:A1969,0))))</f>
        <v/>
      </c>
    </row>
    <row r="1845" spans="5:9" ht="18.75" customHeight="1" x14ac:dyDescent="0.25">
      <c r="E1845" s="1" t="str">
        <f t="shared" si="31"/>
        <v/>
      </c>
      <c r="F1845" s="2" t="str">
        <f>IF(ISERROR(VLOOKUP(A1845,'Cadastro-Estoque'!A:G,1,FALSE)),"",VLOOKUP(A1845,'Cadastro-Estoque'!A:G,4,FALSE))</f>
        <v/>
      </c>
      <c r="G1845" s="2" t="str">
        <f>IF(ISBLANK(A1845),"",IF(ISERROR(VLOOKUP(A1845,'Cadastro-Estoque'!A:G,1,FALSE)),"Produto não cadastrado",VLOOKUP(A1845,'Cadastro-Estoque'!A:G,2,FALSE)))</f>
        <v/>
      </c>
      <c r="H1845" s="2" t="str">
        <f>IF(ISERROR(VLOOKUP(A1845,'Cadastro-Estoque'!A:G,1,FALSE)),"",VLOOKUP(A1845,'Cadastro-Estoque'!A:G,3,FALSE))</f>
        <v/>
      </c>
      <c r="I1845" s="73" t="str">
        <f>IF(A1845="","",INDEX(Boletim!F1854:F1971,(MATCH(A1845,'Cadastro-Estoque'!A1853:A1970,0))))</f>
        <v/>
      </c>
    </row>
    <row r="1846" spans="5:9" ht="18.75" customHeight="1" x14ac:dyDescent="0.25">
      <c r="E1846" s="1" t="str">
        <f t="shared" si="31"/>
        <v/>
      </c>
      <c r="F1846" s="2" t="str">
        <f>IF(ISERROR(VLOOKUP(A1846,'Cadastro-Estoque'!A:G,1,FALSE)),"",VLOOKUP(A1846,'Cadastro-Estoque'!A:G,4,FALSE))</f>
        <v/>
      </c>
      <c r="G1846" s="2" t="str">
        <f>IF(ISBLANK(A1846),"",IF(ISERROR(VLOOKUP(A1846,'Cadastro-Estoque'!A:G,1,FALSE)),"Produto não cadastrado",VLOOKUP(A1846,'Cadastro-Estoque'!A:G,2,FALSE)))</f>
        <v/>
      </c>
      <c r="H1846" s="2" t="str">
        <f>IF(ISERROR(VLOOKUP(A1846,'Cadastro-Estoque'!A:G,1,FALSE)),"",VLOOKUP(A1846,'Cadastro-Estoque'!A:G,3,FALSE))</f>
        <v/>
      </c>
      <c r="I1846" s="73" t="str">
        <f>IF(A1846="","",INDEX(Boletim!F1855:F1972,(MATCH(A1846,'Cadastro-Estoque'!A1854:A1971,0))))</f>
        <v/>
      </c>
    </row>
    <row r="1847" spans="5:9" ht="18.75" customHeight="1" x14ac:dyDescent="0.25">
      <c r="E1847" s="1" t="str">
        <f t="shared" si="31"/>
        <v/>
      </c>
      <c r="F1847" s="2" t="str">
        <f>IF(ISERROR(VLOOKUP(A1847,'Cadastro-Estoque'!A:G,1,FALSE)),"",VLOOKUP(A1847,'Cadastro-Estoque'!A:G,4,FALSE))</f>
        <v/>
      </c>
      <c r="G1847" s="2" t="str">
        <f>IF(ISBLANK(A1847),"",IF(ISERROR(VLOOKUP(A1847,'Cadastro-Estoque'!A:G,1,FALSE)),"Produto não cadastrado",VLOOKUP(A1847,'Cadastro-Estoque'!A:G,2,FALSE)))</f>
        <v/>
      </c>
      <c r="H1847" s="2" t="str">
        <f>IF(ISERROR(VLOOKUP(A1847,'Cadastro-Estoque'!A:G,1,FALSE)),"",VLOOKUP(A1847,'Cadastro-Estoque'!A:G,3,FALSE))</f>
        <v/>
      </c>
      <c r="I1847" s="73" t="str">
        <f>IF(A1847="","",INDEX(Boletim!F1856:F1973,(MATCH(A1847,'Cadastro-Estoque'!A1855:A1972,0))))</f>
        <v/>
      </c>
    </row>
    <row r="1848" spans="5:9" ht="18.75" customHeight="1" x14ac:dyDescent="0.25">
      <c r="E1848" s="1" t="str">
        <f t="shared" si="31"/>
        <v/>
      </c>
      <c r="F1848" s="2" t="str">
        <f>IF(ISERROR(VLOOKUP(A1848,'Cadastro-Estoque'!A:G,1,FALSE)),"",VLOOKUP(A1848,'Cadastro-Estoque'!A:G,4,FALSE))</f>
        <v/>
      </c>
      <c r="G1848" s="2" t="str">
        <f>IF(ISBLANK(A1848),"",IF(ISERROR(VLOOKUP(A1848,'Cadastro-Estoque'!A:G,1,FALSE)),"Produto não cadastrado",VLOOKUP(A1848,'Cadastro-Estoque'!A:G,2,FALSE)))</f>
        <v/>
      </c>
      <c r="H1848" s="2" t="str">
        <f>IF(ISERROR(VLOOKUP(A1848,'Cadastro-Estoque'!A:G,1,FALSE)),"",VLOOKUP(A1848,'Cadastro-Estoque'!A:G,3,FALSE))</f>
        <v/>
      </c>
      <c r="I1848" s="73" t="str">
        <f>IF(A1848="","",INDEX(Boletim!F1857:F1974,(MATCH(A1848,'Cadastro-Estoque'!A1856:A1973,0))))</f>
        <v/>
      </c>
    </row>
    <row r="1849" spans="5:9" ht="18.75" customHeight="1" x14ac:dyDescent="0.25">
      <c r="E1849" s="1" t="str">
        <f t="shared" si="31"/>
        <v/>
      </c>
      <c r="F1849" s="2" t="str">
        <f>IF(ISERROR(VLOOKUP(A1849,'Cadastro-Estoque'!A:G,1,FALSE)),"",VLOOKUP(A1849,'Cadastro-Estoque'!A:G,4,FALSE))</f>
        <v/>
      </c>
      <c r="G1849" s="2" t="str">
        <f>IF(ISBLANK(A1849),"",IF(ISERROR(VLOOKUP(A1849,'Cadastro-Estoque'!A:G,1,FALSE)),"Produto não cadastrado",VLOOKUP(A1849,'Cadastro-Estoque'!A:G,2,FALSE)))</f>
        <v/>
      </c>
      <c r="H1849" s="2" t="str">
        <f>IF(ISERROR(VLOOKUP(A1849,'Cadastro-Estoque'!A:G,1,FALSE)),"",VLOOKUP(A1849,'Cadastro-Estoque'!A:G,3,FALSE))</f>
        <v/>
      </c>
      <c r="I1849" s="73" t="str">
        <f>IF(A1849="","",INDEX(Boletim!F1858:F1975,(MATCH(A1849,'Cadastro-Estoque'!A1857:A1974,0))))</f>
        <v/>
      </c>
    </row>
    <row r="1850" spans="5:9" ht="18.75" customHeight="1" x14ac:dyDescent="0.25">
      <c r="E1850" s="1" t="str">
        <f t="shared" si="31"/>
        <v/>
      </c>
      <c r="F1850" s="2" t="str">
        <f>IF(ISERROR(VLOOKUP(A1850,'Cadastro-Estoque'!A:G,1,FALSE)),"",VLOOKUP(A1850,'Cadastro-Estoque'!A:G,4,FALSE))</f>
        <v/>
      </c>
      <c r="G1850" s="2" t="str">
        <f>IF(ISBLANK(A1850),"",IF(ISERROR(VLOOKUP(A1850,'Cadastro-Estoque'!A:G,1,FALSE)),"Produto não cadastrado",VLOOKUP(A1850,'Cadastro-Estoque'!A:G,2,FALSE)))</f>
        <v/>
      </c>
      <c r="H1850" s="2" t="str">
        <f>IF(ISERROR(VLOOKUP(A1850,'Cadastro-Estoque'!A:G,1,FALSE)),"",VLOOKUP(A1850,'Cadastro-Estoque'!A:G,3,FALSE))</f>
        <v/>
      </c>
      <c r="I1850" s="73" t="str">
        <f>IF(A1850="","",INDEX(Boletim!F1859:F1976,(MATCH(A1850,'Cadastro-Estoque'!A1858:A1975,0))))</f>
        <v/>
      </c>
    </row>
    <row r="1851" spans="5:9" ht="18.75" customHeight="1" x14ac:dyDescent="0.25">
      <c r="E1851" s="1" t="str">
        <f t="shared" si="31"/>
        <v/>
      </c>
      <c r="F1851" s="2" t="str">
        <f>IF(ISERROR(VLOOKUP(A1851,'Cadastro-Estoque'!A:G,1,FALSE)),"",VLOOKUP(A1851,'Cadastro-Estoque'!A:G,4,FALSE))</f>
        <v/>
      </c>
      <c r="G1851" s="2" t="str">
        <f>IF(ISBLANK(A1851),"",IF(ISERROR(VLOOKUP(A1851,'Cadastro-Estoque'!A:G,1,FALSE)),"Produto não cadastrado",VLOOKUP(A1851,'Cadastro-Estoque'!A:G,2,FALSE)))</f>
        <v/>
      </c>
      <c r="H1851" s="2" t="str">
        <f>IF(ISERROR(VLOOKUP(A1851,'Cadastro-Estoque'!A:G,1,FALSE)),"",VLOOKUP(A1851,'Cadastro-Estoque'!A:G,3,FALSE))</f>
        <v/>
      </c>
      <c r="I1851" s="73" t="str">
        <f>IF(A1851="","",INDEX(Boletim!F1860:F1977,(MATCH(A1851,'Cadastro-Estoque'!A1859:A1976,0))))</f>
        <v/>
      </c>
    </row>
    <row r="1852" spans="5:9" ht="18.75" customHeight="1" x14ac:dyDescent="0.25">
      <c r="E1852" s="1" t="str">
        <f t="shared" si="31"/>
        <v/>
      </c>
      <c r="F1852" s="2" t="str">
        <f>IF(ISERROR(VLOOKUP(A1852,'Cadastro-Estoque'!A:G,1,FALSE)),"",VLOOKUP(A1852,'Cadastro-Estoque'!A:G,4,FALSE))</f>
        <v/>
      </c>
      <c r="G1852" s="2" t="str">
        <f>IF(ISBLANK(A1852),"",IF(ISERROR(VLOOKUP(A1852,'Cadastro-Estoque'!A:G,1,FALSE)),"Produto não cadastrado",VLOOKUP(A1852,'Cadastro-Estoque'!A:G,2,FALSE)))</f>
        <v/>
      </c>
      <c r="H1852" s="2" t="str">
        <f>IF(ISERROR(VLOOKUP(A1852,'Cadastro-Estoque'!A:G,1,FALSE)),"",VLOOKUP(A1852,'Cadastro-Estoque'!A:G,3,FALSE))</f>
        <v/>
      </c>
      <c r="I1852" s="73" t="str">
        <f>IF(A1852="","",INDEX(Boletim!F1861:F1978,(MATCH(A1852,'Cadastro-Estoque'!A1860:A1977,0))))</f>
        <v/>
      </c>
    </row>
    <row r="1853" spans="5:9" ht="18.75" customHeight="1" x14ac:dyDescent="0.25">
      <c r="E1853" s="1" t="str">
        <f t="shared" si="31"/>
        <v/>
      </c>
      <c r="F1853" s="2" t="str">
        <f>IF(ISERROR(VLOOKUP(A1853,'Cadastro-Estoque'!A:G,1,FALSE)),"",VLOOKUP(A1853,'Cadastro-Estoque'!A:G,4,FALSE))</f>
        <v/>
      </c>
      <c r="G1853" s="2" t="str">
        <f>IF(ISBLANK(A1853),"",IF(ISERROR(VLOOKUP(A1853,'Cadastro-Estoque'!A:G,1,FALSE)),"Produto não cadastrado",VLOOKUP(A1853,'Cadastro-Estoque'!A:G,2,FALSE)))</f>
        <v/>
      </c>
      <c r="H1853" s="2" t="str">
        <f>IF(ISERROR(VLOOKUP(A1853,'Cadastro-Estoque'!A:G,1,FALSE)),"",VLOOKUP(A1853,'Cadastro-Estoque'!A:G,3,FALSE))</f>
        <v/>
      </c>
      <c r="I1853" s="73" t="str">
        <f>IF(A1853="","",INDEX(Boletim!F1862:F1979,(MATCH(A1853,'Cadastro-Estoque'!A1861:A1978,0))))</f>
        <v/>
      </c>
    </row>
    <row r="1854" spans="5:9" ht="18.75" customHeight="1" x14ac:dyDescent="0.25">
      <c r="E1854" s="1" t="str">
        <f t="shared" si="31"/>
        <v/>
      </c>
      <c r="F1854" s="2" t="str">
        <f>IF(ISERROR(VLOOKUP(A1854,'Cadastro-Estoque'!A:G,1,FALSE)),"",VLOOKUP(A1854,'Cadastro-Estoque'!A:G,4,FALSE))</f>
        <v/>
      </c>
      <c r="G1854" s="2" t="str">
        <f>IF(ISBLANK(A1854),"",IF(ISERROR(VLOOKUP(A1854,'Cadastro-Estoque'!A:G,1,FALSE)),"Produto não cadastrado",VLOOKUP(A1854,'Cadastro-Estoque'!A:G,2,FALSE)))</f>
        <v/>
      </c>
      <c r="H1854" s="2" t="str">
        <f>IF(ISERROR(VLOOKUP(A1854,'Cadastro-Estoque'!A:G,1,FALSE)),"",VLOOKUP(A1854,'Cadastro-Estoque'!A:G,3,FALSE))</f>
        <v/>
      </c>
      <c r="I1854" s="73" t="str">
        <f>IF(A1854="","",INDEX(Boletim!F1863:F1980,(MATCH(A1854,'Cadastro-Estoque'!A1862:A1979,0))))</f>
        <v/>
      </c>
    </row>
    <row r="1855" spans="5:9" ht="18.75" customHeight="1" x14ac:dyDescent="0.25">
      <c r="E1855" s="1" t="str">
        <f t="shared" si="31"/>
        <v/>
      </c>
      <c r="F1855" s="2" t="str">
        <f>IF(ISERROR(VLOOKUP(A1855,'Cadastro-Estoque'!A:G,1,FALSE)),"",VLOOKUP(A1855,'Cadastro-Estoque'!A:G,4,FALSE))</f>
        <v/>
      </c>
      <c r="G1855" s="2" t="str">
        <f>IF(ISBLANK(A1855),"",IF(ISERROR(VLOOKUP(A1855,'Cadastro-Estoque'!A:G,1,FALSE)),"Produto não cadastrado",VLOOKUP(A1855,'Cadastro-Estoque'!A:G,2,FALSE)))</f>
        <v/>
      </c>
      <c r="H1855" s="2" t="str">
        <f>IF(ISERROR(VLOOKUP(A1855,'Cadastro-Estoque'!A:G,1,FALSE)),"",VLOOKUP(A1855,'Cadastro-Estoque'!A:G,3,FALSE))</f>
        <v/>
      </c>
      <c r="I1855" s="73" t="str">
        <f>IF(A1855="","",INDEX(Boletim!F1864:F1981,(MATCH(A1855,'Cadastro-Estoque'!A1863:A1980,0))))</f>
        <v/>
      </c>
    </row>
    <row r="1856" spans="5:9" ht="18.75" customHeight="1" x14ac:dyDescent="0.25">
      <c r="E1856" s="1" t="str">
        <f t="shared" si="31"/>
        <v/>
      </c>
      <c r="F1856" s="2" t="str">
        <f>IF(ISERROR(VLOOKUP(A1856,'Cadastro-Estoque'!A:G,1,FALSE)),"",VLOOKUP(A1856,'Cadastro-Estoque'!A:G,4,FALSE))</f>
        <v/>
      </c>
      <c r="G1856" s="2" t="str">
        <f>IF(ISBLANK(A1856),"",IF(ISERROR(VLOOKUP(A1856,'Cadastro-Estoque'!A:G,1,FALSE)),"Produto não cadastrado",VLOOKUP(A1856,'Cadastro-Estoque'!A:G,2,FALSE)))</f>
        <v/>
      </c>
      <c r="H1856" s="2" t="str">
        <f>IF(ISERROR(VLOOKUP(A1856,'Cadastro-Estoque'!A:G,1,FALSE)),"",VLOOKUP(A1856,'Cadastro-Estoque'!A:G,3,FALSE))</f>
        <v/>
      </c>
      <c r="I1856" s="73" t="str">
        <f>IF(A1856="","",INDEX(Boletim!F1865:F1982,(MATCH(A1856,'Cadastro-Estoque'!A1864:A1981,0))))</f>
        <v/>
      </c>
    </row>
    <row r="1857" spans="5:9" ht="18.75" customHeight="1" x14ac:dyDescent="0.25">
      <c r="E1857" s="1" t="str">
        <f t="shared" si="31"/>
        <v/>
      </c>
      <c r="F1857" s="2" t="str">
        <f>IF(ISERROR(VLOOKUP(A1857,'Cadastro-Estoque'!A:G,1,FALSE)),"",VLOOKUP(A1857,'Cadastro-Estoque'!A:G,4,FALSE))</f>
        <v/>
      </c>
      <c r="G1857" s="2" t="str">
        <f>IF(ISBLANK(A1857),"",IF(ISERROR(VLOOKUP(A1857,'Cadastro-Estoque'!A:G,1,FALSE)),"Produto não cadastrado",VLOOKUP(A1857,'Cadastro-Estoque'!A:G,2,FALSE)))</f>
        <v/>
      </c>
      <c r="H1857" s="2" t="str">
        <f>IF(ISERROR(VLOOKUP(A1857,'Cadastro-Estoque'!A:G,1,FALSE)),"",VLOOKUP(A1857,'Cadastro-Estoque'!A:G,3,FALSE))</f>
        <v/>
      </c>
      <c r="I1857" s="73" t="str">
        <f>IF(A1857="","",INDEX(Boletim!F1866:F1983,(MATCH(A1857,'Cadastro-Estoque'!A1865:A1982,0))))</f>
        <v/>
      </c>
    </row>
    <row r="1858" spans="5:9" ht="18.75" customHeight="1" x14ac:dyDescent="0.25">
      <c r="E1858" s="1" t="str">
        <f t="shared" si="31"/>
        <v/>
      </c>
      <c r="F1858" s="2" t="str">
        <f>IF(ISERROR(VLOOKUP(A1858,'Cadastro-Estoque'!A:G,1,FALSE)),"",VLOOKUP(A1858,'Cadastro-Estoque'!A:G,4,FALSE))</f>
        <v/>
      </c>
      <c r="G1858" s="2" t="str">
        <f>IF(ISBLANK(A1858),"",IF(ISERROR(VLOOKUP(A1858,'Cadastro-Estoque'!A:G,1,FALSE)),"Produto não cadastrado",VLOOKUP(A1858,'Cadastro-Estoque'!A:G,2,FALSE)))</f>
        <v/>
      </c>
      <c r="H1858" s="2" t="str">
        <f>IF(ISERROR(VLOOKUP(A1858,'Cadastro-Estoque'!A:G,1,FALSE)),"",VLOOKUP(A1858,'Cadastro-Estoque'!A:G,3,FALSE))</f>
        <v/>
      </c>
      <c r="I1858" s="73" t="str">
        <f>IF(A1858="","",INDEX(Boletim!F1867:F1984,(MATCH(A1858,'Cadastro-Estoque'!A1866:A1983,0))))</f>
        <v/>
      </c>
    </row>
    <row r="1859" spans="5:9" ht="18.75" customHeight="1" x14ac:dyDescent="0.25">
      <c r="E1859" s="1" t="str">
        <f t="shared" si="31"/>
        <v/>
      </c>
      <c r="F1859" s="2" t="str">
        <f>IF(ISERROR(VLOOKUP(A1859,'Cadastro-Estoque'!A:G,1,FALSE)),"",VLOOKUP(A1859,'Cadastro-Estoque'!A:G,4,FALSE))</f>
        <v/>
      </c>
      <c r="G1859" s="2" t="str">
        <f>IF(ISBLANK(A1859),"",IF(ISERROR(VLOOKUP(A1859,'Cadastro-Estoque'!A:G,1,FALSE)),"Produto não cadastrado",VLOOKUP(A1859,'Cadastro-Estoque'!A:G,2,FALSE)))</f>
        <v/>
      </c>
      <c r="H1859" s="2" t="str">
        <f>IF(ISERROR(VLOOKUP(A1859,'Cadastro-Estoque'!A:G,1,FALSE)),"",VLOOKUP(A1859,'Cadastro-Estoque'!A:G,3,FALSE))</f>
        <v/>
      </c>
      <c r="I1859" s="73" t="str">
        <f>IF(A1859="","",INDEX(Boletim!F1868:F1985,(MATCH(A1859,'Cadastro-Estoque'!A1867:A1984,0))))</f>
        <v/>
      </c>
    </row>
    <row r="1860" spans="5:9" ht="18.75" customHeight="1" x14ac:dyDescent="0.25">
      <c r="E1860" s="1" t="str">
        <f t="shared" si="31"/>
        <v/>
      </c>
      <c r="F1860" s="2" t="str">
        <f>IF(ISERROR(VLOOKUP(A1860,'Cadastro-Estoque'!A:G,1,FALSE)),"",VLOOKUP(A1860,'Cadastro-Estoque'!A:G,4,FALSE))</f>
        <v/>
      </c>
      <c r="G1860" s="2" t="str">
        <f>IF(ISBLANK(A1860),"",IF(ISERROR(VLOOKUP(A1860,'Cadastro-Estoque'!A:G,1,FALSE)),"Produto não cadastrado",VLOOKUP(A1860,'Cadastro-Estoque'!A:G,2,FALSE)))</f>
        <v/>
      </c>
      <c r="H1860" s="2" t="str">
        <f>IF(ISERROR(VLOOKUP(A1860,'Cadastro-Estoque'!A:G,1,FALSE)),"",VLOOKUP(A1860,'Cadastro-Estoque'!A:G,3,FALSE))</f>
        <v/>
      </c>
      <c r="I1860" s="73" t="str">
        <f>IF(A1860="","",INDEX(Boletim!F1869:F1986,(MATCH(A1860,'Cadastro-Estoque'!A1868:A1985,0))))</f>
        <v/>
      </c>
    </row>
    <row r="1861" spans="5:9" ht="18.75" customHeight="1" x14ac:dyDescent="0.25">
      <c r="E1861" s="1" t="str">
        <f t="shared" si="31"/>
        <v/>
      </c>
      <c r="F1861" s="2" t="str">
        <f>IF(ISERROR(VLOOKUP(A1861,'Cadastro-Estoque'!A:G,1,FALSE)),"",VLOOKUP(A1861,'Cadastro-Estoque'!A:G,4,FALSE))</f>
        <v/>
      </c>
      <c r="G1861" s="2" t="str">
        <f>IF(ISBLANK(A1861),"",IF(ISERROR(VLOOKUP(A1861,'Cadastro-Estoque'!A:G,1,FALSE)),"Produto não cadastrado",VLOOKUP(A1861,'Cadastro-Estoque'!A:G,2,FALSE)))</f>
        <v/>
      </c>
      <c r="H1861" s="2" t="str">
        <f>IF(ISERROR(VLOOKUP(A1861,'Cadastro-Estoque'!A:G,1,FALSE)),"",VLOOKUP(A1861,'Cadastro-Estoque'!A:G,3,FALSE))</f>
        <v/>
      </c>
      <c r="I1861" s="73" t="str">
        <f>IF(A1861="","",INDEX(Boletim!F1870:F1987,(MATCH(A1861,'Cadastro-Estoque'!A1869:A1986,0))))</f>
        <v/>
      </c>
    </row>
    <row r="1862" spans="5:9" ht="18.75" customHeight="1" x14ac:dyDescent="0.25">
      <c r="E1862" s="1" t="str">
        <f t="shared" ref="E1862:E1925" si="32">IF(ISBLANK(A1862),"",C1862*D1862)</f>
        <v/>
      </c>
      <c r="F1862" s="2" t="str">
        <f>IF(ISERROR(VLOOKUP(A1862,'Cadastro-Estoque'!A:G,1,FALSE)),"",VLOOKUP(A1862,'Cadastro-Estoque'!A:G,4,FALSE))</f>
        <v/>
      </c>
      <c r="G1862" s="2" t="str">
        <f>IF(ISBLANK(A1862),"",IF(ISERROR(VLOOKUP(A1862,'Cadastro-Estoque'!A:G,1,FALSE)),"Produto não cadastrado",VLOOKUP(A1862,'Cadastro-Estoque'!A:G,2,FALSE)))</f>
        <v/>
      </c>
      <c r="H1862" s="2" t="str">
        <f>IF(ISERROR(VLOOKUP(A1862,'Cadastro-Estoque'!A:G,1,FALSE)),"",VLOOKUP(A1862,'Cadastro-Estoque'!A:G,3,FALSE))</f>
        <v/>
      </c>
      <c r="I1862" s="73" t="str">
        <f>IF(A1862="","",INDEX(Boletim!F1871:F1988,(MATCH(A1862,'Cadastro-Estoque'!A1870:A1987,0))))</f>
        <v/>
      </c>
    </row>
    <row r="1863" spans="5:9" ht="18.75" customHeight="1" x14ac:dyDescent="0.25">
      <c r="E1863" s="1" t="str">
        <f t="shared" si="32"/>
        <v/>
      </c>
      <c r="F1863" s="2" t="str">
        <f>IF(ISERROR(VLOOKUP(A1863,'Cadastro-Estoque'!A:G,1,FALSE)),"",VLOOKUP(A1863,'Cadastro-Estoque'!A:G,4,FALSE))</f>
        <v/>
      </c>
      <c r="G1863" s="2" t="str">
        <f>IF(ISBLANK(A1863),"",IF(ISERROR(VLOOKUP(A1863,'Cadastro-Estoque'!A:G,1,FALSE)),"Produto não cadastrado",VLOOKUP(A1863,'Cadastro-Estoque'!A:G,2,FALSE)))</f>
        <v/>
      </c>
      <c r="H1863" s="2" t="str">
        <f>IF(ISERROR(VLOOKUP(A1863,'Cadastro-Estoque'!A:G,1,FALSE)),"",VLOOKUP(A1863,'Cadastro-Estoque'!A:G,3,FALSE))</f>
        <v/>
      </c>
      <c r="I1863" s="73" t="str">
        <f>IF(A1863="","",INDEX(Boletim!F1872:F1989,(MATCH(A1863,'Cadastro-Estoque'!A1871:A1988,0))))</f>
        <v/>
      </c>
    </row>
    <row r="1864" spans="5:9" ht="18.75" customHeight="1" x14ac:dyDescent="0.25">
      <c r="E1864" s="1" t="str">
        <f t="shared" si="32"/>
        <v/>
      </c>
      <c r="F1864" s="2" t="str">
        <f>IF(ISERROR(VLOOKUP(A1864,'Cadastro-Estoque'!A:G,1,FALSE)),"",VLOOKUP(A1864,'Cadastro-Estoque'!A:G,4,FALSE))</f>
        <v/>
      </c>
      <c r="G1864" s="2" t="str">
        <f>IF(ISBLANK(A1864),"",IF(ISERROR(VLOOKUP(A1864,'Cadastro-Estoque'!A:G,1,FALSE)),"Produto não cadastrado",VLOOKUP(A1864,'Cadastro-Estoque'!A:G,2,FALSE)))</f>
        <v/>
      </c>
      <c r="H1864" s="2" t="str">
        <f>IF(ISERROR(VLOOKUP(A1864,'Cadastro-Estoque'!A:G,1,FALSE)),"",VLOOKUP(A1864,'Cadastro-Estoque'!A:G,3,FALSE))</f>
        <v/>
      </c>
      <c r="I1864" s="73" t="str">
        <f>IF(A1864="","",INDEX(Boletim!F1873:F1990,(MATCH(A1864,'Cadastro-Estoque'!A1872:A1989,0))))</f>
        <v/>
      </c>
    </row>
    <row r="1865" spans="5:9" ht="18.75" customHeight="1" x14ac:dyDescent="0.25">
      <c r="E1865" s="1" t="str">
        <f t="shared" si="32"/>
        <v/>
      </c>
      <c r="F1865" s="2" t="str">
        <f>IF(ISERROR(VLOOKUP(A1865,'Cadastro-Estoque'!A:G,1,FALSE)),"",VLOOKUP(A1865,'Cadastro-Estoque'!A:G,4,FALSE))</f>
        <v/>
      </c>
      <c r="G1865" s="2" t="str">
        <f>IF(ISBLANK(A1865),"",IF(ISERROR(VLOOKUP(A1865,'Cadastro-Estoque'!A:G,1,FALSE)),"Produto não cadastrado",VLOOKUP(A1865,'Cadastro-Estoque'!A:G,2,FALSE)))</f>
        <v/>
      </c>
      <c r="H1865" s="2" t="str">
        <f>IF(ISERROR(VLOOKUP(A1865,'Cadastro-Estoque'!A:G,1,FALSE)),"",VLOOKUP(A1865,'Cadastro-Estoque'!A:G,3,FALSE))</f>
        <v/>
      </c>
      <c r="I1865" s="73" t="str">
        <f>IF(A1865="","",INDEX(Boletim!F1874:F1991,(MATCH(A1865,'Cadastro-Estoque'!A1873:A1990,0))))</f>
        <v/>
      </c>
    </row>
    <row r="1866" spans="5:9" ht="18.75" customHeight="1" x14ac:dyDescent="0.25">
      <c r="E1866" s="1" t="str">
        <f t="shared" si="32"/>
        <v/>
      </c>
      <c r="F1866" s="2" t="str">
        <f>IF(ISERROR(VLOOKUP(A1866,'Cadastro-Estoque'!A:G,1,FALSE)),"",VLOOKUP(A1866,'Cadastro-Estoque'!A:G,4,FALSE))</f>
        <v/>
      </c>
      <c r="G1866" s="2" t="str">
        <f>IF(ISBLANK(A1866),"",IF(ISERROR(VLOOKUP(A1866,'Cadastro-Estoque'!A:G,1,FALSE)),"Produto não cadastrado",VLOOKUP(A1866,'Cadastro-Estoque'!A:G,2,FALSE)))</f>
        <v/>
      </c>
      <c r="H1866" s="2" t="str">
        <f>IF(ISERROR(VLOOKUP(A1866,'Cadastro-Estoque'!A:G,1,FALSE)),"",VLOOKUP(A1866,'Cadastro-Estoque'!A:G,3,FALSE))</f>
        <v/>
      </c>
      <c r="I1866" s="73" t="str">
        <f>IF(A1866="","",INDEX(Boletim!F1875:F1992,(MATCH(A1866,'Cadastro-Estoque'!A1874:A1991,0))))</f>
        <v/>
      </c>
    </row>
    <row r="1867" spans="5:9" ht="18.75" customHeight="1" x14ac:dyDescent="0.25">
      <c r="E1867" s="1" t="str">
        <f t="shared" si="32"/>
        <v/>
      </c>
      <c r="F1867" s="2" t="str">
        <f>IF(ISERROR(VLOOKUP(A1867,'Cadastro-Estoque'!A:G,1,FALSE)),"",VLOOKUP(A1867,'Cadastro-Estoque'!A:G,4,FALSE))</f>
        <v/>
      </c>
      <c r="G1867" s="2" t="str">
        <f>IF(ISBLANK(A1867),"",IF(ISERROR(VLOOKUP(A1867,'Cadastro-Estoque'!A:G,1,FALSE)),"Produto não cadastrado",VLOOKUP(A1867,'Cadastro-Estoque'!A:G,2,FALSE)))</f>
        <v/>
      </c>
      <c r="H1867" s="2" t="str">
        <f>IF(ISERROR(VLOOKUP(A1867,'Cadastro-Estoque'!A:G,1,FALSE)),"",VLOOKUP(A1867,'Cadastro-Estoque'!A:G,3,FALSE))</f>
        <v/>
      </c>
      <c r="I1867" s="73" t="str">
        <f>IF(A1867="","",INDEX(Boletim!F1876:F1993,(MATCH(A1867,'Cadastro-Estoque'!A1875:A1992,0))))</f>
        <v/>
      </c>
    </row>
    <row r="1868" spans="5:9" ht="18.75" customHeight="1" x14ac:dyDescent="0.25">
      <c r="E1868" s="1" t="str">
        <f t="shared" si="32"/>
        <v/>
      </c>
      <c r="F1868" s="2" t="str">
        <f>IF(ISERROR(VLOOKUP(A1868,'Cadastro-Estoque'!A:G,1,FALSE)),"",VLOOKUP(A1868,'Cadastro-Estoque'!A:G,4,FALSE))</f>
        <v/>
      </c>
      <c r="G1868" s="2" t="str">
        <f>IF(ISBLANK(A1868),"",IF(ISERROR(VLOOKUP(A1868,'Cadastro-Estoque'!A:G,1,FALSE)),"Produto não cadastrado",VLOOKUP(A1868,'Cadastro-Estoque'!A:G,2,FALSE)))</f>
        <v/>
      </c>
      <c r="H1868" s="2" t="str">
        <f>IF(ISERROR(VLOOKUP(A1868,'Cadastro-Estoque'!A:G,1,FALSE)),"",VLOOKUP(A1868,'Cadastro-Estoque'!A:G,3,FALSE))</f>
        <v/>
      </c>
      <c r="I1868" s="73" t="str">
        <f>IF(A1868="","",INDEX(Boletim!F1877:F1994,(MATCH(A1868,'Cadastro-Estoque'!A1876:A1993,0))))</f>
        <v/>
      </c>
    </row>
    <row r="1869" spans="5:9" ht="18.75" customHeight="1" x14ac:dyDescent="0.25">
      <c r="E1869" s="1" t="str">
        <f t="shared" si="32"/>
        <v/>
      </c>
      <c r="F1869" s="2" t="str">
        <f>IF(ISERROR(VLOOKUP(A1869,'Cadastro-Estoque'!A:G,1,FALSE)),"",VLOOKUP(A1869,'Cadastro-Estoque'!A:G,4,FALSE))</f>
        <v/>
      </c>
      <c r="G1869" s="2" t="str">
        <f>IF(ISBLANK(A1869),"",IF(ISERROR(VLOOKUP(A1869,'Cadastro-Estoque'!A:G,1,FALSE)),"Produto não cadastrado",VLOOKUP(A1869,'Cadastro-Estoque'!A:G,2,FALSE)))</f>
        <v/>
      </c>
      <c r="H1869" s="2" t="str">
        <f>IF(ISERROR(VLOOKUP(A1869,'Cadastro-Estoque'!A:G,1,FALSE)),"",VLOOKUP(A1869,'Cadastro-Estoque'!A:G,3,FALSE))</f>
        <v/>
      </c>
      <c r="I1869" s="73" t="str">
        <f>IF(A1869="","",INDEX(Boletim!F1878:F1995,(MATCH(A1869,'Cadastro-Estoque'!A1877:A1994,0))))</f>
        <v/>
      </c>
    </row>
    <row r="1870" spans="5:9" ht="18.75" customHeight="1" x14ac:dyDescent="0.25">
      <c r="E1870" s="1" t="str">
        <f t="shared" si="32"/>
        <v/>
      </c>
      <c r="F1870" s="2" t="str">
        <f>IF(ISERROR(VLOOKUP(A1870,'Cadastro-Estoque'!A:G,1,FALSE)),"",VLOOKUP(A1870,'Cadastro-Estoque'!A:G,4,FALSE))</f>
        <v/>
      </c>
      <c r="G1870" s="2" t="str">
        <f>IF(ISBLANK(A1870),"",IF(ISERROR(VLOOKUP(A1870,'Cadastro-Estoque'!A:G,1,FALSE)),"Produto não cadastrado",VLOOKUP(A1870,'Cadastro-Estoque'!A:G,2,FALSE)))</f>
        <v/>
      </c>
      <c r="H1870" s="2" t="str">
        <f>IF(ISERROR(VLOOKUP(A1870,'Cadastro-Estoque'!A:G,1,FALSE)),"",VLOOKUP(A1870,'Cadastro-Estoque'!A:G,3,FALSE))</f>
        <v/>
      </c>
      <c r="I1870" s="73" t="str">
        <f>IF(A1870="","",INDEX(Boletim!F1879:F1996,(MATCH(A1870,'Cadastro-Estoque'!A1878:A1995,0))))</f>
        <v/>
      </c>
    </row>
    <row r="1871" spans="5:9" ht="18.75" customHeight="1" x14ac:dyDescent="0.25">
      <c r="E1871" s="1" t="str">
        <f t="shared" si="32"/>
        <v/>
      </c>
      <c r="F1871" s="2" t="str">
        <f>IF(ISERROR(VLOOKUP(A1871,'Cadastro-Estoque'!A:G,1,FALSE)),"",VLOOKUP(A1871,'Cadastro-Estoque'!A:G,4,FALSE))</f>
        <v/>
      </c>
      <c r="G1871" s="2" t="str">
        <f>IF(ISBLANK(A1871),"",IF(ISERROR(VLOOKUP(A1871,'Cadastro-Estoque'!A:G,1,FALSE)),"Produto não cadastrado",VLOOKUP(A1871,'Cadastro-Estoque'!A:G,2,FALSE)))</f>
        <v/>
      </c>
      <c r="H1871" s="2" t="str">
        <f>IF(ISERROR(VLOOKUP(A1871,'Cadastro-Estoque'!A:G,1,FALSE)),"",VLOOKUP(A1871,'Cadastro-Estoque'!A:G,3,FALSE))</f>
        <v/>
      </c>
      <c r="I1871" s="73" t="str">
        <f>IF(A1871="","",INDEX(Boletim!F1880:F1997,(MATCH(A1871,'Cadastro-Estoque'!A1879:A1996,0))))</f>
        <v/>
      </c>
    </row>
    <row r="1872" spans="5:9" ht="18.75" customHeight="1" x14ac:dyDescent="0.25">
      <c r="E1872" s="1" t="str">
        <f t="shared" si="32"/>
        <v/>
      </c>
      <c r="F1872" s="2" t="str">
        <f>IF(ISERROR(VLOOKUP(A1872,'Cadastro-Estoque'!A:G,1,FALSE)),"",VLOOKUP(A1872,'Cadastro-Estoque'!A:G,4,FALSE))</f>
        <v/>
      </c>
      <c r="G1872" s="2" t="str">
        <f>IF(ISBLANK(A1872),"",IF(ISERROR(VLOOKUP(A1872,'Cadastro-Estoque'!A:G,1,FALSE)),"Produto não cadastrado",VLOOKUP(A1872,'Cadastro-Estoque'!A:G,2,FALSE)))</f>
        <v/>
      </c>
      <c r="H1872" s="2" t="str">
        <f>IF(ISERROR(VLOOKUP(A1872,'Cadastro-Estoque'!A:G,1,FALSE)),"",VLOOKUP(A1872,'Cadastro-Estoque'!A:G,3,FALSE))</f>
        <v/>
      </c>
      <c r="I1872" s="73" t="str">
        <f>IF(A1872="","",INDEX(Boletim!F1881:F1998,(MATCH(A1872,'Cadastro-Estoque'!A1880:A1997,0))))</f>
        <v/>
      </c>
    </row>
    <row r="1873" spans="5:9" ht="18.75" customHeight="1" x14ac:dyDescent="0.25">
      <c r="E1873" s="1" t="str">
        <f t="shared" si="32"/>
        <v/>
      </c>
      <c r="F1873" s="2" t="str">
        <f>IF(ISERROR(VLOOKUP(A1873,'Cadastro-Estoque'!A:G,1,FALSE)),"",VLOOKUP(A1873,'Cadastro-Estoque'!A:G,4,FALSE))</f>
        <v/>
      </c>
      <c r="G1873" s="2" t="str">
        <f>IF(ISBLANK(A1873),"",IF(ISERROR(VLOOKUP(A1873,'Cadastro-Estoque'!A:G,1,FALSE)),"Produto não cadastrado",VLOOKUP(A1873,'Cadastro-Estoque'!A:G,2,FALSE)))</f>
        <v/>
      </c>
      <c r="H1873" s="2" t="str">
        <f>IF(ISERROR(VLOOKUP(A1873,'Cadastro-Estoque'!A:G,1,FALSE)),"",VLOOKUP(A1873,'Cadastro-Estoque'!A:G,3,FALSE))</f>
        <v/>
      </c>
      <c r="I1873" s="73" t="str">
        <f>IF(A1873="","",INDEX(Boletim!F1882:F1999,(MATCH(A1873,'Cadastro-Estoque'!A1881:A1998,0))))</f>
        <v/>
      </c>
    </row>
    <row r="1874" spans="5:9" ht="18.75" customHeight="1" x14ac:dyDescent="0.25">
      <c r="E1874" s="1" t="str">
        <f t="shared" si="32"/>
        <v/>
      </c>
      <c r="F1874" s="2" t="str">
        <f>IF(ISERROR(VLOOKUP(A1874,'Cadastro-Estoque'!A:G,1,FALSE)),"",VLOOKUP(A1874,'Cadastro-Estoque'!A:G,4,FALSE))</f>
        <v/>
      </c>
      <c r="G1874" s="2" t="str">
        <f>IF(ISBLANK(A1874),"",IF(ISERROR(VLOOKUP(A1874,'Cadastro-Estoque'!A:G,1,FALSE)),"Produto não cadastrado",VLOOKUP(A1874,'Cadastro-Estoque'!A:G,2,FALSE)))</f>
        <v/>
      </c>
      <c r="H1874" s="2" t="str">
        <f>IF(ISERROR(VLOOKUP(A1874,'Cadastro-Estoque'!A:G,1,FALSE)),"",VLOOKUP(A1874,'Cadastro-Estoque'!A:G,3,FALSE))</f>
        <v/>
      </c>
      <c r="I1874" s="73" t="str">
        <f>IF(A1874="","",INDEX(Boletim!F1883:F2000,(MATCH(A1874,'Cadastro-Estoque'!A1882:A1999,0))))</f>
        <v/>
      </c>
    </row>
    <row r="1875" spans="5:9" ht="18.75" customHeight="1" x14ac:dyDescent="0.25">
      <c r="E1875" s="1" t="str">
        <f t="shared" si="32"/>
        <v/>
      </c>
      <c r="F1875" s="2" t="str">
        <f>IF(ISERROR(VLOOKUP(A1875,'Cadastro-Estoque'!A:G,1,FALSE)),"",VLOOKUP(A1875,'Cadastro-Estoque'!A:G,4,FALSE))</f>
        <v/>
      </c>
      <c r="G1875" s="2" t="str">
        <f>IF(ISBLANK(A1875),"",IF(ISERROR(VLOOKUP(A1875,'Cadastro-Estoque'!A:G,1,FALSE)),"Produto não cadastrado",VLOOKUP(A1875,'Cadastro-Estoque'!A:G,2,FALSE)))</f>
        <v/>
      </c>
      <c r="H1875" s="2" t="str">
        <f>IF(ISERROR(VLOOKUP(A1875,'Cadastro-Estoque'!A:G,1,FALSE)),"",VLOOKUP(A1875,'Cadastro-Estoque'!A:G,3,FALSE))</f>
        <v/>
      </c>
      <c r="I1875" s="73" t="str">
        <f>IF(A1875="","",INDEX(Boletim!F1884:F2001,(MATCH(A1875,'Cadastro-Estoque'!A1883:A2000,0))))</f>
        <v/>
      </c>
    </row>
    <row r="1876" spans="5:9" ht="18.75" customHeight="1" x14ac:dyDescent="0.25">
      <c r="E1876" s="1" t="str">
        <f t="shared" si="32"/>
        <v/>
      </c>
      <c r="F1876" s="2" t="str">
        <f>IF(ISERROR(VLOOKUP(A1876,'Cadastro-Estoque'!A:G,1,FALSE)),"",VLOOKUP(A1876,'Cadastro-Estoque'!A:G,4,FALSE))</f>
        <v/>
      </c>
      <c r="G1876" s="2" t="str">
        <f>IF(ISBLANK(A1876),"",IF(ISERROR(VLOOKUP(A1876,'Cadastro-Estoque'!A:G,1,FALSE)),"Produto não cadastrado",VLOOKUP(A1876,'Cadastro-Estoque'!A:G,2,FALSE)))</f>
        <v/>
      </c>
      <c r="H1876" s="2" t="str">
        <f>IF(ISERROR(VLOOKUP(A1876,'Cadastro-Estoque'!A:G,1,FALSE)),"",VLOOKUP(A1876,'Cadastro-Estoque'!A:G,3,FALSE))</f>
        <v/>
      </c>
      <c r="I1876" s="73" t="str">
        <f>IF(A1876="","",INDEX(Boletim!F1885:F2002,(MATCH(A1876,'Cadastro-Estoque'!A1884:A2001,0))))</f>
        <v/>
      </c>
    </row>
    <row r="1877" spans="5:9" ht="18.75" customHeight="1" x14ac:dyDescent="0.25">
      <c r="E1877" s="1" t="str">
        <f t="shared" si="32"/>
        <v/>
      </c>
      <c r="F1877" s="2" t="str">
        <f>IF(ISERROR(VLOOKUP(A1877,'Cadastro-Estoque'!A:G,1,FALSE)),"",VLOOKUP(A1877,'Cadastro-Estoque'!A:G,4,FALSE))</f>
        <v/>
      </c>
      <c r="G1877" s="2" t="str">
        <f>IF(ISBLANK(A1877),"",IF(ISERROR(VLOOKUP(A1877,'Cadastro-Estoque'!A:G,1,FALSE)),"Produto não cadastrado",VLOOKUP(A1877,'Cadastro-Estoque'!A:G,2,FALSE)))</f>
        <v/>
      </c>
      <c r="H1877" s="2" t="str">
        <f>IF(ISERROR(VLOOKUP(A1877,'Cadastro-Estoque'!A:G,1,FALSE)),"",VLOOKUP(A1877,'Cadastro-Estoque'!A:G,3,FALSE))</f>
        <v/>
      </c>
      <c r="I1877" s="73" t="str">
        <f>IF(A1877="","",INDEX(Boletim!F1886:F2003,(MATCH(A1877,'Cadastro-Estoque'!A1885:A2002,0))))</f>
        <v/>
      </c>
    </row>
    <row r="1878" spans="5:9" ht="18.75" customHeight="1" x14ac:dyDescent="0.25">
      <c r="E1878" s="1" t="str">
        <f t="shared" si="32"/>
        <v/>
      </c>
      <c r="F1878" s="2" t="str">
        <f>IF(ISERROR(VLOOKUP(A1878,'Cadastro-Estoque'!A:G,1,FALSE)),"",VLOOKUP(A1878,'Cadastro-Estoque'!A:G,4,FALSE))</f>
        <v/>
      </c>
      <c r="G1878" s="2" t="str">
        <f>IF(ISBLANK(A1878),"",IF(ISERROR(VLOOKUP(A1878,'Cadastro-Estoque'!A:G,1,FALSE)),"Produto não cadastrado",VLOOKUP(A1878,'Cadastro-Estoque'!A:G,2,FALSE)))</f>
        <v/>
      </c>
      <c r="H1878" s="2" t="str">
        <f>IF(ISERROR(VLOOKUP(A1878,'Cadastro-Estoque'!A:G,1,FALSE)),"",VLOOKUP(A1878,'Cadastro-Estoque'!A:G,3,FALSE))</f>
        <v/>
      </c>
      <c r="I1878" s="73" t="str">
        <f>IF(A1878="","",INDEX(Boletim!F1887:F2004,(MATCH(A1878,'Cadastro-Estoque'!A1886:A2003,0))))</f>
        <v/>
      </c>
    </row>
    <row r="1879" spans="5:9" ht="18.75" customHeight="1" x14ac:dyDescent="0.25">
      <c r="E1879" s="1" t="str">
        <f t="shared" si="32"/>
        <v/>
      </c>
      <c r="F1879" s="2" t="str">
        <f>IF(ISERROR(VLOOKUP(A1879,'Cadastro-Estoque'!A:G,1,FALSE)),"",VLOOKUP(A1879,'Cadastro-Estoque'!A:G,4,FALSE))</f>
        <v/>
      </c>
      <c r="G1879" s="2" t="str">
        <f>IF(ISBLANK(A1879),"",IF(ISERROR(VLOOKUP(A1879,'Cadastro-Estoque'!A:G,1,FALSE)),"Produto não cadastrado",VLOOKUP(A1879,'Cadastro-Estoque'!A:G,2,FALSE)))</f>
        <v/>
      </c>
      <c r="H1879" s="2" t="str">
        <f>IF(ISERROR(VLOOKUP(A1879,'Cadastro-Estoque'!A:G,1,FALSE)),"",VLOOKUP(A1879,'Cadastro-Estoque'!A:G,3,FALSE))</f>
        <v/>
      </c>
      <c r="I1879" s="73" t="str">
        <f>IF(A1879="","",INDEX(Boletim!F1888:F2005,(MATCH(A1879,'Cadastro-Estoque'!A1887:A2004,0))))</f>
        <v/>
      </c>
    </row>
    <row r="1880" spans="5:9" ht="18.75" customHeight="1" x14ac:dyDescent="0.25">
      <c r="E1880" s="1" t="str">
        <f t="shared" si="32"/>
        <v/>
      </c>
      <c r="F1880" s="2" t="str">
        <f>IF(ISERROR(VLOOKUP(A1880,'Cadastro-Estoque'!A:G,1,FALSE)),"",VLOOKUP(A1880,'Cadastro-Estoque'!A:G,4,FALSE))</f>
        <v/>
      </c>
      <c r="G1880" s="2" t="str">
        <f>IF(ISBLANK(A1880),"",IF(ISERROR(VLOOKUP(A1880,'Cadastro-Estoque'!A:G,1,FALSE)),"Produto não cadastrado",VLOOKUP(A1880,'Cadastro-Estoque'!A:G,2,FALSE)))</f>
        <v/>
      </c>
      <c r="H1880" s="2" t="str">
        <f>IF(ISERROR(VLOOKUP(A1880,'Cadastro-Estoque'!A:G,1,FALSE)),"",VLOOKUP(A1880,'Cadastro-Estoque'!A:G,3,FALSE))</f>
        <v/>
      </c>
      <c r="I1880" s="73" t="str">
        <f>IF(A1880="","",INDEX(Boletim!F1889:F2006,(MATCH(A1880,'Cadastro-Estoque'!A1888:A2005,0))))</f>
        <v/>
      </c>
    </row>
    <row r="1881" spans="5:9" ht="18.75" customHeight="1" x14ac:dyDescent="0.25">
      <c r="E1881" s="1" t="str">
        <f t="shared" si="32"/>
        <v/>
      </c>
      <c r="F1881" s="2" t="str">
        <f>IF(ISERROR(VLOOKUP(A1881,'Cadastro-Estoque'!A:G,1,FALSE)),"",VLOOKUP(A1881,'Cadastro-Estoque'!A:G,4,FALSE))</f>
        <v/>
      </c>
      <c r="G1881" s="2" t="str">
        <f>IF(ISBLANK(A1881),"",IF(ISERROR(VLOOKUP(A1881,'Cadastro-Estoque'!A:G,1,FALSE)),"Produto não cadastrado",VLOOKUP(A1881,'Cadastro-Estoque'!A:G,2,FALSE)))</f>
        <v/>
      </c>
      <c r="H1881" s="2" t="str">
        <f>IF(ISERROR(VLOOKUP(A1881,'Cadastro-Estoque'!A:G,1,FALSE)),"",VLOOKUP(A1881,'Cadastro-Estoque'!A:G,3,FALSE))</f>
        <v/>
      </c>
      <c r="I1881" s="73" t="str">
        <f>IF(A1881="","",INDEX(Boletim!F1890:F2007,(MATCH(A1881,'Cadastro-Estoque'!A1889:A2006,0))))</f>
        <v/>
      </c>
    </row>
    <row r="1882" spans="5:9" ht="18.75" customHeight="1" x14ac:dyDescent="0.25">
      <c r="E1882" s="1" t="str">
        <f t="shared" si="32"/>
        <v/>
      </c>
      <c r="F1882" s="2" t="str">
        <f>IF(ISERROR(VLOOKUP(A1882,'Cadastro-Estoque'!A:G,1,FALSE)),"",VLOOKUP(A1882,'Cadastro-Estoque'!A:G,4,FALSE))</f>
        <v/>
      </c>
      <c r="G1882" s="2" t="str">
        <f>IF(ISBLANK(A1882),"",IF(ISERROR(VLOOKUP(A1882,'Cadastro-Estoque'!A:G,1,FALSE)),"Produto não cadastrado",VLOOKUP(A1882,'Cadastro-Estoque'!A:G,2,FALSE)))</f>
        <v/>
      </c>
      <c r="H1882" s="2" t="str">
        <f>IF(ISERROR(VLOOKUP(A1882,'Cadastro-Estoque'!A:G,1,FALSE)),"",VLOOKUP(A1882,'Cadastro-Estoque'!A:G,3,FALSE))</f>
        <v/>
      </c>
      <c r="I1882" s="73" t="str">
        <f>IF(A1882="","",INDEX(Boletim!F1891:F2008,(MATCH(A1882,'Cadastro-Estoque'!A1890:A2007,0))))</f>
        <v/>
      </c>
    </row>
    <row r="1883" spans="5:9" ht="18.75" customHeight="1" x14ac:dyDescent="0.25">
      <c r="E1883" s="1" t="str">
        <f t="shared" si="32"/>
        <v/>
      </c>
      <c r="F1883" s="2" t="str">
        <f>IF(ISERROR(VLOOKUP(A1883,'Cadastro-Estoque'!A:G,1,FALSE)),"",VLOOKUP(A1883,'Cadastro-Estoque'!A:G,4,FALSE))</f>
        <v/>
      </c>
      <c r="G1883" s="2" t="str">
        <f>IF(ISBLANK(A1883),"",IF(ISERROR(VLOOKUP(A1883,'Cadastro-Estoque'!A:G,1,FALSE)),"Produto não cadastrado",VLOOKUP(A1883,'Cadastro-Estoque'!A:G,2,FALSE)))</f>
        <v/>
      </c>
      <c r="H1883" s="2" t="str">
        <f>IF(ISERROR(VLOOKUP(A1883,'Cadastro-Estoque'!A:G,1,FALSE)),"",VLOOKUP(A1883,'Cadastro-Estoque'!A:G,3,FALSE))</f>
        <v/>
      </c>
      <c r="I1883" s="73" t="str">
        <f>IF(A1883="","",INDEX(Boletim!F1892:F2009,(MATCH(A1883,'Cadastro-Estoque'!A1891:A2008,0))))</f>
        <v/>
      </c>
    </row>
    <row r="1884" spans="5:9" ht="18.75" customHeight="1" x14ac:dyDescent="0.25">
      <c r="E1884" s="1" t="str">
        <f t="shared" si="32"/>
        <v/>
      </c>
      <c r="F1884" s="2" t="str">
        <f>IF(ISERROR(VLOOKUP(A1884,'Cadastro-Estoque'!A:G,1,FALSE)),"",VLOOKUP(A1884,'Cadastro-Estoque'!A:G,4,FALSE))</f>
        <v/>
      </c>
      <c r="G1884" s="2" t="str">
        <f>IF(ISBLANK(A1884),"",IF(ISERROR(VLOOKUP(A1884,'Cadastro-Estoque'!A:G,1,FALSE)),"Produto não cadastrado",VLOOKUP(A1884,'Cadastro-Estoque'!A:G,2,FALSE)))</f>
        <v/>
      </c>
      <c r="H1884" s="2" t="str">
        <f>IF(ISERROR(VLOOKUP(A1884,'Cadastro-Estoque'!A:G,1,FALSE)),"",VLOOKUP(A1884,'Cadastro-Estoque'!A:G,3,FALSE))</f>
        <v/>
      </c>
      <c r="I1884" s="73" t="str">
        <f>IF(A1884="","",INDEX(Boletim!F1893:F2010,(MATCH(A1884,'Cadastro-Estoque'!A1892:A2009,0))))</f>
        <v/>
      </c>
    </row>
    <row r="1885" spans="5:9" ht="18.75" customHeight="1" x14ac:dyDescent="0.25">
      <c r="E1885" s="1" t="str">
        <f t="shared" si="32"/>
        <v/>
      </c>
      <c r="F1885" s="2" t="str">
        <f>IF(ISERROR(VLOOKUP(A1885,'Cadastro-Estoque'!A:G,1,FALSE)),"",VLOOKUP(A1885,'Cadastro-Estoque'!A:G,4,FALSE))</f>
        <v/>
      </c>
      <c r="G1885" s="2" t="str">
        <f>IF(ISBLANK(A1885),"",IF(ISERROR(VLOOKUP(A1885,'Cadastro-Estoque'!A:G,1,FALSE)),"Produto não cadastrado",VLOOKUP(A1885,'Cadastro-Estoque'!A:G,2,FALSE)))</f>
        <v/>
      </c>
      <c r="H1885" s="2" t="str">
        <f>IF(ISERROR(VLOOKUP(A1885,'Cadastro-Estoque'!A:G,1,FALSE)),"",VLOOKUP(A1885,'Cadastro-Estoque'!A:G,3,FALSE))</f>
        <v/>
      </c>
      <c r="I1885" s="73" t="str">
        <f>IF(A1885="","",INDEX(Boletim!F1894:F2011,(MATCH(A1885,'Cadastro-Estoque'!A1893:A2010,0))))</f>
        <v/>
      </c>
    </row>
    <row r="1886" spans="5:9" ht="18.75" customHeight="1" x14ac:dyDescent="0.25">
      <c r="E1886" s="1" t="str">
        <f t="shared" si="32"/>
        <v/>
      </c>
      <c r="F1886" s="2" t="str">
        <f>IF(ISERROR(VLOOKUP(A1886,'Cadastro-Estoque'!A:G,1,FALSE)),"",VLOOKUP(A1886,'Cadastro-Estoque'!A:G,4,FALSE))</f>
        <v/>
      </c>
      <c r="G1886" s="2" t="str">
        <f>IF(ISBLANK(A1886),"",IF(ISERROR(VLOOKUP(A1886,'Cadastro-Estoque'!A:G,1,FALSE)),"Produto não cadastrado",VLOOKUP(A1886,'Cadastro-Estoque'!A:G,2,FALSE)))</f>
        <v/>
      </c>
      <c r="H1886" s="2" t="str">
        <f>IF(ISERROR(VLOOKUP(A1886,'Cadastro-Estoque'!A:G,1,FALSE)),"",VLOOKUP(A1886,'Cadastro-Estoque'!A:G,3,FALSE))</f>
        <v/>
      </c>
      <c r="I1886" s="73" t="str">
        <f>IF(A1886="","",INDEX(Boletim!F1895:F2012,(MATCH(A1886,'Cadastro-Estoque'!A1894:A2011,0))))</f>
        <v/>
      </c>
    </row>
    <row r="1887" spans="5:9" ht="18.75" customHeight="1" x14ac:dyDescent="0.25">
      <c r="E1887" s="1" t="str">
        <f t="shared" si="32"/>
        <v/>
      </c>
      <c r="F1887" s="2" t="str">
        <f>IF(ISERROR(VLOOKUP(A1887,'Cadastro-Estoque'!A:G,1,FALSE)),"",VLOOKUP(A1887,'Cadastro-Estoque'!A:G,4,FALSE))</f>
        <v/>
      </c>
      <c r="G1887" s="2" t="str">
        <f>IF(ISBLANK(A1887),"",IF(ISERROR(VLOOKUP(A1887,'Cadastro-Estoque'!A:G,1,FALSE)),"Produto não cadastrado",VLOOKUP(A1887,'Cadastro-Estoque'!A:G,2,FALSE)))</f>
        <v/>
      </c>
      <c r="H1887" s="2" t="str">
        <f>IF(ISERROR(VLOOKUP(A1887,'Cadastro-Estoque'!A:G,1,FALSE)),"",VLOOKUP(A1887,'Cadastro-Estoque'!A:G,3,FALSE))</f>
        <v/>
      </c>
      <c r="I1887" s="73" t="str">
        <f>IF(A1887="","",INDEX(Boletim!F1896:F2013,(MATCH(A1887,'Cadastro-Estoque'!A1895:A2012,0))))</f>
        <v/>
      </c>
    </row>
    <row r="1888" spans="5:9" ht="18.75" customHeight="1" x14ac:dyDescent="0.25">
      <c r="E1888" s="1" t="str">
        <f t="shared" si="32"/>
        <v/>
      </c>
      <c r="F1888" s="2" t="str">
        <f>IF(ISERROR(VLOOKUP(A1888,'Cadastro-Estoque'!A:G,1,FALSE)),"",VLOOKUP(A1888,'Cadastro-Estoque'!A:G,4,FALSE))</f>
        <v/>
      </c>
      <c r="G1888" s="2" t="str">
        <f>IF(ISBLANK(A1888),"",IF(ISERROR(VLOOKUP(A1888,'Cadastro-Estoque'!A:G,1,FALSE)),"Produto não cadastrado",VLOOKUP(A1888,'Cadastro-Estoque'!A:G,2,FALSE)))</f>
        <v/>
      </c>
      <c r="H1888" s="2" t="str">
        <f>IF(ISERROR(VLOOKUP(A1888,'Cadastro-Estoque'!A:G,1,FALSE)),"",VLOOKUP(A1888,'Cadastro-Estoque'!A:G,3,FALSE))</f>
        <v/>
      </c>
      <c r="I1888" s="73" t="str">
        <f>IF(A1888="","",INDEX(Boletim!F1897:F2014,(MATCH(A1888,'Cadastro-Estoque'!A1896:A2013,0))))</f>
        <v/>
      </c>
    </row>
    <row r="1889" spans="5:9" ht="18.75" customHeight="1" x14ac:dyDescent="0.25">
      <c r="E1889" s="1" t="str">
        <f t="shared" si="32"/>
        <v/>
      </c>
      <c r="F1889" s="2" t="str">
        <f>IF(ISERROR(VLOOKUP(A1889,'Cadastro-Estoque'!A:G,1,FALSE)),"",VLOOKUP(A1889,'Cadastro-Estoque'!A:G,4,FALSE))</f>
        <v/>
      </c>
      <c r="G1889" s="2" t="str">
        <f>IF(ISBLANK(A1889),"",IF(ISERROR(VLOOKUP(A1889,'Cadastro-Estoque'!A:G,1,FALSE)),"Produto não cadastrado",VLOOKUP(A1889,'Cadastro-Estoque'!A:G,2,FALSE)))</f>
        <v/>
      </c>
      <c r="H1889" s="2" t="str">
        <f>IF(ISERROR(VLOOKUP(A1889,'Cadastro-Estoque'!A:G,1,FALSE)),"",VLOOKUP(A1889,'Cadastro-Estoque'!A:G,3,FALSE))</f>
        <v/>
      </c>
      <c r="I1889" s="73" t="str">
        <f>IF(A1889="","",INDEX(Boletim!F1898:F2015,(MATCH(A1889,'Cadastro-Estoque'!A1897:A2014,0))))</f>
        <v/>
      </c>
    </row>
    <row r="1890" spans="5:9" ht="18.75" customHeight="1" x14ac:dyDescent="0.25">
      <c r="E1890" s="1" t="str">
        <f t="shared" si="32"/>
        <v/>
      </c>
      <c r="F1890" s="2" t="str">
        <f>IF(ISERROR(VLOOKUP(A1890,'Cadastro-Estoque'!A:G,1,FALSE)),"",VLOOKUP(A1890,'Cadastro-Estoque'!A:G,4,FALSE))</f>
        <v/>
      </c>
      <c r="G1890" s="2" t="str">
        <f>IF(ISBLANK(A1890),"",IF(ISERROR(VLOOKUP(A1890,'Cadastro-Estoque'!A:G,1,FALSE)),"Produto não cadastrado",VLOOKUP(A1890,'Cadastro-Estoque'!A:G,2,FALSE)))</f>
        <v/>
      </c>
      <c r="H1890" s="2" t="str">
        <f>IF(ISERROR(VLOOKUP(A1890,'Cadastro-Estoque'!A:G,1,FALSE)),"",VLOOKUP(A1890,'Cadastro-Estoque'!A:G,3,FALSE))</f>
        <v/>
      </c>
      <c r="I1890" s="73" t="str">
        <f>IF(A1890="","",INDEX(Boletim!F1899:F2016,(MATCH(A1890,'Cadastro-Estoque'!A1898:A2015,0))))</f>
        <v/>
      </c>
    </row>
    <row r="1891" spans="5:9" ht="18.75" customHeight="1" x14ac:dyDescent="0.25">
      <c r="E1891" s="1" t="str">
        <f t="shared" si="32"/>
        <v/>
      </c>
      <c r="F1891" s="2" t="str">
        <f>IF(ISERROR(VLOOKUP(A1891,'Cadastro-Estoque'!A:G,1,FALSE)),"",VLOOKUP(A1891,'Cadastro-Estoque'!A:G,4,FALSE))</f>
        <v/>
      </c>
      <c r="G1891" s="2" t="str">
        <f>IF(ISBLANK(A1891),"",IF(ISERROR(VLOOKUP(A1891,'Cadastro-Estoque'!A:G,1,FALSE)),"Produto não cadastrado",VLOOKUP(A1891,'Cadastro-Estoque'!A:G,2,FALSE)))</f>
        <v/>
      </c>
      <c r="H1891" s="2" t="str">
        <f>IF(ISERROR(VLOOKUP(A1891,'Cadastro-Estoque'!A:G,1,FALSE)),"",VLOOKUP(A1891,'Cadastro-Estoque'!A:G,3,FALSE))</f>
        <v/>
      </c>
      <c r="I1891" s="73" t="str">
        <f>IF(A1891="","",INDEX(Boletim!F1900:F2017,(MATCH(A1891,'Cadastro-Estoque'!A1899:A2016,0))))</f>
        <v/>
      </c>
    </row>
    <row r="1892" spans="5:9" ht="18.75" customHeight="1" x14ac:dyDescent="0.25">
      <c r="E1892" s="1" t="str">
        <f t="shared" si="32"/>
        <v/>
      </c>
      <c r="F1892" s="2" t="str">
        <f>IF(ISERROR(VLOOKUP(A1892,'Cadastro-Estoque'!A:G,1,FALSE)),"",VLOOKUP(A1892,'Cadastro-Estoque'!A:G,4,FALSE))</f>
        <v/>
      </c>
      <c r="G1892" s="2" t="str">
        <f>IF(ISBLANK(A1892),"",IF(ISERROR(VLOOKUP(A1892,'Cadastro-Estoque'!A:G,1,FALSE)),"Produto não cadastrado",VLOOKUP(A1892,'Cadastro-Estoque'!A:G,2,FALSE)))</f>
        <v/>
      </c>
      <c r="H1892" s="2" t="str">
        <f>IF(ISERROR(VLOOKUP(A1892,'Cadastro-Estoque'!A:G,1,FALSE)),"",VLOOKUP(A1892,'Cadastro-Estoque'!A:G,3,FALSE))</f>
        <v/>
      </c>
      <c r="I1892" s="73" t="str">
        <f>IF(A1892="","",INDEX(Boletim!F1901:F2018,(MATCH(A1892,'Cadastro-Estoque'!A1900:A2017,0))))</f>
        <v/>
      </c>
    </row>
    <row r="1893" spans="5:9" ht="18.75" customHeight="1" x14ac:dyDescent="0.25">
      <c r="E1893" s="1" t="str">
        <f t="shared" si="32"/>
        <v/>
      </c>
      <c r="F1893" s="2" t="str">
        <f>IF(ISERROR(VLOOKUP(A1893,'Cadastro-Estoque'!A:G,1,FALSE)),"",VLOOKUP(A1893,'Cadastro-Estoque'!A:G,4,FALSE))</f>
        <v/>
      </c>
      <c r="G1893" s="2" t="str">
        <f>IF(ISBLANK(A1893),"",IF(ISERROR(VLOOKUP(A1893,'Cadastro-Estoque'!A:G,1,FALSE)),"Produto não cadastrado",VLOOKUP(A1893,'Cadastro-Estoque'!A:G,2,FALSE)))</f>
        <v/>
      </c>
      <c r="H1893" s="2" t="str">
        <f>IF(ISERROR(VLOOKUP(A1893,'Cadastro-Estoque'!A:G,1,FALSE)),"",VLOOKUP(A1893,'Cadastro-Estoque'!A:G,3,FALSE))</f>
        <v/>
      </c>
      <c r="I1893" s="73" t="str">
        <f>IF(A1893="","",INDEX(Boletim!F1902:F2019,(MATCH(A1893,'Cadastro-Estoque'!A1901:A2018,0))))</f>
        <v/>
      </c>
    </row>
    <row r="1894" spans="5:9" ht="18.75" customHeight="1" x14ac:dyDescent="0.25">
      <c r="E1894" s="1" t="str">
        <f t="shared" si="32"/>
        <v/>
      </c>
      <c r="F1894" s="2" t="str">
        <f>IF(ISERROR(VLOOKUP(A1894,'Cadastro-Estoque'!A:G,1,FALSE)),"",VLOOKUP(A1894,'Cadastro-Estoque'!A:G,4,FALSE))</f>
        <v/>
      </c>
      <c r="G1894" s="2" t="str">
        <f>IF(ISBLANK(A1894),"",IF(ISERROR(VLOOKUP(A1894,'Cadastro-Estoque'!A:G,1,FALSE)),"Produto não cadastrado",VLOOKUP(A1894,'Cadastro-Estoque'!A:G,2,FALSE)))</f>
        <v/>
      </c>
      <c r="H1894" s="2" t="str">
        <f>IF(ISERROR(VLOOKUP(A1894,'Cadastro-Estoque'!A:G,1,FALSE)),"",VLOOKUP(A1894,'Cadastro-Estoque'!A:G,3,FALSE))</f>
        <v/>
      </c>
      <c r="I1894" s="73" t="str">
        <f>IF(A1894="","",INDEX(Boletim!F1903:F2020,(MATCH(A1894,'Cadastro-Estoque'!A1902:A2019,0))))</f>
        <v/>
      </c>
    </row>
    <row r="1895" spans="5:9" ht="18.75" customHeight="1" x14ac:dyDescent="0.25">
      <c r="E1895" s="1" t="str">
        <f t="shared" si="32"/>
        <v/>
      </c>
      <c r="F1895" s="2" t="str">
        <f>IF(ISERROR(VLOOKUP(A1895,'Cadastro-Estoque'!A:G,1,FALSE)),"",VLOOKUP(A1895,'Cadastro-Estoque'!A:G,4,FALSE))</f>
        <v/>
      </c>
      <c r="G1895" s="2" t="str">
        <f>IF(ISBLANK(A1895),"",IF(ISERROR(VLOOKUP(A1895,'Cadastro-Estoque'!A:G,1,FALSE)),"Produto não cadastrado",VLOOKUP(A1895,'Cadastro-Estoque'!A:G,2,FALSE)))</f>
        <v/>
      </c>
      <c r="H1895" s="2" t="str">
        <f>IF(ISERROR(VLOOKUP(A1895,'Cadastro-Estoque'!A:G,1,FALSE)),"",VLOOKUP(A1895,'Cadastro-Estoque'!A:G,3,FALSE))</f>
        <v/>
      </c>
      <c r="I1895" s="73" t="str">
        <f>IF(A1895="","",INDEX(Boletim!F1904:F2021,(MATCH(A1895,'Cadastro-Estoque'!A1903:A2020,0))))</f>
        <v/>
      </c>
    </row>
    <row r="1896" spans="5:9" ht="18.75" customHeight="1" x14ac:dyDescent="0.25">
      <c r="E1896" s="1" t="str">
        <f t="shared" si="32"/>
        <v/>
      </c>
      <c r="F1896" s="2" t="str">
        <f>IF(ISERROR(VLOOKUP(A1896,'Cadastro-Estoque'!A:G,1,FALSE)),"",VLOOKUP(A1896,'Cadastro-Estoque'!A:G,4,FALSE))</f>
        <v/>
      </c>
      <c r="G1896" s="2" t="str">
        <f>IF(ISBLANK(A1896),"",IF(ISERROR(VLOOKUP(A1896,'Cadastro-Estoque'!A:G,1,FALSE)),"Produto não cadastrado",VLOOKUP(A1896,'Cadastro-Estoque'!A:G,2,FALSE)))</f>
        <v/>
      </c>
      <c r="H1896" s="2" t="str">
        <f>IF(ISERROR(VLOOKUP(A1896,'Cadastro-Estoque'!A:G,1,FALSE)),"",VLOOKUP(A1896,'Cadastro-Estoque'!A:G,3,FALSE))</f>
        <v/>
      </c>
      <c r="I1896" s="73" t="str">
        <f>IF(A1896="","",INDEX(Boletim!F1905:F2022,(MATCH(A1896,'Cadastro-Estoque'!A1904:A2021,0))))</f>
        <v/>
      </c>
    </row>
    <row r="1897" spans="5:9" ht="18.75" customHeight="1" x14ac:dyDescent="0.25">
      <c r="E1897" s="1" t="str">
        <f t="shared" si="32"/>
        <v/>
      </c>
      <c r="F1897" s="2" t="str">
        <f>IF(ISERROR(VLOOKUP(A1897,'Cadastro-Estoque'!A:G,1,FALSE)),"",VLOOKUP(A1897,'Cadastro-Estoque'!A:G,4,FALSE))</f>
        <v/>
      </c>
      <c r="G1897" s="2" t="str">
        <f>IF(ISBLANK(A1897),"",IF(ISERROR(VLOOKUP(A1897,'Cadastro-Estoque'!A:G,1,FALSE)),"Produto não cadastrado",VLOOKUP(A1897,'Cadastro-Estoque'!A:G,2,FALSE)))</f>
        <v/>
      </c>
      <c r="H1897" s="2" t="str">
        <f>IF(ISERROR(VLOOKUP(A1897,'Cadastro-Estoque'!A:G,1,FALSE)),"",VLOOKUP(A1897,'Cadastro-Estoque'!A:G,3,FALSE))</f>
        <v/>
      </c>
      <c r="I1897" s="73" t="str">
        <f>IF(A1897="","",INDEX(Boletim!F1906:F2023,(MATCH(A1897,'Cadastro-Estoque'!A1905:A2022,0))))</f>
        <v/>
      </c>
    </row>
    <row r="1898" spans="5:9" ht="18.75" customHeight="1" x14ac:dyDescent="0.25">
      <c r="E1898" s="1" t="str">
        <f t="shared" si="32"/>
        <v/>
      </c>
      <c r="F1898" s="2" t="str">
        <f>IF(ISERROR(VLOOKUP(A1898,'Cadastro-Estoque'!A:G,1,FALSE)),"",VLOOKUP(A1898,'Cadastro-Estoque'!A:G,4,FALSE))</f>
        <v/>
      </c>
      <c r="G1898" s="2" t="str">
        <f>IF(ISBLANK(A1898),"",IF(ISERROR(VLOOKUP(A1898,'Cadastro-Estoque'!A:G,1,FALSE)),"Produto não cadastrado",VLOOKUP(A1898,'Cadastro-Estoque'!A:G,2,FALSE)))</f>
        <v/>
      </c>
      <c r="H1898" s="2" t="str">
        <f>IF(ISERROR(VLOOKUP(A1898,'Cadastro-Estoque'!A:G,1,FALSE)),"",VLOOKUP(A1898,'Cadastro-Estoque'!A:G,3,FALSE))</f>
        <v/>
      </c>
      <c r="I1898" s="73" t="str">
        <f>IF(A1898="","",INDEX(Boletim!F1907:F2024,(MATCH(A1898,'Cadastro-Estoque'!A1906:A2023,0))))</f>
        <v/>
      </c>
    </row>
    <row r="1899" spans="5:9" ht="18.75" customHeight="1" x14ac:dyDescent="0.25">
      <c r="E1899" s="1" t="str">
        <f t="shared" si="32"/>
        <v/>
      </c>
      <c r="F1899" s="2" t="str">
        <f>IF(ISERROR(VLOOKUP(A1899,'Cadastro-Estoque'!A:G,1,FALSE)),"",VLOOKUP(A1899,'Cadastro-Estoque'!A:G,4,FALSE))</f>
        <v/>
      </c>
      <c r="G1899" s="2" t="str">
        <f>IF(ISBLANK(A1899),"",IF(ISERROR(VLOOKUP(A1899,'Cadastro-Estoque'!A:G,1,FALSE)),"Produto não cadastrado",VLOOKUP(A1899,'Cadastro-Estoque'!A:G,2,FALSE)))</f>
        <v/>
      </c>
      <c r="H1899" s="2" t="str">
        <f>IF(ISERROR(VLOOKUP(A1899,'Cadastro-Estoque'!A:G,1,FALSE)),"",VLOOKUP(A1899,'Cadastro-Estoque'!A:G,3,FALSE))</f>
        <v/>
      </c>
      <c r="I1899" s="73" t="str">
        <f>IF(A1899="","",INDEX(Boletim!F1908:F2025,(MATCH(A1899,'Cadastro-Estoque'!A1907:A2024,0))))</f>
        <v/>
      </c>
    </row>
    <row r="1900" spans="5:9" ht="18.75" customHeight="1" x14ac:dyDescent="0.25">
      <c r="E1900" s="1" t="str">
        <f t="shared" si="32"/>
        <v/>
      </c>
      <c r="F1900" s="2" t="str">
        <f>IF(ISERROR(VLOOKUP(A1900,'Cadastro-Estoque'!A:G,1,FALSE)),"",VLOOKUP(A1900,'Cadastro-Estoque'!A:G,4,FALSE))</f>
        <v/>
      </c>
      <c r="G1900" s="2" t="str">
        <f>IF(ISBLANK(A1900),"",IF(ISERROR(VLOOKUP(A1900,'Cadastro-Estoque'!A:G,1,FALSE)),"Produto não cadastrado",VLOOKUP(A1900,'Cadastro-Estoque'!A:G,2,FALSE)))</f>
        <v/>
      </c>
      <c r="H1900" s="2" t="str">
        <f>IF(ISERROR(VLOOKUP(A1900,'Cadastro-Estoque'!A:G,1,FALSE)),"",VLOOKUP(A1900,'Cadastro-Estoque'!A:G,3,FALSE))</f>
        <v/>
      </c>
      <c r="I1900" s="73" t="str">
        <f>IF(A1900="","",INDEX(Boletim!F1909:F2026,(MATCH(A1900,'Cadastro-Estoque'!A1908:A2025,0))))</f>
        <v/>
      </c>
    </row>
    <row r="1901" spans="5:9" ht="18.75" customHeight="1" x14ac:dyDescent="0.25">
      <c r="E1901" s="1" t="str">
        <f t="shared" si="32"/>
        <v/>
      </c>
      <c r="F1901" s="2" t="str">
        <f>IF(ISERROR(VLOOKUP(A1901,'Cadastro-Estoque'!A:G,1,FALSE)),"",VLOOKUP(A1901,'Cadastro-Estoque'!A:G,4,FALSE))</f>
        <v/>
      </c>
      <c r="G1901" s="2" t="str">
        <f>IF(ISBLANK(A1901),"",IF(ISERROR(VLOOKUP(A1901,'Cadastro-Estoque'!A:G,1,FALSE)),"Produto não cadastrado",VLOOKUP(A1901,'Cadastro-Estoque'!A:G,2,FALSE)))</f>
        <v/>
      </c>
      <c r="H1901" s="2" t="str">
        <f>IF(ISERROR(VLOOKUP(A1901,'Cadastro-Estoque'!A:G,1,FALSE)),"",VLOOKUP(A1901,'Cadastro-Estoque'!A:G,3,FALSE))</f>
        <v/>
      </c>
      <c r="I1901" s="73" t="str">
        <f>IF(A1901="","",INDEX(Boletim!F1910:F2027,(MATCH(A1901,'Cadastro-Estoque'!A1909:A2026,0))))</f>
        <v/>
      </c>
    </row>
    <row r="1902" spans="5:9" ht="18.75" customHeight="1" x14ac:dyDescent="0.25">
      <c r="E1902" s="1" t="str">
        <f t="shared" si="32"/>
        <v/>
      </c>
      <c r="F1902" s="2" t="str">
        <f>IF(ISERROR(VLOOKUP(A1902,'Cadastro-Estoque'!A:G,1,FALSE)),"",VLOOKUP(A1902,'Cadastro-Estoque'!A:G,4,FALSE))</f>
        <v/>
      </c>
      <c r="G1902" s="2" t="str">
        <f>IF(ISBLANK(A1902),"",IF(ISERROR(VLOOKUP(A1902,'Cadastro-Estoque'!A:G,1,FALSE)),"Produto não cadastrado",VLOOKUP(A1902,'Cadastro-Estoque'!A:G,2,FALSE)))</f>
        <v/>
      </c>
      <c r="H1902" s="2" t="str">
        <f>IF(ISERROR(VLOOKUP(A1902,'Cadastro-Estoque'!A:G,1,FALSE)),"",VLOOKUP(A1902,'Cadastro-Estoque'!A:G,3,FALSE))</f>
        <v/>
      </c>
      <c r="I1902" s="73" t="str">
        <f>IF(A1902="","",INDEX(Boletim!F1911:F2028,(MATCH(A1902,'Cadastro-Estoque'!A1910:A2027,0))))</f>
        <v/>
      </c>
    </row>
    <row r="1903" spans="5:9" ht="18.75" customHeight="1" x14ac:dyDescent="0.25">
      <c r="E1903" s="1" t="str">
        <f t="shared" si="32"/>
        <v/>
      </c>
      <c r="F1903" s="2" t="str">
        <f>IF(ISERROR(VLOOKUP(A1903,'Cadastro-Estoque'!A:G,1,FALSE)),"",VLOOKUP(A1903,'Cadastro-Estoque'!A:G,4,FALSE))</f>
        <v/>
      </c>
      <c r="G1903" s="2" t="str">
        <f>IF(ISBLANK(A1903),"",IF(ISERROR(VLOOKUP(A1903,'Cadastro-Estoque'!A:G,1,FALSE)),"Produto não cadastrado",VLOOKUP(A1903,'Cadastro-Estoque'!A:G,2,FALSE)))</f>
        <v/>
      </c>
      <c r="H1903" s="2" t="str">
        <f>IF(ISERROR(VLOOKUP(A1903,'Cadastro-Estoque'!A:G,1,FALSE)),"",VLOOKUP(A1903,'Cadastro-Estoque'!A:G,3,FALSE))</f>
        <v/>
      </c>
      <c r="I1903" s="73" t="str">
        <f>IF(A1903="","",INDEX(Boletim!F1912:F2029,(MATCH(A1903,'Cadastro-Estoque'!A1911:A2028,0))))</f>
        <v/>
      </c>
    </row>
    <row r="1904" spans="5:9" ht="18.75" customHeight="1" x14ac:dyDescent="0.25">
      <c r="E1904" s="1" t="str">
        <f t="shared" si="32"/>
        <v/>
      </c>
      <c r="F1904" s="2" t="str">
        <f>IF(ISERROR(VLOOKUP(A1904,'Cadastro-Estoque'!A:G,1,FALSE)),"",VLOOKUP(A1904,'Cadastro-Estoque'!A:G,4,FALSE))</f>
        <v/>
      </c>
      <c r="G1904" s="2" t="str">
        <f>IF(ISBLANK(A1904),"",IF(ISERROR(VLOOKUP(A1904,'Cadastro-Estoque'!A:G,1,FALSE)),"Produto não cadastrado",VLOOKUP(A1904,'Cadastro-Estoque'!A:G,2,FALSE)))</f>
        <v/>
      </c>
      <c r="H1904" s="2" t="str">
        <f>IF(ISERROR(VLOOKUP(A1904,'Cadastro-Estoque'!A:G,1,FALSE)),"",VLOOKUP(A1904,'Cadastro-Estoque'!A:G,3,FALSE))</f>
        <v/>
      </c>
      <c r="I1904" s="73" t="str">
        <f>IF(A1904="","",INDEX(Boletim!F1913:F2030,(MATCH(A1904,'Cadastro-Estoque'!A1912:A2029,0))))</f>
        <v/>
      </c>
    </row>
    <row r="1905" spans="5:9" ht="18.75" customHeight="1" x14ac:dyDescent="0.25">
      <c r="E1905" s="1" t="str">
        <f t="shared" si="32"/>
        <v/>
      </c>
      <c r="F1905" s="2" t="str">
        <f>IF(ISERROR(VLOOKUP(A1905,'Cadastro-Estoque'!A:G,1,FALSE)),"",VLOOKUP(A1905,'Cadastro-Estoque'!A:G,4,FALSE))</f>
        <v/>
      </c>
      <c r="G1905" s="2" t="str">
        <f>IF(ISBLANK(A1905),"",IF(ISERROR(VLOOKUP(A1905,'Cadastro-Estoque'!A:G,1,FALSE)),"Produto não cadastrado",VLOOKUP(A1905,'Cadastro-Estoque'!A:G,2,FALSE)))</f>
        <v/>
      </c>
      <c r="H1905" s="2" t="str">
        <f>IF(ISERROR(VLOOKUP(A1905,'Cadastro-Estoque'!A:G,1,FALSE)),"",VLOOKUP(A1905,'Cadastro-Estoque'!A:G,3,FALSE))</f>
        <v/>
      </c>
      <c r="I1905" s="73" t="str">
        <f>IF(A1905="","",INDEX(Boletim!F1914:F2031,(MATCH(A1905,'Cadastro-Estoque'!A1913:A2030,0))))</f>
        <v/>
      </c>
    </row>
    <row r="1906" spans="5:9" ht="18.75" customHeight="1" x14ac:dyDescent="0.25">
      <c r="E1906" s="1" t="str">
        <f t="shared" si="32"/>
        <v/>
      </c>
      <c r="F1906" s="2" t="str">
        <f>IF(ISERROR(VLOOKUP(A1906,'Cadastro-Estoque'!A:G,1,FALSE)),"",VLOOKUP(A1906,'Cadastro-Estoque'!A:G,4,FALSE))</f>
        <v/>
      </c>
      <c r="G1906" s="2" t="str">
        <f>IF(ISBLANK(A1906),"",IF(ISERROR(VLOOKUP(A1906,'Cadastro-Estoque'!A:G,1,FALSE)),"Produto não cadastrado",VLOOKUP(A1906,'Cadastro-Estoque'!A:G,2,FALSE)))</f>
        <v/>
      </c>
      <c r="H1906" s="2" t="str">
        <f>IF(ISERROR(VLOOKUP(A1906,'Cadastro-Estoque'!A:G,1,FALSE)),"",VLOOKUP(A1906,'Cadastro-Estoque'!A:G,3,FALSE))</f>
        <v/>
      </c>
      <c r="I1906" s="73" t="str">
        <f>IF(A1906="","",INDEX(Boletim!F1915:F2032,(MATCH(A1906,'Cadastro-Estoque'!A1914:A2031,0))))</f>
        <v/>
      </c>
    </row>
    <row r="1907" spans="5:9" ht="18.75" customHeight="1" x14ac:dyDescent="0.25">
      <c r="E1907" s="1" t="str">
        <f t="shared" si="32"/>
        <v/>
      </c>
      <c r="F1907" s="2" t="str">
        <f>IF(ISERROR(VLOOKUP(A1907,'Cadastro-Estoque'!A:G,1,FALSE)),"",VLOOKUP(A1907,'Cadastro-Estoque'!A:G,4,FALSE))</f>
        <v/>
      </c>
      <c r="G1907" s="2" t="str">
        <f>IF(ISBLANK(A1907),"",IF(ISERROR(VLOOKUP(A1907,'Cadastro-Estoque'!A:G,1,FALSE)),"Produto não cadastrado",VLOOKUP(A1907,'Cadastro-Estoque'!A:G,2,FALSE)))</f>
        <v/>
      </c>
      <c r="H1907" s="2" t="str">
        <f>IF(ISERROR(VLOOKUP(A1907,'Cadastro-Estoque'!A:G,1,FALSE)),"",VLOOKUP(A1907,'Cadastro-Estoque'!A:G,3,FALSE))</f>
        <v/>
      </c>
      <c r="I1907" s="73" t="str">
        <f>IF(A1907="","",INDEX(Boletim!F1916:F2033,(MATCH(A1907,'Cadastro-Estoque'!A1915:A2032,0))))</f>
        <v/>
      </c>
    </row>
    <row r="1908" spans="5:9" ht="18.75" customHeight="1" x14ac:dyDescent="0.25">
      <c r="E1908" s="1" t="str">
        <f t="shared" si="32"/>
        <v/>
      </c>
      <c r="F1908" s="2" t="str">
        <f>IF(ISERROR(VLOOKUP(A1908,'Cadastro-Estoque'!A:G,1,FALSE)),"",VLOOKUP(A1908,'Cadastro-Estoque'!A:G,4,FALSE))</f>
        <v/>
      </c>
      <c r="G1908" s="2" t="str">
        <f>IF(ISBLANK(A1908),"",IF(ISERROR(VLOOKUP(A1908,'Cadastro-Estoque'!A:G,1,FALSE)),"Produto não cadastrado",VLOOKUP(A1908,'Cadastro-Estoque'!A:G,2,FALSE)))</f>
        <v/>
      </c>
      <c r="H1908" s="2" t="str">
        <f>IF(ISERROR(VLOOKUP(A1908,'Cadastro-Estoque'!A:G,1,FALSE)),"",VLOOKUP(A1908,'Cadastro-Estoque'!A:G,3,FALSE))</f>
        <v/>
      </c>
      <c r="I1908" s="73" t="str">
        <f>IF(A1908="","",INDEX(Boletim!F1917:F2034,(MATCH(A1908,'Cadastro-Estoque'!A1916:A2033,0))))</f>
        <v/>
      </c>
    </row>
    <row r="1909" spans="5:9" ht="18.75" customHeight="1" x14ac:dyDescent="0.25">
      <c r="E1909" s="1" t="str">
        <f t="shared" si="32"/>
        <v/>
      </c>
      <c r="F1909" s="2" t="str">
        <f>IF(ISERROR(VLOOKUP(A1909,'Cadastro-Estoque'!A:G,1,FALSE)),"",VLOOKUP(A1909,'Cadastro-Estoque'!A:G,4,FALSE))</f>
        <v/>
      </c>
      <c r="G1909" s="2" t="str">
        <f>IF(ISBLANK(A1909),"",IF(ISERROR(VLOOKUP(A1909,'Cadastro-Estoque'!A:G,1,FALSE)),"Produto não cadastrado",VLOOKUP(A1909,'Cadastro-Estoque'!A:G,2,FALSE)))</f>
        <v/>
      </c>
      <c r="H1909" s="2" t="str">
        <f>IF(ISERROR(VLOOKUP(A1909,'Cadastro-Estoque'!A:G,1,FALSE)),"",VLOOKUP(A1909,'Cadastro-Estoque'!A:G,3,FALSE))</f>
        <v/>
      </c>
      <c r="I1909" s="73" t="str">
        <f>IF(A1909="","",INDEX(Boletim!F1918:F2035,(MATCH(A1909,'Cadastro-Estoque'!A1917:A2034,0))))</f>
        <v/>
      </c>
    </row>
    <row r="1910" spans="5:9" ht="18.75" customHeight="1" x14ac:dyDescent="0.25">
      <c r="E1910" s="1" t="str">
        <f t="shared" si="32"/>
        <v/>
      </c>
      <c r="F1910" s="2" t="str">
        <f>IF(ISERROR(VLOOKUP(A1910,'Cadastro-Estoque'!A:G,1,FALSE)),"",VLOOKUP(A1910,'Cadastro-Estoque'!A:G,4,FALSE))</f>
        <v/>
      </c>
      <c r="G1910" s="2" t="str">
        <f>IF(ISBLANK(A1910),"",IF(ISERROR(VLOOKUP(A1910,'Cadastro-Estoque'!A:G,1,FALSE)),"Produto não cadastrado",VLOOKUP(A1910,'Cadastro-Estoque'!A:G,2,FALSE)))</f>
        <v/>
      </c>
      <c r="H1910" s="2" t="str">
        <f>IF(ISERROR(VLOOKUP(A1910,'Cadastro-Estoque'!A:G,1,FALSE)),"",VLOOKUP(A1910,'Cadastro-Estoque'!A:G,3,FALSE))</f>
        <v/>
      </c>
      <c r="I1910" s="73" t="str">
        <f>IF(A1910="","",INDEX(Boletim!F1919:F2036,(MATCH(A1910,'Cadastro-Estoque'!A1918:A2035,0))))</f>
        <v/>
      </c>
    </row>
    <row r="1911" spans="5:9" ht="18.75" customHeight="1" x14ac:dyDescent="0.25">
      <c r="E1911" s="1" t="str">
        <f t="shared" si="32"/>
        <v/>
      </c>
      <c r="F1911" s="2" t="str">
        <f>IF(ISERROR(VLOOKUP(A1911,'Cadastro-Estoque'!A:G,1,FALSE)),"",VLOOKUP(A1911,'Cadastro-Estoque'!A:G,4,FALSE))</f>
        <v/>
      </c>
      <c r="G1911" s="2" t="str">
        <f>IF(ISBLANK(A1911),"",IF(ISERROR(VLOOKUP(A1911,'Cadastro-Estoque'!A:G,1,FALSE)),"Produto não cadastrado",VLOOKUP(A1911,'Cadastro-Estoque'!A:G,2,FALSE)))</f>
        <v/>
      </c>
      <c r="H1911" s="2" t="str">
        <f>IF(ISERROR(VLOOKUP(A1911,'Cadastro-Estoque'!A:G,1,FALSE)),"",VLOOKUP(A1911,'Cadastro-Estoque'!A:G,3,FALSE))</f>
        <v/>
      </c>
      <c r="I1911" s="73" t="str">
        <f>IF(A1911="","",INDEX(Boletim!F1920:F2037,(MATCH(A1911,'Cadastro-Estoque'!A1919:A2036,0))))</f>
        <v/>
      </c>
    </row>
    <row r="1912" spans="5:9" ht="18.75" customHeight="1" x14ac:dyDescent="0.25">
      <c r="E1912" s="1" t="str">
        <f t="shared" si="32"/>
        <v/>
      </c>
      <c r="F1912" s="2" t="str">
        <f>IF(ISERROR(VLOOKUP(A1912,'Cadastro-Estoque'!A:G,1,FALSE)),"",VLOOKUP(A1912,'Cadastro-Estoque'!A:G,4,FALSE))</f>
        <v/>
      </c>
      <c r="G1912" s="2" t="str">
        <f>IF(ISBLANK(A1912),"",IF(ISERROR(VLOOKUP(A1912,'Cadastro-Estoque'!A:G,1,FALSE)),"Produto não cadastrado",VLOOKUP(A1912,'Cadastro-Estoque'!A:G,2,FALSE)))</f>
        <v/>
      </c>
      <c r="H1912" s="2" t="str">
        <f>IF(ISERROR(VLOOKUP(A1912,'Cadastro-Estoque'!A:G,1,FALSE)),"",VLOOKUP(A1912,'Cadastro-Estoque'!A:G,3,FALSE))</f>
        <v/>
      </c>
      <c r="I1912" s="73" t="str">
        <f>IF(A1912="","",INDEX(Boletim!F1921:F2038,(MATCH(A1912,'Cadastro-Estoque'!A1920:A2037,0))))</f>
        <v/>
      </c>
    </row>
    <row r="1913" spans="5:9" ht="18.75" customHeight="1" x14ac:dyDescent="0.25">
      <c r="E1913" s="1" t="str">
        <f t="shared" si="32"/>
        <v/>
      </c>
      <c r="F1913" s="2" t="str">
        <f>IF(ISERROR(VLOOKUP(A1913,'Cadastro-Estoque'!A:G,1,FALSE)),"",VLOOKUP(A1913,'Cadastro-Estoque'!A:G,4,FALSE))</f>
        <v/>
      </c>
      <c r="G1913" s="2" t="str">
        <f>IF(ISBLANK(A1913),"",IF(ISERROR(VLOOKUP(A1913,'Cadastro-Estoque'!A:G,1,FALSE)),"Produto não cadastrado",VLOOKUP(A1913,'Cadastro-Estoque'!A:G,2,FALSE)))</f>
        <v/>
      </c>
      <c r="H1913" s="2" t="str">
        <f>IF(ISERROR(VLOOKUP(A1913,'Cadastro-Estoque'!A:G,1,FALSE)),"",VLOOKUP(A1913,'Cadastro-Estoque'!A:G,3,FALSE))</f>
        <v/>
      </c>
      <c r="I1913" s="73" t="str">
        <f>IF(A1913="","",INDEX(Boletim!F1922:F2039,(MATCH(A1913,'Cadastro-Estoque'!A1921:A2038,0))))</f>
        <v/>
      </c>
    </row>
    <row r="1914" spans="5:9" ht="18.75" customHeight="1" x14ac:dyDescent="0.25">
      <c r="E1914" s="1" t="str">
        <f t="shared" si="32"/>
        <v/>
      </c>
      <c r="F1914" s="2" t="str">
        <f>IF(ISERROR(VLOOKUP(A1914,'Cadastro-Estoque'!A:G,1,FALSE)),"",VLOOKUP(A1914,'Cadastro-Estoque'!A:G,4,FALSE))</f>
        <v/>
      </c>
      <c r="G1914" s="2" t="str">
        <f>IF(ISBLANK(A1914),"",IF(ISERROR(VLOOKUP(A1914,'Cadastro-Estoque'!A:G,1,FALSE)),"Produto não cadastrado",VLOOKUP(A1914,'Cadastro-Estoque'!A:G,2,FALSE)))</f>
        <v/>
      </c>
      <c r="H1914" s="2" t="str">
        <f>IF(ISERROR(VLOOKUP(A1914,'Cadastro-Estoque'!A:G,1,FALSE)),"",VLOOKUP(A1914,'Cadastro-Estoque'!A:G,3,FALSE))</f>
        <v/>
      </c>
      <c r="I1914" s="73" t="str">
        <f>IF(A1914="","",INDEX(Boletim!F1923:F2040,(MATCH(A1914,'Cadastro-Estoque'!A1922:A2039,0))))</f>
        <v/>
      </c>
    </row>
    <row r="1915" spans="5:9" ht="18.75" customHeight="1" x14ac:dyDescent="0.25">
      <c r="E1915" s="1" t="str">
        <f t="shared" si="32"/>
        <v/>
      </c>
      <c r="F1915" s="2" t="str">
        <f>IF(ISERROR(VLOOKUP(A1915,'Cadastro-Estoque'!A:G,1,FALSE)),"",VLOOKUP(A1915,'Cadastro-Estoque'!A:G,4,FALSE))</f>
        <v/>
      </c>
      <c r="G1915" s="2" t="str">
        <f>IF(ISBLANK(A1915),"",IF(ISERROR(VLOOKUP(A1915,'Cadastro-Estoque'!A:G,1,FALSE)),"Produto não cadastrado",VLOOKUP(A1915,'Cadastro-Estoque'!A:G,2,FALSE)))</f>
        <v/>
      </c>
      <c r="H1915" s="2" t="str">
        <f>IF(ISERROR(VLOOKUP(A1915,'Cadastro-Estoque'!A:G,1,FALSE)),"",VLOOKUP(A1915,'Cadastro-Estoque'!A:G,3,FALSE))</f>
        <v/>
      </c>
      <c r="I1915" s="73" t="str">
        <f>IF(A1915="","",INDEX(Boletim!F1924:F2041,(MATCH(A1915,'Cadastro-Estoque'!A1923:A2040,0))))</f>
        <v/>
      </c>
    </row>
    <row r="1916" spans="5:9" ht="18.75" customHeight="1" x14ac:dyDescent="0.25">
      <c r="E1916" s="1" t="str">
        <f t="shared" si="32"/>
        <v/>
      </c>
      <c r="F1916" s="2" t="str">
        <f>IF(ISERROR(VLOOKUP(A1916,'Cadastro-Estoque'!A:G,1,FALSE)),"",VLOOKUP(A1916,'Cadastro-Estoque'!A:G,4,FALSE))</f>
        <v/>
      </c>
      <c r="G1916" s="2" t="str">
        <f>IF(ISBLANK(A1916),"",IF(ISERROR(VLOOKUP(A1916,'Cadastro-Estoque'!A:G,1,FALSE)),"Produto não cadastrado",VLOOKUP(A1916,'Cadastro-Estoque'!A:G,2,FALSE)))</f>
        <v/>
      </c>
      <c r="H1916" s="2" t="str">
        <f>IF(ISERROR(VLOOKUP(A1916,'Cadastro-Estoque'!A:G,1,FALSE)),"",VLOOKUP(A1916,'Cadastro-Estoque'!A:G,3,FALSE))</f>
        <v/>
      </c>
      <c r="I1916" s="73" t="str">
        <f>IF(A1916="","",INDEX(Boletim!F1925:F2042,(MATCH(A1916,'Cadastro-Estoque'!A1924:A2041,0))))</f>
        <v/>
      </c>
    </row>
    <row r="1917" spans="5:9" ht="18.75" customHeight="1" x14ac:dyDescent="0.25">
      <c r="E1917" s="1" t="str">
        <f t="shared" si="32"/>
        <v/>
      </c>
      <c r="F1917" s="2" t="str">
        <f>IF(ISERROR(VLOOKUP(A1917,'Cadastro-Estoque'!A:G,1,FALSE)),"",VLOOKUP(A1917,'Cadastro-Estoque'!A:G,4,FALSE))</f>
        <v/>
      </c>
      <c r="G1917" s="2" t="str">
        <f>IF(ISBLANK(A1917),"",IF(ISERROR(VLOOKUP(A1917,'Cadastro-Estoque'!A:G,1,FALSE)),"Produto não cadastrado",VLOOKUP(A1917,'Cadastro-Estoque'!A:G,2,FALSE)))</f>
        <v/>
      </c>
      <c r="H1917" s="2" t="str">
        <f>IF(ISERROR(VLOOKUP(A1917,'Cadastro-Estoque'!A:G,1,FALSE)),"",VLOOKUP(A1917,'Cadastro-Estoque'!A:G,3,FALSE))</f>
        <v/>
      </c>
      <c r="I1917" s="73" t="str">
        <f>IF(A1917="","",INDEX(Boletim!F1926:F2043,(MATCH(A1917,'Cadastro-Estoque'!A1925:A2042,0))))</f>
        <v/>
      </c>
    </row>
    <row r="1918" spans="5:9" ht="18.75" customHeight="1" x14ac:dyDescent="0.25">
      <c r="E1918" s="1" t="str">
        <f t="shared" si="32"/>
        <v/>
      </c>
      <c r="F1918" s="2" t="str">
        <f>IF(ISERROR(VLOOKUP(A1918,'Cadastro-Estoque'!A:G,1,FALSE)),"",VLOOKUP(A1918,'Cadastro-Estoque'!A:G,4,FALSE))</f>
        <v/>
      </c>
      <c r="G1918" s="2" t="str">
        <f>IF(ISBLANK(A1918),"",IF(ISERROR(VLOOKUP(A1918,'Cadastro-Estoque'!A:G,1,FALSE)),"Produto não cadastrado",VLOOKUP(A1918,'Cadastro-Estoque'!A:G,2,FALSE)))</f>
        <v/>
      </c>
      <c r="H1918" s="2" t="str">
        <f>IF(ISERROR(VLOOKUP(A1918,'Cadastro-Estoque'!A:G,1,FALSE)),"",VLOOKUP(A1918,'Cadastro-Estoque'!A:G,3,FALSE))</f>
        <v/>
      </c>
      <c r="I1918" s="73" t="str">
        <f>IF(A1918="","",INDEX(Boletim!F1927:F2044,(MATCH(A1918,'Cadastro-Estoque'!A1926:A2043,0))))</f>
        <v/>
      </c>
    </row>
    <row r="1919" spans="5:9" ht="18.75" customHeight="1" x14ac:dyDescent="0.25">
      <c r="E1919" s="1" t="str">
        <f t="shared" si="32"/>
        <v/>
      </c>
      <c r="F1919" s="2" t="str">
        <f>IF(ISERROR(VLOOKUP(A1919,'Cadastro-Estoque'!A:G,1,FALSE)),"",VLOOKUP(A1919,'Cadastro-Estoque'!A:G,4,FALSE))</f>
        <v/>
      </c>
      <c r="G1919" s="2" t="str">
        <f>IF(ISBLANK(A1919),"",IF(ISERROR(VLOOKUP(A1919,'Cadastro-Estoque'!A:G,1,FALSE)),"Produto não cadastrado",VLOOKUP(A1919,'Cadastro-Estoque'!A:G,2,FALSE)))</f>
        <v/>
      </c>
      <c r="H1919" s="2" t="str">
        <f>IF(ISERROR(VLOOKUP(A1919,'Cadastro-Estoque'!A:G,1,FALSE)),"",VLOOKUP(A1919,'Cadastro-Estoque'!A:G,3,FALSE))</f>
        <v/>
      </c>
      <c r="I1919" s="73" t="str">
        <f>IF(A1919="","",INDEX(Boletim!F1928:F2045,(MATCH(A1919,'Cadastro-Estoque'!A1927:A2044,0))))</f>
        <v/>
      </c>
    </row>
    <row r="1920" spans="5:9" ht="18.75" customHeight="1" x14ac:dyDescent="0.25">
      <c r="E1920" s="1" t="str">
        <f t="shared" si="32"/>
        <v/>
      </c>
      <c r="F1920" s="2" t="str">
        <f>IF(ISERROR(VLOOKUP(A1920,'Cadastro-Estoque'!A:G,1,FALSE)),"",VLOOKUP(A1920,'Cadastro-Estoque'!A:G,4,FALSE))</f>
        <v/>
      </c>
      <c r="G1920" s="2" t="str">
        <f>IF(ISBLANK(A1920),"",IF(ISERROR(VLOOKUP(A1920,'Cadastro-Estoque'!A:G,1,FALSE)),"Produto não cadastrado",VLOOKUP(A1920,'Cadastro-Estoque'!A:G,2,FALSE)))</f>
        <v/>
      </c>
      <c r="H1920" s="2" t="str">
        <f>IF(ISERROR(VLOOKUP(A1920,'Cadastro-Estoque'!A:G,1,FALSE)),"",VLOOKUP(A1920,'Cadastro-Estoque'!A:G,3,FALSE))</f>
        <v/>
      </c>
      <c r="I1920" s="73" t="str">
        <f>IF(A1920="","",INDEX(Boletim!F1929:F2046,(MATCH(A1920,'Cadastro-Estoque'!A1928:A2045,0))))</f>
        <v/>
      </c>
    </row>
    <row r="1921" spans="5:9" ht="18.75" customHeight="1" x14ac:dyDescent="0.25">
      <c r="E1921" s="1" t="str">
        <f t="shared" si="32"/>
        <v/>
      </c>
      <c r="F1921" s="2" t="str">
        <f>IF(ISERROR(VLOOKUP(A1921,'Cadastro-Estoque'!A:G,1,FALSE)),"",VLOOKUP(A1921,'Cadastro-Estoque'!A:G,4,FALSE))</f>
        <v/>
      </c>
      <c r="G1921" s="2" t="str">
        <f>IF(ISBLANK(A1921),"",IF(ISERROR(VLOOKUP(A1921,'Cadastro-Estoque'!A:G,1,FALSE)),"Produto não cadastrado",VLOOKUP(A1921,'Cadastro-Estoque'!A:G,2,FALSE)))</f>
        <v/>
      </c>
      <c r="H1921" s="2" t="str">
        <f>IF(ISERROR(VLOOKUP(A1921,'Cadastro-Estoque'!A:G,1,FALSE)),"",VLOOKUP(A1921,'Cadastro-Estoque'!A:G,3,FALSE))</f>
        <v/>
      </c>
      <c r="I1921" s="73" t="str">
        <f>IF(A1921="","",INDEX(Boletim!F1930:F2047,(MATCH(A1921,'Cadastro-Estoque'!A1929:A2046,0))))</f>
        <v/>
      </c>
    </row>
    <row r="1922" spans="5:9" ht="18.75" customHeight="1" x14ac:dyDescent="0.25">
      <c r="E1922" s="1" t="str">
        <f t="shared" si="32"/>
        <v/>
      </c>
      <c r="F1922" s="2" t="str">
        <f>IF(ISERROR(VLOOKUP(A1922,'Cadastro-Estoque'!A:G,1,FALSE)),"",VLOOKUP(A1922,'Cadastro-Estoque'!A:G,4,FALSE))</f>
        <v/>
      </c>
      <c r="G1922" s="2" t="str">
        <f>IF(ISBLANK(A1922),"",IF(ISERROR(VLOOKUP(A1922,'Cadastro-Estoque'!A:G,1,FALSE)),"Produto não cadastrado",VLOOKUP(A1922,'Cadastro-Estoque'!A:G,2,FALSE)))</f>
        <v/>
      </c>
      <c r="H1922" s="2" t="str">
        <f>IF(ISERROR(VLOOKUP(A1922,'Cadastro-Estoque'!A:G,1,FALSE)),"",VLOOKUP(A1922,'Cadastro-Estoque'!A:G,3,FALSE))</f>
        <v/>
      </c>
      <c r="I1922" s="73" t="str">
        <f>IF(A1922="","",INDEX(Boletim!F1931:F2048,(MATCH(A1922,'Cadastro-Estoque'!A1930:A2047,0))))</f>
        <v/>
      </c>
    </row>
    <row r="1923" spans="5:9" ht="18.75" customHeight="1" x14ac:dyDescent="0.25">
      <c r="E1923" s="1" t="str">
        <f t="shared" si="32"/>
        <v/>
      </c>
      <c r="F1923" s="2" t="str">
        <f>IF(ISERROR(VLOOKUP(A1923,'Cadastro-Estoque'!A:G,1,FALSE)),"",VLOOKUP(A1923,'Cadastro-Estoque'!A:G,4,FALSE))</f>
        <v/>
      </c>
      <c r="G1923" s="2" t="str">
        <f>IF(ISBLANK(A1923),"",IF(ISERROR(VLOOKUP(A1923,'Cadastro-Estoque'!A:G,1,FALSE)),"Produto não cadastrado",VLOOKUP(A1923,'Cadastro-Estoque'!A:G,2,FALSE)))</f>
        <v/>
      </c>
      <c r="H1923" s="2" t="str">
        <f>IF(ISERROR(VLOOKUP(A1923,'Cadastro-Estoque'!A:G,1,FALSE)),"",VLOOKUP(A1923,'Cadastro-Estoque'!A:G,3,FALSE))</f>
        <v/>
      </c>
      <c r="I1923" s="73" t="str">
        <f>IF(A1923="","",INDEX(Boletim!F1932:F2049,(MATCH(A1923,'Cadastro-Estoque'!A1931:A2048,0))))</f>
        <v/>
      </c>
    </row>
    <row r="1924" spans="5:9" ht="18.75" customHeight="1" x14ac:dyDescent="0.25">
      <c r="E1924" s="1" t="str">
        <f t="shared" si="32"/>
        <v/>
      </c>
      <c r="F1924" s="2" t="str">
        <f>IF(ISERROR(VLOOKUP(A1924,'Cadastro-Estoque'!A:G,1,FALSE)),"",VLOOKUP(A1924,'Cadastro-Estoque'!A:G,4,FALSE))</f>
        <v/>
      </c>
      <c r="G1924" s="2" t="str">
        <f>IF(ISBLANK(A1924),"",IF(ISERROR(VLOOKUP(A1924,'Cadastro-Estoque'!A:G,1,FALSE)),"Produto não cadastrado",VLOOKUP(A1924,'Cadastro-Estoque'!A:G,2,FALSE)))</f>
        <v/>
      </c>
      <c r="H1924" s="2" t="str">
        <f>IF(ISERROR(VLOOKUP(A1924,'Cadastro-Estoque'!A:G,1,FALSE)),"",VLOOKUP(A1924,'Cadastro-Estoque'!A:G,3,FALSE))</f>
        <v/>
      </c>
      <c r="I1924" s="73" t="str">
        <f>IF(A1924="","",INDEX(Boletim!F1933:F2050,(MATCH(A1924,'Cadastro-Estoque'!A1932:A2049,0))))</f>
        <v/>
      </c>
    </row>
    <row r="1925" spans="5:9" ht="18.75" customHeight="1" x14ac:dyDescent="0.25">
      <c r="E1925" s="1" t="str">
        <f t="shared" si="32"/>
        <v/>
      </c>
      <c r="F1925" s="2" t="str">
        <f>IF(ISERROR(VLOOKUP(A1925,'Cadastro-Estoque'!A:G,1,FALSE)),"",VLOOKUP(A1925,'Cadastro-Estoque'!A:G,4,FALSE))</f>
        <v/>
      </c>
      <c r="G1925" s="2" t="str">
        <f>IF(ISBLANK(A1925),"",IF(ISERROR(VLOOKUP(A1925,'Cadastro-Estoque'!A:G,1,FALSE)),"Produto não cadastrado",VLOOKUP(A1925,'Cadastro-Estoque'!A:G,2,FALSE)))</f>
        <v/>
      </c>
      <c r="H1925" s="2" t="str">
        <f>IF(ISERROR(VLOOKUP(A1925,'Cadastro-Estoque'!A:G,1,FALSE)),"",VLOOKUP(A1925,'Cadastro-Estoque'!A:G,3,FALSE))</f>
        <v/>
      </c>
      <c r="I1925" s="73" t="str">
        <f>IF(A1925="","",INDEX(Boletim!F1934:F2051,(MATCH(A1925,'Cadastro-Estoque'!A1933:A2050,0))))</f>
        <v/>
      </c>
    </row>
    <row r="1926" spans="5:9" ht="18.75" customHeight="1" x14ac:dyDescent="0.25">
      <c r="E1926" s="1" t="str">
        <f t="shared" ref="E1926:E1989" si="33">IF(ISBLANK(A1926),"",C1926*D1926)</f>
        <v/>
      </c>
      <c r="F1926" s="2" t="str">
        <f>IF(ISERROR(VLOOKUP(A1926,'Cadastro-Estoque'!A:G,1,FALSE)),"",VLOOKUP(A1926,'Cadastro-Estoque'!A:G,4,FALSE))</f>
        <v/>
      </c>
      <c r="G1926" s="2" t="str">
        <f>IF(ISBLANK(A1926),"",IF(ISERROR(VLOOKUP(A1926,'Cadastro-Estoque'!A:G,1,FALSE)),"Produto não cadastrado",VLOOKUP(A1926,'Cadastro-Estoque'!A:G,2,FALSE)))</f>
        <v/>
      </c>
      <c r="H1926" s="2" t="str">
        <f>IF(ISERROR(VLOOKUP(A1926,'Cadastro-Estoque'!A:G,1,FALSE)),"",VLOOKUP(A1926,'Cadastro-Estoque'!A:G,3,FALSE))</f>
        <v/>
      </c>
      <c r="I1926" s="73" t="str">
        <f>IF(A1926="","",INDEX(Boletim!F1935:F2052,(MATCH(A1926,'Cadastro-Estoque'!A1934:A2051,0))))</f>
        <v/>
      </c>
    </row>
    <row r="1927" spans="5:9" ht="18.75" customHeight="1" x14ac:dyDescent="0.25">
      <c r="E1927" s="1" t="str">
        <f t="shared" si="33"/>
        <v/>
      </c>
      <c r="F1927" s="2" t="str">
        <f>IF(ISERROR(VLOOKUP(A1927,'Cadastro-Estoque'!A:G,1,FALSE)),"",VLOOKUP(A1927,'Cadastro-Estoque'!A:G,4,FALSE))</f>
        <v/>
      </c>
      <c r="G1927" s="2" t="str">
        <f>IF(ISBLANK(A1927),"",IF(ISERROR(VLOOKUP(A1927,'Cadastro-Estoque'!A:G,1,FALSE)),"Produto não cadastrado",VLOOKUP(A1927,'Cadastro-Estoque'!A:G,2,FALSE)))</f>
        <v/>
      </c>
      <c r="H1927" s="2" t="str">
        <f>IF(ISERROR(VLOOKUP(A1927,'Cadastro-Estoque'!A:G,1,FALSE)),"",VLOOKUP(A1927,'Cadastro-Estoque'!A:G,3,FALSE))</f>
        <v/>
      </c>
      <c r="I1927" s="73" t="str">
        <f>IF(A1927="","",INDEX(Boletim!F1936:F2053,(MATCH(A1927,'Cadastro-Estoque'!A1935:A2052,0))))</f>
        <v/>
      </c>
    </row>
    <row r="1928" spans="5:9" ht="18.75" customHeight="1" x14ac:dyDescent="0.25">
      <c r="E1928" s="1" t="str">
        <f t="shared" si="33"/>
        <v/>
      </c>
      <c r="F1928" s="2" t="str">
        <f>IF(ISERROR(VLOOKUP(A1928,'Cadastro-Estoque'!A:G,1,FALSE)),"",VLOOKUP(A1928,'Cadastro-Estoque'!A:G,4,FALSE))</f>
        <v/>
      </c>
      <c r="G1928" s="2" t="str">
        <f>IF(ISBLANK(A1928),"",IF(ISERROR(VLOOKUP(A1928,'Cadastro-Estoque'!A:G,1,FALSE)),"Produto não cadastrado",VLOOKUP(A1928,'Cadastro-Estoque'!A:G,2,FALSE)))</f>
        <v/>
      </c>
      <c r="H1928" s="2" t="str">
        <f>IF(ISERROR(VLOOKUP(A1928,'Cadastro-Estoque'!A:G,1,FALSE)),"",VLOOKUP(A1928,'Cadastro-Estoque'!A:G,3,FALSE))</f>
        <v/>
      </c>
      <c r="I1928" s="73" t="str">
        <f>IF(A1928="","",INDEX(Boletim!F1937:F2054,(MATCH(A1928,'Cadastro-Estoque'!A1936:A2053,0))))</f>
        <v/>
      </c>
    </row>
    <row r="1929" spans="5:9" ht="18.75" customHeight="1" x14ac:dyDescent="0.25">
      <c r="E1929" s="1" t="str">
        <f t="shared" si="33"/>
        <v/>
      </c>
      <c r="F1929" s="2" t="str">
        <f>IF(ISERROR(VLOOKUP(A1929,'Cadastro-Estoque'!A:G,1,FALSE)),"",VLOOKUP(A1929,'Cadastro-Estoque'!A:G,4,FALSE))</f>
        <v/>
      </c>
      <c r="G1929" s="2" t="str">
        <f>IF(ISBLANK(A1929),"",IF(ISERROR(VLOOKUP(A1929,'Cadastro-Estoque'!A:G,1,FALSE)),"Produto não cadastrado",VLOOKUP(A1929,'Cadastro-Estoque'!A:G,2,FALSE)))</f>
        <v/>
      </c>
      <c r="H1929" s="2" t="str">
        <f>IF(ISERROR(VLOOKUP(A1929,'Cadastro-Estoque'!A:G,1,FALSE)),"",VLOOKUP(A1929,'Cadastro-Estoque'!A:G,3,FALSE))</f>
        <v/>
      </c>
      <c r="I1929" s="73" t="str">
        <f>IF(A1929="","",INDEX(Boletim!F1938:F2055,(MATCH(A1929,'Cadastro-Estoque'!A1937:A2054,0))))</f>
        <v/>
      </c>
    </row>
    <row r="1930" spans="5:9" ht="18.75" customHeight="1" x14ac:dyDescent="0.25">
      <c r="E1930" s="1" t="str">
        <f t="shared" si="33"/>
        <v/>
      </c>
      <c r="F1930" s="2" t="str">
        <f>IF(ISERROR(VLOOKUP(A1930,'Cadastro-Estoque'!A:G,1,FALSE)),"",VLOOKUP(A1930,'Cadastro-Estoque'!A:G,4,FALSE))</f>
        <v/>
      </c>
      <c r="G1930" s="2" t="str">
        <f>IF(ISBLANK(A1930),"",IF(ISERROR(VLOOKUP(A1930,'Cadastro-Estoque'!A:G,1,FALSE)),"Produto não cadastrado",VLOOKUP(A1930,'Cadastro-Estoque'!A:G,2,FALSE)))</f>
        <v/>
      </c>
      <c r="H1930" s="2" t="str">
        <f>IF(ISERROR(VLOOKUP(A1930,'Cadastro-Estoque'!A:G,1,FALSE)),"",VLOOKUP(A1930,'Cadastro-Estoque'!A:G,3,FALSE))</f>
        <v/>
      </c>
      <c r="I1930" s="73" t="str">
        <f>IF(A1930="","",INDEX(Boletim!F1939:F2056,(MATCH(A1930,'Cadastro-Estoque'!A1938:A2055,0))))</f>
        <v/>
      </c>
    </row>
    <row r="1931" spans="5:9" ht="18.75" customHeight="1" x14ac:dyDescent="0.25">
      <c r="E1931" s="1" t="str">
        <f t="shared" si="33"/>
        <v/>
      </c>
      <c r="F1931" s="2" t="str">
        <f>IF(ISERROR(VLOOKUP(A1931,'Cadastro-Estoque'!A:G,1,FALSE)),"",VLOOKUP(A1931,'Cadastro-Estoque'!A:G,4,FALSE))</f>
        <v/>
      </c>
      <c r="G1931" s="2" t="str">
        <f>IF(ISBLANK(A1931),"",IF(ISERROR(VLOOKUP(A1931,'Cadastro-Estoque'!A:G,1,FALSE)),"Produto não cadastrado",VLOOKUP(A1931,'Cadastro-Estoque'!A:G,2,FALSE)))</f>
        <v/>
      </c>
      <c r="H1931" s="2" t="str">
        <f>IF(ISERROR(VLOOKUP(A1931,'Cadastro-Estoque'!A:G,1,FALSE)),"",VLOOKUP(A1931,'Cadastro-Estoque'!A:G,3,FALSE))</f>
        <v/>
      </c>
      <c r="I1931" s="73" t="str">
        <f>IF(A1931="","",INDEX(Boletim!F1940:F2057,(MATCH(A1931,'Cadastro-Estoque'!A1939:A2056,0))))</f>
        <v/>
      </c>
    </row>
    <row r="1932" spans="5:9" ht="18.75" customHeight="1" x14ac:dyDescent="0.25">
      <c r="E1932" s="1" t="str">
        <f t="shared" si="33"/>
        <v/>
      </c>
      <c r="F1932" s="2" t="str">
        <f>IF(ISERROR(VLOOKUP(A1932,'Cadastro-Estoque'!A:G,1,FALSE)),"",VLOOKUP(A1932,'Cadastro-Estoque'!A:G,4,FALSE))</f>
        <v/>
      </c>
      <c r="G1932" s="2" t="str">
        <f>IF(ISBLANK(A1932),"",IF(ISERROR(VLOOKUP(A1932,'Cadastro-Estoque'!A:G,1,FALSE)),"Produto não cadastrado",VLOOKUP(A1932,'Cadastro-Estoque'!A:G,2,FALSE)))</f>
        <v/>
      </c>
      <c r="H1932" s="2" t="str">
        <f>IF(ISERROR(VLOOKUP(A1932,'Cadastro-Estoque'!A:G,1,FALSE)),"",VLOOKUP(A1932,'Cadastro-Estoque'!A:G,3,FALSE))</f>
        <v/>
      </c>
      <c r="I1932" s="73" t="str">
        <f>IF(A1932="","",INDEX(Boletim!F1941:F2058,(MATCH(A1932,'Cadastro-Estoque'!A1940:A2057,0))))</f>
        <v/>
      </c>
    </row>
    <row r="1933" spans="5:9" ht="18.75" customHeight="1" x14ac:dyDescent="0.25">
      <c r="E1933" s="1" t="str">
        <f t="shared" si="33"/>
        <v/>
      </c>
      <c r="F1933" s="2" t="str">
        <f>IF(ISERROR(VLOOKUP(A1933,'Cadastro-Estoque'!A:G,1,FALSE)),"",VLOOKUP(A1933,'Cadastro-Estoque'!A:G,4,FALSE))</f>
        <v/>
      </c>
      <c r="G1933" s="2" t="str">
        <f>IF(ISBLANK(A1933),"",IF(ISERROR(VLOOKUP(A1933,'Cadastro-Estoque'!A:G,1,FALSE)),"Produto não cadastrado",VLOOKUP(A1933,'Cadastro-Estoque'!A:G,2,FALSE)))</f>
        <v/>
      </c>
      <c r="H1933" s="2" t="str">
        <f>IF(ISERROR(VLOOKUP(A1933,'Cadastro-Estoque'!A:G,1,FALSE)),"",VLOOKUP(A1933,'Cadastro-Estoque'!A:G,3,FALSE))</f>
        <v/>
      </c>
      <c r="I1933" s="73" t="str">
        <f>IF(A1933="","",INDEX(Boletim!F1942:F2059,(MATCH(A1933,'Cadastro-Estoque'!A1941:A2058,0))))</f>
        <v/>
      </c>
    </row>
    <row r="1934" spans="5:9" ht="18.75" customHeight="1" x14ac:dyDescent="0.25">
      <c r="E1934" s="1" t="str">
        <f t="shared" si="33"/>
        <v/>
      </c>
      <c r="F1934" s="2" t="str">
        <f>IF(ISERROR(VLOOKUP(A1934,'Cadastro-Estoque'!A:G,1,FALSE)),"",VLOOKUP(A1934,'Cadastro-Estoque'!A:G,4,FALSE))</f>
        <v/>
      </c>
      <c r="G1934" s="2" t="str">
        <f>IF(ISBLANK(A1934),"",IF(ISERROR(VLOOKUP(A1934,'Cadastro-Estoque'!A:G,1,FALSE)),"Produto não cadastrado",VLOOKUP(A1934,'Cadastro-Estoque'!A:G,2,FALSE)))</f>
        <v/>
      </c>
      <c r="H1934" s="2" t="str">
        <f>IF(ISERROR(VLOOKUP(A1934,'Cadastro-Estoque'!A:G,1,FALSE)),"",VLOOKUP(A1934,'Cadastro-Estoque'!A:G,3,FALSE))</f>
        <v/>
      </c>
      <c r="I1934" s="73" t="str">
        <f>IF(A1934="","",INDEX(Boletim!F1943:F2060,(MATCH(A1934,'Cadastro-Estoque'!A1942:A2059,0))))</f>
        <v/>
      </c>
    </row>
    <row r="1935" spans="5:9" ht="18.75" customHeight="1" x14ac:dyDescent="0.25">
      <c r="E1935" s="1" t="str">
        <f t="shared" si="33"/>
        <v/>
      </c>
      <c r="F1935" s="2" t="str">
        <f>IF(ISERROR(VLOOKUP(A1935,'Cadastro-Estoque'!A:G,1,FALSE)),"",VLOOKUP(A1935,'Cadastro-Estoque'!A:G,4,FALSE))</f>
        <v/>
      </c>
      <c r="G1935" s="2" t="str">
        <f>IF(ISBLANK(A1935),"",IF(ISERROR(VLOOKUP(A1935,'Cadastro-Estoque'!A:G,1,FALSE)),"Produto não cadastrado",VLOOKUP(A1935,'Cadastro-Estoque'!A:G,2,FALSE)))</f>
        <v/>
      </c>
      <c r="H1935" s="2" t="str">
        <f>IF(ISERROR(VLOOKUP(A1935,'Cadastro-Estoque'!A:G,1,FALSE)),"",VLOOKUP(A1935,'Cadastro-Estoque'!A:G,3,FALSE))</f>
        <v/>
      </c>
      <c r="I1935" s="73" t="str">
        <f>IF(A1935="","",INDEX(Boletim!F1944:F2061,(MATCH(A1935,'Cadastro-Estoque'!A1943:A2060,0))))</f>
        <v/>
      </c>
    </row>
    <row r="1936" spans="5:9" ht="18.75" customHeight="1" x14ac:dyDescent="0.25">
      <c r="E1936" s="1" t="str">
        <f t="shared" si="33"/>
        <v/>
      </c>
      <c r="F1936" s="2" t="str">
        <f>IF(ISERROR(VLOOKUP(A1936,'Cadastro-Estoque'!A:G,1,FALSE)),"",VLOOKUP(A1936,'Cadastro-Estoque'!A:G,4,FALSE))</f>
        <v/>
      </c>
      <c r="G1936" s="2" t="str">
        <f>IF(ISBLANK(A1936),"",IF(ISERROR(VLOOKUP(A1936,'Cadastro-Estoque'!A:G,1,FALSE)),"Produto não cadastrado",VLOOKUP(A1936,'Cadastro-Estoque'!A:G,2,FALSE)))</f>
        <v/>
      </c>
      <c r="H1936" s="2" t="str">
        <f>IF(ISERROR(VLOOKUP(A1936,'Cadastro-Estoque'!A:G,1,FALSE)),"",VLOOKUP(A1936,'Cadastro-Estoque'!A:G,3,FALSE))</f>
        <v/>
      </c>
      <c r="I1936" s="73" t="str">
        <f>IF(A1936="","",INDEX(Boletim!F1945:F2062,(MATCH(A1936,'Cadastro-Estoque'!A1944:A2061,0))))</f>
        <v/>
      </c>
    </row>
    <row r="1937" spans="5:9" ht="18.75" customHeight="1" x14ac:dyDescent="0.25">
      <c r="E1937" s="1" t="str">
        <f t="shared" si="33"/>
        <v/>
      </c>
      <c r="F1937" s="2" t="str">
        <f>IF(ISERROR(VLOOKUP(A1937,'Cadastro-Estoque'!A:G,1,FALSE)),"",VLOOKUP(A1937,'Cadastro-Estoque'!A:G,4,FALSE))</f>
        <v/>
      </c>
      <c r="G1937" s="2" t="str">
        <f>IF(ISBLANK(A1937),"",IF(ISERROR(VLOOKUP(A1937,'Cadastro-Estoque'!A:G,1,FALSE)),"Produto não cadastrado",VLOOKUP(A1937,'Cadastro-Estoque'!A:G,2,FALSE)))</f>
        <v/>
      </c>
      <c r="H1937" s="2" t="str">
        <f>IF(ISERROR(VLOOKUP(A1937,'Cadastro-Estoque'!A:G,1,FALSE)),"",VLOOKUP(A1937,'Cadastro-Estoque'!A:G,3,FALSE))</f>
        <v/>
      </c>
      <c r="I1937" s="73" t="str">
        <f>IF(A1937="","",INDEX(Boletim!F1946:F2063,(MATCH(A1937,'Cadastro-Estoque'!A1945:A2062,0))))</f>
        <v/>
      </c>
    </row>
    <row r="1938" spans="5:9" ht="18.75" customHeight="1" x14ac:dyDescent="0.25">
      <c r="E1938" s="1" t="str">
        <f t="shared" si="33"/>
        <v/>
      </c>
      <c r="F1938" s="2" t="str">
        <f>IF(ISERROR(VLOOKUP(A1938,'Cadastro-Estoque'!A:G,1,FALSE)),"",VLOOKUP(A1938,'Cadastro-Estoque'!A:G,4,FALSE))</f>
        <v/>
      </c>
      <c r="G1938" s="2" t="str">
        <f>IF(ISBLANK(A1938),"",IF(ISERROR(VLOOKUP(A1938,'Cadastro-Estoque'!A:G,1,FALSE)),"Produto não cadastrado",VLOOKUP(A1938,'Cadastro-Estoque'!A:G,2,FALSE)))</f>
        <v/>
      </c>
      <c r="H1938" s="2" t="str">
        <f>IF(ISERROR(VLOOKUP(A1938,'Cadastro-Estoque'!A:G,1,FALSE)),"",VLOOKUP(A1938,'Cadastro-Estoque'!A:G,3,FALSE))</f>
        <v/>
      </c>
      <c r="I1938" s="73" t="str">
        <f>IF(A1938="","",INDEX(Boletim!F1947:F2064,(MATCH(A1938,'Cadastro-Estoque'!A1946:A2063,0))))</f>
        <v/>
      </c>
    </row>
    <row r="1939" spans="5:9" ht="18.75" customHeight="1" x14ac:dyDescent="0.25">
      <c r="E1939" s="1" t="str">
        <f t="shared" si="33"/>
        <v/>
      </c>
      <c r="F1939" s="2" t="str">
        <f>IF(ISERROR(VLOOKUP(A1939,'Cadastro-Estoque'!A:G,1,FALSE)),"",VLOOKUP(A1939,'Cadastro-Estoque'!A:G,4,FALSE))</f>
        <v/>
      </c>
      <c r="G1939" s="2" t="str">
        <f>IF(ISBLANK(A1939),"",IF(ISERROR(VLOOKUP(A1939,'Cadastro-Estoque'!A:G,1,FALSE)),"Produto não cadastrado",VLOOKUP(A1939,'Cadastro-Estoque'!A:G,2,FALSE)))</f>
        <v/>
      </c>
      <c r="H1939" s="2" t="str">
        <f>IF(ISERROR(VLOOKUP(A1939,'Cadastro-Estoque'!A:G,1,FALSE)),"",VLOOKUP(A1939,'Cadastro-Estoque'!A:G,3,FALSE))</f>
        <v/>
      </c>
      <c r="I1939" s="73" t="str">
        <f>IF(A1939="","",INDEX(Boletim!F1948:F2065,(MATCH(A1939,'Cadastro-Estoque'!A1947:A2064,0))))</f>
        <v/>
      </c>
    </row>
    <row r="1940" spans="5:9" ht="18.75" customHeight="1" x14ac:dyDescent="0.25">
      <c r="E1940" s="1" t="str">
        <f t="shared" si="33"/>
        <v/>
      </c>
      <c r="F1940" s="2" t="str">
        <f>IF(ISERROR(VLOOKUP(A1940,'Cadastro-Estoque'!A:G,1,FALSE)),"",VLOOKUP(A1940,'Cadastro-Estoque'!A:G,4,FALSE))</f>
        <v/>
      </c>
      <c r="G1940" s="2" t="str">
        <f>IF(ISBLANK(A1940),"",IF(ISERROR(VLOOKUP(A1940,'Cadastro-Estoque'!A:G,1,FALSE)),"Produto não cadastrado",VLOOKUP(A1940,'Cadastro-Estoque'!A:G,2,FALSE)))</f>
        <v/>
      </c>
      <c r="H1940" s="2" t="str">
        <f>IF(ISERROR(VLOOKUP(A1940,'Cadastro-Estoque'!A:G,1,FALSE)),"",VLOOKUP(A1940,'Cadastro-Estoque'!A:G,3,FALSE))</f>
        <v/>
      </c>
      <c r="I1940" s="73" t="str">
        <f>IF(A1940="","",INDEX(Boletim!F1949:F2066,(MATCH(A1940,'Cadastro-Estoque'!A1948:A2065,0))))</f>
        <v/>
      </c>
    </row>
    <row r="1941" spans="5:9" ht="18.75" customHeight="1" x14ac:dyDescent="0.25">
      <c r="E1941" s="1" t="str">
        <f t="shared" si="33"/>
        <v/>
      </c>
      <c r="F1941" s="2" t="str">
        <f>IF(ISERROR(VLOOKUP(A1941,'Cadastro-Estoque'!A:G,1,FALSE)),"",VLOOKUP(A1941,'Cadastro-Estoque'!A:G,4,FALSE))</f>
        <v/>
      </c>
      <c r="G1941" s="2" t="str">
        <f>IF(ISBLANK(A1941),"",IF(ISERROR(VLOOKUP(A1941,'Cadastro-Estoque'!A:G,1,FALSE)),"Produto não cadastrado",VLOOKUP(A1941,'Cadastro-Estoque'!A:G,2,FALSE)))</f>
        <v/>
      </c>
      <c r="H1941" s="2" t="str">
        <f>IF(ISERROR(VLOOKUP(A1941,'Cadastro-Estoque'!A:G,1,FALSE)),"",VLOOKUP(A1941,'Cadastro-Estoque'!A:G,3,FALSE))</f>
        <v/>
      </c>
      <c r="I1941" s="73" t="str">
        <f>IF(A1941="","",INDEX(Boletim!F1950:F2067,(MATCH(A1941,'Cadastro-Estoque'!A1949:A2066,0))))</f>
        <v/>
      </c>
    </row>
    <row r="1942" spans="5:9" ht="18.75" customHeight="1" x14ac:dyDescent="0.25">
      <c r="E1942" s="1" t="str">
        <f t="shared" si="33"/>
        <v/>
      </c>
      <c r="F1942" s="2" t="str">
        <f>IF(ISERROR(VLOOKUP(A1942,'Cadastro-Estoque'!A:G,1,FALSE)),"",VLOOKUP(A1942,'Cadastro-Estoque'!A:G,4,FALSE))</f>
        <v/>
      </c>
      <c r="G1942" s="2" t="str">
        <f>IF(ISBLANK(A1942),"",IF(ISERROR(VLOOKUP(A1942,'Cadastro-Estoque'!A:G,1,FALSE)),"Produto não cadastrado",VLOOKUP(A1942,'Cadastro-Estoque'!A:G,2,FALSE)))</f>
        <v/>
      </c>
      <c r="H1942" s="2" t="str">
        <f>IF(ISERROR(VLOOKUP(A1942,'Cadastro-Estoque'!A:G,1,FALSE)),"",VLOOKUP(A1942,'Cadastro-Estoque'!A:G,3,FALSE))</f>
        <v/>
      </c>
      <c r="I1942" s="73" t="str">
        <f>IF(A1942="","",INDEX(Boletim!F1951:F2068,(MATCH(A1942,'Cadastro-Estoque'!A1950:A2067,0))))</f>
        <v/>
      </c>
    </row>
    <row r="1943" spans="5:9" ht="18.75" customHeight="1" x14ac:dyDescent="0.25">
      <c r="E1943" s="1" t="str">
        <f t="shared" si="33"/>
        <v/>
      </c>
      <c r="F1943" s="2" t="str">
        <f>IF(ISERROR(VLOOKUP(A1943,'Cadastro-Estoque'!A:G,1,FALSE)),"",VLOOKUP(A1943,'Cadastro-Estoque'!A:G,4,FALSE))</f>
        <v/>
      </c>
      <c r="G1943" s="2" t="str">
        <f>IF(ISBLANK(A1943),"",IF(ISERROR(VLOOKUP(A1943,'Cadastro-Estoque'!A:G,1,FALSE)),"Produto não cadastrado",VLOOKUP(A1943,'Cadastro-Estoque'!A:G,2,FALSE)))</f>
        <v/>
      </c>
      <c r="H1943" s="2" t="str">
        <f>IF(ISERROR(VLOOKUP(A1943,'Cadastro-Estoque'!A:G,1,FALSE)),"",VLOOKUP(A1943,'Cadastro-Estoque'!A:G,3,FALSE))</f>
        <v/>
      </c>
      <c r="I1943" s="73" t="str">
        <f>IF(A1943="","",INDEX(Boletim!F1952:F2069,(MATCH(A1943,'Cadastro-Estoque'!A1951:A2068,0))))</f>
        <v/>
      </c>
    </row>
    <row r="1944" spans="5:9" ht="18.75" customHeight="1" x14ac:dyDescent="0.25">
      <c r="E1944" s="1" t="str">
        <f t="shared" si="33"/>
        <v/>
      </c>
      <c r="F1944" s="2" t="str">
        <f>IF(ISERROR(VLOOKUP(A1944,'Cadastro-Estoque'!A:G,1,FALSE)),"",VLOOKUP(A1944,'Cadastro-Estoque'!A:G,4,FALSE))</f>
        <v/>
      </c>
      <c r="G1944" s="2" t="str">
        <f>IF(ISBLANK(A1944),"",IF(ISERROR(VLOOKUP(A1944,'Cadastro-Estoque'!A:G,1,FALSE)),"Produto não cadastrado",VLOOKUP(A1944,'Cadastro-Estoque'!A:G,2,FALSE)))</f>
        <v/>
      </c>
      <c r="H1944" s="2" t="str">
        <f>IF(ISERROR(VLOOKUP(A1944,'Cadastro-Estoque'!A:G,1,FALSE)),"",VLOOKUP(A1944,'Cadastro-Estoque'!A:G,3,FALSE))</f>
        <v/>
      </c>
      <c r="I1944" s="73" t="str">
        <f>IF(A1944="","",INDEX(Boletim!F1953:F2070,(MATCH(A1944,'Cadastro-Estoque'!A1952:A2069,0))))</f>
        <v/>
      </c>
    </row>
    <row r="1945" spans="5:9" ht="18.75" customHeight="1" x14ac:dyDescent="0.25">
      <c r="E1945" s="1" t="str">
        <f t="shared" si="33"/>
        <v/>
      </c>
      <c r="F1945" s="2" t="str">
        <f>IF(ISERROR(VLOOKUP(A1945,'Cadastro-Estoque'!A:G,1,FALSE)),"",VLOOKUP(A1945,'Cadastro-Estoque'!A:G,4,FALSE))</f>
        <v/>
      </c>
      <c r="G1945" s="2" t="str">
        <f>IF(ISBLANK(A1945),"",IF(ISERROR(VLOOKUP(A1945,'Cadastro-Estoque'!A:G,1,FALSE)),"Produto não cadastrado",VLOOKUP(A1945,'Cadastro-Estoque'!A:G,2,FALSE)))</f>
        <v/>
      </c>
      <c r="H1945" s="2" t="str">
        <f>IF(ISERROR(VLOOKUP(A1945,'Cadastro-Estoque'!A:G,1,FALSE)),"",VLOOKUP(A1945,'Cadastro-Estoque'!A:G,3,FALSE))</f>
        <v/>
      </c>
      <c r="I1945" s="73" t="str">
        <f>IF(A1945="","",INDEX(Boletim!F1954:F2071,(MATCH(A1945,'Cadastro-Estoque'!A1953:A2070,0))))</f>
        <v/>
      </c>
    </row>
    <row r="1946" spans="5:9" ht="18.75" customHeight="1" x14ac:dyDescent="0.25">
      <c r="E1946" s="1" t="str">
        <f t="shared" si="33"/>
        <v/>
      </c>
      <c r="F1946" s="2" t="str">
        <f>IF(ISERROR(VLOOKUP(A1946,'Cadastro-Estoque'!A:G,1,FALSE)),"",VLOOKUP(A1946,'Cadastro-Estoque'!A:G,4,FALSE))</f>
        <v/>
      </c>
      <c r="G1946" s="2" t="str">
        <f>IF(ISBLANK(A1946),"",IF(ISERROR(VLOOKUP(A1946,'Cadastro-Estoque'!A:G,1,FALSE)),"Produto não cadastrado",VLOOKUP(A1946,'Cadastro-Estoque'!A:G,2,FALSE)))</f>
        <v/>
      </c>
      <c r="H1946" s="2" t="str">
        <f>IF(ISERROR(VLOOKUP(A1946,'Cadastro-Estoque'!A:G,1,FALSE)),"",VLOOKUP(A1946,'Cadastro-Estoque'!A:G,3,FALSE))</f>
        <v/>
      </c>
      <c r="I1946" s="73" t="str">
        <f>IF(A1946="","",INDEX(Boletim!F1955:F2072,(MATCH(A1946,'Cadastro-Estoque'!A1954:A2071,0))))</f>
        <v/>
      </c>
    </row>
    <row r="1947" spans="5:9" ht="18.75" customHeight="1" x14ac:dyDescent="0.25">
      <c r="E1947" s="1" t="str">
        <f t="shared" si="33"/>
        <v/>
      </c>
      <c r="F1947" s="2" t="str">
        <f>IF(ISERROR(VLOOKUP(A1947,'Cadastro-Estoque'!A:G,1,FALSE)),"",VLOOKUP(A1947,'Cadastro-Estoque'!A:G,4,FALSE))</f>
        <v/>
      </c>
      <c r="G1947" s="2" t="str">
        <f>IF(ISBLANK(A1947),"",IF(ISERROR(VLOOKUP(A1947,'Cadastro-Estoque'!A:G,1,FALSE)),"Produto não cadastrado",VLOOKUP(A1947,'Cadastro-Estoque'!A:G,2,FALSE)))</f>
        <v/>
      </c>
      <c r="H1947" s="2" t="str">
        <f>IF(ISERROR(VLOOKUP(A1947,'Cadastro-Estoque'!A:G,1,FALSE)),"",VLOOKUP(A1947,'Cadastro-Estoque'!A:G,3,FALSE))</f>
        <v/>
      </c>
      <c r="I1947" s="73" t="str">
        <f>IF(A1947="","",INDEX(Boletim!F1956:F2073,(MATCH(A1947,'Cadastro-Estoque'!A1955:A2072,0))))</f>
        <v/>
      </c>
    </row>
    <row r="1948" spans="5:9" ht="18.75" customHeight="1" x14ac:dyDescent="0.25">
      <c r="E1948" s="1" t="str">
        <f t="shared" si="33"/>
        <v/>
      </c>
      <c r="F1948" s="2" t="str">
        <f>IF(ISERROR(VLOOKUP(A1948,'Cadastro-Estoque'!A:G,1,FALSE)),"",VLOOKUP(A1948,'Cadastro-Estoque'!A:G,4,FALSE))</f>
        <v/>
      </c>
      <c r="G1948" s="2" t="str">
        <f>IF(ISBLANK(A1948),"",IF(ISERROR(VLOOKUP(A1948,'Cadastro-Estoque'!A:G,1,FALSE)),"Produto não cadastrado",VLOOKUP(A1948,'Cadastro-Estoque'!A:G,2,FALSE)))</f>
        <v/>
      </c>
      <c r="H1948" s="2" t="str">
        <f>IF(ISERROR(VLOOKUP(A1948,'Cadastro-Estoque'!A:G,1,FALSE)),"",VLOOKUP(A1948,'Cadastro-Estoque'!A:G,3,FALSE))</f>
        <v/>
      </c>
      <c r="I1948" s="73" t="str">
        <f>IF(A1948="","",INDEX(Boletim!F1957:F2074,(MATCH(A1948,'Cadastro-Estoque'!A1956:A2073,0))))</f>
        <v/>
      </c>
    </row>
    <row r="1949" spans="5:9" ht="18.75" customHeight="1" x14ac:dyDescent="0.25">
      <c r="E1949" s="1" t="str">
        <f t="shared" si="33"/>
        <v/>
      </c>
      <c r="F1949" s="2" t="str">
        <f>IF(ISERROR(VLOOKUP(A1949,'Cadastro-Estoque'!A:G,1,FALSE)),"",VLOOKUP(A1949,'Cadastro-Estoque'!A:G,4,FALSE))</f>
        <v/>
      </c>
      <c r="G1949" s="2" t="str">
        <f>IF(ISBLANK(A1949),"",IF(ISERROR(VLOOKUP(A1949,'Cadastro-Estoque'!A:G,1,FALSE)),"Produto não cadastrado",VLOOKUP(A1949,'Cadastro-Estoque'!A:G,2,FALSE)))</f>
        <v/>
      </c>
      <c r="H1949" s="2" t="str">
        <f>IF(ISERROR(VLOOKUP(A1949,'Cadastro-Estoque'!A:G,1,FALSE)),"",VLOOKUP(A1949,'Cadastro-Estoque'!A:G,3,FALSE))</f>
        <v/>
      </c>
      <c r="I1949" s="73" t="str">
        <f>IF(A1949="","",INDEX(Boletim!F1958:F2075,(MATCH(A1949,'Cadastro-Estoque'!A1957:A2074,0))))</f>
        <v/>
      </c>
    </row>
    <row r="1950" spans="5:9" ht="18.75" customHeight="1" x14ac:dyDescent="0.25">
      <c r="E1950" s="1" t="str">
        <f t="shared" si="33"/>
        <v/>
      </c>
      <c r="F1950" s="2" t="str">
        <f>IF(ISERROR(VLOOKUP(A1950,'Cadastro-Estoque'!A:G,1,FALSE)),"",VLOOKUP(A1950,'Cadastro-Estoque'!A:G,4,FALSE))</f>
        <v/>
      </c>
      <c r="G1950" s="2" t="str">
        <f>IF(ISBLANK(A1950),"",IF(ISERROR(VLOOKUP(A1950,'Cadastro-Estoque'!A:G,1,FALSE)),"Produto não cadastrado",VLOOKUP(A1950,'Cadastro-Estoque'!A:G,2,FALSE)))</f>
        <v/>
      </c>
      <c r="H1950" s="2" t="str">
        <f>IF(ISERROR(VLOOKUP(A1950,'Cadastro-Estoque'!A:G,1,FALSE)),"",VLOOKUP(A1950,'Cadastro-Estoque'!A:G,3,FALSE))</f>
        <v/>
      </c>
      <c r="I1950" s="73" t="str">
        <f>IF(A1950="","",INDEX(Boletim!F1959:F2076,(MATCH(A1950,'Cadastro-Estoque'!A1958:A2075,0))))</f>
        <v/>
      </c>
    </row>
    <row r="1951" spans="5:9" ht="18.75" customHeight="1" x14ac:dyDescent="0.25">
      <c r="E1951" s="1" t="str">
        <f t="shared" si="33"/>
        <v/>
      </c>
      <c r="F1951" s="2" t="str">
        <f>IF(ISERROR(VLOOKUP(A1951,'Cadastro-Estoque'!A:G,1,FALSE)),"",VLOOKUP(A1951,'Cadastro-Estoque'!A:G,4,FALSE))</f>
        <v/>
      </c>
      <c r="G1951" s="2" t="str">
        <f>IF(ISBLANK(A1951),"",IF(ISERROR(VLOOKUP(A1951,'Cadastro-Estoque'!A:G,1,FALSE)),"Produto não cadastrado",VLOOKUP(A1951,'Cadastro-Estoque'!A:G,2,FALSE)))</f>
        <v/>
      </c>
      <c r="H1951" s="2" t="str">
        <f>IF(ISERROR(VLOOKUP(A1951,'Cadastro-Estoque'!A:G,1,FALSE)),"",VLOOKUP(A1951,'Cadastro-Estoque'!A:G,3,FALSE))</f>
        <v/>
      </c>
      <c r="I1951" s="73" t="str">
        <f>IF(A1951="","",INDEX(Boletim!F1960:F2077,(MATCH(A1951,'Cadastro-Estoque'!A1959:A2076,0))))</f>
        <v/>
      </c>
    </row>
    <row r="1952" spans="5:9" ht="18.75" customHeight="1" x14ac:dyDescent="0.25">
      <c r="E1952" s="1" t="str">
        <f t="shared" si="33"/>
        <v/>
      </c>
      <c r="F1952" s="2" t="str">
        <f>IF(ISERROR(VLOOKUP(A1952,'Cadastro-Estoque'!A:G,1,FALSE)),"",VLOOKUP(A1952,'Cadastro-Estoque'!A:G,4,FALSE))</f>
        <v/>
      </c>
      <c r="G1952" s="2" t="str">
        <f>IF(ISBLANK(A1952),"",IF(ISERROR(VLOOKUP(A1952,'Cadastro-Estoque'!A:G,1,FALSE)),"Produto não cadastrado",VLOOKUP(A1952,'Cadastro-Estoque'!A:G,2,FALSE)))</f>
        <v/>
      </c>
      <c r="H1952" s="2" t="str">
        <f>IF(ISERROR(VLOOKUP(A1952,'Cadastro-Estoque'!A:G,1,FALSE)),"",VLOOKUP(A1952,'Cadastro-Estoque'!A:G,3,FALSE))</f>
        <v/>
      </c>
      <c r="I1952" s="73" t="str">
        <f>IF(A1952="","",INDEX(Boletim!F1961:F2078,(MATCH(A1952,'Cadastro-Estoque'!A1960:A2077,0))))</f>
        <v/>
      </c>
    </row>
    <row r="1953" spans="5:9" ht="18.75" customHeight="1" x14ac:dyDescent="0.25">
      <c r="E1953" s="1" t="str">
        <f t="shared" si="33"/>
        <v/>
      </c>
      <c r="F1953" s="2" t="str">
        <f>IF(ISERROR(VLOOKUP(A1953,'Cadastro-Estoque'!A:G,1,FALSE)),"",VLOOKUP(A1953,'Cadastro-Estoque'!A:G,4,FALSE))</f>
        <v/>
      </c>
      <c r="G1953" s="2" t="str">
        <f>IF(ISBLANK(A1953),"",IF(ISERROR(VLOOKUP(A1953,'Cadastro-Estoque'!A:G,1,FALSE)),"Produto não cadastrado",VLOOKUP(A1953,'Cadastro-Estoque'!A:G,2,FALSE)))</f>
        <v/>
      </c>
      <c r="H1953" s="2" t="str">
        <f>IF(ISERROR(VLOOKUP(A1953,'Cadastro-Estoque'!A:G,1,FALSE)),"",VLOOKUP(A1953,'Cadastro-Estoque'!A:G,3,FALSE))</f>
        <v/>
      </c>
      <c r="I1953" s="73" t="str">
        <f>IF(A1953="","",INDEX(Boletim!F1962:F2079,(MATCH(A1953,'Cadastro-Estoque'!A1961:A2078,0))))</f>
        <v/>
      </c>
    </row>
    <row r="1954" spans="5:9" ht="18.75" customHeight="1" x14ac:dyDescent="0.25">
      <c r="E1954" s="1" t="str">
        <f t="shared" si="33"/>
        <v/>
      </c>
      <c r="F1954" s="2" t="str">
        <f>IF(ISERROR(VLOOKUP(A1954,'Cadastro-Estoque'!A:G,1,FALSE)),"",VLOOKUP(A1954,'Cadastro-Estoque'!A:G,4,FALSE))</f>
        <v/>
      </c>
      <c r="G1954" s="2" t="str">
        <f>IF(ISBLANK(A1954),"",IF(ISERROR(VLOOKUP(A1954,'Cadastro-Estoque'!A:G,1,FALSE)),"Produto não cadastrado",VLOOKUP(A1954,'Cadastro-Estoque'!A:G,2,FALSE)))</f>
        <v/>
      </c>
      <c r="H1954" s="2" t="str">
        <f>IF(ISERROR(VLOOKUP(A1954,'Cadastro-Estoque'!A:G,1,FALSE)),"",VLOOKUP(A1954,'Cadastro-Estoque'!A:G,3,FALSE))</f>
        <v/>
      </c>
      <c r="I1954" s="73" t="str">
        <f>IF(A1954="","",INDEX(Boletim!F1963:F2080,(MATCH(A1954,'Cadastro-Estoque'!A1962:A2079,0))))</f>
        <v/>
      </c>
    </row>
    <row r="1955" spans="5:9" ht="18.75" customHeight="1" x14ac:dyDescent="0.25">
      <c r="E1955" s="1" t="str">
        <f t="shared" si="33"/>
        <v/>
      </c>
      <c r="F1955" s="2" t="str">
        <f>IF(ISERROR(VLOOKUP(A1955,'Cadastro-Estoque'!A:G,1,FALSE)),"",VLOOKUP(A1955,'Cadastro-Estoque'!A:G,4,FALSE))</f>
        <v/>
      </c>
      <c r="G1955" s="2" t="str">
        <f>IF(ISBLANK(A1955),"",IF(ISERROR(VLOOKUP(A1955,'Cadastro-Estoque'!A:G,1,FALSE)),"Produto não cadastrado",VLOOKUP(A1955,'Cadastro-Estoque'!A:G,2,FALSE)))</f>
        <v/>
      </c>
      <c r="H1955" s="2" t="str">
        <f>IF(ISERROR(VLOOKUP(A1955,'Cadastro-Estoque'!A:G,1,FALSE)),"",VLOOKUP(A1955,'Cadastro-Estoque'!A:G,3,FALSE))</f>
        <v/>
      </c>
      <c r="I1955" s="73" t="str">
        <f>IF(A1955="","",INDEX(Boletim!F1964:F2081,(MATCH(A1955,'Cadastro-Estoque'!A1963:A2080,0))))</f>
        <v/>
      </c>
    </row>
    <row r="1956" spans="5:9" ht="18.75" customHeight="1" x14ac:dyDescent="0.25">
      <c r="E1956" s="1" t="str">
        <f t="shared" si="33"/>
        <v/>
      </c>
      <c r="F1956" s="2" t="str">
        <f>IF(ISERROR(VLOOKUP(A1956,'Cadastro-Estoque'!A:G,1,FALSE)),"",VLOOKUP(A1956,'Cadastro-Estoque'!A:G,4,FALSE))</f>
        <v/>
      </c>
      <c r="G1956" s="2" t="str">
        <f>IF(ISBLANK(A1956),"",IF(ISERROR(VLOOKUP(A1956,'Cadastro-Estoque'!A:G,1,FALSE)),"Produto não cadastrado",VLOOKUP(A1956,'Cadastro-Estoque'!A:G,2,FALSE)))</f>
        <v/>
      </c>
      <c r="H1956" s="2" t="str">
        <f>IF(ISERROR(VLOOKUP(A1956,'Cadastro-Estoque'!A:G,1,FALSE)),"",VLOOKUP(A1956,'Cadastro-Estoque'!A:G,3,FALSE))</f>
        <v/>
      </c>
      <c r="I1956" s="73" t="str">
        <f>IF(A1956="","",INDEX(Boletim!F1965:F2082,(MATCH(A1956,'Cadastro-Estoque'!A1964:A2081,0))))</f>
        <v/>
      </c>
    </row>
    <row r="1957" spans="5:9" ht="18.75" customHeight="1" x14ac:dyDescent="0.25">
      <c r="E1957" s="1" t="str">
        <f t="shared" si="33"/>
        <v/>
      </c>
      <c r="F1957" s="2" t="str">
        <f>IF(ISERROR(VLOOKUP(A1957,'Cadastro-Estoque'!A:G,1,FALSE)),"",VLOOKUP(A1957,'Cadastro-Estoque'!A:G,4,FALSE))</f>
        <v/>
      </c>
      <c r="G1957" s="2" t="str">
        <f>IF(ISBLANK(A1957),"",IF(ISERROR(VLOOKUP(A1957,'Cadastro-Estoque'!A:G,1,FALSE)),"Produto não cadastrado",VLOOKUP(A1957,'Cadastro-Estoque'!A:G,2,FALSE)))</f>
        <v/>
      </c>
      <c r="H1957" s="2" t="str">
        <f>IF(ISERROR(VLOOKUP(A1957,'Cadastro-Estoque'!A:G,1,FALSE)),"",VLOOKUP(A1957,'Cadastro-Estoque'!A:G,3,FALSE))</f>
        <v/>
      </c>
      <c r="I1957" s="73" t="str">
        <f>IF(A1957="","",INDEX(Boletim!F1966:F2083,(MATCH(A1957,'Cadastro-Estoque'!A1965:A2082,0))))</f>
        <v/>
      </c>
    </row>
    <row r="1958" spans="5:9" ht="18.75" customHeight="1" x14ac:dyDescent="0.25">
      <c r="E1958" s="1" t="str">
        <f t="shared" si="33"/>
        <v/>
      </c>
      <c r="F1958" s="2" t="str">
        <f>IF(ISERROR(VLOOKUP(A1958,'Cadastro-Estoque'!A:G,1,FALSE)),"",VLOOKUP(A1958,'Cadastro-Estoque'!A:G,4,FALSE))</f>
        <v/>
      </c>
      <c r="G1958" s="2" t="str">
        <f>IF(ISBLANK(A1958),"",IF(ISERROR(VLOOKUP(A1958,'Cadastro-Estoque'!A:G,1,FALSE)),"Produto não cadastrado",VLOOKUP(A1958,'Cadastro-Estoque'!A:G,2,FALSE)))</f>
        <v/>
      </c>
      <c r="H1958" s="2" t="str">
        <f>IF(ISERROR(VLOOKUP(A1958,'Cadastro-Estoque'!A:G,1,FALSE)),"",VLOOKUP(A1958,'Cadastro-Estoque'!A:G,3,FALSE))</f>
        <v/>
      </c>
      <c r="I1958" s="73" t="str">
        <f>IF(A1958="","",INDEX(Boletim!F1967:F2084,(MATCH(A1958,'Cadastro-Estoque'!A1966:A2083,0))))</f>
        <v/>
      </c>
    </row>
    <row r="1959" spans="5:9" ht="18.75" customHeight="1" x14ac:dyDescent="0.25">
      <c r="E1959" s="1" t="str">
        <f t="shared" si="33"/>
        <v/>
      </c>
      <c r="F1959" s="2" t="str">
        <f>IF(ISERROR(VLOOKUP(A1959,'Cadastro-Estoque'!A:G,1,FALSE)),"",VLOOKUP(A1959,'Cadastro-Estoque'!A:G,4,FALSE))</f>
        <v/>
      </c>
      <c r="G1959" s="2" t="str">
        <f>IF(ISBLANK(A1959),"",IF(ISERROR(VLOOKUP(A1959,'Cadastro-Estoque'!A:G,1,FALSE)),"Produto não cadastrado",VLOOKUP(A1959,'Cadastro-Estoque'!A:G,2,FALSE)))</f>
        <v/>
      </c>
      <c r="H1959" s="2" t="str">
        <f>IF(ISERROR(VLOOKUP(A1959,'Cadastro-Estoque'!A:G,1,FALSE)),"",VLOOKUP(A1959,'Cadastro-Estoque'!A:G,3,FALSE))</f>
        <v/>
      </c>
      <c r="I1959" s="73" t="str">
        <f>IF(A1959="","",INDEX(Boletim!F1968:F2085,(MATCH(A1959,'Cadastro-Estoque'!A1967:A2084,0))))</f>
        <v/>
      </c>
    </row>
    <row r="1960" spans="5:9" ht="18.75" customHeight="1" x14ac:dyDescent="0.25">
      <c r="E1960" s="1" t="str">
        <f t="shared" si="33"/>
        <v/>
      </c>
      <c r="F1960" s="2" t="str">
        <f>IF(ISERROR(VLOOKUP(A1960,'Cadastro-Estoque'!A:G,1,FALSE)),"",VLOOKUP(A1960,'Cadastro-Estoque'!A:G,4,FALSE))</f>
        <v/>
      </c>
      <c r="G1960" s="2" t="str">
        <f>IF(ISBLANK(A1960),"",IF(ISERROR(VLOOKUP(A1960,'Cadastro-Estoque'!A:G,1,FALSE)),"Produto não cadastrado",VLOOKUP(A1960,'Cadastro-Estoque'!A:G,2,FALSE)))</f>
        <v/>
      </c>
      <c r="H1960" s="2" t="str">
        <f>IF(ISERROR(VLOOKUP(A1960,'Cadastro-Estoque'!A:G,1,FALSE)),"",VLOOKUP(A1960,'Cadastro-Estoque'!A:G,3,FALSE))</f>
        <v/>
      </c>
      <c r="I1960" s="73" t="str">
        <f>IF(A1960="","",INDEX(Boletim!F1969:F2086,(MATCH(A1960,'Cadastro-Estoque'!A1968:A2085,0))))</f>
        <v/>
      </c>
    </row>
    <row r="1961" spans="5:9" ht="18.75" customHeight="1" x14ac:dyDescent="0.25">
      <c r="E1961" s="1" t="str">
        <f t="shared" si="33"/>
        <v/>
      </c>
      <c r="F1961" s="2" t="str">
        <f>IF(ISERROR(VLOOKUP(A1961,'Cadastro-Estoque'!A:G,1,FALSE)),"",VLOOKUP(A1961,'Cadastro-Estoque'!A:G,4,FALSE))</f>
        <v/>
      </c>
      <c r="G1961" s="2" t="str">
        <f>IF(ISBLANK(A1961),"",IF(ISERROR(VLOOKUP(A1961,'Cadastro-Estoque'!A:G,1,FALSE)),"Produto não cadastrado",VLOOKUP(A1961,'Cadastro-Estoque'!A:G,2,FALSE)))</f>
        <v/>
      </c>
      <c r="H1961" s="2" t="str">
        <f>IF(ISERROR(VLOOKUP(A1961,'Cadastro-Estoque'!A:G,1,FALSE)),"",VLOOKUP(A1961,'Cadastro-Estoque'!A:G,3,FALSE))</f>
        <v/>
      </c>
      <c r="I1961" s="73" t="str">
        <f>IF(A1961="","",INDEX(Boletim!F1970:F2087,(MATCH(A1961,'Cadastro-Estoque'!A1969:A2086,0))))</f>
        <v/>
      </c>
    </row>
    <row r="1962" spans="5:9" ht="18.75" customHeight="1" x14ac:dyDescent="0.25">
      <c r="E1962" s="1" t="str">
        <f t="shared" si="33"/>
        <v/>
      </c>
      <c r="F1962" s="2" t="str">
        <f>IF(ISERROR(VLOOKUP(A1962,'Cadastro-Estoque'!A:G,1,FALSE)),"",VLOOKUP(A1962,'Cadastro-Estoque'!A:G,4,FALSE))</f>
        <v/>
      </c>
      <c r="G1962" s="2" t="str">
        <f>IF(ISBLANK(A1962),"",IF(ISERROR(VLOOKUP(A1962,'Cadastro-Estoque'!A:G,1,FALSE)),"Produto não cadastrado",VLOOKUP(A1962,'Cadastro-Estoque'!A:G,2,FALSE)))</f>
        <v/>
      </c>
      <c r="H1962" s="2" t="str">
        <f>IF(ISERROR(VLOOKUP(A1962,'Cadastro-Estoque'!A:G,1,FALSE)),"",VLOOKUP(A1962,'Cadastro-Estoque'!A:G,3,FALSE))</f>
        <v/>
      </c>
      <c r="I1962" s="73" t="str">
        <f>IF(A1962="","",INDEX(Boletim!F1971:F2088,(MATCH(A1962,'Cadastro-Estoque'!A1970:A2087,0))))</f>
        <v/>
      </c>
    </row>
    <row r="1963" spans="5:9" ht="18.75" customHeight="1" x14ac:dyDescent="0.25">
      <c r="E1963" s="1" t="str">
        <f t="shared" si="33"/>
        <v/>
      </c>
      <c r="F1963" s="2" t="str">
        <f>IF(ISERROR(VLOOKUP(A1963,'Cadastro-Estoque'!A:G,1,FALSE)),"",VLOOKUP(A1963,'Cadastro-Estoque'!A:G,4,FALSE))</f>
        <v/>
      </c>
      <c r="G1963" s="2" t="str">
        <f>IF(ISBLANK(A1963),"",IF(ISERROR(VLOOKUP(A1963,'Cadastro-Estoque'!A:G,1,FALSE)),"Produto não cadastrado",VLOOKUP(A1963,'Cadastro-Estoque'!A:G,2,FALSE)))</f>
        <v/>
      </c>
      <c r="H1963" s="2" t="str">
        <f>IF(ISERROR(VLOOKUP(A1963,'Cadastro-Estoque'!A:G,1,FALSE)),"",VLOOKUP(A1963,'Cadastro-Estoque'!A:G,3,FALSE))</f>
        <v/>
      </c>
      <c r="I1963" s="73" t="str">
        <f>IF(A1963="","",INDEX(Boletim!F1972:F2089,(MATCH(A1963,'Cadastro-Estoque'!A1971:A2088,0))))</f>
        <v/>
      </c>
    </row>
    <row r="1964" spans="5:9" ht="18.75" customHeight="1" x14ac:dyDescent="0.25">
      <c r="E1964" s="1" t="str">
        <f t="shared" si="33"/>
        <v/>
      </c>
      <c r="F1964" s="2" t="str">
        <f>IF(ISERROR(VLOOKUP(A1964,'Cadastro-Estoque'!A:G,1,FALSE)),"",VLOOKUP(A1964,'Cadastro-Estoque'!A:G,4,FALSE))</f>
        <v/>
      </c>
      <c r="G1964" s="2" t="str">
        <f>IF(ISBLANK(A1964),"",IF(ISERROR(VLOOKUP(A1964,'Cadastro-Estoque'!A:G,1,FALSE)),"Produto não cadastrado",VLOOKUP(A1964,'Cadastro-Estoque'!A:G,2,FALSE)))</f>
        <v/>
      </c>
      <c r="H1964" s="2" t="str">
        <f>IF(ISERROR(VLOOKUP(A1964,'Cadastro-Estoque'!A:G,1,FALSE)),"",VLOOKUP(A1964,'Cadastro-Estoque'!A:G,3,FALSE))</f>
        <v/>
      </c>
      <c r="I1964" s="73" t="str">
        <f>IF(A1964="","",INDEX(Boletim!F1973:F2090,(MATCH(A1964,'Cadastro-Estoque'!A1972:A2089,0))))</f>
        <v/>
      </c>
    </row>
    <row r="1965" spans="5:9" ht="18.75" customHeight="1" x14ac:dyDescent="0.25">
      <c r="E1965" s="1" t="str">
        <f t="shared" si="33"/>
        <v/>
      </c>
      <c r="F1965" s="2" t="str">
        <f>IF(ISERROR(VLOOKUP(A1965,'Cadastro-Estoque'!A:G,1,FALSE)),"",VLOOKUP(A1965,'Cadastro-Estoque'!A:G,4,FALSE))</f>
        <v/>
      </c>
      <c r="G1965" s="2" t="str">
        <f>IF(ISBLANK(A1965),"",IF(ISERROR(VLOOKUP(A1965,'Cadastro-Estoque'!A:G,1,FALSE)),"Produto não cadastrado",VLOOKUP(A1965,'Cadastro-Estoque'!A:G,2,FALSE)))</f>
        <v/>
      </c>
      <c r="H1965" s="2" t="str">
        <f>IF(ISERROR(VLOOKUP(A1965,'Cadastro-Estoque'!A:G,1,FALSE)),"",VLOOKUP(A1965,'Cadastro-Estoque'!A:G,3,FALSE))</f>
        <v/>
      </c>
      <c r="I1965" s="73" t="str">
        <f>IF(A1965="","",INDEX(Boletim!F1974:F2091,(MATCH(A1965,'Cadastro-Estoque'!A1973:A2090,0))))</f>
        <v/>
      </c>
    </row>
    <row r="1966" spans="5:9" ht="18.75" customHeight="1" x14ac:dyDescent="0.25">
      <c r="E1966" s="1" t="str">
        <f t="shared" si="33"/>
        <v/>
      </c>
      <c r="F1966" s="2" t="str">
        <f>IF(ISERROR(VLOOKUP(A1966,'Cadastro-Estoque'!A:G,1,FALSE)),"",VLOOKUP(A1966,'Cadastro-Estoque'!A:G,4,FALSE))</f>
        <v/>
      </c>
      <c r="G1966" s="2" t="str">
        <f>IF(ISBLANK(A1966),"",IF(ISERROR(VLOOKUP(A1966,'Cadastro-Estoque'!A:G,1,FALSE)),"Produto não cadastrado",VLOOKUP(A1966,'Cadastro-Estoque'!A:G,2,FALSE)))</f>
        <v/>
      </c>
      <c r="H1966" s="2" t="str">
        <f>IF(ISERROR(VLOOKUP(A1966,'Cadastro-Estoque'!A:G,1,FALSE)),"",VLOOKUP(A1966,'Cadastro-Estoque'!A:G,3,FALSE))</f>
        <v/>
      </c>
      <c r="I1966" s="73" t="str">
        <f>IF(A1966="","",INDEX(Boletim!F1975:F2092,(MATCH(A1966,'Cadastro-Estoque'!A1974:A2091,0))))</f>
        <v/>
      </c>
    </row>
    <row r="1967" spans="5:9" ht="18.75" customHeight="1" x14ac:dyDescent="0.25">
      <c r="E1967" s="1" t="str">
        <f t="shared" si="33"/>
        <v/>
      </c>
      <c r="F1967" s="2" t="str">
        <f>IF(ISERROR(VLOOKUP(A1967,'Cadastro-Estoque'!A:G,1,FALSE)),"",VLOOKUP(A1967,'Cadastro-Estoque'!A:G,4,FALSE))</f>
        <v/>
      </c>
      <c r="G1967" s="2" t="str">
        <f>IF(ISBLANK(A1967),"",IF(ISERROR(VLOOKUP(A1967,'Cadastro-Estoque'!A:G,1,FALSE)),"Produto não cadastrado",VLOOKUP(A1967,'Cadastro-Estoque'!A:G,2,FALSE)))</f>
        <v/>
      </c>
      <c r="H1967" s="2" t="str">
        <f>IF(ISERROR(VLOOKUP(A1967,'Cadastro-Estoque'!A:G,1,FALSE)),"",VLOOKUP(A1967,'Cadastro-Estoque'!A:G,3,FALSE))</f>
        <v/>
      </c>
      <c r="I1967" s="73" t="str">
        <f>IF(A1967="","",INDEX(Boletim!F1976:F2093,(MATCH(A1967,'Cadastro-Estoque'!A1975:A2092,0))))</f>
        <v/>
      </c>
    </row>
    <row r="1968" spans="5:9" ht="18.75" customHeight="1" x14ac:dyDescent="0.25">
      <c r="E1968" s="1" t="str">
        <f t="shared" si="33"/>
        <v/>
      </c>
      <c r="F1968" s="2" t="str">
        <f>IF(ISERROR(VLOOKUP(A1968,'Cadastro-Estoque'!A:G,1,FALSE)),"",VLOOKUP(A1968,'Cadastro-Estoque'!A:G,4,FALSE))</f>
        <v/>
      </c>
      <c r="G1968" s="2" t="str">
        <f>IF(ISBLANK(A1968),"",IF(ISERROR(VLOOKUP(A1968,'Cadastro-Estoque'!A:G,1,FALSE)),"Produto não cadastrado",VLOOKUP(A1968,'Cadastro-Estoque'!A:G,2,FALSE)))</f>
        <v/>
      </c>
      <c r="H1968" s="2" t="str">
        <f>IF(ISERROR(VLOOKUP(A1968,'Cadastro-Estoque'!A:G,1,FALSE)),"",VLOOKUP(A1968,'Cadastro-Estoque'!A:G,3,FALSE))</f>
        <v/>
      </c>
      <c r="I1968" s="73" t="str">
        <f>IF(A1968="","",INDEX(Boletim!F1977:F2094,(MATCH(A1968,'Cadastro-Estoque'!A1976:A2093,0))))</f>
        <v/>
      </c>
    </row>
    <row r="1969" spans="5:9" ht="18.75" customHeight="1" x14ac:dyDescent="0.25">
      <c r="E1969" s="1" t="str">
        <f t="shared" si="33"/>
        <v/>
      </c>
      <c r="F1969" s="2" t="str">
        <f>IF(ISERROR(VLOOKUP(A1969,'Cadastro-Estoque'!A:G,1,FALSE)),"",VLOOKUP(A1969,'Cadastro-Estoque'!A:G,4,FALSE))</f>
        <v/>
      </c>
      <c r="G1969" s="2" t="str">
        <f>IF(ISBLANK(A1969),"",IF(ISERROR(VLOOKUP(A1969,'Cadastro-Estoque'!A:G,1,FALSE)),"Produto não cadastrado",VLOOKUP(A1969,'Cadastro-Estoque'!A:G,2,FALSE)))</f>
        <v/>
      </c>
      <c r="H1969" s="2" t="str">
        <f>IF(ISERROR(VLOOKUP(A1969,'Cadastro-Estoque'!A:G,1,FALSE)),"",VLOOKUP(A1969,'Cadastro-Estoque'!A:G,3,FALSE))</f>
        <v/>
      </c>
      <c r="I1969" s="73" t="str">
        <f>IF(A1969="","",INDEX(Boletim!F1978:F2095,(MATCH(A1969,'Cadastro-Estoque'!A1977:A2094,0))))</f>
        <v/>
      </c>
    </row>
    <row r="1970" spans="5:9" ht="18.75" customHeight="1" x14ac:dyDescent="0.25">
      <c r="E1970" s="1" t="str">
        <f t="shared" si="33"/>
        <v/>
      </c>
      <c r="F1970" s="2" t="str">
        <f>IF(ISERROR(VLOOKUP(A1970,'Cadastro-Estoque'!A:G,1,FALSE)),"",VLOOKUP(A1970,'Cadastro-Estoque'!A:G,4,FALSE))</f>
        <v/>
      </c>
      <c r="G1970" s="2" t="str">
        <f>IF(ISBLANK(A1970),"",IF(ISERROR(VLOOKUP(A1970,'Cadastro-Estoque'!A:G,1,FALSE)),"Produto não cadastrado",VLOOKUP(A1970,'Cadastro-Estoque'!A:G,2,FALSE)))</f>
        <v/>
      </c>
      <c r="H1970" s="2" t="str">
        <f>IF(ISERROR(VLOOKUP(A1970,'Cadastro-Estoque'!A:G,1,FALSE)),"",VLOOKUP(A1970,'Cadastro-Estoque'!A:G,3,FALSE))</f>
        <v/>
      </c>
      <c r="I1970" s="73" t="str">
        <f>IF(A1970="","",INDEX(Boletim!F1979:F2096,(MATCH(A1970,'Cadastro-Estoque'!A1978:A2095,0))))</f>
        <v/>
      </c>
    </row>
    <row r="1971" spans="5:9" ht="18.75" customHeight="1" x14ac:dyDescent="0.25">
      <c r="E1971" s="1" t="str">
        <f t="shared" si="33"/>
        <v/>
      </c>
      <c r="F1971" s="2" t="str">
        <f>IF(ISERROR(VLOOKUP(A1971,'Cadastro-Estoque'!A:G,1,FALSE)),"",VLOOKUP(A1971,'Cadastro-Estoque'!A:G,4,FALSE))</f>
        <v/>
      </c>
      <c r="G1971" s="2" t="str">
        <f>IF(ISBLANK(A1971),"",IF(ISERROR(VLOOKUP(A1971,'Cadastro-Estoque'!A:G,1,FALSE)),"Produto não cadastrado",VLOOKUP(A1971,'Cadastro-Estoque'!A:G,2,FALSE)))</f>
        <v/>
      </c>
      <c r="H1971" s="2" t="str">
        <f>IF(ISERROR(VLOOKUP(A1971,'Cadastro-Estoque'!A:G,1,FALSE)),"",VLOOKUP(A1971,'Cadastro-Estoque'!A:G,3,FALSE))</f>
        <v/>
      </c>
      <c r="I1971" s="73" t="str">
        <f>IF(A1971="","",INDEX(Boletim!F1980:F2097,(MATCH(A1971,'Cadastro-Estoque'!A1979:A2096,0))))</f>
        <v/>
      </c>
    </row>
    <row r="1972" spans="5:9" ht="18.75" customHeight="1" x14ac:dyDescent="0.25">
      <c r="E1972" s="1" t="str">
        <f t="shared" si="33"/>
        <v/>
      </c>
      <c r="F1972" s="2" t="str">
        <f>IF(ISERROR(VLOOKUP(A1972,'Cadastro-Estoque'!A:G,1,FALSE)),"",VLOOKUP(A1972,'Cadastro-Estoque'!A:G,4,FALSE))</f>
        <v/>
      </c>
      <c r="G1972" s="2" t="str">
        <f>IF(ISBLANK(A1972),"",IF(ISERROR(VLOOKUP(A1972,'Cadastro-Estoque'!A:G,1,FALSE)),"Produto não cadastrado",VLOOKUP(A1972,'Cadastro-Estoque'!A:G,2,FALSE)))</f>
        <v/>
      </c>
      <c r="H1972" s="2" t="str">
        <f>IF(ISERROR(VLOOKUP(A1972,'Cadastro-Estoque'!A:G,1,FALSE)),"",VLOOKUP(A1972,'Cadastro-Estoque'!A:G,3,FALSE))</f>
        <v/>
      </c>
      <c r="I1972" s="73" t="str">
        <f>IF(A1972="","",INDEX(Boletim!F1981:F2098,(MATCH(A1972,'Cadastro-Estoque'!A1980:A2097,0))))</f>
        <v/>
      </c>
    </row>
    <row r="1973" spans="5:9" ht="18.75" customHeight="1" x14ac:dyDescent="0.25">
      <c r="E1973" s="1" t="str">
        <f t="shared" si="33"/>
        <v/>
      </c>
      <c r="F1973" s="2" t="str">
        <f>IF(ISERROR(VLOOKUP(A1973,'Cadastro-Estoque'!A:G,1,FALSE)),"",VLOOKUP(A1973,'Cadastro-Estoque'!A:G,4,FALSE))</f>
        <v/>
      </c>
      <c r="G1973" s="2" t="str">
        <f>IF(ISBLANK(A1973),"",IF(ISERROR(VLOOKUP(A1973,'Cadastro-Estoque'!A:G,1,FALSE)),"Produto não cadastrado",VLOOKUP(A1973,'Cadastro-Estoque'!A:G,2,FALSE)))</f>
        <v/>
      </c>
      <c r="H1973" s="2" t="str">
        <f>IF(ISERROR(VLOOKUP(A1973,'Cadastro-Estoque'!A:G,1,FALSE)),"",VLOOKUP(A1973,'Cadastro-Estoque'!A:G,3,FALSE))</f>
        <v/>
      </c>
      <c r="I1973" s="73" t="str">
        <f>IF(A1973="","",INDEX(Boletim!F1982:F2099,(MATCH(A1973,'Cadastro-Estoque'!A1981:A2098,0))))</f>
        <v/>
      </c>
    </row>
    <row r="1974" spans="5:9" ht="18.75" customHeight="1" x14ac:dyDescent="0.25">
      <c r="E1974" s="1" t="str">
        <f t="shared" si="33"/>
        <v/>
      </c>
      <c r="F1974" s="2" t="str">
        <f>IF(ISERROR(VLOOKUP(A1974,'Cadastro-Estoque'!A:G,1,FALSE)),"",VLOOKUP(A1974,'Cadastro-Estoque'!A:G,4,FALSE))</f>
        <v/>
      </c>
      <c r="G1974" s="2" t="str">
        <f>IF(ISBLANK(A1974),"",IF(ISERROR(VLOOKUP(A1974,'Cadastro-Estoque'!A:G,1,FALSE)),"Produto não cadastrado",VLOOKUP(A1974,'Cadastro-Estoque'!A:G,2,FALSE)))</f>
        <v/>
      </c>
      <c r="H1974" s="2" t="str">
        <f>IF(ISERROR(VLOOKUP(A1974,'Cadastro-Estoque'!A:G,1,FALSE)),"",VLOOKUP(A1974,'Cadastro-Estoque'!A:G,3,FALSE))</f>
        <v/>
      </c>
      <c r="I1974" s="73" t="str">
        <f>IF(A1974="","",INDEX(Boletim!F1983:F2100,(MATCH(A1974,'Cadastro-Estoque'!A1982:A2099,0))))</f>
        <v/>
      </c>
    </row>
    <row r="1975" spans="5:9" ht="18.75" customHeight="1" x14ac:dyDescent="0.25">
      <c r="E1975" s="1" t="str">
        <f t="shared" si="33"/>
        <v/>
      </c>
      <c r="F1975" s="2" t="str">
        <f>IF(ISERROR(VLOOKUP(A1975,'Cadastro-Estoque'!A:G,1,FALSE)),"",VLOOKUP(A1975,'Cadastro-Estoque'!A:G,4,FALSE))</f>
        <v/>
      </c>
      <c r="G1975" s="2" t="str">
        <f>IF(ISBLANK(A1975),"",IF(ISERROR(VLOOKUP(A1975,'Cadastro-Estoque'!A:G,1,FALSE)),"Produto não cadastrado",VLOOKUP(A1975,'Cadastro-Estoque'!A:G,2,FALSE)))</f>
        <v/>
      </c>
      <c r="H1975" s="2" t="str">
        <f>IF(ISERROR(VLOOKUP(A1975,'Cadastro-Estoque'!A:G,1,FALSE)),"",VLOOKUP(A1975,'Cadastro-Estoque'!A:G,3,FALSE))</f>
        <v/>
      </c>
      <c r="I1975" s="73" t="str">
        <f>IF(A1975="","",INDEX(Boletim!F1984:F2101,(MATCH(A1975,'Cadastro-Estoque'!A1983:A2100,0))))</f>
        <v/>
      </c>
    </row>
    <row r="1976" spans="5:9" ht="18.75" customHeight="1" x14ac:dyDescent="0.25">
      <c r="E1976" s="1" t="str">
        <f t="shared" si="33"/>
        <v/>
      </c>
      <c r="F1976" s="2" t="str">
        <f>IF(ISERROR(VLOOKUP(A1976,'Cadastro-Estoque'!A:G,1,FALSE)),"",VLOOKUP(A1976,'Cadastro-Estoque'!A:G,4,FALSE))</f>
        <v/>
      </c>
      <c r="G1976" s="2" t="str">
        <f>IF(ISBLANK(A1976),"",IF(ISERROR(VLOOKUP(A1976,'Cadastro-Estoque'!A:G,1,FALSE)),"Produto não cadastrado",VLOOKUP(A1976,'Cadastro-Estoque'!A:G,2,FALSE)))</f>
        <v/>
      </c>
      <c r="H1976" s="2" t="str">
        <f>IF(ISERROR(VLOOKUP(A1976,'Cadastro-Estoque'!A:G,1,FALSE)),"",VLOOKUP(A1976,'Cadastro-Estoque'!A:G,3,FALSE))</f>
        <v/>
      </c>
      <c r="I1976" s="73" t="str">
        <f>IF(A1976="","",INDEX(Boletim!F1985:F2102,(MATCH(A1976,'Cadastro-Estoque'!A1984:A2101,0))))</f>
        <v/>
      </c>
    </row>
    <row r="1977" spans="5:9" ht="18.75" customHeight="1" x14ac:dyDescent="0.25">
      <c r="E1977" s="1" t="str">
        <f t="shared" si="33"/>
        <v/>
      </c>
      <c r="F1977" s="2" t="str">
        <f>IF(ISERROR(VLOOKUP(A1977,'Cadastro-Estoque'!A:G,1,FALSE)),"",VLOOKUP(A1977,'Cadastro-Estoque'!A:G,4,FALSE))</f>
        <v/>
      </c>
      <c r="G1977" s="2" t="str">
        <f>IF(ISBLANK(A1977),"",IF(ISERROR(VLOOKUP(A1977,'Cadastro-Estoque'!A:G,1,FALSE)),"Produto não cadastrado",VLOOKUP(A1977,'Cadastro-Estoque'!A:G,2,FALSE)))</f>
        <v/>
      </c>
      <c r="H1977" s="2" t="str">
        <f>IF(ISERROR(VLOOKUP(A1977,'Cadastro-Estoque'!A:G,1,FALSE)),"",VLOOKUP(A1977,'Cadastro-Estoque'!A:G,3,FALSE))</f>
        <v/>
      </c>
      <c r="I1977" s="73" t="str">
        <f>IF(A1977="","",INDEX(Boletim!F1986:F2103,(MATCH(A1977,'Cadastro-Estoque'!A1985:A2102,0))))</f>
        <v/>
      </c>
    </row>
    <row r="1978" spans="5:9" ht="18.75" customHeight="1" x14ac:dyDescent="0.25">
      <c r="E1978" s="1" t="str">
        <f t="shared" si="33"/>
        <v/>
      </c>
      <c r="F1978" s="2" t="str">
        <f>IF(ISERROR(VLOOKUP(A1978,'Cadastro-Estoque'!A:G,1,FALSE)),"",VLOOKUP(A1978,'Cadastro-Estoque'!A:G,4,FALSE))</f>
        <v/>
      </c>
      <c r="G1978" s="2" t="str">
        <f>IF(ISBLANK(A1978),"",IF(ISERROR(VLOOKUP(A1978,'Cadastro-Estoque'!A:G,1,FALSE)),"Produto não cadastrado",VLOOKUP(A1978,'Cadastro-Estoque'!A:G,2,FALSE)))</f>
        <v/>
      </c>
      <c r="H1978" s="2" t="str">
        <f>IF(ISERROR(VLOOKUP(A1978,'Cadastro-Estoque'!A:G,1,FALSE)),"",VLOOKUP(A1978,'Cadastro-Estoque'!A:G,3,FALSE))</f>
        <v/>
      </c>
      <c r="I1978" s="73" t="str">
        <f>IF(A1978="","",INDEX(Boletim!F1987:F2104,(MATCH(A1978,'Cadastro-Estoque'!A1986:A2103,0))))</f>
        <v/>
      </c>
    </row>
    <row r="1979" spans="5:9" ht="18.75" customHeight="1" x14ac:dyDescent="0.25">
      <c r="E1979" s="1" t="str">
        <f t="shared" si="33"/>
        <v/>
      </c>
      <c r="F1979" s="2" t="str">
        <f>IF(ISERROR(VLOOKUP(A1979,'Cadastro-Estoque'!A:G,1,FALSE)),"",VLOOKUP(A1979,'Cadastro-Estoque'!A:G,4,FALSE))</f>
        <v/>
      </c>
      <c r="G1979" s="2" t="str">
        <f>IF(ISBLANK(A1979),"",IF(ISERROR(VLOOKUP(A1979,'Cadastro-Estoque'!A:G,1,FALSE)),"Produto não cadastrado",VLOOKUP(A1979,'Cadastro-Estoque'!A:G,2,FALSE)))</f>
        <v/>
      </c>
      <c r="H1979" s="2" t="str">
        <f>IF(ISERROR(VLOOKUP(A1979,'Cadastro-Estoque'!A:G,1,FALSE)),"",VLOOKUP(A1979,'Cadastro-Estoque'!A:G,3,FALSE))</f>
        <v/>
      </c>
      <c r="I1979" s="73" t="str">
        <f>IF(A1979="","",INDEX(Boletim!F1988:F2105,(MATCH(A1979,'Cadastro-Estoque'!A1987:A2104,0))))</f>
        <v/>
      </c>
    </row>
    <row r="1980" spans="5:9" ht="18.75" customHeight="1" x14ac:dyDescent="0.25">
      <c r="E1980" s="1" t="str">
        <f t="shared" si="33"/>
        <v/>
      </c>
      <c r="F1980" s="2" t="str">
        <f>IF(ISERROR(VLOOKUP(A1980,'Cadastro-Estoque'!A:G,1,FALSE)),"",VLOOKUP(A1980,'Cadastro-Estoque'!A:G,4,FALSE))</f>
        <v/>
      </c>
      <c r="G1980" s="2" t="str">
        <f>IF(ISBLANK(A1980),"",IF(ISERROR(VLOOKUP(A1980,'Cadastro-Estoque'!A:G,1,FALSE)),"Produto não cadastrado",VLOOKUP(A1980,'Cadastro-Estoque'!A:G,2,FALSE)))</f>
        <v/>
      </c>
      <c r="H1980" s="2" t="str">
        <f>IF(ISERROR(VLOOKUP(A1980,'Cadastro-Estoque'!A:G,1,FALSE)),"",VLOOKUP(A1980,'Cadastro-Estoque'!A:G,3,FALSE))</f>
        <v/>
      </c>
      <c r="I1980" s="73" t="str">
        <f>IF(A1980="","",INDEX(Boletim!F1989:F2106,(MATCH(A1980,'Cadastro-Estoque'!A1988:A2105,0))))</f>
        <v/>
      </c>
    </row>
    <row r="1981" spans="5:9" ht="18.75" customHeight="1" x14ac:dyDescent="0.25">
      <c r="E1981" s="1" t="str">
        <f t="shared" si="33"/>
        <v/>
      </c>
      <c r="F1981" s="2" t="str">
        <f>IF(ISERROR(VLOOKUP(A1981,'Cadastro-Estoque'!A:G,1,FALSE)),"",VLOOKUP(A1981,'Cadastro-Estoque'!A:G,4,FALSE))</f>
        <v/>
      </c>
      <c r="G1981" s="2" t="str">
        <f>IF(ISBLANK(A1981),"",IF(ISERROR(VLOOKUP(A1981,'Cadastro-Estoque'!A:G,1,FALSE)),"Produto não cadastrado",VLOOKUP(A1981,'Cadastro-Estoque'!A:G,2,FALSE)))</f>
        <v/>
      </c>
      <c r="H1981" s="2" t="str">
        <f>IF(ISERROR(VLOOKUP(A1981,'Cadastro-Estoque'!A:G,1,FALSE)),"",VLOOKUP(A1981,'Cadastro-Estoque'!A:G,3,FALSE))</f>
        <v/>
      </c>
      <c r="I1981" s="73" t="str">
        <f>IF(A1981="","",INDEX(Boletim!F1990:F2107,(MATCH(A1981,'Cadastro-Estoque'!A1989:A2106,0))))</f>
        <v/>
      </c>
    </row>
    <row r="1982" spans="5:9" ht="18.75" customHeight="1" x14ac:dyDescent="0.25">
      <c r="E1982" s="1" t="str">
        <f t="shared" si="33"/>
        <v/>
      </c>
      <c r="F1982" s="2" t="str">
        <f>IF(ISERROR(VLOOKUP(A1982,'Cadastro-Estoque'!A:G,1,FALSE)),"",VLOOKUP(A1982,'Cadastro-Estoque'!A:G,4,FALSE))</f>
        <v/>
      </c>
      <c r="G1982" s="2" t="str">
        <f>IF(ISBLANK(A1982),"",IF(ISERROR(VLOOKUP(A1982,'Cadastro-Estoque'!A:G,1,FALSE)),"Produto não cadastrado",VLOOKUP(A1982,'Cadastro-Estoque'!A:G,2,FALSE)))</f>
        <v/>
      </c>
      <c r="H1982" s="2" t="str">
        <f>IF(ISERROR(VLOOKUP(A1982,'Cadastro-Estoque'!A:G,1,FALSE)),"",VLOOKUP(A1982,'Cadastro-Estoque'!A:G,3,FALSE))</f>
        <v/>
      </c>
      <c r="I1982" s="73" t="str">
        <f>IF(A1982="","",INDEX(Boletim!F1991:F2108,(MATCH(A1982,'Cadastro-Estoque'!A1990:A2107,0))))</f>
        <v/>
      </c>
    </row>
    <row r="1983" spans="5:9" ht="18.75" customHeight="1" x14ac:dyDescent="0.25">
      <c r="E1983" s="1" t="str">
        <f t="shared" si="33"/>
        <v/>
      </c>
      <c r="F1983" s="2" t="str">
        <f>IF(ISERROR(VLOOKUP(A1983,'Cadastro-Estoque'!A:G,1,FALSE)),"",VLOOKUP(A1983,'Cadastro-Estoque'!A:G,4,FALSE))</f>
        <v/>
      </c>
      <c r="G1983" s="2" t="str">
        <f>IF(ISBLANK(A1983),"",IF(ISERROR(VLOOKUP(A1983,'Cadastro-Estoque'!A:G,1,FALSE)),"Produto não cadastrado",VLOOKUP(A1983,'Cadastro-Estoque'!A:G,2,FALSE)))</f>
        <v/>
      </c>
      <c r="H1983" s="2" t="str">
        <f>IF(ISERROR(VLOOKUP(A1983,'Cadastro-Estoque'!A:G,1,FALSE)),"",VLOOKUP(A1983,'Cadastro-Estoque'!A:G,3,FALSE))</f>
        <v/>
      </c>
      <c r="I1983" s="73" t="str">
        <f>IF(A1983="","",INDEX(Boletim!F1992:F2109,(MATCH(A1983,'Cadastro-Estoque'!A1991:A2108,0))))</f>
        <v/>
      </c>
    </row>
    <row r="1984" spans="5:9" ht="18.75" customHeight="1" x14ac:dyDescent="0.25">
      <c r="E1984" s="1" t="str">
        <f t="shared" si="33"/>
        <v/>
      </c>
      <c r="F1984" s="2" t="str">
        <f>IF(ISERROR(VLOOKUP(A1984,'Cadastro-Estoque'!A:G,1,FALSE)),"",VLOOKUP(A1984,'Cadastro-Estoque'!A:G,4,FALSE))</f>
        <v/>
      </c>
      <c r="G1984" s="2" t="str">
        <f>IF(ISBLANK(A1984),"",IF(ISERROR(VLOOKUP(A1984,'Cadastro-Estoque'!A:G,1,FALSE)),"Produto não cadastrado",VLOOKUP(A1984,'Cadastro-Estoque'!A:G,2,FALSE)))</f>
        <v/>
      </c>
      <c r="H1984" s="2" t="str">
        <f>IF(ISERROR(VLOOKUP(A1984,'Cadastro-Estoque'!A:G,1,FALSE)),"",VLOOKUP(A1984,'Cadastro-Estoque'!A:G,3,FALSE))</f>
        <v/>
      </c>
      <c r="I1984" s="73" t="str">
        <f>IF(A1984="","",INDEX(Boletim!F1993:F2110,(MATCH(A1984,'Cadastro-Estoque'!A1992:A2109,0))))</f>
        <v/>
      </c>
    </row>
    <row r="1985" spans="5:9" ht="18.75" customHeight="1" x14ac:dyDescent="0.25">
      <c r="E1985" s="1" t="str">
        <f t="shared" si="33"/>
        <v/>
      </c>
      <c r="F1985" s="2" t="str">
        <f>IF(ISERROR(VLOOKUP(A1985,'Cadastro-Estoque'!A:G,1,FALSE)),"",VLOOKUP(A1985,'Cadastro-Estoque'!A:G,4,FALSE))</f>
        <v/>
      </c>
      <c r="G1985" s="2" t="str">
        <f>IF(ISBLANK(A1985),"",IF(ISERROR(VLOOKUP(A1985,'Cadastro-Estoque'!A:G,1,FALSE)),"Produto não cadastrado",VLOOKUP(A1985,'Cadastro-Estoque'!A:G,2,FALSE)))</f>
        <v/>
      </c>
      <c r="H1985" s="2" t="str">
        <f>IF(ISERROR(VLOOKUP(A1985,'Cadastro-Estoque'!A:G,1,FALSE)),"",VLOOKUP(A1985,'Cadastro-Estoque'!A:G,3,FALSE))</f>
        <v/>
      </c>
      <c r="I1985" s="73" t="str">
        <f>IF(A1985="","",INDEX(Boletim!F1994:F2111,(MATCH(A1985,'Cadastro-Estoque'!A1993:A2110,0))))</f>
        <v/>
      </c>
    </row>
    <row r="1986" spans="5:9" ht="18.75" customHeight="1" x14ac:dyDescent="0.25">
      <c r="E1986" s="1" t="str">
        <f t="shared" si="33"/>
        <v/>
      </c>
      <c r="F1986" s="2" t="str">
        <f>IF(ISERROR(VLOOKUP(A1986,'Cadastro-Estoque'!A:G,1,FALSE)),"",VLOOKUP(A1986,'Cadastro-Estoque'!A:G,4,FALSE))</f>
        <v/>
      </c>
      <c r="G1986" s="2" t="str">
        <f>IF(ISBLANK(A1986),"",IF(ISERROR(VLOOKUP(A1986,'Cadastro-Estoque'!A:G,1,FALSE)),"Produto não cadastrado",VLOOKUP(A1986,'Cadastro-Estoque'!A:G,2,FALSE)))</f>
        <v/>
      </c>
      <c r="H1986" s="2" t="str">
        <f>IF(ISERROR(VLOOKUP(A1986,'Cadastro-Estoque'!A:G,1,FALSE)),"",VLOOKUP(A1986,'Cadastro-Estoque'!A:G,3,FALSE))</f>
        <v/>
      </c>
      <c r="I1986" s="73" t="str">
        <f>IF(A1986="","",INDEX(Boletim!F1995:F2112,(MATCH(A1986,'Cadastro-Estoque'!A1994:A2111,0))))</f>
        <v/>
      </c>
    </row>
    <row r="1987" spans="5:9" ht="18.75" customHeight="1" x14ac:dyDescent="0.25">
      <c r="E1987" s="1" t="str">
        <f t="shared" si="33"/>
        <v/>
      </c>
      <c r="F1987" s="2" t="str">
        <f>IF(ISERROR(VLOOKUP(A1987,'Cadastro-Estoque'!A:G,1,FALSE)),"",VLOOKUP(A1987,'Cadastro-Estoque'!A:G,4,FALSE))</f>
        <v/>
      </c>
      <c r="G1987" s="2" t="str">
        <f>IF(ISBLANK(A1987),"",IF(ISERROR(VLOOKUP(A1987,'Cadastro-Estoque'!A:G,1,FALSE)),"Produto não cadastrado",VLOOKUP(A1987,'Cadastro-Estoque'!A:G,2,FALSE)))</f>
        <v/>
      </c>
      <c r="H1987" s="2" t="str">
        <f>IF(ISERROR(VLOOKUP(A1987,'Cadastro-Estoque'!A:G,1,FALSE)),"",VLOOKUP(A1987,'Cadastro-Estoque'!A:G,3,FALSE))</f>
        <v/>
      </c>
      <c r="I1987" s="73" t="str">
        <f>IF(A1987="","",INDEX(Boletim!F1996:F2113,(MATCH(A1987,'Cadastro-Estoque'!A1995:A2112,0))))</f>
        <v/>
      </c>
    </row>
    <row r="1988" spans="5:9" ht="18.75" customHeight="1" x14ac:dyDescent="0.25">
      <c r="E1988" s="1" t="str">
        <f t="shared" si="33"/>
        <v/>
      </c>
      <c r="F1988" s="2" t="str">
        <f>IF(ISERROR(VLOOKUP(A1988,'Cadastro-Estoque'!A:G,1,FALSE)),"",VLOOKUP(A1988,'Cadastro-Estoque'!A:G,4,FALSE))</f>
        <v/>
      </c>
      <c r="G1988" s="2" t="str">
        <f>IF(ISBLANK(A1988),"",IF(ISERROR(VLOOKUP(A1988,'Cadastro-Estoque'!A:G,1,FALSE)),"Produto não cadastrado",VLOOKUP(A1988,'Cadastro-Estoque'!A:G,2,FALSE)))</f>
        <v/>
      </c>
      <c r="H1988" s="2" t="str">
        <f>IF(ISERROR(VLOOKUP(A1988,'Cadastro-Estoque'!A:G,1,FALSE)),"",VLOOKUP(A1988,'Cadastro-Estoque'!A:G,3,FALSE))</f>
        <v/>
      </c>
      <c r="I1988" s="73" t="str">
        <f>IF(A1988="","",INDEX(Boletim!F1997:F2114,(MATCH(A1988,'Cadastro-Estoque'!A1996:A2113,0))))</f>
        <v/>
      </c>
    </row>
    <row r="1989" spans="5:9" ht="18.75" customHeight="1" x14ac:dyDescent="0.25">
      <c r="E1989" s="1" t="str">
        <f t="shared" si="33"/>
        <v/>
      </c>
      <c r="F1989" s="2" t="str">
        <f>IF(ISERROR(VLOOKUP(A1989,'Cadastro-Estoque'!A:G,1,FALSE)),"",VLOOKUP(A1989,'Cadastro-Estoque'!A:G,4,FALSE))</f>
        <v/>
      </c>
      <c r="G1989" s="2" t="str">
        <f>IF(ISBLANK(A1989),"",IF(ISERROR(VLOOKUP(A1989,'Cadastro-Estoque'!A:G,1,FALSE)),"Produto não cadastrado",VLOOKUP(A1989,'Cadastro-Estoque'!A:G,2,FALSE)))</f>
        <v/>
      </c>
      <c r="H1989" s="2" t="str">
        <f>IF(ISERROR(VLOOKUP(A1989,'Cadastro-Estoque'!A:G,1,FALSE)),"",VLOOKUP(A1989,'Cadastro-Estoque'!A:G,3,FALSE))</f>
        <v/>
      </c>
      <c r="I1989" s="73" t="str">
        <f>IF(A1989="","",INDEX(Boletim!F1998:F2115,(MATCH(A1989,'Cadastro-Estoque'!A1997:A2114,0))))</f>
        <v/>
      </c>
    </row>
    <row r="1990" spans="5:9" ht="18.75" customHeight="1" x14ac:dyDescent="0.25">
      <c r="E1990" s="1" t="str">
        <f t="shared" ref="E1990:E2053" si="34">IF(ISBLANK(A1990),"",C1990*D1990)</f>
        <v/>
      </c>
      <c r="F1990" s="2" t="str">
        <f>IF(ISERROR(VLOOKUP(A1990,'Cadastro-Estoque'!A:G,1,FALSE)),"",VLOOKUP(A1990,'Cadastro-Estoque'!A:G,4,FALSE))</f>
        <v/>
      </c>
      <c r="G1990" s="2" t="str">
        <f>IF(ISBLANK(A1990),"",IF(ISERROR(VLOOKUP(A1990,'Cadastro-Estoque'!A:G,1,FALSE)),"Produto não cadastrado",VLOOKUP(A1990,'Cadastro-Estoque'!A:G,2,FALSE)))</f>
        <v/>
      </c>
      <c r="H1990" s="2" t="str">
        <f>IF(ISERROR(VLOOKUP(A1990,'Cadastro-Estoque'!A:G,1,FALSE)),"",VLOOKUP(A1990,'Cadastro-Estoque'!A:G,3,FALSE))</f>
        <v/>
      </c>
      <c r="I1990" s="73" t="str">
        <f>IF(A1990="","",INDEX(Boletim!F1999:F2116,(MATCH(A1990,'Cadastro-Estoque'!A1998:A2115,0))))</f>
        <v/>
      </c>
    </row>
    <row r="1991" spans="5:9" ht="18.75" customHeight="1" x14ac:dyDescent="0.25">
      <c r="E1991" s="1" t="str">
        <f t="shared" si="34"/>
        <v/>
      </c>
      <c r="F1991" s="2" t="str">
        <f>IF(ISERROR(VLOOKUP(A1991,'Cadastro-Estoque'!A:G,1,FALSE)),"",VLOOKUP(A1991,'Cadastro-Estoque'!A:G,4,FALSE))</f>
        <v/>
      </c>
      <c r="G1991" s="2" t="str">
        <f>IF(ISBLANK(A1991),"",IF(ISERROR(VLOOKUP(A1991,'Cadastro-Estoque'!A:G,1,FALSE)),"Produto não cadastrado",VLOOKUP(A1991,'Cadastro-Estoque'!A:G,2,FALSE)))</f>
        <v/>
      </c>
      <c r="H1991" s="2" t="str">
        <f>IF(ISERROR(VLOOKUP(A1991,'Cadastro-Estoque'!A:G,1,FALSE)),"",VLOOKUP(A1991,'Cadastro-Estoque'!A:G,3,FALSE))</f>
        <v/>
      </c>
      <c r="I1991" s="73" t="str">
        <f>IF(A1991="","",INDEX(Boletim!F2000:F2117,(MATCH(A1991,'Cadastro-Estoque'!A1999:A2116,0))))</f>
        <v/>
      </c>
    </row>
    <row r="1992" spans="5:9" ht="18.75" customHeight="1" x14ac:dyDescent="0.25">
      <c r="E1992" s="1" t="str">
        <f t="shared" si="34"/>
        <v/>
      </c>
      <c r="F1992" s="2" t="str">
        <f>IF(ISERROR(VLOOKUP(A1992,'Cadastro-Estoque'!A:G,1,FALSE)),"",VLOOKUP(A1992,'Cadastro-Estoque'!A:G,4,FALSE))</f>
        <v/>
      </c>
      <c r="G1992" s="2" t="str">
        <f>IF(ISBLANK(A1992),"",IF(ISERROR(VLOOKUP(A1992,'Cadastro-Estoque'!A:G,1,FALSE)),"Produto não cadastrado",VLOOKUP(A1992,'Cadastro-Estoque'!A:G,2,FALSE)))</f>
        <v/>
      </c>
      <c r="H1992" s="2" t="str">
        <f>IF(ISERROR(VLOOKUP(A1992,'Cadastro-Estoque'!A:G,1,FALSE)),"",VLOOKUP(A1992,'Cadastro-Estoque'!A:G,3,FALSE))</f>
        <v/>
      </c>
      <c r="I1992" s="73" t="str">
        <f>IF(A1992="","",INDEX(Boletim!F2001:F2118,(MATCH(A1992,'Cadastro-Estoque'!A2000:A2117,0))))</f>
        <v/>
      </c>
    </row>
    <row r="1993" spans="5:9" ht="18.75" customHeight="1" x14ac:dyDescent="0.25">
      <c r="E1993" s="1" t="str">
        <f t="shared" si="34"/>
        <v/>
      </c>
      <c r="F1993" s="2" t="str">
        <f>IF(ISERROR(VLOOKUP(A1993,'Cadastro-Estoque'!A:G,1,FALSE)),"",VLOOKUP(A1993,'Cadastro-Estoque'!A:G,4,FALSE))</f>
        <v/>
      </c>
      <c r="G1993" s="2" t="str">
        <f>IF(ISBLANK(A1993),"",IF(ISERROR(VLOOKUP(A1993,'Cadastro-Estoque'!A:G,1,FALSE)),"Produto não cadastrado",VLOOKUP(A1993,'Cadastro-Estoque'!A:G,2,FALSE)))</f>
        <v/>
      </c>
      <c r="H1993" s="2" t="str">
        <f>IF(ISERROR(VLOOKUP(A1993,'Cadastro-Estoque'!A:G,1,FALSE)),"",VLOOKUP(A1993,'Cadastro-Estoque'!A:G,3,FALSE))</f>
        <v/>
      </c>
      <c r="I1993" s="73" t="str">
        <f>IF(A1993="","",INDEX(Boletim!F2002:F2119,(MATCH(A1993,'Cadastro-Estoque'!A2001:A2118,0))))</f>
        <v/>
      </c>
    </row>
    <row r="1994" spans="5:9" ht="18.75" customHeight="1" x14ac:dyDescent="0.25">
      <c r="E1994" s="1" t="str">
        <f t="shared" si="34"/>
        <v/>
      </c>
      <c r="F1994" s="2" t="str">
        <f>IF(ISERROR(VLOOKUP(A1994,'Cadastro-Estoque'!A:G,1,FALSE)),"",VLOOKUP(A1994,'Cadastro-Estoque'!A:G,4,FALSE))</f>
        <v/>
      </c>
      <c r="G1994" s="2" t="str">
        <f>IF(ISBLANK(A1994),"",IF(ISERROR(VLOOKUP(A1994,'Cadastro-Estoque'!A:G,1,FALSE)),"Produto não cadastrado",VLOOKUP(A1994,'Cadastro-Estoque'!A:G,2,FALSE)))</f>
        <v/>
      </c>
      <c r="H1994" s="2" t="str">
        <f>IF(ISERROR(VLOOKUP(A1994,'Cadastro-Estoque'!A:G,1,FALSE)),"",VLOOKUP(A1994,'Cadastro-Estoque'!A:G,3,FALSE))</f>
        <v/>
      </c>
      <c r="I1994" s="73" t="str">
        <f>IF(A1994="","",INDEX(Boletim!F2003:F2120,(MATCH(A1994,'Cadastro-Estoque'!A2002:A2119,0))))</f>
        <v/>
      </c>
    </row>
    <row r="1995" spans="5:9" ht="18.75" customHeight="1" x14ac:dyDescent="0.25">
      <c r="E1995" s="1" t="str">
        <f t="shared" si="34"/>
        <v/>
      </c>
      <c r="F1995" s="2" t="str">
        <f>IF(ISERROR(VLOOKUP(A1995,'Cadastro-Estoque'!A:G,1,FALSE)),"",VLOOKUP(A1995,'Cadastro-Estoque'!A:G,4,FALSE))</f>
        <v/>
      </c>
      <c r="G1995" s="2" t="str">
        <f>IF(ISBLANK(A1995),"",IF(ISERROR(VLOOKUP(A1995,'Cadastro-Estoque'!A:G,1,FALSE)),"Produto não cadastrado",VLOOKUP(A1995,'Cadastro-Estoque'!A:G,2,FALSE)))</f>
        <v/>
      </c>
      <c r="H1995" s="2" t="str">
        <f>IF(ISERROR(VLOOKUP(A1995,'Cadastro-Estoque'!A:G,1,FALSE)),"",VLOOKUP(A1995,'Cadastro-Estoque'!A:G,3,FALSE))</f>
        <v/>
      </c>
      <c r="I1995" s="73" t="str">
        <f>IF(A1995="","",INDEX(Boletim!F2004:F2121,(MATCH(A1995,'Cadastro-Estoque'!A2003:A2120,0))))</f>
        <v/>
      </c>
    </row>
    <row r="1996" spans="5:9" ht="18.75" customHeight="1" x14ac:dyDescent="0.25">
      <c r="E1996" s="1" t="str">
        <f t="shared" si="34"/>
        <v/>
      </c>
      <c r="F1996" s="2" t="str">
        <f>IF(ISERROR(VLOOKUP(A1996,'Cadastro-Estoque'!A:G,1,FALSE)),"",VLOOKUP(A1996,'Cadastro-Estoque'!A:G,4,FALSE))</f>
        <v/>
      </c>
      <c r="G1996" s="2" t="str">
        <f>IF(ISBLANK(A1996),"",IF(ISERROR(VLOOKUP(A1996,'Cadastro-Estoque'!A:G,1,FALSE)),"Produto não cadastrado",VLOOKUP(A1996,'Cadastro-Estoque'!A:G,2,FALSE)))</f>
        <v/>
      </c>
      <c r="H1996" s="2" t="str">
        <f>IF(ISERROR(VLOOKUP(A1996,'Cadastro-Estoque'!A:G,1,FALSE)),"",VLOOKUP(A1996,'Cadastro-Estoque'!A:G,3,FALSE))</f>
        <v/>
      </c>
      <c r="I1996" s="73" t="str">
        <f>IF(A1996="","",INDEX(Boletim!F2005:F2122,(MATCH(A1996,'Cadastro-Estoque'!A2004:A2121,0))))</f>
        <v/>
      </c>
    </row>
    <row r="1997" spans="5:9" ht="18.75" customHeight="1" x14ac:dyDescent="0.25">
      <c r="E1997" s="1" t="str">
        <f t="shared" si="34"/>
        <v/>
      </c>
      <c r="F1997" s="2" t="str">
        <f>IF(ISERROR(VLOOKUP(A1997,'Cadastro-Estoque'!A:G,1,FALSE)),"",VLOOKUP(A1997,'Cadastro-Estoque'!A:G,4,FALSE))</f>
        <v/>
      </c>
      <c r="G1997" s="2" t="str">
        <f>IF(ISBLANK(A1997),"",IF(ISERROR(VLOOKUP(A1997,'Cadastro-Estoque'!A:G,1,FALSE)),"Produto não cadastrado",VLOOKUP(A1997,'Cadastro-Estoque'!A:G,2,FALSE)))</f>
        <v/>
      </c>
      <c r="H1997" s="2" t="str">
        <f>IF(ISERROR(VLOOKUP(A1997,'Cadastro-Estoque'!A:G,1,FALSE)),"",VLOOKUP(A1997,'Cadastro-Estoque'!A:G,3,FALSE))</f>
        <v/>
      </c>
      <c r="I1997" s="73" t="str">
        <f>IF(A1997="","",INDEX(Boletim!F2006:F2123,(MATCH(A1997,'Cadastro-Estoque'!A2005:A2122,0))))</f>
        <v/>
      </c>
    </row>
    <row r="1998" spans="5:9" ht="18.75" customHeight="1" x14ac:dyDescent="0.25">
      <c r="E1998" s="1" t="str">
        <f t="shared" si="34"/>
        <v/>
      </c>
      <c r="F1998" s="2" t="str">
        <f>IF(ISERROR(VLOOKUP(A1998,'Cadastro-Estoque'!A:G,1,FALSE)),"",VLOOKUP(A1998,'Cadastro-Estoque'!A:G,4,FALSE))</f>
        <v/>
      </c>
      <c r="G1998" s="2" t="str">
        <f>IF(ISBLANK(A1998),"",IF(ISERROR(VLOOKUP(A1998,'Cadastro-Estoque'!A:G,1,FALSE)),"Produto não cadastrado",VLOOKUP(A1998,'Cadastro-Estoque'!A:G,2,FALSE)))</f>
        <v/>
      </c>
      <c r="H1998" s="2" t="str">
        <f>IF(ISERROR(VLOOKUP(A1998,'Cadastro-Estoque'!A:G,1,FALSE)),"",VLOOKUP(A1998,'Cadastro-Estoque'!A:G,3,FALSE))</f>
        <v/>
      </c>
      <c r="I1998" s="73" t="str">
        <f>IF(A1998="","",INDEX(Boletim!F2007:F2124,(MATCH(A1998,'Cadastro-Estoque'!A2006:A2123,0))))</f>
        <v/>
      </c>
    </row>
    <row r="1999" spans="5:9" ht="18.75" customHeight="1" x14ac:dyDescent="0.25">
      <c r="E1999" s="1" t="str">
        <f t="shared" si="34"/>
        <v/>
      </c>
      <c r="F1999" s="2" t="str">
        <f>IF(ISERROR(VLOOKUP(A1999,'Cadastro-Estoque'!A:G,1,FALSE)),"",VLOOKUP(A1999,'Cadastro-Estoque'!A:G,4,FALSE))</f>
        <v/>
      </c>
      <c r="G1999" s="2" t="str">
        <f>IF(ISBLANK(A1999),"",IF(ISERROR(VLOOKUP(A1999,'Cadastro-Estoque'!A:G,1,FALSE)),"Produto não cadastrado",VLOOKUP(A1999,'Cadastro-Estoque'!A:G,2,FALSE)))</f>
        <v/>
      </c>
      <c r="H1999" s="2" t="str">
        <f>IF(ISERROR(VLOOKUP(A1999,'Cadastro-Estoque'!A:G,1,FALSE)),"",VLOOKUP(A1999,'Cadastro-Estoque'!A:G,3,FALSE))</f>
        <v/>
      </c>
      <c r="I1999" s="73" t="str">
        <f>IF(A1999="","",INDEX(Boletim!F2008:F2125,(MATCH(A1999,'Cadastro-Estoque'!A2007:A2124,0))))</f>
        <v/>
      </c>
    </row>
    <row r="2000" spans="5:9" ht="18.75" customHeight="1" x14ac:dyDescent="0.25">
      <c r="E2000" s="1" t="str">
        <f t="shared" si="34"/>
        <v/>
      </c>
      <c r="F2000" s="2" t="str">
        <f>IF(ISERROR(VLOOKUP(A2000,'Cadastro-Estoque'!A:G,1,FALSE)),"",VLOOKUP(A2000,'Cadastro-Estoque'!A:G,4,FALSE))</f>
        <v/>
      </c>
      <c r="G2000" s="2" t="str">
        <f>IF(ISBLANK(A2000),"",IF(ISERROR(VLOOKUP(A2000,'Cadastro-Estoque'!A:G,1,FALSE)),"Produto não cadastrado",VLOOKUP(A2000,'Cadastro-Estoque'!A:G,2,FALSE)))</f>
        <v/>
      </c>
      <c r="H2000" s="2" t="str">
        <f>IF(ISERROR(VLOOKUP(A2000,'Cadastro-Estoque'!A:G,1,FALSE)),"",VLOOKUP(A2000,'Cadastro-Estoque'!A:G,3,FALSE))</f>
        <v/>
      </c>
      <c r="I2000" s="73" t="str">
        <f>IF(A2000="","",INDEX(Boletim!F2009:F2126,(MATCH(A2000,'Cadastro-Estoque'!A2008:A2125,0))))</f>
        <v/>
      </c>
    </row>
    <row r="2001" spans="5:9" ht="18.75" customHeight="1" x14ac:dyDescent="0.25">
      <c r="E2001" s="1" t="str">
        <f t="shared" si="34"/>
        <v/>
      </c>
      <c r="F2001" s="2" t="str">
        <f>IF(ISERROR(VLOOKUP(A2001,'Cadastro-Estoque'!A:G,1,FALSE)),"",VLOOKUP(A2001,'Cadastro-Estoque'!A:G,4,FALSE))</f>
        <v/>
      </c>
      <c r="G2001" s="2" t="str">
        <f>IF(ISBLANK(A2001),"",IF(ISERROR(VLOOKUP(A2001,'Cadastro-Estoque'!A:G,1,FALSE)),"Produto não cadastrado",VLOOKUP(A2001,'Cadastro-Estoque'!A:G,2,FALSE)))</f>
        <v/>
      </c>
      <c r="H2001" s="2" t="str">
        <f>IF(ISERROR(VLOOKUP(A2001,'Cadastro-Estoque'!A:G,1,FALSE)),"",VLOOKUP(A2001,'Cadastro-Estoque'!A:G,3,FALSE))</f>
        <v/>
      </c>
      <c r="I2001" s="73" t="str">
        <f>IF(A2001="","",INDEX(Boletim!F2010:F2127,(MATCH(A2001,'Cadastro-Estoque'!A2009:A2126,0))))</f>
        <v/>
      </c>
    </row>
    <row r="2002" spans="5:9" ht="18.75" customHeight="1" x14ac:dyDescent="0.25">
      <c r="E2002" s="1" t="str">
        <f t="shared" si="34"/>
        <v/>
      </c>
      <c r="F2002" s="2" t="str">
        <f>IF(ISERROR(VLOOKUP(A2002,'Cadastro-Estoque'!A:G,1,FALSE)),"",VLOOKUP(A2002,'Cadastro-Estoque'!A:G,4,FALSE))</f>
        <v/>
      </c>
      <c r="G2002" s="2" t="str">
        <f>IF(ISBLANK(A2002),"",IF(ISERROR(VLOOKUP(A2002,'Cadastro-Estoque'!A:G,1,FALSE)),"Produto não cadastrado",VLOOKUP(A2002,'Cadastro-Estoque'!A:G,2,FALSE)))</f>
        <v/>
      </c>
      <c r="H2002" s="2" t="str">
        <f>IF(ISERROR(VLOOKUP(A2002,'Cadastro-Estoque'!A:G,1,FALSE)),"",VLOOKUP(A2002,'Cadastro-Estoque'!A:G,3,FALSE))</f>
        <v/>
      </c>
      <c r="I2002" s="73" t="str">
        <f>IF(A2002="","",INDEX(Boletim!F2011:F2128,(MATCH(A2002,'Cadastro-Estoque'!A2010:A2127,0))))</f>
        <v/>
      </c>
    </row>
    <row r="2003" spans="5:9" ht="18.75" customHeight="1" x14ac:dyDescent="0.25">
      <c r="E2003" s="1" t="str">
        <f t="shared" si="34"/>
        <v/>
      </c>
      <c r="F2003" s="2" t="str">
        <f>IF(ISERROR(VLOOKUP(A2003,'Cadastro-Estoque'!A:G,1,FALSE)),"",VLOOKUP(A2003,'Cadastro-Estoque'!A:G,4,FALSE))</f>
        <v/>
      </c>
      <c r="G2003" s="2" t="str">
        <f>IF(ISBLANK(A2003),"",IF(ISERROR(VLOOKUP(A2003,'Cadastro-Estoque'!A:G,1,FALSE)),"Produto não cadastrado",VLOOKUP(A2003,'Cadastro-Estoque'!A:G,2,FALSE)))</f>
        <v/>
      </c>
      <c r="H2003" s="2" t="str">
        <f>IF(ISERROR(VLOOKUP(A2003,'Cadastro-Estoque'!A:G,1,FALSE)),"",VLOOKUP(A2003,'Cadastro-Estoque'!A:G,3,FALSE))</f>
        <v/>
      </c>
      <c r="I2003" s="73" t="str">
        <f>IF(A2003="","",INDEX(Boletim!F2012:F2129,(MATCH(A2003,'Cadastro-Estoque'!A2011:A2128,0))))</f>
        <v/>
      </c>
    </row>
    <row r="2004" spans="5:9" ht="18.75" customHeight="1" x14ac:dyDescent="0.25">
      <c r="E2004" s="1" t="str">
        <f t="shared" si="34"/>
        <v/>
      </c>
      <c r="F2004" s="2" t="str">
        <f>IF(ISERROR(VLOOKUP(A2004,'Cadastro-Estoque'!A:G,1,FALSE)),"",VLOOKUP(A2004,'Cadastro-Estoque'!A:G,4,FALSE))</f>
        <v/>
      </c>
      <c r="G2004" s="2" t="str">
        <f>IF(ISBLANK(A2004),"",IF(ISERROR(VLOOKUP(A2004,'Cadastro-Estoque'!A:G,1,FALSE)),"Produto não cadastrado",VLOOKUP(A2004,'Cadastro-Estoque'!A:G,2,FALSE)))</f>
        <v/>
      </c>
      <c r="H2004" s="2" t="str">
        <f>IF(ISERROR(VLOOKUP(A2004,'Cadastro-Estoque'!A:G,1,FALSE)),"",VLOOKUP(A2004,'Cadastro-Estoque'!A:G,3,FALSE))</f>
        <v/>
      </c>
      <c r="I2004" s="73" t="str">
        <f>IF(A2004="","",INDEX(Boletim!F2013:F2130,(MATCH(A2004,'Cadastro-Estoque'!A2012:A2129,0))))</f>
        <v/>
      </c>
    </row>
    <row r="2005" spans="5:9" ht="18.75" customHeight="1" x14ac:dyDescent="0.25">
      <c r="E2005" s="1" t="str">
        <f t="shared" si="34"/>
        <v/>
      </c>
      <c r="F2005" s="2" t="str">
        <f>IF(ISERROR(VLOOKUP(A2005,'Cadastro-Estoque'!A:G,1,FALSE)),"",VLOOKUP(A2005,'Cadastro-Estoque'!A:G,4,FALSE))</f>
        <v/>
      </c>
      <c r="G2005" s="2" t="str">
        <f>IF(ISBLANK(A2005),"",IF(ISERROR(VLOOKUP(A2005,'Cadastro-Estoque'!A:G,1,FALSE)),"Produto não cadastrado",VLOOKUP(A2005,'Cadastro-Estoque'!A:G,2,FALSE)))</f>
        <v/>
      </c>
      <c r="H2005" s="2" t="str">
        <f>IF(ISERROR(VLOOKUP(A2005,'Cadastro-Estoque'!A:G,1,FALSE)),"",VLOOKUP(A2005,'Cadastro-Estoque'!A:G,3,FALSE))</f>
        <v/>
      </c>
      <c r="I2005" s="73" t="str">
        <f>IF(A2005="","",INDEX(Boletim!F2014:F2131,(MATCH(A2005,'Cadastro-Estoque'!A2013:A2130,0))))</f>
        <v/>
      </c>
    </row>
    <row r="2006" spans="5:9" ht="18.75" customHeight="1" x14ac:dyDescent="0.25">
      <c r="E2006" s="1" t="str">
        <f t="shared" si="34"/>
        <v/>
      </c>
      <c r="F2006" s="2" t="str">
        <f>IF(ISERROR(VLOOKUP(A2006,'Cadastro-Estoque'!A:G,1,FALSE)),"",VLOOKUP(A2006,'Cadastro-Estoque'!A:G,4,FALSE))</f>
        <v/>
      </c>
      <c r="G2006" s="2" t="str">
        <f>IF(ISBLANK(A2006),"",IF(ISERROR(VLOOKUP(A2006,'Cadastro-Estoque'!A:G,1,FALSE)),"Produto não cadastrado",VLOOKUP(A2006,'Cadastro-Estoque'!A:G,2,FALSE)))</f>
        <v/>
      </c>
      <c r="H2006" s="2" t="str">
        <f>IF(ISERROR(VLOOKUP(A2006,'Cadastro-Estoque'!A:G,1,FALSE)),"",VLOOKUP(A2006,'Cadastro-Estoque'!A:G,3,FALSE))</f>
        <v/>
      </c>
      <c r="I2006" s="73" t="str">
        <f>IF(A2006="","",INDEX(Boletim!F2015:F2132,(MATCH(A2006,'Cadastro-Estoque'!A2014:A2131,0))))</f>
        <v/>
      </c>
    </row>
    <row r="2007" spans="5:9" ht="18.75" customHeight="1" x14ac:dyDescent="0.25">
      <c r="E2007" s="1" t="str">
        <f t="shared" si="34"/>
        <v/>
      </c>
      <c r="F2007" s="2" t="str">
        <f>IF(ISERROR(VLOOKUP(A2007,'Cadastro-Estoque'!A:G,1,FALSE)),"",VLOOKUP(A2007,'Cadastro-Estoque'!A:G,4,FALSE))</f>
        <v/>
      </c>
      <c r="G2007" s="2" t="str">
        <f>IF(ISBLANK(A2007),"",IF(ISERROR(VLOOKUP(A2007,'Cadastro-Estoque'!A:G,1,FALSE)),"Produto não cadastrado",VLOOKUP(A2007,'Cadastro-Estoque'!A:G,2,FALSE)))</f>
        <v/>
      </c>
      <c r="H2007" s="2" t="str">
        <f>IF(ISERROR(VLOOKUP(A2007,'Cadastro-Estoque'!A:G,1,FALSE)),"",VLOOKUP(A2007,'Cadastro-Estoque'!A:G,3,FALSE))</f>
        <v/>
      </c>
      <c r="I2007" s="73" t="str">
        <f>IF(A2007="","",INDEX(Boletim!F2016:F2133,(MATCH(A2007,'Cadastro-Estoque'!A2015:A2132,0))))</f>
        <v/>
      </c>
    </row>
    <row r="2008" spans="5:9" ht="18.75" customHeight="1" x14ac:dyDescent="0.25">
      <c r="E2008" s="1" t="str">
        <f t="shared" si="34"/>
        <v/>
      </c>
      <c r="F2008" s="2" t="str">
        <f>IF(ISERROR(VLOOKUP(A2008,'Cadastro-Estoque'!A:G,1,FALSE)),"",VLOOKUP(A2008,'Cadastro-Estoque'!A:G,4,FALSE))</f>
        <v/>
      </c>
      <c r="G2008" s="2" t="str">
        <f>IF(ISBLANK(A2008),"",IF(ISERROR(VLOOKUP(A2008,'Cadastro-Estoque'!A:G,1,FALSE)),"Produto não cadastrado",VLOOKUP(A2008,'Cadastro-Estoque'!A:G,2,FALSE)))</f>
        <v/>
      </c>
      <c r="H2008" s="2" t="str">
        <f>IF(ISERROR(VLOOKUP(A2008,'Cadastro-Estoque'!A:G,1,FALSE)),"",VLOOKUP(A2008,'Cadastro-Estoque'!A:G,3,FALSE))</f>
        <v/>
      </c>
      <c r="I2008" s="73" t="str">
        <f>IF(A2008="","",INDEX(Boletim!F2017:F2134,(MATCH(A2008,'Cadastro-Estoque'!A2016:A2133,0))))</f>
        <v/>
      </c>
    </row>
    <row r="2009" spans="5:9" ht="18.75" customHeight="1" x14ac:dyDescent="0.25">
      <c r="E2009" s="1" t="str">
        <f t="shared" si="34"/>
        <v/>
      </c>
      <c r="F2009" s="2" t="str">
        <f>IF(ISERROR(VLOOKUP(A2009,'Cadastro-Estoque'!A:G,1,FALSE)),"",VLOOKUP(A2009,'Cadastro-Estoque'!A:G,4,FALSE))</f>
        <v/>
      </c>
      <c r="G2009" s="2" t="str">
        <f>IF(ISBLANK(A2009),"",IF(ISERROR(VLOOKUP(A2009,'Cadastro-Estoque'!A:G,1,FALSE)),"Produto não cadastrado",VLOOKUP(A2009,'Cadastro-Estoque'!A:G,2,FALSE)))</f>
        <v/>
      </c>
      <c r="H2009" s="2" t="str">
        <f>IF(ISERROR(VLOOKUP(A2009,'Cadastro-Estoque'!A:G,1,FALSE)),"",VLOOKUP(A2009,'Cadastro-Estoque'!A:G,3,FALSE))</f>
        <v/>
      </c>
      <c r="I2009" s="73" t="str">
        <f>IF(A2009="","",INDEX(Boletim!F2018:F2135,(MATCH(A2009,'Cadastro-Estoque'!A2017:A2134,0))))</f>
        <v/>
      </c>
    </row>
    <row r="2010" spans="5:9" ht="18.75" customHeight="1" x14ac:dyDescent="0.25">
      <c r="E2010" s="1" t="str">
        <f t="shared" si="34"/>
        <v/>
      </c>
      <c r="F2010" s="2" t="str">
        <f>IF(ISERROR(VLOOKUP(A2010,'Cadastro-Estoque'!A:G,1,FALSE)),"",VLOOKUP(A2010,'Cadastro-Estoque'!A:G,4,FALSE))</f>
        <v/>
      </c>
      <c r="G2010" s="2" t="str">
        <f>IF(ISBLANK(A2010),"",IF(ISERROR(VLOOKUP(A2010,'Cadastro-Estoque'!A:G,1,FALSE)),"Produto não cadastrado",VLOOKUP(A2010,'Cadastro-Estoque'!A:G,2,FALSE)))</f>
        <v/>
      </c>
      <c r="H2010" s="2" t="str">
        <f>IF(ISERROR(VLOOKUP(A2010,'Cadastro-Estoque'!A:G,1,FALSE)),"",VLOOKUP(A2010,'Cadastro-Estoque'!A:G,3,FALSE))</f>
        <v/>
      </c>
      <c r="I2010" s="73" t="str">
        <f>IF(A2010="","",INDEX(Boletim!F2019:F2136,(MATCH(A2010,'Cadastro-Estoque'!A2018:A2135,0))))</f>
        <v/>
      </c>
    </row>
    <row r="2011" spans="5:9" ht="18.75" customHeight="1" x14ac:dyDescent="0.25">
      <c r="E2011" s="1" t="str">
        <f t="shared" si="34"/>
        <v/>
      </c>
      <c r="F2011" s="2" t="str">
        <f>IF(ISERROR(VLOOKUP(A2011,'Cadastro-Estoque'!A:G,1,FALSE)),"",VLOOKUP(A2011,'Cadastro-Estoque'!A:G,4,FALSE))</f>
        <v/>
      </c>
      <c r="G2011" s="2" t="str">
        <f>IF(ISBLANK(A2011),"",IF(ISERROR(VLOOKUP(A2011,'Cadastro-Estoque'!A:G,1,FALSE)),"Produto não cadastrado",VLOOKUP(A2011,'Cadastro-Estoque'!A:G,2,FALSE)))</f>
        <v/>
      </c>
      <c r="H2011" s="2" t="str">
        <f>IF(ISERROR(VLOOKUP(A2011,'Cadastro-Estoque'!A:G,1,FALSE)),"",VLOOKUP(A2011,'Cadastro-Estoque'!A:G,3,FALSE))</f>
        <v/>
      </c>
      <c r="I2011" s="73" t="str">
        <f>IF(A2011="","",INDEX(Boletim!F2020:F2137,(MATCH(A2011,'Cadastro-Estoque'!A2019:A2136,0))))</f>
        <v/>
      </c>
    </row>
    <row r="2012" spans="5:9" ht="18.75" customHeight="1" x14ac:dyDescent="0.25">
      <c r="E2012" s="1" t="str">
        <f t="shared" si="34"/>
        <v/>
      </c>
      <c r="F2012" s="2" t="str">
        <f>IF(ISERROR(VLOOKUP(A2012,'Cadastro-Estoque'!A:G,1,FALSE)),"",VLOOKUP(A2012,'Cadastro-Estoque'!A:G,4,FALSE))</f>
        <v/>
      </c>
      <c r="G2012" s="2" t="str">
        <f>IF(ISBLANK(A2012),"",IF(ISERROR(VLOOKUP(A2012,'Cadastro-Estoque'!A:G,1,FALSE)),"Produto não cadastrado",VLOOKUP(A2012,'Cadastro-Estoque'!A:G,2,FALSE)))</f>
        <v/>
      </c>
      <c r="H2012" s="2" t="str">
        <f>IF(ISERROR(VLOOKUP(A2012,'Cadastro-Estoque'!A:G,1,FALSE)),"",VLOOKUP(A2012,'Cadastro-Estoque'!A:G,3,FALSE))</f>
        <v/>
      </c>
      <c r="I2012" s="73" t="str">
        <f>IF(A2012="","",INDEX(Boletim!F2021:F2138,(MATCH(A2012,'Cadastro-Estoque'!A2020:A2137,0))))</f>
        <v/>
      </c>
    </row>
    <row r="2013" spans="5:9" ht="18.75" customHeight="1" x14ac:dyDescent="0.25">
      <c r="E2013" s="1" t="str">
        <f t="shared" si="34"/>
        <v/>
      </c>
      <c r="F2013" s="2" t="str">
        <f>IF(ISERROR(VLOOKUP(A2013,'Cadastro-Estoque'!A:G,1,FALSE)),"",VLOOKUP(A2013,'Cadastro-Estoque'!A:G,4,FALSE))</f>
        <v/>
      </c>
      <c r="G2013" s="2" t="str">
        <f>IF(ISBLANK(A2013),"",IF(ISERROR(VLOOKUP(A2013,'Cadastro-Estoque'!A:G,1,FALSE)),"Produto não cadastrado",VLOOKUP(A2013,'Cadastro-Estoque'!A:G,2,FALSE)))</f>
        <v/>
      </c>
      <c r="H2013" s="2" t="str">
        <f>IF(ISERROR(VLOOKUP(A2013,'Cadastro-Estoque'!A:G,1,FALSE)),"",VLOOKUP(A2013,'Cadastro-Estoque'!A:G,3,FALSE))</f>
        <v/>
      </c>
      <c r="I2013" s="73" t="str">
        <f>IF(A2013="","",INDEX(Boletim!F2022:F2139,(MATCH(A2013,'Cadastro-Estoque'!A2021:A2138,0))))</f>
        <v/>
      </c>
    </row>
    <row r="2014" spans="5:9" ht="18.75" customHeight="1" x14ac:dyDescent="0.25">
      <c r="E2014" s="1" t="str">
        <f t="shared" si="34"/>
        <v/>
      </c>
      <c r="F2014" s="2" t="str">
        <f>IF(ISERROR(VLOOKUP(A2014,'Cadastro-Estoque'!A:G,1,FALSE)),"",VLOOKUP(A2014,'Cadastro-Estoque'!A:G,4,FALSE))</f>
        <v/>
      </c>
      <c r="G2014" s="2" t="str">
        <f>IF(ISBLANK(A2014),"",IF(ISERROR(VLOOKUP(A2014,'Cadastro-Estoque'!A:G,1,FALSE)),"Produto não cadastrado",VLOOKUP(A2014,'Cadastro-Estoque'!A:G,2,FALSE)))</f>
        <v/>
      </c>
      <c r="H2014" s="2" t="str">
        <f>IF(ISERROR(VLOOKUP(A2014,'Cadastro-Estoque'!A:G,1,FALSE)),"",VLOOKUP(A2014,'Cadastro-Estoque'!A:G,3,FALSE))</f>
        <v/>
      </c>
      <c r="I2014" s="73" t="str">
        <f>IF(A2014="","",INDEX(Boletim!F2023:F2140,(MATCH(A2014,'Cadastro-Estoque'!A2022:A2139,0))))</f>
        <v/>
      </c>
    </row>
    <row r="2015" spans="5:9" ht="18.75" customHeight="1" x14ac:dyDescent="0.25">
      <c r="E2015" s="1" t="str">
        <f t="shared" si="34"/>
        <v/>
      </c>
      <c r="F2015" s="2" t="str">
        <f>IF(ISERROR(VLOOKUP(A2015,'Cadastro-Estoque'!A:G,1,FALSE)),"",VLOOKUP(A2015,'Cadastro-Estoque'!A:G,4,FALSE))</f>
        <v/>
      </c>
      <c r="G2015" s="2" t="str">
        <f>IF(ISBLANK(A2015),"",IF(ISERROR(VLOOKUP(A2015,'Cadastro-Estoque'!A:G,1,FALSE)),"Produto não cadastrado",VLOOKUP(A2015,'Cadastro-Estoque'!A:G,2,FALSE)))</f>
        <v/>
      </c>
      <c r="H2015" s="2" t="str">
        <f>IF(ISERROR(VLOOKUP(A2015,'Cadastro-Estoque'!A:G,1,FALSE)),"",VLOOKUP(A2015,'Cadastro-Estoque'!A:G,3,FALSE))</f>
        <v/>
      </c>
      <c r="I2015" s="73" t="str">
        <f>IF(A2015="","",INDEX(Boletim!F2024:F2141,(MATCH(A2015,'Cadastro-Estoque'!A2023:A2140,0))))</f>
        <v/>
      </c>
    </row>
    <row r="2016" spans="5:9" ht="18.75" customHeight="1" x14ac:dyDescent="0.25">
      <c r="E2016" s="1" t="str">
        <f t="shared" si="34"/>
        <v/>
      </c>
      <c r="F2016" s="2" t="str">
        <f>IF(ISERROR(VLOOKUP(A2016,'Cadastro-Estoque'!A:G,1,FALSE)),"",VLOOKUP(A2016,'Cadastro-Estoque'!A:G,4,FALSE))</f>
        <v/>
      </c>
      <c r="G2016" s="2" t="str">
        <f>IF(ISBLANK(A2016),"",IF(ISERROR(VLOOKUP(A2016,'Cadastro-Estoque'!A:G,1,FALSE)),"Produto não cadastrado",VLOOKUP(A2016,'Cadastro-Estoque'!A:G,2,FALSE)))</f>
        <v/>
      </c>
      <c r="H2016" s="2" t="str">
        <f>IF(ISERROR(VLOOKUP(A2016,'Cadastro-Estoque'!A:G,1,FALSE)),"",VLOOKUP(A2016,'Cadastro-Estoque'!A:G,3,FALSE))</f>
        <v/>
      </c>
      <c r="I2016" s="73" t="str">
        <f>IF(A2016="","",INDEX(Boletim!F2025:F2142,(MATCH(A2016,'Cadastro-Estoque'!A2024:A2141,0))))</f>
        <v/>
      </c>
    </row>
    <row r="2017" spans="5:9" ht="18.75" customHeight="1" x14ac:dyDescent="0.25">
      <c r="E2017" s="1" t="str">
        <f t="shared" si="34"/>
        <v/>
      </c>
      <c r="F2017" s="2" t="str">
        <f>IF(ISERROR(VLOOKUP(A2017,'Cadastro-Estoque'!A:G,1,FALSE)),"",VLOOKUP(A2017,'Cadastro-Estoque'!A:G,4,FALSE))</f>
        <v/>
      </c>
      <c r="G2017" s="2" t="str">
        <f>IF(ISBLANK(A2017),"",IF(ISERROR(VLOOKUP(A2017,'Cadastro-Estoque'!A:G,1,FALSE)),"Produto não cadastrado",VLOOKUP(A2017,'Cadastro-Estoque'!A:G,2,FALSE)))</f>
        <v/>
      </c>
      <c r="H2017" s="2" t="str">
        <f>IF(ISERROR(VLOOKUP(A2017,'Cadastro-Estoque'!A:G,1,FALSE)),"",VLOOKUP(A2017,'Cadastro-Estoque'!A:G,3,FALSE))</f>
        <v/>
      </c>
      <c r="I2017" s="73" t="str">
        <f>IF(A2017="","",INDEX(Boletim!F2026:F2143,(MATCH(A2017,'Cadastro-Estoque'!A2025:A2142,0))))</f>
        <v/>
      </c>
    </row>
    <row r="2018" spans="5:9" ht="18.75" customHeight="1" x14ac:dyDescent="0.25">
      <c r="E2018" s="1" t="str">
        <f t="shared" si="34"/>
        <v/>
      </c>
      <c r="F2018" s="2" t="str">
        <f>IF(ISERROR(VLOOKUP(A2018,'Cadastro-Estoque'!A:G,1,FALSE)),"",VLOOKUP(A2018,'Cadastro-Estoque'!A:G,4,FALSE))</f>
        <v/>
      </c>
      <c r="G2018" s="2" t="str">
        <f>IF(ISBLANK(A2018),"",IF(ISERROR(VLOOKUP(A2018,'Cadastro-Estoque'!A:G,1,FALSE)),"Produto não cadastrado",VLOOKUP(A2018,'Cadastro-Estoque'!A:G,2,FALSE)))</f>
        <v/>
      </c>
      <c r="H2018" s="2" t="str">
        <f>IF(ISERROR(VLOOKUP(A2018,'Cadastro-Estoque'!A:G,1,FALSE)),"",VLOOKUP(A2018,'Cadastro-Estoque'!A:G,3,FALSE))</f>
        <v/>
      </c>
      <c r="I2018" s="73" t="str">
        <f>IF(A2018="","",INDEX(Boletim!F2027:F2144,(MATCH(A2018,'Cadastro-Estoque'!A2026:A2143,0))))</f>
        <v/>
      </c>
    </row>
    <row r="2019" spans="5:9" ht="18.75" customHeight="1" x14ac:dyDescent="0.25">
      <c r="E2019" s="1" t="str">
        <f t="shared" si="34"/>
        <v/>
      </c>
      <c r="F2019" s="2" t="str">
        <f>IF(ISERROR(VLOOKUP(A2019,'Cadastro-Estoque'!A:G,1,FALSE)),"",VLOOKUP(A2019,'Cadastro-Estoque'!A:G,4,FALSE))</f>
        <v/>
      </c>
      <c r="G2019" s="2" t="str">
        <f>IF(ISBLANK(A2019),"",IF(ISERROR(VLOOKUP(A2019,'Cadastro-Estoque'!A:G,1,FALSE)),"Produto não cadastrado",VLOOKUP(A2019,'Cadastro-Estoque'!A:G,2,FALSE)))</f>
        <v/>
      </c>
      <c r="H2019" s="2" t="str">
        <f>IF(ISERROR(VLOOKUP(A2019,'Cadastro-Estoque'!A:G,1,FALSE)),"",VLOOKUP(A2019,'Cadastro-Estoque'!A:G,3,FALSE))</f>
        <v/>
      </c>
      <c r="I2019" s="73" t="str">
        <f>IF(A2019="","",INDEX(Boletim!F2028:F2145,(MATCH(A2019,'Cadastro-Estoque'!A2027:A2144,0))))</f>
        <v/>
      </c>
    </row>
    <row r="2020" spans="5:9" ht="18.75" customHeight="1" x14ac:dyDescent="0.25">
      <c r="E2020" s="1" t="str">
        <f t="shared" si="34"/>
        <v/>
      </c>
      <c r="F2020" s="2" t="str">
        <f>IF(ISERROR(VLOOKUP(A2020,'Cadastro-Estoque'!A:G,1,FALSE)),"",VLOOKUP(A2020,'Cadastro-Estoque'!A:G,4,FALSE))</f>
        <v/>
      </c>
      <c r="G2020" s="2" t="str">
        <f>IF(ISBLANK(A2020),"",IF(ISERROR(VLOOKUP(A2020,'Cadastro-Estoque'!A:G,1,FALSE)),"Produto não cadastrado",VLOOKUP(A2020,'Cadastro-Estoque'!A:G,2,FALSE)))</f>
        <v/>
      </c>
      <c r="H2020" s="2" t="str">
        <f>IF(ISERROR(VLOOKUP(A2020,'Cadastro-Estoque'!A:G,1,FALSE)),"",VLOOKUP(A2020,'Cadastro-Estoque'!A:G,3,FALSE))</f>
        <v/>
      </c>
      <c r="I2020" s="73" t="str">
        <f>IF(A2020="","",INDEX(Boletim!F2029:F2146,(MATCH(A2020,'Cadastro-Estoque'!A2028:A2145,0))))</f>
        <v/>
      </c>
    </row>
    <row r="2021" spans="5:9" ht="18.75" customHeight="1" x14ac:dyDescent="0.25">
      <c r="E2021" s="1" t="str">
        <f t="shared" si="34"/>
        <v/>
      </c>
      <c r="F2021" s="2" t="str">
        <f>IF(ISERROR(VLOOKUP(A2021,'Cadastro-Estoque'!A:G,1,FALSE)),"",VLOOKUP(A2021,'Cadastro-Estoque'!A:G,4,FALSE))</f>
        <v/>
      </c>
      <c r="G2021" s="2" t="str">
        <f>IF(ISBLANK(A2021),"",IF(ISERROR(VLOOKUP(A2021,'Cadastro-Estoque'!A:G,1,FALSE)),"Produto não cadastrado",VLOOKUP(A2021,'Cadastro-Estoque'!A:G,2,FALSE)))</f>
        <v/>
      </c>
      <c r="H2021" s="2" t="str">
        <f>IF(ISERROR(VLOOKUP(A2021,'Cadastro-Estoque'!A:G,1,FALSE)),"",VLOOKUP(A2021,'Cadastro-Estoque'!A:G,3,FALSE))</f>
        <v/>
      </c>
      <c r="I2021" s="73" t="str">
        <f>IF(A2021="","",INDEX(Boletim!F2030:F2147,(MATCH(A2021,'Cadastro-Estoque'!A2029:A2146,0))))</f>
        <v/>
      </c>
    </row>
    <row r="2022" spans="5:9" ht="18.75" customHeight="1" x14ac:dyDescent="0.25">
      <c r="E2022" s="1" t="str">
        <f t="shared" si="34"/>
        <v/>
      </c>
      <c r="F2022" s="2" t="str">
        <f>IF(ISERROR(VLOOKUP(A2022,'Cadastro-Estoque'!A:G,1,FALSE)),"",VLOOKUP(A2022,'Cadastro-Estoque'!A:G,4,FALSE))</f>
        <v/>
      </c>
      <c r="G2022" s="2" t="str">
        <f>IF(ISBLANK(A2022),"",IF(ISERROR(VLOOKUP(A2022,'Cadastro-Estoque'!A:G,1,FALSE)),"Produto não cadastrado",VLOOKUP(A2022,'Cadastro-Estoque'!A:G,2,FALSE)))</f>
        <v/>
      </c>
      <c r="H2022" s="2" t="str">
        <f>IF(ISERROR(VLOOKUP(A2022,'Cadastro-Estoque'!A:G,1,FALSE)),"",VLOOKUP(A2022,'Cadastro-Estoque'!A:G,3,FALSE))</f>
        <v/>
      </c>
      <c r="I2022" s="73" t="str">
        <f>IF(A2022="","",INDEX(Boletim!F2031:F2148,(MATCH(A2022,'Cadastro-Estoque'!A2030:A2147,0))))</f>
        <v/>
      </c>
    </row>
    <row r="2023" spans="5:9" ht="18.75" customHeight="1" x14ac:dyDescent="0.25">
      <c r="E2023" s="1" t="str">
        <f t="shared" si="34"/>
        <v/>
      </c>
      <c r="F2023" s="2" t="str">
        <f>IF(ISERROR(VLOOKUP(A2023,'Cadastro-Estoque'!A:G,1,FALSE)),"",VLOOKUP(A2023,'Cadastro-Estoque'!A:G,4,FALSE))</f>
        <v/>
      </c>
      <c r="G2023" s="2" t="str">
        <f>IF(ISBLANK(A2023),"",IF(ISERROR(VLOOKUP(A2023,'Cadastro-Estoque'!A:G,1,FALSE)),"Produto não cadastrado",VLOOKUP(A2023,'Cadastro-Estoque'!A:G,2,FALSE)))</f>
        <v/>
      </c>
      <c r="H2023" s="2" t="str">
        <f>IF(ISERROR(VLOOKUP(A2023,'Cadastro-Estoque'!A:G,1,FALSE)),"",VLOOKUP(A2023,'Cadastro-Estoque'!A:G,3,FALSE))</f>
        <v/>
      </c>
      <c r="I2023" s="73" t="str">
        <f>IF(A2023="","",INDEX(Boletim!F2032:F2149,(MATCH(A2023,'Cadastro-Estoque'!A2031:A2148,0))))</f>
        <v/>
      </c>
    </row>
    <row r="2024" spans="5:9" ht="18.75" customHeight="1" x14ac:dyDescent="0.25">
      <c r="E2024" s="1" t="str">
        <f t="shared" si="34"/>
        <v/>
      </c>
      <c r="F2024" s="2" t="str">
        <f>IF(ISERROR(VLOOKUP(A2024,'Cadastro-Estoque'!A:G,1,FALSE)),"",VLOOKUP(A2024,'Cadastro-Estoque'!A:G,4,FALSE))</f>
        <v/>
      </c>
      <c r="G2024" s="2" t="str">
        <f>IF(ISBLANK(A2024),"",IF(ISERROR(VLOOKUP(A2024,'Cadastro-Estoque'!A:G,1,FALSE)),"Produto não cadastrado",VLOOKUP(A2024,'Cadastro-Estoque'!A:G,2,FALSE)))</f>
        <v/>
      </c>
      <c r="H2024" s="2" t="str">
        <f>IF(ISERROR(VLOOKUP(A2024,'Cadastro-Estoque'!A:G,1,FALSE)),"",VLOOKUP(A2024,'Cadastro-Estoque'!A:G,3,FALSE))</f>
        <v/>
      </c>
      <c r="I2024" s="73" t="str">
        <f>IF(A2024="","",INDEX(Boletim!F2033:F2150,(MATCH(A2024,'Cadastro-Estoque'!A2032:A2149,0))))</f>
        <v/>
      </c>
    </row>
    <row r="2025" spans="5:9" ht="18.75" customHeight="1" x14ac:dyDescent="0.25">
      <c r="E2025" s="1" t="str">
        <f t="shared" si="34"/>
        <v/>
      </c>
      <c r="F2025" s="2" t="str">
        <f>IF(ISERROR(VLOOKUP(A2025,'Cadastro-Estoque'!A:G,1,FALSE)),"",VLOOKUP(A2025,'Cadastro-Estoque'!A:G,4,FALSE))</f>
        <v/>
      </c>
      <c r="G2025" s="2" t="str">
        <f>IF(ISBLANK(A2025),"",IF(ISERROR(VLOOKUP(A2025,'Cadastro-Estoque'!A:G,1,FALSE)),"Produto não cadastrado",VLOOKUP(A2025,'Cadastro-Estoque'!A:G,2,FALSE)))</f>
        <v/>
      </c>
      <c r="H2025" s="2" t="str">
        <f>IF(ISERROR(VLOOKUP(A2025,'Cadastro-Estoque'!A:G,1,FALSE)),"",VLOOKUP(A2025,'Cadastro-Estoque'!A:G,3,FALSE))</f>
        <v/>
      </c>
      <c r="I2025" s="73" t="str">
        <f>IF(A2025="","",INDEX(Boletim!F2034:F2151,(MATCH(A2025,'Cadastro-Estoque'!A2033:A2150,0))))</f>
        <v/>
      </c>
    </row>
    <row r="2026" spans="5:9" ht="18.75" customHeight="1" x14ac:dyDescent="0.25">
      <c r="E2026" s="1" t="str">
        <f t="shared" si="34"/>
        <v/>
      </c>
      <c r="F2026" s="2" t="str">
        <f>IF(ISERROR(VLOOKUP(A2026,'Cadastro-Estoque'!A:G,1,FALSE)),"",VLOOKUP(A2026,'Cadastro-Estoque'!A:G,4,FALSE))</f>
        <v/>
      </c>
      <c r="G2026" s="2" t="str">
        <f>IF(ISBLANK(A2026),"",IF(ISERROR(VLOOKUP(A2026,'Cadastro-Estoque'!A:G,1,FALSE)),"Produto não cadastrado",VLOOKUP(A2026,'Cadastro-Estoque'!A:G,2,FALSE)))</f>
        <v/>
      </c>
      <c r="H2026" s="2" t="str">
        <f>IF(ISERROR(VLOOKUP(A2026,'Cadastro-Estoque'!A:G,1,FALSE)),"",VLOOKUP(A2026,'Cadastro-Estoque'!A:G,3,FALSE))</f>
        <v/>
      </c>
      <c r="I2026" s="73" t="str">
        <f>IF(A2026="","",INDEX(Boletim!F2035:F2152,(MATCH(A2026,'Cadastro-Estoque'!A2034:A2151,0))))</f>
        <v/>
      </c>
    </row>
    <row r="2027" spans="5:9" ht="18.75" customHeight="1" x14ac:dyDescent="0.25">
      <c r="E2027" s="1" t="str">
        <f t="shared" si="34"/>
        <v/>
      </c>
      <c r="F2027" s="2" t="str">
        <f>IF(ISERROR(VLOOKUP(A2027,'Cadastro-Estoque'!A:G,1,FALSE)),"",VLOOKUP(A2027,'Cadastro-Estoque'!A:G,4,FALSE))</f>
        <v/>
      </c>
      <c r="G2027" s="2" t="str">
        <f>IF(ISBLANK(A2027),"",IF(ISERROR(VLOOKUP(A2027,'Cadastro-Estoque'!A:G,1,FALSE)),"Produto não cadastrado",VLOOKUP(A2027,'Cadastro-Estoque'!A:G,2,FALSE)))</f>
        <v/>
      </c>
      <c r="H2027" s="2" t="str">
        <f>IF(ISERROR(VLOOKUP(A2027,'Cadastro-Estoque'!A:G,1,FALSE)),"",VLOOKUP(A2027,'Cadastro-Estoque'!A:G,3,FALSE))</f>
        <v/>
      </c>
      <c r="I2027" s="73" t="str">
        <f>IF(A2027="","",INDEX(Boletim!F2036:F2153,(MATCH(A2027,'Cadastro-Estoque'!A2035:A2152,0))))</f>
        <v/>
      </c>
    </row>
    <row r="2028" spans="5:9" ht="18.75" customHeight="1" x14ac:dyDescent="0.25">
      <c r="E2028" s="1" t="str">
        <f t="shared" si="34"/>
        <v/>
      </c>
      <c r="F2028" s="2" t="str">
        <f>IF(ISERROR(VLOOKUP(A2028,'Cadastro-Estoque'!A:G,1,FALSE)),"",VLOOKUP(A2028,'Cadastro-Estoque'!A:G,4,FALSE))</f>
        <v/>
      </c>
      <c r="G2028" s="2" t="str">
        <f>IF(ISBLANK(A2028),"",IF(ISERROR(VLOOKUP(A2028,'Cadastro-Estoque'!A:G,1,FALSE)),"Produto não cadastrado",VLOOKUP(A2028,'Cadastro-Estoque'!A:G,2,FALSE)))</f>
        <v/>
      </c>
      <c r="H2028" s="2" t="str">
        <f>IF(ISERROR(VLOOKUP(A2028,'Cadastro-Estoque'!A:G,1,FALSE)),"",VLOOKUP(A2028,'Cadastro-Estoque'!A:G,3,FALSE))</f>
        <v/>
      </c>
      <c r="I2028" s="73" t="str">
        <f>IF(A2028="","",INDEX(Boletim!F2037:F2154,(MATCH(A2028,'Cadastro-Estoque'!A2036:A2153,0))))</f>
        <v/>
      </c>
    </row>
    <row r="2029" spans="5:9" ht="18.75" customHeight="1" x14ac:dyDescent="0.25">
      <c r="E2029" s="1" t="str">
        <f t="shared" si="34"/>
        <v/>
      </c>
      <c r="F2029" s="2" t="str">
        <f>IF(ISERROR(VLOOKUP(A2029,'Cadastro-Estoque'!A:G,1,FALSE)),"",VLOOKUP(A2029,'Cadastro-Estoque'!A:G,4,FALSE))</f>
        <v/>
      </c>
      <c r="G2029" s="2" t="str">
        <f>IF(ISBLANK(A2029),"",IF(ISERROR(VLOOKUP(A2029,'Cadastro-Estoque'!A:G,1,FALSE)),"Produto não cadastrado",VLOOKUP(A2029,'Cadastro-Estoque'!A:G,2,FALSE)))</f>
        <v/>
      </c>
      <c r="H2029" s="2" t="str">
        <f>IF(ISERROR(VLOOKUP(A2029,'Cadastro-Estoque'!A:G,1,FALSE)),"",VLOOKUP(A2029,'Cadastro-Estoque'!A:G,3,FALSE))</f>
        <v/>
      </c>
      <c r="I2029" s="73" t="str">
        <f>IF(A2029="","",INDEX(Boletim!F2038:F2155,(MATCH(A2029,'Cadastro-Estoque'!A2037:A2154,0))))</f>
        <v/>
      </c>
    </row>
    <row r="2030" spans="5:9" ht="18.75" customHeight="1" x14ac:dyDescent="0.25">
      <c r="E2030" s="1" t="str">
        <f t="shared" si="34"/>
        <v/>
      </c>
      <c r="F2030" s="2" t="str">
        <f>IF(ISERROR(VLOOKUP(A2030,'Cadastro-Estoque'!A:G,1,FALSE)),"",VLOOKUP(A2030,'Cadastro-Estoque'!A:G,4,FALSE))</f>
        <v/>
      </c>
      <c r="G2030" s="2" t="str">
        <f>IF(ISBLANK(A2030),"",IF(ISERROR(VLOOKUP(A2030,'Cadastro-Estoque'!A:G,1,FALSE)),"Produto não cadastrado",VLOOKUP(A2030,'Cadastro-Estoque'!A:G,2,FALSE)))</f>
        <v/>
      </c>
      <c r="H2030" s="2" t="str">
        <f>IF(ISERROR(VLOOKUP(A2030,'Cadastro-Estoque'!A:G,1,FALSE)),"",VLOOKUP(A2030,'Cadastro-Estoque'!A:G,3,FALSE))</f>
        <v/>
      </c>
      <c r="I2030" s="73" t="str">
        <f>IF(A2030="","",INDEX(Boletim!F2039:F2156,(MATCH(A2030,'Cadastro-Estoque'!A2038:A2155,0))))</f>
        <v/>
      </c>
    </row>
    <row r="2031" spans="5:9" ht="18.75" customHeight="1" x14ac:dyDescent="0.25">
      <c r="E2031" s="1" t="str">
        <f t="shared" si="34"/>
        <v/>
      </c>
      <c r="F2031" s="2" t="str">
        <f>IF(ISERROR(VLOOKUP(A2031,'Cadastro-Estoque'!A:G,1,FALSE)),"",VLOOKUP(A2031,'Cadastro-Estoque'!A:G,4,FALSE))</f>
        <v/>
      </c>
      <c r="G2031" s="2" t="str">
        <f>IF(ISBLANK(A2031),"",IF(ISERROR(VLOOKUP(A2031,'Cadastro-Estoque'!A:G,1,FALSE)),"Produto não cadastrado",VLOOKUP(A2031,'Cadastro-Estoque'!A:G,2,FALSE)))</f>
        <v/>
      </c>
      <c r="H2031" s="2" t="str">
        <f>IF(ISERROR(VLOOKUP(A2031,'Cadastro-Estoque'!A:G,1,FALSE)),"",VLOOKUP(A2031,'Cadastro-Estoque'!A:G,3,FALSE))</f>
        <v/>
      </c>
      <c r="I2031" s="73" t="str">
        <f>IF(A2031="","",INDEX(Boletim!F2040:F2157,(MATCH(A2031,'Cadastro-Estoque'!A2039:A2156,0))))</f>
        <v/>
      </c>
    </row>
    <row r="2032" spans="5:9" ht="18.75" customHeight="1" x14ac:dyDescent="0.25">
      <c r="E2032" s="1" t="str">
        <f t="shared" si="34"/>
        <v/>
      </c>
      <c r="F2032" s="2" t="str">
        <f>IF(ISERROR(VLOOKUP(A2032,'Cadastro-Estoque'!A:G,1,FALSE)),"",VLOOKUP(A2032,'Cadastro-Estoque'!A:G,4,FALSE))</f>
        <v/>
      </c>
      <c r="G2032" s="2" t="str">
        <f>IF(ISBLANK(A2032),"",IF(ISERROR(VLOOKUP(A2032,'Cadastro-Estoque'!A:G,1,FALSE)),"Produto não cadastrado",VLOOKUP(A2032,'Cadastro-Estoque'!A:G,2,FALSE)))</f>
        <v/>
      </c>
      <c r="H2032" s="2" t="str">
        <f>IF(ISERROR(VLOOKUP(A2032,'Cadastro-Estoque'!A:G,1,FALSE)),"",VLOOKUP(A2032,'Cadastro-Estoque'!A:G,3,FALSE))</f>
        <v/>
      </c>
      <c r="I2032" s="73" t="str">
        <f>IF(A2032="","",INDEX(Boletim!F2041:F2158,(MATCH(A2032,'Cadastro-Estoque'!A2040:A2157,0))))</f>
        <v/>
      </c>
    </row>
    <row r="2033" spans="5:9" ht="18.75" customHeight="1" x14ac:dyDescent="0.25">
      <c r="E2033" s="1" t="str">
        <f t="shared" si="34"/>
        <v/>
      </c>
      <c r="F2033" s="2" t="str">
        <f>IF(ISERROR(VLOOKUP(A2033,'Cadastro-Estoque'!A:G,1,FALSE)),"",VLOOKUP(A2033,'Cadastro-Estoque'!A:G,4,FALSE))</f>
        <v/>
      </c>
      <c r="G2033" s="2" t="str">
        <f>IF(ISBLANK(A2033),"",IF(ISERROR(VLOOKUP(A2033,'Cadastro-Estoque'!A:G,1,FALSE)),"Produto não cadastrado",VLOOKUP(A2033,'Cadastro-Estoque'!A:G,2,FALSE)))</f>
        <v/>
      </c>
      <c r="H2033" s="2" t="str">
        <f>IF(ISERROR(VLOOKUP(A2033,'Cadastro-Estoque'!A:G,1,FALSE)),"",VLOOKUP(A2033,'Cadastro-Estoque'!A:G,3,FALSE))</f>
        <v/>
      </c>
      <c r="I2033" s="73" t="str">
        <f>IF(A2033="","",INDEX(Boletim!F2042:F2159,(MATCH(A2033,'Cadastro-Estoque'!A2041:A2158,0))))</f>
        <v/>
      </c>
    </row>
    <row r="2034" spans="5:9" ht="18.75" customHeight="1" x14ac:dyDescent="0.25">
      <c r="E2034" s="1" t="str">
        <f t="shared" si="34"/>
        <v/>
      </c>
      <c r="F2034" s="2" t="str">
        <f>IF(ISERROR(VLOOKUP(A2034,'Cadastro-Estoque'!A:G,1,FALSE)),"",VLOOKUP(A2034,'Cadastro-Estoque'!A:G,4,FALSE))</f>
        <v/>
      </c>
      <c r="G2034" s="2" t="str">
        <f>IF(ISBLANK(A2034),"",IF(ISERROR(VLOOKUP(A2034,'Cadastro-Estoque'!A:G,1,FALSE)),"Produto não cadastrado",VLOOKUP(A2034,'Cadastro-Estoque'!A:G,2,FALSE)))</f>
        <v/>
      </c>
      <c r="H2034" s="2" t="str">
        <f>IF(ISERROR(VLOOKUP(A2034,'Cadastro-Estoque'!A:G,1,FALSE)),"",VLOOKUP(A2034,'Cadastro-Estoque'!A:G,3,FALSE))</f>
        <v/>
      </c>
      <c r="I2034" s="73" t="str">
        <f>IF(A2034="","",INDEX(Boletim!F2043:F2160,(MATCH(A2034,'Cadastro-Estoque'!A2042:A2159,0))))</f>
        <v/>
      </c>
    </row>
    <row r="2035" spans="5:9" ht="18.75" customHeight="1" x14ac:dyDescent="0.25">
      <c r="E2035" s="1" t="str">
        <f t="shared" si="34"/>
        <v/>
      </c>
      <c r="F2035" s="2" t="str">
        <f>IF(ISERROR(VLOOKUP(A2035,'Cadastro-Estoque'!A:G,1,FALSE)),"",VLOOKUP(A2035,'Cadastro-Estoque'!A:G,4,FALSE))</f>
        <v/>
      </c>
      <c r="G2035" s="2" t="str">
        <f>IF(ISBLANK(A2035),"",IF(ISERROR(VLOOKUP(A2035,'Cadastro-Estoque'!A:G,1,FALSE)),"Produto não cadastrado",VLOOKUP(A2035,'Cadastro-Estoque'!A:G,2,FALSE)))</f>
        <v/>
      </c>
      <c r="H2035" s="2" t="str">
        <f>IF(ISERROR(VLOOKUP(A2035,'Cadastro-Estoque'!A:G,1,FALSE)),"",VLOOKUP(A2035,'Cadastro-Estoque'!A:G,3,FALSE))</f>
        <v/>
      </c>
      <c r="I2035" s="73" t="str">
        <f>IF(A2035="","",INDEX(Boletim!F2044:F2161,(MATCH(A2035,'Cadastro-Estoque'!A2043:A2160,0))))</f>
        <v/>
      </c>
    </row>
    <row r="2036" spans="5:9" ht="18.75" customHeight="1" x14ac:dyDescent="0.25">
      <c r="E2036" s="1" t="str">
        <f t="shared" si="34"/>
        <v/>
      </c>
      <c r="F2036" s="2" t="str">
        <f>IF(ISERROR(VLOOKUP(A2036,'Cadastro-Estoque'!A:G,1,FALSE)),"",VLOOKUP(A2036,'Cadastro-Estoque'!A:G,4,FALSE))</f>
        <v/>
      </c>
      <c r="G2036" s="2" t="str">
        <f>IF(ISBLANK(A2036),"",IF(ISERROR(VLOOKUP(A2036,'Cadastro-Estoque'!A:G,1,FALSE)),"Produto não cadastrado",VLOOKUP(A2036,'Cadastro-Estoque'!A:G,2,FALSE)))</f>
        <v/>
      </c>
      <c r="H2036" s="2" t="str">
        <f>IF(ISERROR(VLOOKUP(A2036,'Cadastro-Estoque'!A:G,1,FALSE)),"",VLOOKUP(A2036,'Cadastro-Estoque'!A:G,3,FALSE))</f>
        <v/>
      </c>
      <c r="I2036" s="73" t="str">
        <f>IF(A2036="","",INDEX(Boletim!F2045:F2162,(MATCH(A2036,'Cadastro-Estoque'!A2044:A2161,0))))</f>
        <v/>
      </c>
    </row>
    <row r="2037" spans="5:9" ht="18.75" customHeight="1" x14ac:dyDescent="0.25">
      <c r="E2037" s="1" t="str">
        <f t="shared" si="34"/>
        <v/>
      </c>
      <c r="F2037" s="2" t="str">
        <f>IF(ISERROR(VLOOKUP(A2037,'Cadastro-Estoque'!A:G,1,FALSE)),"",VLOOKUP(A2037,'Cadastro-Estoque'!A:G,4,FALSE))</f>
        <v/>
      </c>
      <c r="G2037" s="2" t="str">
        <f>IF(ISBLANK(A2037),"",IF(ISERROR(VLOOKUP(A2037,'Cadastro-Estoque'!A:G,1,FALSE)),"Produto não cadastrado",VLOOKUP(A2037,'Cadastro-Estoque'!A:G,2,FALSE)))</f>
        <v/>
      </c>
      <c r="H2037" s="2" t="str">
        <f>IF(ISERROR(VLOOKUP(A2037,'Cadastro-Estoque'!A:G,1,FALSE)),"",VLOOKUP(A2037,'Cadastro-Estoque'!A:G,3,FALSE))</f>
        <v/>
      </c>
      <c r="I2037" s="73" t="str">
        <f>IF(A2037="","",INDEX(Boletim!F2046:F2163,(MATCH(A2037,'Cadastro-Estoque'!A2045:A2162,0))))</f>
        <v/>
      </c>
    </row>
    <row r="2038" spans="5:9" ht="18.75" customHeight="1" x14ac:dyDescent="0.25">
      <c r="E2038" s="1" t="str">
        <f t="shared" si="34"/>
        <v/>
      </c>
      <c r="F2038" s="2" t="str">
        <f>IF(ISERROR(VLOOKUP(A2038,'Cadastro-Estoque'!A:G,1,FALSE)),"",VLOOKUP(A2038,'Cadastro-Estoque'!A:G,4,FALSE))</f>
        <v/>
      </c>
      <c r="G2038" s="2" t="str">
        <f>IF(ISBLANK(A2038),"",IF(ISERROR(VLOOKUP(A2038,'Cadastro-Estoque'!A:G,1,FALSE)),"Produto não cadastrado",VLOOKUP(A2038,'Cadastro-Estoque'!A:G,2,FALSE)))</f>
        <v/>
      </c>
      <c r="H2038" s="2" t="str">
        <f>IF(ISERROR(VLOOKUP(A2038,'Cadastro-Estoque'!A:G,1,FALSE)),"",VLOOKUP(A2038,'Cadastro-Estoque'!A:G,3,FALSE))</f>
        <v/>
      </c>
      <c r="I2038" s="73" t="str">
        <f>IF(A2038="","",INDEX(Boletim!F2047:F2164,(MATCH(A2038,'Cadastro-Estoque'!A2046:A2163,0))))</f>
        <v/>
      </c>
    </row>
    <row r="2039" spans="5:9" ht="18.75" customHeight="1" x14ac:dyDescent="0.25">
      <c r="E2039" s="1" t="str">
        <f t="shared" si="34"/>
        <v/>
      </c>
      <c r="F2039" s="2" t="str">
        <f>IF(ISERROR(VLOOKUP(A2039,'Cadastro-Estoque'!A:G,1,FALSE)),"",VLOOKUP(A2039,'Cadastro-Estoque'!A:G,4,FALSE))</f>
        <v/>
      </c>
      <c r="G2039" s="2" t="str">
        <f>IF(ISBLANK(A2039),"",IF(ISERROR(VLOOKUP(A2039,'Cadastro-Estoque'!A:G,1,FALSE)),"Produto não cadastrado",VLOOKUP(A2039,'Cadastro-Estoque'!A:G,2,FALSE)))</f>
        <v/>
      </c>
      <c r="H2039" s="2" t="str">
        <f>IF(ISERROR(VLOOKUP(A2039,'Cadastro-Estoque'!A:G,1,FALSE)),"",VLOOKUP(A2039,'Cadastro-Estoque'!A:G,3,FALSE))</f>
        <v/>
      </c>
      <c r="I2039" s="73" t="str">
        <f>IF(A2039="","",INDEX(Boletim!F2048:F2165,(MATCH(A2039,'Cadastro-Estoque'!A2047:A2164,0))))</f>
        <v/>
      </c>
    </row>
    <row r="2040" spans="5:9" ht="18.75" customHeight="1" x14ac:dyDescent="0.25">
      <c r="E2040" s="1" t="str">
        <f t="shared" si="34"/>
        <v/>
      </c>
      <c r="F2040" s="2" t="str">
        <f>IF(ISERROR(VLOOKUP(A2040,'Cadastro-Estoque'!A:G,1,FALSE)),"",VLOOKUP(A2040,'Cadastro-Estoque'!A:G,4,FALSE))</f>
        <v/>
      </c>
      <c r="G2040" s="2" t="str">
        <f>IF(ISBLANK(A2040),"",IF(ISERROR(VLOOKUP(A2040,'Cadastro-Estoque'!A:G,1,FALSE)),"Produto não cadastrado",VLOOKUP(A2040,'Cadastro-Estoque'!A:G,2,FALSE)))</f>
        <v/>
      </c>
      <c r="H2040" s="2" t="str">
        <f>IF(ISERROR(VLOOKUP(A2040,'Cadastro-Estoque'!A:G,1,FALSE)),"",VLOOKUP(A2040,'Cadastro-Estoque'!A:G,3,FALSE))</f>
        <v/>
      </c>
      <c r="I2040" s="73" t="str">
        <f>IF(A2040="","",INDEX(Boletim!F2049:F2166,(MATCH(A2040,'Cadastro-Estoque'!A2048:A2165,0))))</f>
        <v/>
      </c>
    </row>
    <row r="2041" spans="5:9" ht="18.75" customHeight="1" x14ac:dyDescent="0.25">
      <c r="E2041" s="1" t="str">
        <f t="shared" si="34"/>
        <v/>
      </c>
      <c r="F2041" s="2" t="str">
        <f>IF(ISERROR(VLOOKUP(A2041,'Cadastro-Estoque'!A:G,1,FALSE)),"",VLOOKUP(A2041,'Cadastro-Estoque'!A:G,4,FALSE))</f>
        <v/>
      </c>
      <c r="G2041" s="2" t="str">
        <f>IF(ISBLANK(A2041),"",IF(ISERROR(VLOOKUP(A2041,'Cadastro-Estoque'!A:G,1,FALSE)),"Produto não cadastrado",VLOOKUP(A2041,'Cadastro-Estoque'!A:G,2,FALSE)))</f>
        <v/>
      </c>
      <c r="H2041" s="2" t="str">
        <f>IF(ISERROR(VLOOKUP(A2041,'Cadastro-Estoque'!A:G,1,FALSE)),"",VLOOKUP(A2041,'Cadastro-Estoque'!A:G,3,FALSE))</f>
        <v/>
      </c>
      <c r="I2041" s="73" t="str">
        <f>IF(A2041="","",INDEX(Boletim!F2050:F2167,(MATCH(A2041,'Cadastro-Estoque'!A2049:A2166,0))))</f>
        <v/>
      </c>
    </row>
    <row r="2042" spans="5:9" ht="18.75" customHeight="1" x14ac:dyDescent="0.25">
      <c r="E2042" s="1" t="str">
        <f t="shared" si="34"/>
        <v/>
      </c>
      <c r="F2042" s="2" t="str">
        <f>IF(ISERROR(VLOOKUP(A2042,'Cadastro-Estoque'!A:G,1,FALSE)),"",VLOOKUP(A2042,'Cadastro-Estoque'!A:G,4,FALSE))</f>
        <v/>
      </c>
      <c r="G2042" s="2" t="str">
        <f>IF(ISBLANK(A2042),"",IF(ISERROR(VLOOKUP(A2042,'Cadastro-Estoque'!A:G,1,FALSE)),"Produto não cadastrado",VLOOKUP(A2042,'Cadastro-Estoque'!A:G,2,FALSE)))</f>
        <v/>
      </c>
      <c r="H2042" s="2" t="str">
        <f>IF(ISERROR(VLOOKUP(A2042,'Cadastro-Estoque'!A:G,1,FALSE)),"",VLOOKUP(A2042,'Cadastro-Estoque'!A:G,3,FALSE))</f>
        <v/>
      </c>
      <c r="I2042" s="73" t="str">
        <f>IF(A2042="","",INDEX(Boletim!F2051:F2168,(MATCH(A2042,'Cadastro-Estoque'!A2050:A2167,0))))</f>
        <v/>
      </c>
    </row>
    <row r="2043" spans="5:9" ht="18.75" customHeight="1" x14ac:dyDescent="0.25">
      <c r="E2043" s="1" t="str">
        <f t="shared" si="34"/>
        <v/>
      </c>
      <c r="F2043" s="2" t="str">
        <f>IF(ISERROR(VLOOKUP(A2043,'Cadastro-Estoque'!A:G,1,FALSE)),"",VLOOKUP(A2043,'Cadastro-Estoque'!A:G,4,FALSE))</f>
        <v/>
      </c>
      <c r="G2043" s="2" t="str">
        <f>IF(ISBLANK(A2043),"",IF(ISERROR(VLOOKUP(A2043,'Cadastro-Estoque'!A:G,1,FALSE)),"Produto não cadastrado",VLOOKUP(A2043,'Cadastro-Estoque'!A:G,2,FALSE)))</f>
        <v/>
      </c>
      <c r="H2043" s="2" t="str">
        <f>IF(ISERROR(VLOOKUP(A2043,'Cadastro-Estoque'!A:G,1,FALSE)),"",VLOOKUP(A2043,'Cadastro-Estoque'!A:G,3,FALSE))</f>
        <v/>
      </c>
      <c r="I2043" s="73" t="str">
        <f>IF(A2043="","",INDEX(Boletim!F2052:F2169,(MATCH(A2043,'Cadastro-Estoque'!A2051:A2168,0))))</f>
        <v/>
      </c>
    </row>
    <row r="2044" spans="5:9" ht="18.75" customHeight="1" x14ac:dyDescent="0.25">
      <c r="E2044" s="1" t="str">
        <f t="shared" si="34"/>
        <v/>
      </c>
      <c r="F2044" s="2" t="str">
        <f>IF(ISERROR(VLOOKUP(A2044,'Cadastro-Estoque'!A:G,1,FALSE)),"",VLOOKUP(A2044,'Cadastro-Estoque'!A:G,4,FALSE))</f>
        <v/>
      </c>
      <c r="G2044" s="2" t="str">
        <f>IF(ISBLANK(A2044),"",IF(ISERROR(VLOOKUP(A2044,'Cadastro-Estoque'!A:G,1,FALSE)),"Produto não cadastrado",VLOOKUP(A2044,'Cadastro-Estoque'!A:G,2,FALSE)))</f>
        <v/>
      </c>
      <c r="H2044" s="2" t="str">
        <f>IF(ISERROR(VLOOKUP(A2044,'Cadastro-Estoque'!A:G,1,FALSE)),"",VLOOKUP(A2044,'Cadastro-Estoque'!A:G,3,FALSE))</f>
        <v/>
      </c>
      <c r="I2044" s="73" t="str">
        <f>IF(A2044="","",INDEX(Boletim!F2053:F2170,(MATCH(A2044,'Cadastro-Estoque'!A2052:A2169,0))))</f>
        <v/>
      </c>
    </row>
    <row r="2045" spans="5:9" ht="18.75" customHeight="1" x14ac:dyDescent="0.25">
      <c r="E2045" s="1" t="str">
        <f t="shared" si="34"/>
        <v/>
      </c>
      <c r="F2045" s="2" t="str">
        <f>IF(ISERROR(VLOOKUP(A2045,'Cadastro-Estoque'!A:G,1,FALSE)),"",VLOOKUP(A2045,'Cadastro-Estoque'!A:G,4,FALSE))</f>
        <v/>
      </c>
      <c r="G2045" s="2" t="str">
        <f>IF(ISBLANK(A2045),"",IF(ISERROR(VLOOKUP(A2045,'Cadastro-Estoque'!A:G,1,FALSE)),"Produto não cadastrado",VLOOKUP(A2045,'Cadastro-Estoque'!A:G,2,FALSE)))</f>
        <v/>
      </c>
      <c r="H2045" s="2" t="str">
        <f>IF(ISERROR(VLOOKUP(A2045,'Cadastro-Estoque'!A:G,1,FALSE)),"",VLOOKUP(A2045,'Cadastro-Estoque'!A:G,3,FALSE))</f>
        <v/>
      </c>
      <c r="I2045" s="73" t="str">
        <f>IF(A2045="","",INDEX(Boletim!F2054:F2171,(MATCH(A2045,'Cadastro-Estoque'!A2053:A2170,0))))</f>
        <v/>
      </c>
    </row>
    <row r="2046" spans="5:9" ht="18.75" customHeight="1" x14ac:dyDescent="0.25">
      <c r="E2046" s="1" t="str">
        <f t="shared" si="34"/>
        <v/>
      </c>
      <c r="F2046" s="2" t="str">
        <f>IF(ISERROR(VLOOKUP(A2046,'Cadastro-Estoque'!A:G,1,FALSE)),"",VLOOKUP(A2046,'Cadastro-Estoque'!A:G,4,FALSE))</f>
        <v/>
      </c>
      <c r="G2046" s="2" t="str">
        <f>IF(ISBLANK(A2046),"",IF(ISERROR(VLOOKUP(A2046,'Cadastro-Estoque'!A:G,1,FALSE)),"Produto não cadastrado",VLOOKUP(A2046,'Cadastro-Estoque'!A:G,2,FALSE)))</f>
        <v/>
      </c>
      <c r="H2046" s="2" t="str">
        <f>IF(ISERROR(VLOOKUP(A2046,'Cadastro-Estoque'!A:G,1,FALSE)),"",VLOOKUP(A2046,'Cadastro-Estoque'!A:G,3,FALSE))</f>
        <v/>
      </c>
      <c r="I2046" s="73" t="str">
        <f>IF(A2046="","",INDEX(Boletim!F2055:F2172,(MATCH(A2046,'Cadastro-Estoque'!A2054:A2171,0))))</f>
        <v/>
      </c>
    </row>
    <row r="2047" spans="5:9" ht="18.75" customHeight="1" x14ac:dyDescent="0.25">
      <c r="E2047" s="1" t="str">
        <f t="shared" si="34"/>
        <v/>
      </c>
      <c r="F2047" s="2" t="str">
        <f>IF(ISERROR(VLOOKUP(A2047,'Cadastro-Estoque'!A:G,1,FALSE)),"",VLOOKUP(A2047,'Cadastro-Estoque'!A:G,4,FALSE))</f>
        <v/>
      </c>
      <c r="G2047" s="2" t="str">
        <f>IF(ISBLANK(A2047),"",IF(ISERROR(VLOOKUP(A2047,'Cadastro-Estoque'!A:G,1,FALSE)),"Produto não cadastrado",VLOOKUP(A2047,'Cadastro-Estoque'!A:G,2,FALSE)))</f>
        <v/>
      </c>
      <c r="H2047" s="2" t="str">
        <f>IF(ISERROR(VLOOKUP(A2047,'Cadastro-Estoque'!A:G,1,FALSE)),"",VLOOKUP(A2047,'Cadastro-Estoque'!A:G,3,FALSE))</f>
        <v/>
      </c>
      <c r="I2047" s="73" t="str">
        <f>IF(A2047="","",INDEX(Boletim!F2056:F2173,(MATCH(A2047,'Cadastro-Estoque'!A2055:A2172,0))))</f>
        <v/>
      </c>
    </row>
    <row r="2048" spans="5:9" ht="18.75" customHeight="1" x14ac:dyDescent="0.25">
      <c r="E2048" s="1" t="str">
        <f t="shared" si="34"/>
        <v/>
      </c>
      <c r="F2048" s="2" t="str">
        <f>IF(ISERROR(VLOOKUP(A2048,'Cadastro-Estoque'!A:G,1,FALSE)),"",VLOOKUP(A2048,'Cadastro-Estoque'!A:G,4,FALSE))</f>
        <v/>
      </c>
      <c r="G2048" s="2" t="str">
        <f>IF(ISBLANK(A2048),"",IF(ISERROR(VLOOKUP(A2048,'Cadastro-Estoque'!A:G,1,FALSE)),"Produto não cadastrado",VLOOKUP(A2048,'Cadastro-Estoque'!A:G,2,FALSE)))</f>
        <v/>
      </c>
      <c r="H2048" s="2" t="str">
        <f>IF(ISERROR(VLOOKUP(A2048,'Cadastro-Estoque'!A:G,1,FALSE)),"",VLOOKUP(A2048,'Cadastro-Estoque'!A:G,3,FALSE))</f>
        <v/>
      </c>
      <c r="I2048" s="73" t="str">
        <f>IF(A2048="","",INDEX(Boletim!F2057:F2174,(MATCH(A2048,'Cadastro-Estoque'!A2056:A2173,0))))</f>
        <v/>
      </c>
    </row>
    <row r="2049" spans="5:9" ht="18.75" customHeight="1" x14ac:dyDescent="0.25">
      <c r="E2049" s="1" t="str">
        <f t="shared" si="34"/>
        <v/>
      </c>
      <c r="F2049" s="2" t="str">
        <f>IF(ISERROR(VLOOKUP(A2049,'Cadastro-Estoque'!A:G,1,FALSE)),"",VLOOKUP(A2049,'Cadastro-Estoque'!A:G,4,FALSE))</f>
        <v/>
      </c>
      <c r="G2049" s="2" t="str">
        <f>IF(ISBLANK(A2049),"",IF(ISERROR(VLOOKUP(A2049,'Cadastro-Estoque'!A:G,1,FALSE)),"Produto não cadastrado",VLOOKUP(A2049,'Cadastro-Estoque'!A:G,2,FALSE)))</f>
        <v/>
      </c>
      <c r="H2049" s="2" t="str">
        <f>IF(ISERROR(VLOOKUP(A2049,'Cadastro-Estoque'!A:G,1,FALSE)),"",VLOOKUP(A2049,'Cadastro-Estoque'!A:G,3,FALSE))</f>
        <v/>
      </c>
      <c r="I2049" s="73" t="str">
        <f>IF(A2049="","",INDEX(Boletim!F2058:F2175,(MATCH(A2049,'Cadastro-Estoque'!A2057:A2174,0))))</f>
        <v/>
      </c>
    </row>
    <row r="2050" spans="5:9" ht="18.75" customHeight="1" x14ac:dyDescent="0.25">
      <c r="E2050" s="1" t="str">
        <f t="shared" si="34"/>
        <v/>
      </c>
      <c r="F2050" s="2" t="str">
        <f>IF(ISERROR(VLOOKUP(A2050,'Cadastro-Estoque'!A:G,1,FALSE)),"",VLOOKUP(A2050,'Cadastro-Estoque'!A:G,4,FALSE))</f>
        <v/>
      </c>
      <c r="G2050" s="2" t="str">
        <f>IF(ISBLANK(A2050),"",IF(ISERROR(VLOOKUP(A2050,'Cadastro-Estoque'!A:G,1,FALSE)),"Produto não cadastrado",VLOOKUP(A2050,'Cadastro-Estoque'!A:G,2,FALSE)))</f>
        <v/>
      </c>
      <c r="H2050" s="2" t="str">
        <f>IF(ISERROR(VLOOKUP(A2050,'Cadastro-Estoque'!A:G,1,FALSE)),"",VLOOKUP(A2050,'Cadastro-Estoque'!A:G,3,FALSE))</f>
        <v/>
      </c>
      <c r="I2050" s="73" t="str">
        <f>IF(A2050="","",INDEX(Boletim!F2059:F2176,(MATCH(A2050,'Cadastro-Estoque'!A2058:A2175,0))))</f>
        <v/>
      </c>
    </row>
    <row r="2051" spans="5:9" ht="18.75" customHeight="1" x14ac:dyDescent="0.25">
      <c r="E2051" s="1" t="str">
        <f t="shared" si="34"/>
        <v/>
      </c>
      <c r="F2051" s="2" t="str">
        <f>IF(ISERROR(VLOOKUP(A2051,'Cadastro-Estoque'!A:G,1,FALSE)),"",VLOOKUP(A2051,'Cadastro-Estoque'!A:G,4,FALSE))</f>
        <v/>
      </c>
      <c r="G2051" s="2" t="str">
        <f>IF(ISBLANK(A2051),"",IF(ISERROR(VLOOKUP(A2051,'Cadastro-Estoque'!A:G,1,FALSE)),"Produto não cadastrado",VLOOKUP(A2051,'Cadastro-Estoque'!A:G,2,FALSE)))</f>
        <v/>
      </c>
      <c r="H2051" s="2" t="str">
        <f>IF(ISERROR(VLOOKUP(A2051,'Cadastro-Estoque'!A:G,1,FALSE)),"",VLOOKUP(A2051,'Cadastro-Estoque'!A:G,3,FALSE))</f>
        <v/>
      </c>
      <c r="I2051" s="73" t="str">
        <f>IF(A2051="","",INDEX(Boletim!F2060:F2177,(MATCH(A2051,'Cadastro-Estoque'!A2059:A2176,0))))</f>
        <v/>
      </c>
    </row>
    <row r="2052" spans="5:9" ht="18.75" customHeight="1" x14ac:dyDescent="0.25">
      <c r="E2052" s="1" t="str">
        <f t="shared" si="34"/>
        <v/>
      </c>
      <c r="F2052" s="2" t="str">
        <f>IF(ISERROR(VLOOKUP(A2052,'Cadastro-Estoque'!A:G,1,FALSE)),"",VLOOKUP(A2052,'Cadastro-Estoque'!A:G,4,FALSE))</f>
        <v/>
      </c>
      <c r="G2052" s="2" t="str">
        <f>IF(ISBLANK(A2052),"",IF(ISERROR(VLOOKUP(A2052,'Cadastro-Estoque'!A:G,1,FALSE)),"Produto não cadastrado",VLOOKUP(A2052,'Cadastro-Estoque'!A:G,2,FALSE)))</f>
        <v/>
      </c>
      <c r="H2052" s="2" t="str">
        <f>IF(ISERROR(VLOOKUP(A2052,'Cadastro-Estoque'!A:G,1,FALSE)),"",VLOOKUP(A2052,'Cadastro-Estoque'!A:G,3,FALSE))</f>
        <v/>
      </c>
      <c r="I2052" s="73" t="str">
        <f>IF(A2052="","",INDEX(Boletim!F2061:F2178,(MATCH(A2052,'Cadastro-Estoque'!A2060:A2177,0))))</f>
        <v/>
      </c>
    </row>
    <row r="2053" spans="5:9" ht="18.75" customHeight="1" x14ac:dyDescent="0.25">
      <c r="E2053" s="1" t="str">
        <f t="shared" si="34"/>
        <v/>
      </c>
      <c r="F2053" s="2" t="str">
        <f>IF(ISERROR(VLOOKUP(A2053,'Cadastro-Estoque'!A:G,1,FALSE)),"",VLOOKUP(A2053,'Cadastro-Estoque'!A:G,4,FALSE))</f>
        <v/>
      </c>
      <c r="G2053" s="2" t="str">
        <f>IF(ISBLANK(A2053),"",IF(ISERROR(VLOOKUP(A2053,'Cadastro-Estoque'!A:G,1,FALSE)),"Produto não cadastrado",VLOOKUP(A2053,'Cadastro-Estoque'!A:G,2,FALSE)))</f>
        <v/>
      </c>
      <c r="H2053" s="2" t="str">
        <f>IF(ISERROR(VLOOKUP(A2053,'Cadastro-Estoque'!A:G,1,FALSE)),"",VLOOKUP(A2053,'Cadastro-Estoque'!A:G,3,FALSE))</f>
        <v/>
      </c>
      <c r="I2053" s="73" t="str">
        <f>IF(A2053="","",INDEX(Boletim!F2062:F2179,(MATCH(A2053,'Cadastro-Estoque'!A2061:A2178,0))))</f>
        <v/>
      </c>
    </row>
    <row r="2054" spans="5:9" ht="18.75" customHeight="1" x14ac:dyDescent="0.25">
      <c r="E2054" s="1" t="str">
        <f t="shared" ref="E2054:E2117" si="35">IF(ISBLANK(A2054),"",C2054*D2054)</f>
        <v/>
      </c>
      <c r="F2054" s="2" t="str">
        <f>IF(ISERROR(VLOOKUP(A2054,'Cadastro-Estoque'!A:G,1,FALSE)),"",VLOOKUP(A2054,'Cadastro-Estoque'!A:G,4,FALSE))</f>
        <v/>
      </c>
      <c r="G2054" s="2" t="str">
        <f>IF(ISBLANK(A2054),"",IF(ISERROR(VLOOKUP(A2054,'Cadastro-Estoque'!A:G,1,FALSE)),"Produto não cadastrado",VLOOKUP(A2054,'Cadastro-Estoque'!A:G,2,FALSE)))</f>
        <v/>
      </c>
      <c r="H2054" s="2" t="str">
        <f>IF(ISERROR(VLOOKUP(A2054,'Cadastro-Estoque'!A:G,1,FALSE)),"",VLOOKUP(A2054,'Cadastro-Estoque'!A:G,3,FALSE))</f>
        <v/>
      </c>
      <c r="I2054" s="73" t="str">
        <f>IF(A2054="","",INDEX(Boletim!F2063:F2180,(MATCH(A2054,'Cadastro-Estoque'!A2062:A2179,0))))</f>
        <v/>
      </c>
    </row>
    <row r="2055" spans="5:9" ht="18.75" customHeight="1" x14ac:dyDescent="0.25">
      <c r="E2055" s="1" t="str">
        <f t="shared" si="35"/>
        <v/>
      </c>
      <c r="F2055" s="2" t="str">
        <f>IF(ISERROR(VLOOKUP(A2055,'Cadastro-Estoque'!A:G,1,FALSE)),"",VLOOKUP(A2055,'Cadastro-Estoque'!A:G,4,FALSE))</f>
        <v/>
      </c>
      <c r="G2055" s="2" t="str">
        <f>IF(ISBLANK(A2055),"",IF(ISERROR(VLOOKUP(A2055,'Cadastro-Estoque'!A:G,1,FALSE)),"Produto não cadastrado",VLOOKUP(A2055,'Cadastro-Estoque'!A:G,2,FALSE)))</f>
        <v/>
      </c>
      <c r="H2055" s="2" t="str">
        <f>IF(ISERROR(VLOOKUP(A2055,'Cadastro-Estoque'!A:G,1,FALSE)),"",VLOOKUP(A2055,'Cadastro-Estoque'!A:G,3,FALSE))</f>
        <v/>
      </c>
      <c r="I2055" s="73" t="str">
        <f>IF(A2055="","",INDEX(Boletim!F2064:F2181,(MATCH(A2055,'Cadastro-Estoque'!A2063:A2180,0))))</f>
        <v/>
      </c>
    </row>
    <row r="2056" spans="5:9" ht="18.75" customHeight="1" x14ac:dyDescent="0.25">
      <c r="E2056" s="1" t="str">
        <f t="shared" si="35"/>
        <v/>
      </c>
      <c r="F2056" s="2" t="str">
        <f>IF(ISERROR(VLOOKUP(A2056,'Cadastro-Estoque'!A:G,1,FALSE)),"",VLOOKUP(A2056,'Cadastro-Estoque'!A:G,4,FALSE))</f>
        <v/>
      </c>
      <c r="G2056" s="2" t="str">
        <f>IF(ISBLANK(A2056),"",IF(ISERROR(VLOOKUP(A2056,'Cadastro-Estoque'!A:G,1,FALSE)),"Produto não cadastrado",VLOOKUP(A2056,'Cadastro-Estoque'!A:G,2,FALSE)))</f>
        <v/>
      </c>
      <c r="H2056" s="2" t="str">
        <f>IF(ISERROR(VLOOKUP(A2056,'Cadastro-Estoque'!A:G,1,FALSE)),"",VLOOKUP(A2056,'Cadastro-Estoque'!A:G,3,FALSE))</f>
        <v/>
      </c>
      <c r="I2056" s="73" t="str">
        <f>IF(A2056="","",INDEX(Boletim!F2065:F2182,(MATCH(A2056,'Cadastro-Estoque'!A2064:A2181,0))))</f>
        <v/>
      </c>
    </row>
    <row r="2057" spans="5:9" ht="18.75" customHeight="1" x14ac:dyDescent="0.25">
      <c r="E2057" s="1" t="str">
        <f t="shared" si="35"/>
        <v/>
      </c>
      <c r="F2057" s="2" t="str">
        <f>IF(ISERROR(VLOOKUP(A2057,'Cadastro-Estoque'!A:G,1,FALSE)),"",VLOOKUP(A2057,'Cadastro-Estoque'!A:G,4,FALSE))</f>
        <v/>
      </c>
      <c r="G2057" s="2" t="str">
        <f>IF(ISBLANK(A2057),"",IF(ISERROR(VLOOKUP(A2057,'Cadastro-Estoque'!A:G,1,FALSE)),"Produto não cadastrado",VLOOKUP(A2057,'Cadastro-Estoque'!A:G,2,FALSE)))</f>
        <v/>
      </c>
      <c r="H2057" s="2" t="str">
        <f>IF(ISERROR(VLOOKUP(A2057,'Cadastro-Estoque'!A:G,1,FALSE)),"",VLOOKUP(A2057,'Cadastro-Estoque'!A:G,3,FALSE))</f>
        <v/>
      </c>
      <c r="I2057" s="73" t="str">
        <f>IF(A2057="","",INDEX(Boletim!F2066:F2183,(MATCH(A2057,'Cadastro-Estoque'!A2065:A2182,0))))</f>
        <v/>
      </c>
    </row>
    <row r="2058" spans="5:9" ht="18.75" customHeight="1" x14ac:dyDescent="0.25">
      <c r="E2058" s="1" t="str">
        <f t="shared" si="35"/>
        <v/>
      </c>
      <c r="F2058" s="2" t="str">
        <f>IF(ISERROR(VLOOKUP(A2058,'Cadastro-Estoque'!A:G,1,FALSE)),"",VLOOKUP(A2058,'Cadastro-Estoque'!A:G,4,FALSE))</f>
        <v/>
      </c>
      <c r="G2058" s="2" t="str">
        <f>IF(ISBLANK(A2058),"",IF(ISERROR(VLOOKUP(A2058,'Cadastro-Estoque'!A:G,1,FALSE)),"Produto não cadastrado",VLOOKUP(A2058,'Cadastro-Estoque'!A:G,2,FALSE)))</f>
        <v/>
      </c>
      <c r="H2058" s="2" t="str">
        <f>IF(ISERROR(VLOOKUP(A2058,'Cadastro-Estoque'!A:G,1,FALSE)),"",VLOOKUP(A2058,'Cadastro-Estoque'!A:G,3,FALSE))</f>
        <v/>
      </c>
      <c r="I2058" s="73" t="str">
        <f>IF(A2058="","",INDEX(Boletim!F2067:F2184,(MATCH(A2058,'Cadastro-Estoque'!A2066:A2183,0))))</f>
        <v/>
      </c>
    </row>
    <row r="2059" spans="5:9" ht="18.75" customHeight="1" x14ac:dyDescent="0.25">
      <c r="E2059" s="1" t="str">
        <f t="shared" si="35"/>
        <v/>
      </c>
      <c r="F2059" s="2" t="str">
        <f>IF(ISERROR(VLOOKUP(A2059,'Cadastro-Estoque'!A:G,1,FALSE)),"",VLOOKUP(A2059,'Cadastro-Estoque'!A:G,4,FALSE))</f>
        <v/>
      </c>
      <c r="G2059" s="2" t="str">
        <f>IF(ISBLANK(A2059),"",IF(ISERROR(VLOOKUP(A2059,'Cadastro-Estoque'!A:G,1,FALSE)),"Produto não cadastrado",VLOOKUP(A2059,'Cadastro-Estoque'!A:G,2,FALSE)))</f>
        <v/>
      </c>
      <c r="H2059" s="2" t="str">
        <f>IF(ISERROR(VLOOKUP(A2059,'Cadastro-Estoque'!A:G,1,FALSE)),"",VLOOKUP(A2059,'Cadastro-Estoque'!A:G,3,FALSE))</f>
        <v/>
      </c>
      <c r="I2059" s="73" t="str">
        <f>IF(A2059="","",INDEX(Boletim!F2068:F2185,(MATCH(A2059,'Cadastro-Estoque'!A2067:A2184,0))))</f>
        <v/>
      </c>
    </row>
    <row r="2060" spans="5:9" ht="18.75" customHeight="1" x14ac:dyDescent="0.25">
      <c r="E2060" s="1" t="str">
        <f t="shared" si="35"/>
        <v/>
      </c>
      <c r="F2060" s="2" t="str">
        <f>IF(ISERROR(VLOOKUP(A2060,'Cadastro-Estoque'!A:G,1,FALSE)),"",VLOOKUP(A2060,'Cadastro-Estoque'!A:G,4,FALSE))</f>
        <v/>
      </c>
      <c r="G2060" s="2" t="str">
        <f>IF(ISBLANK(A2060),"",IF(ISERROR(VLOOKUP(A2060,'Cadastro-Estoque'!A:G,1,FALSE)),"Produto não cadastrado",VLOOKUP(A2060,'Cadastro-Estoque'!A:G,2,FALSE)))</f>
        <v/>
      </c>
      <c r="H2060" s="2" t="str">
        <f>IF(ISERROR(VLOOKUP(A2060,'Cadastro-Estoque'!A:G,1,FALSE)),"",VLOOKUP(A2060,'Cadastro-Estoque'!A:G,3,FALSE))</f>
        <v/>
      </c>
      <c r="I2060" s="73" t="str">
        <f>IF(A2060="","",INDEX(Boletim!F2069:F2186,(MATCH(A2060,'Cadastro-Estoque'!A2068:A2185,0))))</f>
        <v/>
      </c>
    </row>
    <row r="2061" spans="5:9" ht="18.75" customHeight="1" x14ac:dyDescent="0.25">
      <c r="E2061" s="1" t="str">
        <f t="shared" si="35"/>
        <v/>
      </c>
      <c r="F2061" s="2" t="str">
        <f>IF(ISERROR(VLOOKUP(A2061,'Cadastro-Estoque'!A:G,1,FALSE)),"",VLOOKUP(A2061,'Cadastro-Estoque'!A:G,4,FALSE))</f>
        <v/>
      </c>
      <c r="G2061" s="2" t="str">
        <f>IF(ISBLANK(A2061),"",IF(ISERROR(VLOOKUP(A2061,'Cadastro-Estoque'!A:G,1,FALSE)),"Produto não cadastrado",VLOOKUP(A2061,'Cadastro-Estoque'!A:G,2,FALSE)))</f>
        <v/>
      </c>
      <c r="H2061" s="2" t="str">
        <f>IF(ISERROR(VLOOKUP(A2061,'Cadastro-Estoque'!A:G,1,FALSE)),"",VLOOKUP(A2061,'Cadastro-Estoque'!A:G,3,FALSE))</f>
        <v/>
      </c>
      <c r="I2061" s="73" t="str">
        <f>IF(A2061="","",INDEX(Boletim!F2070:F2187,(MATCH(A2061,'Cadastro-Estoque'!A2069:A2186,0))))</f>
        <v/>
      </c>
    </row>
    <row r="2062" spans="5:9" ht="18.75" customHeight="1" x14ac:dyDescent="0.25">
      <c r="E2062" s="1" t="str">
        <f t="shared" si="35"/>
        <v/>
      </c>
      <c r="F2062" s="2" t="str">
        <f>IF(ISERROR(VLOOKUP(A2062,'Cadastro-Estoque'!A:G,1,FALSE)),"",VLOOKUP(A2062,'Cadastro-Estoque'!A:G,4,FALSE))</f>
        <v/>
      </c>
      <c r="G2062" s="2" t="str">
        <f>IF(ISBLANK(A2062),"",IF(ISERROR(VLOOKUP(A2062,'Cadastro-Estoque'!A:G,1,FALSE)),"Produto não cadastrado",VLOOKUP(A2062,'Cadastro-Estoque'!A:G,2,FALSE)))</f>
        <v/>
      </c>
      <c r="H2062" s="2" t="str">
        <f>IF(ISERROR(VLOOKUP(A2062,'Cadastro-Estoque'!A:G,1,FALSE)),"",VLOOKUP(A2062,'Cadastro-Estoque'!A:G,3,FALSE))</f>
        <v/>
      </c>
      <c r="I2062" s="73" t="str">
        <f>IF(A2062="","",INDEX(Boletim!F2071:F2188,(MATCH(A2062,'Cadastro-Estoque'!A2070:A2187,0))))</f>
        <v/>
      </c>
    </row>
    <row r="2063" spans="5:9" ht="18.75" customHeight="1" x14ac:dyDescent="0.25">
      <c r="E2063" s="1" t="str">
        <f t="shared" si="35"/>
        <v/>
      </c>
      <c r="F2063" s="2" t="str">
        <f>IF(ISERROR(VLOOKUP(A2063,'Cadastro-Estoque'!A:G,1,FALSE)),"",VLOOKUP(A2063,'Cadastro-Estoque'!A:G,4,FALSE))</f>
        <v/>
      </c>
      <c r="G2063" s="2" t="str">
        <f>IF(ISBLANK(A2063),"",IF(ISERROR(VLOOKUP(A2063,'Cadastro-Estoque'!A:G,1,FALSE)),"Produto não cadastrado",VLOOKUP(A2063,'Cadastro-Estoque'!A:G,2,FALSE)))</f>
        <v/>
      </c>
      <c r="H2063" s="2" t="str">
        <f>IF(ISERROR(VLOOKUP(A2063,'Cadastro-Estoque'!A:G,1,FALSE)),"",VLOOKUP(A2063,'Cadastro-Estoque'!A:G,3,FALSE))</f>
        <v/>
      </c>
      <c r="I2063" s="73" t="str">
        <f>IF(A2063="","",INDEX(Boletim!F2072:F2189,(MATCH(A2063,'Cadastro-Estoque'!A2071:A2188,0))))</f>
        <v/>
      </c>
    </row>
    <row r="2064" spans="5:9" ht="18.75" customHeight="1" x14ac:dyDescent="0.25">
      <c r="E2064" s="1" t="str">
        <f t="shared" si="35"/>
        <v/>
      </c>
      <c r="F2064" s="2" t="str">
        <f>IF(ISERROR(VLOOKUP(A2064,'Cadastro-Estoque'!A:G,1,FALSE)),"",VLOOKUP(A2064,'Cadastro-Estoque'!A:G,4,FALSE))</f>
        <v/>
      </c>
      <c r="G2064" s="2" t="str">
        <f>IF(ISBLANK(A2064),"",IF(ISERROR(VLOOKUP(A2064,'Cadastro-Estoque'!A:G,1,FALSE)),"Produto não cadastrado",VLOOKUP(A2064,'Cadastro-Estoque'!A:G,2,FALSE)))</f>
        <v/>
      </c>
      <c r="H2064" s="2" t="str">
        <f>IF(ISERROR(VLOOKUP(A2064,'Cadastro-Estoque'!A:G,1,FALSE)),"",VLOOKUP(A2064,'Cadastro-Estoque'!A:G,3,FALSE))</f>
        <v/>
      </c>
      <c r="I2064" s="73" t="str">
        <f>IF(A2064="","",INDEX(Boletim!F2073:F2190,(MATCH(A2064,'Cadastro-Estoque'!A2072:A2189,0))))</f>
        <v/>
      </c>
    </row>
    <row r="2065" spans="5:9" ht="18.75" customHeight="1" x14ac:dyDescent="0.25">
      <c r="E2065" s="1" t="str">
        <f t="shared" si="35"/>
        <v/>
      </c>
      <c r="F2065" s="2" t="str">
        <f>IF(ISERROR(VLOOKUP(A2065,'Cadastro-Estoque'!A:G,1,FALSE)),"",VLOOKUP(A2065,'Cadastro-Estoque'!A:G,4,FALSE))</f>
        <v/>
      </c>
      <c r="G2065" s="2" t="str">
        <f>IF(ISBLANK(A2065),"",IF(ISERROR(VLOOKUP(A2065,'Cadastro-Estoque'!A:G,1,FALSE)),"Produto não cadastrado",VLOOKUP(A2065,'Cadastro-Estoque'!A:G,2,FALSE)))</f>
        <v/>
      </c>
      <c r="H2065" s="2" t="str">
        <f>IF(ISERROR(VLOOKUP(A2065,'Cadastro-Estoque'!A:G,1,FALSE)),"",VLOOKUP(A2065,'Cadastro-Estoque'!A:G,3,FALSE))</f>
        <v/>
      </c>
      <c r="I2065" s="73" t="str">
        <f>IF(A2065="","",INDEX(Boletim!F2074:F2191,(MATCH(A2065,'Cadastro-Estoque'!A2073:A2190,0))))</f>
        <v/>
      </c>
    </row>
    <row r="2066" spans="5:9" ht="18.75" customHeight="1" x14ac:dyDescent="0.25">
      <c r="E2066" s="1" t="str">
        <f t="shared" si="35"/>
        <v/>
      </c>
      <c r="F2066" s="2" t="str">
        <f>IF(ISERROR(VLOOKUP(A2066,'Cadastro-Estoque'!A:G,1,FALSE)),"",VLOOKUP(A2066,'Cadastro-Estoque'!A:G,4,FALSE))</f>
        <v/>
      </c>
      <c r="G2066" s="2" t="str">
        <f>IF(ISBLANK(A2066),"",IF(ISERROR(VLOOKUP(A2066,'Cadastro-Estoque'!A:G,1,FALSE)),"Produto não cadastrado",VLOOKUP(A2066,'Cadastro-Estoque'!A:G,2,FALSE)))</f>
        <v/>
      </c>
      <c r="H2066" s="2" t="str">
        <f>IF(ISERROR(VLOOKUP(A2066,'Cadastro-Estoque'!A:G,1,FALSE)),"",VLOOKUP(A2066,'Cadastro-Estoque'!A:G,3,FALSE))</f>
        <v/>
      </c>
      <c r="I2066" s="73" t="str">
        <f>IF(A2066="","",INDEX(Boletim!F2075:F2192,(MATCH(A2066,'Cadastro-Estoque'!A2074:A2191,0))))</f>
        <v/>
      </c>
    </row>
    <row r="2067" spans="5:9" ht="18.75" customHeight="1" x14ac:dyDescent="0.25">
      <c r="E2067" s="1" t="str">
        <f t="shared" si="35"/>
        <v/>
      </c>
      <c r="F2067" s="2" t="str">
        <f>IF(ISERROR(VLOOKUP(A2067,'Cadastro-Estoque'!A:G,1,FALSE)),"",VLOOKUP(A2067,'Cadastro-Estoque'!A:G,4,FALSE))</f>
        <v/>
      </c>
      <c r="G2067" s="2" t="str">
        <f>IF(ISBLANK(A2067),"",IF(ISERROR(VLOOKUP(A2067,'Cadastro-Estoque'!A:G,1,FALSE)),"Produto não cadastrado",VLOOKUP(A2067,'Cadastro-Estoque'!A:G,2,FALSE)))</f>
        <v/>
      </c>
      <c r="H2067" s="2" t="str">
        <f>IF(ISERROR(VLOOKUP(A2067,'Cadastro-Estoque'!A:G,1,FALSE)),"",VLOOKUP(A2067,'Cadastro-Estoque'!A:G,3,FALSE))</f>
        <v/>
      </c>
      <c r="I2067" s="73" t="str">
        <f>IF(A2067="","",INDEX(Boletim!F2076:F2193,(MATCH(A2067,'Cadastro-Estoque'!A2075:A2192,0))))</f>
        <v/>
      </c>
    </row>
    <row r="2068" spans="5:9" ht="18.75" customHeight="1" x14ac:dyDescent="0.25">
      <c r="E2068" s="1" t="str">
        <f t="shared" si="35"/>
        <v/>
      </c>
      <c r="F2068" s="2" t="str">
        <f>IF(ISERROR(VLOOKUP(A2068,'Cadastro-Estoque'!A:G,1,FALSE)),"",VLOOKUP(A2068,'Cadastro-Estoque'!A:G,4,FALSE))</f>
        <v/>
      </c>
      <c r="G2068" s="2" t="str">
        <f>IF(ISBLANK(A2068),"",IF(ISERROR(VLOOKUP(A2068,'Cadastro-Estoque'!A:G,1,FALSE)),"Produto não cadastrado",VLOOKUP(A2068,'Cadastro-Estoque'!A:G,2,FALSE)))</f>
        <v/>
      </c>
      <c r="H2068" s="2" t="str">
        <f>IF(ISERROR(VLOOKUP(A2068,'Cadastro-Estoque'!A:G,1,FALSE)),"",VLOOKUP(A2068,'Cadastro-Estoque'!A:G,3,FALSE))</f>
        <v/>
      </c>
      <c r="I2068" s="73" t="str">
        <f>IF(A2068="","",INDEX(Boletim!F2077:F2194,(MATCH(A2068,'Cadastro-Estoque'!A2076:A2193,0))))</f>
        <v/>
      </c>
    </row>
    <row r="2069" spans="5:9" ht="18.75" customHeight="1" x14ac:dyDescent="0.25">
      <c r="E2069" s="1" t="str">
        <f t="shared" si="35"/>
        <v/>
      </c>
      <c r="F2069" s="2" t="str">
        <f>IF(ISERROR(VLOOKUP(A2069,'Cadastro-Estoque'!A:G,1,FALSE)),"",VLOOKUP(A2069,'Cadastro-Estoque'!A:G,4,FALSE))</f>
        <v/>
      </c>
      <c r="G2069" s="2" t="str">
        <f>IF(ISBLANK(A2069),"",IF(ISERROR(VLOOKUP(A2069,'Cadastro-Estoque'!A:G,1,FALSE)),"Produto não cadastrado",VLOOKUP(A2069,'Cadastro-Estoque'!A:G,2,FALSE)))</f>
        <v/>
      </c>
      <c r="H2069" s="2" t="str">
        <f>IF(ISERROR(VLOOKUP(A2069,'Cadastro-Estoque'!A:G,1,FALSE)),"",VLOOKUP(A2069,'Cadastro-Estoque'!A:G,3,FALSE))</f>
        <v/>
      </c>
      <c r="I2069" s="73" t="str">
        <f>IF(A2069="","",INDEX(Boletim!F2078:F2195,(MATCH(A2069,'Cadastro-Estoque'!A2077:A2194,0))))</f>
        <v/>
      </c>
    </row>
    <row r="2070" spans="5:9" ht="18.75" customHeight="1" x14ac:dyDescent="0.25">
      <c r="E2070" s="1" t="str">
        <f t="shared" si="35"/>
        <v/>
      </c>
      <c r="F2070" s="2" t="str">
        <f>IF(ISERROR(VLOOKUP(A2070,'Cadastro-Estoque'!A:G,1,FALSE)),"",VLOOKUP(A2070,'Cadastro-Estoque'!A:G,4,FALSE))</f>
        <v/>
      </c>
      <c r="G2070" s="2" t="str">
        <f>IF(ISBLANK(A2070),"",IF(ISERROR(VLOOKUP(A2070,'Cadastro-Estoque'!A:G,1,FALSE)),"Produto não cadastrado",VLOOKUP(A2070,'Cadastro-Estoque'!A:G,2,FALSE)))</f>
        <v/>
      </c>
      <c r="H2070" s="2" t="str">
        <f>IF(ISERROR(VLOOKUP(A2070,'Cadastro-Estoque'!A:G,1,FALSE)),"",VLOOKUP(A2070,'Cadastro-Estoque'!A:G,3,FALSE))</f>
        <v/>
      </c>
      <c r="I2070" s="73" t="str">
        <f>IF(A2070="","",INDEX(Boletim!F2079:F2196,(MATCH(A2070,'Cadastro-Estoque'!A2078:A2195,0))))</f>
        <v/>
      </c>
    </row>
    <row r="2071" spans="5:9" ht="18.75" customHeight="1" x14ac:dyDescent="0.25">
      <c r="E2071" s="1" t="str">
        <f t="shared" si="35"/>
        <v/>
      </c>
      <c r="F2071" s="2" t="str">
        <f>IF(ISERROR(VLOOKUP(A2071,'Cadastro-Estoque'!A:G,1,FALSE)),"",VLOOKUP(A2071,'Cadastro-Estoque'!A:G,4,FALSE))</f>
        <v/>
      </c>
      <c r="G2071" s="2" t="str">
        <f>IF(ISBLANK(A2071),"",IF(ISERROR(VLOOKUP(A2071,'Cadastro-Estoque'!A:G,1,FALSE)),"Produto não cadastrado",VLOOKUP(A2071,'Cadastro-Estoque'!A:G,2,FALSE)))</f>
        <v/>
      </c>
      <c r="H2071" s="2" t="str">
        <f>IF(ISERROR(VLOOKUP(A2071,'Cadastro-Estoque'!A:G,1,FALSE)),"",VLOOKUP(A2071,'Cadastro-Estoque'!A:G,3,FALSE))</f>
        <v/>
      </c>
      <c r="I2071" s="73" t="str">
        <f>IF(A2071="","",INDEX(Boletim!F2080:F2197,(MATCH(A2071,'Cadastro-Estoque'!A2079:A2196,0))))</f>
        <v/>
      </c>
    </row>
    <row r="2072" spans="5:9" ht="18.75" customHeight="1" x14ac:dyDescent="0.25">
      <c r="E2072" s="1" t="str">
        <f t="shared" si="35"/>
        <v/>
      </c>
      <c r="F2072" s="2" t="str">
        <f>IF(ISERROR(VLOOKUP(A2072,'Cadastro-Estoque'!A:G,1,FALSE)),"",VLOOKUP(A2072,'Cadastro-Estoque'!A:G,4,FALSE))</f>
        <v/>
      </c>
      <c r="G2072" s="2" t="str">
        <f>IF(ISBLANK(A2072),"",IF(ISERROR(VLOOKUP(A2072,'Cadastro-Estoque'!A:G,1,FALSE)),"Produto não cadastrado",VLOOKUP(A2072,'Cadastro-Estoque'!A:G,2,FALSE)))</f>
        <v/>
      </c>
      <c r="H2072" s="2" t="str">
        <f>IF(ISERROR(VLOOKUP(A2072,'Cadastro-Estoque'!A:G,1,FALSE)),"",VLOOKUP(A2072,'Cadastro-Estoque'!A:G,3,FALSE))</f>
        <v/>
      </c>
      <c r="I2072" s="73" t="str">
        <f>IF(A2072="","",INDEX(Boletim!F2081:F2198,(MATCH(A2072,'Cadastro-Estoque'!A2080:A2197,0))))</f>
        <v/>
      </c>
    </row>
    <row r="2073" spans="5:9" ht="18.75" customHeight="1" x14ac:dyDescent="0.25">
      <c r="E2073" s="1" t="str">
        <f t="shared" si="35"/>
        <v/>
      </c>
      <c r="F2073" s="2" t="str">
        <f>IF(ISERROR(VLOOKUP(A2073,'Cadastro-Estoque'!A:G,1,FALSE)),"",VLOOKUP(A2073,'Cadastro-Estoque'!A:G,4,FALSE))</f>
        <v/>
      </c>
      <c r="G2073" s="2" t="str">
        <f>IF(ISBLANK(A2073),"",IF(ISERROR(VLOOKUP(A2073,'Cadastro-Estoque'!A:G,1,FALSE)),"Produto não cadastrado",VLOOKUP(A2073,'Cadastro-Estoque'!A:G,2,FALSE)))</f>
        <v/>
      </c>
      <c r="H2073" s="2" t="str">
        <f>IF(ISERROR(VLOOKUP(A2073,'Cadastro-Estoque'!A:G,1,FALSE)),"",VLOOKUP(A2073,'Cadastro-Estoque'!A:G,3,FALSE))</f>
        <v/>
      </c>
      <c r="I2073" s="73" t="str">
        <f>IF(A2073="","",INDEX(Boletim!F2082:F2199,(MATCH(A2073,'Cadastro-Estoque'!A2081:A2198,0))))</f>
        <v/>
      </c>
    </row>
    <row r="2074" spans="5:9" ht="18.75" customHeight="1" x14ac:dyDescent="0.25">
      <c r="E2074" s="1" t="str">
        <f t="shared" si="35"/>
        <v/>
      </c>
      <c r="F2074" s="2" t="str">
        <f>IF(ISERROR(VLOOKUP(A2074,'Cadastro-Estoque'!A:G,1,FALSE)),"",VLOOKUP(A2074,'Cadastro-Estoque'!A:G,4,FALSE))</f>
        <v/>
      </c>
      <c r="G2074" s="2" t="str">
        <f>IF(ISBLANK(A2074),"",IF(ISERROR(VLOOKUP(A2074,'Cadastro-Estoque'!A:G,1,FALSE)),"Produto não cadastrado",VLOOKUP(A2074,'Cadastro-Estoque'!A:G,2,FALSE)))</f>
        <v/>
      </c>
      <c r="H2074" s="2" t="str">
        <f>IF(ISERROR(VLOOKUP(A2074,'Cadastro-Estoque'!A:G,1,FALSE)),"",VLOOKUP(A2074,'Cadastro-Estoque'!A:G,3,FALSE))</f>
        <v/>
      </c>
      <c r="I2074" s="73" t="str">
        <f>IF(A2074="","",INDEX(Boletim!F2083:F2200,(MATCH(A2074,'Cadastro-Estoque'!A2082:A2199,0))))</f>
        <v/>
      </c>
    </row>
    <row r="2075" spans="5:9" ht="18.75" customHeight="1" x14ac:dyDescent="0.25">
      <c r="E2075" s="1" t="str">
        <f t="shared" si="35"/>
        <v/>
      </c>
      <c r="F2075" s="2" t="str">
        <f>IF(ISERROR(VLOOKUP(A2075,'Cadastro-Estoque'!A:G,1,FALSE)),"",VLOOKUP(A2075,'Cadastro-Estoque'!A:G,4,FALSE))</f>
        <v/>
      </c>
      <c r="G2075" s="2" t="str">
        <f>IF(ISBLANK(A2075),"",IF(ISERROR(VLOOKUP(A2075,'Cadastro-Estoque'!A:G,1,FALSE)),"Produto não cadastrado",VLOOKUP(A2075,'Cadastro-Estoque'!A:G,2,FALSE)))</f>
        <v/>
      </c>
      <c r="H2075" s="2" t="str">
        <f>IF(ISERROR(VLOOKUP(A2075,'Cadastro-Estoque'!A:G,1,FALSE)),"",VLOOKUP(A2075,'Cadastro-Estoque'!A:G,3,FALSE))</f>
        <v/>
      </c>
      <c r="I2075" s="73" t="str">
        <f>IF(A2075="","",INDEX(Boletim!F2084:F2201,(MATCH(A2075,'Cadastro-Estoque'!A2083:A2200,0))))</f>
        <v/>
      </c>
    </row>
    <row r="2076" spans="5:9" ht="18.75" customHeight="1" x14ac:dyDescent="0.25">
      <c r="E2076" s="1" t="str">
        <f t="shared" si="35"/>
        <v/>
      </c>
      <c r="F2076" s="2" t="str">
        <f>IF(ISERROR(VLOOKUP(A2076,'Cadastro-Estoque'!A:G,1,FALSE)),"",VLOOKUP(A2076,'Cadastro-Estoque'!A:G,4,FALSE))</f>
        <v/>
      </c>
      <c r="G2076" s="2" t="str">
        <f>IF(ISBLANK(A2076),"",IF(ISERROR(VLOOKUP(A2076,'Cadastro-Estoque'!A:G,1,FALSE)),"Produto não cadastrado",VLOOKUP(A2076,'Cadastro-Estoque'!A:G,2,FALSE)))</f>
        <v/>
      </c>
      <c r="H2076" s="2" t="str">
        <f>IF(ISERROR(VLOOKUP(A2076,'Cadastro-Estoque'!A:G,1,FALSE)),"",VLOOKUP(A2076,'Cadastro-Estoque'!A:G,3,FALSE))</f>
        <v/>
      </c>
      <c r="I2076" s="73" t="str">
        <f>IF(A2076="","",INDEX(Boletim!F2085:F2202,(MATCH(A2076,'Cadastro-Estoque'!A2084:A2201,0))))</f>
        <v/>
      </c>
    </row>
    <row r="2077" spans="5:9" ht="18.75" customHeight="1" x14ac:dyDescent="0.25">
      <c r="E2077" s="1" t="str">
        <f t="shared" si="35"/>
        <v/>
      </c>
      <c r="F2077" s="2" t="str">
        <f>IF(ISERROR(VLOOKUP(A2077,'Cadastro-Estoque'!A:G,1,FALSE)),"",VLOOKUP(A2077,'Cadastro-Estoque'!A:G,4,FALSE))</f>
        <v/>
      </c>
      <c r="G2077" s="2" t="str">
        <f>IF(ISBLANK(A2077),"",IF(ISERROR(VLOOKUP(A2077,'Cadastro-Estoque'!A:G,1,FALSE)),"Produto não cadastrado",VLOOKUP(A2077,'Cadastro-Estoque'!A:G,2,FALSE)))</f>
        <v/>
      </c>
      <c r="H2077" s="2" t="str">
        <f>IF(ISERROR(VLOOKUP(A2077,'Cadastro-Estoque'!A:G,1,FALSE)),"",VLOOKUP(A2077,'Cadastro-Estoque'!A:G,3,FALSE))</f>
        <v/>
      </c>
      <c r="I2077" s="73" t="str">
        <f>IF(A2077="","",INDEX(Boletim!F2086:F2203,(MATCH(A2077,'Cadastro-Estoque'!A2085:A2202,0))))</f>
        <v/>
      </c>
    </row>
    <row r="2078" spans="5:9" ht="18.75" customHeight="1" x14ac:dyDescent="0.25">
      <c r="E2078" s="1" t="str">
        <f t="shared" si="35"/>
        <v/>
      </c>
      <c r="F2078" s="2" t="str">
        <f>IF(ISERROR(VLOOKUP(A2078,'Cadastro-Estoque'!A:G,1,FALSE)),"",VLOOKUP(A2078,'Cadastro-Estoque'!A:G,4,FALSE))</f>
        <v/>
      </c>
      <c r="G2078" s="2" t="str">
        <f>IF(ISBLANK(A2078),"",IF(ISERROR(VLOOKUP(A2078,'Cadastro-Estoque'!A:G,1,FALSE)),"Produto não cadastrado",VLOOKUP(A2078,'Cadastro-Estoque'!A:G,2,FALSE)))</f>
        <v/>
      </c>
      <c r="H2078" s="2" t="str">
        <f>IF(ISERROR(VLOOKUP(A2078,'Cadastro-Estoque'!A:G,1,FALSE)),"",VLOOKUP(A2078,'Cadastro-Estoque'!A:G,3,FALSE))</f>
        <v/>
      </c>
      <c r="I2078" s="73" t="str">
        <f>IF(A2078="","",INDEX(Boletim!F2087:F2204,(MATCH(A2078,'Cadastro-Estoque'!A2086:A2203,0))))</f>
        <v/>
      </c>
    </row>
    <row r="2079" spans="5:9" ht="18.75" customHeight="1" x14ac:dyDescent="0.25">
      <c r="E2079" s="1" t="str">
        <f t="shared" si="35"/>
        <v/>
      </c>
      <c r="F2079" s="2" t="str">
        <f>IF(ISERROR(VLOOKUP(A2079,'Cadastro-Estoque'!A:G,1,FALSE)),"",VLOOKUP(A2079,'Cadastro-Estoque'!A:G,4,FALSE))</f>
        <v/>
      </c>
      <c r="G2079" s="2" t="str">
        <f>IF(ISBLANK(A2079),"",IF(ISERROR(VLOOKUP(A2079,'Cadastro-Estoque'!A:G,1,FALSE)),"Produto não cadastrado",VLOOKUP(A2079,'Cadastro-Estoque'!A:G,2,FALSE)))</f>
        <v/>
      </c>
      <c r="H2079" s="2" t="str">
        <f>IF(ISERROR(VLOOKUP(A2079,'Cadastro-Estoque'!A:G,1,FALSE)),"",VLOOKUP(A2079,'Cadastro-Estoque'!A:G,3,FALSE))</f>
        <v/>
      </c>
      <c r="I2079" s="73" t="str">
        <f>IF(A2079="","",INDEX(Boletim!F2088:F2205,(MATCH(A2079,'Cadastro-Estoque'!A2087:A2204,0))))</f>
        <v/>
      </c>
    </row>
    <row r="2080" spans="5:9" ht="18.75" customHeight="1" x14ac:dyDescent="0.25">
      <c r="E2080" s="1" t="str">
        <f t="shared" si="35"/>
        <v/>
      </c>
      <c r="F2080" s="2" t="str">
        <f>IF(ISERROR(VLOOKUP(A2080,'Cadastro-Estoque'!A:G,1,FALSE)),"",VLOOKUP(A2080,'Cadastro-Estoque'!A:G,4,FALSE))</f>
        <v/>
      </c>
      <c r="G2080" s="2" t="str">
        <f>IF(ISBLANK(A2080),"",IF(ISERROR(VLOOKUP(A2080,'Cadastro-Estoque'!A:G,1,FALSE)),"Produto não cadastrado",VLOOKUP(A2080,'Cadastro-Estoque'!A:G,2,FALSE)))</f>
        <v/>
      </c>
      <c r="H2080" s="2" t="str">
        <f>IF(ISERROR(VLOOKUP(A2080,'Cadastro-Estoque'!A:G,1,FALSE)),"",VLOOKUP(A2080,'Cadastro-Estoque'!A:G,3,FALSE))</f>
        <v/>
      </c>
      <c r="I2080" s="73" t="str">
        <f>IF(A2080="","",INDEX(Boletim!F2089:F2206,(MATCH(A2080,'Cadastro-Estoque'!A2088:A2205,0))))</f>
        <v/>
      </c>
    </row>
    <row r="2081" spans="5:9" ht="18.75" customHeight="1" x14ac:dyDescent="0.25">
      <c r="E2081" s="1" t="str">
        <f t="shared" si="35"/>
        <v/>
      </c>
      <c r="F2081" s="2" t="str">
        <f>IF(ISERROR(VLOOKUP(A2081,'Cadastro-Estoque'!A:G,1,FALSE)),"",VLOOKUP(A2081,'Cadastro-Estoque'!A:G,4,FALSE))</f>
        <v/>
      </c>
      <c r="G2081" s="2" t="str">
        <f>IF(ISBLANK(A2081),"",IF(ISERROR(VLOOKUP(A2081,'Cadastro-Estoque'!A:G,1,FALSE)),"Produto não cadastrado",VLOOKUP(A2081,'Cadastro-Estoque'!A:G,2,FALSE)))</f>
        <v/>
      </c>
      <c r="H2081" s="2" t="str">
        <f>IF(ISERROR(VLOOKUP(A2081,'Cadastro-Estoque'!A:G,1,FALSE)),"",VLOOKUP(A2081,'Cadastro-Estoque'!A:G,3,FALSE))</f>
        <v/>
      </c>
      <c r="I2081" s="73" t="str">
        <f>IF(A2081="","",INDEX(Boletim!F2090:F2207,(MATCH(A2081,'Cadastro-Estoque'!A2089:A2206,0))))</f>
        <v/>
      </c>
    </row>
    <row r="2082" spans="5:9" ht="18.75" customHeight="1" x14ac:dyDescent="0.25">
      <c r="E2082" s="1" t="str">
        <f t="shared" si="35"/>
        <v/>
      </c>
      <c r="F2082" s="2" t="str">
        <f>IF(ISERROR(VLOOKUP(A2082,'Cadastro-Estoque'!A:G,1,FALSE)),"",VLOOKUP(A2082,'Cadastro-Estoque'!A:G,4,FALSE))</f>
        <v/>
      </c>
      <c r="G2082" s="2" t="str">
        <f>IF(ISBLANK(A2082),"",IF(ISERROR(VLOOKUP(A2082,'Cadastro-Estoque'!A:G,1,FALSE)),"Produto não cadastrado",VLOOKUP(A2082,'Cadastro-Estoque'!A:G,2,FALSE)))</f>
        <v/>
      </c>
      <c r="H2082" s="2" t="str">
        <f>IF(ISERROR(VLOOKUP(A2082,'Cadastro-Estoque'!A:G,1,FALSE)),"",VLOOKUP(A2082,'Cadastro-Estoque'!A:G,3,FALSE))</f>
        <v/>
      </c>
      <c r="I2082" s="73" t="str">
        <f>IF(A2082="","",INDEX(Boletim!F2091:F2208,(MATCH(A2082,'Cadastro-Estoque'!A2090:A2207,0))))</f>
        <v/>
      </c>
    </row>
    <row r="2083" spans="5:9" ht="18.75" customHeight="1" x14ac:dyDescent="0.25">
      <c r="E2083" s="1" t="str">
        <f t="shared" si="35"/>
        <v/>
      </c>
      <c r="F2083" s="2" t="str">
        <f>IF(ISERROR(VLOOKUP(A2083,'Cadastro-Estoque'!A:G,1,FALSE)),"",VLOOKUP(A2083,'Cadastro-Estoque'!A:G,4,FALSE))</f>
        <v/>
      </c>
      <c r="G2083" s="2" t="str">
        <f>IF(ISBLANK(A2083),"",IF(ISERROR(VLOOKUP(A2083,'Cadastro-Estoque'!A:G,1,FALSE)),"Produto não cadastrado",VLOOKUP(A2083,'Cadastro-Estoque'!A:G,2,FALSE)))</f>
        <v/>
      </c>
      <c r="H2083" s="2" t="str">
        <f>IF(ISERROR(VLOOKUP(A2083,'Cadastro-Estoque'!A:G,1,FALSE)),"",VLOOKUP(A2083,'Cadastro-Estoque'!A:G,3,FALSE))</f>
        <v/>
      </c>
      <c r="I2083" s="73" t="str">
        <f>IF(A2083="","",INDEX(Boletim!F2092:F2209,(MATCH(A2083,'Cadastro-Estoque'!A2091:A2208,0))))</f>
        <v/>
      </c>
    </row>
    <row r="2084" spans="5:9" ht="18.75" customHeight="1" x14ac:dyDescent="0.25">
      <c r="E2084" s="1" t="str">
        <f t="shared" si="35"/>
        <v/>
      </c>
      <c r="F2084" s="2" t="str">
        <f>IF(ISERROR(VLOOKUP(A2084,'Cadastro-Estoque'!A:G,1,FALSE)),"",VLOOKUP(A2084,'Cadastro-Estoque'!A:G,4,FALSE))</f>
        <v/>
      </c>
      <c r="G2084" s="2" t="str">
        <f>IF(ISBLANK(A2084),"",IF(ISERROR(VLOOKUP(A2084,'Cadastro-Estoque'!A:G,1,FALSE)),"Produto não cadastrado",VLOOKUP(A2084,'Cadastro-Estoque'!A:G,2,FALSE)))</f>
        <v/>
      </c>
      <c r="H2084" s="2" t="str">
        <f>IF(ISERROR(VLOOKUP(A2084,'Cadastro-Estoque'!A:G,1,FALSE)),"",VLOOKUP(A2084,'Cadastro-Estoque'!A:G,3,FALSE))</f>
        <v/>
      </c>
      <c r="I2084" s="73" t="str">
        <f>IF(A2084="","",INDEX(Boletim!F2093:F2210,(MATCH(A2084,'Cadastro-Estoque'!A2092:A2209,0))))</f>
        <v/>
      </c>
    </row>
    <row r="2085" spans="5:9" ht="18.75" customHeight="1" x14ac:dyDescent="0.25">
      <c r="E2085" s="1" t="str">
        <f t="shared" si="35"/>
        <v/>
      </c>
      <c r="F2085" s="2" t="str">
        <f>IF(ISERROR(VLOOKUP(A2085,'Cadastro-Estoque'!A:G,1,FALSE)),"",VLOOKUP(A2085,'Cadastro-Estoque'!A:G,4,FALSE))</f>
        <v/>
      </c>
      <c r="G2085" s="2" t="str">
        <f>IF(ISBLANK(A2085),"",IF(ISERROR(VLOOKUP(A2085,'Cadastro-Estoque'!A:G,1,FALSE)),"Produto não cadastrado",VLOOKUP(A2085,'Cadastro-Estoque'!A:G,2,FALSE)))</f>
        <v/>
      </c>
      <c r="H2085" s="2" t="str">
        <f>IF(ISERROR(VLOOKUP(A2085,'Cadastro-Estoque'!A:G,1,FALSE)),"",VLOOKUP(A2085,'Cadastro-Estoque'!A:G,3,FALSE))</f>
        <v/>
      </c>
      <c r="I2085" s="73" t="str">
        <f>IF(A2085="","",INDEX(Boletim!F2094:F2211,(MATCH(A2085,'Cadastro-Estoque'!A2093:A2210,0))))</f>
        <v/>
      </c>
    </row>
    <row r="2086" spans="5:9" ht="18.75" customHeight="1" x14ac:dyDescent="0.25">
      <c r="E2086" s="1" t="str">
        <f t="shared" si="35"/>
        <v/>
      </c>
      <c r="F2086" s="2" t="str">
        <f>IF(ISERROR(VLOOKUP(A2086,'Cadastro-Estoque'!A:G,1,FALSE)),"",VLOOKUP(A2086,'Cadastro-Estoque'!A:G,4,FALSE))</f>
        <v/>
      </c>
      <c r="G2086" s="2" t="str">
        <f>IF(ISBLANK(A2086),"",IF(ISERROR(VLOOKUP(A2086,'Cadastro-Estoque'!A:G,1,FALSE)),"Produto não cadastrado",VLOOKUP(A2086,'Cadastro-Estoque'!A:G,2,FALSE)))</f>
        <v/>
      </c>
      <c r="H2086" s="2" t="str">
        <f>IF(ISERROR(VLOOKUP(A2086,'Cadastro-Estoque'!A:G,1,FALSE)),"",VLOOKUP(A2086,'Cadastro-Estoque'!A:G,3,FALSE))</f>
        <v/>
      </c>
      <c r="I2086" s="73" t="str">
        <f>IF(A2086="","",INDEX(Boletim!F2095:F2212,(MATCH(A2086,'Cadastro-Estoque'!A2094:A2211,0))))</f>
        <v/>
      </c>
    </row>
    <row r="2087" spans="5:9" ht="18.75" customHeight="1" x14ac:dyDescent="0.25">
      <c r="E2087" s="1" t="str">
        <f t="shared" si="35"/>
        <v/>
      </c>
      <c r="F2087" s="2" t="str">
        <f>IF(ISERROR(VLOOKUP(A2087,'Cadastro-Estoque'!A:G,1,FALSE)),"",VLOOKUP(A2087,'Cadastro-Estoque'!A:G,4,FALSE))</f>
        <v/>
      </c>
      <c r="G2087" s="2" t="str">
        <f>IF(ISBLANK(A2087),"",IF(ISERROR(VLOOKUP(A2087,'Cadastro-Estoque'!A:G,1,FALSE)),"Produto não cadastrado",VLOOKUP(A2087,'Cadastro-Estoque'!A:G,2,FALSE)))</f>
        <v/>
      </c>
      <c r="H2087" s="2" t="str">
        <f>IF(ISERROR(VLOOKUP(A2087,'Cadastro-Estoque'!A:G,1,FALSE)),"",VLOOKUP(A2087,'Cadastro-Estoque'!A:G,3,FALSE))</f>
        <v/>
      </c>
      <c r="I2087" s="73" t="str">
        <f>IF(A2087="","",INDEX(Boletim!F2096:F2213,(MATCH(A2087,'Cadastro-Estoque'!A2095:A2212,0))))</f>
        <v/>
      </c>
    </row>
    <row r="2088" spans="5:9" ht="18.75" customHeight="1" x14ac:dyDescent="0.25">
      <c r="E2088" s="1" t="str">
        <f t="shared" si="35"/>
        <v/>
      </c>
      <c r="F2088" s="2" t="str">
        <f>IF(ISERROR(VLOOKUP(A2088,'Cadastro-Estoque'!A:G,1,FALSE)),"",VLOOKUP(A2088,'Cadastro-Estoque'!A:G,4,FALSE))</f>
        <v/>
      </c>
      <c r="G2088" s="2" t="str">
        <f>IF(ISBLANK(A2088),"",IF(ISERROR(VLOOKUP(A2088,'Cadastro-Estoque'!A:G,1,FALSE)),"Produto não cadastrado",VLOOKUP(A2088,'Cadastro-Estoque'!A:G,2,FALSE)))</f>
        <v/>
      </c>
      <c r="H2088" s="2" t="str">
        <f>IF(ISERROR(VLOOKUP(A2088,'Cadastro-Estoque'!A:G,1,FALSE)),"",VLOOKUP(A2088,'Cadastro-Estoque'!A:G,3,FALSE))</f>
        <v/>
      </c>
      <c r="I2088" s="73" t="str">
        <f>IF(A2088="","",INDEX(Boletim!F2097:F2214,(MATCH(A2088,'Cadastro-Estoque'!A2096:A2213,0))))</f>
        <v/>
      </c>
    </row>
    <row r="2089" spans="5:9" ht="18.75" customHeight="1" x14ac:dyDescent="0.25">
      <c r="E2089" s="1" t="str">
        <f t="shared" si="35"/>
        <v/>
      </c>
      <c r="F2089" s="2" t="str">
        <f>IF(ISERROR(VLOOKUP(A2089,'Cadastro-Estoque'!A:G,1,FALSE)),"",VLOOKUP(A2089,'Cadastro-Estoque'!A:G,4,FALSE))</f>
        <v/>
      </c>
      <c r="G2089" s="2" t="str">
        <f>IF(ISBLANK(A2089),"",IF(ISERROR(VLOOKUP(A2089,'Cadastro-Estoque'!A:G,1,FALSE)),"Produto não cadastrado",VLOOKUP(A2089,'Cadastro-Estoque'!A:G,2,FALSE)))</f>
        <v/>
      </c>
      <c r="H2089" s="2" t="str">
        <f>IF(ISERROR(VLOOKUP(A2089,'Cadastro-Estoque'!A:G,1,FALSE)),"",VLOOKUP(A2089,'Cadastro-Estoque'!A:G,3,FALSE))</f>
        <v/>
      </c>
      <c r="I2089" s="73" t="str">
        <f>IF(A2089="","",INDEX(Boletim!F2098:F2215,(MATCH(A2089,'Cadastro-Estoque'!A2097:A2214,0))))</f>
        <v/>
      </c>
    </row>
    <row r="2090" spans="5:9" ht="18.75" customHeight="1" x14ac:dyDescent="0.25">
      <c r="E2090" s="1" t="str">
        <f t="shared" si="35"/>
        <v/>
      </c>
      <c r="F2090" s="2" t="str">
        <f>IF(ISERROR(VLOOKUP(A2090,'Cadastro-Estoque'!A:G,1,FALSE)),"",VLOOKUP(A2090,'Cadastro-Estoque'!A:G,4,FALSE))</f>
        <v/>
      </c>
      <c r="G2090" s="2" t="str">
        <f>IF(ISBLANK(A2090),"",IF(ISERROR(VLOOKUP(A2090,'Cadastro-Estoque'!A:G,1,FALSE)),"Produto não cadastrado",VLOOKUP(A2090,'Cadastro-Estoque'!A:G,2,FALSE)))</f>
        <v/>
      </c>
      <c r="H2090" s="2" t="str">
        <f>IF(ISERROR(VLOOKUP(A2090,'Cadastro-Estoque'!A:G,1,FALSE)),"",VLOOKUP(A2090,'Cadastro-Estoque'!A:G,3,FALSE))</f>
        <v/>
      </c>
      <c r="I2090" s="73" t="str">
        <f>IF(A2090="","",INDEX(Boletim!F2099:F2216,(MATCH(A2090,'Cadastro-Estoque'!A2098:A2215,0))))</f>
        <v/>
      </c>
    </row>
    <row r="2091" spans="5:9" ht="18.75" customHeight="1" x14ac:dyDescent="0.25">
      <c r="E2091" s="1" t="str">
        <f t="shared" si="35"/>
        <v/>
      </c>
      <c r="F2091" s="2" t="str">
        <f>IF(ISERROR(VLOOKUP(A2091,'Cadastro-Estoque'!A:G,1,FALSE)),"",VLOOKUP(A2091,'Cadastro-Estoque'!A:G,4,FALSE))</f>
        <v/>
      </c>
      <c r="G2091" s="2" t="str">
        <f>IF(ISBLANK(A2091),"",IF(ISERROR(VLOOKUP(A2091,'Cadastro-Estoque'!A:G,1,FALSE)),"Produto não cadastrado",VLOOKUP(A2091,'Cadastro-Estoque'!A:G,2,FALSE)))</f>
        <v/>
      </c>
      <c r="H2091" s="2" t="str">
        <f>IF(ISERROR(VLOOKUP(A2091,'Cadastro-Estoque'!A:G,1,FALSE)),"",VLOOKUP(A2091,'Cadastro-Estoque'!A:G,3,FALSE))</f>
        <v/>
      </c>
      <c r="I2091" s="73" t="str">
        <f>IF(A2091="","",INDEX(Boletim!F2100:F2217,(MATCH(A2091,'Cadastro-Estoque'!A2099:A2216,0))))</f>
        <v/>
      </c>
    </row>
    <row r="2092" spans="5:9" ht="18.75" customHeight="1" x14ac:dyDescent="0.25">
      <c r="E2092" s="1" t="str">
        <f t="shared" si="35"/>
        <v/>
      </c>
      <c r="F2092" s="2" t="str">
        <f>IF(ISERROR(VLOOKUP(A2092,'Cadastro-Estoque'!A:G,1,FALSE)),"",VLOOKUP(A2092,'Cadastro-Estoque'!A:G,4,FALSE))</f>
        <v/>
      </c>
      <c r="G2092" s="2" t="str">
        <f>IF(ISBLANK(A2092),"",IF(ISERROR(VLOOKUP(A2092,'Cadastro-Estoque'!A:G,1,FALSE)),"Produto não cadastrado",VLOOKUP(A2092,'Cadastro-Estoque'!A:G,2,FALSE)))</f>
        <v/>
      </c>
      <c r="H2092" s="2" t="str">
        <f>IF(ISERROR(VLOOKUP(A2092,'Cadastro-Estoque'!A:G,1,FALSE)),"",VLOOKUP(A2092,'Cadastro-Estoque'!A:G,3,FALSE))</f>
        <v/>
      </c>
      <c r="I2092" s="73" t="str">
        <f>IF(A2092="","",INDEX(Boletim!F2101:F2218,(MATCH(A2092,'Cadastro-Estoque'!A2100:A2217,0))))</f>
        <v/>
      </c>
    </row>
    <row r="2093" spans="5:9" ht="18.75" customHeight="1" x14ac:dyDescent="0.25">
      <c r="E2093" s="1" t="str">
        <f t="shared" si="35"/>
        <v/>
      </c>
      <c r="F2093" s="2" t="str">
        <f>IF(ISERROR(VLOOKUP(A2093,'Cadastro-Estoque'!A:G,1,FALSE)),"",VLOOKUP(A2093,'Cadastro-Estoque'!A:G,4,FALSE))</f>
        <v/>
      </c>
      <c r="G2093" s="2" t="str">
        <f>IF(ISBLANK(A2093),"",IF(ISERROR(VLOOKUP(A2093,'Cadastro-Estoque'!A:G,1,FALSE)),"Produto não cadastrado",VLOOKUP(A2093,'Cadastro-Estoque'!A:G,2,FALSE)))</f>
        <v/>
      </c>
      <c r="H2093" s="2" t="str">
        <f>IF(ISERROR(VLOOKUP(A2093,'Cadastro-Estoque'!A:G,1,FALSE)),"",VLOOKUP(A2093,'Cadastro-Estoque'!A:G,3,FALSE))</f>
        <v/>
      </c>
      <c r="I2093" s="73" t="str">
        <f>IF(A2093="","",INDEX(Boletim!F2102:F2219,(MATCH(A2093,'Cadastro-Estoque'!A2101:A2218,0))))</f>
        <v/>
      </c>
    </row>
    <row r="2094" spans="5:9" ht="18.75" customHeight="1" x14ac:dyDescent="0.25">
      <c r="E2094" s="1" t="str">
        <f t="shared" si="35"/>
        <v/>
      </c>
      <c r="F2094" s="2" t="str">
        <f>IF(ISERROR(VLOOKUP(A2094,'Cadastro-Estoque'!A:G,1,FALSE)),"",VLOOKUP(A2094,'Cadastro-Estoque'!A:G,4,FALSE))</f>
        <v/>
      </c>
      <c r="G2094" s="2" t="str">
        <f>IF(ISBLANK(A2094),"",IF(ISERROR(VLOOKUP(A2094,'Cadastro-Estoque'!A:G,1,FALSE)),"Produto não cadastrado",VLOOKUP(A2094,'Cadastro-Estoque'!A:G,2,FALSE)))</f>
        <v/>
      </c>
      <c r="H2094" s="2" t="str">
        <f>IF(ISERROR(VLOOKUP(A2094,'Cadastro-Estoque'!A:G,1,FALSE)),"",VLOOKUP(A2094,'Cadastro-Estoque'!A:G,3,FALSE))</f>
        <v/>
      </c>
      <c r="I2094" s="73" t="str">
        <f>IF(A2094="","",INDEX(Boletim!F2103:F2220,(MATCH(A2094,'Cadastro-Estoque'!A2102:A2219,0))))</f>
        <v/>
      </c>
    </row>
    <row r="2095" spans="5:9" ht="18.75" customHeight="1" x14ac:dyDescent="0.25">
      <c r="E2095" s="1" t="str">
        <f t="shared" si="35"/>
        <v/>
      </c>
      <c r="F2095" s="2" t="str">
        <f>IF(ISERROR(VLOOKUP(A2095,'Cadastro-Estoque'!A:G,1,FALSE)),"",VLOOKUP(A2095,'Cadastro-Estoque'!A:G,4,FALSE))</f>
        <v/>
      </c>
      <c r="G2095" s="2" t="str">
        <f>IF(ISBLANK(A2095),"",IF(ISERROR(VLOOKUP(A2095,'Cadastro-Estoque'!A:G,1,FALSE)),"Produto não cadastrado",VLOOKUP(A2095,'Cadastro-Estoque'!A:G,2,FALSE)))</f>
        <v/>
      </c>
      <c r="H2095" s="2" t="str">
        <f>IF(ISERROR(VLOOKUP(A2095,'Cadastro-Estoque'!A:G,1,FALSE)),"",VLOOKUP(A2095,'Cadastro-Estoque'!A:G,3,FALSE))</f>
        <v/>
      </c>
      <c r="I2095" s="73" t="str">
        <f>IF(A2095="","",INDEX(Boletim!F2104:F2221,(MATCH(A2095,'Cadastro-Estoque'!A2103:A2220,0))))</f>
        <v/>
      </c>
    </row>
    <row r="2096" spans="5:9" ht="18.75" customHeight="1" x14ac:dyDescent="0.25">
      <c r="E2096" s="1" t="str">
        <f t="shared" si="35"/>
        <v/>
      </c>
      <c r="F2096" s="2" t="str">
        <f>IF(ISERROR(VLOOKUP(A2096,'Cadastro-Estoque'!A:G,1,FALSE)),"",VLOOKUP(A2096,'Cadastro-Estoque'!A:G,4,FALSE))</f>
        <v/>
      </c>
      <c r="G2096" s="2" t="str">
        <f>IF(ISBLANK(A2096),"",IF(ISERROR(VLOOKUP(A2096,'Cadastro-Estoque'!A:G,1,FALSE)),"Produto não cadastrado",VLOOKUP(A2096,'Cadastro-Estoque'!A:G,2,FALSE)))</f>
        <v/>
      </c>
      <c r="H2096" s="2" t="str">
        <f>IF(ISERROR(VLOOKUP(A2096,'Cadastro-Estoque'!A:G,1,FALSE)),"",VLOOKUP(A2096,'Cadastro-Estoque'!A:G,3,FALSE))</f>
        <v/>
      </c>
      <c r="I2096" s="73" t="str">
        <f>IF(A2096="","",INDEX(Boletim!F2105:F2222,(MATCH(A2096,'Cadastro-Estoque'!A2104:A2221,0))))</f>
        <v/>
      </c>
    </row>
    <row r="2097" spans="5:9" ht="18.75" customHeight="1" x14ac:dyDescent="0.25">
      <c r="E2097" s="1" t="str">
        <f t="shared" si="35"/>
        <v/>
      </c>
      <c r="F2097" s="2" t="str">
        <f>IF(ISERROR(VLOOKUP(A2097,'Cadastro-Estoque'!A:G,1,FALSE)),"",VLOOKUP(A2097,'Cadastro-Estoque'!A:G,4,FALSE))</f>
        <v/>
      </c>
      <c r="G2097" s="2" t="str">
        <f>IF(ISBLANK(A2097),"",IF(ISERROR(VLOOKUP(A2097,'Cadastro-Estoque'!A:G,1,FALSE)),"Produto não cadastrado",VLOOKUP(A2097,'Cadastro-Estoque'!A:G,2,FALSE)))</f>
        <v/>
      </c>
      <c r="H2097" s="2" t="str">
        <f>IF(ISERROR(VLOOKUP(A2097,'Cadastro-Estoque'!A:G,1,FALSE)),"",VLOOKUP(A2097,'Cadastro-Estoque'!A:G,3,FALSE))</f>
        <v/>
      </c>
      <c r="I2097" s="73" t="str">
        <f>IF(A2097="","",INDEX(Boletim!F2106:F2223,(MATCH(A2097,'Cadastro-Estoque'!A2105:A2222,0))))</f>
        <v/>
      </c>
    </row>
    <row r="2098" spans="5:9" ht="18.75" customHeight="1" x14ac:dyDescent="0.25">
      <c r="E2098" s="1" t="str">
        <f t="shared" si="35"/>
        <v/>
      </c>
      <c r="F2098" s="2" t="str">
        <f>IF(ISERROR(VLOOKUP(A2098,'Cadastro-Estoque'!A:G,1,FALSE)),"",VLOOKUP(A2098,'Cadastro-Estoque'!A:G,4,FALSE))</f>
        <v/>
      </c>
      <c r="G2098" s="2" t="str">
        <f>IF(ISBLANK(A2098),"",IF(ISERROR(VLOOKUP(A2098,'Cadastro-Estoque'!A:G,1,FALSE)),"Produto não cadastrado",VLOOKUP(A2098,'Cadastro-Estoque'!A:G,2,FALSE)))</f>
        <v/>
      </c>
      <c r="H2098" s="2" t="str">
        <f>IF(ISERROR(VLOOKUP(A2098,'Cadastro-Estoque'!A:G,1,FALSE)),"",VLOOKUP(A2098,'Cadastro-Estoque'!A:G,3,FALSE))</f>
        <v/>
      </c>
      <c r="I2098" s="73" t="str">
        <f>IF(A2098="","",INDEX(Boletim!F2107:F2224,(MATCH(A2098,'Cadastro-Estoque'!A2106:A2223,0))))</f>
        <v/>
      </c>
    </row>
    <row r="2099" spans="5:9" ht="18.75" customHeight="1" x14ac:dyDescent="0.25">
      <c r="E2099" s="1" t="str">
        <f t="shared" si="35"/>
        <v/>
      </c>
      <c r="F2099" s="2" t="str">
        <f>IF(ISERROR(VLOOKUP(A2099,'Cadastro-Estoque'!A:G,1,FALSE)),"",VLOOKUP(A2099,'Cadastro-Estoque'!A:G,4,FALSE))</f>
        <v/>
      </c>
      <c r="G2099" s="2" t="str">
        <f>IF(ISBLANK(A2099),"",IF(ISERROR(VLOOKUP(A2099,'Cadastro-Estoque'!A:G,1,FALSE)),"Produto não cadastrado",VLOOKUP(A2099,'Cadastro-Estoque'!A:G,2,FALSE)))</f>
        <v/>
      </c>
      <c r="H2099" s="2" t="str">
        <f>IF(ISERROR(VLOOKUP(A2099,'Cadastro-Estoque'!A:G,1,FALSE)),"",VLOOKUP(A2099,'Cadastro-Estoque'!A:G,3,FALSE))</f>
        <v/>
      </c>
      <c r="I2099" s="73" t="str">
        <f>IF(A2099="","",INDEX(Boletim!F2108:F2225,(MATCH(A2099,'Cadastro-Estoque'!A2107:A2224,0))))</f>
        <v/>
      </c>
    </row>
    <row r="2100" spans="5:9" ht="18.75" customHeight="1" x14ac:dyDescent="0.25">
      <c r="E2100" s="1" t="str">
        <f t="shared" si="35"/>
        <v/>
      </c>
      <c r="F2100" s="2" t="str">
        <f>IF(ISERROR(VLOOKUP(A2100,'Cadastro-Estoque'!A:G,1,FALSE)),"",VLOOKUP(A2100,'Cadastro-Estoque'!A:G,4,FALSE))</f>
        <v/>
      </c>
      <c r="G2100" s="2" t="str">
        <f>IF(ISBLANK(A2100),"",IF(ISERROR(VLOOKUP(A2100,'Cadastro-Estoque'!A:G,1,FALSE)),"Produto não cadastrado",VLOOKUP(A2100,'Cadastro-Estoque'!A:G,2,FALSE)))</f>
        <v/>
      </c>
      <c r="H2100" s="2" t="str">
        <f>IF(ISERROR(VLOOKUP(A2100,'Cadastro-Estoque'!A:G,1,FALSE)),"",VLOOKUP(A2100,'Cadastro-Estoque'!A:G,3,FALSE))</f>
        <v/>
      </c>
      <c r="I2100" s="73" t="str">
        <f>IF(A2100="","",INDEX(Boletim!F2109:F2226,(MATCH(A2100,'Cadastro-Estoque'!A2108:A2225,0))))</f>
        <v/>
      </c>
    </row>
    <row r="2101" spans="5:9" ht="18.75" customHeight="1" x14ac:dyDescent="0.25">
      <c r="E2101" s="1" t="str">
        <f t="shared" si="35"/>
        <v/>
      </c>
      <c r="F2101" s="2" t="str">
        <f>IF(ISERROR(VLOOKUP(A2101,'Cadastro-Estoque'!A:G,1,FALSE)),"",VLOOKUP(A2101,'Cadastro-Estoque'!A:G,4,FALSE))</f>
        <v/>
      </c>
      <c r="G2101" s="2" t="str">
        <f>IF(ISBLANK(A2101),"",IF(ISERROR(VLOOKUP(A2101,'Cadastro-Estoque'!A:G,1,FALSE)),"Produto não cadastrado",VLOOKUP(A2101,'Cadastro-Estoque'!A:G,2,FALSE)))</f>
        <v/>
      </c>
      <c r="H2101" s="2" t="str">
        <f>IF(ISERROR(VLOOKUP(A2101,'Cadastro-Estoque'!A:G,1,FALSE)),"",VLOOKUP(A2101,'Cadastro-Estoque'!A:G,3,FALSE))</f>
        <v/>
      </c>
      <c r="I2101" s="73" t="str">
        <f>IF(A2101="","",INDEX(Boletim!F2110:F2227,(MATCH(A2101,'Cadastro-Estoque'!A2109:A2226,0))))</f>
        <v/>
      </c>
    </row>
    <row r="2102" spans="5:9" ht="18.75" customHeight="1" x14ac:dyDescent="0.25">
      <c r="E2102" s="1" t="str">
        <f t="shared" si="35"/>
        <v/>
      </c>
      <c r="F2102" s="2" t="str">
        <f>IF(ISERROR(VLOOKUP(A2102,'Cadastro-Estoque'!A:G,1,FALSE)),"",VLOOKUP(A2102,'Cadastro-Estoque'!A:G,4,FALSE))</f>
        <v/>
      </c>
      <c r="G2102" s="2" t="str">
        <f>IF(ISBLANK(A2102),"",IF(ISERROR(VLOOKUP(A2102,'Cadastro-Estoque'!A:G,1,FALSE)),"Produto não cadastrado",VLOOKUP(A2102,'Cadastro-Estoque'!A:G,2,FALSE)))</f>
        <v/>
      </c>
      <c r="H2102" s="2" t="str">
        <f>IF(ISERROR(VLOOKUP(A2102,'Cadastro-Estoque'!A:G,1,FALSE)),"",VLOOKUP(A2102,'Cadastro-Estoque'!A:G,3,FALSE))</f>
        <v/>
      </c>
      <c r="I2102" s="73" t="str">
        <f>IF(A2102="","",INDEX(Boletim!F2111:F2228,(MATCH(A2102,'Cadastro-Estoque'!A2110:A2227,0))))</f>
        <v/>
      </c>
    </row>
    <row r="2103" spans="5:9" ht="18.75" customHeight="1" x14ac:dyDescent="0.25">
      <c r="E2103" s="1" t="str">
        <f t="shared" si="35"/>
        <v/>
      </c>
      <c r="F2103" s="2" t="str">
        <f>IF(ISERROR(VLOOKUP(A2103,'Cadastro-Estoque'!A:G,1,FALSE)),"",VLOOKUP(A2103,'Cadastro-Estoque'!A:G,4,FALSE))</f>
        <v/>
      </c>
      <c r="G2103" s="2" t="str">
        <f>IF(ISBLANK(A2103),"",IF(ISERROR(VLOOKUP(A2103,'Cadastro-Estoque'!A:G,1,FALSE)),"Produto não cadastrado",VLOOKUP(A2103,'Cadastro-Estoque'!A:G,2,FALSE)))</f>
        <v/>
      </c>
      <c r="H2103" s="2" t="str">
        <f>IF(ISERROR(VLOOKUP(A2103,'Cadastro-Estoque'!A:G,1,FALSE)),"",VLOOKUP(A2103,'Cadastro-Estoque'!A:G,3,FALSE))</f>
        <v/>
      </c>
      <c r="I2103" s="73" t="str">
        <f>IF(A2103="","",INDEX(Boletim!F2112:F2229,(MATCH(A2103,'Cadastro-Estoque'!A2111:A2228,0))))</f>
        <v/>
      </c>
    </row>
    <row r="2104" spans="5:9" ht="18.75" customHeight="1" x14ac:dyDescent="0.25">
      <c r="E2104" s="1" t="str">
        <f t="shared" si="35"/>
        <v/>
      </c>
      <c r="F2104" s="2" t="str">
        <f>IF(ISERROR(VLOOKUP(A2104,'Cadastro-Estoque'!A:G,1,FALSE)),"",VLOOKUP(A2104,'Cadastro-Estoque'!A:G,4,FALSE))</f>
        <v/>
      </c>
      <c r="G2104" s="2" t="str">
        <f>IF(ISBLANK(A2104),"",IF(ISERROR(VLOOKUP(A2104,'Cadastro-Estoque'!A:G,1,FALSE)),"Produto não cadastrado",VLOOKUP(A2104,'Cadastro-Estoque'!A:G,2,FALSE)))</f>
        <v/>
      </c>
      <c r="H2104" s="2" t="str">
        <f>IF(ISERROR(VLOOKUP(A2104,'Cadastro-Estoque'!A:G,1,FALSE)),"",VLOOKUP(A2104,'Cadastro-Estoque'!A:G,3,FALSE))</f>
        <v/>
      </c>
      <c r="I2104" s="73" t="str">
        <f>IF(A2104="","",INDEX(Boletim!F2113:F2230,(MATCH(A2104,'Cadastro-Estoque'!A2112:A2229,0))))</f>
        <v/>
      </c>
    </row>
    <row r="2105" spans="5:9" ht="18.75" customHeight="1" x14ac:dyDescent="0.25">
      <c r="E2105" s="1" t="str">
        <f t="shared" si="35"/>
        <v/>
      </c>
      <c r="F2105" s="2" t="str">
        <f>IF(ISERROR(VLOOKUP(A2105,'Cadastro-Estoque'!A:G,1,FALSE)),"",VLOOKUP(A2105,'Cadastro-Estoque'!A:G,4,FALSE))</f>
        <v/>
      </c>
      <c r="G2105" s="2" t="str">
        <f>IF(ISBLANK(A2105),"",IF(ISERROR(VLOOKUP(A2105,'Cadastro-Estoque'!A:G,1,FALSE)),"Produto não cadastrado",VLOOKUP(A2105,'Cadastro-Estoque'!A:G,2,FALSE)))</f>
        <v/>
      </c>
      <c r="H2105" s="2" t="str">
        <f>IF(ISERROR(VLOOKUP(A2105,'Cadastro-Estoque'!A:G,1,FALSE)),"",VLOOKUP(A2105,'Cadastro-Estoque'!A:G,3,FALSE))</f>
        <v/>
      </c>
      <c r="I2105" s="73" t="str">
        <f>IF(A2105="","",INDEX(Boletim!F2114:F2231,(MATCH(A2105,'Cadastro-Estoque'!A2113:A2230,0))))</f>
        <v/>
      </c>
    </row>
    <row r="2106" spans="5:9" ht="18.75" customHeight="1" x14ac:dyDescent="0.25">
      <c r="E2106" s="1" t="str">
        <f t="shared" si="35"/>
        <v/>
      </c>
      <c r="F2106" s="2" t="str">
        <f>IF(ISERROR(VLOOKUP(A2106,'Cadastro-Estoque'!A:G,1,FALSE)),"",VLOOKUP(A2106,'Cadastro-Estoque'!A:G,4,FALSE))</f>
        <v/>
      </c>
      <c r="G2106" s="2" t="str">
        <f>IF(ISBLANK(A2106),"",IF(ISERROR(VLOOKUP(A2106,'Cadastro-Estoque'!A:G,1,FALSE)),"Produto não cadastrado",VLOOKUP(A2106,'Cadastro-Estoque'!A:G,2,FALSE)))</f>
        <v/>
      </c>
      <c r="H2106" s="2" t="str">
        <f>IF(ISERROR(VLOOKUP(A2106,'Cadastro-Estoque'!A:G,1,FALSE)),"",VLOOKUP(A2106,'Cadastro-Estoque'!A:G,3,FALSE))</f>
        <v/>
      </c>
      <c r="I2106" s="73" t="str">
        <f>IF(A2106="","",INDEX(Boletim!F2115:F2232,(MATCH(A2106,'Cadastro-Estoque'!A2114:A2231,0))))</f>
        <v/>
      </c>
    </row>
    <row r="2107" spans="5:9" ht="18.75" customHeight="1" x14ac:dyDescent="0.25">
      <c r="E2107" s="1" t="str">
        <f t="shared" si="35"/>
        <v/>
      </c>
      <c r="F2107" s="2" t="str">
        <f>IF(ISERROR(VLOOKUP(A2107,'Cadastro-Estoque'!A:G,1,FALSE)),"",VLOOKUP(A2107,'Cadastro-Estoque'!A:G,4,FALSE))</f>
        <v/>
      </c>
      <c r="G2107" s="2" t="str">
        <f>IF(ISBLANK(A2107),"",IF(ISERROR(VLOOKUP(A2107,'Cadastro-Estoque'!A:G,1,FALSE)),"Produto não cadastrado",VLOOKUP(A2107,'Cadastro-Estoque'!A:G,2,FALSE)))</f>
        <v/>
      </c>
      <c r="H2107" s="2" t="str">
        <f>IF(ISERROR(VLOOKUP(A2107,'Cadastro-Estoque'!A:G,1,FALSE)),"",VLOOKUP(A2107,'Cadastro-Estoque'!A:G,3,FALSE))</f>
        <v/>
      </c>
      <c r="I2107" s="73" t="str">
        <f>IF(A2107="","",INDEX(Boletim!F2116:F2233,(MATCH(A2107,'Cadastro-Estoque'!A2115:A2232,0))))</f>
        <v/>
      </c>
    </row>
    <row r="2108" spans="5:9" ht="18.75" customHeight="1" x14ac:dyDescent="0.25">
      <c r="E2108" s="1" t="str">
        <f t="shared" si="35"/>
        <v/>
      </c>
      <c r="F2108" s="2" t="str">
        <f>IF(ISERROR(VLOOKUP(A2108,'Cadastro-Estoque'!A:G,1,FALSE)),"",VLOOKUP(A2108,'Cadastro-Estoque'!A:G,4,FALSE))</f>
        <v/>
      </c>
      <c r="G2108" s="2" t="str">
        <f>IF(ISBLANK(A2108),"",IF(ISERROR(VLOOKUP(A2108,'Cadastro-Estoque'!A:G,1,FALSE)),"Produto não cadastrado",VLOOKUP(A2108,'Cadastro-Estoque'!A:G,2,FALSE)))</f>
        <v/>
      </c>
      <c r="H2108" s="2" t="str">
        <f>IF(ISERROR(VLOOKUP(A2108,'Cadastro-Estoque'!A:G,1,FALSE)),"",VLOOKUP(A2108,'Cadastro-Estoque'!A:G,3,FALSE))</f>
        <v/>
      </c>
      <c r="I2108" s="73" t="str">
        <f>IF(A2108="","",INDEX(Boletim!F2117:F2234,(MATCH(A2108,'Cadastro-Estoque'!A2116:A2233,0))))</f>
        <v/>
      </c>
    </row>
    <row r="2109" spans="5:9" ht="18.75" customHeight="1" x14ac:dyDescent="0.25">
      <c r="E2109" s="1" t="str">
        <f t="shared" si="35"/>
        <v/>
      </c>
      <c r="F2109" s="2" t="str">
        <f>IF(ISERROR(VLOOKUP(A2109,'Cadastro-Estoque'!A:G,1,FALSE)),"",VLOOKUP(A2109,'Cadastro-Estoque'!A:G,4,FALSE))</f>
        <v/>
      </c>
      <c r="G2109" s="2" t="str">
        <f>IF(ISBLANK(A2109),"",IF(ISERROR(VLOOKUP(A2109,'Cadastro-Estoque'!A:G,1,FALSE)),"Produto não cadastrado",VLOOKUP(A2109,'Cadastro-Estoque'!A:G,2,FALSE)))</f>
        <v/>
      </c>
      <c r="H2109" s="2" t="str">
        <f>IF(ISERROR(VLOOKUP(A2109,'Cadastro-Estoque'!A:G,1,FALSE)),"",VLOOKUP(A2109,'Cadastro-Estoque'!A:G,3,FALSE))</f>
        <v/>
      </c>
      <c r="I2109" s="73" t="str">
        <f>IF(A2109="","",INDEX(Boletim!F2118:F2235,(MATCH(A2109,'Cadastro-Estoque'!A2117:A2234,0))))</f>
        <v/>
      </c>
    </row>
    <row r="2110" spans="5:9" ht="18.75" customHeight="1" x14ac:dyDescent="0.25">
      <c r="E2110" s="1" t="str">
        <f t="shared" si="35"/>
        <v/>
      </c>
      <c r="F2110" s="2" t="str">
        <f>IF(ISERROR(VLOOKUP(A2110,'Cadastro-Estoque'!A:G,1,FALSE)),"",VLOOKUP(A2110,'Cadastro-Estoque'!A:G,4,FALSE))</f>
        <v/>
      </c>
      <c r="G2110" s="2" t="str">
        <f>IF(ISBLANK(A2110),"",IF(ISERROR(VLOOKUP(A2110,'Cadastro-Estoque'!A:G,1,FALSE)),"Produto não cadastrado",VLOOKUP(A2110,'Cadastro-Estoque'!A:G,2,FALSE)))</f>
        <v/>
      </c>
      <c r="H2110" s="2" t="str">
        <f>IF(ISERROR(VLOOKUP(A2110,'Cadastro-Estoque'!A:G,1,FALSE)),"",VLOOKUP(A2110,'Cadastro-Estoque'!A:G,3,FALSE))</f>
        <v/>
      </c>
      <c r="I2110" s="73" t="str">
        <f>IF(A2110="","",INDEX(Boletim!F2119:F2236,(MATCH(A2110,'Cadastro-Estoque'!A2118:A2235,0))))</f>
        <v/>
      </c>
    </row>
    <row r="2111" spans="5:9" ht="18.75" customHeight="1" x14ac:dyDescent="0.25">
      <c r="E2111" s="1" t="str">
        <f t="shared" si="35"/>
        <v/>
      </c>
      <c r="F2111" s="2" t="str">
        <f>IF(ISERROR(VLOOKUP(A2111,'Cadastro-Estoque'!A:G,1,FALSE)),"",VLOOKUP(A2111,'Cadastro-Estoque'!A:G,4,FALSE))</f>
        <v/>
      </c>
      <c r="G2111" s="2" t="str">
        <f>IF(ISBLANK(A2111),"",IF(ISERROR(VLOOKUP(A2111,'Cadastro-Estoque'!A:G,1,FALSE)),"Produto não cadastrado",VLOOKUP(A2111,'Cadastro-Estoque'!A:G,2,FALSE)))</f>
        <v/>
      </c>
      <c r="H2111" s="2" t="str">
        <f>IF(ISERROR(VLOOKUP(A2111,'Cadastro-Estoque'!A:G,1,FALSE)),"",VLOOKUP(A2111,'Cadastro-Estoque'!A:G,3,FALSE))</f>
        <v/>
      </c>
      <c r="I2111" s="73" t="str">
        <f>IF(A2111="","",INDEX(Boletim!F2120:F2237,(MATCH(A2111,'Cadastro-Estoque'!A2119:A2236,0))))</f>
        <v/>
      </c>
    </row>
    <row r="2112" spans="5:9" ht="18.75" customHeight="1" x14ac:dyDescent="0.25">
      <c r="E2112" s="1" t="str">
        <f t="shared" si="35"/>
        <v/>
      </c>
      <c r="F2112" s="2" t="str">
        <f>IF(ISERROR(VLOOKUP(A2112,'Cadastro-Estoque'!A:G,1,FALSE)),"",VLOOKUP(A2112,'Cadastro-Estoque'!A:G,4,FALSE))</f>
        <v/>
      </c>
      <c r="G2112" s="2" t="str">
        <f>IF(ISBLANK(A2112),"",IF(ISERROR(VLOOKUP(A2112,'Cadastro-Estoque'!A:G,1,FALSE)),"Produto não cadastrado",VLOOKUP(A2112,'Cadastro-Estoque'!A:G,2,FALSE)))</f>
        <v/>
      </c>
      <c r="H2112" s="2" t="str">
        <f>IF(ISERROR(VLOOKUP(A2112,'Cadastro-Estoque'!A:G,1,FALSE)),"",VLOOKUP(A2112,'Cadastro-Estoque'!A:G,3,FALSE))</f>
        <v/>
      </c>
      <c r="I2112" s="73" t="str">
        <f>IF(A2112="","",INDEX(Boletim!F2121:F2238,(MATCH(A2112,'Cadastro-Estoque'!A2120:A2237,0))))</f>
        <v/>
      </c>
    </row>
    <row r="2113" spans="5:9" ht="18.75" customHeight="1" x14ac:dyDescent="0.25">
      <c r="E2113" s="1" t="str">
        <f t="shared" si="35"/>
        <v/>
      </c>
      <c r="F2113" s="2" t="str">
        <f>IF(ISERROR(VLOOKUP(A2113,'Cadastro-Estoque'!A:G,1,FALSE)),"",VLOOKUP(A2113,'Cadastro-Estoque'!A:G,4,FALSE))</f>
        <v/>
      </c>
      <c r="G2113" s="2" t="str">
        <f>IF(ISBLANK(A2113),"",IF(ISERROR(VLOOKUP(A2113,'Cadastro-Estoque'!A:G,1,FALSE)),"Produto não cadastrado",VLOOKUP(A2113,'Cadastro-Estoque'!A:G,2,FALSE)))</f>
        <v/>
      </c>
      <c r="H2113" s="2" t="str">
        <f>IF(ISERROR(VLOOKUP(A2113,'Cadastro-Estoque'!A:G,1,FALSE)),"",VLOOKUP(A2113,'Cadastro-Estoque'!A:G,3,FALSE))</f>
        <v/>
      </c>
      <c r="I2113" s="73" t="str">
        <f>IF(A2113="","",INDEX(Boletim!F2122:F2239,(MATCH(A2113,'Cadastro-Estoque'!A2121:A2238,0))))</f>
        <v/>
      </c>
    </row>
    <row r="2114" spans="5:9" ht="18.75" customHeight="1" x14ac:dyDescent="0.25">
      <c r="E2114" s="1" t="str">
        <f t="shared" si="35"/>
        <v/>
      </c>
      <c r="F2114" s="2" t="str">
        <f>IF(ISERROR(VLOOKUP(A2114,'Cadastro-Estoque'!A:G,1,FALSE)),"",VLOOKUP(A2114,'Cadastro-Estoque'!A:G,4,FALSE))</f>
        <v/>
      </c>
      <c r="G2114" s="2" t="str">
        <f>IF(ISBLANK(A2114),"",IF(ISERROR(VLOOKUP(A2114,'Cadastro-Estoque'!A:G,1,FALSE)),"Produto não cadastrado",VLOOKUP(A2114,'Cadastro-Estoque'!A:G,2,FALSE)))</f>
        <v/>
      </c>
      <c r="H2114" s="2" t="str">
        <f>IF(ISERROR(VLOOKUP(A2114,'Cadastro-Estoque'!A:G,1,FALSE)),"",VLOOKUP(A2114,'Cadastro-Estoque'!A:G,3,FALSE))</f>
        <v/>
      </c>
      <c r="I2114" s="73" t="str">
        <f>IF(A2114="","",INDEX(Boletim!F2123:F2240,(MATCH(A2114,'Cadastro-Estoque'!A2122:A2239,0))))</f>
        <v/>
      </c>
    </row>
    <row r="2115" spans="5:9" ht="18.75" customHeight="1" x14ac:dyDescent="0.25">
      <c r="E2115" s="1" t="str">
        <f t="shared" si="35"/>
        <v/>
      </c>
      <c r="F2115" s="2" t="str">
        <f>IF(ISERROR(VLOOKUP(A2115,'Cadastro-Estoque'!A:G,1,FALSE)),"",VLOOKUP(A2115,'Cadastro-Estoque'!A:G,4,FALSE))</f>
        <v/>
      </c>
      <c r="G2115" s="2" t="str">
        <f>IF(ISBLANK(A2115),"",IF(ISERROR(VLOOKUP(A2115,'Cadastro-Estoque'!A:G,1,FALSE)),"Produto não cadastrado",VLOOKUP(A2115,'Cadastro-Estoque'!A:G,2,FALSE)))</f>
        <v/>
      </c>
      <c r="H2115" s="2" t="str">
        <f>IF(ISERROR(VLOOKUP(A2115,'Cadastro-Estoque'!A:G,1,FALSE)),"",VLOOKUP(A2115,'Cadastro-Estoque'!A:G,3,FALSE))</f>
        <v/>
      </c>
      <c r="I2115" s="73" t="str">
        <f>IF(A2115="","",INDEX(Boletim!F2124:F2241,(MATCH(A2115,'Cadastro-Estoque'!A2123:A2240,0))))</f>
        <v/>
      </c>
    </row>
    <row r="2116" spans="5:9" ht="18.75" customHeight="1" x14ac:dyDescent="0.25">
      <c r="E2116" s="1" t="str">
        <f t="shared" si="35"/>
        <v/>
      </c>
      <c r="F2116" s="2" t="str">
        <f>IF(ISERROR(VLOOKUP(A2116,'Cadastro-Estoque'!A:G,1,FALSE)),"",VLOOKUP(A2116,'Cadastro-Estoque'!A:G,4,FALSE))</f>
        <v/>
      </c>
      <c r="G2116" s="2" t="str">
        <f>IF(ISBLANK(A2116),"",IF(ISERROR(VLOOKUP(A2116,'Cadastro-Estoque'!A:G,1,FALSE)),"Produto não cadastrado",VLOOKUP(A2116,'Cadastro-Estoque'!A:G,2,FALSE)))</f>
        <v/>
      </c>
      <c r="H2116" s="2" t="str">
        <f>IF(ISERROR(VLOOKUP(A2116,'Cadastro-Estoque'!A:G,1,FALSE)),"",VLOOKUP(A2116,'Cadastro-Estoque'!A:G,3,FALSE))</f>
        <v/>
      </c>
      <c r="I2116" s="73" t="str">
        <f>IF(A2116="","",INDEX(Boletim!F2125:F2242,(MATCH(A2116,'Cadastro-Estoque'!A2124:A2241,0))))</f>
        <v/>
      </c>
    </row>
    <row r="2117" spans="5:9" ht="18.75" customHeight="1" x14ac:dyDescent="0.25">
      <c r="E2117" s="1" t="str">
        <f t="shared" si="35"/>
        <v/>
      </c>
      <c r="F2117" s="2" t="str">
        <f>IF(ISERROR(VLOOKUP(A2117,'Cadastro-Estoque'!A:G,1,FALSE)),"",VLOOKUP(A2117,'Cadastro-Estoque'!A:G,4,FALSE))</f>
        <v/>
      </c>
      <c r="G2117" s="2" t="str">
        <f>IF(ISBLANK(A2117),"",IF(ISERROR(VLOOKUP(A2117,'Cadastro-Estoque'!A:G,1,FALSE)),"Produto não cadastrado",VLOOKUP(A2117,'Cadastro-Estoque'!A:G,2,FALSE)))</f>
        <v/>
      </c>
      <c r="H2117" s="2" t="str">
        <f>IF(ISERROR(VLOOKUP(A2117,'Cadastro-Estoque'!A:G,1,FALSE)),"",VLOOKUP(A2117,'Cadastro-Estoque'!A:G,3,FALSE))</f>
        <v/>
      </c>
      <c r="I2117" s="73" t="str">
        <f>IF(A2117="","",INDEX(Boletim!F2126:F2243,(MATCH(A2117,'Cadastro-Estoque'!A2125:A2242,0))))</f>
        <v/>
      </c>
    </row>
    <row r="2118" spans="5:9" ht="18.75" customHeight="1" x14ac:dyDescent="0.25">
      <c r="E2118" s="1" t="str">
        <f t="shared" ref="E2118:E2181" si="36">IF(ISBLANK(A2118),"",C2118*D2118)</f>
        <v/>
      </c>
      <c r="F2118" s="2" t="str">
        <f>IF(ISERROR(VLOOKUP(A2118,'Cadastro-Estoque'!A:G,1,FALSE)),"",VLOOKUP(A2118,'Cadastro-Estoque'!A:G,4,FALSE))</f>
        <v/>
      </c>
      <c r="G2118" s="2" t="str">
        <f>IF(ISBLANK(A2118),"",IF(ISERROR(VLOOKUP(A2118,'Cadastro-Estoque'!A:G,1,FALSE)),"Produto não cadastrado",VLOOKUP(A2118,'Cadastro-Estoque'!A:G,2,FALSE)))</f>
        <v/>
      </c>
      <c r="H2118" s="2" t="str">
        <f>IF(ISERROR(VLOOKUP(A2118,'Cadastro-Estoque'!A:G,1,FALSE)),"",VLOOKUP(A2118,'Cadastro-Estoque'!A:G,3,FALSE))</f>
        <v/>
      </c>
      <c r="I2118" s="73" t="str">
        <f>IF(A2118="","",INDEX(Boletim!F2127:F2244,(MATCH(A2118,'Cadastro-Estoque'!A2126:A2243,0))))</f>
        <v/>
      </c>
    </row>
    <row r="2119" spans="5:9" ht="18.75" customHeight="1" x14ac:dyDescent="0.25">
      <c r="E2119" s="1" t="str">
        <f t="shared" si="36"/>
        <v/>
      </c>
      <c r="F2119" s="2" t="str">
        <f>IF(ISERROR(VLOOKUP(A2119,'Cadastro-Estoque'!A:G,1,FALSE)),"",VLOOKUP(A2119,'Cadastro-Estoque'!A:G,4,FALSE))</f>
        <v/>
      </c>
      <c r="G2119" s="2" t="str">
        <f>IF(ISBLANK(A2119),"",IF(ISERROR(VLOOKUP(A2119,'Cadastro-Estoque'!A:G,1,FALSE)),"Produto não cadastrado",VLOOKUP(A2119,'Cadastro-Estoque'!A:G,2,FALSE)))</f>
        <v/>
      </c>
      <c r="H2119" s="2" t="str">
        <f>IF(ISERROR(VLOOKUP(A2119,'Cadastro-Estoque'!A:G,1,FALSE)),"",VLOOKUP(A2119,'Cadastro-Estoque'!A:G,3,FALSE))</f>
        <v/>
      </c>
      <c r="I2119" s="73" t="str">
        <f>IF(A2119="","",INDEX(Boletim!F2128:F2245,(MATCH(A2119,'Cadastro-Estoque'!A2127:A2244,0))))</f>
        <v/>
      </c>
    </row>
    <row r="2120" spans="5:9" ht="18.75" customHeight="1" x14ac:dyDescent="0.25">
      <c r="E2120" s="1" t="str">
        <f t="shared" si="36"/>
        <v/>
      </c>
      <c r="F2120" s="2" t="str">
        <f>IF(ISERROR(VLOOKUP(A2120,'Cadastro-Estoque'!A:G,1,FALSE)),"",VLOOKUP(A2120,'Cadastro-Estoque'!A:G,4,FALSE))</f>
        <v/>
      </c>
      <c r="G2120" s="2" t="str">
        <f>IF(ISBLANK(A2120),"",IF(ISERROR(VLOOKUP(A2120,'Cadastro-Estoque'!A:G,1,FALSE)),"Produto não cadastrado",VLOOKUP(A2120,'Cadastro-Estoque'!A:G,2,FALSE)))</f>
        <v/>
      </c>
      <c r="H2120" s="2" t="str">
        <f>IF(ISERROR(VLOOKUP(A2120,'Cadastro-Estoque'!A:G,1,FALSE)),"",VLOOKUP(A2120,'Cadastro-Estoque'!A:G,3,FALSE))</f>
        <v/>
      </c>
      <c r="I2120" s="73" t="str">
        <f>IF(A2120="","",INDEX(Boletim!F2129:F2246,(MATCH(A2120,'Cadastro-Estoque'!A2128:A2245,0))))</f>
        <v/>
      </c>
    </row>
    <row r="2121" spans="5:9" ht="18.75" customHeight="1" x14ac:dyDescent="0.25">
      <c r="E2121" s="1" t="str">
        <f t="shared" si="36"/>
        <v/>
      </c>
      <c r="F2121" s="2" t="str">
        <f>IF(ISERROR(VLOOKUP(A2121,'Cadastro-Estoque'!A:G,1,FALSE)),"",VLOOKUP(A2121,'Cadastro-Estoque'!A:G,4,FALSE))</f>
        <v/>
      </c>
      <c r="G2121" s="2" t="str">
        <f>IF(ISBLANK(A2121),"",IF(ISERROR(VLOOKUP(A2121,'Cadastro-Estoque'!A:G,1,FALSE)),"Produto não cadastrado",VLOOKUP(A2121,'Cadastro-Estoque'!A:G,2,FALSE)))</f>
        <v/>
      </c>
      <c r="H2121" s="2" t="str">
        <f>IF(ISERROR(VLOOKUP(A2121,'Cadastro-Estoque'!A:G,1,FALSE)),"",VLOOKUP(A2121,'Cadastro-Estoque'!A:G,3,FALSE))</f>
        <v/>
      </c>
      <c r="I2121" s="73" t="str">
        <f>IF(A2121="","",INDEX(Boletim!F2130:F2247,(MATCH(A2121,'Cadastro-Estoque'!A2129:A2246,0))))</f>
        <v/>
      </c>
    </row>
    <row r="2122" spans="5:9" ht="18.75" customHeight="1" x14ac:dyDescent="0.25">
      <c r="E2122" s="1" t="str">
        <f t="shared" si="36"/>
        <v/>
      </c>
      <c r="F2122" s="2" t="str">
        <f>IF(ISERROR(VLOOKUP(A2122,'Cadastro-Estoque'!A:G,1,FALSE)),"",VLOOKUP(A2122,'Cadastro-Estoque'!A:G,4,FALSE))</f>
        <v/>
      </c>
      <c r="G2122" s="2" t="str">
        <f>IF(ISBLANK(A2122),"",IF(ISERROR(VLOOKUP(A2122,'Cadastro-Estoque'!A:G,1,FALSE)),"Produto não cadastrado",VLOOKUP(A2122,'Cadastro-Estoque'!A:G,2,FALSE)))</f>
        <v/>
      </c>
      <c r="H2122" s="2" t="str">
        <f>IF(ISERROR(VLOOKUP(A2122,'Cadastro-Estoque'!A:G,1,FALSE)),"",VLOOKUP(A2122,'Cadastro-Estoque'!A:G,3,FALSE))</f>
        <v/>
      </c>
      <c r="I2122" s="73" t="str">
        <f>IF(A2122="","",INDEX(Boletim!F2131:F2248,(MATCH(A2122,'Cadastro-Estoque'!A2130:A2247,0))))</f>
        <v/>
      </c>
    </row>
    <row r="2123" spans="5:9" ht="18.75" customHeight="1" x14ac:dyDescent="0.25">
      <c r="E2123" s="1" t="str">
        <f t="shared" si="36"/>
        <v/>
      </c>
      <c r="F2123" s="2" t="str">
        <f>IF(ISERROR(VLOOKUP(A2123,'Cadastro-Estoque'!A:G,1,FALSE)),"",VLOOKUP(A2123,'Cadastro-Estoque'!A:G,4,FALSE))</f>
        <v/>
      </c>
      <c r="G2123" s="2" t="str">
        <f>IF(ISBLANK(A2123),"",IF(ISERROR(VLOOKUP(A2123,'Cadastro-Estoque'!A:G,1,FALSE)),"Produto não cadastrado",VLOOKUP(A2123,'Cadastro-Estoque'!A:G,2,FALSE)))</f>
        <v/>
      </c>
      <c r="H2123" s="2" t="str">
        <f>IF(ISERROR(VLOOKUP(A2123,'Cadastro-Estoque'!A:G,1,FALSE)),"",VLOOKUP(A2123,'Cadastro-Estoque'!A:G,3,FALSE))</f>
        <v/>
      </c>
      <c r="I2123" s="73" t="str">
        <f>IF(A2123="","",INDEX(Boletim!F2132:F2249,(MATCH(A2123,'Cadastro-Estoque'!A2131:A2248,0))))</f>
        <v/>
      </c>
    </row>
    <row r="2124" spans="5:9" ht="18.75" customHeight="1" x14ac:dyDescent="0.25">
      <c r="E2124" s="1" t="str">
        <f t="shared" si="36"/>
        <v/>
      </c>
      <c r="F2124" s="2" t="str">
        <f>IF(ISERROR(VLOOKUP(A2124,'Cadastro-Estoque'!A:G,1,FALSE)),"",VLOOKUP(A2124,'Cadastro-Estoque'!A:G,4,FALSE))</f>
        <v/>
      </c>
      <c r="G2124" s="2" t="str">
        <f>IF(ISBLANK(A2124),"",IF(ISERROR(VLOOKUP(A2124,'Cadastro-Estoque'!A:G,1,FALSE)),"Produto não cadastrado",VLOOKUP(A2124,'Cadastro-Estoque'!A:G,2,FALSE)))</f>
        <v/>
      </c>
      <c r="H2124" s="2" t="str">
        <f>IF(ISERROR(VLOOKUP(A2124,'Cadastro-Estoque'!A:G,1,FALSE)),"",VLOOKUP(A2124,'Cadastro-Estoque'!A:G,3,FALSE))</f>
        <v/>
      </c>
      <c r="I2124" s="73" t="str">
        <f>IF(A2124="","",INDEX(Boletim!F2133:F2250,(MATCH(A2124,'Cadastro-Estoque'!A2132:A2249,0))))</f>
        <v/>
      </c>
    </row>
    <row r="2125" spans="5:9" ht="18.75" customHeight="1" x14ac:dyDescent="0.25">
      <c r="E2125" s="1" t="str">
        <f t="shared" si="36"/>
        <v/>
      </c>
      <c r="F2125" s="2" t="str">
        <f>IF(ISERROR(VLOOKUP(A2125,'Cadastro-Estoque'!A:G,1,FALSE)),"",VLOOKUP(A2125,'Cadastro-Estoque'!A:G,4,FALSE))</f>
        <v/>
      </c>
      <c r="G2125" s="2" t="str">
        <f>IF(ISBLANK(A2125),"",IF(ISERROR(VLOOKUP(A2125,'Cadastro-Estoque'!A:G,1,FALSE)),"Produto não cadastrado",VLOOKUP(A2125,'Cadastro-Estoque'!A:G,2,FALSE)))</f>
        <v/>
      </c>
      <c r="H2125" s="2" t="str">
        <f>IF(ISERROR(VLOOKUP(A2125,'Cadastro-Estoque'!A:G,1,FALSE)),"",VLOOKUP(A2125,'Cadastro-Estoque'!A:G,3,FALSE))</f>
        <v/>
      </c>
      <c r="I2125" s="73" t="str">
        <f>IF(A2125="","",INDEX(Boletim!F2134:F2251,(MATCH(A2125,'Cadastro-Estoque'!A2133:A2250,0))))</f>
        <v/>
      </c>
    </row>
    <row r="2126" spans="5:9" ht="18.75" customHeight="1" x14ac:dyDescent="0.25">
      <c r="E2126" s="1" t="str">
        <f t="shared" si="36"/>
        <v/>
      </c>
      <c r="F2126" s="2" t="str">
        <f>IF(ISERROR(VLOOKUP(A2126,'Cadastro-Estoque'!A:G,1,FALSE)),"",VLOOKUP(A2126,'Cadastro-Estoque'!A:G,4,FALSE))</f>
        <v/>
      </c>
      <c r="G2126" s="2" t="str">
        <f>IF(ISBLANK(A2126),"",IF(ISERROR(VLOOKUP(A2126,'Cadastro-Estoque'!A:G,1,FALSE)),"Produto não cadastrado",VLOOKUP(A2126,'Cadastro-Estoque'!A:G,2,FALSE)))</f>
        <v/>
      </c>
      <c r="H2126" s="2" t="str">
        <f>IF(ISERROR(VLOOKUP(A2126,'Cadastro-Estoque'!A:G,1,FALSE)),"",VLOOKUP(A2126,'Cadastro-Estoque'!A:G,3,FALSE))</f>
        <v/>
      </c>
      <c r="I2126" s="73" t="str">
        <f>IF(A2126="","",INDEX(Boletim!F2135:F2252,(MATCH(A2126,'Cadastro-Estoque'!A2134:A2251,0))))</f>
        <v/>
      </c>
    </row>
    <row r="2127" spans="5:9" ht="18.75" customHeight="1" x14ac:dyDescent="0.25">
      <c r="E2127" s="1" t="str">
        <f t="shared" si="36"/>
        <v/>
      </c>
      <c r="F2127" s="2" t="str">
        <f>IF(ISERROR(VLOOKUP(A2127,'Cadastro-Estoque'!A:G,1,FALSE)),"",VLOOKUP(A2127,'Cadastro-Estoque'!A:G,4,FALSE))</f>
        <v/>
      </c>
      <c r="G2127" s="2" t="str">
        <f>IF(ISBLANK(A2127),"",IF(ISERROR(VLOOKUP(A2127,'Cadastro-Estoque'!A:G,1,FALSE)),"Produto não cadastrado",VLOOKUP(A2127,'Cadastro-Estoque'!A:G,2,FALSE)))</f>
        <v/>
      </c>
      <c r="H2127" s="2" t="str">
        <f>IF(ISERROR(VLOOKUP(A2127,'Cadastro-Estoque'!A:G,1,FALSE)),"",VLOOKUP(A2127,'Cadastro-Estoque'!A:G,3,FALSE))</f>
        <v/>
      </c>
      <c r="I2127" s="73" t="str">
        <f>IF(A2127="","",INDEX(Boletim!F2136:F2253,(MATCH(A2127,'Cadastro-Estoque'!A2135:A2252,0))))</f>
        <v/>
      </c>
    </row>
    <row r="2128" spans="5:9" ht="18.75" customHeight="1" x14ac:dyDescent="0.25">
      <c r="E2128" s="1" t="str">
        <f t="shared" si="36"/>
        <v/>
      </c>
      <c r="F2128" s="2" t="str">
        <f>IF(ISERROR(VLOOKUP(A2128,'Cadastro-Estoque'!A:G,1,FALSE)),"",VLOOKUP(A2128,'Cadastro-Estoque'!A:G,4,FALSE))</f>
        <v/>
      </c>
      <c r="G2128" s="2" t="str">
        <f>IF(ISBLANK(A2128),"",IF(ISERROR(VLOOKUP(A2128,'Cadastro-Estoque'!A:G,1,FALSE)),"Produto não cadastrado",VLOOKUP(A2128,'Cadastro-Estoque'!A:G,2,FALSE)))</f>
        <v/>
      </c>
      <c r="H2128" s="2" t="str">
        <f>IF(ISERROR(VLOOKUP(A2128,'Cadastro-Estoque'!A:G,1,FALSE)),"",VLOOKUP(A2128,'Cadastro-Estoque'!A:G,3,FALSE))</f>
        <v/>
      </c>
      <c r="I2128" s="73" t="str">
        <f>IF(A2128="","",INDEX(Boletim!F2137:F2254,(MATCH(A2128,'Cadastro-Estoque'!A2136:A2253,0))))</f>
        <v/>
      </c>
    </row>
    <row r="2129" spans="5:9" ht="18.75" customHeight="1" x14ac:dyDescent="0.25">
      <c r="E2129" s="1" t="str">
        <f t="shared" si="36"/>
        <v/>
      </c>
      <c r="F2129" s="2" t="str">
        <f>IF(ISERROR(VLOOKUP(A2129,'Cadastro-Estoque'!A:G,1,FALSE)),"",VLOOKUP(A2129,'Cadastro-Estoque'!A:G,4,FALSE))</f>
        <v/>
      </c>
      <c r="G2129" s="2" t="str">
        <f>IF(ISBLANK(A2129),"",IF(ISERROR(VLOOKUP(A2129,'Cadastro-Estoque'!A:G,1,FALSE)),"Produto não cadastrado",VLOOKUP(A2129,'Cadastro-Estoque'!A:G,2,FALSE)))</f>
        <v/>
      </c>
      <c r="H2129" s="2" t="str">
        <f>IF(ISERROR(VLOOKUP(A2129,'Cadastro-Estoque'!A:G,1,FALSE)),"",VLOOKUP(A2129,'Cadastro-Estoque'!A:G,3,FALSE))</f>
        <v/>
      </c>
      <c r="I2129" s="73" t="str">
        <f>IF(A2129="","",INDEX(Boletim!F2138:F2255,(MATCH(A2129,'Cadastro-Estoque'!A2137:A2254,0))))</f>
        <v/>
      </c>
    </row>
    <row r="2130" spans="5:9" ht="18.75" customHeight="1" x14ac:dyDescent="0.25">
      <c r="E2130" s="1" t="str">
        <f t="shared" si="36"/>
        <v/>
      </c>
      <c r="F2130" s="2" t="str">
        <f>IF(ISERROR(VLOOKUP(A2130,'Cadastro-Estoque'!A:G,1,FALSE)),"",VLOOKUP(A2130,'Cadastro-Estoque'!A:G,4,FALSE))</f>
        <v/>
      </c>
      <c r="G2130" s="2" t="str">
        <f>IF(ISBLANK(A2130),"",IF(ISERROR(VLOOKUP(A2130,'Cadastro-Estoque'!A:G,1,FALSE)),"Produto não cadastrado",VLOOKUP(A2130,'Cadastro-Estoque'!A:G,2,FALSE)))</f>
        <v/>
      </c>
      <c r="H2130" s="2" t="str">
        <f>IF(ISERROR(VLOOKUP(A2130,'Cadastro-Estoque'!A:G,1,FALSE)),"",VLOOKUP(A2130,'Cadastro-Estoque'!A:G,3,FALSE))</f>
        <v/>
      </c>
      <c r="I2130" s="73" t="str">
        <f>IF(A2130="","",INDEX(Boletim!F2139:F2256,(MATCH(A2130,'Cadastro-Estoque'!A2138:A2255,0))))</f>
        <v/>
      </c>
    </row>
    <row r="2131" spans="5:9" ht="18.75" customHeight="1" x14ac:dyDescent="0.25">
      <c r="E2131" s="1" t="str">
        <f t="shared" si="36"/>
        <v/>
      </c>
      <c r="F2131" s="2" t="str">
        <f>IF(ISERROR(VLOOKUP(A2131,'Cadastro-Estoque'!A:G,1,FALSE)),"",VLOOKUP(A2131,'Cadastro-Estoque'!A:G,4,FALSE))</f>
        <v/>
      </c>
      <c r="G2131" s="2" t="str">
        <f>IF(ISBLANK(A2131),"",IF(ISERROR(VLOOKUP(A2131,'Cadastro-Estoque'!A:G,1,FALSE)),"Produto não cadastrado",VLOOKUP(A2131,'Cadastro-Estoque'!A:G,2,FALSE)))</f>
        <v/>
      </c>
      <c r="H2131" s="2" t="str">
        <f>IF(ISERROR(VLOOKUP(A2131,'Cadastro-Estoque'!A:G,1,FALSE)),"",VLOOKUP(A2131,'Cadastro-Estoque'!A:G,3,FALSE))</f>
        <v/>
      </c>
      <c r="I2131" s="73" t="str">
        <f>IF(A2131="","",INDEX(Boletim!F2140:F2257,(MATCH(A2131,'Cadastro-Estoque'!A2139:A2256,0))))</f>
        <v/>
      </c>
    </row>
    <row r="2132" spans="5:9" ht="18.75" customHeight="1" x14ac:dyDescent="0.25">
      <c r="E2132" s="1" t="str">
        <f t="shared" si="36"/>
        <v/>
      </c>
      <c r="F2132" s="2" t="str">
        <f>IF(ISERROR(VLOOKUP(A2132,'Cadastro-Estoque'!A:G,1,FALSE)),"",VLOOKUP(A2132,'Cadastro-Estoque'!A:G,4,FALSE))</f>
        <v/>
      </c>
      <c r="G2132" s="2" t="str">
        <f>IF(ISBLANK(A2132),"",IF(ISERROR(VLOOKUP(A2132,'Cadastro-Estoque'!A:G,1,FALSE)),"Produto não cadastrado",VLOOKUP(A2132,'Cadastro-Estoque'!A:G,2,FALSE)))</f>
        <v/>
      </c>
      <c r="H2132" s="2" t="str">
        <f>IF(ISERROR(VLOOKUP(A2132,'Cadastro-Estoque'!A:G,1,FALSE)),"",VLOOKUP(A2132,'Cadastro-Estoque'!A:G,3,FALSE))</f>
        <v/>
      </c>
      <c r="I2132" s="73" t="str">
        <f>IF(A2132="","",INDEX(Boletim!F2141:F2258,(MATCH(A2132,'Cadastro-Estoque'!A2140:A2257,0))))</f>
        <v/>
      </c>
    </row>
    <row r="2133" spans="5:9" ht="18.75" customHeight="1" x14ac:dyDescent="0.25">
      <c r="E2133" s="1" t="str">
        <f t="shared" si="36"/>
        <v/>
      </c>
      <c r="F2133" s="2" t="str">
        <f>IF(ISERROR(VLOOKUP(A2133,'Cadastro-Estoque'!A:G,1,FALSE)),"",VLOOKUP(A2133,'Cadastro-Estoque'!A:G,4,FALSE))</f>
        <v/>
      </c>
      <c r="G2133" s="2" t="str">
        <f>IF(ISBLANK(A2133),"",IF(ISERROR(VLOOKUP(A2133,'Cadastro-Estoque'!A:G,1,FALSE)),"Produto não cadastrado",VLOOKUP(A2133,'Cadastro-Estoque'!A:G,2,FALSE)))</f>
        <v/>
      </c>
      <c r="H2133" s="2" t="str">
        <f>IF(ISERROR(VLOOKUP(A2133,'Cadastro-Estoque'!A:G,1,FALSE)),"",VLOOKUP(A2133,'Cadastro-Estoque'!A:G,3,FALSE))</f>
        <v/>
      </c>
      <c r="I2133" s="73" t="str">
        <f>IF(A2133="","",INDEX(Boletim!F2142:F2259,(MATCH(A2133,'Cadastro-Estoque'!A2141:A2258,0))))</f>
        <v/>
      </c>
    </row>
    <row r="2134" spans="5:9" ht="18.75" customHeight="1" x14ac:dyDescent="0.25">
      <c r="E2134" s="1" t="str">
        <f t="shared" si="36"/>
        <v/>
      </c>
      <c r="F2134" s="2" t="str">
        <f>IF(ISERROR(VLOOKUP(A2134,'Cadastro-Estoque'!A:G,1,FALSE)),"",VLOOKUP(A2134,'Cadastro-Estoque'!A:G,4,FALSE))</f>
        <v/>
      </c>
      <c r="G2134" s="2" t="str">
        <f>IF(ISBLANK(A2134),"",IF(ISERROR(VLOOKUP(A2134,'Cadastro-Estoque'!A:G,1,FALSE)),"Produto não cadastrado",VLOOKUP(A2134,'Cadastro-Estoque'!A:G,2,FALSE)))</f>
        <v/>
      </c>
      <c r="H2134" s="2" t="str">
        <f>IF(ISERROR(VLOOKUP(A2134,'Cadastro-Estoque'!A:G,1,FALSE)),"",VLOOKUP(A2134,'Cadastro-Estoque'!A:G,3,FALSE))</f>
        <v/>
      </c>
      <c r="I2134" s="73" t="str">
        <f>IF(A2134="","",INDEX(Boletim!F2143:F2260,(MATCH(A2134,'Cadastro-Estoque'!A2142:A2259,0))))</f>
        <v/>
      </c>
    </row>
    <row r="2135" spans="5:9" ht="18.75" customHeight="1" x14ac:dyDescent="0.25">
      <c r="E2135" s="1" t="str">
        <f t="shared" si="36"/>
        <v/>
      </c>
      <c r="F2135" s="2" t="str">
        <f>IF(ISERROR(VLOOKUP(A2135,'Cadastro-Estoque'!A:G,1,FALSE)),"",VLOOKUP(A2135,'Cadastro-Estoque'!A:G,4,FALSE))</f>
        <v/>
      </c>
      <c r="G2135" s="2" t="str">
        <f>IF(ISBLANK(A2135),"",IF(ISERROR(VLOOKUP(A2135,'Cadastro-Estoque'!A:G,1,FALSE)),"Produto não cadastrado",VLOOKUP(A2135,'Cadastro-Estoque'!A:G,2,FALSE)))</f>
        <v/>
      </c>
      <c r="H2135" s="2" t="str">
        <f>IF(ISERROR(VLOOKUP(A2135,'Cadastro-Estoque'!A:G,1,FALSE)),"",VLOOKUP(A2135,'Cadastro-Estoque'!A:G,3,FALSE))</f>
        <v/>
      </c>
      <c r="I2135" s="73" t="str">
        <f>IF(A2135="","",INDEX(Boletim!F2144:F2261,(MATCH(A2135,'Cadastro-Estoque'!A2143:A2260,0))))</f>
        <v/>
      </c>
    </row>
    <row r="2136" spans="5:9" ht="18.75" customHeight="1" x14ac:dyDescent="0.25">
      <c r="E2136" s="1" t="str">
        <f t="shared" si="36"/>
        <v/>
      </c>
      <c r="F2136" s="2" t="str">
        <f>IF(ISERROR(VLOOKUP(A2136,'Cadastro-Estoque'!A:G,1,FALSE)),"",VLOOKUP(A2136,'Cadastro-Estoque'!A:G,4,FALSE))</f>
        <v/>
      </c>
      <c r="G2136" s="2" t="str">
        <f>IF(ISBLANK(A2136),"",IF(ISERROR(VLOOKUP(A2136,'Cadastro-Estoque'!A:G,1,FALSE)),"Produto não cadastrado",VLOOKUP(A2136,'Cadastro-Estoque'!A:G,2,FALSE)))</f>
        <v/>
      </c>
      <c r="H2136" s="2" t="str">
        <f>IF(ISERROR(VLOOKUP(A2136,'Cadastro-Estoque'!A:G,1,FALSE)),"",VLOOKUP(A2136,'Cadastro-Estoque'!A:G,3,FALSE))</f>
        <v/>
      </c>
      <c r="I2136" s="73" t="str">
        <f>IF(A2136="","",INDEX(Boletim!F2145:F2262,(MATCH(A2136,'Cadastro-Estoque'!A2144:A2261,0))))</f>
        <v/>
      </c>
    </row>
    <row r="2137" spans="5:9" ht="18.75" customHeight="1" x14ac:dyDescent="0.25">
      <c r="E2137" s="1" t="str">
        <f t="shared" si="36"/>
        <v/>
      </c>
      <c r="F2137" s="2" t="str">
        <f>IF(ISERROR(VLOOKUP(A2137,'Cadastro-Estoque'!A:G,1,FALSE)),"",VLOOKUP(A2137,'Cadastro-Estoque'!A:G,4,FALSE))</f>
        <v/>
      </c>
      <c r="G2137" s="2" t="str">
        <f>IF(ISBLANK(A2137),"",IF(ISERROR(VLOOKUP(A2137,'Cadastro-Estoque'!A:G,1,FALSE)),"Produto não cadastrado",VLOOKUP(A2137,'Cadastro-Estoque'!A:G,2,FALSE)))</f>
        <v/>
      </c>
      <c r="H2137" s="2" t="str">
        <f>IF(ISERROR(VLOOKUP(A2137,'Cadastro-Estoque'!A:G,1,FALSE)),"",VLOOKUP(A2137,'Cadastro-Estoque'!A:G,3,FALSE))</f>
        <v/>
      </c>
      <c r="I2137" s="73" t="str">
        <f>IF(A2137="","",INDEX(Boletim!F2146:F2263,(MATCH(A2137,'Cadastro-Estoque'!A2145:A2262,0))))</f>
        <v/>
      </c>
    </row>
    <row r="2138" spans="5:9" ht="18.75" customHeight="1" x14ac:dyDescent="0.25">
      <c r="E2138" s="1" t="str">
        <f t="shared" si="36"/>
        <v/>
      </c>
      <c r="F2138" s="2" t="str">
        <f>IF(ISERROR(VLOOKUP(A2138,'Cadastro-Estoque'!A:G,1,FALSE)),"",VLOOKUP(A2138,'Cadastro-Estoque'!A:G,4,FALSE))</f>
        <v/>
      </c>
      <c r="G2138" s="2" t="str">
        <f>IF(ISBLANK(A2138),"",IF(ISERROR(VLOOKUP(A2138,'Cadastro-Estoque'!A:G,1,FALSE)),"Produto não cadastrado",VLOOKUP(A2138,'Cadastro-Estoque'!A:G,2,FALSE)))</f>
        <v/>
      </c>
      <c r="H2138" s="2" t="str">
        <f>IF(ISERROR(VLOOKUP(A2138,'Cadastro-Estoque'!A:G,1,FALSE)),"",VLOOKUP(A2138,'Cadastro-Estoque'!A:G,3,FALSE))</f>
        <v/>
      </c>
      <c r="I2138" s="73" t="str">
        <f>IF(A2138="","",INDEX(Boletim!F2147:F2264,(MATCH(A2138,'Cadastro-Estoque'!A2146:A2263,0))))</f>
        <v/>
      </c>
    </row>
    <row r="2139" spans="5:9" ht="18.75" customHeight="1" x14ac:dyDescent="0.25">
      <c r="E2139" s="1" t="str">
        <f t="shared" si="36"/>
        <v/>
      </c>
      <c r="F2139" s="2" t="str">
        <f>IF(ISERROR(VLOOKUP(A2139,'Cadastro-Estoque'!A:G,1,FALSE)),"",VLOOKUP(A2139,'Cadastro-Estoque'!A:G,4,FALSE))</f>
        <v/>
      </c>
      <c r="G2139" s="2" t="str">
        <f>IF(ISBLANK(A2139),"",IF(ISERROR(VLOOKUP(A2139,'Cadastro-Estoque'!A:G,1,FALSE)),"Produto não cadastrado",VLOOKUP(A2139,'Cadastro-Estoque'!A:G,2,FALSE)))</f>
        <v/>
      </c>
      <c r="H2139" s="2" t="str">
        <f>IF(ISERROR(VLOOKUP(A2139,'Cadastro-Estoque'!A:G,1,FALSE)),"",VLOOKUP(A2139,'Cadastro-Estoque'!A:G,3,FALSE))</f>
        <v/>
      </c>
      <c r="I2139" s="73" t="str">
        <f>IF(A2139="","",INDEX(Boletim!F2148:F2265,(MATCH(A2139,'Cadastro-Estoque'!A2147:A2264,0))))</f>
        <v/>
      </c>
    </row>
    <row r="2140" spans="5:9" ht="18.75" customHeight="1" x14ac:dyDescent="0.25">
      <c r="E2140" s="1" t="str">
        <f t="shared" si="36"/>
        <v/>
      </c>
      <c r="F2140" s="2" t="str">
        <f>IF(ISERROR(VLOOKUP(A2140,'Cadastro-Estoque'!A:G,1,FALSE)),"",VLOOKUP(A2140,'Cadastro-Estoque'!A:G,4,FALSE))</f>
        <v/>
      </c>
      <c r="G2140" s="2" t="str">
        <f>IF(ISBLANK(A2140),"",IF(ISERROR(VLOOKUP(A2140,'Cadastro-Estoque'!A:G,1,FALSE)),"Produto não cadastrado",VLOOKUP(A2140,'Cadastro-Estoque'!A:G,2,FALSE)))</f>
        <v/>
      </c>
      <c r="H2140" s="2" t="str">
        <f>IF(ISERROR(VLOOKUP(A2140,'Cadastro-Estoque'!A:G,1,FALSE)),"",VLOOKUP(A2140,'Cadastro-Estoque'!A:G,3,FALSE))</f>
        <v/>
      </c>
      <c r="I2140" s="73" t="str">
        <f>IF(A2140="","",INDEX(Boletim!F2149:F2266,(MATCH(A2140,'Cadastro-Estoque'!A2148:A2265,0))))</f>
        <v/>
      </c>
    </row>
    <row r="2141" spans="5:9" ht="18.75" customHeight="1" x14ac:dyDescent="0.25">
      <c r="E2141" s="1" t="str">
        <f t="shared" si="36"/>
        <v/>
      </c>
      <c r="F2141" s="2" t="str">
        <f>IF(ISERROR(VLOOKUP(A2141,'Cadastro-Estoque'!A:G,1,FALSE)),"",VLOOKUP(A2141,'Cadastro-Estoque'!A:G,4,FALSE))</f>
        <v/>
      </c>
      <c r="G2141" s="2" t="str">
        <f>IF(ISBLANK(A2141),"",IF(ISERROR(VLOOKUP(A2141,'Cadastro-Estoque'!A:G,1,FALSE)),"Produto não cadastrado",VLOOKUP(A2141,'Cadastro-Estoque'!A:G,2,FALSE)))</f>
        <v/>
      </c>
      <c r="H2141" s="2" t="str">
        <f>IF(ISERROR(VLOOKUP(A2141,'Cadastro-Estoque'!A:G,1,FALSE)),"",VLOOKUP(A2141,'Cadastro-Estoque'!A:G,3,FALSE))</f>
        <v/>
      </c>
      <c r="I2141" s="73" t="str">
        <f>IF(A2141="","",INDEX(Boletim!F2150:F2267,(MATCH(A2141,'Cadastro-Estoque'!A2149:A2266,0))))</f>
        <v/>
      </c>
    </row>
    <row r="2142" spans="5:9" ht="18.75" customHeight="1" x14ac:dyDescent="0.25">
      <c r="E2142" s="1" t="str">
        <f t="shared" si="36"/>
        <v/>
      </c>
      <c r="F2142" s="2" t="str">
        <f>IF(ISERROR(VLOOKUP(A2142,'Cadastro-Estoque'!A:G,1,FALSE)),"",VLOOKUP(A2142,'Cadastro-Estoque'!A:G,4,FALSE))</f>
        <v/>
      </c>
      <c r="G2142" s="2" t="str">
        <f>IF(ISBLANK(A2142),"",IF(ISERROR(VLOOKUP(A2142,'Cadastro-Estoque'!A:G,1,FALSE)),"Produto não cadastrado",VLOOKUP(A2142,'Cadastro-Estoque'!A:G,2,FALSE)))</f>
        <v/>
      </c>
      <c r="H2142" s="2" t="str">
        <f>IF(ISERROR(VLOOKUP(A2142,'Cadastro-Estoque'!A:G,1,FALSE)),"",VLOOKUP(A2142,'Cadastro-Estoque'!A:G,3,FALSE))</f>
        <v/>
      </c>
      <c r="I2142" s="73" t="str">
        <f>IF(A2142="","",INDEX(Boletim!F2151:F2268,(MATCH(A2142,'Cadastro-Estoque'!A2150:A2267,0))))</f>
        <v/>
      </c>
    </row>
    <row r="2143" spans="5:9" ht="18.75" customHeight="1" x14ac:dyDescent="0.25">
      <c r="E2143" s="1" t="str">
        <f t="shared" si="36"/>
        <v/>
      </c>
      <c r="F2143" s="2" t="str">
        <f>IF(ISERROR(VLOOKUP(A2143,'Cadastro-Estoque'!A:G,1,FALSE)),"",VLOOKUP(A2143,'Cadastro-Estoque'!A:G,4,FALSE))</f>
        <v/>
      </c>
      <c r="G2143" s="2" t="str">
        <f>IF(ISBLANK(A2143),"",IF(ISERROR(VLOOKUP(A2143,'Cadastro-Estoque'!A:G,1,FALSE)),"Produto não cadastrado",VLOOKUP(A2143,'Cadastro-Estoque'!A:G,2,FALSE)))</f>
        <v/>
      </c>
      <c r="H2143" s="2" t="str">
        <f>IF(ISERROR(VLOOKUP(A2143,'Cadastro-Estoque'!A:G,1,FALSE)),"",VLOOKUP(A2143,'Cadastro-Estoque'!A:G,3,FALSE))</f>
        <v/>
      </c>
      <c r="I2143" s="73" t="str">
        <f>IF(A2143="","",INDEX(Boletim!F2152:F2269,(MATCH(A2143,'Cadastro-Estoque'!A2151:A2268,0))))</f>
        <v/>
      </c>
    </row>
    <row r="2144" spans="5:9" ht="18.75" customHeight="1" x14ac:dyDescent="0.25">
      <c r="E2144" s="1" t="str">
        <f t="shared" si="36"/>
        <v/>
      </c>
      <c r="F2144" s="2" t="str">
        <f>IF(ISERROR(VLOOKUP(A2144,'Cadastro-Estoque'!A:G,1,FALSE)),"",VLOOKUP(A2144,'Cadastro-Estoque'!A:G,4,FALSE))</f>
        <v/>
      </c>
      <c r="G2144" s="2" t="str">
        <f>IF(ISBLANK(A2144),"",IF(ISERROR(VLOOKUP(A2144,'Cadastro-Estoque'!A:G,1,FALSE)),"Produto não cadastrado",VLOOKUP(A2144,'Cadastro-Estoque'!A:G,2,FALSE)))</f>
        <v/>
      </c>
      <c r="H2144" s="2" t="str">
        <f>IF(ISERROR(VLOOKUP(A2144,'Cadastro-Estoque'!A:G,1,FALSE)),"",VLOOKUP(A2144,'Cadastro-Estoque'!A:G,3,FALSE))</f>
        <v/>
      </c>
      <c r="I2144" s="73" t="str">
        <f>IF(A2144="","",INDEX(Boletim!F2153:F2270,(MATCH(A2144,'Cadastro-Estoque'!A2152:A2269,0))))</f>
        <v/>
      </c>
    </row>
    <row r="2145" spans="5:9" ht="18.75" customHeight="1" x14ac:dyDescent="0.25">
      <c r="E2145" s="1" t="str">
        <f t="shared" si="36"/>
        <v/>
      </c>
      <c r="F2145" s="2" t="str">
        <f>IF(ISERROR(VLOOKUP(A2145,'Cadastro-Estoque'!A:G,1,FALSE)),"",VLOOKUP(A2145,'Cadastro-Estoque'!A:G,4,FALSE))</f>
        <v/>
      </c>
      <c r="G2145" s="2" t="str">
        <f>IF(ISBLANK(A2145),"",IF(ISERROR(VLOOKUP(A2145,'Cadastro-Estoque'!A:G,1,FALSE)),"Produto não cadastrado",VLOOKUP(A2145,'Cadastro-Estoque'!A:G,2,FALSE)))</f>
        <v/>
      </c>
      <c r="H2145" s="2" t="str">
        <f>IF(ISERROR(VLOOKUP(A2145,'Cadastro-Estoque'!A:G,1,FALSE)),"",VLOOKUP(A2145,'Cadastro-Estoque'!A:G,3,FALSE))</f>
        <v/>
      </c>
      <c r="I2145" s="73" t="str">
        <f>IF(A2145="","",INDEX(Boletim!F2154:F2271,(MATCH(A2145,'Cadastro-Estoque'!A2153:A2270,0))))</f>
        <v/>
      </c>
    </row>
    <row r="2146" spans="5:9" ht="18.75" customHeight="1" x14ac:dyDescent="0.25">
      <c r="E2146" s="1" t="str">
        <f t="shared" si="36"/>
        <v/>
      </c>
      <c r="F2146" s="2" t="str">
        <f>IF(ISERROR(VLOOKUP(A2146,'Cadastro-Estoque'!A:G,1,FALSE)),"",VLOOKUP(A2146,'Cadastro-Estoque'!A:G,4,FALSE))</f>
        <v/>
      </c>
      <c r="G2146" s="2" t="str">
        <f>IF(ISBLANK(A2146),"",IF(ISERROR(VLOOKUP(A2146,'Cadastro-Estoque'!A:G,1,FALSE)),"Produto não cadastrado",VLOOKUP(A2146,'Cadastro-Estoque'!A:G,2,FALSE)))</f>
        <v/>
      </c>
      <c r="H2146" s="2" t="str">
        <f>IF(ISERROR(VLOOKUP(A2146,'Cadastro-Estoque'!A:G,1,FALSE)),"",VLOOKUP(A2146,'Cadastro-Estoque'!A:G,3,FALSE))</f>
        <v/>
      </c>
      <c r="I2146" s="73" t="str">
        <f>IF(A2146="","",INDEX(Boletim!F2155:F2272,(MATCH(A2146,'Cadastro-Estoque'!A2154:A2271,0))))</f>
        <v/>
      </c>
    </row>
    <row r="2147" spans="5:9" ht="18.75" customHeight="1" x14ac:dyDescent="0.25">
      <c r="E2147" s="1" t="str">
        <f t="shared" si="36"/>
        <v/>
      </c>
      <c r="F2147" s="2" t="str">
        <f>IF(ISERROR(VLOOKUP(A2147,'Cadastro-Estoque'!A:G,1,FALSE)),"",VLOOKUP(A2147,'Cadastro-Estoque'!A:G,4,FALSE))</f>
        <v/>
      </c>
      <c r="G2147" s="2" t="str">
        <f>IF(ISBLANK(A2147),"",IF(ISERROR(VLOOKUP(A2147,'Cadastro-Estoque'!A:G,1,FALSE)),"Produto não cadastrado",VLOOKUP(A2147,'Cadastro-Estoque'!A:G,2,FALSE)))</f>
        <v/>
      </c>
      <c r="H2147" s="2" t="str">
        <f>IF(ISERROR(VLOOKUP(A2147,'Cadastro-Estoque'!A:G,1,FALSE)),"",VLOOKUP(A2147,'Cadastro-Estoque'!A:G,3,FALSE))</f>
        <v/>
      </c>
      <c r="I2147" s="73" t="str">
        <f>IF(A2147="","",INDEX(Boletim!F2156:F2273,(MATCH(A2147,'Cadastro-Estoque'!A2155:A2272,0))))</f>
        <v/>
      </c>
    </row>
    <row r="2148" spans="5:9" ht="18.75" customHeight="1" x14ac:dyDescent="0.25">
      <c r="E2148" s="1" t="str">
        <f t="shared" si="36"/>
        <v/>
      </c>
      <c r="F2148" s="2" t="str">
        <f>IF(ISERROR(VLOOKUP(A2148,'Cadastro-Estoque'!A:G,1,FALSE)),"",VLOOKUP(A2148,'Cadastro-Estoque'!A:G,4,FALSE))</f>
        <v/>
      </c>
      <c r="G2148" s="2" t="str">
        <f>IF(ISBLANK(A2148),"",IF(ISERROR(VLOOKUP(A2148,'Cadastro-Estoque'!A:G,1,FALSE)),"Produto não cadastrado",VLOOKUP(A2148,'Cadastro-Estoque'!A:G,2,FALSE)))</f>
        <v/>
      </c>
      <c r="H2148" s="2" t="str">
        <f>IF(ISERROR(VLOOKUP(A2148,'Cadastro-Estoque'!A:G,1,FALSE)),"",VLOOKUP(A2148,'Cadastro-Estoque'!A:G,3,FALSE))</f>
        <v/>
      </c>
      <c r="I2148" s="73" t="str">
        <f>IF(A2148="","",INDEX(Boletim!F2157:F2274,(MATCH(A2148,'Cadastro-Estoque'!A2156:A2273,0))))</f>
        <v/>
      </c>
    </row>
    <row r="2149" spans="5:9" ht="18.75" customHeight="1" x14ac:dyDescent="0.25">
      <c r="E2149" s="1" t="str">
        <f t="shared" si="36"/>
        <v/>
      </c>
      <c r="F2149" s="2" t="str">
        <f>IF(ISERROR(VLOOKUP(A2149,'Cadastro-Estoque'!A:G,1,FALSE)),"",VLOOKUP(A2149,'Cadastro-Estoque'!A:G,4,FALSE))</f>
        <v/>
      </c>
      <c r="G2149" s="2" t="str">
        <f>IF(ISBLANK(A2149),"",IF(ISERROR(VLOOKUP(A2149,'Cadastro-Estoque'!A:G,1,FALSE)),"Produto não cadastrado",VLOOKUP(A2149,'Cadastro-Estoque'!A:G,2,FALSE)))</f>
        <v/>
      </c>
      <c r="H2149" s="2" t="str">
        <f>IF(ISERROR(VLOOKUP(A2149,'Cadastro-Estoque'!A:G,1,FALSE)),"",VLOOKUP(A2149,'Cadastro-Estoque'!A:G,3,FALSE))</f>
        <v/>
      </c>
      <c r="I2149" s="73" t="str">
        <f>IF(A2149="","",INDEX(Boletim!F2158:F2275,(MATCH(A2149,'Cadastro-Estoque'!A2157:A2274,0))))</f>
        <v/>
      </c>
    </row>
    <row r="2150" spans="5:9" ht="18.75" customHeight="1" x14ac:dyDescent="0.25">
      <c r="E2150" s="1" t="str">
        <f t="shared" si="36"/>
        <v/>
      </c>
      <c r="F2150" s="2" t="str">
        <f>IF(ISERROR(VLOOKUP(A2150,'Cadastro-Estoque'!A:G,1,FALSE)),"",VLOOKUP(A2150,'Cadastro-Estoque'!A:G,4,FALSE))</f>
        <v/>
      </c>
      <c r="G2150" s="2" t="str">
        <f>IF(ISBLANK(A2150),"",IF(ISERROR(VLOOKUP(A2150,'Cadastro-Estoque'!A:G,1,FALSE)),"Produto não cadastrado",VLOOKUP(A2150,'Cadastro-Estoque'!A:G,2,FALSE)))</f>
        <v/>
      </c>
      <c r="H2150" s="2" t="str">
        <f>IF(ISERROR(VLOOKUP(A2150,'Cadastro-Estoque'!A:G,1,FALSE)),"",VLOOKUP(A2150,'Cadastro-Estoque'!A:G,3,FALSE))</f>
        <v/>
      </c>
      <c r="I2150" s="73" t="str">
        <f>IF(A2150="","",INDEX(Boletim!F2159:F2276,(MATCH(A2150,'Cadastro-Estoque'!A2158:A2275,0))))</f>
        <v/>
      </c>
    </row>
    <row r="2151" spans="5:9" ht="18.75" customHeight="1" x14ac:dyDescent="0.25">
      <c r="E2151" s="1" t="str">
        <f t="shared" si="36"/>
        <v/>
      </c>
      <c r="F2151" s="2" t="str">
        <f>IF(ISERROR(VLOOKUP(A2151,'Cadastro-Estoque'!A:G,1,FALSE)),"",VLOOKUP(A2151,'Cadastro-Estoque'!A:G,4,FALSE))</f>
        <v/>
      </c>
      <c r="G2151" s="2" t="str">
        <f>IF(ISBLANK(A2151),"",IF(ISERROR(VLOOKUP(A2151,'Cadastro-Estoque'!A:G,1,FALSE)),"Produto não cadastrado",VLOOKUP(A2151,'Cadastro-Estoque'!A:G,2,FALSE)))</f>
        <v/>
      </c>
      <c r="H2151" s="2" t="str">
        <f>IF(ISERROR(VLOOKUP(A2151,'Cadastro-Estoque'!A:G,1,FALSE)),"",VLOOKUP(A2151,'Cadastro-Estoque'!A:G,3,FALSE))</f>
        <v/>
      </c>
      <c r="I2151" s="73" t="str">
        <f>IF(A2151="","",INDEX(Boletim!F2160:F2277,(MATCH(A2151,'Cadastro-Estoque'!A2159:A2276,0))))</f>
        <v/>
      </c>
    </row>
    <row r="2152" spans="5:9" ht="18.75" customHeight="1" x14ac:dyDescent="0.25">
      <c r="E2152" s="1" t="str">
        <f t="shared" si="36"/>
        <v/>
      </c>
      <c r="F2152" s="2" t="str">
        <f>IF(ISERROR(VLOOKUP(A2152,'Cadastro-Estoque'!A:G,1,FALSE)),"",VLOOKUP(A2152,'Cadastro-Estoque'!A:G,4,FALSE))</f>
        <v/>
      </c>
      <c r="G2152" s="2" t="str">
        <f>IF(ISBLANK(A2152),"",IF(ISERROR(VLOOKUP(A2152,'Cadastro-Estoque'!A:G,1,FALSE)),"Produto não cadastrado",VLOOKUP(A2152,'Cadastro-Estoque'!A:G,2,FALSE)))</f>
        <v/>
      </c>
      <c r="H2152" s="2" t="str">
        <f>IF(ISERROR(VLOOKUP(A2152,'Cadastro-Estoque'!A:G,1,FALSE)),"",VLOOKUP(A2152,'Cadastro-Estoque'!A:G,3,FALSE))</f>
        <v/>
      </c>
      <c r="I2152" s="73" t="str">
        <f>IF(A2152="","",INDEX(Boletim!F2161:F2278,(MATCH(A2152,'Cadastro-Estoque'!A2160:A2277,0))))</f>
        <v/>
      </c>
    </row>
    <row r="2153" spans="5:9" ht="18.75" customHeight="1" x14ac:dyDescent="0.25">
      <c r="E2153" s="1" t="str">
        <f t="shared" si="36"/>
        <v/>
      </c>
      <c r="F2153" s="2" t="str">
        <f>IF(ISERROR(VLOOKUP(A2153,'Cadastro-Estoque'!A:G,1,FALSE)),"",VLOOKUP(A2153,'Cadastro-Estoque'!A:G,4,FALSE))</f>
        <v/>
      </c>
      <c r="G2153" s="2" t="str">
        <f>IF(ISBLANK(A2153),"",IF(ISERROR(VLOOKUP(A2153,'Cadastro-Estoque'!A:G,1,FALSE)),"Produto não cadastrado",VLOOKUP(A2153,'Cadastro-Estoque'!A:G,2,FALSE)))</f>
        <v/>
      </c>
      <c r="H2153" s="2" t="str">
        <f>IF(ISERROR(VLOOKUP(A2153,'Cadastro-Estoque'!A:G,1,FALSE)),"",VLOOKUP(A2153,'Cadastro-Estoque'!A:G,3,FALSE))</f>
        <v/>
      </c>
      <c r="I2153" s="73" t="str">
        <f>IF(A2153="","",INDEX(Boletim!F2162:F2279,(MATCH(A2153,'Cadastro-Estoque'!A2161:A2278,0))))</f>
        <v/>
      </c>
    </row>
    <row r="2154" spans="5:9" ht="18.75" customHeight="1" x14ac:dyDescent="0.25">
      <c r="E2154" s="1" t="str">
        <f t="shared" si="36"/>
        <v/>
      </c>
      <c r="F2154" s="2" t="str">
        <f>IF(ISERROR(VLOOKUP(A2154,'Cadastro-Estoque'!A:G,1,FALSE)),"",VLOOKUP(A2154,'Cadastro-Estoque'!A:G,4,FALSE))</f>
        <v/>
      </c>
      <c r="G2154" s="2" t="str">
        <f>IF(ISBLANK(A2154),"",IF(ISERROR(VLOOKUP(A2154,'Cadastro-Estoque'!A:G,1,FALSE)),"Produto não cadastrado",VLOOKUP(A2154,'Cadastro-Estoque'!A:G,2,FALSE)))</f>
        <v/>
      </c>
      <c r="H2154" s="2" t="str">
        <f>IF(ISERROR(VLOOKUP(A2154,'Cadastro-Estoque'!A:G,1,FALSE)),"",VLOOKUP(A2154,'Cadastro-Estoque'!A:G,3,FALSE))</f>
        <v/>
      </c>
      <c r="I2154" s="73" t="str">
        <f>IF(A2154="","",INDEX(Boletim!F2163:F2280,(MATCH(A2154,'Cadastro-Estoque'!A2162:A2279,0))))</f>
        <v/>
      </c>
    </row>
    <row r="2155" spans="5:9" ht="18.75" customHeight="1" x14ac:dyDescent="0.25">
      <c r="E2155" s="1" t="str">
        <f t="shared" si="36"/>
        <v/>
      </c>
      <c r="F2155" s="2" t="str">
        <f>IF(ISERROR(VLOOKUP(A2155,'Cadastro-Estoque'!A:G,1,FALSE)),"",VLOOKUP(A2155,'Cadastro-Estoque'!A:G,4,FALSE))</f>
        <v/>
      </c>
      <c r="G2155" s="2" t="str">
        <f>IF(ISBLANK(A2155),"",IF(ISERROR(VLOOKUP(A2155,'Cadastro-Estoque'!A:G,1,FALSE)),"Produto não cadastrado",VLOOKUP(A2155,'Cadastro-Estoque'!A:G,2,FALSE)))</f>
        <v/>
      </c>
      <c r="H2155" s="2" t="str">
        <f>IF(ISERROR(VLOOKUP(A2155,'Cadastro-Estoque'!A:G,1,FALSE)),"",VLOOKUP(A2155,'Cadastro-Estoque'!A:G,3,FALSE))</f>
        <v/>
      </c>
      <c r="I2155" s="73" t="str">
        <f>IF(A2155="","",INDEX(Boletim!F2164:F2281,(MATCH(A2155,'Cadastro-Estoque'!A2163:A2280,0))))</f>
        <v/>
      </c>
    </row>
    <row r="2156" spans="5:9" ht="18.75" customHeight="1" x14ac:dyDescent="0.25">
      <c r="E2156" s="1" t="str">
        <f t="shared" si="36"/>
        <v/>
      </c>
      <c r="F2156" s="2" t="str">
        <f>IF(ISERROR(VLOOKUP(A2156,'Cadastro-Estoque'!A:G,1,FALSE)),"",VLOOKUP(A2156,'Cadastro-Estoque'!A:G,4,FALSE))</f>
        <v/>
      </c>
      <c r="G2156" s="2" t="str">
        <f>IF(ISBLANK(A2156),"",IF(ISERROR(VLOOKUP(A2156,'Cadastro-Estoque'!A:G,1,FALSE)),"Produto não cadastrado",VLOOKUP(A2156,'Cadastro-Estoque'!A:G,2,FALSE)))</f>
        <v/>
      </c>
      <c r="H2156" s="2" t="str">
        <f>IF(ISERROR(VLOOKUP(A2156,'Cadastro-Estoque'!A:G,1,FALSE)),"",VLOOKUP(A2156,'Cadastro-Estoque'!A:G,3,FALSE))</f>
        <v/>
      </c>
      <c r="I2156" s="73" t="str">
        <f>IF(A2156="","",INDEX(Boletim!F2165:F2282,(MATCH(A2156,'Cadastro-Estoque'!A2164:A2281,0))))</f>
        <v/>
      </c>
    </row>
    <row r="2157" spans="5:9" ht="18.75" customHeight="1" x14ac:dyDescent="0.25">
      <c r="E2157" s="1" t="str">
        <f t="shared" si="36"/>
        <v/>
      </c>
      <c r="F2157" s="2" t="str">
        <f>IF(ISERROR(VLOOKUP(A2157,'Cadastro-Estoque'!A:G,1,FALSE)),"",VLOOKUP(A2157,'Cadastro-Estoque'!A:G,4,FALSE))</f>
        <v/>
      </c>
      <c r="G2157" s="2" t="str">
        <f>IF(ISBLANK(A2157),"",IF(ISERROR(VLOOKUP(A2157,'Cadastro-Estoque'!A:G,1,FALSE)),"Produto não cadastrado",VLOOKUP(A2157,'Cadastro-Estoque'!A:G,2,FALSE)))</f>
        <v/>
      </c>
      <c r="H2157" s="2" t="str">
        <f>IF(ISERROR(VLOOKUP(A2157,'Cadastro-Estoque'!A:G,1,FALSE)),"",VLOOKUP(A2157,'Cadastro-Estoque'!A:G,3,FALSE))</f>
        <v/>
      </c>
      <c r="I2157" s="73" t="str">
        <f>IF(A2157="","",INDEX(Boletim!F2166:F2283,(MATCH(A2157,'Cadastro-Estoque'!A2165:A2282,0))))</f>
        <v/>
      </c>
    </row>
    <row r="2158" spans="5:9" ht="18.75" customHeight="1" x14ac:dyDescent="0.25">
      <c r="E2158" s="1" t="str">
        <f t="shared" si="36"/>
        <v/>
      </c>
      <c r="F2158" s="2" t="str">
        <f>IF(ISERROR(VLOOKUP(A2158,'Cadastro-Estoque'!A:G,1,FALSE)),"",VLOOKUP(A2158,'Cadastro-Estoque'!A:G,4,FALSE))</f>
        <v/>
      </c>
      <c r="G2158" s="2" t="str">
        <f>IF(ISBLANK(A2158),"",IF(ISERROR(VLOOKUP(A2158,'Cadastro-Estoque'!A:G,1,FALSE)),"Produto não cadastrado",VLOOKUP(A2158,'Cadastro-Estoque'!A:G,2,FALSE)))</f>
        <v/>
      </c>
      <c r="H2158" s="2" t="str">
        <f>IF(ISERROR(VLOOKUP(A2158,'Cadastro-Estoque'!A:G,1,FALSE)),"",VLOOKUP(A2158,'Cadastro-Estoque'!A:G,3,FALSE))</f>
        <v/>
      </c>
      <c r="I2158" s="73" t="str">
        <f>IF(A2158="","",INDEX(Boletim!F2167:F2284,(MATCH(A2158,'Cadastro-Estoque'!A2166:A2283,0))))</f>
        <v/>
      </c>
    </row>
    <row r="2159" spans="5:9" ht="18.75" customHeight="1" x14ac:dyDescent="0.25">
      <c r="E2159" s="1" t="str">
        <f t="shared" si="36"/>
        <v/>
      </c>
      <c r="F2159" s="2" t="str">
        <f>IF(ISERROR(VLOOKUP(A2159,'Cadastro-Estoque'!A:G,1,FALSE)),"",VLOOKUP(A2159,'Cadastro-Estoque'!A:G,4,FALSE))</f>
        <v/>
      </c>
      <c r="G2159" s="2" t="str">
        <f>IF(ISBLANK(A2159),"",IF(ISERROR(VLOOKUP(A2159,'Cadastro-Estoque'!A:G,1,FALSE)),"Produto não cadastrado",VLOOKUP(A2159,'Cadastro-Estoque'!A:G,2,FALSE)))</f>
        <v/>
      </c>
      <c r="H2159" s="2" t="str">
        <f>IF(ISERROR(VLOOKUP(A2159,'Cadastro-Estoque'!A:G,1,FALSE)),"",VLOOKUP(A2159,'Cadastro-Estoque'!A:G,3,FALSE))</f>
        <v/>
      </c>
      <c r="I2159" s="73" t="str">
        <f>IF(A2159="","",INDEX(Boletim!F2168:F2285,(MATCH(A2159,'Cadastro-Estoque'!A2167:A2284,0))))</f>
        <v/>
      </c>
    </row>
    <row r="2160" spans="5:9" ht="18.75" customHeight="1" x14ac:dyDescent="0.25">
      <c r="E2160" s="1" t="str">
        <f t="shared" si="36"/>
        <v/>
      </c>
      <c r="F2160" s="2" t="str">
        <f>IF(ISERROR(VLOOKUP(A2160,'Cadastro-Estoque'!A:G,1,FALSE)),"",VLOOKUP(A2160,'Cadastro-Estoque'!A:G,4,FALSE))</f>
        <v/>
      </c>
      <c r="G2160" s="2" t="str">
        <f>IF(ISBLANK(A2160),"",IF(ISERROR(VLOOKUP(A2160,'Cadastro-Estoque'!A:G,1,FALSE)),"Produto não cadastrado",VLOOKUP(A2160,'Cadastro-Estoque'!A:G,2,FALSE)))</f>
        <v/>
      </c>
      <c r="H2160" s="2" t="str">
        <f>IF(ISERROR(VLOOKUP(A2160,'Cadastro-Estoque'!A:G,1,FALSE)),"",VLOOKUP(A2160,'Cadastro-Estoque'!A:G,3,FALSE))</f>
        <v/>
      </c>
      <c r="I2160" s="73" t="str">
        <f>IF(A2160="","",INDEX(Boletim!F2169:F2286,(MATCH(A2160,'Cadastro-Estoque'!A2168:A2285,0))))</f>
        <v/>
      </c>
    </row>
    <row r="2161" spans="5:9" ht="18.75" customHeight="1" x14ac:dyDescent="0.25">
      <c r="E2161" s="1" t="str">
        <f t="shared" si="36"/>
        <v/>
      </c>
      <c r="F2161" s="2" t="str">
        <f>IF(ISERROR(VLOOKUP(A2161,'Cadastro-Estoque'!A:G,1,FALSE)),"",VLOOKUP(A2161,'Cadastro-Estoque'!A:G,4,FALSE))</f>
        <v/>
      </c>
      <c r="G2161" s="2" t="str">
        <f>IF(ISBLANK(A2161),"",IF(ISERROR(VLOOKUP(A2161,'Cadastro-Estoque'!A:G,1,FALSE)),"Produto não cadastrado",VLOOKUP(A2161,'Cadastro-Estoque'!A:G,2,FALSE)))</f>
        <v/>
      </c>
      <c r="H2161" s="2" t="str">
        <f>IF(ISERROR(VLOOKUP(A2161,'Cadastro-Estoque'!A:G,1,FALSE)),"",VLOOKUP(A2161,'Cadastro-Estoque'!A:G,3,FALSE))</f>
        <v/>
      </c>
      <c r="I2161" s="73" t="str">
        <f>IF(A2161="","",INDEX(Boletim!F2170:F2287,(MATCH(A2161,'Cadastro-Estoque'!A2169:A2286,0))))</f>
        <v/>
      </c>
    </row>
    <row r="2162" spans="5:9" ht="18.75" customHeight="1" x14ac:dyDescent="0.25">
      <c r="E2162" s="1" t="str">
        <f t="shared" si="36"/>
        <v/>
      </c>
      <c r="F2162" s="2" t="str">
        <f>IF(ISERROR(VLOOKUP(A2162,'Cadastro-Estoque'!A:G,1,FALSE)),"",VLOOKUP(A2162,'Cadastro-Estoque'!A:G,4,FALSE))</f>
        <v/>
      </c>
      <c r="G2162" s="2" t="str">
        <f>IF(ISBLANK(A2162),"",IF(ISERROR(VLOOKUP(A2162,'Cadastro-Estoque'!A:G,1,FALSE)),"Produto não cadastrado",VLOOKUP(A2162,'Cadastro-Estoque'!A:G,2,FALSE)))</f>
        <v/>
      </c>
      <c r="H2162" s="2" t="str">
        <f>IF(ISERROR(VLOOKUP(A2162,'Cadastro-Estoque'!A:G,1,FALSE)),"",VLOOKUP(A2162,'Cadastro-Estoque'!A:G,3,FALSE))</f>
        <v/>
      </c>
      <c r="I2162" s="73" t="str">
        <f>IF(A2162="","",INDEX(Boletim!F2171:F2288,(MATCH(A2162,'Cadastro-Estoque'!A2170:A2287,0))))</f>
        <v/>
      </c>
    </row>
    <row r="2163" spans="5:9" ht="18.75" customHeight="1" x14ac:dyDescent="0.25">
      <c r="E2163" s="1" t="str">
        <f t="shared" si="36"/>
        <v/>
      </c>
      <c r="F2163" s="2" t="str">
        <f>IF(ISERROR(VLOOKUP(A2163,'Cadastro-Estoque'!A:G,1,FALSE)),"",VLOOKUP(A2163,'Cadastro-Estoque'!A:G,4,FALSE))</f>
        <v/>
      </c>
      <c r="G2163" s="2" t="str">
        <f>IF(ISBLANK(A2163),"",IF(ISERROR(VLOOKUP(A2163,'Cadastro-Estoque'!A:G,1,FALSE)),"Produto não cadastrado",VLOOKUP(A2163,'Cadastro-Estoque'!A:G,2,FALSE)))</f>
        <v/>
      </c>
      <c r="H2163" s="2" t="str">
        <f>IF(ISERROR(VLOOKUP(A2163,'Cadastro-Estoque'!A:G,1,FALSE)),"",VLOOKUP(A2163,'Cadastro-Estoque'!A:G,3,FALSE))</f>
        <v/>
      </c>
      <c r="I2163" s="73" t="str">
        <f>IF(A2163="","",INDEX(Boletim!F2172:F2289,(MATCH(A2163,'Cadastro-Estoque'!A2171:A2288,0))))</f>
        <v/>
      </c>
    </row>
    <row r="2164" spans="5:9" ht="18.75" customHeight="1" x14ac:dyDescent="0.25">
      <c r="E2164" s="1" t="str">
        <f t="shared" si="36"/>
        <v/>
      </c>
      <c r="F2164" s="2" t="str">
        <f>IF(ISERROR(VLOOKUP(A2164,'Cadastro-Estoque'!A:G,1,FALSE)),"",VLOOKUP(A2164,'Cadastro-Estoque'!A:G,4,FALSE))</f>
        <v/>
      </c>
      <c r="G2164" s="2" t="str">
        <f>IF(ISBLANK(A2164),"",IF(ISERROR(VLOOKUP(A2164,'Cadastro-Estoque'!A:G,1,FALSE)),"Produto não cadastrado",VLOOKUP(A2164,'Cadastro-Estoque'!A:G,2,FALSE)))</f>
        <v/>
      </c>
      <c r="H2164" s="2" t="str">
        <f>IF(ISERROR(VLOOKUP(A2164,'Cadastro-Estoque'!A:G,1,FALSE)),"",VLOOKUP(A2164,'Cadastro-Estoque'!A:G,3,FALSE))</f>
        <v/>
      </c>
      <c r="I2164" s="73" t="str">
        <f>IF(A2164="","",INDEX(Boletim!F2173:F2290,(MATCH(A2164,'Cadastro-Estoque'!A2172:A2289,0))))</f>
        <v/>
      </c>
    </row>
    <row r="2165" spans="5:9" ht="18.75" customHeight="1" x14ac:dyDescent="0.25">
      <c r="E2165" s="1" t="str">
        <f t="shared" si="36"/>
        <v/>
      </c>
      <c r="F2165" s="2" t="str">
        <f>IF(ISERROR(VLOOKUP(A2165,'Cadastro-Estoque'!A:G,1,FALSE)),"",VLOOKUP(A2165,'Cadastro-Estoque'!A:G,4,FALSE))</f>
        <v/>
      </c>
      <c r="G2165" s="2" t="str">
        <f>IF(ISBLANK(A2165),"",IF(ISERROR(VLOOKUP(A2165,'Cadastro-Estoque'!A:G,1,FALSE)),"Produto não cadastrado",VLOOKUP(A2165,'Cadastro-Estoque'!A:G,2,FALSE)))</f>
        <v/>
      </c>
      <c r="H2165" s="2" t="str">
        <f>IF(ISERROR(VLOOKUP(A2165,'Cadastro-Estoque'!A:G,1,FALSE)),"",VLOOKUP(A2165,'Cadastro-Estoque'!A:G,3,FALSE))</f>
        <v/>
      </c>
      <c r="I2165" s="73" t="str">
        <f>IF(A2165="","",INDEX(Boletim!F2174:F2291,(MATCH(A2165,'Cadastro-Estoque'!A2173:A2290,0))))</f>
        <v/>
      </c>
    </row>
    <row r="2166" spans="5:9" ht="18.75" customHeight="1" x14ac:dyDescent="0.25">
      <c r="E2166" s="1" t="str">
        <f t="shared" si="36"/>
        <v/>
      </c>
      <c r="F2166" s="2" t="str">
        <f>IF(ISERROR(VLOOKUP(A2166,'Cadastro-Estoque'!A:G,1,FALSE)),"",VLOOKUP(A2166,'Cadastro-Estoque'!A:G,4,FALSE))</f>
        <v/>
      </c>
      <c r="G2166" s="2" t="str">
        <f>IF(ISBLANK(A2166),"",IF(ISERROR(VLOOKUP(A2166,'Cadastro-Estoque'!A:G,1,FALSE)),"Produto não cadastrado",VLOOKUP(A2166,'Cadastro-Estoque'!A:G,2,FALSE)))</f>
        <v/>
      </c>
      <c r="H2166" s="2" t="str">
        <f>IF(ISERROR(VLOOKUP(A2166,'Cadastro-Estoque'!A:G,1,FALSE)),"",VLOOKUP(A2166,'Cadastro-Estoque'!A:G,3,FALSE))</f>
        <v/>
      </c>
      <c r="I2166" s="73" t="str">
        <f>IF(A2166="","",INDEX(Boletim!F2175:F2292,(MATCH(A2166,'Cadastro-Estoque'!A2174:A2291,0))))</f>
        <v/>
      </c>
    </row>
    <row r="2167" spans="5:9" ht="18.75" customHeight="1" x14ac:dyDescent="0.25">
      <c r="E2167" s="1" t="str">
        <f t="shared" si="36"/>
        <v/>
      </c>
      <c r="F2167" s="2" t="str">
        <f>IF(ISERROR(VLOOKUP(A2167,'Cadastro-Estoque'!A:G,1,FALSE)),"",VLOOKUP(A2167,'Cadastro-Estoque'!A:G,4,FALSE))</f>
        <v/>
      </c>
      <c r="G2167" s="2" t="str">
        <f>IF(ISBLANK(A2167),"",IF(ISERROR(VLOOKUP(A2167,'Cadastro-Estoque'!A:G,1,FALSE)),"Produto não cadastrado",VLOOKUP(A2167,'Cadastro-Estoque'!A:G,2,FALSE)))</f>
        <v/>
      </c>
      <c r="H2167" s="2" t="str">
        <f>IF(ISERROR(VLOOKUP(A2167,'Cadastro-Estoque'!A:G,1,FALSE)),"",VLOOKUP(A2167,'Cadastro-Estoque'!A:G,3,FALSE))</f>
        <v/>
      </c>
      <c r="I2167" s="73" t="str">
        <f>IF(A2167="","",INDEX(Boletim!F2176:F2293,(MATCH(A2167,'Cadastro-Estoque'!A2175:A2292,0))))</f>
        <v/>
      </c>
    </row>
    <row r="2168" spans="5:9" ht="18.75" customHeight="1" x14ac:dyDescent="0.25">
      <c r="E2168" s="1" t="str">
        <f t="shared" si="36"/>
        <v/>
      </c>
      <c r="F2168" s="2" t="str">
        <f>IF(ISERROR(VLOOKUP(A2168,'Cadastro-Estoque'!A:G,1,FALSE)),"",VLOOKUP(A2168,'Cadastro-Estoque'!A:G,4,FALSE))</f>
        <v/>
      </c>
      <c r="G2168" s="2" t="str">
        <f>IF(ISBLANK(A2168),"",IF(ISERROR(VLOOKUP(A2168,'Cadastro-Estoque'!A:G,1,FALSE)),"Produto não cadastrado",VLOOKUP(A2168,'Cadastro-Estoque'!A:G,2,FALSE)))</f>
        <v/>
      </c>
      <c r="H2168" s="2" t="str">
        <f>IF(ISERROR(VLOOKUP(A2168,'Cadastro-Estoque'!A:G,1,FALSE)),"",VLOOKUP(A2168,'Cadastro-Estoque'!A:G,3,FALSE))</f>
        <v/>
      </c>
      <c r="I2168" s="73" t="str">
        <f>IF(A2168="","",INDEX(Boletim!F2177:F2294,(MATCH(A2168,'Cadastro-Estoque'!A2176:A2293,0))))</f>
        <v/>
      </c>
    </row>
    <row r="2169" spans="5:9" ht="18.75" customHeight="1" x14ac:dyDescent="0.25">
      <c r="E2169" s="1" t="str">
        <f t="shared" si="36"/>
        <v/>
      </c>
      <c r="F2169" s="2" t="str">
        <f>IF(ISERROR(VLOOKUP(A2169,'Cadastro-Estoque'!A:G,1,FALSE)),"",VLOOKUP(A2169,'Cadastro-Estoque'!A:G,4,FALSE))</f>
        <v/>
      </c>
      <c r="G2169" s="2" t="str">
        <f>IF(ISBLANK(A2169),"",IF(ISERROR(VLOOKUP(A2169,'Cadastro-Estoque'!A:G,1,FALSE)),"Produto não cadastrado",VLOOKUP(A2169,'Cadastro-Estoque'!A:G,2,FALSE)))</f>
        <v/>
      </c>
      <c r="H2169" s="2" t="str">
        <f>IF(ISERROR(VLOOKUP(A2169,'Cadastro-Estoque'!A:G,1,FALSE)),"",VLOOKUP(A2169,'Cadastro-Estoque'!A:G,3,FALSE))</f>
        <v/>
      </c>
      <c r="I2169" s="73" t="str">
        <f>IF(A2169="","",INDEX(Boletim!F2178:F2295,(MATCH(A2169,'Cadastro-Estoque'!A2177:A2294,0))))</f>
        <v/>
      </c>
    </row>
    <row r="2170" spans="5:9" ht="18.75" customHeight="1" x14ac:dyDescent="0.25">
      <c r="E2170" s="1" t="str">
        <f t="shared" si="36"/>
        <v/>
      </c>
      <c r="F2170" s="2" t="str">
        <f>IF(ISERROR(VLOOKUP(A2170,'Cadastro-Estoque'!A:G,1,FALSE)),"",VLOOKUP(A2170,'Cadastro-Estoque'!A:G,4,FALSE))</f>
        <v/>
      </c>
      <c r="G2170" s="2" t="str">
        <f>IF(ISBLANK(A2170),"",IF(ISERROR(VLOOKUP(A2170,'Cadastro-Estoque'!A:G,1,FALSE)),"Produto não cadastrado",VLOOKUP(A2170,'Cadastro-Estoque'!A:G,2,FALSE)))</f>
        <v/>
      </c>
      <c r="H2170" s="2" t="str">
        <f>IF(ISERROR(VLOOKUP(A2170,'Cadastro-Estoque'!A:G,1,FALSE)),"",VLOOKUP(A2170,'Cadastro-Estoque'!A:G,3,FALSE))</f>
        <v/>
      </c>
      <c r="I2170" s="73" t="str">
        <f>IF(A2170="","",INDEX(Boletim!F2179:F2296,(MATCH(A2170,'Cadastro-Estoque'!A2178:A2295,0))))</f>
        <v/>
      </c>
    </row>
    <row r="2171" spans="5:9" ht="18.75" customHeight="1" x14ac:dyDescent="0.25">
      <c r="E2171" s="1" t="str">
        <f t="shared" si="36"/>
        <v/>
      </c>
      <c r="F2171" s="2" t="str">
        <f>IF(ISERROR(VLOOKUP(A2171,'Cadastro-Estoque'!A:G,1,FALSE)),"",VLOOKUP(A2171,'Cadastro-Estoque'!A:G,4,FALSE))</f>
        <v/>
      </c>
      <c r="G2171" s="2" t="str">
        <f>IF(ISBLANK(A2171),"",IF(ISERROR(VLOOKUP(A2171,'Cadastro-Estoque'!A:G,1,FALSE)),"Produto não cadastrado",VLOOKUP(A2171,'Cadastro-Estoque'!A:G,2,FALSE)))</f>
        <v/>
      </c>
      <c r="H2171" s="2" t="str">
        <f>IF(ISERROR(VLOOKUP(A2171,'Cadastro-Estoque'!A:G,1,FALSE)),"",VLOOKUP(A2171,'Cadastro-Estoque'!A:G,3,FALSE))</f>
        <v/>
      </c>
      <c r="I2171" s="73" t="str">
        <f>IF(A2171="","",INDEX(Boletim!F2180:F2297,(MATCH(A2171,'Cadastro-Estoque'!A2179:A2296,0))))</f>
        <v/>
      </c>
    </row>
    <row r="2172" spans="5:9" ht="18.75" customHeight="1" x14ac:dyDescent="0.25">
      <c r="E2172" s="1" t="str">
        <f t="shared" si="36"/>
        <v/>
      </c>
      <c r="F2172" s="2" t="str">
        <f>IF(ISERROR(VLOOKUP(A2172,'Cadastro-Estoque'!A:G,1,FALSE)),"",VLOOKUP(A2172,'Cadastro-Estoque'!A:G,4,FALSE))</f>
        <v/>
      </c>
      <c r="G2172" s="2" t="str">
        <f>IF(ISBLANK(A2172),"",IF(ISERROR(VLOOKUP(A2172,'Cadastro-Estoque'!A:G,1,FALSE)),"Produto não cadastrado",VLOOKUP(A2172,'Cadastro-Estoque'!A:G,2,FALSE)))</f>
        <v/>
      </c>
      <c r="H2172" s="2" t="str">
        <f>IF(ISERROR(VLOOKUP(A2172,'Cadastro-Estoque'!A:G,1,FALSE)),"",VLOOKUP(A2172,'Cadastro-Estoque'!A:G,3,FALSE))</f>
        <v/>
      </c>
      <c r="I2172" s="73" t="str">
        <f>IF(A2172="","",INDEX(Boletim!F2181:F2298,(MATCH(A2172,'Cadastro-Estoque'!A2180:A2297,0))))</f>
        <v/>
      </c>
    </row>
    <row r="2173" spans="5:9" ht="18.75" customHeight="1" x14ac:dyDescent="0.25">
      <c r="E2173" s="1" t="str">
        <f t="shared" si="36"/>
        <v/>
      </c>
      <c r="F2173" s="2" t="str">
        <f>IF(ISERROR(VLOOKUP(A2173,'Cadastro-Estoque'!A:G,1,FALSE)),"",VLOOKUP(A2173,'Cadastro-Estoque'!A:G,4,FALSE))</f>
        <v/>
      </c>
      <c r="G2173" s="2" t="str">
        <f>IF(ISBLANK(A2173),"",IF(ISERROR(VLOOKUP(A2173,'Cadastro-Estoque'!A:G,1,FALSE)),"Produto não cadastrado",VLOOKUP(A2173,'Cadastro-Estoque'!A:G,2,FALSE)))</f>
        <v/>
      </c>
      <c r="H2173" s="2" t="str">
        <f>IF(ISERROR(VLOOKUP(A2173,'Cadastro-Estoque'!A:G,1,FALSE)),"",VLOOKUP(A2173,'Cadastro-Estoque'!A:G,3,FALSE))</f>
        <v/>
      </c>
      <c r="I2173" s="73" t="str">
        <f>IF(A2173="","",INDEX(Boletim!F2182:F2299,(MATCH(A2173,'Cadastro-Estoque'!A2181:A2298,0))))</f>
        <v/>
      </c>
    </row>
    <row r="2174" spans="5:9" ht="18.75" customHeight="1" x14ac:dyDescent="0.25">
      <c r="E2174" s="1" t="str">
        <f t="shared" si="36"/>
        <v/>
      </c>
      <c r="F2174" s="2" t="str">
        <f>IF(ISERROR(VLOOKUP(A2174,'Cadastro-Estoque'!A:G,1,FALSE)),"",VLOOKUP(A2174,'Cadastro-Estoque'!A:G,4,FALSE))</f>
        <v/>
      </c>
      <c r="G2174" s="2" t="str">
        <f>IF(ISBLANK(A2174),"",IF(ISERROR(VLOOKUP(A2174,'Cadastro-Estoque'!A:G,1,FALSE)),"Produto não cadastrado",VLOOKUP(A2174,'Cadastro-Estoque'!A:G,2,FALSE)))</f>
        <v/>
      </c>
      <c r="H2174" s="2" t="str">
        <f>IF(ISERROR(VLOOKUP(A2174,'Cadastro-Estoque'!A:G,1,FALSE)),"",VLOOKUP(A2174,'Cadastro-Estoque'!A:G,3,FALSE))</f>
        <v/>
      </c>
      <c r="I2174" s="73" t="str">
        <f>IF(A2174="","",INDEX(Boletim!F2183:F2300,(MATCH(A2174,'Cadastro-Estoque'!A2182:A2299,0))))</f>
        <v/>
      </c>
    </row>
    <row r="2175" spans="5:9" ht="18.75" customHeight="1" x14ac:dyDescent="0.25">
      <c r="E2175" s="1" t="str">
        <f t="shared" si="36"/>
        <v/>
      </c>
      <c r="F2175" s="2" t="str">
        <f>IF(ISERROR(VLOOKUP(A2175,'Cadastro-Estoque'!A:G,1,FALSE)),"",VLOOKUP(A2175,'Cadastro-Estoque'!A:G,4,FALSE))</f>
        <v/>
      </c>
      <c r="G2175" s="2" t="str">
        <f>IF(ISBLANK(A2175),"",IF(ISERROR(VLOOKUP(A2175,'Cadastro-Estoque'!A:G,1,FALSE)),"Produto não cadastrado",VLOOKUP(A2175,'Cadastro-Estoque'!A:G,2,FALSE)))</f>
        <v/>
      </c>
      <c r="H2175" s="2" t="str">
        <f>IF(ISERROR(VLOOKUP(A2175,'Cadastro-Estoque'!A:G,1,FALSE)),"",VLOOKUP(A2175,'Cadastro-Estoque'!A:G,3,FALSE))</f>
        <v/>
      </c>
      <c r="I2175" s="73" t="str">
        <f>IF(A2175="","",INDEX(Boletim!F2184:F2301,(MATCH(A2175,'Cadastro-Estoque'!A2183:A2300,0))))</f>
        <v/>
      </c>
    </row>
    <row r="2176" spans="5:9" ht="18.75" customHeight="1" x14ac:dyDescent="0.25">
      <c r="E2176" s="1" t="str">
        <f t="shared" si="36"/>
        <v/>
      </c>
      <c r="F2176" s="2" t="str">
        <f>IF(ISERROR(VLOOKUP(A2176,'Cadastro-Estoque'!A:G,1,FALSE)),"",VLOOKUP(A2176,'Cadastro-Estoque'!A:G,4,FALSE))</f>
        <v/>
      </c>
      <c r="G2176" s="2" t="str">
        <f>IF(ISBLANK(A2176),"",IF(ISERROR(VLOOKUP(A2176,'Cadastro-Estoque'!A:G,1,FALSE)),"Produto não cadastrado",VLOOKUP(A2176,'Cadastro-Estoque'!A:G,2,FALSE)))</f>
        <v/>
      </c>
      <c r="H2176" s="2" t="str">
        <f>IF(ISERROR(VLOOKUP(A2176,'Cadastro-Estoque'!A:G,1,FALSE)),"",VLOOKUP(A2176,'Cadastro-Estoque'!A:G,3,FALSE))</f>
        <v/>
      </c>
      <c r="I2176" s="73" t="str">
        <f>IF(A2176="","",INDEX(Boletim!F2185:F2302,(MATCH(A2176,'Cadastro-Estoque'!A2184:A2301,0))))</f>
        <v/>
      </c>
    </row>
    <row r="2177" spans="5:9" ht="18.75" customHeight="1" x14ac:dyDescent="0.25">
      <c r="E2177" s="1" t="str">
        <f t="shared" si="36"/>
        <v/>
      </c>
      <c r="F2177" s="2" t="str">
        <f>IF(ISERROR(VLOOKUP(A2177,'Cadastro-Estoque'!A:G,1,FALSE)),"",VLOOKUP(A2177,'Cadastro-Estoque'!A:G,4,FALSE))</f>
        <v/>
      </c>
      <c r="G2177" s="2" t="str">
        <f>IF(ISBLANK(A2177),"",IF(ISERROR(VLOOKUP(A2177,'Cadastro-Estoque'!A:G,1,FALSE)),"Produto não cadastrado",VLOOKUP(A2177,'Cadastro-Estoque'!A:G,2,FALSE)))</f>
        <v/>
      </c>
      <c r="H2177" s="2" t="str">
        <f>IF(ISERROR(VLOOKUP(A2177,'Cadastro-Estoque'!A:G,1,FALSE)),"",VLOOKUP(A2177,'Cadastro-Estoque'!A:G,3,FALSE))</f>
        <v/>
      </c>
      <c r="I2177" s="73" t="str">
        <f>IF(A2177="","",INDEX(Boletim!F2186:F2303,(MATCH(A2177,'Cadastro-Estoque'!A2185:A2302,0))))</f>
        <v/>
      </c>
    </row>
    <row r="2178" spans="5:9" ht="18.75" customHeight="1" x14ac:dyDescent="0.25">
      <c r="E2178" s="1" t="str">
        <f t="shared" si="36"/>
        <v/>
      </c>
      <c r="F2178" s="2" t="str">
        <f>IF(ISERROR(VLOOKUP(A2178,'Cadastro-Estoque'!A:G,1,FALSE)),"",VLOOKUP(A2178,'Cadastro-Estoque'!A:G,4,FALSE))</f>
        <v/>
      </c>
      <c r="G2178" s="2" t="str">
        <f>IF(ISBLANK(A2178),"",IF(ISERROR(VLOOKUP(A2178,'Cadastro-Estoque'!A:G,1,FALSE)),"Produto não cadastrado",VLOOKUP(A2178,'Cadastro-Estoque'!A:G,2,FALSE)))</f>
        <v/>
      </c>
      <c r="H2178" s="2" t="str">
        <f>IF(ISERROR(VLOOKUP(A2178,'Cadastro-Estoque'!A:G,1,FALSE)),"",VLOOKUP(A2178,'Cadastro-Estoque'!A:G,3,FALSE))</f>
        <v/>
      </c>
      <c r="I2178" s="73" t="str">
        <f>IF(A2178="","",INDEX(Boletim!F2187:F2304,(MATCH(A2178,'Cadastro-Estoque'!A2186:A2303,0))))</f>
        <v/>
      </c>
    </row>
    <row r="2179" spans="5:9" ht="18.75" customHeight="1" x14ac:dyDescent="0.25">
      <c r="E2179" s="1" t="str">
        <f t="shared" si="36"/>
        <v/>
      </c>
      <c r="F2179" s="2" t="str">
        <f>IF(ISERROR(VLOOKUP(A2179,'Cadastro-Estoque'!A:G,1,FALSE)),"",VLOOKUP(A2179,'Cadastro-Estoque'!A:G,4,FALSE))</f>
        <v/>
      </c>
      <c r="G2179" s="2" t="str">
        <f>IF(ISBLANK(A2179),"",IF(ISERROR(VLOOKUP(A2179,'Cadastro-Estoque'!A:G,1,FALSE)),"Produto não cadastrado",VLOOKUP(A2179,'Cadastro-Estoque'!A:G,2,FALSE)))</f>
        <v/>
      </c>
      <c r="H2179" s="2" t="str">
        <f>IF(ISERROR(VLOOKUP(A2179,'Cadastro-Estoque'!A:G,1,FALSE)),"",VLOOKUP(A2179,'Cadastro-Estoque'!A:G,3,FALSE))</f>
        <v/>
      </c>
      <c r="I2179" s="73" t="str">
        <f>IF(A2179="","",INDEX(Boletim!F2188:F2305,(MATCH(A2179,'Cadastro-Estoque'!A2187:A2304,0))))</f>
        <v/>
      </c>
    </row>
    <row r="2180" spans="5:9" ht="18.75" customHeight="1" x14ac:dyDescent="0.25">
      <c r="E2180" s="1" t="str">
        <f t="shared" si="36"/>
        <v/>
      </c>
      <c r="F2180" s="2" t="str">
        <f>IF(ISERROR(VLOOKUP(A2180,'Cadastro-Estoque'!A:G,1,FALSE)),"",VLOOKUP(A2180,'Cadastro-Estoque'!A:G,4,FALSE))</f>
        <v/>
      </c>
      <c r="G2180" s="2" t="str">
        <f>IF(ISBLANK(A2180),"",IF(ISERROR(VLOOKUP(A2180,'Cadastro-Estoque'!A:G,1,FALSE)),"Produto não cadastrado",VLOOKUP(A2180,'Cadastro-Estoque'!A:G,2,FALSE)))</f>
        <v/>
      </c>
      <c r="H2180" s="2" t="str">
        <f>IF(ISERROR(VLOOKUP(A2180,'Cadastro-Estoque'!A:G,1,FALSE)),"",VLOOKUP(A2180,'Cadastro-Estoque'!A:G,3,FALSE))</f>
        <v/>
      </c>
      <c r="I2180" s="73" t="str">
        <f>IF(A2180="","",INDEX(Boletim!F2189:F2306,(MATCH(A2180,'Cadastro-Estoque'!A2188:A2305,0))))</f>
        <v/>
      </c>
    </row>
    <row r="2181" spans="5:9" ht="18.75" customHeight="1" x14ac:dyDescent="0.25">
      <c r="E2181" s="1" t="str">
        <f t="shared" si="36"/>
        <v/>
      </c>
      <c r="F2181" s="2" t="str">
        <f>IF(ISERROR(VLOOKUP(A2181,'Cadastro-Estoque'!A:G,1,FALSE)),"",VLOOKUP(A2181,'Cadastro-Estoque'!A:G,4,FALSE))</f>
        <v/>
      </c>
      <c r="G2181" s="2" t="str">
        <f>IF(ISBLANK(A2181),"",IF(ISERROR(VLOOKUP(A2181,'Cadastro-Estoque'!A:G,1,FALSE)),"Produto não cadastrado",VLOOKUP(A2181,'Cadastro-Estoque'!A:G,2,FALSE)))</f>
        <v/>
      </c>
      <c r="H2181" s="2" t="str">
        <f>IF(ISERROR(VLOOKUP(A2181,'Cadastro-Estoque'!A:G,1,FALSE)),"",VLOOKUP(A2181,'Cadastro-Estoque'!A:G,3,FALSE))</f>
        <v/>
      </c>
      <c r="I2181" s="73" t="str">
        <f>IF(A2181="","",INDEX(Boletim!F2190:F2307,(MATCH(A2181,'Cadastro-Estoque'!A2189:A2306,0))))</f>
        <v/>
      </c>
    </row>
    <row r="2182" spans="5:9" ht="18.75" customHeight="1" x14ac:dyDescent="0.25">
      <c r="E2182" s="1" t="str">
        <f t="shared" ref="E2182:E2245" si="37">IF(ISBLANK(A2182),"",C2182*D2182)</f>
        <v/>
      </c>
      <c r="F2182" s="2" t="str">
        <f>IF(ISERROR(VLOOKUP(A2182,'Cadastro-Estoque'!A:G,1,FALSE)),"",VLOOKUP(A2182,'Cadastro-Estoque'!A:G,4,FALSE))</f>
        <v/>
      </c>
      <c r="G2182" s="2" t="str">
        <f>IF(ISBLANK(A2182),"",IF(ISERROR(VLOOKUP(A2182,'Cadastro-Estoque'!A:G,1,FALSE)),"Produto não cadastrado",VLOOKUP(A2182,'Cadastro-Estoque'!A:G,2,FALSE)))</f>
        <v/>
      </c>
      <c r="H2182" s="2" t="str">
        <f>IF(ISERROR(VLOOKUP(A2182,'Cadastro-Estoque'!A:G,1,FALSE)),"",VLOOKUP(A2182,'Cadastro-Estoque'!A:G,3,FALSE))</f>
        <v/>
      </c>
      <c r="I2182" s="73" t="str">
        <f>IF(A2182="","",INDEX(Boletim!F2191:F2308,(MATCH(A2182,'Cadastro-Estoque'!A2190:A2307,0))))</f>
        <v/>
      </c>
    </row>
    <row r="2183" spans="5:9" ht="18.75" customHeight="1" x14ac:dyDescent="0.25">
      <c r="E2183" s="1" t="str">
        <f t="shared" si="37"/>
        <v/>
      </c>
      <c r="F2183" s="2" t="str">
        <f>IF(ISERROR(VLOOKUP(A2183,'Cadastro-Estoque'!A:G,1,FALSE)),"",VLOOKUP(A2183,'Cadastro-Estoque'!A:G,4,FALSE))</f>
        <v/>
      </c>
      <c r="G2183" s="2" t="str">
        <f>IF(ISBLANK(A2183),"",IF(ISERROR(VLOOKUP(A2183,'Cadastro-Estoque'!A:G,1,FALSE)),"Produto não cadastrado",VLOOKUP(A2183,'Cadastro-Estoque'!A:G,2,FALSE)))</f>
        <v/>
      </c>
      <c r="H2183" s="2" t="str">
        <f>IF(ISERROR(VLOOKUP(A2183,'Cadastro-Estoque'!A:G,1,FALSE)),"",VLOOKUP(A2183,'Cadastro-Estoque'!A:G,3,FALSE))</f>
        <v/>
      </c>
      <c r="I2183" s="73" t="str">
        <f>IF(A2183="","",INDEX(Boletim!F2192:F2309,(MATCH(A2183,'Cadastro-Estoque'!A2191:A2308,0))))</f>
        <v/>
      </c>
    </row>
    <row r="2184" spans="5:9" ht="18.75" customHeight="1" x14ac:dyDescent="0.25">
      <c r="E2184" s="1" t="str">
        <f t="shared" si="37"/>
        <v/>
      </c>
      <c r="F2184" s="2" t="str">
        <f>IF(ISERROR(VLOOKUP(A2184,'Cadastro-Estoque'!A:G,1,FALSE)),"",VLOOKUP(A2184,'Cadastro-Estoque'!A:G,4,FALSE))</f>
        <v/>
      </c>
      <c r="G2184" s="2" t="str">
        <f>IF(ISBLANK(A2184),"",IF(ISERROR(VLOOKUP(A2184,'Cadastro-Estoque'!A:G,1,FALSE)),"Produto não cadastrado",VLOOKUP(A2184,'Cadastro-Estoque'!A:G,2,FALSE)))</f>
        <v/>
      </c>
      <c r="H2184" s="2" t="str">
        <f>IF(ISERROR(VLOOKUP(A2184,'Cadastro-Estoque'!A:G,1,FALSE)),"",VLOOKUP(A2184,'Cadastro-Estoque'!A:G,3,FALSE))</f>
        <v/>
      </c>
      <c r="I2184" s="73" t="str">
        <f>IF(A2184="","",INDEX(Boletim!F2193:F2310,(MATCH(A2184,'Cadastro-Estoque'!A2192:A2309,0))))</f>
        <v/>
      </c>
    </row>
    <row r="2185" spans="5:9" ht="18.75" customHeight="1" x14ac:dyDescent="0.25">
      <c r="E2185" s="1" t="str">
        <f t="shared" si="37"/>
        <v/>
      </c>
      <c r="F2185" s="2" t="str">
        <f>IF(ISERROR(VLOOKUP(A2185,'Cadastro-Estoque'!A:G,1,FALSE)),"",VLOOKUP(A2185,'Cadastro-Estoque'!A:G,4,FALSE))</f>
        <v/>
      </c>
      <c r="G2185" s="2" t="str">
        <f>IF(ISBLANK(A2185),"",IF(ISERROR(VLOOKUP(A2185,'Cadastro-Estoque'!A:G,1,FALSE)),"Produto não cadastrado",VLOOKUP(A2185,'Cadastro-Estoque'!A:G,2,FALSE)))</f>
        <v/>
      </c>
      <c r="H2185" s="2" t="str">
        <f>IF(ISERROR(VLOOKUP(A2185,'Cadastro-Estoque'!A:G,1,FALSE)),"",VLOOKUP(A2185,'Cadastro-Estoque'!A:G,3,FALSE))</f>
        <v/>
      </c>
      <c r="I2185" s="73" t="str">
        <f>IF(A2185="","",INDEX(Boletim!F2194:F2311,(MATCH(A2185,'Cadastro-Estoque'!A2193:A2310,0))))</f>
        <v/>
      </c>
    </row>
    <row r="2186" spans="5:9" ht="18.75" customHeight="1" x14ac:dyDescent="0.25">
      <c r="E2186" s="1" t="str">
        <f t="shared" si="37"/>
        <v/>
      </c>
      <c r="F2186" s="2" t="str">
        <f>IF(ISERROR(VLOOKUP(A2186,'Cadastro-Estoque'!A:G,1,FALSE)),"",VLOOKUP(A2186,'Cadastro-Estoque'!A:G,4,FALSE))</f>
        <v/>
      </c>
      <c r="G2186" s="2" t="str">
        <f>IF(ISBLANK(A2186),"",IF(ISERROR(VLOOKUP(A2186,'Cadastro-Estoque'!A:G,1,FALSE)),"Produto não cadastrado",VLOOKUP(A2186,'Cadastro-Estoque'!A:G,2,FALSE)))</f>
        <v/>
      </c>
      <c r="H2186" s="2" t="str">
        <f>IF(ISERROR(VLOOKUP(A2186,'Cadastro-Estoque'!A:G,1,FALSE)),"",VLOOKUP(A2186,'Cadastro-Estoque'!A:G,3,FALSE))</f>
        <v/>
      </c>
      <c r="I2186" s="73" t="str">
        <f>IF(A2186="","",INDEX(Boletim!F2195:F2312,(MATCH(A2186,'Cadastro-Estoque'!A2194:A2311,0))))</f>
        <v/>
      </c>
    </row>
    <row r="2187" spans="5:9" ht="18.75" customHeight="1" x14ac:dyDescent="0.25">
      <c r="E2187" s="1" t="str">
        <f t="shared" si="37"/>
        <v/>
      </c>
      <c r="F2187" s="2" t="str">
        <f>IF(ISERROR(VLOOKUP(A2187,'Cadastro-Estoque'!A:G,1,FALSE)),"",VLOOKUP(A2187,'Cadastro-Estoque'!A:G,4,FALSE))</f>
        <v/>
      </c>
      <c r="G2187" s="2" t="str">
        <f>IF(ISBLANK(A2187),"",IF(ISERROR(VLOOKUP(A2187,'Cadastro-Estoque'!A:G,1,FALSE)),"Produto não cadastrado",VLOOKUP(A2187,'Cadastro-Estoque'!A:G,2,FALSE)))</f>
        <v/>
      </c>
      <c r="H2187" s="2" t="str">
        <f>IF(ISERROR(VLOOKUP(A2187,'Cadastro-Estoque'!A:G,1,FALSE)),"",VLOOKUP(A2187,'Cadastro-Estoque'!A:G,3,FALSE))</f>
        <v/>
      </c>
      <c r="I2187" s="73" t="str">
        <f>IF(A2187="","",INDEX(Boletim!F2196:F2313,(MATCH(A2187,'Cadastro-Estoque'!A2195:A2312,0))))</f>
        <v/>
      </c>
    </row>
    <row r="2188" spans="5:9" ht="18.75" customHeight="1" x14ac:dyDescent="0.25">
      <c r="E2188" s="1" t="str">
        <f t="shared" si="37"/>
        <v/>
      </c>
      <c r="F2188" s="2" t="str">
        <f>IF(ISERROR(VLOOKUP(A2188,'Cadastro-Estoque'!A:G,1,FALSE)),"",VLOOKUP(A2188,'Cadastro-Estoque'!A:G,4,FALSE))</f>
        <v/>
      </c>
      <c r="G2188" s="2" t="str">
        <f>IF(ISBLANK(A2188),"",IF(ISERROR(VLOOKUP(A2188,'Cadastro-Estoque'!A:G,1,FALSE)),"Produto não cadastrado",VLOOKUP(A2188,'Cadastro-Estoque'!A:G,2,FALSE)))</f>
        <v/>
      </c>
      <c r="H2188" s="2" t="str">
        <f>IF(ISERROR(VLOOKUP(A2188,'Cadastro-Estoque'!A:G,1,FALSE)),"",VLOOKUP(A2188,'Cadastro-Estoque'!A:G,3,FALSE))</f>
        <v/>
      </c>
      <c r="I2188" s="73" t="str">
        <f>IF(A2188="","",INDEX(Boletim!F2197:F2314,(MATCH(A2188,'Cadastro-Estoque'!A2196:A2313,0))))</f>
        <v/>
      </c>
    </row>
    <row r="2189" spans="5:9" ht="18.75" customHeight="1" x14ac:dyDescent="0.25">
      <c r="E2189" s="1" t="str">
        <f t="shared" si="37"/>
        <v/>
      </c>
      <c r="F2189" s="2" t="str">
        <f>IF(ISERROR(VLOOKUP(A2189,'Cadastro-Estoque'!A:G,1,FALSE)),"",VLOOKUP(A2189,'Cadastro-Estoque'!A:G,4,FALSE))</f>
        <v/>
      </c>
      <c r="G2189" s="2" t="str">
        <f>IF(ISBLANK(A2189),"",IF(ISERROR(VLOOKUP(A2189,'Cadastro-Estoque'!A:G,1,FALSE)),"Produto não cadastrado",VLOOKUP(A2189,'Cadastro-Estoque'!A:G,2,FALSE)))</f>
        <v/>
      </c>
      <c r="H2189" s="2" t="str">
        <f>IF(ISERROR(VLOOKUP(A2189,'Cadastro-Estoque'!A:G,1,FALSE)),"",VLOOKUP(A2189,'Cadastro-Estoque'!A:G,3,FALSE))</f>
        <v/>
      </c>
      <c r="I2189" s="73" t="str">
        <f>IF(A2189="","",INDEX(Boletim!F2198:F2315,(MATCH(A2189,'Cadastro-Estoque'!A2197:A2314,0))))</f>
        <v/>
      </c>
    </row>
    <row r="2190" spans="5:9" ht="18.75" customHeight="1" x14ac:dyDescent="0.25">
      <c r="E2190" s="1" t="str">
        <f t="shared" si="37"/>
        <v/>
      </c>
      <c r="F2190" s="2" t="str">
        <f>IF(ISERROR(VLOOKUP(A2190,'Cadastro-Estoque'!A:G,1,FALSE)),"",VLOOKUP(A2190,'Cadastro-Estoque'!A:G,4,FALSE))</f>
        <v/>
      </c>
      <c r="G2190" s="2" t="str">
        <f>IF(ISBLANK(A2190),"",IF(ISERROR(VLOOKUP(A2190,'Cadastro-Estoque'!A:G,1,FALSE)),"Produto não cadastrado",VLOOKUP(A2190,'Cadastro-Estoque'!A:G,2,FALSE)))</f>
        <v/>
      </c>
      <c r="H2190" s="2" t="str">
        <f>IF(ISERROR(VLOOKUP(A2190,'Cadastro-Estoque'!A:G,1,FALSE)),"",VLOOKUP(A2190,'Cadastro-Estoque'!A:G,3,FALSE))</f>
        <v/>
      </c>
      <c r="I2190" s="73" t="str">
        <f>IF(A2190="","",INDEX(Boletim!F2199:F2316,(MATCH(A2190,'Cadastro-Estoque'!A2198:A2315,0))))</f>
        <v/>
      </c>
    </row>
    <row r="2191" spans="5:9" ht="18.75" customHeight="1" x14ac:dyDescent="0.25">
      <c r="E2191" s="1" t="str">
        <f t="shared" si="37"/>
        <v/>
      </c>
      <c r="F2191" s="2" t="str">
        <f>IF(ISERROR(VLOOKUP(A2191,'Cadastro-Estoque'!A:G,1,FALSE)),"",VLOOKUP(A2191,'Cadastro-Estoque'!A:G,4,FALSE))</f>
        <v/>
      </c>
      <c r="G2191" s="2" t="str">
        <f>IF(ISBLANK(A2191),"",IF(ISERROR(VLOOKUP(A2191,'Cadastro-Estoque'!A:G,1,FALSE)),"Produto não cadastrado",VLOOKUP(A2191,'Cadastro-Estoque'!A:G,2,FALSE)))</f>
        <v/>
      </c>
      <c r="H2191" s="2" t="str">
        <f>IF(ISERROR(VLOOKUP(A2191,'Cadastro-Estoque'!A:G,1,FALSE)),"",VLOOKUP(A2191,'Cadastro-Estoque'!A:G,3,FALSE))</f>
        <v/>
      </c>
      <c r="I2191" s="73" t="str">
        <f>IF(A2191="","",INDEX(Boletim!F2200:F2317,(MATCH(A2191,'Cadastro-Estoque'!A2199:A2316,0))))</f>
        <v/>
      </c>
    </row>
    <row r="2192" spans="5:9" ht="18.75" customHeight="1" x14ac:dyDescent="0.25">
      <c r="E2192" s="1" t="str">
        <f t="shared" si="37"/>
        <v/>
      </c>
      <c r="F2192" s="2" t="str">
        <f>IF(ISERROR(VLOOKUP(A2192,'Cadastro-Estoque'!A:G,1,FALSE)),"",VLOOKUP(A2192,'Cadastro-Estoque'!A:G,4,FALSE))</f>
        <v/>
      </c>
      <c r="G2192" s="2" t="str">
        <f>IF(ISBLANK(A2192),"",IF(ISERROR(VLOOKUP(A2192,'Cadastro-Estoque'!A:G,1,FALSE)),"Produto não cadastrado",VLOOKUP(A2192,'Cadastro-Estoque'!A:G,2,FALSE)))</f>
        <v/>
      </c>
      <c r="H2192" s="2" t="str">
        <f>IF(ISERROR(VLOOKUP(A2192,'Cadastro-Estoque'!A:G,1,FALSE)),"",VLOOKUP(A2192,'Cadastro-Estoque'!A:G,3,FALSE))</f>
        <v/>
      </c>
      <c r="I2192" s="73" t="str">
        <f>IF(A2192="","",INDEX(Boletim!F2201:F2318,(MATCH(A2192,'Cadastro-Estoque'!A2200:A2317,0))))</f>
        <v/>
      </c>
    </row>
    <row r="2193" spans="5:9" ht="18.75" customHeight="1" x14ac:dyDescent="0.25">
      <c r="E2193" s="1" t="str">
        <f t="shared" si="37"/>
        <v/>
      </c>
      <c r="F2193" s="2" t="str">
        <f>IF(ISERROR(VLOOKUP(A2193,'Cadastro-Estoque'!A:G,1,FALSE)),"",VLOOKUP(A2193,'Cadastro-Estoque'!A:G,4,FALSE))</f>
        <v/>
      </c>
      <c r="G2193" s="2" t="str">
        <f>IF(ISBLANK(A2193),"",IF(ISERROR(VLOOKUP(A2193,'Cadastro-Estoque'!A:G,1,FALSE)),"Produto não cadastrado",VLOOKUP(A2193,'Cadastro-Estoque'!A:G,2,FALSE)))</f>
        <v/>
      </c>
      <c r="H2193" s="2" t="str">
        <f>IF(ISERROR(VLOOKUP(A2193,'Cadastro-Estoque'!A:G,1,FALSE)),"",VLOOKUP(A2193,'Cadastro-Estoque'!A:G,3,FALSE))</f>
        <v/>
      </c>
      <c r="I2193" s="73" t="str">
        <f>IF(A2193="","",INDEX(Boletim!F2202:F2319,(MATCH(A2193,'Cadastro-Estoque'!A2201:A2318,0))))</f>
        <v/>
      </c>
    </row>
    <row r="2194" spans="5:9" ht="18.75" customHeight="1" x14ac:dyDescent="0.25">
      <c r="E2194" s="1" t="str">
        <f t="shared" si="37"/>
        <v/>
      </c>
      <c r="F2194" s="2" t="str">
        <f>IF(ISERROR(VLOOKUP(A2194,'Cadastro-Estoque'!A:G,1,FALSE)),"",VLOOKUP(A2194,'Cadastro-Estoque'!A:G,4,FALSE))</f>
        <v/>
      </c>
      <c r="G2194" s="2" t="str">
        <f>IF(ISBLANK(A2194),"",IF(ISERROR(VLOOKUP(A2194,'Cadastro-Estoque'!A:G,1,FALSE)),"Produto não cadastrado",VLOOKUP(A2194,'Cadastro-Estoque'!A:G,2,FALSE)))</f>
        <v/>
      </c>
      <c r="H2194" s="2" t="str">
        <f>IF(ISERROR(VLOOKUP(A2194,'Cadastro-Estoque'!A:G,1,FALSE)),"",VLOOKUP(A2194,'Cadastro-Estoque'!A:G,3,FALSE))</f>
        <v/>
      </c>
      <c r="I2194" s="73" t="str">
        <f>IF(A2194="","",INDEX(Boletim!F2203:F2320,(MATCH(A2194,'Cadastro-Estoque'!A2202:A2319,0))))</f>
        <v/>
      </c>
    </row>
    <row r="2195" spans="5:9" ht="18.75" customHeight="1" x14ac:dyDescent="0.25">
      <c r="E2195" s="1" t="str">
        <f t="shared" si="37"/>
        <v/>
      </c>
      <c r="F2195" s="2" t="str">
        <f>IF(ISERROR(VLOOKUP(A2195,'Cadastro-Estoque'!A:G,1,FALSE)),"",VLOOKUP(A2195,'Cadastro-Estoque'!A:G,4,FALSE))</f>
        <v/>
      </c>
      <c r="G2195" s="2" t="str">
        <f>IF(ISBLANK(A2195),"",IF(ISERROR(VLOOKUP(A2195,'Cadastro-Estoque'!A:G,1,FALSE)),"Produto não cadastrado",VLOOKUP(A2195,'Cadastro-Estoque'!A:G,2,FALSE)))</f>
        <v/>
      </c>
      <c r="H2195" s="2" t="str">
        <f>IF(ISERROR(VLOOKUP(A2195,'Cadastro-Estoque'!A:G,1,FALSE)),"",VLOOKUP(A2195,'Cadastro-Estoque'!A:G,3,FALSE))</f>
        <v/>
      </c>
      <c r="I2195" s="73" t="str">
        <f>IF(A2195="","",INDEX(Boletim!F2204:F2321,(MATCH(A2195,'Cadastro-Estoque'!A2203:A2320,0))))</f>
        <v/>
      </c>
    </row>
    <row r="2196" spans="5:9" ht="18.75" customHeight="1" x14ac:dyDescent="0.25">
      <c r="E2196" s="1" t="str">
        <f t="shared" si="37"/>
        <v/>
      </c>
      <c r="F2196" s="2" t="str">
        <f>IF(ISERROR(VLOOKUP(A2196,'Cadastro-Estoque'!A:G,1,FALSE)),"",VLOOKUP(A2196,'Cadastro-Estoque'!A:G,4,FALSE))</f>
        <v/>
      </c>
      <c r="G2196" s="2" t="str">
        <f>IF(ISBLANK(A2196),"",IF(ISERROR(VLOOKUP(A2196,'Cadastro-Estoque'!A:G,1,FALSE)),"Produto não cadastrado",VLOOKUP(A2196,'Cadastro-Estoque'!A:G,2,FALSE)))</f>
        <v/>
      </c>
      <c r="H2196" s="2" t="str">
        <f>IF(ISERROR(VLOOKUP(A2196,'Cadastro-Estoque'!A:G,1,FALSE)),"",VLOOKUP(A2196,'Cadastro-Estoque'!A:G,3,FALSE))</f>
        <v/>
      </c>
      <c r="I2196" s="73" t="str">
        <f>IF(A2196="","",INDEX(Boletim!F2205:F2322,(MATCH(A2196,'Cadastro-Estoque'!A2204:A2321,0))))</f>
        <v/>
      </c>
    </row>
    <row r="2197" spans="5:9" ht="18.75" customHeight="1" x14ac:dyDescent="0.25">
      <c r="E2197" s="1" t="str">
        <f t="shared" si="37"/>
        <v/>
      </c>
      <c r="F2197" s="2" t="str">
        <f>IF(ISERROR(VLOOKUP(A2197,'Cadastro-Estoque'!A:G,1,FALSE)),"",VLOOKUP(A2197,'Cadastro-Estoque'!A:G,4,FALSE))</f>
        <v/>
      </c>
      <c r="G2197" s="2" t="str">
        <f>IF(ISBLANK(A2197),"",IF(ISERROR(VLOOKUP(A2197,'Cadastro-Estoque'!A:G,1,FALSE)),"Produto não cadastrado",VLOOKUP(A2197,'Cadastro-Estoque'!A:G,2,FALSE)))</f>
        <v/>
      </c>
      <c r="H2197" s="2" t="str">
        <f>IF(ISERROR(VLOOKUP(A2197,'Cadastro-Estoque'!A:G,1,FALSE)),"",VLOOKUP(A2197,'Cadastro-Estoque'!A:G,3,FALSE))</f>
        <v/>
      </c>
      <c r="I2197" s="73" t="str">
        <f>IF(A2197="","",INDEX(Boletim!F2206:F2323,(MATCH(A2197,'Cadastro-Estoque'!A2205:A2322,0))))</f>
        <v/>
      </c>
    </row>
    <row r="2198" spans="5:9" ht="18.75" customHeight="1" x14ac:dyDescent="0.25">
      <c r="E2198" s="1" t="str">
        <f t="shared" si="37"/>
        <v/>
      </c>
      <c r="F2198" s="2" t="str">
        <f>IF(ISERROR(VLOOKUP(A2198,'Cadastro-Estoque'!A:G,1,FALSE)),"",VLOOKUP(A2198,'Cadastro-Estoque'!A:G,4,FALSE))</f>
        <v/>
      </c>
      <c r="G2198" s="2" t="str">
        <f>IF(ISBLANK(A2198),"",IF(ISERROR(VLOOKUP(A2198,'Cadastro-Estoque'!A:G,1,FALSE)),"Produto não cadastrado",VLOOKUP(A2198,'Cadastro-Estoque'!A:G,2,FALSE)))</f>
        <v/>
      </c>
      <c r="H2198" s="2" t="str">
        <f>IF(ISERROR(VLOOKUP(A2198,'Cadastro-Estoque'!A:G,1,FALSE)),"",VLOOKUP(A2198,'Cadastro-Estoque'!A:G,3,FALSE))</f>
        <v/>
      </c>
      <c r="I2198" s="73" t="str">
        <f>IF(A2198="","",INDEX(Boletim!F2207:F2324,(MATCH(A2198,'Cadastro-Estoque'!A2206:A2323,0))))</f>
        <v/>
      </c>
    </row>
    <row r="2199" spans="5:9" ht="18.75" customHeight="1" x14ac:dyDescent="0.25">
      <c r="E2199" s="1" t="str">
        <f t="shared" si="37"/>
        <v/>
      </c>
      <c r="F2199" s="2" t="str">
        <f>IF(ISERROR(VLOOKUP(A2199,'Cadastro-Estoque'!A:G,1,FALSE)),"",VLOOKUP(A2199,'Cadastro-Estoque'!A:G,4,FALSE))</f>
        <v/>
      </c>
      <c r="G2199" s="2" t="str">
        <f>IF(ISBLANK(A2199),"",IF(ISERROR(VLOOKUP(A2199,'Cadastro-Estoque'!A:G,1,FALSE)),"Produto não cadastrado",VLOOKUP(A2199,'Cadastro-Estoque'!A:G,2,FALSE)))</f>
        <v/>
      </c>
      <c r="H2199" s="2" t="str">
        <f>IF(ISERROR(VLOOKUP(A2199,'Cadastro-Estoque'!A:G,1,FALSE)),"",VLOOKUP(A2199,'Cadastro-Estoque'!A:G,3,FALSE))</f>
        <v/>
      </c>
      <c r="I2199" s="73" t="str">
        <f>IF(A2199="","",INDEX(Boletim!F2208:F2325,(MATCH(A2199,'Cadastro-Estoque'!A2207:A2324,0))))</f>
        <v/>
      </c>
    </row>
    <row r="2200" spans="5:9" ht="18.75" customHeight="1" x14ac:dyDescent="0.25">
      <c r="E2200" s="1" t="str">
        <f t="shared" si="37"/>
        <v/>
      </c>
      <c r="F2200" s="2" t="str">
        <f>IF(ISERROR(VLOOKUP(A2200,'Cadastro-Estoque'!A:G,1,FALSE)),"",VLOOKUP(A2200,'Cadastro-Estoque'!A:G,4,FALSE))</f>
        <v/>
      </c>
      <c r="G2200" s="2" t="str">
        <f>IF(ISBLANK(A2200),"",IF(ISERROR(VLOOKUP(A2200,'Cadastro-Estoque'!A:G,1,FALSE)),"Produto não cadastrado",VLOOKUP(A2200,'Cadastro-Estoque'!A:G,2,FALSE)))</f>
        <v/>
      </c>
      <c r="H2200" s="2" t="str">
        <f>IF(ISERROR(VLOOKUP(A2200,'Cadastro-Estoque'!A:G,1,FALSE)),"",VLOOKUP(A2200,'Cadastro-Estoque'!A:G,3,FALSE))</f>
        <v/>
      </c>
      <c r="I2200" s="73" t="str">
        <f>IF(A2200="","",INDEX(Boletim!F2209:F2326,(MATCH(A2200,'Cadastro-Estoque'!A2208:A2325,0))))</f>
        <v/>
      </c>
    </row>
    <row r="2201" spans="5:9" ht="18.75" customHeight="1" x14ac:dyDescent="0.25">
      <c r="E2201" s="1" t="str">
        <f t="shared" si="37"/>
        <v/>
      </c>
      <c r="F2201" s="2" t="str">
        <f>IF(ISERROR(VLOOKUP(A2201,'Cadastro-Estoque'!A:G,1,FALSE)),"",VLOOKUP(A2201,'Cadastro-Estoque'!A:G,4,FALSE))</f>
        <v/>
      </c>
      <c r="G2201" s="2" t="str">
        <f>IF(ISBLANK(A2201),"",IF(ISERROR(VLOOKUP(A2201,'Cadastro-Estoque'!A:G,1,FALSE)),"Produto não cadastrado",VLOOKUP(A2201,'Cadastro-Estoque'!A:G,2,FALSE)))</f>
        <v/>
      </c>
      <c r="H2201" s="2" t="str">
        <f>IF(ISERROR(VLOOKUP(A2201,'Cadastro-Estoque'!A:G,1,FALSE)),"",VLOOKUP(A2201,'Cadastro-Estoque'!A:G,3,FALSE))</f>
        <v/>
      </c>
      <c r="I2201" s="73" t="str">
        <f>IF(A2201="","",INDEX(Boletim!F2210:F2327,(MATCH(A2201,'Cadastro-Estoque'!A2209:A2326,0))))</f>
        <v/>
      </c>
    </row>
    <row r="2202" spans="5:9" ht="18.75" customHeight="1" x14ac:dyDescent="0.25">
      <c r="E2202" s="1" t="str">
        <f t="shared" si="37"/>
        <v/>
      </c>
      <c r="F2202" s="2" t="str">
        <f>IF(ISERROR(VLOOKUP(A2202,'Cadastro-Estoque'!A:G,1,FALSE)),"",VLOOKUP(A2202,'Cadastro-Estoque'!A:G,4,FALSE))</f>
        <v/>
      </c>
      <c r="G2202" s="2" t="str">
        <f>IF(ISBLANK(A2202),"",IF(ISERROR(VLOOKUP(A2202,'Cadastro-Estoque'!A:G,1,FALSE)),"Produto não cadastrado",VLOOKUP(A2202,'Cadastro-Estoque'!A:G,2,FALSE)))</f>
        <v/>
      </c>
      <c r="H2202" s="2" t="str">
        <f>IF(ISERROR(VLOOKUP(A2202,'Cadastro-Estoque'!A:G,1,FALSE)),"",VLOOKUP(A2202,'Cadastro-Estoque'!A:G,3,FALSE))</f>
        <v/>
      </c>
      <c r="I2202" s="73" t="str">
        <f>IF(A2202="","",INDEX(Boletim!F2211:F2328,(MATCH(A2202,'Cadastro-Estoque'!A2210:A2327,0))))</f>
        <v/>
      </c>
    </row>
    <row r="2203" spans="5:9" ht="18.75" customHeight="1" x14ac:dyDescent="0.25">
      <c r="E2203" s="1" t="str">
        <f t="shared" si="37"/>
        <v/>
      </c>
      <c r="F2203" s="2" t="str">
        <f>IF(ISERROR(VLOOKUP(A2203,'Cadastro-Estoque'!A:G,1,FALSE)),"",VLOOKUP(A2203,'Cadastro-Estoque'!A:G,4,FALSE))</f>
        <v/>
      </c>
      <c r="G2203" s="2" t="str">
        <f>IF(ISBLANK(A2203),"",IF(ISERROR(VLOOKUP(A2203,'Cadastro-Estoque'!A:G,1,FALSE)),"Produto não cadastrado",VLOOKUP(A2203,'Cadastro-Estoque'!A:G,2,FALSE)))</f>
        <v/>
      </c>
      <c r="H2203" s="2" t="str">
        <f>IF(ISERROR(VLOOKUP(A2203,'Cadastro-Estoque'!A:G,1,FALSE)),"",VLOOKUP(A2203,'Cadastro-Estoque'!A:G,3,FALSE))</f>
        <v/>
      </c>
      <c r="I2203" s="73" t="str">
        <f>IF(A2203="","",INDEX(Boletim!F2212:F2329,(MATCH(A2203,'Cadastro-Estoque'!A2211:A2328,0))))</f>
        <v/>
      </c>
    </row>
    <row r="2204" spans="5:9" ht="18.75" customHeight="1" x14ac:dyDescent="0.25">
      <c r="E2204" s="1" t="str">
        <f t="shared" si="37"/>
        <v/>
      </c>
      <c r="F2204" s="2" t="str">
        <f>IF(ISERROR(VLOOKUP(A2204,'Cadastro-Estoque'!A:G,1,FALSE)),"",VLOOKUP(A2204,'Cadastro-Estoque'!A:G,4,FALSE))</f>
        <v/>
      </c>
      <c r="G2204" s="2" t="str">
        <f>IF(ISBLANK(A2204),"",IF(ISERROR(VLOOKUP(A2204,'Cadastro-Estoque'!A:G,1,FALSE)),"Produto não cadastrado",VLOOKUP(A2204,'Cadastro-Estoque'!A:G,2,FALSE)))</f>
        <v/>
      </c>
      <c r="H2204" s="2" t="str">
        <f>IF(ISERROR(VLOOKUP(A2204,'Cadastro-Estoque'!A:G,1,FALSE)),"",VLOOKUP(A2204,'Cadastro-Estoque'!A:G,3,FALSE))</f>
        <v/>
      </c>
      <c r="I2204" s="73" t="str">
        <f>IF(A2204="","",INDEX(Boletim!F2213:F2330,(MATCH(A2204,'Cadastro-Estoque'!A2212:A2329,0))))</f>
        <v/>
      </c>
    </row>
    <row r="2205" spans="5:9" ht="18.75" customHeight="1" x14ac:dyDescent="0.25">
      <c r="E2205" s="1" t="str">
        <f t="shared" si="37"/>
        <v/>
      </c>
      <c r="F2205" s="2" t="str">
        <f>IF(ISERROR(VLOOKUP(A2205,'Cadastro-Estoque'!A:G,1,FALSE)),"",VLOOKUP(A2205,'Cadastro-Estoque'!A:G,4,FALSE))</f>
        <v/>
      </c>
      <c r="G2205" s="2" t="str">
        <f>IF(ISBLANK(A2205),"",IF(ISERROR(VLOOKUP(A2205,'Cadastro-Estoque'!A:G,1,FALSE)),"Produto não cadastrado",VLOOKUP(A2205,'Cadastro-Estoque'!A:G,2,FALSE)))</f>
        <v/>
      </c>
      <c r="H2205" s="2" t="str">
        <f>IF(ISERROR(VLOOKUP(A2205,'Cadastro-Estoque'!A:G,1,FALSE)),"",VLOOKUP(A2205,'Cadastro-Estoque'!A:G,3,FALSE))</f>
        <v/>
      </c>
      <c r="I2205" s="73" t="str">
        <f>IF(A2205="","",INDEX(Boletim!F2214:F2331,(MATCH(A2205,'Cadastro-Estoque'!A2213:A2330,0))))</f>
        <v/>
      </c>
    </row>
    <row r="2206" spans="5:9" ht="18.75" customHeight="1" x14ac:dyDescent="0.25">
      <c r="E2206" s="1" t="str">
        <f t="shared" si="37"/>
        <v/>
      </c>
      <c r="F2206" s="2" t="str">
        <f>IF(ISERROR(VLOOKUP(A2206,'Cadastro-Estoque'!A:G,1,FALSE)),"",VLOOKUP(A2206,'Cadastro-Estoque'!A:G,4,FALSE))</f>
        <v/>
      </c>
      <c r="G2206" s="2" t="str">
        <f>IF(ISBLANK(A2206),"",IF(ISERROR(VLOOKUP(A2206,'Cadastro-Estoque'!A:G,1,FALSE)),"Produto não cadastrado",VLOOKUP(A2206,'Cadastro-Estoque'!A:G,2,FALSE)))</f>
        <v/>
      </c>
      <c r="H2206" s="2" t="str">
        <f>IF(ISERROR(VLOOKUP(A2206,'Cadastro-Estoque'!A:G,1,FALSE)),"",VLOOKUP(A2206,'Cadastro-Estoque'!A:G,3,FALSE))</f>
        <v/>
      </c>
      <c r="I2206" s="73" t="str">
        <f>IF(A2206="","",INDEX(Boletim!F2215:F2332,(MATCH(A2206,'Cadastro-Estoque'!A2214:A2331,0))))</f>
        <v/>
      </c>
    </row>
    <row r="2207" spans="5:9" ht="18.75" customHeight="1" x14ac:dyDescent="0.25">
      <c r="E2207" s="1" t="str">
        <f t="shared" si="37"/>
        <v/>
      </c>
      <c r="F2207" s="2" t="str">
        <f>IF(ISERROR(VLOOKUP(A2207,'Cadastro-Estoque'!A:G,1,FALSE)),"",VLOOKUP(A2207,'Cadastro-Estoque'!A:G,4,FALSE))</f>
        <v/>
      </c>
      <c r="G2207" s="2" t="str">
        <f>IF(ISBLANK(A2207),"",IF(ISERROR(VLOOKUP(A2207,'Cadastro-Estoque'!A:G,1,FALSE)),"Produto não cadastrado",VLOOKUP(A2207,'Cadastro-Estoque'!A:G,2,FALSE)))</f>
        <v/>
      </c>
      <c r="H2207" s="2" t="str">
        <f>IF(ISERROR(VLOOKUP(A2207,'Cadastro-Estoque'!A:G,1,FALSE)),"",VLOOKUP(A2207,'Cadastro-Estoque'!A:G,3,FALSE))</f>
        <v/>
      </c>
      <c r="I2207" s="73" t="str">
        <f>IF(A2207="","",INDEX(Boletim!F2216:F2333,(MATCH(A2207,'Cadastro-Estoque'!A2215:A2332,0))))</f>
        <v/>
      </c>
    </row>
    <row r="2208" spans="5:9" ht="18.75" customHeight="1" x14ac:dyDescent="0.25">
      <c r="E2208" s="1" t="str">
        <f t="shared" si="37"/>
        <v/>
      </c>
      <c r="F2208" s="2" t="str">
        <f>IF(ISERROR(VLOOKUP(A2208,'Cadastro-Estoque'!A:G,1,FALSE)),"",VLOOKUP(A2208,'Cadastro-Estoque'!A:G,4,FALSE))</f>
        <v/>
      </c>
      <c r="G2208" s="2" t="str">
        <f>IF(ISBLANK(A2208),"",IF(ISERROR(VLOOKUP(A2208,'Cadastro-Estoque'!A:G,1,FALSE)),"Produto não cadastrado",VLOOKUP(A2208,'Cadastro-Estoque'!A:G,2,FALSE)))</f>
        <v/>
      </c>
      <c r="H2208" s="2" t="str">
        <f>IF(ISERROR(VLOOKUP(A2208,'Cadastro-Estoque'!A:G,1,FALSE)),"",VLOOKUP(A2208,'Cadastro-Estoque'!A:G,3,FALSE))</f>
        <v/>
      </c>
      <c r="I2208" s="73" t="str">
        <f>IF(A2208="","",INDEX(Boletim!F2217:F2334,(MATCH(A2208,'Cadastro-Estoque'!A2216:A2333,0))))</f>
        <v/>
      </c>
    </row>
    <row r="2209" spans="5:9" ht="18.75" customHeight="1" x14ac:dyDescent="0.25">
      <c r="E2209" s="1" t="str">
        <f t="shared" si="37"/>
        <v/>
      </c>
      <c r="F2209" s="2" t="str">
        <f>IF(ISERROR(VLOOKUP(A2209,'Cadastro-Estoque'!A:G,1,FALSE)),"",VLOOKUP(A2209,'Cadastro-Estoque'!A:G,4,FALSE))</f>
        <v/>
      </c>
      <c r="G2209" s="2" t="str">
        <f>IF(ISBLANK(A2209),"",IF(ISERROR(VLOOKUP(A2209,'Cadastro-Estoque'!A:G,1,FALSE)),"Produto não cadastrado",VLOOKUP(A2209,'Cadastro-Estoque'!A:G,2,FALSE)))</f>
        <v/>
      </c>
      <c r="H2209" s="2" t="str">
        <f>IF(ISERROR(VLOOKUP(A2209,'Cadastro-Estoque'!A:G,1,FALSE)),"",VLOOKUP(A2209,'Cadastro-Estoque'!A:G,3,FALSE))</f>
        <v/>
      </c>
      <c r="I2209" s="73" t="str">
        <f>IF(A2209="","",INDEX(Boletim!F2218:F2335,(MATCH(A2209,'Cadastro-Estoque'!A2217:A2334,0))))</f>
        <v/>
      </c>
    </row>
    <row r="2210" spans="5:9" ht="18.75" customHeight="1" x14ac:dyDescent="0.25">
      <c r="E2210" s="1" t="str">
        <f t="shared" si="37"/>
        <v/>
      </c>
      <c r="F2210" s="2" t="str">
        <f>IF(ISERROR(VLOOKUP(A2210,'Cadastro-Estoque'!A:G,1,FALSE)),"",VLOOKUP(A2210,'Cadastro-Estoque'!A:G,4,FALSE))</f>
        <v/>
      </c>
      <c r="G2210" s="2" t="str">
        <f>IF(ISBLANK(A2210),"",IF(ISERROR(VLOOKUP(A2210,'Cadastro-Estoque'!A:G,1,FALSE)),"Produto não cadastrado",VLOOKUP(A2210,'Cadastro-Estoque'!A:G,2,FALSE)))</f>
        <v/>
      </c>
      <c r="H2210" s="2" t="str">
        <f>IF(ISERROR(VLOOKUP(A2210,'Cadastro-Estoque'!A:G,1,FALSE)),"",VLOOKUP(A2210,'Cadastro-Estoque'!A:G,3,FALSE))</f>
        <v/>
      </c>
      <c r="I2210" s="73" t="str">
        <f>IF(A2210="","",INDEX(Boletim!F2219:F2336,(MATCH(A2210,'Cadastro-Estoque'!A2218:A2335,0))))</f>
        <v/>
      </c>
    </row>
    <row r="2211" spans="5:9" ht="18.75" customHeight="1" x14ac:dyDescent="0.25">
      <c r="E2211" s="1" t="str">
        <f t="shared" si="37"/>
        <v/>
      </c>
      <c r="F2211" s="2" t="str">
        <f>IF(ISERROR(VLOOKUP(A2211,'Cadastro-Estoque'!A:G,1,FALSE)),"",VLOOKUP(A2211,'Cadastro-Estoque'!A:G,4,FALSE))</f>
        <v/>
      </c>
      <c r="G2211" s="2" t="str">
        <f>IF(ISBLANK(A2211),"",IF(ISERROR(VLOOKUP(A2211,'Cadastro-Estoque'!A:G,1,FALSE)),"Produto não cadastrado",VLOOKUP(A2211,'Cadastro-Estoque'!A:G,2,FALSE)))</f>
        <v/>
      </c>
      <c r="H2211" s="2" t="str">
        <f>IF(ISERROR(VLOOKUP(A2211,'Cadastro-Estoque'!A:G,1,FALSE)),"",VLOOKUP(A2211,'Cadastro-Estoque'!A:G,3,FALSE))</f>
        <v/>
      </c>
      <c r="I2211" s="73" t="str">
        <f>IF(A2211="","",INDEX(Boletim!F2220:F2337,(MATCH(A2211,'Cadastro-Estoque'!A2219:A2336,0))))</f>
        <v/>
      </c>
    </row>
    <row r="2212" spans="5:9" ht="18.75" customHeight="1" x14ac:dyDescent="0.25">
      <c r="E2212" s="1" t="str">
        <f t="shared" si="37"/>
        <v/>
      </c>
      <c r="F2212" s="2" t="str">
        <f>IF(ISERROR(VLOOKUP(A2212,'Cadastro-Estoque'!A:G,1,FALSE)),"",VLOOKUP(A2212,'Cadastro-Estoque'!A:G,4,FALSE))</f>
        <v/>
      </c>
      <c r="G2212" s="2" t="str">
        <f>IF(ISBLANK(A2212),"",IF(ISERROR(VLOOKUP(A2212,'Cadastro-Estoque'!A:G,1,FALSE)),"Produto não cadastrado",VLOOKUP(A2212,'Cadastro-Estoque'!A:G,2,FALSE)))</f>
        <v/>
      </c>
      <c r="H2212" s="2" t="str">
        <f>IF(ISERROR(VLOOKUP(A2212,'Cadastro-Estoque'!A:G,1,FALSE)),"",VLOOKUP(A2212,'Cadastro-Estoque'!A:G,3,FALSE))</f>
        <v/>
      </c>
      <c r="I2212" s="73" t="str">
        <f>IF(A2212="","",INDEX(Boletim!F2221:F2338,(MATCH(A2212,'Cadastro-Estoque'!A2220:A2337,0))))</f>
        <v/>
      </c>
    </row>
    <row r="2213" spans="5:9" ht="18.75" customHeight="1" x14ac:dyDescent="0.25">
      <c r="E2213" s="1" t="str">
        <f t="shared" si="37"/>
        <v/>
      </c>
      <c r="F2213" s="2" t="str">
        <f>IF(ISERROR(VLOOKUP(A2213,'Cadastro-Estoque'!A:G,1,FALSE)),"",VLOOKUP(A2213,'Cadastro-Estoque'!A:G,4,FALSE))</f>
        <v/>
      </c>
      <c r="G2213" s="2" t="str">
        <f>IF(ISBLANK(A2213),"",IF(ISERROR(VLOOKUP(A2213,'Cadastro-Estoque'!A:G,1,FALSE)),"Produto não cadastrado",VLOOKUP(A2213,'Cadastro-Estoque'!A:G,2,FALSE)))</f>
        <v/>
      </c>
      <c r="H2213" s="2" t="str">
        <f>IF(ISERROR(VLOOKUP(A2213,'Cadastro-Estoque'!A:G,1,FALSE)),"",VLOOKUP(A2213,'Cadastro-Estoque'!A:G,3,FALSE))</f>
        <v/>
      </c>
      <c r="I2213" s="73" t="str">
        <f>IF(A2213="","",INDEX(Boletim!F2222:F2339,(MATCH(A2213,'Cadastro-Estoque'!A2221:A2338,0))))</f>
        <v/>
      </c>
    </row>
    <row r="2214" spans="5:9" ht="18.75" customHeight="1" x14ac:dyDescent="0.25">
      <c r="E2214" s="1" t="str">
        <f t="shared" si="37"/>
        <v/>
      </c>
      <c r="F2214" s="2" t="str">
        <f>IF(ISERROR(VLOOKUP(A2214,'Cadastro-Estoque'!A:G,1,FALSE)),"",VLOOKUP(A2214,'Cadastro-Estoque'!A:G,4,FALSE))</f>
        <v/>
      </c>
      <c r="G2214" s="2" t="str">
        <f>IF(ISBLANK(A2214),"",IF(ISERROR(VLOOKUP(A2214,'Cadastro-Estoque'!A:G,1,FALSE)),"Produto não cadastrado",VLOOKUP(A2214,'Cadastro-Estoque'!A:G,2,FALSE)))</f>
        <v/>
      </c>
      <c r="H2214" s="2" t="str">
        <f>IF(ISERROR(VLOOKUP(A2214,'Cadastro-Estoque'!A:G,1,FALSE)),"",VLOOKUP(A2214,'Cadastro-Estoque'!A:G,3,FALSE))</f>
        <v/>
      </c>
      <c r="I2214" s="73" t="str">
        <f>IF(A2214="","",INDEX(Boletim!F2223:F2340,(MATCH(A2214,'Cadastro-Estoque'!A2222:A2339,0))))</f>
        <v/>
      </c>
    </row>
    <row r="2215" spans="5:9" ht="18.75" customHeight="1" x14ac:dyDescent="0.25">
      <c r="E2215" s="1" t="str">
        <f t="shared" si="37"/>
        <v/>
      </c>
      <c r="F2215" s="2" t="str">
        <f>IF(ISERROR(VLOOKUP(A2215,'Cadastro-Estoque'!A:G,1,FALSE)),"",VLOOKUP(A2215,'Cadastro-Estoque'!A:G,4,FALSE))</f>
        <v/>
      </c>
      <c r="G2215" s="2" t="str">
        <f>IF(ISBLANK(A2215),"",IF(ISERROR(VLOOKUP(A2215,'Cadastro-Estoque'!A:G,1,FALSE)),"Produto não cadastrado",VLOOKUP(A2215,'Cadastro-Estoque'!A:G,2,FALSE)))</f>
        <v/>
      </c>
      <c r="H2215" s="2" t="str">
        <f>IF(ISERROR(VLOOKUP(A2215,'Cadastro-Estoque'!A:G,1,FALSE)),"",VLOOKUP(A2215,'Cadastro-Estoque'!A:G,3,FALSE))</f>
        <v/>
      </c>
      <c r="I2215" s="73" t="str">
        <f>IF(A2215="","",INDEX(Boletim!F2224:F2341,(MATCH(A2215,'Cadastro-Estoque'!A2223:A2340,0))))</f>
        <v/>
      </c>
    </row>
    <row r="2216" spans="5:9" ht="18.75" customHeight="1" x14ac:dyDescent="0.25">
      <c r="E2216" s="1" t="str">
        <f t="shared" si="37"/>
        <v/>
      </c>
      <c r="F2216" s="2" t="str">
        <f>IF(ISERROR(VLOOKUP(A2216,'Cadastro-Estoque'!A:G,1,FALSE)),"",VLOOKUP(A2216,'Cadastro-Estoque'!A:G,4,FALSE))</f>
        <v/>
      </c>
      <c r="G2216" s="2" t="str">
        <f>IF(ISBLANK(A2216),"",IF(ISERROR(VLOOKUP(A2216,'Cadastro-Estoque'!A:G,1,FALSE)),"Produto não cadastrado",VLOOKUP(A2216,'Cadastro-Estoque'!A:G,2,FALSE)))</f>
        <v/>
      </c>
      <c r="H2216" s="2" t="str">
        <f>IF(ISERROR(VLOOKUP(A2216,'Cadastro-Estoque'!A:G,1,FALSE)),"",VLOOKUP(A2216,'Cadastro-Estoque'!A:G,3,FALSE))</f>
        <v/>
      </c>
      <c r="I2216" s="73" t="str">
        <f>IF(A2216="","",INDEX(Boletim!F2225:F2342,(MATCH(A2216,'Cadastro-Estoque'!A2224:A2341,0))))</f>
        <v/>
      </c>
    </row>
    <row r="2217" spans="5:9" ht="18.75" customHeight="1" x14ac:dyDescent="0.25">
      <c r="E2217" s="1" t="str">
        <f t="shared" si="37"/>
        <v/>
      </c>
      <c r="F2217" s="2" t="str">
        <f>IF(ISERROR(VLOOKUP(A2217,'Cadastro-Estoque'!A:G,1,FALSE)),"",VLOOKUP(A2217,'Cadastro-Estoque'!A:G,4,FALSE))</f>
        <v/>
      </c>
      <c r="G2217" s="2" t="str">
        <f>IF(ISBLANK(A2217),"",IF(ISERROR(VLOOKUP(A2217,'Cadastro-Estoque'!A:G,1,FALSE)),"Produto não cadastrado",VLOOKUP(A2217,'Cadastro-Estoque'!A:G,2,FALSE)))</f>
        <v/>
      </c>
      <c r="H2217" s="2" t="str">
        <f>IF(ISERROR(VLOOKUP(A2217,'Cadastro-Estoque'!A:G,1,FALSE)),"",VLOOKUP(A2217,'Cadastro-Estoque'!A:G,3,FALSE))</f>
        <v/>
      </c>
      <c r="I2217" s="73" t="str">
        <f>IF(A2217="","",INDEX(Boletim!F2226:F2343,(MATCH(A2217,'Cadastro-Estoque'!A2225:A2342,0))))</f>
        <v/>
      </c>
    </row>
    <row r="2218" spans="5:9" ht="18.75" customHeight="1" x14ac:dyDescent="0.25">
      <c r="E2218" s="1" t="str">
        <f t="shared" si="37"/>
        <v/>
      </c>
      <c r="F2218" s="2" t="str">
        <f>IF(ISERROR(VLOOKUP(A2218,'Cadastro-Estoque'!A:G,1,FALSE)),"",VLOOKUP(A2218,'Cadastro-Estoque'!A:G,4,FALSE))</f>
        <v/>
      </c>
      <c r="G2218" s="2" t="str">
        <f>IF(ISBLANK(A2218),"",IF(ISERROR(VLOOKUP(A2218,'Cadastro-Estoque'!A:G,1,FALSE)),"Produto não cadastrado",VLOOKUP(A2218,'Cadastro-Estoque'!A:G,2,FALSE)))</f>
        <v/>
      </c>
      <c r="H2218" s="2" t="str">
        <f>IF(ISERROR(VLOOKUP(A2218,'Cadastro-Estoque'!A:G,1,FALSE)),"",VLOOKUP(A2218,'Cadastro-Estoque'!A:G,3,FALSE))</f>
        <v/>
      </c>
      <c r="I2218" s="73" t="str">
        <f>IF(A2218="","",INDEX(Boletim!F2227:F2344,(MATCH(A2218,'Cadastro-Estoque'!A2226:A2343,0))))</f>
        <v/>
      </c>
    </row>
    <row r="2219" spans="5:9" ht="18.75" customHeight="1" x14ac:dyDescent="0.25">
      <c r="E2219" s="1" t="str">
        <f t="shared" si="37"/>
        <v/>
      </c>
      <c r="F2219" s="2" t="str">
        <f>IF(ISERROR(VLOOKUP(A2219,'Cadastro-Estoque'!A:G,1,FALSE)),"",VLOOKUP(A2219,'Cadastro-Estoque'!A:G,4,FALSE))</f>
        <v/>
      </c>
      <c r="G2219" s="2" t="str">
        <f>IF(ISBLANK(A2219),"",IF(ISERROR(VLOOKUP(A2219,'Cadastro-Estoque'!A:G,1,FALSE)),"Produto não cadastrado",VLOOKUP(A2219,'Cadastro-Estoque'!A:G,2,FALSE)))</f>
        <v/>
      </c>
      <c r="H2219" s="2" t="str">
        <f>IF(ISERROR(VLOOKUP(A2219,'Cadastro-Estoque'!A:G,1,FALSE)),"",VLOOKUP(A2219,'Cadastro-Estoque'!A:G,3,FALSE))</f>
        <v/>
      </c>
      <c r="I2219" s="73" t="str">
        <f>IF(A2219="","",INDEX(Boletim!F2228:F2345,(MATCH(A2219,'Cadastro-Estoque'!A2227:A2344,0))))</f>
        <v/>
      </c>
    </row>
    <row r="2220" spans="5:9" ht="18.75" customHeight="1" x14ac:dyDescent="0.25">
      <c r="E2220" s="1" t="str">
        <f t="shared" si="37"/>
        <v/>
      </c>
      <c r="F2220" s="2" t="str">
        <f>IF(ISERROR(VLOOKUP(A2220,'Cadastro-Estoque'!A:G,1,FALSE)),"",VLOOKUP(A2220,'Cadastro-Estoque'!A:G,4,FALSE))</f>
        <v/>
      </c>
      <c r="G2220" s="2" t="str">
        <f>IF(ISBLANK(A2220),"",IF(ISERROR(VLOOKUP(A2220,'Cadastro-Estoque'!A:G,1,FALSE)),"Produto não cadastrado",VLOOKUP(A2220,'Cadastro-Estoque'!A:G,2,FALSE)))</f>
        <v/>
      </c>
      <c r="H2220" s="2" t="str">
        <f>IF(ISERROR(VLOOKUP(A2220,'Cadastro-Estoque'!A:G,1,FALSE)),"",VLOOKUP(A2220,'Cadastro-Estoque'!A:G,3,FALSE))</f>
        <v/>
      </c>
      <c r="I2220" s="73" t="str">
        <f>IF(A2220="","",INDEX(Boletim!F2229:F2346,(MATCH(A2220,'Cadastro-Estoque'!A2228:A2345,0))))</f>
        <v/>
      </c>
    </row>
    <row r="2221" spans="5:9" ht="18.75" customHeight="1" x14ac:dyDescent="0.25">
      <c r="E2221" s="1" t="str">
        <f t="shared" si="37"/>
        <v/>
      </c>
      <c r="F2221" s="2" t="str">
        <f>IF(ISERROR(VLOOKUP(A2221,'Cadastro-Estoque'!A:G,1,FALSE)),"",VLOOKUP(A2221,'Cadastro-Estoque'!A:G,4,FALSE))</f>
        <v/>
      </c>
      <c r="G2221" s="2" t="str">
        <f>IF(ISBLANK(A2221),"",IF(ISERROR(VLOOKUP(A2221,'Cadastro-Estoque'!A:G,1,FALSE)),"Produto não cadastrado",VLOOKUP(A2221,'Cadastro-Estoque'!A:G,2,FALSE)))</f>
        <v/>
      </c>
      <c r="H2221" s="2" t="str">
        <f>IF(ISERROR(VLOOKUP(A2221,'Cadastro-Estoque'!A:G,1,FALSE)),"",VLOOKUP(A2221,'Cadastro-Estoque'!A:G,3,FALSE))</f>
        <v/>
      </c>
      <c r="I2221" s="73" t="str">
        <f>IF(A2221="","",INDEX(Boletim!F2230:F2347,(MATCH(A2221,'Cadastro-Estoque'!A2229:A2346,0))))</f>
        <v/>
      </c>
    </row>
    <row r="2222" spans="5:9" ht="18.75" customHeight="1" x14ac:dyDescent="0.25">
      <c r="E2222" s="1" t="str">
        <f t="shared" si="37"/>
        <v/>
      </c>
      <c r="F2222" s="2" t="str">
        <f>IF(ISERROR(VLOOKUP(A2222,'Cadastro-Estoque'!A:G,1,FALSE)),"",VLOOKUP(A2222,'Cadastro-Estoque'!A:G,4,FALSE))</f>
        <v/>
      </c>
      <c r="G2222" s="2" t="str">
        <f>IF(ISBLANK(A2222),"",IF(ISERROR(VLOOKUP(A2222,'Cadastro-Estoque'!A:G,1,FALSE)),"Produto não cadastrado",VLOOKUP(A2222,'Cadastro-Estoque'!A:G,2,FALSE)))</f>
        <v/>
      </c>
      <c r="H2222" s="2" t="str">
        <f>IF(ISERROR(VLOOKUP(A2222,'Cadastro-Estoque'!A:G,1,FALSE)),"",VLOOKUP(A2222,'Cadastro-Estoque'!A:G,3,FALSE))</f>
        <v/>
      </c>
      <c r="I2222" s="73" t="str">
        <f>IF(A2222="","",INDEX(Boletim!F2231:F2348,(MATCH(A2222,'Cadastro-Estoque'!A2230:A2347,0))))</f>
        <v/>
      </c>
    </row>
    <row r="2223" spans="5:9" ht="18.75" customHeight="1" x14ac:dyDescent="0.25">
      <c r="E2223" s="1" t="str">
        <f t="shared" si="37"/>
        <v/>
      </c>
      <c r="F2223" s="2" t="str">
        <f>IF(ISERROR(VLOOKUP(A2223,'Cadastro-Estoque'!A:G,1,FALSE)),"",VLOOKUP(A2223,'Cadastro-Estoque'!A:G,4,FALSE))</f>
        <v/>
      </c>
      <c r="G2223" s="2" t="str">
        <f>IF(ISBLANK(A2223),"",IF(ISERROR(VLOOKUP(A2223,'Cadastro-Estoque'!A:G,1,FALSE)),"Produto não cadastrado",VLOOKUP(A2223,'Cadastro-Estoque'!A:G,2,FALSE)))</f>
        <v/>
      </c>
      <c r="H2223" s="2" t="str">
        <f>IF(ISERROR(VLOOKUP(A2223,'Cadastro-Estoque'!A:G,1,FALSE)),"",VLOOKUP(A2223,'Cadastro-Estoque'!A:G,3,FALSE))</f>
        <v/>
      </c>
      <c r="I2223" s="73" t="str">
        <f>IF(A2223="","",INDEX(Boletim!F2232:F2349,(MATCH(A2223,'Cadastro-Estoque'!A2231:A2348,0))))</f>
        <v/>
      </c>
    </row>
    <row r="2224" spans="5:9" ht="18.75" customHeight="1" x14ac:dyDescent="0.25">
      <c r="E2224" s="1" t="str">
        <f t="shared" si="37"/>
        <v/>
      </c>
      <c r="F2224" s="2" t="str">
        <f>IF(ISERROR(VLOOKUP(A2224,'Cadastro-Estoque'!A:G,1,FALSE)),"",VLOOKUP(A2224,'Cadastro-Estoque'!A:G,4,FALSE))</f>
        <v/>
      </c>
      <c r="G2224" s="2" t="str">
        <f>IF(ISBLANK(A2224),"",IF(ISERROR(VLOOKUP(A2224,'Cadastro-Estoque'!A:G,1,FALSE)),"Produto não cadastrado",VLOOKUP(A2224,'Cadastro-Estoque'!A:G,2,FALSE)))</f>
        <v/>
      </c>
      <c r="H2224" s="2" t="str">
        <f>IF(ISERROR(VLOOKUP(A2224,'Cadastro-Estoque'!A:G,1,FALSE)),"",VLOOKUP(A2224,'Cadastro-Estoque'!A:G,3,FALSE))</f>
        <v/>
      </c>
      <c r="I2224" s="73" t="str">
        <f>IF(A2224="","",INDEX(Boletim!F2233:F2350,(MATCH(A2224,'Cadastro-Estoque'!A2232:A2349,0))))</f>
        <v/>
      </c>
    </row>
    <row r="2225" spans="5:9" ht="18.75" customHeight="1" x14ac:dyDescent="0.25">
      <c r="E2225" s="1" t="str">
        <f t="shared" si="37"/>
        <v/>
      </c>
      <c r="F2225" s="2" t="str">
        <f>IF(ISERROR(VLOOKUP(A2225,'Cadastro-Estoque'!A:G,1,FALSE)),"",VLOOKUP(A2225,'Cadastro-Estoque'!A:G,4,FALSE))</f>
        <v/>
      </c>
      <c r="G2225" s="2" t="str">
        <f>IF(ISBLANK(A2225),"",IF(ISERROR(VLOOKUP(A2225,'Cadastro-Estoque'!A:G,1,FALSE)),"Produto não cadastrado",VLOOKUP(A2225,'Cadastro-Estoque'!A:G,2,FALSE)))</f>
        <v/>
      </c>
      <c r="H2225" s="2" t="str">
        <f>IF(ISERROR(VLOOKUP(A2225,'Cadastro-Estoque'!A:G,1,FALSE)),"",VLOOKUP(A2225,'Cadastro-Estoque'!A:G,3,FALSE))</f>
        <v/>
      </c>
      <c r="I2225" s="73" t="str">
        <f>IF(A2225="","",INDEX(Boletim!F2234:F2351,(MATCH(A2225,'Cadastro-Estoque'!A2233:A2350,0))))</f>
        <v/>
      </c>
    </row>
    <row r="2226" spans="5:9" ht="18.75" customHeight="1" x14ac:dyDescent="0.25">
      <c r="E2226" s="1" t="str">
        <f t="shared" si="37"/>
        <v/>
      </c>
      <c r="F2226" s="2" t="str">
        <f>IF(ISERROR(VLOOKUP(A2226,'Cadastro-Estoque'!A:G,1,FALSE)),"",VLOOKUP(A2226,'Cadastro-Estoque'!A:G,4,FALSE))</f>
        <v/>
      </c>
      <c r="G2226" s="2" t="str">
        <f>IF(ISBLANK(A2226),"",IF(ISERROR(VLOOKUP(A2226,'Cadastro-Estoque'!A:G,1,FALSE)),"Produto não cadastrado",VLOOKUP(A2226,'Cadastro-Estoque'!A:G,2,FALSE)))</f>
        <v/>
      </c>
      <c r="H2226" s="2" t="str">
        <f>IF(ISERROR(VLOOKUP(A2226,'Cadastro-Estoque'!A:G,1,FALSE)),"",VLOOKUP(A2226,'Cadastro-Estoque'!A:G,3,FALSE))</f>
        <v/>
      </c>
      <c r="I2226" s="73" t="str">
        <f>IF(A2226="","",INDEX(Boletim!F2235:F2352,(MATCH(A2226,'Cadastro-Estoque'!A2234:A2351,0))))</f>
        <v/>
      </c>
    </row>
    <row r="2227" spans="5:9" ht="18.75" customHeight="1" x14ac:dyDescent="0.25">
      <c r="E2227" s="1" t="str">
        <f t="shared" si="37"/>
        <v/>
      </c>
      <c r="F2227" s="2" t="str">
        <f>IF(ISERROR(VLOOKUP(A2227,'Cadastro-Estoque'!A:G,1,FALSE)),"",VLOOKUP(A2227,'Cadastro-Estoque'!A:G,4,FALSE))</f>
        <v/>
      </c>
      <c r="G2227" s="2" t="str">
        <f>IF(ISBLANK(A2227),"",IF(ISERROR(VLOOKUP(A2227,'Cadastro-Estoque'!A:G,1,FALSE)),"Produto não cadastrado",VLOOKUP(A2227,'Cadastro-Estoque'!A:G,2,FALSE)))</f>
        <v/>
      </c>
      <c r="H2227" s="2" t="str">
        <f>IF(ISERROR(VLOOKUP(A2227,'Cadastro-Estoque'!A:G,1,FALSE)),"",VLOOKUP(A2227,'Cadastro-Estoque'!A:G,3,FALSE))</f>
        <v/>
      </c>
      <c r="I2227" s="73" t="str">
        <f>IF(A2227="","",INDEX(Boletim!F2236:F2353,(MATCH(A2227,'Cadastro-Estoque'!A2235:A2352,0))))</f>
        <v/>
      </c>
    </row>
    <row r="2228" spans="5:9" ht="18.75" customHeight="1" x14ac:dyDescent="0.25">
      <c r="E2228" s="1" t="str">
        <f t="shared" si="37"/>
        <v/>
      </c>
      <c r="F2228" s="2" t="str">
        <f>IF(ISERROR(VLOOKUP(A2228,'Cadastro-Estoque'!A:G,1,FALSE)),"",VLOOKUP(A2228,'Cadastro-Estoque'!A:G,4,FALSE))</f>
        <v/>
      </c>
      <c r="G2228" s="2" t="str">
        <f>IF(ISBLANK(A2228),"",IF(ISERROR(VLOOKUP(A2228,'Cadastro-Estoque'!A:G,1,FALSE)),"Produto não cadastrado",VLOOKUP(A2228,'Cadastro-Estoque'!A:G,2,FALSE)))</f>
        <v/>
      </c>
      <c r="H2228" s="2" t="str">
        <f>IF(ISERROR(VLOOKUP(A2228,'Cadastro-Estoque'!A:G,1,FALSE)),"",VLOOKUP(A2228,'Cadastro-Estoque'!A:G,3,FALSE))</f>
        <v/>
      </c>
      <c r="I2228" s="73" t="str">
        <f>IF(A2228="","",INDEX(Boletim!F2237:F2354,(MATCH(A2228,'Cadastro-Estoque'!A2236:A2353,0))))</f>
        <v/>
      </c>
    </row>
    <row r="2229" spans="5:9" ht="18.75" customHeight="1" x14ac:dyDescent="0.25">
      <c r="E2229" s="1" t="str">
        <f t="shared" si="37"/>
        <v/>
      </c>
      <c r="F2229" s="2" t="str">
        <f>IF(ISERROR(VLOOKUP(A2229,'Cadastro-Estoque'!A:G,1,FALSE)),"",VLOOKUP(A2229,'Cadastro-Estoque'!A:G,4,FALSE))</f>
        <v/>
      </c>
      <c r="G2229" s="2" t="str">
        <f>IF(ISBLANK(A2229),"",IF(ISERROR(VLOOKUP(A2229,'Cadastro-Estoque'!A:G,1,FALSE)),"Produto não cadastrado",VLOOKUP(A2229,'Cadastro-Estoque'!A:G,2,FALSE)))</f>
        <v/>
      </c>
      <c r="H2229" s="2" t="str">
        <f>IF(ISERROR(VLOOKUP(A2229,'Cadastro-Estoque'!A:G,1,FALSE)),"",VLOOKUP(A2229,'Cadastro-Estoque'!A:G,3,FALSE))</f>
        <v/>
      </c>
      <c r="I2229" s="73" t="str">
        <f>IF(A2229="","",INDEX(Boletim!F2238:F2355,(MATCH(A2229,'Cadastro-Estoque'!A2237:A2354,0))))</f>
        <v/>
      </c>
    </row>
    <row r="2230" spans="5:9" ht="18.75" customHeight="1" x14ac:dyDescent="0.25">
      <c r="E2230" s="1" t="str">
        <f t="shared" si="37"/>
        <v/>
      </c>
      <c r="F2230" s="2" t="str">
        <f>IF(ISERROR(VLOOKUP(A2230,'Cadastro-Estoque'!A:G,1,FALSE)),"",VLOOKUP(A2230,'Cadastro-Estoque'!A:G,4,FALSE))</f>
        <v/>
      </c>
      <c r="G2230" s="2" t="str">
        <f>IF(ISBLANK(A2230),"",IF(ISERROR(VLOOKUP(A2230,'Cadastro-Estoque'!A:G,1,FALSE)),"Produto não cadastrado",VLOOKUP(A2230,'Cadastro-Estoque'!A:G,2,FALSE)))</f>
        <v/>
      </c>
      <c r="H2230" s="2" t="str">
        <f>IF(ISERROR(VLOOKUP(A2230,'Cadastro-Estoque'!A:G,1,FALSE)),"",VLOOKUP(A2230,'Cadastro-Estoque'!A:G,3,FALSE))</f>
        <v/>
      </c>
      <c r="I2230" s="73" t="str">
        <f>IF(A2230="","",INDEX(Boletim!F2239:F2356,(MATCH(A2230,'Cadastro-Estoque'!A2238:A2355,0))))</f>
        <v/>
      </c>
    </row>
    <row r="2231" spans="5:9" ht="18.75" customHeight="1" x14ac:dyDescent="0.25">
      <c r="E2231" s="1" t="str">
        <f t="shared" si="37"/>
        <v/>
      </c>
      <c r="F2231" s="2" t="str">
        <f>IF(ISERROR(VLOOKUP(A2231,'Cadastro-Estoque'!A:G,1,FALSE)),"",VLOOKUP(A2231,'Cadastro-Estoque'!A:G,4,FALSE))</f>
        <v/>
      </c>
      <c r="G2231" s="2" t="str">
        <f>IF(ISBLANK(A2231),"",IF(ISERROR(VLOOKUP(A2231,'Cadastro-Estoque'!A:G,1,FALSE)),"Produto não cadastrado",VLOOKUP(A2231,'Cadastro-Estoque'!A:G,2,FALSE)))</f>
        <v/>
      </c>
      <c r="H2231" s="2" t="str">
        <f>IF(ISERROR(VLOOKUP(A2231,'Cadastro-Estoque'!A:G,1,FALSE)),"",VLOOKUP(A2231,'Cadastro-Estoque'!A:G,3,FALSE))</f>
        <v/>
      </c>
      <c r="I2231" s="73" t="str">
        <f>IF(A2231="","",INDEX(Boletim!F2240:F2357,(MATCH(A2231,'Cadastro-Estoque'!A2239:A2356,0))))</f>
        <v/>
      </c>
    </row>
    <row r="2232" spans="5:9" ht="18.75" customHeight="1" x14ac:dyDescent="0.25">
      <c r="E2232" s="1" t="str">
        <f t="shared" si="37"/>
        <v/>
      </c>
      <c r="F2232" s="2" t="str">
        <f>IF(ISERROR(VLOOKUP(A2232,'Cadastro-Estoque'!A:G,1,FALSE)),"",VLOOKUP(A2232,'Cadastro-Estoque'!A:G,4,FALSE))</f>
        <v/>
      </c>
      <c r="G2232" s="2" t="str">
        <f>IF(ISBLANK(A2232),"",IF(ISERROR(VLOOKUP(A2232,'Cadastro-Estoque'!A:G,1,FALSE)),"Produto não cadastrado",VLOOKUP(A2232,'Cadastro-Estoque'!A:G,2,FALSE)))</f>
        <v/>
      </c>
      <c r="H2232" s="2" t="str">
        <f>IF(ISERROR(VLOOKUP(A2232,'Cadastro-Estoque'!A:G,1,FALSE)),"",VLOOKUP(A2232,'Cadastro-Estoque'!A:G,3,FALSE))</f>
        <v/>
      </c>
      <c r="I2232" s="73" t="str">
        <f>IF(A2232="","",INDEX(Boletim!F2241:F2358,(MATCH(A2232,'Cadastro-Estoque'!A2240:A2357,0))))</f>
        <v/>
      </c>
    </row>
    <row r="2233" spans="5:9" ht="18.75" customHeight="1" x14ac:dyDescent="0.25">
      <c r="E2233" s="1" t="str">
        <f t="shared" si="37"/>
        <v/>
      </c>
      <c r="F2233" s="2" t="str">
        <f>IF(ISERROR(VLOOKUP(A2233,'Cadastro-Estoque'!A:G,1,FALSE)),"",VLOOKUP(A2233,'Cadastro-Estoque'!A:G,4,FALSE))</f>
        <v/>
      </c>
      <c r="G2233" s="2" t="str">
        <f>IF(ISBLANK(A2233),"",IF(ISERROR(VLOOKUP(A2233,'Cadastro-Estoque'!A:G,1,FALSE)),"Produto não cadastrado",VLOOKUP(A2233,'Cadastro-Estoque'!A:G,2,FALSE)))</f>
        <v/>
      </c>
      <c r="H2233" s="2" t="str">
        <f>IF(ISERROR(VLOOKUP(A2233,'Cadastro-Estoque'!A:G,1,FALSE)),"",VLOOKUP(A2233,'Cadastro-Estoque'!A:G,3,FALSE))</f>
        <v/>
      </c>
      <c r="I2233" s="73" t="str">
        <f>IF(A2233="","",INDEX(Boletim!F2242:F2359,(MATCH(A2233,'Cadastro-Estoque'!A2241:A2358,0))))</f>
        <v/>
      </c>
    </row>
    <row r="2234" spans="5:9" ht="18.75" customHeight="1" x14ac:dyDescent="0.25">
      <c r="E2234" s="1" t="str">
        <f t="shared" si="37"/>
        <v/>
      </c>
      <c r="F2234" s="2" t="str">
        <f>IF(ISERROR(VLOOKUP(A2234,'Cadastro-Estoque'!A:G,1,FALSE)),"",VLOOKUP(A2234,'Cadastro-Estoque'!A:G,4,FALSE))</f>
        <v/>
      </c>
      <c r="G2234" s="2" t="str">
        <f>IF(ISBLANK(A2234),"",IF(ISERROR(VLOOKUP(A2234,'Cadastro-Estoque'!A:G,1,FALSE)),"Produto não cadastrado",VLOOKUP(A2234,'Cadastro-Estoque'!A:G,2,FALSE)))</f>
        <v/>
      </c>
      <c r="H2234" s="2" t="str">
        <f>IF(ISERROR(VLOOKUP(A2234,'Cadastro-Estoque'!A:G,1,FALSE)),"",VLOOKUP(A2234,'Cadastro-Estoque'!A:G,3,FALSE))</f>
        <v/>
      </c>
      <c r="I2234" s="73" t="str">
        <f>IF(A2234="","",INDEX(Boletim!F2243:F2360,(MATCH(A2234,'Cadastro-Estoque'!A2242:A2359,0))))</f>
        <v/>
      </c>
    </row>
    <row r="2235" spans="5:9" ht="18.75" customHeight="1" x14ac:dyDescent="0.25">
      <c r="E2235" s="1" t="str">
        <f t="shared" si="37"/>
        <v/>
      </c>
      <c r="F2235" s="2" t="str">
        <f>IF(ISERROR(VLOOKUP(A2235,'Cadastro-Estoque'!A:G,1,FALSE)),"",VLOOKUP(A2235,'Cadastro-Estoque'!A:G,4,FALSE))</f>
        <v/>
      </c>
      <c r="G2235" s="2" t="str">
        <f>IF(ISBLANK(A2235),"",IF(ISERROR(VLOOKUP(A2235,'Cadastro-Estoque'!A:G,1,FALSE)),"Produto não cadastrado",VLOOKUP(A2235,'Cadastro-Estoque'!A:G,2,FALSE)))</f>
        <v/>
      </c>
      <c r="H2235" s="2" t="str">
        <f>IF(ISERROR(VLOOKUP(A2235,'Cadastro-Estoque'!A:G,1,FALSE)),"",VLOOKUP(A2235,'Cadastro-Estoque'!A:G,3,FALSE))</f>
        <v/>
      </c>
      <c r="I2235" s="73" t="str">
        <f>IF(A2235="","",INDEX(Boletim!F2244:F2361,(MATCH(A2235,'Cadastro-Estoque'!A2243:A2360,0))))</f>
        <v/>
      </c>
    </row>
    <row r="2236" spans="5:9" ht="18.75" customHeight="1" x14ac:dyDescent="0.25">
      <c r="E2236" s="1" t="str">
        <f t="shared" si="37"/>
        <v/>
      </c>
      <c r="F2236" s="2" t="str">
        <f>IF(ISERROR(VLOOKUP(A2236,'Cadastro-Estoque'!A:G,1,FALSE)),"",VLOOKUP(A2236,'Cadastro-Estoque'!A:G,4,FALSE))</f>
        <v/>
      </c>
      <c r="G2236" s="2" t="str">
        <f>IF(ISBLANK(A2236),"",IF(ISERROR(VLOOKUP(A2236,'Cadastro-Estoque'!A:G,1,FALSE)),"Produto não cadastrado",VLOOKUP(A2236,'Cadastro-Estoque'!A:G,2,FALSE)))</f>
        <v/>
      </c>
      <c r="H2236" s="2" t="str">
        <f>IF(ISERROR(VLOOKUP(A2236,'Cadastro-Estoque'!A:G,1,FALSE)),"",VLOOKUP(A2236,'Cadastro-Estoque'!A:G,3,FALSE))</f>
        <v/>
      </c>
      <c r="I2236" s="73" t="str">
        <f>IF(A2236="","",INDEX(Boletim!F2245:F2362,(MATCH(A2236,'Cadastro-Estoque'!A2244:A2361,0))))</f>
        <v/>
      </c>
    </row>
    <row r="2237" spans="5:9" ht="18.75" customHeight="1" x14ac:dyDescent="0.25">
      <c r="E2237" s="1" t="str">
        <f t="shared" si="37"/>
        <v/>
      </c>
      <c r="F2237" s="2" t="str">
        <f>IF(ISERROR(VLOOKUP(A2237,'Cadastro-Estoque'!A:G,1,FALSE)),"",VLOOKUP(A2237,'Cadastro-Estoque'!A:G,4,FALSE))</f>
        <v/>
      </c>
      <c r="G2237" s="2" t="str">
        <f>IF(ISBLANK(A2237),"",IF(ISERROR(VLOOKUP(A2237,'Cadastro-Estoque'!A:G,1,FALSE)),"Produto não cadastrado",VLOOKUP(A2237,'Cadastro-Estoque'!A:G,2,FALSE)))</f>
        <v/>
      </c>
      <c r="H2237" s="2" t="str">
        <f>IF(ISERROR(VLOOKUP(A2237,'Cadastro-Estoque'!A:G,1,FALSE)),"",VLOOKUP(A2237,'Cadastro-Estoque'!A:G,3,FALSE))</f>
        <v/>
      </c>
      <c r="I2237" s="73" t="str">
        <f>IF(A2237="","",INDEX(Boletim!F2246:F2363,(MATCH(A2237,'Cadastro-Estoque'!A2245:A2362,0))))</f>
        <v/>
      </c>
    </row>
    <row r="2238" spans="5:9" ht="18.75" customHeight="1" x14ac:dyDescent="0.25">
      <c r="E2238" s="1" t="str">
        <f t="shared" si="37"/>
        <v/>
      </c>
      <c r="F2238" s="2" t="str">
        <f>IF(ISERROR(VLOOKUP(A2238,'Cadastro-Estoque'!A:G,1,FALSE)),"",VLOOKUP(A2238,'Cadastro-Estoque'!A:G,4,FALSE))</f>
        <v/>
      </c>
      <c r="G2238" s="2" t="str">
        <f>IF(ISBLANK(A2238),"",IF(ISERROR(VLOOKUP(A2238,'Cadastro-Estoque'!A:G,1,FALSE)),"Produto não cadastrado",VLOOKUP(A2238,'Cadastro-Estoque'!A:G,2,FALSE)))</f>
        <v/>
      </c>
      <c r="H2238" s="2" t="str">
        <f>IF(ISERROR(VLOOKUP(A2238,'Cadastro-Estoque'!A:G,1,FALSE)),"",VLOOKUP(A2238,'Cadastro-Estoque'!A:G,3,FALSE))</f>
        <v/>
      </c>
      <c r="I2238" s="73" t="str">
        <f>IF(A2238="","",INDEX(Boletim!F2247:F2364,(MATCH(A2238,'Cadastro-Estoque'!A2246:A2363,0))))</f>
        <v/>
      </c>
    </row>
    <row r="2239" spans="5:9" ht="18.75" customHeight="1" x14ac:dyDescent="0.25">
      <c r="E2239" s="1" t="str">
        <f t="shared" si="37"/>
        <v/>
      </c>
      <c r="F2239" s="2" t="str">
        <f>IF(ISERROR(VLOOKUP(A2239,'Cadastro-Estoque'!A:G,1,FALSE)),"",VLOOKUP(A2239,'Cadastro-Estoque'!A:G,4,FALSE))</f>
        <v/>
      </c>
      <c r="G2239" s="2" t="str">
        <f>IF(ISBLANK(A2239),"",IF(ISERROR(VLOOKUP(A2239,'Cadastro-Estoque'!A:G,1,FALSE)),"Produto não cadastrado",VLOOKUP(A2239,'Cadastro-Estoque'!A:G,2,FALSE)))</f>
        <v/>
      </c>
      <c r="H2239" s="2" t="str">
        <f>IF(ISERROR(VLOOKUP(A2239,'Cadastro-Estoque'!A:G,1,FALSE)),"",VLOOKUP(A2239,'Cadastro-Estoque'!A:G,3,FALSE))</f>
        <v/>
      </c>
      <c r="I2239" s="73" t="str">
        <f>IF(A2239="","",INDEX(Boletim!F2248:F2365,(MATCH(A2239,'Cadastro-Estoque'!A2247:A2364,0))))</f>
        <v/>
      </c>
    </row>
    <row r="2240" spans="5:9" ht="18.75" customHeight="1" x14ac:dyDescent="0.25">
      <c r="E2240" s="1" t="str">
        <f t="shared" si="37"/>
        <v/>
      </c>
      <c r="F2240" s="2" t="str">
        <f>IF(ISERROR(VLOOKUP(A2240,'Cadastro-Estoque'!A:G,1,FALSE)),"",VLOOKUP(A2240,'Cadastro-Estoque'!A:G,4,FALSE))</f>
        <v/>
      </c>
      <c r="G2240" s="2" t="str">
        <f>IF(ISBLANK(A2240),"",IF(ISERROR(VLOOKUP(A2240,'Cadastro-Estoque'!A:G,1,FALSE)),"Produto não cadastrado",VLOOKUP(A2240,'Cadastro-Estoque'!A:G,2,FALSE)))</f>
        <v/>
      </c>
      <c r="H2240" s="2" t="str">
        <f>IF(ISERROR(VLOOKUP(A2240,'Cadastro-Estoque'!A:G,1,FALSE)),"",VLOOKUP(A2240,'Cadastro-Estoque'!A:G,3,FALSE))</f>
        <v/>
      </c>
      <c r="I2240" s="73" t="str">
        <f>IF(A2240="","",INDEX(Boletim!F2249:F2366,(MATCH(A2240,'Cadastro-Estoque'!A2248:A2365,0))))</f>
        <v/>
      </c>
    </row>
    <row r="2241" spans="5:9" ht="18.75" customHeight="1" x14ac:dyDescent="0.25">
      <c r="E2241" s="1" t="str">
        <f t="shared" si="37"/>
        <v/>
      </c>
      <c r="F2241" s="2" t="str">
        <f>IF(ISERROR(VLOOKUP(A2241,'Cadastro-Estoque'!A:G,1,FALSE)),"",VLOOKUP(A2241,'Cadastro-Estoque'!A:G,4,FALSE))</f>
        <v/>
      </c>
      <c r="G2241" s="2" t="str">
        <f>IF(ISBLANK(A2241),"",IF(ISERROR(VLOOKUP(A2241,'Cadastro-Estoque'!A:G,1,FALSE)),"Produto não cadastrado",VLOOKUP(A2241,'Cadastro-Estoque'!A:G,2,FALSE)))</f>
        <v/>
      </c>
      <c r="H2241" s="2" t="str">
        <f>IF(ISERROR(VLOOKUP(A2241,'Cadastro-Estoque'!A:G,1,FALSE)),"",VLOOKUP(A2241,'Cadastro-Estoque'!A:G,3,FALSE))</f>
        <v/>
      </c>
      <c r="I2241" s="73" t="str">
        <f>IF(A2241="","",INDEX(Boletim!F2250:F2367,(MATCH(A2241,'Cadastro-Estoque'!A2249:A2366,0))))</f>
        <v/>
      </c>
    </row>
    <row r="2242" spans="5:9" ht="18.75" customHeight="1" x14ac:dyDescent="0.25">
      <c r="E2242" s="1" t="str">
        <f t="shared" si="37"/>
        <v/>
      </c>
      <c r="F2242" s="2" t="str">
        <f>IF(ISERROR(VLOOKUP(A2242,'Cadastro-Estoque'!A:G,1,FALSE)),"",VLOOKUP(A2242,'Cadastro-Estoque'!A:G,4,FALSE))</f>
        <v/>
      </c>
      <c r="G2242" s="2" t="str">
        <f>IF(ISBLANK(A2242),"",IF(ISERROR(VLOOKUP(A2242,'Cadastro-Estoque'!A:G,1,FALSE)),"Produto não cadastrado",VLOOKUP(A2242,'Cadastro-Estoque'!A:G,2,FALSE)))</f>
        <v/>
      </c>
      <c r="H2242" s="2" t="str">
        <f>IF(ISERROR(VLOOKUP(A2242,'Cadastro-Estoque'!A:G,1,FALSE)),"",VLOOKUP(A2242,'Cadastro-Estoque'!A:G,3,FALSE))</f>
        <v/>
      </c>
      <c r="I2242" s="73" t="str">
        <f>IF(A2242="","",INDEX(Boletim!F2251:F2368,(MATCH(A2242,'Cadastro-Estoque'!A2250:A2367,0))))</f>
        <v/>
      </c>
    </row>
    <row r="2243" spans="5:9" ht="18.75" customHeight="1" x14ac:dyDescent="0.25">
      <c r="E2243" s="1" t="str">
        <f t="shared" si="37"/>
        <v/>
      </c>
      <c r="F2243" s="2" t="str">
        <f>IF(ISERROR(VLOOKUP(A2243,'Cadastro-Estoque'!A:G,1,FALSE)),"",VLOOKUP(A2243,'Cadastro-Estoque'!A:G,4,FALSE))</f>
        <v/>
      </c>
      <c r="G2243" s="2" t="str">
        <f>IF(ISBLANK(A2243),"",IF(ISERROR(VLOOKUP(A2243,'Cadastro-Estoque'!A:G,1,FALSE)),"Produto não cadastrado",VLOOKUP(A2243,'Cadastro-Estoque'!A:G,2,FALSE)))</f>
        <v/>
      </c>
      <c r="H2243" s="2" t="str">
        <f>IF(ISERROR(VLOOKUP(A2243,'Cadastro-Estoque'!A:G,1,FALSE)),"",VLOOKUP(A2243,'Cadastro-Estoque'!A:G,3,FALSE))</f>
        <v/>
      </c>
      <c r="I2243" s="73" t="str">
        <f>IF(A2243="","",INDEX(Boletim!F2252:F2369,(MATCH(A2243,'Cadastro-Estoque'!A2251:A2368,0))))</f>
        <v/>
      </c>
    </row>
    <row r="2244" spans="5:9" ht="18.75" customHeight="1" x14ac:dyDescent="0.25">
      <c r="E2244" s="1" t="str">
        <f t="shared" si="37"/>
        <v/>
      </c>
      <c r="F2244" s="2" t="str">
        <f>IF(ISERROR(VLOOKUP(A2244,'Cadastro-Estoque'!A:G,1,FALSE)),"",VLOOKUP(A2244,'Cadastro-Estoque'!A:G,4,FALSE))</f>
        <v/>
      </c>
      <c r="G2244" s="2" t="str">
        <f>IF(ISBLANK(A2244),"",IF(ISERROR(VLOOKUP(A2244,'Cadastro-Estoque'!A:G,1,FALSE)),"Produto não cadastrado",VLOOKUP(A2244,'Cadastro-Estoque'!A:G,2,FALSE)))</f>
        <v/>
      </c>
      <c r="H2244" s="2" t="str">
        <f>IF(ISERROR(VLOOKUP(A2244,'Cadastro-Estoque'!A:G,1,FALSE)),"",VLOOKUP(A2244,'Cadastro-Estoque'!A:G,3,FALSE))</f>
        <v/>
      </c>
      <c r="I2244" s="73" t="str">
        <f>IF(A2244="","",INDEX(Boletim!F2253:F2370,(MATCH(A2244,'Cadastro-Estoque'!A2252:A2369,0))))</f>
        <v/>
      </c>
    </row>
    <row r="2245" spans="5:9" ht="18.75" customHeight="1" x14ac:dyDescent="0.25">
      <c r="E2245" s="1" t="str">
        <f t="shared" si="37"/>
        <v/>
      </c>
      <c r="F2245" s="2" t="str">
        <f>IF(ISERROR(VLOOKUP(A2245,'Cadastro-Estoque'!A:G,1,FALSE)),"",VLOOKUP(A2245,'Cadastro-Estoque'!A:G,4,FALSE))</f>
        <v/>
      </c>
      <c r="G2245" s="2" t="str">
        <f>IF(ISBLANK(A2245),"",IF(ISERROR(VLOOKUP(A2245,'Cadastro-Estoque'!A:G,1,FALSE)),"Produto não cadastrado",VLOOKUP(A2245,'Cadastro-Estoque'!A:G,2,FALSE)))</f>
        <v/>
      </c>
      <c r="H2245" s="2" t="str">
        <f>IF(ISERROR(VLOOKUP(A2245,'Cadastro-Estoque'!A:G,1,FALSE)),"",VLOOKUP(A2245,'Cadastro-Estoque'!A:G,3,FALSE))</f>
        <v/>
      </c>
      <c r="I2245" s="73" t="str">
        <f>IF(A2245="","",INDEX(Boletim!F2254:F2371,(MATCH(A2245,'Cadastro-Estoque'!A2253:A2370,0))))</f>
        <v/>
      </c>
    </row>
    <row r="2246" spans="5:9" ht="18.75" customHeight="1" x14ac:dyDescent="0.25">
      <c r="E2246" s="1" t="str">
        <f t="shared" ref="E2246:E2309" si="38">IF(ISBLANK(A2246),"",C2246*D2246)</f>
        <v/>
      </c>
      <c r="F2246" s="2" t="str">
        <f>IF(ISERROR(VLOOKUP(A2246,'Cadastro-Estoque'!A:G,1,FALSE)),"",VLOOKUP(A2246,'Cadastro-Estoque'!A:G,4,FALSE))</f>
        <v/>
      </c>
      <c r="G2246" s="2" t="str">
        <f>IF(ISBLANK(A2246),"",IF(ISERROR(VLOOKUP(A2246,'Cadastro-Estoque'!A:G,1,FALSE)),"Produto não cadastrado",VLOOKUP(A2246,'Cadastro-Estoque'!A:G,2,FALSE)))</f>
        <v/>
      </c>
      <c r="H2246" s="2" t="str">
        <f>IF(ISERROR(VLOOKUP(A2246,'Cadastro-Estoque'!A:G,1,FALSE)),"",VLOOKUP(A2246,'Cadastro-Estoque'!A:G,3,FALSE))</f>
        <v/>
      </c>
      <c r="I2246" s="73" t="str">
        <f>IF(A2246="","",INDEX(Boletim!F2255:F2372,(MATCH(A2246,'Cadastro-Estoque'!A2254:A2371,0))))</f>
        <v/>
      </c>
    </row>
    <row r="2247" spans="5:9" ht="18.75" customHeight="1" x14ac:dyDescent="0.25">
      <c r="E2247" s="1" t="str">
        <f t="shared" si="38"/>
        <v/>
      </c>
      <c r="F2247" s="2" t="str">
        <f>IF(ISERROR(VLOOKUP(A2247,'Cadastro-Estoque'!A:G,1,FALSE)),"",VLOOKUP(A2247,'Cadastro-Estoque'!A:G,4,FALSE))</f>
        <v/>
      </c>
      <c r="G2247" s="2" t="str">
        <f>IF(ISBLANK(A2247),"",IF(ISERROR(VLOOKUP(A2247,'Cadastro-Estoque'!A:G,1,FALSE)),"Produto não cadastrado",VLOOKUP(A2247,'Cadastro-Estoque'!A:G,2,FALSE)))</f>
        <v/>
      </c>
      <c r="H2247" s="2" t="str">
        <f>IF(ISERROR(VLOOKUP(A2247,'Cadastro-Estoque'!A:G,1,FALSE)),"",VLOOKUP(A2247,'Cadastro-Estoque'!A:G,3,FALSE))</f>
        <v/>
      </c>
      <c r="I2247" s="73" t="str">
        <f>IF(A2247="","",INDEX(Boletim!F2256:F2373,(MATCH(A2247,'Cadastro-Estoque'!A2255:A2372,0))))</f>
        <v/>
      </c>
    </row>
    <row r="2248" spans="5:9" ht="18.75" customHeight="1" x14ac:dyDescent="0.25">
      <c r="E2248" s="1" t="str">
        <f t="shared" si="38"/>
        <v/>
      </c>
      <c r="F2248" s="2" t="str">
        <f>IF(ISERROR(VLOOKUP(A2248,'Cadastro-Estoque'!A:G,1,FALSE)),"",VLOOKUP(A2248,'Cadastro-Estoque'!A:G,4,FALSE))</f>
        <v/>
      </c>
      <c r="G2248" s="2" t="str">
        <f>IF(ISBLANK(A2248),"",IF(ISERROR(VLOOKUP(A2248,'Cadastro-Estoque'!A:G,1,FALSE)),"Produto não cadastrado",VLOOKUP(A2248,'Cadastro-Estoque'!A:G,2,FALSE)))</f>
        <v/>
      </c>
      <c r="H2248" s="2" t="str">
        <f>IF(ISERROR(VLOOKUP(A2248,'Cadastro-Estoque'!A:G,1,FALSE)),"",VLOOKUP(A2248,'Cadastro-Estoque'!A:G,3,FALSE))</f>
        <v/>
      </c>
      <c r="I2248" s="73" t="str">
        <f>IF(A2248="","",INDEX(Boletim!F2257:F2374,(MATCH(A2248,'Cadastro-Estoque'!A2256:A2373,0))))</f>
        <v/>
      </c>
    </row>
    <row r="2249" spans="5:9" ht="18.75" customHeight="1" x14ac:dyDescent="0.25">
      <c r="E2249" s="1" t="str">
        <f t="shared" si="38"/>
        <v/>
      </c>
      <c r="F2249" s="2" t="str">
        <f>IF(ISERROR(VLOOKUP(A2249,'Cadastro-Estoque'!A:G,1,FALSE)),"",VLOOKUP(A2249,'Cadastro-Estoque'!A:G,4,FALSE))</f>
        <v/>
      </c>
      <c r="G2249" s="2" t="str">
        <f>IF(ISBLANK(A2249),"",IF(ISERROR(VLOOKUP(A2249,'Cadastro-Estoque'!A:G,1,FALSE)),"Produto não cadastrado",VLOOKUP(A2249,'Cadastro-Estoque'!A:G,2,FALSE)))</f>
        <v/>
      </c>
      <c r="H2249" s="2" t="str">
        <f>IF(ISERROR(VLOOKUP(A2249,'Cadastro-Estoque'!A:G,1,FALSE)),"",VLOOKUP(A2249,'Cadastro-Estoque'!A:G,3,FALSE))</f>
        <v/>
      </c>
      <c r="I2249" s="73" t="str">
        <f>IF(A2249="","",INDEX(Boletim!F2258:F2375,(MATCH(A2249,'Cadastro-Estoque'!A2257:A2374,0))))</f>
        <v/>
      </c>
    </row>
    <row r="2250" spans="5:9" ht="18.75" customHeight="1" x14ac:dyDescent="0.25">
      <c r="E2250" s="1" t="str">
        <f t="shared" si="38"/>
        <v/>
      </c>
      <c r="F2250" s="2" t="str">
        <f>IF(ISERROR(VLOOKUP(A2250,'Cadastro-Estoque'!A:G,1,FALSE)),"",VLOOKUP(A2250,'Cadastro-Estoque'!A:G,4,FALSE))</f>
        <v/>
      </c>
      <c r="G2250" s="2" t="str">
        <f>IF(ISBLANK(A2250),"",IF(ISERROR(VLOOKUP(A2250,'Cadastro-Estoque'!A:G,1,FALSE)),"Produto não cadastrado",VLOOKUP(A2250,'Cadastro-Estoque'!A:G,2,FALSE)))</f>
        <v/>
      </c>
      <c r="H2250" s="2" t="str">
        <f>IF(ISERROR(VLOOKUP(A2250,'Cadastro-Estoque'!A:G,1,FALSE)),"",VLOOKUP(A2250,'Cadastro-Estoque'!A:G,3,FALSE))</f>
        <v/>
      </c>
      <c r="I2250" s="73" t="str">
        <f>IF(A2250="","",INDEX(Boletim!F2259:F2376,(MATCH(A2250,'Cadastro-Estoque'!A2258:A2375,0))))</f>
        <v/>
      </c>
    </row>
    <row r="2251" spans="5:9" ht="18.75" customHeight="1" x14ac:dyDescent="0.25">
      <c r="E2251" s="1" t="str">
        <f t="shared" si="38"/>
        <v/>
      </c>
      <c r="F2251" s="2" t="str">
        <f>IF(ISERROR(VLOOKUP(A2251,'Cadastro-Estoque'!A:G,1,FALSE)),"",VLOOKUP(A2251,'Cadastro-Estoque'!A:G,4,FALSE))</f>
        <v/>
      </c>
      <c r="G2251" s="2" t="str">
        <f>IF(ISBLANK(A2251),"",IF(ISERROR(VLOOKUP(A2251,'Cadastro-Estoque'!A:G,1,FALSE)),"Produto não cadastrado",VLOOKUP(A2251,'Cadastro-Estoque'!A:G,2,FALSE)))</f>
        <v/>
      </c>
      <c r="H2251" s="2" t="str">
        <f>IF(ISERROR(VLOOKUP(A2251,'Cadastro-Estoque'!A:G,1,FALSE)),"",VLOOKUP(A2251,'Cadastro-Estoque'!A:G,3,FALSE))</f>
        <v/>
      </c>
      <c r="I2251" s="73" t="str">
        <f>IF(A2251="","",INDEX(Boletim!F2260:F2377,(MATCH(A2251,'Cadastro-Estoque'!A2259:A2376,0))))</f>
        <v/>
      </c>
    </row>
    <row r="2252" spans="5:9" ht="18.75" customHeight="1" x14ac:dyDescent="0.25">
      <c r="E2252" s="1" t="str">
        <f t="shared" si="38"/>
        <v/>
      </c>
      <c r="F2252" s="2" t="str">
        <f>IF(ISERROR(VLOOKUP(A2252,'Cadastro-Estoque'!A:G,1,FALSE)),"",VLOOKUP(A2252,'Cadastro-Estoque'!A:G,4,FALSE))</f>
        <v/>
      </c>
      <c r="G2252" s="2" t="str">
        <f>IF(ISBLANK(A2252),"",IF(ISERROR(VLOOKUP(A2252,'Cadastro-Estoque'!A:G,1,FALSE)),"Produto não cadastrado",VLOOKUP(A2252,'Cadastro-Estoque'!A:G,2,FALSE)))</f>
        <v/>
      </c>
      <c r="H2252" s="2" t="str">
        <f>IF(ISERROR(VLOOKUP(A2252,'Cadastro-Estoque'!A:G,1,FALSE)),"",VLOOKUP(A2252,'Cadastro-Estoque'!A:G,3,FALSE))</f>
        <v/>
      </c>
      <c r="I2252" s="73" t="str">
        <f>IF(A2252="","",INDEX(Boletim!F2261:F2378,(MATCH(A2252,'Cadastro-Estoque'!A2260:A2377,0))))</f>
        <v/>
      </c>
    </row>
    <row r="2253" spans="5:9" ht="18.75" customHeight="1" x14ac:dyDescent="0.25">
      <c r="E2253" s="1" t="str">
        <f t="shared" si="38"/>
        <v/>
      </c>
      <c r="F2253" s="2" t="str">
        <f>IF(ISERROR(VLOOKUP(A2253,'Cadastro-Estoque'!A:G,1,FALSE)),"",VLOOKUP(A2253,'Cadastro-Estoque'!A:G,4,FALSE))</f>
        <v/>
      </c>
      <c r="G2253" s="2" t="str">
        <f>IF(ISBLANK(A2253),"",IF(ISERROR(VLOOKUP(A2253,'Cadastro-Estoque'!A:G,1,FALSE)),"Produto não cadastrado",VLOOKUP(A2253,'Cadastro-Estoque'!A:G,2,FALSE)))</f>
        <v/>
      </c>
      <c r="H2253" s="2" t="str">
        <f>IF(ISERROR(VLOOKUP(A2253,'Cadastro-Estoque'!A:G,1,FALSE)),"",VLOOKUP(A2253,'Cadastro-Estoque'!A:G,3,FALSE))</f>
        <v/>
      </c>
      <c r="I2253" s="73" t="str">
        <f>IF(A2253="","",INDEX(Boletim!F2262:F2379,(MATCH(A2253,'Cadastro-Estoque'!A2261:A2378,0))))</f>
        <v/>
      </c>
    </row>
    <row r="2254" spans="5:9" ht="18.75" customHeight="1" x14ac:dyDescent="0.25">
      <c r="E2254" s="1" t="str">
        <f t="shared" si="38"/>
        <v/>
      </c>
      <c r="F2254" s="2" t="str">
        <f>IF(ISERROR(VLOOKUP(A2254,'Cadastro-Estoque'!A:G,1,FALSE)),"",VLOOKUP(A2254,'Cadastro-Estoque'!A:G,4,FALSE))</f>
        <v/>
      </c>
      <c r="G2254" s="2" t="str">
        <f>IF(ISBLANK(A2254),"",IF(ISERROR(VLOOKUP(A2254,'Cadastro-Estoque'!A:G,1,FALSE)),"Produto não cadastrado",VLOOKUP(A2254,'Cadastro-Estoque'!A:G,2,FALSE)))</f>
        <v/>
      </c>
      <c r="H2254" s="2" t="str">
        <f>IF(ISERROR(VLOOKUP(A2254,'Cadastro-Estoque'!A:G,1,FALSE)),"",VLOOKUP(A2254,'Cadastro-Estoque'!A:G,3,FALSE))</f>
        <v/>
      </c>
      <c r="I2254" s="73" t="str">
        <f>IF(A2254="","",INDEX(Boletim!F2263:F2380,(MATCH(A2254,'Cadastro-Estoque'!A2262:A2379,0))))</f>
        <v/>
      </c>
    </row>
    <row r="2255" spans="5:9" ht="18.75" customHeight="1" x14ac:dyDescent="0.25">
      <c r="E2255" s="1" t="str">
        <f t="shared" si="38"/>
        <v/>
      </c>
      <c r="F2255" s="2" t="str">
        <f>IF(ISERROR(VLOOKUP(A2255,'Cadastro-Estoque'!A:G,1,FALSE)),"",VLOOKUP(A2255,'Cadastro-Estoque'!A:G,4,FALSE))</f>
        <v/>
      </c>
      <c r="G2255" s="2" t="str">
        <f>IF(ISBLANK(A2255),"",IF(ISERROR(VLOOKUP(A2255,'Cadastro-Estoque'!A:G,1,FALSE)),"Produto não cadastrado",VLOOKUP(A2255,'Cadastro-Estoque'!A:G,2,FALSE)))</f>
        <v/>
      </c>
      <c r="H2255" s="2" t="str">
        <f>IF(ISERROR(VLOOKUP(A2255,'Cadastro-Estoque'!A:G,1,FALSE)),"",VLOOKUP(A2255,'Cadastro-Estoque'!A:G,3,FALSE))</f>
        <v/>
      </c>
      <c r="I2255" s="73" t="str">
        <f>IF(A2255="","",INDEX(Boletim!F2264:F2381,(MATCH(A2255,'Cadastro-Estoque'!A2263:A2380,0))))</f>
        <v/>
      </c>
    </row>
    <row r="2256" spans="5:9" ht="18.75" customHeight="1" x14ac:dyDescent="0.25">
      <c r="E2256" s="1" t="str">
        <f t="shared" si="38"/>
        <v/>
      </c>
      <c r="F2256" s="2" t="str">
        <f>IF(ISERROR(VLOOKUP(A2256,'Cadastro-Estoque'!A:G,1,FALSE)),"",VLOOKUP(A2256,'Cadastro-Estoque'!A:G,4,FALSE))</f>
        <v/>
      </c>
      <c r="G2256" s="2" t="str">
        <f>IF(ISBLANK(A2256),"",IF(ISERROR(VLOOKUP(A2256,'Cadastro-Estoque'!A:G,1,FALSE)),"Produto não cadastrado",VLOOKUP(A2256,'Cadastro-Estoque'!A:G,2,FALSE)))</f>
        <v/>
      </c>
      <c r="H2256" s="2" t="str">
        <f>IF(ISERROR(VLOOKUP(A2256,'Cadastro-Estoque'!A:G,1,FALSE)),"",VLOOKUP(A2256,'Cadastro-Estoque'!A:G,3,FALSE))</f>
        <v/>
      </c>
      <c r="I2256" s="73" t="str">
        <f>IF(A2256="","",INDEX(Boletim!F2265:F2382,(MATCH(A2256,'Cadastro-Estoque'!A2264:A2381,0))))</f>
        <v/>
      </c>
    </row>
    <row r="2257" spans="5:9" ht="18.75" customHeight="1" x14ac:dyDescent="0.25">
      <c r="E2257" s="1" t="str">
        <f t="shared" si="38"/>
        <v/>
      </c>
      <c r="F2257" s="2" t="str">
        <f>IF(ISERROR(VLOOKUP(A2257,'Cadastro-Estoque'!A:G,1,FALSE)),"",VLOOKUP(A2257,'Cadastro-Estoque'!A:G,4,FALSE))</f>
        <v/>
      </c>
      <c r="G2257" s="2" t="str">
        <f>IF(ISBLANK(A2257),"",IF(ISERROR(VLOOKUP(A2257,'Cadastro-Estoque'!A:G,1,FALSE)),"Produto não cadastrado",VLOOKUP(A2257,'Cadastro-Estoque'!A:G,2,FALSE)))</f>
        <v/>
      </c>
      <c r="H2257" s="2" t="str">
        <f>IF(ISERROR(VLOOKUP(A2257,'Cadastro-Estoque'!A:G,1,FALSE)),"",VLOOKUP(A2257,'Cadastro-Estoque'!A:G,3,FALSE))</f>
        <v/>
      </c>
      <c r="I2257" s="73" t="str">
        <f>IF(A2257="","",INDEX(Boletim!F2266:F2383,(MATCH(A2257,'Cadastro-Estoque'!A2265:A2382,0))))</f>
        <v/>
      </c>
    </row>
    <row r="2258" spans="5:9" ht="18.75" customHeight="1" x14ac:dyDescent="0.25">
      <c r="E2258" s="1" t="str">
        <f t="shared" si="38"/>
        <v/>
      </c>
      <c r="F2258" s="2" t="str">
        <f>IF(ISERROR(VLOOKUP(A2258,'Cadastro-Estoque'!A:G,1,FALSE)),"",VLOOKUP(A2258,'Cadastro-Estoque'!A:G,4,FALSE))</f>
        <v/>
      </c>
      <c r="G2258" s="2" t="str">
        <f>IF(ISBLANK(A2258),"",IF(ISERROR(VLOOKUP(A2258,'Cadastro-Estoque'!A:G,1,FALSE)),"Produto não cadastrado",VLOOKUP(A2258,'Cadastro-Estoque'!A:G,2,FALSE)))</f>
        <v/>
      </c>
      <c r="H2258" s="2" t="str">
        <f>IF(ISERROR(VLOOKUP(A2258,'Cadastro-Estoque'!A:G,1,FALSE)),"",VLOOKUP(A2258,'Cadastro-Estoque'!A:G,3,FALSE))</f>
        <v/>
      </c>
      <c r="I2258" s="73" t="str">
        <f>IF(A2258="","",INDEX(Boletim!F2267:F2384,(MATCH(A2258,'Cadastro-Estoque'!A2266:A2383,0))))</f>
        <v/>
      </c>
    </row>
    <row r="2259" spans="5:9" ht="18.75" customHeight="1" x14ac:dyDescent="0.25">
      <c r="E2259" s="1" t="str">
        <f t="shared" si="38"/>
        <v/>
      </c>
      <c r="F2259" s="2" t="str">
        <f>IF(ISERROR(VLOOKUP(A2259,'Cadastro-Estoque'!A:G,1,FALSE)),"",VLOOKUP(A2259,'Cadastro-Estoque'!A:G,4,FALSE))</f>
        <v/>
      </c>
      <c r="G2259" s="2" t="str">
        <f>IF(ISBLANK(A2259),"",IF(ISERROR(VLOOKUP(A2259,'Cadastro-Estoque'!A:G,1,FALSE)),"Produto não cadastrado",VLOOKUP(A2259,'Cadastro-Estoque'!A:G,2,FALSE)))</f>
        <v/>
      </c>
      <c r="H2259" s="2" t="str">
        <f>IF(ISERROR(VLOOKUP(A2259,'Cadastro-Estoque'!A:G,1,FALSE)),"",VLOOKUP(A2259,'Cadastro-Estoque'!A:G,3,FALSE))</f>
        <v/>
      </c>
      <c r="I2259" s="73" t="str">
        <f>IF(A2259="","",INDEX(Boletim!F2268:F2385,(MATCH(A2259,'Cadastro-Estoque'!A2267:A2384,0))))</f>
        <v/>
      </c>
    </row>
    <row r="2260" spans="5:9" ht="18.75" customHeight="1" x14ac:dyDescent="0.25">
      <c r="E2260" s="1" t="str">
        <f t="shared" si="38"/>
        <v/>
      </c>
      <c r="F2260" s="2" t="str">
        <f>IF(ISERROR(VLOOKUP(A2260,'Cadastro-Estoque'!A:G,1,FALSE)),"",VLOOKUP(A2260,'Cadastro-Estoque'!A:G,4,FALSE))</f>
        <v/>
      </c>
      <c r="G2260" s="2" t="str">
        <f>IF(ISBLANK(A2260),"",IF(ISERROR(VLOOKUP(A2260,'Cadastro-Estoque'!A:G,1,FALSE)),"Produto não cadastrado",VLOOKUP(A2260,'Cadastro-Estoque'!A:G,2,FALSE)))</f>
        <v/>
      </c>
      <c r="H2260" s="2" t="str">
        <f>IF(ISERROR(VLOOKUP(A2260,'Cadastro-Estoque'!A:G,1,FALSE)),"",VLOOKUP(A2260,'Cadastro-Estoque'!A:G,3,FALSE))</f>
        <v/>
      </c>
      <c r="I2260" s="73" t="str">
        <f>IF(A2260="","",INDEX(Boletim!F2269:F2386,(MATCH(A2260,'Cadastro-Estoque'!A2268:A2385,0))))</f>
        <v/>
      </c>
    </row>
    <row r="2261" spans="5:9" ht="18.75" customHeight="1" x14ac:dyDescent="0.25">
      <c r="E2261" s="1" t="str">
        <f t="shared" si="38"/>
        <v/>
      </c>
      <c r="F2261" s="2" t="str">
        <f>IF(ISERROR(VLOOKUP(A2261,'Cadastro-Estoque'!A:G,1,FALSE)),"",VLOOKUP(A2261,'Cadastro-Estoque'!A:G,4,FALSE))</f>
        <v/>
      </c>
      <c r="G2261" s="2" t="str">
        <f>IF(ISBLANK(A2261),"",IF(ISERROR(VLOOKUP(A2261,'Cadastro-Estoque'!A:G,1,FALSE)),"Produto não cadastrado",VLOOKUP(A2261,'Cadastro-Estoque'!A:G,2,FALSE)))</f>
        <v/>
      </c>
      <c r="H2261" s="2" t="str">
        <f>IF(ISERROR(VLOOKUP(A2261,'Cadastro-Estoque'!A:G,1,FALSE)),"",VLOOKUP(A2261,'Cadastro-Estoque'!A:G,3,FALSE))</f>
        <v/>
      </c>
      <c r="I2261" s="73" t="str">
        <f>IF(A2261="","",INDEX(Boletim!F2270:F2387,(MATCH(A2261,'Cadastro-Estoque'!A2269:A2386,0))))</f>
        <v/>
      </c>
    </row>
    <row r="2262" spans="5:9" ht="18.75" customHeight="1" x14ac:dyDescent="0.25">
      <c r="E2262" s="1" t="str">
        <f t="shared" si="38"/>
        <v/>
      </c>
      <c r="F2262" s="2" t="str">
        <f>IF(ISERROR(VLOOKUP(A2262,'Cadastro-Estoque'!A:G,1,FALSE)),"",VLOOKUP(A2262,'Cadastro-Estoque'!A:G,4,FALSE))</f>
        <v/>
      </c>
      <c r="G2262" s="2" t="str">
        <f>IF(ISBLANK(A2262),"",IF(ISERROR(VLOOKUP(A2262,'Cadastro-Estoque'!A:G,1,FALSE)),"Produto não cadastrado",VLOOKUP(A2262,'Cadastro-Estoque'!A:G,2,FALSE)))</f>
        <v/>
      </c>
      <c r="H2262" s="2" t="str">
        <f>IF(ISERROR(VLOOKUP(A2262,'Cadastro-Estoque'!A:G,1,FALSE)),"",VLOOKUP(A2262,'Cadastro-Estoque'!A:G,3,FALSE))</f>
        <v/>
      </c>
      <c r="I2262" s="73" t="str">
        <f>IF(A2262="","",INDEX(Boletim!F2271:F2388,(MATCH(A2262,'Cadastro-Estoque'!A2270:A2387,0))))</f>
        <v/>
      </c>
    </row>
    <row r="2263" spans="5:9" ht="18.75" customHeight="1" x14ac:dyDescent="0.25">
      <c r="E2263" s="1" t="str">
        <f t="shared" si="38"/>
        <v/>
      </c>
      <c r="F2263" s="2" t="str">
        <f>IF(ISERROR(VLOOKUP(A2263,'Cadastro-Estoque'!A:G,1,FALSE)),"",VLOOKUP(A2263,'Cadastro-Estoque'!A:G,4,FALSE))</f>
        <v/>
      </c>
      <c r="G2263" s="2" t="str">
        <f>IF(ISBLANK(A2263),"",IF(ISERROR(VLOOKUP(A2263,'Cadastro-Estoque'!A:G,1,FALSE)),"Produto não cadastrado",VLOOKUP(A2263,'Cadastro-Estoque'!A:G,2,FALSE)))</f>
        <v/>
      </c>
      <c r="H2263" s="2" t="str">
        <f>IF(ISERROR(VLOOKUP(A2263,'Cadastro-Estoque'!A:G,1,FALSE)),"",VLOOKUP(A2263,'Cadastro-Estoque'!A:G,3,FALSE))</f>
        <v/>
      </c>
      <c r="I2263" s="73" t="str">
        <f>IF(A2263="","",INDEX(Boletim!F2272:F2389,(MATCH(A2263,'Cadastro-Estoque'!A2271:A2388,0))))</f>
        <v/>
      </c>
    </row>
    <row r="2264" spans="5:9" ht="18.75" customHeight="1" x14ac:dyDescent="0.25">
      <c r="E2264" s="1" t="str">
        <f t="shared" si="38"/>
        <v/>
      </c>
      <c r="F2264" s="2" t="str">
        <f>IF(ISERROR(VLOOKUP(A2264,'Cadastro-Estoque'!A:G,1,FALSE)),"",VLOOKUP(A2264,'Cadastro-Estoque'!A:G,4,FALSE))</f>
        <v/>
      </c>
      <c r="G2264" s="2" t="str">
        <f>IF(ISBLANK(A2264),"",IF(ISERROR(VLOOKUP(A2264,'Cadastro-Estoque'!A:G,1,FALSE)),"Produto não cadastrado",VLOOKUP(A2264,'Cadastro-Estoque'!A:G,2,FALSE)))</f>
        <v/>
      </c>
      <c r="H2264" s="2" t="str">
        <f>IF(ISERROR(VLOOKUP(A2264,'Cadastro-Estoque'!A:G,1,FALSE)),"",VLOOKUP(A2264,'Cadastro-Estoque'!A:G,3,FALSE))</f>
        <v/>
      </c>
      <c r="I2264" s="73" t="str">
        <f>IF(A2264="","",INDEX(Boletim!F2273:F2390,(MATCH(A2264,'Cadastro-Estoque'!A2272:A2389,0))))</f>
        <v/>
      </c>
    </row>
    <row r="2265" spans="5:9" ht="18.75" customHeight="1" x14ac:dyDescent="0.25">
      <c r="E2265" s="1" t="str">
        <f t="shared" si="38"/>
        <v/>
      </c>
      <c r="F2265" s="2" t="str">
        <f>IF(ISERROR(VLOOKUP(A2265,'Cadastro-Estoque'!A:G,1,FALSE)),"",VLOOKUP(A2265,'Cadastro-Estoque'!A:G,4,FALSE))</f>
        <v/>
      </c>
      <c r="G2265" s="2" t="str">
        <f>IF(ISBLANK(A2265),"",IF(ISERROR(VLOOKUP(A2265,'Cadastro-Estoque'!A:G,1,FALSE)),"Produto não cadastrado",VLOOKUP(A2265,'Cadastro-Estoque'!A:G,2,FALSE)))</f>
        <v/>
      </c>
      <c r="H2265" s="2" t="str">
        <f>IF(ISERROR(VLOOKUP(A2265,'Cadastro-Estoque'!A:G,1,FALSE)),"",VLOOKUP(A2265,'Cadastro-Estoque'!A:G,3,FALSE))</f>
        <v/>
      </c>
      <c r="I2265" s="73" t="str">
        <f>IF(A2265="","",INDEX(Boletim!F2274:F2391,(MATCH(A2265,'Cadastro-Estoque'!A2273:A2390,0))))</f>
        <v/>
      </c>
    </row>
    <row r="2266" spans="5:9" ht="18.75" customHeight="1" x14ac:dyDescent="0.25">
      <c r="E2266" s="1" t="str">
        <f t="shared" si="38"/>
        <v/>
      </c>
      <c r="F2266" s="2" t="str">
        <f>IF(ISERROR(VLOOKUP(A2266,'Cadastro-Estoque'!A:G,1,FALSE)),"",VLOOKUP(A2266,'Cadastro-Estoque'!A:G,4,FALSE))</f>
        <v/>
      </c>
      <c r="G2266" s="2" t="str">
        <f>IF(ISBLANK(A2266),"",IF(ISERROR(VLOOKUP(A2266,'Cadastro-Estoque'!A:G,1,FALSE)),"Produto não cadastrado",VLOOKUP(A2266,'Cadastro-Estoque'!A:G,2,FALSE)))</f>
        <v/>
      </c>
      <c r="H2266" s="2" t="str">
        <f>IF(ISERROR(VLOOKUP(A2266,'Cadastro-Estoque'!A:G,1,FALSE)),"",VLOOKUP(A2266,'Cadastro-Estoque'!A:G,3,FALSE))</f>
        <v/>
      </c>
      <c r="I2266" s="73" t="str">
        <f>IF(A2266="","",INDEX(Boletim!F2275:F2392,(MATCH(A2266,'Cadastro-Estoque'!A2274:A2391,0))))</f>
        <v/>
      </c>
    </row>
    <row r="2267" spans="5:9" ht="18.75" customHeight="1" x14ac:dyDescent="0.25">
      <c r="E2267" s="1" t="str">
        <f t="shared" si="38"/>
        <v/>
      </c>
      <c r="F2267" s="2" t="str">
        <f>IF(ISERROR(VLOOKUP(A2267,'Cadastro-Estoque'!A:G,1,FALSE)),"",VLOOKUP(A2267,'Cadastro-Estoque'!A:G,4,FALSE))</f>
        <v/>
      </c>
      <c r="G2267" s="2" t="str">
        <f>IF(ISBLANK(A2267),"",IF(ISERROR(VLOOKUP(A2267,'Cadastro-Estoque'!A:G,1,FALSE)),"Produto não cadastrado",VLOOKUP(A2267,'Cadastro-Estoque'!A:G,2,FALSE)))</f>
        <v/>
      </c>
      <c r="H2267" s="2" t="str">
        <f>IF(ISERROR(VLOOKUP(A2267,'Cadastro-Estoque'!A:G,1,FALSE)),"",VLOOKUP(A2267,'Cadastro-Estoque'!A:G,3,FALSE))</f>
        <v/>
      </c>
      <c r="I2267" s="73" t="str">
        <f>IF(A2267="","",INDEX(Boletim!F2276:F2393,(MATCH(A2267,'Cadastro-Estoque'!A2275:A2392,0))))</f>
        <v/>
      </c>
    </row>
    <row r="2268" spans="5:9" ht="18.75" customHeight="1" x14ac:dyDescent="0.25">
      <c r="E2268" s="1" t="str">
        <f t="shared" si="38"/>
        <v/>
      </c>
      <c r="F2268" s="2" t="str">
        <f>IF(ISERROR(VLOOKUP(A2268,'Cadastro-Estoque'!A:G,1,FALSE)),"",VLOOKUP(A2268,'Cadastro-Estoque'!A:G,4,FALSE))</f>
        <v/>
      </c>
      <c r="G2268" s="2" t="str">
        <f>IF(ISBLANK(A2268),"",IF(ISERROR(VLOOKUP(A2268,'Cadastro-Estoque'!A:G,1,FALSE)),"Produto não cadastrado",VLOOKUP(A2268,'Cadastro-Estoque'!A:G,2,FALSE)))</f>
        <v/>
      </c>
      <c r="H2268" s="2" t="str">
        <f>IF(ISERROR(VLOOKUP(A2268,'Cadastro-Estoque'!A:G,1,FALSE)),"",VLOOKUP(A2268,'Cadastro-Estoque'!A:G,3,FALSE))</f>
        <v/>
      </c>
      <c r="I2268" s="73" t="str">
        <f>IF(A2268="","",INDEX(Boletim!F2277:F2394,(MATCH(A2268,'Cadastro-Estoque'!A2276:A2393,0))))</f>
        <v/>
      </c>
    </row>
    <row r="2269" spans="5:9" ht="18.75" customHeight="1" x14ac:dyDescent="0.25">
      <c r="E2269" s="1" t="str">
        <f t="shared" si="38"/>
        <v/>
      </c>
      <c r="F2269" s="2" t="str">
        <f>IF(ISERROR(VLOOKUP(A2269,'Cadastro-Estoque'!A:G,1,FALSE)),"",VLOOKUP(A2269,'Cadastro-Estoque'!A:G,4,FALSE))</f>
        <v/>
      </c>
      <c r="G2269" s="2" t="str">
        <f>IF(ISBLANK(A2269),"",IF(ISERROR(VLOOKUP(A2269,'Cadastro-Estoque'!A:G,1,FALSE)),"Produto não cadastrado",VLOOKUP(A2269,'Cadastro-Estoque'!A:G,2,FALSE)))</f>
        <v/>
      </c>
      <c r="H2269" s="2" t="str">
        <f>IF(ISERROR(VLOOKUP(A2269,'Cadastro-Estoque'!A:G,1,FALSE)),"",VLOOKUP(A2269,'Cadastro-Estoque'!A:G,3,FALSE))</f>
        <v/>
      </c>
      <c r="I2269" s="73" t="str">
        <f>IF(A2269="","",INDEX(Boletim!F2278:F2395,(MATCH(A2269,'Cadastro-Estoque'!A2277:A2394,0))))</f>
        <v/>
      </c>
    </row>
    <row r="2270" spans="5:9" ht="18.75" customHeight="1" x14ac:dyDescent="0.25">
      <c r="E2270" s="1" t="str">
        <f t="shared" si="38"/>
        <v/>
      </c>
      <c r="F2270" s="2" t="str">
        <f>IF(ISERROR(VLOOKUP(A2270,'Cadastro-Estoque'!A:G,1,FALSE)),"",VLOOKUP(A2270,'Cadastro-Estoque'!A:G,4,FALSE))</f>
        <v/>
      </c>
      <c r="G2270" s="2" t="str">
        <f>IF(ISBLANK(A2270),"",IF(ISERROR(VLOOKUP(A2270,'Cadastro-Estoque'!A:G,1,FALSE)),"Produto não cadastrado",VLOOKUP(A2270,'Cadastro-Estoque'!A:G,2,FALSE)))</f>
        <v/>
      </c>
      <c r="H2270" s="2" t="str">
        <f>IF(ISERROR(VLOOKUP(A2270,'Cadastro-Estoque'!A:G,1,FALSE)),"",VLOOKUP(A2270,'Cadastro-Estoque'!A:G,3,FALSE))</f>
        <v/>
      </c>
      <c r="I2270" s="73" t="str">
        <f>IF(A2270="","",INDEX(Boletim!F2279:F2396,(MATCH(A2270,'Cadastro-Estoque'!A2278:A2395,0))))</f>
        <v/>
      </c>
    </row>
    <row r="2271" spans="5:9" ht="18.75" customHeight="1" x14ac:dyDescent="0.25">
      <c r="E2271" s="1" t="str">
        <f t="shared" si="38"/>
        <v/>
      </c>
      <c r="F2271" s="2" t="str">
        <f>IF(ISERROR(VLOOKUP(A2271,'Cadastro-Estoque'!A:G,1,FALSE)),"",VLOOKUP(A2271,'Cadastro-Estoque'!A:G,4,FALSE))</f>
        <v/>
      </c>
      <c r="G2271" s="2" t="str">
        <f>IF(ISBLANK(A2271),"",IF(ISERROR(VLOOKUP(A2271,'Cadastro-Estoque'!A:G,1,FALSE)),"Produto não cadastrado",VLOOKUP(A2271,'Cadastro-Estoque'!A:G,2,FALSE)))</f>
        <v/>
      </c>
      <c r="H2271" s="2" t="str">
        <f>IF(ISERROR(VLOOKUP(A2271,'Cadastro-Estoque'!A:G,1,FALSE)),"",VLOOKUP(A2271,'Cadastro-Estoque'!A:G,3,FALSE))</f>
        <v/>
      </c>
      <c r="I2271" s="73" t="str">
        <f>IF(A2271="","",INDEX(Boletim!F2280:F2397,(MATCH(A2271,'Cadastro-Estoque'!A2279:A2396,0))))</f>
        <v/>
      </c>
    </row>
    <row r="2272" spans="5:9" ht="18.75" customHeight="1" x14ac:dyDescent="0.25">
      <c r="E2272" s="1" t="str">
        <f t="shared" si="38"/>
        <v/>
      </c>
      <c r="F2272" s="2" t="str">
        <f>IF(ISERROR(VLOOKUP(A2272,'Cadastro-Estoque'!A:G,1,FALSE)),"",VLOOKUP(A2272,'Cadastro-Estoque'!A:G,4,FALSE))</f>
        <v/>
      </c>
      <c r="G2272" s="2" t="str">
        <f>IF(ISBLANK(A2272),"",IF(ISERROR(VLOOKUP(A2272,'Cadastro-Estoque'!A:G,1,FALSE)),"Produto não cadastrado",VLOOKUP(A2272,'Cadastro-Estoque'!A:G,2,FALSE)))</f>
        <v/>
      </c>
      <c r="H2272" s="2" t="str">
        <f>IF(ISERROR(VLOOKUP(A2272,'Cadastro-Estoque'!A:G,1,FALSE)),"",VLOOKUP(A2272,'Cadastro-Estoque'!A:G,3,FALSE))</f>
        <v/>
      </c>
      <c r="I2272" s="73" t="str">
        <f>IF(A2272="","",INDEX(Boletim!F2281:F2398,(MATCH(A2272,'Cadastro-Estoque'!A2280:A2397,0))))</f>
        <v/>
      </c>
    </row>
    <row r="2273" spans="5:9" ht="18.75" customHeight="1" x14ac:dyDescent="0.25">
      <c r="E2273" s="1" t="str">
        <f t="shared" si="38"/>
        <v/>
      </c>
      <c r="F2273" s="2" t="str">
        <f>IF(ISERROR(VLOOKUP(A2273,'Cadastro-Estoque'!A:G,1,FALSE)),"",VLOOKUP(A2273,'Cadastro-Estoque'!A:G,4,FALSE))</f>
        <v/>
      </c>
      <c r="G2273" s="2" t="str">
        <f>IF(ISBLANK(A2273),"",IF(ISERROR(VLOOKUP(A2273,'Cadastro-Estoque'!A:G,1,FALSE)),"Produto não cadastrado",VLOOKUP(A2273,'Cadastro-Estoque'!A:G,2,FALSE)))</f>
        <v/>
      </c>
      <c r="H2273" s="2" t="str">
        <f>IF(ISERROR(VLOOKUP(A2273,'Cadastro-Estoque'!A:G,1,FALSE)),"",VLOOKUP(A2273,'Cadastro-Estoque'!A:G,3,FALSE))</f>
        <v/>
      </c>
      <c r="I2273" s="73" t="str">
        <f>IF(A2273="","",INDEX(Boletim!F2282:F2399,(MATCH(A2273,'Cadastro-Estoque'!A2281:A2398,0))))</f>
        <v/>
      </c>
    </row>
    <row r="2274" spans="5:9" ht="18.75" customHeight="1" x14ac:dyDescent="0.25">
      <c r="E2274" s="1" t="str">
        <f t="shared" si="38"/>
        <v/>
      </c>
      <c r="F2274" s="2" t="str">
        <f>IF(ISERROR(VLOOKUP(A2274,'Cadastro-Estoque'!A:G,1,FALSE)),"",VLOOKUP(A2274,'Cadastro-Estoque'!A:G,4,FALSE))</f>
        <v/>
      </c>
      <c r="G2274" s="2" t="str">
        <f>IF(ISBLANK(A2274),"",IF(ISERROR(VLOOKUP(A2274,'Cadastro-Estoque'!A:G,1,FALSE)),"Produto não cadastrado",VLOOKUP(A2274,'Cadastro-Estoque'!A:G,2,FALSE)))</f>
        <v/>
      </c>
      <c r="H2274" s="2" t="str">
        <f>IF(ISERROR(VLOOKUP(A2274,'Cadastro-Estoque'!A:G,1,FALSE)),"",VLOOKUP(A2274,'Cadastro-Estoque'!A:G,3,FALSE))</f>
        <v/>
      </c>
      <c r="I2274" s="73" t="str">
        <f>IF(A2274="","",INDEX(Boletim!F2283:F2400,(MATCH(A2274,'Cadastro-Estoque'!A2282:A2399,0))))</f>
        <v/>
      </c>
    </row>
    <row r="2275" spans="5:9" ht="18.75" customHeight="1" x14ac:dyDescent="0.25">
      <c r="E2275" s="1" t="str">
        <f t="shared" si="38"/>
        <v/>
      </c>
      <c r="F2275" s="2" t="str">
        <f>IF(ISERROR(VLOOKUP(A2275,'Cadastro-Estoque'!A:G,1,FALSE)),"",VLOOKUP(A2275,'Cadastro-Estoque'!A:G,4,FALSE))</f>
        <v/>
      </c>
      <c r="G2275" s="2" t="str">
        <f>IF(ISBLANK(A2275),"",IF(ISERROR(VLOOKUP(A2275,'Cadastro-Estoque'!A:G,1,FALSE)),"Produto não cadastrado",VLOOKUP(A2275,'Cadastro-Estoque'!A:G,2,FALSE)))</f>
        <v/>
      </c>
      <c r="H2275" s="2" t="str">
        <f>IF(ISERROR(VLOOKUP(A2275,'Cadastro-Estoque'!A:G,1,FALSE)),"",VLOOKUP(A2275,'Cadastro-Estoque'!A:G,3,FALSE))</f>
        <v/>
      </c>
      <c r="I2275" s="73" t="str">
        <f>IF(A2275="","",INDEX(Boletim!F2284:F2401,(MATCH(A2275,'Cadastro-Estoque'!A2283:A2400,0))))</f>
        <v/>
      </c>
    </row>
    <row r="2276" spans="5:9" ht="18.75" customHeight="1" x14ac:dyDescent="0.25">
      <c r="E2276" s="1" t="str">
        <f t="shared" si="38"/>
        <v/>
      </c>
      <c r="F2276" s="2" t="str">
        <f>IF(ISERROR(VLOOKUP(A2276,'Cadastro-Estoque'!A:G,1,FALSE)),"",VLOOKUP(A2276,'Cadastro-Estoque'!A:G,4,FALSE))</f>
        <v/>
      </c>
      <c r="G2276" s="2" t="str">
        <f>IF(ISBLANK(A2276),"",IF(ISERROR(VLOOKUP(A2276,'Cadastro-Estoque'!A:G,1,FALSE)),"Produto não cadastrado",VLOOKUP(A2276,'Cadastro-Estoque'!A:G,2,FALSE)))</f>
        <v/>
      </c>
      <c r="H2276" s="2" t="str">
        <f>IF(ISERROR(VLOOKUP(A2276,'Cadastro-Estoque'!A:G,1,FALSE)),"",VLOOKUP(A2276,'Cadastro-Estoque'!A:G,3,FALSE))</f>
        <v/>
      </c>
      <c r="I2276" s="73" t="str">
        <f>IF(A2276="","",INDEX(Boletim!F2285:F2402,(MATCH(A2276,'Cadastro-Estoque'!A2284:A2401,0))))</f>
        <v/>
      </c>
    </row>
    <row r="2277" spans="5:9" ht="18.75" customHeight="1" x14ac:dyDescent="0.25">
      <c r="E2277" s="1" t="str">
        <f t="shared" si="38"/>
        <v/>
      </c>
      <c r="F2277" s="2" t="str">
        <f>IF(ISERROR(VLOOKUP(A2277,'Cadastro-Estoque'!A:G,1,FALSE)),"",VLOOKUP(A2277,'Cadastro-Estoque'!A:G,4,FALSE))</f>
        <v/>
      </c>
      <c r="G2277" s="2" t="str">
        <f>IF(ISBLANK(A2277),"",IF(ISERROR(VLOOKUP(A2277,'Cadastro-Estoque'!A:G,1,FALSE)),"Produto não cadastrado",VLOOKUP(A2277,'Cadastro-Estoque'!A:G,2,FALSE)))</f>
        <v/>
      </c>
      <c r="H2277" s="2" t="str">
        <f>IF(ISERROR(VLOOKUP(A2277,'Cadastro-Estoque'!A:G,1,FALSE)),"",VLOOKUP(A2277,'Cadastro-Estoque'!A:G,3,FALSE))</f>
        <v/>
      </c>
      <c r="I2277" s="73" t="str">
        <f>IF(A2277="","",INDEX(Boletim!F2286:F2403,(MATCH(A2277,'Cadastro-Estoque'!A2285:A2402,0))))</f>
        <v/>
      </c>
    </row>
    <row r="2278" spans="5:9" ht="18.75" customHeight="1" x14ac:dyDescent="0.25">
      <c r="E2278" s="1" t="str">
        <f t="shared" si="38"/>
        <v/>
      </c>
      <c r="F2278" s="2" t="str">
        <f>IF(ISERROR(VLOOKUP(A2278,'Cadastro-Estoque'!A:G,1,FALSE)),"",VLOOKUP(A2278,'Cadastro-Estoque'!A:G,4,FALSE))</f>
        <v/>
      </c>
      <c r="G2278" s="2" t="str">
        <f>IF(ISBLANK(A2278),"",IF(ISERROR(VLOOKUP(A2278,'Cadastro-Estoque'!A:G,1,FALSE)),"Produto não cadastrado",VLOOKUP(A2278,'Cadastro-Estoque'!A:G,2,FALSE)))</f>
        <v/>
      </c>
      <c r="H2278" s="2" t="str">
        <f>IF(ISERROR(VLOOKUP(A2278,'Cadastro-Estoque'!A:G,1,FALSE)),"",VLOOKUP(A2278,'Cadastro-Estoque'!A:G,3,FALSE))</f>
        <v/>
      </c>
      <c r="I2278" s="73" t="str">
        <f>IF(A2278="","",INDEX(Boletim!F2287:F2404,(MATCH(A2278,'Cadastro-Estoque'!A2286:A2403,0))))</f>
        <v/>
      </c>
    </row>
    <row r="2279" spans="5:9" ht="18.75" customHeight="1" x14ac:dyDescent="0.25">
      <c r="E2279" s="1" t="str">
        <f t="shared" si="38"/>
        <v/>
      </c>
      <c r="F2279" s="2" t="str">
        <f>IF(ISERROR(VLOOKUP(A2279,'Cadastro-Estoque'!A:G,1,FALSE)),"",VLOOKUP(A2279,'Cadastro-Estoque'!A:G,4,FALSE))</f>
        <v/>
      </c>
      <c r="G2279" s="2" t="str">
        <f>IF(ISBLANK(A2279),"",IF(ISERROR(VLOOKUP(A2279,'Cadastro-Estoque'!A:G,1,FALSE)),"Produto não cadastrado",VLOOKUP(A2279,'Cadastro-Estoque'!A:G,2,FALSE)))</f>
        <v/>
      </c>
      <c r="H2279" s="2" t="str">
        <f>IF(ISERROR(VLOOKUP(A2279,'Cadastro-Estoque'!A:G,1,FALSE)),"",VLOOKUP(A2279,'Cadastro-Estoque'!A:G,3,FALSE))</f>
        <v/>
      </c>
      <c r="I2279" s="73" t="str">
        <f>IF(A2279="","",INDEX(Boletim!F2288:F2405,(MATCH(A2279,'Cadastro-Estoque'!A2287:A2404,0))))</f>
        <v/>
      </c>
    </row>
    <row r="2280" spans="5:9" ht="18.75" customHeight="1" x14ac:dyDescent="0.25">
      <c r="E2280" s="1" t="str">
        <f t="shared" si="38"/>
        <v/>
      </c>
      <c r="F2280" s="2" t="str">
        <f>IF(ISERROR(VLOOKUP(A2280,'Cadastro-Estoque'!A:G,1,FALSE)),"",VLOOKUP(A2280,'Cadastro-Estoque'!A:G,4,FALSE))</f>
        <v/>
      </c>
      <c r="G2280" s="2" t="str">
        <f>IF(ISBLANK(A2280),"",IF(ISERROR(VLOOKUP(A2280,'Cadastro-Estoque'!A:G,1,FALSE)),"Produto não cadastrado",VLOOKUP(A2280,'Cadastro-Estoque'!A:G,2,FALSE)))</f>
        <v/>
      </c>
      <c r="H2280" s="2" t="str">
        <f>IF(ISERROR(VLOOKUP(A2280,'Cadastro-Estoque'!A:G,1,FALSE)),"",VLOOKUP(A2280,'Cadastro-Estoque'!A:G,3,FALSE))</f>
        <v/>
      </c>
      <c r="I2280" s="73" t="str">
        <f>IF(A2280="","",INDEX(Boletim!F2289:F2406,(MATCH(A2280,'Cadastro-Estoque'!A2288:A2405,0))))</f>
        <v/>
      </c>
    </row>
    <row r="2281" spans="5:9" ht="18.75" customHeight="1" x14ac:dyDescent="0.25">
      <c r="E2281" s="1" t="str">
        <f t="shared" si="38"/>
        <v/>
      </c>
      <c r="F2281" s="2" t="str">
        <f>IF(ISERROR(VLOOKUP(A2281,'Cadastro-Estoque'!A:G,1,FALSE)),"",VLOOKUP(A2281,'Cadastro-Estoque'!A:G,4,FALSE))</f>
        <v/>
      </c>
      <c r="G2281" s="2" t="str">
        <f>IF(ISBLANK(A2281),"",IF(ISERROR(VLOOKUP(A2281,'Cadastro-Estoque'!A:G,1,FALSE)),"Produto não cadastrado",VLOOKUP(A2281,'Cadastro-Estoque'!A:G,2,FALSE)))</f>
        <v/>
      </c>
      <c r="H2281" s="2" t="str">
        <f>IF(ISERROR(VLOOKUP(A2281,'Cadastro-Estoque'!A:G,1,FALSE)),"",VLOOKUP(A2281,'Cadastro-Estoque'!A:G,3,FALSE))</f>
        <v/>
      </c>
      <c r="I2281" s="73" t="str">
        <f>IF(A2281="","",INDEX(Boletim!F2290:F2407,(MATCH(A2281,'Cadastro-Estoque'!A2289:A2406,0))))</f>
        <v/>
      </c>
    </row>
    <row r="2282" spans="5:9" ht="18.75" customHeight="1" x14ac:dyDescent="0.25">
      <c r="E2282" s="1" t="str">
        <f t="shared" si="38"/>
        <v/>
      </c>
      <c r="F2282" s="2" t="str">
        <f>IF(ISERROR(VLOOKUP(A2282,'Cadastro-Estoque'!A:G,1,FALSE)),"",VLOOKUP(A2282,'Cadastro-Estoque'!A:G,4,FALSE))</f>
        <v/>
      </c>
      <c r="G2282" s="2" t="str">
        <f>IF(ISBLANK(A2282),"",IF(ISERROR(VLOOKUP(A2282,'Cadastro-Estoque'!A:G,1,FALSE)),"Produto não cadastrado",VLOOKUP(A2282,'Cadastro-Estoque'!A:G,2,FALSE)))</f>
        <v/>
      </c>
      <c r="H2282" s="2" t="str">
        <f>IF(ISERROR(VLOOKUP(A2282,'Cadastro-Estoque'!A:G,1,FALSE)),"",VLOOKUP(A2282,'Cadastro-Estoque'!A:G,3,FALSE))</f>
        <v/>
      </c>
      <c r="I2282" s="73" t="str">
        <f>IF(A2282="","",INDEX(Boletim!F2291:F2408,(MATCH(A2282,'Cadastro-Estoque'!A2290:A2407,0))))</f>
        <v/>
      </c>
    </row>
    <row r="2283" spans="5:9" ht="18.75" customHeight="1" x14ac:dyDescent="0.25">
      <c r="E2283" s="1" t="str">
        <f t="shared" si="38"/>
        <v/>
      </c>
      <c r="F2283" s="2" t="str">
        <f>IF(ISERROR(VLOOKUP(A2283,'Cadastro-Estoque'!A:G,1,FALSE)),"",VLOOKUP(A2283,'Cadastro-Estoque'!A:G,4,FALSE))</f>
        <v/>
      </c>
      <c r="G2283" s="2" t="str">
        <f>IF(ISBLANK(A2283),"",IF(ISERROR(VLOOKUP(A2283,'Cadastro-Estoque'!A:G,1,FALSE)),"Produto não cadastrado",VLOOKUP(A2283,'Cadastro-Estoque'!A:G,2,FALSE)))</f>
        <v/>
      </c>
      <c r="H2283" s="2" t="str">
        <f>IF(ISERROR(VLOOKUP(A2283,'Cadastro-Estoque'!A:G,1,FALSE)),"",VLOOKUP(A2283,'Cadastro-Estoque'!A:G,3,FALSE))</f>
        <v/>
      </c>
      <c r="I2283" s="73" t="str">
        <f>IF(A2283="","",INDEX(Boletim!F2292:F2409,(MATCH(A2283,'Cadastro-Estoque'!A2291:A2408,0))))</f>
        <v/>
      </c>
    </row>
    <row r="2284" spans="5:9" ht="18.75" customHeight="1" x14ac:dyDescent="0.25">
      <c r="E2284" s="1" t="str">
        <f t="shared" si="38"/>
        <v/>
      </c>
      <c r="F2284" s="2" t="str">
        <f>IF(ISERROR(VLOOKUP(A2284,'Cadastro-Estoque'!A:G,1,FALSE)),"",VLOOKUP(A2284,'Cadastro-Estoque'!A:G,4,FALSE))</f>
        <v/>
      </c>
      <c r="G2284" s="2" t="str">
        <f>IF(ISBLANK(A2284),"",IF(ISERROR(VLOOKUP(A2284,'Cadastro-Estoque'!A:G,1,FALSE)),"Produto não cadastrado",VLOOKUP(A2284,'Cadastro-Estoque'!A:G,2,FALSE)))</f>
        <v/>
      </c>
      <c r="H2284" s="2" t="str">
        <f>IF(ISERROR(VLOOKUP(A2284,'Cadastro-Estoque'!A:G,1,FALSE)),"",VLOOKUP(A2284,'Cadastro-Estoque'!A:G,3,FALSE))</f>
        <v/>
      </c>
      <c r="I2284" s="73" t="str">
        <f>IF(A2284="","",INDEX(Boletim!F2293:F2410,(MATCH(A2284,'Cadastro-Estoque'!A2292:A2409,0))))</f>
        <v/>
      </c>
    </row>
    <row r="2285" spans="5:9" ht="18.75" customHeight="1" x14ac:dyDescent="0.25">
      <c r="E2285" s="1" t="str">
        <f t="shared" si="38"/>
        <v/>
      </c>
      <c r="F2285" s="2" t="str">
        <f>IF(ISERROR(VLOOKUP(A2285,'Cadastro-Estoque'!A:G,1,FALSE)),"",VLOOKUP(A2285,'Cadastro-Estoque'!A:G,4,FALSE))</f>
        <v/>
      </c>
      <c r="G2285" s="2" t="str">
        <f>IF(ISBLANK(A2285),"",IF(ISERROR(VLOOKUP(A2285,'Cadastro-Estoque'!A:G,1,FALSE)),"Produto não cadastrado",VLOOKUP(A2285,'Cadastro-Estoque'!A:G,2,FALSE)))</f>
        <v/>
      </c>
      <c r="H2285" s="2" t="str">
        <f>IF(ISERROR(VLOOKUP(A2285,'Cadastro-Estoque'!A:G,1,FALSE)),"",VLOOKUP(A2285,'Cadastro-Estoque'!A:G,3,FALSE))</f>
        <v/>
      </c>
      <c r="I2285" s="73" t="str">
        <f>IF(A2285="","",INDEX(Boletim!F2294:F2411,(MATCH(A2285,'Cadastro-Estoque'!A2293:A2410,0))))</f>
        <v/>
      </c>
    </row>
    <row r="2286" spans="5:9" ht="18.75" customHeight="1" x14ac:dyDescent="0.25">
      <c r="E2286" s="1" t="str">
        <f t="shared" si="38"/>
        <v/>
      </c>
      <c r="F2286" s="2" t="str">
        <f>IF(ISERROR(VLOOKUP(A2286,'Cadastro-Estoque'!A:G,1,FALSE)),"",VLOOKUP(A2286,'Cadastro-Estoque'!A:G,4,FALSE))</f>
        <v/>
      </c>
      <c r="G2286" s="2" t="str">
        <f>IF(ISBLANK(A2286),"",IF(ISERROR(VLOOKUP(A2286,'Cadastro-Estoque'!A:G,1,FALSE)),"Produto não cadastrado",VLOOKUP(A2286,'Cadastro-Estoque'!A:G,2,FALSE)))</f>
        <v/>
      </c>
      <c r="H2286" s="2" t="str">
        <f>IF(ISERROR(VLOOKUP(A2286,'Cadastro-Estoque'!A:G,1,FALSE)),"",VLOOKUP(A2286,'Cadastro-Estoque'!A:G,3,FALSE))</f>
        <v/>
      </c>
      <c r="I2286" s="73" t="str">
        <f>IF(A2286="","",INDEX(Boletim!F2295:F2412,(MATCH(A2286,'Cadastro-Estoque'!A2294:A2411,0))))</f>
        <v/>
      </c>
    </row>
    <row r="2287" spans="5:9" ht="18.75" customHeight="1" x14ac:dyDescent="0.25">
      <c r="E2287" s="1" t="str">
        <f t="shared" si="38"/>
        <v/>
      </c>
      <c r="F2287" s="2" t="str">
        <f>IF(ISERROR(VLOOKUP(A2287,'Cadastro-Estoque'!A:G,1,FALSE)),"",VLOOKUP(A2287,'Cadastro-Estoque'!A:G,4,FALSE))</f>
        <v/>
      </c>
      <c r="G2287" s="2" t="str">
        <f>IF(ISBLANK(A2287),"",IF(ISERROR(VLOOKUP(A2287,'Cadastro-Estoque'!A:G,1,FALSE)),"Produto não cadastrado",VLOOKUP(A2287,'Cadastro-Estoque'!A:G,2,FALSE)))</f>
        <v/>
      </c>
      <c r="H2287" s="2" t="str">
        <f>IF(ISERROR(VLOOKUP(A2287,'Cadastro-Estoque'!A:G,1,FALSE)),"",VLOOKUP(A2287,'Cadastro-Estoque'!A:G,3,FALSE))</f>
        <v/>
      </c>
      <c r="I2287" s="73" t="str">
        <f>IF(A2287="","",INDEX(Boletim!F2296:F2413,(MATCH(A2287,'Cadastro-Estoque'!A2295:A2412,0))))</f>
        <v/>
      </c>
    </row>
    <row r="2288" spans="5:9" ht="18.75" customHeight="1" x14ac:dyDescent="0.25">
      <c r="E2288" s="1" t="str">
        <f t="shared" si="38"/>
        <v/>
      </c>
      <c r="F2288" s="2" t="str">
        <f>IF(ISERROR(VLOOKUP(A2288,'Cadastro-Estoque'!A:G,1,FALSE)),"",VLOOKUP(A2288,'Cadastro-Estoque'!A:G,4,FALSE))</f>
        <v/>
      </c>
      <c r="G2288" s="2" t="str">
        <f>IF(ISBLANK(A2288),"",IF(ISERROR(VLOOKUP(A2288,'Cadastro-Estoque'!A:G,1,FALSE)),"Produto não cadastrado",VLOOKUP(A2288,'Cadastro-Estoque'!A:G,2,FALSE)))</f>
        <v/>
      </c>
      <c r="H2288" s="2" t="str">
        <f>IF(ISERROR(VLOOKUP(A2288,'Cadastro-Estoque'!A:G,1,FALSE)),"",VLOOKUP(A2288,'Cadastro-Estoque'!A:G,3,FALSE))</f>
        <v/>
      </c>
      <c r="I2288" s="73" t="str">
        <f>IF(A2288="","",INDEX(Boletim!F2297:F2414,(MATCH(A2288,'Cadastro-Estoque'!A2296:A2413,0))))</f>
        <v/>
      </c>
    </row>
    <row r="2289" spans="5:9" ht="18.75" customHeight="1" x14ac:dyDescent="0.25">
      <c r="E2289" s="1" t="str">
        <f t="shared" si="38"/>
        <v/>
      </c>
      <c r="F2289" s="2" t="str">
        <f>IF(ISERROR(VLOOKUP(A2289,'Cadastro-Estoque'!A:G,1,FALSE)),"",VLOOKUP(A2289,'Cadastro-Estoque'!A:G,4,FALSE))</f>
        <v/>
      </c>
      <c r="G2289" s="2" t="str">
        <f>IF(ISBLANK(A2289),"",IF(ISERROR(VLOOKUP(A2289,'Cadastro-Estoque'!A:G,1,FALSE)),"Produto não cadastrado",VLOOKUP(A2289,'Cadastro-Estoque'!A:G,2,FALSE)))</f>
        <v/>
      </c>
      <c r="H2289" s="2" t="str">
        <f>IF(ISERROR(VLOOKUP(A2289,'Cadastro-Estoque'!A:G,1,FALSE)),"",VLOOKUP(A2289,'Cadastro-Estoque'!A:G,3,FALSE))</f>
        <v/>
      </c>
      <c r="I2289" s="73" t="str">
        <f>IF(A2289="","",INDEX(Boletim!F2298:F2415,(MATCH(A2289,'Cadastro-Estoque'!A2297:A2414,0))))</f>
        <v/>
      </c>
    </row>
    <row r="2290" spans="5:9" ht="18.75" customHeight="1" x14ac:dyDescent="0.25">
      <c r="E2290" s="1" t="str">
        <f t="shared" si="38"/>
        <v/>
      </c>
      <c r="F2290" s="2" t="str">
        <f>IF(ISERROR(VLOOKUP(A2290,'Cadastro-Estoque'!A:G,1,FALSE)),"",VLOOKUP(A2290,'Cadastro-Estoque'!A:G,4,FALSE))</f>
        <v/>
      </c>
      <c r="G2290" s="2" t="str">
        <f>IF(ISBLANK(A2290),"",IF(ISERROR(VLOOKUP(A2290,'Cadastro-Estoque'!A:G,1,FALSE)),"Produto não cadastrado",VLOOKUP(A2290,'Cadastro-Estoque'!A:G,2,FALSE)))</f>
        <v/>
      </c>
      <c r="H2290" s="2" t="str">
        <f>IF(ISERROR(VLOOKUP(A2290,'Cadastro-Estoque'!A:G,1,FALSE)),"",VLOOKUP(A2290,'Cadastro-Estoque'!A:G,3,FALSE))</f>
        <v/>
      </c>
      <c r="I2290" s="73" t="str">
        <f>IF(A2290="","",INDEX(Boletim!F2299:F2416,(MATCH(A2290,'Cadastro-Estoque'!A2298:A2415,0))))</f>
        <v/>
      </c>
    </row>
    <row r="2291" spans="5:9" ht="18.75" customHeight="1" x14ac:dyDescent="0.25">
      <c r="E2291" s="1" t="str">
        <f t="shared" si="38"/>
        <v/>
      </c>
      <c r="F2291" s="2" t="str">
        <f>IF(ISERROR(VLOOKUP(A2291,'Cadastro-Estoque'!A:G,1,FALSE)),"",VLOOKUP(A2291,'Cadastro-Estoque'!A:G,4,FALSE))</f>
        <v/>
      </c>
      <c r="G2291" s="2" t="str">
        <f>IF(ISBLANK(A2291),"",IF(ISERROR(VLOOKUP(A2291,'Cadastro-Estoque'!A:G,1,FALSE)),"Produto não cadastrado",VLOOKUP(A2291,'Cadastro-Estoque'!A:G,2,FALSE)))</f>
        <v/>
      </c>
      <c r="H2291" s="2" t="str">
        <f>IF(ISERROR(VLOOKUP(A2291,'Cadastro-Estoque'!A:G,1,FALSE)),"",VLOOKUP(A2291,'Cadastro-Estoque'!A:G,3,FALSE))</f>
        <v/>
      </c>
      <c r="I2291" s="73" t="str">
        <f>IF(A2291="","",INDEX(Boletim!F2300:F2417,(MATCH(A2291,'Cadastro-Estoque'!A2299:A2416,0))))</f>
        <v/>
      </c>
    </row>
    <row r="2292" spans="5:9" ht="18.75" customHeight="1" x14ac:dyDescent="0.25">
      <c r="E2292" s="1" t="str">
        <f t="shared" si="38"/>
        <v/>
      </c>
      <c r="F2292" s="2" t="str">
        <f>IF(ISERROR(VLOOKUP(A2292,'Cadastro-Estoque'!A:G,1,FALSE)),"",VLOOKUP(A2292,'Cadastro-Estoque'!A:G,4,FALSE))</f>
        <v/>
      </c>
      <c r="G2292" s="2" t="str">
        <f>IF(ISBLANK(A2292),"",IF(ISERROR(VLOOKUP(A2292,'Cadastro-Estoque'!A:G,1,FALSE)),"Produto não cadastrado",VLOOKUP(A2292,'Cadastro-Estoque'!A:G,2,FALSE)))</f>
        <v/>
      </c>
      <c r="H2292" s="2" t="str">
        <f>IF(ISERROR(VLOOKUP(A2292,'Cadastro-Estoque'!A:G,1,FALSE)),"",VLOOKUP(A2292,'Cadastro-Estoque'!A:G,3,FALSE))</f>
        <v/>
      </c>
      <c r="I2292" s="73" t="str">
        <f>IF(A2292="","",INDEX(Boletim!F2301:F2418,(MATCH(A2292,'Cadastro-Estoque'!A2300:A2417,0))))</f>
        <v/>
      </c>
    </row>
    <row r="2293" spans="5:9" ht="18.75" customHeight="1" x14ac:dyDescent="0.25">
      <c r="E2293" s="1" t="str">
        <f t="shared" si="38"/>
        <v/>
      </c>
      <c r="F2293" s="2" t="str">
        <f>IF(ISERROR(VLOOKUP(A2293,'Cadastro-Estoque'!A:G,1,FALSE)),"",VLOOKUP(A2293,'Cadastro-Estoque'!A:G,4,FALSE))</f>
        <v/>
      </c>
      <c r="G2293" s="2" t="str">
        <f>IF(ISBLANK(A2293),"",IF(ISERROR(VLOOKUP(A2293,'Cadastro-Estoque'!A:G,1,FALSE)),"Produto não cadastrado",VLOOKUP(A2293,'Cadastro-Estoque'!A:G,2,FALSE)))</f>
        <v/>
      </c>
      <c r="H2293" s="2" t="str">
        <f>IF(ISERROR(VLOOKUP(A2293,'Cadastro-Estoque'!A:G,1,FALSE)),"",VLOOKUP(A2293,'Cadastro-Estoque'!A:G,3,FALSE))</f>
        <v/>
      </c>
      <c r="I2293" s="73" t="str">
        <f>IF(A2293="","",INDEX(Boletim!F2302:F2419,(MATCH(A2293,'Cadastro-Estoque'!A2301:A2418,0))))</f>
        <v/>
      </c>
    </row>
    <row r="2294" spans="5:9" ht="18.75" customHeight="1" x14ac:dyDescent="0.25">
      <c r="E2294" s="1" t="str">
        <f t="shared" si="38"/>
        <v/>
      </c>
      <c r="F2294" s="2" t="str">
        <f>IF(ISERROR(VLOOKUP(A2294,'Cadastro-Estoque'!A:G,1,FALSE)),"",VLOOKUP(A2294,'Cadastro-Estoque'!A:G,4,FALSE))</f>
        <v/>
      </c>
      <c r="G2294" s="2" t="str">
        <f>IF(ISBLANK(A2294),"",IF(ISERROR(VLOOKUP(A2294,'Cadastro-Estoque'!A:G,1,FALSE)),"Produto não cadastrado",VLOOKUP(A2294,'Cadastro-Estoque'!A:G,2,FALSE)))</f>
        <v/>
      </c>
      <c r="H2294" s="2" t="str">
        <f>IF(ISERROR(VLOOKUP(A2294,'Cadastro-Estoque'!A:G,1,FALSE)),"",VLOOKUP(A2294,'Cadastro-Estoque'!A:G,3,FALSE))</f>
        <v/>
      </c>
      <c r="I2294" s="73" t="str">
        <f>IF(A2294="","",INDEX(Boletim!F2303:F2420,(MATCH(A2294,'Cadastro-Estoque'!A2302:A2419,0))))</f>
        <v/>
      </c>
    </row>
    <row r="2295" spans="5:9" ht="18.75" customHeight="1" x14ac:dyDescent="0.25">
      <c r="E2295" s="1" t="str">
        <f t="shared" si="38"/>
        <v/>
      </c>
      <c r="F2295" s="2" t="str">
        <f>IF(ISERROR(VLOOKUP(A2295,'Cadastro-Estoque'!A:G,1,FALSE)),"",VLOOKUP(A2295,'Cadastro-Estoque'!A:G,4,FALSE))</f>
        <v/>
      </c>
      <c r="G2295" s="2" t="str">
        <f>IF(ISBLANK(A2295),"",IF(ISERROR(VLOOKUP(A2295,'Cadastro-Estoque'!A:G,1,FALSE)),"Produto não cadastrado",VLOOKUP(A2295,'Cadastro-Estoque'!A:G,2,FALSE)))</f>
        <v/>
      </c>
      <c r="H2295" s="2" t="str">
        <f>IF(ISERROR(VLOOKUP(A2295,'Cadastro-Estoque'!A:G,1,FALSE)),"",VLOOKUP(A2295,'Cadastro-Estoque'!A:G,3,FALSE))</f>
        <v/>
      </c>
      <c r="I2295" s="73" t="str">
        <f>IF(A2295="","",INDEX(Boletim!F2304:F2421,(MATCH(A2295,'Cadastro-Estoque'!A2303:A2420,0))))</f>
        <v/>
      </c>
    </row>
    <row r="2296" spans="5:9" ht="18.75" customHeight="1" x14ac:dyDescent="0.25">
      <c r="E2296" s="1" t="str">
        <f t="shared" si="38"/>
        <v/>
      </c>
      <c r="F2296" s="2" t="str">
        <f>IF(ISERROR(VLOOKUP(A2296,'Cadastro-Estoque'!A:G,1,FALSE)),"",VLOOKUP(A2296,'Cadastro-Estoque'!A:G,4,FALSE))</f>
        <v/>
      </c>
      <c r="G2296" s="2" t="str">
        <f>IF(ISBLANK(A2296),"",IF(ISERROR(VLOOKUP(A2296,'Cadastro-Estoque'!A:G,1,FALSE)),"Produto não cadastrado",VLOOKUP(A2296,'Cadastro-Estoque'!A:G,2,FALSE)))</f>
        <v/>
      </c>
      <c r="H2296" s="2" t="str">
        <f>IF(ISERROR(VLOOKUP(A2296,'Cadastro-Estoque'!A:G,1,FALSE)),"",VLOOKUP(A2296,'Cadastro-Estoque'!A:G,3,FALSE))</f>
        <v/>
      </c>
      <c r="I2296" s="73" t="str">
        <f>IF(A2296="","",INDEX(Boletim!F2305:F2422,(MATCH(A2296,'Cadastro-Estoque'!A2304:A2421,0))))</f>
        <v/>
      </c>
    </row>
    <row r="2297" spans="5:9" ht="18.75" customHeight="1" x14ac:dyDescent="0.25">
      <c r="E2297" s="1" t="str">
        <f t="shared" si="38"/>
        <v/>
      </c>
      <c r="F2297" s="2" t="str">
        <f>IF(ISERROR(VLOOKUP(A2297,'Cadastro-Estoque'!A:G,1,FALSE)),"",VLOOKUP(A2297,'Cadastro-Estoque'!A:G,4,FALSE))</f>
        <v/>
      </c>
      <c r="G2297" s="2" t="str">
        <f>IF(ISBLANK(A2297),"",IF(ISERROR(VLOOKUP(A2297,'Cadastro-Estoque'!A:G,1,FALSE)),"Produto não cadastrado",VLOOKUP(A2297,'Cadastro-Estoque'!A:G,2,FALSE)))</f>
        <v/>
      </c>
      <c r="H2297" s="2" t="str">
        <f>IF(ISERROR(VLOOKUP(A2297,'Cadastro-Estoque'!A:G,1,FALSE)),"",VLOOKUP(A2297,'Cadastro-Estoque'!A:G,3,FALSE))</f>
        <v/>
      </c>
      <c r="I2297" s="73" t="str">
        <f>IF(A2297="","",INDEX(Boletim!F2306:F2423,(MATCH(A2297,'Cadastro-Estoque'!A2305:A2422,0))))</f>
        <v/>
      </c>
    </row>
    <row r="2298" spans="5:9" ht="18.75" customHeight="1" x14ac:dyDescent="0.25">
      <c r="E2298" s="1" t="str">
        <f t="shared" si="38"/>
        <v/>
      </c>
      <c r="F2298" s="2" t="str">
        <f>IF(ISERROR(VLOOKUP(A2298,'Cadastro-Estoque'!A:G,1,FALSE)),"",VLOOKUP(A2298,'Cadastro-Estoque'!A:G,4,FALSE))</f>
        <v/>
      </c>
      <c r="G2298" s="2" t="str">
        <f>IF(ISBLANK(A2298),"",IF(ISERROR(VLOOKUP(A2298,'Cadastro-Estoque'!A:G,1,FALSE)),"Produto não cadastrado",VLOOKUP(A2298,'Cadastro-Estoque'!A:G,2,FALSE)))</f>
        <v/>
      </c>
      <c r="H2298" s="2" t="str">
        <f>IF(ISERROR(VLOOKUP(A2298,'Cadastro-Estoque'!A:G,1,FALSE)),"",VLOOKUP(A2298,'Cadastro-Estoque'!A:G,3,FALSE))</f>
        <v/>
      </c>
      <c r="I2298" s="73" t="str">
        <f>IF(A2298="","",INDEX(Boletim!F2307:F2424,(MATCH(A2298,'Cadastro-Estoque'!A2306:A2423,0))))</f>
        <v/>
      </c>
    </row>
    <row r="2299" spans="5:9" ht="18.75" customHeight="1" x14ac:dyDescent="0.25">
      <c r="E2299" s="1" t="str">
        <f t="shared" si="38"/>
        <v/>
      </c>
      <c r="F2299" s="2" t="str">
        <f>IF(ISERROR(VLOOKUP(A2299,'Cadastro-Estoque'!A:G,1,FALSE)),"",VLOOKUP(A2299,'Cadastro-Estoque'!A:G,4,FALSE))</f>
        <v/>
      </c>
      <c r="G2299" s="2" t="str">
        <f>IF(ISBLANK(A2299),"",IF(ISERROR(VLOOKUP(A2299,'Cadastro-Estoque'!A:G,1,FALSE)),"Produto não cadastrado",VLOOKUP(A2299,'Cadastro-Estoque'!A:G,2,FALSE)))</f>
        <v/>
      </c>
      <c r="H2299" s="2" t="str">
        <f>IF(ISERROR(VLOOKUP(A2299,'Cadastro-Estoque'!A:G,1,FALSE)),"",VLOOKUP(A2299,'Cadastro-Estoque'!A:G,3,FALSE))</f>
        <v/>
      </c>
      <c r="I2299" s="73" t="str">
        <f>IF(A2299="","",INDEX(Boletim!F2308:F2425,(MATCH(A2299,'Cadastro-Estoque'!A2307:A2424,0))))</f>
        <v/>
      </c>
    </row>
    <row r="2300" spans="5:9" ht="18.75" customHeight="1" x14ac:dyDescent="0.25">
      <c r="E2300" s="1" t="str">
        <f t="shared" si="38"/>
        <v/>
      </c>
      <c r="F2300" s="2" t="str">
        <f>IF(ISERROR(VLOOKUP(A2300,'Cadastro-Estoque'!A:G,1,FALSE)),"",VLOOKUP(A2300,'Cadastro-Estoque'!A:G,4,FALSE))</f>
        <v/>
      </c>
      <c r="G2300" s="2" t="str">
        <f>IF(ISBLANK(A2300),"",IF(ISERROR(VLOOKUP(A2300,'Cadastro-Estoque'!A:G,1,FALSE)),"Produto não cadastrado",VLOOKUP(A2300,'Cadastro-Estoque'!A:G,2,FALSE)))</f>
        <v/>
      </c>
      <c r="H2300" s="2" t="str">
        <f>IF(ISERROR(VLOOKUP(A2300,'Cadastro-Estoque'!A:G,1,FALSE)),"",VLOOKUP(A2300,'Cadastro-Estoque'!A:G,3,FALSE))</f>
        <v/>
      </c>
      <c r="I2300" s="73" t="str">
        <f>IF(A2300="","",INDEX(Boletim!F2309:F2426,(MATCH(A2300,'Cadastro-Estoque'!A2308:A2425,0))))</f>
        <v/>
      </c>
    </row>
    <row r="2301" spans="5:9" ht="18.75" customHeight="1" x14ac:dyDescent="0.25">
      <c r="E2301" s="1" t="str">
        <f t="shared" si="38"/>
        <v/>
      </c>
      <c r="F2301" s="2" t="str">
        <f>IF(ISERROR(VLOOKUP(A2301,'Cadastro-Estoque'!A:G,1,FALSE)),"",VLOOKUP(A2301,'Cadastro-Estoque'!A:G,4,FALSE))</f>
        <v/>
      </c>
      <c r="G2301" s="2" t="str">
        <f>IF(ISBLANK(A2301),"",IF(ISERROR(VLOOKUP(A2301,'Cadastro-Estoque'!A:G,1,FALSE)),"Produto não cadastrado",VLOOKUP(A2301,'Cadastro-Estoque'!A:G,2,FALSE)))</f>
        <v/>
      </c>
      <c r="H2301" s="2" t="str">
        <f>IF(ISERROR(VLOOKUP(A2301,'Cadastro-Estoque'!A:G,1,FALSE)),"",VLOOKUP(A2301,'Cadastro-Estoque'!A:G,3,FALSE))</f>
        <v/>
      </c>
      <c r="I2301" s="73" t="str">
        <f>IF(A2301="","",INDEX(Boletim!F2310:F2427,(MATCH(A2301,'Cadastro-Estoque'!A2309:A2426,0))))</f>
        <v/>
      </c>
    </row>
    <row r="2302" spans="5:9" ht="18.75" customHeight="1" x14ac:dyDescent="0.25">
      <c r="E2302" s="1" t="str">
        <f t="shared" si="38"/>
        <v/>
      </c>
      <c r="F2302" s="2" t="str">
        <f>IF(ISERROR(VLOOKUP(A2302,'Cadastro-Estoque'!A:G,1,FALSE)),"",VLOOKUP(A2302,'Cadastro-Estoque'!A:G,4,FALSE))</f>
        <v/>
      </c>
      <c r="G2302" s="2" t="str">
        <f>IF(ISBLANK(A2302),"",IF(ISERROR(VLOOKUP(A2302,'Cadastro-Estoque'!A:G,1,FALSE)),"Produto não cadastrado",VLOOKUP(A2302,'Cadastro-Estoque'!A:G,2,FALSE)))</f>
        <v/>
      </c>
      <c r="H2302" s="2" t="str">
        <f>IF(ISERROR(VLOOKUP(A2302,'Cadastro-Estoque'!A:G,1,FALSE)),"",VLOOKUP(A2302,'Cadastro-Estoque'!A:G,3,FALSE))</f>
        <v/>
      </c>
      <c r="I2302" s="73" t="str">
        <f>IF(A2302="","",INDEX(Boletim!F2311:F2428,(MATCH(A2302,'Cadastro-Estoque'!A2310:A2427,0))))</f>
        <v/>
      </c>
    </row>
    <row r="2303" spans="5:9" ht="18.75" customHeight="1" x14ac:dyDescent="0.25">
      <c r="E2303" s="1" t="str">
        <f t="shared" si="38"/>
        <v/>
      </c>
      <c r="F2303" s="2" t="str">
        <f>IF(ISERROR(VLOOKUP(A2303,'Cadastro-Estoque'!A:G,1,FALSE)),"",VLOOKUP(A2303,'Cadastro-Estoque'!A:G,4,FALSE))</f>
        <v/>
      </c>
      <c r="G2303" s="2" t="str">
        <f>IF(ISBLANK(A2303),"",IF(ISERROR(VLOOKUP(A2303,'Cadastro-Estoque'!A:G,1,FALSE)),"Produto não cadastrado",VLOOKUP(A2303,'Cadastro-Estoque'!A:G,2,FALSE)))</f>
        <v/>
      </c>
      <c r="H2303" s="2" t="str">
        <f>IF(ISERROR(VLOOKUP(A2303,'Cadastro-Estoque'!A:G,1,FALSE)),"",VLOOKUP(A2303,'Cadastro-Estoque'!A:G,3,FALSE))</f>
        <v/>
      </c>
      <c r="I2303" s="73" t="str">
        <f>IF(A2303="","",INDEX(Boletim!F2312:F2429,(MATCH(A2303,'Cadastro-Estoque'!A2311:A2428,0))))</f>
        <v/>
      </c>
    </row>
    <row r="2304" spans="5:9" ht="18.75" customHeight="1" x14ac:dyDescent="0.25">
      <c r="E2304" s="1" t="str">
        <f t="shared" si="38"/>
        <v/>
      </c>
      <c r="F2304" s="2" t="str">
        <f>IF(ISERROR(VLOOKUP(A2304,'Cadastro-Estoque'!A:G,1,FALSE)),"",VLOOKUP(A2304,'Cadastro-Estoque'!A:G,4,FALSE))</f>
        <v/>
      </c>
      <c r="G2304" s="2" t="str">
        <f>IF(ISBLANK(A2304),"",IF(ISERROR(VLOOKUP(A2304,'Cadastro-Estoque'!A:G,1,FALSE)),"Produto não cadastrado",VLOOKUP(A2304,'Cadastro-Estoque'!A:G,2,FALSE)))</f>
        <v/>
      </c>
      <c r="H2304" s="2" t="str">
        <f>IF(ISERROR(VLOOKUP(A2304,'Cadastro-Estoque'!A:G,1,FALSE)),"",VLOOKUP(A2304,'Cadastro-Estoque'!A:G,3,FALSE))</f>
        <v/>
      </c>
      <c r="I2304" s="73" t="str">
        <f>IF(A2304="","",INDEX(Boletim!F2313:F2430,(MATCH(A2304,'Cadastro-Estoque'!A2312:A2429,0))))</f>
        <v/>
      </c>
    </row>
    <row r="2305" spans="5:9" ht="18.75" customHeight="1" x14ac:dyDescent="0.25">
      <c r="E2305" s="1" t="str">
        <f t="shared" si="38"/>
        <v/>
      </c>
      <c r="F2305" s="2" t="str">
        <f>IF(ISERROR(VLOOKUP(A2305,'Cadastro-Estoque'!A:G,1,FALSE)),"",VLOOKUP(A2305,'Cadastro-Estoque'!A:G,4,FALSE))</f>
        <v/>
      </c>
      <c r="G2305" s="2" t="str">
        <f>IF(ISBLANK(A2305),"",IF(ISERROR(VLOOKUP(A2305,'Cadastro-Estoque'!A:G,1,FALSE)),"Produto não cadastrado",VLOOKUP(A2305,'Cadastro-Estoque'!A:G,2,FALSE)))</f>
        <v/>
      </c>
      <c r="H2305" s="2" t="str">
        <f>IF(ISERROR(VLOOKUP(A2305,'Cadastro-Estoque'!A:G,1,FALSE)),"",VLOOKUP(A2305,'Cadastro-Estoque'!A:G,3,FALSE))</f>
        <v/>
      </c>
      <c r="I2305" s="73" t="str">
        <f>IF(A2305="","",INDEX(Boletim!F2314:F2431,(MATCH(A2305,'Cadastro-Estoque'!A2313:A2430,0))))</f>
        <v/>
      </c>
    </row>
    <row r="2306" spans="5:9" ht="18.75" customHeight="1" x14ac:dyDescent="0.25">
      <c r="E2306" s="1" t="str">
        <f t="shared" si="38"/>
        <v/>
      </c>
      <c r="F2306" s="2" t="str">
        <f>IF(ISERROR(VLOOKUP(A2306,'Cadastro-Estoque'!A:G,1,FALSE)),"",VLOOKUP(A2306,'Cadastro-Estoque'!A:G,4,FALSE))</f>
        <v/>
      </c>
      <c r="G2306" s="2" t="str">
        <f>IF(ISBLANK(A2306),"",IF(ISERROR(VLOOKUP(A2306,'Cadastro-Estoque'!A:G,1,FALSE)),"Produto não cadastrado",VLOOKUP(A2306,'Cadastro-Estoque'!A:G,2,FALSE)))</f>
        <v/>
      </c>
      <c r="H2306" s="2" t="str">
        <f>IF(ISERROR(VLOOKUP(A2306,'Cadastro-Estoque'!A:G,1,FALSE)),"",VLOOKUP(A2306,'Cadastro-Estoque'!A:G,3,FALSE))</f>
        <v/>
      </c>
      <c r="I2306" s="73" t="str">
        <f>IF(A2306="","",INDEX(Boletim!F2315:F2432,(MATCH(A2306,'Cadastro-Estoque'!A2314:A2431,0))))</f>
        <v/>
      </c>
    </row>
    <row r="2307" spans="5:9" ht="18.75" customHeight="1" x14ac:dyDescent="0.25">
      <c r="E2307" s="1" t="str">
        <f t="shared" si="38"/>
        <v/>
      </c>
      <c r="F2307" s="2" t="str">
        <f>IF(ISERROR(VLOOKUP(A2307,'Cadastro-Estoque'!A:G,1,FALSE)),"",VLOOKUP(A2307,'Cadastro-Estoque'!A:G,4,FALSE))</f>
        <v/>
      </c>
      <c r="G2307" s="2" t="str">
        <f>IF(ISBLANK(A2307),"",IF(ISERROR(VLOOKUP(A2307,'Cadastro-Estoque'!A:G,1,FALSE)),"Produto não cadastrado",VLOOKUP(A2307,'Cadastro-Estoque'!A:G,2,FALSE)))</f>
        <v/>
      </c>
      <c r="H2307" s="2" t="str">
        <f>IF(ISERROR(VLOOKUP(A2307,'Cadastro-Estoque'!A:G,1,FALSE)),"",VLOOKUP(A2307,'Cadastro-Estoque'!A:G,3,FALSE))</f>
        <v/>
      </c>
      <c r="I2307" s="73" t="str">
        <f>IF(A2307="","",INDEX(Boletim!F2316:F2433,(MATCH(A2307,'Cadastro-Estoque'!A2315:A2432,0))))</f>
        <v/>
      </c>
    </row>
    <row r="2308" spans="5:9" ht="18.75" customHeight="1" x14ac:dyDescent="0.25">
      <c r="E2308" s="1" t="str">
        <f t="shared" si="38"/>
        <v/>
      </c>
      <c r="F2308" s="2" t="str">
        <f>IF(ISERROR(VLOOKUP(A2308,'Cadastro-Estoque'!A:G,1,FALSE)),"",VLOOKUP(A2308,'Cadastro-Estoque'!A:G,4,FALSE))</f>
        <v/>
      </c>
      <c r="G2308" s="2" t="str">
        <f>IF(ISBLANK(A2308),"",IF(ISERROR(VLOOKUP(A2308,'Cadastro-Estoque'!A:G,1,FALSE)),"Produto não cadastrado",VLOOKUP(A2308,'Cadastro-Estoque'!A:G,2,FALSE)))</f>
        <v/>
      </c>
      <c r="H2308" s="2" t="str">
        <f>IF(ISERROR(VLOOKUP(A2308,'Cadastro-Estoque'!A:G,1,FALSE)),"",VLOOKUP(A2308,'Cadastro-Estoque'!A:G,3,FALSE))</f>
        <v/>
      </c>
      <c r="I2308" s="73" t="str">
        <f>IF(A2308="","",INDEX(Boletim!F2317:F2434,(MATCH(A2308,'Cadastro-Estoque'!A2316:A2433,0))))</f>
        <v/>
      </c>
    </row>
    <row r="2309" spans="5:9" ht="18.75" customHeight="1" x14ac:dyDescent="0.25">
      <c r="E2309" s="1" t="str">
        <f t="shared" si="38"/>
        <v/>
      </c>
      <c r="F2309" s="2" t="str">
        <f>IF(ISERROR(VLOOKUP(A2309,'Cadastro-Estoque'!A:G,1,FALSE)),"",VLOOKUP(A2309,'Cadastro-Estoque'!A:G,4,FALSE))</f>
        <v/>
      </c>
      <c r="G2309" s="2" t="str">
        <f>IF(ISBLANK(A2309),"",IF(ISERROR(VLOOKUP(A2309,'Cadastro-Estoque'!A:G,1,FALSE)),"Produto não cadastrado",VLOOKUP(A2309,'Cadastro-Estoque'!A:G,2,FALSE)))</f>
        <v/>
      </c>
      <c r="H2309" s="2" t="str">
        <f>IF(ISERROR(VLOOKUP(A2309,'Cadastro-Estoque'!A:G,1,FALSE)),"",VLOOKUP(A2309,'Cadastro-Estoque'!A:G,3,FALSE))</f>
        <v/>
      </c>
      <c r="I2309" s="73" t="str">
        <f>IF(A2309="","",INDEX(Boletim!F2318:F2435,(MATCH(A2309,'Cadastro-Estoque'!A2317:A2434,0))))</f>
        <v/>
      </c>
    </row>
    <row r="2310" spans="5:9" ht="18.75" customHeight="1" x14ac:dyDescent="0.25">
      <c r="E2310" s="1" t="str">
        <f t="shared" ref="E2310:E2373" si="39">IF(ISBLANK(A2310),"",C2310*D2310)</f>
        <v/>
      </c>
      <c r="F2310" s="2" t="str">
        <f>IF(ISERROR(VLOOKUP(A2310,'Cadastro-Estoque'!A:G,1,FALSE)),"",VLOOKUP(A2310,'Cadastro-Estoque'!A:G,4,FALSE))</f>
        <v/>
      </c>
      <c r="G2310" s="2" t="str">
        <f>IF(ISBLANK(A2310),"",IF(ISERROR(VLOOKUP(A2310,'Cadastro-Estoque'!A:G,1,FALSE)),"Produto não cadastrado",VLOOKUP(A2310,'Cadastro-Estoque'!A:G,2,FALSE)))</f>
        <v/>
      </c>
      <c r="H2310" s="2" t="str">
        <f>IF(ISERROR(VLOOKUP(A2310,'Cadastro-Estoque'!A:G,1,FALSE)),"",VLOOKUP(A2310,'Cadastro-Estoque'!A:G,3,FALSE))</f>
        <v/>
      </c>
      <c r="I2310" s="73" t="str">
        <f>IF(A2310="","",INDEX(Boletim!F2319:F2436,(MATCH(A2310,'Cadastro-Estoque'!A2318:A2435,0))))</f>
        <v/>
      </c>
    </row>
    <row r="2311" spans="5:9" ht="18.75" customHeight="1" x14ac:dyDescent="0.25">
      <c r="E2311" s="1" t="str">
        <f t="shared" si="39"/>
        <v/>
      </c>
      <c r="F2311" s="2" t="str">
        <f>IF(ISERROR(VLOOKUP(A2311,'Cadastro-Estoque'!A:G,1,FALSE)),"",VLOOKUP(A2311,'Cadastro-Estoque'!A:G,4,FALSE))</f>
        <v/>
      </c>
      <c r="G2311" s="2" t="str">
        <f>IF(ISBLANK(A2311),"",IF(ISERROR(VLOOKUP(A2311,'Cadastro-Estoque'!A:G,1,FALSE)),"Produto não cadastrado",VLOOKUP(A2311,'Cadastro-Estoque'!A:G,2,FALSE)))</f>
        <v/>
      </c>
      <c r="H2311" s="2" t="str">
        <f>IF(ISERROR(VLOOKUP(A2311,'Cadastro-Estoque'!A:G,1,FALSE)),"",VLOOKUP(A2311,'Cadastro-Estoque'!A:G,3,FALSE))</f>
        <v/>
      </c>
      <c r="I2311" s="73" t="str">
        <f>IF(A2311="","",INDEX(Boletim!F2320:F2437,(MATCH(A2311,'Cadastro-Estoque'!A2319:A2436,0))))</f>
        <v/>
      </c>
    </row>
    <row r="2312" spans="5:9" ht="18.75" customHeight="1" x14ac:dyDescent="0.25">
      <c r="E2312" s="1" t="str">
        <f t="shared" si="39"/>
        <v/>
      </c>
      <c r="F2312" s="2" t="str">
        <f>IF(ISERROR(VLOOKUP(A2312,'Cadastro-Estoque'!A:G,1,FALSE)),"",VLOOKUP(A2312,'Cadastro-Estoque'!A:G,4,FALSE))</f>
        <v/>
      </c>
      <c r="G2312" s="2" t="str">
        <f>IF(ISBLANK(A2312),"",IF(ISERROR(VLOOKUP(A2312,'Cadastro-Estoque'!A:G,1,FALSE)),"Produto não cadastrado",VLOOKUP(A2312,'Cadastro-Estoque'!A:G,2,FALSE)))</f>
        <v/>
      </c>
      <c r="H2312" s="2" t="str">
        <f>IF(ISERROR(VLOOKUP(A2312,'Cadastro-Estoque'!A:G,1,FALSE)),"",VLOOKUP(A2312,'Cadastro-Estoque'!A:G,3,FALSE))</f>
        <v/>
      </c>
      <c r="I2312" s="73" t="str">
        <f>IF(A2312="","",INDEX(Boletim!F2321:F2438,(MATCH(A2312,'Cadastro-Estoque'!A2320:A2437,0))))</f>
        <v/>
      </c>
    </row>
    <row r="2313" spans="5:9" ht="18.75" customHeight="1" x14ac:dyDescent="0.25">
      <c r="E2313" s="1" t="str">
        <f t="shared" si="39"/>
        <v/>
      </c>
      <c r="F2313" s="2" t="str">
        <f>IF(ISERROR(VLOOKUP(A2313,'Cadastro-Estoque'!A:G,1,FALSE)),"",VLOOKUP(A2313,'Cadastro-Estoque'!A:G,4,FALSE))</f>
        <v/>
      </c>
      <c r="G2313" s="2" t="str">
        <f>IF(ISBLANK(A2313),"",IF(ISERROR(VLOOKUP(A2313,'Cadastro-Estoque'!A:G,1,FALSE)),"Produto não cadastrado",VLOOKUP(A2313,'Cadastro-Estoque'!A:G,2,FALSE)))</f>
        <v/>
      </c>
      <c r="H2313" s="2" t="str">
        <f>IF(ISERROR(VLOOKUP(A2313,'Cadastro-Estoque'!A:G,1,FALSE)),"",VLOOKUP(A2313,'Cadastro-Estoque'!A:G,3,FALSE))</f>
        <v/>
      </c>
      <c r="I2313" s="73" t="str">
        <f>IF(A2313="","",INDEX(Boletim!F2322:F2439,(MATCH(A2313,'Cadastro-Estoque'!A2321:A2438,0))))</f>
        <v/>
      </c>
    </row>
    <row r="2314" spans="5:9" ht="18.75" customHeight="1" x14ac:dyDescent="0.25">
      <c r="E2314" s="1" t="str">
        <f t="shared" si="39"/>
        <v/>
      </c>
      <c r="F2314" s="2" t="str">
        <f>IF(ISERROR(VLOOKUP(A2314,'Cadastro-Estoque'!A:G,1,FALSE)),"",VLOOKUP(A2314,'Cadastro-Estoque'!A:G,4,FALSE))</f>
        <v/>
      </c>
      <c r="G2314" s="2" t="str">
        <f>IF(ISBLANK(A2314),"",IF(ISERROR(VLOOKUP(A2314,'Cadastro-Estoque'!A:G,1,FALSE)),"Produto não cadastrado",VLOOKUP(A2314,'Cadastro-Estoque'!A:G,2,FALSE)))</f>
        <v/>
      </c>
      <c r="H2314" s="2" t="str">
        <f>IF(ISERROR(VLOOKUP(A2314,'Cadastro-Estoque'!A:G,1,FALSE)),"",VLOOKUP(A2314,'Cadastro-Estoque'!A:G,3,FALSE))</f>
        <v/>
      </c>
      <c r="I2314" s="73" t="str">
        <f>IF(A2314="","",INDEX(Boletim!F2323:F2440,(MATCH(A2314,'Cadastro-Estoque'!A2322:A2439,0))))</f>
        <v/>
      </c>
    </row>
    <row r="2315" spans="5:9" ht="18.75" customHeight="1" x14ac:dyDescent="0.25">
      <c r="E2315" s="1" t="str">
        <f t="shared" si="39"/>
        <v/>
      </c>
      <c r="F2315" s="2" t="str">
        <f>IF(ISERROR(VLOOKUP(A2315,'Cadastro-Estoque'!A:G,1,FALSE)),"",VLOOKUP(A2315,'Cadastro-Estoque'!A:G,4,FALSE))</f>
        <v/>
      </c>
      <c r="G2315" s="2" t="str">
        <f>IF(ISBLANK(A2315),"",IF(ISERROR(VLOOKUP(A2315,'Cadastro-Estoque'!A:G,1,FALSE)),"Produto não cadastrado",VLOOKUP(A2315,'Cadastro-Estoque'!A:G,2,FALSE)))</f>
        <v/>
      </c>
      <c r="H2315" s="2" t="str">
        <f>IF(ISERROR(VLOOKUP(A2315,'Cadastro-Estoque'!A:G,1,FALSE)),"",VLOOKUP(A2315,'Cadastro-Estoque'!A:G,3,FALSE))</f>
        <v/>
      </c>
      <c r="I2315" s="73" t="str">
        <f>IF(A2315="","",INDEX(Boletim!F2324:F2441,(MATCH(A2315,'Cadastro-Estoque'!A2323:A2440,0))))</f>
        <v/>
      </c>
    </row>
    <row r="2316" spans="5:9" ht="18.75" customHeight="1" x14ac:dyDescent="0.25">
      <c r="E2316" s="1" t="str">
        <f t="shared" si="39"/>
        <v/>
      </c>
      <c r="F2316" s="2" t="str">
        <f>IF(ISERROR(VLOOKUP(A2316,'Cadastro-Estoque'!A:G,1,FALSE)),"",VLOOKUP(A2316,'Cadastro-Estoque'!A:G,4,FALSE))</f>
        <v/>
      </c>
      <c r="G2316" s="2" t="str">
        <f>IF(ISBLANK(A2316),"",IF(ISERROR(VLOOKUP(A2316,'Cadastro-Estoque'!A:G,1,FALSE)),"Produto não cadastrado",VLOOKUP(A2316,'Cadastro-Estoque'!A:G,2,FALSE)))</f>
        <v/>
      </c>
      <c r="H2316" s="2" t="str">
        <f>IF(ISERROR(VLOOKUP(A2316,'Cadastro-Estoque'!A:G,1,FALSE)),"",VLOOKUP(A2316,'Cadastro-Estoque'!A:G,3,FALSE))</f>
        <v/>
      </c>
      <c r="I2316" s="73" t="str">
        <f>IF(A2316="","",INDEX(Boletim!F2325:F2442,(MATCH(A2316,'Cadastro-Estoque'!A2324:A2441,0))))</f>
        <v/>
      </c>
    </row>
    <row r="2317" spans="5:9" ht="18.75" customHeight="1" x14ac:dyDescent="0.25">
      <c r="E2317" s="1" t="str">
        <f t="shared" si="39"/>
        <v/>
      </c>
      <c r="F2317" s="2" t="str">
        <f>IF(ISERROR(VLOOKUP(A2317,'Cadastro-Estoque'!A:G,1,FALSE)),"",VLOOKUP(A2317,'Cadastro-Estoque'!A:G,4,FALSE))</f>
        <v/>
      </c>
      <c r="G2317" s="2" t="str">
        <f>IF(ISBLANK(A2317),"",IF(ISERROR(VLOOKUP(A2317,'Cadastro-Estoque'!A:G,1,FALSE)),"Produto não cadastrado",VLOOKUP(A2317,'Cadastro-Estoque'!A:G,2,FALSE)))</f>
        <v/>
      </c>
      <c r="H2317" s="2" t="str">
        <f>IF(ISERROR(VLOOKUP(A2317,'Cadastro-Estoque'!A:G,1,FALSE)),"",VLOOKUP(A2317,'Cadastro-Estoque'!A:G,3,FALSE))</f>
        <v/>
      </c>
      <c r="I2317" s="73" t="str">
        <f>IF(A2317="","",INDEX(Boletim!F2326:F2443,(MATCH(A2317,'Cadastro-Estoque'!A2325:A2442,0))))</f>
        <v/>
      </c>
    </row>
    <row r="2318" spans="5:9" ht="18.75" customHeight="1" x14ac:dyDescent="0.25">
      <c r="E2318" s="1" t="str">
        <f t="shared" si="39"/>
        <v/>
      </c>
      <c r="F2318" s="2" t="str">
        <f>IF(ISERROR(VLOOKUP(A2318,'Cadastro-Estoque'!A:G,1,FALSE)),"",VLOOKUP(A2318,'Cadastro-Estoque'!A:G,4,FALSE))</f>
        <v/>
      </c>
      <c r="G2318" s="2" t="str">
        <f>IF(ISBLANK(A2318),"",IF(ISERROR(VLOOKUP(A2318,'Cadastro-Estoque'!A:G,1,FALSE)),"Produto não cadastrado",VLOOKUP(A2318,'Cadastro-Estoque'!A:G,2,FALSE)))</f>
        <v/>
      </c>
      <c r="H2318" s="2" t="str">
        <f>IF(ISERROR(VLOOKUP(A2318,'Cadastro-Estoque'!A:G,1,FALSE)),"",VLOOKUP(A2318,'Cadastro-Estoque'!A:G,3,FALSE))</f>
        <v/>
      </c>
      <c r="I2318" s="73" t="str">
        <f>IF(A2318="","",INDEX(Boletim!F2327:F2444,(MATCH(A2318,'Cadastro-Estoque'!A2326:A2443,0))))</f>
        <v/>
      </c>
    </row>
    <row r="2319" spans="5:9" ht="18.75" customHeight="1" x14ac:dyDescent="0.25">
      <c r="E2319" s="1" t="str">
        <f t="shared" si="39"/>
        <v/>
      </c>
      <c r="F2319" s="2" t="str">
        <f>IF(ISERROR(VLOOKUP(A2319,'Cadastro-Estoque'!A:G,1,FALSE)),"",VLOOKUP(A2319,'Cadastro-Estoque'!A:G,4,FALSE))</f>
        <v/>
      </c>
      <c r="G2319" s="2" t="str">
        <f>IF(ISBLANK(A2319),"",IF(ISERROR(VLOOKUP(A2319,'Cadastro-Estoque'!A:G,1,FALSE)),"Produto não cadastrado",VLOOKUP(A2319,'Cadastro-Estoque'!A:G,2,FALSE)))</f>
        <v/>
      </c>
      <c r="H2319" s="2" t="str">
        <f>IF(ISERROR(VLOOKUP(A2319,'Cadastro-Estoque'!A:G,1,FALSE)),"",VLOOKUP(A2319,'Cadastro-Estoque'!A:G,3,FALSE))</f>
        <v/>
      </c>
      <c r="I2319" s="73" t="str">
        <f>IF(A2319="","",INDEX(Boletim!F2328:F2445,(MATCH(A2319,'Cadastro-Estoque'!A2327:A2444,0))))</f>
        <v/>
      </c>
    </row>
    <row r="2320" spans="5:9" ht="18.75" customHeight="1" x14ac:dyDescent="0.25">
      <c r="E2320" s="1" t="str">
        <f t="shared" si="39"/>
        <v/>
      </c>
      <c r="F2320" s="2" t="str">
        <f>IF(ISERROR(VLOOKUP(A2320,'Cadastro-Estoque'!A:G,1,FALSE)),"",VLOOKUP(A2320,'Cadastro-Estoque'!A:G,4,FALSE))</f>
        <v/>
      </c>
      <c r="G2320" s="2" t="str">
        <f>IF(ISBLANK(A2320),"",IF(ISERROR(VLOOKUP(A2320,'Cadastro-Estoque'!A:G,1,FALSE)),"Produto não cadastrado",VLOOKUP(A2320,'Cadastro-Estoque'!A:G,2,FALSE)))</f>
        <v/>
      </c>
      <c r="H2320" s="2" t="str">
        <f>IF(ISERROR(VLOOKUP(A2320,'Cadastro-Estoque'!A:G,1,FALSE)),"",VLOOKUP(A2320,'Cadastro-Estoque'!A:G,3,FALSE))</f>
        <v/>
      </c>
      <c r="I2320" s="73" t="str">
        <f>IF(A2320="","",INDEX(Boletim!F2329:F2446,(MATCH(A2320,'Cadastro-Estoque'!A2328:A2445,0))))</f>
        <v/>
      </c>
    </row>
    <row r="2321" spans="5:9" ht="18.75" customHeight="1" x14ac:dyDescent="0.25">
      <c r="E2321" s="1" t="str">
        <f t="shared" si="39"/>
        <v/>
      </c>
      <c r="F2321" s="2" t="str">
        <f>IF(ISERROR(VLOOKUP(A2321,'Cadastro-Estoque'!A:G,1,FALSE)),"",VLOOKUP(A2321,'Cadastro-Estoque'!A:G,4,FALSE))</f>
        <v/>
      </c>
      <c r="G2321" s="2" t="str">
        <f>IF(ISBLANK(A2321),"",IF(ISERROR(VLOOKUP(A2321,'Cadastro-Estoque'!A:G,1,FALSE)),"Produto não cadastrado",VLOOKUP(A2321,'Cadastro-Estoque'!A:G,2,FALSE)))</f>
        <v/>
      </c>
      <c r="H2321" s="2" t="str">
        <f>IF(ISERROR(VLOOKUP(A2321,'Cadastro-Estoque'!A:G,1,FALSE)),"",VLOOKUP(A2321,'Cadastro-Estoque'!A:G,3,FALSE))</f>
        <v/>
      </c>
      <c r="I2321" s="73" t="str">
        <f>IF(A2321="","",INDEX(Boletim!F2330:F2447,(MATCH(A2321,'Cadastro-Estoque'!A2329:A2446,0))))</f>
        <v/>
      </c>
    </row>
    <row r="2322" spans="5:9" ht="18.75" customHeight="1" x14ac:dyDescent="0.25">
      <c r="E2322" s="1" t="str">
        <f t="shared" si="39"/>
        <v/>
      </c>
      <c r="F2322" s="2" t="str">
        <f>IF(ISERROR(VLOOKUP(A2322,'Cadastro-Estoque'!A:G,1,FALSE)),"",VLOOKUP(A2322,'Cadastro-Estoque'!A:G,4,FALSE))</f>
        <v/>
      </c>
      <c r="G2322" s="2" t="str">
        <f>IF(ISBLANK(A2322),"",IF(ISERROR(VLOOKUP(A2322,'Cadastro-Estoque'!A:G,1,FALSE)),"Produto não cadastrado",VLOOKUP(A2322,'Cadastro-Estoque'!A:G,2,FALSE)))</f>
        <v/>
      </c>
      <c r="H2322" s="2" t="str">
        <f>IF(ISERROR(VLOOKUP(A2322,'Cadastro-Estoque'!A:G,1,FALSE)),"",VLOOKUP(A2322,'Cadastro-Estoque'!A:G,3,FALSE))</f>
        <v/>
      </c>
      <c r="I2322" s="73" t="str">
        <f>IF(A2322="","",INDEX(Boletim!F2331:F2448,(MATCH(A2322,'Cadastro-Estoque'!A2330:A2447,0))))</f>
        <v/>
      </c>
    </row>
    <row r="2323" spans="5:9" ht="18.75" customHeight="1" x14ac:dyDescent="0.25">
      <c r="E2323" s="1" t="str">
        <f t="shared" si="39"/>
        <v/>
      </c>
      <c r="F2323" s="2" t="str">
        <f>IF(ISERROR(VLOOKUP(A2323,'Cadastro-Estoque'!A:G,1,FALSE)),"",VLOOKUP(A2323,'Cadastro-Estoque'!A:G,4,FALSE))</f>
        <v/>
      </c>
      <c r="G2323" s="2" t="str">
        <f>IF(ISBLANK(A2323),"",IF(ISERROR(VLOOKUP(A2323,'Cadastro-Estoque'!A:G,1,FALSE)),"Produto não cadastrado",VLOOKUP(A2323,'Cadastro-Estoque'!A:G,2,FALSE)))</f>
        <v/>
      </c>
      <c r="H2323" s="2" t="str">
        <f>IF(ISERROR(VLOOKUP(A2323,'Cadastro-Estoque'!A:G,1,FALSE)),"",VLOOKUP(A2323,'Cadastro-Estoque'!A:G,3,FALSE))</f>
        <v/>
      </c>
      <c r="I2323" s="73" t="str">
        <f>IF(A2323="","",INDEX(Boletim!F2332:F2449,(MATCH(A2323,'Cadastro-Estoque'!A2331:A2448,0))))</f>
        <v/>
      </c>
    </row>
    <row r="2324" spans="5:9" ht="18.75" customHeight="1" x14ac:dyDescent="0.25">
      <c r="E2324" s="1" t="str">
        <f t="shared" si="39"/>
        <v/>
      </c>
      <c r="F2324" s="2" t="str">
        <f>IF(ISERROR(VLOOKUP(A2324,'Cadastro-Estoque'!A:G,1,FALSE)),"",VLOOKUP(A2324,'Cadastro-Estoque'!A:G,4,FALSE))</f>
        <v/>
      </c>
      <c r="G2324" s="2" t="str">
        <f>IF(ISBLANK(A2324),"",IF(ISERROR(VLOOKUP(A2324,'Cadastro-Estoque'!A:G,1,FALSE)),"Produto não cadastrado",VLOOKUP(A2324,'Cadastro-Estoque'!A:G,2,FALSE)))</f>
        <v/>
      </c>
      <c r="H2324" s="2" t="str">
        <f>IF(ISERROR(VLOOKUP(A2324,'Cadastro-Estoque'!A:G,1,FALSE)),"",VLOOKUP(A2324,'Cadastro-Estoque'!A:G,3,FALSE))</f>
        <v/>
      </c>
      <c r="I2324" s="73" t="str">
        <f>IF(A2324="","",INDEX(Boletim!F2333:F2450,(MATCH(A2324,'Cadastro-Estoque'!A2332:A2449,0))))</f>
        <v/>
      </c>
    </row>
    <row r="2325" spans="5:9" ht="18.75" customHeight="1" x14ac:dyDescent="0.25">
      <c r="E2325" s="1" t="str">
        <f t="shared" si="39"/>
        <v/>
      </c>
      <c r="F2325" s="2" t="str">
        <f>IF(ISERROR(VLOOKUP(A2325,'Cadastro-Estoque'!A:G,1,FALSE)),"",VLOOKUP(A2325,'Cadastro-Estoque'!A:G,4,FALSE))</f>
        <v/>
      </c>
      <c r="G2325" s="2" t="str">
        <f>IF(ISBLANK(A2325),"",IF(ISERROR(VLOOKUP(A2325,'Cadastro-Estoque'!A:G,1,FALSE)),"Produto não cadastrado",VLOOKUP(A2325,'Cadastro-Estoque'!A:G,2,FALSE)))</f>
        <v/>
      </c>
      <c r="H2325" s="2" t="str">
        <f>IF(ISERROR(VLOOKUP(A2325,'Cadastro-Estoque'!A:G,1,FALSE)),"",VLOOKUP(A2325,'Cadastro-Estoque'!A:G,3,FALSE))</f>
        <v/>
      </c>
      <c r="I2325" s="73" t="str">
        <f>IF(A2325="","",INDEX(Boletim!F2334:F2451,(MATCH(A2325,'Cadastro-Estoque'!A2333:A2450,0))))</f>
        <v/>
      </c>
    </row>
    <row r="2326" spans="5:9" ht="18.75" customHeight="1" x14ac:dyDescent="0.25">
      <c r="E2326" s="1" t="str">
        <f t="shared" si="39"/>
        <v/>
      </c>
      <c r="F2326" s="2" t="str">
        <f>IF(ISERROR(VLOOKUP(A2326,'Cadastro-Estoque'!A:G,1,FALSE)),"",VLOOKUP(A2326,'Cadastro-Estoque'!A:G,4,FALSE))</f>
        <v/>
      </c>
      <c r="G2326" s="2" t="str">
        <f>IF(ISBLANK(A2326),"",IF(ISERROR(VLOOKUP(A2326,'Cadastro-Estoque'!A:G,1,FALSE)),"Produto não cadastrado",VLOOKUP(A2326,'Cadastro-Estoque'!A:G,2,FALSE)))</f>
        <v/>
      </c>
      <c r="H2326" s="2" t="str">
        <f>IF(ISERROR(VLOOKUP(A2326,'Cadastro-Estoque'!A:G,1,FALSE)),"",VLOOKUP(A2326,'Cadastro-Estoque'!A:G,3,FALSE))</f>
        <v/>
      </c>
      <c r="I2326" s="73" t="str">
        <f>IF(A2326="","",INDEX(Boletim!F2335:F2452,(MATCH(A2326,'Cadastro-Estoque'!A2334:A2451,0))))</f>
        <v/>
      </c>
    </row>
    <row r="2327" spans="5:9" ht="18.75" customHeight="1" x14ac:dyDescent="0.25">
      <c r="E2327" s="1" t="str">
        <f t="shared" si="39"/>
        <v/>
      </c>
      <c r="F2327" s="2" t="str">
        <f>IF(ISERROR(VLOOKUP(A2327,'Cadastro-Estoque'!A:G,1,FALSE)),"",VLOOKUP(A2327,'Cadastro-Estoque'!A:G,4,FALSE))</f>
        <v/>
      </c>
      <c r="G2327" s="2" t="str">
        <f>IF(ISBLANK(A2327),"",IF(ISERROR(VLOOKUP(A2327,'Cadastro-Estoque'!A:G,1,FALSE)),"Produto não cadastrado",VLOOKUP(A2327,'Cadastro-Estoque'!A:G,2,FALSE)))</f>
        <v/>
      </c>
      <c r="H2327" s="2" t="str">
        <f>IF(ISERROR(VLOOKUP(A2327,'Cadastro-Estoque'!A:G,1,FALSE)),"",VLOOKUP(A2327,'Cadastro-Estoque'!A:G,3,FALSE))</f>
        <v/>
      </c>
      <c r="I2327" s="73" t="str">
        <f>IF(A2327="","",INDEX(Boletim!F2336:F2453,(MATCH(A2327,'Cadastro-Estoque'!A2335:A2452,0))))</f>
        <v/>
      </c>
    </row>
    <row r="2328" spans="5:9" ht="18.75" customHeight="1" x14ac:dyDescent="0.25">
      <c r="E2328" s="1" t="str">
        <f t="shared" si="39"/>
        <v/>
      </c>
      <c r="F2328" s="2" t="str">
        <f>IF(ISERROR(VLOOKUP(A2328,'Cadastro-Estoque'!A:G,1,FALSE)),"",VLOOKUP(A2328,'Cadastro-Estoque'!A:G,4,FALSE))</f>
        <v/>
      </c>
      <c r="G2328" s="2" t="str">
        <f>IF(ISBLANK(A2328),"",IF(ISERROR(VLOOKUP(A2328,'Cadastro-Estoque'!A:G,1,FALSE)),"Produto não cadastrado",VLOOKUP(A2328,'Cadastro-Estoque'!A:G,2,FALSE)))</f>
        <v/>
      </c>
      <c r="H2328" s="2" t="str">
        <f>IF(ISERROR(VLOOKUP(A2328,'Cadastro-Estoque'!A:G,1,FALSE)),"",VLOOKUP(A2328,'Cadastro-Estoque'!A:G,3,FALSE))</f>
        <v/>
      </c>
      <c r="I2328" s="73" t="str">
        <f>IF(A2328="","",INDEX(Boletim!F2337:F2454,(MATCH(A2328,'Cadastro-Estoque'!A2336:A2453,0))))</f>
        <v/>
      </c>
    </row>
    <row r="2329" spans="5:9" ht="18.75" customHeight="1" x14ac:dyDescent="0.25">
      <c r="E2329" s="1" t="str">
        <f t="shared" si="39"/>
        <v/>
      </c>
      <c r="F2329" s="2" t="str">
        <f>IF(ISERROR(VLOOKUP(A2329,'Cadastro-Estoque'!A:G,1,FALSE)),"",VLOOKUP(A2329,'Cadastro-Estoque'!A:G,4,FALSE))</f>
        <v/>
      </c>
      <c r="G2329" s="2" t="str">
        <f>IF(ISBLANK(A2329),"",IF(ISERROR(VLOOKUP(A2329,'Cadastro-Estoque'!A:G,1,FALSE)),"Produto não cadastrado",VLOOKUP(A2329,'Cadastro-Estoque'!A:G,2,FALSE)))</f>
        <v/>
      </c>
      <c r="H2329" s="2" t="str">
        <f>IF(ISERROR(VLOOKUP(A2329,'Cadastro-Estoque'!A:G,1,FALSE)),"",VLOOKUP(A2329,'Cadastro-Estoque'!A:G,3,FALSE))</f>
        <v/>
      </c>
      <c r="I2329" s="73" t="str">
        <f>IF(A2329="","",INDEX(Boletim!F2338:F2455,(MATCH(A2329,'Cadastro-Estoque'!A2337:A2454,0))))</f>
        <v/>
      </c>
    </row>
    <row r="2330" spans="5:9" ht="18.75" customHeight="1" x14ac:dyDescent="0.25">
      <c r="E2330" s="1" t="str">
        <f t="shared" si="39"/>
        <v/>
      </c>
      <c r="F2330" s="2" t="str">
        <f>IF(ISERROR(VLOOKUP(A2330,'Cadastro-Estoque'!A:G,1,FALSE)),"",VLOOKUP(A2330,'Cadastro-Estoque'!A:G,4,FALSE))</f>
        <v/>
      </c>
      <c r="G2330" s="2" t="str">
        <f>IF(ISBLANK(A2330),"",IF(ISERROR(VLOOKUP(A2330,'Cadastro-Estoque'!A:G,1,FALSE)),"Produto não cadastrado",VLOOKUP(A2330,'Cadastro-Estoque'!A:G,2,FALSE)))</f>
        <v/>
      </c>
      <c r="H2330" s="2" t="str">
        <f>IF(ISERROR(VLOOKUP(A2330,'Cadastro-Estoque'!A:G,1,FALSE)),"",VLOOKUP(A2330,'Cadastro-Estoque'!A:G,3,FALSE))</f>
        <v/>
      </c>
      <c r="I2330" s="73" t="str">
        <f>IF(A2330="","",INDEX(Boletim!F2339:F2456,(MATCH(A2330,'Cadastro-Estoque'!A2338:A2455,0))))</f>
        <v/>
      </c>
    </row>
    <row r="2331" spans="5:9" ht="18.75" customHeight="1" x14ac:dyDescent="0.25">
      <c r="E2331" s="1" t="str">
        <f t="shared" si="39"/>
        <v/>
      </c>
      <c r="F2331" s="2" t="str">
        <f>IF(ISERROR(VLOOKUP(A2331,'Cadastro-Estoque'!A:G,1,FALSE)),"",VLOOKUP(A2331,'Cadastro-Estoque'!A:G,4,FALSE))</f>
        <v/>
      </c>
      <c r="G2331" s="2" t="str">
        <f>IF(ISBLANK(A2331),"",IF(ISERROR(VLOOKUP(A2331,'Cadastro-Estoque'!A:G,1,FALSE)),"Produto não cadastrado",VLOOKUP(A2331,'Cadastro-Estoque'!A:G,2,FALSE)))</f>
        <v/>
      </c>
      <c r="H2331" s="2" t="str">
        <f>IF(ISERROR(VLOOKUP(A2331,'Cadastro-Estoque'!A:G,1,FALSE)),"",VLOOKUP(A2331,'Cadastro-Estoque'!A:G,3,FALSE))</f>
        <v/>
      </c>
      <c r="I2331" s="73" t="str">
        <f>IF(A2331="","",INDEX(Boletim!F2340:F2457,(MATCH(A2331,'Cadastro-Estoque'!A2339:A2456,0))))</f>
        <v/>
      </c>
    </row>
    <row r="2332" spans="5:9" ht="18.75" customHeight="1" x14ac:dyDescent="0.25">
      <c r="E2332" s="1" t="str">
        <f t="shared" si="39"/>
        <v/>
      </c>
      <c r="F2332" s="2" t="str">
        <f>IF(ISERROR(VLOOKUP(A2332,'Cadastro-Estoque'!A:G,1,FALSE)),"",VLOOKUP(A2332,'Cadastro-Estoque'!A:G,4,FALSE))</f>
        <v/>
      </c>
      <c r="G2332" s="2" t="str">
        <f>IF(ISBLANK(A2332),"",IF(ISERROR(VLOOKUP(A2332,'Cadastro-Estoque'!A:G,1,FALSE)),"Produto não cadastrado",VLOOKUP(A2332,'Cadastro-Estoque'!A:G,2,FALSE)))</f>
        <v/>
      </c>
      <c r="H2332" s="2" t="str">
        <f>IF(ISERROR(VLOOKUP(A2332,'Cadastro-Estoque'!A:G,1,FALSE)),"",VLOOKUP(A2332,'Cadastro-Estoque'!A:G,3,FALSE))</f>
        <v/>
      </c>
      <c r="I2332" s="73" t="str">
        <f>IF(A2332="","",INDEX(Boletim!F2341:F2458,(MATCH(A2332,'Cadastro-Estoque'!A2340:A2457,0))))</f>
        <v/>
      </c>
    </row>
    <row r="2333" spans="5:9" ht="18.75" customHeight="1" x14ac:dyDescent="0.25">
      <c r="E2333" s="1" t="str">
        <f t="shared" si="39"/>
        <v/>
      </c>
      <c r="F2333" s="2" t="str">
        <f>IF(ISERROR(VLOOKUP(A2333,'Cadastro-Estoque'!A:G,1,FALSE)),"",VLOOKUP(A2333,'Cadastro-Estoque'!A:G,4,FALSE))</f>
        <v/>
      </c>
      <c r="G2333" s="2" t="str">
        <f>IF(ISBLANK(A2333),"",IF(ISERROR(VLOOKUP(A2333,'Cadastro-Estoque'!A:G,1,FALSE)),"Produto não cadastrado",VLOOKUP(A2333,'Cadastro-Estoque'!A:G,2,FALSE)))</f>
        <v/>
      </c>
      <c r="H2333" s="2" t="str">
        <f>IF(ISERROR(VLOOKUP(A2333,'Cadastro-Estoque'!A:G,1,FALSE)),"",VLOOKUP(A2333,'Cadastro-Estoque'!A:G,3,FALSE))</f>
        <v/>
      </c>
      <c r="I2333" s="73" t="str">
        <f>IF(A2333="","",INDEX(Boletim!F2342:F2459,(MATCH(A2333,'Cadastro-Estoque'!A2341:A2458,0))))</f>
        <v/>
      </c>
    </row>
    <row r="2334" spans="5:9" ht="18.75" customHeight="1" x14ac:dyDescent="0.25">
      <c r="E2334" s="1" t="str">
        <f t="shared" si="39"/>
        <v/>
      </c>
      <c r="F2334" s="2" t="str">
        <f>IF(ISERROR(VLOOKUP(A2334,'Cadastro-Estoque'!A:G,1,FALSE)),"",VLOOKUP(A2334,'Cadastro-Estoque'!A:G,4,FALSE))</f>
        <v/>
      </c>
      <c r="G2334" s="2" t="str">
        <f>IF(ISBLANK(A2334),"",IF(ISERROR(VLOOKUP(A2334,'Cadastro-Estoque'!A:G,1,FALSE)),"Produto não cadastrado",VLOOKUP(A2334,'Cadastro-Estoque'!A:G,2,FALSE)))</f>
        <v/>
      </c>
      <c r="H2334" s="2" t="str">
        <f>IF(ISERROR(VLOOKUP(A2334,'Cadastro-Estoque'!A:G,1,FALSE)),"",VLOOKUP(A2334,'Cadastro-Estoque'!A:G,3,FALSE))</f>
        <v/>
      </c>
      <c r="I2334" s="73" t="str">
        <f>IF(A2334="","",INDEX(Boletim!F2343:F2460,(MATCH(A2334,'Cadastro-Estoque'!A2342:A2459,0))))</f>
        <v/>
      </c>
    </row>
    <row r="2335" spans="5:9" ht="18.75" customHeight="1" x14ac:dyDescent="0.25">
      <c r="E2335" s="1" t="str">
        <f t="shared" si="39"/>
        <v/>
      </c>
      <c r="F2335" s="2" t="str">
        <f>IF(ISERROR(VLOOKUP(A2335,'Cadastro-Estoque'!A:G,1,FALSE)),"",VLOOKUP(A2335,'Cadastro-Estoque'!A:G,4,FALSE))</f>
        <v/>
      </c>
      <c r="G2335" s="2" t="str">
        <f>IF(ISBLANK(A2335),"",IF(ISERROR(VLOOKUP(A2335,'Cadastro-Estoque'!A:G,1,FALSE)),"Produto não cadastrado",VLOOKUP(A2335,'Cadastro-Estoque'!A:G,2,FALSE)))</f>
        <v/>
      </c>
      <c r="H2335" s="2" t="str">
        <f>IF(ISERROR(VLOOKUP(A2335,'Cadastro-Estoque'!A:G,1,FALSE)),"",VLOOKUP(A2335,'Cadastro-Estoque'!A:G,3,FALSE))</f>
        <v/>
      </c>
      <c r="I2335" s="73" t="str">
        <f>IF(A2335="","",INDEX(Boletim!F2344:F2461,(MATCH(A2335,'Cadastro-Estoque'!A2343:A2460,0))))</f>
        <v/>
      </c>
    </row>
    <row r="2336" spans="5:9" ht="18.75" customHeight="1" x14ac:dyDescent="0.25">
      <c r="E2336" s="1" t="str">
        <f t="shared" si="39"/>
        <v/>
      </c>
      <c r="F2336" s="2" t="str">
        <f>IF(ISERROR(VLOOKUP(A2336,'Cadastro-Estoque'!A:G,1,FALSE)),"",VLOOKUP(A2336,'Cadastro-Estoque'!A:G,4,FALSE))</f>
        <v/>
      </c>
      <c r="G2336" s="2" t="str">
        <f>IF(ISBLANK(A2336),"",IF(ISERROR(VLOOKUP(A2336,'Cadastro-Estoque'!A:G,1,FALSE)),"Produto não cadastrado",VLOOKUP(A2336,'Cadastro-Estoque'!A:G,2,FALSE)))</f>
        <v/>
      </c>
      <c r="H2336" s="2" t="str">
        <f>IF(ISERROR(VLOOKUP(A2336,'Cadastro-Estoque'!A:G,1,FALSE)),"",VLOOKUP(A2336,'Cadastro-Estoque'!A:G,3,FALSE))</f>
        <v/>
      </c>
      <c r="I2336" s="73" t="str">
        <f>IF(A2336="","",INDEX(Boletim!F2345:F2462,(MATCH(A2336,'Cadastro-Estoque'!A2344:A2461,0))))</f>
        <v/>
      </c>
    </row>
    <row r="2337" spans="5:9" ht="18.75" customHeight="1" x14ac:dyDescent="0.25">
      <c r="E2337" s="1" t="str">
        <f t="shared" si="39"/>
        <v/>
      </c>
      <c r="F2337" s="2" t="str">
        <f>IF(ISERROR(VLOOKUP(A2337,'Cadastro-Estoque'!A:G,1,FALSE)),"",VLOOKUP(A2337,'Cadastro-Estoque'!A:G,4,FALSE))</f>
        <v/>
      </c>
      <c r="G2337" s="2" t="str">
        <f>IF(ISBLANK(A2337),"",IF(ISERROR(VLOOKUP(A2337,'Cadastro-Estoque'!A:G,1,FALSE)),"Produto não cadastrado",VLOOKUP(A2337,'Cadastro-Estoque'!A:G,2,FALSE)))</f>
        <v/>
      </c>
      <c r="H2337" s="2" t="str">
        <f>IF(ISERROR(VLOOKUP(A2337,'Cadastro-Estoque'!A:G,1,FALSE)),"",VLOOKUP(A2337,'Cadastro-Estoque'!A:G,3,FALSE))</f>
        <v/>
      </c>
      <c r="I2337" s="73" t="str">
        <f>IF(A2337="","",INDEX(Boletim!F2346:F2463,(MATCH(A2337,'Cadastro-Estoque'!A2345:A2462,0))))</f>
        <v/>
      </c>
    </row>
    <row r="2338" spans="5:9" ht="18.75" customHeight="1" x14ac:dyDescent="0.25">
      <c r="E2338" s="1" t="str">
        <f t="shared" si="39"/>
        <v/>
      </c>
      <c r="F2338" s="2" t="str">
        <f>IF(ISERROR(VLOOKUP(A2338,'Cadastro-Estoque'!A:G,1,FALSE)),"",VLOOKUP(A2338,'Cadastro-Estoque'!A:G,4,FALSE))</f>
        <v/>
      </c>
      <c r="G2338" s="2" t="str">
        <f>IF(ISBLANK(A2338),"",IF(ISERROR(VLOOKUP(A2338,'Cadastro-Estoque'!A:G,1,FALSE)),"Produto não cadastrado",VLOOKUP(A2338,'Cadastro-Estoque'!A:G,2,FALSE)))</f>
        <v/>
      </c>
      <c r="H2338" s="2" t="str">
        <f>IF(ISERROR(VLOOKUP(A2338,'Cadastro-Estoque'!A:G,1,FALSE)),"",VLOOKUP(A2338,'Cadastro-Estoque'!A:G,3,FALSE))</f>
        <v/>
      </c>
      <c r="I2338" s="73" t="str">
        <f>IF(A2338="","",INDEX(Boletim!F2347:F2464,(MATCH(A2338,'Cadastro-Estoque'!A2346:A2463,0))))</f>
        <v/>
      </c>
    </row>
    <row r="2339" spans="5:9" ht="18.75" customHeight="1" x14ac:dyDescent="0.25">
      <c r="E2339" s="1" t="str">
        <f t="shared" si="39"/>
        <v/>
      </c>
      <c r="F2339" s="2" t="str">
        <f>IF(ISERROR(VLOOKUP(A2339,'Cadastro-Estoque'!A:G,1,FALSE)),"",VLOOKUP(A2339,'Cadastro-Estoque'!A:G,4,FALSE))</f>
        <v/>
      </c>
      <c r="G2339" s="2" t="str">
        <f>IF(ISBLANK(A2339),"",IF(ISERROR(VLOOKUP(A2339,'Cadastro-Estoque'!A:G,1,FALSE)),"Produto não cadastrado",VLOOKUP(A2339,'Cadastro-Estoque'!A:G,2,FALSE)))</f>
        <v/>
      </c>
      <c r="H2339" s="2" t="str">
        <f>IF(ISERROR(VLOOKUP(A2339,'Cadastro-Estoque'!A:G,1,FALSE)),"",VLOOKUP(A2339,'Cadastro-Estoque'!A:G,3,FALSE))</f>
        <v/>
      </c>
      <c r="I2339" s="73" t="str">
        <f>IF(A2339="","",INDEX(Boletim!F2348:F2465,(MATCH(A2339,'Cadastro-Estoque'!A2347:A2464,0))))</f>
        <v/>
      </c>
    </row>
    <row r="2340" spans="5:9" ht="18.75" customHeight="1" x14ac:dyDescent="0.25">
      <c r="E2340" s="1" t="str">
        <f t="shared" si="39"/>
        <v/>
      </c>
      <c r="F2340" s="2" t="str">
        <f>IF(ISERROR(VLOOKUP(A2340,'Cadastro-Estoque'!A:G,1,FALSE)),"",VLOOKUP(A2340,'Cadastro-Estoque'!A:G,4,FALSE))</f>
        <v/>
      </c>
      <c r="G2340" s="2" t="str">
        <f>IF(ISBLANK(A2340),"",IF(ISERROR(VLOOKUP(A2340,'Cadastro-Estoque'!A:G,1,FALSE)),"Produto não cadastrado",VLOOKUP(A2340,'Cadastro-Estoque'!A:G,2,FALSE)))</f>
        <v/>
      </c>
      <c r="H2340" s="2" t="str">
        <f>IF(ISERROR(VLOOKUP(A2340,'Cadastro-Estoque'!A:G,1,FALSE)),"",VLOOKUP(A2340,'Cadastro-Estoque'!A:G,3,FALSE))</f>
        <v/>
      </c>
      <c r="I2340" s="73" t="str">
        <f>IF(A2340="","",INDEX(Boletim!F2349:F2466,(MATCH(A2340,'Cadastro-Estoque'!A2348:A2465,0))))</f>
        <v/>
      </c>
    </row>
    <row r="2341" spans="5:9" ht="18.75" customHeight="1" x14ac:dyDescent="0.25">
      <c r="E2341" s="1" t="str">
        <f t="shared" si="39"/>
        <v/>
      </c>
      <c r="F2341" s="2" t="str">
        <f>IF(ISERROR(VLOOKUP(A2341,'Cadastro-Estoque'!A:G,1,FALSE)),"",VLOOKUP(A2341,'Cadastro-Estoque'!A:G,4,FALSE))</f>
        <v/>
      </c>
      <c r="G2341" s="2" t="str">
        <f>IF(ISBLANK(A2341),"",IF(ISERROR(VLOOKUP(A2341,'Cadastro-Estoque'!A:G,1,FALSE)),"Produto não cadastrado",VLOOKUP(A2341,'Cadastro-Estoque'!A:G,2,FALSE)))</f>
        <v/>
      </c>
      <c r="H2341" s="2" t="str">
        <f>IF(ISERROR(VLOOKUP(A2341,'Cadastro-Estoque'!A:G,1,FALSE)),"",VLOOKUP(A2341,'Cadastro-Estoque'!A:G,3,FALSE))</f>
        <v/>
      </c>
      <c r="I2341" s="73" t="str">
        <f>IF(A2341="","",INDEX(Boletim!F2350:F2467,(MATCH(A2341,'Cadastro-Estoque'!A2349:A2466,0))))</f>
        <v/>
      </c>
    </row>
    <row r="2342" spans="5:9" ht="18.75" customHeight="1" x14ac:dyDescent="0.25">
      <c r="E2342" s="1" t="str">
        <f t="shared" si="39"/>
        <v/>
      </c>
      <c r="F2342" s="2" t="str">
        <f>IF(ISERROR(VLOOKUP(A2342,'Cadastro-Estoque'!A:G,1,FALSE)),"",VLOOKUP(A2342,'Cadastro-Estoque'!A:G,4,FALSE))</f>
        <v/>
      </c>
      <c r="G2342" s="2" t="str">
        <f>IF(ISBLANK(A2342),"",IF(ISERROR(VLOOKUP(A2342,'Cadastro-Estoque'!A:G,1,FALSE)),"Produto não cadastrado",VLOOKUP(A2342,'Cadastro-Estoque'!A:G,2,FALSE)))</f>
        <v/>
      </c>
      <c r="H2342" s="2" t="str">
        <f>IF(ISERROR(VLOOKUP(A2342,'Cadastro-Estoque'!A:G,1,FALSE)),"",VLOOKUP(A2342,'Cadastro-Estoque'!A:G,3,FALSE))</f>
        <v/>
      </c>
      <c r="I2342" s="73" t="str">
        <f>IF(A2342="","",INDEX(Boletim!F2351:F2468,(MATCH(A2342,'Cadastro-Estoque'!A2350:A2467,0))))</f>
        <v/>
      </c>
    </row>
    <row r="2343" spans="5:9" ht="18.75" customHeight="1" x14ac:dyDescent="0.25">
      <c r="E2343" s="1" t="str">
        <f t="shared" si="39"/>
        <v/>
      </c>
      <c r="F2343" s="2" t="str">
        <f>IF(ISERROR(VLOOKUP(A2343,'Cadastro-Estoque'!A:G,1,FALSE)),"",VLOOKUP(A2343,'Cadastro-Estoque'!A:G,4,FALSE))</f>
        <v/>
      </c>
      <c r="G2343" s="2" t="str">
        <f>IF(ISBLANK(A2343),"",IF(ISERROR(VLOOKUP(A2343,'Cadastro-Estoque'!A:G,1,FALSE)),"Produto não cadastrado",VLOOKUP(A2343,'Cadastro-Estoque'!A:G,2,FALSE)))</f>
        <v/>
      </c>
      <c r="H2343" s="2" t="str">
        <f>IF(ISERROR(VLOOKUP(A2343,'Cadastro-Estoque'!A:G,1,FALSE)),"",VLOOKUP(A2343,'Cadastro-Estoque'!A:G,3,FALSE))</f>
        <v/>
      </c>
      <c r="I2343" s="73" t="str">
        <f>IF(A2343="","",INDEX(Boletim!F2352:F2469,(MATCH(A2343,'Cadastro-Estoque'!A2351:A2468,0))))</f>
        <v/>
      </c>
    </row>
    <row r="2344" spans="5:9" ht="18.75" customHeight="1" x14ac:dyDescent="0.25">
      <c r="E2344" s="1" t="str">
        <f t="shared" si="39"/>
        <v/>
      </c>
      <c r="F2344" s="2" t="str">
        <f>IF(ISERROR(VLOOKUP(A2344,'Cadastro-Estoque'!A:G,1,FALSE)),"",VLOOKUP(A2344,'Cadastro-Estoque'!A:G,4,FALSE))</f>
        <v/>
      </c>
      <c r="G2344" s="2" t="str">
        <f>IF(ISBLANK(A2344),"",IF(ISERROR(VLOOKUP(A2344,'Cadastro-Estoque'!A:G,1,FALSE)),"Produto não cadastrado",VLOOKUP(A2344,'Cadastro-Estoque'!A:G,2,FALSE)))</f>
        <v/>
      </c>
      <c r="H2344" s="2" t="str">
        <f>IF(ISERROR(VLOOKUP(A2344,'Cadastro-Estoque'!A:G,1,FALSE)),"",VLOOKUP(A2344,'Cadastro-Estoque'!A:G,3,FALSE))</f>
        <v/>
      </c>
      <c r="I2344" s="73" t="str">
        <f>IF(A2344="","",INDEX(Boletim!F2353:F2470,(MATCH(A2344,'Cadastro-Estoque'!A2352:A2469,0))))</f>
        <v/>
      </c>
    </row>
    <row r="2345" spans="5:9" ht="18.75" customHeight="1" x14ac:dyDescent="0.25">
      <c r="E2345" s="1" t="str">
        <f t="shared" si="39"/>
        <v/>
      </c>
      <c r="F2345" s="2" t="str">
        <f>IF(ISERROR(VLOOKUP(A2345,'Cadastro-Estoque'!A:G,1,FALSE)),"",VLOOKUP(A2345,'Cadastro-Estoque'!A:G,4,FALSE))</f>
        <v/>
      </c>
      <c r="G2345" s="2" t="str">
        <f>IF(ISBLANK(A2345),"",IF(ISERROR(VLOOKUP(A2345,'Cadastro-Estoque'!A:G,1,FALSE)),"Produto não cadastrado",VLOOKUP(A2345,'Cadastro-Estoque'!A:G,2,FALSE)))</f>
        <v/>
      </c>
      <c r="H2345" s="2" t="str">
        <f>IF(ISERROR(VLOOKUP(A2345,'Cadastro-Estoque'!A:G,1,FALSE)),"",VLOOKUP(A2345,'Cadastro-Estoque'!A:G,3,FALSE))</f>
        <v/>
      </c>
      <c r="I2345" s="73" t="str">
        <f>IF(A2345="","",INDEX(Boletim!F2354:F2471,(MATCH(A2345,'Cadastro-Estoque'!A2353:A2470,0))))</f>
        <v/>
      </c>
    </row>
    <row r="2346" spans="5:9" ht="18.75" customHeight="1" x14ac:dyDescent="0.25">
      <c r="E2346" s="1" t="str">
        <f t="shared" si="39"/>
        <v/>
      </c>
      <c r="F2346" s="2" t="str">
        <f>IF(ISERROR(VLOOKUP(A2346,'Cadastro-Estoque'!A:G,1,FALSE)),"",VLOOKUP(A2346,'Cadastro-Estoque'!A:G,4,FALSE))</f>
        <v/>
      </c>
      <c r="G2346" s="2" t="str">
        <f>IF(ISBLANK(A2346),"",IF(ISERROR(VLOOKUP(A2346,'Cadastro-Estoque'!A:G,1,FALSE)),"Produto não cadastrado",VLOOKUP(A2346,'Cadastro-Estoque'!A:G,2,FALSE)))</f>
        <v/>
      </c>
      <c r="H2346" s="2" t="str">
        <f>IF(ISERROR(VLOOKUP(A2346,'Cadastro-Estoque'!A:G,1,FALSE)),"",VLOOKUP(A2346,'Cadastro-Estoque'!A:G,3,FALSE))</f>
        <v/>
      </c>
      <c r="I2346" s="73" t="str">
        <f>IF(A2346="","",INDEX(Boletim!F2355:F2472,(MATCH(A2346,'Cadastro-Estoque'!A2354:A2471,0))))</f>
        <v/>
      </c>
    </row>
    <row r="2347" spans="5:9" ht="18.75" customHeight="1" x14ac:dyDescent="0.25">
      <c r="E2347" s="1" t="str">
        <f t="shared" si="39"/>
        <v/>
      </c>
      <c r="F2347" s="2" t="str">
        <f>IF(ISERROR(VLOOKUP(A2347,'Cadastro-Estoque'!A:G,1,FALSE)),"",VLOOKUP(A2347,'Cadastro-Estoque'!A:G,4,FALSE))</f>
        <v/>
      </c>
      <c r="G2347" s="2" t="str">
        <f>IF(ISBLANK(A2347),"",IF(ISERROR(VLOOKUP(A2347,'Cadastro-Estoque'!A:G,1,FALSE)),"Produto não cadastrado",VLOOKUP(A2347,'Cadastro-Estoque'!A:G,2,FALSE)))</f>
        <v/>
      </c>
      <c r="H2347" s="2" t="str">
        <f>IF(ISERROR(VLOOKUP(A2347,'Cadastro-Estoque'!A:G,1,FALSE)),"",VLOOKUP(A2347,'Cadastro-Estoque'!A:G,3,FALSE))</f>
        <v/>
      </c>
      <c r="I2347" s="73" t="str">
        <f>IF(A2347="","",INDEX(Boletim!F2356:F2473,(MATCH(A2347,'Cadastro-Estoque'!A2355:A2472,0))))</f>
        <v/>
      </c>
    </row>
    <row r="2348" spans="5:9" ht="18.75" customHeight="1" x14ac:dyDescent="0.25">
      <c r="E2348" s="1" t="str">
        <f t="shared" si="39"/>
        <v/>
      </c>
      <c r="F2348" s="2" t="str">
        <f>IF(ISERROR(VLOOKUP(A2348,'Cadastro-Estoque'!A:G,1,FALSE)),"",VLOOKUP(A2348,'Cadastro-Estoque'!A:G,4,FALSE))</f>
        <v/>
      </c>
      <c r="G2348" s="2" t="str">
        <f>IF(ISBLANK(A2348),"",IF(ISERROR(VLOOKUP(A2348,'Cadastro-Estoque'!A:G,1,FALSE)),"Produto não cadastrado",VLOOKUP(A2348,'Cadastro-Estoque'!A:G,2,FALSE)))</f>
        <v/>
      </c>
      <c r="H2348" s="2" t="str">
        <f>IF(ISERROR(VLOOKUP(A2348,'Cadastro-Estoque'!A:G,1,FALSE)),"",VLOOKUP(A2348,'Cadastro-Estoque'!A:G,3,FALSE))</f>
        <v/>
      </c>
      <c r="I2348" s="73" t="str">
        <f>IF(A2348="","",INDEX(Boletim!F2357:F2474,(MATCH(A2348,'Cadastro-Estoque'!A2356:A2473,0))))</f>
        <v/>
      </c>
    </row>
    <row r="2349" spans="5:9" ht="18.75" customHeight="1" x14ac:dyDescent="0.25">
      <c r="E2349" s="1" t="str">
        <f t="shared" si="39"/>
        <v/>
      </c>
      <c r="F2349" s="2" t="str">
        <f>IF(ISERROR(VLOOKUP(A2349,'Cadastro-Estoque'!A:G,1,FALSE)),"",VLOOKUP(A2349,'Cadastro-Estoque'!A:G,4,FALSE))</f>
        <v/>
      </c>
      <c r="G2349" s="2" t="str">
        <f>IF(ISBLANK(A2349),"",IF(ISERROR(VLOOKUP(A2349,'Cadastro-Estoque'!A:G,1,FALSE)),"Produto não cadastrado",VLOOKUP(A2349,'Cadastro-Estoque'!A:G,2,FALSE)))</f>
        <v/>
      </c>
      <c r="H2349" s="2" t="str">
        <f>IF(ISERROR(VLOOKUP(A2349,'Cadastro-Estoque'!A:G,1,FALSE)),"",VLOOKUP(A2349,'Cadastro-Estoque'!A:G,3,FALSE))</f>
        <v/>
      </c>
      <c r="I2349" s="73" t="str">
        <f>IF(A2349="","",INDEX(Boletim!F2358:F2475,(MATCH(A2349,'Cadastro-Estoque'!A2357:A2474,0))))</f>
        <v/>
      </c>
    </row>
    <row r="2350" spans="5:9" ht="18.75" customHeight="1" x14ac:dyDescent="0.25">
      <c r="E2350" s="1" t="str">
        <f t="shared" si="39"/>
        <v/>
      </c>
      <c r="F2350" s="2" t="str">
        <f>IF(ISERROR(VLOOKUP(A2350,'Cadastro-Estoque'!A:G,1,FALSE)),"",VLOOKUP(A2350,'Cadastro-Estoque'!A:G,4,FALSE))</f>
        <v/>
      </c>
      <c r="G2350" s="2" t="str">
        <f>IF(ISBLANK(A2350),"",IF(ISERROR(VLOOKUP(A2350,'Cadastro-Estoque'!A:G,1,FALSE)),"Produto não cadastrado",VLOOKUP(A2350,'Cadastro-Estoque'!A:G,2,FALSE)))</f>
        <v/>
      </c>
      <c r="H2350" s="2" t="str">
        <f>IF(ISERROR(VLOOKUP(A2350,'Cadastro-Estoque'!A:G,1,FALSE)),"",VLOOKUP(A2350,'Cadastro-Estoque'!A:G,3,FALSE))</f>
        <v/>
      </c>
      <c r="I2350" s="73" t="str">
        <f>IF(A2350="","",INDEX(Boletim!F2359:F2476,(MATCH(A2350,'Cadastro-Estoque'!A2358:A2475,0))))</f>
        <v/>
      </c>
    </row>
    <row r="2351" spans="5:9" ht="18.75" customHeight="1" x14ac:dyDescent="0.25">
      <c r="E2351" s="1" t="str">
        <f t="shared" si="39"/>
        <v/>
      </c>
      <c r="F2351" s="2" t="str">
        <f>IF(ISERROR(VLOOKUP(A2351,'Cadastro-Estoque'!A:G,1,FALSE)),"",VLOOKUP(A2351,'Cadastro-Estoque'!A:G,4,FALSE))</f>
        <v/>
      </c>
      <c r="G2351" s="2" t="str">
        <f>IF(ISBLANK(A2351),"",IF(ISERROR(VLOOKUP(A2351,'Cadastro-Estoque'!A:G,1,FALSE)),"Produto não cadastrado",VLOOKUP(A2351,'Cadastro-Estoque'!A:G,2,FALSE)))</f>
        <v/>
      </c>
      <c r="H2351" s="2" t="str">
        <f>IF(ISERROR(VLOOKUP(A2351,'Cadastro-Estoque'!A:G,1,FALSE)),"",VLOOKUP(A2351,'Cadastro-Estoque'!A:G,3,FALSE))</f>
        <v/>
      </c>
      <c r="I2351" s="73" t="str">
        <f>IF(A2351="","",INDEX(Boletim!F2360:F2477,(MATCH(A2351,'Cadastro-Estoque'!A2359:A2476,0))))</f>
        <v/>
      </c>
    </row>
    <row r="2352" spans="5:9" ht="18.75" customHeight="1" x14ac:dyDescent="0.25">
      <c r="E2352" s="1" t="str">
        <f t="shared" si="39"/>
        <v/>
      </c>
      <c r="F2352" s="2" t="str">
        <f>IF(ISERROR(VLOOKUP(A2352,'Cadastro-Estoque'!A:G,1,FALSE)),"",VLOOKUP(A2352,'Cadastro-Estoque'!A:G,4,FALSE))</f>
        <v/>
      </c>
      <c r="G2352" s="2" t="str">
        <f>IF(ISBLANK(A2352),"",IF(ISERROR(VLOOKUP(A2352,'Cadastro-Estoque'!A:G,1,FALSE)),"Produto não cadastrado",VLOOKUP(A2352,'Cadastro-Estoque'!A:G,2,FALSE)))</f>
        <v/>
      </c>
      <c r="H2352" s="2" t="str">
        <f>IF(ISERROR(VLOOKUP(A2352,'Cadastro-Estoque'!A:G,1,FALSE)),"",VLOOKUP(A2352,'Cadastro-Estoque'!A:G,3,FALSE))</f>
        <v/>
      </c>
      <c r="I2352" s="73" t="str">
        <f>IF(A2352="","",INDEX(Boletim!F2361:F2478,(MATCH(A2352,'Cadastro-Estoque'!A2360:A2477,0))))</f>
        <v/>
      </c>
    </row>
    <row r="2353" spans="5:9" ht="18.75" customHeight="1" x14ac:dyDescent="0.25">
      <c r="E2353" s="1" t="str">
        <f t="shared" si="39"/>
        <v/>
      </c>
      <c r="F2353" s="2" t="str">
        <f>IF(ISERROR(VLOOKUP(A2353,'Cadastro-Estoque'!A:G,1,FALSE)),"",VLOOKUP(A2353,'Cadastro-Estoque'!A:G,4,FALSE))</f>
        <v/>
      </c>
      <c r="G2353" s="2" t="str">
        <f>IF(ISBLANK(A2353),"",IF(ISERROR(VLOOKUP(A2353,'Cadastro-Estoque'!A:G,1,FALSE)),"Produto não cadastrado",VLOOKUP(A2353,'Cadastro-Estoque'!A:G,2,FALSE)))</f>
        <v/>
      </c>
      <c r="H2353" s="2" t="str">
        <f>IF(ISERROR(VLOOKUP(A2353,'Cadastro-Estoque'!A:G,1,FALSE)),"",VLOOKUP(A2353,'Cadastro-Estoque'!A:G,3,FALSE))</f>
        <v/>
      </c>
      <c r="I2353" s="73" t="str">
        <f>IF(A2353="","",INDEX(Boletim!F2362:F2479,(MATCH(A2353,'Cadastro-Estoque'!A2361:A2478,0))))</f>
        <v/>
      </c>
    </row>
    <row r="2354" spans="5:9" ht="18.75" customHeight="1" x14ac:dyDescent="0.25">
      <c r="E2354" s="1" t="str">
        <f t="shared" si="39"/>
        <v/>
      </c>
      <c r="F2354" s="2" t="str">
        <f>IF(ISERROR(VLOOKUP(A2354,'Cadastro-Estoque'!A:G,1,FALSE)),"",VLOOKUP(A2354,'Cadastro-Estoque'!A:G,4,FALSE))</f>
        <v/>
      </c>
      <c r="G2354" s="2" t="str">
        <f>IF(ISBLANK(A2354),"",IF(ISERROR(VLOOKUP(A2354,'Cadastro-Estoque'!A:G,1,FALSE)),"Produto não cadastrado",VLOOKUP(A2354,'Cadastro-Estoque'!A:G,2,FALSE)))</f>
        <v/>
      </c>
      <c r="H2354" s="2" t="str">
        <f>IF(ISERROR(VLOOKUP(A2354,'Cadastro-Estoque'!A:G,1,FALSE)),"",VLOOKUP(A2354,'Cadastro-Estoque'!A:G,3,FALSE))</f>
        <v/>
      </c>
      <c r="I2354" s="73" t="str">
        <f>IF(A2354="","",INDEX(Boletim!F2363:F2480,(MATCH(A2354,'Cadastro-Estoque'!A2362:A2479,0))))</f>
        <v/>
      </c>
    </row>
    <row r="2355" spans="5:9" ht="18.75" customHeight="1" x14ac:dyDescent="0.25">
      <c r="E2355" s="1" t="str">
        <f t="shared" si="39"/>
        <v/>
      </c>
      <c r="F2355" s="2" t="str">
        <f>IF(ISERROR(VLOOKUP(A2355,'Cadastro-Estoque'!A:G,1,FALSE)),"",VLOOKUP(A2355,'Cadastro-Estoque'!A:G,4,FALSE))</f>
        <v/>
      </c>
      <c r="G2355" s="2" t="str">
        <f>IF(ISBLANK(A2355),"",IF(ISERROR(VLOOKUP(A2355,'Cadastro-Estoque'!A:G,1,FALSE)),"Produto não cadastrado",VLOOKUP(A2355,'Cadastro-Estoque'!A:G,2,FALSE)))</f>
        <v/>
      </c>
      <c r="H2355" s="2" t="str">
        <f>IF(ISERROR(VLOOKUP(A2355,'Cadastro-Estoque'!A:G,1,FALSE)),"",VLOOKUP(A2355,'Cadastro-Estoque'!A:G,3,FALSE))</f>
        <v/>
      </c>
      <c r="I2355" s="73" t="str">
        <f>IF(A2355="","",INDEX(Boletim!F2364:F2481,(MATCH(A2355,'Cadastro-Estoque'!A2363:A2480,0))))</f>
        <v/>
      </c>
    </row>
    <row r="2356" spans="5:9" ht="18.75" customHeight="1" x14ac:dyDescent="0.25">
      <c r="E2356" s="1" t="str">
        <f t="shared" si="39"/>
        <v/>
      </c>
      <c r="F2356" s="2" t="str">
        <f>IF(ISERROR(VLOOKUP(A2356,'Cadastro-Estoque'!A:G,1,FALSE)),"",VLOOKUP(A2356,'Cadastro-Estoque'!A:G,4,FALSE))</f>
        <v/>
      </c>
      <c r="G2356" s="2" t="str">
        <f>IF(ISBLANK(A2356),"",IF(ISERROR(VLOOKUP(A2356,'Cadastro-Estoque'!A:G,1,FALSE)),"Produto não cadastrado",VLOOKUP(A2356,'Cadastro-Estoque'!A:G,2,FALSE)))</f>
        <v/>
      </c>
      <c r="H2356" s="2" t="str">
        <f>IF(ISERROR(VLOOKUP(A2356,'Cadastro-Estoque'!A:G,1,FALSE)),"",VLOOKUP(A2356,'Cadastro-Estoque'!A:G,3,FALSE))</f>
        <v/>
      </c>
      <c r="I2356" s="73" t="str">
        <f>IF(A2356="","",INDEX(Boletim!F2365:F2482,(MATCH(A2356,'Cadastro-Estoque'!A2364:A2481,0))))</f>
        <v/>
      </c>
    </row>
    <row r="2357" spans="5:9" ht="18.75" customHeight="1" x14ac:dyDescent="0.25">
      <c r="E2357" s="1" t="str">
        <f t="shared" si="39"/>
        <v/>
      </c>
      <c r="F2357" s="2" t="str">
        <f>IF(ISERROR(VLOOKUP(A2357,'Cadastro-Estoque'!A:G,1,FALSE)),"",VLOOKUP(A2357,'Cadastro-Estoque'!A:G,4,FALSE))</f>
        <v/>
      </c>
      <c r="G2357" s="2" t="str">
        <f>IF(ISBLANK(A2357),"",IF(ISERROR(VLOOKUP(A2357,'Cadastro-Estoque'!A:G,1,FALSE)),"Produto não cadastrado",VLOOKUP(A2357,'Cadastro-Estoque'!A:G,2,FALSE)))</f>
        <v/>
      </c>
      <c r="H2357" s="2" t="str">
        <f>IF(ISERROR(VLOOKUP(A2357,'Cadastro-Estoque'!A:G,1,FALSE)),"",VLOOKUP(A2357,'Cadastro-Estoque'!A:G,3,FALSE))</f>
        <v/>
      </c>
      <c r="I2357" s="73" t="str">
        <f>IF(A2357="","",INDEX(Boletim!F2366:F2483,(MATCH(A2357,'Cadastro-Estoque'!A2365:A2482,0))))</f>
        <v/>
      </c>
    </row>
    <row r="2358" spans="5:9" ht="18.75" customHeight="1" x14ac:dyDescent="0.25">
      <c r="E2358" s="1" t="str">
        <f t="shared" si="39"/>
        <v/>
      </c>
      <c r="F2358" s="2" t="str">
        <f>IF(ISERROR(VLOOKUP(A2358,'Cadastro-Estoque'!A:G,1,FALSE)),"",VLOOKUP(A2358,'Cadastro-Estoque'!A:G,4,FALSE))</f>
        <v/>
      </c>
      <c r="G2358" s="2" t="str">
        <f>IF(ISBLANK(A2358),"",IF(ISERROR(VLOOKUP(A2358,'Cadastro-Estoque'!A:G,1,FALSE)),"Produto não cadastrado",VLOOKUP(A2358,'Cadastro-Estoque'!A:G,2,FALSE)))</f>
        <v/>
      </c>
      <c r="H2358" s="2" t="str">
        <f>IF(ISERROR(VLOOKUP(A2358,'Cadastro-Estoque'!A:G,1,FALSE)),"",VLOOKUP(A2358,'Cadastro-Estoque'!A:G,3,FALSE))</f>
        <v/>
      </c>
      <c r="I2358" s="73" t="str">
        <f>IF(A2358="","",INDEX(Boletim!F2367:F2484,(MATCH(A2358,'Cadastro-Estoque'!A2366:A2483,0))))</f>
        <v/>
      </c>
    </row>
    <row r="2359" spans="5:9" ht="18.75" customHeight="1" x14ac:dyDescent="0.25">
      <c r="E2359" s="1" t="str">
        <f t="shared" si="39"/>
        <v/>
      </c>
      <c r="F2359" s="2" t="str">
        <f>IF(ISERROR(VLOOKUP(A2359,'Cadastro-Estoque'!A:G,1,FALSE)),"",VLOOKUP(A2359,'Cadastro-Estoque'!A:G,4,FALSE))</f>
        <v/>
      </c>
      <c r="G2359" s="2" t="str">
        <f>IF(ISBLANK(A2359),"",IF(ISERROR(VLOOKUP(A2359,'Cadastro-Estoque'!A:G,1,FALSE)),"Produto não cadastrado",VLOOKUP(A2359,'Cadastro-Estoque'!A:G,2,FALSE)))</f>
        <v/>
      </c>
      <c r="H2359" s="2" t="str">
        <f>IF(ISERROR(VLOOKUP(A2359,'Cadastro-Estoque'!A:G,1,FALSE)),"",VLOOKUP(A2359,'Cadastro-Estoque'!A:G,3,FALSE))</f>
        <v/>
      </c>
      <c r="I2359" s="73" t="str">
        <f>IF(A2359="","",INDEX(Boletim!F2368:F2485,(MATCH(A2359,'Cadastro-Estoque'!A2367:A2484,0))))</f>
        <v/>
      </c>
    </row>
    <row r="2360" spans="5:9" ht="18.75" customHeight="1" x14ac:dyDescent="0.25">
      <c r="E2360" s="1" t="str">
        <f t="shared" si="39"/>
        <v/>
      </c>
      <c r="F2360" s="2" t="str">
        <f>IF(ISERROR(VLOOKUP(A2360,'Cadastro-Estoque'!A:G,1,FALSE)),"",VLOOKUP(A2360,'Cadastro-Estoque'!A:G,4,FALSE))</f>
        <v/>
      </c>
      <c r="G2360" s="2" t="str">
        <f>IF(ISBLANK(A2360),"",IF(ISERROR(VLOOKUP(A2360,'Cadastro-Estoque'!A:G,1,FALSE)),"Produto não cadastrado",VLOOKUP(A2360,'Cadastro-Estoque'!A:G,2,FALSE)))</f>
        <v/>
      </c>
      <c r="H2360" s="2" t="str">
        <f>IF(ISERROR(VLOOKUP(A2360,'Cadastro-Estoque'!A:G,1,FALSE)),"",VLOOKUP(A2360,'Cadastro-Estoque'!A:G,3,FALSE))</f>
        <v/>
      </c>
      <c r="I2360" s="73" t="str">
        <f>IF(A2360="","",INDEX(Boletim!F2369:F2486,(MATCH(A2360,'Cadastro-Estoque'!A2368:A2485,0))))</f>
        <v/>
      </c>
    </row>
    <row r="2361" spans="5:9" ht="18.75" customHeight="1" x14ac:dyDescent="0.25">
      <c r="E2361" s="1" t="str">
        <f t="shared" si="39"/>
        <v/>
      </c>
      <c r="F2361" s="2" t="str">
        <f>IF(ISERROR(VLOOKUP(A2361,'Cadastro-Estoque'!A:G,1,FALSE)),"",VLOOKUP(A2361,'Cadastro-Estoque'!A:G,4,FALSE))</f>
        <v/>
      </c>
      <c r="G2361" s="2" t="str">
        <f>IF(ISBLANK(A2361),"",IF(ISERROR(VLOOKUP(A2361,'Cadastro-Estoque'!A:G,1,FALSE)),"Produto não cadastrado",VLOOKUP(A2361,'Cadastro-Estoque'!A:G,2,FALSE)))</f>
        <v/>
      </c>
      <c r="H2361" s="2" t="str">
        <f>IF(ISERROR(VLOOKUP(A2361,'Cadastro-Estoque'!A:G,1,FALSE)),"",VLOOKUP(A2361,'Cadastro-Estoque'!A:G,3,FALSE))</f>
        <v/>
      </c>
      <c r="I2361" s="73" t="str">
        <f>IF(A2361="","",INDEX(Boletim!F2370:F2487,(MATCH(A2361,'Cadastro-Estoque'!A2369:A2486,0))))</f>
        <v/>
      </c>
    </row>
    <row r="2362" spans="5:9" ht="18.75" customHeight="1" x14ac:dyDescent="0.25">
      <c r="E2362" s="1" t="str">
        <f t="shared" si="39"/>
        <v/>
      </c>
      <c r="F2362" s="2" t="str">
        <f>IF(ISERROR(VLOOKUP(A2362,'Cadastro-Estoque'!A:G,1,FALSE)),"",VLOOKUP(A2362,'Cadastro-Estoque'!A:G,4,FALSE))</f>
        <v/>
      </c>
      <c r="G2362" s="2" t="str">
        <f>IF(ISBLANK(A2362),"",IF(ISERROR(VLOOKUP(A2362,'Cadastro-Estoque'!A:G,1,FALSE)),"Produto não cadastrado",VLOOKUP(A2362,'Cadastro-Estoque'!A:G,2,FALSE)))</f>
        <v/>
      </c>
      <c r="H2362" s="2" t="str">
        <f>IF(ISERROR(VLOOKUP(A2362,'Cadastro-Estoque'!A:G,1,FALSE)),"",VLOOKUP(A2362,'Cadastro-Estoque'!A:G,3,FALSE))</f>
        <v/>
      </c>
      <c r="I2362" s="73" t="str">
        <f>IF(A2362="","",INDEX(Boletim!F2371:F2488,(MATCH(A2362,'Cadastro-Estoque'!A2370:A2487,0))))</f>
        <v/>
      </c>
    </row>
    <row r="2363" spans="5:9" ht="18.75" customHeight="1" x14ac:dyDescent="0.25">
      <c r="E2363" s="1" t="str">
        <f t="shared" si="39"/>
        <v/>
      </c>
      <c r="F2363" s="2" t="str">
        <f>IF(ISERROR(VLOOKUP(A2363,'Cadastro-Estoque'!A:G,1,FALSE)),"",VLOOKUP(A2363,'Cadastro-Estoque'!A:G,4,FALSE))</f>
        <v/>
      </c>
      <c r="G2363" s="2" t="str">
        <f>IF(ISBLANK(A2363),"",IF(ISERROR(VLOOKUP(A2363,'Cadastro-Estoque'!A:G,1,FALSE)),"Produto não cadastrado",VLOOKUP(A2363,'Cadastro-Estoque'!A:G,2,FALSE)))</f>
        <v/>
      </c>
      <c r="H2363" s="2" t="str">
        <f>IF(ISERROR(VLOOKUP(A2363,'Cadastro-Estoque'!A:G,1,FALSE)),"",VLOOKUP(A2363,'Cadastro-Estoque'!A:G,3,FALSE))</f>
        <v/>
      </c>
      <c r="I2363" s="73" t="str">
        <f>IF(A2363="","",INDEX(Boletim!F2372:F2489,(MATCH(A2363,'Cadastro-Estoque'!A2371:A2488,0))))</f>
        <v/>
      </c>
    </row>
    <row r="2364" spans="5:9" ht="18.75" customHeight="1" x14ac:dyDescent="0.25">
      <c r="E2364" s="1" t="str">
        <f t="shared" si="39"/>
        <v/>
      </c>
      <c r="F2364" s="2" t="str">
        <f>IF(ISERROR(VLOOKUP(A2364,'Cadastro-Estoque'!A:G,1,FALSE)),"",VLOOKUP(A2364,'Cadastro-Estoque'!A:G,4,FALSE))</f>
        <v/>
      </c>
      <c r="G2364" s="2" t="str">
        <f>IF(ISBLANK(A2364),"",IF(ISERROR(VLOOKUP(A2364,'Cadastro-Estoque'!A:G,1,FALSE)),"Produto não cadastrado",VLOOKUP(A2364,'Cadastro-Estoque'!A:G,2,FALSE)))</f>
        <v/>
      </c>
      <c r="H2364" s="2" t="str">
        <f>IF(ISERROR(VLOOKUP(A2364,'Cadastro-Estoque'!A:G,1,FALSE)),"",VLOOKUP(A2364,'Cadastro-Estoque'!A:G,3,FALSE))</f>
        <v/>
      </c>
      <c r="I2364" s="73" t="str">
        <f>IF(A2364="","",INDEX(Boletim!F2373:F2490,(MATCH(A2364,'Cadastro-Estoque'!A2372:A2489,0))))</f>
        <v/>
      </c>
    </row>
    <row r="2365" spans="5:9" ht="18.75" customHeight="1" x14ac:dyDescent="0.25">
      <c r="E2365" s="1" t="str">
        <f t="shared" si="39"/>
        <v/>
      </c>
      <c r="F2365" s="2" t="str">
        <f>IF(ISERROR(VLOOKUP(A2365,'Cadastro-Estoque'!A:G,1,FALSE)),"",VLOOKUP(A2365,'Cadastro-Estoque'!A:G,4,FALSE))</f>
        <v/>
      </c>
      <c r="G2365" s="2" t="str">
        <f>IF(ISBLANK(A2365),"",IF(ISERROR(VLOOKUP(A2365,'Cadastro-Estoque'!A:G,1,FALSE)),"Produto não cadastrado",VLOOKUP(A2365,'Cadastro-Estoque'!A:G,2,FALSE)))</f>
        <v/>
      </c>
      <c r="H2365" s="2" t="str">
        <f>IF(ISERROR(VLOOKUP(A2365,'Cadastro-Estoque'!A:G,1,FALSE)),"",VLOOKUP(A2365,'Cadastro-Estoque'!A:G,3,FALSE))</f>
        <v/>
      </c>
      <c r="I2365" s="73" t="str">
        <f>IF(A2365="","",INDEX(Boletim!F2374:F2491,(MATCH(A2365,'Cadastro-Estoque'!A2373:A2490,0))))</f>
        <v/>
      </c>
    </row>
    <row r="2366" spans="5:9" ht="18.75" customHeight="1" x14ac:dyDescent="0.25">
      <c r="E2366" s="1" t="str">
        <f t="shared" si="39"/>
        <v/>
      </c>
      <c r="F2366" s="2" t="str">
        <f>IF(ISERROR(VLOOKUP(A2366,'Cadastro-Estoque'!A:G,1,FALSE)),"",VLOOKUP(A2366,'Cadastro-Estoque'!A:G,4,FALSE))</f>
        <v/>
      </c>
      <c r="G2366" s="2" t="str">
        <f>IF(ISBLANK(A2366),"",IF(ISERROR(VLOOKUP(A2366,'Cadastro-Estoque'!A:G,1,FALSE)),"Produto não cadastrado",VLOOKUP(A2366,'Cadastro-Estoque'!A:G,2,FALSE)))</f>
        <v/>
      </c>
      <c r="H2366" s="2" t="str">
        <f>IF(ISERROR(VLOOKUP(A2366,'Cadastro-Estoque'!A:G,1,FALSE)),"",VLOOKUP(A2366,'Cadastro-Estoque'!A:G,3,FALSE))</f>
        <v/>
      </c>
      <c r="I2366" s="73" t="str">
        <f>IF(A2366="","",INDEX(Boletim!F2375:F2492,(MATCH(A2366,'Cadastro-Estoque'!A2374:A2491,0))))</f>
        <v/>
      </c>
    </row>
    <row r="2367" spans="5:9" ht="18.75" customHeight="1" x14ac:dyDescent="0.25">
      <c r="E2367" s="1" t="str">
        <f t="shared" si="39"/>
        <v/>
      </c>
      <c r="F2367" s="2" t="str">
        <f>IF(ISERROR(VLOOKUP(A2367,'Cadastro-Estoque'!A:G,1,FALSE)),"",VLOOKUP(A2367,'Cadastro-Estoque'!A:G,4,FALSE))</f>
        <v/>
      </c>
      <c r="G2367" s="2" t="str">
        <f>IF(ISBLANK(A2367),"",IF(ISERROR(VLOOKUP(A2367,'Cadastro-Estoque'!A:G,1,FALSE)),"Produto não cadastrado",VLOOKUP(A2367,'Cadastro-Estoque'!A:G,2,FALSE)))</f>
        <v/>
      </c>
      <c r="H2367" s="2" t="str">
        <f>IF(ISERROR(VLOOKUP(A2367,'Cadastro-Estoque'!A:G,1,FALSE)),"",VLOOKUP(A2367,'Cadastro-Estoque'!A:G,3,FALSE))</f>
        <v/>
      </c>
      <c r="I2367" s="73" t="str">
        <f>IF(A2367="","",INDEX(Boletim!F2376:F2493,(MATCH(A2367,'Cadastro-Estoque'!A2375:A2492,0))))</f>
        <v/>
      </c>
    </row>
    <row r="2368" spans="5:9" ht="18.75" customHeight="1" x14ac:dyDescent="0.25">
      <c r="E2368" s="1" t="str">
        <f t="shared" si="39"/>
        <v/>
      </c>
      <c r="F2368" s="2" t="str">
        <f>IF(ISERROR(VLOOKUP(A2368,'Cadastro-Estoque'!A:G,1,FALSE)),"",VLOOKUP(A2368,'Cadastro-Estoque'!A:G,4,FALSE))</f>
        <v/>
      </c>
      <c r="G2368" s="2" t="str">
        <f>IF(ISBLANK(A2368),"",IF(ISERROR(VLOOKUP(A2368,'Cadastro-Estoque'!A:G,1,FALSE)),"Produto não cadastrado",VLOOKUP(A2368,'Cadastro-Estoque'!A:G,2,FALSE)))</f>
        <v/>
      </c>
      <c r="H2368" s="2" t="str">
        <f>IF(ISERROR(VLOOKUP(A2368,'Cadastro-Estoque'!A:G,1,FALSE)),"",VLOOKUP(A2368,'Cadastro-Estoque'!A:G,3,FALSE))</f>
        <v/>
      </c>
      <c r="I2368" s="73" t="str">
        <f>IF(A2368="","",INDEX(Boletim!F2377:F2494,(MATCH(A2368,'Cadastro-Estoque'!A2376:A2493,0))))</f>
        <v/>
      </c>
    </row>
    <row r="2369" spans="5:9" ht="18.75" customHeight="1" x14ac:dyDescent="0.25">
      <c r="E2369" s="1" t="str">
        <f t="shared" si="39"/>
        <v/>
      </c>
      <c r="F2369" s="2" t="str">
        <f>IF(ISERROR(VLOOKUP(A2369,'Cadastro-Estoque'!A:G,1,FALSE)),"",VLOOKUP(A2369,'Cadastro-Estoque'!A:G,4,FALSE))</f>
        <v/>
      </c>
      <c r="G2369" s="2" t="str">
        <f>IF(ISBLANK(A2369),"",IF(ISERROR(VLOOKUP(A2369,'Cadastro-Estoque'!A:G,1,FALSE)),"Produto não cadastrado",VLOOKUP(A2369,'Cadastro-Estoque'!A:G,2,FALSE)))</f>
        <v/>
      </c>
      <c r="H2369" s="2" t="str">
        <f>IF(ISERROR(VLOOKUP(A2369,'Cadastro-Estoque'!A:G,1,FALSE)),"",VLOOKUP(A2369,'Cadastro-Estoque'!A:G,3,FALSE))</f>
        <v/>
      </c>
      <c r="I2369" s="73" t="str">
        <f>IF(A2369="","",INDEX(Boletim!F2378:F2495,(MATCH(A2369,'Cadastro-Estoque'!A2377:A2494,0))))</f>
        <v/>
      </c>
    </row>
    <row r="2370" spans="5:9" ht="18.75" customHeight="1" x14ac:dyDescent="0.25">
      <c r="E2370" s="1" t="str">
        <f t="shared" si="39"/>
        <v/>
      </c>
      <c r="F2370" s="2" t="str">
        <f>IF(ISERROR(VLOOKUP(A2370,'Cadastro-Estoque'!A:G,1,FALSE)),"",VLOOKUP(A2370,'Cadastro-Estoque'!A:G,4,FALSE))</f>
        <v/>
      </c>
      <c r="G2370" s="2" t="str">
        <f>IF(ISBLANK(A2370),"",IF(ISERROR(VLOOKUP(A2370,'Cadastro-Estoque'!A:G,1,FALSE)),"Produto não cadastrado",VLOOKUP(A2370,'Cadastro-Estoque'!A:G,2,FALSE)))</f>
        <v/>
      </c>
      <c r="H2370" s="2" t="str">
        <f>IF(ISERROR(VLOOKUP(A2370,'Cadastro-Estoque'!A:G,1,FALSE)),"",VLOOKUP(A2370,'Cadastro-Estoque'!A:G,3,FALSE))</f>
        <v/>
      </c>
      <c r="I2370" s="73" t="str">
        <f>IF(A2370="","",INDEX(Boletim!F2379:F2496,(MATCH(A2370,'Cadastro-Estoque'!A2378:A2495,0))))</f>
        <v/>
      </c>
    </row>
    <row r="2371" spans="5:9" ht="18.75" customHeight="1" x14ac:dyDescent="0.25">
      <c r="E2371" s="1" t="str">
        <f t="shared" si="39"/>
        <v/>
      </c>
      <c r="F2371" s="2" t="str">
        <f>IF(ISERROR(VLOOKUP(A2371,'Cadastro-Estoque'!A:G,1,FALSE)),"",VLOOKUP(A2371,'Cadastro-Estoque'!A:G,4,FALSE))</f>
        <v/>
      </c>
      <c r="G2371" s="2" t="str">
        <f>IF(ISBLANK(A2371),"",IF(ISERROR(VLOOKUP(A2371,'Cadastro-Estoque'!A:G,1,FALSE)),"Produto não cadastrado",VLOOKUP(A2371,'Cadastro-Estoque'!A:G,2,FALSE)))</f>
        <v/>
      </c>
      <c r="H2371" s="2" t="str">
        <f>IF(ISERROR(VLOOKUP(A2371,'Cadastro-Estoque'!A:G,1,FALSE)),"",VLOOKUP(A2371,'Cadastro-Estoque'!A:G,3,FALSE))</f>
        <v/>
      </c>
      <c r="I2371" s="73" t="str">
        <f>IF(A2371="","",INDEX(Boletim!F2380:F2497,(MATCH(A2371,'Cadastro-Estoque'!A2379:A2496,0))))</f>
        <v/>
      </c>
    </row>
    <row r="2372" spans="5:9" ht="18.75" customHeight="1" x14ac:dyDescent="0.25">
      <c r="E2372" s="1" t="str">
        <f t="shared" si="39"/>
        <v/>
      </c>
      <c r="F2372" s="2" t="str">
        <f>IF(ISERROR(VLOOKUP(A2372,'Cadastro-Estoque'!A:G,1,FALSE)),"",VLOOKUP(A2372,'Cadastro-Estoque'!A:G,4,FALSE))</f>
        <v/>
      </c>
      <c r="G2372" s="2" t="str">
        <f>IF(ISBLANK(A2372),"",IF(ISERROR(VLOOKUP(A2372,'Cadastro-Estoque'!A:G,1,FALSE)),"Produto não cadastrado",VLOOKUP(A2372,'Cadastro-Estoque'!A:G,2,FALSE)))</f>
        <v/>
      </c>
      <c r="H2372" s="2" t="str">
        <f>IF(ISERROR(VLOOKUP(A2372,'Cadastro-Estoque'!A:G,1,FALSE)),"",VLOOKUP(A2372,'Cadastro-Estoque'!A:G,3,FALSE))</f>
        <v/>
      </c>
      <c r="I2372" s="73" t="str">
        <f>IF(A2372="","",INDEX(Boletim!F2381:F2498,(MATCH(A2372,'Cadastro-Estoque'!A2380:A2497,0))))</f>
        <v/>
      </c>
    </row>
    <row r="2373" spans="5:9" ht="18.75" customHeight="1" x14ac:dyDescent="0.25">
      <c r="E2373" s="1" t="str">
        <f t="shared" si="39"/>
        <v/>
      </c>
      <c r="F2373" s="2" t="str">
        <f>IF(ISERROR(VLOOKUP(A2373,'Cadastro-Estoque'!A:G,1,FALSE)),"",VLOOKUP(A2373,'Cadastro-Estoque'!A:G,4,FALSE))</f>
        <v/>
      </c>
      <c r="G2373" s="2" t="str">
        <f>IF(ISBLANK(A2373),"",IF(ISERROR(VLOOKUP(A2373,'Cadastro-Estoque'!A:G,1,FALSE)),"Produto não cadastrado",VLOOKUP(A2373,'Cadastro-Estoque'!A:G,2,FALSE)))</f>
        <v/>
      </c>
      <c r="H2373" s="2" t="str">
        <f>IF(ISERROR(VLOOKUP(A2373,'Cadastro-Estoque'!A:G,1,FALSE)),"",VLOOKUP(A2373,'Cadastro-Estoque'!A:G,3,FALSE))</f>
        <v/>
      </c>
      <c r="I2373" s="73" t="str">
        <f>IF(A2373="","",INDEX(Boletim!F2382:F2499,(MATCH(A2373,'Cadastro-Estoque'!A2381:A2498,0))))</f>
        <v/>
      </c>
    </row>
    <row r="2374" spans="5:9" ht="18.75" customHeight="1" x14ac:dyDescent="0.25">
      <c r="E2374" s="1" t="str">
        <f t="shared" ref="E2374:E2437" si="40">IF(ISBLANK(A2374),"",C2374*D2374)</f>
        <v/>
      </c>
      <c r="F2374" s="2" t="str">
        <f>IF(ISERROR(VLOOKUP(A2374,'Cadastro-Estoque'!A:G,1,FALSE)),"",VLOOKUP(A2374,'Cadastro-Estoque'!A:G,4,FALSE))</f>
        <v/>
      </c>
      <c r="G2374" s="2" t="str">
        <f>IF(ISBLANK(A2374),"",IF(ISERROR(VLOOKUP(A2374,'Cadastro-Estoque'!A:G,1,FALSE)),"Produto não cadastrado",VLOOKUP(A2374,'Cadastro-Estoque'!A:G,2,FALSE)))</f>
        <v/>
      </c>
      <c r="H2374" s="2" t="str">
        <f>IF(ISERROR(VLOOKUP(A2374,'Cadastro-Estoque'!A:G,1,FALSE)),"",VLOOKUP(A2374,'Cadastro-Estoque'!A:G,3,FALSE))</f>
        <v/>
      </c>
      <c r="I2374" s="73" t="str">
        <f>IF(A2374="","",INDEX(Boletim!F2383:F2500,(MATCH(A2374,'Cadastro-Estoque'!A2382:A2499,0))))</f>
        <v/>
      </c>
    </row>
    <row r="2375" spans="5:9" ht="18.75" customHeight="1" x14ac:dyDescent="0.25">
      <c r="E2375" s="1" t="str">
        <f t="shared" si="40"/>
        <v/>
      </c>
      <c r="F2375" s="2" t="str">
        <f>IF(ISERROR(VLOOKUP(A2375,'Cadastro-Estoque'!A:G,1,FALSE)),"",VLOOKUP(A2375,'Cadastro-Estoque'!A:G,4,FALSE))</f>
        <v/>
      </c>
      <c r="G2375" s="2" t="str">
        <f>IF(ISBLANK(A2375),"",IF(ISERROR(VLOOKUP(A2375,'Cadastro-Estoque'!A:G,1,FALSE)),"Produto não cadastrado",VLOOKUP(A2375,'Cadastro-Estoque'!A:G,2,FALSE)))</f>
        <v/>
      </c>
      <c r="H2375" s="2" t="str">
        <f>IF(ISERROR(VLOOKUP(A2375,'Cadastro-Estoque'!A:G,1,FALSE)),"",VLOOKUP(A2375,'Cadastro-Estoque'!A:G,3,FALSE))</f>
        <v/>
      </c>
      <c r="I2375" s="73" t="str">
        <f>IF(A2375="","",INDEX(Boletim!F2384:F2501,(MATCH(A2375,'Cadastro-Estoque'!A2383:A2500,0))))</f>
        <v/>
      </c>
    </row>
    <row r="2376" spans="5:9" ht="18.75" customHeight="1" x14ac:dyDescent="0.25">
      <c r="E2376" s="1" t="str">
        <f t="shared" si="40"/>
        <v/>
      </c>
      <c r="F2376" s="2" t="str">
        <f>IF(ISERROR(VLOOKUP(A2376,'Cadastro-Estoque'!A:G,1,FALSE)),"",VLOOKUP(A2376,'Cadastro-Estoque'!A:G,4,FALSE))</f>
        <v/>
      </c>
      <c r="G2376" s="2" t="str">
        <f>IF(ISBLANK(A2376),"",IF(ISERROR(VLOOKUP(A2376,'Cadastro-Estoque'!A:G,1,FALSE)),"Produto não cadastrado",VLOOKUP(A2376,'Cadastro-Estoque'!A:G,2,FALSE)))</f>
        <v/>
      </c>
      <c r="H2376" s="2" t="str">
        <f>IF(ISERROR(VLOOKUP(A2376,'Cadastro-Estoque'!A:G,1,FALSE)),"",VLOOKUP(A2376,'Cadastro-Estoque'!A:G,3,FALSE))</f>
        <v/>
      </c>
      <c r="I2376" s="73" t="str">
        <f>IF(A2376="","",INDEX(Boletim!F2385:F2502,(MATCH(A2376,'Cadastro-Estoque'!A2384:A2501,0))))</f>
        <v/>
      </c>
    </row>
    <row r="2377" spans="5:9" ht="18.75" customHeight="1" x14ac:dyDescent="0.25">
      <c r="E2377" s="1" t="str">
        <f t="shared" si="40"/>
        <v/>
      </c>
      <c r="F2377" s="2" t="str">
        <f>IF(ISERROR(VLOOKUP(A2377,'Cadastro-Estoque'!A:G,1,FALSE)),"",VLOOKUP(A2377,'Cadastro-Estoque'!A:G,4,FALSE))</f>
        <v/>
      </c>
      <c r="G2377" s="2" t="str">
        <f>IF(ISBLANK(A2377),"",IF(ISERROR(VLOOKUP(A2377,'Cadastro-Estoque'!A:G,1,FALSE)),"Produto não cadastrado",VLOOKUP(A2377,'Cadastro-Estoque'!A:G,2,FALSE)))</f>
        <v/>
      </c>
      <c r="H2377" s="2" t="str">
        <f>IF(ISERROR(VLOOKUP(A2377,'Cadastro-Estoque'!A:G,1,FALSE)),"",VLOOKUP(A2377,'Cadastro-Estoque'!A:G,3,FALSE))</f>
        <v/>
      </c>
      <c r="I2377" s="73" t="str">
        <f>IF(A2377="","",INDEX(Boletim!F2386:F2503,(MATCH(A2377,'Cadastro-Estoque'!A2385:A2502,0))))</f>
        <v/>
      </c>
    </row>
    <row r="2378" spans="5:9" ht="18.75" customHeight="1" x14ac:dyDescent="0.25">
      <c r="E2378" s="1" t="str">
        <f t="shared" si="40"/>
        <v/>
      </c>
      <c r="F2378" s="2" t="str">
        <f>IF(ISERROR(VLOOKUP(A2378,'Cadastro-Estoque'!A:G,1,FALSE)),"",VLOOKUP(A2378,'Cadastro-Estoque'!A:G,4,FALSE))</f>
        <v/>
      </c>
      <c r="G2378" s="2" t="str">
        <f>IF(ISBLANK(A2378),"",IF(ISERROR(VLOOKUP(A2378,'Cadastro-Estoque'!A:G,1,FALSE)),"Produto não cadastrado",VLOOKUP(A2378,'Cadastro-Estoque'!A:G,2,FALSE)))</f>
        <v/>
      </c>
      <c r="H2378" s="2" t="str">
        <f>IF(ISERROR(VLOOKUP(A2378,'Cadastro-Estoque'!A:G,1,FALSE)),"",VLOOKUP(A2378,'Cadastro-Estoque'!A:G,3,FALSE))</f>
        <v/>
      </c>
      <c r="I2378" s="73" t="str">
        <f>IF(A2378="","",INDEX(Boletim!F2387:F2504,(MATCH(A2378,'Cadastro-Estoque'!A2386:A2503,0))))</f>
        <v/>
      </c>
    </row>
    <row r="2379" spans="5:9" ht="18.75" customHeight="1" x14ac:dyDescent="0.25">
      <c r="E2379" s="1" t="str">
        <f t="shared" si="40"/>
        <v/>
      </c>
      <c r="F2379" s="2" t="str">
        <f>IF(ISERROR(VLOOKUP(A2379,'Cadastro-Estoque'!A:G,1,FALSE)),"",VLOOKUP(A2379,'Cadastro-Estoque'!A:G,4,FALSE))</f>
        <v/>
      </c>
      <c r="G2379" s="2" t="str">
        <f>IF(ISBLANK(A2379),"",IF(ISERROR(VLOOKUP(A2379,'Cadastro-Estoque'!A:G,1,FALSE)),"Produto não cadastrado",VLOOKUP(A2379,'Cadastro-Estoque'!A:G,2,FALSE)))</f>
        <v/>
      </c>
      <c r="H2379" s="2" t="str">
        <f>IF(ISERROR(VLOOKUP(A2379,'Cadastro-Estoque'!A:G,1,FALSE)),"",VLOOKUP(A2379,'Cadastro-Estoque'!A:G,3,FALSE))</f>
        <v/>
      </c>
      <c r="I2379" s="73" t="str">
        <f>IF(A2379="","",INDEX(Boletim!F2388:F2505,(MATCH(A2379,'Cadastro-Estoque'!A2387:A2504,0))))</f>
        <v/>
      </c>
    </row>
    <row r="2380" spans="5:9" ht="18.75" customHeight="1" x14ac:dyDescent="0.25">
      <c r="E2380" s="1" t="str">
        <f t="shared" si="40"/>
        <v/>
      </c>
      <c r="F2380" s="2" t="str">
        <f>IF(ISERROR(VLOOKUP(A2380,'Cadastro-Estoque'!A:G,1,FALSE)),"",VLOOKUP(A2380,'Cadastro-Estoque'!A:G,4,FALSE))</f>
        <v/>
      </c>
      <c r="G2380" s="2" t="str">
        <f>IF(ISBLANK(A2380),"",IF(ISERROR(VLOOKUP(A2380,'Cadastro-Estoque'!A:G,1,FALSE)),"Produto não cadastrado",VLOOKUP(A2380,'Cadastro-Estoque'!A:G,2,FALSE)))</f>
        <v/>
      </c>
      <c r="H2380" s="2" t="str">
        <f>IF(ISERROR(VLOOKUP(A2380,'Cadastro-Estoque'!A:G,1,FALSE)),"",VLOOKUP(A2380,'Cadastro-Estoque'!A:G,3,FALSE))</f>
        <v/>
      </c>
      <c r="I2380" s="73" t="str">
        <f>IF(A2380="","",INDEX(Boletim!F2389:F2506,(MATCH(A2380,'Cadastro-Estoque'!A2388:A2505,0))))</f>
        <v/>
      </c>
    </row>
    <row r="2381" spans="5:9" ht="18.75" customHeight="1" x14ac:dyDescent="0.25">
      <c r="E2381" s="1" t="str">
        <f t="shared" si="40"/>
        <v/>
      </c>
      <c r="F2381" s="2" t="str">
        <f>IF(ISERROR(VLOOKUP(A2381,'Cadastro-Estoque'!A:G,1,FALSE)),"",VLOOKUP(A2381,'Cadastro-Estoque'!A:G,4,FALSE))</f>
        <v/>
      </c>
      <c r="G2381" s="2" t="str">
        <f>IF(ISBLANK(A2381),"",IF(ISERROR(VLOOKUP(A2381,'Cadastro-Estoque'!A:G,1,FALSE)),"Produto não cadastrado",VLOOKUP(A2381,'Cadastro-Estoque'!A:G,2,FALSE)))</f>
        <v/>
      </c>
      <c r="H2381" s="2" t="str">
        <f>IF(ISERROR(VLOOKUP(A2381,'Cadastro-Estoque'!A:G,1,FALSE)),"",VLOOKUP(A2381,'Cadastro-Estoque'!A:G,3,FALSE))</f>
        <v/>
      </c>
      <c r="I2381" s="73" t="str">
        <f>IF(A2381="","",INDEX(Boletim!F2390:F2507,(MATCH(A2381,'Cadastro-Estoque'!A2389:A2506,0))))</f>
        <v/>
      </c>
    </row>
    <row r="2382" spans="5:9" ht="18.75" customHeight="1" x14ac:dyDescent="0.25">
      <c r="E2382" s="1" t="str">
        <f t="shared" si="40"/>
        <v/>
      </c>
      <c r="F2382" s="2" t="str">
        <f>IF(ISERROR(VLOOKUP(A2382,'Cadastro-Estoque'!A:G,1,FALSE)),"",VLOOKUP(A2382,'Cadastro-Estoque'!A:G,4,FALSE))</f>
        <v/>
      </c>
      <c r="G2382" s="2" t="str">
        <f>IF(ISBLANK(A2382),"",IF(ISERROR(VLOOKUP(A2382,'Cadastro-Estoque'!A:G,1,FALSE)),"Produto não cadastrado",VLOOKUP(A2382,'Cadastro-Estoque'!A:G,2,FALSE)))</f>
        <v/>
      </c>
      <c r="H2382" s="2" t="str">
        <f>IF(ISERROR(VLOOKUP(A2382,'Cadastro-Estoque'!A:G,1,FALSE)),"",VLOOKUP(A2382,'Cadastro-Estoque'!A:G,3,FALSE))</f>
        <v/>
      </c>
      <c r="I2382" s="73" t="str">
        <f>IF(A2382="","",INDEX(Boletim!F2391:F2508,(MATCH(A2382,'Cadastro-Estoque'!A2390:A2507,0))))</f>
        <v/>
      </c>
    </row>
    <row r="2383" spans="5:9" ht="18.75" customHeight="1" x14ac:dyDescent="0.25">
      <c r="E2383" s="1" t="str">
        <f t="shared" si="40"/>
        <v/>
      </c>
      <c r="F2383" s="2" t="str">
        <f>IF(ISERROR(VLOOKUP(A2383,'Cadastro-Estoque'!A:G,1,FALSE)),"",VLOOKUP(A2383,'Cadastro-Estoque'!A:G,4,FALSE))</f>
        <v/>
      </c>
      <c r="G2383" s="2" t="str">
        <f>IF(ISBLANK(A2383),"",IF(ISERROR(VLOOKUP(A2383,'Cadastro-Estoque'!A:G,1,FALSE)),"Produto não cadastrado",VLOOKUP(A2383,'Cadastro-Estoque'!A:G,2,FALSE)))</f>
        <v/>
      </c>
      <c r="H2383" s="2" t="str">
        <f>IF(ISERROR(VLOOKUP(A2383,'Cadastro-Estoque'!A:G,1,FALSE)),"",VLOOKUP(A2383,'Cadastro-Estoque'!A:G,3,FALSE))</f>
        <v/>
      </c>
      <c r="I2383" s="73" t="str">
        <f>IF(A2383="","",INDEX(Boletim!F2392:F2509,(MATCH(A2383,'Cadastro-Estoque'!A2391:A2508,0))))</f>
        <v/>
      </c>
    </row>
    <row r="2384" spans="5:9" ht="18.75" customHeight="1" x14ac:dyDescent="0.25">
      <c r="E2384" s="1" t="str">
        <f t="shared" si="40"/>
        <v/>
      </c>
      <c r="F2384" s="2" t="str">
        <f>IF(ISERROR(VLOOKUP(A2384,'Cadastro-Estoque'!A:G,1,FALSE)),"",VLOOKUP(A2384,'Cadastro-Estoque'!A:G,4,FALSE))</f>
        <v/>
      </c>
      <c r="G2384" s="2" t="str">
        <f>IF(ISBLANK(A2384),"",IF(ISERROR(VLOOKUP(A2384,'Cadastro-Estoque'!A:G,1,FALSE)),"Produto não cadastrado",VLOOKUP(A2384,'Cadastro-Estoque'!A:G,2,FALSE)))</f>
        <v/>
      </c>
      <c r="H2384" s="2" t="str">
        <f>IF(ISERROR(VLOOKUP(A2384,'Cadastro-Estoque'!A:G,1,FALSE)),"",VLOOKUP(A2384,'Cadastro-Estoque'!A:G,3,FALSE))</f>
        <v/>
      </c>
      <c r="I2384" s="73" t="str">
        <f>IF(A2384="","",INDEX(Boletim!F2393:F2510,(MATCH(A2384,'Cadastro-Estoque'!A2392:A2509,0))))</f>
        <v/>
      </c>
    </row>
    <row r="2385" spans="5:9" ht="18.75" customHeight="1" x14ac:dyDescent="0.25">
      <c r="E2385" s="1" t="str">
        <f t="shared" si="40"/>
        <v/>
      </c>
      <c r="F2385" s="2" t="str">
        <f>IF(ISERROR(VLOOKUP(A2385,'Cadastro-Estoque'!A:G,1,FALSE)),"",VLOOKUP(A2385,'Cadastro-Estoque'!A:G,4,FALSE))</f>
        <v/>
      </c>
      <c r="G2385" s="2" t="str">
        <f>IF(ISBLANK(A2385),"",IF(ISERROR(VLOOKUP(A2385,'Cadastro-Estoque'!A:G,1,FALSE)),"Produto não cadastrado",VLOOKUP(A2385,'Cadastro-Estoque'!A:G,2,FALSE)))</f>
        <v/>
      </c>
      <c r="H2385" s="2" t="str">
        <f>IF(ISERROR(VLOOKUP(A2385,'Cadastro-Estoque'!A:G,1,FALSE)),"",VLOOKUP(A2385,'Cadastro-Estoque'!A:G,3,FALSE))</f>
        <v/>
      </c>
      <c r="I2385" s="73" t="str">
        <f>IF(A2385="","",INDEX(Boletim!F2394:F2511,(MATCH(A2385,'Cadastro-Estoque'!A2393:A2510,0))))</f>
        <v/>
      </c>
    </row>
    <row r="2386" spans="5:9" ht="18.75" customHeight="1" x14ac:dyDescent="0.25">
      <c r="E2386" s="1" t="str">
        <f t="shared" si="40"/>
        <v/>
      </c>
      <c r="F2386" s="2" t="str">
        <f>IF(ISERROR(VLOOKUP(A2386,'Cadastro-Estoque'!A:G,1,FALSE)),"",VLOOKUP(A2386,'Cadastro-Estoque'!A:G,4,FALSE))</f>
        <v/>
      </c>
      <c r="G2386" s="2" t="str">
        <f>IF(ISBLANK(A2386),"",IF(ISERROR(VLOOKUP(A2386,'Cadastro-Estoque'!A:G,1,FALSE)),"Produto não cadastrado",VLOOKUP(A2386,'Cadastro-Estoque'!A:G,2,FALSE)))</f>
        <v/>
      </c>
      <c r="H2386" s="2" t="str">
        <f>IF(ISERROR(VLOOKUP(A2386,'Cadastro-Estoque'!A:G,1,FALSE)),"",VLOOKUP(A2386,'Cadastro-Estoque'!A:G,3,FALSE))</f>
        <v/>
      </c>
      <c r="I2386" s="73" t="str">
        <f>IF(A2386="","",INDEX(Boletim!F2395:F2512,(MATCH(A2386,'Cadastro-Estoque'!A2394:A2511,0))))</f>
        <v/>
      </c>
    </row>
    <row r="2387" spans="5:9" ht="18.75" customHeight="1" x14ac:dyDescent="0.25">
      <c r="E2387" s="1" t="str">
        <f t="shared" si="40"/>
        <v/>
      </c>
      <c r="F2387" s="2" t="str">
        <f>IF(ISERROR(VLOOKUP(A2387,'Cadastro-Estoque'!A:G,1,FALSE)),"",VLOOKUP(A2387,'Cadastro-Estoque'!A:G,4,FALSE))</f>
        <v/>
      </c>
      <c r="G2387" s="2" t="str">
        <f>IF(ISBLANK(A2387),"",IF(ISERROR(VLOOKUP(A2387,'Cadastro-Estoque'!A:G,1,FALSE)),"Produto não cadastrado",VLOOKUP(A2387,'Cadastro-Estoque'!A:G,2,FALSE)))</f>
        <v/>
      </c>
      <c r="H2387" s="2" t="str">
        <f>IF(ISERROR(VLOOKUP(A2387,'Cadastro-Estoque'!A:G,1,FALSE)),"",VLOOKUP(A2387,'Cadastro-Estoque'!A:G,3,FALSE))</f>
        <v/>
      </c>
      <c r="I2387" s="73" t="str">
        <f>IF(A2387="","",INDEX(Boletim!F2396:F2513,(MATCH(A2387,'Cadastro-Estoque'!A2395:A2512,0))))</f>
        <v/>
      </c>
    </row>
    <row r="2388" spans="5:9" ht="18.75" customHeight="1" x14ac:dyDescent="0.25">
      <c r="E2388" s="1" t="str">
        <f t="shared" si="40"/>
        <v/>
      </c>
      <c r="F2388" s="2" t="str">
        <f>IF(ISERROR(VLOOKUP(A2388,'Cadastro-Estoque'!A:G,1,FALSE)),"",VLOOKUP(A2388,'Cadastro-Estoque'!A:G,4,FALSE))</f>
        <v/>
      </c>
      <c r="G2388" s="2" t="str">
        <f>IF(ISBLANK(A2388),"",IF(ISERROR(VLOOKUP(A2388,'Cadastro-Estoque'!A:G,1,FALSE)),"Produto não cadastrado",VLOOKUP(A2388,'Cadastro-Estoque'!A:G,2,FALSE)))</f>
        <v/>
      </c>
      <c r="H2388" s="2" t="str">
        <f>IF(ISERROR(VLOOKUP(A2388,'Cadastro-Estoque'!A:G,1,FALSE)),"",VLOOKUP(A2388,'Cadastro-Estoque'!A:G,3,FALSE))</f>
        <v/>
      </c>
      <c r="I2388" s="73" t="str">
        <f>IF(A2388="","",INDEX(Boletim!F2397:F2514,(MATCH(A2388,'Cadastro-Estoque'!A2396:A2513,0))))</f>
        <v/>
      </c>
    </row>
    <row r="2389" spans="5:9" ht="18.75" customHeight="1" x14ac:dyDescent="0.25">
      <c r="E2389" s="1" t="str">
        <f t="shared" si="40"/>
        <v/>
      </c>
      <c r="F2389" s="2" t="str">
        <f>IF(ISERROR(VLOOKUP(A2389,'Cadastro-Estoque'!A:G,1,FALSE)),"",VLOOKUP(A2389,'Cadastro-Estoque'!A:G,4,FALSE))</f>
        <v/>
      </c>
      <c r="G2389" s="2" t="str">
        <f>IF(ISBLANK(A2389),"",IF(ISERROR(VLOOKUP(A2389,'Cadastro-Estoque'!A:G,1,FALSE)),"Produto não cadastrado",VLOOKUP(A2389,'Cadastro-Estoque'!A:G,2,FALSE)))</f>
        <v/>
      </c>
      <c r="H2389" s="2" t="str">
        <f>IF(ISERROR(VLOOKUP(A2389,'Cadastro-Estoque'!A:G,1,FALSE)),"",VLOOKUP(A2389,'Cadastro-Estoque'!A:G,3,FALSE))</f>
        <v/>
      </c>
      <c r="I2389" s="73" t="str">
        <f>IF(A2389="","",INDEX(Boletim!F2398:F2515,(MATCH(A2389,'Cadastro-Estoque'!A2397:A2514,0))))</f>
        <v/>
      </c>
    </row>
    <row r="2390" spans="5:9" ht="18.75" customHeight="1" x14ac:dyDescent="0.25">
      <c r="E2390" s="1" t="str">
        <f t="shared" si="40"/>
        <v/>
      </c>
      <c r="F2390" s="2" t="str">
        <f>IF(ISERROR(VLOOKUP(A2390,'Cadastro-Estoque'!A:G,1,FALSE)),"",VLOOKUP(A2390,'Cadastro-Estoque'!A:G,4,FALSE))</f>
        <v/>
      </c>
      <c r="G2390" s="2" t="str">
        <f>IF(ISBLANK(A2390),"",IF(ISERROR(VLOOKUP(A2390,'Cadastro-Estoque'!A:G,1,FALSE)),"Produto não cadastrado",VLOOKUP(A2390,'Cadastro-Estoque'!A:G,2,FALSE)))</f>
        <v/>
      </c>
      <c r="H2390" s="2" t="str">
        <f>IF(ISERROR(VLOOKUP(A2390,'Cadastro-Estoque'!A:G,1,FALSE)),"",VLOOKUP(A2390,'Cadastro-Estoque'!A:G,3,FALSE))</f>
        <v/>
      </c>
      <c r="I2390" s="73" t="str">
        <f>IF(A2390="","",INDEX(Boletim!F2399:F2516,(MATCH(A2390,'Cadastro-Estoque'!A2398:A2515,0))))</f>
        <v/>
      </c>
    </row>
    <row r="2391" spans="5:9" ht="18.75" customHeight="1" x14ac:dyDescent="0.25">
      <c r="E2391" s="1" t="str">
        <f t="shared" si="40"/>
        <v/>
      </c>
      <c r="F2391" s="2" t="str">
        <f>IF(ISERROR(VLOOKUP(A2391,'Cadastro-Estoque'!A:G,1,FALSE)),"",VLOOKUP(A2391,'Cadastro-Estoque'!A:G,4,FALSE))</f>
        <v/>
      </c>
      <c r="G2391" s="2" t="str">
        <f>IF(ISBLANK(A2391),"",IF(ISERROR(VLOOKUP(A2391,'Cadastro-Estoque'!A:G,1,FALSE)),"Produto não cadastrado",VLOOKUP(A2391,'Cadastro-Estoque'!A:G,2,FALSE)))</f>
        <v/>
      </c>
      <c r="H2391" s="2" t="str">
        <f>IF(ISERROR(VLOOKUP(A2391,'Cadastro-Estoque'!A:G,1,FALSE)),"",VLOOKUP(A2391,'Cadastro-Estoque'!A:G,3,FALSE))</f>
        <v/>
      </c>
      <c r="I2391" s="73" t="str">
        <f>IF(A2391="","",INDEX(Boletim!F2400:F2517,(MATCH(A2391,'Cadastro-Estoque'!A2399:A2516,0))))</f>
        <v/>
      </c>
    </row>
    <row r="2392" spans="5:9" ht="18.75" customHeight="1" x14ac:dyDescent="0.25">
      <c r="E2392" s="1" t="str">
        <f t="shared" si="40"/>
        <v/>
      </c>
      <c r="F2392" s="2" t="str">
        <f>IF(ISERROR(VLOOKUP(A2392,'Cadastro-Estoque'!A:G,1,FALSE)),"",VLOOKUP(A2392,'Cadastro-Estoque'!A:G,4,FALSE))</f>
        <v/>
      </c>
      <c r="G2392" s="2" t="str">
        <f>IF(ISBLANK(A2392),"",IF(ISERROR(VLOOKUP(A2392,'Cadastro-Estoque'!A:G,1,FALSE)),"Produto não cadastrado",VLOOKUP(A2392,'Cadastro-Estoque'!A:G,2,FALSE)))</f>
        <v/>
      </c>
      <c r="H2392" s="2" t="str">
        <f>IF(ISERROR(VLOOKUP(A2392,'Cadastro-Estoque'!A:G,1,FALSE)),"",VLOOKUP(A2392,'Cadastro-Estoque'!A:G,3,FALSE))</f>
        <v/>
      </c>
      <c r="I2392" s="73" t="str">
        <f>IF(A2392="","",INDEX(Boletim!F2401:F2518,(MATCH(A2392,'Cadastro-Estoque'!A2400:A2517,0))))</f>
        <v/>
      </c>
    </row>
    <row r="2393" spans="5:9" ht="18.75" customHeight="1" x14ac:dyDescent="0.25">
      <c r="E2393" s="1" t="str">
        <f t="shared" si="40"/>
        <v/>
      </c>
      <c r="F2393" s="2" t="str">
        <f>IF(ISERROR(VLOOKUP(A2393,'Cadastro-Estoque'!A:G,1,FALSE)),"",VLOOKUP(A2393,'Cadastro-Estoque'!A:G,4,FALSE))</f>
        <v/>
      </c>
      <c r="G2393" s="2" t="str">
        <f>IF(ISBLANK(A2393),"",IF(ISERROR(VLOOKUP(A2393,'Cadastro-Estoque'!A:G,1,FALSE)),"Produto não cadastrado",VLOOKUP(A2393,'Cadastro-Estoque'!A:G,2,FALSE)))</f>
        <v/>
      </c>
      <c r="H2393" s="2" t="str">
        <f>IF(ISERROR(VLOOKUP(A2393,'Cadastro-Estoque'!A:G,1,FALSE)),"",VLOOKUP(A2393,'Cadastro-Estoque'!A:G,3,FALSE))</f>
        <v/>
      </c>
      <c r="I2393" s="73" t="str">
        <f>IF(A2393="","",INDEX(Boletim!F2402:F2519,(MATCH(A2393,'Cadastro-Estoque'!A2401:A2518,0))))</f>
        <v/>
      </c>
    </row>
    <row r="2394" spans="5:9" ht="18.75" customHeight="1" x14ac:dyDescent="0.25">
      <c r="E2394" s="1" t="str">
        <f t="shared" si="40"/>
        <v/>
      </c>
      <c r="F2394" s="2" t="str">
        <f>IF(ISERROR(VLOOKUP(A2394,'Cadastro-Estoque'!A:G,1,FALSE)),"",VLOOKUP(A2394,'Cadastro-Estoque'!A:G,4,FALSE))</f>
        <v/>
      </c>
      <c r="G2394" s="2" t="str">
        <f>IF(ISBLANK(A2394),"",IF(ISERROR(VLOOKUP(A2394,'Cadastro-Estoque'!A:G,1,FALSE)),"Produto não cadastrado",VLOOKUP(A2394,'Cadastro-Estoque'!A:G,2,FALSE)))</f>
        <v/>
      </c>
      <c r="H2394" s="2" t="str">
        <f>IF(ISERROR(VLOOKUP(A2394,'Cadastro-Estoque'!A:G,1,FALSE)),"",VLOOKUP(A2394,'Cadastro-Estoque'!A:G,3,FALSE))</f>
        <v/>
      </c>
      <c r="I2394" s="73" t="str">
        <f>IF(A2394="","",INDEX(Boletim!F2403:F2520,(MATCH(A2394,'Cadastro-Estoque'!A2402:A2519,0))))</f>
        <v/>
      </c>
    </row>
    <row r="2395" spans="5:9" ht="18.75" customHeight="1" x14ac:dyDescent="0.25">
      <c r="E2395" s="1" t="str">
        <f t="shared" si="40"/>
        <v/>
      </c>
      <c r="F2395" s="2" t="str">
        <f>IF(ISERROR(VLOOKUP(A2395,'Cadastro-Estoque'!A:G,1,FALSE)),"",VLOOKUP(A2395,'Cadastro-Estoque'!A:G,4,FALSE))</f>
        <v/>
      </c>
      <c r="G2395" s="2" t="str">
        <f>IF(ISBLANK(A2395),"",IF(ISERROR(VLOOKUP(A2395,'Cadastro-Estoque'!A:G,1,FALSE)),"Produto não cadastrado",VLOOKUP(A2395,'Cadastro-Estoque'!A:G,2,FALSE)))</f>
        <v/>
      </c>
      <c r="H2395" s="2" t="str">
        <f>IF(ISERROR(VLOOKUP(A2395,'Cadastro-Estoque'!A:G,1,FALSE)),"",VLOOKUP(A2395,'Cadastro-Estoque'!A:G,3,FALSE))</f>
        <v/>
      </c>
      <c r="I2395" s="73" t="str">
        <f>IF(A2395="","",INDEX(Boletim!F2404:F2521,(MATCH(A2395,'Cadastro-Estoque'!A2403:A2520,0))))</f>
        <v/>
      </c>
    </row>
    <row r="2396" spans="5:9" ht="18.75" customHeight="1" x14ac:dyDescent="0.25">
      <c r="E2396" s="1" t="str">
        <f t="shared" si="40"/>
        <v/>
      </c>
      <c r="F2396" s="2" t="str">
        <f>IF(ISERROR(VLOOKUP(A2396,'Cadastro-Estoque'!A:G,1,FALSE)),"",VLOOKUP(A2396,'Cadastro-Estoque'!A:G,4,FALSE))</f>
        <v/>
      </c>
      <c r="G2396" s="2" t="str">
        <f>IF(ISBLANK(A2396),"",IF(ISERROR(VLOOKUP(A2396,'Cadastro-Estoque'!A:G,1,FALSE)),"Produto não cadastrado",VLOOKUP(A2396,'Cadastro-Estoque'!A:G,2,FALSE)))</f>
        <v/>
      </c>
      <c r="H2396" s="2" t="str">
        <f>IF(ISERROR(VLOOKUP(A2396,'Cadastro-Estoque'!A:G,1,FALSE)),"",VLOOKUP(A2396,'Cadastro-Estoque'!A:G,3,FALSE))</f>
        <v/>
      </c>
      <c r="I2396" s="73" t="str">
        <f>IF(A2396="","",INDEX(Boletim!F2405:F2522,(MATCH(A2396,'Cadastro-Estoque'!A2404:A2521,0))))</f>
        <v/>
      </c>
    </row>
    <row r="2397" spans="5:9" ht="18.75" customHeight="1" x14ac:dyDescent="0.25">
      <c r="E2397" s="1" t="str">
        <f t="shared" si="40"/>
        <v/>
      </c>
      <c r="F2397" s="2" t="str">
        <f>IF(ISERROR(VLOOKUP(A2397,'Cadastro-Estoque'!A:G,1,FALSE)),"",VLOOKUP(A2397,'Cadastro-Estoque'!A:G,4,FALSE))</f>
        <v/>
      </c>
      <c r="G2397" s="2" t="str">
        <f>IF(ISBLANK(A2397),"",IF(ISERROR(VLOOKUP(A2397,'Cadastro-Estoque'!A:G,1,FALSE)),"Produto não cadastrado",VLOOKUP(A2397,'Cadastro-Estoque'!A:G,2,FALSE)))</f>
        <v/>
      </c>
      <c r="H2397" s="2" t="str">
        <f>IF(ISERROR(VLOOKUP(A2397,'Cadastro-Estoque'!A:G,1,FALSE)),"",VLOOKUP(A2397,'Cadastro-Estoque'!A:G,3,FALSE))</f>
        <v/>
      </c>
      <c r="I2397" s="73" t="str">
        <f>IF(A2397="","",INDEX(Boletim!F2406:F2523,(MATCH(A2397,'Cadastro-Estoque'!A2405:A2522,0))))</f>
        <v/>
      </c>
    </row>
    <row r="2398" spans="5:9" ht="18.75" customHeight="1" x14ac:dyDescent="0.25">
      <c r="E2398" s="1" t="str">
        <f t="shared" si="40"/>
        <v/>
      </c>
      <c r="F2398" s="2" t="str">
        <f>IF(ISERROR(VLOOKUP(A2398,'Cadastro-Estoque'!A:G,1,FALSE)),"",VLOOKUP(A2398,'Cadastro-Estoque'!A:G,4,FALSE))</f>
        <v/>
      </c>
      <c r="G2398" s="2" t="str">
        <f>IF(ISBLANK(A2398),"",IF(ISERROR(VLOOKUP(A2398,'Cadastro-Estoque'!A:G,1,FALSE)),"Produto não cadastrado",VLOOKUP(A2398,'Cadastro-Estoque'!A:G,2,FALSE)))</f>
        <v/>
      </c>
      <c r="H2398" s="2" t="str">
        <f>IF(ISERROR(VLOOKUP(A2398,'Cadastro-Estoque'!A:G,1,FALSE)),"",VLOOKUP(A2398,'Cadastro-Estoque'!A:G,3,FALSE))</f>
        <v/>
      </c>
      <c r="I2398" s="73" t="str">
        <f>IF(A2398="","",INDEX(Boletim!F2407:F2524,(MATCH(A2398,'Cadastro-Estoque'!A2406:A2523,0))))</f>
        <v/>
      </c>
    </row>
    <row r="2399" spans="5:9" ht="18.75" customHeight="1" x14ac:dyDescent="0.25">
      <c r="E2399" s="1" t="str">
        <f t="shared" si="40"/>
        <v/>
      </c>
      <c r="F2399" s="2" t="str">
        <f>IF(ISERROR(VLOOKUP(A2399,'Cadastro-Estoque'!A:G,1,FALSE)),"",VLOOKUP(A2399,'Cadastro-Estoque'!A:G,4,FALSE))</f>
        <v/>
      </c>
      <c r="G2399" s="2" t="str">
        <f>IF(ISBLANK(A2399),"",IF(ISERROR(VLOOKUP(A2399,'Cadastro-Estoque'!A:G,1,FALSE)),"Produto não cadastrado",VLOOKUP(A2399,'Cadastro-Estoque'!A:G,2,FALSE)))</f>
        <v/>
      </c>
      <c r="H2399" s="2" t="str">
        <f>IF(ISERROR(VLOOKUP(A2399,'Cadastro-Estoque'!A:G,1,FALSE)),"",VLOOKUP(A2399,'Cadastro-Estoque'!A:G,3,FALSE))</f>
        <v/>
      </c>
      <c r="I2399" s="73" t="str">
        <f>IF(A2399="","",INDEX(Boletim!F2408:F2525,(MATCH(A2399,'Cadastro-Estoque'!A2407:A2524,0))))</f>
        <v/>
      </c>
    </row>
    <row r="2400" spans="5:9" ht="18.75" customHeight="1" x14ac:dyDescent="0.25">
      <c r="E2400" s="1" t="str">
        <f t="shared" si="40"/>
        <v/>
      </c>
      <c r="F2400" s="2" t="str">
        <f>IF(ISERROR(VLOOKUP(A2400,'Cadastro-Estoque'!A:G,1,FALSE)),"",VLOOKUP(A2400,'Cadastro-Estoque'!A:G,4,FALSE))</f>
        <v/>
      </c>
      <c r="G2400" s="2" t="str">
        <f>IF(ISBLANK(A2400),"",IF(ISERROR(VLOOKUP(A2400,'Cadastro-Estoque'!A:G,1,FALSE)),"Produto não cadastrado",VLOOKUP(A2400,'Cadastro-Estoque'!A:G,2,FALSE)))</f>
        <v/>
      </c>
      <c r="H2400" s="2" t="str">
        <f>IF(ISERROR(VLOOKUP(A2400,'Cadastro-Estoque'!A:G,1,FALSE)),"",VLOOKUP(A2400,'Cadastro-Estoque'!A:G,3,FALSE))</f>
        <v/>
      </c>
      <c r="I2400" s="73" t="str">
        <f>IF(A2400="","",INDEX(Boletim!F2409:F2526,(MATCH(A2400,'Cadastro-Estoque'!A2408:A2525,0))))</f>
        <v/>
      </c>
    </row>
    <row r="2401" spans="5:9" ht="18.75" customHeight="1" x14ac:dyDescent="0.25">
      <c r="E2401" s="1" t="str">
        <f t="shared" si="40"/>
        <v/>
      </c>
      <c r="F2401" s="2" t="str">
        <f>IF(ISERROR(VLOOKUP(A2401,'Cadastro-Estoque'!A:G,1,FALSE)),"",VLOOKUP(A2401,'Cadastro-Estoque'!A:G,4,FALSE))</f>
        <v/>
      </c>
      <c r="G2401" s="2" t="str">
        <f>IF(ISBLANK(A2401),"",IF(ISERROR(VLOOKUP(A2401,'Cadastro-Estoque'!A:G,1,FALSE)),"Produto não cadastrado",VLOOKUP(A2401,'Cadastro-Estoque'!A:G,2,FALSE)))</f>
        <v/>
      </c>
      <c r="H2401" s="2" t="str">
        <f>IF(ISERROR(VLOOKUP(A2401,'Cadastro-Estoque'!A:G,1,FALSE)),"",VLOOKUP(A2401,'Cadastro-Estoque'!A:G,3,FALSE))</f>
        <v/>
      </c>
      <c r="I2401" s="73" t="str">
        <f>IF(A2401="","",INDEX(Boletim!F2410:F2527,(MATCH(A2401,'Cadastro-Estoque'!A2409:A2526,0))))</f>
        <v/>
      </c>
    </row>
    <row r="2402" spans="5:9" ht="18.75" customHeight="1" x14ac:dyDescent="0.25">
      <c r="E2402" s="1" t="str">
        <f t="shared" si="40"/>
        <v/>
      </c>
      <c r="F2402" s="2" t="str">
        <f>IF(ISERROR(VLOOKUP(A2402,'Cadastro-Estoque'!A:G,1,FALSE)),"",VLOOKUP(A2402,'Cadastro-Estoque'!A:G,4,FALSE))</f>
        <v/>
      </c>
      <c r="G2402" s="2" t="str">
        <f>IF(ISBLANK(A2402),"",IF(ISERROR(VLOOKUP(A2402,'Cadastro-Estoque'!A:G,1,FALSE)),"Produto não cadastrado",VLOOKUP(A2402,'Cadastro-Estoque'!A:G,2,FALSE)))</f>
        <v/>
      </c>
      <c r="H2402" s="2" t="str">
        <f>IF(ISERROR(VLOOKUP(A2402,'Cadastro-Estoque'!A:G,1,FALSE)),"",VLOOKUP(A2402,'Cadastro-Estoque'!A:G,3,FALSE))</f>
        <v/>
      </c>
      <c r="I2402" s="73" t="str">
        <f>IF(A2402="","",INDEX(Boletim!F2411:F2528,(MATCH(A2402,'Cadastro-Estoque'!A2410:A2527,0))))</f>
        <v/>
      </c>
    </row>
    <row r="2403" spans="5:9" ht="18.75" customHeight="1" x14ac:dyDescent="0.25">
      <c r="E2403" s="1" t="str">
        <f t="shared" si="40"/>
        <v/>
      </c>
      <c r="F2403" s="2" t="str">
        <f>IF(ISERROR(VLOOKUP(A2403,'Cadastro-Estoque'!A:G,1,FALSE)),"",VLOOKUP(A2403,'Cadastro-Estoque'!A:G,4,FALSE))</f>
        <v/>
      </c>
      <c r="G2403" s="2" t="str">
        <f>IF(ISBLANK(A2403),"",IF(ISERROR(VLOOKUP(A2403,'Cadastro-Estoque'!A:G,1,FALSE)),"Produto não cadastrado",VLOOKUP(A2403,'Cadastro-Estoque'!A:G,2,FALSE)))</f>
        <v/>
      </c>
      <c r="H2403" s="2" t="str">
        <f>IF(ISERROR(VLOOKUP(A2403,'Cadastro-Estoque'!A:G,1,FALSE)),"",VLOOKUP(A2403,'Cadastro-Estoque'!A:G,3,FALSE))</f>
        <v/>
      </c>
      <c r="I2403" s="73" t="str">
        <f>IF(A2403="","",INDEX(Boletim!F2412:F2529,(MATCH(A2403,'Cadastro-Estoque'!A2411:A2528,0))))</f>
        <v/>
      </c>
    </row>
    <row r="2404" spans="5:9" ht="18.75" customHeight="1" x14ac:dyDescent="0.25">
      <c r="E2404" s="1" t="str">
        <f t="shared" si="40"/>
        <v/>
      </c>
      <c r="F2404" s="2" t="str">
        <f>IF(ISERROR(VLOOKUP(A2404,'Cadastro-Estoque'!A:G,1,FALSE)),"",VLOOKUP(A2404,'Cadastro-Estoque'!A:G,4,FALSE))</f>
        <v/>
      </c>
      <c r="G2404" s="2" t="str">
        <f>IF(ISBLANK(A2404),"",IF(ISERROR(VLOOKUP(A2404,'Cadastro-Estoque'!A:G,1,FALSE)),"Produto não cadastrado",VLOOKUP(A2404,'Cadastro-Estoque'!A:G,2,FALSE)))</f>
        <v/>
      </c>
      <c r="H2404" s="2" t="str">
        <f>IF(ISERROR(VLOOKUP(A2404,'Cadastro-Estoque'!A:G,1,FALSE)),"",VLOOKUP(A2404,'Cadastro-Estoque'!A:G,3,FALSE))</f>
        <v/>
      </c>
      <c r="I2404" s="73" t="str">
        <f>IF(A2404="","",INDEX(Boletim!F2413:F2530,(MATCH(A2404,'Cadastro-Estoque'!A2412:A2529,0))))</f>
        <v/>
      </c>
    </row>
    <row r="2405" spans="5:9" ht="18.75" customHeight="1" x14ac:dyDescent="0.25">
      <c r="E2405" s="1" t="str">
        <f t="shared" si="40"/>
        <v/>
      </c>
      <c r="F2405" s="2" t="str">
        <f>IF(ISERROR(VLOOKUP(A2405,'Cadastro-Estoque'!A:G,1,FALSE)),"",VLOOKUP(A2405,'Cadastro-Estoque'!A:G,4,FALSE))</f>
        <v/>
      </c>
      <c r="G2405" s="2" t="str">
        <f>IF(ISBLANK(A2405),"",IF(ISERROR(VLOOKUP(A2405,'Cadastro-Estoque'!A:G,1,FALSE)),"Produto não cadastrado",VLOOKUP(A2405,'Cadastro-Estoque'!A:G,2,FALSE)))</f>
        <v/>
      </c>
      <c r="H2405" s="2" t="str">
        <f>IF(ISERROR(VLOOKUP(A2405,'Cadastro-Estoque'!A:G,1,FALSE)),"",VLOOKUP(A2405,'Cadastro-Estoque'!A:G,3,FALSE))</f>
        <v/>
      </c>
      <c r="I2405" s="73" t="str">
        <f>IF(A2405="","",INDEX(Boletim!F2414:F2531,(MATCH(A2405,'Cadastro-Estoque'!A2413:A2530,0))))</f>
        <v/>
      </c>
    </row>
    <row r="2406" spans="5:9" ht="18.75" customHeight="1" x14ac:dyDescent="0.25">
      <c r="E2406" s="1" t="str">
        <f t="shared" si="40"/>
        <v/>
      </c>
      <c r="F2406" s="2" t="str">
        <f>IF(ISERROR(VLOOKUP(A2406,'Cadastro-Estoque'!A:G,1,FALSE)),"",VLOOKUP(A2406,'Cadastro-Estoque'!A:G,4,FALSE))</f>
        <v/>
      </c>
      <c r="G2406" s="2" t="str">
        <f>IF(ISBLANK(A2406),"",IF(ISERROR(VLOOKUP(A2406,'Cadastro-Estoque'!A:G,1,FALSE)),"Produto não cadastrado",VLOOKUP(A2406,'Cadastro-Estoque'!A:G,2,FALSE)))</f>
        <v/>
      </c>
      <c r="H2406" s="2" t="str">
        <f>IF(ISERROR(VLOOKUP(A2406,'Cadastro-Estoque'!A:G,1,FALSE)),"",VLOOKUP(A2406,'Cadastro-Estoque'!A:G,3,FALSE))</f>
        <v/>
      </c>
      <c r="I2406" s="73" t="str">
        <f>IF(A2406="","",INDEX(Boletim!F2415:F2532,(MATCH(A2406,'Cadastro-Estoque'!A2414:A2531,0))))</f>
        <v/>
      </c>
    </row>
    <row r="2407" spans="5:9" ht="18.75" customHeight="1" x14ac:dyDescent="0.25">
      <c r="E2407" s="1" t="str">
        <f t="shared" si="40"/>
        <v/>
      </c>
      <c r="F2407" s="2" t="str">
        <f>IF(ISERROR(VLOOKUP(A2407,'Cadastro-Estoque'!A:G,1,FALSE)),"",VLOOKUP(A2407,'Cadastro-Estoque'!A:G,4,FALSE))</f>
        <v/>
      </c>
      <c r="G2407" s="2" t="str">
        <f>IF(ISBLANK(A2407),"",IF(ISERROR(VLOOKUP(A2407,'Cadastro-Estoque'!A:G,1,FALSE)),"Produto não cadastrado",VLOOKUP(A2407,'Cadastro-Estoque'!A:G,2,FALSE)))</f>
        <v/>
      </c>
      <c r="H2407" s="2" t="str">
        <f>IF(ISERROR(VLOOKUP(A2407,'Cadastro-Estoque'!A:G,1,FALSE)),"",VLOOKUP(A2407,'Cadastro-Estoque'!A:G,3,FALSE))</f>
        <v/>
      </c>
      <c r="I2407" s="73" t="str">
        <f>IF(A2407="","",INDEX(Boletim!F2416:F2533,(MATCH(A2407,'Cadastro-Estoque'!A2415:A2532,0))))</f>
        <v/>
      </c>
    </row>
    <row r="2408" spans="5:9" ht="18.75" customHeight="1" x14ac:dyDescent="0.25">
      <c r="E2408" s="1" t="str">
        <f t="shared" si="40"/>
        <v/>
      </c>
      <c r="F2408" s="2" t="str">
        <f>IF(ISERROR(VLOOKUP(A2408,'Cadastro-Estoque'!A:G,1,FALSE)),"",VLOOKUP(A2408,'Cadastro-Estoque'!A:G,4,FALSE))</f>
        <v/>
      </c>
      <c r="G2408" s="2" t="str">
        <f>IF(ISBLANK(A2408),"",IF(ISERROR(VLOOKUP(A2408,'Cadastro-Estoque'!A:G,1,FALSE)),"Produto não cadastrado",VLOOKUP(A2408,'Cadastro-Estoque'!A:G,2,FALSE)))</f>
        <v/>
      </c>
      <c r="H2408" s="2" t="str">
        <f>IF(ISERROR(VLOOKUP(A2408,'Cadastro-Estoque'!A:G,1,FALSE)),"",VLOOKUP(A2408,'Cadastro-Estoque'!A:G,3,FALSE))</f>
        <v/>
      </c>
      <c r="I2408" s="73" t="str">
        <f>IF(A2408="","",INDEX(Boletim!F2417:F2534,(MATCH(A2408,'Cadastro-Estoque'!A2416:A2533,0))))</f>
        <v/>
      </c>
    </row>
    <row r="2409" spans="5:9" ht="18.75" customHeight="1" x14ac:dyDescent="0.25">
      <c r="E2409" s="1" t="str">
        <f t="shared" si="40"/>
        <v/>
      </c>
      <c r="F2409" s="2" t="str">
        <f>IF(ISERROR(VLOOKUP(A2409,'Cadastro-Estoque'!A:G,1,FALSE)),"",VLOOKUP(A2409,'Cadastro-Estoque'!A:G,4,FALSE))</f>
        <v/>
      </c>
      <c r="G2409" s="2" t="str">
        <f>IF(ISBLANK(A2409),"",IF(ISERROR(VLOOKUP(A2409,'Cadastro-Estoque'!A:G,1,FALSE)),"Produto não cadastrado",VLOOKUP(A2409,'Cadastro-Estoque'!A:G,2,FALSE)))</f>
        <v/>
      </c>
      <c r="H2409" s="2" t="str">
        <f>IF(ISERROR(VLOOKUP(A2409,'Cadastro-Estoque'!A:G,1,FALSE)),"",VLOOKUP(A2409,'Cadastro-Estoque'!A:G,3,FALSE))</f>
        <v/>
      </c>
      <c r="I2409" s="73" t="str">
        <f>IF(A2409="","",INDEX(Boletim!F2418:F2535,(MATCH(A2409,'Cadastro-Estoque'!A2417:A2534,0))))</f>
        <v/>
      </c>
    </row>
    <row r="2410" spans="5:9" ht="18.75" customHeight="1" x14ac:dyDescent="0.25">
      <c r="E2410" s="1" t="str">
        <f t="shared" si="40"/>
        <v/>
      </c>
      <c r="F2410" s="2" t="str">
        <f>IF(ISERROR(VLOOKUP(A2410,'Cadastro-Estoque'!A:G,1,FALSE)),"",VLOOKUP(A2410,'Cadastro-Estoque'!A:G,4,FALSE))</f>
        <v/>
      </c>
      <c r="G2410" s="2" t="str">
        <f>IF(ISBLANK(A2410),"",IF(ISERROR(VLOOKUP(A2410,'Cadastro-Estoque'!A:G,1,FALSE)),"Produto não cadastrado",VLOOKUP(A2410,'Cadastro-Estoque'!A:G,2,FALSE)))</f>
        <v/>
      </c>
      <c r="H2410" s="2" t="str">
        <f>IF(ISERROR(VLOOKUP(A2410,'Cadastro-Estoque'!A:G,1,FALSE)),"",VLOOKUP(A2410,'Cadastro-Estoque'!A:G,3,FALSE))</f>
        <v/>
      </c>
      <c r="I2410" s="73" t="str">
        <f>IF(A2410="","",INDEX(Boletim!F2419:F2536,(MATCH(A2410,'Cadastro-Estoque'!A2418:A2535,0))))</f>
        <v/>
      </c>
    </row>
    <row r="2411" spans="5:9" ht="18.75" customHeight="1" x14ac:dyDescent="0.25">
      <c r="E2411" s="1" t="str">
        <f t="shared" si="40"/>
        <v/>
      </c>
      <c r="F2411" s="2" t="str">
        <f>IF(ISERROR(VLOOKUP(A2411,'Cadastro-Estoque'!A:G,1,FALSE)),"",VLOOKUP(A2411,'Cadastro-Estoque'!A:G,4,FALSE))</f>
        <v/>
      </c>
      <c r="G2411" s="2" t="str">
        <f>IF(ISBLANK(A2411),"",IF(ISERROR(VLOOKUP(A2411,'Cadastro-Estoque'!A:G,1,FALSE)),"Produto não cadastrado",VLOOKUP(A2411,'Cadastro-Estoque'!A:G,2,FALSE)))</f>
        <v/>
      </c>
      <c r="H2411" s="2" t="str">
        <f>IF(ISERROR(VLOOKUP(A2411,'Cadastro-Estoque'!A:G,1,FALSE)),"",VLOOKUP(A2411,'Cadastro-Estoque'!A:G,3,FALSE))</f>
        <v/>
      </c>
      <c r="I2411" s="73" t="str">
        <f>IF(A2411="","",INDEX(Boletim!F2420:F2537,(MATCH(A2411,'Cadastro-Estoque'!A2419:A2536,0))))</f>
        <v/>
      </c>
    </row>
    <row r="2412" spans="5:9" ht="18.75" customHeight="1" x14ac:dyDescent="0.25">
      <c r="E2412" s="1" t="str">
        <f t="shared" si="40"/>
        <v/>
      </c>
      <c r="F2412" s="2" t="str">
        <f>IF(ISERROR(VLOOKUP(A2412,'Cadastro-Estoque'!A:G,1,FALSE)),"",VLOOKUP(A2412,'Cadastro-Estoque'!A:G,4,FALSE))</f>
        <v/>
      </c>
      <c r="G2412" s="2" t="str">
        <f>IF(ISBLANK(A2412),"",IF(ISERROR(VLOOKUP(A2412,'Cadastro-Estoque'!A:G,1,FALSE)),"Produto não cadastrado",VLOOKUP(A2412,'Cadastro-Estoque'!A:G,2,FALSE)))</f>
        <v/>
      </c>
      <c r="H2412" s="2" t="str">
        <f>IF(ISERROR(VLOOKUP(A2412,'Cadastro-Estoque'!A:G,1,FALSE)),"",VLOOKUP(A2412,'Cadastro-Estoque'!A:G,3,FALSE))</f>
        <v/>
      </c>
      <c r="I2412" s="73" t="str">
        <f>IF(A2412="","",INDEX(Boletim!F2421:F2538,(MATCH(A2412,'Cadastro-Estoque'!A2420:A2537,0))))</f>
        <v/>
      </c>
    </row>
    <row r="2413" spans="5:9" ht="18.75" customHeight="1" x14ac:dyDescent="0.25">
      <c r="E2413" s="1" t="str">
        <f t="shared" si="40"/>
        <v/>
      </c>
      <c r="F2413" s="2" t="str">
        <f>IF(ISERROR(VLOOKUP(A2413,'Cadastro-Estoque'!A:G,1,FALSE)),"",VLOOKUP(A2413,'Cadastro-Estoque'!A:G,4,FALSE))</f>
        <v/>
      </c>
      <c r="G2413" s="2" t="str">
        <f>IF(ISBLANK(A2413),"",IF(ISERROR(VLOOKUP(A2413,'Cadastro-Estoque'!A:G,1,FALSE)),"Produto não cadastrado",VLOOKUP(A2413,'Cadastro-Estoque'!A:G,2,FALSE)))</f>
        <v/>
      </c>
      <c r="H2413" s="2" t="str">
        <f>IF(ISERROR(VLOOKUP(A2413,'Cadastro-Estoque'!A:G,1,FALSE)),"",VLOOKUP(A2413,'Cadastro-Estoque'!A:G,3,FALSE))</f>
        <v/>
      </c>
      <c r="I2413" s="73" t="str">
        <f>IF(A2413="","",INDEX(Boletim!F2422:F2539,(MATCH(A2413,'Cadastro-Estoque'!A2421:A2538,0))))</f>
        <v/>
      </c>
    </row>
    <row r="2414" spans="5:9" ht="18.75" customHeight="1" x14ac:dyDescent="0.25">
      <c r="E2414" s="1" t="str">
        <f t="shared" si="40"/>
        <v/>
      </c>
      <c r="F2414" s="2" t="str">
        <f>IF(ISERROR(VLOOKUP(A2414,'Cadastro-Estoque'!A:G,1,FALSE)),"",VLOOKUP(A2414,'Cadastro-Estoque'!A:G,4,FALSE))</f>
        <v/>
      </c>
      <c r="G2414" s="2" t="str">
        <f>IF(ISBLANK(A2414),"",IF(ISERROR(VLOOKUP(A2414,'Cadastro-Estoque'!A:G,1,FALSE)),"Produto não cadastrado",VLOOKUP(A2414,'Cadastro-Estoque'!A:G,2,FALSE)))</f>
        <v/>
      </c>
      <c r="H2414" s="2" t="str">
        <f>IF(ISERROR(VLOOKUP(A2414,'Cadastro-Estoque'!A:G,1,FALSE)),"",VLOOKUP(A2414,'Cadastro-Estoque'!A:G,3,FALSE))</f>
        <v/>
      </c>
      <c r="I2414" s="73" t="str">
        <f>IF(A2414="","",INDEX(Boletim!F2423:F2540,(MATCH(A2414,'Cadastro-Estoque'!A2422:A2539,0))))</f>
        <v/>
      </c>
    </row>
    <row r="2415" spans="5:9" ht="18.75" customHeight="1" x14ac:dyDescent="0.25">
      <c r="E2415" s="1" t="str">
        <f t="shared" si="40"/>
        <v/>
      </c>
      <c r="F2415" s="2" t="str">
        <f>IF(ISERROR(VLOOKUP(A2415,'Cadastro-Estoque'!A:G,1,FALSE)),"",VLOOKUP(A2415,'Cadastro-Estoque'!A:G,4,FALSE))</f>
        <v/>
      </c>
      <c r="G2415" s="2" t="str">
        <f>IF(ISBLANK(A2415),"",IF(ISERROR(VLOOKUP(A2415,'Cadastro-Estoque'!A:G,1,FALSE)),"Produto não cadastrado",VLOOKUP(A2415,'Cadastro-Estoque'!A:G,2,FALSE)))</f>
        <v/>
      </c>
      <c r="H2415" s="2" t="str">
        <f>IF(ISERROR(VLOOKUP(A2415,'Cadastro-Estoque'!A:G,1,FALSE)),"",VLOOKUP(A2415,'Cadastro-Estoque'!A:G,3,FALSE))</f>
        <v/>
      </c>
      <c r="I2415" s="73" t="str">
        <f>IF(A2415="","",INDEX(Boletim!F2424:F2541,(MATCH(A2415,'Cadastro-Estoque'!A2423:A2540,0))))</f>
        <v/>
      </c>
    </row>
    <row r="2416" spans="5:9" ht="18.75" customHeight="1" x14ac:dyDescent="0.25">
      <c r="E2416" s="1" t="str">
        <f t="shared" si="40"/>
        <v/>
      </c>
      <c r="F2416" s="2" t="str">
        <f>IF(ISERROR(VLOOKUP(A2416,'Cadastro-Estoque'!A:G,1,FALSE)),"",VLOOKUP(A2416,'Cadastro-Estoque'!A:G,4,FALSE))</f>
        <v/>
      </c>
      <c r="G2416" s="2" t="str">
        <f>IF(ISBLANK(A2416),"",IF(ISERROR(VLOOKUP(A2416,'Cadastro-Estoque'!A:G,1,FALSE)),"Produto não cadastrado",VLOOKUP(A2416,'Cadastro-Estoque'!A:G,2,FALSE)))</f>
        <v/>
      </c>
      <c r="H2416" s="2" t="str">
        <f>IF(ISERROR(VLOOKUP(A2416,'Cadastro-Estoque'!A:G,1,FALSE)),"",VLOOKUP(A2416,'Cadastro-Estoque'!A:G,3,FALSE))</f>
        <v/>
      </c>
      <c r="I2416" s="73" t="str">
        <f>IF(A2416="","",INDEX(Boletim!F2425:F2542,(MATCH(A2416,'Cadastro-Estoque'!A2424:A2541,0))))</f>
        <v/>
      </c>
    </row>
    <row r="2417" spans="5:9" ht="18.75" customHeight="1" x14ac:dyDescent="0.25">
      <c r="E2417" s="1" t="str">
        <f t="shared" si="40"/>
        <v/>
      </c>
      <c r="F2417" s="2" t="str">
        <f>IF(ISERROR(VLOOKUP(A2417,'Cadastro-Estoque'!A:G,1,FALSE)),"",VLOOKUP(A2417,'Cadastro-Estoque'!A:G,4,FALSE))</f>
        <v/>
      </c>
      <c r="G2417" s="2" t="str">
        <f>IF(ISBLANK(A2417),"",IF(ISERROR(VLOOKUP(A2417,'Cadastro-Estoque'!A:G,1,FALSE)),"Produto não cadastrado",VLOOKUP(A2417,'Cadastro-Estoque'!A:G,2,FALSE)))</f>
        <v/>
      </c>
      <c r="H2417" s="2" t="str">
        <f>IF(ISERROR(VLOOKUP(A2417,'Cadastro-Estoque'!A:G,1,FALSE)),"",VLOOKUP(A2417,'Cadastro-Estoque'!A:G,3,FALSE))</f>
        <v/>
      </c>
      <c r="I2417" s="73" t="str">
        <f>IF(A2417="","",INDEX(Boletim!F2426:F2543,(MATCH(A2417,'Cadastro-Estoque'!A2425:A2542,0))))</f>
        <v/>
      </c>
    </row>
    <row r="2418" spans="5:9" ht="18.75" customHeight="1" x14ac:dyDescent="0.25">
      <c r="E2418" s="1" t="str">
        <f t="shared" si="40"/>
        <v/>
      </c>
      <c r="F2418" s="2" t="str">
        <f>IF(ISERROR(VLOOKUP(A2418,'Cadastro-Estoque'!A:G,1,FALSE)),"",VLOOKUP(A2418,'Cadastro-Estoque'!A:G,4,FALSE))</f>
        <v/>
      </c>
      <c r="G2418" s="2" t="str">
        <f>IF(ISBLANK(A2418),"",IF(ISERROR(VLOOKUP(A2418,'Cadastro-Estoque'!A:G,1,FALSE)),"Produto não cadastrado",VLOOKUP(A2418,'Cadastro-Estoque'!A:G,2,FALSE)))</f>
        <v/>
      </c>
      <c r="H2418" s="2" t="str">
        <f>IF(ISERROR(VLOOKUP(A2418,'Cadastro-Estoque'!A:G,1,FALSE)),"",VLOOKUP(A2418,'Cadastro-Estoque'!A:G,3,FALSE))</f>
        <v/>
      </c>
      <c r="I2418" s="73" t="str">
        <f>IF(A2418="","",INDEX(Boletim!F2427:F2544,(MATCH(A2418,'Cadastro-Estoque'!A2426:A2543,0))))</f>
        <v/>
      </c>
    </row>
    <row r="2419" spans="5:9" ht="18.75" customHeight="1" x14ac:dyDescent="0.25">
      <c r="E2419" s="1" t="str">
        <f t="shared" si="40"/>
        <v/>
      </c>
      <c r="F2419" s="2" t="str">
        <f>IF(ISERROR(VLOOKUP(A2419,'Cadastro-Estoque'!A:G,1,FALSE)),"",VLOOKUP(A2419,'Cadastro-Estoque'!A:G,4,FALSE))</f>
        <v/>
      </c>
      <c r="G2419" s="2" t="str">
        <f>IF(ISBLANK(A2419),"",IF(ISERROR(VLOOKUP(A2419,'Cadastro-Estoque'!A:G,1,FALSE)),"Produto não cadastrado",VLOOKUP(A2419,'Cadastro-Estoque'!A:G,2,FALSE)))</f>
        <v/>
      </c>
      <c r="H2419" s="2" t="str">
        <f>IF(ISERROR(VLOOKUP(A2419,'Cadastro-Estoque'!A:G,1,FALSE)),"",VLOOKUP(A2419,'Cadastro-Estoque'!A:G,3,FALSE))</f>
        <v/>
      </c>
      <c r="I2419" s="73" t="str">
        <f>IF(A2419="","",INDEX(Boletim!F2428:F2545,(MATCH(A2419,'Cadastro-Estoque'!A2427:A2544,0))))</f>
        <v/>
      </c>
    </row>
    <row r="2420" spans="5:9" ht="18.75" customHeight="1" x14ac:dyDescent="0.25">
      <c r="E2420" s="1" t="str">
        <f t="shared" si="40"/>
        <v/>
      </c>
      <c r="F2420" s="2" t="str">
        <f>IF(ISERROR(VLOOKUP(A2420,'Cadastro-Estoque'!A:G,1,FALSE)),"",VLOOKUP(A2420,'Cadastro-Estoque'!A:G,4,FALSE))</f>
        <v/>
      </c>
      <c r="G2420" s="2" t="str">
        <f>IF(ISBLANK(A2420),"",IF(ISERROR(VLOOKUP(A2420,'Cadastro-Estoque'!A:G,1,FALSE)),"Produto não cadastrado",VLOOKUP(A2420,'Cadastro-Estoque'!A:G,2,FALSE)))</f>
        <v/>
      </c>
      <c r="H2420" s="2" t="str">
        <f>IF(ISERROR(VLOOKUP(A2420,'Cadastro-Estoque'!A:G,1,FALSE)),"",VLOOKUP(A2420,'Cadastro-Estoque'!A:G,3,FALSE))</f>
        <v/>
      </c>
      <c r="I2420" s="73" t="str">
        <f>IF(A2420="","",INDEX(Boletim!F2429:F2546,(MATCH(A2420,'Cadastro-Estoque'!A2428:A2545,0))))</f>
        <v/>
      </c>
    </row>
    <row r="2421" spans="5:9" ht="18.75" customHeight="1" x14ac:dyDescent="0.25">
      <c r="E2421" s="1" t="str">
        <f t="shared" si="40"/>
        <v/>
      </c>
      <c r="F2421" s="2" t="str">
        <f>IF(ISERROR(VLOOKUP(A2421,'Cadastro-Estoque'!A:G,1,FALSE)),"",VLOOKUP(A2421,'Cadastro-Estoque'!A:G,4,FALSE))</f>
        <v/>
      </c>
      <c r="G2421" s="2" t="str">
        <f>IF(ISBLANK(A2421),"",IF(ISERROR(VLOOKUP(A2421,'Cadastro-Estoque'!A:G,1,FALSE)),"Produto não cadastrado",VLOOKUP(A2421,'Cadastro-Estoque'!A:G,2,FALSE)))</f>
        <v/>
      </c>
      <c r="H2421" s="2" t="str">
        <f>IF(ISERROR(VLOOKUP(A2421,'Cadastro-Estoque'!A:G,1,FALSE)),"",VLOOKUP(A2421,'Cadastro-Estoque'!A:G,3,FALSE))</f>
        <v/>
      </c>
      <c r="I2421" s="73" t="str">
        <f>IF(A2421="","",INDEX(Boletim!F2430:F2547,(MATCH(A2421,'Cadastro-Estoque'!A2429:A2546,0))))</f>
        <v/>
      </c>
    </row>
    <row r="2422" spans="5:9" ht="18.75" customHeight="1" x14ac:dyDescent="0.25">
      <c r="E2422" s="1" t="str">
        <f t="shared" si="40"/>
        <v/>
      </c>
      <c r="F2422" s="2" t="str">
        <f>IF(ISERROR(VLOOKUP(A2422,'Cadastro-Estoque'!A:G,1,FALSE)),"",VLOOKUP(A2422,'Cadastro-Estoque'!A:G,4,FALSE))</f>
        <v/>
      </c>
      <c r="G2422" s="2" t="str">
        <f>IF(ISBLANK(A2422),"",IF(ISERROR(VLOOKUP(A2422,'Cadastro-Estoque'!A:G,1,FALSE)),"Produto não cadastrado",VLOOKUP(A2422,'Cadastro-Estoque'!A:G,2,FALSE)))</f>
        <v/>
      </c>
      <c r="H2422" s="2" t="str">
        <f>IF(ISERROR(VLOOKUP(A2422,'Cadastro-Estoque'!A:G,1,FALSE)),"",VLOOKUP(A2422,'Cadastro-Estoque'!A:G,3,FALSE))</f>
        <v/>
      </c>
      <c r="I2422" s="73" t="str">
        <f>IF(A2422="","",INDEX(Boletim!F2431:F2548,(MATCH(A2422,'Cadastro-Estoque'!A2430:A2547,0))))</f>
        <v/>
      </c>
    </row>
    <row r="2423" spans="5:9" ht="18.75" customHeight="1" x14ac:dyDescent="0.25">
      <c r="E2423" s="1" t="str">
        <f t="shared" si="40"/>
        <v/>
      </c>
      <c r="F2423" s="2" t="str">
        <f>IF(ISERROR(VLOOKUP(A2423,'Cadastro-Estoque'!A:G,1,FALSE)),"",VLOOKUP(A2423,'Cadastro-Estoque'!A:G,4,FALSE))</f>
        <v/>
      </c>
      <c r="G2423" s="2" t="str">
        <f>IF(ISBLANK(A2423),"",IF(ISERROR(VLOOKUP(A2423,'Cadastro-Estoque'!A:G,1,FALSE)),"Produto não cadastrado",VLOOKUP(A2423,'Cadastro-Estoque'!A:G,2,FALSE)))</f>
        <v/>
      </c>
      <c r="H2423" s="2" t="str">
        <f>IF(ISERROR(VLOOKUP(A2423,'Cadastro-Estoque'!A:G,1,FALSE)),"",VLOOKUP(A2423,'Cadastro-Estoque'!A:G,3,FALSE))</f>
        <v/>
      </c>
      <c r="I2423" s="73" t="str">
        <f>IF(A2423="","",INDEX(Boletim!F2432:F2549,(MATCH(A2423,'Cadastro-Estoque'!A2431:A2548,0))))</f>
        <v/>
      </c>
    </row>
    <row r="2424" spans="5:9" ht="18.75" customHeight="1" x14ac:dyDescent="0.25">
      <c r="E2424" s="1" t="str">
        <f t="shared" si="40"/>
        <v/>
      </c>
      <c r="F2424" s="2" t="str">
        <f>IF(ISERROR(VLOOKUP(A2424,'Cadastro-Estoque'!A:G,1,FALSE)),"",VLOOKUP(A2424,'Cadastro-Estoque'!A:G,4,FALSE))</f>
        <v/>
      </c>
      <c r="G2424" s="2" t="str">
        <f>IF(ISBLANK(A2424),"",IF(ISERROR(VLOOKUP(A2424,'Cadastro-Estoque'!A:G,1,FALSE)),"Produto não cadastrado",VLOOKUP(A2424,'Cadastro-Estoque'!A:G,2,FALSE)))</f>
        <v/>
      </c>
      <c r="H2424" s="2" t="str">
        <f>IF(ISERROR(VLOOKUP(A2424,'Cadastro-Estoque'!A:G,1,FALSE)),"",VLOOKUP(A2424,'Cadastro-Estoque'!A:G,3,FALSE))</f>
        <v/>
      </c>
      <c r="I2424" s="73" t="str">
        <f>IF(A2424="","",INDEX(Boletim!F2433:F2550,(MATCH(A2424,'Cadastro-Estoque'!A2432:A2549,0))))</f>
        <v/>
      </c>
    </row>
    <row r="2425" spans="5:9" ht="18.75" customHeight="1" x14ac:dyDescent="0.25">
      <c r="E2425" s="1" t="str">
        <f t="shared" si="40"/>
        <v/>
      </c>
      <c r="F2425" s="2" t="str">
        <f>IF(ISERROR(VLOOKUP(A2425,'Cadastro-Estoque'!A:G,1,FALSE)),"",VLOOKUP(A2425,'Cadastro-Estoque'!A:G,4,FALSE))</f>
        <v/>
      </c>
      <c r="G2425" s="2" t="str">
        <f>IF(ISBLANK(A2425),"",IF(ISERROR(VLOOKUP(A2425,'Cadastro-Estoque'!A:G,1,FALSE)),"Produto não cadastrado",VLOOKUP(A2425,'Cadastro-Estoque'!A:G,2,FALSE)))</f>
        <v/>
      </c>
      <c r="H2425" s="2" t="str">
        <f>IF(ISERROR(VLOOKUP(A2425,'Cadastro-Estoque'!A:G,1,FALSE)),"",VLOOKUP(A2425,'Cadastro-Estoque'!A:G,3,FALSE))</f>
        <v/>
      </c>
      <c r="I2425" s="73" t="str">
        <f>IF(A2425="","",INDEX(Boletim!F2434:F2551,(MATCH(A2425,'Cadastro-Estoque'!A2433:A2550,0))))</f>
        <v/>
      </c>
    </row>
    <row r="2426" spans="5:9" ht="18.75" customHeight="1" x14ac:dyDescent="0.25">
      <c r="E2426" s="1" t="str">
        <f t="shared" si="40"/>
        <v/>
      </c>
      <c r="F2426" s="2" t="str">
        <f>IF(ISERROR(VLOOKUP(A2426,'Cadastro-Estoque'!A:G,1,FALSE)),"",VLOOKUP(A2426,'Cadastro-Estoque'!A:G,4,FALSE))</f>
        <v/>
      </c>
      <c r="G2426" s="2" t="str">
        <f>IF(ISBLANK(A2426),"",IF(ISERROR(VLOOKUP(A2426,'Cadastro-Estoque'!A:G,1,FALSE)),"Produto não cadastrado",VLOOKUP(A2426,'Cadastro-Estoque'!A:G,2,FALSE)))</f>
        <v/>
      </c>
      <c r="H2426" s="2" t="str">
        <f>IF(ISERROR(VLOOKUP(A2426,'Cadastro-Estoque'!A:G,1,FALSE)),"",VLOOKUP(A2426,'Cadastro-Estoque'!A:G,3,FALSE))</f>
        <v/>
      </c>
      <c r="I2426" s="73" t="str">
        <f>IF(A2426="","",INDEX(Boletim!F2435:F2552,(MATCH(A2426,'Cadastro-Estoque'!A2434:A2551,0))))</f>
        <v/>
      </c>
    </row>
    <row r="2427" spans="5:9" ht="18.75" customHeight="1" x14ac:dyDescent="0.25">
      <c r="E2427" s="1" t="str">
        <f t="shared" si="40"/>
        <v/>
      </c>
      <c r="F2427" s="2" t="str">
        <f>IF(ISERROR(VLOOKUP(A2427,'Cadastro-Estoque'!A:G,1,FALSE)),"",VLOOKUP(A2427,'Cadastro-Estoque'!A:G,4,FALSE))</f>
        <v/>
      </c>
      <c r="G2427" s="2" t="str">
        <f>IF(ISBLANK(A2427),"",IF(ISERROR(VLOOKUP(A2427,'Cadastro-Estoque'!A:G,1,FALSE)),"Produto não cadastrado",VLOOKUP(A2427,'Cadastro-Estoque'!A:G,2,FALSE)))</f>
        <v/>
      </c>
      <c r="H2427" s="2" t="str">
        <f>IF(ISERROR(VLOOKUP(A2427,'Cadastro-Estoque'!A:G,1,FALSE)),"",VLOOKUP(A2427,'Cadastro-Estoque'!A:G,3,FALSE))</f>
        <v/>
      </c>
      <c r="I2427" s="73" t="str">
        <f>IF(A2427="","",INDEX(Boletim!F2436:F2553,(MATCH(A2427,'Cadastro-Estoque'!A2435:A2552,0))))</f>
        <v/>
      </c>
    </row>
    <row r="2428" spans="5:9" ht="18.75" customHeight="1" x14ac:dyDescent="0.25">
      <c r="E2428" s="1" t="str">
        <f t="shared" si="40"/>
        <v/>
      </c>
      <c r="F2428" s="2" t="str">
        <f>IF(ISERROR(VLOOKUP(A2428,'Cadastro-Estoque'!A:G,1,FALSE)),"",VLOOKUP(A2428,'Cadastro-Estoque'!A:G,4,FALSE))</f>
        <v/>
      </c>
      <c r="G2428" s="2" t="str">
        <f>IF(ISBLANK(A2428),"",IF(ISERROR(VLOOKUP(A2428,'Cadastro-Estoque'!A:G,1,FALSE)),"Produto não cadastrado",VLOOKUP(A2428,'Cadastro-Estoque'!A:G,2,FALSE)))</f>
        <v/>
      </c>
      <c r="H2428" s="2" t="str">
        <f>IF(ISERROR(VLOOKUP(A2428,'Cadastro-Estoque'!A:G,1,FALSE)),"",VLOOKUP(A2428,'Cadastro-Estoque'!A:G,3,FALSE))</f>
        <v/>
      </c>
      <c r="I2428" s="73" t="str">
        <f>IF(A2428="","",INDEX(Boletim!F2437:F2554,(MATCH(A2428,'Cadastro-Estoque'!A2436:A2553,0))))</f>
        <v/>
      </c>
    </row>
    <row r="2429" spans="5:9" ht="18.75" customHeight="1" x14ac:dyDescent="0.25">
      <c r="E2429" s="1" t="str">
        <f t="shared" si="40"/>
        <v/>
      </c>
      <c r="F2429" s="2" t="str">
        <f>IF(ISERROR(VLOOKUP(A2429,'Cadastro-Estoque'!A:G,1,FALSE)),"",VLOOKUP(A2429,'Cadastro-Estoque'!A:G,4,FALSE))</f>
        <v/>
      </c>
      <c r="G2429" s="2" t="str">
        <f>IF(ISBLANK(A2429),"",IF(ISERROR(VLOOKUP(A2429,'Cadastro-Estoque'!A:G,1,FALSE)),"Produto não cadastrado",VLOOKUP(A2429,'Cadastro-Estoque'!A:G,2,FALSE)))</f>
        <v/>
      </c>
      <c r="H2429" s="2" t="str">
        <f>IF(ISERROR(VLOOKUP(A2429,'Cadastro-Estoque'!A:G,1,FALSE)),"",VLOOKUP(A2429,'Cadastro-Estoque'!A:G,3,FALSE))</f>
        <v/>
      </c>
      <c r="I2429" s="73" t="str">
        <f>IF(A2429="","",INDEX(Boletim!F2438:F2555,(MATCH(A2429,'Cadastro-Estoque'!A2437:A2554,0))))</f>
        <v/>
      </c>
    </row>
    <row r="2430" spans="5:9" ht="18.75" customHeight="1" x14ac:dyDescent="0.25">
      <c r="E2430" s="1" t="str">
        <f t="shared" si="40"/>
        <v/>
      </c>
      <c r="F2430" s="2" t="str">
        <f>IF(ISERROR(VLOOKUP(A2430,'Cadastro-Estoque'!A:G,1,FALSE)),"",VLOOKUP(A2430,'Cadastro-Estoque'!A:G,4,FALSE))</f>
        <v/>
      </c>
      <c r="G2430" s="2" t="str">
        <f>IF(ISBLANK(A2430),"",IF(ISERROR(VLOOKUP(A2430,'Cadastro-Estoque'!A:G,1,FALSE)),"Produto não cadastrado",VLOOKUP(A2430,'Cadastro-Estoque'!A:G,2,FALSE)))</f>
        <v/>
      </c>
      <c r="H2430" s="2" t="str">
        <f>IF(ISERROR(VLOOKUP(A2430,'Cadastro-Estoque'!A:G,1,FALSE)),"",VLOOKUP(A2430,'Cadastro-Estoque'!A:G,3,FALSE))</f>
        <v/>
      </c>
      <c r="I2430" s="73" t="str">
        <f>IF(A2430="","",INDEX(Boletim!F2439:F2556,(MATCH(A2430,'Cadastro-Estoque'!A2438:A2555,0))))</f>
        <v/>
      </c>
    </row>
    <row r="2431" spans="5:9" ht="18.75" customHeight="1" x14ac:dyDescent="0.25">
      <c r="E2431" s="1" t="str">
        <f t="shared" si="40"/>
        <v/>
      </c>
      <c r="F2431" s="2" t="str">
        <f>IF(ISERROR(VLOOKUP(A2431,'Cadastro-Estoque'!A:G,1,FALSE)),"",VLOOKUP(A2431,'Cadastro-Estoque'!A:G,4,FALSE))</f>
        <v/>
      </c>
      <c r="G2431" s="2" t="str">
        <f>IF(ISBLANK(A2431),"",IF(ISERROR(VLOOKUP(A2431,'Cadastro-Estoque'!A:G,1,FALSE)),"Produto não cadastrado",VLOOKUP(A2431,'Cadastro-Estoque'!A:G,2,FALSE)))</f>
        <v/>
      </c>
      <c r="H2431" s="2" t="str">
        <f>IF(ISERROR(VLOOKUP(A2431,'Cadastro-Estoque'!A:G,1,FALSE)),"",VLOOKUP(A2431,'Cadastro-Estoque'!A:G,3,FALSE))</f>
        <v/>
      </c>
      <c r="I2431" s="73" t="str">
        <f>IF(A2431="","",INDEX(Boletim!F2440:F2557,(MATCH(A2431,'Cadastro-Estoque'!A2439:A2556,0))))</f>
        <v/>
      </c>
    </row>
    <row r="2432" spans="5:9" ht="18.75" customHeight="1" x14ac:dyDescent="0.25">
      <c r="E2432" s="1" t="str">
        <f t="shared" si="40"/>
        <v/>
      </c>
      <c r="F2432" s="2" t="str">
        <f>IF(ISERROR(VLOOKUP(A2432,'Cadastro-Estoque'!A:G,1,FALSE)),"",VLOOKUP(A2432,'Cadastro-Estoque'!A:G,4,FALSE))</f>
        <v/>
      </c>
      <c r="G2432" s="2" t="str">
        <f>IF(ISBLANK(A2432),"",IF(ISERROR(VLOOKUP(A2432,'Cadastro-Estoque'!A:G,1,FALSE)),"Produto não cadastrado",VLOOKUP(A2432,'Cadastro-Estoque'!A:G,2,FALSE)))</f>
        <v/>
      </c>
      <c r="H2432" s="2" t="str">
        <f>IF(ISERROR(VLOOKUP(A2432,'Cadastro-Estoque'!A:G,1,FALSE)),"",VLOOKUP(A2432,'Cadastro-Estoque'!A:G,3,FALSE))</f>
        <v/>
      </c>
      <c r="I2432" s="73" t="str">
        <f>IF(A2432="","",INDEX(Boletim!F2441:F2558,(MATCH(A2432,'Cadastro-Estoque'!A2440:A2557,0))))</f>
        <v/>
      </c>
    </row>
    <row r="2433" spans="5:9" ht="18.75" customHeight="1" x14ac:dyDescent="0.25">
      <c r="E2433" s="1" t="str">
        <f t="shared" si="40"/>
        <v/>
      </c>
      <c r="F2433" s="2" t="str">
        <f>IF(ISERROR(VLOOKUP(A2433,'Cadastro-Estoque'!A:G,1,FALSE)),"",VLOOKUP(A2433,'Cadastro-Estoque'!A:G,4,FALSE))</f>
        <v/>
      </c>
      <c r="G2433" s="2" t="str">
        <f>IF(ISBLANK(A2433),"",IF(ISERROR(VLOOKUP(A2433,'Cadastro-Estoque'!A:G,1,FALSE)),"Produto não cadastrado",VLOOKUP(A2433,'Cadastro-Estoque'!A:G,2,FALSE)))</f>
        <v/>
      </c>
      <c r="H2433" s="2" t="str">
        <f>IF(ISERROR(VLOOKUP(A2433,'Cadastro-Estoque'!A:G,1,FALSE)),"",VLOOKUP(A2433,'Cadastro-Estoque'!A:G,3,FALSE))</f>
        <v/>
      </c>
      <c r="I2433" s="73" t="str">
        <f>IF(A2433="","",INDEX(Boletim!F2442:F2559,(MATCH(A2433,'Cadastro-Estoque'!A2441:A2558,0))))</f>
        <v/>
      </c>
    </row>
    <row r="2434" spans="5:9" ht="18.75" customHeight="1" x14ac:dyDescent="0.25">
      <c r="E2434" s="1" t="str">
        <f t="shared" si="40"/>
        <v/>
      </c>
      <c r="F2434" s="2" t="str">
        <f>IF(ISERROR(VLOOKUP(A2434,'Cadastro-Estoque'!A:G,1,FALSE)),"",VLOOKUP(A2434,'Cadastro-Estoque'!A:G,4,FALSE))</f>
        <v/>
      </c>
      <c r="G2434" s="2" t="str">
        <f>IF(ISBLANK(A2434),"",IF(ISERROR(VLOOKUP(A2434,'Cadastro-Estoque'!A:G,1,FALSE)),"Produto não cadastrado",VLOOKUP(A2434,'Cadastro-Estoque'!A:G,2,FALSE)))</f>
        <v/>
      </c>
      <c r="H2434" s="2" t="str">
        <f>IF(ISERROR(VLOOKUP(A2434,'Cadastro-Estoque'!A:G,1,FALSE)),"",VLOOKUP(A2434,'Cadastro-Estoque'!A:G,3,FALSE))</f>
        <v/>
      </c>
      <c r="I2434" s="73" t="str">
        <f>IF(A2434="","",INDEX(Boletim!F2443:F2560,(MATCH(A2434,'Cadastro-Estoque'!A2442:A2559,0))))</f>
        <v/>
      </c>
    </row>
    <row r="2435" spans="5:9" ht="18.75" customHeight="1" x14ac:dyDescent="0.25">
      <c r="E2435" s="1" t="str">
        <f t="shared" si="40"/>
        <v/>
      </c>
      <c r="F2435" s="2" t="str">
        <f>IF(ISERROR(VLOOKUP(A2435,'Cadastro-Estoque'!A:G,1,FALSE)),"",VLOOKUP(A2435,'Cadastro-Estoque'!A:G,4,FALSE))</f>
        <v/>
      </c>
      <c r="G2435" s="2" t="str">
        <f>IF(ISBLANK(A2435),"",IF(ISERROR(VLOOKUP(A2435,'Cadastro-Estoque'!A:G,1,FALSE)),"Produto não cadastrado",VLOOKUP(A2435,'Cadastro-Estoque'!A:G,2,FALSE)))</f>
        <v/>
      </c>
      <c r="H2435" s="2" t="str">
        <f>IF(ISERROR(VLOOKUP(A2435,'Cadastro-Estoque'!A:G,1,FALSE)),"",VLOOKUP(A2435,'Cadastro-Estoque'!A:G,3,FALSE))</f>
        <v/>
      </c>
      <c r="I2435" s="73" t="str">
        <f>IF(A2435="","",INDEX(Boletim!F2444:F2561,(MATCH(A2435,'Cadastro-Estoque'!A2443:A2560,0))))</f>
        <v/>
      </c>
    </row>
    <row r="2436" spans="5:9" ht="18.75" customHeight="1" x14ac:dyDescent="0.25">
      <c r="E2436" s="1" t="str">
        <f t="shared" si="40"/>
        <v/>
      </c>
      <c r="F2436" s="2" t="str">
        <f>IF(ISERROR(VLOOKUP(A2436,'Cadastro-Estoque'!A:G,1,FALSE)),"",VLOOKUP(A2436,'Cadastro-Estoque'!A:G,4,FALSE))</f>
        <v/>
      </c>
      <c r="G2436" s="2" t="str">
        <f>IF(ISBLANK(A2436),"",IF(ISERROR(VLOOKUP(A2436,'Cadastro-Estoque'!A:G,1,FALSE)),"Produto não cadastrado",VLOOKUP(A2436,'Cadastro-Estoque'!A:G,2,FALSE)))</f>
        <v/>
      </c>
      <c r="H2436" s="2" t="str">
        <f>IF(ISERROR(VLOOKUP(A2436,'Cadastro-Estoque'!A:G,1,FALSE)),"",VLOOKUP(A2436,'Cadastro-Estoque'!A:G,3,FALSE))</f>
        <v/>
      </c>
      <c r="I2436" s="73" t="str">
        <f>IF(A2436="","",INDEX(Boletim!F2445:F2562,(MATCH(A2436,'Cadastro-Estoque'!A2444:A2561,0))))</f>
        <v/>
      </c>
    </row>
    <row r="2437" spans="5:9" ht="18.75" customHeight="1" x14ac:dyDescent="0.25">
      <c r="E2437" s="1" t="str">
        <f t="shared" si="40"/>
        <v/>
      </c>
      <c r="F2437" s="2" t="str">
        <f>IF(ISERROR(VLOOKUP(A2437,'Cadastro-Estoque'!A:G,1,FALSE)),"",VLOOKUP(A2437,'Cadastro-Estoque'!A:G,4,FALSE))</f>
        <v/>
      </c>
      <c r="G2437" s="2" t="str">
        <f>IF(ISBLANK(A2437),"",IF(ISERROR(VLOOKUP(A2437,'Cadastro-Estoque'!A:G,1,FALSE)),"Produto não cadastrado",VLOOKUP(A2437,'Cadastro-Estoque'!A:G,2,FALSE)))</f>
        <v/>
      </c>
      <c r="H2437" s="2" t="str">
        <f>IF(ISERROR(VLOOKUP(A2437,'Cadastro-Estoque'!A:G,1,FALSE)),"",VLOOKUP(A2437,'Cadastro-Estoque'!A:G,3,FALSE))</f>
        <v/>
      </c>
      <c r="I2437" s="73" t="str">
        <f>IF(A2437="","",INDEX(Boletim!F2446:F2563,(MATCH(A2437,'Cadastro-Estoque'!A2445:A2562,0))))</f>
        <v/>
      </c>
    </row>
    <row r="2438" spans="5:9" ht="18.75" customHeight="1" x14ac:dyDescent="0.25">
      <c r="E2438" s="1" t="str">
        <f t="shared" ref="E2438:E2501" si="41">IF(ISBLANK(A2438),"",C2438*D2438)</f>
        <v/>
      </c>
      <c r="F2438" s="2" t="str">
        <f>IF(ISERROR(VLOOKUP(A2438,'Cadastro-Estoque'!A:G,1,FALSE)),"",VLOOKUP(A2438,'Cadastro-Estoque'!A:G,4,FALSE))</f>
        <v/>
      </c>
      <c r="G2438" s="2" t="str">
        <f>IF(ISBLANK(A2438),"",IF(ISERROR(VLOOKUP(A2438,'Cadastro-Estoque'!A:G,1,FALSE)),"Produto não cadastrado",VLOOKUP(A2438,'Cadastro-Estoque'!A:G,2,FALSE)))</f>
        <v/>
      </c>
      <c r="H2438" s="2" t="str">
        <f>IF(ISERROR(VLOOKUP(A2438,'Cadastro-Estoque'!A:G,1,FALSE)),"",VLOOKUP(A2438,'Cadastro-Estoque'!A:G,3,FALSE))</f>
        <v/>
      </c>
      <c r="I2438" s="73" t="str">
        <f>IF(A2438="","",INDEX(Boletim!F2447:F2564,(MATCH(A2438,'Cadastro-Estoque'!A2446:A2563,0))))</f>
        <v/>
      </c>
    </row>
    <row r="2439" spans="5:9" ht="18.75" customHeight="1" x14ac:dyDescent="0.25">
      <c r="E2439" s="1" t="str">
        <f t="shared" si="41"/>
        <v/>
      </c>
      <c r="F2439" s="2" t="str">
        <f>IF(ISERROR(VLOOKUP(A2439,'Cadastro-Estoque'!A:G,1,FALSE)),"",VLOOKUP(A2439,'Cadastro-Estoque'!A:G,4,FALSE))</f>
        <v/>
      </c>
      <c r="G2439" s="2" t="str">
        <f>IF(ISBLANK(A2439),"",IF(ISERROR(VLOOKUP(A2439,'Cadastro-Estoque'!A:G,1,FALSE)),"Produto não cadastrado",VLOOKUP(A2439,'Cadastro-Estoque'!A:G,2,FALSE)))</f>
        <v/>
      </c>
      <c r="H2439" s="2" t="str">
        <f>IF(ISERROR(VLOOKUP(A2439,'Cadastro-Estoque'!A:G,1,FALSE)),"",VLOOKUP(A2439,'Cadastro-Estoque'!A:G,3,FALSE))</f>
        <v/>
      </c>
      <c r="I2439" s="73" t="str">
        <f>IF(A2439="","",INDEX(Boletim!F2448:F2565,(MATCH(A2439,'Cadastro-Estoque'!A2447:A2564,0))))</f>
        <v/>
      </c>
    </row>
    <row r="2440" spans="5:9" ht="18.75" customHeight="1" x14ac:dyDescent="0.25">
      <c r="E2440" s="1" t="str">
        <f t="shared" si="41"/>
        <v/>
      </c>
      <c r="F2440" s="2" t="str">
        <f>IF(ISERROR(VLOOKUP(A2440,'Cadastro-Estoque'!A:G,1,FALSE)),"",VLOOKUP(A2440,'Cadastro-Estoque'!A:G,4,FALSE))</f>
        <v/>
      </c>
      <c r="G2440" s="2" t="str">
        <f>IF(ISBLANK(A2440),"",IF(ISERROR(VLOOKUP(A2440,'Cadastro-Estoque'!A:G,1,FALSE)),"Produto não cadastrado",VLOOKUP(A2440,'Cadastro-Estoque'!A:G,2,FALSE)))</f>
        <v/>
      </c>
      <c r="H2440" s="2" t="str">
        <f>IF(ISERROR(VLOOKUP(A2440,'Cadastro-Estoque'!A:G,1,FALSE)),"",VLOOKUP(A2440,'Cadastro-Estoque'!A:G,3,FALSE))</f>
        <v/>
      </c>
      <c r="I2440" s="73" t="str">
        <f>IF(A2440="","",INDEX(Boletim!F2449:F2566,(MATCH(A2440,'Cadastro-Estoque'!A2448:A2565,0))))</f>
        <v/>
      </c>
    </row>
    <row r="2441" spans="5:9" ht="18.75" customHeight="1" x14ac:dyDescent="0.25">
      <c r="E2441" s="1" t="str">
        <f t="shared" si="41"/>
        <v/>
      </c>
      <c r="F2441" s="2" t="str">
        <f>IF(ISERROR(VLOOKUP(A2441,'Cadastro-Estoque'!A:G,1,FALSE)),"",VLOOKUP(A2441,'Cadastro-Estoque'!A:G,4,FALSE))</f>
        <v/>
      </c>
      <c r="G2441" s="2" t="str">
        <f>IF(ISBLANK(A2441),"",IF(ISERROR(VLOOKUP(A2441,'Cadastro-Estoque'!A:G,1,FALSE)),"Produto não cadastrado",VLOOKUP(A2441,'Cadastro-Estoque'!A:G,2,FALSE)))</f>
        <v/>
      </c>
      <c r="H2441" s="2" t="str">
        <f>IF(ISERROR(VLOOKUP(A2441,'Cadastro-Estoque'!A:G,1,FALSE)),"",VLOOKUP(A2441,'Cadastro-Estoque'!A:G,3,FALSE))</f>
        <v/>
      </c>
      <c r="I2441" s="73" t="str">
        <f>IF(A2441="","",INDEX(Boletim!F2450:F2567,(MATCH(A2441,'Cadastro-Estoque'!A2449:A2566,0))))</f>
        <v/>
      </c>
    </row>
    <row r="2442" spans="5:9" ht="18.75" customHeight="1" x14ac:dyDescent="0.25">
      <c r="E2442" s="1" t="str">
        <f t="shared" si="41"/>
        <v/>
      </c>
      <c r="F2442" s="2" t="str">
        <f>IF(ISERROR(VLOOKUP(A2442,'Cadastro-Estoque'!A:G,1,FALSE)),"",VLOOKUP(A2442,'Cadastro-Estoque'!A:G,4,FALSE))</f>
        <v/>
      </c>
      <c r="G2442" s="2" t="str">
        <f>IF(ISBLANK(A2442),"",IF(ISERROR(VLOOKUP(A2442,'Cadastro-Estoque'!A:G,1,FALSE)),"Produto não cadastrado",VLOOKUP(A2442,'Cadastro-Estoque'!A:G,2,FALSE)))</f>
        <v/>
      </c>
      <c r="H2442" s="2" t="str">
        <f>IF(ISERROR(VLOOKUP(A2442,'Cadastro-Estoque'!A:G,1,FALSE)),"",VLOOKUP(A2442,'Cadastro-Estoque'!A:G,3,FALSE))</f>
        <v/>
      </c>
      <c r="I2442" s="73" t="str">
        <f>IF(A2442="","",INDEX(Boletim!F2451:F2568,(MATCH(A2442,'Cadastro-Estoque'!A2450:A2567,0))))</f>
        <v/>
      </c>
    </row>
    <row r="2443" spans="5:9" ht="18.75" customHeight="1" x14ac:dyDescent="0.25">
      <c r="E2443" s="1" t="str">
        <f t="shared" si="41"/>
        <v/>
      </c>
      <c r="F2443" s="2" t="str">
        <f>IF(ISERROR(VLOOKUP(A2443,'Cadastro-Estoque'!A:G,1,FALSE)),"",VLOOKUP(A2443,'Cadastro-Estoque'!A:G,4,FALSE))</f>
        <v/>
      </c>
      <c r="G2443" s="2" t="str">
        <f>IF(ISBLANK(A2443),"",IF(ISERROR(VLOOKUP(A2443,'Cadastro-Estoque'!A:G,1,FALSE)),"Produto não cadastrado",VLOOKUP(A2443,'Cadastro-Estoque'!A:G,2,FALSE)))</f>
        <v/>
      </c>
      <c r="H2443" s="2" t="str">
        <f>IF(ISERROR(VLOOKUP(A2443,'Cadastro-Estoque'!A:G,1,FALSE)),"",VLOOKUP(A2443,'Cadastro-Estoque'!A:G,3,FALSE))</f>
        <v/>
      </c>
      <c r="I2443" s="73" t="str">
        <f>IF(A2443="","",INDEX(Boletim!F2452:F2569,(MATCH(A2443,'Cadastro-Estoque'!A2451:A2568,0))))</f>
        <v/>
      </c>
    </row>
    <row r="2444" spans="5:9" ht="18.75" customHeight="1" x14ac:dyDescent="0.25">
      <c r="E2444" s="1" t="str">
        <f t="shared" si="41"/>
        <v/>
      </c>
      <c r="F2444" s="2" t="str">
        <f>IF(ISERROR(VLOOKUP(A2444,'Cadastro-Estoque'!A:G,1,FALSE)),"",VLOOKUP(A2444,'Cadastro-Estoque'!A:G,4,FALSE))</f>
        <v/>
      </c>
      <c r="G2444" s="2" t="str">
        <f>IF(ISBLANK(A2444),"",IF(ISERROR(VLOOKUP(A2444,'Cadastro-Estoque'!A:G,1,FALSE)),"Produto não cadastrado",VLOOKUP(A2444,'Cadastro-Estoque'!A:G,2,FALSE)))</f>
        <v/>
      </c>
      <c r="H2444" s="2" t="str">
        <f>IF(ISERROR(VLOOKUP(A2444,'Cadastro-Estoque'!A:G,1,FALSE)),"",VLOOKUP(A2444,'Cadastro-Estoque'!A:G,3,FALSE))</f>
        <v/>
      </c>
      <c r="I2444" s="73" t="str">
        <f>IF(A2444="","",INDEX(Boletim!F2453:F2570,(MATCH(A2444,'Cadastro-Estoque'!A2452:A2569,0))))</f>
        <v/>
      </c>
    </row>
    <row r="2445" spans="5:9" ht="18.75" customHeight="1" x14ac:dyDescent="0.25">
      <c r="E2445" s="1" t="str">
        <f t="shared" si="41"/>
        <v/>
      </c>
      <c r="F2445" s="2" t="str">
        <f>IF(ISERROR(VLOOKUP(A2445,'Cadastro-Estoque'!A:G,1,FALSE)),"",VLOOKUP(A2445,'Cadastro-Estoque'!A:G,4,FALSE))</f>
        <v/>
      </c>
      <c r="G2445" s="2" t="str">
        <f>IF(ISBLANK(A2445),"",IF(ISERROR(VLOOKUP(A2445,'Cadastro-Estoque'!A:G,1,FALSE)),"Produto não cadastrado",VLOOKUP(A2445,'Cadastro-Estoque'!A:G,2,FALSE)))</f>
        <v/>
      </c>
      <c r="H2445" s="2" t="str">
        <f>IF(ISERROR(VLOOKUP(A2445,'Cadastro-Estoque'!A:G,1,FALSE)),"",VLOOKUP(A2445,'Cadastro-Estoque'!A:G,3,FALSE))</f>
        <v/>
      </c>
      <c r="I2445" s="73" t="str">
        <f>IF(A2445="","",INDEX(Boletim!F2454:F2571,(MATCH(A2445,'Cadastro-Estoque'!A2453:A2570,0))))</f>
        <v/>
      </c>
    </row>
    <row r="2446" spans="5:9" ht="18.75" customHeight="1" x14ac:dyDescent="0.25">
      <c r="E2446" s="1" t="str">
        <f t="shared" si="41"/>
        <v/>
      </c>
      <c r="F2446" s="2" t="str">
        <f>IF(ISERROR(VLOOKUP(A2446,'Cadastro-Estoque'!A:G,1,FALSE)),"",VLOOKUP(A2446,'Cadastro-Estoque'!A:G,4,FALSE))</f>
        <v/>
      </c>
      <c r="G2446" s="2" t="str">
        <f>IF(ISBLANK(A2446),"",IF(ISERROR(VLOOKUP(A2446,'Cadastro-Estoque'!A:G,1,FALSE)),"Produto não cadastrado",VLOOKUP(A2446,'Cadastro-Estoque'!A:G,2,FALSE)))</f>
        <v/>
      </c>
      <c r="H2446" s="2" t="str">
        <f>IF(ISERROR(VLOOKUP(A2446,'Cadastro-Estoque'!A:G,1,FALSE)),"",VLOOKUP(A2446,'Cadastro-Estoque'!A:G,3,FALSE))</f>
        <v/>
      </c>
      <c r="I2446" s="73" t="str">
        <f>IF(A2446="","",INDEX(Boletim!F2455:F2572,(MATCH(A2446,'Cadastro-Estoque'!A2454:A2571,0))))</f>
        <v/>
      </c>
    </row>
    <row r="2447" spans="5:9" ht="18.75" customHeight="1" x14ac:dyDescent="0.25">
      <c r="E2447" s="1" t="str">
        <f t="shared" si="41"/>
        <v/>
      </c>
      <c r="F2447" s="2" t="str">
        <f>IF(ISERROR(VLOOKUP(A2447,'Cadastro-Estoque'!A:G,1,FALSE)),"",VLOOKUP(A2447,'Cadastro-Estoque'!A:G,4,FALSE))</f>
        <v/>
      </c>
      <c r="G2447" s="2" t="str">
        <f>IF(ISBLANK(A2447),"",IF(ISERROR(VLOOKUP(A2447,'Cadastro-Estoque'!A:G,1,FALSE)),"Produto não cadastrado",VLOOKUP(A2447,'Cadastro-Estoque'!A:G,2,FALSE)))</f>
        <v/>
      </c>
      <c r="H2447" s="2" t="str">
        <f>IF(ISERROR(VLOOKUP(A2447,'Cadastro-Estoque'!A:G,1,FALSE)),"",VLOOKUP(A2447,'Cadastro-Estoque'!A:G,3,FALSE))</f>
        <v/>
      </c>
      <c r="I2447" s="73" t="str">
        <f>IF(A2447="","",INDEX(Boletim!F2456:F2573,(MATCH(A2447,'Cadastro-Estoque'!A2455:A2572,0))))</f>
        <v/>
      </c>
    </row>
    <row r="2448" spans="5:9" ht="18.75" customHeight="1" x14ac:dyDescent="0.25">
      <c r="E2448" s="1" t="str">
        <f t="shared" si="41"/>
        <v/>
      </c>
      <c r="F2448" s="2" t="str">
        <f>IF(ISERROR(VLOOKUP(A2448,'Cadastro-Estoque'!A:G,1,FALSE)),"",VLOOKUP(A2448,'Cadastro-Estoque'!A:G,4,FALSE))</f>
        <v/>
      </c>
      <c r="G2448" s="2" t="str">
        <f>IF(ISBLANK(A2448),"",IF(ISERROR(VLOOKUP(A2448,'Cadastro-Estoque'!A:G,1,FALSE)),"Produto não cadastrado",VLOOKUP(A2448,'Cadastro-Estoque'!A:G,2,FALSE)))</f>
        <v/>
      </c>
      <c r="H2448" s="2" t="str">
        <f>IF(ISERROR(VLOOKUP(A2448,'Cadastro-Estoque'!A:G,1,FALSE)),"",VLOOKUP(A2448,'Cadastro-Estoque'!A:G,3,FALSE))</f>
        <v/>
      </c>
      <c r="I2448" s="73" t="str">
        <f>IF(A2448="","",INDEX(Boletim!F2457:F2574,(MATCH(A2448,'Cadastro-Estoque'!A2456:A2573,0))))</f>
        <v/>
      </c>
    </row>
    <row r="2449" spans="5:9" ht="18.75" customHeight="1" x14ac:dyDescent="0.25">
      <c r="E2449" s="1" t="str">
        <f t="shared" si="41"/>
        <v/>
      </c>
      <c r="F2449" s="2" t="str">
        <f>IF(ISERROR(VLOOKUP(A2449,'Cadastro-Estoque'!A:G,1,FALSE)),"",VLOOKUP(A2449,'Cadastro-Estoque'!A:G,4,FALSE))</f>
        <v/>
      </c>
      <c r="G2449" s="2" t="str">
        <f>IF(ISBLANK(A2449),"",IF(ISERROR(VLOOKUP(A2449,'Cadastro-Estoque'!A:G,1,FALSE)),"Produto não cadastrado",VLOOKUP(A2449,'Cadastro-Estoque'!A:G,2,FALSE)))</f>
        <v/>
      </c>
      <c r="H2449" s="2" t="str">
        <f>IF(ISERROR(VLOOKUP(A2449,'Cadastro-Estoque'!A:G,1,FALSE)),"",VLOOKUP(A2449,'Cadastro-Estoque'!A:G,3,FALSE))</f>
        <v/>
      </c>
      <c r="I2449" s="73" t="str">
        <f>IF(A2449="","",INDEX(Boletim!F2458:F2575,(MATCH(A2449,'Cadastro-Estoque'!A2457:A2574,0))))</f>
        <v/>
      </c>
    </row>
    <row r="2450" spans="5:9" ht="18.75" customHeight="1" x14ac:dyDescent="0.25">
      <c r="E2450" s="1" t="str">
        <f t="shared" si="41"/>
        <v/>
      </c>
      <c r="F2450" s="2" t="str">
        <f>IF(ISERROR(VLOOKUP(A2450,'Cadastro-Estoque'!A:G,1,FALSE)),"",VLOOKUP(A2450,'Cadastro-Estoque'!A:G,4,FALSE))</f>
        <v/>
      </c>
      <c r="G2450" s="2" t="str">
        <f>IF(ISBLANK(A2450),"",IF(ISERROR(VLOOKUP(A2450,'Cadastro-Estoque'!A:G,1,FALSE)),"Produto não cadastrado",VLOOKUP(A2450,'Cadastro-Estoque'!A:G,2,FALSE)))</f>
        <v/>
      </c>
      <c r="H2450" s="2" t="str">
        <f>IF(ISERROR(VLOOKUP(A2450,'Cadastro-Estoque'!A:G,1,FALSE)),"",VLOOKUP(A2450,'Cadastro-Estoque'!A:G,3,FALSE))</f>
        <v/>
      </c>
      <c r="I2450" s="73" t="str">
        <f>IF(A2450="","",INDEX(Boletim!F2459:F2576,(MATCH(A2450,'Cadastro-Estoque'!A2458:A2575,0))))</f>
        <v/>
      </c>
    </row>
    <row r="2451" spans="5:9" ht="18.75" customHeight="1" x14ac:dyDescent="0.25">
      <c r="E2451" s="1" t="str">
        <f t="shared" si="41"/>
        <v/>
      </c>
      <c r="F2451" s="2" t="str">
        <f>IF(ISERROR(VLOOKUP(A2451,'Cadastro-Estoque'!A:G,1,FALSE)),"",VLOOKUP(A2451,'Cadastro-Estoque'!A:G,4,FALSE))</f>
        <v/>
      </c>
      <c r="G2451" s="2" t="str">
        <f>IF(ISBLANK(A2451),"",IF(ISERROR(VLOOKUP(A2451,'Cadastro-Estoque'!A:G,1,FALSE)),"Produto não cadastrado",VLOOKUP(A2451,'Cadastro-Estoque'!A:G,2,FALSE)))</f>
        <v/>
      </c>
      <c r="H2451" s="2" t="str">
        <f>IF(ISERROR(VLOOKUP(A2451,'Cadastro-Estoque'!A:G,1,FALSE)),"",VLOOKUP(A2451,'Cadastro-Estoque'!A:G,3,FALSE))</f>
        <v/>
      </c>
      <c r="I2451" s="73" t="str">
        <f>IF(A2451="","",INDEX(Boletim!F2460:F2577,(MATCH(A2451,'Cadastro-Estoque'!A2459:A2576,0))))</f>
        <v/>
      </c>
    </row>
    <row r="2452" spans="5:9" ht="18.75" customHeight="1" x14ac:dyDescent="0.25">
      <c r="E2452" s="1" t="str">
        <f t="shared" si="41"/>
        <v/>
      </c>
      <c r="F2452" s="2" t="str">
        <f>IF(ISERROR(VLOOKUP(A2452,'Cadastro-Estoque'!A:G,1,FALSE)),"",VLOOKUP(A2452,'Cadastro-Estoque'!A:G,4,FALSE))</f>
        <v/>
      </c>
      <c r="G2452" s="2" t="str">
        <f>IF(ISBLANK(A2452),"",IF(ISERROR(VLOOKUP(A2452,'Cadastro-Estoque'!A:G,1,FALSE)),"Produto não cadastrado",VLOOKUP(A2452,'Cadastro-Estoque'!A:G,2,FALSE)))</f>
        <v/>
      </c>
      <c r="H2452" s="2" t="str">
        <f>IF(ISERROR(VLOOKUP(A2452,'Cadastro-Estoque'!A:G,1,FALSE)),"",VLOOKUP(A2452,'Cadastro-Estoque'!A:G,3,FALSE))</f>
        <v/>
      </c>
      <c r="I2452" s="73" t="str">
        <f>IF(A2452="","",INDEX(Boletim!F2461:F2578,(MATCH(A2452,'Cadastro-Estoque'!A2460:A2577,0))))</f>
        <v/>
      </c>
    </row>
    <row r="2453" spans="5:9" ht="18.75" customHeight="1" x14ac:dyDescent="0.25">
      <c r="E2453" s="1" t="str">
        <f t="shared" si="41"/>
        <v/>
      </c>
      <c r="F2453" s="2" t="str">
        <f>IF(ISERROR(VLOOKUP(A2453,'Cadastro-Estoque'!A:G,1,FALSE)),"",VLOOKUP(A2453,'Cadastro-Estoque'!A:G,4,FALSE))</f>
        <v/>
      </c>
      <c r="G2453" s="2" t="str">
        <f>IF(ISBLANK(A2453),"",IF(ISERROR(VLOOKUP(A2453,'Cadastro-Estoque'!A:G,1,FALSE)),"Produto não cadastrado",VLOOKUP(A2453,'Cadastro-Estoque'!A:G,2,FALSE)))</f>
        <v/>
      </c>
      <c r="H2453" s="2" t="str">
        <f>IF(ISERROR(VLOOKUP(A2453,'Cadastro-Estoque'!A:G,1,FALSE)),"",VLOOKUP(A2453,'Cadastro-Estoque'!A:G,3,FALSE))</f>
        <v/>
      </c>
      <c r="I2453" s="73" t="str">
        <f>IF(A2453="","",INDEX(Boletim!F2462:F2579,(MATCH(A2453,'Cadastro-Estoque'!A2461:A2578,0))))</f>
        <v/>
      </c>
    </row>
    <row r="2454" spans="5:9" ht="18.75" customHeight="1" x14ac:dyDescent="0.25">
      <c r="E2454" s="1" t="str">
        <f t="shared" si="41"/>
        <v/>
      </c>
      <c r="F2454" s="2" t="str">
        <f>IF(ISERROR(VLOOKUP(A2454,'Cadastro-Estoque'!A:G,1,FALSE)),"",VLOOKUP(A2454,'Cadastro-Estoque'!A:G,4,FALSE))</f>
        <v/>
      </c>
      <c r="G2454" s="2" t="str">
        <f>IF(ISBLANK(A2454),"",IF(ISERROR(VLOOKUP(A2454,'Cadastro-Estoque'!A:G,1,FALSE)),"Produto não cadastrado",VLOOKUP(A2454,'Cadastro-Estoque'!A:G,2,FALSE)))</f>
        <v/>
      </c>
      <c r="H2454" s="2" t="str">
        <f>IF(ISERROR(VLOOKUP(A2454,'Cadastro-Estoque'!A:G,1,FALSE)),"",VLOOKUP(A2454,'Cadastro-Estoque'!A:G,3,FALSE))</f>
        <v/>
      </c>
      <c r="I2454" s="73" t="str">
        <f>IF(A2454="","",INDEX(Boletim!F2463:F2580,(MATCH(A2454,'Cadastro-Estoque'!A2462:A2579,0))))</f>
        <v/>
      </c>
    </row>
    <row r="2455" spans="5:9" ht="18.75" customHeight="1" x14ac:dyDescent="0.25">
      <c r="E2455" s="1" t="str">
        <f t="shared" si="41"/>
        <v/>
      </c>
      <c r="F2455" s="2" t="str">
        <f>IF(ISERROR(VLOOKUP(A2455,'Cadastro-Estoque'!A:G,1,FALSE)),"",VLOOKUP(A2455,'Cadastro-Estoque'!A:G,4,FALSE))</f>
        <v/>
      </c>
      <c r="G2455" s="2" t="str">
        <f>IF(ISBLANK(A2455),"",IF(ISERROR(VLOOKUP(A2455,'Cadastro-Estoque'!A:G,1,FALSE)),"Produto não cadastrado",VLOOKUP(A2455,'Cadastro-Estoque'!A:G,2,FALSE)))</f>
        <v/>
      </c>
      <c r="H2455" s="2" t="str">
        <f>IF(ISERROR(VLOOKUP(A2455,'Cadastro-Estoque'!A:G,1,FALSE)),"",VLOOKUP(A2455,'Cadastro-Estoque'!A:G,3,FALSE))</f>
        <v/>
      </c>
      <c r="I2455" s="73" t="str">
        <f>IF(A2455="","",INDEX(Boletim!F2464:F2581,(MATCH(A2455,'Cadastro-Estoque'!A2463:A2580,0))))</f>
        <v/>
      </c>
    </row>
    <row r="2456" spans="5:9" ht="18.75" customHeight="1" x14ac:dyDescent="0.25">
      <c r="E2456" s="1" t="str">
        <f t="shared" si="41"/>
        <v/>
      </c>
      <c r="F2456" s="2" t="str">
        <f>IF(ISERROR(VLOOKUP(A2456,'Cadastro-Estoque'!A:G,1,FALSE)),"",VLOOKUP(A2456,'Cadastro-Estoque'!A:G,4,FALSE))</f>
        <v/>
      </c>
      <c r="G2456" s="2" t="str">
        <f>IF(ISBLANK(A2456),"",IF(ISERROR(VLOOKUP(A2456,'Cadastro-Estoque'!A:G,1,FALSE)),"Produto não cadastrado",VLOOKUP(A2456,'Cadastro-Estoque'!A:G,2,FALSE)))</f>
        <v/>
      </c>
      <c r="H2456" s="2" t="str">
        <f>IF(ISERROR(VLOOKUP(A2456,'Cadastro-Estoque'!A:G,1,FALSE)),"",VLOOKUP(A2456,'Cadastro-Estoque'!A:G,3,FALSE))</f>
        <v/>
      </c>
      <c r="I2456" s="73" t="str">
        <f>IF(A2456="","",INDEX(Boletim!F2465:F2582,(MATCH(A2456,'Cadastro-Estoque'!A2464:A2581,0))))</f>
        <v/>
      </c>
    </row>
    <row r="2457" spans="5:9" ht="18.75" customHeight="1" x14ac:dyDescent="0.25">
      <c r="E2457" s="1" t="str">
        <f t="shared" si="41"/>
        <v/>
      </c>
      <c r="F2457" s="2" t="str">
        <f>IF(ISERROR(VLOOKUP(A2457,'Cadastro-Estoque'!A:G,1,FALSE)),"",VLOOKUP(A2457,'Cadastro-Estoque'!A:G,4,FALSE))</f>
        <v/>
      </c>
      <c r="G2457" s="2" t="str">
        <f>IF(ISBLANK(A2457),"",IF(ISERROR(VLOOKUP(A2457,'Cadastro-Estoque'!A:G,1,FALSE)),"Produto não cadastrado",VLOOKUP(A2457,'Cadastro-Estoque'!A:G,2,FALSE)))</f>
        <v/>
      </c>
      <c r="H2457" s="2" t="str">
        <f>IF(ISERROR(VLOOKUP(A2457,'Cadastro-Estoque'!A:G,1,FALSE)),"",VLOOKUP(A2457,'Cadastro-Estoque'!A:G,3,FALSE))</f>
        <v/>
      </c>
      <c r="I2457" s="73" t="str">
        <f>IF(A2457="","",INDEX(Boletim!F2466:F2583,(MATCH(A2457,'Cadastro-Estoque'!A2465:A2582,0))))</f>
        <v/>
      </c>
    </row>
    <row r="2458" spans="5:9" ht="18.75" customHeight="1" x14ac:dyDescent="0.25">
      <c r="E2458" s="1" t="str">
        <f t="shared" si="41"/>
        <v/>
      </c>
      <c r="F2458" s="2" t="str">
        <f>IF(ISERROR(VLOOKUP(A2458,'Cadastro-Estoque'!A:G,1,FALSE)),"",VLOOKUP(A2458,'Cadastro-Estoque'!A:G,4,FALSE))</f>
        <v/>
      </c>
      <c r="G2458" s="2" t="str">
        <f>IF(ISBLANK(A2458),"",IF(ISERROR(VLOOKUP(A2458,'Cadastro-Estoque'!A:G,1,FALSE)),"Produto não cadastrado",VLOOKUP(A2458,'Cadastro-Estoque'!A:G,2,FALSE)))</f>
        <v/>
      </c>
      <c r="H2458" s="2" t="str">
        <f>IF(ISERROR(VLOOKUP(A2458,'Cadastro-Estoque'!A:G,1,FALSE)),"",VLOOKUP(A2458,'Cadastro-Estoque'!A:G,3,FALSE))</f>
        <v/>
      </c>
      <c r="I2458" s="73" t="str">
        <f>IF(A2458="","",INDEX(Boletim!F2467:F2584,(MATCH(A2458,'Cadastro-Estoque'!A2466:A2583,0))))</f>
        <v/>
      </c>
    </row>
    <row r="2459" spans="5:9" ht="18.75" customHeight="1" x14ac:dyDescent="0.25">
      <c r="E2459" s="1" t="str">
        <f t="shared" si="41"/>
        <v/>
      </c>
      <c r="F2459" s="2" t="str">
        <f>IF(ISERROR(VLOOKUP(A2459,'Cadastro-Estoque'!A:G,1,FALSE)),"",VLOOKUP(A2459,'Cadastro-Estoque'!A:G,4,FALSE))</f>
        <v/>
      </c>
      <c r="G2459" s="2" t="str">
        <f>IF(ISBLANK(A2459),"",IF(ISERROR(VLOOKUP(A2459,'Cadastro-Estoque'!A:G,1,FALSE)),"Produto não cadastrado",VLOOKUP(A2459,'Cadastro-Estoque'!A:G,2,FALSE)))</f>
        <v/>
      </c>
      <c r="H2459" s="2" t="str">
        <f>IF(ISERROR(VLOOKUP(A2459,'Cadastro-Estoque'!A:G,1,FALSE)),"",VLOOKUP(A2459,'Cadastro-Estoque'!A:G,3,FALSE))</f>
        <v/>
      </c>
      <c r="I2459" s="73" t="str">
        <f>IF(A2459="","",INDEX(Boletim!F2468:F2585,(MATCH(A2459,'Cadastro-Estoque'!A2467:A2584,0))))</f>
        <v/>
      </c>
    </row>
    <row r="2460" spans="5:9" ht="18.75" customHeight="1" x14ac:dyDescent="0.25">
      <c r="E2460" s="1" t="str">
        <f t="shared" si="41"/>
        <v/>
      </c>
      <c r="F2460" s="2" t="str">
        <f>IF(ISERROR(VLOOKUP(A2460,'Cadastro-Estoque'!A:G,1,FALSE)),"",VLOOKUP(A2460,'Cadastro-Estoque'!A:G,4,FALSE))</f>
        <v/>
      </c>
      <c r="G2460" s="2" t="str">
        <f>IF(ISBLANK(A2460),"",IF(ISERROR(VLOOKUP(A2460,'Cadastro-Estoque'!A:G,1,FALSE)),"Produto não cadastrado",VLOOKUP(A2460,'Cadastro-Estoque'!A:G,2,FALSE)))</f>
        <v/>
      </c>
      <c r="H2460" s="2" t="str">
        <f>IF(ISERROR(VLOOKUP(A2460,'Cadastro-Estoque'!A:G,1,FALSE)),"",VLOOKUP(A2460,'Cadastro-Estoque'!A:G,3,FALSE))</f>
        <v/>
      </c>
      <c r="I2460" s="73" t="str">
        <f>IF(A2460="","",INDEX(Boletim!F2469:F2586,(MATCH(A2460,'Cadastro-Estoque'!A2468:A2585,0))))</f>
        <v/>
      </c>
    </row>
    <row r="2461" spans="5:9" ht="18.75" customHeight="1" x14ac:dyDescent="0.25">
      <c r="E2461" s="1" t="str">
        <f t="shared" si="41"/>
        <v/>
      </c>
      <c r="F2461" s="2" t="str">
        <f>IF(ISERROR(VLOOKUP(A2461,'Cadastro-Estoque'!A:G,1,FALSE)),"",VLOOKUP(A2461,'Cadastro-Estoque'!A:G,4,FALSE))</f>
        <v/>
      </c>
      <c r="G2461" s="2" t="str">
        <f>IF(ISBLANK(A2461),"",IF(ISERROR(VLOOKUP(A2461,'Cadastro-Estoque'!A:G,1,FALSE)),"Produto não cadastrado",VLOOKUP(A2461,'Cadastro-Estoque'!A:G,2,FALSE)))</f>
        <v/>
      </c>
      <c r="H2461" s="2" t="str">
        <f>IF(ISERROR(VLOOKUP(A2461,'Cadastro-Estoque'!A:G,1,FALSE)),"",VLOOKUP(A2461,'Cadastro-Estoque'!A:G,3,FALSE))</f>
        <v/>
      </c>
      <c r="I2461" s="73" t="str">
        <f>IF(A2461="","",INDEX(Boletim!F2470:F2587,(MATCH(A2461,'Cadastro-Estoque'!A2469:A2586,0))))</f>
        <v/>
      </c>
    </row>
    <row r="2462" spans="5:9" ht="18.75" customHeight="1" x14ac:dyDescent="0.25">
      <c r="E2462" s="1" t="str">
        <f t="shared" si="41"/>
        <v/>
      </c>
      <c r="F2462" s="2" t="str">
        <f>IF(ISERROR(VLOOKUP(A2462,'Cadastro-Estoque'!A:G,1,FALSE)),"",VLOOKUP(A2462,'Cadastro-Estoque'!A:G,4,FALSE))</f>
        <v/>
      </c>
      <c r="G2462" s="2" t="str">
        <f>IF(ISBLANK(A2462),"",IF(ISERROR(VLOOKUP(A2462,'Cadastro-Estoque'!A:G,1,FALSE)),"Produto não cadastrado",VLOOKUP(A2462,'Cadastro-Estoque'!A:G,2,FALSE)))</f>
        <v/>
      </c>
      <c r="H2462" s="2" t="str">
        <f>IF(ISERROR(VLOOKUP(A2462,'Cadastro-Estoque'!A:G,1,FALSE)),"",VLOOKUP(A2462,'Cadastro-Estoque'!A:G,3,FALSE))</f>
        <v/>
      </c>
      <c r="I2462" s="73" t="str">
        <f>IF(A2462="","",INDEX(Boletim!F2471:F2588,(MATCH(A2462,'Cadastro-Estoque'!A2470:A2587,0))))</f>
        <v/>
      </c>
    </row>
    <row r="2463" spans="5:9" ht="18.75" customHeight="1" x14ac:dyDescent="0.25">
      <c r="E2463" s="1" t="str">
        <f t="shared" si="41"/>
        <v/>
      </c>
      <c r="F2463" s="2" t="str">
        <f>IF(ISERROR(VLOOKUP(A2463,'Cadastro-Estoque'!A:G,1,FALSE)),"",VLOOKUP(A2463,'Cadastro-Estoque'!A:G,4,FALSE))</f>
        <v/>
      </c>
      <c r="G2463" s="2" t="str">
        <f>IF(ISBLANK(A2463),"",IF(ISERROR(VLOOKUP(A2463,'Cadastro-Estoque'!A:G,1,FALSE)),"Produto não cadastrado",VLOOKUP(A2463,'Cadastro-Estoque'!A:G,2,FALSE)))</f>
        <v/>
      </c>
      <c r="H2463" s="2" t="str">
        <f>IF(ISERROR(VLOOKUP(A2463,'Cadastro-Estoque'!A:G,1,FALSE)),"",VLOOKUP(A2463,'Cadastro-Estoque'!A:G,3,FALSE))</f>
        <v/>
      </c>
      <c r="I2463" s="73" t="str">
        <f>IF(A2463="","",INDEX(Boletim!F2472:F2589,(MATCH(A2463,'Cadastro-Estoque'!A2471:A2588,0))))</f>
        <v/>
      </c>
    </row>
    <row r="2464" spans="5:9" ht="18.75" customHeight="1" x14ac:dyDescent="0.25">
      <c r="E2464" s="1" t="str">
        <f t="shared" si="41"/>
        <v/>
      </c>
      <c r="F2464" s="2" t="str">
        <f>IF(ISERROR(VLOOKUP(A2464,'Cadastro-Estoque'!A:G,1,FALSE)),"",VLOOKUP(A2464,'Cadastro-Estoque'!A:G,4,FALSE))</f>
        <v/>
      </c>
      <c r="G2464" s="2" t="str">
        <f>IF(ISBLANK(A2464),"",IF(ISERROR(VLOOKUP(A2464,'Cadastro-Estoque'!A:G,1,FALSE)),"Produto não cadastrado",VLOOKUP(A2464,'Cadastro-Estoque'!A:G,2,FALSE)))</f>
        <v/>
      </c>
      <c r="H2464" s="2" t="str">
        <f>IF(ISERROR(VLOOKUP(A2464,'Cadastro-Estoque'!A:G,1,FALSE)),"",VLOOKUP(A2464,'Cadastro-Estoque'!A:G,3,FALSE))</f>
        <v/>
      </c>
      <c r="I2464" s="73" t="str">
        <f>IF(A2464="","",INDEX(Boletim!F2473:F2590,(MATCH(A2464,'Cadastro-Estoque'!A2472:A2589,0))))</f>
        <v/>
      </c>
    </row>
    <row r="2465" spans="5:9" ht="18.75" customHeight="1" x14ac:dyDescent="0.25">
      <c r="E2465" s="1" t="str">
        <f t="shared" si="41"/>
        <v/>
      </c>
      <c r="F2465" s="2" t="str">
        <f>IF(ISERROR(VLOOKUP(A2465,'Cadastro-Estoque'!A:G,1,FALSE)),"",VLOOKUP(A2465,'Cadastro-Estoque'!A:G,4,FALSE))</f>
        <v/>
      </c>
      <c r="G2465" s="2" t="str">
        <f>IF(ISBLANK(A2465),"",IF(ISERROR(VLOOKUP(A2465,'Cadastro-Estoque'!A:G,1,FALSE)),"Produto não cadastrado",VLOOKUP(A2465,'Cadastro-Estoque'!A:G,2,FALSE)))</f>
        <v/>
      </c>
      <c r="H2465" s="2" t="str">
        <f>IF(ISERROR(VLOOKUP(A2465,'Cadastro-Estoque'!A:G,1,FALSE)),"",VLOOKUP(A2465,'Cadastro-Estoque'!A:G,3,FALSE))</f>
        <v/>
      </c>
      <c r="I2465" s="73" t="str">
        <f>IF(A2465="","",INDEX(Boletim!F2474:F2591,(MATCH(A2465,'Cadastro-Estoque'!A2473:A2590,0))))</f>
        <v/>
      </c>
    </row>
    <row r="2466" spans="5:9" ht="18.75" customHeight="1" x14ac:dyDescent="0.25">
      <c r="E2466" s="1" t="str">
        <f t="shared" si="41"/>
        <v/>
      </c>
      <c r="F2466" s="2" t="str">
        <f>IF(ISERROR(VLOOKUP(A2466,'Cadastro-Estoque'!A:G,1,FALSE)),"",VLOOKUP(A2466,'Cadastro-Estoque'!A:G,4,FALSE))</f>
        <v/>
      </c>
      <c r="G2466" s="2" t="str">
        <f>IF(ISBLANK(A2466),"",IF(ISERROR(VLOOKUP(A2466,'Cadastro-Estoque'!A:G,1,FALSE)),"Produto não cadastrado",VLOOKUP(A2466,'Cadastro-Estoque'!A:G,2,FALSE)))</f>
        <v/>
      </c>
      <c r="H2466" s="2" t="str">
        <f>IF(ISERROR(VLOOKUP(A2466,'Cadastro-Estoque'!A:G,1,FALSE)),"",VLOOKUP(A2466,'Cadastro-Estoque'!A:G,3,FALSE))</f>
        <v/>
      </c>
      <c r="I2466" s="73" t="str">
        <f>IF(A2466="","",INDEX(Boletim!F2475:F2592,(MATCH(A2466,'Cadastro-Estoque'!A2474:A2591,0))))</f>
        <v/>
      </c>
    </row>
    <row r="2467" spans="5:9" ht="18.75" customHeight="1" x14ac:dyDescent="0.25">
      <c r="E2467" s="1" t="str">
        <f t="shared" si="41"/>
        <v/>
      </c>
      <c r="F2467" s="2" t="str">
        <f>IF(ISERROR(VLOOKUP(A2467,'Cadastro-Estoque'!A:G,1,FALSE)),"",VLOOKUP(A2467,'Cadastro-Estoque'!A:G,4,FALSE))</f>
        <v/>
      </c>
      <c r="G2467" s="2" t="str">
        <f>IF(ISBLANK(A2467),"",IF(ISERROR(VLOOKUP(A2467,'Cadastro-Estoque'!A:G,1,FALSE)),"Produto não cadastrado",VLOOKUP(A2467,'Cadastro-Estoque'!A:G,2,FALSE)))</f>
        <v/>
      </c>
      <c r="H2467" s="2" t="str">
        <f>IF(ISERROR(VLOOKUP(A2467,'Cadastro-Estoque'!A:G,1,FALSE)),"",VLOOKUP(A2467,'Cadastro-Estoque'!A:G,3,FALSE))</f>
        <v/>
      </c>
      <c r="I2467" s="73" t="str">
        <f>IF(A2467="","",INDEX(Boletim!F2476:F2593,(MATCH(A2467,'Cadastro-Estoque'!A2475:A2592,0))))</f>
        <v/>
      </c>
    </row>
    <row r="2468" spans="5:9" ht="18.75" customHeight="1" x14ac:dyDescent="0.25">
      <c r="E2468" s="1" t="str">
        <f t="shared" si="41"/>
        <v/>
      </c>
      <c r="F2468" s="2" t="str">
        <f>IF(ISERROR(VLOOKUP(A2468,'Cadastro-Estoque'!A:G,1,FALSE)),"",VLOOKUP(A2468,'Cadastro-Estoque'!A:G,4,FALSE))</f>
        <v/>
      </c>
      <c r="G2468" s="2" t="str">
        <f>IF(ISBLANK(A2468),"",IF(ISERROR(VLOOKUP(A2468,'Cadastro-Estoque'!A:G,1,FALSE)),"Produto não cadastrado",VLOOKUP(A2468,'Cadastro-Estoque'!A:G,2,FALSE)))</f>
        <v/>
      </c>
      <c r="H2468" s="2" t="str">
        <f>IF(ISERROR(VLOOKUP(A2468,'Cadastro-Estoque'!A:G,1,FALSE)),"",VLOOKUP(A2468,'Cadastro-Estoque'!A:G,3,FALSE))</f>
        <v/>
      </c>
      <c r="I2468" s="73" t="str">
        <f>IF(A2468="","",INDEX(Boletim!F2477:F2594,(MATCH(A2468,'Cadastro-Estoque'!A2476:A2593,0))))</f>
        <v/>
      </c>
    </row>
    <row r="2469" spans="5:9" ht="18.75" customHeight="1" x14ac:dyDescent="0.25">
      <c r="E2469" s="1" t="str">
        <f t="shared" si="41"/>
        <v/>
      </c>
      <c r="F2469" s="2" t="str">
        <f>IF(ISERROR(VLOOKUP(A2469,'Cadastro-Estoque'!A:G,1,FALSE)),"",VLOOKUP(A2469,'Cadastro-Estoque'!A:G,4,FALSE))</f>
        <v/>
      </c>
      <c r="G2469" s="2" t="str">
        <f>IF(ISBLANK(A2469),"",IF(ISERROR(VLOOKUP(A2469,'Cadastro-Estoque'!A:G,1,FALSE)),"Produto não cadastrado",VLOOKUP(A2469,'Cadastro-Estoque'!A:G,2,FALSE)))</f>
        <v/>
      </c>
      <c r="H2469" s="2" t="str">
        <f>IF(ISERROR(VLOOKUP(A2469,'Cadastro-Estoque'!A:G,1,FALSE)),"",VLOOKUP(A2469,'Cadastro-Estoque'!A:G,3,FALSE))</f>
        <v/>
      </c>
      <c r="I2469" s="73" t="str">
        <f>IF(A2469="","",INDEX(Boletim!F2478:F2595,(MATCH(A2469,'Cadastro-Estoque'!A2477:A2594,0))))</f>
        <v/>
      </c>
    </row>
    <row r="2470" spans="5:9" ht="18.75" customHeight="1" x14ac:dyDescent="0.25">
      <c r="E2470" s="1" t="str">
        <f t="shared" si="41"/>
        <v/>
      </c>
      <c r="F2470" s="2" t="str">
        <f>IF(ISERROR(VLOOKUP(A2470,'Cadastro-Estoque'!A:G,1,FALSE)),"",VLOOKUP(A2470,'Cadastro-Estoque'!A:G,4,FALSE))</f>
        <v/>
      </c>
      <c r="G2470" s="2" t="str">
        <f>IF(ISBLANK(A2470),"",IF(ISERROR(VLOOKUP(A2470,'Cadastro-Estoque'!A:G,1,FALSE)),"Produto não cadastrado",VLOOKUP(A2470,'Cadastro-Estoque'!A:G,2,FALSE)))</f>
        <v/>
      </c>
      <c r="H2470" s="2" t="str">
        <f>IF(ISERROR(VLOOKUP(A2470,'Cadastro-Estoque'!A:G,1,FALSE)),"",VLOOKUP(A2470,'Cadastro-Estoque'!A:G,3,FALSE))</f>
        <v/>
      </c>
      <c r="I2470" s="73" t="str">
        <f>IF(A2470="","",INDEX(Boletim!F2479:F2596,(MATCH(A2470,'Cadastro-Estoque'!A2478:A2595,0))))</f>
        <v/>
      </c>
    </row>
    <row r="2471" spans="5:9" ht="18.75" customHeight="1" x14ac:dyDescent="0.25">
      <c r="E2471" s="1" t="str">
        <f t="shared" si="41"/>
        <v/>
      </c>
      <c r="F2471" s="2" t="str">
        <f>IF(ISERROR(VLOOKUP(A2471,'Cadastro-Estoque'!A:G,1,FALSE)),"",VLOOKUP(A2471,'Cadastro-Estoque'!A:G,4,FALSE))</f>
        <v/>
      </c>
      <c r="G2471" s="2" t="str">
        <f>IF(ISBLANK(A2471),"",IF(ISERROR(VLOOKUP(A2471,'Cadastro-Estoque'!A:G,1,FALSE)),"Produto não cadastrado",VLOOKUP(A2471,'Cadastro-Estoque'!A:G,2,FALSE)))</f>
        <v/>
      </c>
      <c r="H2471" s="2" t="str">
        <f>IF(ISERROR(VLOOKUP(A2471,'Cadastro-Estoque'!A:G,1,FALSE)),"",VLOOKUP(A2471,'Cadastro-Estoque'!A:G,3,FALSE))</f>
        <v/>
      </c>
      <c r="I2471" s="73" t="str">
        <f>IF(A2471="","",INDEX(Boletim!F2480:F2597,(MATCH(A2471,'Cadastro-Estoque'!A2479:A2596,0))))</f>
        <v/>
      </c>
    </row>
    <row r="2472" spans="5:9" ht="18.75" customHeight="1" x14ac:dyDescent="0.25">
      <c r="E2472" s="1" t="str">
        <f t="shared" si="41"/>
        <v/>
      </c>
      <c r="F2472" s="2" t="str">
        <f>IF(ISERROR(VLOOKUP(A2472,'Cadastro-Estoque'!A:G,1,FALSE)),"",VLOOKUP(A2472,'Cadastro-Estoque'!A:G,4,FALSE))</f>
        <v/>
      </c>
      <c r="G2472" s="2" t="str">
        <f>IF(ISBLANK(A2472),"",IF(ISERROR(VLOOKUP(A2472,'Cadastro-Estoque'!A:G,1,FALSE)),"Produto não cadastrado",VLOOKUP(A2472,'Cadastro-Estoque'!A:G,2,FALSE)))</f>
        <v/>
      </c>
      <c r="H2472" s="2" t="str">
        <f>IF(ISERROR(VLOOKUP(A2472,'Cadastro-Estoque'!A:G,1,FALSE)),"",VLOOKUP(A2472,'Cadastro-Estoque'!A:G,3,FALSE))</f>
        <v/>
      </c>
      <c r="I2472" s="73" t="str">
        <f>IF(A2472="","",INDEX(Boletim!F2481:F2598,(MATCH(A2472,'Cadastro-Estoque'!A2480:A2597,0))))</f>
        <v/>
      </c>
    </row>
    <row r="2473" spans="5:9" ht="18.75" customHeight="1" x14ac:dyDescent="0.25">
      <c r="E2473" s="1" t="str">
        <f t="shared" si="41"/>
        <v/>
      </c>
      <c r="F2473" s="2" t="str">
        <f>IF(ISERROR(VLOOKUP(A2473,'Cadastro-Estoque'!A:G,1,FALSE)),"",VLOOKUP(A2473,'Cadastro-Estoque'!A:G,4,FALSE))</f>
        <v/>
      </c>
      <c r="G2473" s="2" t="str">
        <f>IF(ISBLANK(A2473),"",IF(ISERROR(VLOOKUP(A2473,'Cadastro-Estoque'!A:G,1,FALSE)),"Produto não cadastrado",VLOOKUP(A2473,'Cadastro-Estoque'!A:G,2,FALSE)))</f>
        <v/>
      </c>
      <c r="H2473" s="2" t="str">
        <f>IF(ISERROR(VLOOKUP(A2473,'Cadastro-Estoque'!A:G,1,FALSE)),"",VLOOKUP(A2473,'Cadastro-Estoque'!A:G,3,FALSE))</f>
        <v/>
      </c>
      <c r="I2473" s="73" t="str">
        <f>IF(A2473="","",INDEX(Boletim!F2482:F2599,(MATCH(A2473,'Cadastro-Estoque'!A2481:A2598,0))))</f>
        <v/>
      </c>
    </row>
    <row r="2474" spans="5:9" ht="18.75" customHeight="1" x14ac:dyDescent="0.25">
      <c r="E2474" s="1" t="str">
        <f t="shared" si="41"/>
        <v/>
      </c>
      <c r="F2474" s="2" t="str">
        <f>IF(ISERROR(VLOOKUP(A2474,'Cadastro-Estoque'!A:G,1,FALSE)),"",VLOOKUP(A2474,'Cadastro-Estoque'!A:G,4,FALSE))</f>
        <v/>
      </c>
      <c r="G2474" s="2" t="str">
        <f>IF(ISBLANK(A2474),"",IF(ISERROR(VLOOKUP(A2474,'Cadastro-Estoque'!A:G,1,FALSE)),"Produto não cadastrado",VLOOKUP(A2474,'Cadastro-Estoque'!A:G,2,FALSE)))</f>
        <v/>
      </c>
      <c r="H2474" s="2" t="str">
        <f>IF(ISERROR(VLOOKUP(A2474,'Cadastro-Estoque'!A:G,1,FALSE)),"",VLOOKUP(A2474,'Cadastro-Estoque'!A:G,3,FALSE))</f>
        <v/>
      </c>
      <c r="I2474" s="73" t="str">
        <f>IF(A2474="","",INDEX(Boletim!F2483:F2600,(MATCH(A2474,'Cadastro-Estoque'!A2482:A2599,0))))</f>
        <v/>
      </c>
    </row>
    <row r="2475" spans="5:9" ht="18.75" customHeight="1" x14ac:dyDescent="0.25">
      <c r="E2475" s="1" t="str">
        <f t="shared" si="41"/>
        <v/>
      </c>
      <c r="F2475" s="2" t="str">
        <f>IF(ISERROR(VLOOKUP(A2475,'Cadastro-Estoque'!A:G,1,FALSE)),"",VLOOKUP(A2475,'Cadastro-Estoque'!A:G,4,FALSE))</f>
        <v/>
      </c>
      <c r="G2475" s="2" t="str">
        <f>IF(ISBLANK(A2475),"",IF(ISERROR(VLOOKUP(A2475,'Cadastro-Estoque'!A:G,1,FALSE)),"Produto não cadastrado",VLOOKUP(A2475,'Cadastro-Estoque'!A:G,2,FALSE)))</f>
        <v/>
      </c>
      <c r="H2475" s="2" t="str">
        <f>IF(ISERROR(VLOOKUP(A2475,'Cadastro-Estoque'!A:G,1,FALSE)),"",VLOOKUP(A2475,'Cadastro-Estoque'!A:G,3,FALSE))</f>
        <v/>
      </c>
      <c r="I2475" s="73" t="str">
        <f>IF(A2475="","",INDEX(Boletim!F2484:F2601,(MATCH(A2475,'Cadastro-Estoque'!A2483:A2600,0))))</f>
        <v/>
      </c>
    </row>
    <row r="2476" spans="5:9" ht="18.75" customHeight="1" x14ac:dyDescent="0.25">
      <c r="E2476" s="1" t="str">
        <f t="shared" si="41"/>
        <v/>
      </c>
      <c r="F2476" s="2" t="str">
        <f>IF(ISERROR(VLOOKUP(A2476,'Cadastro-Estoque'!A:G,1,FALSE)),"",VLOOKUP(A2476,'Cadastro-Estoque'!A:G,4,FALSE))</f>
        <v/>
      </c>
      <c r="G2476" s="2" t="str">
        <f>IF(ISBLANK(A2476),"",IF(ISERROR(VLOOKUP(A2476,'Cadastro-Estoque'!A:G,1,FALSE)),"Produto não cadastrado",VLOOKUP(A2476,'Cadastro-Estoque'!A:G,2,FALSE)))</f>
        <v/>
      </c>
      <c r="H2476" s="2" t="str">
        <f>IF(ISERROR(VLOOKUP(A2476,'Cadastro-Estoque'!A:G,1,FALSE)),"",VLOOKUP(A2476,'Cadastro-Estoque'!A:G,3,FALSE))</f>
        <v/>
      </c>
      <c r="I2476" s="73" t="str">
        <f>IF(A2476="","",INDEX(Boletim!F2485:F2602,(MATCH(A2476,'Cadastro-Estoque'!A2484:A2601,0))))</f>
        <v/>
      </c>
    </row>
    <row r="2477" spans="5:9" ht="18.75" customHeight="1" x14ac:dyDescent="0.25">
      <c r="E2477" s="1" t="str">
        <f t="shared" si="41"/>
        <v/>
      </c>
      <c r="F2477" s="2" t="str">
        <f>IF(ISERROR(VLOOKUP(A2477,'Cadastro-Estoque'!A:G,1,FALSE)),"",VLOOKUP(A2477,'Cadastro-Estoque'!A:G,4,FALSE))</f>
        <v/>
      </c>
      <c r="G2477" s="2" t="str">
        <f>IF(ISBLANK(A2477),"",IF(ISERROR(VLOOKUP(A2477,'Cadastro-Estoque'!A:G,1,FALSE)),"Produto não cadastrado",VLOOKUP(A2477,'Cadastro-Estoque'!A:G,2,FALSE)))</f>
        <v/>
      </c>
      <c r="H2477" s="2" t="str">
        <f>IF(ISERROR(VLOOKUP(A2477,'Cadastro-Estoque'!A:G,1,FALSE)),"",VLOOKUP(A2477,'Cadastro-Estoque'!A:G,3,FALSE))</f>
        <v/>
      </c>
      <c r="I2477" s="73" t="str">
        <f>IF(A2477="","",INDEX(Boletim!F2486:F2603,(MATCH(A2477,'Cadastro-Estoque'!A2485:A2602,0))))</f>
        <v/>
      </c>
    </row>
    <row r="2478" spans="5:9" ht="18.75" customHeight="1" x14ac:dyDescent="0.25">
      <c r="E2478" s="1" t="str">
        <f t="shared" si="41"/>
        <v/>
      </c>
      <c r="F2478" s="2" t="str">
        <f>IF(ISERROR(VLOOKUP(A2478,'Cadastro-Estoque'!A:G,1,FALSE)),"",VLOOKUP(A2478,'Cadastro-Estoque'!A:G,4,FALSE))</f>
        <v/>
      </c>
      <c r="G2478" s="2" t="str">
        <f>IF(ISBLANK(A2478),"",IF(ISERROR(VLOOKUP(A2478,'Cadastro-Estoque'!A:G,1,FALSE)),"Produto não cadastrado",VLOOKUP(A2478,'Cadastro-Estoque'!A:G,2,FALSE)))</f>
        <v/>
      </c>
      <c r="H2478" s="2" t="str">
        <f>IF(ISERROR(VLOOKUP(A2478,'Cadastro-Estoque'!A:G,1,FALSE)),"",VLOOKUP(A2478,'Cadastro-Estoque'!A:G,3,FALSE))</f>
        <v/>
      </c>
      <c r="I2478" s="73" t="str">
        <f>IF(A2478="","",INDEX(Boletim!F2487:F2604,(MATCH(A2478,'Cadastro-Estoque'!A2486:A2603,0))))</f>
        <v/>
      </c>
    </row>
    <row r="2479" spans="5:9" ht="18.75" customHeight="1" x14ac:dyDescent="0.25">
      <c r="E2479" s="1" t="str">
        <f t="shared" si="41"/>
        <v/>
      </c>
      <c r="F2479" s="2" t="str">
        <f>IF(ISERROR(VLOOKUP(A2479,'Cadastro-Estoque'!A:G,1,FALSE)),"",VLOOKUP(A2479,'Cadastro-Estoque'!A:G,4,FALSE))</f>
        <v/>
      </c>
      <c r="G2479" s="2" t="str">
        <f>IF(ISBLANK(A2479),"",IF(ISERROR(VLOOKUP(A2479,'Cadastro-Estoque'!A:G,1,FALSE)),"Produto não cadastrado",VLOOKUP(A2479,'Cadastro-Estoque'!A:G,2,FALSE)))</f>
        <v/>
      </c>
      <c r="H2479" s="2" t="str">
        <f>IF(ISERROR(VLOOKUP(A2479,'Cadastro-Estoque'!A:G,1,FALSE)),"",VLOOKUP(A2479,'Cadastro-Estoque'!A:G,3,FALSE))</f>
        <v/>
      </c>
      <c r="I2479" s="73" t="str">
        <f>IF(A2479="","",INDEX(Boletim!F2488:F2605,(MATCH(A2479,'Cadastro-Estoque'!A2487:A2604,0))))</f>
        <v/>
      </c>
    </row>
    <row r="2480" spans="5:9" ht="18.75" customHeight="1" x14ac:dyDescent="0.25">
      <c r="E2480" s="1" t="str">
        <f t="shared" si="41"/>
        <v/>
      </c>
      <c r="F2480" s="2" t="str">
        <f>IF(ISERROR(VLOOKUP(A2480,'Cadastro-Estoque'!A:G,1,FALSE)),"",VLOOKUP(A2480,'Cadastro-Estoque'!A:G,4,FALSE))</f>
        <v/>
      </c>
      <c r="G2480" s="2" t="str">
        <f>IF(ISBLANK(A2480),"",IF(ISERROR(VLOOKUP(A2480,'Cadastro-Estoque'!A:G,1,FALSE)),"Produto não cadastrado",VLOOKUP(A2480,'Cadastro-Estoque'!A:G,2,FALSE)))</f>
        <v/>
      </c>
      <c r="H2480" s="2" t="str">
        <f>IF(ISERROR(VLOOKUP(A2480,'Cadastro-Estoque'!A:G,1,FALSE)),"",VLOOKUP(A2480,'Cadastro-Estoque'!A:G,3,FALSE))</f>
        <v/>
      </c>
      <c r="I2480" s="73" t="str">
        <f>IF(A2480="","",INDEX(Boletim!F2489:F2606,(MATCH(A2480,'Cadastro-Estoque'!A2488:A2605,0))))</f>
        <v/>
      </c>
    </row>
    <row r="2481" spans="5:9" ht="18.75" customHeight="1" x14ac:dyDescent="0.25">
      <c r="E2481" s="1" t="str">
        <f t="shared" si="41"/>
        <v/>
      </c>
      <c r="F2481" s="2" t="str">
        <f>IF(ISERROR(VLOOKUP(A2481,'Cadastro-Estoque'!A:G,1,FALSE)),"",VLOOKUP(A2481,'Cadastro-Estoque'!A:G,4,FALSE))</f>
        <v/>
      </c>
      <c r="G2481" s="2" t="str">
        <f>IF(ISBLANK(A2481),"",IF(ISERROR(VLOOKUP(A2481,'Cadastro-Estoque'!A:G,1,FALSE)),"Produto não cadastrado",VLOOKUP(A2481,'Cadastro-Estoque'!A:G,2,FALSE)))</f>
        <v/>
      </c>
      <c r="H2481" s="2" t="str">
        <f>IF(ISERROR(VLOOKUP(A2481,'Cadastro-Estoque'!A:G,1,FALSE)),"",VLOOKUP(A2481,'Cadastro-Estoque'!A:G,3,FALSE))</f>
        <v/>
      </c>
      <c r="I2481" s="73" t="str">
        <f>IF(A2481="","",INDEX(Boletim!F2490:F2607,(MATCH(A2481,'Cadastro-Estoque'!A2489:A2606,0))))</f>
        <v/>
      </c>
    </row>
    <row r="2482" spans="5:9" ht="18.75" customHeight="1" x14ac:dyDescent="0.25">
      <c r="E2482" s="1" t="str">
        <f t="shared" si="41"/>
        <v/>
      </c>
      <c r="F2482" s="2" t="str">
        <f>IF(ISERROR(VLOOKUP(A2482,'Cadastro-Estoque'!A:G,1,FALSE)),"",VLOOKUP(A2482,'Cadastro-Estoque'!A:G,4,FALSE))</f>
        <v/>
      </c>
      <c r="G2482" s="2" t="str">
        <f>IF(ISBLANK(A2482),"",IF(ISERROR(VLOOKUP(A2482,'Cadastro-Estoque'!A:G,1,FALSE)),"Produto não cadastrado",VLOOKUP(A2482,'Cadastro-Estoque'!A:G,2,FALSE)))</f>
        <v/>
      </c>
      <c r="H2482" s="2" t="str">
        <f>IF(ISERROR(VLOOKUP(A2482,'Cadastro-Estoque'!A:G,1,FALSE)),"",VLOOKUP(A2482,'Cadastro-Estoque'!A:G,3,FALSE))</f>
        <v/>
      </c>
      <c r="I2482" s="73" t="str">
        <f>IF(A2482="","",INDEX(Boletim!F2491:F2608,(MATCH(A2482,'Cadastro-Estoque'!A2490:A2607,0))))</f>
        <v/>
      </c>
    </row>
    <row r="2483" spans="5:9" ht="18.75" customHeight="1" x14ac:dyDescent="0.25">
      <c r="E2483" s="1" t="str">
        <f t="shared" si="41"/>
        <v/>
      </c>
      <c r="F2483" s="2" t="str">
        <f>IF(ISERROR(VLOOKUP(A2483,'Cadastro-Estoque'!A:G,1,FALSE)),"",VLOOKUP(A2483,'Cadastro-Estoque'!A:G,4,FALSE))</f>
        <v/>
      </c>
      <c r="G2483" s="2" t="str">
        <f>IF(ISBLANK(A2483),"",IF(ISERROR(VLOOKUP(A2483,'Cadastro-Estoque'!A:G,1,FALSE)),"Produto não cadastrado",VLOOKUP(A2483,'Cadastro-Estoque'!A:G,2,FALSE)))</f>
        <v/>
      </c>
      <c r="H2483" s="2" t="str">
        <f>IF(ISERROR(VLOOKUP(A2483,'Cadastro-Estoque'!A:G,1,FALSE)),"",VLOOKUP(A2483,'Cadastro-Estoque'!A:G,3,FALSE))</f>
        <v/>
      </c>
      <c r="I2483" s="73" t="str">
        <f>IF(A2483="","",INDEX(Boletim!F2492:F2609,(MATCH(A2483,'Cadastro-Estoque'!A2491:A2608,0))))</f>
        <v/>
      </c>
    </row>
    <row r="2484" spans="5:9" ht="18.75" customHeight="1" x14ac:dyDescent="0.25">
      <c r="E2484" s="1" t="str">
        <f t="shared" si="41"/>
        <v/>
      </c>
      <c r="F2484" s="2" t="str">
        <f>IF(ISERROR(VLOOKUP(A2484,'Cadastro-Estoque'!A:G,1,FALSE)),"",VLOOKUP(A2484,'Cadastro-Estoque'!A:G,4,FALSE))</f>
        <v/>
      </c>
      <c r="G2484" s="2" t="str">
        <f>IF(ISBLANK(A2484),"",IF(ISERROR(VLOOKUP(A2484,'Cadastro-Estoque'!A:G,1,FALSE)),"Produto não cadastrado",VLOOKUP(A2484,'Cadastro-Estoque'!A:G,2,FALSE)))</f>
        <v/>
      </c>
      <c r="H2484" s="2" t="str">
        <f>IF(ISERROR(VLOOKUP(A2484,'Cadastro-Estoque'!A:G,1,FALSE)),"",VLOOKUP(A2484,'Cadastro-Estoque'!A:G,3,FALSE))</f>
        <v/>
      </c>
      <c r="I2484" s="73" t="str">
        <f>IF(A2484="","",INDEX(Boletim!F2493:F2610,(MATCH(A2484,'Cadastro-Estoque'!A2492:A2609,0))))</f>
        <v/>
      </c>
    </row>
    <row r="2485" spans="5:9" ht="18.75" customHeight="1" x14ac:dyDescent="0.25">
      <c r="E2485" s="1" t="str">
        <f t="shared" si="41"/>
        <v/>
      </c>
      <c r="F2485" s="2" t="str">
        <f>IF(ISERROR(VLOOKUP(A2485,'Cadastro-Estoque'!A:G,1,FALSE)),"",VLOOKUP(A2485,'Cadastro-Estoque'!A:G,4,FALSE))</f>
        <v/>
      </c>
      <c r="G2485" s="2" t="str">
        <f>IF(ISBLANK(A2485),"",IF(ISERROR(VLOOKUP(A2485,'Cadastro-Estoque'!A:G,1,FALSE)),"Produto não cadastrado",VLOOKUP(A2485,'Cadastro-Estoque'!A:G,2,FALSE)))</f>
        <v/>
      </c>
      <c r="H2485" s="2" t="str">
        <f>IF(ISERROR(VLOOKUP(A2485,'Cadastro-Estoque'!A:G,1,FALSE)),"",VLOOKUP(A2485,'Cadastro-Estoque'!A:G,3,FALSE))</f>
        <v/>
      </c>
      <c r="I2485" s="73" t="str">
        <f>IF(A2485="","",INDEX(Boletim!F2494:F2611,(MATCH(A2485,'Cadastro-Estoque'!A2493:A2610,0))))</f>
        <v/>
      </c>
    </row>
    <row r="2486" spans="5:9" ht="18.75" customHeight="1" x14ac:dyDescent="0.25">
      <c r="E2486" s="1" t="str">
        <f t="shared" si="41"/>
        <v/>
      </c>
      <c r="F2486" s="2" t="str">
        <f>IF(ISERROR(VLOOKUP(A2486,'Cadastro-Estoque'!A:G,1,FALSE)),"",VLOOKUP(A2486,'Cadastro-Estoque'!A:G,4,FALSE))</f>
        <v/>
      </c>
      <c r="G2486" s="2" t="str">
        <f>IF(ISBLANK(A2486),"",IF(ISERROR(VLOOKUP(A2486,'Cadastro-Estoque'!A:G,1,FALSE)),"Produto não cadastrado",VLOOKUP(A2486,'Cadastro-Estoque'!A:G,2,FALSE)))</f>
        <v/>
      </c>
      <c r="H2486" s="2" t="str">
        <f>IF(ISERROR(VLOOKUP(A2486,'Cadastro-Estoque'!A:G,1,FALSE)),"",VLOOKUP(A2486,'Cadastro-Estoque'!A:G,3,FALSE))</f>
        <v/>
      </c>
      <c r="I2486" s="73" t="str">
        <f>IF(A2486="","",INDEX(Boletim!F2495:F2612,(MATCH(A2486,'Cadastro-Estoque'!A2494:A2611,0))))</f>
        <v/>
      </c>
    </row>
    <row r="2487" spans="5:9" ht="18.75" customHeight="1" x14ac:dyDescent="0.25">
      <c r="E2487" s="1" t="str">
        <f t="shared" si="41"/>
        <v/>
      </c>
      <c r="F2487" s="2" t="str">
        <f>IF(ISERROR(VLOOKUP(A2487,'Cadastro-Estoque'!A:G,1,FALSE)),"",VLOOKUP(A2487,'Cadastro-Estoque'!A:G,4,FALSE))</f>
        <v/>
      </c>
      <c r="G2487" s="2" t="str">
        <f>IF(ISBLANK(A2487),"",IF(ISERROR(VLOOKUP(A2487,'Cadastro-Estoque'!A:G,1,FALSE)),"Produto não cadastrado",VLOOKUP(A2487,'Cadastro-Estoque'!A:G,2,FALSE)))</f>
        <v/>
      </c>
      <c r="H2487" s="2" t="str">
        <f>IF(ISERROR(VLOOKUP(A2487,'Cadastro-Estoque'!A:G,1,FALSE)),"",VLOOKUP(A2487,'Cadastro-Estoque'!A:G,3,FALSE))</f>
        <v/>
      </c>
      <c r="I2487" s="73" t="str">
        <f>IF(A2487="","",INDEX(Boletim!F2496:F2613,(MATCH(A2487,'Cadastro-Estoque'!A2495:A2612,0))))</f>
        <v/>
      </c>
    </row>
    <row r="2488" spans="5:9" ht="18.75" customHeight="1" x14ac:dyDescent="0.25">
      <c r="E2488" s="1" t="str">
        <f t="shared" si="41"/>
        <v/>
      </c>
      <c r="F2488" s="2" t="str">
        <f>IF(ISERROR(VLOOKUP(A2488,'Cadastro-Estoque'!A:G,1,FALSE)),"",VLOOKUP(A2488,'Cadastro-Estoque'!A:G,4,FALSE))</f>
        <v/>
      </c>
      <c r="G2488" s="2" t="str">
        <f>IF(ISBLANK(A2488),"",IF(ISERROR(VLOOKUP(A2488,'Cadastro-Estoque'!A:G,1,FALSE)),"Produto não cadastrado",VLOOKUP(A2488,'Cadastro-Estoque'!A:G,2,FALSE)))</f>
        <v/>
      </c>
      <c r="H2488" s="2" t="str">
        <f>IF(ISERROR(VLOOKUP(A2488,'Cadastro-Estoque'!A:G,1,FALSE)),"",VLOOKUP(A2488,'Cadastro-Estoque'!A:G,3,FALSE))</f>
        <v/>
      </c>
      <c r="I2488" s="73" t="str">
        <f>IF(A2488="","",INDEX(Boletim!F2497:F2614,(MATCH(A2488,'Cadastro-Estoque'!A2496:A2613,0))))</f>
        <v/>
      </c>
    </row>
    <row r="2489" spans="5:9" ht="18.75" customHeight="1" x14ac:dyDescent="0.25">
      <c r="E2489" s="1" t="str">
        <f t="shared" si="41"/>
        <v/>
      </c>
      <c r="F2489" s="2" t="str">
        <f>IF(ISERROR(VLOOKUP(A2489,'Cadastro-Estoque'!A:G,1,FALSE)),"",VLOOKUP(A2489,'Cadastro-Estoque'!A:G,4,FALSE))</f>
        <v/>
      </c>
      <c r="G2489" s="2" t="str">
        <f>IF(ISBLANK(A2489),"",IF(ISERROR(VLOOKUP(A2489,'Cadastro-Estoque'!A:G,1,FALSE)),"Produto não cadastrado",VLOOKUP(A2489,'Cadastro-Estoque'!A:G,2,FALSE)))</f>
        <v/>
      </c>
      <c r="H2489" s="2" t="str">
        <f>IF(ISERROR(VLOOKUP(A2489,'Cadastro-Estoque'!A:G,1,FALSE)),"",VLOOKUP(A2489,'Cadastro-Estoque'!A:G,3,FALSE))</f>
        <v/>
      </c>
      <c r="I2489" s="73" t="str">
        <f>IF(A2489="","",INDEX(Boletim!F2498:F2615,(MATCH(A2489,'Cadastro-Estoque'!A2497:A2614,0))))</f>
        <v/>
      </c>
    </row>
    <row r="2490" spans="5:9" ht="18.75" customHeight="1" x14ac:dyDescent="0.25">
      <c r="E2490" s="1" t="str">
        <f t="shared" si="41"/>
        <v/>
      </c>
      <c r="F2490" s="2" t="str">
        <f>IF(ISERROR(VLOOKUP(A2490,'Cadastro-Estoque'!A:G,1,FALSE)),"",VLOOKUP(A2490,'Cadastro-Estoque'!A:G,4,FALSE))</f>
        <v/>
      </c>
      <c r="G2490" s="2" t="str">
        <f>IF(ISBLANK(A2490),"",IF(ISERROR(VLOOKUP(A2490,'Cadastro-Estoque'!A:G,1,FALSE)),"Produto não cadastrado",VLOOKUP(A2490,'Cadastro-Estoque'!A:G,2,FALSE)))</f>
        <v/>
      </c>
      <c r="H2490" s="2" t="str">
        <f>IF(ISERROR(VLOOKUP(A2490,'Cadastro-Estoque'!A:G,1,FALSE)),"",VLOOKUP(A2490,'Cadastro-Estoque'!A:G,3,FALSE))</f>
        <v/>
      </c>
      <c r="I2490" s="73" t="str">
        <f>IF(A2490="","",INDEX(Boletim!F2499:F2616,(MATCH(A2490,'Cadastro-Estoque'!A2498:A2615,0))))</f>
        <v/>
      </c>
    </row>
    <row r="2491" spans="5:9" ht="18.75" customHeight="1" x14ac:dyDescent="0.25">
      <c r="E2491" s="1" t="str">
        <f t="shared" si="41"/>
        <v/>
      </c>
      <c r="F2491" s="2" t="str">
        <f>IF(ISERROR(VLOOKUP(A2491,'Cadastro-Estoque'!A:G,1,FALSE)),"",VLOOKUP(A2491,'Cadastro-Estoque'!A:G,4,FALSE))</f>
        <v/>
      </c>
      <c r="G2491" s="2" t="str">
        <f>IF(ISBLANK(A2491),"",IF(ISERROR(VLOOKUP(A2491,'Cadastro-Estoque'!A:G,1,FALSE)),"Produto não cadastrado",VLOOKUP(A2491,'Cadastro-Estoque'!A:G,2,FALSE)))</f>
        <v/>
      </c>
      <c r="H2491" s="2" t="str">
        <f>IF(ISERROR(VLOOKUP(A2491,'Cadastro-Estoque'!A:G,1,FALSE)),"",VLOOKUP(A2491,'Cadastro-Estoque'!A:G,3,FALSE))</f>
        <v/>
      </c>
      <c r="I2491" s="73" t="str">
        <f>IF(A2491="","",INDEX(Boletim!F2500:F2617,(MATCH(A2491,'Cadastro-Estoque'!A2499:A2616,0))))</f>
        <v/>
      </c>
    </row>
    <row r="2492" spans="5:9" ht="18.75" customHeight="1" x14ac:dyDescent="0.25">
      <c r="E2492" s="1" t="str">
        <f t="shared" si="41"/>
        <v/>
      </c>
      <c r="F2492" s="2" t="str">
        <f>IF(ISERROR(VLOOKUP(A2492,'Cadastro-Estoque'!A:G,1,FALSE)),"",VLOOKUP(A2492,'Cadastro-Estoque'!A:G,4,FALSE))</f>
        <v/>
      </c>
      <c r="G2492" s="2" t="str">
        <f>IF(ISBLANK(A2492),"",IF(ISERROR(VLOOKUP(A2492,'Cadastro-Estoque'!A:G,1,FALSE)),"Produto não cadastrado",VLOOKUP(A2492,'Cadastro-Estoque'!A:G,2,FALSE)))</f>
        <v/>
      </c>
      <c r="H2492" s="2" t="str">
        <f>IF(ISERROR(VLOOKUP(A2492,'Cadastro-Estoque'!A:G,1,FALSE)),"",VLOOKUP(A2492,'Cadastro-Estoque'!A:G,3,FALSE))</f>
        <v/>
      </c>
      <c r="I2492" s="73" t="str">
        <f>IF(A2492="","",INDEX(Boletim!F2501:F2618,(MATCH(A2492,'Cadastro-Estoque'!A2500:A2617,0))))</f>
        <v/>
      </c>
    </row>
    <row r="2493" spans="5:9" ht="18.75" customHeight="1" x14ac:dyDescent="0.25">
      <c r="E2493" s="1" t="str">
        <f t="shared" si="41"/>
        <v/>
      </c>
      <c r="F2493" s="2" t="str">
        <f>IF(ISERROR(VLOOKUP(A2493,'Cadastro-Estoque'!A:G,1,FALSE)),"",VLOOKUP(A2493,'Cadastro-Estoque'!A:G,4,FALSE))</f>
        <v/>
      </c>
      <c r="G2493" s="2" t="str">
        <f>IF(ISBLANK(A2493),"",IF(ISERROR(VLOOKUP(A2493,'Cadastro-Estoque'!A:G,1,FALSE)),"Produto não cadastrado",VLOOKUP(A2493,'Cadastro-Estoque'!A:G,2,FALSE)))</f>
        <v/>
      </c>
      <c r="H2493" s="2" t="str">
        <f>IF(ISERROR(VLOOKUP(A2493,'Cadastro-Estoque'!A:G,1,FALSE)),"",VLOOKUP(A2493,'Cadastro-Estoque'!A:G,3,FALSE))</f>
        <v/>
      </c>
      <c r="I2493" s="73" t="str">
        <f>IF(A2493="","",INDEX(Boletim!F2502:F2619,(MATCH(A2493,'Cadastro-Estoque'!A2501:A2618,0))))</f>
        <v/>
      </c>
    </row>
    <row r="2494" spans="5:9" ht="18.75" customHeight="1" x14ac:dyDescent="0.25">
      <c r="E2494" s="1" t="str">
        <f t="shared" si="41"/>
        <v/>
      </c>
      <c r="F2494" s="2" t="str">
        <f>IF(ISERROR(VLOOKUP(A2494,'Cadastro-Estoque'!A:G,1,FALSE)),"",VLOOKUP(A2494,'Cadastro-Estoque'!A:G,4,FALSE))</f>
        <v/>
      </c>
      <c r="G2494" s="2" t="str">
        <f>IF(ISBLANK(A2494),"",IF(ISERROR(VLOOKUP(A2494,'Cadastro-Estoque'!A:G,1,FALSE)),"Produto não cadastrado",VLOOKUP(A2494,'Cadastro-Estoque'!A:G,2,FALSE)))</f>
        <v/>
      </c>
      <c r="H2494" s="2" t="str">
        <f>IF(ISERROR(VLOOKUP(A2494,'Cadastro-Estoque'!A:G,1,FALSE)),"",VLOOKUP(A2494,'Cadastro-Estoque'!A:G,3,FALSE))</f>
        <v/>
      </c>
      <c r="I2494" s="73" t="str">
        <f>IF(A2494="","",INDEX(Boletim!F2503:F2620,(MATCH(A2494,'Cadastro-Estoque'!A2502:A2619,0))))</f>
        <v/>
      </c>
    </row>
    <row r="2495" spans="5:9" ht="18.75" customHeight="1" x14ac:dyDescent="0.25">
      <c r="E2495" s="1" t="str">
        <f t="shared" si="41"/>
        <v/>
      </c>
      <c r="F2495" s="2" t="str">
        <f>IF(ISERROR(VLOOKUP(A2495,'Cadastro-Estoque'!A:G,1,FALSE)),"",VLOOKUP(A2495,'Cadastro-Estoque'!A:G,4,FALSE))</f>
        <v/>
      </c>
      <c r="G2495" s="2" t="str">
        <f>IF(ISBLANK(A2495),"",IF(ISERROR(VLOOKUP(A2495,'Cadastro-Estoque'!A:G,1,FALSE)),"Produto não cadastrado",VLOOKUP(A2495,'Cadastro-Estoque'!A:G,2,FALSE)))</f>
        <v/>
      </c>
      <c r="H2495" s="2" t="str">
        <f>IF(ISERROR(VLOOKUP(A2495,'Cadastro-Estoque'!A:G,1,FALSE)),"",VLOOKUP(A2495,'Cadastro-Estoque'!A:G,3,FALSE))</f>
        <v/>
      </c>
      <c r="I2495" s="73" t="str">
        <f>IF(A2495="","",INDEX(Boletim!F2504:F2621,(MATCH(A2495,'Cadastro-Estoque'!A2503:A2620,0))))</f>
        <v/>
      </c>
    </row>
    <row r="2496" spans="5:9" ht="18.75" customHeight="1" x14ac:dyDescent="0.25">
      <c r="E2496" s="1" t="str">
        <f t="shared" si="41"/>
        <v/>
      </c>
      <c r="F2496" s="2" t="str">
        <f>IF(ISERROR(VLOOKUP(A2496,'Cadastro-Estoque'!A:G,1,FALSE)),"",VLOOKUP(A2496,'Cadastro-Estoque'!A:G,4,FALSE))</f>
        <v/>
      </c>
      <c r="G2496" s="2" t="str">
        <f>IF(ISBLANK(A2496),"",IF(ISERROR(VLOOKUP(A2496,'Cadastro-Estoque'!A:G,1,FALSE)),"Produto não cadastrado",VLOOKUP(A2496,'Cadastro-Estoque'!A:G,2,FALSE)))</f>
        <v/>
      </c>
      <c r="H2496" s="2" t="str">
        <f>IF(ISERROR(VLOOKUP(A2496,'Cadastro-Estoque'!A:G,1,FALSE)),"",VLOOKUP(A2496,'Cadastro-Estoque'!A:G,3,FALSE))</f>
        <v/>
      </c>
      <c r="I2496" s="73" t="str">
        <f>IF(A2496="","",INDEX(Boletim!F2505:F2622,(MATCH(A2496,'Cadastro-Estoque'!A2504:A2621,0))))</f>
        <v/>
      </c>
    </row>
    <row r="2497" spans="5:9" ht="18.75" customHeight="1" x14ac:dyDescent="0.25">
      <c r="E2497" s="1" t="str">
        <f t="shared" si="41"/>
        <v/>
      </c>
      <c r="F2497" s="2" t="str">
        <f>IF(ISERROR(VLOOKUP(A2497,'Cadastro-Estoque'!A:G,1,FALSE)),"",VLOOKUP(A2497,'Cadastro-Estoque'!A:G,4,FALSE))</f>
        <v/>
      </c>
      <c r="G2497" s="2" t="str">
        <f>IF(ISBLANK(A2497),"",IF(ISERROR(VLOOKUP(A2497,'Cadastro-Estoque'!A:G,1,FALSE)),"Produto não cadastrado",VLOOKUP(A2497,'Cadastro-Estoque'!A:G,2,FALSE)))</f>
        <v/>
      </c>
      <c r="H2497" s="2" t="str">
        <f>IF(ISERROR(VLOOKUP(A2497,'Cadastro-Estoque'!A:G,1,FALSE)),"",VLOOKUP(A2497,'Cadastro-Estoque'!A:G,3,FALSE))</f>
        <v/>
      </c>
      <c r="I2497" s="73" t="str">
        <f>IF(A2497="","",INDEX(Boletim!F2506:F2623,(MATCH(A2497,'Cadastro-Estoque'!A2505:A2622,0))))</f>
        <v/>
      </c>
    </row>
    <row r="2498" spans="5:9" ht="18.75" customHeight="1" x14ac:dyDescent="0.25">
      <c r="E2498" s="1" t="str">
        <f t="shared" si="41"/>
        <v/>
      </c>
      <c r="F2498" s="2" t="str">
        <f>IF(ISERROR(VLOOKUP(A2498,'Cadastro-Estoque'!A:G,1,FALSE)),"",VLOOKUP(A2498,'Cadastro-Estoque'!A:G,4,FALSE))</f>
        <v/>
      </c>
      <c r="G2498" s="2" t="str">
        <f>IF(ISBLANK(A2498),"",IF(ISERROR(VLOOKUP(A2498,'Cadastro-Estoque'!A:G,1,FALSE)),"Produto não cadastrado",VLOOKUP(A2498,'Cadastro-Estoque'!A:G,2,FALSE)))</f>
        <v/>
      </c>
      <c r="H2498" s="2" t="str">
        <f>IF(ISERROR(VLOOKUP(A2498,'Cadastro-Estoque'!A:G,1,FALSE)),"",VLOOKUP(A2498,'Cadastro-Estoque'!A:G,3,FALSE))</f>
        <v/>
      </c>
      <c r="I2498" s="73" t="str">
        <f>IF(A2498="","",INDEX(Boletim!F2507:F2624,(MATCH(A2498,'Cadastro-Estoque'!A2506:A2623,0))))</f>
        <v/>
      </c>
    </row>
    <row r="2499" spans="5:9" ht="18.75" customHeight="1" x14ac:dyDescent="0.25">
      <c r="E2499" s="1" t="str">
        <f t="shared" si="41"/>
        <v/>
      </c>
      <c r="F2499" s="2" t="str">
        <f>IF(ISERROR(VLOOKUP(A2499,'Cadastro-Estoque'!A:G,1,FALSE)),"",VLOOKUP(A2499,'Cadastro-Estoque'!A:G,4,FALSE))</f>
        <v/>
      </c>
      <c r="G2499" s="2" t="str">
        <f>IF(ISBLANK(A2499),"",IF(ISERROR(VLOOKUP(A2499,'Cadastro-Estoque'!A:G,1,FALSE)),"Produto não cadastrado",VLOOKUP(A2499,'Cadastro-Estoque'!A:G,2,FALSE)))</f>
        <v/>
      </c>
      <c r="H2499" s="2" t="str">
        <f>IF(ISERROR(VLOOKUP(A2499,'Cadastro-Estoque'!A:G,1,FALSE)),"",VLOOKUP(A2499,'Cadastro-Estoque'!A:G,3,FALSE))</f>
        <v/>
      </c>
      <c r="I2499" s="73" t="str">
        <f>IF(A2499="","",INDEX(Boletim!F2508:F2625,(MATCH(A2499,'Cadastro-Estoque'!A2507:A2624,0))))</f>
        <v/>
      </c>
    </row>
    <row r="2500" spans="5:9" ht="18.75" customHeight="1" x14ac:dyDescent="0.25">
      <c r="E2500" s="1" t="str">
        <f t="shared" si="41"/>
        <v/>
      </c>
      <c r="F2500" s="2" t="str">
        <f>IF(ISERROR(VLOOKUP(A2500,'Cadastro-Estoque'!A:G,1,FALSE)),"",VLOOKUP(A2500,'Cadastro-Estoque'!A:G,4,FALSE))</f>
        <v/>
      </c>
      <c r="G2500" s="2" t="str">
        <f>IF(ISBLANK(A2500),"",IF(ISERROR(VLOOKUP(A2500,'Cadastro-Estoque'!A:G,1,FALSE)),"Produto não cadastrado",VLOOKUP(A2500,'Cadastro-Estoque'!A:G,2,FALSE)))</f>
        <v/>
      </c>
      <c r="H2500" s="2" t="str">
        <f>IF(ISERROR(VLOOKUP(A2500,'Cadastro-Estoque'!A:G,1,FALSE)),"",VLOOKUP(A2500,'Cadastro-Estoque'!A:G,3,FALSE))</f>
        <v/>
      </c>
      <c r="I2500" s="73" t="str">
        <f>IF(A2500="","",INDEX(Boletim!F2509:F2626,(MATCH(A2500,'Cadastro-Estoque'!A2508:A2625,0))))</f>
        <v/>
      </c>
    </row>
    <row r="2501" spans="5:9" ht="18.75" customHeight="1" x14ac:dyDescent="0.25">
      <c r="E2501" s="1" t="str">
        <f t="shared" si="41"/>
        <v/>
      </c>
      <c r="F2501" s="2" t="str">
        <f>IF(ISERROR(VLOOKUP(A2501,'Cadastro-Estoque'!A:G,1,FALSE)),"",VLOOKUP(A2501,'Cadastro-Estoque'!A:G,4,FALSE))</f>
        <v/>
      </c>
      <c r="G2501" s="2" t="str">
        <f>IF(ISBLANK(A2501),"",IF(ISERROR(VLOOKUP(A2501,'Cadastro-Estoque'!A:G,1,FALSE)),"Produto não cadastrado",VLOOKUP(A2501,'Cadastro-Estoque'!A:G,2,FALSE)))</f>
        <v/>
      </c>
      <c r="H2501" s="2" t="str">
        <f>IF(ISERROR(VLOOKUP(A2501,'Cadastro-Estoque'!A:G,1,FALSE)),"",VLOOKUP(A2501,'Cadastro-Estoque'!A:G,3,FALSE))</f>
        <v/>
      </c>
      <c r="I2501" s="73" t="str">
        <f>IF(A2501="","",INDEX(Boletim!F2510:F2627,(MATCH(A2501,'Cadastro-Estoque'!A2509:A2626,0))))</f>
        <v/>
      </c>
    </row>
    <row r="2502" spans="5:9" ht="18.75" customHeight="1" x14ac:dyDescent="0.25">
      <c r="E2502" s="1" t="str">
        <f t="shared" ref="E2502:E2565" si="42">IF(ISBLANK(A2502),"",C2502*D2502)</f>
        <v/>
      </c>
      <c r="F2502" s="2" t="str">
        <f>IF(ISERROR(VLOOKUP(A2502,'Cadastro-Estoque'!A:G,1,FALSE)),"",VLOOKUP(A2502,'Cadastro-Estoque'!A:G,4,FALSE))</f>
        <v/>
      </c>
      <c r="G2502" s="2" t="str">
        <f>IF(ISBLANK(A2502),"",IF(ISERROR(VLOOKUP(A2502,'Cadastro-Estoque'!A:G,1,FALSE)),"Produto não cadastrado",VLOOKUP(A2502,'Cadastro-Estoque'!A:G,2,FALSE)))</f>
        <v/>
      </c>
      <c r="H2502" s="2" t="str">
        <f>IF(ISERROR(VLOOKUP(A2502,'Cadastro-Estoque'!A:G,1,FALSE)),"",VLOOKUP(A2502,'Cadastro-Estoque'!A:G,3,FALSE))</f>
        <v/>
      </c>
      <c r="I2502" s="73" t="str">
        <f>IF(A2502="","",INDEX(Boletim!F2511:F2628,(MATCH(A2502,'Cadastro-Estoque'!A2510:A2627,0))))</f>
        <v/>
      </c>
    </row>
    <row r="2503" spans="5:9" ht="18.75" customHeight="1" x14ac:dyDescent="0.25">
      <c r="E2503" s="1" t="str">
        <f t="shared" si="42"/>
        <v/>
      </c>
      <c r="F2503" s="2" t="str">
        <f>IF(ISERROR(VLOOKUP(A2503,'Cadastro-Estoque'!A:G,1,FALSE)),"",VLOOKUP(A2503,'Cadastro-Estoque'!A:G,4,FALSE))</f>
        <v/>
      </c>
      <c r="G2503" s="2" t="str">
        <f>IF(ISBLANK(A2503),"",IF(ISERROR(VLOOKUP(A2503,'Cadastro-Estoque'!A:G,1,FALSE)),"Produto não cadastrado",VLOOKUP(A2503,'Cadastro-Estoque'!A:G,2,FALSE)))</f>
        <v/>
      </c>
      <c r="H2503" s="2" t="str">
        <f>IF(ISERROR(VLOOKUP(A2503,'Cadastro-Estoque'!A:G,1,FALSE)),"",VLOOKUP(A2503,'Cadastro-Estoque'!A:G,3,FALSE))</f>
        <v/>
      </c>
      <c r="I2503" s="73" t="str">
        <f>IF(A2503="","",INDEX(Boletim!F2512:F2629,(MATCH(A2503,'Cadastro-Estoque'!A2511:A2628,0))))</f>
        <v/>
      </c>
    </row>
    <row r="2504" spans="5:9" ht="18.75" customHeight="1" x14ac:dyDescent="0.25">
      <c r="E2504" s="1" t="str">
        <f t="shared" si="42"/>
        <v/>
      </c>
      <c r="F2504" s="2" t="str">
        <f>IF(ISERROR(VLOOKUP(A2504,'Cadastro-Estoque'!A:G,1,FALSE)),"",VLOOKUP(A2504,'Cadastro-Estoque'!A:G,4,FALSE))</f>
        <v/>
      </c>
      <c r="G2504" s="2" t="str">
        <f>IF(ISBLANK(A2504),"",IF(ISERROR(VLOOKUP(A2504,'Cadastro-Estoque'!A:G,1,FALSE)),"Produto não cadastrado",VLOOKUP(A2504,'Cadastro-Estoque'!A:G,2,FALSE)))</f>
        <v/>
      </c>
      <c r="H2504" s="2" t="str">
        <f>IF(ISERROR(VLOOKUP(A2504,'Cadastro-Estoque'!A:G,1,FALSE)),"",VLOOKUP(A2504,'Cadastro-Estoque'!A:G,3,FALSE))</f>
        <v/>
      </c>
      <c r="I2504" s="73" t="str">
        <f>IF(A2504="","",INDEX(Boletim!F2513:F2630,(MATCH(A2504,'Cadastro-Estoque'!A2512:A2629,0))))</f>
        <v/>
      </c>
    </row>
    <row r="2505" spans="5:9" ht="18.75" customHeight="1" x14ac:dyDescent="0.25">
      <c r="E2505" s="1" t="str">
        <f t="shared" si="42"/>
        <v/>
      </c>
      <c r="F2505" s="2" t="str">
        <f>IF(ISERROR(VLOOKUP(A2505,'Cadastro-Estoque'!A:G,1,FALSE)),"",VLOOKUP(A2505,'Cadastro-Estoque'!A:G,4,FALSE))</f>
        <v/>
      </c>
      <c r="G2505" s="2" t="str">
        <f>IF(ISBLANK(A2505),"",IF(ISERROR(VLOOKUP(A2505,'Cadastro-Estoque'!A:G,1,FALSE)),"Produto não cadastrado",VLOOKUP(A2505,'Cadastro-Estoque'!A:G,2,FALSE)))</f>
        <v/>
      </c>
      <c r="H2505" s="2" t="str">
        <f>IF(ISERROR(VLOOKUP(A2505,'Cadastro-Estoque'!A:G,1,FALSE)),"",VLOOKUP(A2505,'Cadastro-Estoque'!A:G,3,FALSE))</f>
        <v/>
      </c>
      <c r="I2505" s="73" t="str">
        <f>IF(A2505="","",INDEX(Boletim!F2514:F2631,(MATCH(A2505,'Cadastro-Estoque'!A2513:A2630,0))))</f>
        <v/>
      </c>
    </row>
    <row r="2506" spans="5:9" ht="18.75" customHeight="1" x14ac:dyDescent="0.25">
      <c r="E2506" s="1" t="str">
        <f t="shared" si="42"/>
        <v/>
      </c>
      <c r="F2506" s="2" t="str">
        <f>IF(ISERROR(VLOOKUP(A2506,'Cadastro-Estoque'!A:G,1,FALSE)),"",VLOOKUP(A2506,'Cadastro-Estoque'!A:G,4,FALSE))</f>
        <v/>
      </c>
      <c r="G2506" s="2" t="str">
        <f>IF(ISBLANK(A2506),"",IF(ISERROR(VLOOKUP(A2506,'Cadastro-Estoque'!A:G,1,FALSE)),"Produto não cadastrado",VLOOKUP(A2506,'Cadastro-Estoque'!A:G,2,FALSE)))</f>
        <v/>
      </c>
      <c r="H2506" s="2" t="str">
        <f>IF(ISERROR(VLOOKUP(A2506,'Cadastro-Estoque'!A:G,1,FALSE)),"",VLOOKUP(A2506,'Cadastro-Estoque'!A:G,3,FALSE))</f>
        <v/>
      </c>
      <c r="I2506" s="73" t="str">
        <f>IF(A2506="","",INDEX(Boletim!F2515:F2632,(MATCH(A2506,'Cadastro-Estoque'!A2514:A2631,0))))</f>
        <v/>
      </c>
    </row>
    <row r="2507" spans="5:9" ht="18.75" customHeight="1" x14ac:dyDescent="0.25">
      <c r="E2507" s="1" t="str">
        <f t="shared" si="42"/>
        <v/>
      </c>
      <c r="F2507" s="2" t="str">
        <f>IF(ISERROR(VLOOKUP(A2507,'Cadastro-Estoque'!A:G,1,FALSE)),"",VLOOKUP(A2507,'Cadastro-Estoque'!A:G,4,FALSE))</f>
        <v/>
      </c>
      <c r="G2507" s="2" t="str">
        <f>IF(ISBLANK(A2507),"",IF(ISERROR(VLOOKUP(A2507,'Cadastro-Estoque'!A:G,1,FALSE)),"Produto não cadastrado",VLOOKUP(A2507,'Cadastro-Estoque'!A:G,2,FALSE)))</f>
        <v/>
      </c>
      <c r="H2507" s="2" t="str">
        <f>IF(ISERROR(VLOOKUP(A2507,'Cadastro-Estoque'!A:G,1,FALSE)),"",VLOOKUP(A2507,'Cadastro-Estoque'!A:G,3,FALSE))</f>
        <v/>
      </c>
      <c r="I2507" s="73" t="str">
        <f>IF(A2507="","",INDEX(Boletim!F2516:F2633,(MATCH(A2507,'Cadastro-Estoque'!A2515:A2632,0))))</f>
        <v/>
      </c>
    </row>
    <row r="2508" spans="5:9" ht="18.75" customHeight="1" x14ac:dyDescent="0.25">
      <c r="E2508" s="1" t="str">
        <f t="shared" si="42"/>
        <v/>
      </c>
      <c r="F2508" s="2" t="str">
        <f>IF(ISERROR(VLOOKUP(A2508,'Cadastro-Estoque'!A:G,1,FALSE)),"",VLOOKUP(A2508,'Cadastro-Estoque'!A:G,4,FALSE))</f>
        <v/>
      </c>
      <c r="G2508" s="2" t="str">
        <f>IF(ISBLANK(A2508),"",IF(ISERROR(VLOOKUP(A2508,'Cadastro-Estoque'!A:G,1,FALSE)),"Produto não cadastrado",VLOOKUP(A2508,'Cadastro-Estoque'!A:G,2,FALSE)))</f>
        <v/>
      </c>
      <c r="H2508" s="2" t="str">
        <f>IF(ISERROR(VLOOKUP(A2508,'Cadastro-Estoque'!A:G,1,FALSE)),"",VLOOKUP(A2508,'Cadastro-Estoque'!A:G,3,FALSE))</f>
        <v/>
      </c>
      <c r="I2508" s="73" t="str">
        <f>IF(A2508="","",INDEX(Boletim!F2517:F2634,(MATCH(A2508,'Cadastro-Estoque'!A2516:A2633,0))))</f>
        <v/>
      </c>
    </row>
    <row r="2509" spans="5:9" ht="18.75" customHeight="1" x14ac:dyDescent="0.25">
      <c r="E2509" s="1" t="str">
        <f t="shared" si="42"/>
        <v/>
      </c>
      <c r="F2509" s="2" t="str">
        <f>IF(ISERROR(VLOOKUP(A2509,'Cadastro-Estoque'!A:G,1,FALSE)),"",VLOOKUP(A2509,'Cadastro-Estoque'!A:G,4,FALSE))</f>
        <v/>
      </c>
      <c r="G2509" s="2" t="str">
        <f>IF(ISBLANK(A2509),"",IF(ISERROR(VLOOKUP(A2509,'Cadastro-Estoque'!A:G,1,FALSE)),"Produto não cadastrado",VLOOKUP(A2509,'Cadastro-Estoque'!A:G,2,FALSE)))</f>
        <v/>
      </c>
      <c r="H2509" s="2" t="str">
        <f>IF(ISERROR(VLOOKUP(A2509,'Cadastro-Estoque'!A:G,1,FALSE)),"",VLOOKUP(A2509,'Cadastro-Estoque'!A:G,3,FALSE))</f>
        <v/>
      </c>
      <c r="I2509" s="73" t="str">
        <f>IF(A2509="","",INDEX(Boletim!F2518:F2635,(MATCH(A2509,'Cadastro-Estoque'!A2517:A2634,0))))</f>
        <v/>
      </c>
    </row>
    <row r="2510" spans="5:9" ht="18.75" customHeight="1" x14ac:dyDescent="0.25">
      <c r="E2510" s="1" t="str">
        <f t="shared" si="42"/>
        <v/>
      </c>
      <c r="F2510" s="2" t="str">
        <f>IF(ISERROR(VLOOKUP(A2510,'Cadastro-Estoque'!A:G,1,FALSE)),"",VLOOKUP(A2510,'Cadastro-Estoque'!A:G,4,FALSE))</f>
        <v/>
      </c>
      <c r="G2510" s="2" t="str">
        <f>IF(ISBLANK(A2510),"",IF(ISERROR(VLOOKUP(A2510,'Cadastro-Estoque'!A:G,1,FALSE)),"Produto não cadastrado",VLOOKUP(A2510,'Cadastro-Estoque'!A:G,2,FALSE)))</f>
        <v/>
      </c>
      <c r="H2510" s="2" t="str">
        <f>IF(ISERROR(VLOOKUP(A2510,'Cadastro-Estoque'!A:G,1,FALSE)),"",VLOOKUP(A2510,'Cadastro-Estoque'!A:G,3,FALSE))</f>
        <v/>
      </c>
      <c r="I2510" s="73" t="str">
        <f>IF(A2510="","",INDEX(Boletim!F2519:F2636,(MATCH(A2510,'Cadastro-Estoque'!A2518:A2635,0))))</f>
        <v/>
      </c>
    </row>
    <row r="2511" spans="5:9" ht="18.75" customHeight="1" x14ac:dyDescent="0.25">
      <c r="E2511" s="1" t="str">
        <f t="shared" si="42"/>
        <v/>
      </c>
      <c r="F2511" s="2" t="str">
        <f>IF(ISERROR(VLOOKUP(A2511,'Cadastro-Estoque'!A:G,1,FALSE)),"",VLOOKUP(A2511,'Cadastro-Estoque'!A:G,4,FALSE))</f>
        <v/>
      </c>
      <c r="G2511" s="2" t="str">
        <f>IF(ISBLANK(A2511),"",IF(ISERROR(VLOOKUP(A2511,'Cadastro-Estoque'!A:G,1,FALSE)),"Produto não cadastrado",VLOOKUP(A2511,'Cadastro-Estoque'!A:G,2,FALSE)))</f>
        <v/>
      </c>
      <c r="H2511" s="2" t="str">
        <f>IF(ISERROR(VLOOKUP(A2511,'Cadastro-Estoque'!A:G,1,FALSE)),"",VLOOKUP(A2511,'Cadastro-Estoque'!A:G,3,FALSE))</f>
        <v/>
      </c>
      <c r="I2511" s="73" t="str">
        <f>IF(A2511="","",INDEX(Boletim!F2520:F2637,(MATCH(A2511,'Cadastro-Estoque'!A2519:A2636,0))))</f>
        <v/>
      </c>
    </row>
    <row r="2512" spans="5:9" ht="18.75" customHeight="1" x14ac:dyDescent="0.25">
      <c r="E2512" s="1" t="str">
        <f t="shared" si="42"/>
        <v/>
      </c>
      <c r="F2512" s="2" t="str">
        <f>IF(ISERROR(VLOOKUP(A2512,'Cadastro-Estoque'!A:G,1,FALSE)),"",VLOOKUP(A2512,'Cadastro-Estoque'!A:G,4,FALSE))</f>
        <v/>
      </c>
      <c r="G2512" s="2" t="str">
        <f>IF(ISBLANK(A2512),"",IF(ISERROR(VLOOKUP(A2512,'Cadastro-Estoque'!A:G,1,FALSE)),"Produto não cadastrado",VLOOKUP(A2512,'Cadastro-Estoque'!A:G,2,FALSE)))</f>
        <v/>
      </c>
      <c r="H2512" s="2" t="str">
        <f>IF(ISERROR(VLOOKUP(A2512,'Cadastro-Estoque'!A:G,1,FALSE)),"",VLOOKUP(A2512,'Cadastro-Estoque'!A:G,3,FALSE))</f>
        <v/>
      </c>
      <c r="I2512" s="73" t="str">
        <f>IF(A2512="","",INDEX(Boletim!F2521:F2638,(MATCH(A2512,'Cadastro-Estoque'!A2520:A2637,0))))</f>
        <v/>
      </c>
    </row>
    <row r="2513" spans="5:9" ht="18.75" customHeight="1" x14ac:dyDescent="0.25">
      <c r="E2513" s="1" t="str">
        <f t="shared" si="42"/>
        <v/>
      </c>
      <c r="F2513" s="2" t="str">
        <f>IF(ISERROR(VLOOKUP(A2513,'Cadastro-Estoque'!A:G,1,FALSE)),"",VLOOKUP(A2513,'Cadastro-Estoque'!A:G,4,FALSE))</f>
        <v/>
      </c>
      <c r="G2513" s="2" t="str">
        <f>IF(ISBLANK(A2513),"",IF(ISERROR(VLOOKUP(A2513,'Cadastro-Estoque'!A:G,1,FALSE)),"Produto não cadastrado",VLOOKUP(A2513,'Cadastro-Estoque'!A:G,2,FALSE)))</f>
        <v/>
      </c>
      <c r="H2513" s="2" t="str">
        <f>IF(ISERROR(VLOOKUP(A2513,'Cadastro-Estoque'!A:G,1,FALSE)),"",VLOOKUP(A2513,'Cadastro-Estoque'!A:G,3,FALSE))</f>
        <v/>
      </c>
      <c r="I2513" s="73" t="str">
        <f>IF(A2513="","",INDEX(Boletim!F2522:F2639,(MATCH(A2513,'Cadastro-Estoque'!A2521:A2638,0))))</f>
        <v/>
      </c>
    </row>
    <row r="2514" spans="5:9" ht="18.75" customHeight="1" x14ac:dyDescent="0.25">
      <c r="E2514" s="1" t="str">
        <f t="shared" si="42"/>
        <v/>
      </c>
      <c r="F2514" s="2" t="str">
        <f>IF(ISERROR(VLOOKUP(A2514,'Cadastro-Estoque'!A:G,1,FALSE)),"",VLOOKUP(A2514,'Cadastro-Estoque'!A:G,4,FALSE))</f>
        <v/>
      </c>
      <c r="G2514" s="2" t="str">
        <f>IF(ISBLANK(A2514),"",IF(ISERROR(VLOOKUP(A2514,'Cadastro-Estoque'!A:G,1,FALSE)),"Produto não cadastrado",VLOOKUP(A2514,'Cadastro-Estoque'!A:G,2,FALSE)))</f>
        <v/>
      </c>
      <c r="H2514" s="2" t="str">
        <f>IF(ISERROR(VLOOKUP(A2514,'Cadastro-Estoque'!A:G,1,FALSE)),"",VLOOKUP(A2514,'Cadastro-Estoque'!A:G,3,FALSE))</f>
        <v/>
      </c>
      <c r="I2514" s="73" t="str">
        <f>IF(A2514="","",INDEX(Boletim!F2523:F2640,(MATCH(A2514,'Cadastro-Estoque'!A2522:A2639,0))))</f>
        <v/>
      </c>
    </row>
    <row r="2515" spans="5:9" ht="18.75" customHeight="1" x14ac:dyDescent="0.25">
      <c r="E2515" s="1" t="str">
        <f t="shared" si="42"/>
        <v/>
      </c>
      <c r="F2515" s="2" t="str">
        <f>IF(ISERROR(VLOOKUP(A2515,'Cadastro-Estoque'!A:G,1,FALSE)),"",VLOOKUP(A2515,'Cadastro-Estoque'!A:G,4,FALSE))</f>
        <v/>
      </c>
      <c r="G2515" s="2" t="str">
        <f>IF(ISBLANK(A2515),"",IF(ISERROR(VLOOKUP(A2515,'Cadastro-Estoque'!A:G,1,FALSE)),"Produto não cadastrado",VLOOKUP(A2515,'Cadastro-Estoque'!A:G,2,FALSE)))</f>
        <v/>
      </c>
      <c r="H2515" s="2" t="str">
        <f>IF(ISERROR(VLOOKUP(A2515,'Cadastro-Estoque'!A:G,1,FALSE)),"",VLOOKUP(A2515,'Cadastro-Estoque'!A:G,3,FALSE))</f>
        <v/>
      </c>
      <c r="I2515" s="73" t="str">
        <f>IF(A2515="","",INDEX(Boletim!F2524:F2641,(MATCH(A2515,'Cadastro-Estoque'!A2523:A2640,0))))</f>
        <v/>
      </c>
    </row>
    <row r="2516" spans="5:9" ht="18.75" customHeight="1" x14ac:dyDescent="0.25">
      <c r="E2516" s="1" t="str">
        <f t="shared" si="42"/>
        <v/>
      </c>
      <c r="F2516" s="2" t="str">
        <f>IF(ISERROR(VLOOKUP(A2516,'Cadastro-Estoque'!A:G,1,FALSE)),"",VLOOKUP(A2516,'Cadastro-Estoque'!A:G,4,FALSE))</f>
        <v/>
      </c>
      <c r="G2516" s="2" t="str">
        <f>IF(ISBLANK(A2516),"",IF(ISERROR(VLOOKUP(A2516,'Cadastro-Estoque'!A:G,1,FALSE)),"Produto não cadastrado",VLOOKUP(A2516,'Cadastro-Estoque'!A:G,2,FALSE)))</f>
        <v/>
      </c>
      <c r="H2516" s="2" t="str">
        <f>IF(ISERROR(VLOOKUP(A2516,'Cadastro-Estoque'!A:G,1,FALSE)),"",VLOOKUP(A2516,'Cadastro-Estoque'!A:G,3,FALSE))</f>
        <v/>
      </c>
      <c r="I2516" s="73" t="str">
        <f>IF(A2516="","",INDEX(Boletim!F2525:F2642,(MATCH(A2516,'Cadastro-Estoque'!A2524:A2641,0))))</f>
        <v/>
      </c>
    </row>
    <row r="2517" spans="5:9" ht="18.75" customHeight="1" x14ac:dyDescent="0.25">
      <c r="E2517" s="1" t="str">
        <f t="shared" si="42"/>
        <v/>
      </c>
      <c r="F2517" s="2" t="str">
        <f>IF(ISERROR(VLOOKUP(A2517,'Cadastro-Estoque'!A:G,1,FALSE)),"",VLOOKUP(A2517,'Cadastro-Estoque'!A:G,4,FALSE))</f>
        <v/>
      </c>
      <c r="G2517" s="2" t="str">
        <f>IF(ISBLANK(A2517),"",IF(ISERROR(VLOOKUP(A2517,'Cadastro-Estoque'!A:G,1,FALSE)),"Produto não cadastrado",VLOOKUP(A2517,'Cadastro-Estoque'!A:G,2,FALSE)))</f>
        <v/>
      </c>
      <c r="H2517" s="2" t="str">
        <f>IF(ISERROR(VLOOKUP(A2517,'Cadastro-Estoque'!A:G,1,FALSE)),"",VLOOKUP(A2517,'Cadastro-Estoque'!A:G,3,FALSE))</f>
        <v/>
      </c>
      <c r="I2517" s="73" t="str">
        <f>IF(A2517="","",INDEX(Boletim!F2526:F2643,(MATCH(A2517,'Cadastro-Estoque'!A2525:A2642,0))))</f>
        <v/>
      </c>
    </row>
    <row r="2518" spans="5:9" ht="18.75" customHeight="1" x14ac:dyDescent="0.25">
      <c r="E2518" s="1" t="str">
        <f t="shared" si="42"/>
        <v/>
      </c>
      <c r="F2518" s="2" t="str">
        <f>IF(ISERROR(VLOOKUP(A2518,'Cadastro-Estoque'!A:G,1,FALSE)),"",VLOOKUP(A2518,'Cadastro-Estoque'!A:G,4,FALSE))</f>
        <v/>
      </c>
      <c r="G2518" s="2" t="str">
        <f>IF(ISBLANK(A2518),"",IF(ISERROR(VLOOKUP(A2518,'Cadastro-Estoque'!A:G,1,FALSE)),"Produto não cadastrado",VLOOKUP(A2518,'Cadastro-Estoque'!A:G,2,FALSE)))</f>
        <v/>
      </c>
      <c r="H2518" s="2" t="str">
        <f>IF(ISERROR(VLOOKUP(A2518,'Cadastro-Estoque'!A:G,1,FALSE)),"",VLOOKUP(A2518,'Cadastro-Estoque'!A:G,3,FALSE))</f>
        <v/>
      </c>
      <c r="I2518" s="73" t="str">
        <f>IF(A2518="","",INDEX(Boletim!F2527:F2644,(MATCH(A2518,'Cadastro-Estoque'!A2526:A2643,0))))</f>
        <v/>
      </c>
    </row>
    <row r="2519" spans="5:9" ht="18.75" customHeight="1" x14ac:dyDescent="0.25">
      <c r="E2519" s="1" t="str">
        <f t="shared" si="42"/>
        <v/>
      </c>
      <c r="F2519" s="2" t="str">
        <f>IF(ISERROR(VLOOKUP(A2519,'Cadastro-Estoque'!A:G,1,FALSE)),"",VLOOKUP(A2519,'Cadastro-Estoque'!A:G,4,FALSE))</f>
        <v/>
      </c>
      <c r="G2519" s="2" t="str">
        <f>IF(ISBLANK(A2519),"",IF(ISERROR(VLOOKUP(A2519,'Cadastro-Estoque'!A:G,1,FALSE)),"Produto não cadastrado",VLOOKUP(A2519,'Cadastro-Estoque'!A:G,2,FALSE)))</f>
        <v/>
      </c>
      <c r="H2519" s="2" t="str">
        <f>IF(ISERROR(VLOOKUP(A2519,'Cadastro-Estoque'!A:G,1,FALSE)),"",VLOOKUP(A2519,'Cadastro-Estoque'!A:G,3,FALSE))</f>
        <v/>
      </c>
      <c r="I2519" s="73" t="str">
        <f>IF(A2519="","",INDEX(Boletim!F2528:F2645,(MATCH(A2519,'Cadastro-Estoque'!A2527:A2644,0))))</f>
        <v/>
      </c>
    </row>
    <row r="2520" spans="5:9" ht="18.75" customHeight="1" x14ac:dyDescent="0.25">
      <c r="E2520" s="1" t="str">
        <f t="shared" si="42"/>
        <v/>
      </c>
      <c r="F2520" s="2" t="str">
        <f>IF(ISERROR(VLOOKUP(A2520,'Cadastro-Estoque'!A:G,1,FALSE)),"",VLOOKUP(A2520,'Cadastro-Estoque'!A:G,4,FALSE))</f>
        <v/>
      </c>
      <c r="G2520" s="2" t="str">
        <f>IF(ISBLANK(A2520),"",IF(ISERROR(VLOOKUP(A2520,'Cadastro-Estoque'!A:G,1,FALSE)),"Produto não cadastrado",VLOOKUP(A2520,'Cadastro-Estoque'!A:G,2,FALSE)))</f>
        <v/>
      </c>
      <c r="H2520" s="2" t="str">
        <f>IF(ISERROR(VLOOKUP(A2520,'Cadastro-Estoque'!A:G,1,FALSE)),"",VLOOKUP(A2520,'Cadastro-Estoque'!A:G,3,FALSE))</f>
        <v/>
      </c>
      <c r="I2520" s="73" t="str">
        <f>IF(A2520="","",INDEX(Boletim!F2529:F2646,(MATCH(A2520,'Cadastro-Estoque'!A2528:A2645,0))))</f>
        <v/>
      </c>
    </row>
    <row r="2521" spans="5:9" ht="18.75" customHeight="1" x14ac:dyDescent="0.25">
      <c r="E2521" s="1" t="str">
        <f t="shared" si="42"/>
        <v/>
      </c>
      <c r="F2521" s="2" t="str">
        <f>IF(ISERROR(VLOOKUP(A2521,'Cadastro-Estoque'!A:G,1,FALSE)),"",VLOOKUP(A2521,'Cadastro-Estoque'!A:G,4,FALSE))</f>
        <v/>
      </c>
      <c r="G2521" s="2" t="str">
        <f>IF(ISBLANK(A2521),"",IF(ISERROR(VLOOKUP(A2521,'Cadastro-Estoque'!A:G,1,FALSE)),"Produto não cadastrado",VLOOKUP(A2521,'Cadastro-Estoque'!A:G,2,FALSE)))</f>
        <v/>
      </c>
      <c r="H2521" s="2" t="str">
        <f>IF(ISERROR(VLOOKUP(A2521,'Cadastro-Estoque'!A:G,1,FALSE)),"",VLOOKUP(A2521,'Cadastro-Estoque'!A:G,3,FALSE))</f>
        <v/>
      </c>
      <c r="I2521" s="73" t="str">
        <f>IF(A2521="","",INDEX(Boletim!F2530:F2647,(MATCH(A2521,'Cadastro-Estoque'!A2529:A2646,0))))</f>
        <v/>
      </c>
    </row>
    <row r="2522" spans="5:9" ht="18.75" customHeight="1" x14ac:dyDescent="0.25">
      <c r="E2522" s="1" t="str">
        <f t="shared" si="42"/>
        <v/>
      </c>
      <c r="F2522" s="2" t="str">
        <f>IF(ISERROR(VLOOKUP(A2522,'Cadastro-Estoque'!A:G,1,FALSE)),"",VLOOKUP(A2522,'Cadastro-Estoque'!A:G,4,FALSE))</f>
        <v/>
      </c>
      <c r="G2522" s="2" t="str">
        <f>IF(ISBLANK(A2522),"",IF(ISERROR(VLOOKUP(A2522,'Cadastro-Estoque'!A:G,1,FALSE)),"Produto não cadastrado",VLOOKUP(A2522,'Cadastro-Estoque'!A:G,2,FALSE)))</f>
        <v/>
      </c>
      <c r="H2522" s="2" t="str">
        <f>IF(ISERROR(VLOOKUP(A2522,'Cadastro-Estoque'!A:G,1,FALSE)),"",VLOOKUP(A2522,'Cadastro-Estoque'!A:G,3,FALSE))</f>
        <v/>
      </c>
      <c r="I2522" s="73" t="str">
        <f>IF(A2522="","",INDEX(Boletim!F2531:F2648,(MATCH(A2522,'Cadastro-Estoque'!A2530:A2647,0))))</f>
        <v/>
      </c>
    </row>
    <row r="2523" spans="5:9" ht="18.75" customHeight="1" x14ac:dyDescent="0.25">
      <c r="E2523" s="1" t="str">
        <f t="shared" si="42"/>
        <v/>
      </c>
      <c r="F2523" s="2" t="str">
        <f>IF(ISERROR(VLOOKUP(A2523,'Cadastro-Estoque'!A:G,1,FALSE)),"",VLOOKUP(A2523,'Cadastro-Estoque'!A:G,4,FALSE))</f>
        <v/>
      </c>
      <c r="G2523" s="2" t="str">
        <f>IF(ISBLANK(A2523),"",IF(ISERROR(VLOOKUP(A2523,'Cadastro-Estoque'!A:G,1,FALSE)),"Produto não cadastrado",VLOOKUP(A2523,'Cadastro-Estoque'!A:G,2,FALSE)))</f>
        <v/>
      </c>
      <c r="H2523" s="2" t="str">
        <f>IF(ISERROR(VLOOKUP(A2523,'Cadastro-Estoque'!A:G,1,FALSE)),"",VLOOKUP(A2523,'Cadastro-Estoque'!A:G,3,FALSE))</f>
        <v/>
      </c>
      <c r="I2523" s="73" t="str">
        <f>IF(A2523="","",INDEX(Boletim!F2532:F2649,(MATCH(A2523,'Cadastro-Estoque'!A2531:A2648,0))))</f>
        <v/>
      </c>
    </row>
    <row r="2524" spans="5:9" ht="18.75" customHeight="1" x14ac:dyDescent="0.25">
      <c r="E2524" s="1" t="str">
        <f t="shared" si="42"/>
        <v/>
      </c>
      <c r="F2524" s="2" t="str">
        <f>IF(ISERROR(VLOOKUP(A2524,'Cadastro-Estoque'!A:G,1,FALSE)),"",VLOOKUP(A2524,'Cadastro-Estoque'!A:G,4,FALSE))</f>
        <v/>
      </c>
      <c r="G2524" s="2" t="str">
        <f>IF(ISBLANK(A2524),"",IF(ISERROR(VLOOKUP(A2524,'Cadastro-Estoque'!A:G,1,FALSE)),"Produto não cadastrado",VLOOKUP(A2524,'Cadastro-Estoque'!A:G,2,FALSE)))</f>
        <v/>
      </c>
      <c r="H2524" s="2" t="str">
        <f>IF(ISERROR(VLOOKUP(A2524,'Cadastro-Estoque'!A:G,1,FALSE)),"",VLOOKUP(A2524,'Cadastro-Estoque'!A:G,3,FALSE))</f>
        <v/>
      </c>
      <c r="I2524" s="73" t="str">
        <f>IF(A2524="","",INDEX(Boletim!F2533:F2650,(MATCH(A2524,'Cadastro-Estoque'!A2532:A2649,0))))</f>
        <v/>
      </c>
    </row>
    <row r="2525" spans="5:9" ht="18.75" customHeight="1" x14ac:dyDescent="0.25">
      <c r="E2525" s="1" t="str">
        <f t="shared" si="42"/>
        <v/>
      </c>
      <c r="F2525" s="2" t="str">
        <f>IF(ISERROR(VLOOKUP(A2525,'Cadastro-Estoque'!A:G,1,FALSE)),"",VLOOKUP(A2525,'Cadastro-Estoque'!A:G,4,FALSE))</f>
        <v/>
      </c>
      <c r="G2525" s="2" t="str">
        <f>IF(ISBLANK(A2525),"",IF(ISERROR(VLOOKUP(A2525,'Cadastro-Estoque'!A:G,1,FALSE)),"Produto não cadastrado",VLOOKUP(A2525,'Cadastro-Estoque'!A:G,2,FALSE)))</f>
        <v/>
      </c>
      <c r="H2525" s="2" t="str">
        <f>IF(ISERROR(VLOOKUP(A2525,'Cadastro-Estoque'!A:G,1,FALSE)),"",VLOOKUP(A2525,'Cadastro-Estoque'!A:G,3,FALSE))</f>
        <v/>
      </c>
      <c r="I2525" s="73" t="str">
        <f>IF(A2525="","",INDEX(Boletim!F2534:F2651,(MATCH(A2525,'Cadastro-Estoque'!A2533:A2650,0))))</f>
        <v/>
      </c>
    </row>
    <row r="2526" spans="5:9" ht="18.75" customHeight="1" x14ac:dyDescent="0.25">
      <c r="E2526" s="1" t="str">
        <f t="shared" si="42"/>
        <v/>
      </c>
      <c r="F2526" s="2" t="str">
        <f>IF(ISERROR(VLOOKUP(A2526,'Cadastro-Estoque'!A:G,1,FALSE)),"",VLOOKUP(A2526,'Cadastro-Estoque'!A:G,4,FALSE))</f>
        <v/>
      </c>
      <c r="G2526" s="2" t="str">
        <f>IF(ISBLANK(A2526),"",IF(ISERROR(VLOOKUP(A2526,'Cadastro-Estoque'!A:G,1,FALSE)),"Produto não cadastrado",VLOOKUP(A2526,'Cadastro-Estoque'!A:G,2,FALSE)))</f>
        <v/>
      </c>
      <c r="H2526" s="2" t="str">
        <f>IF(ISERROR(VLOOKUP(A2526,'Cadastro-Estoque'!A:G,1,FALSE)),"",VLOOKUP(A2526,'Cadastro-Estoque'!A:G,3,FALSE))</f>
        <v/>
      </c>
      <c r="I2526" s="73" t="str">
        <f>IF(A2526="","",INDEX(Boletim!F2535:F2652,(MATCH(A2526,'Cadastro-Estoque'!A2534:A2651,0))))</f>
        <v/>
      </c>
    </row>
    <row r="2527" spans="5:9" ht="18.75" customHeight="1" x14ac:dyDescent="0.25">
      <c r="E2527" s="1" t="str">
        <f t="shared" si="42"/>
        <v/>
      </c>
      <c r="F2527" s="2" t="str">
        <f>IF(ISERROR(VLOOKUP(A2527,'Cadastro-Estoque'!A:G,1,FALSE)),"",VLOOKUP(A2527,'Cadastro-Estoque'!A:G,4,FALSE))</f>
        <v/>
      </c>
      <c r="G2527" s="2" t="str">
        <f>IF(ISBLANK(A2527),"",IF(ISERROR(VLOOKUP(A2527,'Cadastro-Estoque'!A:G,1,FALSE)),"Produto não cadastrado",VLOOKUP(A2527,'Cadastro-Estoque'!A:G,2,FALSE)))</f>
        <v/>
      </c>
      <c r="H2527" s="2" t="str">
        <f>IF(ISERROR(VLOOKUP(A2527,'Cadastro-Estoque'!A:G,1,FALSE)),"",VLOOKUP(A2527,'Cadastro-Estoque'!A:G,3,FALSE))</f>
        <v/>
      </c>
      <c r="I2527" s="73" t="str">
        <f>IF(A2527="","",INDEX(Boletim!F2536:F2653,(MATCH(A2527,'Cadastro-Estoque'!A2535:A2652,0))))</f>
        <v/>
      </c>
    </row>
    <row r="2528" spans="5:9" ht="18.75" customHeight="1" x14ac:dyDescent="0.25">
      <c r="E2528" s="1" t="str">
        <f t="shared" si="42"/>
        <v/>
      </c>
      <c r="F2528" s="2" t="str">
        <f>IF(ISERROR(VLOOKUP(A2528,'Cadastro-Estoque'!A:G,1,FALSE)),"",VLOOKUP(A2528,'Cadastro-Estoque'!A:G,4,FALSE))</f>
        <v/>
      </c>
      <c r="G2528" s="2" t="str">
        <f>IF(ISBLANK(A2528),"",IF(ISERROR(VLOOKUP(A2528,'Cadastro-Estoque'!A:G,1,FALSE)),"Produto não cadastrado",VLOOKUP(A2528,'Cadastro-Estoque'!A:G,2,FALSE)))</f>
        <v/>
      </c>
      <c r="H2528" s="2" t="str">
        <f>IF(ISERROR(VLOOKUP(A2528,'Cadastro-Estoque'!A:G,1,FALSE)),"",VLOOKUP(A2528,'Cadastro-Estoque'!A:G,3,FALSE))</f>
        <v/>
      </c>
      <c r="I2528" s="73" t="str">
        <f>IF(A2528="","",INDEX(Boletim!F2537:F2654,(MATCH(A2528,'Cadastro-Estoque'!A2536:A2653,0))))</f>
        <v/>
      </c>
    </row>
    <row r="2529" spans="5:9" ht="18.75" customHeight="1" x14ac:dyDescent="0.25">
      <c r="E2529" s="1" t="str">
        <f t="shared" si="42"/>
        <v/>
      </c>
      <c r="F2529" s="2" t="str">
        <f>IF(ISERROR(VLOOKUP(A2529,'Cadastro-Estoque'!A:G,1,FALSE)),"",VLOOKUP(A2529,'Cadastro-Estoque'!A:G,4,FALSE))</f>
        <v/>
      </c>
      <c r="G2529" s="2" t="str">
        <f>IF(ISBLANK(A2529),"",IF(ISERROR(VLOOKUP(A2529,'Cadastro-Estoque'!A:G,1,FALSE)),"Produto não cadastrado",VLOOKUP(A2529,'Cadastro-Estoque'!A:G,2,FALSE)))</f>
        <v/>
      </c>
      <c r="H2529" s="2" t="str">
        <f>IF(ISERROR(VLOOKUP(A2529,'Cadastro-Estoque'!A:G,1,FALSE)),"",VLOOKUP(A2529,'Cadastro-Estoque'!A:G,3,FALSE))</f>
        <v/>
      </c>
      <c r="I2529" s="73" t="str">
        <f>IF(A2529="","",INDEX(Boletim!F2538:F2655,(MATCH(A2529,'Cadastro-Estoque'!A2537:A2654,0))))</f>
        <v/>
      </c>
    </row>
    <row r="2530" spans="5:9" ht="18.75" customHeight="1" x14ac:dyDescent="0.25">
      <c r="E2530" s="1" t="str">
        <f t="shared" si="42"/>
        <v/>
      </c>
      <c r="F2530" s="2" t="str">
        <f>IF(ISERROR(VLOOKUP(A2530,'Cadastro-Estoque'!A:G,1,FALSE)),"",VLOOKUP(A2530,'Cadastro-Estoque'!A:G,4,FALSE))</f>
        <v/>
      </c>
      <c r="G2530" s="2" t="str">
        <f>IF(ISBLANK(A2530),"",IF(ISERROR(VLOOKUP(A2530,'Cadastro-Estoque'!A:G,1,FALSE)),"Produto não cadastrado",VLOOKUP(A2530,'Cadastro-Estoque'!A:G,2,FALSE)))</f>
        <v/>
      </c>
      <c r="H2530" s="2" t="str">
        <f>IF(ISERROR(VLOOKUP(A2530,'Cadastro-Estoque'!A:G,1,FALSE)),"",VLOOKUP(A2530,'Cadastro-Estoque'!A:G,3,FALSE))</f>
        <v/>
      </c>
      <c r="I2530" s="73" t="str">
        <f>IF(A2530="","",INDEX(Boletim!F2539:F2656,(MATCH(A2530,'Cadastro-Estoque'!A2538:A2655,0))))</f>
        <v/>
      </c>
    </row>
    <row r="2531" spans="5:9" ht="18.75" customHeight="1" x14ac:dyDescent="0.25">
      <c r="E2531" s="1" t="str">
        <f t="shared" si="42"/>
        <v/>
      </c>
      <c r="F2531" s="2" t="str">
        <f>IF(ISERROR(VLOOKUP(A2531,'Cadastro-Estoque'!A:G,1,FALSE)),"",VLOOKUP(A2531,'Cadastro-Estoque'!A:G,4,FALSE))</f>
        <v/>
      </c>
      <c r="G2531" s="2" t="str">
        <f>IF(ISBLANK(A2531),"",IF(ISERROR(VLOOKUP(A2531,'Cadastro-Estoque'!A:G,1,FALSE)),"Produto não cadastrado",VLOOKUP(A2531,'Cadastro-Estoque'!A:G,2,FALSE)))</f>
        <v/>
      </c>
      <c r="H2531" s="2" t="str">
        <f>IF(ISERROR(VLOOKUP(A2531,'Cadastro-Estoque'!A:G,1,FALSE)),"",VLOOKUP(A2531,'Cadastro-Estoque'!A:G,3,FALSE))</f>
        <v/>
      </c>
      <c r="I2531" s="73" t="str">
        <f>IF(A2531="","",INDEX(Boletim!F2540:F2657,(MATCH(A2531,'Cadastro-Estoque'!A2539:A2656,0))))</f>
        <v/>
      </c>
    </row>
    <row r="2532" spans="5:9" ht="18.75" customHeight="1" x14ac:dyDescent="0.25">
      <c r="E2532" s="1" t="str">
        <f t="shared" si="42"/>
        <v/>
      </c>
      <c r="F2532" s="2" t="str">
        <f>IF(ISERROR(VLOOKUP(A2532,'Cadastro-Estoque'!A:G,1,FALSE)),"",VLOOKUP(A2532,'Cadastro-Estoque'!A:G,4,FALSE))</f>
        <v/>
      </c>
      <c r="G2532" s="2" t="str">
        <f>IF(ISBLANK(A2532),"",IF(ISERROR(VLOOKUP(A2532,'Cadastro-Estoque'!A:G,1,FALSE)),"Produto não cadastrado",VLOOKUP(A2532,'Cadastro-Estoque'!A:G,2,FALSE)))</f>
        <v/>
      </c>
      <c r="H2532" s="2" t="str">
        <f>IF(ISERROR(VLOOKUP(A2532,'Cadastro-Estoque'!A:G,1,FALSE)),"",VLOOKUP(A2532,'Cadastro-Estoque'!A:G,3,FALSE))</f>
        <v/>
      </c>
      <c r="I2532" s="73" t="str">
        <f>IF(A2532="","",INDEX(Boletim!F2541:F2658,(MATCH(A2532,'Cadastro-Estoque'!A2540:A2657,0))))</f>
        <v/>
      </c>
    </row>
    <row r="2533" spans="5:9" ht="18.75" customHeight="1" x14ac:dyDescent="0.25">
      <c r="E2533" s="1" t="str">
        <f t="shared" si="42"/>
        <v/>
      </c>
      <c r="F2533" s="2" t="str">
        <f>IF(ISERROR(VLOOKUP(A2533,'Cadastro-Estoque'!A:G,1,FALSE)),"",VLOOKUP(A2533,'Cadastro-Estoque'!A:G,4,FALSE))</f>
        <v/>
      </c>
      <c r="G2533" s="2" t="str">
        <f>IF(ISBLANK(A2533),"",IF(ISERROR(VLOOKUP(A2533,'Cadastro-Estoque'!A:G,1,FALSE)),"Produto não cadastrado",VLOOKUP(A2533,'Cadastro-Estoque'!A:G,2,FALSE)))</f>
        <v/>
      </c>
      <c r="H2533" s="2" t="str">
        <f>IF(ISERROR(VLOOKUP(A2533,'Cadastro-Estoque'!A:G,1,FALSE)),"",VLOOKUP(A2533,'Cadastro-Estoque'!A:G,3,FALSE))</f>
        <v/>
      </c>
      <c r="I2533" s="73" t="str">
        <f>IF(A2533="","",INDEX(Boletim!F2542:F2659,(MATCH(A2533,'Cadastro-Estoque'!A2541:A2658,0))))</f>
        <v/>
      </c>
    </row>
    <row r="2534" spans="5:9" ht="18.75" customHeight="1" x14ac:dyDescent="0.25">
      <c r="E2534" s="1" t="str">
        <f t="shared" si="42"/>
        <v/>
      </c>
      <c r="F2534" s="2" t="str">
        <f>IF(ISERROR(VLOOKUP(A2534,'Cadastro-Estoque'!A:G,1,FALSE)),"",VLOOKUP(A2534,'Cadastro-Estoque'!A:G,4,FALSE))</f>
        <v/>
      </c>
      <c r="G2534" s="2" t="str">
        <f>IF(ISBLANK(A2534),"",IF(ISERROR(VLOOKUP(A2534,'Cadastro-Estoque'!A:G,1,FALSE)),"Produto não cadastrado",VLOOKUP(A2534,'Cadastro-Estoque'!A:G,2,FALSE)))</f>
        <v/>
      </c>
      <c r="H2534" s="2" t="str">
        <f>IF(ISERROR(VLOOKUP(A2534,'Cadastro-Estoque'!A:G,1,FALSE)),"",VLOOKUP(A2534,'Cadastro-Estoque'!A:G,3,FALSE))</f>
        <v/>
      </c>
      <c r="I2534" s="73" t="str">
        <f>IF(A2534="","",INDEX(Boletim!F2543:F2660,(MATCH(A2534,'Cadastro-Estoque'!A2542:A2659,0))))</f>
        <v/>
      </c>
    </row>
    <row r="2535" spans="5:9" ht="18.75" customHeight="1" x14ac:dyDescent="0.25">
      <c r="E2535" s="1" t="str">
        <f t="shared" si="42"/>
        <v/>
      </c>
      <c r="F2535" s="2" t="str">
        <f>IF(ISERROR(VLOOKUP(A2535,'Cadastro-Estoque'!A:G,1,FALSE)),"",VLOOKUP(A2535,'Cadastro-Estoque'!A:G,4,FALSE))</f>
        <v/>
      </c>
      <c r="G2535" s="2" t="str">
        <f>IF(ISBLANK(A2535),"",IF(ISERROR(VLOOKUP(A2535,'Cadastro-Estoque'!A:G,1,FALSE)),"Produto não cadastrado",VLOOKUP(A2535,'Cadastro-Estoque'!A:G,2,FALSE)))</f>
        <v/>
      </c>
      <c r="H2535" s="2" t="str">
        <f>IF(ISERROR(VLOOKUP(A2535,'Cadastro-Estoque'!A:G,1,FALSE)),"",VLOOKUP(A2535,'Cadastro-Estoque'!A:G,3,FALSE))</f>
        <v/>
      </c>
      <c r="I2535" s="73" t="str">
        <f>IF(A2535="","",INDEX(Boletim!F2544:F2661,(MATCH(A2535,'Cadastro-Estoque'!A2543:A2660,0))))</f>
        <v/>
      </c>
    </row>
    <row r="2536" spans="5:9" ht="18.75" customHeight="1" x14ac:dyDescent="0.25">
      <c r="E2536" s="1" t="str">
        <f t="shared" si="42"/>
        <v/>
      </c>
      <c r="F2536" s="2" t="str">
        <f>IF(ISERROR(VLOOKUP(A2536,'Cadastro-Estoque'!A:G,1,FALSE)),"",VLOOKUP(A2536,'Cadastro-Estoque'!A:G,4,FALSE))</f>
        <v/>
      </c>
      <c r="G2536" s="2" t="str">
        <f>IF(ISBLANK(A2536),"",IF(ISERROR(VLOOKUP(A2536,'Cadastro-Estoque'!A:G,1,FALSE)),"Produto não cadastrado",VLOOKUP(A2536,'Cadastro-Estoque'!A:G,2,FALSE)))</f>
        <v/>
      </c>
      <c r="H2536" s="2" t="str">
        <f>IF(ISERROR(VLOOKUP(A2536,'Cadastro-Estoque'!A:G,1,FALSE)),"",VLOOKUP(A2536,'Cadastro-Estoque'!A:G,3,FALSE))</f>
        <v/>
      </c>
      <c r="I2536" s="73" t="str">
        <f>IF(A2536="","",INDEX(Boletim!F2545:F2662,(MATCH(A2536,'Cadastro-Estoque'!A2544:A2661,0))))</f>
        <v/>
      </c>
    </row>
    <row r="2537" spans="5:9" ht="18.75" customHeight="1" x14ac:dyDescent="0.25">
      <c r="E2537" s="1" t="str">
        <f t="shared" si="42"/>
        <v/>
      </c>
      <c r="F2537" s="2" t="str">
        <f>IF(ISERROR(VLOOKUP(A2537,'Cadastro-Estoque'!A:G,1,FALSE)),"",VLOOKUP(A2537,'Cadastro-Estoque'!A:G,4,FALSE))</f>
        <v/>
      </c>
      <c r="G2537" s="2" t="str">
        <f>IF(ISBLANK(A2537),"",IF(ISERROR(VLOOKUP(A2537,'Cadastro-Estoque'!A:G,1,FALSE)),"Produto não cadastrado",VLOOKUP(A2537,'Cadastro-Estoque'!A:G,2,FALSE)))</f>
        <v/>
      </c>
      <c r="H2537" s="2" t="str">
        <f>IF(ISERROR(VLOOKUP(A2537,'Cadastro-Estoque'!A:G,1,FALSE)),"",VLOOKUP(A2537,'Cadastro-Estoque'!A:G,3,FALSE))</f>
        <v/>
      </c>
      <c r="I2537" s="73" t="str">
        <f>IF(A2537="","",INDEX(Boletim!F2546:F2663,(MATCH(A2537,'Cadastro-Estoque'!A2545:A2662,0))))</f>
        <v/>
      </c>
    </row>
    <row r="2538" spans="5:9" ht="18.75" customHeight="1" x14ac:dyDescent="0.25">
      <c r="E2538" s="1" t="str">
        <f t="shared" si="42"/>
        <v/>
      </c>
      <c r="F2538" s="2" t="str">
        <f>IF(ISERROR(VLOOKUP(A2538,'Cadastro-Estoque'!A:G,1,FALSE)),"",VLOOKUP(A2538,'Cadastro-Estoque'!A:G,4,FALSE))</f>
        <v/>
      </c>
      <c r="G2538" s="2" t="str">
        <f>IF(ISBLANK(A2538),"",IF(ISERROR(VLOOKUP(A2538,'Cadastro-Estoque'!A:G,1,FALSE)),"Produto não cadastrado",VLOOKUP(A2538,'Cadastro-Estoque'!A:G,2,FALSE)))</f>
        <v/>
      </c>
      <c r="H2538" s="2" t="str">
        <f>IF(ISERROR(VLOOKUP(A2538,'Cadastro-Estoque'!A:G,1,FALSE)),"",VLOOKUP(A2538,'Cadastro-Estoque'!A:G,3,FALSE))</f>
        <v/>
      </c>
      <c r="I2538" s="73" t="str">
        <f>IF(A2538="","",INDEX(Boletim!F2547:F2664,(MATCH(A2538,'Cadastro-Estoque'!A2546:A2663,0))))</f>
        <v/>
      </c>
    </row>
    <row r="2539" spans="5:9" ht="18.75" customHeight="1" x14ac:dyDescent="0.25">
      <c r="E2539" s="1" t="str">
        <f t="shared" si="42"/>
        <v/>
      </c>
      <c r="F2539" s="2" t="str">
        <f>IF(ISERROR(VLOOKUP(A2539,'Cadastro-Estoque'!A:G,1,FALSE)),"",VLOOKUP(A2539,'Cadastro-Estoque'!A:G,4,FALSE))</f>
        <v/>
      </c>
      <c r="G2539" s="2" t="str">
        <f>IF(ISBLANK(A2539),"",IF(ISERROR(VLOOKUP(A2539,'Cadastro-Estoque'!A:G,1,FALSE)),"Produto não cadastrado",VLOOKUP(A2539,'Cadastro-Estoque'!A:G,2,FALSE)))</f>
        <v/>
      </c>
      <c r="H2539" s="2" t="str">
        <f>IF(ISERROR(VLOOKUP(A2539,'Cadastro-Estoque'!A:G,1,FALSE)),"",VLOOKUP(A2539,'Cadastro-Estoque'!A:G,3,FALSE))</f>
        <v/>
      </c>
      <c r="I2539" s="73" t="str">
        <f>IF(A2539="","",INDEX(Boletim!F2548:F2665,(MATCH(A2539,'Cadastro-Estoque'!A2547:A2664,0))))</f>
        <v/>
      </c>
    </row>
    <row r="2540" spans="5:9" ht="18.75" customHeight="1" x14ac:dyDescent="0.25">
      <c r="E2540" s="1" t="str">
        <f t="shared" si="42"/>
        <v/>
      </c>
      <c r="F2540" s="2" t="str">
        <f>IF(ISERROR(VLOOKUP(A2540,'Cadastro-Estoque'!A:G,1,FALSE)),"",VLOOKUP(A2540,'Cadastro-Estoque'!A:G,4,FALSE))</f>
        <v/>
      </c>
      <c r="G2540" s="2" t="str">
        <f>IF(ISBLANK(A2540),"",IF(ISERROR(VLOOKUP(A2540,'Cadastro-Estoque'!A:G,1,FALSE)),"Produto não cadastrado",VLOOKUP(A2540,'Cadastro-Estoque'!A:G,2,FALSE)))</f>
        <v/>
      </c>
      <c r="H2540" s="2" t="str">
        <f>IF(ISERROR(VLOOKUP(A2540,'Cadastro-Estoque'!A:G,1,FALSE)),"",VLOOKUP(A2540,'Cadastro-Estoque'!A:G,3,FALSE))</f>
        <v/>
      </c>
      <c r="I2540" s="73" t="str">
        <f>IF(A2540="","",INDEX(Boletim!F2549:F2666,(MATCH(A2540,'Cadastro-Estoque'!A2548:A2665,0))))</f>
        <v/>
      </c>
    </row>
    <row r="2541" spans="5:9" ht="18.75" customHeight="1" x14ac:dyDescent="0.25">
      <c r="E2541" s="1" t="str">
        <f t="shared" si="42"/>
        <v/>
      </c>
      <c r="F2541" s="2" t="str">
        <f>IF(ISERROR(VLOOKUP(A2541,'Cadastro-Estoque'!A:G,1,FALSE)),"",VLOOKUP(A2541,'Cadastro-Estoque'!A:G,4,FALSE))</f>
        <v/>
      </c>
      <c r="G2541" s="2" t="str">
        <f>IF(ISBLANK(A2541),"",IF(ISERROR(VLOOKUP(A2541,'Cadastro-Estoque'!A:G,1,FALSE)),"Produto não cadastrado",VLOOKUP(A2541,'Cadastro-Estoque'!A:G,2,FALSE)))</f>
        <v/>
      </c>
      <c r="H2541" s="2" t="str">
        <f>IF(ISERROR(VLOOKUP(A2541,'Cadastro-Estoque'!A:G,1,FALSE)),"",VLOOKUP(A2541,'Cadastro-Estoque'!A:G,3,FALSE))</f>
        <v/>
      </c>
      <c r="I2541" s="73" t="str">
        <f>IF(A2541="","",INDEX(Boletim!F2550:F2667,(MATCH(A2541,'Cadastro-Estoque'!A2549:A2666,0))))</f>
        <v/>
      </c>
    </row>
    <row r="2542" spans="5:9" ht="18.75" customHeight="1" x14ac:dyDescent="0.25">
      <c r="E2542" s="1" t="str">
        <f t="shared" si="42"/>
        <v/>
      </c>
      <c r="F2542" s="2" t="str">
        <f>IF(ISERROR(VLOOKUP(A2542,'Cadastro-Estoque'!A:G,1,FALSE)),"",VLOOKUP(A2542,'Cadastro-Estoque'!A:G,4,FALSE))</f>
        <v/>
      </c>
      <c r="G2542" s="2" t="str">
        <f>IF(ISBLANK(A2542),"",IF(ISERROR(VLOOKUP(A2542,'Cadastro-Estoque'!A:G,1,FALSE)),"Produto não cadastrado",VLOOKUP(A2542,'Cadastro-Estoque'!A:G,2,FALSE)))</f>
        <v/>
      </c>
      <c r="H2542" s="2" t="str">
        <f>IF(ISERROR(VLOOKUP(A2542,'Cadastro-Estoque'!A:G,1,FALSE)),"",VLOOKUP(A2542,'Cadastro-Estoque'!A:G,3,FALSE))</f>
        <v/>
      </c>
      <c r="I2542" s="73" t="str">
        <f>IF(A2542="","",INDEX(Boletim!F2551:F2668,(MATCH(A2542,'Cadastro-Estoque'!A2550:A2667,0))))</f>
        <v/>
      </c>
    </row>
    <row r="2543" spans="5:9" ht="18.75" customHeight="1" x14ac:dyDescent="0.25">
      <c r="E2543" s="1" t="str">
        <f t="shared" si="42"/>
        <v/>
      </c>
      <c r="F2543" s="2" t="str">
        <f>IF(ISERROR(VLOOKUP(A2543,'Cadastro-Estoque'!A:G,1,FALSE)),"",VLOOKUP(A2543,'Cadastro-Estoque'!A:G,4,FALSE))</f>
        <v/>
      </c>
      <c r="G2543" s="2" t="str">
        <f>IF(ISBLANK(A2543),"",IF(ISERROR(VLOOKUP(A2543,'Cadastro-Estoque'!A:G,1,FALSE)),"Produto não cadastrado",VLOOKUP(A2543,'Cadastro-Estoque'!A:G,2,FALSE)))</f>
        <v/>
      </c>
      <c r="H2543" s="2" t="str">
        <f>IF(ISERROR(VLOOKUP(A2543,'Cadastro-Estoque'!A:G,1,FALSE)),"",VLOOKUP(A2543,'Cadastro-Estoque'!A:G,3,FALSE))</f>
        <v/>
      </c>
      <c r="I2543" s="73" t="str">
        <f>IF(A2543="","",INDEX(Boletim!F2552:F2669,(MATCH(A2543,'Cadastro-Estoque'!A2551:A2668,0))))</f>
        <v/>
      </c>
    </row>
    <row r="2544" spans="5:9" ht="18.75" customHeight="1" x14ac:dyDescent="0.25">
      <c r="E2544" s="1" t="str">
        <f t="shared" si="42"/>
        <v/>
      </c>
      <c r="F2544" s="2" t="str">
        <f>IF(ISERROR(VLOOKUP(A2544,'Cadastro-Estoque'!A:G,1,FALSE)),"",VLOOKUP(A2544,'Cadastro-Estoque'!A:G,4,FALSE))</f>
        <v/>
      </c>
      <c r="G2544" s="2" t="str">
        <f>IF(ISBLANK(A2544),"",IF(ISERROR(VLOOKUP(A2544,'Cadastro-Estoque'!A:G,1,FALSE)),"Produto não cadastrado",VLOOKUP(A2544,'Cadastro-Estoque'!A:G,2,FALSE)))</f>
        <v/>
      </c>
      <c r="H2544" s="2" t="str">
        <f>IF(ISERROR(VLOOKUP(A2544,'Cadastro-Estoque'!A:G,1,FALSE)),"",VLOOKUP(A2544,'Cadastro-Estoque'!A:G,3,FALSE))</f>
        <v/>
      </c>
      <c r="I2544" s="73" t="str">
        <f>IF(A2544="","",INDEX(Boletim!F2553:F2670,(MATCH(A2544,'Cadastro-Estoque'!A2552:A2669,0))))</f>
        <v/>
      </c>
    </row>
    <row r="2545" spans="5:9" ht="18.75" customHeight="1" x14ac:dyDescent="0.25">
      <c r="E2545" s="1" t="str">
        <f t="shared" si="42"/>
        <v/>
      </c>
      <c r="F2545" s="2" t="str">
        <f>IF(ISERROR(VLOOKUP(A2545,'Cadastro-Estoque'!A:G,1,FALSE)),"",VLOOKUP(A2545,'Cadastro-Estoque'!A:G,4,FALSE))</f>
        <v/>
      </c>
      <c r="G2545" s="2" t="str">
        <f>IF(ISBLANK(A2545),"",IF(ISERROR(VLOOKUP(A2545,'Cadastro-Estoque'!A:G,1,FALSE)),"Produto não cadastrado",VLOOKUP(A2545,'Cadastro-Estoque'!A:G,2,FALSE)))</f>
        <v/>
      </c>
      <c r="H2545" s="2" t="str">
        <f>IF(ISERROR(VLOOKUP(A2545,'Cadastro-Estoque'!A:G,1,FALSE)),"",VLOOKUP(A2545,'Cadastro-Estoque'!A:G,3,FALSE))</f>
        <v/>
      </c>
      <c r="I2545" s="73" t="str">
        <f>IF(A2545="","",INDEX(Boletim!F2554:F2671,(MATCH(A2545,'Cadastro-Estoque'!A2553:A2670,0))))</f>
        <v/>
      </c>
    </row>
    <row r="2546" spans="5:9" ht="18.75" customHeight="1" x14ac:dyDescent="0.25">
      <c r="E2546" s="1" t="str">
        <f t="shared" si="42"/>
        <v/>
      </c>
      <c r="F2546" s="2" t="str">
        <f>IF(ISERROR(VLOOKUP(A2546,'Cadastro-Estoque'!A:G,1,FALSE)),"",VLOOKUP(A2546,'Cadastro-Estoque'!A:G,4,FALSE))</f>
        <v/>
      </c>
      <c r="G2546" s="2" t="str">
        <f>IF(ISBLANK(A2546),"",IF(ISERROR(VLOOKUP(A2546,'Cadastro-Estoque'!A:G,1,FALSE)),"Produto não cadastrado",VLOOKUP(A2546,'Cadastro-Estoque'!A:G,2,FALSE)))</f>
        <v/>
      </c>
      <c r="H2546" s="2" t="str">
        <f>IF(ISERROR(VLOOKUP(A2546,'Cadastro-Estoque'!A:G,1,FALSE)),"",VLOOKUP(A2546,'Cadastro-Estoque'!A:G,3,FALSE))</f>
        <v/>
      </c>
      <c r="I2546" s="73" t="str">
        <f>IF(A2546="","",INDEX(Boletim!F2555:F2672,(MATCH(A2546,'Cadastro-Estoque'!A2554:A2671,0))))</f>
        <v/>
      </c>
    </row>
    <row r="2547" spans="5:9" ht="18.75" customHeight="1" x14ac:dyDescent="0.25">
      <c r="E2547" s="1" t="str">
        <f t="shared" si="42"/>
        <v/>
      </c>
      <c r="F2547" s="2" t="str">
        <f>IF(ISERROR(VLOOKUP(A2547,'Cadastro-Estoque'!A:G,1,FALSE)),"",VLOOKUP(A2547,'Cadastro-Estoque'!A:G,4,FALSE))</f>
        <v/>
      </c>
      <c r="G2547" s="2" t="str">
        <f>IF(ISBLANK(A2547),"",IF(ISERROR(VLOOKUP(A2547,'Cadastro-Estoque'!A:G,1,FALSE)),"Produto não cadastrado",VLOOKUP(A2547,'Cadastro-Estoque'!A:G,2,FALSE)))</f>
        <v/>
      </c>
      <c r="H2547" s="2" t="str">
        <f>IF(ISERROR(VLOOKUP(A2547,'Cadastro-Estoque'!A:G,1,FALSE)),"",VLOOKUP(A2547,'Cadastro-Estoque'!A:G,3,FALSE))</f>
        <v/>
      </c>
      <c r="I2547" s="73" t="str">
        <f>IF(A2547="","",INDEX(Boletim!F2556:F2673,(MATCH(A2547,'Cadastro-Estoque'!A2555:A2672,0))))</f>
        <v/>
      </c>
    </row>
    <row r="2548" spans="5:9" ht="18.75" customHeight="1" x14ac:dyDescent="0.25">
      <c r="E2548" s="1" t="str">
        <f t="shared" si="42"/>
        <v/>
      </c>
      <c r="F2548" s="2" t="str">
        <f>IF(ISERROR(VLOOKUP(A2548,'Cadastro-Estoque'!A:G,1,FALSE)),"",VLOOKUP(A2548,'Cadastro-Estoque'!A:G,4,FALSE))</f>
        <v/>
      </c>
      <c r="G2548" s="2" t="str">
        <f>IF(ISBLANK(A2548),"",IF(ISERROR(VLOOKUP(A2548,'Cadastro-Estoque'!A:G,1,FALSE)),"Produto não cadastrado",VLOOKUP(A2548,'Cadastro-Estoque'!A:G,2,FALSE)))</f>
        <v/>
      </c>
      <c r="H2548" s="2" t="str">
        <f>IF(ISERROR(VLOOKUP(A2548,'Cadastro-Estoque'!A:G,1,FALSE)),"",VLOOKUP(A2548,'Cadastro-Estoque'!A:G,3,FALSE))</f>
        <v/>
      </c>
      <c r="I2548" s="73" t="str">
        <f>IF(A2548="","",INDEX(Boletim!F2557:F2674,(MATCH(A2548,'Cadastro-Estoque'!A2556:A2673,0))))</f>
        <v/>
      </c>
    </row>
    <row r="2549" spans="5:9" ht="18.75" customHeight="1" x14ac:dyDescent="0.25">
      <c r="E2549" s="1" t="str">
        <f t="shared" si="42"/>
        <v/>
      </c>
      <c r="F2549" s="2" t="str">
        <f>IF(ISERROR(VLOOKUP(A2549,'Cadastro-Estoque'!A:G,1,FALSE)),"",VLOOKUP(A2549,'Cadastro-Estoque'!A:G,4,FALSE))</f>
        <v/>
      </c>
      <c r="G2549" s="2" t="str">
        <f>IF(ISBLANK(A2549),"",IF(ISERROR(VLOOKUP(A2549,'Cadastro-Estoque'!A:G,1,FALSE)),"Produto não cadastrado",VLOOKUP(A2549,'Cadastro-Estoque'!A:G,2,FALSE)))</f>
        <v/>
      </c>
      <c r="H2549" s="2" t="str">
        <f>IF(ISERROR(VLOOKUP(A2549,'Cadastro-Estoque'!A:G,1,FALSE)),"",VLOOKUP(A2549,'Cadastro-Estoque'!A:G,3,FALSE))</f>
        <v/>
      </c>
      <c r="I2549" s="73" t="str">
        <f>IF(A2549="","",INDEX(Boletim!F2558:F2675,(MATCH(A2549,'Cadastro-Estoque'!A2557:A2674,0))))</f>
        <v/>
      </c>
    </row>
    <row r="2550" spans="5:9" ht="18.75" customHeight="1" x14ac:dyDescent="0.25">
      <c r="E2550" s="1" t="str">
        <f t="shared" si="42"/>
        <v/>
      </c>
      <c r="F2550" s="2" t="str">
        <f>IF(ISERROR(VLOOKUP(A2550,'Cadastro-Estoque'!A:G,1,FALSE)),"",VLOOKUP(A2550,'Cadastro-Estoque'!A:G,4,FALSE))</f>
        <v/>
      </c>
      <c r="G2550" s="2" t="str">
        <f>IF(ISBLANK(A2550),"",IF(ISERROR(VLOOKUP(A2550,'Cadastro-Estoque'!A:G,1,FALSE)),"Produto não cadastrado",VLOOKUP(A2550,'Cadastro-Estoque'!A:G,2,FALSE)))</f>
        <v/>
      </c>
      <c r="H2550" s="2" t="str">
        <f>IF(ISERROR(VLOOKUP(A2550,'Cadastro-Estoque'!A:G,1,FALSE)),"",VLOOKUP(A2550,'Cadastro-Estoque'!A:G,3,FALSE))</f>
        <v/>
      </c>
      <c r="I2550" s="73" t="str">
        <f>IF(A2550="","",INDEX(Boletim!F2559:F2676,(MATCH(A2550,'Cadastro-Estoque'!A2558:A2675,0))))</f>
        <v/>
      </c>
    </row>
    <row r="2551" spans="5:9" ht="18.75" customHeight="1" x14ac:dyDescent="0.25">
      <c r="E2551" s="1" t="str">
        <f t="shared" si="42"/>
        <v/>
      </c>
      <c r="F2551" s="2" t="str">
        <f>IF(ISERROR(VLOOKUP(A2551,'Cadastro-Estoque'!A:G,1,FALSE)),"",VLOOKUP(A2551,'Cadastro-Estoque'!A:G,4,FALSE))</f>
        <v/>
      </c>
      <c r="G2551" s="2" t="str">
        <f>IF(ISBLANK(A2551),"",IF(ISERROR(VLOOKUP(A2551,'Cadastro-Estoque'!A:G,1,FALSE)),"Produto não cadastrado",VLOOKUP(A2551,'Cadastro-Estoque'!A:G,2,FALSE)))</f>
        <v/>
      </c>
      <c r="H2551" s="2" t="str">
        <f>IF(ISERROR(VLOOKUP(A2551,'Cadastro-Estoque'!A:G,1,FALSE)),"",VLOOKUP(A2551,'Cadastro-Estoque'!A:G,3,FALSE))</f>
        <v/>
      </c>
      <c r="I2551" s="73" t="str">
        <f>IF(A2551="","",INDEX(Boletim!F2560:F2677,(MATCH(A2551,'Cadastro-Estoque'!A2559:A2676,0))))</f>
        <v/>
      </c>
    </row>
    <row r="2552" spans="5:9" ht="18.75" customHeight="1" x14ac:dyDescent="0.25">
      <c r="E2552" s="1" t="str">
        <f t="shared" si="42"/>
        <v/>
      </c>
      <c r="F2552" s="2" t="str">
        <f>IF(ISERROR(VLOOKUP(A2552,'Cadastro-Estoque'!A:G,1,FALSE)),"",VLOOKUP(A2552,'Cadastro-Estoque'!A:G,4,FALSE))</f>
        <v/>
      </c>
      <c r="G2552" s="2" t="str">
        <f>IF(ISBLANK(A2552),"",IF(ISERROR(VLOOKUP(A2552,'Cadastro-Estoque'!A:G,1,FALSE)),"Produto não cadastrado",VLOOKUP(A2552,'Cadastro-Estoque'!A:G,2,FALSE)))</f>
        <v/>
      </c>
      <c r="H2552" s="2" t="str">
        <f>IF(ISERROR(VLOOKUP(A2552,'Cadastro-Estoque'!A:G,1,FALSE)),"",VLOOKUP(A2552,'Cadastro-Estoque'!A:G,3,FALSE))</f>
        <v/>
      </c>
      <c r="I2552" s="73" t="str">
        <f>IF(A2552="","",INDEX(Boletim!F2561:F2678,(MATCH(A2552,'Cadastro-Estoque'!A2560:A2677,0))))</f>
        <v/>
      </c>
    </row>
    <row r="2553" spans="5:9" ht="18.75" customHeight="1" x14ac:dyDescent="0.25">
      <c r="E2553" s="1" t="str">
        <f t="shared" si="42"/>
        <v/>
      </c>
      <c r="F2553" s="2" t="str">
        <f>IF(ISERROR(VLOOKUP(A2553,'Cadastro-Estoque'!A:G,1,FALSE)),"",VLOOKUP(A2553,'Cadastro-Estoque'!A:G,4,FALSE))</f>
        <v/>
      </c>
      <c r="G2553" s="2" t="str">
        <f>IF(ISBLANK(A2553),"",IF(ISERROR(VLOOKUP(A2553,'Cadastro-Estoque'!A:G,1,FALSE)),"Produto não cadastrado",VLOOKUP(A2553,'Cadastro-Estoque'!A:G,2,FALSE)))</f>
        <v/>
      </c>
      <c r="H2553" s="2" t="str">
        <f>IF(ISERROR(VLOOKUP(A2553,'Cadastro-Estoque'!A:G,1,FALSE)),"",VLOOKUP(A2553,'Cadastro-Estoque'!A:G,3,FALSE))</f>
        <v/>
      </c>
      <c r="I2553" s="73" t="str">
        <f>IF(A2553="","",INDEX(Boletim!F2562:F2679,(MATCH(A2553,'Cadastro-Estoque'!A2561:A2678,0))))</f>
        <v/>
      </c>
    </row>
    <row r="2554" spans="5:9" ht="18.75" customHeight="1" x14ac:dyDescent="0.25">
      <c r="E2554" s="1" t="str">
        <f t="shared" si="42"/>
        <v/>
      </c>
      <c r="F2554" s="2" t="str">
        <f>IF(ISERROR(VLOOKUP(A2554,'Cadastro-Estoque'!A:G,1,FALSE)),"",VLOOKUP(A2554,'Cadastro-Estoque'!A:G,4,FALSE))</f>
        <v/>
      </c>
      <c r="G2554" s="2" t="str">
        <f>IF(ISBLANK(A2554),"",IF(ISERROR(VLOOKUP(A2554,'Cadastro-Estoque'!A:G,1,FALSE)),"Produto não cadastrado",VLOOKUP(A2554,'Cadastro-Estoque'!A:G,2,FALSE)))</f>
        <v/>
      </c>
      <c r="H2554" s="2" t="str">
        <f>IF(ISERROR(VLOOKUP(A2554,'Cadastro-Estoque'!A:G,1,FALSE)),"",VLOOKUP(A2554,'Cadastro-Estoque'!A:G,3,FALSE))</f>
        <v/>
      </c>
      <c r="I2554" s="73" t="str">
        <f>IF(A2554="","",INDEX(Boletim!F2563:F2680,(MATCH(A2554,'Cadastro-Estoque'!A2562:A2679,0))))</f>
        <v/>
      </c>
    </row>
    <row r="2555" spans="5:9" ht="18.75" customHeight="1" x14ac:dyDescent="0.25">
      <c r="E2555" s="1" t="str">
        <f t="shared" si="42"/>
        <v/>
      </c>
      <c r="F2555" s="2" t="str">
        <f>IF(ISERROR(VLOOKUP(A2555,'Cadastro-Estoque'!A:G,1,FALSE)),"",VLOOKUP(A2555,'Cadastro-Estoque'!A:G,4,FALSE))</f>
        <v/>
      </c>
      <c r="G2555" s="2" t="str">
        <f>IF(ISBLANK(A2555),"",IF(ISERROR(VLOOKUP(A2555,'Cadastro-Estoque'!A:G,1,FALSE)),"Produto não cadastrado",VLOOKUP(A2555,'Cadastro-Estoque'!A:G,2,FALSE)))</f>
        <v/>
      </c>
      <c r="H2555" s="2" t="str">
        <f>IF(ISERROR(VLOOKUP(A2555,'Cadastro-Estoque'!A:G,1,FALSE)),"",VLOOKUP(A2555,'Cadastro-Estoque'!A:G,3,FALSE))</f>
        <v/>
      </c>
      <c r="I2555" s="73" t="str">
        <f>IF(A2555="","",INDEX(Boletim!F2564:F2681,(MATCH(A2555,'Cadastro-Estoque'!A2563:A2680,0))))</f>
        <v/>
      </c>
    </row>
    <row r="2556" spans="5:9" ht="18.75" customHeight="1" x14ac:dyDescent="0.25">
      <c r="E2556" s="1" t="str">
        <f t="shared" si="42"/>
        <v/>
      </c>
      <c r="F2556" s="2" t="str">
        <f>IF(ISERROR(VLOOKUP(A2556,'Cadastro-Estoque'!A:G,1,FALSE)),"",VLOOKUP(A2556,'Cadastro-Estoque'!A:G,4,FALSE))</f>
        <v/>
      </c>
      <c r="G2556" s="2" t="str">
        <f>IF(ISBLANK(A2556),"",IF(ISERROR(VLOOKUP(A2556,'Cadastro-Estoque'!A:G,1,FALSE)),"Produto não cadastrado",VLOOKUP(A2556,'Cadastro-Estoque'!A:G,2,FALSE)))</f>
        <v/>
      </c>
      <c r="H2556" s="2" t="str">
        <f>IF(ISERROR(VLOOKUP(A2556,'Cadastro-Estoque'!A:G,1,FALSE)),"",VLOOKUP(A2556,'Cadastro-Estoque'!A:G,3,FALSE))</f>
        <v/>
      </c>
      <c r="I2556" s="73" t="str">
        <f>IF(A2556="","",INDEX(Boletim!F2565:F2682,(MATCH(A2556,'Cadastro-Estoque'!A2564:A2681,0))))</f>
        <v/>
      </c>
    </row>
    <row r="2557" spans="5:9" ht="18.75" customHeight="1" x14ac:dyDescent="0.25">
      <c r="E2557" s="1" t="str">
        <f t="shared" si="42"/>
        <v/>
      </c>
      <c r="F2557" s="2" t="str">
        <f>IF(ISERROR(VLOOKUP(A2557,'Cadastro-Estoque'!A:G,1,FALSE)),"",VLOOKUP(A2557,'Cadastro-Estoque'!A:G,4,FALSE))</f>
        <v/>
      </c>
      <c r="G2557" s="2" t="str">
        <f>IF(ISBLANK(A2557),"",IF(ISERROR(VLOOKUP(A2557,'Cadastro-Estoque'!A:G,1,FALSE)),"Produto não cadastrado",VLOOKUP(A2557,'Cadastro-Estoque'!A:G,2,FALSE)))</f>
        <v/>
      </c>
      <c r="H2557" s="2" t="str">
        <f>IF(ISERROR(VLOOKUP(A2557,'Cadastro-Estoque'!A:G,1,FALSE)),"",VLOOKUP(A2557,'Cadastro-Estoque'!A:G,3,FALSE))</f>
        <v/>
      </c>
      <c r="I2557" s="73" t="str">
        <f>IF(A2557="","",INDEX(Boletim!F2566:F2683,(MATCH(A2557,'Cadastro-Estoque'!A2565:A2682,0))))</f>
        <v/>
      </c>
    </row>
    <row r="2558" spans="5:9" ht="18.75" customHeight="1" x14ac:dyDescent="0.25">
      <c r="E2558" s="1" t="str">
        <f t="shared" si="42"/>
        <v/>
      </c>
      <c r="F2558" s="2" t="str">
        <f>IF(ISERROR(VLOOKUP(A2558,'Cadastro-Estoque'!A:G,1,FALSE)),"",VLOOKUP(A2558,'Cadastro-Estoque'!A:G,4,FALSE))</f>
        <v/>
      </c>
      <c r="G2558" s="2" t="str">
        <f>IF(ISBLANK(A2558),"",IF(ISERROR(VLOOKUP(A2558,'Cadastro-Estoque'!A:G,1,FALSE)),"Produto não cadastrado",VLOOKUP(A2558,'Cadastro-Estoque'!A:G,2,FALSE)))</f>
        <v/>
      </c>
      <c r="H2558" s="2" t="str">
        <f>IF(ISERROR(VLOOKUP(A2558,'Cadastro-Estoque'!A:G,1,FALSE)),"",VLOOKUP(A2558,'Cadastro-Estoque'!A:G,3,FALSE))</f>
        <v/>
      </c>
      <c r="I2558" s="73" t="str">
        <f>IF(A2558="","",INDEX(Boletim!F2567:F2684,(MATCH(A2558,'Cadastro-Estoque'!A2566:A2683,0))))</f>
        <v/>
      </c>
    </row>
    <row r="2559" spans="5:9" ht="18.75" customHeight="1" x14ac:dyDescent="0.25">
      <c r="E2559" s="1" t="str">
        <f t="shared" si="42"/>
        <v/>
      </c>
      <c r="F2559" s="2" t="str">
        <f>IF(ISERROR(VLOOKUP(A2559,'Cadastro-Estoque'!A:G,1,FALSE)),"",VLOOKUP(A2559,'Cadastro-Estoque'!A:G,4,FALSE))</f>
        <v/>
      </c>
      <c r="G2559" s="2" t="str">
        <f>IF(ISBLANK(A2559),"",IF(ISERROR(VLOOKUP(A2559,'Cadastro-Estoque'!A:G,1,FALSE)),"Produto não cadastrado",VLOOKUP(A2559,'Cadastro-Estoque'!A:G,2,FALSE)))</f>
        <v/>
      </c>
      <c r="H2559" s="2" t="str">
        <f>IF(ISERROR(VLOOKUP(A2559,'Cadastro-Estoque'!A:G,1,FALSE)),"",VLOOKUP(A2559,'Cadastro-Estoque'!A:G,3,FALSE))</f>
        <v/>
      </c>
      <c r="I2559" s="73" t="str">
        <f>IF(A2559="","",INDEX(Boletim!F2568:F2685,(MATCH(A2559,'Cadastro-Estoque'!A2567:A2684,0))))</f>
        <v/>
      </c>
    </row>
    <row r="2560" spans="5:9" ht="18.75" customHeight="1" x14ac:dyDescent="0.25">
      <c r="E2560" s="1" t="str">
        <f t="shared" si="42"/>
        <v/>
      </c>
      <c r="F2560" s="2" t="str">
        <f>IF(ISERROR(VLOOKUP(A2560,'Cadastro-Estoque'!A:G,1,FALSE)),"",VLOOKUP(A2560,'Cadastro-Estoque'!A:G,4,FALSE))</f>
        <v/>
      </c>
      <c r="G2560" s="2" t="str">
        <f>IF(ISBLANK(A2560),"",IF(ISERROR(VLOOKUP(A2560,'Cadastro-Estoque'!A:G,1,FALSE)),"Produto não cadastrado",VLOOKUP(A2560,'Cadastro-Estoque'!A:G,2,FALSE)))</f>
        <v/>
      </c>
      <c r="H2560" s="2" t="str">
        <f>IF(ISERROR(VLOOKUP(A2560,'Cadastro-Estoque'!A:G,1,FALSE)),"",VLOOKUP(A2560,'Cadastro-Estoque'!A:G,3,FALSE))</f>
        <v/>
      </c>
      <c r="I2560" s="73" t="str">
        <f>IF(A2560="","",INDEX(Boletim!F2569:F2686,(MATCH(A2560,'Cadastro-Estoque'!A2568:A2685,0))))</f>
        <v/>
      </c>
    </row>
    <row r="2561" spans="5:9" ht="18.75" customHeight="1" x14ac:dyDescent="0.25">
      <c r="E2561" s="1" t="str">
        <f t="shared" si="42"/>
        <v/>
      </c>
      <c r="F2561" s="2" t="str">
        <f>IF(ISERROR(VLOOKUP(A2561,'Cadastro-Estoque'!A:G,1,FALSE)),"",VLOOKUP(A2561,'Cadastro-Estoque'!A:G,4,FALSE))</f>
        <v/>
      </c>
      <c r="G2561" s="2" t="str">
        <f>IF(ISBLANK(A2561),"",IF(ISERROR(VLOOKUP(A2561,'Cadastro-Estoque'!A:G,1,FALSE)),"Produto não cadastrado",VLOOKUP(A2561,'Cadastro-Estoque'!A:G,2,FALSE)))</f>
        <v/>
      </c>
      <c r="H2561" s="2" t="str">
        <f>IF(ISERROR(VLOOKUP(A2561,'Cadastro-Estoque'!A:G,1,FALSE)),"",VLOOKUP(A2561,'Cadastro-Estoque'!A:G,3,FALSE))</f>
        <v/>
      </c>
      <c r="I2561" s="73" t="str">
        <f>IF(A2561="","",INDEX(Boletim!F2570:F2687,(MATCH(A2561,'Cadastro-Estoque'!A2569:A2686,0))))</f>
        <v/>
      </c>
    </row>
    <row r="2562" spans="5:9" ht="18.75" customHeight="1" x14ac:dyDescent="0.25">
      <c r="E2562" s="1" t="str">
        <f t="shared" si="42"/>
        <v/>
      </c>
      <c r="F2562" s="2" t="str">
        <f>IF(ISERROR(VLOOKUP(A2562,'Cadastro-Estoque'!A:G,1,FALSE)),"",VLOOKUP(A2562,'Cadastro-Estoque'!A:G,4,FALSE))</f>
        <v/>
      </c>
      <c r="G2562" s="2" t="str">
        <f>IF(ISBLANK(A2562),"",IF(ISERROR(VLOOKUP(A2562,'Cadastro-Estoque'!A:G,1,FALSE)),"Produto não cadastrado",VLOOKUP(A2562,'Cadastro-Estoque'!A:G,2,FALSE)))</f>
        <v/>
      </c>
      <c r="H2562" s="2" t="str">
        <f>IF(ISERROR(VLOOKUP(A2562,'Cadastro-Estoque'!A:G,1,FALSE)),"",VLOOKUP(A2562,'Cadastro-Estoque'!A:G,3,FALSE))</f>
        <v/>
      </c>
      <c r="I2562" s="73" t="str">
        <f>IF(A2562="","",INDEX(Boletim!F2571:F2688,(MATCH(A2562,'Cadastro-Estoque'!A2570:A2687,0))))</f>
        <v/>
      </c>
    </row>
    <row r="2563" spans="5:9" ht="18.75" customHeight="1" x14ac:dyDescent="0.25">
      <c r="E2563" s="1" t="str">
        <f t="shared" si="42"/>
        <v/>
      </c>
      <c r="F2563" s="2" t="str">
        <f>IF(ISERROR(VLOOKUP(A2563,'Cadastro-Estoque'!A:G,1,FALSE)),"",VLOOKUP(A2563,'Cadastro-Estoque'!A:G,4,FALSE))</f>
        <v/>
      </c>
      <c r="G2563" s="2" t="str">
        <f>IF(ISBLANK(A2563),"",IF(ISERROR(VLOOKUP(A2563,'Cadastro-Estoque'!A:G,1,FALSE)),"Produto não cadastrado",VLOOKUP(A2563,'Cadastro-Estoque'!A:G,2,FALSE)))</f>
        <v/>
      </c>
      <c r="H2563" s="2" t="str">
        <f>IF(ISERROR(VLOOKUP(A2563,'Cadastro-Estoque'!A:G,1,FALSE)),"",VLOOKUP(A2563,'Cadastro-Estoque'!A:G,3,FALSE))</f>
        <v/>
      </c>
      <c r="I2563" s="73" t="str">
        <f>IF(A2563="","",INDEX(Boletim!F2572:F2689,(MATCH(A2563,'Cadastro-Estoque'!A2571:A2688,0))))</f>
        <v/>
      </c>
    </row>
    <row r="2564" spans="5:9" ht="18.75" customHeight="1" x14ac:dyDescent="0.25">
      <c r="E2564" s="1" t="str">
        <f t="shared" si="42"/>
        <v/>
      </c>
      <c r="F2564" s="2" t="str">
        <f>IF(ISERROR(VLOOKUP(A2564,'Cadastro-Estoque'!A:G,1,FALSE)),"",VLOOKUP(A2564,'Cadastro-Estoque'!A:G,4,FALSE))</f>
        <v/>
      </c>
      <c r="G2564" s="2" t="str">
        <f>IF(ISBLANK(A2564),"",IF(ISERROR(VLOOKUP(A2564,'Cadastro-Estoque'!A:G,1,FALSE)),"Produto não cadastrado",VLOOKUP(A2564,'Cadastro-Estoque'!A:G,2,FALSE)))</f>
        <v/>
      </c>
      <c r="H2564" s="2" t="str">
        <f>IF(ISERROR(VLOOKUP(A2564,'Cadastro-Estoque'!A:G,1,FALSE)),"",VLOOKUP(A2564,'Cadastro-Estoque'!A:G,3,FALSE))</f>
        <v/>
      </c>
      <c r="I2564" s="73" t="str">
        <f>IF(A2564="","",INDEX(Boletim!F2573:F2690,(MATCH(A2564,'Cadastro-Estoque'!A2572:A2689,0))))</f>
        <v/>
      </c>
    </row>
    <row r="2565" spans="5:9" ht="18.75" customHeight="1" x14ac:dyDescent="0.25">
      <c r="E2565" s="1" t="str">
        <f t="shared" si="42"/>
        <v/>
      </c>
      <c r="F2565" s="2" t="str">
        <f>IF(ISERROR(VLOOKUP(A2565,'Cadastro-Estoque'!A:G,1,FALSE)),"",VLOOKUP(A2565,'Cadastro-Estoque'!A:G,4,FALSE))</f>
        <v/>
      </c>
      <c r="G2565" s="2" t="str">
        <f>IF(ISBLANK(A2565),"",IF(ISERROR(VLOOKUP(A2565,'Cadastro-Estoque'!A:G,1,FALSE)),"Produto não cadastrado",VLOOKUP(A2565,'Cadastro-Estoque'!A:G,2,FALSE)))</f>
        <v/>
      </c>
      <c r="H2565" s="2" t="str">
        <f>IF(ISERROR(VLOOKUP(A2565,'Cadastro-Estoque'!A:G,1,FALSE)),"",VLOOKUP(A2565,'Cadastro-Estoque'!A:G,3,FALSE))</f>
        <v/>
      </c>
      <c r="I2565" s="73" t="str">
        <f>IF(A2565="","",INDEX(Boletim!F2574:F2691,(MATCH(A2565,'Cadastro-Estoque'!A2573:A2690,0))))</f>
        <v/>
      </c>
    </row>
    <row r="2566" spans="5:9" ht="18.75" customHeight="1" x14ac:dyDescent="0.25">
      <c r="E2566" s="1" t="str">
        <f t="shared" ref="E2566:E2629" si="43">IF(ISBLANK(A2566),"",C2566*D2566)</f>
        <v/>
      </c>
      <c r="F2566" s="2" t="str">
        <f>IF(ISERROR(VLOOKUP(A2566,'Cadastro-Estoque'!A:G,1,FALSE)),"",VLOOKUP(A2566,'Cadastro-Estoque'!A:G,4,FALSE))</f>
        <v/>
      </c>
      <c r="G2566" s="2" t="str">
        <f>IF(ISBLANK(A2566),"",IF(ISERROR(VLOOKUP(A2566,'Cadastro-Estoque'!A:G,1,FALSE)),"Produto não cadastrado",VLOOKUP(A2566,'Cadastro-Estoque'!A:G,2,FALSE)))</f>
        <v/>
      </c>
      <c r="H2566" s="2" t="str">
        <f>IF(ISERROR(VLOOKUP(A2566,'Cadastro-Estoque'!A:G,1,FALSE)),"",VLOOKUP(A2566,'Cadastro-Estoque'!A:G,3,FALSE))</f>
        <v/>
      </c>
      <c r="I2566" s="73" t="str">
        <f>IF(A2566="","",INDEX(Boletim!F2575:F2692,(MATCH(A2566,'Cadastro-Estoque'!A2574:A2691,0))))</f>
        <v/>
      </c>
    </row>
    <row r="2567" spans="5:9" ht="18.75" customHeight="1" x14ac:dyDescent="0.25">
      <c r="E2567" s="1" t="str">
        <f t="shared" si="43"/>
        <v/>
      </c>
      <c r="F2567" s="2" t="str">
        <f>IF(ISERROR(VLOOKUP(A2567,'Cadastro-Estoque'!A:G,1,FALSE)),"",VLOOKUP(A2567,'Cadastro-Estoque'!A:G,4,FALSE))</f>
        <v/>
      </c>
      <c r="G2567" s="2" t="str">
        <f>IF(ISBLANK(A2567),"",IF(ISERROR(VLOOKUP(A2567,'Cadastro-Estoque'!A:G,1,FALSE)),"Produto não cadastrado",VLOOKUP(A2567,'Cadastro-Estoque'!A:G,2,FALSE)))</f>
        <v/>
      </c>
      <c r="H2567" s="2" t="str">
        <f>IF(ISERROR(VLOOKUP(A2567,'Cadastro-Estoque'!A:G,1,FALSE)),"",VLOOKUP(A2567,'Cadastro-Estoque'!A:G,3,FALSE))</f>
        <v/>
      </c>
      <c r="I2567" s="73" t="str">
        <f>IF(A2567="","",INDEX(Boletim!F2576:F2693,(MATCH(A2567,'Cadastro-Estoque'!A2575:A2692,0))))</f>
        <v/>
      </c>
    </row>
    <row r="2568" spans="5:9" ht="18.75" customHeight="1" x14ac:dyDescent="0.25">
      <c r="E2568" s="1" t="str">
        <f t="shared" si="43"/>
        <v/>
      </c>
      <c r="F2568" s="2" t="str">
        <f>IF(ISERROR(VLOOKUP(A2568,'Cadastro-Estoque'!A:G,1,FALSE)),"",VLOOKUP(A2568,'Cadastro-Estoque'!A:G,4,FALSE))</f>
        <v/>
      </c>
      <c r="G2568" s="2" t="str">
        <f>IF(ISBLANK(A2568),"",IF(ISERROR(VLOOKUP(A2568,'Cadastro-Estoque'!A:G,1,FALSE)),"Produto não cadastrado",VLOOKUP(A2568,'Cadastro-Estoque'!A:G,2,FALSE)))</f>
        <v/>
      </c>
      <c r="H2568" s="2" t="str">
        <f>IF(ISERROR(VLOOKUP(A2568,'Cadastro-Estoque'!A:G,1,FALSE)),"",VLOOKUP(A2568,'Cadastro-Estoque'!A:G,3,FALSE))</f>
        <v/>
      </c>
      <c r="I2568" s="73" t="str">
        <f>IF(A2568="","",INDEX(Boletim!F2577:F2694,(MATCH(A2568,'Cadastro-Estoque'!A2576:A2693,0))))</f>
        <v/>
      </c>
    </row>
    <row r="2569" spans="5:9" ht="18.75" customHeight="1" x14ac:dyDescent="0.25">
      <c r="E2569" s="1" t="str">
        <f t="shared" si="43"/>
        <v/>
      </c>
      <c r="F2569" s="2" t="str">
        <f>IF(ISERROR(VLOOKUP(A2569,'Cadastro-Estoque'!A:G,1,FALSE)),"",VLOOKUP(A2569,'Cadastro-Estoque'!A:G,4,FALSE))</f>
        <v/>
      </c>
      <c r="G2569" s="2" t="str">
        <f>IF(ISBLANK(A2569),"",IF(ISERROR(VLOOKUP(A2569,'Cadastro-Estoque'!A:G,1,FALSE)),"Produto não cadastrado",VLOOKUP(A2569,'Cadastro-Estoque'!A:G,2,FALSE)))</f>
        <v/>
      </c>
      <c r="H2569" s="2" t="str">
        <f>IF(ISERROR(VLOOKUP(A2569,'Cadastro-Estoque'!A:G,1,FALSE)),"",VLOOKUP(A2569,'Cadastro-Estoque'!A:G,3,FALSE))</f>
        <v/>
      </c>
      <c r="I2569" s="73" t="str">
        <f>IF(A2569="","",INDEX(Boletim!F2578:F2695,(MATCH(A2569,'Cadastro-Estoque'!A2577:A2694,0))))</f>
        <v/>
      </c>
    </row>
    <row r="2570" spans="5:9" ht="18.75" customHeight="1" x14ac:dyDescent="0.25">
      <c r="E2570" s="1" t="str">
        <f t="shared" si="43"/>
        <v/>
      </c>
      <c r="F2570" s="2" t="str">
        <f>IF(ISERROR(VLOOKUP(A2570,'Cadastro-Estoque'!A:G,1,FALSE)),"",VLOOKUP(A2570,'Cadastro-Estoque'!A:G,4,FALSE))</f>
        <v/>
      </c>
      <c r="G2570" s="2" t="str">
        <f>IF(ISBLANK(A2570),"",IF(ISERROR(VLOOKUP(A2570,'Cadastro-Estoque'!A:G,1,FALSE)),"Produto não cadastrado",VLOOKUP(A2570,'Cadastro-Estoque'!A:G,2,FALSE)))</f>
        <v/>
      </c>
      <c r="H2570" s="2" t="str">
        <f>IF(ISERROR(VLOOKUP(A2570,'Cadastro-Estoque'!A:G,1,FALSE)),"",VLOOKUP(A2570,'Cadastro-Estoque'!A:G,3,FALSE))</f>
        <v/>
      </c>
      <c r="I2570" s="73" t="str">
        <f>IF(A2570="","",INDEX(Boletim!F2579:F2696,(MATCH(A2570,'Cadastro-Estoque'!A2578:A2695,0))))</f>
        <v/>
      </c>
    </row>
    <row r="2571" spans="5:9" ht="18.75" customHeight="1" x14ac:dyDescent="0.25">
      <c r="E2571" s="1" t="str">
        <f t="shared" si="43"/>
        <v/>
      </c>
      <c r="F2571" s="2" t="str">
        <f>IF(ISERROR(VLOOKUP(A2571,'Cadastro-Estoque'!A:G,1,FALSE)),"",VLOOKUP(A2571,'Cadastro-Estoque'!A:G,4,FALSE))</f>
        <v/>
      </c>
      <c r="G2571" s="2" t="str">
        <f>IF(ISBLANK(A2571),"",IF(ISERROR(VLOOKUP(A2571,'Cadastro-Estoque'!A:G,1,FALSE)),"Produto não cadastrado",VLOOKUP(A2571,'Cadastro-Estoque'!A:G,2,FALSE)))</f>
        <v/>
      </c>
      <c r="H2571" s="2" t="str">
        <f>IF(ISERROR(VLOOKUP(A2571,'Cadastro-Estoque'!A:G,1,FALSE)),"",VLOOKUP(A2571,'Cadastro-Estoque'!A:G,3,FALSE))</f>
        <v/>
      </c>
      <c r="I2571" s="73" t="str">
        <f>IF(A2571="","",INDEX(Boletim!F2580:F2697,(MATCH(A2571,'Cadastro-Estoque'!A2579:A2696,0))))</f>
        <v/>
      </c>
    </row>
    <row r="2572" spans="5:9" ht="18.75" customHeight="1" x14ac:dyDescent="0.25">
      <c r="E2572" s="1" t="str">
        <f t="shared" si="43"/>
        <v/>
      </c>
      <c r="F2572" s="2" t="str">
        <f>IF(ISERROR(VLOOKUP(A2572,'Cadastro-Estoque'!A:G,1,FALSE)),"",VLOOKUP(A2572,'Cadastro-Estoque'!A:G,4,FALSE))</f>
        <v/>
      </c>
      <c r="G2572" s="2" t="str">
        <f>IF(ISBLANK(A2572),"",IF(ISERROR(VLOOKUP(A2572,'Cadastro-Estoque'!A:G,1,FALSE)),"Produto não cadastrado",VLOOKUP(A2572,'Cadastro-Estoque'!A:G,2,FALSE)))</f>
        <v/>
      </c>
      <c r="H2572" s="2" t="str">
        <f>IF(ISERROR(VLOOKUP(A2572,'Cadastro-Estoque'!A:G,1,FALSE)),"",VLOOKUP(A2572,'Cadastro-Estoque'!A:G,3,FALSE))</f>
        <v/>
      </c>
      <c r="I2572" s="73" t="str">
        <f>IF(A2572="","",INDEX(Boletim!F2581:F2698,(MATCH(A2572,'Cadastro-Estoque'!A2580:A2697,0))))</f>
        <v/>
      </c>
    </row>
    <row r="2573" spans="5:9" ht="18.75" customHeight="1" x14ac:dyDescent="0.25">
      <c r="E2573" s="1" t="str">
        <f t="shared" si="43"/>
        <v/>
      </c>
      <c r="F2573" s="2" t="str">
        <f>IF(ISERROR(VLOOKUP(A2573,'Cadastro-Estoque'!A:G,1,FALSE)),"",VLOOKUP(A2573,'Cadastro-Estoque'!A:G,4,FALSE))</f>
        <v/>
      </c>
      <c r="G2573" s="2" t="str">
        <f>IF(ISBLANK(A2573),"",IF(ISERROR(VLOOKUP(A2573,'Cadastro-Estoque'!A:G,1,FALSE)),"Produto não cadastrado",VLOOKUP(A2573,'Cadastro-Estoque'!A:G,2,FALSE)))</f>
        <v/>
      </c>
      <c r="H2573" s="2" t="str">
        <f>IF(ISERROR(VLOOKUP(A2573,'Cadastro-Estoque'!A:G,1,FALSE)),"",VLOOKUP(A2573,'Cadastro-Estoque'!A:G,3,FALSE))</f>
        <v/>
      </c>
      <c r="I2573" s="73" t="str">
        <f>IF(A2573="","",INDEX(Boletim!F2582:F2699,(MATCH(A2573,'Cadastro-Estoque'!A2581:A2698,0))))</f>
        <v/>
      </c>
    </row>
    <row r="2574" spans="5:9" ht="18.75" customHeight="1" x14ac:dyDescent="0.25">
      <c r="E2574" s="1" t="str">
        <f t="shared" si="43"/>
        <v/>
      </c>
      <c r="F2574" s="2" t="str">
        <f>IF(ISERROR(VLOOKUP(A2574,'Cadastro-Estoque'!A:G,1,FALSE)),"",VLOOKUP(A2574,'Cadastro-Estoque'!A:G,4,FALSE))</f>
        <v/>
      </c>
      <c r="G2574" s="2" t="str">
        <f>IF(ISBLANK(A2574),"",IF(ISERROR(VLOOKUP(A2574,'Cadastro-Estoque'!A:G,1,FALSE)),"Produto não cadastrado",VLOOKUP(A2574,'Cadastro-Estoque'!A:G,2,FALSE)))</f>
        <v/>
      </c>
      <c r="H2574" s="2" t="str">
        <f>IF(ISERROR(VLOOKUP(A2574,'Cadastro-Estoque'!A:G,1,FALSE)),"",VLOOKUP(A2574,'Cadastro-Estoque'!A:G,3,FALSE))</f>
        <v/>
      </c>
      <c r="I2574" s="73" t="str">
        <f>IF(A2574="","",INDEX(Boletim!F2583:F2700,(MATCH(A2574,'Cadastro-Estoque'!A2582:A2699,0))))</f>
        <v/>
      </c>
    </row>
    <row r="2575" spans="5:9" ht="18.75" customHeight="1" x14ac:dyDescent="0.25">
      <c r="E2575" s="1" t="str">
        <f t="shared" si="43"/>
        <v/>
      </c>
      <c r="F2575" s="2" t="str">
        <f>IF(ISERROR(VLOOKUP(A2575,'Cadastro-Estoque'!A:G,1,FALSE)),"",VLOOKUP(A2575,'Cadastro-Estoque'!A:G,4,FALSE))</f>
        <v/>
      </c>
      <c r="G2575" s="2" t="str">
        <f>IF(ISBLANK(A2575),"",IF(ISERROR(VLOOKUP(A2575,'Cadastro-Estoque'!A:G,1,FALSE)),"Produto não cadastrado",VLOOKUP(A2575,'Cadastro-Estoque'!A:G,2,FALSE)))</f>
        <v/>
      </c>
      <c r="H2575" s="2" t="str">
        <f>IF(ISERROR(VLOOKUP(A2575,'Cadastro-Estoque'!A:G,1,FALSE)),"",VLOOKUP(A2575,'Cadastro-Estoque'!A:G,3,FALSE))</f>
        <v/>
      </c>
      <c r="I2575" s="73" t="str">
        <f>IF(A2575="","",INDEX(Boletim!F2584:F2701,(MATCH(A2575,'Cadastro-Estoque'!A2583:A2700,0))))</f>
        <v/>
      </c>
    </row>
    <row r="2576" spans="5:9" ht="18.75" customHeight="1" x14ac:dyDescent="0.25">
      <c r="E2576" s="1" t="str">
        <f t="shared" si="43"/>
        <v/>
      </c>
      <c r="F2576" s="2" t="str">
        <f>IF(ISERROR(VLOOKUP(A2576,'Cadastro-Estoque'!A:G,1,FALSE)),"",VLOOKUP(A2576,'Cadastro-Estoque'!A:G,4,FALSE))</f>
        <v/>
      </c>
      <c r="G2576" s="2" t="str">
        <f>IF(ISBLANK(A2576),"",IF(ISERROR(VLOOKUP(A2576,'Cadastro-Estoque'!A:G,1,FALSE)),"Produto não cadastrado",VLOOKUP(A2576,'Cadastro-Estoque'!A:G,2,FALSE)))</f>
        <v/>
      </c>
      <c r="H2576" s="2" t="str">
        <f>IF(ISERROR(VLOOKUP(A2576,'Cadastro-Estoque'!A:G,1,FALSE)),"",VLOOKUP(A2576,'Cadastro-Estoque'!A:G,3,FALSE))</f>
        <v/>
      </c>
      <c r="I2576" s="73" t="str">
        <f>IF(A2576="","",INDEX(Boletim!F2585:F2702,(MATCH(A2576,'Cadastro-Estoque'!A2584:A2701,0))))</f>
        <v/>
      </c>
    </row>
    <row r="2577" spans="5:9" ht="18.75" customHeight="1" x14ac:dyDescent="0.25">
      <c r="E2577" s="1" t="str">
        <f t="shared" si="43"/>
        <v/>
      </c>
      <c r="F2577" s="2" t="str">
        <f>IF(ISERROR(VLOOKUP(A2577,'Cadastro-Estoque'!A:G,1,FALSE)),"",VLOOKUP(A2577,'Cadastro-Estoque'!A:G,4,FALSE))</f>
        <v/>
      </c>
      <c r="G2577" s="2" t="str">
        <f>IF(ISBLANK(A2577),"",IF(ISERROR(VLOOKUP(A2577,'Cadastro-Estoque'!A:G,1,FALSE)),"Produto não cadastrado",VLOOKUP(A2577,'Cadastro-Estoque'!A:G,2,FALSE)))</f>
        <v/>
      </c>
      <c r="H2577" s="2" t="str">
        <f>IF(ISERROR(VLOOKUP(A2577,'Cadastro-Estoque'!A:G,1,FALSE)),"",VLOOKUP(A2577,'Cadastro-Estoque'!A:G,3,FALSE))</f>
        <v/>
      </c>
      <c r="I2577" s="73" t="str">
        <f>IF(A2577="","",INDEX(Boletim!F2586:F2703,(MATCH(A2577,'Cadastro-Estoque'!A2585:A2702,0))))</f>
        <v/>
      </c>
    </row>
    <row r="2578" spans="5:9" ht="18.75" customHeight="1" x14ac:dyDescent="0.25">
      <c r="E2578" s="1" t="str">
        <f t="shared" si="43"/>
        <v/>
      </c>
      <c r="F2578" s="2" t="str">
        <f>IF(ISERROR(VLOOKUP(A2578,'Cadastro-Estoque'!A:G,1,FALSE)),"",VLOOKUP(A2578,'Cadastro-Estoque'!A:G,4,FALSE))</f>
        <v/>
      </c>
      <c r="G2578" s="2" t="str">
        <f>IF(ISBLANK(A2578),"",IF(ISERROR(VLOOKUP(A2578,'Cadastro-Estoque'!A:G,1,FALSE)),"Produto não cadastrado",VLOOKUP(A2578,'Cadastro-Estoque'!A:G,2,FALSE)))</f>
        <v/>
      </c>
      <c r="H2578" s="2" t="str">
        <f>IF(ISERROR(VLOOKUP(A2578,'Cadastro-Estoque'!A:G,1,FALSE)),"",VLOOKUP(A2578,'Cadastro-Estoque'!A:G,3,FALSE))</f>
        <v/>
      </c>
      <c r="I2578" s="73" t="str">
        <f>IF(A2578="","",INDEX(Boletim!F2587:F2704,(MATCH(A2578,'Cadastro-Estoque'!A2586:A2703,0))))</f>
        <v/>
      </c>
    </row>
    <row r="2579" spans="5:9" ht="18.75" customHeight="1" x14ac:dyDescent="0.25">
      <c r="E2579" s="1" t="str">
        <f t="shared" si="43"/>
        <v/>
      </c>
      <c r="F2579" s="2" t="str">
        <f>IF(ISERROR(VLOOKUP(A2579,'Cadastro-Estoque'!A:G,1,FALSE)),"",VLOOKUP(A2579,'Cadastro-Estoque'!A:G,4,FALSE))</f>
        <v/>
      </c>
      <c r="G2579" s="2" t="str">
        <f>IF(ISBLANK(A2579),"",IF(ISERROR(VLOOKUP(A2579,'Cadastro-Estoque'!A:G,1,FALSE)),"Produto não cadastrado",VLOOKUP(A2579,'Cadastro-Estoque'!A:G,2,FALSE)))</f>
        <v/>
      </c>
      <c r="H2579" s="2" t="str">
        <f>IF(ISERROR(VLOOKUP(A2579,'Cadastro-Estoque'!A:G,1,FALSE)),"",VLOOKUP(A2579,'Cadastro-Estoque'!A:G,3,FALSE))</f>
        <v/>
      </c>
      <c r="I2579" s="73" t="str">
        <f>IF(A2579="","",INDEX(Boletim!F2588:F2705,(MATCH(A2579,'Cadastro-Estoque'!A2587:A2704,0))))</f>
        <v/>
      </c>
    </row>
    <row r="2580" spans="5:9" ht="18.75" customHeight="1" x14ac:dyDescent="0.25">
      <c r="E2580" s="1" t="str">
        <f t="shared" si="43"/>
        <v/>
      </c>
      <c r="F2580" s="2" t="str">
        <f>IF(ISERROR(VLOOKUP(A2580,'Cadastro-Estoque'!A:G,1,FALSE)),"",VLOOKUP(A2580,'Cadastro-Estoque'!A:G,4,FALSE))</f>
        <v/>
      </c>
      <c r="G2580" s="2" t="str">
        <f>IF(ISBLANK(A2580),"",IF(ISERROR(VLOOKUP(A2580,'Cadastro-Estoque'!A:G,1,FALSE)),"Produto não cadastrado",VLOOKUP(A2580,'Cadastro-Estoque'!A:G,2,FALSE)))</f>
        <v/>
      </c>
      <c r="H2580" s="2" t="str">
        <f>IF(ISERROR(VLOOKUP(A2580,'Cadastro-Estoque'!A:G,1,FALSE)),"",VLOOKUP(A2580,'Cadastro-Estoque'!A:G,3,FALSE))</f>
        <v/>
      </c>
      <c r="I2580" s="73" t="str">
        <f>IF(A2580="","",INDEX(Boletim!F2589:F2706,(MATCH(A2580,'Cadastro-Estoque'!A2588:A2705,0))))</f>
        <v/>
      </c>
    </row>
    <row r="2581" spans="5:9" ht="18.75" customHeight="1" x14ac:dyDescent="0.25">
      <c r="E2581" s="1" t="str">
        <f t="shared" si="43"/>
        <v/>
      </c>
      <c r="F2581" s="2" t="str">
        <f>IF(ISERROR(VLOOKUP(A2581,'Cadastro-Estoque'!A:G,1,FALSE)),"",VLOOKUP(A2581,'Cadastro-Estoque'!A:G,4,FALSE))</f>
        <v/>
      </c>
      <c r="G2581" s="2" t="str">
        <f>IF(ISBLANK(A2581),"",IF(ISERROR(VLOOKUP(A2581,'Cadastro-Estoque'!A:G,1,FALSE)),"Produto não cadastrado",VLOOKUP(A2581,'Cadastro-Estoque'!A:G,2,FALSE)))</f>
        <v/>
      </c>
      <c r="H2581" s="2" t="str">
        <f>IF(ISERROR(VLOOKUP(A2581,'Cadastro-Estoque'!A:G,1,FALSE)),"",VLOOKUP(A2581,'Cadastro-Estoque'!A:G,3,FALSE))</f>
        <v/>
      </c>
      <c r="I2581" s="73" t="str">
        <f>IF(A2581="","",INDEX(Boletim!F2590:F2707,(MATCH(A2581,'Cadastro-Estoque'!A2589:A2706,0))))</f>
        <v/>
      </c>
    </row>
    <row r="2582" spans="5:9" ht="18.75" customHeight="1" x14ac:dyDescent="0.25">
      <c r="E2582" s="1" t="str">
        <f t="shared" si="43"/>
        <v/>
      </c>
      <c r="F2582" s="2" t="str">
        <f>IF(ISERROR(VLOOKUP(A2582,'Cadastro-Estoque'!A:G,1,FALSE)),"",VLOOKUP(A2582,'Cadastro-Estoque'!A:G,4,FALSE))</f>
        <v/>
      </c>
      <c r="G2582" s="2" t="str">
        <f>IF(ISBLANK(A2582),"",IF(ISERROR(VLOOKUP(A2582,'Cadastro-Estoque'!A:G,1,FALSE)),"Produto não cadastrado",VLOOKUP(A2582,'Cadastro-Estoque'!A:G,2,FALSE)))</f>
        <v/>
      </c>
      <c r="H2582" s="2" t="str">
        <f>IF(ISERROR(VLOOKUP(A2582,'Cadastro-Estoque'!A:G,1,FALSE)),"",VLOOKUP(A2582,'Cadastro-Estoque'!A:G,3,FALSE))</f>
        <v/>
      </c>
      <c r="I2582" s="73" t="str">
        <f>IF(A2582="","",INDEX(Boletim!F2591:F2708,(MATCH(A2582,'Cadastro-Estoque'!A2590:A2707,0))))</f>
        <v/>
      </c>
    </row>
    <row r="2583" spans="5:9" ht="18.75" customHeight="1" x14ac:dyDescent="0.25">
      <c r="E2583" s="1" t="str">
        <f t="shared" si="43"/>
        <v/>
      </c>
      <c r="F2583" s="2" t="str">
        <f>IF(ISERROR(VLOOKUP(A2583,'Cadastro-Estoque'!A:G,1,FALSE)),"",VLOOKUP(A2583,'Cadastro-Estoque'!A:G,4,FALSE))</f>
        <v/>
      </c>
      <c r="G2583" s="2" t="str">
        <f>IF(ISBLANK(A2583),"",IF(ISERROR(VLOOKUP(A2583,'Cadastro-Estoque'!A:G,1,FALSE)),"Produto não cadastrado",VLOOKUP(A2583,'Cadastro-Estoque'!A:G,2,FALSE)))</f>
        <v/>
      </c>
      <c r="H2583" s="2" t="str">
        <f>IF(ISERROR(VLOOKUP(A2583,'Cadastro-Estoque'!A:G,1,FALSE)),"",VLOOKUP(A2583,'Cadastro-Estoque'!A:G,3,FALSE))</f>
        <v/>
      </c>
      <c r="I2583" s="73" t="str">
        <f>IF(A2583="","",INDEX(Boletim!F2592:F2709,(MATCH(A2583,'Cadastro-Estoque'!A2591:A2708,0))))</f>
        <v/>
      </c>
    </row>
    <row r="2584" spans="5:9" ht="18.75" customHeight="1" x14ac:dyDescent="0.25">
      <c r="E2584" s="1" t="str">
        <f t="shared" si="43"/>
        <v/>
      </c>
      <c r="F2584" s="2" t="str">
        <f>IF(ISERROR(VLOOKUP(A2584,'Cadastro-Estoque'!A:G,1,FALSE)),"",VLOOKUP(A2584,'Cadastro-Estoque'!A:G,4,FALSE))</f>
        <v/>
      </c>
      <c r="G2584" s="2" t="str">
        <f>IF(ISBLANK(A2584),"",IF(ISERROR(VLOOKUP(A2584,'Cadastro-Estoque'!A:G,1,FALSE)),"Produto não cadastrado",VLOOKUP(A2584,'Cadastro-Estoque'!A:G,2,FALSE)))</f>
        <v/>
      </c>
      <c r="H2584" s="2" t="str">
        <f>IF(ISERROR(VLOOKUP(A2584,'Cadastro-Estoque'!A:G,1,FALSE)),"",VLOOKUP(A2584,'Cadastro-Estoque'!A:G,3,FALSE))</f>
        <v/>
      </c>
      <c r="I2584" s="73" t="str">
        <f>IF(A2584="","",INDEX(Boletim!F2593:F2710,(MATCH(A2584,'Cadastro-Estoque'!A2592:A2709,0))))</f>
        <v/>
      </c>
    </row>
    <row r="2585" spans="5:9" ht="18.75" customHeight="1" x14ac:dyDescent="0.25">
      <c r="E2585" s="1" t="str">
        <f t="shared" si="43"/>
        <v/>
      </c>
      <c r="F2585" s="2" t="str">
        <f>IF(ISERROR(VLOOKUP(A2585,'Cadastro-Estoque'!A:G,1,FALSE)),"",VLOOKUP(A2585,'Cadastro-Estoque'!A:G,4,FALSE))</f>
        <v/>
      </c>
      <c r="G2585" s="2" t="str">
        <f>IF(ISBLANK(A2585),"",IF(ISERROR(VLOOKUP(A2585,'Cadastro-Estoque'!A:G,1,FALSE)),"Produto não cadastrado",VLOOKUP(A2585,'Cadastro-Estoque'!A:G,2,FALSE)))</f>
        <v/>
      </c>
      <c r="H2585" s="2" t="str">
        <f>IF(ISERROR(VLOOKUP(A2585,'Cadastro-Estoque'!A:G,1,FALSE)),"",VLOOKUP(A2585,'Cadastro-Estoque'!A:G,3,FALSE))</f>
        <v/>
      </c>
      <c r="I2585" s="73" t="str">
        <f>IF(A2585="","",INDEX(Boletim!F2594:F2711,(MATCH(A2585,'Cadastro-Estoque'!A2593:A2710,0))))</f>
        <v/>
      </c>
    </row>
    <row r="2586" spans="5:9" ht="18.75" customHeight="1" x14ac:dyDescent="0.25">
      <c r="E2586" s="1" t="str">
        <f t="shared" si="43"/>
        <v/>
      </c>
      <c r="F2586" s="2" t="str">
        <f>IF(ISERROR(VLOOKUP(A2586,'Cadastro-Estoque'!A:G,1,FALSE)),"",VLOOKUP(A2586,'Cadastro-Estoque'!A:G,4,FALSE))</f>
        <v/>
      </c>
      <c r="G2586" s="2" t="str">
        <f>IF(ISBLANK(A2586),"",IF(ISERROR(VLOOKUP(A2586,'Cadastro-Estoque'!A:G,1,FALSE)),"Produto não cadastrado",VLOOKUP(A2586,'Cadastro-Estoque'!A:G,2,FALSE)))</f>
        <v/>
      </c>
      <c r="H2586" s="2" t="str">
        <f>IF(ISERROR(VLOOKUP(A2586,'Cadastro-Estoque'!A:G,1,FALSE)),"",VLOOKUP(A2586,'Cadastro-Estoque'!A:G,3,FALSE))</f>
        <v/>
      </c>
      <c r="I2586" s="73" t="str">
        <f>IF(A2586="","",INDEX(Boletim!F2595:F2712,(MATCH(A2586,'Cadastro-Estoque'!A2594:A2711,0))))</f>
        <v/>
      </c>
    </row>
    <row r="2587" spans="5:9" ht="18.75" customHeight="1" x14ac:dyDescent="0.25">
      <c r="E2587" s="1" t="str">
        <f t="shared" si="43"/>
        <v/>
      </c>
      <c r="F2587" s="2" t="str">
        <f>IF(ISERROR(VLOOKUP(A2587,'Cadastro-Estoque'!A:G,1,FALSE)),"",VLOOKUP(A2587,'Cadastro-Estoque'!A:G,4,FALSE))</f>
        <v/>
      </c>
      <c r="G2587" s="2" t="str">
        <f>IF(ISBLANK(A2587),"",IF(ISERROR(VLOOKUP(A2587,'Cadastro-Estoque'!A:G,1,FALSE)),"Produto não cadastrado",VLOOKUP(A2587,'Cadastro-Estoque'!A:G,2,FALSE)))</f>
        <v/>
      </c>
      <c r="H2587" s="2" t="str">
        <f>IF(ISERROR(VLOOKUP(A2587,'Cadastro-Estoque'!A:G,1,FALSE)),"",VLOOKUP(A2587,'Cadastro-Estoque'!A:G,3,FALSE))</f>
        <v/>
      </c>
      <c r="I2587" s="73" t="str">
        <f>IF(A2587="","",INDEX(Boletim!F2596:F2713,(MATCH(A2587,'Cadastro-Estoque'!A2595:A2712,0))))</f>
        <v/>
      </c>
    </row>
    <row r="2588" spans="5:9" ht="18.75" customHeight="1" x14ac:dyDescent="0.25">
      <c r="E2588" s="1" t="str">
        <f t="shared" si="43"/>
        <v/>
      </c>
      <c r="F2588" s="2" t="str">
        <f>IF(ISERROR(VLOOKUP(A2588,'Cadastro-Estoque'!A:G,1,FALSE)),"",VLOOKUP(A2588,'Cadastro-Estoque'!A:G,4,FALSE))</f>
        <v/>
      </c>
      <c r="G2588" s="2" t="str">
        <f>IF(ISBLANK(A2588),"",IF(ISERROR(VLOOKUP(A2588,'Cadastro-Estoque'!A:G,1,FALSE)),"Produto não cadastrado",VLOOKUP(A2588,'Cadastro-Estoque'!A:G,2,FALSE)))</f>
        <v/>
      </c>
      <c r="H2588" s="2" t="str">
        <f>IF(ISERROR(VLOOKUP(A2588,'Cadastro-Estoque'!A:G,1,FALSE)),"",VLOOKUP(A2588,'Cadastro-Estoque'!A:G,3,FALSE))</f>
        <v/>
      </c>
      <c r="I2588" s="73" t="str">
        <f>IF(A2588="","",INDEX(Boletim!F2597:F2714,(MATCH(A2588,'Cadastro-Estoque'!A2596:A2713,0))))</f>
        <v/>
      </c>
    </row>
    <row r="2589" spans="5:9" ht="18.75" customHeight="1" x14ac:dyDescent="0.25">
      <c r="E2589" s="1" t="str">
        <f t="shared" si="43"/>
        <v/>
      </c>
      <c r="F2589" s="2" t="str">
        <f>IF(ISERROR(VLOOKUP(A2589,'Cadastro-Estoque'!A:G,1,FALSE)),"",VLOOKUP(A2589,'Cadastro-Estoque'!A:G,4,FALSE))</f>
        <v/>
      </c>
      <c r="G2589" s="2" t="str">
        <f>IF(ISBLANK(A2589),"",IF(ISERROR(VLOOKUP(A2589,'Cadastro-Estoque'!A:G,1,FALSE)),"Produto não cadastrado",VLOOKUP(A2589,'Cadastro-Estoque'!A:G,2,FALSE)))</f>
        <v/>
      </c>
      <c r="H2589" s="2" t="str">
        <f>IF(ISERROR(VLOOKUP(A2589,'Cadastro-Estoque'!A:G,1,FALSE)),"",VLOOKUP(A2589,'Cadastro-Estoque'!A:G,3,FALSE))</f>
        <v/>
      </c>
      <c r="I2589" s="73" t="str">
        <f>IF(A2589="","",INDEX(Boletim!F2598:F2715,(MATCH(A2589,'Cadastro-Estoque'!A2597:A2714,0))))</f>
        <v/>
      </c>
    </row>
    <row r="2590" spans="5:9" ht="18.75" customHeight="1" x14ac:dyDescent="0.25">
      <c r="E2590" s="1" t="str">
        <f t="shared" si="43"/>
        <v/>
      </c>
      <c r="F2590" s="2" t="str">
        <f>IF(ISERROR(VLOOKUP(A2590,'Cadastro-Estoque'!A:G,1,FALSE)),"",VLOOKUP(A2590,'Cadastro-Estoque'!A:G,4,FALSE))</f>
        <v/>
      </c>
      <c r="G2590" s="2" t="str">
        <f>IF(ISBLANK(A2590),"",IF(ISERROR(VLOOKUP(A2590,'Cadastro-Estoque'!A:G,1,FALSE)),"Produto não cadastrado",VLOOKUP(A2590,'Cadastro-Estoque'!A:G,2,FALSE)))</f>
        <v/>
      </c>
      <c r="H2590" s="2" t="str">
        <f>IF(ISERROR(VLOOKUP(A2590,'Cadastro-Estoque'!A:G,1,FALSE)),"",VLOOKUP(A2590,'Cadastro-Estoque'!A:G,3,FALSE))</f>
        <v/>
      </c>
      <c r="I2590" s="73" t="str">
        <f>IF(A2590="","",INDEX(Boletim!F2599:F2716,(MATCH(A2590,'Cadastro-Estoque'!A2598:A2715,0))))</f>
        <v/>
      </c>
    </row>
    <row r="2591" spans="5:9" ht="18.75" customHeight="1" x14ac:dyDescent="0.25">
      <c r="E2591" s="1" t="str">
        <f t="shared" si="43"/>
        <v/>
      </c>
      <c r="F2591" s="2" t="str">
        <f>IF(ISERROR(VLOOKUP(A2591,'Cadastro-Estoque'!A:G,1,FALSE)),"",VLOOKUP(A2591,'Cadastro-Estoque'!A:G,4,FALSE))</f>
        <v/>
      </c>
      <c r="G2591" s="2" t="str">
        <f>IF(ISBLANK(A2591),"",IF(ISERROR(VLOOKUP(A2591,'Cadastro-Estoque'!A:G,1,FALSE)),"Produto não cadastrado",VLOOKUP(A2591,'Cadastro-Estoque'!A:G,2,FALSE)))</f>
        <v/>
      </c>
      <c r="H2591" s="2" t="str">
        <f>IF(ISERROR(VLOOKUP(A2591,'Cadastro-Estoque'!A:G,1,FALSE)),"",VLOOKUP(A2591,'Cadastro-Estoque'!A:G,3,FALSE))</f>
        <v/>
      </c>
      <c r="I2591" s="73" t="str">
        <f>IF(A2591="","",INDEX(Boletim!F2600:F2717,(MATCH(A2591,'Cadastro-Estoque'!A2599:A2716,0))))</f>
        <v/>
      </c>
    </row>
    <row r="2592" spans="5:9" ht="18.75" customHeight="1" x14ac:dyDescent="0.25">
      <c r="E2592" s="1" t="str">
        <f t="shared" si="43"/>
        <v/>
      </c>
      <c r="F2592" s="2" t="str">
        <f>IF(ISERROR(VLOOKUP(A2592,'Cadastro-Estoque'!A:G,1,FALSE)),"",VLOOKUP(A2592,'Cadastro-Estoque'!A:G,4,FALSE))</f>
        <v/>
      </c>
      <c r="G2592" s="2" t="str">
        <f>IF(ISBLANK(A2592),"",IF(ISERROR(VLOOKUP(A2592,'Cadastro-Estoque'!A:G,1,FALSE)),"Produto não cadastrado",VLOOKUP(A2592,'Cadastro-Estoque'!A:G,2,FALSE)))</f>
        <v/>
      </c>
      <c r="H2592" s="2" t="str">
        <f>IF(ISERROR(VLOOKUP(A2592,'Cadastro-Estoque'!A:G,1,FALSE)),"",VLOOKUP(A2592,'Cadastro-Estoque'!A:G,3,FALSE))</f>
        <v/>
      </c>
      <c r="I2592" s="73" t="str">
        <f>IF(A2592="","",INDEX(Boletim!F2601:F2718,(MATCH(A2592,'Cadastro-Estoque'!A2600:A2717,0))))</f>
        <v/>
      </c>
    </row>
    <row r="2593" spans="5:9" ht="18.75" customHeight="1" x14ac:dyDescent="0.25">
      <c r="E2593" s="1" t="str">
        <f t="shared" si="43"/>
        <v/>
      </c>
      <c r="F2593" s="2" t="str">
        <f>IF(ISERROR(VLOOKUP(A2593,'Cadastro-Estoque'!A:G,1,FALSE)),"",VLOOKUP(A2593,'Cadastro-Estoque'!A:G,4,FALSE))</f>
        <v/>
      </c>
      <c r="G2593" s="2" t="str">
        <f>IF(ISBLANK(A2593),"",IF(ISERROR(VLOOKUP(A2593,'Cadastro-Estoque'!A:G,1,FALSE)),"Produto não cadastrado",VLOOKUP(A2593,'Cadastro-Estoque'!A:G,2,FALSE)))</f>
        <v/>
      </c>
      <c r="H2593" s="2" t="str">
        <f>IF(ISERROR(VLOOKUP(A2593,'Cadastro-Estoque'!A:G,1,FALSE)),"",VLOOKUP(A2593,'Cadastro-Estoque'!A:G,3,FALSE))</f>
        <v/>
      </c>
      <c r="I2593" s="73" t="str">
        <f>IF(A2593="","",INDEX(Boletim!F2602:F2719,(MATCH(A2593,'Cadastro-Estoque'!A2601:A2718,0))))</f>
        <v/>
      </c>
    </row>
    <row r="2594" spans="5:9" ht="18.75" customHeight="1" x14ac:dyDescent="0.25">
      <c r="E2594" s="1" t="str">
        <f t="shared" si="43"/>
        <v/>
      </c>
      <c r="F2594" s="2" t="str">
        <f>IF(ISERROR(VLOOKUP(A2594,'Cadastro-Estoque'!A:G,1,FALSE)),"",VLOOKUP(A2594,'Cadastro-Estoque'!A:G,4,FALSE))</f>
        <v/>
      </c>
      <c r="G2594" s="2" t="str">
        <f>IF(ISBLANK(A2594),"",IF(ISERROR(VLOOKUP(A2594,'Cadastro-Estoque'!A:G,1,FALSE)),"Produto não cadastrado",VLOOKUP(A2594,'Cadastro-Estoque'!A:G,2,FALSE)))</f>
        <v/>
      </c>
      <c r="H2594" s="2" t="str">
        <f>IF(ISERROR(VLOOKUP(A2594,'Cadastro-Estoque'!A:G,1,FALSE)),"",VLOOKUP(A2594,'Cadastro-Estoque'!A:G,3,FALSE))</f>
        <v/>
      </c>
      <c r="I2594" s="73" t="str">
        <f>IF(A2594="","",INDEX(Boletim!F2603:F2720,(MATCH(A2594,'Cadastro-Estoque'!A2602:A2719,0))))</f>
        <v/>
      </c>
    </row>
    <row r="2595" spans="5:9" ht="18.75" customHeight="1" x14ac:dyDescent="0.25">
      <c r="E2595" s="1" t="str">
        <f t="shared" si="43"/>
        <v/>
      </c>
      <c r="F2595" s="2" t="str">
        <f>IF(ISERROR(VLOOKUP(A2595,'Cadastro-Estoque'!A:G,1,FALSE)),"",VLOOKUP(A2595,'Cadastro-Estoque'!A:G,4,FALSE))</f>
        <v/>
      </c>
      <c r="G2595" s="2" t="str">
        <f>IF(ISBLANK(A2595),"",IF(ISERROR(VLOOKUP(A2595,'Cadastro-Estoque'!A:G,1,FALSE)),"Produto não cadastrado",VLOOKUP(A2595,'Cadastro-Estoque'!A:G,2,FALSE)))</f>
        <v/>
      </c>
      <c r="H2595" s="2" t="str">
        <f>IF(ISERROR(VLOOKUP(A2595,'Cadastro-Estoque'!A:G,1,FALSE)),"",VLOOKUP(A2595,'Cadastro-Estoque'!A:G,3,FALSE))</f>
        <v/>
      </c>
      <c r="I2595" s="73" t="str">
        <f>IF(A2595="","",INDEX(Boletim!F2604:F2721,(MATCH(A2595,'Cadastro-Estoque'!A2603:A2720,0))))</f>
        <v/>
      </c>
    </row>
    <row r="2596" spans="5:9" ht="18.75" customHeight="1" x14ac:dyDescent="0.25">
      <c r="E2596" s="1" t="str">
        <f t="shared" si="43"/>
        <v/>
      </c>
      <c r="F2596" s="2" t="str">
        <f>IF(ISERROR(VLOOKUP(A2596,'Cadastro-Estoque'!A:G,1,FALSE)),"",VLOOKUP(A2596,'Cadastro-Estoque'!A:G,4,FALSE))</f>
        <v/>
      </c>
      <c r="G2596" s="2" t="str">
        <f>IF(ISBLANK(A2596),"",IF(ISERROR(VLOOKUP(A2596,'Cadastro-Estoque'!A:G,1,FALSE)),"Produto não cadastrado",VLOOKUP(A2596,'Cadastro-Estoque'!A:G,2,FALSE)))</f>
        <v/>
      </c>
      <c r="H2596" s="2" t="str">
        <f>IF(ISERROR(VLOOKUP(A2596,'Cadastro-Estoque'!A:G,1,FALSE)),"",VLOOKUP(A2596,'Cadastro-Estoque'!A:G,3,FALSE))</f>
        <v/>
      </c>
      <c r="I2596" s="73" t="str">
        <f>IF(A2596="","",INDEX(Boletim!F2605:F2722,(MATCH(A2596,'Cadastro-Estoque'!A2604:A2721,0))))</f>
        <v/>
      </c>
    </row>
    <row r="2597" spans="5:9" ht="18.75" customHeight="1" x14ac:dyDescent="0.25">
      <c r="E2597" s="1" t="str">
        <f t="shared" si="43"/>
        <v/>
      </c>
      <c r="F2597" s="2" t="str">
        <f>IF(ISERROR(VLOOKUP(A2597,'Cadastro-Estoque'!A:G,1,FALSE)),"",VLOOKUP(A2597,'Cadastro-Estoque'!A:G,4,FALSE))</f>
        <v/>
      </c>
      <c r="G2597" s="2" t="str">
        <f>IF(ISBLANK(A2597),"",IF(ISERROR(VLOOKUP(A2597,'Cadastro-Estoque'!A:G,1,FALSE)),"Produto não cadastrado",VLOOKUP(A2597,'Cadastro-Estoque'!A:G,2,FALSE)))</f>
        <v/>
      </c>
      <c r="H2597" s="2" t="str">
        <f>IF(ISERROR(VLOOKUP(A2597,'Cadastro-Estoque'!A:G,1,FALSE)),"",VLOOKUP(A2597,'Cadastro-Estoque'!A:G,3,FALSE))</f>
        <v/>
      </c>
      <c r="I2597" s="73" t="str">
        <f>IF(A2597="","",INDEX(Boletim!F2606:F2723,(MATCH(A2597,'Cadastro-Estoque'!A2605:A2722,0))))</f>
        <v/>
      </c>
    </row>
    <row r="2598" spans="5:9" ht="18.75" customHeight="1" x14ac:dyDescent="0.25">
      <c r="E2598" s="1" t="str">
        <f t="shared" si="43"/>
        <v/>
      </c>
      <c r="F2598" s="2" t="str">
        <f>IF(ISERROR(VLOOKUP(A2598,'Cadastro-Estoque'!A:G,1,FALSE)),"",VLOOKUP(A2598,'Cadastro-Estoque'!A:G,4,FALSE))</f>
        <v/>
      </c>
      <c r="G2598" s="2" t="str">
        <f>IF(ISBLANK(A2598),"",IF(ISERROR(VLOOKUP(A2598,'Cadastro-Estoque'!A:G,1,FALSE)),"Produto não cadastrado",VLOOKUP(A2598,'Cadastro-Estoque'!A:G,2,FALSE)))</f>
        <v/>
      </c>
      <c r="H2598" s="2" t="str">
        <f>IF(ISERROR(VLOOKUP(A2598,'Cadastro-Estoque'!A:G,1,FALSE)),"",VLOOKUP(A2598,'Cadastro-Estoque'!A:G,3,FALSE))</f>
        <v/>
      </c>
      <c r="I2598" s="73" t="str">
        <f>IF(A2598="","",INDEX(Boletim!F2607:F2724,(MATCH(A2598,'Cadastro-Estoque'!A2606:A2723,0))))</f>
        <v/>
      </c>
    </row>
    <row r="2599" spans="5:9" ht="18.75" customHeight="1" x14ac:dyDescent="0.25">
      <c r="E2599" s="1" t="str">
        <f t="shared" si="43"/>
        <v/>
      </c>
      <c r="F2599" s="2" t="str">
        <f>IF(ISERROR(VLOOKUP(A2599,'Cadastro-Estoque'!A:G,1,FALSE)),"",VLOOKUP(A2599,'Cadastro-Estoque'!A:G,4,FALSE))</f>
        <v/>
      </c>
      <c r="G2599" s="2" t="str">
        <f>IF(ISBLANK(A2599),"",IF(ISERROR(VLOOKUP(A2599,'Cadastro-Estoque'!A:G,1,FALSE)),"Produto não cadastrado",VLOOKUP(A2599,'Cadastro-Estoque'!A:G,2,FALSE)))</f>
        <v/>
      </c>
      <c r="H2599" s="2" t="str">
        <f>IF(ISERROR(VLOOKUP(A2599,'Cadastro-Estoque'!A:G,1,FALSE)),"",VLOOKUP(A2599,'Cadastro-Estoque'!A:G,3,FALSE))</f>
        <v/>
      </c>
      <c r="I2599" s="73" t="str">
        <f>IF(A2599="","",INDEX(Boletim!F2608:F2725,(MATCH(A2599,'Cadastro-Estoque'!A2607:A2724,0))))</f>
        <v/>
      </c>
    </row>
    <row r="2600" spans="5:9" ht="18.75" customHeight="1" x14ac:dyDescent="0.25">
      <c r="E2600" s="1" t="str">
        <f t="shared" si="43"/>
        <v/>
      </c>
      <c r="F2600" s="2" t="str">
        <f>IF(ISERROR(VLOOKUP(A2600,'Cadastro-Estoque'!A:G,1,FALSE)),"",VLOOKUP(A2600,'Cadastro-Estoque'!A:G,4,FALSE))</f>
        <v/>
      </c>
      <c r="G2600" s="2" t="str">
        <f>IF(ISBLANK(A2600),"",IF(ISERROR(VLOOKUP(A2600,'Cadastro-Estoque'!A:G,1,FALSE)),"Produto não cadastrado",VLOOKUP(A2600,'Cadastro-Estoque'!A:G,2,FALSE)))</f>
        <v/>
      </c>
      <c r="H2600" s="2" t="str">
        <f>IF(ISERROR(VLOOKUP(A2600,'Cadastro-Estoque'!A:G,1,FALSE)),"",VLOOKUP(A2600,'Cadastro-Estoque'!A:G,3,FALSE))</f>
        <v/>
      </c>
      <c r="I2600" s="73" t="str">
        <f>IF(A2600="","",INDEX(Boletim!F2609:F2726,(MATCH(A2600,'Cadastro-Estoque'!A2608:A2725,0))))</f>
        <v/>
      </c>
    </row>
    <row r="2601" spans="5:9" ht="18.75" customHeight="1" x14ac:dyDescent="0.25">
      <c r="E2601" s="1" t="str">
        <f t="shared" si="43"/>
        <v/>
      </c>
      <c r="F2601" s="2" t="str">
        <f>IF(ISERROR(VLOOKUP(A2601,'Cadastro-Estoque'!A:G,1,FALSE)),"",VLOOKUP(A2601,'Cadastro-Estoque'!A:G,4,FALSE))</f>
        <v/>
      </c>
      <c r="G2601" s="2" t="str">
        <f>IF(ISBLANK(A2601),"",IF(ISERROR(VLOOKUP(A2601,'Cadastro-Estoque'!A:G,1,FALSE)),"Produto não cadastrado",VLOOKUP(A2601,'Cadastro-Estoque'!A:G,2,FALSE)))</f>
        <v/>
      </c>
      <c r="H2601" s="2" t="str">
        <f>IF(ISERROR(VLOOKUP(A2601,'Cadastro-Estoque'!A:G,1,FALSE)),"",VLOOKUP(A2601,'Cadastro-Estoque'!A:G,3,FALSE))</f>
        <v/>
      </c>
      <c r="I2601" s="73" t="str">
        <f>IF(A2601="","",INDEX(Boletim!F2610:F2727,(MATCH(A2601,'Cadastro-Estoque'!A2609:A2726,0))))</f>
        <v/>
      </c>
    </row>
    <row r="2602" spans="5:9" ht="18.75" customHeight="1" x14ac:dyDescent="0.25">
      <c r="E2602" s="1" t="str">
        <f t="shared" si="43"/>
        <v/>
      </c>
      <c r="F2602" s="2" t="str">
        <f>IF(ISERROR(VLOOKUP(A2602,'Cadastro-Estoque'!A:G,1,FALSE)),"",VLOOKUP(A2602,'Cadastro-Estoque'!A:G,4,FALSE))</f>
        <v/>
      </c>
      <c r="G2602" s="2" t="str">
        <f>IF(ISBLANK(A2602),"",IF(ISERROR(VLOOKUP(A2602,'Cadastro-Estoque'!A:G,1,FALSE)),"Produto não cadastrado",VLOOKUP(A2602,'Cadastro-Estoque'!A:G,2,FALSE)))</f>
        <v/>
      </c>
      <c r="H2602" s="2" t="str">
        <f>IF(ISERROR(VLOOKUP(A2602,'Cadastro-Estoque'!A:G,1,FALSE)),"",VLOOKUP(A2602,'Cadastro-Estoque'!A:G,3,FALSE))</f>
        <v/>
      </c>
      <c r="I2602" s="73" t="str">
        <f>IF(A2602="","",INDEX(Boletim!F2611:F2728,(MATCH(A2602,'Cadastro-Estoque'!A2610:A2727,0))))</f>
        <v/>
      </c>
    </row>
    <row r="2603" spans="5:9" ht="18.75" customHeight="1" x14ac:dyDescent="0.25">
      <c r="E2603" s="1" t="str">
        <f t="shared" si="43"/>
        <v/>
      </c>
      <c r="F2603" s="2" t="str">
        <f>IF(ISERROR(VLOOKUP(A2603,'Cadastro-Estoque'!A:G,1,FALSE)),"",VLOOKUP(A2603,'Cadastro-Estoque'!A:G,4,FALSE))</f>
        <v/>
      </c>
      <c r="G2603" s="2" t="str">
        <f>IF(ISBLANK(A2603),"",IF(ISERROR(VLOOKUP(A2603,'Cadastro-Estoque'!A:G,1,FALSE)),"Produto não cadastrado",VLOOKUP(A2603,'Cadastro-Estoque'!A:G,2,FALSE)))</f>
        <v/>
      </c>
      <c r="H2603" s="2" t="str">
        <f>IF(ISERROR(VLOOKUP(A2603,'Cadastro-Estoque'!A:G,1,FALSE)),"",VLOOKUP(A2603,'Cadastro-Estoque'!A:G,3,FALSE))</f>
        <v/>
      </c>
      <c r="I2603" s="73" t="str">
        <f>IF(A2603="","",INDEX(Boletim!F2612:F2729,(MATCH(A2603,'Cadastro-Estoque'!A2611:A2728,0))))</f>
        <v/>
      </c>
    </row>
    <row r="2604" spans="5:9" ht="18.75" customHeight="1" x14ac:dyDescent="0.25">
      <c r="E2604" s="1" t="str">
        <f t="shared" si="43"/>
        <v/>
      </c>
      <c r="F2604" s="2" t="str">
        <f>IF(ISERROR(VLOOKUP(A2604,'Cadastro-Estoque'!A:G,1,FALSE)),"",VLOOKUP(A2604,'Cadastro-Estoque'!A:G,4,FALSE))</f>
        <v/>
      </c>
      <c r="G2604" s="2" t="str">
        <f>IF(ISBLANK(A2604),"",IF(ISERROR(VLOOKUP(A2604,'Cadastro-Estoque'!A:G,1,FALSE)),"Produto não cadastrado",VLOOKUP(A2604,'Cadastro-Estoque'!A:G,2,FALSE)))</f>
        <v/>
      </c>
      <c r="H2604" s="2" t="str">
        <f>IF(ISERROR(VLOOKUP(A2604,'Cadastro-Estoque'!A:G,1,FALSE)),"",VLOOKUP(A2604,'Cadastro-Estoque'!A:G,3,FALSE))</f>
        <v/>
      </c>
      <c r="I2604" s="73" t="str">
        <f>IF(A2604="","",INDEX(Boletim!F2613:F2730,(MATCH(A2604,'Cadastro-Estoque'!A2612:A2729,0))))</f>
        <v/>
      </c>
    </row>
    <row r="2605" spans="5:9" ht="18.75" customHeight="1" x14ac:dyDescent="0.25">
      <c r="E2605" s="1" t="str">
        <f t="shared" si="43"/>
        <v/>
      </c>
      <c r="F2605" s="2" t="str">
        <f>IF(ISERROR(VLOOKUP(A2605,'Cadastro-Estoque'!A:G,1,FALSE)),"",VLOOKUP(A2605,'Cadastro-Estoque'!A:G,4,FALSE))</f>
        <v/>
      </c>
      <c r="G2605" s="2" t="str">
        <f>IF(ISBLANK(A2605),"",IF(ISERROR(VLOOKUP(A2605,'Cadastro-Estoque'!A:G,1,FALSE)),"Produto não cadastrado",VLOOKUP(A2605,'Cadastro-Estoque'!A:G,2,FALSE)))</f>
        <v/>
      </c>
      <c r="H2605" s="2" t="str">
        <f>IF(ISERROR(VLOOKUP(A2605,'Cadastro-Estoque'!A:G,1,FALSE)),"",VLOOKUP(A2605,'Cadastro-Estoque'!A:G,3,FALSE))</f>
        <v/>
      </c>
      <c r="I2605" s="73" t="str">
        <f>IF(A2605="","",INDEX(Boletim!F2614:F2731,(MATCH(A2605,'Cadastro-Estoque'!A2613:A2730,0))))</f>
        <v/>
      </c>
    </row>
    <row r="2606" spans="5:9" ht="18.75" customHeight="1" x14ac:dyDescent="0.25">
      <c r="E2606" s="1" t="str">
        <f t="shared" si="43"/>
        <v/>
      </c>
      <c r="F2606" s="2" t="str">
        <f>IF(ISERROR(VLOOKUP(A2606,'Cadastro-Estoque'!A:G,1,FALSE)),"",VLOOKUP(A2606,'Cadastro-Estoque'!A:G,4,FALSE))</f>
        <v/>
      </c>
      <c r="G2606" s="2" t="str">
        <f>IF(ISBLANK(A2606),"",IF(ISERROR(VLOOKUP(A2606,'Cadastro-Estoque'!A:G,1,FALSE)),"Produto não cadastrado",VLOOKUP(A2606,'Cadastro-Estoque'!A:G,2,FALSE)))</f>
        <v/>
      </c>
      <c r="H2606" s="2" t="str">
        <f>IF(ISERROR(VLOOKUP(A2606,'Cadastro-Estoque'!A:G,1,FALSE)),"",VLOOKUP(A2606,'Cadastro-Estoque'!A:G,3,FALSE))</f>
        <v/>
      </c>
      <c r="I2606" s="73" t="str">
        <f>IF(A2606="","",INDEX(Boletim!F2615:F2732,(MATCH(A2606,'Cadastro-Estoque'!A2614:A2731,0))))</f>
        <v/>
      </c>
    </row>
    <row r="2607" spans="5:9" ht="18.75" customHeight="1" x14ac:dyDescent="0.25">
      <c r="E2607" s="1" t="str">
        <f t="shared" si="43"/>
        <v/>
      </c>
      <c r="F2607" s="2" t="str">
        <f>IF(ISERROR(VLOOKUP(A2607,'Cadastro-Estoque'!A:G,1,FALSE)),"",VLOOKUP(A2607,'Cadastro-Estoque'!A:G,4,FALSE))</f>
        <v/>
      </c>
      <c r="G2607" s="2" t="str">
        <f>IF(ISBLANK(A2607),"",IF(ISERROR(VLOOKUP(A2607,'Cadastro-Estoque'!A:G,1,FALSE)),"Produto não cadastrado",VLOOKUP(A2607,'Cadastro-Estoque'!A:G,2,FALSE)))</f>
        <v/>
      </c>
      <c r="H2607" s="2" t="str">
        <f>IF(ISERROR(VLOOKUP(A2607,'Cadastro-Estoque'!A:G,1,FALSE)),"",VLOOKUP(A2607,'Cadastro-Estoque'!A:G,3,FALSE))</f>
        <v/>
      </c>
      <c r="I2607" s="73" t="str">
        <f>IF(A2607="","",INDEX(Boletim!F2616:F2733,(MATCH(A2607,'Cadastro-Estoque'!A2615:A2732,0))))</f>
        <v/>
      </c>
    </row>
    <row r="2608" spans="5:9" ht="18.75" customHeight="1" x14ac:dyDescent="0.25">
      <c r="E2608" s="1" t="str">
        <f t="shared" si="43"/>
        <v/>
      </c>
      <c r="F2608" s="2" t="str">
        <f>IF(ISERROR(VLOOKUP(A2608,'Cadastro-Estoque'!A:G,1,FALSE)),"",VLOOKUP(A2608,'Cadastro-Estoque'!A:G,4,FALSE))</f>
        <v/>
      </c>
      <c r="G2608" s="2" t="str">
        <f>IF(ISBLANK(A2608),"",IF(ISERROR(VLOOKUP(A2608,'Cadastro-Estoque'!A:G,1,FALSE)),"Produto não cadastrado",VLOOKUP(A2608,'Cadastro-Estoque'!A:G,2,FALSE)))</f>
        <v/>
      </c>
      <c r="H2608" s="2" t="str">
        <f>IF(ISERROR(VLOOKUP(A2608,'Cadastro-Estoque'!A:G,1,FALSE)),"",VLOOKUP(A2608,'Cadastro-Estoque'!A:G,3,FALSE))</f>
        <v/>
      </c>
      <c r="I2608" s="73" t="str">
        <f>IF(A2608="","",INDEX(Boletim!F2617:F2734,(MATCH(A2608,'Cadastro-Estoque'!A2616:A2733,0))))</f>
        <v/>
      </c>
    </row>
    <row r="2609" spans="5:9" ht="18.75" customHeight="1" x14ac:dyDescent="0.25">
      <c r="E2609" s="1" t="str">
        <f t="shared" si="43"/>
        <v/>
      </c>
      <c r="F2609" s="2" t="str">
        <f>IF(ISERROR(VLOOKUP(A2609,'Cadastro-Estoque'!A:G,1,FALSE)),"",VLOOKUP(A2609,'Cadastro-Estoque'!A:G,4,FALSE))</f>
        <v/>
      </c>
      <c r="G2609" s="2" t="str">
        <f>IF(ISBLANK(A2609),"",IF(ISERROR(VLOOKUP(A2609,'Cadastro-Estoque'!A:G,1,FALSE)),"Produto não cadastrado",VLOOKUP(A2609,'Cadastro-Estoque'!A:G,2,FALSE)))</f>
        <v/>
      </c>
      <c r="H2609" s="2" t="str">
        <f>IF(ISERROR(VLOOKUP(A2609,'Cadastro-Estoque'!A:G,1,FALSE)),"",VLOOKUP(A2609,'Cadastro-Estoque'!A:G,3,FALSE))</f>
        <v/>
      </c>
      <c r="I2609" s="73" t="str">
        <f>IF(A2609="","",INDEX(Boletim!F2618:F2735,(MATCH(A2609,'Cadastro-Estoque'!A2617:A2734,0))))</f>
        <v/>
      </c>
    </row>
    <row r="2610" spans="5:9" ht="18.75" customHeight="1" x14ac:dyDescent="0.25">
      <c r="E2610" s="1" t="str">
        <f t="shared" si="43"/>
        <v/>
      </c>
      <c r="F2610" s="2" t="str">
        <f>IF(ISERROR(VLOOKUP(A2610,'Cadastro-Estoque'!A:G,1,FALSE)),"",VLOOKUP(A2610,'Cadastro-Estoque'!A:G,4,FALSE))</f>
        <v/>
      </c>
      <c r="G2610" s="2" t="str">
        <f>IF(ISBLANK(A2610),"",IF(ISERROR(VLOOKUP(A2610,'Cadastro-Estoque'!A:G,1,FALSE)),"Produto não cadastrado",VLOOKUP(A2610,'Cadastro-Estoque'!A:G,2,FALSE)))</f>
        <v/>
      </c>
      <c r="H2610" s="2" t="str">
        <f>IF(ISERROR(VLOOKUP(A2610,'Cadastro-Estoque'!A:G,1,FALSE)),"",VLOOKUP(A2610,'Cadastro-Estoque'!A:G,3,FALSE))</f>
        <v/>
      </c>
      <c r="I2610" s="73" t="str">
        <f>IF(A2610="","",INDEX(Boletim!F2619:F2736,(MATCH(A2610,'Cadastro-Estoque'!A2618:A2735,0))))</f>
        <v/>
      </c>
    </row>
    <row r="2611" spans="5:9" ht="18.75" customHeight="1" x14ac:dyDescent="0.25">
      <c r="E2611" s="1" t="str">
        <f t="shared" si="43"/>
        <v/>
      </c>
      <c r="F2611" s="2" t="str">
        <f>IF(ISERROR(VLOOKUP(A2611,'Cadastro-Estoque'!A:G,1,FALSE)),"",VLOOKUP(A2611,'Cadastro-Estoque'!A:G,4,FALSE))</f>
        <v/>
      </c>
      <c r="G2611" s="2" t="str">
        <f>IF(ISBLANK(A2611),"",IF(ISERROR(VLOOKUP(A2611,'Cadastro-Estoque'!A:G,1,FALSE)),"Produto não cadastrado",VLOOKUP(A2611,'Cadastro-Estoque'!A:G,2,FALSE)))</f>
        <v/>
      </c>
      <c r="H2611" s="2" t="str">
        <f>IF(ISERROR(VLOOKUP(A2611,'Cadastro-Estoque'!A:G,1,FALSE)),"",VLOOKUP(A2611,'Cadastro-Estoque'!A:G,3,FALSE))</f>
        <v/>
      </c>
      <c r="I2611" s="73" t="str">
        <f>IF(A2611="","",INDEX(Boletim!F2620:F2737,(MATCH(A2611,'Cadastro-Estoque'!A2619:A2736,0))))</f>
        <v/>
      </c>
    </row>
    <row r="2612" spans="5:9" ht="18.75" customHeight="1" x14ac:dyDescent="0.25">
      <c r="E2612" s="1" t="str">
        <f t="shared" si="43"/>
        <v/>
      </c>
      <c r="F2612" s="2" t="str">
        <f>IF(ISERROR(VLOOKUP(A2612,'Cadastro-Estoque'!A:G,1,FALSE)),"",VLOOKUP(A2612,'Cadastro-Estoque'!A:G,4,FALSE))</f>
        <v/>
      </c>
      <c r="G2612" s="2" t="str">
        <f>IF(ISBLANK(A2612),"",IF(ISERROR(VLOOKUP(A2612,'Cadastro-Estoque'!A:G,1,FALSE)),"Produto não cadastrado",VLOOKUP(A2612,'Cadastro-Estoque'!A:G,2,FALSE)))</f>
        <v/>
      </c>
      <c r="H2612" s="2" t="str">
        <f>IF(ISERROR(VLOOKUP(A2612,'Cadastro-Estoque'!A:G,1,FALSE)),"",VLOOKUP(A2612,'Cadastro-Estoque'!A:G,3,FALSE))</f>
        <v/>
      </c>
      <c r="I2612" s="73" t="str">
        <f>IF(A2612="","",INDEX(Boletim!F2621:F2738,(MATCH(A2612,'Cadastro-Estoque'!A2620:A2737,0))))</f>
        <v/>
      </c>
    </row>
    <row r="2613" spans="5:9" ht="18.75" customHeight="1" x14ac:dyDescent="0.25">
      <c r="E2613" s="1" t="str">
        <f t="shared" si="43"/>
        <v/>
      </c>
      <c r="F2613" s="2" t="str">
        <f>IF(ISERROR(VLOOKUP(A2613,'Cadastro-Estoque'!A:G,1,FALSE)),"",VLOOKUP(A2613,'Cadastro-Estoque'!A:G,4,FALSE))</f>
        <v/>
      </c>
      <c r="G2613" s="2" t="str">
        <f>IF(ISBLANK(A2613),"",IF(ISERROR(VLOOKUP(A2613,'Cadastro-Estoque'!A:G,1,FALSE)),"Produto não cadastrado",VLOOKUP(A2613,'Cadastro-Estoque'!A:G,2,FALSE)))</f>
        <v/>
      </c>
      <c r="H2613" s="2" t="str">
        <f>IF(ISERROR(VLOOKUP(A2613,'Cadastro-Estoque'!A:G,1,FALSE)),"",VLOOKUP(A2613,'Cadastro-Estoque'!A:G,3,FALSE))</f>
        <v/>
      </c>
      <c r="I2613" s="73" t="str">
        <f>IF(A2613="","",INDEX(Boletim!F2622:F2739,(MATCH(A2613,'Cadastro-Estoque'!A2621:A2738,0))))</f>
        <v/>
      </c>
    </row>
    <row r="2614" spans="5:9" ht="18.75" customHeight="1" x14ac:dyDescent="0.25">
      <c r="E2614" s="1" t="str">
        <f t="shared" si="43"/>
        <v/>
      </c>
      <c r="F2614" s="2" t="str">
        <f>IF(ISERROR(VLOOKUP(A2614,'Cadastro-Estoque'!A:G,1,FALSE)),"",VLOOKUP(A2614,'Cadastro-Estoque'!A:G,4,FALSE))</f>
        <v/>
      </c>
      <c r="G2614" s="2" t="str">
        <f>IF(ISBLANK(A2614),"",IF(ISERROR(VLOOKUP(A2614,'Cadastro-Estoque'!A:G,1,FALSE)),"Produto não cadastrado",VLOOKUP(A2614,'Cadastro-Estoque'!A:G,2,FALSE)))</f>
        <v/>
      </c>
      <c r="H2614" s="2" t="str">
        <f>IF(ISERROR(VLOOKUP(A2614,'Cadastro-Estoque'!A:G,1,FALSE)),"",VLOOKUP(A2614,'Cadastro-Estoque'!A:G,3,FALSE))</f>
        <v/>
      </c>
      <c r="I2614" s="73" t="str">
        <f>IF(A2614="","",INDEX(Boletim!F2623:F2740,(MATCH(A2614,'Cadastro-Estoque'!A2622:A2739,0))))</f>
        <v/>
      </c>
    </row>
    <row r="2615" spans="5:9" ht="18.75" customHeight="1" x14ac:dyDescent="0.25">
      <c r="E2615" s="1" t="str">
        <f t="shared" si="43"/>
        <v/>
      </c>
      <c r="F2615" s="2" t="str">
        <f>IF(ISERROR(VLOOKUP(A2615,'Cadastro-Estoque'!A:G,1,FALSE)),"",VLOOKUP(A2615,'Cadastro-Estoque'!A:G,4,FALSE))</f>
        <v/>
      </c>
      <c r="G2615" s="2" t="str">
        <f>IF(ISBLANK(A2615),"",IF(ISERROR(VLOOKUP(A2615,'Cadastro-Estoque'!A:G,1,FALSE)),"Produto não cadastrado",VLOOKUP(A2615,'Cadastro-Estoque'!A:G,2,FALSE)))</f>
        <v/>
      </c>
      <c r="H2615" s="2" t="str">
        <f>IF(ISERROR(VLOOKUP(A2615,'Cadastro-Estoque'!A:G,1,FALSE)),"",VLOOKUP(A2615,'Cadastro-Estoque'!A:G,3,FALSE))</f>
        <v/>
      </c>
      <c r="I2615" s="73" t="str">
        <f>IF(A2615="","",INDEX(Boletim!F2624:F2741,(MATCH(A2615,'Cadastro-Estoque'!A2623:A2740,0))))</f>
        <v/>
      </c>
    </row>
    <row r="2616" spans="5:9" ht="18.75" customHeight="1" x14ac:dyDescent="0.25">
      <c r="E2616" s="1" t="str">
        <f t="shared" si="43"/>
        <v/>
      </c>
      <c r="F2616" s="2" t="str">
        <f>IF(ISERROR(VLOOKUP(A2616,'Cadastro-Estoque'!A:G,1,FALSE)),"",VLOOKUP(A2616,'Cadastro-Estoque'!A:G,4,FALSE))</f>
        <v/>
      </c>
      <c r="G2616" s="2" t="str">
        <f>IF(ISBLANK(A2616),"",IF(ISERROR(VLOOKUP(A2616,'Cadastro-Estoque'!A:G,1,FALSE)),"Produto não cadastrado",VLOOKUP(A2616,'Cadastro-Estoque'!A:G,2,FALSE)))</f>
        <v/>
      </c>
      <c r="H2616" s="2" t="str">
        <f>IF(ISERROR(VLOOKUP(A2616,'Cadastro-Estoque'!A:G,1,FALSE)),"",VLOOKUP(A2616,'Cadastro-Estoque'!A:G,3,FALSE))</f>
        <v/>
      </c>
      <c r="I2616" s="73" t="str">
        <f>IF(A2616="","",INDEX(Boletim!F2625:F2742,(MATCH(A2616,'Cadastro-Estoque'!A2624:A2741,0))))</f>
        <v/>
      </c>
    </row>
    <row r="2617" spans="5:9" ht="18.75" customHeight="1" x14ac:dyDescent="0.25">
      <c r="E2617" s="1" t="str">
        <f t="shared" si="43"/>
        <v/>
      </c>
      <c r="F2617" s="2" t="str">
        <f>IF(ISERROR(VLOOKUP(A2617,'Cadastro-Estoque'!A:G,1,FALSE)),"",VLOOKUP(A2617,'Cadastro-Estoque'!A:G,4,FALSE))</f>
        <v/>
      </c>
      <c r="G2617" s="2" t="str">
        <f>IF(ISBLANK(A2617),"",IF(ISERROR(VLOOKUP(A2617,'Cadastro-Estoque'!A:G,1,FALSE)),"Produto não cadastrado",VLOOKUP(A2617,'Cadastro-Estoque'!A:G,2,FALSE)))</f>
        <v/>
      </c>
      <c r="H2617" s="2" t="str">
        <f>IF(ISERROR(VLOOKUP(A2617,'Cadastro-Estoque'!A:G,1,FALSE)),"",VLOOKUP(A2617,'Cadastro-Estoque'!A:G,3,FALSE))</f>
        <v/>
      </c>
      <c r="I2617" s="73" t="str">
        <f>IF(A2617="","",INDEX(Boletim!F2626:F2743,(MATCH(A2617,'Cadastro-Estoque'!A2625:A2742,0))))</f>
        <v/>
      </c>
    </row>
    <row r="2618" spans="5:9" ht="18.75" customHeight="1" x14ac:dyDescent="0.25">
      <c r="E2618" s="1" t="str">
        <f t="shared" si="43"/>
        <v/>
      </c>
      <c r="F2618" s="2" t="str">
        <f>IF(ISERROR(VLOOKUP(A2618,'Cadastro-Estoque'!A:G,1,FALSE)),"",VLOOKUP(A2618,'Cadastro-Estoque'!A:G,4,FALSE))</f>
        <v/>
      </c>
      <c r="G2618" s="2" t="str">
        <f>IF(ISBLANK(A2618),"",IF(ISERROR(VLOOKUP(A2618,'Cadastro-Estoque'!A:G,1,FALSE)),"Produto não cadastrado",VLOOKUP(A2618,'Cadastro-Estoque'!A:G,2,FALSE)))</f>
        <v/>
      </c>
      <c r="H2618" s="2" t="str">
        <f>IF(ISERROR(VLOOKUP(A2618,'Cadastro-Estoque'!A:G,1,FALSE)),"",VLOOKUP(A2618,'Cadastro-Estoque'!A:G,3,FALSE))</f>
        <v/>
      </c>
      <c r="I2618" s="73" t="str">
        <f>IF(A2618="","",INDEX(Boletim!F2627:F2744,(MATCH(A2618,'Cadastro-Estoque'!A2626:A2743,0))))</f>
        <v/>
      </c>
    </row>
    <row r="2619" spans="5:9" ht="18.75" customHeight="1" x14ac:dyDescent="0.25">
      <c r="E2619" s="1" t="str">
        <f t="shared" si="43"/>
        <v/>
      </c>
      <c r="F2619" s="2" t="str">
        <f>IF(ISERROR(VLOOKUP(A2619,'Cadastro-Estoque'!A:G,1,FALSE)),"",VLOOKUP(A2619,'Cadastro-Estoque'!A:G,4,FALSE))</f>
        <v/>
      </c>
      <c r="G2619" s="2" t="str">
        <f>IF(ISBLANK(A2619),"",IF(ISERROR(VLOOKUP(A2619,'Cadastro-Estoque'!A:G,1,FALSE)),"Produto não cadastrado",VLOOKUP(A2619,'Cadastro-Estoque'!A:G,2,FALSE)))</f>
        <v/>
      </c>
      <c r="H2619" s="2" t="str">
        <f>IF(ISERROR(VLOOKUP(A2619,'Cadastro-Estoque'!A:G,1,FALSE)),"",VLOOKUP(A2619,'Cadastro-Estoque'!A:G,3,FALSE))</f>
        <v/>
      </c>
      <c r="I2619" s="73" t="str">
        <f>IF(A2619="","",INDEX(Boletim!F2628:F2745,(MATCH(A2619,'Cadastro-Estoque'!A2627:A2744,0))))</f>
        <v/>
      </c>
    </row>
    <row r="2620" spans="5:9" ht="18.75" customHeight="1" x14ac:dyDescent="0.25">
      <c r="E2620" s="1" t="str">
        <f t="shared" si="43"/>
        <v/>
      </c>
      <c r="F2620" s="2" t="str">
        <f>IF(ISERROR(VLOOKUP(A2620,'Cadastro-Estoque'!A:G,1,FALSE)),"",VLOOKUP(A2620,'Cadastro-Estoque'!A:G,4,FALSE))</f>
        <v/>
      </c>
      <c r="G2620" s="2" t="str">
        <f>IF(ISBLANK(A2620),"",IF(ISERROR(VLOOKUP(A2620,'Cadastro-Estoque'!A:G,1,FALSE)),"Produto não cadastrado",VLOOKUP(A2620,'Cadastro-Estoque'!A:G,2,FALSE)))</f>
        <v/>
      </c>
      <c r="H2620" s="2" t="str">
        <f>IF(ISERROR(VLOOKUP(A2620,'Cadastro-Estoque'!A:G,1,FALSE)),"",VLOOKUP(A2620,'Cadastro-Estoque'!A:G,3,FALSE))</f>
        <v/>
      </c>
      <c r="I2620" s="73" t="str">
        <f>IF(A2620="","",INDEX(Boletim!F2629:F2746,(MATCH(A2620,'Cadastro-Estoque'!A2628:A2745,0))))</f>
        <v/>
      </c>
    </row>
    <row r="2621" spans="5:9" ht="18.75" customHeight="1" x14ac:dyDescent="0.25">
      <c r="E2621" s="1" t="str">
        <f t="shared" si="43"/>
        <v/>
      </c>
      <c r="F2621" s="2" t="str">
        <f>IF(ISERROR(VLOOKUP(A2621,'Cadastro-Estoque'!A:G,1,FALSE)),"",VLOOKUP(A2621,'Cadastro-Estoque'!A:G,4,FALSE))</f>
        <v/>
      </c>
      <c r="G2621" s="2" t="str">
        <f>IF(ISBLANK(A2621),"",IF(ISERROR(VLOOKUP(A2621,'Cadastro-Estoque'!A:G,1,FALSE)),"Produto não cadastrado",VLOOKUP(A2621,'Cadastro-Estoque'!A:G,2,FALSE)))</f>
        <v/>
      </c>
      <c r="H2621" s="2" t="str">
        <f>IF(ISERROR(VLOOKUP(A2621,'Cadastro-Estoque'!A:G,1,FALSE)),"",VLOOKUP(A2621,'Cadastro-Estoque'!A:G,3,FALSE))</f>
        <v/>
      </c>
      <c r="I2621" s="73" t="str">
        <f>IF(A2621="","",INDEX(Boletim!F2630:F2747,(MATCH(A2621,'Cadastro-Estoque'!A2629:A2746,0))))</f>
        <v/>
      </c>
    </row>
    <row r="2622" spans="5:9" ht="18.75" customHeight="1" x14ac:dyDescent="0.25">
      <c r="E2622" s="1" t="str">
        <f t="shared" si="43"/>
        <v/>
      </c>
      <c r="F2622" s="2" t="str">
        <f>IF(ISERROR(VLOOKUP(A2622,'Cadastro-Estoque'!A:G,1,FALSE)),"",VLOOKUP(A2622,'Cadastro-Estoque'!A:G,4,FALSE))</f>
        <v/>
      </c>
      <c r="G2622" s="2" t="str">
        <f>IF(ISBLANK(A2622),"",IF(ISERROR(VLOOKUP(A2622,'Cadastro-Estoque'!A:G,1,FALSE)),"Produto não cadastrado",VLOOKUP(A2622,'Cadastro-Estoque'!A:G,2,FALSE)))</f>
        <v/>
      </c>
      <c r="H2622" s="2" t="str">
        <f>IF(ISERROR(VLOOKUP(A2622,'Cadastro-Estoque'!A:G,1,FALSE)),"",VLOOKUP(A2622,'Cadastro-Estoque'!A:G,3,FALSE))</f>
        <v/>
      </c>
      <c r="I2622" s="73" t="str">
        <f>IF(A2622="","",INDEX(Boletim!F2631:F2748,(MATCH(A2622,'Cadastro-Estoque'!A2630:A2747,0))))</f>
        <v/>
      </c>
    </row>
    <row r="2623" spans="5:9" ht="18.75" customHeight="1" x14ac:dyDescent="0.25">
      <c r="E2623" s="1" t="str">
        <f t="shared" si="43"/>
        <v/>
      </c>
      <c r="F2623" s="2" t="str">
        <f>IF(ISERROR(VLOOKUP(A2623,'Cadastro-Estoque'!A:G,1,FALSE)),"",VLOOKUP(A2623,'Cadastro-Estoque'!A:G,4,FALSE))</f>
        <v/>
      </c>
      <c r="G2623" s="2" t="str">
        <f>IF(ISBLANK(A2623),"",IF(ISERROR(VLOOKUP(A2623,'Cadastro-Estoque'!A:G,1,FALSE)),"Produto não cadastrado",VLOOKUP(A2623,'Cadastro-Estoque'!A:G,2,FALSE)))</f>
        <v/>
      </c>
      <c r="H2623" s="2" t="str">
        <f>IF(ISERROR(VLOOKUP(A2623,'Cadastro-Estoque'!A:G,1,FALSE)),"",VLOOKUP(A2623,'Cadastro-Estoque'!A:G,3,FALSE))</f>
        <v/>
      </c>
      <c r="I2623" s="73" t="str">
        <f>IF(A2623="","",INDEX(Boletim!F2632:F2749,(MATCH(A2623,'Cadastro-Estoque'!A2631:A2748,0))))</f>
        <v/>
      </c>
    </row>
    <row r="2624" spans="5:9" ht="18.75" customHeight="1" x14ac:dyDescent="0.25">
      <c r="E2624" s="1" t="str">
        <f t="shared" si="43"/>
        <v/>
      </c>
      <c r="F2624" s="2" t="str">
        <f>IF(ISERROR(VLOOKUP(A2624,'Cadastro-Estoque'!A:G,1,FALSE)),"",VLOOKUP(A2624,'Cadastro-Estoque'!A:G,4,FALSE))</f>
        <v/>
      </c>
      <c r="G2624" s="2" t="str">
        <f>IF(ISBLANK(A2624),"",IF(ISERROR(VLOOKUP(A2624,'Cadastro-Estoque'!A:G,1,FALSE)),"Produto não cadastrado",VLOOKUP(A2624,'Cadastro-Estoque'!A:G,2,FALSE)))</f>
        <v/>
      </c>
      <c r="H2624" s="2" t="str">
        <f>IF(ISERROR(VLOOKUP(A2624,'Cadastro-Estoque'!A:G,1,FALSE)),"",VLOOKUP(A2624,'Cadastro-Estoque'!A:G,3,FALSE))</f>
        <v/>
      </c>
      <c r="I2624" s="73" t="str">
        <f>IF(A2624="","",INDEX(Boletim!F2633:F2750,(MATCH(A2624,'Cadastro-Estoque'!A2632:A2749,0))))</f>
        <v/>
      </c>
    </row>
    <row r="2625" spans="5:9" ht="18.75" customHeight="1" x14ac:dyDescent="0.25">
      <c r="E2625" s="1" t="str">
        <f t="shared" si="43"/>
        <v/>
      </c>
      <c r="F2625" s="2" t="str">
        <f>IF(ISERROR(VLOOKUP(A2625,'Cadastro-Estoque'!A:G,1,FALSE)),"",VLOOKUP(A2625,'Cadastro-Estoque'!A:G,4,FALSE))</f>
        <v/>
      </c>
      <c r="G2625" s="2" t="str">
        <f>IF(ISBLANK(A2625),"",IF(ISERROR(VLOOKUP(A2625,'Cadastro-Estoque'!A:G,1,FALSE)),"Produto não cadastrado",VLOOKUP(A2625,'Cadastro-Estoque'!A:G,2,FALSE)))</f>
        <v/>
      </c>
      <c r="H2625" s="2" t="str">
        <f>IF(ISERROR(VLOOKUP(A2625,'Cadastro-Estoque'!A:G,1,FALSE)),"",VLOOKUP(A2625,'Cadastro-Estoque'!A:G,3,FALSE))</f>
        <v/>
      </c>
      <c r="I2625" s="73" t="str">
        <f>IF(A2625="","",INDEX(Boletim!F2634:F2751,(MATCH(A2625,'Cadastro-Estoque'!A2633:A2750,0))))</f>
        <v/>
      </c>
    </row>
    <row r="2626" spans="5:9" ht="18.75" customHeight="1" x14ac:dyDescent="0.25">
      <c r="E2626" s="1" t="str">
        <f t="shared" si="43"/>
        <v/>
      </c>
      <c r="F2626" s="2" t="str">
        <f>IF(ISERROR(VLOOKUP(A2626,'Cadastro-Estoque'!A:G,1,FALSE)),"",VLOOKUP(A2626,'Cadastro-Estoque'!A:G,4,FALSE))</f>
        <v/>
      </c>
      <c r="G2626" s="2" t="str">
        <f>IF(ISBLANK(A2626),"",IF(ISERROR(VLOOKUP(A2626,'Cadastro-Estoque'!A:G,1,FALSE)),"Produto não cadastrado",VLOOKUP(A2626,'Cadastro-Estoque'!A:G,2,FALSE)))</f>
        <v/>
      </c>
      <c r="H2626" s="2" t="str">
        <f>IF(ISERROR(VLOOKUP(A2626,'Cadastro-Estoque'!A:G,1,FALSE)),"",VLOOKUP(A2626,'Cadastro-Estoque'!A:G,3,FALSE))</f>
        <v/>
      </c>
      <c r="I2626" s="73" t="str">
        <f>IF(A2626="","",INDEX(Boletim!F2635:F2752,(MATCH(A2626,'Cadastro-Estoque'!A2634:A2751,0))))</f>
        <v/>
      </c>
    </row>
    <row r="2627" spans="5:9" ht="18.75" customHeight="1" x14ac:dyDescent="0.25">
      <c r="E2627" s="1" t="str">
        <f t="shared" si="43"/>
        <v/>
      </c>
      <c r="F2627" s="2" t="str">
        <f>IF(ISERROR(VLOOKUP(A2627,'Cadastro-Estoque'!A:G,1,FALSE)),"",VLOOKUP(A2627,'Cadastro-Estoque'!A:G,4,FALSE))</f>
        <v/>
      </c>
      <c r="G2627" s="2" t="str">
        <f>IF(ISBLANK(A2627),"",IF(ISERROR(VLOOKUP(A2627,'Cadastro-Estoque'!A:G,1,FALSE)),"Produto não cadastrado",VLOOKUP(A2627,'Cadastro-Estoque'!A:G,2,FALSE)))</f>
        <v/>
      </c>
      <c r="H2627" s="2" t="str">
        <f>IF(ISERROR(VLOOKUP(A2627,'Cadastro-Estoque'!A:G,1,FALSE)),"",VLOOKUP(A2627,'Cadastro-Estoque'!A:G,3,FALSE))</f>
        <v/>
      </c>
      <c r="I2627" s="73" t="str">
        <f>IF(A2627="","",INDEX(Boletim!F2636:F2753,(MATCH(A2627,'Cadastro-Estoque'!A2635:A2752,0))))</f>
        <v/>
      </c>
    </row>
    <row r="2628" spans="5:9" ht="18.75" customHeight="1" x14ac:dyDescent="0.25">
      <c r="E2628" s="1" t="str">
        <f t="shared" si="43"/>
        <v/>
      </c>
      <c r="F2628" s="2" t="str">
        <f>IF(ISERROR(VLOOKUP(A2628,'Cadastro-Estoque'!A:G,1,FALSE)),"",VLOOKUP(A2628,'Cadastro-Estoque'!A:G,4,FALSE))</f>
        <v/>
      </c>
      <c r="G2628" s="2" t="str">
        <f>IF(ISBLANK(A2628),"",IF(ISERROR(VLOOKUP(A2628,'Cadastro-Estoque'!A:G,1,FALSE)),"Produto não cadastrado",VLOOKUP(A2628,'Cadastro-Estoque'!A:G,2,FALSE)))</f>
        <v/>
      </c>
      <c r="H2628" s="2" t="str">
        <f>IF(ISERROR(VLOOKUP(A2628,'Cadastro-Estoque'!A:G,1,FALSE)),"",VLOOKUP(A2628,'Cadastro-Estoque'!A:G,3,FALSE))</f>
        <v/>
      </c>
      <c r="I2628" s="73" t="str">
        <f>IF(A2628="","",INDEX(Boletim!F2637:F2754,(MATCH(A2628,'Cadastro-Estoque'!A2636:A2753,0))))</f>
        <v/>
      </c>
    </row>
    <row r="2629" spans="5:9" ht="18.75" customHeight="1" x14ac:dyDescent="0.25">
      <c r="E2629" s="1" t="str">
        <f t="shared" si="43"/>
        <v/>
      </c>
      <c r="F2629" s="2" t="str">
        <f>IF(ISERROR(VLOOKUP(A2629,'Cadastro-Estoque'!A:G,1,FALSE)),"",VLOOKUP(A2629,'Cadastro-Estoque'!A:G,4,FALSE))</f>
        <v/>
      </c>
      <c r="G2629" s="2" t="str">
        <f>IF(ISBLANK(A2629),"",IF(ISERROR(VLOOKUP(A2629,'Cadastro-Estoque'!A:G,1,FALSE)),"Produto não cadastrado",VLOOKUP(A2629,'Cadastro-Estoque'!A:G,2,FALSE)))</f>
        <v/>
      </c>
      <c r="H2629" s="2" t="str">
        <f>IF(ISERROR(VLOOKUP(A2629,'Cadastro-Estoque'!A:G,1,FALSE)),"",VLOOKUP(A2629,'Cadastro-Estoque'!A:G,3,FALSE))</f>
        <v/>
      </c>
      <c r="I2629" s="73" t="str">
        <f>IF(A2629="","",INDEX(Boletim!F2638:F2755,(MATCH(A2629,'Cadastro-Estoque'!A2637:A2754,0))))</f>
        <v/>
      </c>
    </row>
    <row r="2630" spans="5:9" ht="18.75" customHeight="1" x14ac:dyDescent="0.25">
      <c r="E2630" s="1" t="str">
        <f t="shared" ref="E2630:E2693" si="44">IF(ISBLANK(A2630),"",C2630*D2630)</f>
        <v/>
      </c>
      <c r="F2630" s="2" t="str">
        <f>IF(ISERROR(VLOOKUP(A2630,'Cadastro-Estoque'!A:G,1,FALSE)),"",VLOOKUP(A2630,'Cadastro-Estoque'!A:G,4,FALSE))</f>
        <v/>
      </c>
      <c r="G2630" s="2" t="str">
        <f>IF(ISBLANK(A2630),"",IF(ISERROR(VLOOKUP(A2630,'Cadastro-Estoque'!A:G,1,FALSE)),"Produto não cadastrado",VLOOKUP(A2630,'Cadastro-Estoque'!A:G,2,FALSE)))</f>
        <v/>
      </c>
      <c r="H2630" s="2" t="str">
        <f>IF(ISERROR(VLOOKUP(A2630,'Cadastro-Estoque'!A:G,1,FALSE)),"",VLOOKUP(A2630,'Cadastro-Estoque'!A:G,3,FALSE))</f>
        <v/>
      </c>
      <c r="I2630" s="73" t="str">
        <f>IF(A2630="","",INDEX(Boletim!F2639:F2756,(MATCH(A2630,'Cadastro-Estoque'!A2638:A2755,0))))</f>
        <v/>
      </c>
    </row>
    <row r="2631" spans="5:9" ht="18.75" customHeight="1" x14ac:dyDescent="0.25">
      <c r="E2631" s="1" t="str">
        <f t="shared" si="44"/>
        <v/>
      </c>
      <c r="F2631" s="2" t="str">
        <f>IF(ISERROR(VLOOKUP(A2631,'Cadastro-Estoque'!A:G,1,FALSE)),"",VLOOKUP(A2631,'Cadastro-Estoque'!A:G,4,FALSE))</f>
        <v/>
      </c>
      <c r="G2631" s="2" t="str">
        <f>IF(ISBLANK(A2631),"",IF(ISERROR(VLOOKUP(A2631,'Cadastro-Estoque'!A:G,1,FALSE)),"Produto não cadastrado",VLOOKUP(A2631,'Cadastro-Estoque'!A:G,2,FALSE)))</f>
        <v/>
      </c>
      <c r="H2631" s="2" t="str">
        <f>IF(ISERROR(VLOOKUP(A2631,'Cadastro-Estoque'!A:G,1,FALSE)),"",VLOOKUP(A2631,'Cadastro-Estoque'!A:G,3,FALSE))</f>
        <v/>
      </c>
      <c r="I2631" s="73" t="str">
        <f>IF(A2631="","",INDEX(Boletim!F2640:F2757,(MATCH(A2631,'Cadastro-Estoque'!A2639:A2756,0))))</f>
        <v/>
      </c>
    </row>
    <row r="2632" spans="5:9" ht="18.75" customHeight="1" x14ac:dyDescent="0.25">
      <c r="E2632" s="1" t="str">
        <f t="shared" si="44"/>
        <v/>
      </c>
      <c r="F2632" s="2" t="str">
        <f>IF(ISERROR(VLOOKUP(A2632,'Cadastro-Estoque'!A:G,1,FALSE)),"",VLOOKUP(A2632,'Cadastro-Estoque'!A:G,4,FALSE))</f>
        <v/>
      </c>
      <c r="G2632" s="2" t="str">
        <f>IF(ISBLANK(A2632),"",IF(ISERROR(VLOOKUP(A2632,'Cadastro-Estoque'!A:G,1,FALSE)),"Produto não cadastrado",VLOOKUP(A2632,'Cadastro-Estoque'!A:G,2,FALSE)))</f>
        <v/>
      </c>
      <c r="H2632" s="2" t="str">
        <f>IF(ISERROR(VLOOKUP(A2632,'Cadastro-Estoque'!A:G,1,FALSE)),"",VLOOKUP(A2632,'Cadastro-Estoque'!A:G,3,FALSE))</f>
        <v/>
      </c>
      <c r="I2632" s="73" t="str">
        <f>IF(A2632="","",INDEX(Boletim!F2641:F2758,(MATCH(A2632,'Cadastro-Estoque'!A2640:A2757,0))))</f>
        <v/>
      </c>
    </row>
    <row r="2633" spans="5:9" ht="18.75" customHeight="1" x14ac:dyDescent="0.25">
      <c r="E2633" s="1" t="str">
        <f t="shared" si="44"/>
        <v/>
      </c>
      <c r="F2633" s="2" t="str">
        <f>IF(ISERROR(VLOOKUP(A2633,'Cadastro-Estoque'!A:G,1,FALSE)),"",VLOOKUP(A2633,'Cadastro-Estoque'!A:G,4,FALSE))</f>
        <v/>
      </c>
      <c r="G2633" s="2" t="str">
        <f>IF(ISBLANK(A2633),"",IF(ISERROR(VLOOKUP(A2633,'Cadastro-Estoque'!A:G,1,FALSE)),"Produto não cadastrado",VLOOKUP(A2633,'Cadastro-Estoque'!A:G,2,FALSE)))</f>
        <v/>
      </c>
      <c r="H2633" s="2" t="str">
        <f>IF(ISERROR(VLOOKUP(A2633,'Cadastro-Estoque'!A:G,1,FALSE)),"",VLOOKUP(A2633,'Cadastro-Estoque'!A:G,3,FALSE))</f>
        <v/>
      </c>
      <c r="I2633" s="73" t="str">
        <f>IF(A2633="","",INDEX(Boletim!F2642:F2759,(MATCH(A2633,'Cadastro-Estoque'!A2641:A2758,0))))</f>
        <v/>
      </c>
    </row>
    <row r="2634" spans="5:9" ht="18.75" customHeight="1" x14ac:dyDescent="0.25">
      <c r="E2634" s="1" t="str">
        <f t="shared" si="44"/>
        <v/>
      </c>
      <c r="F2634" s="2" t="str">
        <f>IF(ISERROR(VLOOKUP(A2634,'Cadastro-Estoque'!A:G,1,FALSE)),"",VLOOKUP(A2634,'Cadastro-Estoque'!A:G,4,FALSE))</f>
        <v/>
      </c>
      <c r="G2634" s="2" t="str">
        <f>IF(ISBLANK(A2634),"",IF(ISERROR(VLOOKUP(A2634,'Cadastro-Estoque'!A:G,1,FALSE)),"Produto não cadastrado",VLOOKUP(A2634,'Cadastro-Estoque'!A:G,2,FALSE)))</f>
        <v/>
      </c>
      <c r="H2634" s="2" t="str">
        <f>IF(ISERROR(VLOOKUP(A2634,'Cadastro-Estoque'!A:G,1,FALSE)),"",VLOOKUP(A2634,'Cadastro-Estoque'!A:G,3,FALSE))</f>
        <v/>
      </c>
      <c r="I2634" s="73" t="str">
        <f>IF(A2634="","",INDEX(Boletim!F2643:F2760,(MATCH(A2634,'Cadastro-Estoque'!A2642:A2759,0))))</f>
        <v/>
      </c>
    </row>
    <row r="2635" spans="5:9" ht="18.75" customHeight="1" x14ac:dyDescent="0.25">
      <c r="E2635" s="1" t="str">
        <f t="shared" si="44"/>
        <v/>
      </c>
      <c r="F2635" s="2" t="str">
        <f>IF(ISERROR(VLOOKUP(A2635,'Cadastro-Estoque'!A:G,1,FALSE)),"",VLOOKUP(A2635,'Cadastro-Estoque'!A:G,4,FALSE))</f>
        <v/>
      </c>
      <c r="G2635" s="2" t="str">
        <f>IF(ISBLANK(A2635),"",IF(ISERROR(VLOOKUP(A2635,'Cadastro-Estoque'!A:G,1,FALSE)),"Produto não cadastrado",VLOOKUP(A2635,'Cadastro-Estoque'!A:G,2,FALSE)))</f>
        <v/>
      </c>
      <c r="H2635" s="2" t="str">
        <f>IF(ISERROR(VLOOKUP(A2635,'Cadastro-Estoque'!A:G,1,FALSE)),"",VLOOKUP(A2635,'Cadastro-Estoque'!A:G,3,FALSE))</f>
        <v/>
      </c>
      <c r="I2635" s="73" t="str">
        <f>IF(A2635="","",INDEX(Boletim!F2644:F2761,(MATCH(A2635,'Cadastro-Estoque'!A2643:A2760,0))))</f>
        <v/>
      </c>
    </row>
    <row r="2636" spans="5:9" ht="18.75" customHeight="1" x14ac:dyDescent="0.25">
      <c r="E2636" s="1" t="str">
        <f t="shared" si="44"/>
        <v/>
      </c>
      <c r="F2636" s="2" t="str">
        <f>IF(ISERROR(VLOOKUP(A2636,'Cadastro-Estoque'!A:G,1,FALSE)),"",VLOOKUP(A2636,'Cadastro-Estoque'!A:G,4,FALSE))</f>
        <v/>
      </c>
      <c r="G2636" s="2" t="str">
        <f>IF(ISBLANK(A2636),"",IF(ISERROR(VLOOKUP(A2636,'Cadastro-Estoque'!A:G,1,FALSE)),"Produto não cadastrado",VLOOKUP(A2636,'Cadastro-Estoque'!A:G,2,FALSE)))</f>
        <v/>
      </c>
      <c r="H2636" s="2" t="str">
        <f>IF(ISERROR(VLOOKUP(A2636,'Cadastro-Estoque'!A:G,1,FALSE)),"",VLOOKUP(A2636,'Cadastro-Estoque'!A:G,3,FALSE))</f>
        <v/>
      </c>
      <c r="I2636" s="73" t="str">
        <f>IF(A2636="","",INDEX(Boletim!F2645:F2762,(MATCH(A2636,'Cadastro-Estoque'!A2644:A2761,0))))</f>
        <v/>
      </c>
    </row>
    <row r="2637" spans="5:9" ht="18.75" customHeight="1" x14ac:dyDescent="0.25">
      <c r="E2637" s="1" t="str">
        <f t="shared" si="44"/>
        <v/>
      </c>
      <c r="F2637" s="2" t="str">
        <f>IF(ISERROR(VLOOKUP(A2637,'Cadastro-Estoque'!A:G,1,FALSE)),"",VLOOKUP(A2637,'Cadastro-Estoque'!A:G,4,FALSE))</f>
        <v/>
      </c>
      <c r="G2637" s="2" t="str">
        <f>IF(ISBLANK(A2637),"",IF(ISERROR(VLOOKUP(A2637,'Cadastro-Estoque'!A:G,1,FALSE)),"Produto não cadastrado",VLOOKUP(A2637,'Cadastro-Estoque'!A:G,2,FALSE)))</f>
        <v/>
      </c>
      <c r="H2637" s="2" t="str">
        <f>IF(ISERROR(VLOOKUP(A2637,'Cadastro-Estoque'!A:G,1,FALSE)),"",VLOOKUP(A2637,'Cadastro-Estoque'!A:G,3,FALSE))</f>
        <v/>
      </c>
      <c r="I2637" s="73" t="str">
        <f>IF(A2637="","",INDEX(Boletim!F2646:F2763,(MATCH(A2637,'Cadastro-Estoque'!A2645:A2762,0))))</f>
        <v/>
      </c>
    </row>
    <row r="2638" spans="5:9" ht="18.75" customHeight="1" x14ac:dyDescent="0.25">
      <c r="E2638" s="1" t="str">
        <f t="shared" si="44"/>
        <v/>
      </c>
      <c r="F2638" s="2" t="str">
        <f>IF(ISERROR(VLOOKUP(A2638,'Cadastro-Estoque'!A:G,1,FALSE)),"",VLOOKUP(A2638,'Cadastro-Estoque'!A:G,4,FALSE))</f>
        <v/>
      </c>
      <c r="G2638" s="2" t="str">
        <f>IF(ISBLANK(A2638),"",IF(ISERROR(VLOOKUP(A2638,'Cadastro-Estoque'!A:G,1,FALSE)),"Produto não cadastrado",VLOOKUP(A2638,'Cadastro-Estoque'!A:G,2,FALSE)))</f>
        <v/>
      </c>
      <c r="H2638" s="2" t="str">
        <f>IF(ISERROR(VLOOKUP(A2638,'Cadastro-Estoque'!A:G,1,FALSE)),"",VLOOKUP(A2638,'Cadastro-Estoque'!A:G,3,FALSE))</f>
        <v/>
      </c>
      <c r="I2638" s="73" t="str">
        <f>IF(A2638="","",INDEX(Boletim!F2647:F2764,(MATCH(A2638,'Cadastro-Estoque'!A2646:A2763,0))))</f>
        <v/>
      </c>
    </row>
    <row r="2639" spans="5:9" ht="18.75" customHeight="1" x14ac:dyDescent="0.25">
      <c r="E2639" s="1" t="str">
        <f t="shared" si="44"/>
        <v/>
      </c>
      <c r="F2639" s="2" t="str">
        <f>IF(ISERROR(VLOOKUP(A2639,'Cadastro-Estoque'!A:G,1,FALSE)),"",VLOOKUP(A2639,'Cadastro-Estoque'!A:G,4,FALSE))</f>
        <v/>
      </c>
      <c r="G2639" s="2" t="str">
        <f>IF(ISBLANK(A2639),"",IF(ISERROR(VLOOKUP(A2639,'Cadastro-Estoque'!A:G,1,FALSE)),"Produto não cadastrado",VLOOKUP(A2639,'Cadastro-Estoque'!A:G,2,FALSE)))</f>
        <v/>
      </c>
      <c r="H2639" s="2" t="str">
        <f>IF(ISERROR(VLOOKUP(A2639,'Cadastro-Estoque'!A:G,1,FALSE)),"",VLOOKUP(A2639,'Cadastro-Estoque'!A:G,3,FALSE))</f>
        <v/>
      </c>
      <c r="I2639" s="73" t="str">
        <f>IF(A2639="","",INDEX(Boletim!F2648:F2765,(MATCH(A2639,'Cadastro-Estoque'!A2647:A2764,0))))</f>
        <v/>
      </c>
    </row>
    <row r="2640" spans="5:9" ht="18.75" customHeight="1" x14ac:dyDescent="0.25">
      <c r="E2640" s="1" t="str">
        <f t="shared" si="44"/>
        <v/>
      </c>
      <c r="F2640" s="2" t="str">
        <f>IF(ISERROR(VLOOKUP(A2640,'Cadastro-Estoque'!A:G,1,FALSE)),"",VLOOKUP(A2640,'Cadastro-Estoque'!A:G,4,FALSE))</f>
        <v/>
      </c>
      <c r="G2640" s="2" t="str">
        <f>IF(ISBLANK(A2640),"",IF(ISERROR(VLOOKUP(A2640,'Cadastro-Estoque'!A:G,1,FALSE)),"Produto não cadastrado",VLOOKUP(A2640,'Cadastro-Estoque'!A:G,2,FALSE)))</f>
        <v/>
      </c>
      <c r="H2640" s="2" t="str">
        <f>IF(ISERROR(VLOOKUP(A2640,'Cadastro-Estoque'!A:G,1,FALSE)),"",VLOOKUP(A2640,'Cadastro-Estoque'!A:G,3,FALSE))</f>
        <v/>
      </c>
      <c r="I2640" s="73" t="str">
        <f>IF(A2640="","",INDEX(Boletim!F2649:F2766,(MATCH(A2640,'Cadastro-Estoque'!A2648:A2765,0))))</f>
        <v/>
      </c>
    </row>
    <row r="2641" spans="5:9" ht="18.75" customHeight="1" x14ac:dyDescent="0.25">
      <c r="E2641" s="1" t="str">
        <f t="shared" si="44"/>
        <v/>
      </c>
      <c r="F2641" s="2" t="str">
        <f>IF(ISERROR(VLOOKUP(A2641,'Cadastro-Estoque'!A:G,1,FALSE)),"",VLOOKUP(A2641,'Cadastro-Estoque'!A:G,4,FALSE))</f>
        <v/>
      </c>
      <c r="G2641" s="2" t="str">
        <f>IF(ISBLANK(A2641),"",IF(ISERROR(VLOOKUP(A2641,'Cadastro-Estoque'!A:G,1,FALSE)),"Produto não cadastrado",VLOOKUP(A2641,'Cadastro-Estoque'!A:G,2,FALSE)))</f>
        <v/>
      </c>
      <c r="H2641" s="2" t="str">
        <f>IF(ISERROR(VLOOKUP(A2641,'Cadastro-Estoque'!A:G,1,FALSE)),"",VLOOKUP(A2641,'Cadastro-Estoque'!A:G,3,FALSE))</f>
        <v/>
      </c>
      <c r="I2641" s="73" t="str">
        <f>IF(A2641="","",INDEX(Boletim!F2650:F2767,(MATCH(A2641,'Cadastro-Estoque'!A2649:A2766,0))))</f>
        <v/>
      </c>
    </row>
    <row r="2642" spans="5:9" ht="18.75" customHeight="1" x14ac:dyDescent="0.25">
      <c r="E2642" s="1" t="str">
        <f t="shared" si="44"/>
        <v/>
      </c>
      <c r="F2642" s="2" t="str">
        <f>IF(ISERROR(VLOOKUP(A2642,'Cadastro-Estoque'!A:G,1,FALSE)),"",VLOOKUP(A2642,'Cadastro-Estoque'!A:G,4,FALSE))</f>
        <v/>
      </c>
      <c r="G2642" s="2" t="str">
        <f>IF(ISBLANK(A2642),"",IF(ISERROR(VLOOKUP(A2642,'Cadastro-Estoque'!A:G,1,FALSE)),"Produto não cadastrado",VLOOKUP(A2642,'Cadastro-Estoque'!A:G,2,FALSE)))</f>
        <v/>
      </c>
      <c r="H2642" s="2" t="str">
        <f>IF(ISERROR(VLOOKUP(A2642,'Cadastro-Estoque'!A:G,1,FALSE)),"",VLOOKUP(A2642,'Cadastro-Estoque'!A:G,3,FALSE))</f>
        <v/>
      </c>
      <c r="I2642" s="73" t="str">
        <f>IF(A2642="","",INDEX(Boletim!F2651:F2768,(MATCH(A2642,'Cadastro-Estoque'!A2650:A2767,0))))</f>
        <v/>
      </c>
    </row>
    <row r="2643" spans="5:9" ht="18.75" customHeight="1" x14ac:dyDescent="0.25">
      <c r="E2643" s="1" t="str">
        <f t="shared" si="44"/>
        <v/>
      </c>
      <c r="F2643" s="2" t="str">
        <f>IF(ISERROR(VLOOKUP(A2643,'Cadastro-Estoque'!A:G,1,FALSE)),"",VLOOKUP(A2643,'Cadastro-Estoque'!A:G,4,FALSE))</f>
        <v/>
      </c>
      <c r="G2643" s="2" t="str">
        <f>IF(ISBLANK(A2643),"",IF(ISERROR(VLOOKUP(A2643,'Cadastro-Estoque'!A:G,1,FALSE)),"Produto não cadastrado",VLOOKUP(A2643,'Cadastro-Estoque'!A:G,2,FALSE)))</f>
        <v/>
      </c>
      <c r="H2643" s="2" t="str">
        <f>IF(ISERROR(VLOOKUP(A2643,'Cadastro-Estoque'!A:G,1,FALSE)),"",VLOOKUP(A2643,'Cadastro-Estoque'!A:G,3,FALSE))</f>
        <v/>
      </c>
      <c r="I2643" s="73" t="str">
        <f>IF(A2643="","",INDEX(Boletim!F2652:F2769,(MATCH(A2643,'Cadastro-Estoque'!A2651:A2768,0))))</f>
        <v/>
      </c>
    </row>
    <row r="2644" spans="5:9" ht="18.75" customHeight="1" x14ac:dyDescent="0.25">
      <c r="E2644" s="1" t="str">
        <f t="shared" si="44"/>
        <v/>
      </c>
      <c r="F2644" s="2" t="str">
        <f>IF(ISERROR(VLOOKUP(A2644,'Cadastro-Estoque'!A:G,1,FALSE)),"",VLOOKUP(A2644,'Cadastro-Estoque'!A:G,4,FALSE))</f>
        <v/>
      </c>
      <c r="G2644" s="2" t="str">
        <f>IF(ISBLANK(A2644),"",IF(ISERROR(VLOOKUP(A2644,'Cadastro-Estoque'!A:G,1,FALSE)),"Produto não cadastrado",VLOOKUP(A2644,'Cadastro-Estoque'!A:G,2,FALSE)))</f>
        <v/>
      </c>
      <c r="H2644" s="2" t="str">
        <f>IF(ISERROR(VLOOKUP(A2644,'Cadastro-Estoque'!A:G,1,FALSE)),"",VLOOKUP(A2644,'Cadastro-Estoque'!A:G,3,FALSE))</f>
        <v/>
      </c>
      <c r="I2644" s="73" t="str">
        <f>IF(A2644="","",INDEX(Boletim!F2653:F2770,(MATCH(A2644,'Cadastro-Estoque'!A2652:A2769,0))))</f>
        <v/>
      </c>
    </row>
    <row r="2645" spans="5:9" ht="18.75" customHeight="1" x14ac:dyDescent="0.25">
      <c r="E2645" s="1" t="str">
        <f t="shared" si="44"/>
        <v/>
      </c>
      <c r="F2645" s="2" t="str">
        <f>IF(ISERROR(VLOOKUP(A2645,'Cadastro-Estoque'!A:G,1,FALSE)),"",VLOOKUP(A2645,'Cadastro-Estoque'!A:G,4,FALSE))</f>
        <v/>
      </c>
      <c r="G2645" s="2" t="str">
        <f>IF(ISBLANK(A2645),"",IF(ISERROR(VLOOKUP(A2645,'Cadastro-Estoque'!A:G,1,FALSE)),"Produto não cadastrado",VLOOKUP(A2645,'Cadastro-Estoque'!A:G,2,FALSE)))</f>
        <v/>
      </c>
      <c r="H2645" s="2" t="str">
        <f>IF(ISERROR(VLOOKUP(A2645,'Cadastro-Estoque'!A:G,1,FALSE)),"",VLOOKUP(A2645,'Cadastro-Estoque'!A:G,3,FALSE))</f>
        <v/>
      </c>
      <c r="I2645" s="73" t="str">
        <f>IF(A2645="","",INDEX(Boletim!F2654:F2771,(MATCH(A2645,'Cadastro-Estoque'!A2653:A2770,0))))</f>
        <v/>
      </c>
    </row>
    <row r="2646" spans="5:9" ht="18.75" customHeight="1" x14ac:dyDescent="0.25">
      <c r="E2646" s="1" t="str">
        <f t="shared" si="44"/>
        <v/>
      </c>
      <c r="F2646" s="2" t="str">
        <f>IF(ISERROR(VLOOKUP(A2646,'Cadastro-Estoque'!A:G,1,FALSE)),"",VLOOKUP(A2646,'Cadastro-Estoque'!A:G,4,FALSE))</f>
        <v/>
      </c>
      <c r="G2646" s="2" t="str">
        <f>IF(ISBLANK(A2646),"",IF(ISERROR(VLOOKUP(A2646,'Cadastro-Estoque'!A:G,1,FALSE)),"Produto não cadastrado",VLOOKUP(A2646,'Cadastro-Estoque'!A:G,2,FALSE)))</f>
        <v/>
      </c>
      <c r="H2646" s="2" t="str">
        <f>IF(ISERROR(VLOOKUP(A2646,'Cadastro-Estoque'!A:G,1,FALSE)),"",VLOOKUP(A2646,'Cadastro-Estoque'!A:G,3,FALSE))</f>
        <v/>
      </c>
      <c r="I2646" s="73" t="str">
        <f>IF(A2646="","",INDEX(Boletim!F2655:F2772,(MATCH(A2646,'Cadastro-Estoque'!A2654:A2771,0))))</f>
        <v/>
      </c>
    </row>
    <row r="2647" spans="5:9" ht="18.75" customHeight="1" x14ac:dyDescent="0.25">
      <c r="E2647" s="1" t="str">
        <f t="shared" si="44"/>
        <v/>
      </c>
      <c r="F2647" s="2" t="str">
        <f>IF(ISERROR(VLOOKUP(A2647,'Cadastro-Estoque'!A:G,1,FALSE)),"",VLOOKUP(A2647,'Cadastro-Estoque'!A:G,4,FALSE))</f>
        <v/>
      </c>
      <c r="G2647" s="2" t="str">
        <f>IF(ISBLANK(A2647),"",IF(ISERROR(VLOOKUP(A2647,'Cadastro-Estoque'!A:G,1,FALSE)),"Produto não cadastrado",VLOOKUP(A2647,'Cadastro-Estoque'!A:G,2,FALSE)))</f>
        <v/>
      </c>
      <c r="H2647" s="2" t="str">
        <f>IF(ISERROR(VLOOKUP(A2647,'Cadastro-Estoque'!A:G,1,FALSE)),"",VLOOKUP(A2647,'Cadastro-Estoque'!A:G,3,FALSE))</f>
        <v/>
      </c>
      <c r="I2647" s="73" t="str">
        <f>IF(A2647="","",INDEX(Boletim!F2656:F2773,(MATCH(A2647,'Cadastro-Estoque'!A2655:A2772,0))))</f>
        <v/>
      </c>
    </row>
    <row r="2648" spans="5:9" ht="18.75" customHeight="1" x14ac:dyDescent="0.25">
      <c r="E2648" s="1" t="str">
        <f t="shared" si="44"/>
        <v/>
      </c>
      <c r="F2648" s="2" t="str">
        <f>IF(ISERROR(VLOOKUP(A2648,'Cadastro-Estoque'!A:G,1,FALSE)),"",VLOOKUP(A2648,'Cadastro-Estoque'!A:G,4,FALSE))</f>
        <v/>
      </c>
      <c r="G2648" s="2" t="str">
        <f>IF(ISBLANK(A2648),"",IF(ISERROR(VLOOKUP(A2648,'Cadastro-Estoque'!A:G,1,FALSE)),"Produto não cadastrado",VLOOKUP(A2648,'Cadastro-Estoque'!A:G,2,FALSE)))</f>
        <v/>
      </c>
      <c r="H2648" s="2" t="str">
        <f>IF(ISERROR(VLOOKUP(A2648,'Cadastro-Estoque'!A:G,1,FALSE)),"",VLOOKUP(A2648,'Cadastro-Estoque'!A:G,3,FALSE))</f>
        <v/>
      </c>
      <c r="I2648" s="73" t="str">
        <f>IF(A2648="","",INDEX(Boletim!F2657:F2774,(MATCH(A2648,'Cadastro-Estoque'!A2656:A2773,0))))</f>
        <v/>
      </c>
    </row>
    <row r="2649" spans="5:9" ht="18.75" customHeight="1" x14ac:dyDescent="0.25">
      <c r="E2649" s="1" t="str">
        <f t="shared" si="44"/>
        <v/>
      </c>
      <c r="F2649" s="2" t="str">
        <f>IF(ISERROR(VLOOKUP(A2649,'Cadastro-Estoque'!A:G,1,FALSE)),"",VLOOKUP(A2649,'Cadastro-Estoque'!A:G,4,FALSE))</f>
        <v/>
      </c>
      <c r="G2649" s="2" t="str">
        <f>IF(ISBLANK(A2649),"",IF(ISERROR(VLOOKUP(A2649,'Cadastro-Estoque'!A:G,1,FALSE)),"Produto não cadastrado",VLOOKUP(A2649,'Cadastro-Estoque'!A:G,2,FALSE)))</f>
        <v/>
      </c>
      <c r="H2649" s="2" t="str">
        <f>IF(ISERROR(VLOOKUP(A2649,'Cadastro-Estoque'!A:G,1,FALSE)),"",VLOOKUP(A2649,'Cadastro-Estoque'!A:G,3,FALSE))</f>
        <v/>
      </c>
      <c r="I2649" s="73" t="str">
        <f>IF(A2649="","",INDEX(Boletim!F2658:F2775,(MATCH(A2649,'Cadastro-Estoque'!A2657:A2774,0))))</f>
        <v/>
      </c>
    </row>
    <row r="2650" spans="5:9" ht="18.75" customHeight="1" x14ac:dyDescent="0.25">
      <c r="E2650" s="1" t="str">
        <f t="shared" si="44"/>
        <v/>
      </c>
      <c r="F2650" s="2" t="str">
        <f>IF(ISERROR(VLOOKUP(A2650,'Cadastro-Estoque'!A:G,1,FALSE)),"",VLOOKUP(A2650,'Cadastro-Estoque'!A:G,4,FALSE))</f>
        <v/>
      </c>
      <c r="G2650" s="2" t="str">
        <f>IF(ISBLANK(A2650),"",IF(ISERROR(VLOOKUP(A2650,'Cadastro-Estoque'!A:G,1,FALSE)),"Produto não cadastrado",VLOOKUP(A2650,'Cadastro-Estoque'!A:G,2,FALSE)))</f>
        <v/>
      </c>
      <c r="H2650" s="2" t="str">
        <f>IF(ISERROR(VLOOKUP(A2650,'Cadastro-Estoque'!A:G,1,FALSE)),"",VLOOKUP(A2650,'Cadastro-Estoque'!A:G,3,FALSE))</f>
        <v/>
      </c>
      <c r="I2650" s="73" t="str">
        <f>IF(A2650="","",INDEX(Boletim!F2659:F2776,(MATCH(A2650,'Cadastro-Estoque'!A2658:A2775,0))))</f>
        <v/>
      </c>
    </row>
    <row r="2651" spans="5:9" ht="18.75" customHeight="1" x14ac:dyDescent="0.25">
      <c r="E2651" s="1" t="str">
        <f t="shared" si="44"/>
        <v/>
      </c>
      <c r="F2651" s="2" t="str">
        <f>IF(ISERROR(VLOOKUP(A2651,'Cadastro-Estoque'!A:G,1,FALSE)),"",VLOOKUP(A2651,'Cadastro-Estoque'!A:G,4,FALSE))</f>
        <v/>
      </c>
      <c r="G2651" s="2" t="str">
        <f>IF(ISBLANK(A2651),"",IF(ISERROR(VLOOKUP(A2651,'Cadastro-Estoque'!A:G,1,FALSE)),"Produto não cadastrado",VLOOKUP(A2651,'Cadastro-Estoque'!A:G,2,FALSE)))</f>
        <v/>
      </c>
      <c r="H2651" s="2" t="str">
        <f>IF(ISERROR(VLOOKUP(A2651,'Cadastro-Estoque'!A:G,1,FALSE)),"",VLOOKUP(A2651,'Cadastro-Estoque'!A:G,3,FALSE))</f>
        <v/>
      </c>
      <c r="I2651" s="73" t="str">
        <f>IF(A2651="","",INDEX(Boletim!F2660:F2777,(MATCH(A2651,'Cadastro-Estoque'!A2659:A2776,0))))</f>
        <v/>
      </c>
    </row>
    <row r="2652" spans="5:9" ht="18.75" customHeight="1" x14ac:dyDescent="0.25">
      <c r="E2652" s="1" t="str">
        <f t="shared" si="44"/>
        <v/>
      </c>
      <c r="F2652" s="2" t="str">
        <f>IF(ISERROR(VLOOKUP(A2652,'Cadastro-Estoque'!A:G,1,FALSE)),"",VLOOKUP(A2652,'Cadastro-Estoque'!A:G,4,FALSE))</f>
        <v/>
      </c>
      <c r="G2652" s="2" t="str">
        <f>IF(ISBLANK(A2652),"",IF(ISERROR(VLOOKUP(A2652,'Cadastro-Estoque'!A:G,1,FALSE)),"Produto não cadastrado",VLOOKUP(A2652,'Cadastro-Estoque'!A:G,2,FALSE)))</f>
        <v/>
      </c>
      <c r="H2652" s="2" t="str">
        <f>IF(ISERROR(VLOOKUP(A2652,'Cadastro-Estoque'!A:G,1,FALSE)),"",VLOOKUP(A2652,'Cadastro-Estoque'!A:G,3,FALSE))</f>
        <v/>
      </c>
      <c r="I2652" s="73" t="str">
        <f>IF(A2652="","",INDEX(Boletim!F2661:F2778,(MATCH(A2652,'Cadastro-Estoque'!A2660:A2777,0))))</f>
        <v/>
      </c>
    </row>
    <row r="2653" spans="5:9" ht="18.75" customHeight="1" x14ac:dyDescent="0.25">
      <c r="E2653" s="1" t="str">
        <f t="shared" si="44"/>
        <v/>
      </c>
      <c r="F2653" s="2" t="str">
        <f>IF(ISERROR(VLOOKUP(A2653,'Cadastro-Estoque'!A:G,1,FALSE)),"",VLOOKUP(A2653,'Cadastro-Estoque'!A:G,4,FALSE))</f>
        <v/>
      </c>
      <c r="G2653" s="2" t="str">
        <f>IF(ISBLANK(A2653),"",IF(ISERROR(VLOOKUP(A2653,'Cadastro-Estoque'!A:G,1,FALSE)),"Produto não cadastrado",VLOOKUP(A2653,'Cadastro-Estoque'!A:G,2,FALSE)))</f>
        <v/>
      </c>
      <c r="H2653" s="2" t="str">
        <f>IF(ISERROR(VLOOKUP(A2653,'Cadastro-Estoque'!A:G,1,FALSE)),"",VLOOKUP(A2653,'Cadastro-Estoque'!A:G,3,FALSE))</f>
        <v/>
      </c>
      <c r="I2653" s="73" t="str">
        <f>IF(A2653="","",INDEX(Boletim!F2662:F2779,(MATCH(A2653,'Cadastro-Estoque'!A2661:A2778,0))))</f>
        <v/>
      </c>
    </row>
    <row r="2654" spans="5:9" ht="18.75" customHeight="1" x14ac:dyDescent="0.25">
      <c r="E2654" s="1" t="str">
        <f t="shared" si="44"/>
        <v/>
      </c>
      <c r="F2654" s="2" t="str">
        <f>IF(ISERROR(VLOOKUP(A2654,'Cadastro-Estoque'!A:G,1,FALSE)),"",VLOOKUP(A2654,'Cadastro-Estoque'!A:G,4,FALSE))</f>
        <v/>
      </c>
      <c r="G2654" s="2" t="str">
        <f>IF(ISBLANK(A2654),"",IF(ISERROR(VLOOKUP(A2654,'Cadastro-Estoque'!A:G,1,FALSE)),"Produto não cadastrado",VLOOKUP(A2654,'Cadastro-Estoque'!A:G,2,FALSE)))</f>
        <v/>
      </c>
      <c r="H2654" s="2" t="str">
        <f>IF(ISERROR(VLOOKUP(A2654,'Cadastro-Estoque'!A:G,1,FALSE)),"",VLOOKUP(A2654,'Cadastro-Estoque'!A:G,3,FALSE))</f>
        <v/>
      </c>
      <c r="I2654" s="73" t="str">
        <f>IF(A2654="","",INDEX(Boletim!F2663:F2780,(MATCH(A2654,'Cadastro-Estoque'!A2662:A2779,0))))</f>
        <v/>
      </c>
    </row>
    <row r="2655" spans="5:9" ht="18.75" customHeight="1" x14ac:dyDescent="0.25">
      <c r="E2655" s="1" t="str">
        <f t="shared" si="44"/>
        <v/>
      </c>
      <c r="F2655" s="2" t="str">
        <f>IF(ISERROR(VLOOKUP(A2655,'Cadastro-Estoque'!A:G,1,FALSE)),"",VLOOKUP(A2655,'Cadastro-Estoque'!A:G,4,FALSE))</f>
        <v/>
      </c>
      <c r="G2655" s="2" t="str">
        <f>IF(ISBLANK(A2655),"",IF(ISERROR(VLOOKUP(A2655,'Cadastro-Estoque'!A:G,1,FALSE)),"Produto não cadastrado",VLOOKUP(A2655,'Cadastro-Estoque'!A:G,2,FALSE)))</f>
        <v/>
      </c>
      <c r="H2655" s="2" t="str">
        <f>IF(ISERROR(VLOOKUP(A2655,'Cadastro-Estoque'!A:G,1,FALSE)),"",VLOOKUP(A2655,'Cadastro-Estoque'!A:G,3,FALSE))</f>
        <v/>
      </c>
      <c r="I2655" s="73" t="str">
        <f>IF(A2655="","",INDEX(Boletim!F2664:F2781,(MATCH(A2655,'Cadastro-Estoque'!A2663:A2780,0))))</f>
        <v/>
      </c>
    </row>
    <row r="2656" spans="5:9" ht="18.75" customHeight="1" x14ac:dyDescent="0.25">
      <c r="E2656" s="1" t="str">
        <f t="shared" si="44"/>
        <v/>
      </c>
      <c r="F2656" s="2" t="str">
        <f>IF(ISERROR(VLOOKUP(A2656,'Cadastro-Estoque'!A:G,1,FALSE)),"",VLOOKUP(A2656,'Cadastro-Estoque'!A:G,4,FALSE))</f>
        <v/>
      </c>
      <c r="G2656" s="2" t="str">
        <f>IF(ISBLANK(A2656),"",IF(ISERROR(VLOOKUP(A2656,'Cadastro-Estoque'!A:G,1,FALSE)),"Produto não cadastrado",VLOOKUP(A2656,'Cadastro-Estoque'!A:G,2,FALSE)))</f>
        <v/>
      </c>
      <c r="H2656" s="2" t="str">
        <f>IF(ISERROR(VLOOKUP(A2656,'Cadastro-Estoque'!A:G,1,FALSE)),"",VLOOKUP(A2656,'Cadastro-Estoque'!A:G,3,FALSE))</f>
        <v/>
      </c>
      <c r="I2656" s="73" t="str">
        <f>IF(A2656="","",INDEX(Boletim!F2665:F2782,(MATCH(A2656,'Cadastro-Estoque'!A2664:A2781,0))))</f>
        <v/>
      </c>
    </row>
    <row r="2657" spans="5:9" ht="18.75" customHeight="1" x14ac:dyDescent="0.25">
      <c r="E2657" s="1" t="str">
        <f t="shared" si="44"/>
        <v/>
      </c>
      <c r="F2657" s="2" t="str">
        <f>IF(ISERROR(VLOOKUP(A2657,'Cadastro-Estoque'!A:G,1,FALSE)),"",VLOOKUP(A2657,'Cadastro-Estoque'!A:G,4,FALSE))</f>
        <v/>
      </c>
      <c r="G2657" s="2" t="str">
        <f>IF(ISBLANK(A2657),"",IF(ISERROR(VLOOKUP(A2657,'Cadastro-Estoque'!A:G,1,FALSE)),"Produto não cadastrado",VLOOKUP(A2657,'Cadastro-Estoque'!A:G,2,FALSE)))</f>
        <v/>
      </c>
      <c r="H2657" s="2" t="str">
        <f>IF(ISERROR(VLOOKUP(A2657,'Cadastro-Estoque'!A:G,1,FALSE)),"",VLOOKUP(A2657,'Cadastro-Estoque'!A:G,3,FALSE))</f>
        <v/>
      </c>
      <c r="I2657" s="73" t="str">
        <f>IF(A2657="","",INDEX(Boletim!F2666:F2783,(MATCH(A2657,'Cadastro-Estoque'!A2665:A2782,0))))</f>
        <v/>
      </c>
    </row>
    <row r="2658" spans="5:9" ht="18.75" customHeight="1" x14ac:dyDescent="0.25">
      <c r="E2658" s="1" t="str">
        <f t="shared" si="44"/>
        <v/>
      </c>
      <c r="F2658" s="2" t="str">
        <f>IF(ISERROR(VLOOKUP(A2658,'Cadastro-Estoque'!A:G,1,FALSE)),"",VLOOKUP(A2658,'Cadastro-Estoque'!A:G,4,FALSE))</f>
        <v/>
      </c>
      <c r="G2658" s="2" t="str">
        <f>IF(ISBLANK(A2658),"",IF(ISERROR(VLOOKUP(A2658,'Cadastro-Estoque'!A:G,1,FALSE)),"Produto não cadastrado",VLOOKUP(A2658,'Cadastro-Estoque'!A:G,2,FALSE)))</f>
        <v/>
      </c>
      <c r="H2658" s="2" t="str">
        <f>IF(ISERROR(VLOOKUP(A2658,'Cadastro-Estoque'!A:G,1,FALSE)),"",VLOOKUP(A2658,'Cadastro-Estoque'!A:G,3,FALSE))</f>
        <v/>
      </c>
      <c r="I2658" s="73" t="str">
        <f>IF(A2658="","",INDEX(Boletim!F2667:F2784,(MATCH(A2658,'Cadastro-Estoque'!A2666:A2783,0))))</f>
        <v/>
      </c>
    </row>
    <row r="2659" spans="5:9" ht="18.75" customHeight="1" x14ac:dyDescent="0.25">
      <c r="E2659" s="1" t="str">
        <f t="shared" si="44"/>
        <v/>
      </c>
      <c r="F2659" s="2" t="str">
        <f>IF(ISERROR(VLOOKUP(A2659,'Cadastro-Estoque'!A:G,1,FALSE)),"",VLOOKUP(A2659,'Cadastro-Estoque'!A:G,4,FALSE))</f>
        <v/>
      </c>
      <c r="G2659" s="2" t="str">
        <f>IF(ISBLANK(A2659),"",IF(ISERROR(VLOOKUP(A2659,'Cadastro-Estoque'!A:G,1,FALSE)),"Produto não cadastrado",VLOOKUP(A2659,'Cadastro-Estoque'!A:G,2,FALSE)))</f>
        <v/>
      </c>
      <c r="H2659" s="2" t="str">
        <f>IF(ISERROR(VLOOKUP(A2659,'Cadastro-Estoque'!A:G,1,FALSE)),"",VLOOKUP(A2659,'Cadastro-Estoque'!A:G,3,FALSE))</f>
        <v/>
      </c>
      <c r="I2659" s="73" t="str">
        <f>IF(A2659="","",INDEX(Boletim!F2668:F2785,(MATCH(A2659,'Cadastro-Estoque'!A2667:A2784,0))))</f>
        <v/>
      </c>
    </row>
    <row r="2660" spans="5:9" ht="18.75" customHeight="1" x14ac:dyDescent="0.25">
      <c r="E2660" s="1" t="str">
        <f t="shared" si="44"/>
        <v/>
      </c>
      <c r="F2660" s="2" t="str">
        <f>IF(ISERROR(VLOOKUP(A2660,'Cadastro-Estoque'!A:G,1,FALSE)),"",VLOOKUP(A2660,'Cadastro-Estoque'!A:G,4,FALSE))</f>
        <v/>
      </c>
      <c r="G2660" s="2" t="str">
        <f>IF(ISBLANK(A2660),"",IF(ISERROR(VLOOKUP(A2660,'Cadastro-Estoque'!A:G,1,FALSE)),"Produto não cadastrado",VLOOKUP(A2660,'Cadastro-Estoque'!A:G,2,FALSE)))</f>
        <v/>
      </c>
      <c r="H2660" s="2" t="str">
        <f>IF(ISERROR(VLOOKUP(A2660,'Cadastro-Estoque'!A:G,1,FALSE)),"",VLOOKUP(A2660,'Cadastro-Estoque'!A:G,3,FALSE))</f>
        <v/>
      </c>
      <c r="I2660" s="73" t="str">
        <f>IF(A2660="","",INDEX(Boletim!F2669:F2786,(MATCH(A2660,'Cadastro-Estoque'!A2668:A2785,0))))</f>
        <v/>
      </c>
    </row>
    <row r="2661" spans="5:9" ht="18.75" customHeight="1" x14ac:dyDescent="0.25">
      <c r="E2661" s="1" t="str">
        <f t="shared" si="44"/>
        <v/>
      </c>
      <c r="F2661" s="2" t="str">
        <f>IF(ISERROR(VLOOKUP(A2661,'Cadastro-Estoque'!A:G,1,FALSE)),"",VLOOKUP(A2661,'Cadastro-Estoque'!A:G,4,FALSE))</f>
        <v/>
      </c>
      <c r="G2661" s="2" t="str">
        <f>IF(ISBLANK(A2661),"",IF(ISERROR(VLOOKUP(A2661,'Cadastro-Estoque'!A:G,1,FALSE)),"Produto não cadastrado",VLOOKUP(A2661,'Cadastro-Estoque'!A:G,2,FALSE)))</f>
        <v/>
      </c>
      <c r="H2661" s="2" t="str">
        <f>IF(ISERROR(VLOOKUP(A2661,'Cadastro-Estoque'!A:G,1,FALSE)),"",VLOOKUP(A2661,'Cadastro-Estoque'!A:G,3,FALSE))</f>
        <v/>
      </c>
      <c r="I2661" s="73" t="str">
        <f>IF(A2661="","",INDEX(Boletim!F2670:F2787,(MATCH(A2661,'Cadastro-Estoque'!A2669:A2786,0))))</f>
        <v/>
      </c>
    </row>
    <row r="2662" spans="5:9" ht="18.75" customHeight="1" x14ac:dyDescent="0.25">
      <c r="E2662" s="1" t="str">
        <f t="shared" si="44"/>
        <v/>
      </c>
      <c r="F2662" s="2" t="str">
        <f>IF(ISERROR(VLOOKUP(A2662,'Cadastro-Estoque'!A:G,1,FALSE)),"",VLOOKUP(A2662,'Cadastro-Estoque'!A:G,4,FALSE))</f>
        <v/>
      </c>
      <c r="G2662" s="2" t="str">
        <f>IF(ISBLANK(A2662),"",IF(ISERROR(VLOOKUP(A2662,'Cadastro-Estoque'!A:G,1,FALSE)),"Produto não cadastrado",VLOOKUP(A2662,'Cadastro-Estoque'!A:G,2,FALSE)))</f>
        <v/>
      </c>
      <c r="H2662" s="2" t="str">
        <f>IF(ISERROR(VLOOKUP(A2662,'Cadastro-Estoque'!A:G,1,FALSE)),"",VLOOKUP(A2662,'Cadastro-Estoque'!A:G,3,FALSE))</f>
        <v/>
      </c>
      <c r="I2662" s="73" t="str">
        <f>IF(A2662="","",INDEX(Boletim!F2671:F2788,(MATCH(A2662,'Cadastro-Estoque'!A2670:A2787,0))))</f>
        <v/>
      </c>
    </row>
    <row r="2663" spans="5:9" ht="18.75" customHeight="1" x14ac:dyDescent="0.25">
      <c r="E2663" s="1" t="str">
        <f t="shared" si="44"/>
        <v/>
      </c>
      <c r="F2663" s="2" t="str">
        <f>IF(ISERROR(VLOOKUP(A2663,'Cadastro-Estoque'!A:G,1,FALSE)),"",VLOOKUP(A2663,'Cadastro-Estoque'!A:G,4,FALSE))</f>
        <v/>
      </c>
      <c r="G2663" s="2" t="str">
        <f>IF(ISBLANK(A2663),"",IF(ISERROR(VLOOKUP(A2663,'Cadastro-Estoque'!A:G,1,FALSE)),"Produto não cadastrado",VLOOKUP(A2663,'Cadastro-Estoque'!A:G,2,FALSE)))</f>
        <v/>
      </c>
      <c r="H2663" s="2" t="str">
        <f>IF(ISERROR(VLOOKUP(A2663,'Cadastro-Estoque'!A:G,1,FALSE)),"",VLOOKUP(A2663,'Cadastro-Estoque'!A:G,3,FALSE))</f>
        <v/>
      </c>
      <c r="I2663" s="73" t="str">
        <f>IF(A2663="","",INDEX(Boletim!F2672:F2789,(MATCH(A2663,'Cadastro-Estoque'!A2671:A2788,0))))</f>
        <v/>
      </c>
    </row>
    <row r="2664" spans="5:9" ht="18.75" customHeight="1" x14ac:dyDescent="0.25">
      <c r="E2664" s="1" t="str">
        <f t="shared" si="44"/>
        <v/>
      </c>
      <c r="F2664" s="2" t="str">
        <f>IF(ISERROR(VLOOKUP(A2664,'Cadastro-Estoque'!A:G,1,FALSE)),"",VLOOKUP(A2664,'Cadastro-Estoque'!A:G,4,FALSE))</f>
        <v/>
      </c>
      <c r="G2664" s="2" t="str">
        <f>IF(ISBLANK(A2664),"",IF(ISERROR(VLOOKUP(A2664,'Cadastro-Estoque'!A:G,1,FALSE)),"Produto não cadastrado",VLOOKUP(A2664,'Cadastro-Estoque'!A:G,2,FALSE)))</f>
        <v/>
      </c>
      <c r="H2664" s="2" t="str">
        <f>IF(ISERROR(VLOOKUP(A2664,'Cadastro-Estoque'!A:G,1,FALSE)),"",VLOOKUP(A2664,'Cadastro-Estoque'!A:G,3,FALSE))</f>
        <v/>
      </c>
      <c r="I2664" s="73" t="str">
        <f>IF(A2664="","",INDEX(Boletim!F2673:F2790,(MATCH(A2664,'Cadastro-Estoque'!A2672:A2789,0))))</f>
        <v/>
      </c>
    </row>
    <row r="2665" spans="5:9" ht="18.75" customHeight="1" x14ac:dyDescent="0.25">
      <c r="E2665" s="1" t="str">
        <f t="shared" si="44"/>
        <v/>
      </c>
      <c r="F2665" s="2" t="str">
        <f>IF(ISERROR(VLOOKUP(A2665,'Cadastro-Estoque'!A:G,1,FALSE)),"",VLOOKUP(A2665,'Cadastro-Estoque'!A:G,4,FALSE))</f>
        <v/>
      </c>
      <c r="G2665" s="2" t="str">
        <f>IF(ISBLANK(A2665),"",IF(ISERROR(VLOOKUP(A2665,'Cadastro-Estoque'!A:G,1,FALSE)),"Produto não cadastrado",VLOOKUP(A2665,'Cadastro-Estoque'!A:G,2,FALSE)))</f>
        <v/>
      </c>
      <c r="H2665" s="2" t="str">
        <f>IF(ISERROR(VLOOKUP(A2665,'Cadastro-Estoque'!A:G,1,FALSE)),"",VLOOKUP(A2665,'Cadastro-Estoque'!A:G,3,FALSE))</f>
        <v/>
      </c>
      <c r="I2665" s="73" t="str">
        <f>IF(A2665="","",INDEX(Boletim!F2674:F2791,(MATCH(A2665,'Cadastro-Estoque'!A2673:A2790,0))))</f>
        <v/>
      </c>
    </row>
    <row r="2666" spans="5:9" ht="18.75" customHeight="1" x14ac:dyDescent="0.25">
      <c r="E2666" s="1" t="str">
        <f t="shared" si="44"/>
        <v/>
      </c>
      <c r="F2666" s="2" t="str">
        <f>IF(ISERROR(VLOOKUP(A2666,'Cadastro-Estoque'!A:G,1,FALSE)),"",VLOOKUP(A2666,'Cadastro-Estoque'!A:G,4,FALSE))</f>
        <v/>
      </c>
      <c r="G2666" s="2" t="str">
        <f>IF(ISBLANK(A2666),"",IF(ISERROR(VLOOKUP(A2666,'Cadastro-Estoque'!A:G,1,FALSE)),"Produto não cadastrado",VLOOKUP(A2666,'Cadastro-Estoque'!A:G,2,FALSE)))</f>
        <v/>
      </c>
      <c r="H2666" s="2" t="str">
        <f>IF(ISERROR(VLOOKUP(A2666,'Cadastro-Estoque'!A:G,1,FALSE)),"",VLOOKUP(A2666,'Cadastro-Estoque'!A:G,3,FALSE))</f>
        <v/>
      </c>
      <c r="I2666" s="73" t="str">
        <f>IF(A2666="","",INDEX(Boletim!F2675:F2792,(MATCH(A2666,'Cadastro-Estoque'!A2674:A2791,0))))</f>
        <v/>
      </c>
    </row>
    <row r="2667" spans="5:9" ht="18.75" customHeight="1" x14ac:dyDescent="0.25">
      <c r="E2667" s="1" t="str">
        <f t="shared" si="44"/>
        <v/>
      </c>
      <c r="F2667" s="2" t="str">
        <f>IF(ISERROR(VLOOKUP(A2667,'Cadastro-Estoque'!A:G,1,FALSE)),"",VLOOKUP(A2667,'Cadastro-Estoque'!A:G,4,FALSE))</f>
        <v/>
      </c>
      <c r="G2667" s="2" t="str">
        <f>IF(ISBLANK(A2667),"",IF(ISERROR(VLOOKUP(A2667,'Cadastro-Estoque'!A:G,1,FALSE)),"Produto não cadastrado",VLOOKUP(A2667,'Cadastro-Estoque'!A:G,2,FALSE)))</f>
        <v/>
      </c>
      <c r="H2667" s="2" t="str">
        <f>IF(ISERROR(VLOOKUP(A2667,'Cadastro-Estoque'!A:G,1,FALSE)),"",VLOOKUP(A2667,'Cadastro-Estoque'!A:G,3,FALSE))</f>
        <v/>
      </c>
      <c r="I2667" s="73" t="str">
        <f>IF(A2667="","",INDEX(Boletim!F2676:F2793,(MATCH(A2667,'Cadastro-Estoque'!A2675:A2792,0))))</f>
        <v/>
      </c>
    </row>
    <row r="2668" spans="5:9" ht="18.75" customHeight="1" x14ac:dyDescent="0.25">
      <c r="E2668" s="1" t="str">
        <f t="shared" si="44"/>
        <v/>
      </c>
      <c r="F2668" s="2" t="str">
        <f>IF(ISERROR(VLOOKUP(A2668,'Cadastro-Estoque'!A:G,1,FALSE)),"",VLOOKUP(A2668,'Cadastro-Estoque'!A:G,4,FALSE))</f>
        <v/>
      </c>
      <c r="G2668" s="2" t="str">
        <f>IF(ISBLANK(A2668),"",IF(ISERROR(VLOOKUP(A2668,'Cadastro-Estoque'!A:G,1,FALSE)),"Produto não cadastrado",VLOOKUP(A2668,'Cadastro-Estoque'!A:G,2,FALSE)))</f>
        <v/>
      </c>
      <c r="H2668" s="2" t="str">
        <f>IF(ISERROR(VLOOKUP(A2668,'Cadastro-Estoque'!A:G,1,FALSE)),"",VLOOKUP(A2668,'Cadastro-Estoque'!A:G,3,FALSE))</f>
        <v/>
      </c>
      <c r="I2668" s="73" t="str">
        <f>IF(A2668="","",INDEX(Boletim!F2677:F2794,(MATCH(A2668,'Cadastro-Estoque'!A2676:A2793,0))))</f>
        <v/>
      </c>
    </row>
    <row r="2669" spans="5:9" ht="18.75" customHeight="1" x14ac:dyDescent="0.25">
      <c r="E2669" s="1" t="str">
        <f t="shared" si="44"/>
        <v/>
      </c>
      <c r="F2669" s="2" t="str">
        <f>IF(ISERROR(VLOOKUP(A2669,'Cadastro-Estoque'!A:G,1,FALSE)),"",VLOOKUP(A2669,'Cadastro-Estoque'!A:G,4,FALSE))</f>
        <v/>
      </c>
      <c r="G2669" s="2" t="str">
        <f>IF(ISBLANK(A2669),"",IF(ISERROR(VLOOKUP(A2669,'Cadastro-Estoque'!A:G,1,FALSE)),"Produto não cadastrado",VLOOKUP(A2669,'Cadastro-Estoque'!A:G,2,FALSE)))</f>
        <v/>
      </c>
      <c r="H2669" s="2" t="str">
        <f>IF(ISERROR(VLOOKUP(A2669,'Cadastro-Estoque'!A:G,1,FALSE)),"",VLOOKUP(A2669,'Cadastro-Estoque'!A:G,3,FALSE))</f>
        <v/>
      </c>
      <c r="I2669" s="73" t="str">
        <f>IF(A2669="","",INDEX(Boletim!F2678:F2795,(MATCH(A2669,'Cadastro-Estoque'!A2677:A2794,0))))</f>
        <v/>
      </c>
    </row>
    <row r="2670" spans="5:9" ht="18.75" customHeight="1" x14ac:dyDescent="0.25">
      <c r="E2670" s="1" t="str">
        <f t="shared" si="44"/>
        <v/>
      </c>
      <c r="F2670" s="2" t="str">
        <f>IF(ISERROR(VLOOKUP(A2670,'Cadastro-Estoque'!A:G,1,FALSE)),"",VLOOKUP(A2670,'Cadastro-Estoque'!A:G,4,FALSE))</f>
        <v/>
      </c>
      <c r="G2670" s="2" t="str">
        <f>IF(ISBLANK(A2670),"",IF(ISERROR(VLOOKUP(A2670,'Cadastro-Estoque'!A:G,1,FALSE)),"Produto não cadastrado",VLOOKUP(A2670,'Cadastro-Estoque'!A:G,2,FALSE)))</f>
        <v/>
      </c>
      <c r="H2670" s="2" t="str">
        <f>IF(ISERROR(VLOOKUP(A2670,'Cadastro-Estoque'!A:G,1,FALSE)),"",VLOOKUP(A2670,'Cadastro-Estoque'!A:G,3,FALSE))</f>
        <v/>
      </c>
      <c r="I2670" s="73" t="str">
        <f>IF(A2670="","",INDEX(Boletim!F2679:F2796,(MATCH(A2670,'Cadastro-Estoque'!A2678:A2795,0))))</f>
        <v/>
      </c>
    </row>
    <row r="2671" spans="5:9" ht="18.75" customHeight="1" x14ac:dyDescent="0.25">
      <c r="E2671" s="1" t="str">
        <f t="shared" si="44"/>
        <v/>
      </c>
      <c r="F2671" s="2" t="str">
        <f>IF(ISERROR(VLOOKUP(A2671,'Cadastro-Estoque'!A:G,1,FALSE)),"",VLOOKUP(A2671,'Cadastro-Estoque'!A:G,4,FALSE))</f>
        <v/>
      </c>
      <c r="G2671" s="2" t="str">
        <f>IF(ISBLANK(A2671),"",IF(ISERROR(VLOOKUP(A2671,'Cadastro-Estoque'!A:G,1,FALSE)),"Produto não cadastrado",VLOOKUP(A2671,'Cadastro-Estoque'!A:G,2,FALSE)))</f>
        <v/>
      </c>
      <c r="H2671" s="2" t="str">
        <f>IF(ISERROR(VLOOKUP(A2671,'Cadastro-Estoque'!A:G,1,FALSE)),"",VLOOKUP(A2671,'Cadastro-Estoque'!A:G,3,FALSE))</f>
        <v/>
      </c>
      <c r="I2671" s="73" t="str">
        <f>IF(A2671="","",INDEX(Boletim!F2680:F2797,(MATCH(A2671,'Cadastro-Estoque'!A2679:A2796,0))))</f>
        <v/>
      </c>
    </row>
    <row r="2672" spans="5:9" ht="18.75" customHeight="1" x14ac:dyDescent="0.25">
      <c r="E2672" s="1" t="str">
        <f t="shared" si="44"/>
        <v/>
      </c>
      <c r="F2672" s="2" t="str">
        <f>IF(ISERROR(VLOOKUP(A2672,'Cadastro-Estoque'!A:G,1,FALSE)),"",VLOOKUP(A2672,'Cadastro-Estoque'!A:G,4,FALSE))</f>
        <v/>
      </c>
      <c r="G2672" s="2" t="str">
        <f>IF(ISBLANK(A2672),"",IF(ISERROR(VLOOKUP(A2672,'Cadastro-Estoque'!A:G,1,FALSE)),"Produto não cadastrado",VLOOKUP(A2672,'Cadastro-Estoque'!A:G,2,FALSE)))</f>
        <v/>
      </c>
      <c r="H2672" s="2" t="str">
        <f>IF(ISERROR(VLOOKUP(A2672,'Cadastro-Estoque'!A:G,1,FALSE)),"",VLOOKUP(A2672,'Cadastro-Estoque'!A:G,3,FALSE))</f>
        <v/>
      </c>
      <c r="I2672" s="73" t="str">
        <f>IF(A2672="","",INDEX(Boletim!F2681:F2798,(MATCH(A2672,'Cadastro-Estoque'!A2680:A2797,0))))</f>
        <v/>
      </c>
    </row>
    <row r="2673" spans="5:9" ht="18.75" customHeight="1" x14ac:dyDescent="0.25">
      <c r="E2673" s="1" t="str">
        <f t="shared" si="44"/>
        <v/>
      </c>
      <c r="F2673" s="2" t="str">
        <f>IF(ISERROR(VLOOKUP(A2673,'Cadastro-Estoque'!A:G,1,FALSE)),"",VLOOKUP(A2673,'Cadastro-Estoque'!A:G,4,FALSE))</f>
        <v/>
      </c>
      <c r="G2673" s="2" t="str">
        <f>IF(ISBLANK(A2673),"",IF(ISERROR(VLOOKUP(A2673,'Cadastro-Estoque'!A:G,1,FALSE)),"Produto não cadastrado",VLOOKUP(A2673,'Cadastro-Estoque'!A:G,2,FALSE)))</f>
        <v/>
      </c>
      <c r="H2673" s="2" t="str">
        <f>IF(ISERROR(VLOOKUP(A2673,'Cadastro-Estoque'!A:G,1,FALSE)),"",VLOOKUP(A2673,'Cadastro-Estoque'!A:G,3,FALSE))</f>
        <v/>
      </c>
      <c r="I2673" s="73" t="str">
        <f>IF(A2673="","",INDEX(Boletim!F2682:F2799,(MATCH(A2673,'Cadastro-Estoque'!A2681:A2798,0))))</f>
        <v/>
      </c>
    </row>
    <row r="2674" spans="5:9" ht="18.75" customHeight="1" x14ac:dyDescent="0.25">
      <c r="E2674" s="1" t="str">
        <f t="shared" si="44"/>
        <v/>
      </c>
      <c r="F2674" s="2" t="str">
        <f>IF(ISERROR(VLOOKUP(A2674,'Cadastro-Estoque'!A:G,1,FALSE)),"",VLOOKUP(A2674,'Cadastro-Estoque'!A:G,4,FALSE))</f>
        <v/>
      </c>
      <c r="G2674" s="2" t="str">
        <f>IF(ISBLANK(A2674),"",IF(ISERROR(VLOOKUP(A2674,'Cadastro-Estoque'!A:G,1,FALSE)),"Produto não cadastrado",VLOOKUP(A2674,'Cadastro-Estoque'!A:G,2,FALSE)))</f>
        <v/>
      </c>
      <c r="H2674" s="2" t="str">
        <f>IF(ISERROR(VLOOKUP(A2674,'Cadastro-Estoque'!A:G,1,FALSE)),"",VLOOKUP(A2674,'Cadastro-Estoque'!A:G,3,FALSE))</f>
        <v/>
      </c>
      <c r="I2674" s="73" t="str">
        <f>IF(A2674="","",INDEX(Boletim!F2683:F2800,(MATCH(A2674,'Cadastro-Estoque'!A2682:A2799,0))))</f>
        <v/>
      </c>
    </row>
    <row r="2675" spans="5:9" ht="18.75" customHeight="1" x14ac:dyDescent="0.25">
      <c r="E2675" s="1" t="str">
        <f t="shared" si="44"/>
        <v/>
      </c>
      <c r="F2675" s="2" t="str">
        <f>IF(ISERROR(VLOOKUP(A2675,'Cadastro-Estoque'!A:G,1,FALSE)),"",VLOOKUP(A2675,'Cadastro-Estoque'!A:G,4,FALSE))</f>
        <v/>
      </c>
      <c r="G2675" s="2" t="str">
        <f>IF(ISBLANK(A2675),"",IF(ISERROR(VLOOKUP(A2675,'Cadastro-Estoque'!A:G,1,FALSE)),"Produto não cadastrado",VLOOKUP(A2675,'Cadastro-Estoque'!A:G,2,FALSE)))</f>
        <v/>
      </c>
      <c r="H2675" s="2" t="str">
        <f>IF(ISERROR(VLOOKUP(A2675,'Cadastro-Estoque'!A:G,1,FALSE)),"",VLOOKUP(A2675,'Cadastro-Estoque'!A:G,3,FALSE))</f>
        <v/>
      </c>
      <c r="I2675" s="73" t="str">
        <f>IF(A2675="","",INDEX(Boletim!F2684:F2801,(MATCH(A2675,'Cadastro-Estoque'!A2683:A2800,0))))</f>
        <v/>
      </c>
    </row>
    <row r="2676" spans="5:9" ht="18.75" customHeight="1" x14ac:dyDescent="0.25">
      <c r="E2676" s="1" t="str">
        <f t="shared" si="44"/>
        <v/>
      </c>
      <c r="F2676" s="2" t="str">
        <f>IF(ISERROR(VLOOKUP(A2676,'Cadastro-Estoque'!A:G,1,FALSE)),"",VLOOKUP(A2676,'Cadastro-Estoque'!A:G,4,FALSE))</f>
        <v/>
      </c>
      <c r="G2676" s="2" t="str">
        <f>IF(ISBLANK(A2676),"",IF(ISERROR(VLOOKUP(A2676,'Cadastro-Estoque'!A:G,1,FALSE)),"Produto não cadastrado",VLOOKUP(A2676,'Cadastro-Estoque'!A:G,2,FALSE)))</f>
        <v/>
      </c>
      <c r="H2676" s="2" t="str">
        <f>IF(ISERROR(VLOOKUP(A2676,'Cadastro-Estoque'!A:G,1,FALSE)),"",VLOOKUP(A2676,'Cadastro-Estoque'!A:G,3,FALSE))</f>
        <v/>
      </c>
      <c r="I2676" s="73" t="str">
        <f>IF(A2676="","",INDEX(Boletim!F2685:F2802,(MATCH(A2676,'Cadastro-Estoque'!A2684:A2801,0))))</f>
        <v/>
      </c>
    </row>
    <row r="2677" spans="5:9" ht="18.75" customHeight="1" x14ac:dyDescent="0.25">
      <c r="E2677" s="1" t="str">
        <f t="shared" si="44"/>
        <v/>
      </c>
      <c r="F2677" s="2" t="str">
        <f>IF(ISERROR(VLOOKUP(A2677,'Cadastro-Estoque'!A:G,1,FALSE)),"",VLOOKUP(A2677,'Cadastro-Estoque'!A:G,4,FALSE))</f>
        <v/>
      </c>
      <c r="G2677" s="2" t="str">
        <f>IF(ISBLANK(A2677),"",IF(ISERROR(VLOOKUP(A2677,'Cadastro-Estoque'!A:G,1,FALSE)),"Produto não cadastrado",VLOOKUP(A2677,'Cadastro-Estoque'!A:G,2,FALSE)))</f>
        <v/>
      </c>
      <c r="H2677" s="2" t="str">
        <f>IF(ISERROR(VLOOKUP(A2677,'Cadastro-Estoque'!A:G,1,FALSE)),"",VLOOKUP(A2677,'Cadastro-Estoque'!A:G,3,FALSE))</f>
        <v/>
      </c>
      <c r="I2677" s="73" t="str">
        <f>IF(A2677="","",INDEX(Boletim!F2686:F2803,(MATCH(A2677,'Cadastro-Estoque'!A2685:A2802,0))))</f>
        <v/>
      </c>
    </row>
    <row r="2678" spans="5:9" ht="18.75" customHeight="1" x14ac:dyDescent="0.25">
      <c r="E2678" s="1" t="str">
        <f t="shared" si="44"/>
        <v/>
      </c>
      <c r="F2678" s="2" t="str">
        <f>IF(ISERROR(VLOOKUP(A2678,'Cadastro-Estoque'!A:G,1,FALSE)),"",VLOOKUP(A2678,'Cadastro-Estoque'!A:G,4,FALSE))</f>
        <v/>
      </c>
      <c r="G2678" s="2" t="str">
        <f>IF(ISBLANK(A2678),"",IF(ISERROR(VLOOKUP(A2678,'Cadastro-Estoque'!A:G,1,FALSE)),"Produto não cadastrado",VLOOKUP(A2678,'Cadastro-Estoque'!A:G,2,FALSE)))</f>
        <v/>
      </c>
      <c r="H2678" s="2" t="str">
        <f>IF(ISERROR(VLOOKUP(A2678,'Cadastro-Estoque'!A:G,1,FALSE)),"",VLOOKUP(A2678,'Cadastro-Estoque'!A:G,3,FALSE))</f>
        <v/>
      </c>
      <c r="I2678" s="73" t="str">
        <f>IF(A2678="","",INDEX(Boletim!F2687:F2804,(MATCH(A2678,'Cadastro-Estoque'!A2686:A2803,0))))</f>
        <v/>
      </c>
    </row>
    <row r="2679" spans="5:9" ht="18.75" customHeight="1" x14ac:dyDescent="0.25">
      <c r="E2679" s="1" t="str">
        <f t="shared" si="44"/>
        <v/>
      </c>
      <c r="F2679" s="2" t="str">
        <f>IF(ISERROR(VLOOKUP(A2679,'Cadastro-Estoque'!A:G,1,FALSE)),"",VLOOKUP(A2679,'Cadastro-Estoque'!A:G,4,FALSE))</f>
        <v/>
      </c>
      <c r="G2679" s="2" t="str">
        <f>IF(ISBLANK(A2679),"",IF(ISERROR(VLOOKUP(A2679,'Cadastro-Estoque'!A:G,1,FALSE)),"Produto não cadastrado",VLOOKUP(A2679,'Cadastro-Estoque'!A:G,2,FALSE)))</f>
        <v/>
      </c>
      <c r="H2679" s="2" t="str">
        <f>IF(ISERROR(VLOOKUP(A2679,'Cadastro-Estoque'!A:G,1,FALSE)),"",VLOOKUP(A2679,'Cadastro-Estoque'!A:G,3,FALSE))</f>
        <v/>
      </c>
      <c r="I2679" s="73" t="str">
        <f>IF(A2679="","",INDEX(Boletim!F2688:F2805,(MATCH(A2679,'Cadastro-Estoque'!A2687:A2804,0))))</f>
        <v/>
      </c>
    </row>
    <row r="2680" spans="5:9" ht="18.75" customHeight="1" x14ac:dyDescent="0.25">
      <c r="E2680" s="1" t="str">
        <f t="shared" si="44"/>
        <v/>
      </c>
      <c r="F2680" s="2" t="str">
        <f>IF(ISERROR(VLOOKUP(A2680,'Cadastro-Estoque'!A:G,1,FALSE)),"",VLOOKUP(A2680,'Cadastro-Estoque'!A:G,4,FALSE))</f>
        <v/>
      </c>
      <c r="G2680" s="2" t="str">
        <f>IF(ISBLANK(A2680),"",IF(ISERROR(VLOOKUP(A2680,'Cadastro-Estoque'!A:G,1,FALSE)),"Produto não cadastrado",VLOOKUP(A2680,'Cadastro-Estoque'!A:G,2,FALSE)))</f>
        <v/>
      </c>
      <c r="H2680" s="2" t="str">
        <f>IF(ISERROR(VLOOKUP(A2680,'Cadastro-Estoque'!A:G,1,FALSE)),"",VLOOKUP(A2680,'Cadastro-Estoque'!A:G,3,FALSE))</f>
        <v/>
      </c>
      <c r="I2680" s="73" t="str">
        <f>IF(A2680="","",INDEX(Boletim!F2689:F2806,(MATCH(A2680,'Cadastro-Estoque'!A2688:A2805,0))))</f>
        <v/>
      </c>
    </row>
    <row r="2681" spans="5:9" ht="18.75" customHeight="1" x14ac:dyDescent="0.25">
      <c r="E2681" s="1" t="str">
        <f t="shared" si="44"/>
        <v/>
      </c>
      <c r="F2681" s="2" t="str">
        <f>IF(ISERROR(VLOOKUP(A2681,'Cadastro-Estoque'!A:G,1,FALSE)),"",VLOOKUP(A2681,'Cadastro-Estoque'!A:G,4,FALSE))</f>
        <v/>
      </c>
      <c r="G2681" s="2" t="str">
        <f>IF(ISBLANK(A2681),"",IF(ISERROR(VLOOKUP(A2681,'Cadastro-Estoque'!A:G,1,FALSE)),"Produto não cadastrado",VLOOKUP(A2681,'Cadastro-Estoque'!A:G,2,FALSE)))</f>
        <v/>
      </c>
      <c r="H2681" s="2" t="str">
        <f>IF(ISERROR(VLOOKUP(A2681,'Cadastro-Estoque'!A:G,1,FALSE)),"",VLOOKUP(A2681,'Cadastro-Estoque'!A:G,3,FALSE))</f>
        <v/>
      </c>
      <c r="I2681" s="73" t="str">
        <f>IF(A2681="","",INDEX(Boletim!F2690:F2807,(MATCH(A2681,'Cadastro-Estoque'!A2689:A2806,0))))</f>
        <v/>
      </c>
    </row>
    <row r="2682" spans="5:9" ht="18.75" customHeight="1" x14ac:dyDescent="0.25">
      <c r="E2682" s="1" t="str">
        <f t="shared" si="44"/>
        <v/>
      </c>
      <c r="F2682" s="2" t="str">
        <f>IF(ISERROR(VLOOKUP(A2682,'Cadastro-Estoque'!A:G,1,FALSE)),"",VLOOKUP(A2682,'Cadastro-Estoque'!A:G,4,FALSE))</f>
        <v/>
      </c>
      <c r="G2682" s="2" t="str">
        <f>IF(ISBLANK(A2682),"",IF(ISERROR(VLOOKUP(A2682,'Cadastro-Estoque'!A:G,1,FALSE)),"Produto não cadastrado",VLOOKUP(A2682,'Cadastro-Estoque'!A:G,2,FALSE)))</f>
        <v/>
      </c>
      <c r="H2682" s="2" t="str">
        <f>IF(ISERROR(VLOOKUP(A2682,'Cadastro-Estoque'!A:G,1,FALSE)),"",VLOOKUP(A2682,'Cadastro-Estoque'!A:G,3,FALSE))</f>
        <v/>
      </c>
      <c r="I2682" s="73" t="str">
        <f>IF(A2682="","",INDEX(Boletim!F2691:F2808,(MATCH(A2682,'Cadastro-Estoque'!A2690:A2807,0))))</f>
        <v/>
      </c>
    </row>
    <row r="2683" spans="5:9" ht="18.75" customHeight="1" x14ac:dyDescent="0.25">
      <c r="E2683" s="1" t="str">
        <f t="shared" si="44"/>
        <v/>
      </c>
      <c r="F2683" s="2" t="str">
        <f>IF(ISERROR(VLOOKUP(A2683,'Cadastro-Estoque'!A:G,1,FALSE)),"",VLOOKUP(A2683,'Cadastro-Estoque'!A:G,4,FALSE))</f>
        <v/>
      </c>
      <c r="G2683" s="2" t="str">
        <f>IF(ISBLANK(A2683),"",IF(ISERROR(VLOOKUP(A2683,'Cadastro-Estoque'!A:G,1,FALSE)),"Produto não cadastrado",VLOOKUP(A2683,'Cadastro-Estoque'!A:G,2,FALSE)))</f>
        <v/>
      </c>
      <c r="H2683" s="2" t="str">
        <f>IF(ISERROR(VLOOKUP(A2683,'Cadastro-Estoque'!A:G,1,FALSE)),"",VLOOKUP(A2683,'Cadastro-Estoque'!A:G,3,FALSE))</f>
        <v/>
      </c>
      <c r="I2683" s="73" t="str">
        <f>IF(A2683="","",INDEX(Boletim!F2692:F2809,(MATCH(A2683,'Cadastro-Estoque'!A2691:A2808,0))))</f>
        <v/>
      </c>
    </row>
    <row r="2684" spans="5:9" ht="18.75" customHeight="1" x14ac:dyDescent="0.25">
      <c r="E2684" s="1" t="str">
        <f t="shared" si="44"/>
        <v/>
      </c>
      <c r="F2684" s="2" t="str">
        <f>IF(ISERROR(VLOOKUP(A2684,'Cadastro-Estoque'!A:G,1,FALSE)),"",VLOOKUP(A2684,'Cadastro-Estoque'!A:G,4,FALSE))</f>
        <v/>
      </c>
      <c r="G2684" s="2" t="str">
        <f>IF(ISBLANK(A2684),"",IF(ISERROR(VLOOKUP(A2684,'Cadastro-Estoque'!A:G,1,FALSE)),"Produto não cadastrado",VLOOKUP(A2684,'Cadastro-Estoque'!A:G,2,FALSE)))</f>
        <v/>
      </c>
      <c r="H2684" s="2" t="str">
        <f>IF(ISERROR(VLOOKUP(A2684,'Cadastro-Estoque'!A:G,1,FALSE)),"",VLOOKUP(A2684,'Cadastro-Estoque'!A:G,3,FALSE))</f>
        <v/>
      </c>
      <c r="I2684" s="73" t="str">
        <f>IF(A2684="","",INDEX(Boletim!F2693:F2810,(MATCH(A2684,'Cadastro-Estoque'!A2692:A2809,0))))</f>
        <v/>
      </c>
    </row>
    <row r="2685" spans="5:9" ht="18.75" customHeight="1" x14ac:dyDescent="0.25">
      <c r="E2685" s="1" t="str">
        <f t="shared" si="44"/>
        <v/>
      </c>
      <c r="F2685" s="2" t="str">
        <f>IF(ISERROR(VLOOKUP(A2685,'Cadastro-Estoque'!A:G,1,FALSE)),"",VLOOKUP(A2685,'Cadastro-Estoque'!A:G,4,FALSE))</f>
        <v/>
      </c>
      <c r="G2685" s="2" t="str">
        <f>IF(ISBLANK(A2685),"",IF(ISERROR(VLOOKUP(A2685,'Cadastro-Estoque'!A:G,1,FALSE)),"Produto não cadastrado",VLOOKUP(A2685,'Cadastro-Estoque'!A:G,2,FALSE)))</f>
        <v/>
      </c>
      <c r="H2685" s="2" t="str">
        <f>IF(ISERROR(VLOOKUP(A2685,'Cadastro-Estoque'!A:G,1,FALSE)),"",VLOOKUP(A2685,'Cadastro-Estoque'!A:G,3,FALSE))</f>
        <v/>
      </c>
      <c r="I2685" s="73" t="str">
        <f>IF(A2685="","",INDEX(Boletim!F2694:F2811,(MATCH(A2685,'Cadastro-Estoque'!A2693:A2810,0))))</f>
        <v/>
      </c>
    </row>
    <row r="2686" spans="5:9" ht="18.75" customHeight="1" x14ac:dyDescent="0.25">
      <c r="E2686" s="1" t="str">
        <f t="shared" si="44"/>
        <v/>
      </c>
      <c r="F2686" s="2" t="str">
        <f>IF(ISERROR(VLOOKUP(A2686,'Cadastro-Estoque'!A:G,1,FALSE)),"",VLOOKUP(A2686,'Cadastro-Estoque'!A:G,4,FALSE))</f>
        <v/>
      </c>
      <c r="G2686" s="2" t="str">
        <f>IF(ISBLANK(A2686),"",IF(ISERROR(VLOOKUP(A2686,'Cadastro-Estoque'!A:G,1,FALSE)),"Produto não cadastrado",VLOOKUP(A2686,'Cadastro-Estoque'!A:G,2,FALSE)))</f>
        <v/>
      </c>
      <c r="H2686" s="2" t="str">
        <f>IF(ISERROR(VLOOKUP(A2686,'Cadastro-Estoque'!A:G,1,FALSE)),"",VLOOKUP(A2686,'Cadastro-Estoque'!A:G,3,FALSE))</f>
        <v/>
      </c>
      <c r="I2686" s="73" t="str">
        <f>IF(A2686="","",INDEX(Boletim!F2695:F2812,(MATCH(A2686,'Cadastro-Estoque'!A2694:A2811,0))))</f>
        <v/>
      </c>
    </row>
    <row r="2687" spans="5:9" ht="18.75" customHeight="1" x14ac:dyDescent="0.25">
      <c r="E2687" s="1" t="str">
        <f t="shared" si="44"/>
        <v/>
      </c>
      <c r="F2687" s="2" t="str">
        <f>IF(ISERROR(VLOOKUP(A2687,'Cadastro-Estoque'!A:G,1,FALSE)),"",VLOOKUP(A2687,'Cadastro-Estoque'!A:G,4,FALSE))</f>
        <v/>
      </c>
      <c r="G2687" s="2" t="str">
        <f>IF(ISBLANK(A2687),"",IF(ISERROR(VLOOKUP(A2687,'Cadastro-Estoque'!A:G,1,FALSE)),"Produto não cadastrado",VLOOKUP(A2687,'Cadastro-Estoque'!A:G,2,FALSE)))</f>
        <v/>
      </c>
      <c r="H2687" s="2" t="str">
        <f>IF(ISERROR(VLOOKUP(A2687,'Cadastro-Estoque'!A:G,1,FALSE)),"",VLOOKUP(A2687,'Cadastro-Estoque'!A:G,3,FALSE))</f>
        <v/>
      </c>
      <c r="I2687" s="73" t="str">
        <f>IF(A2687="","",INDEX(Boletim!F2696:F2813,(MATCH(A2687,'Cadastro-Estoque'!A2695:A2812,0))))</f>
        <v/>
      </c>
    </row>
    <row r="2688" spans="5:9" ht="18.75" customHeight="1" x14ac:dyDescent="0.25">
      <c r="E2688" s="1" t="str">
        <f t="shared" si="44"/>
        <v/>
      </c>
      <c r="F2688" s="2" t="str">
        <f>IF(ISERROR(VLOOKUP(A2688,'Cadastro-Estoque'!A:G,1,FALSE)),"",VLOOKUP(A2688,'Cadastro-Estoque'!A:G,4,FALSE))</f>
        <v/>
      </c>
      <c r="G2688" s="2" t="str">
        <f>IF(ISBLANK(A2688),"",IF(ISERROR(VLOOKUP(A2688,'Cadastro-Estoque'!A:G,1,FALSE)),"Produto não cadastrado",VLOOKUP(A2688,'Cadastro-Estoque'!A:G,2,FALSE)))</f>
        <v/>
      </c>
      <c r="H2688" s="2" t="str">
        <f>IF(ISERROR(VLOOKUP(A2688,'Cadastro-Estoque'!A:G,1,FALSE)),"",VLOOKUP(A2688,'Cadastro-Estoque'!A:G,3,FALSE))</f>
        <v/>
      </c>
      <c r="I2688" s="73" t="str">
        <f>IF(A2688="","",INDEX(Boletim!F2697:F2814,(MATCH(A2688,'Cadastro-Estoque'!A2696:A2813,0))))</f>
        <v/>
      </c>
    </row>
    <row r="2689" spans="5:9" ht="18.75" customHeight="1" x14ac:dyDescent="0.25">
      <c r="E2689" s="1" t="str">
        <f t="shared" si="44"/>
        <v/>
      </c>
      <c r="F2689" s="2" t="str">
        <f>IF(ISERROR(VLOOKUP(A2689,'Cadastro-Estoque'!A:G,1,FALSE)),"",VLOOKUP(A2689,'Cadastro-Estoque'!A:G,4,FALSE))</f>
        <v/>
      </c>
      <c r="G2689" s="2" t="str">
        <f>IF(ISBLANK(A2689),"",IF(ISERROR(VLOOKUP(A2689,'Cadastro-Estoque'!A:G,1,FALSE)),"Produto não cadastrado",VLOOKUP(A2689,'Cadastro-Estoque'!A:G,2,FALSE)))</f>
        <v/>
      </c>
      <c r="H2689" s="2" t="str">
        <f>IF(ISERROR(VLOOKUP(A2689,'Cadastro-Estoque'!A:G,1,FALSE)),"",VLOOKUP(A2689,'Cadastro-Estoque'!A:G,3,FALSE))</f>
        <v/>
      </c>
      <c r="I2689" s="73" t="str">
        <f>IF(A2689="","",INDEX(Boletim!F2698:F2815,(MATCH(A2689,'Cadastro-Estoque'!A2697:A2814,0))))</f>
        <v/>
      </c>
    </row>
    <row r="2690" spans="5:9" ht="18.75" customHeight="1" x14ac:dyDescent="0.25">
      <c r="E2690" s="1" t="str">
        <f t="shared" si="44"/>
        <v/>
      </c>
      <c r="F2690" s="2" t="str">
        <f>IF(ISERROR(VLOOKUP(A2690,'Cadastro-Estoque'!A:G,1,FALSE)),"",VLOOKUP(A2690,'Cadastro-Estoque'!A:G,4,FALSE))</f>
        <v/>
      </c>
      <c r="G2690" s="2" t="str">
        <f>IF(ISBLANK(A2690),"",IF(ISERROR(VLOOKUP(A2690,'Cadastro-Estoque'!A:G,1,FALSE)),"Produto não cadastrado",VLOOKUP(A2690,'Cadastro-Estoque'!A:G,2,FALSE)))</f>
        <v/>
      </c>
      <c r="H2690" s="2" t="str">
        <f>IF(ISERROR(VLOOKUP(A2690,'Cadastro-Estoque'!A:G,1,FALSE)),"",VLOOKUP(A2690,'Cadastro-Estoque'!A:G,3,FALSE))</f>
        <v/>
      </c>
      <c r="I2690" s="73" t="str">
        <f>IF(A2690="","",INDEX(Boletim!F2699:F2816,(MATCH(A2690,'Cadastro-Estoque'!A2698:A2815,0))))</f>
        <v/>
      </c>
    </row>
    <row r="2691" spans="5:9" ht="18.75" customHeight="1" x14ac:dyDescent="0.25">
      <c r="E2691" s="1" t="str">
        <f t="shared" si="44"/>
        <v/>
      </c>
      <c r="F2691" s="2" t="str">
        <f>IF(ISERROR(VLOOKUP(A2691,'Cadastro-Estoque'!A:G,1,FALSE)),"",VLOOKUP(A2691,'Cadastro-Estoque'!A:G,4,FALSE))</f>
        <v/>
      </c>
      <c r="G2691" s="2" t="str">
        <f>IF(ISBLANK(A2691),"",IF(ISERROR(VLOOKUP(A2691,'Cadastro-Estoque'!A:G,1,FALSE)),"Produto não cadastrado",VLOOKUP(A2691,'Cadastro-Estoque'!A:G,2,FALSE)))</f>
        <v/>
      </c>
      <c r="H2691" s="2" t="str">
        <f>IF(ISERROR(VLOOKUP(A2691,'Cadastro-Estoque'!A:G,1,FALSE)),"",VLOOKUP(A2691,'Cadastro-Estoque'!A:G,3,FALSE))</f>
        <v/>
      </c>
      <c r="I2691" s="73" t="str">
        <f>IF(A2691="","",INDEX(Boletim!F2700:F2817,(MATCH(A2691,'Cadastro-Estoque'!A2699:A2816,0))))</f>
        <v/>
      </c>
    </row>
    <row r="2692" spans="5:9" ht="18.75" customHeight="1" x14ac:dyDescent="0.25">
      <c r="E2692" s="1" t="str">
        <f t="shared" si="44"/>
        <v/>
      </c>
      <c r="F2692" s="2" t="str">
        <f>IF(ISERROR(VLOOKUP(A2692,'Cadastro-Estoque'!A:G,1,FALSE)),"",VLOOKUP(A2692,'Cadastro-Estoque'!A:G,4,FALSE))</f>
        <v/>
      </c>
      <c r="G2692" s="2" t="str">
        <f>IF(ISBLANK(A2692),"",IF(ISERROR(VLOOKUP(A2692,'Cadastro-Estoque'!A:G,1,FALSE)),"Produto não cadastrado",VLOOKUP(A2692,'Cadastro-Estoque'!A:G,2,FALSE)))</f>
        <v/>
      </c>
      <c r="H2692" s="2" t="str">
        <f>IF(ISERROR(VLOOKUP(A2692,'Cadastro-Estoque'!A:G,1,FALSE)),"",VLOOKUP(A2692,'Cadastro-Estoque'!A:G,3,FALSE))</f>
        <v/>
      </c>
      <c r="I2692" s="73" t="str">
        <f>IF(A2692="","",INDEX(Boletim!F2701:F2818,(MATCH(A2692,'Cadastro-Estoque'!A2700:A2817,0))))</f>
        <v/>
      </c>
    </row>
    <row r="2693" spans="5:9" ht="18.75" customHeight="1" x14ac:dyDescent="0.25">
      <c r="E2693" s="1" t="str">
        <f t="shared" si="44"/>
        <v/>
      </c>
      <c r="F2693" s="2" t="str">
        <f>IF(ISERROR(VLOOKUP(A2693,'Cadastro-Estoque'!A:G,1,FALSE)),"",VLOOKUP(A2693,'Cadastro-Estoque'!A:G,4,FALSE))</f>
        <v/>
      </c>
      <c r="G2693" s="2" t="str">
        <f>IF(ISBLANK(A2693),"",IF(ISERROR(VLOOKUP(A2693,'Cadastro-Estoque'!A:G,1,FALSE)),"Produto não cadastrado",VLOOKUP(A2693,'Cadastro-Estoque'!A:G,2,FALSE)))</f>
        <v/>
      </c>
      <c r="H2693" s="2" t="str">
        <f>IF(ISERROR(VLOOKUP(A2693,'Cadastro-Estoque'!A:G,1,FALSE)),"",VLOOKUP(A2693,'Cadastro-Estoque'!A:G,3,FALSE))</f>
        <v/>
      </c>
      <c r="I2693" s="73" t="str">
        <f>IF(A2693="","",INDEX(Boletim!F2702:F2819,(MATCH(A2693,'Cadastro-Estoque'!A2701:A2818,0))))</f>
        <v/>
      </c>
    </row>
    <row r="2694" spans="5:9" ht="18.75" customHeight="1" x14ac:dyDescent="0.25">
      <c r="E2694" s="1" t="str">
        <f t="shared" ref="E2694:E2757" si="45">IF(ISBLANK(A2694),"",C2694*D2694)</f>
        <v/>
      </c>
      <c r="F2694" s="2" t="str">
        <f>IF(ISERROR(VLOOKUP(A2694,'Cadastro-Estoque'!A:G,1,FALSE)),"",VLOOKUP(A2694,'Cadastro-Estoque'!A:G,4,FALSE))</f>
        <v/>
      </c>
      <c r="G2694" s="2" t="str">
        <f>IF(ISBLANK(A2694),"",IF(ISERROR(VLOOKUP(A2694,'Cadastro-Estoque'!A:G,1,FALSE)),"Produto não cadastrado",VLOOKUP(A2694,'Cadastro-Estoque'!A:G,2,FALSE)))</f>
        <v/>
      </c>
      <c r="H2694" s="2" t="str">
        <f>IF(ISERROR(VLOOKUP(A2694,'Cadastro-Estoque'!A:G,1,FALSE)),"",VLOOKUP(A2694,'Cadastro-Estoque'!A:G,3,FALSE))</f>
        <v/>
      </c>
      <c r="I2694" s="73" t="str">
        <f>IF(A2694="","",INDEX(Boletim!F2703:F2820,(MATCH(A2694,'Cadastro-Estoque'!A2702:A2819,0))))</f>
        <v/>
      </c>
    </row>
    <row r="2695" spans="5:9" ht="18.75" customHeight="1" x14ac:dyDescent="0.25">
      <c r="E2695" s="1" t="str">
        <f t="shared" si="45"/>
        <v/>
      </c>
      <c r="F2695" s="2" t="str">
        <f>IF(ISERROR(VLOOKUP(A2695,'Cadastro-Estoque'!A:G,1,FALSE)),"",VLOOKUP(A2695,'Cadastro-Estoque'!A:G,4,FALSE))</f>
        <v/>
      </c>
      <c r="G2695" s="2" t="str">
        <f>IF(ISBLANK(A2695),"",IF(ISERROR(VLOOKUP(A2695,'Cadastro-Estoque'!A:G,1,FALSE)),"Produto não cadastrado",VLOOKUP(A2695,'Cadastro-Estoque'!A:G,2,FALSE)))</f>
        <v/>
      </c>
      <c r="H2695" s="2" t="str">
        <f>IF(ISERROR(VLOOKUP(A2695,'Cadastro-Estoque'!A:G,1,FALSE)),"",VLOOKUP(A2695,'Cadastro-Estoque'!A:G,3,FALSE))</f>
        <v/>
      </c>
      <c r="I2695" s="73" t="str">
        <f>IF(A2695="","",INDEX(Boletim!F2704:F2821,(MATCH(A2695,'Cadastro-Estoque'!A2703:A2820,0))))</f>
        <v/>
      </c>
    </row>
    <row r="2696" spans="5:9" ht="18.75" customHeight="1" x14ac:dyDescent="0.25">
      <c r="E2696" s="1" t="str">
        <f t="shared" si="45"/>
        <v/>
      </c>
      <c r="F2696" s="2" t="str">
        <f>IF(ISERROR(VLOOKUP(A2696,'Cadastro-Estoque'!A:G,1,FALSE)),"",VLOOKUP(A2696,'Cadastro-Estoque'!A:G,4,FALSE))</f>
        <v/>
      </c>
      <c r="G2696" s="2" t="str">
        <f>IF(ISBLANK(A2696),"",IF(ISERROR(VLOOKUP(A2696,'Cadastro-Estoque'!A:G,1,FALSE)),"Produto não cadastrado",VLOOKUP(A2696,'Cadastro-Estoque'!A:G,2,FALSE)))</f>
        <v/>
      </c>
      <c r="H2696" s="2" t="str">
        <f>IF(ISERROR(VLOOKUP(A2696,'Cadastro-Estoque'!A:G,1,FALSE)),"",VLOOKUP(A2696,'Cadastro-Estoque'!A:G,3,FALSE))</f>
        <v/>
      </c>
      <c r="I2696" s="73" t="str">
        <f>IF(A2696="","",INDEX(Boletim!F2705:F2822,(MATCH(A2696,'Cadastro-Estoque'!A2704:A2821,0))))</f>
        <v/>
      </c>
    </row>
    <row r="2697" spans="5:9" ht="18.75" customHeight="1" x14ac:dyDescent="0.25">
      <c r="E2697" s="1" t="str">
        <f t="shared" si="45"/>
        <v/>
      </c>
      <c r="F2697" s="2" t="str">
        <f>IF(ISERROR(VLOOKUP(A2697,'Cadastro-Estoque'!A:G,1,FALSE)),"",VLOOKUP(A2697,'Cadastro-Estoque'!A:G,4,FALSE))</f>
        <v/>
      </c>
      <c r="G2697" s="2" t="str">
        <f>IF(ISBLANK(A2697),"",IF(ISERROR(VLOOKUP(A2697,'Cadastro-Estoque'!A:G,1,FALSE)),"Produto não cadastrado",VLOOKUP(A2697,'Cadastro-Estoque'!A:G,2,FALSE)))</f>
        <v/>
      </c>
      <c r="H2697" s="2" t="str">
        <f>IF(ISERROR(VLOOKUP(A2697,'Cadastro-Estoque'!A:G,1,FALSE)),"",VLOOKUP(A2697,'Cadastro-Estoque'!A:G,3,FALSE))</f>
        <v/>
      </c>
      <c r="I2697" s="73" t="str">
        <f>IF(A2697="","",INDEX(Boletim!F2706:F2823,(MATCH(A2697,'Cadastro-Estoque'!A2705:A2822,0))))</f>
        <v/>
      </c>
    </row>
    <row r="2698" spans="5:9" ht="18.75" customHeight="1" x14ac:dyDescent="0.25">
      <c r="E2698" s="1" t="str">
        <f t="shared" si="45"/>
        <v/>
      </c>
      <c r="F2698" s="2" t="str">
        <f>IF(ISERROR(VLOOKUP(A2698,'Cadastro-Estoque'!A:G,1,FALSE)),"",VLOOKUP(A2698,'Cadastro-Estoque'!A:G,4,FALSE))</f>
        <v/>
      </c>
      <c r="G2698" s="2" t="str">
        <f>IF(ISBLANK(A2698),"",IF(ISERROR(VLOOKUP(A2698,'Cadastro-Estoque'!A:G,1,FALSE)),"Produto não cadastrado",VLOOKUP(A2698,'Cadastro-Estoque'!A:G,2,FALSE)))</f>
        <v/>
      </c>
      <c r="H2698" s="2" t="str">
        <f>IF(ISERROR(VLOOKUP(A2698,'Cadastro-Estoque'!A:G,1,FALSE)),"",VLOOKUP(A2698,'Cadastro-Estoque'!A:G,3,FALSE))</f>
        <v/>
      </c>
      <c r="I2698" s="73" t="str">
        <f>IF(A2698="","",INDEX(Boletim!F2707:F2824,(MATCH(A2698,'Cadastro-Estoque'!A2706:A2823,0))))</f>
        <v/>
      </c>
    </row>
    <row r="2699" spans="5:9" ht="18.75" customHeight="1" x14ac:dyDescent="0.25">
      <c r="E2699" s="1" t="str">
        <f t="shared" si="45"/>
        <v/>
      </c>
      <c r="F2699" s="2" t="str">
        <f>IF(ISERROR(VLOOKUP(A2699,'Cadastro-Estoque'!A:G,1,FALSE)),"",VLOOKUP(A2699,'Cadastro-Estoque'!A:G,4,FALSE))</f>
        <v/>
      </c>
      <c r="G2699" s="2" t="str">
        <f>IF(ISBLANK(A2699),"",IF(ISERROR(VLOOKUP(A2699,'Cadastro-Estoque'!A:G,1,FALSE)),"Produto não cadastrado",VLOOKUP(A2699,'Cadastro-Estoque'!A:G,2,FALSE)))</f>
        <v/>
      </c>
      <c r="H2699" s="2" t="str">
        <f>IF(ISERROR(VLOOKUP(A2699,'Cadastro-Estoque'!A:G,1,FALSE)),"",VLOOKUP(A2699,'Cadastro-Estoque'!A:G,3,FALSE))</f>
        <v/>
      </c>
      <c r="I2699" s="73" t="str">
        <f>IF(A2699="","",INDEX(Boletim!F2708:F2825,(MATCH(A2699,'Cadastro-Estoque'!A2707:A2824,0))))</f>
        <v/>
      </c>
    </row>
    <row r="2700" spans="5:9" ht="18.75" customHeight="1" x14ac:dyDescent="0.25">
      <c r="E2700" s="1" t="str">
        <f t="shared" si="45"/>
        <v/>
      </c>
      <c r="F2700" s="2" t="str">
        <f>IF(ISERROR(VLOOKUP(A2700,'Cadastro-Estoque'!A:G,1,FALSE)),"",VLOOKUP(A2700,'Cadastro-Estoque'!A:G,4,FALSE))</f>
        <v/>
      </c>
      <c r="G2700" s="2" t="str">
        <f>IF(ISBLANK(A2700),"",IF(ISERROR(VLOOKUP(A2700,'Cadastro-Estoque'!A:G,1,FALSE)),"Produto não cadastrado",VLOOKUP(A2700,'Cadastro-Estoque'!A:G,2,FALSE)))</f>
        <v/>
      </c>
      <c r="H2700" s="2" t="str">
        <f>IF(ISERROR(VLOOKUP(A2700,'Cadastro-Estoque'!A:G,1,FALSE)),"",VLOOKUP(A2700,'Cadastro-Estoque'!A:G,3,FALSE))</f>
        <v/>
      </c>
      <c r="I2700" s="73" t="str">
        <f>IF(A2700="","",INDEX(Boletim!F2709:F2826,(MATCH(A2700,'Cadastro-Estoque'!A2708:A2825,0))))</f>
        <v/>
      </c>
    </row>
    <row r="2701" spans="5:9" ht="18.75" customHeight="1" x14ac:dyDescent="0.25">
      <c r="E2701" s="1" t="str">
        <f t="shared" si="45"/>
        <v/>
      </c>
      <c r="F2701" s="2" t="str">
        <f>IF(ISERROR(VLOOKUP(A2701,'Cadastro-Estoque'!A:G,1,FALSE)),"",VLOOKUP(A2701,'Cadastro-Estoque'!A:G,4,FALSE))</f>
        <v/>
      </c>
      <c r="G2701" s="2" t="str">
        <f>IF(ISBLANK(A2701),"",IF(ISERROR(VLOOKUP(A2701,'Cadastro-Estoque'!A:G,1,FALSE)),"Produto não cadastrado",VLOOKUP(A2701,'Cadastro-Estoque'!A:G,2,FALSE)))</f>
        <v/>
      </c>
      <c r="H2701" s="2" t="str">
        <f>IF(ISERROR(VLOOKUP(A2701,'Cadastro-Estoque'!A:G,1,FALSE)),"",VLOOKUP(A2701,'Cadastro-Estoque'!A:G,3,FALSE))</f>
        <v/>
      </c>
      <c r="I2701" s="73" t="str">
        <f>IF(A2701="","",INDEX(Boletim!F2710:F2827,(MATCH(A2701,'Cadastro-Estoque'!A2709:A2826,0))))</f>
        <v/>
      </c>
    </row>
    <row r="2702" spans="5:9" ht="18.75" customHeight="1" x14ac:dyDescent="0.25">
      <c r="E2702" s="1" t="str">
        <f t="shared" si="45"/>
        <v/>
      </c>
      <c r="F2702" s="2" t="str">
        <f>IF(ISERROR(VLOOKUP(A2702,'Cadastro-Estoque'!A:G,1,FALSE)),"",VLOOKUP(A2702,'Cadastro-Estoque'!A:G,4,FALSE))</f>
        <v/>
      </c>
      <c r="G2702" s="2" t="str">
        <f>IF(ISBLANK(A2702),"",IF(ISERROR(VLOOKUP(A2702,'Cadastro-Estoque'!A:G,1,FALSE)),"Produto não cadastrado",VLOOKUP(A2702,'Cadastro-Estoque'!A:G,2,FALSE)))</f>
        <v/>
      </c>
      <c r="H2702" s="2" t="str">
        <f>IF(ISERROR(VLOOKUP(A2702,'Cadastro-Estoque'!A:G,1,FALSE)),"",VLOOKUP(A2702,'Cadastro-Estoque'!A:G,3,FALSE))</f>
        <v/>
      </c>
      <c r="I2702" s="73" t="str">
        <f>IF(A2702="","",INDEX(Boletim!F2711:F2828,(MATCH(A2702,'Cadastro-Estoque'!A2710:A2827,0))))</f>
        <v/>
      </c>
    </row>
    <row r="2703" spans="5:9" ht="18.75" customHeight="1" x14ac:dyDescent="0.25">
      <c r="E2703" s="1" t="str">
        <f t="shared" si="45"/>
        <v/>
      </c>
      <c r="F2703" s="2" t="str">
        <f>IF(ISERROR(VLOOKUP(A2703,'Cadastro-Estoque'!A:G,1,FALSE)),"",VLOOKUP(A2703,'Cadastro-Estoque'!A:G,4,FALSE))</f>
        <v/>
      </c>
      <c r="G2703" s="2" t="str">
        <f>IF(ISBLANK(A2703),"",IF(ISERROR(VLOOKUP(A2703,'Cadastro-Estoque'!A:G,1,FALSE)),"Produto não cadastrado",VLOOKUP(A2703,'Cadastro-Estoque'!A:G,2,FALSE)))</f>
        <v/>
      </c>
      <c r="H2703" s="2" t="str">
        <f>IF(ISERROR(VLOOKUP(A2703,'Cadastro-Estoque'!A:G,1,FALSE)),"",VLOOKUP(A2703,'Cadastro-Estoque'!A:G,3,FALSE))</f>
        <v/>
      </c>
      <c r="I2703" s="73" t="str">
        <f>IF(A2703="","",INDEX(Boletim!F2712:F2829,(MATCH(A2703,'Cadastro-Estoque'!A2711:A2828,0))))</f>
        <v/>
      </c>
    </row>
    <row r="2704" spans="5:9" ht="18.75" customHeight="1" x14ac:dyDescent="0.25">
      <c r="E2704" s="1" t="str">
        <f t="shared" si="45"/>
        <v/>
      </c>
      <c r="F2704" s="2" t="str">
        <f>IF(ISERROR(VLOOKUP(A2704,'Cadastro-Estoque'!A:G,1,FALSE)),"",VLOOKUP(A2704,'Cadastro-Estoque'!A:G,4,FALSE))</f>
        <v/>
      </c>
      <c r="G2704" s="2" t="str">
        <f>IF(ISBLANK(A2704),"",IF(ISERROR(VLOOKUP(A2704,'Cadastro-Estoque'!A:G,1,FALSE)),"Produto não cadastrado",VLOOKUP(A2704,'Cadastro-Estoque'!A:G,2,FALSE)))</f>
        <v/>
      </c>
      <c r="H2704" s="2" t="str">
        <f>IF(ISERROR(VLOOKUP(A2704,'Cadastro-Estoque'!A:G,1,FALSE)),"",VLOOKUP(A2704,'Cadastro-Estoque'!A:G,3,FALSE))</f>
        <v/>
      </c>
      <c r="I2704" s="73" t="str">
        <f>IF(A2704="","",INDEX(Boletim!F2713:F2830,(MATCH(A2704,'Cadastro-Estoque'!A2712:A2829,0))))</f>
        <v/>
      </c>
    </row>
    <row r="2705" spans="5:9" ht="18.75" customHeight="1" x14ac:dyDescent="0.25">
      <c r="E2705" s="1" t="str">
        <f t="shared" si="45"/>
        <v/>
      </c>
      <c r="F2705" s="2" t="str">
        <f>IF(ISERROR(VLOOKUP(A2705,'Cadastro-Estoque'!A:G,1,FALSE)),"",VLOOKUP(A2705,'Cadastro-Estoque'!A:G,4,FALSE))</f>
        <v/>
      </c>
      <c r="G2705" s="2" t="str">
        <f>IF(ISBLANK(A2705),"",IF(ISERROR(VLOOKUP(A2705,'Cadastro-Estoque'!A:G,1,FALSE)),"Produto não cadastrado",VLOOKUP(A2705,'Cadastro-Estoque'!A:G,2,FALSE)))</f>
        <v/>
      </c>
      <c r="H2705" s="2" t="str">
        <f>IF(ISERROR(VLOOKUP(A2705,'Cadastro-Estoque'!A:G,1,FALSE)),"",VLOOKUP(A2705,'Cadastro-Estoque'!A:G,3,FALSE))</f>
        <v/>
      </c>
      <c r="I2705" s="73" t="str">
        <f>IF(A2705="","",INDEX(Boletim!F2714:F2831,(MATCH(A2705,'Cadastro-Estoque'!A2713:A2830,0))))</f>
        <v/>
      </c>
    </row>
    <row r="2706" spans="5:9" ht="18.75" customHeight="1" x14ac:dyDescent="0.25">
      <c r="E2706" s="1" t="str">
        <f t="shared" si="45"/>
        <v/>
      </c>
      <c r="F2706" s="2" t="str">
        <f>IF(ISERROR(VLOOKUP(A2706,'Cadastro-Estoque'!A:G,1,FALSE)),"",VLOOKUP(A2706,'Cadastro-Estoque'!A:G,4,FALSE))</f>
        <v/>
      </c>
      <c r="G2706" s="2" t="str">
        <f>IF(ISBLANK(A2706),"",IF(ISERROR(VLOOKUP(A2706,'Cadastro-Estoque'!A:G,1,FALSE)),"Produto não cadastrado",VLOOKUP(A2706,'Cadastro-Estoque'!A:G,2,FALSE)))</f>
        <v/>
      </c>
      <c r="H2706" s="2" t="str">
        <f>IF(ISERROR(VLOOKUP(A2706,'Cadastro-Estoque'!A:G,1,FALSE)),"",VLOOKUP(A2706,'Cadastro-Estoque'!A:G,3,FALSE))</f>
        <v/>
      </c>
      <c r="I2706" s="73" t="str">
        <f>IF(A2706="","",INDEX(Boletim!F2715:F2832,(MATCH(A2706,'Cadastro-Estoque'!A2714:A2831,0))))</f>
        <v/>
      </c>
    </row>
    <row r="2707" spans="5:9" ht="18.75" customHeight="1" x14ac:dyDescent="0.25">
      <c r="E2707" s="1" t="str">
        <f t="shared" si="45"/>
        <v/>
      </c>
      <c r="F2707" s="2" t="str">
        <f>IF(ISERROR(VLOOKUP(A2707,'Cadastro-Estoque'!A:G,1,FALSE)),"",VLOOKUP(A2707,'Cadastro-Estoque'!A:G,4,FALSE))</f>
        <v/>
      </c>
      <c r="G2707" s="2" t="str">
        <f>IF(ISBLANK(A2707),"",IF(ISERROR(VLOOKUP(A2707,'Cadastro-Estoque'!A:G,1,FALSE)),"Produto não cadastrado",VLOOKUP(A2707,'Cadastro-Estoque'!A:G,2,FALSE)))</f>
        <v/>
      </c>
      <c r="H2707" s="2" t="str">
        <f>IF(ISERROR(VLOOKUP(A2707,'Cadastro-Estoque'!A:G,1,FALSE)),"",VLOOKUP(A2707,'Cadastro-Estoque'!A:G,3,FALSE))</f>
        <v/>
      </c>
      <c r="I2707" s="73" t="str">
        <f>IF(A2707="","",INDEX(Boletim!F2716:F2833,(MATCH(A2707,'Cadastro-Estoque'!A2715:A2832,0))))</f>
        <v/>
      </c>
    </row>
    <row r="2708" spans="5:9" ht="18.75" customHeight="1" x14ac:dyDescent="0.25">
      <c r="E2708" s="1" t="str">
        <f t="shared" si="45"/>
        <v/>
      </c>
      <c r="F2708" s="2" t="str">
        <f>IF(ISERROR(VLOOKUP(A2708,'Cadastro-Estoque'!A:G,1,FALSE)),"",VLOOKUP(A2708,'Cadastro-Estoque'!A:G,4,FALSE))</f>
        <v/>
      </c>
      <c r="G2708" s="2" t="str">
        <f>IF(ISBLANK(A2708),"",IF(ISERROR(VLOOKUP(A2708,'Cadastro-Estoque'!A:G,1,FALSE)),"Produto não cadastrado",VLOOKUP(A2708,'Cadastro-Estoque'!A:G,2,FALSE)))</f>
        <v/>
      </c>
      <c r="H2708" s="2" t="str">
        <f>IF(ISERROR(VLOOKUP(A2708,'Cadastro-Estoque'!A:G,1,FALSE)),"",VLOOKUP(A2708,'Cadastro-Estoque'!A:G,3,FALSE))</f>
        <v/>
      </c>
      <c r="I2708" s="73" t="str">
        <f>IF(A2708="","",INDEX(Boletim!F2717:F2834,(MATCH(A2708,'Cadastro-Estoque'!A2716:A2833,0))))</f>
        <v/>
      </c>
    </row>
    <row r="2709" spans="5:9" ht="18.75" customHeight="1" x14ac:dyDescent="0.25">
      <c r="E2709" s="1" t="str">
        <f t="shared" si="45"/>
        <v/>
      </c>
      <c r="F2709" s="2" t="str">
        <f>IF(ISERROR(VLOOKUP(A2709,'Cadastro-Estoque'!A:G,1,FALSE)),"",VLOOKUP(A2709,'Cadastro-Estoque'!A:G,4,FALSE))</f>
        <v/>
      </c>
      <c r="G2709" s="2" t="str">
        <f>IF(ISBLANK(A2709),"",IF(ISERROR(VLOOKUP(A2709,'Cadastro-Estoque'!A:G,1,FALSE)),"Produto não cadastrado",VLOOKUP(A2709,'Cadastro-Estoque'!A:G,2,FALSE)))</f>
        <v/>
      </c>
      <c r="H2709" s="2" t="str">
        <f>IF(ISERROR(VLOOKUP(A2709,'Cadastro-Estoque'!A:G,1,FALSE)),"",VLOOKUP(A2709,'Cadastro-Estoque'!A:G,3,FALSE))</f>
        <v/>
      </c>
      <c r="I2709" s="73" t="str">
        <f>IF(A2709="","",INDEX(Boletim!F2718:F2835,(MATCH(A2709,'Cadastro-Estoque'!A2717:A2834,0))))</f>
        <v/>
      </c>
    </row>
    <row r="2710" spans="5:9" ht="18.75" customHeight="1" x14ac:dyDescent="0.25">
      <c r="E2710" s="1" t="str">
        <f t="shared" si="45"/>
        <v/>
      </c>
      <c r="F2710" s="2" t="str">
        <f>IF(ISERROR(VLOOKUP(A2710,'Cadastro-Estoque'!A:G,1,FALSE)),"",VLOOKUP(A2710,'Cadastro-Estoque'!A:G,4,FALSE))</f>
        <v/>
      </c>
      <c r="G2710" s="2" t="str">
        <f>IF(ISBLANK(A2710),"",IF(ISERROR(VLOOKUP(A2710,'Cadastro-Estoque'!A:G,1,FALSE)),"Produto não cadastrado",VLOOKUP(A2710,'Cadastro-Estoque'!A:G,2,FALSE)))</f>
        <v/>
      </c>
      <c r="H2710" s="2" t="str">
        <f>IF(ISERROR(VLOOKUP(A2710,'Cadastro-Estoque'!A:G,1,FALSE)),"",VLOOKUP(A2710,'Cadastro-Estoque'!A:G,3,FALSE))</f>
        <v/>
      </c>
      <c r="I2710" s="73" t="str">
        <f>IF(A2710="","",INDEX(Boletim!F2719:F2836,(MATCH(A2710,'Cadastro-Estoque'!A2718:A2835,0))))</f>
        <v/>
      </c>
    </row>
    <row r="2711" spans="5:9" ht="18.75" customHeight="1" x14ac:dyDescent="0.25">
      <c r="E2711" s="1" t="str">
        <f t="shared" si="45"/>
        <v/>
      </c>
      <c r="F2711" s="2" t="str">
        <f>IF(ISERROR(VLOOKUP(A2711,'Cadastro-Estoque'!A:G,1,FALSE)),"",VLOOKUP(A2711,'Cadastro-Estoque'!A:G,4,FALSE))</f>
        <v/>
      </c>
      <c r="G2711" s="2" t="str">
        <f>IF(ISBLANK(A2711),"",IF(ISERROR(VLOOKUP(A2711,'Cadastro-Estoque'!A:G,1,FALSE)),"Produto não cadastrado",VLOOKUP(A2711,'Cadastro-Estoque'!A:G,2,FALSE)))</f>
        <v/>
      </c>
      <c r="H2711" s="2" t="str">
        <f>IF(ISERROR(VLOOKUP(A2711,'Cadastro-Estoque'!A:G,1,FALSE)),"",VLOOKUP(A2711,'Cadastro-Estoque'!A:G,3,FALSE))</f>
        <v/>
      </c>
      <c r="I2711" s="73" t="str">
        <f>IF(A2711="","",INDEX(Boletim!F2720:F2837,(MATCH(A2711,'Cadastro-Estoque'!A2719:A2836,0))))</f>
        <v/>
      </c>
    </row>
    <row r="2712" spans="5:9" ht="18.75" customHeight="1" x14ac:dyDescent="0.25">
      <c r="E2712" s="1" t="str">
        <f t="shared" si="45"/>
        <v/>
      </c>
      <c r="F2712" s="2" t="str">
        <f>IF(ISERROR(VLOOKUP(A2712,'Cadastro-Estoque'!A:G,1,FALSE)),"",VLOOKUP(A2712,'Cadastro-Estoque'!A:G,4,FALSE))</f>
        <v/>
      </c>
      <c r="G2712" s="2" t="str">
        <f>IF(ISBLANK(A2712),"",IF(ISERROR(VLOOKUP(A2712,'Cadastro-Estoque'!A:G,1,FALSE)),"Produto não cadastrado",VLOOKUP(A2712,'Cadastro-Estoque'!A:G,2,FALSE)))</f>
        <v/>
      </c>
      <c r="H2712" s="2" t="str">
        <f>IF(ISERROR(VLOOKUP(A2712,'Cadastro-Estoque'!A:G,1,FALSE)),"",VLOOKUP(A2712,'Cadastro-Estoque'!A:G,3,FALSE))</f>
        <v/>
      </c>
      <c r="I2712" s="73" t="str">
        <f>IF(A2712="","",INDEX(Boletim!F2721:F2838,(MATCH(A2712,'Cadastro-Estoque'!A2720:A2837,0))))</f>
        <v/>
      </c>
    </row>
    <row r="2713" spans="5:9" ht="18.75" customHeight="1" x14ac:dyDescent="0.25">
      <c r="E2713" s="1" t="str">
        <f t="shared" si="45"/>
        <v/>
      </c>
      <c r="F2713" s="2" t="str">
        <f>IF(ISERROR(VLOOKUP(A2713,'Cadastro-Estoque'!A:G,1,FALSE)),"",VLOOKUP(A2713,'Cadastro-Estoque'!A:G,4,FALSE))</f>
        <v/>
      </c>
      <c r="G2713" s="2" t="str">
        <f>IF(ISBLANK(A2713),"",IF(ISERROR(VLOOKUP(A2713,'Cadastro-Estoque'!A:G,1,FALSE)),"Produto não cadastrado",VLOOKUP(A2713,'Cadastro-Estoque'!A:G,2,FALSE)))</f>
        <v/>
      </c>
      <c r="H2713" s="2" t="str">
        <f>IF(ISERROR(VLOOKUP(A2713,'Cadastro-Estoque'!A:G,1,FALSE)),"",VLOOKUP(A2713,'Cadastro-Estoque'!A:G,3,FALSE))</f>
        <v/>
      </c>
      <c r="I2713" s="73" t="str">
        <f>IF(A2713="","",INDEX(Boletim!F2722:F2839,(MATCH(A2713,'Cadastro-Estoque'!A2721:A2838,0))))</f>
        <v/>
      </c>
    </row>
    <row r="2714" spans="5:9" ht="18.75" customHeight="1" x14ac:dyDescent="0.25">
      <c r="E2714" s="1" t="str">
        <f t="shared" si="45"/>
        <v/>
      </c>
      <c r="F2714" s="2" t="str">
        <f>IF(ISERROR(VLOOKUP(A2714,'Cadastro-Estoque'!A:G,1,FALSE)),"",VLOOKUP(A2714,'Cadastro-Estoque'!A:G,4,FALSE))</f>
        <v/>
      </c>
      <c r="G2714" s="2" t="str">
        <f>IF(ISBLANK(A2714),"",IF(ISERROR(VLOOKUP(A2714,'Cadastro-Estoque'!A:G,1,FALSE)),"Produto não cadastrado",VLOOKUP(A2714,'Cadastro-Estoque'!A:G,2,FALSE)))</f>
        <v/>
      </c>
      <c r="H2714" s="2" t="str">
        <f>IF(ISERROR(VLOOKUP(A2714,'Cadastro-Estoque'!A:G,1,FALSE)),"",VLOOKUP(A2714,'Cadastro-Estoque'!A:G,3,FALSE))</f>
        <v/>
      </c>
      <c r="I2714" s="73" t="str">
        <f>IF(A2714="","",INDEX(Boletim!F2723:F2840,(MATCH(A2714,'Cadastro-Estoque'!A2722:A2839,0))))</f>
        <v/>
      </c>
    </row>
    <row r="2715" spans="5:9" ht="18.75" customHeight="1" x14ac:dyDescent="0.25">
      <c r="E2715" s="1" t="str">
        <f t="shared" si="45"/>
        <v/>
      </c>
      <c r="F2715" s="2" t="str">
        <f>IF(ISERROR(VLOOKUP(A2715,'Cadastro-Estoque'!A:G,1,FALSE)),"",VLOOKUP(A2715,'Cadastro-Estoque'!A:G,4,FALSE))</f>
        <v/>
      </c>
      <c r="G2715" s="2" t="str">
        <f>IF(ISBLANK(A2715),"",IF(ISERROR(VLOOKUP(A2715,'Cadastro-Estoque'!A:G,1,FALSE)),"Produto não cadastrado",VLOOKUP(A2715,'Cadastro-Estoque'!A:G,2,FALSE)))</f>
        <v/>
      </c>
      <c r="H2715" s="2" t="str">
        <f>IF(ISERROR(VLOOKUP(A2715,'Cadastro-Estoque'!A:G,1,FALSE)),"",VLOOKUP(A2715,'Cadastro-Estoque'!A:G,3,FALSE))</f>
        <v/>
      </c>
      <c r="I2715" s="73" t="str">
        <f>IF(A2715="","",INDEX(Boletim!F2724:F2841,(MATCH(A2715,'Cadastro-Estoque'!A2723:A2840,0))))</f>
        <v/>
      </c>
    </row>
    <row r="2716" spans="5:9" ht="18.75" customHeight="1" x14ac:dyDescent="0.25">
      <c r="E2716" s="1" t="str">
        <f t="shared" si="45"/>
        <v/>
      </c>
      <c r="F2716" s="2" t="str">
        <f>IF(ISERROR(VLOOKUP(A2716,'Cadastro-Estoque'!A:G,1,FALSE)),"",VLOOKUP(A2716,'Cadastro-Estoque'!A:G,4,FALSE))</f>
        <v/>
      </c>
      <c r="G2716" s="2" t="str">
        <f>IF(ISBLANK(A2716),"",IF(ISERROR(VLOOKUP(A2716,'Cadastro-Estoque'!A:G,1,FALSE)),"Produto não cadastrado",VLOOKUP(A2716,'Cadastro-Estoque'!A:G,2,FALSE)))</f>
        <v/>
      </c>
      <c r="H2716" s="2" t="str">
        <f>IF(ISERROR(VLOOKUP(A2716,'Cadastro-Estoque'!A:G,1,FALSE)),"",VLOOKUP(A2716,'Cadastro-Estoque'!A:G,3,FALSE))</f>
        <v/>
      </c>
      <c r="I2716" s="73" t="str">
        <f>IF(A2716="","",INDEX(Boletim!F2725:F2842,(MATCH(A2716,'Cadastro-Estoque'!A2724:A2841,0))))</f>
        <v/>
      </c>
    </row>
    <row r="2717" spans="5:9" ht="18.75" customHeight="1" x14ac:dyDescent="0.25">
      <c r="E2717" s="1" t="str">
        <f t="shared" si="45"/>
        <v/>
      </c>
      <c r="F2717" s="2" t="str">
        <f>IF(ISERROR(VLOOKUP(A2717,'Cadastro-Estoque'!A:G,1,FALSE)),"",VLOOKUP(A2717,'Cadastro-Estoque'!A:G,4,FALSE))</f>
        <v/>
      </c>
      <c r="G2717" s="2" t="str">
        <f>IF(ISBLANK(A2717),"",IF(ISERROR(VLOOKUP(A2717,'Cadastro-Estoque'!A:G,1,FALSE)),"Produto não cadastrado",VLOOKUP(A2717,'Cadastro-Estoque'!A:G,2,FALSE)))</f>
        <v/>
      </c>
      <c r="H2717" s="2" t="str">
        <f>IF(ISERROR(VLOOKUP(A2717,'Cadastro-Estoque'!A:G,1,FALSE)),"",VLOOKUP(A2717,'Cadastro-Estoque'!A:G,3,FALSE))</f>
        <v/>
      </c>
      <c r="I2717" s="73" t="str">
        <f>IF(A2717="","",INDEX(Boletim!F2726:F2843,(MATCH(A2717,'Cadastro-Estoque'!A2725:A2842,0))))</f>
        <v/>
      </c>
    </row>
    <row r="2718" spans="5:9" ht="18.75" customHeight="1" x14ac:dyDescent="0.25">
      <c r="E2718" s="1" t="str">
        <f t="shared" si="45"/>
        <v/>
      </c>
      <c r="F2718" s="2" t="str">
        <f>IF(ISERROR(VLOOKUP(A2718,'Cadastro-Estoque'!A:G,1,FALSE)),"",VLOOKUP(A2718,'Cadastro-Estoque'!A:G,4,FALSE))</f>
        <v/>
      </c>
      <c r="G2718" s="2" t="str">
        <f>IF(ISBLANK(A2718),"",IF(ISERROR(VLOOKUP(A2718,'Cadastro-Estoque'!A:G,1,FALSE)),"Produto não cadastrado",VLOOKUP(A2718,'Cadastro-Estoque'!A:G,2,FALSE)))</f>
        <v/>
      </c>
      <c r="H2718" s="2" t="str">
        <f>IF(ISERROR(VLOOKUP(A2718,'Cadastro-Estoque'!A:G,1,FALSE)),"",VLOOKUP(A2718,'Cadastro-Estoque'!A:G,3,FALSE))</f>
        <v/>
      </c>
      <c r="I2718" s="73" t="str">
        <f>IF(A2718="","",INDEX(Boletim!F2727:F2844,(MATCH(A2718,'Cadastro-Estoque'!A2726:A2843,0))))</f>
        <v/>
      </c>
    </row>
    <row r="2719" spans="5:9" ht="18.75" customHeight="1" x14ac:dyDescent="0.25">
      <c r="E2719" s="1" t="str">
        <f t="shared" si="45"/>
        <v/>
      </c>
      <c r="F2719" s="2" t="str">
        <f>IF(ISERROR(VLOOKUP(A2719,'Cadastro-Estoque'!A:G,1,FALSE)),"",VLOOKUP(A2719,'Cadastro-Estoque'!A:G,4,FALSE))</f>
        <v/>
      </c>
      <c r="G2719" s="2" t="str">
        <f>IF(ISBLANK(A2719),"",IF(ISERROR(VLOOKUP(A2719,'Cadastro-Estoque'!A:G,1,FALSE)),"Produto não cadastrado",VLOOKUP(A2719,'Cadastro-Estoque'!A:G,2,FALSE)))</f>
        <v/>
      </c>
      <c r="H2719" s="2" t="str">
        <f>IF(ISERROR(VLOOKUP(A2719,'Cadastro-Estoque'!A:G,1,FALSE)),"",VLOOKUP(A2719,'Cadastro-Estoque'!A:G,3,FALSE))</f>
        <v/>
      </c>
      <c r="I2719" s="73" t="str">
        <f>IF(A2719="","",INDEX(Boletim!F2728:F2845,(MATCH(A2719,'Cadastro-Estoque'!A2727:A2844,0))))</f>
        <v/>
      </c>
    </row>
    <row r="2720" spans="5:9" ht="18.75" customHeight="1" x14ac:dyDescent="0.25">
      <c r="E2720" s="1" t="str">
        <f t="shared" si="45"/>
        <v/>
      </c>
      <c r="F2720" s="2" t="str">
        <f>IF(ISERROR(VLOOKUP(A2720,'Cadastro-Estoque'!A:G,1,FALSE)),"",VLOOKUP(A2720,'Cadastro-Estoque'!A:G,4,FALSE))</f>
        <v/>
      </c>
      <c r="G2720" s="2" t="str">
        <f>IF(ISBLANK(A2720),"",IF(ISERROR(VLOOKUP(A2720,'Cadastro-Estoque'!A:G,1,FALSE)),"Produto não cadastrado",VLOOKUP(A2720,'Cadastro-Estoque'!A:G,2,FALSE)))</f>
        <v/>
      </c>
      <c r="H2720" s="2" t="str">
        <f>IF(ISERROR(VLOOKUP(A2720,'Cadastro-Estoque'!A:G,1,FALSE)),"",VLOOKUP(A2720,'Cadastro-Estoque'!A:G,3,FALSE))</f>
        <v/>
      </c>
      <c r="I2720" s="73" t="str">
        <f>IF(A2720="","",INDEX(Boletim!F2729:F2846,(MATCH(A2720,'Cadastro-Estoque'!A2728:A2845,0))))</f>
        <v/>
      </c>
    </row>
    <row r="2721" spans="5:9" ht="18.75" customHeight="1" x14ac:dyDescent="0.25">
      <c r="E2721" s="1" t="str">
        <f t="shared" si="45"/>
        <v/>
      </c>
      <c r="F2721" s="2" t="str">
        <f>IF(ISERROR(VLOOKUP(A2721,'Cadastro-Estoque'!A:G,1,FALSE)),"",VLOOKUP(A2721,'Cadastro-Estoque'!A:G,4,FALSE))</f>
        <v/>
      </c>
      <c r="G2721" s="2" t="str">
        <f>IF(ISBLANK(A2721),"",IF(ISERROR(VLOOKUP(A2721,'Cadastro-Estoque'!A:G,1,FALSE)),"Produto não cadastrado",VLOOKUP(A2721,'Cadastro-Estoque'!A:G,2,FALSE)))</f>
        <v/>
      </c>
      <c r="H2721" s="2" t="str">
        <f>IF(ISERROR(VLOOKUP(A2721,'Cadastro-Estoque'!A:G,1,FALSE)),"",VLOOKUP(A2721,'Cadastro-Estoque'!A:G,3,FALSE))</f>
        <v/>
      </c>
      <c r="I2721" s="73" t="str">
        <f>IF(A2721="","",INDEX(Boletim!F2730:F2847,(MATCH(A2721,'Cadastro-Estoque'!A2729:A2846,0))))</f>
        <v/>
      </c>
    </row>
    <row r="2722" spans="5:9" ht="18.75" customHeight="1" x14ac:dyDescent="0.25">
      <c r="E2722" s="1" t="str">
        <f t="shared" si="45"/>
        <v/>
      </c>
      <c r="F2722" s="2" t="str">
        <f>IF(ISERROR(VLOOKUP(A2722,'Cadastro-Estoque'!A:G,1,FALSE)),"",VLOOKUP(A2722,'Cadastro-Estoque'!A:G,4,FALSE))</f>
        <v/>
      </c>
      <c r="G2722" s="2" t="str">
        <f>IF(ISBLANK(A2722),"",IF(ISERROR(VLOOKUP(A2722,'Cadastro-Estoque'!A:G,1,FALSE)),"Produto não cadastrado",VLOOKUP(A2722,'Cadastro-Estoque'!A:G,2,FALSE)))</f>
        <v/>
      </c>
      <c r="H2722" s="2" t="str">
        <f>IF(ISERROR(VLOOKUP(A2722,'Cadastro-Estoque'!A:G,1,FALSE)),"",VLOOKUP(A2722,'Cadastro-Estoque'!A:G,3,FALSE))</f>
        <v/>
      </c>
      <c r="I2722" s="73" t="str">
        <f>IF(A2722="","",INDEX(Boletim!F2731:F2848,(MATCH(A2722,'Cadastro-Estoque'!A2730:A2847,0))))</f>
        <v/>
      </c>
    </row>
    <row r="2723" spans="5:9" ht="18.75" customHeight="1" x14ac:dyDescent="0.25">
      <c r="E2723" s="1" t="str">
        <f t="shared" si="45"/>
        <v/>
      </c>
      <c r="F2723" s="2" t="str">
        <f>IF(ISERROR(VLOOKUP(A2723,'Cadastro-Estoque'!A:G,1,FALSE)),"",VLOOKUP(A2723,'Cadastro-Estoque'!A:G,4,FALSE))</f>
        <v/>
      </c>
      <c r="G2723" s="2" t="str">
        <f>IF(ISBLANK(A2723),"",IF(ISERROR(VLOOKUP(A2723,'Cadastro-Estoque'!A:G,1,FALSE)),"Produto não cadastrado",VLOOKUP(A2723,'Cadastro-Estoque'!A:G,2,FALSE)))</f>
        <v/>
      </c>
      <c r="H2723" s="2" t="str">
        <f>IF(ISERROR(VLOOKUP(A2723,'Cadastro-Estoque'!A:G,1,FALSE)),"",VLOOKUP(A2723,'Cadastro-Estoque'!A:G,3,FALSE))</f>
        <v/>
      </c>
      <c r="I2723" s="73" t="str">
        <f>IF(A2723="","",INDEX(Boletim!F2732:F2849,(MATCH(A2723,'Cadastro-Estoque'!A2731:A2848,0))))</f>
        <v/>
      </c>
    </row>
    <row r="2724" spans="5:9" ht="18.75" customHeight="1" x14ac:dyDescent="0.25">
      <c r="E2724" s="1" t="str">
        <f t="shared" si="45"/>
        <v/>
      </c>
      <c r="F2724" s="2" t="str">
        <f>IF(ISERROR(VLOOKUP(A2724,'Cadastro-Estoque'!A:G,1,FALSE)),"",VLOOKUP(A2724,'Cadastro-Estoque'!A:G,4,FALSE))</f>
        <v/>
      </c>
      <c r="G2724" s="2" t="str">
        <f>IF(ISBLANK(A2724),"",IF(ISERROR(VLOOKUP(A2724,'Cadastro-Estoque'!A:G,1,FALSE)),"Produto não cadastrado",VLOOKUP(A2724,'Cadastro-Estoque'!A:G,2,FALSE)))</f>
        <v/>
      </c>
      <c r="H2724" s="2" t="str">
        <f>IF(ISERROR(VLOOKUP(A2724,'Cadastro-Estoque'!A:G,1,FALSE)),"",VLOOKUP(A2724,'Cadastro-Estoque'!A:G,3,FALSE))</f>
        <v/>
      </c>
      <c r="I2724" s="73" t="str">
        <f>IF(A2724="","",INDEX(Boletim!F2733:F2850,(MATCH(A2724,'Cadastro-Estoque'!A2732:A2849,0))))</f>
        <v/>
      </c>
    </row>
    <row r="2725" spans="5:9" ht="18.75" customHeight="1" x14ac:dyDescent="0.25">
      <c r="E2725" s="1" t="str">
        <f t="shared" si="45"/>
        <v/>
      </c>
      <c r="F2725" s="2" t="str">
        <f>IF(ISERROR(VLOOKUP(A2725,'Cadastro-Estoque'!A:G,1,FALSE)),"",VLOOKUP(A2725,'Cadastro-Estoque'!A:G,4,FALSE))</f>
        <v/>
      </c>
      <c r="G2725" s="2" t="str">
        <f>IF(ISBLANK(A2725),"",IF(ISERROR(VLOOKUP(A2725,'Cadastro-Estoque'!A:G,1,FALSE)),"Produto não cadastrado",VLOOKUP(A2725,'Cadastro-Estoque'!A:G,2,FALSE)))</f>
        <v/>
      </c>
      <c r="H2725" s="2" t="str">
        <f>IF(ISERROR(VLOOKUP(A2725,'Cadastro-Estoque'!A:G,1,FALSE)),"",VLOOKUP(A2725,'Cadastro-Estoque'!A:G,3,FALSE))</f>
        <v/>
      </c>
      <c r="I2725" s="73" t="str">
        <f>IF(A2725="","",INDEX(Boletim!F2734:F2851,(MATCH(A2725,'Cadastro-Estoque'!A2733:A2850,0))))</f>
        <v/>
      </c>
    </row>
    <row r="2726" spans="5:9" ht="18.75" customHeight="1" x14ac:dyDescent="0.25">
      <c r="E2726" s="1" t="str">
        <f t="shared" si="45"/>
        <v/>
      </c>
      <c r="F2726" s="2" t="str">
        <f>IF(ISERROR(VLOOKUP(A2726,'Cadastro-Estoque'!A:G,1,FALSE)),"",VLOOKUP(A2726,'Cadastro-Estoque'!A:G,4,FALSE))</f>
        <v/>
      </c>
      <c r="G2726" s="2" t="str">
        <f>IF(ISBLANK(A2726),"",IF(ISERROR(VLOOKUP(A2726,'Cadastro-Estoque'!A:G,1,FALSE)),"Produto não cadastrado",VLOOKUP(A2726,'Cadastro-Estoque'!A:G,2,FALSE)))</f>
        <v/>
      </c>
      <c r="H2726" s="2" t="str">
        <f>IF(ISERROR(VLOOKUP(A2726,'Cadastro-Estoque'!A:G,1,FALSE)),"",VLOOKUP(A2726,'Cadastro-Estoque'!A:G,3,FALSE))</f>
        <v/>
      </c>
      <c r="I2726" s="73" t="str">
        <f>IF(A2726="","",INDEX(Boletim!F2735:F2852,(MATCH(A2726,'Cadastro-Estoque'!A2734:A2851,0))))</f>
        <v/>
      </c>
    </row>
    <row r="2727" spans="5:9" ht="18.75" customHeight="1" x14ac:dyDescent="0.25">
      <c r="E2727" s="1" t="str">
        <f t="shared" si="45"/>
        <v/>
      </c>
      <c r="F2727" s="2" t="str">
        <f>IF(ISERROR(VLOOKUP(A2727,'Cadastro-Estoque'!A:G,1,FALSE)),"",VLOOKUP(A2727,'Cadastro-Estoque'!A:G,4,FALSE))</f>
        <v/>
      </c>
      <c r="G2727" s="2" t="str">
        <f>IF(ISBLANK(A2727),"",IF(ISERROR(VLOOKUP(A2727,'Cadastro-Estoque'!A:G,1,FALSE)),"Produto não cadastrado",VLOOKUP(A2727,'Cadastro-Estoque'!A:G,2,FALSE)))</f>
        <v/>
      </c>
      <c r="H2727" s="2" t="str">
        <f>IF(ISERROR(VLOOKUP(A2727,'Cadastro-Estoque'!A:G,1,FALSE)),"",VLOOKUP(A2727,'Cadastro-Estoque'!A:G,3,FALSE))</f>
        <v/>
      </c>
      <c r="I2727" s="73" t="str">
        <f>IF(A2727="","",INDEX(Boletim!F2736:F2853,(MATCH(A2727,'Cadastro-Estoque'!A2735:A2852,0))))</f>
        <v/>
      </c>
    </row>
    <row r="2728" spans="5:9" ht="18.75" customHeight="1" x14ac:dyDescent="0.25">
      <c r="E2728" s="1" t="str">
        <f t="shared" si="45"/>
        <v/>
      </c>
      <c r="F2728" s="2" t="str">
        <f>IF(ISERROR(VLOOKUP(A2728,'Cadastro-Estoque'!A:G,1,FALSE)),"",VLOOKUP(A2728,'Cadastro-Estoque'!A:G,4,FALSE))</f>
        <v/>
      </c>
      <c r="G2728" s="2" t="str">
        <f>IF(ISBLANK(A2728),"",IF(ISERROR(VLOOKUP(A2728,'Cadastro-Estoque'!A:G,1,FALSE)),"Produto não cadastrado",VLOOKUP(A2728,'Cadastro-Estoque'!A:G,2,FALSE)))</f>
        <v/>
      </c>
      <c r="H2728" s="2" t="str">
        <f>IF(ISERROR(VLOOKUP(A2728,'Cadastro-Estoque'!A:G,1,FALSE)),"",VLOOKUP(A2728,'Cadastro-Estoque'!A:G,3,FALSE))</f>
        <v/>
      </c>
      <c r="I2728" s="73" t="str">
        <f>IF(A2728="","",INDEX(Boletim!F2737:F2854,(MATCH(A2728,'Cadastro-Estoque'!A2736:A2853,0))))</f>
        <v/>
      </c>
    </row>
    <row r="2729" spans="5:9" ht="18.75" customHeight="1" x14ac:dyDescent="0.25">
      <c r="E2729" s="1" t="str">
        <f t="shared" si="45"/>
        <v/>
      </c>
      <c r="F2729" s="2" t="str">
        <f>IF(ISERROR(VLOOKUP(A2729,'Cadastro-Estoque'!A:G,1,FALSE)),"",VLOOKUP(A2729,'Cadastro-Estoque'!A:G,4,FALSE))</f>
        <v/>
      </c>
      <c r="G2729" s="2" t="str">
        <f>IF(ISBLANK(A2729),"",IF(ISERROR(VLOOKUP(A2729,'Cadastro-Estoque'!A:G,1,FALSE)),"Produto não cadastrado",VLOOKUP(A2729,'Cadastro-Estoque'!A:G,2,FALSE)))</f>
        <v/>
      </c>
      <c r="H2729" s="2" t="str">
        <f>IF(ISERROR(VLOOKUP(A2729,'Cadastro-Estoque'!A:G,1,FALSE)),"",VLOOKUP(A2729,'Cadastro-Estoque'!A:G,3,FALSE))</f>
        <v/>
      </c>
      <c r="I2729" s="73" t="str">
        <f>IF(A2729="","",INDEX(Boletim!F2738:F2855,(MATCH(A2729,'Cadastro-Estoque'!A2737:A2854,0))))</f>
        <v/>
      </c>
    </row>
    <row r="2730" spans="5:9" ht="18.75" customHeight="1" x14ac:dyDescent="0.25">
      <c r="E2730" s="1" t="str">
        <f t="shared" si="45"/>
        <v/>
      </c>
      <c r="F2730" s="2" t="str">
        <f>IF(ISERROR(VLOOKUP(A2730,'Cadastro-Estoque'!A:G,1,FALSE)),"",VLOOKUP(A2730,'Cadastro-Estoque'!A:G,4,FALSE))</f>
        <v/>
      </c>
      <c r="G2730" s="2" t="str">
        <f>IF(ISBLANK(A2730),"",IF(ISERROR(VLOOKUP(A2730,'Cadastro-Estoque'!A:G,1,FALSE)),"Produto não cadastrado",VLOOKUP(A2730,'Cadastro-Estoque'!A:G,2,FALSE)))</f>
        <v/>
      </c>
      <c r="H2730" s="2" t="str">
        <f>IF(ISERROR(VLOOKUP(A2730,'Cadastro-Estoque'!A:G,1,FALSE)),"",VLOOKUP(A2730,'Cadastro-Estoque'!A:G,3,FALSE))</f>
        <v/>
      </c>
      <c r="I2730" s="73" t="str">
        <f>IF(A2730="","",INDEX(Boletim!F2739:F2856,(MATCH(A2730,'Cadastro-Estoque'!A2738:A2855,0))))</f>
        <v/>
      </c>
    </row>
    <row r="2731" spans="5:9" ht="18.75" customHeight="1" x14ac:dyDescent="0.25">
      <c r="E2731" s="1" t="str">
        <f t="shared" si="45"/>
        <v/>
      </c>
      <c r="F2731" s="2" t="str">
        <f>IF(ISERROR(VLOOKUP(A2731,'Cadastro-Estoque'!A:G,1,FALSE)),"",VLOOKUP(A2731,'Cadastro-Estoque'!A:G,4,FALSE))</f>
        <v/>
      </c>
      <c r="G2731" s="2" t="str">
        <f>IF(ISBLANK(A2731),"",IF(ISERROR(VLOOKUP(A2731,'Cadastro-Estoque'!A:G,1,FALSE)),"Produto não cadastrado",VLOOKUP(A2731,'Cadastro-Estoque'!A:G,2,FALSE)))</f>
        <v/>
      </c>
      <c r="H2731" s="2" t="str">
        <f>IF(ISERROR(VLOOKUP(A2731,'Cadastro-Estoque'!A:G,1,FALSE)),"",VLOOKUP(A2731,'Cadastro-Estoque'!A:G,3,FALSE))</f>
        <v/>
      </c>
      <c r="I2731" s="73" t="str">
        <f>IF(A2731="","",INDEX(Boletim!F2740:F2857,(MATCH(A2731,'Cadastro-Estoque'!A2739:A2856,0))))</f>
        <v/>
      </c>
    </row>
    <row r="2732" spans="5:9" ht="18.75" customHeight="1" x14ac:dyDescent="0.25">
      <c r="E2732" s="1" t="str">
        <f t="shared" si="45"/>
        <v/>
      </c>
      <c r="F2732" s="2" t="str">
        <f>IF(ISERROR(VLOOKUP(A2732,'Cadastro-Estoque'!A:G,1,FALSE)),"",VLOOKUP(A2732,'Cadastro-Estoque'!A:G,4,FALSE))</f>
        <v/>
      </c>
      <c r="G2732" s="2" t="str">
        <f>IF(ISBLANK(A2732),"",IF(ISERROR(VLOOKUP(A2732,'Cadastro-Estoque'!A:G,1,FALSE)),"Produto não cadastrado",VLOOKUP(A2732,'Cadastro-Estoque'!A:G,2,FALSE)))</f>
        <v/>
      </c>
      <c r="H2732" s="2" t="str">
        <f>IF(ISERROR(VLOOKUP(A2732,'Cadastro-Estoque'!A:G,1,FALSE)),"",VLOOKUP(A2732,'Cadastro-Estoque'!A:G,3,FALSE))</f>
        <v/>
      </c>
      <c r="I2732" s="73" t="str">
        <f>IF(A2732="","",INDEX(Boletim!F2741:F2858,(MATCH(A2732,'Cadastro-Estoque'!A2740:A2857,0))))</f>
        <v/>
      </c>
    </row>
    <row r="2733" spans="5:9" ht="18.75" customHeight="1" x14ac:dyDescent="0.25">
      <c r="E2733" s="1" t="str">
        <f t="shared" si="45"/>
        <v/>
      </c>
      <c r="F2733" s="2" t="str">
        <f>IF(ISERROR(VLOOKUP(A2733,'Cadastro-Estoque'!A:G,1,FALSE)),"",VLOOKUP(A2733,'Cadastro-Estoque'!A:G,4,FALSE))</f>
        <v/>
      </c>
      <c r="G2733" s="2" t="str">
        <f>IF(ISBLANK(A2733),"",IF(ISERROR(VLOOKUP(A2733,'Cadastro-Estoque'!A:G,1,FALSE)),"Produto não cadastrado",VLOOKUP(A2733,'Cadastro-Estoque'!A:G,2,FALSE)))</f>
        <v/>
      </c>
      <c r="H2733" s="2" t="str">
        <f>IF(ISERROR(VLOOKUP(A2733,'Cadastro-Estoque'!A:G,1,FALSE)),"",VLOOKUP(A2733,'Cadastro-Estoque'!A:G,3,FALSE))</f>
        <v/>
      </c>
      <c r="I2733" s="73" t="str">
        <f>IF(A2733="","",INDEX(Boletim!F2742:F2859,(MATCH(A2733,'Cadastro-Estoque'!A2741:A2858,0))))</f>
        <v/>
      </c>
    </row>
    <row r="2734" spans="5:9" ht="18.75" customHeight="1" x14ac:dyDescent="0.25">
      <c r="E2734" s="1" t="str">
        <f t="shared" si="45"/>
        <v/>
      </c>
      <c r="F2734" s="2" t="str">
        <f>IF(ISERROR(VLOOKUP(A2734,'Cadastro-Estoque'!A:G,1,FALSE)),"",VLOOKUP(A2734,'Cadastro-Estoque'!A:G,4,FALSE))</f>
        <v/>
      </c>
      <c r="G2734" s="2" t="str">
        <f>IF(ISBLANK(A2734),"",IF(ISERROR(VLOOKUP(A2734,'Cadastro-Estoque'!A:G,1,FALSE)),"Produto não cadastrado",VLOOKUP(A2734,'Cadastro-Estoque'!A:G,2,FALSE)))</f>
        <v/>
      </c>
      <c r="H2734" s="2" t="str">
        <f>IF(ISERROR(VLOOKUP(A2734,'Cadastro-Estoque'!A:G,1,FALSE)),"",VLOOKUP(A2734,'Cadastro-Estoque'!A:G,3,FALSE))</f>
        <v/>
      </c>
      <c r="I2734" s="73" t="str">
        <f>IF(A2734="","",INDEX(Boletim!F2743:F2860,(MATCH(A2734,'Cadastro-Estoque'!A2742:A2859,0))))</f>
        <v/>
      </c>
    </row>
    <row r="2735" spans="5:9" ht="18.75" customHeight="1" x14ac:dyDescent="0.25">
      <c r="E2735" s="1" t="str">
        <f t="shared" si="45"/>
        <v/>
      </c>
      <c r="F2735" s="2" t="str">
        <f>IF(ISERROR(VLOOKUP(A2735,'Cadastro-Estoque'!A:G,1,FALSE)),"",VLOOKUP(A2735,'Cadastro-Estoque'!A:G,4,FALSE))</f>
        <v/>
      </c>
      <c r="G2735" s="2" t="str">
        <f>IF(ISBLANK(A2735),"",IF(ISERROR(VLOOKUP(A2735,'Cadastro-Estoque'!A:G,1,FALSE)),"Produto não cadastrado",VLOOKUP(A2735,'Cadastro-Estoque'!A:G,2,FALSE)))</f>
        <v/>
      </c>
      <c r="H2735" s="2" t="str">
        <f>IF(ISERROR(VLOOKUP(A2735,'Cadastro-Estoque'!A:G,1,FALSE)),"",VLOOKUP(A2735,'Cadastro-Estoque'!A:G,3,FALSE))</f>
        <v/>
      </c>
      <c r="I2735" s="73" t="str">
        <f>IF(A2735="","",INDEX(Boletim!F2744:F2861,(MATCH(A2735,'Cadastro-Estoque'!A2743:A2860,0))))</f>
        <v/>
      </c>
    </row>
    <row r="2736" spans="5:9" ht="18.75" customHeight="1" x14ac:dyDescent="0.25">
      <c r="E2736" s="1" t="str">
        <f t="shared" si="45"/>
        <v/>
      </c>
      <c r="F2736" s="2" t="str">
        <f>IF(ISERROR(VLOOKUP(A2736,'Cadastro-Estoque'!A:G,1,FALSE)),"",VLOOKUP(A2736,'Cadastro-Estoque'!A:G,4,FALSE))</f>
        <v/>
      </c>
      <c r="G2736" s="2" t="str">
        <f>IF(ISBLANK(A2736),"",IF(ISERROR(VLOOKUP(A2736,'Cadastro-Estoque'!A:G,1,FALSE)),"Produto não cadastrado",VLOOKUP(A2736,'Cadastro-Estoque'!A:G,2,FALSE)))</f>
        <v/>
      </c>
      <c r="H2736" s="2" t="str">
        <f>IF(ISERROR(VLOOKUP(A2736,'Cadastro-Estoque'!A:G,1,FALSE)),"",VLOOKUP(A2736,'Cadastro-Estoque'!A:G,3,FALSE))</f>
        <v/>
      </c>
      <c r="I2736" s="73" t="str">
        <f>IF(A2736="","",INDEX(Boletim!F2745:F2862,(MATCH(A2736,'Cadastro-Estoque'!A2744:A2861,0))))</f>
        <v/>
      </c>
    </row>
    <row r="2737" spans="5:9" ht="18.75" customHeight="1" x14ac:dyDescent="0.25">
      <c r="E2737" s="1" t="str">
        <f t="shared" si="45"/>
        <v/>
      </c>
      <c r="F2737" s="2" t="str">
        <f>IF(ISERROR(VLOOKUP(A2737,'Cadastro-Estoque'!A:G,1,FALSE)),"",VLOOKUP(A2737,'Cadastro-Estoque'!A:G,4,FALSE))</f>
        <v/>
      </c>
      <c r="G2737" s="2" t="str">
        <f>IF(ISBLANK(A2737),"",IF(ISERROR(VLOOKUP(A2737,'Cadastro-Estoque'!A:G,1,FALSE)),"Produto não cadastrado",VLOOKUP(A2737,'Cadastro-Estoque'!A:G,2,FALSE)))</f>
        <v/>
      </c>
      <c r="H2737" s="2" t="str">
        <f>IF(ISERROR(VLOOKUP(A2737,'Cadastro-Estoque'!A:G,1,FALSE)),"",VLOOKUP(A2737,'Cadastro-Estoque'!A:G,3,FALSE))</f>
        <v/>
      </c>
      <c r="I2737" s="73" t="str">
        <f>IF(A2737="","",INDEX(Boletim!F2746:F2863,(MATCH(A2737,'Cadastro-Estoque'!A2745:A2862,0))))</f>
        <v/>
      </c>
    </row>
    <row r="2738" spans="5:9" ht="18.75" customHeight="1" x14ac:dyDescent="0.25">
      <c r="E2738" s="1" t="str">
        <f t="shared" si="45"/>
        <v/>
      </c>
      <c r="F2738" s="2" t="str">
        <f>IF(ISERROR(VLOOKUP(A2738,'Cadastro-Estoque'!A:G,1,FALSE)),"",VLOOKUP(A2738,'Cadastro-Estoque'!A:G,4,FALSE))</f>
        <v/>
      </c>
      <c r="G2738" s="2" t="str">
        <f>IF(ISBLANK(A2738),"",IF(ISERROR(VLOOKUP(A2738,'Cadastro-Estoque'!A:G,1,FALSE)),"Produto não cadastrado",VLOOKUP(A2738,'Cadastro-Estoque'!A:G,2,FALSE)))</f>
        <v/>
      </c>
      <c r="H2738" s="2" t="str">
        <f>IF(ISERROR(VLOOKUP(A2738,'Cadastro-Estoque'!A:G,1,FALSE)),"",VLOOKUP(A2738,'Cadastro-Estoque'!A:G,3,FALSE))</f>
        <v/>
      </c>
      <c r="I2738" s="73" t="str">
        <f>IF(A2738="","",INDEX(Boletim!F2747:F2864,(MATCH(A2738,'Cadastro-Estoque'!A2746:A2863,0))))</f>
        <v/>
      </c>
    </row>
    <row r="2739" spans="5:9" ht="18.75" customHeight="1" x14ac:dyDescent="0.25">
      <c r="E2739" s="1" t="str">
        <f t="shared" si="45"/>
        <v/>
      </c>
      <c r="F2739" s="2" t="str">
        <f>IF(ISERROR(VLOOKUP(A2739,'Cadastro-Estoque'!A:G,1,FALSE)),"",VLOOKUP(A2739,'Cadastro-Estoque'!A:G,4,FALSE))</f>
        <v/>
      </c>
      <c r="G2739" s="2" t="str">
        <f>IF(ISBLANK(A2739),"",IF(ISERROR(VLOOKUP(A2739,'Cadastro-Estoque'!A:G,1,FALSE)),"Produto não cadastrado",VLOOKUP(A2739,'Cadastro-Estoque'!A:G,2,FALSE)))</f>
        <v/>
      </c>
      <c r="H2739" s="2" t="str">
        <f>IF(ISERROR(VLOOKUP(A2739,'Cadastro-Estoque'!A:G,1,FALSE)),"",VLOOKUP(A2739,'Cadastro-Estoque'!A:G,3,FALSE))</f>
        <v/>
      </c>
      <c r="I2739" s="73" t="str">
        <f>IF(A2739="","",INDEX(Boletim!F2748:F2865,(MATCH(A2739,'Cadastro-Estoque'!A2747:A2864,0))))</f>
        <v/>
      </c>
    </row>
    <row r="2740" spans="5:9" ht="18.75" customHeight="1" x14ac:dyDescent="0.25">
      <c r="E2740" s="1" t="str">
        <f t="shared" si="45"/>
        <v/>
      </c>
      <c r="F2740" s="2" t="str">
        <f>IF(ISERROR(VLOOKUP(A2740,'Cadastro-Estoque'!A:G,1,FALSE)),"",VLOOKUP(A2740,'Cadastro-Estoque'!A:G,4,FALSE))</f>
        <v/>
      </c>
      <c r="G2740" s="2" t="str">
        <f>IF(ISBLANK(A2740),"",IF(ISERROR(VLOOKUP(A2740,'Cadastro-Estoque'!A:G,1,FALSE)),"Produto não cadastrado",VLOOKUP(A2740,'Cadastro-Estoque'!A:G,2,FALSE)))</f>
        <v/>
      </c>
      <c r="H2740" s="2" t="str">
        <f>IF(ISERROR(VLOOKUP(A2740,'Cadastro-Estoque'!A:G,1,FALSE)),"",VLOOKUP(A2740,'Cadastro-Estoque'!A:G,3,FALSE))</f>
        <v/>
      </c>
      <c r="I2740" s="73" t="str">
        <f>IF(A2740="","",INDEX(Boletim!F2749:F2866,(MATCH(A2740,'Cadastro-Estoque'!A2748:A2865,0))))</f>
        <v/>
      </c>
    </row>
    <row r="2741" spans="5:9" ht="18.75" customHeight="1" x14ac:dyDescent="0.25">
      <c r="E2741" s="1" t="str">
        <f t="shared" si="45"/>
        <v/>
      </c>
      <c r="F2741" s="2" t="str">
        <f>IF(ISERROR(VLOOKUP(A2741,'Cadastro-Estoque'!A:G,1,FALSE)),"",VLOOKUP(A2741,'Cadastro-Estoque'!A:G,4,FALSE))</f>
        <v/>
      </c>
      <c r="G2741" s="2" t="str">
        <f>IF(ISBLANK(A2741),"",IF(ISERROR(VLOOKUP(A2741,'Cadastro-Estoque'!A:G,1,FALSE)),"Produto não cadastrado",VLOOKUP(A2741,'Cadastro-Estoque'!A:G,2,FALSE)))</f>
        <v/>
      </c>
      <c r="H2741" s="2" t="str">
        <f>IF(ISERROR(VLOOKUP(A2741,'Cadastro-Estoque'!A:G,1,FALSE)),"",VLOOKUP(A2741,'Cadastro-Estoque'!A:G,3,FALSE))</f>
        <v/>
      </c>
      <c r="I2741" s="73" t="str">
        <f>IF(A2741="","",INDEX(Boletim!F2750:F2867,(MATCH(A2741,'Cadastro-Estoque'!A2749:A2866,0))))</f>
        <v/>
      </c>
    </row>
    <row r="2742" spans="5:9" ht="18.75" customHeight="1" x14ac:dyDescent="0.25">
      <c r="E2742" s="1" t="str">
        <f t="shared" si="45"/>
        <v/>
      </c>
      <c r="F2742" s="2" t="str">
        <f>IF(ISERROR(VLOOKUP(A2742,'Cadastro-Estoque'!A:G,1,FALSE)),"",VLOOKUP(A2742,'Cadastro-Estoque'!A:G,4,FALSE))</f>
        <v/>
      </c>
      <c r="G2742" s="2" t="str">
        <f>IF(ISBLANK(A2742),"",IF(ISERROR(VLOOKUP(A2742,'Cadastro-Estoque'!A:G,1,FALSE)),"Produto não cadastrado",VLOOKUP(A2742,'Cadastro-Estoque'!A:G,2,FALSE)))</f>
        <v/>
      </c>
      <c r="H2742" s="2" t="str">
        <f>IF(ISERROR(VLOOKUP(A2742,'Cadastro-Estoque'!A:G,1,FALSE)),"",VLOOKUP(A2742,'Cadastro-Estoque'!A:G,3,FALSE))</f>
        <v/>
      </c>
      <c r="I2742" s="73" t="str">
        <f>IF(A2742="","",INDEX(Boletim!F2751:F2868,(MATCH(A2742,'Cadastro-Estoque'!A2750:A2867,0))))</f>
        <v/>
      </c>
    </row>
    <row r="2743" spans="5:9" ht="18.75" customHeight="1" x14ac:dyDescent="0.25">
      <c r="E2743" s="1" t="str">
        <f t="shared" si="45"/>
        <v/>
      </c>
      <c r="F2743" s="2" t="str">
        <f>IF(ISERROR(VLOOKUP(A2743,'Cadastro-Estoque'!A:G,1,FALSE)),"",VLOOKUP(A2743,'Cadastro-Estoque'!A:G,4,FALSE))</f>
        <v/>
      </c>
      <c r="G2743" s="2" t="str">
        <f>IF(ISBLANK(A2743),"",IF(ISERROR(VLOOKUP(A2743,'Cadastro-Estoque'!A:G,1,FALSE)),"Produto não cadastrado",VLOOKUP(A2743,'Cadastro-Estoque'!A:G,2,FALSE)))</f>
        <v/>
      </c>
      <c r="H2743" s="2" t="str">
        <f>IF(ISERROR(VLOOKUP(A2743,'Cadastro-Estoque'!A:G,1,FALSE)),"",VLOOKUP(A2743,'Cadastro-Estoque'!A:G,3,FALSE))</f>
        <v/>
      </c>
      <c r="I2743" s="73" t="str">
        <f>IF(A2743="","",INDEX(Boletim!F2752:F2869,(MATCH(A2743,'Cadastro-Estoque'!A2751:A2868,0))))</f>
        <v/>
      </c>
    </row>
    <row r="2744" spans="5:9" ht="18.75" customHeight="1" x14ac:dyDescent="0.25">
      <c r="E2744" s="1" t="str">
        <f t="shared" si="45"/>
        <v/>
      </c>
      <c r="F2744" s="2" t="str">
        <f>IF(ISERROR(VLOOKUP(A2744,'Cadastro-Estoque'!A:G,1,FALSE)),"",VLOOKUP(A2744,'Cadastro-Estoque'!A:G,4,FALSE))</f>
        <v/>
      </c>
      <c r="G2744" s="2" t="str">
        <f>IF(ISBLANK(A2744),"",IF(ISERROR(VLOOKUP(A2744,'Cadastro-Estoque'!A:G,1,FALSE)),"Produto não cadastrado",VLOOKUP(A2744,'Cadastro-Estoque'!A:G,2,FALSE)))</f>
        <v/>
      </c>
      <c r="H2744" s="2" t="str">
        <f>IF(ISERROR(VLOOKUP(A2744,'Cadastro-Estoque'!A:G,1,FALSE)),"",VLOOKUP(A2744,'Cadastro-Estoque'!A:G,3,FALSE))</f>
        <v/>
      </c>
      <c r="I2744" s="73" t="str">
        <f>IF(A2744="","",INDEX(Boletim!F2753:F2870,(MATCH(A2744,'Cadastro-Estoque'!A2752:A2869,0))))</f>
        <v/>
      </c>
    </row>
    <row r="2745" spans="5:9" ht="18.75" customHeight="1" x14ac:dyDescent="0.25">
      <c r="E2745" s="1" t="str">
        <f t="shared" si="45"/>
        <v/>
      </c>
      <c r="F2745" s="2" t="str">
        <f>IF(ISERROR(VLOOKUP(A2745,'Cadastro-Estoque'!A:G,1,FALSE)),"",VLOOKUP(A2745,'Cadastro-Estoque'!A:G,4,FALSE))</f>
        <v/>
      </c>
      <c r="G2745" s="2" t="str">
        <f>IF(ISBLANK(A2745),"",IF(ISERROR(VLOOKUP(A2745,'Cadastro-Estoque'!A:G,1,FALSE)),"Produto não cadastrado",VLOOKUP(A2745,'Cadastro-Estoque'!A:G,2,FALSE)))</f>
        <v/>
      </c>
      <c r="H2745" s="2" t="str">
        <f>IF(ISERROR(VLOOKUP(A2745,'Cadastro-Estoque'!A:G,1,FALSE)),"",VLOOKUP(A2745,'Cadastro-Estoque'!A:G,3,FALSE))</f>
        <v/>
      </c>
      <c r="I2745" s="73" t="str">
        <f>IF(A2745="","",INDEX(Boletim!F2754:F2871,(MATCH(A2745,'Cadastro-Estoque'!A2753:A2870,0))))</f>
        <v/>
      </c>
    </row>
    <row r="2746" spans="5:9" ht="18.75" customHeight="1" x14ac:dyDescent="0.25">
      <c r="E2746" s="1" t="str">
        <f t="shared" si="45"/>
        <v/>
      </c>
      <c r="F2746" s="2" t="str">
        <f>IF(ISERROR(VLOOKUP(A2746,'Cadastro-Estoque'!A:G,1,FALSE)),"",VLOOKUP(A2746,'Cadastro-Estoque'!A:G,4,FALSE))</f>
        <v/>
      </c>
      <c r="G2746" s="2" t="str">
        <f>IF(ISBLANK(A2746),"",IF(ISERROR(VLOOKUP(A2746,'Cadastro-Estoque'!A:G,1,FALSE)),"Produto não cadastrado",VLOOKUP(A2746,'Cadastro-Estoque'!A:G,2,FALSE)))</f>
        <v/>
      </c>
      <c r="H2746" s="2" t="str">
        <f>IF(ISERROR(VLOOKUP(A2746,'Cadastro-Estoque'!A:G,1,FALSE)),"",VLOOKUP(A2746,'Cadastro-Estoque'!A:G,3,FALSE))</f>
        <v/>
      </c>
      <c r="I2746" s="73" t="str">
        <f>IF(A2746="","",INDEX(Boletim!F2755:F2872,(MATCH(A2746,'Cadastro-Estoque'!A2754:A2871,0))))</f>
        <v/>
      </c>
    </row>
    <row r="2747" spans="5:9" ht="18.75" customHeight="1" x14ac:dyDescent="0.25">
      <c r="E2747" s="1" t="str">
        <f t="shared" si="45"/>
        <v/>
      </c>
      <c r="F2747" s="2" t="str">
        <f>IF(ISERROR(VLOOKUP(A2747,'Cadastro-Estoque'!A:G,1,FALSE)),"",VLOOKUP(A2747,'Cadastro-Estoque'!A:G,4,FALSE))</f>
        <v/>
      </c>
      <c r="G2747" s="2" t="str">
        <f>IF(ISBLANK(A2747),"",IF(ISERROR(VLOOKUP(A2747,'Cadastro-Estoque'!A:G,1,FALSE)),"Produto não cadastrado",VLOOKUP(A2747,'Cadastro-Estoque'!A:G,2,FALSE)))</f>
        <v/>
      </c>
      <c r="H2747" s="2" t="str">
        <f>IF(ISERROR(VLOOKUP(A2747,'Cadastro-Estoque'!A:G,1,FALSE)),"",VLOOKUP(A2747,'Cadastro-Estoque'!A:G,3,FALSE))</f>
        <v/>
      </c>
      <c r="I2747" s="73" t="str">
        <f>IF(A2747="","",INDEX(Boletim!F2756:F2873,(MATCH(A2747,'Cadastro-Estoque'!A2755:A2872,0))))</f>
        <v/>
      </c>
    </row>
    <row r="2748" spans="5:9" ht="18.75" customHeight="1" x14ac:dyDescent="0.25">
      <c r="E2748" s="1" t="str">
        <f t="shared" si="45"/>
        <v/>
      </c>
      <c r="F2748" s="2" t="str">
        <f>IF(ISERROR(VLOOKUP(A2748,'Cadastro-Estoque'!A:G,1,FALSE)),"",VLOOKUP(A2748,'Cadastro-Estoque'!A:G,4,FALSE))</f>
        <v/>
      </c>
      <c r="G2748" s="2" t="str">
        <f>IF(ISBLANK(A2748),"",IF(ISERROR(VLOOKUP(A2748,'Cadastro-Estoque'!A:G,1,FALSE)),"Produto não cadastrado",VLOOKUP(A2748,'Cadastro-Estoque'!A:G,2,FALSE)))</f>
        <v/>
      </c>
      <c r="H2748" s="2" t="str">
        <f>IF(ISERROR(VLOOKUP(A2748,'Cadastro-Estoque'!A:G,1,FALSE)),"",VLOOKUP(A2748,'Cadastro-Estoque'!A:G,3,FALSE))</f>
        <v/>
      </c>
      <c r="I2748" s="73" t="str">
        <f>IF(A2748="","",INDEX(Boletim!F2757:F2874,(MATCH(A2748,'Cadastro-Estoque'!A2756:A2873,0))))</f>
        <v/>
      </c>
    </row>
    <row r="2749" spans="5:9" ht="18.75" customHeight="1" x14ac:dyDescent="0.25">
      <c r="E2749" s="1" t="str">
        <f t="shared" si="45"/>
        <v/>
      </c>
      <c r="F2749" s="2" t="str">
        <f>IF(ISERROR(VLOOKUP(A2749,'Cadastro-Estoque'!A:G,1,FALSE)),"",VLOOKUP(A2749,'Cadastro-Estoque'!A:G,4,FALSE))</f>
        <v/>
      </c>
      <c r="G2749" s="2" t="str">
        <f>IF(ISBLANK(A2749),"",IF(ISERROR(VLOOKUP(A2749,'Cadastro-Estoque'!A:G,1,FALSE)),"Produto não cadastrado",VLOOKUP(A2749,'Cadastro-Estoque'!A:G,2,FALSE)))</f>
        <v/>
      </c>
      <c r="H2749" s="2" t="str">
        <f>IF(ISERROR(VLOOKUP(A2749,'Cadastro-Estoque'!A:G,1,FALSE)),"",VLOOKUP(A2749,'Cadastro-Estoque'!A:G,3,FALSE))</f>
        <v/>
      </c>
      <c r="I2749" s="73" t="str">
        <f>IF(A2749="","",INDEX(Boletim!F2758:F2875,(MATCH(A2749,'Cadastro-Estoque'!A2757:A2874,0))))</f>
        <v/>
      </c>
    </row>
    <row r="2750" spans="5:9" ht="18.75" customHeight="1" x14ac:dyDescent="0.25">
      <c r="E2750" s="1" t="str">
        <f t="shared" si="45"/>
        <v/>
      </c>
      <c r="F2750" s="2" t="str">
        <f>IF(ISERROR(VLOOKUP(A2750,'Cadastro-Estoque'!A:G,1,FALSE)),"",VLOOKUP(A2750,'Cadastro-Estoque'!A:G,4,FALSE))</f>
        <v/>
      </c>
      <c r="G2750" s="2" t="str">
        <f>IF(ISBLANK(A2750),"",IF(ISERROR(VLOOKUP(A2750,'Cadastro-Estoque'!A:G,1,FALSE)),"Produto não cadastrado",VLOOKUP(A2750,'Cadastro-Estoque'!A:G,2,FALSE)))</f>
        <v/>
      </c>
      <c r="H2750" s="2" t="str">
        <f>IF(ISERROR(VLOOKUP(A2750,'Cadastro-Estoque'!A:G,1,FALSE)),"",VLOOKUP(A2750,'Cadastro-Estoque'!A:G,3,FALSE))</f>
        <v/>
      </c>
      <c r="I2750" s="73" t="str">
        <f>IF(A2750="","",INDEX(Boletim!F2759:F2876,(MATCH(A2750,'Cadastro-Estoque'!A2758:A2875,0))))</f>
        <v/>
      </c>
    </row>
    <row r="2751" spans="5:9" ht="18.75" customHeight="1" x14ac:dyDescent="0.25">
      <c r="E2751" s="1" t="str">
        <f t="shared" si="45"/>
        <v/>
      </c>
      <c r="F2751" s="2" t="str">
        <f>IF(ISERROR(VLOOKUP(A2751,'Cadastro-Estoque'!A:G,1,FALSE)),"",VLOOKUP(A2751,'Cadastro-Estoque'!A:G,4,FALSE))</f>
        <v/>
      </c>
      <c r="G2751" s="2" t="str">
        <f>IF(ISBLANK(A2751),"",IF(ISERROR(VLOOKUP(A2751,'Cadastro-Estoque'!A:G,1,FALSE)),"Produto não cadastrado",VLOOKUP(A2751,'Cadastro-Estoque'!A:G,2,FALSE)))</f>
        <v/>
      </c>
      <c r="H2751" s="2" t="str">
        <f>IF(ISERROR(VLOOKUP(A2751,'Cadastro-Estoque'!A:G,1,FALSE)),"",VLOOKUP(A2751,'Cadastro-Estoque'!A:G,3,FALSE))</f>
        <v/>
      </c>
      <c r="I2751" s="73" t="str">
        <f>IF(A2751="","",INDEX(Boletim!F2760:F2877,(MATCH(A2751,'Cadastro-Estoque'!A2759:A2876,0))))</f>
        <v/>
      </c>
    </row>
    <row r="2752" spans="5:9" ht="18.75" customHeight="1" x14ac:dyDescent="0.25">
      <c r="E2752" s="1" t="str">
        <f t="shared" si="45"/>
        <v/>
      </c>
      <c r="F2752" s="2" t="str">
        <f>IF(ISERROR(VLOOKUP(A2752,'Cadastro-Estoque'!A:G,1,FALSE)),"",VLOOKUP(A2752,'Cadastro-Estoque'!A:G,4,FALSE))</f>
        <v/>
      </c>
      <c r="G2752" s="2" t="str">
        <f>IF(ISBLANK(A2752),"",IF(ISERROR(VLOOKUP(A2752,'Cadastro-Estoque'!A:G,1,FALSE)),"Produto não cadastrado",VLOOKUP(A2752,'Cadastro-Estoque'!A:G,2,FALSE)))</f>
        <v/>
      </c>
      <c r="H2752" s="2" t="str">
        <f>IF(ISERROR(VLOOKUP(A2752,'Cadastro-Estoque'!A:G,1,FALSE)),"",VLOOKUP(A2752,'Cadastro-Estoque'!A:G,3,FALSE))</f>
        <v/>
      </c>
      <c r="I2752" s="73" t="str">
        <f>IF(A2752="","",INDEX(Boletim!F2761:F2878,(MATCH(A2752,'Cadastro-Estoque'!A2760:A2877,0))))</f>
        <v/>
      </c>
    </row>
    <row r="2753" spans="5:9" ht="18.75" customHeight="1" x14ac:dyDescent="0.25">
      <c r="E2753" s="1" t="str">
        <f t="shared" si="45"/>
        <v/>
      </c>
      <c r="F2753" s="2" t="str">
        <f>IF(ISERROR(VLOOKUP(A2753,'Cadastro-Estoque'!A:G,1,FALSE)),"",VLOOKUP(A2753,'Cadastro-Estoque'!A:G,4,FALSE))</f>
        <v/>
      </c>
      <c r="G2753" s="2" t="str">
        <f>IF(ISBLANK(A2753),"",IF(ISERROR(VLOOKUP(A2753,'Cadastro-Estoque'!A:G,1,FALSE)),"Produto não cadastrado",VLOOKUP(A2753,'Cadastro-Estoque'!A:G,2,FALSE)))</f>
        <v/>
      </c>
      <c r="H2753" s="2" t="str">
        <f>IF(ISERROR(VLOOKUP(A2753,'Cadastro-Estoque'!A:G,1,FALSE)),"",VLOOKUP(A2753,'Cadastro-Estoque'!A:G,3,FALSE))</f>
        <v/>
      </c>
      <c r="I2753" s="73" t="str">
        <f>IF(A2753="","",INDEX(Boletim!F2762:F2879,(MATCH(A2753,'Cadastro-Estoque'!A2761:A2878,0))))</f>
        <v/>
      </c>
    </row>
    <row r="2754" spans="5:9" ht="18.75" customHeight="1" x14ac:dyDescent="0.25">
      <c r="E2754" s="1" t="str">
        <f t="shared" si="45"/>
        <v/>
      </c>
      <c r="F2754" s="2" t="str">
        <f>IF(ISERROR(VLOOKUP(A2754,'Cadastro-Estoque'!A:G,1,FALSE)),"",VLOOKUP(A2754,'Cadastro-Estoque'!A:G,4,FALSE))</f>
        <v/>
      </c>
      <c r="G2754" s="2" t="str">
        <f>IF(ISBLANK(A2754),"",IF(ISERROR(VLOOKUP(A2754,'Cadastro-Estoque'!A:G,1,FALSE)),"Produto não cadastrado",VLOOKUP(A2754,'Cadastro-Estoque'!A:G,2,FALSE)))</f>
        <v/>
      </c>
      <c r="H2754" s="2" t="str">
        <f>IF(ISERROR(VLOOKUP(A2754,'Cadastro-Estoque'!A:G,1,FALSE)),"",VLOOKUP(A2754,'Cadastro-Estoque'!A:G,3,FALSE))</f>
        <v/>
      </c>
      <c r="I2754" s="73" t="str">
        <f>IF(A2754="","",INDEX(Boletim!F2763:F2880,(MATCH(A2754,'Cadastro-Estoque'!A2762:A2879,0))))</f>
        <v/>
      </c>
    </row>
    <row r="2755" spans="5:9" ht="18.75" customHeight="1" x14ac:dyDescent="0.25">
      <c r="E2755" s="1" t="str">
        <f t="shared" si="45"/>
        <v/>
      </c>
      <c r="F2755" s="2" t="str">
        <f>IF(ISERROR(VLOOKUP(A2755,'Cadastro-Estoque'!A:G,1,FALSE)),"",VLOOKUP(A2755,'Cadastro-Estoque'!A:G,4,FALSE))</f>
        <v/>
      </c>
      <c r="G2755" s="2" t="str">
        <f>IF(ISBLANK(A2755),"",IF(ISERROR(VLOOKUP(A2755,'Cadastro-Estoque'!A:G,1,FALSE)),"Produto não cadastrado",VLOOKUP(A2755,'Cadastro-Estoque'!A:G,2,FALSE)))</f>
        <v/>
      </c>
      <c r="H2755" s="2" t="str">
        <f>IF(ISERROR(VLOOKUP(A2755,'Cadastro-Estoque'!A:G,1,FALSE)),"",VLOOKUP(A2755,'Cadastro-Estoque'!A:G,3,FALSE))</f>
        <v/>
      </c>
      <c r="I2755" s="73" t="str">
        <f>IF(A2755="","",INDEX(Boletim!F2764:F2881,(MATCH(A2755,'Cadastro-Estoque'!A2763:A2880,0))))</f>
        <v/>
      </c>
    </row>
    <row r="2756" spans="5:9" ht="18.75" customHeight="1" x14ac:dyDescent="0.25">
      <c r="E2756" s="1" t="str">
        <f t="shared" si="45"/>
        <v/>
      </c>
      <c r="F2756" s="2" t="str">
        <f>IF(ISERROR(VLOOKUP(A2756,'Cadastro-Estoque'!A:G,1,FALSE)),"",VLOOKUP(A2756,'Cadastro-Estoque'!A:G,4,FALSE))</f>
        <v/>
      </c>
      <c r="G2756" s="2" t="str">
        <f>IF(ISBLANK(A2756),"",IF(ISERROR(VLOOKUP(A2756,'Cadastro-Estoque'!A:G,1,FALSE)),"Produto não cadastrado",VLOOKUP(A2756,'Cadastro-Estoque'!A:G,2,FALSE)))</f>
        <v/>
      </c>
      <c r="H2756" s="2" t="str">
        <f>IF(ISERROR(VLOOKUP(A2756,'Cadastro-Estoque'!A:G,1,FALSE)),"",VLOOKUP(A2756,'Cadastro-Estoque'!A:G,3,FALSE))</f>
        <v/>
      </c>
      <c r="I2756" s="73" t="str">
        <f>IF(A2756="","",INDEX(Boletim!F2765:F2882,(MATCH(A2756,'Cadastro-Estoque'!A2764:A2881,0))))</f>
        <v/>
      </c>
    </row>
    <row r="2757" spans="5:9" ht="18.75" customHeight="1" x14ac:dyDescent="0.25">
      <c r="E2757" s="1" t="str">
        <f t="shared" si="45"/>
        <v/>
      </c>
      <c r="F2757" s="2" t="str">
        <f>IF(ISERROR(VLOOKUP(A2757,'Cadastro-Estoque'!A:G,1,FALSE)),"",VLOOKUP(A2757,'Cadastro-Estoque'!A:G,4,FALSE))</f>
        <v/>
      </c>
      <c r="G2757" s="2" t="str">
        <f>IF(ISBLANK(A2757),"",IF(ISERROR(VLOOKUP(A2757,'Cadastro-Estoque'!A:G,1,FALSE)),"Produto não cadastrado",VLOOKUP(A2757,'Cadastro-Estoque'!A:G,2,FALSE)))</f>
        <v/>
      </c>
      <c r="H2757" s="2" t="str">
        <f>IF(ISERROR(VLOOKUP(A2757,'Cadastro-Estoque'!A:G,1,FALSE)),"",VLOOKUP(A2757,'Cadastro-Estoque'!A:G,3,FALSE))</f>
        <v/>
      </c>
      <c r="I2757" s="73" t="str">
        <f>IF(A2757="","",INDEX(Boletim!F2766:F2883,(MATCH(A2757,'Cadastro-Estoque'!A2765:A2882,0))))</f>
        <v/>
      </c>
    </row>
    <row r="2758" spans="5:9" ht="18.75" customHeight="1" x14ac:dyDescent="0.25">
      <c r="E2758" s="1" t="str">
        <f t="shared" ref="E2758:E2821" si="46">IF(ISBLANK(A2758),"",C2758*D2758)</f>
        <v/>
      </c>
      <c r="F2758" s="2" t="str">
        <f>IF(ISERROR(VLOOKUP(A2758,'Cadastro-Estoque'!A:G,1,FALSE)),"",VLOOKUP(A2758,'Cadastro-Estoque'!A:G,4,FALSE))</f>
        <v/>
      </c>
      <c r="G2758" s="2" t="str">
        <f>IF(ISBLANK(A2758),"",IF(ISERROR(VLOOKUP(A2758,'Cadastro-Estoque'!A:G,1,FALSE)),"Produto não cadastrado",VLOOKUP(A2758,'Cadastro-Estoque'!A:G,2,FALSE)))</f>
        <v/>
      </c>
      <c r="H2758" s="2" t="str">
        <f>IF(ISERROR(VLOOKUP(A2758,'Cadastro-Estoque'!A:G,1,FALSE)),"",VLOOKUP(A2758,'Cadastro-Estoque'!A:G,3,FALSE))</f>
        <v/>
      </c>
      <c r="I2758" s="73" t="str">
        <f>IF(A2758="","",INDEX(Boletim!F2767:F2884,(MATCH(A2758,'Cadastro-Estoque'!A2766:A2883,0))))</f>
        <v/>
      </c>
    </row>
    <row r="2759" spans="5:9" ht="18.75" customHeight="1" x14ac:dyDescent="0.25">
      <c r="E2759" s="1" t="str">
        <f t="shared" si="46"/>
        <v/>
      </c>
      <c r="F2759" s="2" t="str">
        <f>IF(ISERROR(VLOOKUP(A2759,'Cadastro-Estoque'!A:G,1,FALSE)),"",VLOOKUP(A2759,'Cadastro-Estoque'!A:G,4,FALSE))</f>
        <v/>
      </c>
      <c r="G2759" s="2" t="str">
        <f>IF(ISBLANK(A2759),"",IF(ISERROR(VLOOKUP(A2759,'Cadastro-Estoque'!A:G,1,FALSE)),"Produto não cadastrado",VLOOKUP(A2759,'Cadastro-Estoque'!A:G,2,FALSE)))</f>
        <v/>
      </c>
      <c r="H2759" s="2" t="str">
        <f>IF(ISERROR(VLOOKUP(A2759,'Cadastro-Estoque'!A:G,1,FALSE)),"",VLOOKUP(A2759,'Cadastro-Estoque'!A:G,3,FALSE))</f>
        <v/>
      </c>
      <c r="I2759" s="73" t="str">
        <f>IF(A2759="","",INDEX(Boletim!F2768:F2885,(MATCH(A2759,'Cadastro-Estoque'!A2767:A2884,0))))</f>
        <v/>
      </c>
    </row>
    <row r="2760" spans="5:9" ht="18.75" customHeight="1" x14ac:dyDescent="0.25">
      <c r="E2760" s="1" t="str">
        <f t="shared" si="46"/>
        <v/>
      </c>
      <c r="F2760" s="2" t="str">
        <f>IF(ISERROR(VLOOKUP(A2760,'Cadastro-Estoque'!A:G,1,FALSE)),"",VLOOKUP(A2760,'Cadastro-Estoque'!A:G,4,FALSE))</f>
        <v/>
      </c>
      <c r="G2760" s="2" t="str">
        <f>IF(ISBLANK(A2760),"",IF(ISERROR(VLOOKUP(A2760,'Cadastro-Estoque'!A:G,1,FALSE)),"Produto não cadastrado",VLOOKUP(A2760,'Cadastro-Estoque'!A:G,2,FALSE)))</f>
        <v/>
      </c>
      <c r="H2760" s="2" t="str">
        <f>IF(ISERROR(VLOOKUP(A2760,'Cadastro-Estoque'!A:G,1,FALSE)),"",VLOOKUP(A2760,'Cadastro-Estoque'!A:G,3,FALSE))</f>
        <v/>
      </c>
      <c r="I2760" s="73" t="str">
        <f>IF(A2760="","",INDEX(Boletim!F2769:F2886,(MATCH(A2760,'Cadastro-Estoque'!A2768:A2885,0))))</f>
        <v/>
      </c>
    </row>
    <row r="2761" spans="5:9" ht="18.75" customHeight="1" x14ac:dyDescent="0.25">
      <c r="E2761" s="1" t="str">
        <f t="shared" si="46"/>
        <v/>
      </c>
      <c r="F2761" s="2" t="str">
        <f>IF(ISERROR(VLOOKUP(A2761,'Cadastro-Estoque'!A:G,1,FALSE)),"",VLOOKUP(A2761,'Cadastro-Estoque'!A:G,4,FALSE))</f>
        <v/>
      </c>
      <c r="G2761" s="2" t="str">
        <f>IF(ISBLANK(A2761),"",IF(ISERROR(VLOOKUP(A2761,'Cadastro-Estoque'!A:G,1,FALSE)),"Produto não cadastrado",VLOOKUP(A2761,'Cadastro-Estoque'!A:G,2,FALSE)))</f>
        <v/>
      </c>
      <c r="H2761" s="2" t="str">
        <f>IF(ISERROR(VLOOKUP(A2761,'Cadastro-Estoque'!A:G,1,FALSE)),"",VLOOKUP(A2761,'Cadastro-Estoque'!A:G,3,FALSE))</f>
        <v/>
      </c>
      <c r="I2761" s="73" t="str">
        <f>IF(A2761="","",INDEX(Boletim!F2770:F2887,(MATCH(A2761,'Cadastro-Estoque'!A2769:A2886,0))))</f>
        <v/>
      </c>
    </row>
    <row r="2762" spans="5:9" ht="18.75" customHeight="1" x14ac:dyDescent="0.25">
      <c r="E2762" s="1" t="str">
        <f t="shared" si="46"/>
        <v/>
      </c>
      <c r="F2762" s="2" t="str">
        <f>IF(ISERROR(VLOOKUP(A2762,'Cadastro-Estoque'!A:G,1,FALSE)),"",VLOOKUP(A2762,'Cadastro-Estoque'!A:G,4,FALSE))</f>
        <v/>
      </c>
      <c r="G2762" s="2" t="str">
        <f>IF(ISBLANK(A2762),"",IF(ISERROR(VLOOKUP(A2762,'Cadastro-Estoque'!A:G,1,FALSE)),"Produto não cadastrado",VLOOKUP(A2762,'Cadastro-Estoque'!A:G,2,FALSE)))</f>
        <v/>
      </c>
      <c r="H2762" s="2" t="str">
        <f>IF(ISERROR(VLOOKUP(A2762,'Cadastro-Estoque'!A:G,1,FALSE)),"",VLOOKUP(A2762,'Cadastro-Estoque'!A:G,3,FALSE))</f>
        <v/>
      </c>
      <c r="I2762" s="73" t="str">
        <f>IF(A2762="","",INDEX(Boletim!F2771:F2888,(MATCH(A2762,'Cadastro-Estoque'!A2770:A2887,0))))</f>
        <v/>
      </c>
    </row>
    <row r="2763" spans="5:9" ht="18.75" customHeight="1" x14ac:dyDescent="0.25">
      <c r="E2763" s="1" t="str">
        <f t="shared" si="46"/>
        <v/>
      </c>
      <c r="F2763" s="2" t="str">
        <f>IF(ISERROR(VLOOKUP(A2763,'Cadastro-Estoque'!A:G,1,FALSE)),"",VLOOKUP(A2763,'Cadastro-Estoque'!A:G,4,FALSE))</f>
        <v/>
      </c>
      <c r="G2763" s="2" t="str">
        <f>IF(ISBLANK(A2763),"",IF(ISERROR(VLOOKUP(A2763,'Cadastro-Estoque'!A:G,1,FALSE)),"Produto não cadastrado",VLOOKUP(A2763,'Cadastro-Estoque'!A:G,2,FALSE)))</f>
        <v/>
      </c>
      <c r="H2763" s="2" t="str">
        <f>IF(ISERROR(VLOOKUP(A2763,'Cadastro-Estoque'!A:G,1,FALSE)),"",VLOOKUP(A2763,'Cadastro-Estoque'!A:G,3,FALSE))</f>
        <v/>
      </c>
      <c r="I2763" s="73" t="str">
        <f>IF(A2763="","",INDEX(Boletim!F2772:F2889,(MATCH(A2763,'Cadastro-Estoque'!A2771:A2888,0))))</f>
        <v/>
      </c>
    </row>
    <row r="2764" spans="5:9" ht="18.75" customHeight="1" x14ac:dyDescent="0.25">
      <c r="E2764" s="1" t="str">
        <f t="shared" si="46"/>
        <v/>
      </c>
      <c r="F2764" s="2" t="str">
        <f>IF(ISERROR(VLOOKUP(A2764,'Cadastro-Estoque'!A:G,1,FALSE)),"",VLOOKUP(A2764,'Cadastro-Estoque'!A:G,4,FALSE))</f>
        <v/>
      </c>
      <c r="G2764" s="2" t="str">
        <f>IF(ISBLANK(A2764),"",IF(ISERROR(VLOOKUP(A2764,'Cadastro-Estoque'!A:G,1,FALSE)),"Produto não cadastrado",VLOOKUP(A2764,'Cadastro-Estoque'!A:G,2,FALSE)))</f>
        <v/>
      </c>
      <c r="H2764" s="2" t="str">
        <f>IF(ISERROR(VLOOKUP(A2764,'Cadastro-Estoque'!A:G,1,FALSE)),"",VLOOKUP(A2764,'Cadastro-Estoque'!A:G,3,FALSE))</f>
        <v/>
      </c>
      <c r="I2764" s="73" t="str">
        <f>IF(A2764="","",INDEX(Boletim!F2773:F2890,(MATCH(A2764,'Cadastro-Estoque'!A2772:A2889,0))))</f>
        <v/>
      </c>
    </row>
    <row r="2765" spans="5:9" ht="18.75" customHeight="1" x14ac:dyDescent="0.25">
      <c r="E2765" s="1" t="str">
        <f t="shared" si="46"/>
        <v/>
      </c>
      <c r="F2765" s="2" t="str">
        <f>IF(ISERROR(VLOOKUP(A2765,'Cadastro-Estoque'!A:G,1,FALSE)),"",VLOOKUP(A2765,'Cadastro-Estoque'!A:G,4,FALSE))</f>
        <v/>
      </c>
      <c r="G2765" s="2" t="str">
        <f>IF(ISBLANK(A2765),"",IF(ISERROR(VLOOKUP(A2765,'Cadastro-Estoque'!A:G,1,FALSE)),"Produto não cadastrado",VLOOKUP(A2765,'Cadastro-Estoque'!A:G,2,FALSE)))</f>
        <v/>
      </c>
      <c r="H2765" s="2" t="str">
        <f>IF(ISERROR(VLOOKUP(A2765,'Cadastro-Estoque'!A:G,1,FALSE)),"",VLOOKUP(A2765,'Cadastro-Estoque'!A:G,3,FALSE))</f>
        <v/>
      </c>
      <c r="I2765" s="73" t="str">
        <f>IF(A2765="","",INDEX(Boletim!F2774:F2891,(MATCH(A2765,'Cadastro-Estoque'!A2773:A2890,0))))</f>
        <v/>
      </c>
    </row>
    <row r="2766" spans="5:9" ht="18.75" customHeight="1" x14ac:dyDescent="0.25">
      <c r="E2766" s="1" t="str">
        <f t="shared" si="46"/>
        <v/>
      </c>
      <c r="F2766" s="2" t="str">
        <f>IF(ISERROR(VLOOKUP(A2766,'Cadastro-Estoque'!A:G,1,FALSE)),"",VLOOKUP(A2766,'Cadastro-Estoque'!A:G,4,FALSE))</f>
        <v/>
      </c>
      <c r="G2766" s="2" t="str">
        <f>IF(ISBLANK(A2766),"",IF(ISERROR(VLOOKUP(A2766,'Cadastro-Estoque'!A:G,1,FALSE)),"Produto não cadastrado",VLOOKUP(A2766,'Cadastro-Estoque'!A:G,2,FALSE)))</f>
        <v/>
      </c>
      <c r="H2766" s="2" t="str">
        <f>IF(ISERROR(VLOOKUP(A2766,'Cadastro-Estoque'!A:G,1,FALSE)),"",VLOOKUP(A2766,'Cadastro-Estoque'!A:G,3,FALSE))</f>
        <v/>
      </c>
      <c r="I2766" s="73" t="str">
        <f>IF(A2766="","",INDEX(Boletim!F2775:F2892,(MATCH(A2766,'Cadastro-Estoque'!A2774:A2891,0))))</f>
        <v/>
      </c>
    </row>
    <row r="2767" spans="5:9" ht="18.75" customHeight="1" x14ac:dyDescent="0.25">
      <c r="E2767" s="1" t="str">
        <f t="shared" si="46"/>
        <v/>
      </c>
      <c r="F2767" s="2" t="str">
        <f>IF(ISERROR(VLOOKUP(A2767,'Cadastro-Estoque'!A:G,1,FALSE)),"",VLOOKUP(A2767,'Cadastro-Estoque'!A:G,4,FALSE))</f>
        <v/>
      </c>
      <c r="G2767" s="2" t="str">
        <f>IF(ISBLANK(A2767),"",IF(ISERROR(VLOOKUP(A2767,'Cadastro-Estoque'!A:G,1,FALSE)),"Produto não cadastrado",VLOOKUP(A2767,'Cadastro-Estoque'!A:G,2,FALSE)))</f>
        <v/>
      </c>
      <c r="H2767" s="2" t="str">
        <f>IF(ISERROR(VLOOKUP(A2767,'Cadastro-Estoque'!A:G,1,FALSE)),"",VLOOKUP(A2767,'Cadastro-Estoque'!A:G,3,FALSE))</f>
        <v/>
      </c>
      <c r="I2767" s="73" t="str">
        <f>IF(A2767="","",INDEX(Boletim!F2776:F2893,(MATCH(A2767,'Cadastro-Estoque'!A2775:A2892,0))))</f>
        <v/>
      </c>
    </row>
    <row r="2768" spans="5:9" ht="18.75" customHeight="1" x14ac:dyDescent="0.25">
      <c r="E2768" s="1" t="str">
        <f t="shared" si="46"/>
        <v/>
      </c>
      <c r="F2768" s="2" t="str">
        <f>IF(ISERROR(VLOOKUP(A2768,'Cadastro-Estoque'!A:G,1,FALSE)),"",VLOOKUP(A2768,'Cadastro-Estoque'!A:G,4,FALSE))</f>
        <v/>
      </c>
      <c r="G2768" s="2" t="str">
        <f>IF(ISBLANK(A2768),"",IF(ISERROR(VLOOKUP(A2768,'Cadastro-Estoque'!A:G,1,FALSE)),"Produto não cadastrado",VLOOKUP(A2768,'Cadastro-Estoque'!A:G,2,FALSE)))</f>
        <v/>
      </c>
      <c r="H2768" s="2" t="str">
        <f>IF(ISERROR(VLOOKUP(A2768,'Cadastro-Estoque'!A:G,1,FALSE)),"",VLOOKUP(A2768,'Cadastro-Estoque'!A:G,3,FALSE))</f>
        <v/>
      </c>
      <c r="I2768" s="73" t="str">
        <f>IF(A2768="","",INDEX(Boletim!F2777:F2894,(MATCH(A2768,'Cadastro-Estoque'!A2776:A2893,0))))</f>
        <v/>
      </c>
    </row>
    <row r="2769" spans="5:9" ht="18.75" customHeight="1" x14ac:dyDescent="0.25">
      <c r="E2769" s="1" t="str">
        <f t="shared" si="46"/>
        <v/>
      </c>
      <c r="F2769" s="2" t="str">
        <f>IF(ISERROR(VLOOKUP(A2769,'Cadastro-Estoque'!A:G,1,FALSE)),"",VLOOKUP(A2769,'Cadastro-Estoque'!A:G,4,FALSE))</f>
        <v/>
      </c>
      <c r="G2769" s="2" t="str">
        <f>IF(ISBLANK(A2769),"",IF(ISERROR(VLOOKUP(A2769,'Cadastro-Estoque'!A:G,1,FALSE)),"Produto não cadastrado",VLOOKUP(A2769,'Cadastro-Estoque'!A:G,2,FALSE)))</f>
        <v/>
      </c>
      <c r="H2769" s="2" t="str">
        <f>IF(ISERROR(VLOOKUP(A2769,'Cadastro-Estoque'!A:G,1,FALSE)),"",VLOOKUP(A2769,'Cadastro-Estoque'!A:G,3,FALSE))</f>
        <v/>
      </c>
      <c r="I2769" s="73" t="str">
        <f>IF(A2769="","",INDEX(Boletim!F2778:F2895,(MATCH(A2769,'Cadastro-Estoque'!A2777:A2894,0))))</f>
        <v/>
      </c>
    </row>
    <row r="2770" spans="5:9" ht="18.75" customHeight="1" x14ac:dyDescent="0.25">
      <c r="E2770" s="1" t="str">
        <f t="shared" si="46"/>
        <v/>
      </c>
      <c r="F2770" s="2" t="str">
        <f>IF(ISERROR(VLOOKUP(A2770,'Cadastro-Estoque'!A:G,1,FALSE)),"",VLOOKUP(A2770,'Cadastro-Estoque'!A:G,4,FALSE))</f>
        <v/>
      </c>
      <c r="G2770" s="2" t="str">
        <f>IF(ISBLANK(A2770),"",IF(ISERROR(VLOOKUP(A2770,'Cadastro-Estoque'!A:G,1,FALSE)),"Produto não cadastrado",VLOOKUP(A2770,'Cadastro-Estoque'!A:G,2,FALSE)))</f>
        <v/>
      </c>
      <c r="H2770" s="2" t="str">
        <f>IF(ISERROR(VLOOKUP(A2770,'Cadastro-Estoque'!A:G,1,FALSE)),"",VLOOKUP(A2770,'Cadastro-Estoque'!A:G,3,FALSE))</f>
        <v/>
      </c>
      <c r="I2770" s="73" t="str">
        <f>IF(A2770="","",INDEX(Boletim!F2779:F2896,(MATCH(A2770,'Cadastro-Estoque'!A2778:A2895,0))))</f>
        <v/>
      </c>
    </row>
    <row r="2771" spans="5:9" ht="18.75" customHeight="1" x14ac:dyDescent="0.25">
      <c r="E2771" s="1" t="str">
        <f t="shared" si="46"/>
        <v/>
      </c>
      <c r="F2771" s="2" t="str">
        <f>IF(ISERROR(VLOOKUP(A2771,'Cadastro-Estoque'!A:G,1,FALSE)),"",VLOOKUP(A2771,'Cadastro-Estoque'!A:G,4,FALSE))</f>
        <v/>
      </c>
      <c r="G2771" s="2" t="str">
        <f>IF(ISBLANK(A2771),"",IF(ISERROR(VLOOKUP(A2771,'Cadastro-Estoque'!A:G,1,FALSE)),"Produto não cadastrado",VLOOKUP(A2771,'Cadastro-Estoque'!A:G,2,FALSE)))</f>
        <v/>
      </c>
      <c r="H2771" s="2" t="str">
        <f>IF(ISERROR(VLOOKUP(A2771,'Cadastro-Estoque'!A:G,1,FALSE)),"",VLOOKUP(A2771,'Cadastro-Estoque'!A:G,3,FALSE))</f>
        <v/>
      </c>
      <c r="I2771" s="73" t="str">
        <f>IF(A2771="","",INDEX(Boletim!F2780:F2897,(MATCH(A2771,'Cadastro-Estoque'!A2779:A2896,0))))</f>
        <v/>
      </c>
    </row>
    <row r="2772" spans="5:9" ht="18.75" customHeight="1" x14ac:dyDescent="0.25">
      <c r="E2772" s="1" t="str">
        <f t="shared" si="46"/>
        <v/>
      </c>
      <c r="F2772" s="2" t="str">
        <f>IF(ISERROR(VLOOKUP(A2772,'Cadastro-Estoque'!A:G,1,FALSE)),"",VLOOKUP(A2772,'Cadastro-Estoque'!A:G,4,FALSE))</f>
        <v/>
      </c>
      <c r="G2772" s="2" t="str">
        <f>IF(ISBLANK(A2772),"",IF(ISERROR(VLOOKUP(A2772,'Cadastro-Estoque'!A:G,1,FALSE)),"Produto não cadastrado",VLOOKUP(A2772,'Cadastro-Estoque'!A:G,2,FALSE)))</f>
        <v/>
      </c>
      <c r="H2772" s="2" t="str">
        <f>IF(ISERROR(VLOOKUP(A2772,'Cadastro-Estoque'!A:G,1,FALSE)),"",VLOOKUP(A2772,'Cadastro-Estoque'!A:G,3,FALSE))</f>
        <v/>
      </c>
      <c r="I2772" s="73" t="str">
        <f>IF(A2772="","",INDEX(Boletim!F2781:F2898,(MATCH(A2772,'Cadastro-Estoque'!A2780:A2897,0))))</f>
        <v/>
      </c>
    </row>
    <row r="2773" spans="5:9" ht="18.75" customHeight="1" x14ac:dyDescent="0.25">
      <c r="E2773" s="1" t="str">
        <f t="shared" si="46"/>
        <v/>
      </c>
      <c r="F2773" s="2" t="str">
        <f>IF(ISERROR(VLOOKUP(A2773,'Cadastro-Estoque'!A:G,1,FALSE)),"",VLOOKUP(A2773,'Cadastro-Estoque'!A:G,4,FALSE))</f>
        <v/>
      </c>
      <c r="G2773" s="2" t="str">
        <f>IF(ISBLANK(A2773),"",IF(ISERROR(VLOOKUP(A2773,'Cadastro-Estoque'!A:G,1,FALSE)),"Produto não cadastrado",VLOOKUP(A2773,'Cadastro-Estoque'!A:G,2,FALSE)))</f>
        <v/>
      </c>
      <c r="H2773" s="2" t="str">
        <f>IF(ISERROR(VLOOKUP(A2773,'Cadastro-Estoque'!A:G,1,FALSE)),"",VLOOKUP(A2773,'Cadastro-Estoque'!A:G,3,FALSE))</f>
        <v/>
      </c>
      <c r="I2773" s="73" t="str">
        <f>IF(A2773="","",INDEX(Boletim!F2782:F2899,(MATCH(A2773,'Cadastro-Estoque'!A2781:A2898,0))))</f>
        <v/>
      </c>
    </row>
    <row r="2774" spans="5:9" ht="18.75" customHeight="1" x14ac:dyDescent="0.25">
      <c r="E2774" s="1" t="str">
        <f t="shared" si="46"/>
        <v/>
      </c>
      <c r="F2774" s="2" t="str">
        <f>IF(ISERROR(VLOOKUP(A2774,'Cadastro-Estoque'!A:G,1,FALSE)),"",VLOOKUP(A2774,'Cadastro-Estoque'!A:G,4,FALSE))</f>
        <v/>
      </c>
      <c r="G2774" s="2" t="str">
        <f>IF(ISBLANK(A2774),"",IF(ISERROR(VLOOKUP(A2774,'Cadastro-Estoque'!A:G,1,FALSE)),"Produto não cadastrado",VLOOKUP(A2774,'Cadastro-Estoque'!A:G,2,FALSE)))</f>
        <v/>
      </c>
      <c r="H2774" s="2" t="str">
        <f>IF(ISERROR(VLOOKUP(A2774,'Cadastro-Estoque'!A:G,1,FALSE)),"",VLOOKUP(A2774,'Cadastro-Estoque'!A:G,3,FALSE))</f>
        <v/>
      </c>
      <c r="I2774" s="73" t="str">
        <f>IF(A2774="","",INDEX(Boletim!F2783:F2900,(MATCH(A2774,'Cadastro-Estoque'!A2782:A2899,0))))</f>
        <v/>
      </c>
    </row>
    <row r="2775" spans="5:9" ht="18.75" customHeight="1" x14ac:dyDescent="0.25">
      <c r="E2775" s="1" t="str">
        <f t="shared" si="46"/>
        <v/>
      </c>
      <c r="F2775" s="2" t="str">
        <f>IF(ISERROR(VLOOKUP(A2775,'Cadastro-Estoque'!A:G,1,FALSE)),"",VLOOKUP(A2775,'Cadastro-Estoque'!A:G,4,FALSE))</f>
        <v/>
      </c>
      <c r="G2775" s="2" t="str">
        <f>IF(ISBLANK(A2775),"",IF(ISERROR(VLOOKUP(A2775,'Cadastro-Estoque'!A:G,1,FALSE)),"Produto não cadastrado",VLOOKUP(A2775,'Cadastro-Estoque'!A:G,2,FALSE)))</f>
        <v/>
      </c>
      <c r="H2775" s="2" t="str">
        <f>IF(ISERROR(VLOOKUP(A2775,'Cadastro-Estoque'!A:G,1,FALSE)),"",VLOOKUP(A2775,'Cadastro-Estoque'!A:G,3,FALSE))</f>
        <v/>
      </c>
      <c r="I2775" s="73" t="str">
        <f>IF(A2775="","",INDEX(Boletim!F2784:F2901,(MATCH(A2775,'Cadastro-Estoque'!A2783:A2900,0))))</f>
        <v/>
      </c>
    </row>
    <row r="2776" spans="5:9" ht="18.75" customHeight="1" x14ac:dyDescent="0.25">
      <c r="E2776" s="1" t="str">
        <f t="shared" si="46"/>
        <v/>
      </c>
      <c r="F2776" s="2" t="str">
        <f>IF(ISERROR(VLOOKUP(A2776,'Cadastro-Estoque'!A:G,1,FALSE)),"",VLOOKUP(A2776,'Cadastro-Estoque'!A:G,4,FALSE))</f>
        <v/>
      </c>
      <c r="G2776" s="2" t="str">
        <f>IF(ISBLANK(A2776),"",IF(ISERROR(VLOOKUP(A2776,'Cadastro-Estoque'!A:G,1,FALSE)),"Produto não cadastrado",VLOOKUP(A2776,'Cadastro-Estoque'!A:G,2,FALSE)))</f>
        <v/>
      </c>
      <c r="H2776" s="2" t="str">
        <f>IF(ISERROR(VLOOKUP(A2776,'Cadastro-Estoque'!A:G,1,FALSE)),"",VLOOKUP(A2776,'Cadastro-Estoque'!A:G,3,FALSE))</f>
        <v/>
      </c>
      <c r="I2776" s="73" t="str">
        <f>IF(A2776="","",INDEX(Boletim!F2785:F2902,(MATCH(A2776,'Cadastro-Estoque'!A2784:A2901,0))))</f>
        <v/>
      </c>
    </row>
    <row r="2777" spans="5:9" ht="18.75" customHeight="1" x14ac:dyDescent="0.25">
      <c r="E2777" s="1" t="str">
        <f t="shared" si="46"/>
        <v/>
      </c>
      <c r="F2777" s="2" t="str">
        <f>IF(ISERROR(VLOOKUP(A2777,'Cadastro-Estoque'!A:G,1,FALSE)),"",VLOOKUP(A2777,'Cadastro-Estoque'!A:G,4,FALSE))</f>
        <v/>
      </c>
      <c r="G2777" s="2" t="str">
        <f>IF(ISBLANK(A2777),"",IF(ISERROR(VLOOKUP(A2777,'Cadastro-Estoque'!A:G,1,FALSE)),"Produto não cadastrado",VLOOKUP(A2777,'Cadastro-Estoque'!A:G,2,FALSE)))</f>
        <v/>
      </c>
      <c r="H2777" s="2" t="str">
        <f>IF(ISERROR(VLOOKUP(A2777,'Cadastro-Estoque'!A:G,1,FALSE)),"",VLOOKUP(A2777,'Cadastro-Estoque'!A:G,3,FALSE))</f>
        <v/>
      </c>
      <c r="I2777" s="73" t="str">
        <f>IF(A2777="","",INDEX(Boletim!F2786:F2903,(MATCH(A2777,'Cadastro-Estoque'!A2785:A2902,0))))</f>
        <v/>
      </c>
    </row>
    <row r="2778" spans="5:9" ht="18.75" customHeight="1" x14ac:dyDescent="0.25">
      <c r="E2778" s="1" t="str">
        <f t="shared" si="46"/>
        <v/>
      </c>
      <c r="F2778" s="2" t="str">
        <f>IF(ISERROR(VLOOKUP(A2778,'Cadastro-Estoque'!A:G,1,FALSE)),"",VLOOKUP(A2778,'Cadastro-Estoque'!A:G,4,FALSE))</f>
        <v/>
      </c>
      <c r="G2778" s="2" t="str">
        <f>IF(ISBLANK(A2778),"",IF(ISERROR(VLOOKUP(A2778,'Cadastro-Estoque'!A:G,1,FALSE)),"Produto não cadastrado",VLOOKUP(A2778,'Cadastro-Estoque'!A:G,2,FALSE)))</f>
        <v/>
      </c>
      <c r="H2778" s="2" t="str">
        <f>IF(ISERROR(VLOOKUP(A2778,'Cadastro-Estoque'!A:G,1,FALSE)),"",VLOOKUP(A2778,'Cadastro-Estoque'!A:G,3,FALSE))</f>
        <v/>
      </c>
      <c r="I2778" s="73" t="str">
        <f>IF(A2778="","",INDEX(Boletim!F2787:F2904,(MATCH(A2778,'Cadastro-Estoque'!A2786:A2903,0))))</f>
        <v/>
      </c>
    </row>
    <row r="2779" spans="5:9" ht="18.75" customHeight="1" x14ac:dyDescent="0.25">
      <c r="E2779" s="1" t="str">
        <f t="shared" si="46"/>
        <v/>
      </c>
      <c r="F2779" s="2" t="str">
        <f>IF(ISERROR(VLOOKUP(A2779,'Cadastro-Estoque'!A:G,1,FALSE)),"",VLOOKUP(A2779,'Cadastro-Estoque'!A:G,4,FALSE))</f>
        <v/>
      </c>
      <c r="G2779" s="2" t="str">
        <f>IF(ISBLANK(A2779),"",IF(ISERROR(VLOOKUP(A2779,'Cadastro-Estoque'!A:G,1,FALSE)),"Produto não cadastrado",VLOOKUP(A2779,'Cadastro-Estoque'!A:G,2,FALSE)))</f>
        <v/>
      </c>
      <c r="H2779" s="2" t="str">
        <f>IF(ISERROR(VLOOKUP(A2779,'Cadastro-Estoque'!A:G,1,FALSE)),"",VLOOKUP(A2779,'Cadastro-Estoque'!A:G,3,FALSE))</f>
        <v/>
      </c>
      <c r="I2779" s="73" t="str">
        <f>IF(A2779="","",INDEX(Boletim!F2788:F2905,(MATCH(A2779,'Cadastro-Estoque'!A2787:A2904,0))))</f>
        <v/>
      </c>
    </row>
    <row r="2780" spans="5:9" ht="18.75" customHeight="1" x14ac:dyDescent="0.25">
      <c r="E2780" s="1" t="str">
        <f t="shared" si="46"/>
        <v/>
      </c>
      <c r="F2780" s="2" t="str">
        <f>IF(ISERROR(VLOOKUP(A2780,'Cadastro-Estoque'!A:G,1,FALSE)),"",VLOOKUP(A2780,'Cadastro-Estoque'!A:G,4,FALSE))</f>
        <v/>
      </c>
      <c r="G2780" s="2" t="str">
        <f>IF(ISBLANK(A2780),"",IF(ISERROR(VLOOKUP(A2780,'Cadastro-Estoque'!A:G,1,FALSE)),"Produto não cadastrado",VLOOKUP(A2780,'Cadastro-Estoque'!A:G,2,FALSE)))</f>
        <v/>
      </c>
      <c r="H2780" s="2" t="str">
        <f>IF(ISERROR(VLOOKUP(A2780,'Cadastro-Estoque'!A:G,1,FALSE)),"",VLOOKUP(A2780,'Cadastro-Estoque'!A:G,3,FALSE))</f>
        <v/>
      </c>
      <c r="I2780" s="73" t="str">
        <f>IF(A2780="","",INDEX(Boletim!F2789:F2906,(MATCH(A2780,'Cadastro-Estoque'!A2788:A2905,0))))</f>
        <v/>
      </c>
    </row>
    <row r="2781" spans="5:9" ht="18.75" customHeight="1" x14ac:dyDescent="0.25">
      <c r="E2781" s="1" t="str">
        <f t="shared" si="46"/>
        <v/>
      </c>
      <c r="F2781" s="2" t="str">
        <f>IF(ISERROR(VLOOKUP(A2781,'Cadastro-Estoque'!A:G,1,FALSE)),"",VLOOKUP(A2781,'Cadastro-Estoque'!A:G,4,FALSE))</f>
        <v/>
      </c>
      <c r="G2781" s="2" t="str">
        <f>IF(ISBLANK(A2781),"",IF(ISERROR(VLOOKUP(A2781,'Cadastro-Estoque'!A:G,1,FALSE)),"Produto não cadastrado",VLOOKUP(A2781,'Cadastro-Estoque'!A:G,2,FALSE)))</f>
        <v/>
      </c>
      <c r="H2781" s="2" t="str">
        <f>IF(ISERROR(VLOOKUP(A2781,'Cadastro-Estoque'!A:G,1,FALSE)),"",VLOOKUP(A2781,'Cadastro-Estoque'!A:G,3,FALSE))</f>
        <v/>
      </c>
      <c r="I2781" s="73" t="str">
        <f>IF(A2781="","",INDEX(Boletim!F2790:F2907,(MATCH(A2781,'Cadastro-Estoque'!A2789:A2906,0))))</f>
        <v/>
      </c>
    </row>
    <row r="2782" spans="5:9" ht="18.75" customHeight="1" x14ac:dyDescent="0.25">
      <c r="E2782" s="1" t="str">
        <f t="shared" si="46"/>
        <v/>
      </c>
      <c r="F2782" s="2" t="str">
        <f>IF(ISERROR(VLOOKUP(A2782,'Cadastro-Estoque'!A:G,1,FALSE)),"",VLOOKUP(A2782,'Cadastro-Estoque'!A:G,4,FALSE))</f>
        <v/>
      </c>
      <c r="G2782" s="2" t="str">
        <f>IF(ISBLANK(A2782),"",IF(ISERROR(VLOOKUP(A2782,'Cadastro-Estoque'!A:G,1,FALSE)),"Produto não cadastrado",VLOOKUP(A2782,'Cadastro-Estoque'!A:G,2,FALSE)))</f>
        <v/>
      </c>
      <c r="H2782" s="2" t="str">
        <f>IF(ISERROR(VLOOKUP(A2782,'Cadastro-Estoque'!A:G,1,FALSE)),"",VLOOKUP(A2782,'Cadastro-Estoque'!A:G,3,FALSE))</f>
        <v/>
      </c>
      <c r="I2782" s="73" t="str">
        <f>IF(A2782="","",INDEX(Boletim!F2791:F2908,(MATCH(A2782,'Cadastro-Estoque'!A2790:A2907,0))))</f>
        <v/>
      </c>
    </row>
    <row r="2783" spans="5:9" ht="18.75" customHeight="1" x14ac:dyDescent="0.25">
      <c r="E2783" s="1" t="str">
        <f t="shared" si="46"/>
        <v/>
      </c>
      <c r="F2783" s="2" t="str">
        <f>IF(ISERROR(VLOOKUP(A2783,'Cadastro-Estoque'!A:G,1,FALSE)),"",VLOOKUP(A2783,'Cadastro-Estoque'!A:G,4,FALSE))</f>
        <v/>
      </c>
      <c r="G2783" s="2" t="str">
        <f>IF(ISBLANK(A2783),"",IF(ISERROR(VLOOKUP(A2783,'Cadastro-Estoque'!A:G,1,FALSE)),"Produto não cadastrado",VLOOKUP(A2783,'Cadastro-Estoque'!A:G,2,FALSE)))</f>
        <v/>
      </c>
      <c r="H2783" s="2" t="str">
        <f>IF(ISERROR(VLOOKUP(A2783,'Cadastro-Estoque'!A:G,1,FALSE)),"",VLOOKUP(A2783,'Cadastro-Estoque'!A:G,3,FALSE))</f>
        <v/>
      </c>
      <c r="I2783" s="73" t="str">
        <f>IF(A2783="","",INDEX(Boletim!F2792:F2909,(MATCH(A2783,'Cadastro-Estoque'!A2791:A2908,0))))</f>
        <v/>
      </c>
    </row>
    <row r="2784" spans="5:9" ht="18.75" customHeight="1" x14ac:dyDescent="0.25">
      <c r="E2784" s="1" t="str">
        <f t="shared" si="46"/>
        <v/>
      </c>
      <c r="F2784" s="2" t="str">
        <f>IF(ISERROR(VLOOKUP(A2784,'Cadastro-Estoque'!A:G,1,FALSE)),"",VLOOKUP(A2784,'Cadastro-Estoque'!A:G,4,FALSE))</f>
        <v/>
      </c>
      <c r="G2784" s="2" t="str">
        <f>IF(ISBLANK(A2784),"",IF(ISERROR(VLOOKUP(A2784,'Cadastro-Estoque'!A:G,1,FALSE)),"Produto não cadastrado",VLOOKUP(A2784,'Cadastro-Estoque'!A:G,2,FALSE)))</f>
        <v/>
      </c>
      <c r="H2784" s="2" t="str">
        <f>IF(ISERROR(VLOOKUP(A2784,'Cadastro-Estoque'!A:G,1,FALSE)),"",VLOOKUP(A2784,'Cadastro-Estoque'!A:G,3,FALSE))</f>
        <v/>
      </c>
      <c r="I2784" s="73" t="str">
        <f>IF(A2784="","",INDEX(Boletim!F2793:F2910,(MATCH(A2784,'Cadastro-Estoque'!A2792:A2909,0))))</f>
        <v/>
      </c>
    </row>
    <row r="2785" spans="5:9" ht="18.75" customHeight="1" x14ac:dyDescent="0.25">
      <c r="E2785" s="1" t="str">
        <f t="shared" si="46"/>
        <v/>
      </c>
      <c r="F2785" s="2" t="str">
        <f>IF(ISERROR(VLOOKUP(A2785,'Cadastro-Estoque'!A:G,1,FALSE)),"",VLOOKUP(A2785,'Cadastro-Estoque'!A:G,4,FALSE))</f>
        <v/>
      </c>
      <c r="G2785" s="2" t="str">
        <f>IF(ISBLANK(A2785),"",IF(ISERROR(VLOOKUP(A2785,'Cadastro-Estoque'!A:G,1,FALSE)),"Produto não cadastrado",VLOOKUP(A2785,'Cadastro-Estoque'!A:G,2,FALSE)))</f>
        <v/>
      </c>
      <c r="H2785" s="2" t="str">
        <f>IF(ISERROR(VLOOKUP(A2785,'Cadastro-Estoque'!A:G,1,FALSE)),"",VLOOKUP(A2785,'Cadastro-Estoque'!A:G,3,FALSE))</f>
        <v/>
      </c>
      <c r="I2785" s="73" t="str">
        <f>IF(A2785="","",INDEX(Boletim!F2794:F2911,(MATCH(A2785,'Cadastro-Estoque'!A2793:A2910,0))))</f>
        <v/>
      </c>
    </row>
    <row r="2786" spans="5:9" ht="18.75" customHeight="1" x14ac:dyDescent="0.25">
      <c r="E2786" s="1" t="str">
        <f t="shared" si="46"/>
        <v/>
      </c>
      <c r="F2786" s="2" t="str">
        <f>IF(ISERROR(VLOOKUP(A2786,'Cadastro-Estoque'!A:G,1,FALSE)),"",VLOOKUP(A2786,'Cadastro-Estoque'!A:G,4,FALSE))</f>
        <v/>
      </c>
      <c r="G2786" s="2" t="str">
        <f>IF(ISBLANK(A2786),"",IF(ISERROR(VLOOKUP(A2786,'Cadastro-Estoque'!A:G,1,FALSE)),"Produto não cadastrado",VLOOKUP(A2786,'Cadastro-Estoque'!A:G,2,FALSE)))</f>
        <v/>
      </c>
      <c r="H2786" s="2" t="str">
        <f>IF(ISERROR(VLOOKUP(A2786,'Cadastro-Estoque'!A:G,1,FALSE)),"",VLOOKUP(A2786,'Cadastro-Estoque'!A:G,3,FALSE))</f>
        <v/>
      </c>
      <c r="I2786" s="73" t="str">
        <f>IF(A2786="","",INDEX(Boletim!F2795:F2912,(MATCH(A2786,'Cadastro-Estoque'!A2794:A2911,0))))</f>
        <v/>
      </c>
    </row>
    <row r="2787" spans="5:9" ht="18.75" customHeight="1" x14ac:dyDescent="0.25">
      <c r="E2787" s="1" t="str">
        <f t="shared" si="46"/>
        <v/>
      </c>
      <c r="F2787" s="2" t="str">
        <f>IF(ISERROR(VLOOKUP(A2787,'Cadastro-Estoque'!A:G,1,FALSE)),"",VLOOKUP(A2787,'Cadastro-Estoque'!A:G,4,FALSE))</f>
        <v/>
      </c>
      <c r="G2787" s="2" t="str">
        <f>IF(ISBLANK(A2787),"",IF(ISERROR(VLOOKUP(A2787,'Cadastro-Estoque'!A:G,1,FALSE)),"Produto não cadastrado",VLOOKUP(A2787,'Cadastro-Estoque'!A:G,2,FALSE)))</f>
        <v/>
      </c>
      <c r="H2787" s="2" t="str">
        <f>IF(ISERROR(VLOOKUP(A2787,'Cadastro-Estoque'!A:G,1,FALSE)),"",VLOOKUP(A2787,'Cadastro-Estoque'!A:G,3,FALSE))</f>
        <v/>
      </c>
      <c r="I2787" s="73" t="str">
        <f>IF(A2787="","",INDEX(Boletim!F2796:F2913,(MATCH(A2787,'Cadastro-Estoque'!A2795:A2912,0))))</f>
        <v/>
      </c>
    </row>
    <row r="2788" spans="5:9" ht="18.75" customHeight="1" x14ac:dyDescent="0.25">
      <c r="E2788" s="1" t="str">
        <f t="shared" si="46"/>
        <v/>
      </c>
      <c r="F2788" s="2" t="str">
        <f>IF(ISERROR(VLOOKUP(A2788,'Cadastro-Estoque'!A:G,1,FALSE)),"",VLOOKUP(A2788,'Cadastro-Estoque'!A:G,4,FALSE))</f>
        <v/>
      </c>
      <c r="G2788" s="2" t="str">
        <f>IF(ISBLANK(A2788),"",IF(ISERROR(VLOOKUP(A2788,'Cadastro-Estoque'!A:G,1,FALSE)),"Produto não cadastrado",VLOOKUP(A2788,'Cadastro-Estoque'!A:G,2,FALSE)))</f>
        <v/>
      </c>
      <c r="H2788" s="2" t="str">
        <f>IF(ISERROR(VLOOKUP(A2788,'Cadastro-Estoque'!A:G,1,FALSE)),"",VLOOKUP(A2788,'Cadastro-Estoque'!A:G,3,FALSE))</f>
        <v/>
      </c>
      <c r="I2788" s="73" t="str">
        <f>IF(A2788="","",INDEX(Boletim!F2797:F2914,(MATCH(A2788,'Cadastro-Estoque'!A2796:A2913,0))))</f>
        <v/>
      </c>
    </row>
    <row r="2789" spans="5:9" ht="18.75" customHeight="1" x14ac:dyDescent="0.25">
      <c r="E2789" s="1" t="str">
        <f t="shared" si="46"/>
        <v/>
      </c>
      <c r="F2789" s="2" t="str">
        <f>IF(ISERROR(VLOOKUP(A2789,'Cadastro-Estoque'!A:G,1,FALSE)),"",VLOOKUP(A2789,'Cadastro-Estoque'!A:G,4,FALSE))</f>
        <v/>
      </c>
      <c r="G2789" s="2" t="str">
        <f>IF(ISBLANK(A2789),"",IF(ISERROR(VLOOKUP(A2789,'Cadastro-Estoque'!A:G,1,FALSE)),"Produto não cadastrado",VLOOKUP(A2789,'Cadastro-Estoque'!A:G,2,FALSE)))</f>
        <v/>
      </c>
      <c r="H2789" s="2" t="str">
        <f>IF(ISERROR(VLOOKUP(A2789,'Cadastro-Estoque'!A:G,1,FALSE)),"",VLOOKUP(A2789,'Cadastro-Estoque'!A:G,3,FALSE))</f>
        <v/>
      </c>
      <c r="I2789" s="73" t="str">
        <f>IF(A2789="","",INDEX(Boletim!F2798:F2915,(MATCH(A2789,'Cadastro-Estoque'!A2797:A2914,0))))</f>
        <v/>
      </c>
    </row>
    <row r="2790" spans="5:9" ht="18.75" customHeight="1" x14ac:dyDescent="0.25">
      <c r="E2790" s="1" t="str">
        <f t="shared" si="46"/>
        <v/>
      </c>
      <c r="F2790" s="2" t="str">
        <f>IF(ISERROR(VLOOKUP(A2790,'Cadastro-Estoque'!A:G,1,FALSE)),"",VLOOKUP(A2790,'Cadastro-Estoque'!A:G,4,FALSE))</f>
        <v/>
      </c>
      <c r="G2790" s="2" t="str">
        <f>IF(ISBLANK(A2790),"",IF(ISERROR(VLOOKUP(A2790,'Cadastro-Estoque'!A:G,1,FALSE)),"Produto não cadastrado",VLOOKUP(A2790,'Cadastro-Estoque'!A:G,2,FALSE)))</f>
        <v/>
      </c>
      <c r="H2790" s="2" t="str">
        <f>IF(ISERROR(VLOOKUP(A2790,'Cadastro-Estoque'!A:G,1,FALSE)),"",VLOOKUP(A2790,'Cadastro-Estoque'!A:G,3,FALSE))</f>
        <v/>
      </c>
      <c r="I2790" s="73" t="str">
        <f>IF(A2790="","",INDEX(Boletim!F2799:F2916,(MATCH(A2790,'Cadastro-Estoque'!A2798:A2915,0))))</f>
        <v/>
      </c>
    </row>
    <row r="2791" spans="5:9" ht="18.75" customHeight="1" x14ac:dyDescent="0.25">
      <c r="E2791" s="1" t="str">
        <f t="shared" si="46"/>
        <v/>
      </c>
      <c r="F2791" s="2" t="str">
        <f>IF(ISERROR(VLOOKUP(A2791,'Cadastro-Estoque'!A:G,1,FALSE)),"",VLOOKUP(A2791,'Cadastro-Estoque'!A:G,4,FALSE))</f>
        <v/>
      </c>
      <c r="G2791" s="2" t="str">
        <f>IF(ISBLANK(A2791),"",IF(ISERROR(VLOOKUP(A2791,'Cadastro-Estoque'!A:G,1,FALSE)),"Produto não cadastrado",VLOOKUP(A2791,'Cadastro-Estoque'!A:G,2,FALSE)))</f>
        <v/>
      </c>
      <c r="H2791" s="2" t="str">
        <f>IF(ISERROR(VLOOKUP(A2791,'Cadastro-Estoque'!A:G,1,FALSE)),"",VLOOKUP(A2791,'Cadastro-Estoque'!A:G,3,FALSE))</f>
        <v/>
      </c>
      <c r="I2791" s="73" t="str">
        <f>IF(A2791="","",INDEX(Boletim!F2800:F2917,(MATCH(A2791,'Cadastro-Estoque'!A2799:A2916,0))))</f>
        <v/>
      </c>
    </row>
    <row r="2792" spans="5:9" ht="18.75" customHeight="1" x14ac:dyDescent="0.25">
      <c r="E2792" s="1" t="str">
        <f t="shared" si="46"/>
        <v/>
      </c>
      <c r="F2792" s="2" t="str">
        <f>IF(ISERROR(VLOOKUP(A2792,'Cadastro-Estoque'!A:G,1,FALSE)),"",VLOOKUP(A2792,'Cadastro-Estoque'!A:G,4,FALSE))</f>
        <v/>
      </c>
      <c r="G2792" s="2" t="str">
        <f>IF(ISBLANK(A2792),"",IF(ISERROR(VLOOKUP(A2792,'Cadastro-Estoque'!A:G,1,FALSE)),"Produto não cadastrado",VLOOKUP(A2792,'Cadastro-Estoque'!A:G,2,FALSE)))</f>
        <v/>
      </c>
      <c r="H2792" s="2" t="str">
        <f>IF(ISERROR(VLOOKUP(A2792,'Cadastro-Estoque'!A:G,1,FALSE)),"",VLOOKUP(A2792,'Cadastro-Estoque'!A:G,3,FALSE))</f>
        <v/>
      </c>
      <c r="I2792" s="73" t="str">
        <f>IF(A2792="","",INDEX(Boletim!F2801:F2918,(MATCH(A2792,'Cadastro-Estoque'!A2800:A2917,0))))</f>
        <v/>
      </c>
    </row>
    <row r="2793" spans="5:9" ht="18.75" customHeight="1" x14ac:dyDescent="0.25">
      <c r="E2793" s="1" t="str">
        <f t="shared" si="46"/>
        <v/>
      </c>
      <c r="F2793" s="2" t="str">
        <f>IF(ISERROR(VLOOKUP(A2793,'Cadastro-Estoque'!A:G,1,FALSE)),"",VLOOKUP(A2793,'Cadastro-Estoque'!A:G,4,FALSE))</f>
        <v/>
      </c>
      <c r="G2793" s="2" t="str">
        <f>IF(ISBLANK(A2793),"",IF(ISERROR(VLOOKUP(A2793,'Cadastro-Estoque'!A:G,1,FALSE)),"Produto não cadastrado",VLOOKUP(A2793,'Cadastro-Estoque'!A:G,2,FALSE)))</f>
        <v/>
      </c>
      <c r="H2793" s="2" t="str">
        <f>IF(ISERROR(VLOOKUP(A2793,'Cadastro-Estoque'!A:G,1,FALSE)),"",VLOOKUP(A2793,'Cadastro-Estoque'!A:G,3,FALSE))</f>
        <v/>
      </c>
      <c r="I2793" s="73" t="str">
        <f>IF(A2793="","",INDEX(Boletim!F2802:F2919,(MATCH(A2793,'Cadastro-Estoque'!A2801:A2918,0))))</f>
        <v/>
      </c>
    </row>
    <row r="2794" spans="5:9" ht="18.75" customHeight="1" x14ac:dyDescent="0.25">
      <c r="E2794" s="1" t="str">
        <f t="shared" si="46"/>
        <v/>
      </c>
      <c r="F2794" s="2" t="str">
        <f>IF(ISERROR(VLOOKUP(A2794,'Cadastro-Estoque'!A:G,1,FALSE)),"",VLOOKUP(A2794,'Cadastro-Estoque'!A:G,4,FALSE))</f>
        <v/>
      </c>
      <c r="G2794" s="2" t="str">
        <f>IF(ISBLANK(A2794),"",IF(ISERROR(VLOOKUP(A2794,'Cadastro-Estoque'!A:G,1,FALSE)),"Produto não cadastrado",VLOOKUP(A2794,'Cadastro-Estoque'!A:G,2,FALSE)))</f>
        <v/>
      </c>
      <c r="H2794" s="2" t="str">
        <f>IF(ISERROR(VLOOKUP(A2794,'Cadastro-Estoque'!A:G,1,FALSE)),"",VLOOKUP(A2794,'Cadastro-Estoque'!A:G,3,FALSE))</f>
        <v/>
      </c>
      <c r="I2794" s="73" t="str">
        <f>IF(A2794="","",INDEX(Boletim!F2803:F2920,(MATCH(A2794,'Cadastro-Estoque'!A2802:A2919,0))))</f>
        <v/>
      </c>
    </row>
    <row r="2795" spans="5:9" ht="18.75" customHeight="1" x14ac:dyDescent="0.25">
      <c r="E2795" s="1" t="str">
        <f t="shared" si="46"/>
        <v/>
      </c>
      <c r="F2795" s="2" t="str">
        <f>IF(ISERROR(VLOOKUP(A2795,'Cadastro-Estoque'!A:G,1,FALSE)),"",VLOOKUP(A2795,'Cadastro-Estoque'!A:G,4,FALSE))</f>
        <v/>
      </c>
      <c r="G2795" s="2" t="str">
        <f>IF(ISBLANK(A2795),"",IF(ISERROR(VLOOKUP(A2795,'Cadastro-Estoque'!A:G,1,FALSE)),"Produto não cadastrado",VLOOKUP(A2795,'Cadastro-Estoque'!A:G,2,FALSE)))</f>
        <v/>
      </c>
      <c r="H2795" s="2" t="str">
        <f>IF(ISERROR(VLOOKUP(A2795,'Cadastro-Estoque'!A:G,1,FALSE)),"",VLOOKUP(A2795,'Cadastro-Estoque'!A:G,3,FALSE))</f>
        <v/>
      </c>
      <c r="I2795" s="73" t="str">
        <f>IF(A2795="","",INDEX(Boletim!F2804:F2921,(MATCH(A2795,'Cadastro-Estoque'!A2803:A2920,0))))</f>
        <v/>
      </c>
    </row>
    <row r="2796" spans="5:9" ht="18.75" customHeight="1" x14ac:dyDescent="0.25">
      <c r="E2796" s="1" t="str">
        <f t="shared" si="46"/>
        <v/>
      </c>
      <c r="F2796" s="2" t="str">
        <f>IF(ISERROR(VLOOKUP(A2796,'Cadastro-Estoque'!A:G,1,FALSE)),"",VLOOKUP(A2796,'Cadastro-Estoque'!A:G,4,FALSE))</f>
        <v/>
      </c>
      <c r="G2796" s="2" t="str">
        <f>IF(ISBLANK(A2796),"",IF(ISERROR(VLOOKUP(A2796,'Cadastro-Estoque'!A:G,1,FALSE)),"Produto não cadastrado",VLOOKUP(A2796,'Cadastro-Estoque'!A:G,2,FALSE)))</f>
        <v/>
      </c>
      <c r="H2796" s="2" t="str">
        <f>IF(ISERROR(VLOOKUP(A2796,'Cadastro-Estoque'!A:G,1,FALSE)),"",VLOOKUP(A2796,'Cadastro-Estoque'!A:G,3,FALSE))</f>
        <v/>
      </c>
      <c r="I2796" s="73" t="str">
        <f>IF(A2796="","",INDEX(Boletim!F2805:F2922,(MATCH(A2796,'Cadastro-Estoque'!A2804:A2921,0))))</f>
        <v/>
      </c>
    </row>
    <row r="2797" spans="5:9" ht="18.75" customHeight="1" x14ac:dyDescent="0.25">
      <c r="E2797" s="1" t="str">
        <f t="shared" si="46"/>
        <v/>
      </c>
      <c r="F2797" s="2" t="str">
        <f>IF(ISERROR(VLOOKUP(A2797,'Cadastro-Estoque'!A:G,1,FALSE)),"",VLOOKUP(A2797,'Cadastro-Estoque'!A:G,4,FALSE))</f>
        <v/>
      </c>
      <c r="G2797" s="2" t="str">
        <f>IF(ISBLANK(A2797),"",IF(ISERROR(VLOOKUP(A2797,'Cadastro-Estoque'!A:G,1,FALSE)),"Produto não cadastrado",VLOOKUP(A2797,'Cadastro-Estoque'!A:G,2,FALSE)))</f>
        <v/>
      </c>
      <c r="H2797" s="2" t="str">
        <f>IF(ISERROR(VLOOKUP(A2797,'Cadastro-Estoque'!A:G,1,FALSE)),"",VLOOKUP(A2797,'Cadastro-Estoque'!A:G,3,FALSE))</f>
        <v/>
      </c>
      <c r="I2797" s="73" t="str">
        <f>IF(A2797="","",INDEX(Boletim!F2806:F2923,(MATCH(A2797,'Cadastro-Estoque'!A2805:A2922,0))))</f>
        <v/>
      </c>
    </row>
    <row r="2798" spans="5:9" ht="18.75" customHeight="1" x14ac:dyDescent="0.25">
      <c r="E2798" s="1" t="str">
        <f t="shared" si="46"/>
        <v/>
      </c>
      <c r="F2798" s="2" t="str">
        <f>IF(ISERROR(VLOOKUP(A2798,'Cadastro-Estoque'!A:G,1,FALSE)),"",VLOOKUP(A2798,'Cadastro-Estoque'!A:G,4,FALSE))</f>
        <v/>
      </c>
      <c r="G2798" s="2" t="str">
        <f>IF(ISBLANK(A2798),"",IF(ISERROR(VLOOKUP(A2798,'Cadastro-Estoque'!A:G,1,FALSE)),"Produto não cadastrado",VLOOKUP(A2798,'Cadastro-Estoque'!A:G,2,FALSE)))</f>
        <v/>
      </c>
      <c r="H2798" s="2" t="str">
        <f>IF(ISERROR(VLOOKUP(A2798,'Cadastro-Estoque'!A:G,1,FALSE)),"",VLOOKUP(A2798,'Cadastro-Estoque'!A:G,3,FALSE))</f>
        <v/>
      </c>
      <c r="I2798" s="73" t="str">
        <f>IF(A2798="","",INDEX(Boletim!F2807:F2924,(MATCH(A2798,'Cadastro-Estoque'!A2806:A2923,0))))</f>
        <v/>
      </c>
    </row>
    <row r="2799" spans="5:9" ht="18.75" customHeight="1" x14ac:dyDescent="0.25">
      <c r="E2799" s="1" t="str">
        <f t="shared" si="46"/>
        <v/>
      </c>
      <c r="F2799" s="2" t="str">
        <f>IF(ISERROR(VLOOKUP(A2799,'Cadastro-Estoque'!A:G,1,FALSE)),"",VLOOKUP(A2799,'Cadastro-Estoque'!A:G,4,FALSE))</f>
        <v/>
      </c>
      <c r="G2799" s="2" t="str">
        <f>IF(ISBLANK(A2799),"",IF(ISERROR(VLOOKUP(A2799,'Cadastro-Estoque'!A:G,1,FALSE)),"Produto não cadastrado",VLOOKUP(A2799,'Cadastro-Estoque'!A:G,2,FALSE)))</f>
        <v/>
      </c>
      <c r="H2799" s="2" t="str">
        <f>IF(ISERROR(VLOOKUP(A2799,'Cadastro-Estoque'!A:G,1,FALSE)),"",VLOOKUP(A2799,'Cadastro-Estoque'!A:G,3,FALSE))</f>
        <v/>
      </c>
      <c r="I2799" s="73" t="str">
        <f>IF(A2799="","",INDEX(Boletim!F2808:F2925,(MATCH(A2799,'Cadastro-Estoque'!A2807:A2924,0))))</f>
        <v/>
      </c>
    </row>
    <row r="2800" spans="5:9" ht="18.75" customHeight="1" x14ac:dyDescent="0.25">
      <c r="E2800" s="1" t="str">
        <f t="shared" si="46"/>
        <v/>
      </c>
      <c r="F2800" s="2" t="str">
        <f>IF(ISERROR(VLOOKUP(A2800,'Cadastro-Estoque'!A:G,1,FALSE)),"",VLOOKUP(A2800,'Cadastro-Estoque'!A:G,4,FALSE))</f>
        <v/>
      </c>
      <c r="G2800" s="2" t="str">
        <f>IF(ISBLANK(A2800),"",IF(ISERROR(VLOOKUP(A2800,'Cadastro-Estoque'!A:G,1,FALSE)),"Produto não cadastrado",VLOOKUP(A2800,'Cadastro-Estoque'!A:G,2,FALSE)))</f>
        <v/>
      </c>
      <c r="H2800" s="2" t="str">
        <f>IF(ISERROR(VLOOKUP(A2800,'Cadastro-Estoque'!A:G,1,FALSE)),"",VLOOKUP(A2800,'Cadastro-Estoque'!A:G,3,FALSE))</f>
        <v/>
      </c>
      <c r="I2800" s="73" t="str">
        <f>IF(A2800="","",INDEX(Boletim!F2809:F2926,(MATCH(A2800,'Cadastro-Estoque'!A2808:A2925,0))))</f>
        <v/>
      </c>
    </row>
    <row r="2801" spans="5:9" ht="18.75" customHeight="1" x14ac:dyDescent="0.25">
      <c r="E2801" s="1" t="str">
        <f t="shared" si="46"/>
        <v/>
      </c>
      <c r="F2801" s="2" t="str">
        <f>IF(ISERROR(VLOOKUP(A2801,'Cadastro-Estoque'!A:G,1,FALSE)),"",VLOOKUP(A2801,'Cadastro-Estoque'!A:G,4,FALSE))</f>
        <v/>
      </c>
      <c r="G2801" s="2" t="str">
        <f>IF(ISBLANK(A2801),"",IF(ISERROR(VLOOKUP(A2801,'Cadastro-Estoque'!A:G,1,FALSE)),"Produto não cadastrado",VLOOKUP(A2801,'Cadastro-Estoque'!A:G,2,FALSE)))</f>
        <v/>
      </c>
      <c r="H2801" s="2" t="str">
        <f>IF(ISERROR(VLOOKUP(A2801,'Cadastro-Estoque'!A:G,1,FALSE)),"",VLOOKUP(A2801,'Cadastro-Estoque'!A:G,3,FALSE))</f>
        <v/>
      </c>
      <c r="I2801" s="73" t="str">
        <f>IF(A2801="","",INDEX(Boletim!F2810:F2927,(MATCH(A2801,'Cadastro-Estoque'!A2809:A2926,0))))</f>
        <v/>
      </c>
    </row>
    <row r="2802" spans="5:9" ht="18.75" customHeight="1" x14ac:dyDescent="0.25">
      <c r="E2802" s="1" t="str">
        <f t="shared" si="46"/>
        <v/>
      </c>
      <c r="F2802" s="2" t="str">
        <f>IF(ISERROR(VLOOKUP(A2802,'Cadastro-Estoque'!A:G,1,FALSE)),"",VLOOKUP(A2802,'Cadastro-Estoque'!A:G,4,FALSE))</f>
        <v/>
      </c>
      <c r="G2802" s="2" t="str">
        <f>IF(ISBLANK(A2802),"",IF(ISERROR(VLOOKUP(A2802,'Cadastro-Estoque'!A:G,1,FALSE)),"Produto não cadastrado",VLOOKUP(A2802,'Cadastro-Estoque'!A:G,2,FALSE)))</f>
        <v/>
      </c>
      <c r="H2802" s="2" t="str">
        <f>IF(ISERROR(VLOOKUP(A2802,'Cadastro-Estoque'!A:G,1,FALSE)),"",VLOOKUP(A2802,'Cadastro-Estoque'!A:G,3,FALSE))</f>
        <v/>
      </c>
      <c r="I2802" s="73" t="str">
        <f>IF(A2802="","",INDEX(Boletim!F2811:F2928,(MATCH(A2802,'Cadastro-Estoque'!A2810:A2927,0))))</f>
        <v/>
      </c>
    </row>
    <row r="2803" spans="5:9" ht="18.75" customHeight="1" x14ac:dyDescent="0.25">
      <c r="E2803" s="1" t="str">
        <f t="shared" si="46"/>
        <v/>
      </c>
      <c r="F2803" s="2" t="str">
        <f>IF(ISERROR(VLOOKUP(A2803,'Cadastro-Estoque'!A:G,1,FALSE)),"",VLOOKUP(A2803,'Cadastro-Estoque'!A:G,4,FALSE))</f>
        <v/>
      </c>
      <c r="G2803" s="2" t="str">
        <f>IF(ISBLANK(A2803),"",IF(ISERROR(VLOOKUP(A2803,'Cadastro-Estoque'!A:G,1,FALSE)),"Produto não cadastrado",VLOOKUP(A2803,'Cadastro-Estoque'!A:G,2,FALSE)))</f>
        <v/>
      </c>
      <c r="H2803" s="2" t="str">
        <f>IF(ISERROR(VLOOKUP(A2803,'Cadastro-Estoque'!A:G,1,FALSE)),"",VLOOKUP(A2803,'Cadastro-Estoque'!A:G,3,FALSE))</f>
        <v/>
      </c>
      <c r="I2803" s="73" t="str">
        <f>IF(A2803="","",INDEX(Boletim!F2812:F2929,(MATCH(A2803,'Cadastro-Estoque'!A2811:A2928,0))))</f>
        <v/>
      </c>
    </row>
    <row r="2804" spans="5:9" ht="18.75" customHeight="1" x14ac:dyDescent="0.25">
      <c r="E2804" s="1" t="str">
        <f t="shared" si="46"/>
        <v/>
      </c>
      <c r="F2804" s="2" t="str">
        <f>IF(ISERROR(VLOOKUP(A2804,'Cadastro-Estoque'!A:G,1,FALSE)),"",VLOOKUP(A2804,'Cadastro-Estoque'!A:G,4,FALSE))</f>
        <v/>
      </c>
      <c r="G2804" s="2" t="str">
        <f>IF(ISBLANK(A2804),"",IF(ISERROR(VLOOKUP(A2804,'Cadastro-Estoque'!A:G,1,FALSE)),"Produto não cadastrado",VLOOKUP(A2804,'Cadastro-Estoque'!A:G,2,FALSE)))</f>
        <v/>
      </c>
      <c r="H2804" s="2" t="str">
        <f>IF(ISERROR(VLOOKUP(A2804,'Cadastro-Estoque'!A:G,1,FALSE)),"",VLOOKUP(A2804,'Cadastro-Estoque'!A:G,3,FALSE))</f>
        <v/>
      </c>
      <c r="I2804" s="73" t="str">
        <f>IF(A2804="","",INDEX(Boletim!F2813:F2930,(MATCH(A2804,'Cadastro-Estoque'!A2812:A2929,0))))</f>
        <v/>
      </c>
    </row>
    <row r="2805" spans="5:9" ht="18.75" customHeight="1" x14ac:dyDescent="0.25">
      <c r="E2805" s="1" t="str">
        <f t="shared" si="46"/>
        <v/>
      </c>
      <c r="F2805" s="2" t="str">
        <f>IF(ISERROR(VLOOKUP(A2805,'Cadastro-Estoque'!A:G,1,FALSE)),"",VLOOKUP(A2805,'Cadastro-Estoque'!A:G,4,FALSE))</f>
        <v/>
      </c>
      <c r="G2805" s="2" t="str">
        <f>IF(ISBLANK(A2805),"",IF(ISERROR(VLOOKUP(A2805,'Cadastro-Estoque'!A:G,1,FALSE)),"Produto não cadastrado",VLOOKUP(A2805,'Cadastro-Estoque'!A:G,2,FALSE)))</f>
        <v/>
      </c>
      <c r="H2805" s="2" t="str">
        <f>IF(ISERROR(VLOOKUP(A2805,'Cadastro-Estoque'!A:G,1,FALSE)),"",VLOOKUP(A2805,'Cadastro-Estoque'!A:G,3,FALSE))</f>
        <v/>
      </c>
      <c r="I2805" s="73" t="str">
        <f>IF(A2805="","",INDEX(Boletim!F2814:F2931,(MATCH(A2805,'Cadastro-Estoque'!A2813:A2930,0))))</f>
        <v/>
      </c>
    </row>
    <row r="2806" spans="5:9" ht="18.75" customHeight="1" x14ac:dyDescent="0.25">
      <c r="E2806" s="1" t="str">
        <f t="shared" si="46"/>
        <v/>
      </c>
      <c r="F2806" s="2" t="str">
        <f>IF(ISERROR(VLOOKUP(A2806,'Cadastro-Estoque'!A:G,1,FALSE)),"",VLOOKUP(A2806,'Cadastro-Estoque'!A:G,4,FALSE))</f>
        <v/>
      </c>
      <c r="G2806" s="2" t="str">
        <f>IF(ISBLANK(A2806),"",IF(ISERROR(VLOOKUP(A2806,'Cadastro-Estoque'!A:G,1,FALSE)),"Produto não cadastrado",VLOOKUP(A2806,'Cadastro-Estoque'!A:G,2,FALSE)))</f>
        <v/>
      </c>
      <c r="H2806" s="2" t="str">
        <f>IF(ISERROR(VLOOKUP(A2806,'Cadastro-Estoque'!A:G,1,FALSE)),"",VLOOKUP(A2806,'Cadastro-Estoque'!A:G,3,FALSE))</f>
        <v/>
      </c>
      <c r="I2806" s="73" t="str">
        <f>IF(A2806="","",INDEX(Boletim!F2815:F2932,(MATCH(A2806,'Cadastro-Estoque'!A2814:A2931,0))))</f>
        <v/>
      </c>
    </row>
    <row r="2807" spans="5:9" ht="18.75" customHeight="1" x14ac:dyDescent="0.25">
      <c r="E2807" s="1" t="str">
        <f t="shared" si="46"/>
        <v/>
      </c>
      <c r="F2807" s="2" t="str">
        <f>IF(ISERROR(VLOOKUP(A2807,'Cadastro-Estoque'!A:G,1,FALSE)),"",VLOOKUP(A2807,'Cadastro-Estoque'!A:G,4,FALSE))</f>
        <v/>
      </c>
      <c r="G2807" s="2" t="str">
        <f>IF(ISBLANK(A2807),"",IF(ISERROR(VLOOKUP(A2807,'Cadastro-Estoque'!A:G,1,FALSE)),"Produto não cadastrado",VLOOKUP(A2807,'Cadastro-Estoque'!A:G,2,FALSE)))</f>
        <v/>
      </c>
      <c r="H2807" s="2" t="str">
        <f>IF(ISERROR(VLOOKUP(A2807,'Cadastro-Estoque'!A:G,1,FALSE)),"",VLOOKUP(A2807,'Cadastro-Estoque'!A:G,3,FALSE))</f>
        <v/>
      </c>
      <c r="I2807" s="73" t="str">
        <f>IF(A2807="","",INDEX(Boletim!F2816:F2933,(MATCH(A2807,'Cadastro-Estoque'!A2815:A2932,0))))</f>
        <v/>
      </c>
    </row>
    <row r="2808" spans="5:9" ht="18.75" customHeight="1" x14ac:dyDescent="0.25">
      <c r="E2808" s="1" t="str">
        <f t="shared" si="46"/>
        <v/>
      </c>
      <c r="F2808" s="2" t="str">
        <f>IF(ISERROR(VLOOKUP(A2808,'Cadastro-Estoque'!A:G,1,FALSE)),"",VLOOKUP(A2808,'Cadastro-Estoque'!A:G,4,FALSE))</f>
        <v/>
      </c>
      <c r="G2808" s="2" t="str">
        <f>IF(ISBLANK(A2808),"",IF(ISERROR(VLOOKUP(A2808,'Cadastro-Estoque'!A:G,1,FALSE)),"Produto não cadastrado",VLOOKUP(A2808,'Cadastro-Estoque'!A:G,2,FALSE)))</f>
        <v/>
      </c>
      <c r="H2808" s="2" t="str">
        <f>IF(ISERROR(VLOOKUP(A2808,'Cadastro-Estoque'!A:G,1,FALSE)),"",VLOOKUP(A2808,'Cadastro-Estoque'!A:G,3,FALSE))</f>
        <v/>
      </c>
      <c r="I2808" s="73" t="str">
        <f>IF(A2808="","",INDEX(Boletim!F2817:F2934,(MATCH(A2808,'Cadastro-Estoque'!A2816:A2933,0))))</f>
        <v/>
      </c>
    </row>
    <row r="2809" spans="5:9" ht="18.75" customHeight="1" x14ac:dyDescent="0.25">
      <c r="E2809" s="1" t="str">
        <f t="shared" si="46"/>
        <v/>
      </c>
      <c r="F2809" s="2" t="str">
        <f>IF(ISERROR(VLOOKUP(A2809,'Cadastro-Estoque'!A:G,1,FALSE)),"",VLOOKUP(A2809,'Cadastro-Estoque'!A:G,4,FALSE))</f>
        <v/>
      </c>
      <c r="G2809" s="2" t="str">
        <f>IF(ISBLANK(A2809),"",IF(ISERROR(VLOOKUP(A2809,'Cadastro-Estoque'!A:G,1,FALSE)),"Produto não cadastrado",VLOOKUP(A2809,'Cadastro-Estoque'!A:G,2,FALSE)))</f>
        <v/>
      </c>
      <c r="H2809" s="2" t="str">
        <f>IF(ISERROR(VLOOKUP(A2809,'Cadastro-Estoque'!A:G,1,FALSE)),"",VLOOKUP(A2809,'Cadastro-Estoque'!A:G,3,FALSE))</f>
        <v/>
      </c>
      <c r="I2809" s="73" t="str">
        <f>IF(A2809="","",INDEX(Boletim!F2818:F2935,(MATCH(A2809,'Cadastro-Estoque'!A2817:A2934,0))))</f>
        <v/>
      </c>
    </row>
    <row r="2810" spans="5:9" ht="18.75" customHeight="1" x14ac:dyDescent="0.25">
      <c r="E2810" s="1" t="str">
        <f t="shared" si="46"/>
        <v/>
      </c>
      <c r="F2810" s="2" t="str">
        <f>IF(ISERROR(VLOOKUP(A2810,'Cadastro-Estoque'!A:G,1,FALSE)),"",VLOOKUP(A2810,'Cadastro-Estoque'!A:G,4,FALSE))</f>
        <v/>
      </c>
      <c r="G2810" s="2" t="str">
        <f>IF(ISBLANK(A2810),"",IF(ISERROR(VLOOKUP(A2810,'Cadastro-Estoque'!A:G,1,FALSE)),"Produto não cadastrado",VLOOKUP(A2810,'Cadastro-Estoque'!A:G,2,FALSE)))</f>
        <v/>
      </c>
      <c r="H2810" s="2" t="str">
        <f>IF(ISERROR(VLOOKUP(A2810,'Cadastro-Estoque'!A:G,1,FALSE)),"",VLOOKUP(A2810,'Cadastro-Estoque'!A:G,3,FALSE))</f>
        <v/>
      </c>
      <c r="I2810" s="73" t="str">
        <f>IF(A2810="","",INDEX(Boletim!F2819:F2936,(MATCH(A2810,'Cadastro-Estoque'!A2818:A2935,0))))</f>
        <v/>
      </c>
    </row>
    <row r="2811" spans="5:9" ht="18.75" customHeight="1" x14ac:dyDescent="0.25">
      <c r="E2811" s="1" t="str">
        <f t="shared" si="46"/>
        <v/>
      </c>
      <c r="F2811" s="2" t="str">
        <f>IF(ISERROR(VLOOKUP(A2811,'Cadastro-Estoque'!A:G,1,FALSE)),"",VLOOKUP(A2811,'Cadastro-Estoque'!A:G,4,FALSE))</f>
        <v/>
      </c>
      <c r="G2811" s="2" t="str">
        <f>IF(ISBLANK(A2811),"",IF(ISERROR(VLOOKUP(A2811,'Cadastro-Estoque'!A:G,1,FALSE)),"Produto não cadastrado",VLOOKUP(A2811,'Cadastro-Estoque'!A:G,2,FALSE)))</f>
        <v/>
      </c>
      <c r="H2811" s="2" t="str">
        <f>IF(ISERROR(VLOOKUP(A2811,'Cadastro-Estoque'!A:G,1,FALSE)),"",VLOOKUP(A2811,'Cadastro-Estoque'!A:G,3,FALSE))</f>
        <v/>
      </c>
      <c r="I2811" s="73" t="str">
        <f>IF(A2811="","",INDEX(Boletim!F2820:F2937,(MATCH(A2811,'Cadastro-Estoque'!A2819:A2936,0))))</f>
        <v/>
      </c>
    </row>
    <row r="2812" spans="5:9" ht="18.75" customHeight="1" x14ac:dyDescent="0.25">
      <c r="E2812" s="1" t="str">
        <f t="shared" si="46"/>
        <v/>
      </c>
      <c r="F2812" s="2" t="str">
        <f>IF(ISERROR(VLOOKUP(A2812,'Cadastro-Estoque'!A:G,1,FALSE)),"",VLOOKUP(A2812,'Cadastro-Estoque'!A:G,4,FALSE))</f>
        <v/>
      </c>
      <c r="G2812" s="2" t="str">
        <f>IF(ISBLANK(A2812),"",IF(ISERROR(VLOOKUP(A2812,'Cadastro-Estoque'!A:G,1,FALSE)),"Produto não cadastrado",VLOOKUP(A2812,'Cadastro-Estoque'!A:G,2,FALSE)))</f>
        <v/>
      </c>
      <c r="H2812" s="2" t="str">
        <f>IF(ISERROR(VLOOKUP(A2812,'Cadastro-Estoque'!A:G,1,FALSE)),"",VLOOKUP(A2812,'Cadastro-Estoque'!A:G,3,FALSE))</f>
        <v/>
      </c>
      <c r="I2812" s="73" t="str">
        <f>IF(A2812="","",INDEX(Boletim!F2821:F2938,(MATCH(A2812,'Cadastro-Estoque'!A2820:A2937,0))))</f>
        <v/>
      </c>
    </row>
    <row r="2813" spans="5:9" ht="18.75" customHeight="1" x14ac:dyDescent="0.25">
      <c r="E2813" s="1" t="str">
        <f t="shared" si="46"/>
        <v/>
      </c>
      <c r="F2813" s="2" t="str">
        <f>IF(ISERROR(VLOOKUP(A2813,'Cadastro-Estoque'!A:G,1,FALSE)),"",VLOOKUP(A2813,'Cadastro-Estoque'!A:G,4,FALSE))</f>
        <v/>
      </c>
      <c r="G2813" s="2" t="str">
        <f>IF(ISBLANK(A2813),"",IF(ISERROR(VLOOKUP(A2813,'Cadastro-Estoque'!A:G,1,FALSE)),"Produto não cadastrado",VLOOKUP(A2813,'Cadastro-Estoque'!A:G,2,FALSE)))</f>
        <v/>
      </c>
      <c r="H2813" s="2" t="str">
        <f>IF(ISERROR(VLOOKUP(A2813,'Cadastro-Estoque'!A:G,1,FALSE)),"",VLOOKUP(A2813,'Cadastro-Estoque'!A:G,3,FALSE))</f>
        <v/>
      </c>
      <c r="I2813" s="73" t="str">
        <f>IF(A2813="","",INDEX(Boletim!F2822:F2939,(MATCH(A2813,'Cadastro-Estoque'!A2821:A2938,0))))</f>
        <v/>
      </c>
    </row>
    <row r="2814" spans="5:9" ht="18.75" customHeight="1" x14ac:dyDescent="0.25">
      <c r="E2814" s="1" t="str">
        <f t="shared" si="46"/>
        <v/>
      </c>
      <c r="F2814" s="2" t="str">
        <f>IF(ISERROR(VLOOKUP(A2814,'Cadastro-Estoque'!A:G,1,FALSE)),"",VLOOKUP(A2814,'Cadastro-Estoque'!A:G,4,FALSE))</f>
        <v/>
      </c>
      <c r="G2814" s="2" t="str">
        <f>IF(ISBLANK(A2814),"",IF(ISERROR(VLOOKUP(A2814,'Cadastro-Estoque'!A:G,1,FALSE)),"Produto não cadastrado",VLOOKUP(A2814,'Cadastro-Estoque'!A:G,2,FALSE)))</f>
        <v/>
      </c>
      <c r="H2814" s="2" t="str">
        <f>IF(ISERROR(VLOOKUP(A2814,'Cadastro-Estoque'!A:G,1,FALSE)),"",VLOOKUP(A2814,'Cadastro-Estoque'!A:G,3,FALSE))</f>
        <v/>
      </c>
      <c r="I2814" s="73" t="str">
        <f>IF(A2814="","",INDEX(Boletim!F2823:F2940,(MATCH(A2814,'Cadastro-Estoque'!A2822:A2939,0))))</f>
        <v/>
      </c>
    </row>
    <row r="2815" spans="5:9" ht="18.75" customHeight="1" x14ac:dyDescent="0.25">
      <c r="E2815" s="1" t="str">
        <f t="shared" si="46"/>
        <v/>
      </c>
      <c r="F2815" s="2" t="str">
        <f>IF(ISERROR(VLOOKUP(A2815,'Cadastro-Estoque'!A:G,1,FALSE)),"",VLOOKUP(A2815,'Cadastro-Estoque'!A:G,4,FALSE))</f>
        <v/>
      </c>
      <c r="G2815" s="2" t="str">
        <f>IF(ISBLANK(A2815),"",IF(ISERROR(VLOOKUP(A2815,'Cadastro-Estoque'!A:G,1,FALSE)),"Produto não cadastrado",VLOOKUP(A2815,'Cadastro-Estoque'!A:G,2,FALSE)))</f>
        <v/>
      </c>
      <c r="H2815" s="2" t="str">
        <f>IF(ISERROR(VLOOKUP(A2815,'Cadastro-Estoque'!A:G,1,FALSE)),"",VLOOKUP(A2815,'Cadastro-Estoque'!A:G,3,FALSE))</f>
        <v/>
      </c>
      <c r="I2815" s="73" t="str">
        <f>IF(A2815="","",INDEX(Boletim!F2824:F2941,(MATCH(A2815,'Cadastro-Estoque'!A2823:A2940,0))))</f>
        <v/>
      </c>
    </row>
    <row r="2816" spans="5:9" ht="18.75" customHeight="1" x14ac:dyDescent="0.25">
      <c r="E2816" s="1" t="str">
        <f t="shared" si="46"/>
        <v/>
      </c>
      <c r="F2816" s="2" t="str">
        <f>IF(ISERROR(VLOOKUP(A2816,'Cadastro-Estoque'!A:G,1,FALSE)),"",VLOOKUP(A2816,'Cadastro-Estoque'!A:G,4,FALSE))</f>
        <v/>
      </c>
      <c r="G2816" s="2" t="str">
        <f>IF(ISBLANK(A2816),"",IF(ISERROR(VLOOKUP(A2816,'Cadastro-Estoque'!A:G,1,FALSE)),"Produto não cadastrado",VLOOKUP(A2816,'Cadastro-Estoque'!A:G,2,FALSE)))</f>
        <v/>
      </c>
      <c r="H2816" s="2" t="str">
        <f>IF(ISERROR(VLOOKUP(A2816,'Cadastro-Estoque'!A:G,1,FALSE)),"",VLOOKUP(A2816,'Cadastro-Estoque'!A:G,3,FALSE))</f>
        <v/>
      </c>
      <c r="I2816" s="73" t="str">
        <f>IF(A2816="","",INDEX(Boletim!F2825:F2942,(MATCH(A2816,'Cadastro-Estoque'!A2824:A2941,0))))</f>
        <v/>
      </c>
    </row>
    <row r="2817" spans="5:9" ht="18.75" customHeight="1" x14ac:dyDescent="0.25">
      <c r="E2817" s="1" t="str">
        <f t="shared" si="46"/>
        <v/>
      </c>
      <c r="F2817" s="2" t="str">
        <f>IF(ISERROR(VLOOKUP(A2817,'Cadastro-Estoque'!A:G,1,FALSE)),"",VLOOKUP(A2817,'Cadastro-Estoque'!A:G,4,FALSE))</f>
        <v/>
      </c>
      <c r="G2817" s="2" t="str">
        <f>IF(ISBLANK(A2817),"",IF(ISERROR(VLOOKUP(A2817,'Cadastro-Estoque'!A:G,1,FALSE)),"Produto não cadastrado",VLOOKUP(A2817,'Cadastro-Estoque'!A:G,2,FALSE)))</f>
        <v/>
      </c>
      <c r="H2817" s="2" t="str">
        <f>IF(ISERROR(VLOOKUP(A2817,'Cadastro-Estoque'!A:G,1,FALSE)),"",VLOOKUP(A2817,'Cadastro-Estoque'!A:G,3,FALSE))</f>
        <v/>
      </c>
      <c r="I2817" s="73" t="str">
        <f>IF(A2817="","",INDEX(Boletim!F2826:F2943,(MATCH(A2817,'Cadastro-Estoque'!A2825:A2942,0))))</f>
        <v/>
      </c>
    </row>
    <row r="2818" spans="5:9" ht="18.75" customHeight="1" x14ac:dyDescent="0.25">
      <c r="E2818" s="1" t="str">
        <f t="shared" si="46"/>
        <v/>
      </c>
      <c r="F2818" s="2" t="str">
        <f>IF(ISERROR(VLOOKUP(A2818,'Cadastro-Estoque'!A:G,1,FALSE)),"",VLOOKUP(A2818,'Cadastro-Estoque'!A:G,4,FALSE))</f>
        <v/>
      </c>
      <c r="G2818" s="2" t="str">
        <f>IF(ISBLANK(A2818),"",IF(ISERROR(VLOOKUP(A2818,'Cadastro-Estoque'!A:G,1,FALSE)),"Produto não cadastrado",VLOOKUP(A2818,'Cadastro-Estoque'!A:G,2,FALSE)))</f>
        <v/>
      </c>
      <c r="H2818" s="2" t="str">
        <f>IF(ISERROR(VLOOKUP(A2818,'Cadastro-Estoque'!A:G,1,FALSE)),"",VLOOKUP(A2818,'Cadastro-Estoque'!A:G,3,FALSE))</f>
        <v/>
      </c>
      <c r="I2818" s="73" t="str">
        <f>IF(A2818="","",INDEX(Boletim!F2827:F2944,(MATCH(A2818,'Cadastro-Estoque'!A2826:A2943,0))))</f>
        <v/>
      </c>
    </row>
    <row r="2819" spans="5:9" ht="18.75" customHeight="1" x14ac:dyDescent="0.25">
      <c r="E2819" s="1" t="str">
        <f t="shared" si="46"/>
        <v/>
      </c>
      <c r="F2819" s="2" t="str">
        <f>IF(ISERROR(VLOOKUP(A2819,'Cadastro-Estoque'!A:G,1,FALSE)),"",VLOOKUP(A2819,'Cadastro-Estoque'!A:G,4,FALSE))</f>
        <v/>
      </c>
      <c r="G2819" s="2" t="str">
        <f>IF(ISBLANK(A2819),"",IF(ISERROR(VLOOKUP(A2819,'Cadastro-Estoque'!A:G,1,FALSE)),"Produto não cadastrado",VLOOKUP(A2819,'Cadastro-Estoque'!A:G,2,FALSE)))</f>
        <v/>
      </c>
      <c r="H2819" s="2" t="str">
        <f>IF(ISERROR(VLOOKUP(A2819,'Cadastro-Estoque'!A:G,1,FALSE)),"",VLOOKUP(A2819,'Cadastro-Estoque'!A:G,3,FALSE))</f>
        <v/>
      </c>
      <c r="I2819" s="73" t="str">
        <f>IF(A2819="","",INDEX(Boletim!F2828:F2945,(MATCH(A2819,'Cadastro-Estoque'!A2827:A2944,0))))</f>
        <v/>
      </c>
    </row>
    <row r="2820" spans="5:9" ht="18.75" customHeight="1" x14ac:dyDescent="0.25">
      <c r="E2820" s="1" t="str">
        <f t="shared" si="46"/>
        <v/>
      </c>
      <c r="F2820" s="2" t="str">
        <f>IF(ISERROR(VLOOKUP(A2820,'Cadastro-Estoque'!A:G,1,FALSE)),"",VLOOKUP(A2820,'Cadastro-Estoque'!A:G,4,FALSE))</f>
        <v/>
      </c>
      <c r="G2820" s="2" t="str">
        <f>IF(ISBLANK(A2820),"",IF(ISERROR(VLOOKUP(A2820,'Cadastro-Estoque'!A:G,1,FALSE)),"Produto não cadastrado",VLOOKUP(A2820,'Cadastro-Estoque'!A:G,2,FALSE)))</f>
        <v/>
      </c>
      <c r="H2820" s="2" t="str">
        <f>IF(ISERROR(VLOOKUP(A2820,'Cadastro-Estoque'!A:G,1,FALSE)),"",VLOOKUP(A2820,'Cadastro-Estoque'!A:G,3,FALSE))</f>
        <v/>
      </c>
      <c r="I2820" s="73" t="str">
        <f>IF(A2820="","",INDEX(Boletim!F2829:F2946,(MATCH(A2820,'Cadastro-Estoque'!A2828:A2945,0))))</f>
        <v/>
      </c>
    </row>
    <row r="2821" spans="5:9" ht="18.75" customHeight="1" x14ac:dyDescent="0.25">
      <c r="E2821" s="1" t="str">
        <f t="shared" si="46"/>
        <v/>
      </c>
      <c r="F2821" s="2" t="str">
        <f>IF(ISERROR(VLOOKUP(A2821,'Cadastro-Estoque'!A:G,1,FALSE)),"",VLOOKUP(A2821,'Cadastro-Estoque'!A:G,4,FALSE))</f>
        <v/>
      </c>
      <c r="G2821" s="2" t="str">
        <f>IF(ISBLANK(A2821),"",IF(ISERROR(VLOOKUP(A2821,'Cadastro-Estoque'!A:G,1,FALSE)),"Produto não cadastrado",VLOOKUP(A2821,'Cadastro-Estoque'!A:G,2,FALSE)))</f>
        <v/>
      </c>
      <c r="H2821" s="2" t="str">
        <f>IF(ISERROR(VLOOKUP(A2821,'Cadastro-Estoque'!A:G,1,FALSE)),"",VLOOKUP(A2821,'Cadastro-Estoque'!A:G,3,FALSE))</f>
        <v/>
      </c>
      <c r="I2821" s="73" t="str">
        <f>IF(A2821="","",INDEX(Boletim!F2830:F2947,(MATCH(A2821,'Cadastro-Estoque'!A2829:A2946,0))))</f>
        <v/>
      </c>
    </row>
    <row r="2822" spans="5:9" ht="18.75" customHeight="1" x14ac:dyDescent="0.25">
      <c r="E2822" s="1" t="str">
        <f t="shared" ref="E2822:E2885" si="47">IF(ISBLANK(A2822),"",C2822*D2822)</f>
        <v/>
      </c>
      <c r="F2822" s="2" t="str">
        <f>IF(ISERROR(VLOOKUP(A2822,'Cadastro-Estoque'!A:G,1,FALSE)),"",VLOOKUP(A2822,'Cadastro-Estoque'!A:G,4,FALSE))</f>
        <v/>
      </c>
      <c r="G2822" s="2" t="str">
        <f>IF(ISBLANK(A2822),"",IF(ISERROR(VLOOKUP(A2822,'Cadastro-Estoque'!A:G,1,FALSE)),"Produto não cadastrado",VLOOKUP(A2822,'Cadastro-Estoque'!A:G,2,FALSE)))</f>
        <v/>
      </c>
      <c r="H2822" s="2" t="str">
        <f>IF(ISERROR(VLOOKUP(A2822,'Cadastro-Estoque'!A:G,1,FALSE)),"",VLOOKUP(A2822,'Cadastro-Estoque'!A:G,3,FALSE))</f>
        <v/>
      </c>
      <c r="I2822" s="73" t="str">
        <f>IF(A2822="","",INDEX(Boletim!F2831:F2948,(MATCH(A2822,'Cadastro-Estoque'!A2830:A2947,0))))</f>
        <v/>
      </c>
    </row>
    <row r="2823" spans="5:9" ht="18.75" customHeight="1" x14ac:dyDescent="0.25">
      <c r="E2823" s="1" t="str">
        <f t="shared" si="47"/>
        <v/>
      </c>
      <c r="F2823" s="2" t="str">
        <f>IF(ISERROR(VLOOKUP(A2823,'Cadastro-Estoque'!A:G,1,FALSE)),"",VLOOKUP(A2823,'Cadastro-Estoque'!A:G,4,FALSE))</f>
        <v/>
      </c>
      <c r="G2823" s="2" t="str">
        <f>IF(ISBLANK(A2823),"",IF(ISERROR(VLOOKUP(A2823,'Cadastro-Estoque'!A:G,1,FALSE)),"Produto não cadastrado",VLOOKUP(A2823,'Cadastro-Estoque'!A:G,2,FALSE)))</f>
        <v/>
      </c>
      <c r="H2823" s="2" t="str">
        <f>IF(ISERROR(VLOOKUP(A2823,'Cadastro-Estoque'!A:G,1,FALSE)),"",VLOOKUP(A2823,'Cadastro-Estoque'!A:G,3,FALSE))</f>
        <v/>
      </c>
      <c r="I2823" s="73" t="str">
        <f>IF(A2823="","",INDEX(Boletim!F2832:F2949,(MATCH(A2823,'Cadastro-Estoque'!A2831:A2948,0))))</f>
        <v/>
      </c>
    </row>
    <row r="2824" spans="5:9" ht="18.75" customHeight="1" x14ac:dyDescent="0.25">
      <c r="E2824" s="1" t="str">
        <f t="shared" si="47"/>
        <v/>
      </c>
      <c r="F2824" s="2" t="str">
        <f>IF(ISERROR(VLOOKUP(A2824,'Cadastro-Estoque'!A:G,1,FALSE)),"",VLOOKUP(A2824,'Cadastro-Estoque'!A:G,4,FALSE))</f>
        <v/>
      </c>
      <c r="G2824" s="2" t="str">
        <f>IF(ISBLANK(A2824),"",IF(ISERROR(VLOOKUP(A2824,'Cadastro-Estoque'!A:G,1,FALSE)),"Produto não cadastrado",VLOOKUP(A2824,'Cadastro-Estoque'!A:G,2,FALSE)))</f>
        <v/>
      </c>
      <c r="H2824" s="2" t="str">
        <f>IF(ISERROR(VLOOKUP(A2824,'Cadastro-Estoque'!A:G,1,FALSE)),"",VLOOKUP(A2824,'Cadastro-Estoque'!A:G,3,FALSE))</f>
        <v/>
      </c>
      <c r="I2824" s="73" t="str">
        <f>IF(A2824="","",INDEX(Boletim!F2833:F2950,(MATCH(A2824,'Cadastro-Estoque'!A2832:A2949,0))))</f>
        <v/>
      </c>
    </row>
    <row r="2825" spans="5:9" ht="18.75" customHeight="1" x14ac:dyDescent="0.25">
      <c r="E2825" s="1" t="str">
        <f t="shared" si="47"/>
        <v/>
      </c>
      <c r="F2825" s="2" t="str">
        <f>IF(ISERROR(VLOOKUP(A2825,'Cadastro-Estoque'!A:G,1,FALSE)),"",VLOOKUP(A2825,'Cadastro-Estoque'!A:G,4,FALSE))</f>
        <v/>
      </c>
      <c r="G2825" s="2" t="str">
        <f>IF(ISBLANK(A2825),"",IF(ISERROR(VLOOKUP(A2825,'Cadastro-Estoque'!A:G,1,FALSE)),"Produto não cadastrado",VLOOKUP(A2825,'Cadastro-Estoque'!A:G,2,FALSE)))</f>
        <v/>
      </c>
      <c r="H2825" s="2" t="str">
        <f>IF(ISERROR(VLOOKUP(A2825,'Cadastro-Estoque'!A:G,1,FALSE)),"",VLOOKUP(A2825,'Cadastro-Estoque'!A:G,3,FALSE))</f>
        <v/>
      </c>
      <c r="I2825" s="73" t="str">
        <f>IF(A2825="","",INDEX(Boletim!F2834:F2951,(MATCH(A2825,'Cadastro-Estoque'!A2833:A2950,0))))</f>
        <v/>
      </c>
    </row>
    <row r="2826" spans="5:9" ht="18.75" customHeight="1" x14ac:dyDescent="0.25">
      <c r="E2826" s="1" t="str">
        <f t="shared" si="47"/>
        <v/>
      </c>
      <c r="F2826" s="2" t="str">
        <f>IF(ISERROR(VLOOKUP(A2826,'Cadastro-Estoque'!A:G,1,FALSE)),"",VLOOKUP(A2826,'Cadastro-Estoque'!A:G,4,FALSE))</f>
        <v/>
      </c>
      <c r="G2826" s="2" t="str">
        <f>IF(ISBLANK(A2826),"",IF(ISERROR(VLOOKUP(A2826,'Cadastro-Estoque'!A:G,1,FALSE)),"Produto não cadastrado",VLOOKUP(A2826,'Cadastro-Estoque'!A:G,2,FALSE)))</f>
        <v/>
      </c>
      <c r="H2826" s="2" t="str">
        <f>IF(ISERROR(VLOOKUP(A2826,'Cadastro-Estoque'!A:G,1,FALSE)),"",VLOOKUP(A2826,'Cadastro-Estoque'!A:G,3,FALSE))</f>
        <v/>
      </c>
      <c r="I2826" s="73" t="str">
        <f>IF(A2826="","",INDEX(Boletim!F2835:F2952,(MATCH(A2826,'Cadastro-Estoque'!A2834:A2951,0))))</f>
        <v/>
      </c>
    </row>
    <row r="2827" spans="5:9" ht="18.75" customHeight="1" x14ac:dyDescent="0.25">
      <c r="E2827" s="1" t="str">
        <f t="shared" si="47"/>
        <v/>
      </c>
      <c r="F2827" s="2" t="str">
        <f>IF(ISERROR(VLOOKUP(A2827,'Cadastro-Estoque'!A:G,1,FALSE)),"",VLOOKUP(A2827,'Cadastro-Estoque'!A:G,4,FALSE))</f>
        <v/>
      </c>
      <c r="G2827" s="2" t="str">
        <f>IF(ISBLANK(A2827),"",IF(ISERROR(VLOOKUP(A2827,'Cadastro-Estoque'!A:G,1,FALSE)),"Produto não cadastrado",VLOOKUP(A2827,'Cadastro-Estoque'!A:G,2,FALSE)))</f>
        <v/>
      </c>
      <c r="H2827" s="2" t="str">
        <f>IF(ISERROR(VLOOKUP(A2827,'Cadastro-Estoque'!A:G,1,FALSE)),"",VLOOKUP(A2827,'Cadastro-Estoque'!A:G,3,FALSE))</f>
        <v/>
      </c>
      <c r="I2827" s="73" t="str">
        <f>IF(A2827="","",INDEX(Boletim!F2836:F2953,(MATCH(A2827,'Cadastro-Estoque'!A2835:A2952,0))))</f>
        <v/>
      </c>
    </row>
    <row r="2828" spans="5:9" ht="18.75" customHeight="1" x14ac:dyDescent="0.25">
      <c r="E2828" s="1" t="str">
        <f t="shared" si="47"/>
        <v/>
      </c>
      <c r="F2828" s="2" t="str">
        <f>IF(ISERROR(VLOOKUP(A2828,'Cadastro-Estoque'!A:G,1,FALSE)),"",VLOOKUP(A2828,'Cadastro-Estoque'!A:G,4,FALSE))</f>
        <v/>
      </c>
      <c r="G2828" s="2" t="str">
        <f>IF(ISBLANK(A2828),"",IF(ISERROR(VLOOKUP(A2828,'Cadastro-Estoque'!A:G,1,FALSE)),"Produto não cadastrado",VLOOKUP(A2828,'Cadastro-Estoque'!A:G,2,FALSE)))</f>
        <v/>
      </c>
      <c r="H2828" s="2" t="str">
        <f>IF(ISERROR(VLOOKUP(A2828,'Cadastro-Estoque'!A:G,1,FALSE)),"",VLOOKUP(A2828,'Cadastro-Estoque'!A:G,3,FALSE))</f>
        <v/>
      </c>
      <c r="I2828" s="73" t="str">
        <f>IF(A2828="","",INDEX(Boletim!F2837:F2954,(MATCH(A2828,'Cadastro-Estoque'!A2836:A2953,0))))</f>
        <v/>
      </c>
    </row>
    <row r="2829" spans="5:9" ht="18.75" customHeight="1" x14ac:dyDescent="0.25">
      <c r="E2829" s="1" t="str">
        <f t="shared" si="47"/>
        <v/>
      </c>
      <c r="F2829" s="2" t="str">
        <f>IF(ISERROR(VLOOKUP(A2829,'Cadastro-Estoque'!A:G,1,FALSE)),"",VLOOKUP(A2829,'Cadastro-Estoque'!A:G,4,FALSE))</f>
        <v/>
      </c>
      <c r="G2829" s="2" t="str">
        <f>IF(ISBLANK(A2829),"",IF(ISERROR(VLOOKUP(A2829,'Cadastro-Estoque'!A:G,1,FALSE)),"Produto não cadastrado",VLOOKUP(A2829,'Cadastro-Estoque'!A:G,2,FALSE)))</f>
        <v/>
      </c>
      <c r="H2829" s="2" t="str">
        <f>IF(ISERROR(VLOOKUP(A2829,'Cadastro-Estoque'!A:G,1,FALSE)),"",VLOOKUP(A2829,'Cadastro-Estoque'!A:G,3,FALSE))</f>
        <v/>
      </c>
      <c r="I2829" s="73" t="str">
        <f>IF(A2829="","",INDEX(Boletim!F2838:F2955,(MATCH(A2829,'Cadastro-Estoque'!A2837:A2954,0))))</f>
        <v/>
      </c>
    </row>
    <row r="2830" spans="5:9" ht="18.75" customHeight="1" x14ac:dyDescent="0.25">
      <c r="E2830" s="1" t="str">
        <f t="shared" si="47"/>
        <v/>
      </c>
      <c r="F2830" s="2" t="str">
        <f>IF(ISERROR(VLOOKUP(A2830,'Cadastro-Estoque'!A:G,1,FALSE)),"",VLOOKUP(A2830,'Cadastro-Estoque'!A:G,4,FALSE))</f>
        <v/>
      </c>
      <c r="G2830" s="2" t="str">
        <f>IF(ISBLANK(A2830),"",IF(ISERROR(VLOOKUP(A2830,'Cadastro-Estoque'!A:G,1,FALSE)),"Produto não cadastrado",VLOOKUP(A2830,'Cadastro-Estoque'!A:G,2,FALSE)))</f>
        <v/>
      </c>
      <c r="H2830" s="2" t="str">
        <f>IF(ISERROR(VLOOKUP(A2830,'Cadastro-Estoque'!A:G,1,FALSE)),"",VLOOKUP(A2830,'Cadastro-Estoque'!A:G,3,FALSE))</f>
        <v/>
      </c>
      <c r="I2830" s="73" t="str">
        <f>IF(A2830="","",INDEX(Boletim!F2839:F2956,(MATCH(A2830,'Cadastro-Estoque'!A2838:A2955,0))))</f>
        <v/>
      </c>
    </row>
    <row r="2831" spans="5:9" ht="18.75" customHeight="1" x14ac:dyDescent="0.25">
      <c r="E2831" s="1" t="str">
        <f t="shared" si="47"/>
        <v/>
      </c>
      <c r="F2831" s="2" t="str">
        <f>IF(ISERROR(VLOOKUP(A2831,'Cadastro-Estoque'!A:G,1,FALSE)),"",VLOOKUP(A2831,'Cadastro-Estoque'!A:G,4,FALSE))</f>
        <v/>
      </c>
      <c r="G2831" s="2" t="str">
        <f>IF(ISBLANK(A2831),"",IF(ISERROR(VLOOKUP(A2831,'Cadastro-Estoque'!A:G,1,FALSE)),"Produto não cadastrado",VLOOKUP(A2831,'Cadastro-Estoque'!A:G,2,FALSE)))</f>
        <v/>
      </c>
      <c r="H2831" s="2" t="str">
        <f>IF(ISERROR(VLOOKUP(A2831,'Cadastro-Estoque'!A:G,1,FALSE)),"",VLOOKUP(A2831,'Cadastro-Estoque'!A:G,3,FALSE))</f>
        <v/>
      </c>
      <c r="I2831" s="73" t="str">
        <f>IF(A2831="","",INDEX(Boletim!F2840:F2957,(MATCH(A2831,'Cadastro-Estoque'!A2839:A2956,0))))</f>
        <v/>
      </c>
    </row>
    <row r="2832" spans="5:9" ht="18.75" customHeight="1" x14ac:dyDescent="0.25">
      <c r="E2832" s="1" t="str">
        <f t="shared" si="47"/>
        <v/>
      </c>
      <c r="F2832" s="2" t="str">
        <f>IF(ISERROR(VLOOKUP(A2832,'Cadastro-Estoque'!A:G,1,FALSE)),"",VLOOKUP(A2832,'Cadastro-Estoque'!A:G,4,FALSE))</f>
        <v/>
      </c>
      <c r="G2832" s="2" t="str">
        <f>IF(ISBLANK(A2832),"",IF(ISERROR(VLOOKUP(A2832,'Cadastro-Estoque'!A:G,1,FALSE)),"Produto não cadastrado",VLOOKUP(A2832,'Cadastro-Estoque'!A:G,2,FALSE)))</f>
        <v/>
      </c>
      <c r="H2832" s="2" t="str">
        <f>IF(ISERROR(VLOOKUP(A2832,'Cadastro-Estoque'!A:G,1,FALSE)),"",VLOOKUP(A2832,'Cadastro-Estoque'!A:G,3,FALSE))</f>
        <v/>
      </c>
      <c r="I2832" s="73" t="str">
        <f>IF(A2832="","",INDEX(Boletim!F2841:F2958,(MATCH(A2832,'Cadastro-Estoque'!A2840:A2957,0))))</f>
        <v/>
      </c>
    </row>
    <row r="2833" spans="5:9" ht="18.75" customHeight="1" x14ac:dyDescent="0.25">
      <c r="E2833" s="1" t="str">
        <f t="shared" si="47"/>
        <v/>
      </c>
      <c r="F2833" s="2" t="str">
        <f>IF(ISERROR(VLOOKUP(A2833,'Cadastro-Estoque'!A:G,1,FALSE)),"",VLOOKUP(A2833,'Cadastro-Estoque'!A:G,4,FALSE))</f>
        <v/>
      </c>
      <c r="G2833" s="2" t="str">
        <f>IF(ISBLANK(A2833),"",IF(ISERROR(VLOOKUP(A2833,'Cadastro-Estoque'!A:G,1,FALSE)),"Produto não cadastrado",VLOOKUP(A2833,'Cadastro-Estoque'!A:G,2,FALSE)))</f>
        <v/>
      </c>
      <c r="H2833" s="2" t="str">
        <f>IF(ISERROR(VLOOKUP(A2833,'Cadastro-Estoque'!A:G,1,FALSE)),"",VLOOKUP(A2833,'Cadastro-Estoque'!A:G,3,FALSE))</f>
        <v/>
      </c>
      <c r="I2833" s="73" t="str">
        <f>IF(A2833="","",INDEX(Boletim!F2842:F2959,(MATCH(A2833,'Cadastro-Estoque'!A2841:A2958,0))))</f>
        <v/>
      </c>
    </row>
    <row r="2834" spans="5:9" ht="18.75" customHeight="1" x14ac:dyDescent="0.25">
      <c r="E2834" s="1" t="str">
        <f t="shared" si="47"/>
        <v/>
      </c>
      <c r="F2834" s="2" t="str">
        <f>IF(ISERROR(VLOOKUP(A2834,'Cadastro-Estoque'!A:G,1,FALSE)),"",VLOOKUP(A2834,'Cadastro-Estoque'!A:G,4,FALSE))</f>
        <v/>
      </c>
      <c r="G2834" s="2" t="str">
        <f>IF(ISBLANK(A2834),"",IF(ISERROR(VLOOKUP(A2834,'Cadastro-Estoque'!A:G,1,FALSE)),"Produto não cadastrado",VLOOKUP(A2834,'Cadastro-Estoque'!A:G,2,FALSE)))</f>
        <v/>
      </c>
      <c r="H2834" s="2" t="str">
        <f>IF(ISERROR(VLOOKUP(A2834,'Cadastro-Estoque'!A:G,1,FALSE)),"",VLOOKUP(A2834,'Cadastro-Estoque'!A:G,3,FALSE))</f>
        <v/>
      </c>
      <c r="I2834" s="73" t="str">
        <f>IF(A2834="","",INDEX(Boletim!F2843:F2960,(MATCH(A2834,'Cadastro-Estoque'!A2842:A2959,0))))</f>
        <v/>
      </c>
    </row>
    <row r="2835" spans="5:9" ht="18.75" customHeight="1" x14ac:dyDescent="0.25">
      <c r="E2835" s="1" t="str">
        <f t="shared" si="47"/>
        <v/>
      </c>
      <c r="F2835" s="2" t="str">
        <f>IF(ISERROR(VLOOKUP(A2835,'Cadastro-Estoque'!A:G,1,FALSE)),"",VLOOKUP(A2835,'Cadastro-Estoque'!A:G,4,FALSE))</f>
        <v/>
      </c>
      <c r="G2835" s="2" t="str">
        <f>IF(ISBLANK(A2835),"",IF(ISERROR(VLOOKUP(A2835,'Cadastro-Estoque'!A:G,1,FALSE)),"Produto não cadastrado",VLOOKUP(A2835,'Cadastro-Estoque'!A:G,2,FALSE)))</f>
        <v/>
      </c>
      <c r="H2835" s="2" t="str">
        <f>IF(ISERROR(VLOOKUP(A2835,'Cadastro-Estoque'!A:G,1,FALSE)),"",VLOOKUP(A2835,'Cadastro-Estoque'!A:G,3,FALSE))</f>
        <v/>
      </c>
      <c r="I2835" s="73" t="str">
        <f>IF(A2835="","",INDEX(Boletim!F2844:F2961,(MATCH(A2835,'Cadastro-Estoque'!A2843:A2960,0))))</f>
        <v/>
      </c>
    </row>
    <row r="2836" spans="5:9" ht="18.75" customHeight="1" x14ac:dyDescent="0.25">
      <c r="E2836" s="1" t="str">
        <f t="shared" si="47"/>
        <v/>
      </c>
      <c r="F2836" s="2" t="str">
        <f>IF(ISERROR(VLOOKUP(A2836,'Cadastro-Estoque'!A:G,1,FALSE)),"",VLOOKUP(A2836,'Cadastro-Estoque'!A:G,4,FALSE))</f>
        <v/>
      </c>
      <c r="G2836" s="2" t="str">
        <f>IF(ISBLANK(A2836),"",IF(ISERROR(VLOOKUP(A2836,'Cadastro-Estoque'!A:G,1,FALSE)),"Produto não cadastrado",VLOOKUP(A2836,'Cadastro-Estoque'!A:G,2,FALSE)))</f>
        <v/>
      </c>
      <c r="H2836" s="2" t="str">
        <f>IF(ISERROR(VLOOKUP(A2836,'Cadastro-Estoque'!A:G,1,FALSE)),"",VLOOKUP(A2836,'Cadastro-Estoque'!A:G,3,FALSE))</f>
        <v/>
      </c>
      <c r="I2836" s="73" t="str">
        <f>IF(A2836="","",INDEX(Boletim!F2845:F2962,(MATCH(A2836,'Cadastro-Estoque'!A2844:A2961,0))))</f>
        <v/>
      </c>
    </row>
    <row r="2837" spans="5:9" ht="18.75" customHeight="1" x14ac:dyDescent="0.25">
      <c r="E2837" s="1" t="str">
        <f t="shared" si="47"/>
        <v/>
      </c>
      <c r="F2837" s="2" t="str">
        <f>IF(ISERROR(VLOOKUP(A2837,'Cadastro-Estoque'!A:G,1,FALSE)),"",VLOOKUP(A2837,'Cadastro-Estoque'!A:G,4,FALSE))</f>
        <v/>
      </c>
      <c r="G2837" s="2" t="str">
        <f>IF(ISBLANK(A2837),"",IF(ISERROR(VLOOKUP(A2837,'Cadastro-Estoque'!A:G,1,FALSE)),"Produto não cadastrado",VLOOKUP(A2837,'Cadastro-Estoque'!A:G,2,FALSE)))</f>
        <v/>
      </c>
      <c r="H2837" s="2" t="str">
        <f>IF(ISERROR(VLOOKUP(A2837,'Cadastro-Estoque'!A:G,1,FALSE)),"",VLOOKUP(A2837,'Cadastro-Estoque'!A:G,3,FALSE))</f>
        <v/>
      </c>
      <c r="I2837" s="73" t="str">
        <f>IF(A2837="","",INDEX(Boletim!F2846:F2963,(MATCH(A2837,'Cadastro-Estoque'!A2845:A2962,0))))</f>
        <v/>
      </c>
    </row>
    <row r="2838" spans="5:9" ht="18.75" customHeight="1" x14ac:dyDescent="0.25">
      <c r="E2838" s="1" t="str">
        <f t="shared" si="47"/>
        <v/>
      </c>
      <c r="F2838" s="2" t="str">
        <f>IF(ISERROR(VLOOKUP(A2838,'Cadastro-Estoque'!A:G,1,FALSE)),"",VLOOKUP(A2838,'Cadastro-Estoque'!A:G,4,FALSE))</f>
        <v/>
      </c>
      <c r="G2838" s="2" t="str">
        <f>IF(ISBLANK(A2838),"",IF(ISERROR(VLOOKUP(A2838,'Cadastro-Estoque'!A:G,1,FALSE)),"Produto não cadastrado",VLOOKUP(A2838,'Cadastro-Estoque'!A:G,2,FALSE)))</f>
        <v/>
      </c>
      <c r="H2838" s="2" t="str">
        <f>IF(ISERROR(VLOOKUP(A2838,'Cadastro-Estoque'!A:G,1,FALSE)),"",VLOOKUP(A2838,'Cadastro-Estoque'!A:G,3,FALSE))</f>
        <v/>
      </c>
      <c r="I2838" s="73" t="str">
        <f>IF(A2838="","",INDEX(Boletim!F2847:F2964,(MATCH(A2838,'Cadastro-Estoque'!A2846:A2963,0))))</f>
        <v/>
      </c>
    </row>
    <row r="2839" spans="5:9" ht="18.75" customHeight="1" x14ac:dyDescent="0.25">
      <c r="E2839" s="1" t="str">
        <f t="shared" si="47"/>
        <v/>
      </c>
      <c r="F2839" s="2" t="str">
        <f>IF(ISERROR(VLOOKUP(A2839,'Cadastro-Estoque'!A:G,1,FALSE)),"",VLOOKUP(A2839,'Cadastro-Estoque'!A:G,4,FALSE))</f>
        <v/>
      </c>
      <c r="G2839" s="2" t="str">
        <f>IF(ISBLANK(A2839),"",IF(ISERROR(VLOOKUP(A2839,'Cadastro-Estoque'!A:G,1,FALSE)),"Produto não cadastrado",VLOOKUP(A2839,'Cadastro-Estoque'!A:G,2,FALSE)))</f>
        <v/>
      </c>
      <c r="H2839" s="2" t="str">
        <f>IF(ISERROR(VLOOKUP(A2839,'Cadastro-Estoque'!A:G,1,FALSE)),"",VLOOKUP(A2839,'Cadastro-Estoque'!A:G,3,FALSE))</f>
        <v/>
      </c>
      <c r="I2839" s="73" t="str">
        <f>IF(A2839="","",INDEX(Boletim!F2848:F2965,(MATCH(A2839,'Cadastro-Estoque'!A2847:A2964,0))))</f>
        <v/>
      </c>
    </row>
    <row r="2840" spans="5:9" ht="18.75" customHeight="1" x14ac:dyDescent="0.25">
      <c r="E2840" s="1" t="str">
        <f t="shared" si="47"/>
        <v/>
      </c>
      <c r="F2840" s="2" t="str">
        <f>IF(ISERROR(VLOOKUP(A2840,'Cadastro-Estoque'!A:G,1,FALSE)),"",VLOOKUP(A2840,'Cadastro-Estoque'!A:G,4,FALSE))</f>
        <v/>
      </c>
      <c r="G2840" s="2" t="str">
        <f>IF(ISBLANK(A2840),"",IF(ISERROR(VLOOKUP(A2840,'Cadastro-Estoque'!A:G,1,FALSE)),"Produto não cadastrado",VLOOKUP(A2840,'Cadastro-Estoque'!A:G,2,FALSE)))</f>
        <v/>
      </c>
      <c r="H2840" s="2" t="str">
        <f>IF(ISERROR(VLOOKUP(A2840,'Cadastro-Estoque'!A:G,1,FALSE)),"",VLOOKUP(A2840,'Cadastro-Estoque'!A:G,3,FALSE))</f>
        <v/>
      </c>
      <c r="I2840" s="73" t="str">
        <f>IF(A2840="","",INDEX(Boletim!F2849:F2966,(MATCH(A2840,'Cadastro-Estoque'!A2848:A2965,0))))</f>
        <v/>
      </c>
    </row>
    <row r="2841" spans="5:9" ht="18.75" customHeight="1" x14ac:dyDescent="0.25">
      <c r="E2841" s="1" t="str">
        <f t="shared" si="47"/>
        <v/>
      </c>
      <c r="F2841" s="2" t="str">
        <f>IF(ISERROR(VLOOKUP(A2841,'Cadastro-Estoque'!A:G,1,FALSE)),"",VLOOKUP(A2841,'Cadastro-Estoque'!A:G,4,FALSE))</f>
        <v/>
      </c>
      <c r="G2841" s="2" t="str">
        <f>IF(ISBLANK(A2841),"",IF(ISERROR(VLOOKUP(A2841,'Cadastro-Estoque'!A:G,1,FALSE)),"Produto não cadastrado",VLOOKUP(A2841,'Cadastro-Estoque'!A:G,2,FALSE)))</f>
        <v/>
      </c>
      <c r="H2841" s="2" t="str">
        <f>IF(ISERROR(VLOOKUP(A2841,'Cadastro-Estoque'!A:G,1,FALSE)),"",VLOOKUP(A2841,'Cadastro-Estoque'!A:G,3,FALSE))</f>
        <v/>
      </c>
      <c r="I2841" s="73" t="str">
        <f>IF(A2841="","",INDEX(Boletim!F2850:F2967,(MATCH(A2841,'Cadastro-Estoque'!A2849:A2966,0))))</f>
        <v/>
      </c>
    </row>
    <row r="2842" spans="5:9" ht="18.75" customHeight="1" x14ac:dyDescent="0.25">
      <c r="E2842" s="1" t="str">
        <f t="shared" si="47"/>
        <v/>
      </c>
      <c r="F2842" s="2" t="str">
        <f>IF(ISERROR(VLOOKUP(A2842,'Cadastro-Estoque'!A:G,1,FALSE)),"",VLOOKUP(A2842,'Cadastro-Estoque'!A:G,4,FALSE))</f>
        <v/>
      </c>
      <c r="G2842" s="2" t="str">
        <f>IF(ISBLANK(A2842),"",IF(ISERROR(VLOOKUP(A2842,'Cadastro-Estoque'!A:G,1,FALSE)),"Produto não cadastrado",VLOOKUP(A2842,'Cadastro-Estoque'!A:G,2,FALSE)))</f>
        <v/>
      </c>
      <c r="H2842" s="2" t="str">
        <f>IF(ISERROR(VLOOKUP(A2842,'Cadastro-Estoque'!A:G,1,FALSE)),"",VLOOKUP(A2842,'Cadastro-Estoque'!A:G,3,FALSE))</f>
        <v/>
      </c>
      <c r="I2842" s="73" t="str">
        <f>IF(A2842="","",INDEX(Boletim!F2851:F2968,(MATCH(A2842,'Cadastro-Estoque'!A2850:A2967,0))))</f>
        <v/>
      </c>
    </row>
    <row r="2843" spans="5:9" ht="18.75" customHeight="1" x14ac:dyDescent="0.25">
      <c r="E2843" s="1" t="str">
        <f t="shared" si="47"/>
        <v/>
      </c>
      <c r="F2843" s="2" t="str">
        <f>IF(ISERROR(VLOOKUP(A2843,'Cadastro-Estoque'!A:G,1,FALSE)),"",VLOOKUP(A2843,'Cadastro-Estoque'!A:G,4,FALSE))</f>
        <v/>
      </c>
      <c r="G2843" s="2" t="str">
        <f>IF(ISBLANK(A2843),"",IF(ISERROR(VLOOKUP(A2843,'Cadastro-Estoque'!A:G,1,FALSE)),"Produto não cadastrado",VLOOKUP(A2843,'Cadastro-Estoque'!A:G,2,FALSE)))</f>
        <v/>
      </c>
      <c r="H2843" s="2" t="str">
        <f>IF(ISERROR(VLOOKUP(A2843,'Cadastro-Estoque'!A:G,1,FALSE)),"",VLOOKUP(A2843,'Cadastro-Estoque'!A:G,3,FALSE))</f>
        <v/>
      </c>
      <c r="I2843" s="73" t="str">
        <f>IF(A2843="","",INDEX(Boletim!F2852:F2969,(MATCH(A2843,'Cadastro-Estoque'!A2851:A2968,0))))</f>
        <v/>
      </c>
    </row>
    <row r="2844" spans="5:9" ht="18.75" customHeight="1" x14ac:dyDescent="0.25">
      <c r="E2844" s="1" t="str">
        <f t="shared" si="47"/>
        <v/>
      </c>
      <c r="F2844" s="2" t="str">
        <f>IF(ISERROR(VLOOKUP(A2844,'Cadastro-Estoque'!A:G,1,FALSE)),"",VLOOKUP(A2844,'Cadastro-Estoque'!A:G,4,FALSE))</f>
        <v/>
      </c>
      <c r="G2844" s="2" t="str">
        <f>IF(ISBLANK(A2844),"",IF(ISERROR(VLOOKUP(A2844,'Cadastro-Estoque'!A:G,1,FALSE)),"Produto não cadastrado",VLOOKUP(A2844,'Cadastro-Estoque'!A:G,2,FALSE)))</f>
        <v/>
      </c>
      <c r="H2844" s="2" t="str">
        <f>IF(ISERROR(VLOOKUP(A2844,'Cadastro-Estoque'!A:G,1,FALSE)),"",VLOOKUP(A2844,'Cadastro-Estoque'!A:G,3,FALSE))</f>
        <v/>
      </c>
      <c r="I2844" s="73" t="str">
        <f>IF(A2844="","",INDEX(Boletim!F2853:F2970,(MATCH(A2844,'Cadastro-Estoque'!A2852:A2969,0))))</f>
        <v/>
      </c>
    </row>
    <row r="2845" spans="5:9" ht="18.75" customHeight="1" x14ac:dyDescent="0.25">
      <c r="E2845" s="1" t="str">
        <f t="shared" si="47"/>
        <v/>
      </c>
      <c r="F2845" s="2" t="str">
        <f>IF(ISERROR(VLOOKUP(A2845,'Cadastro-Estoque'!A:G,1,FALSE)),"",VLOOKUP(A2845,'Cadastro-Estoque'!A:G,4,FALSE))</f>
        <v/>
      </c>
      <c r="G2845" s="2" t="str">
        <f>IF(ISBLANK(A2845),"",IF(ISERROR(VLOOKUP(A2845,'Cadastro-Estoque'!A:G,1,FALSE)),"Produto não cadastrado",VLOOKUP(A2845,'Cadastro-Estoque'!A:G,2,FALSE)))</f>
        <v/>
      </c>
      <c r="H2845" s="2" t="str">
        <f>IF(ISERROR(VLOOKUP(A2845,'Cadastro-Estoque'!A:G,1,FALSE)),"",VLOOKUP(A2845,'Cadastro-Estoque'!A:G,3,FALSE))</f>
        <v/>
      </c>
      <c r="I2845" s="73" t="str">
        <f>IF(A2845="","",INDEX(Boletim!F2854:F2971,(MATCH(A2845,'Cadastro-Estoque'!A2853:A2970,0))))</f>
        <v/>
      </c>
    </row>
    <row r="2846" spans="5:9" ht="18.75" customHeight="1" x14ac:dyDescent="0.25">
      <c r="E2846" s="1" t="str">
        <f t="shared" si="47"/>
        <v/>
      </c>
      <c r="F2846" s="2" t="str">
        <f>IF(ISERROR(VLOOKUP(A2846,'Cadastro-Estoque'!A:G,1,FALSE)),"",VLOOKUP(A2846,'Cadastro-Estoque'!A:G,4,FALSE))</f>
        <v/>
      </c>
      <c r="G2846" s="2" t="str">
        <f>IF(ISBLANK(A2846),"",IF(ISERROR(VLOOKUP(A2846,'Cadastro-Estoque'!A:G,1,FALSE)),"Produto não cadastrado",VLOOKUP(A2846,'Cadastro-Estoque'!A:G,2,FALSE)))</f>
        <v/>
      </c>
      <c r="H2846" s="2" t="str">
        <f>IF(ISERROR(VLOOKUP(A2846,'Cadastro-Estoque'!A:G,1,FALSE)),"",VLOOKUP(A2846,'Cadastro-Estoque'!A:G,3,FALSE))</f>
        <v/>
      </c>
      <c r="I2846" s="73" t="str">
        <f>IF(A2846="","",INDEX(Boletim!F2855:F2972,(MATCH(A2846,'Cadastro-Estoque'!A2854:A2971,0))))</f>
        <v/>
      </c>
    </row>
    <row r="2847" spans="5:9" ht="18.75" customHeight="1" x14ac:dyDescent="0.25">
      <c r="E2847" s="1" t="str">
        <f t="shared" si="47"/>
        <v/>
      </c>
      <c r="F2847" s="2" t="str">
        <f>IF(ISERROR(VLOOKUP(A2847,'Cadastro-Estoque'!A:G,1,FALSE)),"",VLOOKUP(A2847,'Cadastro-Estoque'!A:G,4,FALSE))</f>
        <v/>
      </c>
      <c r="G2847" s="2" t="str">
        <f>IF(ISBLANK(A2847),"",IF(ISERROR(VLOOKUP(A2847,'Cadastro-Estoque'!A:G,1,FALSE)),"Produto não cadastrado",VLOOKUP(A2847,'Cadastro-Estoque'!A:G,2,FALSE)))</f>
        <v/>
      </c>
      <c r="H2847" s="2" t="str">
        <f>IF(ISERROR(VLOOKUP(A2847,'Cadastro-Estoque'!A:G,1,FALSE)),"",VLOOKUP(A2847,'Cadastro-Estoque'!A:G,3,FALSE))</f>
        <v/>
      </c>
      <c r="I2847" s="73" t="str">
        <f>IF(A2847="","",INDEX(Boletim!F2856:F2973,(MATCH(A2847,'Cadastro-Estoque'!A2855:A2972,0))))</f>
        <v/>
      </c>
    </row>
    <row r="2848" spans="5:9" ht="18.75" customHeight="1" x14ac:dyDescent="0.25">
      <c r="E2848" s="1" t="str">
        <f t="shared" si="47"/>
        <v/>
      </c>
      <c r="F2848" s="2" t="str">
        <f>IF(ISERROR(VLOOKUP(A2848,'Cadastro-Estoque'!A:G,1,FALSE)),"",VLOOKUP(A2848,'Cadastro-Estoque'!A:G,4,FALSE))</f>
        <v/>
      </c>
      <c r="G2848" s="2" t="str">
        <f>IF(ISBLANK(A2848),"",IF(ISERROR(VLOOKUP(A2848,'Cadastro-Estoque'!A:G,1,FALSE)),"Produto não cadastrado",VLOOKUP(A2848,'Cadastro-Estoque'!A:G,2,FALSE)))</f>
        <v/>
      </c>
      <c r="H2848" s="2" t="str">
        <f>IF(ISERROR(VLOOKUP(A2848,'Cadastro-Estoque'!A:G,1,FALSE)),"",VLOOKUP(A2848,'Cadastro-Estoque'!A:G,3,FALSE))</f>
        <v/>
      </c>
      <c r="I2848" s="73" t="str">
        <f>IF(A2848="","",INDEX(Boletim!F2857:F2974,(MATCH(A2848,'Cadastro-Estoque'!A2856:A2973,0))))</f>
        <v/>
      </c>
    </row>
    <row r="2849" spans="5:9" ht="18.75" customHeight="1" x14ac:dyDescent="0.25">
      <c r="E2849" s="1" t="str">
        <f t="shared" si="47"/>
        <v/>
      </c>
      <c r="F2849" s="2" t="str">
        <f>IF(ISERROR(VLOOKUP(A2849,'Cadastro-Estoque'!A:G,1,FALSE)),"",VLOOKUP(A2849,'Cadastro-Estoque'!A:G,4,FALSE))</f>
        <v/>
      </c>
      <c r="G2849" s="2" t="str">
        <f>IF(ISBLANK(A2849),"",IF(ISERROR(VLOOKUP(A2849,'Cadastro-Estoque'!A:G,1,FALSE)),"Produto não cadastrado",VLOOKUP(A2849,'Cadastro-Estoque'!A:G,2,FALSE)))</f>
        <v/>
      </c>
      <c r="H2849" s="2" t="str">
        <f>IF(ISERROR(VLOOKUP(A2849,'Cadastro-Estoque'!A:G,1,FALSE)),"",VLOOKUP(A2849,'Cadastro-Estoque'!A:G,3,FALSE))</f>
        <v/>
      </c>
      <c r="I2849" s="73" t="str">
        <f>IF(A2849="","",INDEX(Boletim!F2858:F2975,(MATCH(A2849,'Cadastro-Estoque'!A2857:A2974,0))))</f>
        <v/>
      </c>
    </row>
    <row r="2850" spans="5:9" ht="18.75" customHeight="1" x14ac:dyDescent="0.25">
      <c r="E2850" s="1" t="str">
        <f t="shared" si="47"/>
        <v/>
      </c>
      <c r="F2850" s="2" t="str">
        <f>IF(ISERROR(VLOOKUP(A2850,'Cadastro-Estoque'!A:G,1,FALSE)),"",VLOOKUP(A2850,'Cadastro-Estoque'!A:G,4,FALSE))</f>
        <v/>
      </c>
      <c r="G2850" s="2" t="str">
        <f>IF(ISBLANK(A2850),"",IF(ISERROR(VLOOKUP(A2850,'Cadastro-Estoque'!A:G,1,FALSE)),"Produto não cadastrado",VLOOKUP(A2850,'Cadastro-Estoque'!A:G,2,FALSE)))</f>
        <v/>
      </c>
      <c r="H2850" s="2" t="str">
        <f>IF(ISERROR(VLOOKUP(A2850,'Cadastro-Estoque'!A:G,1,FALSE)),"",VLOOKUP(A2850,'Cadastro-Estoque'!A:G,3,FALSE))</f>
        <v/>
      </c>
      <c r="I2850" s="73" t="str">
        <f>IF(A2850="","",INDEX(Boletim!F2859:F2976,(MATCH(A2850,'Cadastro-Estoque'!A2858:A2975,0))))</f>
        <v/>
      </c>
    </row>
    <row r="2851" spans="5:9" ht="18.75" customHeight="1" x14ac:dyDescent="0.25">
      <c r="E2851" s="1" t="str">
        <f t="shared" si="47"/>
        <v/>
      </c>
      <c r="F2851" s="2" t="str">
        <f>IF(ISERROR(VLOOKUP(A2851,'Cadastro-Estoque'!A:G,1,FALSE)),"",VLOOKUP(A2851,'Cadastro-Estoque'!A:G,4,FALSE))</f>
        <v/>
      </c>
      <c r="G2851" s="2" t="str">
        <f>IF(ISBLANK(A2851),"",IF(ISERROR(VLOOKUP(A2851,'Cadastro-Estoque'!A:G,1,FALSE)),"Produto não cadastrado",VLOOKUP(A2851,'Cadastro-Estoque'!A:G,2,FALSE)))</f>
        <v/>
      </c>
      <c r="H2851" s="2" t="str">
        <f>IF(ISERROR(VLOOKUP(A2851,'Cadastro-Estoque'!A:G,1,FALSE)),"",VLOOKUP(A2851,'Cadastro-Estoque'!A:G,3,FALSE))</f>
        <v/>
      </c>
      <c r="I2851" s="73" t="str">
        <f>IF(A2851="","",INDEX(Boletim!F2860:F2977,(MATCH(A2851,'Cadastro-Estoque'!A2859:A2976,0))))</f>
        <v/>
      </c>
    </row>
    <row r="2852" spans="5:9" ht="18.75" customHeight="1" x14ac:dyDescent="0.25">
      <c r="E2852" s="1" t="str">
        <f t="shared" si="47"/>
        <v/>
      </c>
      <c r="F2852" s="2" t="str">
        <f>IF(ISERROR(VLOOKUP(A2852,'Cadastro-Estoque'!A:G,1,FALSE)),"",VLOOKUP(A2852,'Cadastro-Estoque'!A:G,4,FALSE))</f>
        <v/>
      </c>
      <c r="G2852" s="2" t="str">
        <f>IF(ISBLANK(A2852),"",IF(ISERROR(VLOOKUP(A2852,'Cadastro-Estoque'!A:G,1,FALSE)),"Produto não cadastrado",VLOOKUP(A2852,'Cadastro-Estoque'!A:G,2,FALSE)))</f>
        <v/>
      </c>
      <c r="H2852" s="2" t="str">
        <f>IF(ISERROR(VLOOKUP(A2852,'Cadastro-Estoque'!A:G,1,FALSE)),"",VLOOKUP(A2852,'Cadastro-Estoque'!A:G,3,FALSE))</f>
        <v/>
      </c>
      <c r="I2852" s="73" t="str">
        <f>IF(A2852="","",INDEX(Boletim!F2861:F2978,(MATCH(A2852,'Cadastro-Estoque'!A2860:A2977,0))))</f>
        <v/>
      </c>
    </row>
    <row r="2853" spans="5:9" ht="18.75" customHeight="1" x14ac:dyDescent="0.25">
      <c r="E2853" s="1" t="str">
        <f t="shared" si="47"/>
        <v/>
      </c>
      <c r="F2853" s="2" t="str">
        <f>IF(ISERROR(VLOOKUP(A2853,'Cadastro-Estoque'!A:G,1,FALSE)),"",VLOOKUP(A2853,'Cadastro-Estoque'!A:G,4,FALSE))</f>
        <v/>
      </c>
      <c r="G2853" s="2" t="str">
        <f>IF(ISBLANK(A2853),"",IF(ISERROR(VLOOKUP(A2853,'Cadastro-Estoque'!A:G,1,FALSE)),"Produto não cadastrado",VLOOKUP(A2853,'Cadastro-Estoque'!A:G,2,FALSE)))</f>
        <v/>
      </c>
      <c r="H2853" s="2" t="str">
        <f>IF(ISERROR(VLOOKUP(A2853,'Cadastro-Estoque'!A:G,1,FALSE)),"",VLOOKUP(A2853,'Cadastro-Estoque'!A:G,3,FALSE))</f>
        <v/>
      </c>
      <c r="I2853" s="73" t="str">
        <f>IF(A2853="","",INDEX(Boletim!F2862:F2979,(MATCH(A2853,'Cadastro-Estoque'!A2861:A2978,0))))</f>
        <v/>
      </c>
    </row>
    <row r="2854" spans="5:9" ht="18.75" customHeight="1" x14ac:dyDescent="0.25">
      <c r="E2854" s="1" t="str">
        <f t="shared" si="47"/>
        <v/>
      </c>
      <c r="F2854" s="2" t="str">
        <f>IF(ISERROR(VLOOKUP(A2854,'Cadastro-Estoque'!A:G,1,FALSE)),"",VLOOKUP(A2854,'Cadastro-Estoque'!A:G,4,FALSE))</f>
        <v/>
      </c>
      <c r="G2854" s="2" t="str">
        <f>IF(ISBLANK(A2854),"",IF(ISERROR(VLOOKUP(A2854,'Cadastro-Estoque'!A:G,1,FALSE)),"Produto não cadastrado",VLOOKUP(A2854,'Cadastro-Estoque'!A:G,2,FALSE)))</f>
        <v/>
      </c>
      <c r="H2854" s="2" t="str">
        <f>IF(ISERROR(VLOOKUP(A2854,'Cadastro-Estoque'!A:G,1,FALSE)),"",VLOOKUP(A2854,'Cadastro-Estoque'!A:G,3,FALSE))</f>
        <v/>
      </c>
      <c r="I2854" s="73" t="str">
        <f>IF(A2854="","",INDEX(Boletim!F2863:F2980,(MATCH(A2854,'Cadastro-Estoque'!A2862:A2979,0))))</f>
        <v/>
      </c>
    </row>
    <row r="2855" spans="5:9" ht="18.75" customHeight="1" x14ac:dyDescent="0.25">
      <c r="E2855" s="1" t="str">
        <f t="shared" si="47"/>
        <v/>
      </c>
      <c r="F2855" s="2" t="str">
        <f>IF(ISERROR(VLOOKUP(A2855,'Cadastro-Estoque'!A:G,1,FALSE)),"",VLOOKUP(A2855,'Cadastro-Estoque'!A:G,4,FALSE))</f>
        <v/>
      </c>
      <c r="G2855" s="2" t="str">
        <f>IF(ISBLANK(A2855),"",IF(ISERROR(VLOOKUP(A2855,'Cadastro-Estoque'!A:G,1,FALSE)),"Produto não cadastrado",VLOOKUP(A2855,'Cadastro-Estoque'!A:G,2,FALSE)))</f>
        <v/>
      </c>
      <c r="H2855" s="2" t="str">
        <f>IF(ISERROR(VLOOKUP(A2855,'Cadastro-Estoque'!A:G,1,FALSE)),"",VLOOKUP(A2855,'Cadastro-Estoque'!A:G,3,FALSE))</f>
        <v/>
      </c>
      <c r="I2855" s="73" t="str">
        <f>IF(A2855="","",INDEX(Boletim!F2864:F2981,(MATCH(A2855,'Cadastro-Estoque'!A2863:A2980,0))))</f>
        <v/>
      </c>
    </row>
    <row r="2856" spans="5:9" ht="18.75" customHeight="1" x14ac:dyDescent="0.25">
      <c r="E2856" s="1" t="str">
        <f t="shared" si="47"/>
        <v/>
      </c>
      <c r="F2856" s="2" t="str">
        <f>IF(ISERROR(VLOOKUP(A2856,'Cadastro-Estoque'!A:G,1,FALSE)),"",VLOOKUP(A2856,'Cadastro-Estoque'!A:G,4,FALSE))</f>
        <v/>
      </c>
      <c r="G2856" s="2" t="str">
        <f>IF(ISBLANK(A2856),"",IF(ISERROR(VLOOKUP(A2856,'Cadastro-Estoque'!A:G,1,FALSE)),"Produto não cadastrado",VLOOKUP(A2856,'Cadastro-Estoque'!A:G,2,FALSE)))</f>
        <v/>
      </c>
      <c r="H2856" s="2" t="str">
        <f>IF(ISERROR(VLOOKUP(A2856,'Cadastro-Estoque'!A:G,1,FALSE)),"",VLOOKUP(A2856,'Cadastro-Estoque'!A:G,3,FALSE))</f>
        <v/>
      </c>
      <c r="I2856" s="73" t="str">
        <f>IF(A2856="","",INDEX(Boletim!F2865:F2982,(MATCH(A2856,'Cadastro-Estoque'!A2864:A2981,0))))</f>
        <v/>
      </c>
    </row>
    <row r="2857" spans="5:9" ht="18.75" customHeight="1" x14ac:dyDescent="0.25">
      <c r="E2857" s="1" t="str">
        <f t="shared" si="47"/>
        <v/>
      </c>
      <c r="F2857" s="2" t="str">
        <f>IF(ISERROR(VLOOKUP(A2857,'Cadastro-Estoque'!A:G,1,FALSE)),"",VLOOKUP(A2857,'Cadastro-Estoque'!A:G,4,FALSE))</f>
        <v/>
      </c>
      <c r="G2857" s="2" t="str">
        <f>IF(ISBLANK(A2857),"",IF(ISERROR(VLOOKUP(A2857,'Cadastro-Estoque'!A:G,1,FALSE)),"Produto não cadastrado",VLOOKUP(A2857,'Cadastro-Estoque'!A:G,2,FALSE)))</f>
        <v/>
      </c>
      <c r="H2857" s="2" t="str">
        <f>IF(ISERROR(VLOOKUP(A2857,'Cadastro-Estoque'!A:G,1,FALSE)),"",VLOOKUP(A2857,'Cadastro-Estoque'!A:G,3,FALSE))</f>
        <v/>
      </c>
      <c r="I2857" s="73" t="str">
        <f>IF(A2857="","",INDEX(Boletim!F2866:F2983,(MATCH(A2857,'Cadastro-Estoque'!A2865:A2982,0))))</f>
        <v/>
      </c>
    </row>
    <row r="2858" spans="5:9" ht="18.75" customHeight="1" x14ac:dyDescent="0.25">
      <c r="E2858" s="1" t="str">
        <f t="shared" si="47"/>
        <v/>
      </c>
      <c r="F2858" s="2" t="str">
        <f>IF(ISERROR(VLOOKUP(A2858,'Cadastro-Estoque'!A:G,1,FALSE)),"",VLOOKUP(A2858,'Cadastro-Estoque'!A:G,4,FALSE))</f>
        <v/>
      </c>
      <c r="G2858" s="2" t="str">
        <f>IF(ISBLANK(A2858),"",IF(ISERROR(VLOOKUP(A2858,'Cadastro-Estoque'!A:G,1,FALSE)),"Produto não cadastrado",VLOOKUP(A2858,'Cadastro-Estoque'!A:G,2,FALSE)))</f>
        <v/>
      </c>
      <c r="H2858" s="2" t="str">
        <f>IF(ISERROR(VLOOKUP(A2858,'Cadastro-Estoque'!A:G,1,FALSE)),"",VLOOKUP(A2858,'Cadastro-Estoque'!A:G,3,FALSE))</f>
        <v/>
      </c>
      <c r="I2858" s="73" t="str">
        <f>IF(A2858="","",INDEX(Boletim!F2867:F2984,(MATCH(A2858,'Cadastro-Estoque'!A2866:A2983,0))))</f>
        <v/>
      </c>
    </row>
    <row r="2859" spans="5:9" ht="18.75" customHeight="1" x14ac:dyDescent="0.25">
      <c r="E2859" s="1" t="str">
        <f t="shared" si="47"/>
        <v/>
      </c>
      <c r="F2859" s="2" t="str">
        <f>IF(ISERROR(VLOOKUP(A2859,'Cadastro-Estoque'!A:G,1,FALSE)),"",VLOOKUP(A2859,'Cadastro-Estoque'!A:G,4,FALSE))</f>
        <v/>
      </c>
      <c r="G2859" s="2" t="str">
        <f>IF(ISBLANK(A2859),"",IF(ISERROR(VLOOKUP(A2859,'Cadastro-Estoque'!A:G,1,FALSE)),"Produto não cadastrado",VLOOKUP(A2859,'Cadastro-Estoque'!A:G,2,FALSE)))</f>
        <v/>
      </c>
      <c r="H2859" s="2" t="str">
        <f>IF(ISERROR(VLOOKUP(A2859,'Cadastro-Estoque'!A:G,1,FALSE)),"",VLOOKUP(A2859,'Cadastro-Estoque'!A:G,3,FALSE))</f>
        <v/>
      </c>
      <c r="I2859" s="73" t="str">
        <f>IF(A2859="","",INDEX(Boletim!F2868:F2985,(MATCH(A2859,'Cadastro-Estoque'!A2867:A2984,0))))</f>
        <v/>
      </c>
    </row>
    <row r="2860" spans="5:9" ht="18.75" customHeight="1" x14ac:dyDescent="0.25">
      <c r="E2860" s="1" t="str">
        <f t="shared" si="47"/>
        <v/>
      </c>
      <c r="F2860" s="2" t="str">
        <f>IF(ISERROR(VLOOKUP(A2860,'Cadastro-Estoque'!A:G,1,FALSE)),"",VLOOKUP(A2860,'Cadastro-Estoque'!A:G,4,FALSE))</f>
        <v/>
      </c>
      <c r="G2860" s="2" t="str">
        <f>IF(ISBLANK(A2860),"",IF(ISERROR(VLOOKUP(A2860,'Cadastro-Estoque'!A:G,1,FALSE)),"Produto não cadastrado",VLOOKUP(A2860,'Cadastro-Estoque'!A:G,2,FALSE)))</f>
        <v/>
      </c>
      <c r="H2860" s="2" t="str">
        <f>IF(ISERROR(VLOOKUP(A2860,'Cadastro-Estoque'!A:G,1,FALSE)),"",VLOOKUP(A2860,'Cadastro-Estoque'!A:G,3,FALSE))</f>
        <v/>
      </c>
      <c r="I2860" s="73" t="str">
        <f>IF(A2860="","",INDEX(Boletim!F2869:F2986,(MATCH(A2860,'Cadastro-Estoque'!A2868:A2985,0))))</f>
        <v/>
      </c>
    </row>
    <row r="2861" spans="5:9" ht="18.75" customHeight="1" x14ac:dyDescent="0.25">
      <c r="E2861" s="1" t="str">
        <f t="shared" si="47"/>
        <v/>
      </c>
      <c r="F2861" s="2" t="str">
        <f>IF(ISERROR(VLOOKUP(A2861,'Cadastro-Estoque'!A:G,1,FALSE)),"",VLOOKUP(A2861,'Cadastro-Estoque'!A:G,4,FALSE))</f>
        <v/>
      </c>
      <c r="G2861" s="2" t="str">
        <f>IF(ISBLANK(A2861),"",IF(ISERROR(VLOOKUP(A2861,'Cadastro-Estoque'!A:G,1,FALSE)),"Produto não cadastrado",VLOOKUP(A2861,'Cadastro-Estoque'!A:G,2,FALSE)))</f>
        <v/>
      </c>
      <c r="H2861" s="2" t="str">
        <f>IF(ISERROR(VLOOKUP(A2861,'Cadastro-Estoque'!A:G,1,FALSE)),"",VLOOKUP(A2861,'Cadastro-Estoque'!A:G,3,FALSE))</f>
        <v/>
      </c>
      <c r="I2861" s="73" t="str">
        <f>IF(A2861="","",INDEX(Boletim!F2870:F2987,(MATCH(A2861,'Cadastro-Estoque'!A2869:A2986,0))))</f>
        <v/>
      </c>
    </row>
    <row r="2862" spans="5:9" ht="18.75" customHeight="1" x14ac:dyDescent="0.25">
      <c r="E2862" s="1" t="str">
        <f t="shared" si="47"/>
        <v/>
      </c>
      <c r="F2862" s="2" t="str">
        <f>IF(ISERROR(VLOOKUP(A2862,'Cadastro-Estoque'!A:G,1,FALSE)),"",VLOOKUP(A2862,'Cadastro-Estoque'!A:G,4,FALSE))</f>
        <v/>
      </c>
      <c r="G2862" s="2" t="str">
        <f>IF(ISBLANK(A2862),"",IF(ISERROR(VLOOKUP(A2862,'Cadastro-Estoque'!A:G,1,FALSE)),"Produto não cadastrado",VLOOKUP(A2862,'Cadastro-Estoque'!A:G,2,FALSE)))</f>
        <v/>
      </c>
      <c r="H2862" s="2" t="str">
        <f>IF(ISERROR(VLOOKUP(A2862,'Cadastro-Estoque'!A:G,1,FALSE)),"",VLOOKUP(A2862,'Cadastro-Estoque'!A:G,3,FALSE))</f>
        <v/>
      </c>
      <c r="I2862" s="73" t="str">
        <f>IF(A2862="","",INDEX(Boletim!F2871:F2988,(MATCH(A2862,'Cadastro-Estoque'!A2870:A2987,0))))</f>
        <v/>
      </c>
    </row>
    <row r="2863" spans="5:9" ht="18.75" customHeight="1" x14ac:dyDescent="0.25">
      <c r="E2863" s="1" t="str">
        <f t="shared" si="47"/>
        <v/>
      </c>
      <c r="F2863" s="2" t="str">
        <f>IF(ISERROR(VLOOKUP(A2863,'Cadastro-Estoque'!A:G,1,FALSE)),"",VLOOKUP(A2863,'Cadastro-Estoque'!A:G,4,FALSE))</f>
        <v/>
      </c>
      <c r="G2863" s="2" t="str">
        <f>IF(ISBLANK(A2863),"",IF(ISERROR(VLOOKUP(A2863,'Cadastro-Estoque'!A:G,1,FALSE)),"Produto não cadastrado",VLOOKUP(A2863,'Cadastro-Estoque'!A:G,2,FALSE)))</f>
        <v/>
      </c>
      <c r="H2863" s="2" t="str">
        <f>IF(ISERROR(VLOOKUP(A2863,'Cadastro-Estoque'!A:G,1,FALSE)),"",VLOOKUP(A2863,'Cadastro-Estoque'!A:G,3,FALSE))</f>
        <v/>
      </c>
      <c r="I2863" s="73" t="str">
        <f>IF(A2863="","",INDEX(Boletim!F2872:F2989,(MATCH(A2863,'Cadastro-Estoque'!A2871:A2988,0))))</f>
        <v/>
      </c>
    </row>
    <row r="2864" spans="5:9" ht="18.75" customHeight="1" x14ac:dyDescent="0.25">
      <c r="E2864" s="1" t="str">
        <f t="shared" si="47"/>
        <v/>
      </c>
      <c r="F2864" s="2" t="str">
        <f>IF(ISERROR(VLOOKUP(A2864,'Cadastro-Estoque'!A:G,1,FALSE)),"",VLOOKUP(A2864,'Cadastro-Estoque'!A:G,4,FALSE))</f>
        <v/>
      </c>
      <c r="G2864" s="2" t="str">
        <f>IF(ISBLANK(A2864),"",IF(ISERROR(VLOOKUP(A2864,'Cadastro-Estoque'!A:G,1,FALSE)),"Produto não cadastrado",VLOOKUP(A2864,'Cadastro-Estoque'!A:G,2,FALSE)))</f>
        <v/>
      </c>
      <c r="H2864" s="2" t="str">
        <f>IF(ISERROR(VLOOKUP(A2864,'Cadastro-Estoque'!A:G,1,FALSE)),"",VLOOKUP(A2864,'Cadastro-Estoque'!A:G,3,FALSE))</f>
        <v/>
      </c>
      <c r="I2864" s="73" t="str">
        <f>IF(A2864="","",INDEX(Boletim!F2873:F2990,(MATCH(A2864,'Cadastro-Estoque'!A2872:A2989,0))))</f>
        <v/>
      </c>
    </row>
    <row r="2865" spans="5:9" ht="18.75" customHeight="1" x14ac:dyDescent="0.25">
      <c r="E2865" s="1" t="str">
        <f t="shared" si="47"/>
        <v/>
      </c>
      <c r="F2865" s="2" t="str">
        <f>IF(ISERROR(VLOOKUP(A2865,'Cadastro-Estoque'!A:G,1,FALSE)),"",VLOOKUP(A2865,'Cadastro-Estoque'!A:G,4,FALSE))</f>
        <v/>
      </c>
      <c r="G2865" s="2" t="str">
        <f>IF(ISBLANK(A2865),"",IF(ISERROR(VLOOKUP(A2865,'Cadastro-Estoque'!A:G,1,FALSE)),"Produto não cadastrado",VLOOKUP(A2865,'Cadastro-Estoque'!A:G,2,FALSE)))</f>
        <v/>
      </c>
      <c r="H2865" s="2" t="str">
        <f>IF(ISERROR(VLOOKUP(A2865,'Cadastro-Estoque'!A:G,1,FALSE)),"",VLOOKUP(A2865,'Cadastro-Estoque'!A:G,3,FALSE))</f>
        <v/>
      </c>
      <c r="I2865" s="73" t="str">
        <f>IF(A2865="","",INDEX(Boletim!F2874:F2991,(MATCH(A2865,'Cadastro-Estoque'!A2873:A2990,0))))</f>
        <v/>
      </c>
    </row>
    <row r="2866" spans="5:9" ht="18.75" customHeight="1" x14ac:dyDescent="0.25">
      <c r="E2866" s="1" t="str">
        <f t="shared" si="47"/>
        <v/>
      </c>
      <c r="F2866" s="2" t="str">
        <f>IF(ISERROR(VLOOKUP(A2866,'Cadastro-Estoque'!A:G,1,FALSE)),"",VLOOKUP(A2866,'Cadastro-Estoque'!A:G,4,FALSE))</f>
        <v/>
      </c>
      <c r="G2866" s="2" t="str">
        <f>IF(ISBLANK(A2866),"",IF(ISERROR(VLOOKUP(A2866,'Cadastro-Estoque'!A:G,1,FALSE)),"Produto não cadastrado",VLOOKUP(A2866,'Cadastro-Estoque'!A:G,2,FALSE)))</f>
        <v/>
      </c>
      <c r="H2866" s="2" t="str">
        <f>IF(ISERROR(VLOOKUP(A2866,'Cadastro-Estoque'!A:G,1,FALSE)),"",VLOOKUP(A2866,'Cadastro-Estoque'!A:G,3,FALSE))</f>
        <v/>
      </c>
      <c r="I2866" s="73" t="str">
        <f>IF(A2866="","",INDEX(Boletim!F2875:F2992,(MATCH(A2866,'Cadastro-Estoque'!A2874:A2991,0))))</f>
        <v/>
      </c>
    </row>
    <row r="2867" spans="5:9" ht="18.75" customHeight="1" x14ac:dyDescent="0.25">
      <c r="E2867" s="1" t="str">
        <f t="shared" si="47"/>
        <v/>
      </c>
      <c r="F2867" s="2" t="str">
        <f>IF(ISERROR(VLOOKUP(A2867,'Cadastro-Estoque'!A:G,1,FALSE)),"",VLOOKUP(A2867,'Cadastro-Estoque'!A:G,4,FALSE))</f>
        <v/>
      </c>
      <c r="G2867" s="2" t="str">
        <f>IF(ISBLANK(A2867),"",IF(ISERROR(VLOOKUP(A2867,'Cadastro-Estoque'!A:G,1,FALSE)),"Produto não cadastrado",VLOOKUP(A2867,'Cadastro-Estoque'!A:G,2,FALSE)))</f>
        <v/>
      </c>
      <c r="H2867" s="2" t="str">
        <f>IF(ISERROR(VLOOKUP(A2867,'Cadastro-Estoque'!A:G,1,FALSE)),"",VLOOKUP(A2867,'Cadastro-Estoque'!A:G,3,FALSE))</f>
        <v/>
      </c>
      <c r="I2867" s="73" t="str">
        <f>IF(A2867="","",INDEX(Boletim!F2876:F2993,(MATCH(A2867,'Cadastro-Estoque'!A2875:A2992,0))))</f>
        <v/>
      </c>
    </row>
    <row r="2868" spans="5:9" ht="18.75" customHeight="1" x14ac:dyDescent="0.25">
      <c r="E2868" s="1" t="str">
        <f t="shared" si="47"/>
        <v/>
      </c>
      <c r="F2868" s="2" t="str">
        <f>IF(ISERROR(VLOOKUP(A2868,'Cadastro-Estoque'!A:G,1,FALSE)),"",VLOOKUP(A2868,'Cadastro-Estoque'!A:G,4,FALSE))</f>
        <v/>
      </c>
      <c r="G2868" s="2" t="str">
        <f>IF(ISBLANK(A2868),"",IF(ISERROR(VLOOKUP(A2868,'Cadastro-Estoque'!A:G,1,FALSE)),"Produto não cadastrado",VLOOKUP(A2868,'Cadastro-Estoque'!A:G,2,FALSE)))</f>
        <v/>
      </c>
      <c r="H2868" s="2" t="str">
        <f>IF(ISERROR(VLOOKUP(A2868,'Cadastro-Estoque'!A:G,1,FALSE)),"",VLOOKUP(A2868,'Cadastro-Estoque'!A:G,3,FALSE))</f>
        <v/>
      </c>
      <c r="I2868" s="73" t="str">
        <f>IF(A2868="","",INDEX(Boletim!F2877:F2994,(MATCH(A2868,'Cadastro-Estoque'!A2876:A2993,0))))</f>
        <v/>
      </c>
    </row>
    <row r="2869" spans="5:9" ht="18.75" customHeight="1" x14ac:dyDescent="0.25">
      <c r="E2869" s="1" t="str">
        <f t="shared" si="47"/>
        <v/>
      </c>
      <c r="F2869" s="2" t="str">
        <f>IF(ISERROR(VLOOKUP(A2869,'Cadastro-Estoque'!A:G,1,FALSE)),"",VLOOKUP(A2869,'Cadastro-Estoque'!A:G,4,FALSE))</f>
        <v/>
      </c>
      <c r="G2869" s="2" t="str">
        <f>IF(ISBLANK(A2869),"",IF(ISERROR(VLOOKUP(A2869,'Cadastro-Estoque'!A:G,1,FALSE)),"Produto não cadastrado",VLOOKUP(A2869,'Cadastro-Estoque'!A:G,2,FALSE)))</f>
        <v/>
      </c>
      <c r="H2869" s="2" t="str">
        <f>IF(ISERROR(VLOOKUP(A2869,'Cadastro-Estoque'!A:G,1,FALSE)),"",VLOOKUP(A2869,'Cadastro-Estoque'!A:G,3,FALSE))</f>
        <v/>
      </c>
      <c r="I2869" s="73" t="str">
        <f>IF(A2869="","",INDEX(Boletim!F2878:F2995,(MATCH(A2869,'Cadastro-Estoque'!A2877:A2994,0))))</f>
        <v/>
      </c>
    </row>
    <row r="2870" spans="5:9" ht="18.75" customHeight="1" x14ac:dyDescent="0.25">
      <c r="E2870" s="1" t="str">
        <f t="shared" si="47"/>
        <v/>
      </c>
      <c r="F2870" s="2" t="str">
        <f>IF(ISERROR(VLOOKUP(A2870,'Cadastro-Estoque'!A:G,1,FALSE)),"",VLOOKUP(A2870,'Cadastro-Estoque'!A:G,4,FALSE))</f>
        <v/>
      </c>
      <c r="G2870" s="2" t="str">
        <f>IF(ISBLANK(A2870),"",IF(ISERROR(VLOOKUP(A2870,'Cadastro-Estoque'!A:G,1,FALSE)),"Produto não cadastrado",VLOOKUP(A2870,'Cadastro-Estoque'!A:G,2,FALSE)))</f>
        <v/>
      </c>
      <c r="H2870" s="2" t="str">
        <f>IF(ISERROR(VLOOKUP(A2870,'Cadastro-Estoque'!A:G,1,FALSE)),"",VLOOKUP(A2870,'Cadastro-Estoque'!A:G,3,FALSE))</f>
        <v/>
      </c>
      <c r="I2870" s="73" t="str">
        <f>IF(A2870="","",INDEX(Boletim!F2879:F2996,(MATCH(A2870,'Cadastro-Estoque'!A2878:A2995,0))))</f>
        <v/>
      </c>
    </row>
    <row r="2871" spans="5:9" ht="18.75" customHeight="1" x14ac:dyDescent="0.25">
      <c r="E2871" s="1" t="str">
        <f t="shared" si="47"/>
        <v/>
      </c>
      <c r="F2871" s="2" t="str">
        <f>IF(ISERROR(VLOOKUP(A2871,'Cadastro-Estoque'!A:G,1,FALSE)),"",VLOOKUP(A2871,'Cadastro-Estoque'!A:G,4,FALSE))</f>
        <v/>
      </c>
      <c r="G2871" s="2" t="str">
        <f>IF(ISBLANK(A2871),"",IF(ISERROR(VLOOKUP(A2871,'Cadastro-Estoque'!A:G,1,FALSE)),"Produto não cadastrado",VLOOKUP(A2871,'Cadastro-Estoque'!A:G,2,FALSE)))</f>
        <v/>
      </c>
      <c r="H2871" s="2" t="str">
        <f>IF(ISERROR(VLOOKUP(A2871,'Cadastro-Estoque'!A:G,1,FALSE)),"",VLOOKUP(A2871,'Cadastro-Estoque'!A:G,3,FALSE))</f>
        <v/>
      </c>
      <c r="I2871" s="73" t="str">
        <f>IF(A2871="","",INDEX(Boletim!F2880:F2997,(MATCH(A2871,'Cadastro-Estoque'!A2879:A2996,0))))</f>
        <v/>
      </c>
    </row>
    <row r="2872" spans="5:9" ht="18.75" customHeight="1" x14ac:dyDescent="0.25">
      <c r="E2872" s="1" t="str">
        <f t="shared" si="47"/>
        <v/>
      </c>
      <c r="F2872" s="2" t="str">
        <f>IF(ISERROR(VLOOKUP(A2872,'Cadastro-Estoque'!A:G,1,FALSE)),"",VLOOKUP(A2872,'Cadastro-Estoque'!A:G,4,FALSE))</f>
        <v/>
      </c>
      <c r="G2872" s="2" t="str">
        <f>IF(ISBLANK(A2872),"",IF(ISERROR(VLOOKUP(A2872,'Cadastro-Estoque'!A:G,1,FALSE)),"Produto não cadastrado",VLOOKUP(A2872,'Cadastro-Estoque'!A:G,2,FALSE)))</f>
        <v/>
      </c>
      <c r="H2872" s="2" t="str">
        <f>IF(ISERROR(VLOOKUP(A2872,'Cadastro-Estoque'!A:G,1,FALSE)),"",VLOOKUP(A2872,'Cadastro-Estoque'!A:G,3,FALSE))</f>
        <v/>
      </c>
      <c r="I2872" s="73" t="str">
        <f>IF(A2872="","",INDEX(Boletim!F2881:F2998,(MATCH(A2872,'Cadastro-Estoque'!A2880:A2997,0))))</f>
        <v/>
      </c>
    </row>
    <row r="2873" spans="5:9" ht="18.75" customHeight="1" x14ac:dyDescent="0.25">
      <c r="E2873" s="1" t="str">
        <f t="shared" si="47"/>
        <v/>
      </c>
      <c r="F2873" s="2" t="str">
        <f>IF(ISERROR(VLOOKUP(A2873,'Cadastro-Estoque'!A:G,1,FALSE)),"",VLOOKUP(A2873,'Cadastro-Estoque'!A:G,4,FALSE))</f>
        <v/>
      </c>
      <c r="G2873" s="2" t="str">
        <f>IF(ISBLANK(A2873),"",IF(ISERROR(VLOOKUP(A2873,'Cadastro-Estoque'!A:G,1,FALSE)),"Produto não cadastrado",VLOOKUP(A2873,'Cadastro-Estoque'!A:G,2,FALSE)))</f>
        <v/>
      </c>
      <c r="H2873" s="2" t="str">
        <f>IF(ISERROR(VLOOKUP(A2873,'Cadastro-Estoque'!A:G,1,FALSE)),"",VLOOKUP(A2873,'Cadastro-Estoque'!A:G,3,FALSE))</f>
        <v/>
      </c>
      <c r="I2873" s="73" t="str">
        <f>IF(A2873="","",INDEX(Boletim!F2882:F2999,(MATCH(A2873,'Cadastro-Estoque'!A2881:A2998,0))))</f>
        <v/>
      </c>
    </row>
    <row r="2874" spans="5:9" ht="18.75" customHeight="1" x14ac:dyDescent="0.25">
      <c r="E2874" s="1" t="str">
        <f t="shared" si="47"/>
        <v/>
      </c>
      <c r="F2874" s="2" t="str">
        <f>IF(ISERROR(VLOOKUP(A2874,'Cadastro-Estoque'!A:G,1,FALSE)),"",VLOOKUP(A2874,'Cadastro-Estoque'!A:G,4,FALSE))</f>
        <v/>
      </c>
      <c r="G2874" s="2" t="str">
        <f>IF(ISBLANK(A2874),"",IF(ISERROR(VLOOKUP(A2874,'Cadastro-Estoque'!A:G,1,FALSE)),"Produto não cadastrado",VLOOKUP(A2874,'Cadastro-Estoque'!A:G,2,FALSE)))</f>
        <v/>
      </c>
      <c r="H2874" s="2" t="str">
        <f>IF(ISERROR(VLOOKUP(A2874,'Cadastro-Estoque'!A:G,1,FALSE)),"",VLOOKUP(A2874,'Cadastro-Estoque'!A:G,3,FALSE))</f>
        <v/>
      </c>
      <c r="I2874" s="73" t="str">
        <f>IF(A2874="","",INDEX(Boletim!F2883:F3000,(MATCH(A2874,'Cadastro-Estoque'!A2882:A2999,0))))</f>
        <v/>
      </c>
    </row>
    <row r="2875" spans="5:9" ht="18.75" customHeight="1" x14ac:dyDescent="0.25">
      <c r="E2875" s="1" t="str">
        <f t="shared" si="47"/>
        <v/>
      </c>
      <c r="F2875" s="2" t="str">
        <f>IF(ISERROR(VLOOKUP(A2875,'Cadastro-Estoque'!A:G,1,FALSE)),"",VLOOKUP(A2875,'Cadastro-Estoque'!A:G,4,FALSE))</f>
        <v/>
      </c>
      <c r="G2875" s="2" t="str">
        <f>IF(ISBLANK(A2875),"",IF(ISERROR(VLOOKUP(A2875,'Cadastro-Estoque'!A:G,1,FALSE)),"Produto não cadastrado",VLOOKUP(A2875,'Cadastro-Estoque'!A:G,2,FALSE)))</f>
        <v/>
      </c>
      <c r="H2875" s="2" t="str">
        <f>IF(ISERROR(VLOOKUP(A2875,'Cadastro-Estoque'!A:G,1,FALSE)),"",VLOOKUP(A2875,'Cadastro-Estoque'!A:G,3,FALSE))</f>
        <v/>
      </c>
      <c r="I2875" s="73" t="str">
        <f>IF(A2875="","",INDEX(Boletim!F2884:F3001,(MATCH(A2875,'Cadastro-Estoque'!A2883:A3000,0))))</f>
        <v/>
      </c>
    </row>
    <row r="2876" spans="5:9" ht="18.75" customHeight="1" x14ac:dyDescent="0.25">
      <c r="E2876" s="1" t="str">
        <f t="shared" si="47"/>
        <v/>
      </c>
      <c r="F2876" s="2" t="str">
        <f>IF(ISERROR(VLOOKUP(A2876,'Cadastro-Estoque'!A:G,1,FALSE)),"",VLOOKUP(A2876,'Cadastro-Estoque'!A:G,4,FALSE))</f>
        <v/>
      </c>
      <c r="G2876" s="2" t="str">
        <f>IF(ISBLANK(A2876),"",IF(ISERROR(VLOOKUP(A2876,'Cadastro-Estoque'!A:G,1,FALSE)),"Produto não cadastrado",VLOOKUP(A2876,'Cadastro-Estoque'!A:G,2,FALSE)))</f>
        <v/>
      </c>
      <c r="H2876" s="2" t="str">
        <f>IF(ISERROR(VLOOKUP(A2876,'Cadastro-Estoque'!A:G,1,FALSE)),"",VLOOKUP(A2876,'Cadastro-Estoque'!A:G,3,FALSE))</f>
        <v/>
      </c>
      <c r="I2876" s="73" t="str">
        <f>IF(A2876="","",INDEX(Boletim!F2885:F3002,(MATCH(A2876,'Cadastro-Estoque'!A2884:A3001,0))))</f>
        <v/>
      </c>
    </row>
    <row r="2877" spans="5:9" ht="18.75" customHeight="1" x14ac:dyDescent="0.25">
      <c r="E2877" s="1" t="str">
        <f t="shared" si="47"/>
        <v/>
      </c>
      <c r="F2877" s="2" t="str">
        <f>IF(ISERROR(VLOOKUP(A2877,'Cadastro-Estoque'!A:G,1,FALSE)),"",VLOOKUP(A2877,'Cadastro-Estoque'!A:G,4,FALSE))</f>
        <v/>
      </c>
      <c r="G2877" s="2" t="str">
        <f>IF(ISBLANK(A2877),"",IF(ISERROR(VLOOKUP(A2877,'Cadastro-Estoque'!A:G,1,FALSE)),"Produto não cadastrado",VLOOKUP(A2877,'Cadastro-Estoque'!A:G,2,FALSE)))</f>
        <v/>
      </c>
      <c r="H2877" s="2" t="str">
        <f>IF(ISERROR(VLOOKUP(A2877,'Cadastro-Estoque'!A:G,1,FALSE)),"",VLOOKUP(A2877,'Cadastro-Estoque'!A:G,3,FALSE))</f>
        <v/>
      </c>
      <c r="I2877" s="73" t="str">
        <f>IF(A2877="","",INDEX(Boletim!F2886:F3003,(MATCH(A2877,'Cadastro-Estoque'!A2885:A3002,0))))</f>
        <v/>
      </c>
    </row>
    <row r="2878" spans="5:9" ht="18.75" customHeight="1" x14ac:dyDescent="0.25">
      <c r="E2878" s="1" t="str">
        <f t="shared" si="47"/>
        <v/>
      </c>
      <c r="F2878" s="2" t="str">
        <f>IF(ISERROR(VLOOKUP(A2878,'Cadastro-Estoque'!A:G,1,FALSE)),"",VLOOKUP(A2878,'Cadastro-Estoque'!A:G,4,FALSE))</f>
        <v/>
      </c>
      <c r="G2878" s="2" t="str">
        <f>IF(ISBLANK(A2878),"",IF(ISERROR(VLOOKUP(A2878,'Cadastro-Estoque'!A:G,1,FALSE)),"Produto não cadastrado",VLOOKUP(A2878,'Cadastro-Estoque'!A:G,2,FALSE)))</f>
        <v/>
      </c>
      <c r="H2878" s="2" t="str">
        <f>IF(ISERROR(VLOOKUP(A2878,'Cadastro-Estoque'!A:G,1,FALSE)),"",VLOOKUP(A2878,'Cadastro-Estoque'!A:G,3,FALSE))</f>
        <v/>
      </c>
      <c r="I2878" s="73" t="str">
        <f>IF(A2878="","",INDEX(Boletim!F2887:F3004,(MATCH(A2878,'Cadastro-Estoque'!A2886:A3003,0))))</f>
        <v/>
      </c>
    </row>
    <row r="2879" spans="5:9" ht="18.75" customHeight="1" x14ac:dyDescent="0.25">
      <c r="E2879" s="1" t="str">
        <f t="shared" si="47"/>
        <v/>
      </c>
      <c r="F2879" s="2" t="str">
        <f>IF(ISERROR(VLOOKUP(A2879,'Cadastro-Estoque'!A:G,1,FALSE)),"",VLOOKUP(A2879,'Cadastro-Estoque'!A:G,4,FALSE))</f>
        <v/>
      </c>
      <c r="G2879" s="2" t="str">
        <f>IF(ISBLANK(A2879),"",IF(ISERROR(VLOOKUP(A2879,'Cadastro-Estoque'!A:G,1,FALSE)),"Produto não cadastrado",VLOOKUP(A2879,'Cadastro-Estoque'!A:G,2,FALSE)))</f>
        <v/>
      </c>
      <c r="H2879" s="2" t="str">
        <f>IF(ISERROR(VLOOKUP(A2879,'Cadastro-Estoque'!A:G,1,FALSE)),"",VLOOKUP(A2879,'Cadastro-Estoque'!A:G,3,FALSE))</f>
        <v/>
      </c>
      <c r="I2879" s="73" t="str">
        <f>IF(A2879="","",INDEX(Boletim!F2888:F3005,(MATCH(A2879,'Cadastro-Estoque'!A2887:A3004,0))))</f>
        <v/>
      </c>
    </row>
    <row r="2880" spans="5:9" ht="18.75" customHeight="1" x14ac:dyDescent="0.25">
      <c r="E2880" s="1" t="str">
        <f t="shared" si="47"/>
        <v/>
      </c>
      <c r="F2880" s="2" t="str">
        <f>IF(ISERROR(VLOOKUP(A2880,'Cadastro-Estoque'!A:G,1,FALSE)),"",VLOOKUP(A2880,'Cadastro-Estoque'!A:G,4,FALSE))</f>
        <v/>
      </c>
      <c r="G2880" s="2" t="str">
        <f>IF(ISBLANK(A2880),"",IF(ISERROR(VLOOKUP(A2880,'Cadastro-Estoque'!A:G,1,FALSE)),"Produto não cadastrado",VLOOKUP(A2880,'Cadastro-Estoque'!A:G,2,FALSE)))</f>
        <v/>
      </c>
      <c r="H2880" s="2" t="str">
        <f>IF(ISERROR(VLOOKUP(A2880,'Cadastro-Estoque'!A:G,1,FALSE)),"",VLOOKUP(A2880,'Cadastro-Estoque'!A:G,3,FALSE))</f>
        <v/>
      </c>
      <c r="I2880" s="73" t="str">
        <f>IF(A2880="","",INDEX(Boletim!F2889:F3006,(MATCH(A2880,'Cadastro-Estoque'!A2888:A3005,0))))</f>
        <v/>
      </c>
    </row>
    <row r="2881" spans="5:9" ht="18.75" customHeight="1" x14ac:dyDescent="0.25">
      <c r="E2881" s="1" t="str">
        <f t="shared" si="47"/>
        <v/>
      </c>
      <c r="F2881" s="2" t="str">
        <f>IF(ISERROR(VLOOKUP(A2881,'Cadastro-Estoque'!A:G,1,FALSE)),"",VLOOKUP(A2881,'Cadastro-Estoque'!A:G,4,FALSE))</f>
        <v/>
      </c>
      <c r="G2881" s="2" t="str">
        <f>IF(ISBLANK(A2881),"",IF(ISERROR(VLOOKUP(A2881,'Cadastro-Estoque'!A:G,1,FALSE)),"Produto não cadastrado",VLOOKUP(A2881,'Cadastro-Estoque'!A:G,2,FALSE)))</f>
        <v/>
      </c>
      <c r="H2881" s="2" t="str">
        <f>IF(ISERROR(VLOOKUP(A2881,'Cadastro-Estoque'!A:G,1,FALSE)),"",VLOOKUP(A2881,'Cadastro-Estoque'!A:G,3,FALSE))</f>
        <v/>
      </c>
      <c r="I2881" s="73" t="str">
        <f>IF(A2881="","",INDEX(Boletim!F2890:F3007,(MATCH(A2881,'Cadastro-Estoque'!A2889:A3006,0))))</f>
        <v/>
      </c>
    </row>
    <row r="2882" spans="5:9" ht="18.75" customHeight="1" x14ac:dyDescent="0.25">
      <c r="E2882" s="1" t="str">
        <f t="shared" si="47"/>
        <v/>
      </c>
      <c r="F2882" s="2" t="str">
        <f>IF(ISERROR(VLOOKUP(A2882,'Cadastro-Estoque'!A:G,1,FALSE)),"",VLOOKUP(A2882,'Cadastro-Estoque'!A:G,4,FALSE))</f>
        <v/>
      </c>
      <c r="G2882" s="2" t="str">
        <f>IF(ISBLANK(A2882),"",IF(ISERROR(VLOOKUP(A2882,'Cadastro-Estoque'!A:G,1,FALSE)),"Produto não cadastrado",VLOOKUP(A2882,'Cadastro-Estoque'!A:G,2,FALSE)))</f>
        <v/>
      </c>
      <c r="H2882" s="2" t="str">
        <f>IF(ISERROR(VLOOKUP(A2882,'Cadastro-Estoque'!A:G,1,FALSE)),"",VLOOKUP(A2882,'Cadastro-Estoque'!A:G,3,FALSE))</f>
        <v/>
      </c>
      <c r="I2882" s="73" t="str">
        <f>IF(A2882="","",INDEX(Boletim!F2891:F3008,(MATCH(A2882,'Cadastro-Estoque'!A2890:A3007,0))))</f>
        <v/>
      </c>
    </row>
    <row r="2883" spans="5:9" ht="18.75" customHeight="1" x14ac:dyDescent="0.25">
      <c r="E2883" s="1" t="str">
        <f t="shared" si="47"/>
        <v/>
      </c>
      <c r="F2883" s="2" t="str">
        <f>IF(ISERROR(VLOOKUP(A2883,'Cadastro-Estoque'!A:G,1,FALSE)),"",VLOOKUP(A2883,'Cadastro-Estoque'!A:G,4,FALSE))</f>
        <v/>
      </c>
      <c r="G2883" s="2" t="str">
        <f>IF(ISBLANK(A2883),"",IF(ISERROR(VLOOKUP(A2883,'Cadastro-Estoque'!A:G,1,FALSE)),"Produto não cadastrado",VLOOKUP(A2883,'Cadastro-Estoque'!A:G,2,FALSE)))</f>
        <v/>
      </c>
      <c r="H2883" s="2" t="str">
        <f>IF(ISERROR(VLOOKUP(A2883,'Cadastro-Estoque'!A:G,1,FALSE)),"",VLOOKUP(A2883,'Cadastro-Estoque'!A:G,3,FALSE))</f>
        <v/>
      </c>
      <c r="I2883" s="73" t="str">
        <f>IF(A2883="","",INDEX(Boletim!F2892:F3009,(MATCH(A2883,'Cadastro-Estoque'!A2891:A3008,0))))</f>
        <v/>
      </c>
    </row>
    <row r="2884" spans="5:9" ht="18.75" customHeight="1" x14ac:dyDescent="0.25">
      <c r="E2884" s="1" t="str">
        <f t="shared" si="47"/>
        <v/>
      </c>
      <c r="F2884" s="2" t="str">
        <f>IF(ISERROR(VLOOKUP(A2884,'Cadastro-Estoque'!A:G,1,FALSE)),"",VLOOKUP(A2884,'Cadastro-Estoque'!A:G,4,FALSE))</f>
        <v/>
      </c>
      <c r="G2884" s="2" t="str">
        <f>IF(ISBLANK(A2884),"",IF(ISERROR(VLOOKUP(A2884,'Cadastro-Estoque'!A:G,1,FALSE)),"Produto não cadastrado",VLOOKUP(A2884,'Cadastro-Estoque'!A:G,2,FALSE)))</f>
        <v/>
      </c>
      <c r="H2884" s="2" t="str">
        <f>IF(ISERROR(VLOOKUP(A2884,'Cadastro-Estoque'!A:G,1,FALSE)),"",VLOOKUP(A2884,'Cadastro-Estoque'!A:G,3,FALSE))</f>
        <v/>
      </c>
      <c r="I2884" s="73" t="str">
        <f>IF(A2884="","",INDEX(Boletim!F2893:F3010,(MATCH(A2884,'Cadastro-Estoque'!A2892:A3009,0))))</f>
        <v/>
      </c>
    </row>
    <row r="2885" spans="5:9" ht="18.75" customHeight="1" x14ac:dyDescent="0.25">
      <c r="E2885" s="1" t="str">
        <f t="shared" si="47"/>
        <v/>
      </c>
      <c r="F2885" s="2" t="str">
        <f>IF(ISERROR(VLOOKUP(A2885,'Cadastro-Estoque'!A:G,1,FALSE)),"",VLOOKUP(A2885,'Cadastro-Estoque'!A:G,4,FALSE))</f>
        <v/>
      </c>
      <c r="G2885" s="2" t="str">
        <f>IF(ISBLANK(A2885),"",IF(ISERROR(VLOOKUP(A2885,'Cadastro-Estoque'!A:G,1,FALSE)),"Produto não cadastrado",VLOOKUP(A2885,'Cadastro-Estoque'!A:G,2,FALSE)))</f>
        <v/>
      </c>
      <c r="H2885" s="2" t="str">
        <f>IF(ISERROR(VLOOKUP(A2885,'Cadastro-Estoque'!A:G,1,FALSE)),"",VLOOKUP(A2885,'Cadastro-Estoque'!A:G,3,FALSE))</f>
        <v/>
      </c>
      <c r="I2885" s="73" t="str">
        <f>IF(A2885="","",INDEX(Boletim!F2894:F3011,(MATCH(A2885,'Cadastro-Estoque'!A2893:A3010,0))))</f>
        <v/>
      </c>
    </row>
    <row r="2886" spans="5:9" ht="18.75" customHeight="1" x14ac:dyDescent="0.25">
      <c r="E2886" s="1" t="str">
        <f t="shared" ref="E2886:E2949" si="48">IF(ISBLANK(A2886),"",C2886*D2886)</f>
        <v/>
      </c>
      <c r="F2886" s="2" t="str">
        <f>IF(ISERROR(VLOOKUP(A2886,'Cadastro-Estoque'!A:G,1,FALSE)),"",VLOOKUP(A2886,'Cadastro-Estoque'!A:G,4,FALSE))</f>
        <v/>
      </c>
      <c r="G2886" s="2" t="str">
        <f>IF(ISBLANK(A2886),"",IF(ISERROR(VLOOKUP(A2886,'Cadastro-Estoque'!A:G,1,FALSE)),"Produto não cadastrado",VLOOKUP(A2886,'Cadastro-Estoque'!A:G,2,FALSE)))</f>
        <v/>
      </c>
      <c r="H2886" s="2" t="str">
        <f>IF(ISERROR(VLOOKUP(A2886,'Cadastro-Estoque'!A:G,1,FALSE)),"",VLOOKUP(A2886,'Cadastro-Estoque'!A:G,3,FALSE))</f>
        <v/>
      </c>
      <c r="I2886" s="73" t="str">
        <f>IF(A2886="","",INDEX(Boletim!F2895:F3012,(MATCH(A2886,'Cadastro-Estoque'!A2894:A3011,0))))</f>
        <v/>
      </c>
    </row>
    <row r="2887" spans="5:9" ht="18.75" customHeight="1" x14ac:dyDescent="0.25">
      <c r="E2887" s="1" t="str">
        <f t="shared" si="48"/>
        <v/>
      </c>
      <c r="F2887" s="2" t="str">
        <f>IF(ISERROR(VLOOKUP(A2887,'Cadastro-Estoque'!A:G,1,FALSE)),"",VLOOKUP(A2887,'Cadastro-Estoque'!A:G,4,FALSE))</f>
        <v/>
      </c>
      <c r="G2887" s="2" t="str">
        <f>IF(ISBLANK(A2887),"",IF(ISERROR(VLOOKUP(A2887,'Cadastro-Estoque'!A:G,1,FALSE)),"Produto não cadastrado",VLOOKUP(A2887,'Cadastro-Estoque'!A:G,2,FALSE)))</f>
        <v/>
      </c>
      <c r="H2887" s="2" t="str">
        <f>IF(ISERROR(VLOOKUP(A2887,'Cadastro-Estoque'!A:G,1,FALSE)),"",VLOOKUP(A2887,'Cadastro-Estoque'!A:G,3,FALSE))</f>
        <v/>
      </c>
      <c r="I2887" s="73" t="str">
        <f>IF(A2887="","",INDEX(Boletim!F2896:F3013,(MATCH(A2887,'Cadastro-Estoque'!A2895:A3012,0))))</f>
        <v/>
      </c>
    </row>
    <row r="2888" spans="5:9" ht="18.75" customHeight="1" x14ac:dyDescent="0.25">
      <c r="E2888" s="1" t="str">
        <f t="shared" si="48"/>
        <v/>
      </c>
      <c r="F2888" s="2" t="str">
        <f>IF(ISERROR(VLOOKUP(A2888,'Cadastro-Estoque'!A:G,1,FALSE)),"",VLOOKUP(A2888,'Cadastro-Estoque'!A:G,4,FALSE))</f>
        <v/>
      </c>
      <c r="G2888" s="2" t="str">
        <f>IF(ISBLANK(A2888),"",IF(ISERROR(VLOOKUP(A2888,'Cadastro-Estoque'!A:G,1,FALSE)),"Produto não cadastrado",VLOOKUP(A2888,'Cadastro-Estoque'!A:G,2,FALSE)))</f>
        <v/>
      </c>
      <c r="H2888" s="2" t="str">
        <f>IF(ISERROR(VLOOKUP(A2888,'Cadastro-Estoque'!A:G,1,FALSE)),"",VLOOKUP(A2888,'Cadastro-Estoque'!A:G,3,FALSE))</f>
        <v/>
      </c>
      <c r="I2888" s="73" t="str">
        <f>IF(A2888="","",INDEX(Boletim!F2897:F3014,(MATCH(A2888,'Cadastro-Estoque'!A2896:A3013,0))))</f>
        <v/>
      </c>
    </row>
    <row r="2889" spans="5:9" ht="18.75" customHeight="1" x14ac:dyDescent="0.25">
      <c r="E2889" s="1" t="str">
        <f t="shared" si="48"/>
        <v/>
      </c>
      <c r="F2889" s="2" t="str">
        <f>IF(ISERROR(VLOOKUP(A2889,'Cadastro-Estoque'!A:G,1,FALSE)),"",VLOOKUP(A2889,'Cadastro-Estoque'!A:G,4,FALSE))</f>
        <v/>
      </c>
      <c r="G2889" s="2" t="str">
        <f>IF(ISBLANK(A2889),"",IF(ISERROR(VLOOKUP(A2889,'Cadastro-Estoque'!A:G,1,FALSE)),"Produto não cadastrado",VLOOKUP(A2889,'Cadastro-Estoque'!A:G,2,FALSE)))</f>
        <v/>
      </c>
      <c r="H2889" s="2" t="str">
        <f>IF(ISERROR(VLOOKUP(A2889,'Cadastro-Estoque'!A:G,1,FALSE)),"",VLOOKUP(A2889,'Cadastro-Estoque'!A:G,3,FALSE))</f>
        <v/>
      </c>
      <c r="I2889" s="73" t="str">
        <f>IF(A2889="","",INDEX(Boletim!F2898:F3015,(MATCH(A2889,'Cadastro-Estoque'!A2897:A3014,0))))</f>
        <v/>
      </c>
    </row>
    <row r="2890" spans="5:9" ht="18.75" customHeight="1" x14ac:dyDescent="0.25">
      <c r="E2890" s="1" t="str">
        <f t="shared" si="48"/>
        <v/>
      </c>
      <c r="F2890" s="2" t="str">
        <f>IF(ISERROR(VLOOKUP(A2890,'Cadastro-Estoque'!A:G,1,FALSE)),"",VLOOKUP(A2890,'Cadastro-Estoque'!A:G,4,FALSE))</f>
        <v/>
      </c>
      <c r="G2890" s="2" t="str">
        <f>IF(ISBLANK(A2890),"",IF(ISERROR(VLOOKUP(A2890,'Cadastro-Estoque'!A:G,1,FALSE)),"Produto não cadastrado",VLOOKUP(A2890,'Cadastro-Estoque'!A:G,2,FALSE)))</f>
        <v/>
      </c>
      <c r="H2890" s="2" t="str">
        <f>IF(ISERROR(VLOOKUP(A2890,'Cadastro-Estoque'!A:G,1,FALSE)),"",VLOOKUP(A2890,'Cadastro-Estoque'!A:G,3,FALSE))</f>
        <v/>
      </c>
      <c r="I2890" s="73" t="str">
        <f>IF(A2890="","",INDEX(Boletim!F2899:F3016,(MATCH(A2890,'Cadastro-Estoque'!A2898:A3015,0))))</f>
        <v/>
      </c>
    </row>
    <row r="2891" spans="5:9" ht="18.75" customHeight="1" x14ac:dyDescent="0.25">
      <c r="E2891" s="1" t="str">
        <f t="shared" si="48"/>
        <v/>
      </c>
      <c r="F2891" s="2" t="str">
        <f>IF(ISERROR(VLOOKUP(A2891,'Cadastro-Estoque'!A:G,1,FALSE)),"",VLOOKUP(A2891,'Cadastro-Estoque'!A:G,4,FALSE))</f>
        <v/>
      </c>
      <c r="G2891" s="2" t="str">
        <f>IF(ISBLANK(A2891),"",IF(ISERROR(VLOOKUP(A2891,'Cadastro-Estoque'!A:G,1,FALSE)),"Produto não cadastrado",VLOOKUP(A2891,'Cadastro-Estoque'!A:G,2,FALSE)))</f>
        <v/>
      </c>
      <c r="H2891" s="2" t="str">
        <f>IF(ISERROR(VLOOKUP(A2891,'Cadastro-Estoque'!A:G,1,FALSE)),"",VLOOKUP(A2891,'Cadastro-Estoque'!A:G,3,FALSE))</f>
        <v/>
      </c>
      <c r="I2891" s="73" t="str">
        <f>IF(A2891="","",INDEX(Boletim!F2900:F3017,(MATCH(A2891,'Cadastro-Estoque'!A2899:A3016,0))))</f>
        <v/>
      </c>
    </row>
    <row r="2892" spans="5:9" ht="18.75" customHeight="1" x14ac:dyDescent="0.25">
      <c r="E2892" s="1" t="str">
        <f t="shared" si="48"/>
        <v/>
      </c>
      <c r="F2892" s="2" t="str">
        <f>IF(ISERROR(VLOOKUP(A2892,'Cadastro-Estoque'!A:G,1,FALSE)),"",VLOOKUP(A2892,'Cadastro-Estoque'!A:G,4,FALSE))</f>
        <v/>
      </c>
      <c r="G2892" s="2" t="str">
        <f>IF(ISBLANK(A2892),"",IF(ISERROR(VLOOKUP(A2892,'Cadastro-Estoque'!A:G,1,FALSE)),"Produto não cadastrado",VLOOKUP(A2892,'Cadastro-Estoque'!A:G,2,FALSE)))</f>
        <v/>
      </c>
      <c r="H2892" s="2" t="str">
        <f>IF(ISERROR(VLOOKUP(A2892,'Cadastro-Estoque'!A:G,1,FALSE)),"",VLOOKUP(A2892,'Cadastro-Estoque'!A:G,3,FALSE))</f>
        <v/>
      </c>
      <c r="I2892" s="73" t="str">
        <f>IF(A2892="","",INDEX(Boletim!F2901:F3018,(MATCH(A2892,'Cadastro-Estoque'!A2900:A3017,0))))</f>
        <v/>
      </c>
    </row>
    <row r="2893" spans="5:9" ht="18.75" customHeight="1" x14ac:dyDescent="0.25">
      <c r="E2893" s="1" t="str">
        <f t="shared" si="48"/>
        <v/>
      </c>
      <c r="F2893" s="2" t="str">
        <f>IF(ISERROR(VLOOKUP(A2893,'Cadastro-Estoque'!A:G,1,FALSE)),"",VLOOKUP(A2893,'Cadastro-Estoque'!A:G,4,FALSE))</f>
        <v/>
      </c>
      <c r="G2893" s="2" t="str">
        <f>IF(ISBLANK(A2893),"",IF(ISERROR(VLOOKUP(A2893,'Cadastro-Estoque'!A:G,1,FALSE)),"Produto não cadastrado",VLOOKUP(A2893,'Cadastro-Estoque'!A:G,2,FALSE)))</f>
        <v/>
      </c>
      <c r="H2893" s="2" t="str">
        <f>IF(ISERROR(VLOOKUP(A2893,'Cadastro-Estoque'!A:G,1,FALSE)),"",VLOOKUP(A2893,'Cadastro-Estoque'!A:G,3,FALSE))</f>
        <v/>
      </c>
      <c r="I2893" s="73" t="str">
        <f>IF(A2893="","",INDEX(Boletim!F2902:F3019,(MATCH(A2893,'Cadastro-Estoque'!A2901:A3018,0))))</f>
        <v/>
      </c>
    </row>
    <row r="2894" spans="5:9" ht="18.75" customHeight="1" x14ac:dyDescent="0.25">
      <c r="E2894" s="1" t="str">
        <f t="shared" si="48"/>
        <v/>
      </c>
      <c r="F2894" s="2" t="str">
        <f>IF(ISERROR(VLOOKUP(A2894,'Cadastro-Estoque'!A:G,1,FALSE)),"",VLOOKUP(A2894,'Cadastro-Estoque'!A:G,4,FALSE))</f>
        <v/>
      </c>
      <c r="G2894" s="2" t="str">
        <f>IF(ISBLANK(A2894),"",IF(ISERROR(VLOOKUP(A2894,'Cadastro-Estoque'!A:G,1,FALSE)),"Produto não cadastrado",VLOOKUP(A2894,'Cadastro-Estoque'!A:G,2,FALSE)))</f>
        <v/>
      </c>
      <c r="H2894" s="2" t="str">
        <f>IF(ISERROR(VLOOKUP(A2894,'Cadastro-Estoque'!A:G,1,FALSE)),"",VLOOKUP(A2894,'Cadastro-Estoque'!A:G,3,FALSE))</f>
        <v/>
      </c>
      <c r="I2894" s="73" t="str">
        <f>IF(A2894="","",INDEX(Boletim!F2903:F3020,(MATCH(A2894,'Cadastro-Estoque'!A2902:A3019,0))))</f>
        <v/>
      </c>
    </row>
    <row r="2895" spans="5:9" ht="18.75" customHeight="1" x14ac:dyDescent="0.25">
      <c r="E2895" s="1" t="str">
        <f t="shared" si="48"/>
        <v/>
      </c>
      <c r="F2895" s="2" t="str">
        <f>IF(ISERROR(VLOOKUP(A2895,'Cadastro-Estoque'!A:G,1,FALSE)),"",VLOOKUP(A2895,'Cadastro-Estoque'!A:G,4,FALSE))</f>
        <v/>
      </c>
      <c r="G2895" s="2" t="str">
        <f>IF(ISBLANK(A2895),"",IF(ISERROR(VLOOKUP(A2895,'Cadastro-Estoque'!A:G,1,FALSE)),"Produto não cadastrado",VLOOKUP(A2895,'Cadastro-Estoque'!A:G,2,FALSE)))</f>
        <v/>
      </c>
      <c r="H2895" s="2" t="str">
        <f>IF(ISERROR(VLOOKUP(A2895,'Cadastro-Estoque'!A:G,1,FALSE)),"",VLOOKUP(A2895,'Cadastro-Estoque'!A:G,3,FALSE))</f>
        <v/>
      </c>
      <c r="I2895" s="73" t="str">
        <f>IF(A2895="","",INDEX(Boletim!F2904:F3021,(MATCH(A2895,'Cadastro-Estoque'!A2903:A3020,0))))</f>
        <v/>
      </c>
    </row>
    <row r="2896" spans="5:9" ht="18.75" customHeight="1" x14ac:dyDescent="0.25">
      <c r="E2896" s="1" t="str">
        <f t="shared" si="48"/>
        <v/>
      </c>
      <c r="F2896" s="2" t="str">
        <f>IF(ISERROR(VLOOKUP(A2896,'Cadastro-Estoque'!A:G,1,FALSE)),"",VLOOKUP(A2896,'Cadastro-Estoque'!A:G,4,FALSE))</f>
        <v/>
      </c>
      <c r="G2896" s="2" t="str">
        <f>IF(ISBLANK(A2896),"",IF(ISERROR(VLOOKUP(A2896,'Cadastro-Estoque'!A:G,1,FALSE)),"Produto não cadastrado",VLOOKUP(A2896,'Cadastro-Estoque'!A:G,2,FALSE)))</f>
        <v/>
      </c>
      <c r="H2896" s="2" t="str">
        <f>IF(ISERROR(VLOOKUP(A2896,'Cadastro-Estoque'!A:G,1,FALSE)),"",VLOOKUP(A2896,'Cadastro-Estoque'!A:G,3,FALSE))</f>
        <v/>
      </c>
      <c r="I2896" s="73" t="str">
        <f>IF(A2896="","",INDEX(Boletim!F2905:F3022,(MATCH(A2896,'Cadastro-Estoque'!A2904:A3021,0))))</f>
        <v/>
      </c>
    </row>
    <row r="2897" spans="5:9" ht="18.75" customHeight="1" x14ac:dyDescent="0.25">
      <c r="E2897" s="1" t="str">
        <f t="shared" si="48"/>
        <v/>
      </c>
      <c r="F2897" s="2" t="str">
        <f>IF(ISERROR(VLOOKUP(A2897,'Cadastro-Estoque'!A:G,1,FALSE)),"",VLOOKUP(A2897,'Cadastro-Estoque'!A:G,4,FALSE))</f>
        <v/>
      </c>
      <c r="G2897" s="2" t="str">
        <f>IF(ISBLANK(A2897),"",IF(ISERROR(VLOOKUP(A2897,'Cadastro-Estoque'!A:G,1,FALSE)),"Produto não cadastrado",VLOOKUP(A2897,'Cadastro-Estoque'!A:G,2,FALSE)))</f>
        <v/>
      </c>
      <c r="H2897" s="2" t="str">
        <f>IF(ISERROR(VLOOKUP(A2897,'Cadastro-Estoque'!A:G,1,FALSE)),"",VLOOKUP(A2897,'Cadastro-Estoque'!A:G,3,FALSE))</f>
        <v/>
      </c>
      <c r="I2897" s="73" t="str">
        <f>IF(A2897="","",INDEX(Boletim!F2906:F3023,(MATCH(A2897,'Cadastro-Estoque'!A2905:A3022,0))))</f>
        <v/>
      </c>
    </row>
    <row r="2898" spans="5:9" ht="18.75" customHeight="1" x14ac:dyDescent="0.25">
      <c r="E2898" s="1" t="str">
        <f t="shared" si="48"/>
        <v/>
      </c>
      <c r="F2898" s="2" t="str">
        <f>IF(ISERROR(VLOOKUP(A2898,'Cadastro-Estoque'!A:G,1,FALSE)),"",VLOOKUP(A2898,'Cadastro-Estoque'!A:G,4,FALSE))</f>
        <v/>
      </c>
      <c r="G2898" s="2" t="str">
        <f>IF(ISBLANK(A2898),"",IF(ISERROR(VLOOKUP(A2898,'Cadastro-Estoque'!A:G,1,FALSE)),"Produto não cadastrado",VLOOKUP(A2898,'Cadastro-Estoque'!A:G,2,FALSE)))</f>
        <v/>
      </c>
      <c r="H2898" s="2" t="str">
        <f>IF(ISERROR(VLOOKUP(A2898,'Cadastro-Estoque'!A:G,1,FALSE)),"",VLOOKUP(A2898,'Cadastro-Estoque'!A:G,3,FALSE))</f>
        <v/>
      </c>
      <c r="I2898" s="73" t="str">
        <f>IF(A2898="","",INDEX(Boletim!F2907:F3024,(MATCH(A2898,'Cadastro-Estoque'!A2906:A3023,0))))</f>
        <v/>
      </c>
    </row>
    <row r="2899" spans="5:9" ht="18.75" customHeight="1" x14ac:dyDescent="0.25">
      <c r="E2899" s="1" t="str">
        <f t="shared" si="48"/>
        <v/>
      </c>
      <c r="F2899" s="2" t="str">
        <f>IF(ISERROR(VLOOKUP(A2899,'Cadastro-Estoque'!A:G,1,FALSE)),"",VLOOKUP(A2899,'Cadastro-Estoque'!A:G,4,FALSE))</f>
        <v/>
      </c>
      <c r="G2899" s="2" t="str">
        <f>IF(ISBLANK(A2899),"",IF(ISERROR(VLOOKUP(A2899,'Cadastro-Estoque'!A:G,1,FALSE)),"Produto não cadastrado",VLOOKUP(A2899,'Cadastro-Estoque'!A:G,2,FALSE)))</f>
        <v/>
      </c>
      <c r="H2899" s="2" t="str">
        <f>IF(ISERROR(VLOOKUP(A2899,'Cadastro-Estoque'!A:G,1,FALSE)),"",VLOOKUP(A2899,'Cadastro-Estoque'!A:G,3,FALSE))</f>
        <v/>
      </c>
      <c r="I2899" s="73" t="str">
        <f>IF(A2899="","",INDEX(Boletim!F2908:F3025,(MATCH(A2899,'Cadastro-Estoque'!A2907:A3024,0))))</f>
        <v/>
      </c>
    </row>
    <row r="2900" spans="5:9" ht="18.75" customHeight="1" x14ac:dyDescent="0.25">
      <c r="E2900" s="1" t="str">
        <f t="shared" si="48"/>
        <v/>
      </c>
      <c r="F2900" s="2" t="str">
        <f>IF(ISERROR(VLOOKUP(A2900,'Cadastro-Estoque'!A:G,1,FALSE)),"",VLOOKUP(A2900,'Cadastro-Estoque'!A:G,4,FALSE))</f>
        <v/>
      </c>
      <c r="G2900" s="2" t="str">
        <f>IF(ISBLANK(A2900),"",IF(ISERROR(VLOOKUP(A2900,'Cadastro-Estoque'!A:G,1,FALSE)),"Produto não cadastrado",VLOOKUP(A2900,'Cadastro-Estoque'!A:G,2,FALSE)))</f>
        <v/>
      </c>
      <c r="H2900" s="2" t="str">
        <f>IF(ISERROR(VLOOKUP(A2900,'Cadastro-Estoque'!A:G,1,FALSE)),"",VLOOKUP(A2900,'Cadastro-Estoque'!A:G,3,FALSE))</f>
        <v/>
      </c>
      <c r="I2900" s="73" t="str">
        <f>IF(A2900="","",INDEX(Boletim!F2909:F3026,(MATCH(A2900,'Cadastro-Estoque'!A2908:A3025,0))))</f>
        <v/>
      </c>
    </row>
    <row r="2901" spans="5:9" ht="18.75" customHeight="1" x14ac:dyDescent="0.25">
      <c r="E2901" s="1" t="str">
        <f t="shared" si="48"/>
        <v/>
      </c>
      <c r="F2901" s="2" t="str">
        <f>IF(ISERROR(VLOOKUP(A2901,'Cadastro-Estoque'!A:G,1,FALSE)),"",VLOOKUP(A2901,'Cadastro-Estoque'!A:G,4,FALSE))</f>
        <v/>
      </c>
      <c r="G2901" s="2" t="str">
        <f>IF(ISBLANK(A2901),"",IF(ISERROR(VLOOKUP(A2901,'Cadastro-Estoque'!A:G,1,FALSE)),"Produto não cadastrado",VLOOKUP(A2901,'Cadastro-Estoque'!A:G,2,FALSE)))</f>
        <v/>
      </c>
      <c r="H2901" s="2" t="str">
        <f>IF(ISERROR(VLOOKUP(A2901,'Cadastro-Estoque'!A:G,1,FALSE)),"",VLOOKUP(A2901,'Cadastro-Estoque'!A:G,3,FALSE))</f>
        <v/>
      </c>
      <c r="I2901" s="73" t="str">
        <f>IF(A2901="","",INDEX(Boletim!F2910:F3027,(MATCH(A2901,'Cadastro-Estoque'!A2909:A3026,0))))</f>
        <v/>
      </c>
    </row>
    <row r="2902" spans="5:9" ht="18.75" customHeight="1" x14ac:dyDescent="0.25">
      <c r="E2902" s="1" t="str">
        <f t="shared" si="48"/>
        <v/>
      </c>
      <c r="F2902" s="2" t="str">
        <f>IF(ISERROR(VLOOKUP(A2902,'Cadastro-Estoque'!A:G,1,FALSE)),"",VLOOKUP(A2902,'Cadastro-Estoque'!A:G,4,FALSE))</f>
        <v/>
      </c>
      <c r="G2902" s="2" t="str">
        <f>IF(ISBLANK(A2902),"",IF(ISERROR(VLOOKUP(A2902,'Cadastro-Estoque'!A:G,1,FALSE)),"Produto não cadastrado",VLOOKUP(A2902,'Cadastro-Estoque'!A:G,2,FALSE)))</f>
        <v/>
      </c>
      <c r="H2902" s="2" t="str">
        <f>IF(ISERROR(VLOOKUP(A2902,'Cadastro-Estoque'!A:G,1,FALSE)),"",VLOOKUP(A2902,'Cadastro-Estoque'!A:G,3,FALSE))</f>
        <v/>
      </c>
      <c r="I2902" s="73" t="str">
        <f>IF(A2902="","",INDEX(Boletim!F2911:F3028,(MATCH(A2902,'Cadastro-Estoque'!A2910:A3027,0))))</f>
        <v/>
      </c>
    </row>
    <row r="2903" spans="5:9" ht="18.75" customHeight="1" x14ac:dyDescent="0.25">
      <c r="E2903" s="1" t="str">
        <f t="shared" si="48"/>
        <v/>
      </c>
      <c r="F2903" s="2" t="str">
        <f>IF(ISERROR(VLOOKUP(A2903,'Cadastro-Estoque'!A:G,1,FALSE)),"",VLOOKUP(A2903,'Cadastro-Estoque'!A:G,4,FALSE))</f>
        <v/>
      </c>
      <c r="G2903" s="2" t="str">
        <f>IF(ISBLANK(A2903),"",IF(ISERROR(VLOOKUP(A2903,'Cadastro-Estoque'!A:G,1,FALSE)),"Produto não cadastrado",VLOOKUP(A2903,'Cadastro-Estoque'!A:G,2,FALSE)))</f>
        <v/>
      </c>
      <c r="H2903" s="2" t="str">
        <f>IF(ISERROR(VLOOKUP(A2903,'Cadastro-Estoque'!A:G,1,FALSE)),"",VLOOKUP(A2903,'Cadastro-Estoque'!A:G,3,FALSE))</f>
        <v/>
      </c>
      <c r="I2903" s="73" t="str">
        <f>IF(A2903="","",INDEX(Boletim!F2912:F3029,(MATCH(A2903,'Cadastro-Estoque'!A2911:A3028,0))))</f>
        <v/>
      </c>
    </row>
    <row r="2904" spans="5:9" ht="18.75" customHeight="1" x14ac:dyDescent="0.25">
      <c r="E2904" s="1" t="str">
        <f t="shared" si="48"/>
        <v/>
      </c>
      <c r="F2904" s="2" t="str">
        <f>IF(ISERROR(VLOOKUP(A2904,'Cadastro-Estoque'!A:G,1,FALSE)),"",VLOOKUP(A2904,'Cadastro-Estoque'!A:G,4,FALSE))</f>
        <v/>
      </c>
      <c r="G2904" s="2" t="str">
        <f>IF(ISBLANK(A2904),"",IF(ISERROR(VLOOKUP(A2904,'Cadastro-Estoque'!A:G,1,FALSE)),"Produto não cadastrado",VLOOKUP(A2904,'Cadastro-Estoque'!A:G,2,FALSE)))</f>
        <v/>
      </c>
      <c r="H2904" s="2" t="str">
        <f>IF(ISERROR(VLOOKUP(A2904,'Cadastro-Estoque'!A:G,1,FALSE)),"",VLOOKUP(A2904,'Cadastro-Estoque'!A:G,3,FALSE))</f>
        <v/>
      </c>
      <c r="I2904" s="73" t="str">
        <f>IF(A2904="","",INDEX(Boletim!F2913:F3030,(MATCH(A2904,'Cadastro-Estoque'!A2912:A3029,0))))</f>
        <v/>
      </c>
    </row>
    <row r="2905" spans="5:9" ht="18.75" customHeight="1" x14ac:dyDescent="0.25">
      <c r="E2905" s="1" t="str">
        <f t="shared" si="48"/>
        <v/>
      </c>
      <c r="F2905" s="2" t="str">
        <f>IF(ISERROR(VLOOKUP(A2905,'Cadastro-Estoque'!A:G,1,FALSE)),"",VLOOKUP(A2905,'Cadastro-Estoque'!A:G,4,FALSE))</f>
        <v/>
      </c>
      <c r="G2905" s="2" t="str">
        <f>IF(ISBLANK(A2905),"",IF(ISERROR(VLOOKUP(A2905,'Cadastro-Estoque'!A:G,1,FALSE)),"Produto não cadastrado",VLOOKUP(A2905,'Cadastro-Estoque'!A:G,2,FALSE)))</f>
        <v/>
      </c>
      <c r="H2905" s="2" t="str">
        <f>IF(ISERROR(VLOOKUP(A2905,'Cadastro-Estoque'!A:G,1,FALSE)),"",VLOOKUP(A2905,'Cadastro-Estoque'!A:G,3,FALSE))</f>
        <v/>
      </c>
      <c r="I2905" s="73" t="str">
        <f>IF(A2905="","",INDEX(Boletim!F2914:F3031,(MATCH(A2905,'Cadastro-Estoque'!A2913:A3030,0))))</f>
        <v/>
      </c>
    </row>
    <row r="2906" spans="5:9" ht="18.75" customHeight="1" x14ac:dyDescent="0.25">
      <c r="E2906" s="1" t="str">
        <f t="shared" si="48"/>
        <v/>
      </c>
      <c r="F2906" s="2" t="str">
        <f>IF(ISERROR(VLOOKUP(A2906,'Cadastro-Estoque'!A:G,1,FALSE)),"",VLOOKUP(A2906,'Cadastro-Estoque'!A:G,4,FALSE))</f>
        <v/>
      </c>
      <c r="G2906" s="2" t="str">
        <f>IF(ISBLANK(A2906),"",IF(ISERROR(VLOOKUP(A2906,'Cadastro-Estoque'!A:G,1,FALSE)),"Produto não cadastrado",VLOOKUP(A2906,'Cadastro-Estoque'!A:G,2,FALSE)))</f>
        <v/>
      </c>
      <c r="H2906" s="2" t="str">
        <f>IF(ISERROR(VLOOKUP(A2906,'Cadastro-Estoque'!A:G,1,FALSE)),"",VLOOKUP(A2906,'Cadastro-Estoque'!A:G,3,FALSE))</f>
        <v/>
      </c>
      <c r="I2906" s="73" t="str">
        <f>IF(A2906="","",INDEX(Boletim!F2915:F3032,(MATCH(A2906,'Cadastro-Estoque'!A2914:A3031,0))))</f>
        <v/>
      </c>
    </row>
    <row r="2907" spans="5:9" ht="18.75" customHeight="1" x14ac:dyDescent="0.25">
      <c r="E2907" s="1" t="str">
        <f t="shared" si="48"/>
        <v/>
      </c>
      <c r="F2907" s="2" t="str">
        <f>IF(ISERROR(VLOOKUP(A2907,'Cadastro-Estoque'!A:G,1,FALSE)),"",VLOOKUP(A2907,'Cadastro-Estoque'!A:G,4,FALSE))</f>
        <v/>
      </c>
      <c r="G2907" s="2" t="str">
        <f>IF(ISBLANK(A2907),"",IF(ISERROR(VLOOKUP(A2907,'Cadastro-Estoque'!A:G,1,FALSE)),"Produto não cadastrado",VLOOKUP(A2907,'Cadastro-Estoque'!A:G,2,FALSE)))</f>
        <v/>
      </c>
      <c r="H2907" s="2" t="str">
        <f>IF(ISERROR(VLOOKUP(A2907,'Cadastro-Estoque'!A:G,1,FALSE)),"",VLOOKUP(A2907,'Cadastro-Estoque'!A:G,3,FALSE))</f>
        <v/>
      </c>
      <c r="I2907" s="73" t="str">
        <f>IF(A2907="","",INDEX(Boletim!F2916:F3033,(MATCH(A2907,'Cadastro-Estoque'!A2915:A3032,0))))</f>
        <v/>
      </c>
    </row>
    <row r="2908" spans="5:9" ht="18.75" customHeight="1" x14ac:dyDescent="0.25">
      <c r="E2908" s="1" t="str">
        <f t="shared" si="48"/>
        <v/>
      </c>
      <c r="F2908" s="2" t="str">
        <f>IF(ISERROR(VLOOKUP(A2908,'Cadastro-Estoque'!A:G,1,FALSE)),"",VLOOKUP(A2908,'Cadastro-Estoque'!A:G,4,FALSE))</f>
        <v/>
      </c>
      <c r="G2908" s="2" t="str">
        <f>IF(ISBLANK(A2908),"",IF(ISERROR(VLOOKUP(A2908,'Cadastro-Estoque'!A:G,1,FALSE)),"Produto não cadastrado",VLOOKUP(A2908,'Cadastro-Estoque'!A:G,2,FALSE)))</f>
        <v/>
      </c>
      <c r="H2908" s="2" t="str">
        <f>IF(ISERROR(VLOOKUP(A2908,'Cadastro-Estoque'!A:G,1,FALSE)),"",VLOOKUP(A2908,'Cadastro-Estoque'!A:G,3,FALSE))</f>
        <v/>
      </c>
      <c r="I2908" s="73" t="str">
        <f>IF(A2908="","",INDEX(Boletim!F2917:F3034,(MATCH(A2908,'Cadastro-Estoque'!A2916:A3033,0))))</f>
        <v/>
      </c>
    </row>
    <row r="2909" spans="5:9" ht="18.75" customHeight="1" x14ac:dyDescent="0.25">
      <c r="E2909" s="1" t="str">
        <f t="shared" si="48"/>
        <v/>
      </c>
      <c r="F2909" s="2" t="str">
        <f>IF(ISERROR(VLOOKUP(A2909,'Cadastro-Estoque'!A:G,1,FALSE)),"",VLOOKUP(A2909,'Cadastro-Estoque'!A:G,4,FALSE))</f>
        <v/>
      </c>
      <c r="G2909" s="2" t="str">
        <f>IF(ISBLANK(A2909),"",IF(ISERROR(VLOOKUP(A2909,'Cadastro-Estoque'!A:G,1,FALSE)),"Produto não cadastrado",VLOOKUP(A2909,'Cadastro-Estoque'!A:G,2,FALSE)))</f>
        <v/>
      </c>
      <c r="H2909" s="2" t="str">
        <f>IF(ISERROR(VLOOKUP(A2909,'Cadastro-Estoque'!A:G,1,FALSE)),"",VLOOKUP(A2909,'Cadastro-Estoque'!A:G,3,FALSE))</f>
        <v/>
      </c>
      <c r="I2909" s="73" t="str">
        <f>IF(A2909="","",INDEX(Boletim!F2918:F3035,(MATCH(A2909,'Cadastro-Estoque'!A2917:A3034,0))))</f>
        <v/>
      </c>
    </row>
    <row r="2910" spans="5:9" ht="18.75" customHeight="1" x14ac:dyDescent="0.25">
      <c r="E2910" s="1" t="str">
        <f t="shared" si="48"/>
        <v/>
      </c>
      <c r="F2910" s="2" t="str">
        <f>IF(ISERROR(VLOOKUP(A2910,'Cadastro-Estoque'!A:G,1,FALSE)),"",VLOOKUP(A2910,'Cadastro-Estoque'!A:G,4,FALSE))</f>
        <v/>
      </c>
      <c r="G2910" s="2" t="str">
        <f>IF(ISBLANK(A2910),"",IF(ISERROR(VLOOKUP(A2910,'Cadastro-Estoque'!A:G,1,FALSE)),"Produto não cadastrado",VLOOKUP(A2910,'Cadastro-Estoque'!A:G,2,FALSE)))</f>
        <v/>
      </c>
      <c r="H2910" s="2" t="str">
        <f>IF(ISERROR(VLOOKUP(A2910,'Cadastro-Estoque'!A:G,1,FALSE)),"",VLOOKUP(A2910,'Cadastro-Estoque'!A:G,3,FALSE))</f>
        <v/>
      </c>
      <c r="I2910" s="73" t="str">
        <f>IF(A2910="","",INDEX(Boletim!F2919:F3036,(MATCH(A2910,'Cadastro-Estoque'!A2918:A3035,0))))</f>
        <v/>
      </c>
    </row>
    <row r="2911" spans="5:9" ht="18.75" customHeight="1" x14ac:dyDescent="0.25">
      <c r="E2911" s="1" t="str">
        <f t="shared" si="48"/>
        <v/>
      </c>
      <c r="F2911" s="2" t="str">
        <f>IF(ISERROR(VLOOKUP(A2911,'Cadastro-Estoque'!A:G,1,FALSE)),"",VLOOKUP(A2911,'Cadastro-Estoque'!A:G,4,FALSE))</f>
        <v/>
      </c>
      <c r="G2911" s="2" t="str">
        <f>IF(ISBLANK(A2911),"",IF(ISERROR(VLOOKUP(A2911,'Cadastro-Estoque'!A:G,1,FALSE)),"Produto não cadastrado",VLOOKUP(A2911,'Cadastro-Estoque'!A:G,2,FALSE)))</f>
        <v/>
      </c>
      <c r="H2911" s="2" t="str">
        <f>IF(ISERROR(VLOOKUP(A2911,'Cadastro-Estoque'!A:G,1,FALSE)),"",VLOOKUP(A2911,'Cadastro-Estoque'!A:G,3,FALSE))</f>
        <v/>
      </c>
      <c r="I2911" s="73" t="str">
        <f>IF(A2911="","",INDEX(Boletim!F2920:F3037,(MATCH(A2911,'Cadastro-Estoque'!A2919:A3036,0))))</f>
        <v/>
      </c>
    </row>
    <row r="2912" spans="5:9" ht="18.75" customHeight="1" x14ac:dyDescent="0.25">
      <c r="E2912" s="1" t="str">
        <f t="shared" si="48"/>
        <v/>
      </c>
      <c r="F2912" s="2" t="str">
        <f>IF(ISERROR(VLOOKUP(A2912,'Cadastro-Estoque'!A:G,1,FALSE)),"",VLOOKUP(A2912,'Cadastro-Estoque'!A:G,4,FALSE))</f>
        <v/>
      </c>
      <c r="G2912" s="2" t="str">
        <f>IF(ISBLANK(A2912),"",IF(ISERROR(VLOOKUP(A2912,'Cadastro-Estoque'!A:G,1,FALSE)),"Produto não cadastrado",VLOOKUP(A2912,'Cadastro-Estoque'!A:G,2,FALSE)))</f>
        <v/>
      </c>
      <c r="H2912" s="2" t="str">
        <f>IF(ISERROR(VLOOKUP(A2912,'Cadastro-Estoque'!A:G,1,FALSE)),"",VLOOKUP(A2912,'Cadastro-Estoque'!A:G,3,FALSE))</f>
        <v/>
      </c>
      <c r="I2912" s="73" t="str">
        <f>IF(A2912="","",INDEX(Boletim!F2921:F3038,(MATCH(A2912,'Cadastro-Estoque'!A2920:A3037,0))))</f>
        <v/>
      </c>
    </row>
    <row r="2913" spans="5:9" ht="18.75" customHeight="1" x14ac:dyDescent="0.25">
      <c r="E2913" s="1" t="str">
        <f t="shared" si="48"/>
        <v/>
      </c>
      <c r="F2913" s="2" t="str">
        <f>IF(ISERROR(VLOOKUP(A2913,'Cadastro-Estoque'!A:G,1,FALSE)),"",VLOOKUP(A2913,'Cadastro-Estoque'!A:G,4,FALSE))</f>
        <v/>
      </c>
      <c r="G2913" s="2" t="str">
        <f>IF(ISBLANK(A2913),"",IF(ISERROR(VLOOKUP(A2913,'Cadastro-Estoque'!A:G,1,FALSE)),"Produto não cadastrado",VLOOKUP(A2913,'Cadastro-Estoque'!A:G,2,FALSE)))</f>
        <v/>
      </c>
      <c r="H2913" s="2" t="str">
        <f>IF(ISERROR(VLOOKUP(A2913,'Cadastro-Estoque'!A:G,1,FALSE)),"",VLOOKUP(A2913,'Cadastro-Estoque'!A:G,3,FALSE))</f>
        <v/>
      </c>
      <c r="I2913" s="73" t="str">
        <f>IF(A2913="","",INDEX(Boletim!F2922:F3039,(MATCH(A2913,'Cadastro-Estoque'!A2921:A3038,0))))</f>
        <v/>
      </c>
    </row>
    <row r="2914" spans="5:9" ht="18.75" customHeight="1" x14ac:dyDescent="0.25">
      <c r="E2914" s="1" t="str">
        <f t="shared" si="48"/>
        <v/>
      </c>
      <c r="F2914" s="2" t="str">
        <f>IF(ISERROR(VLOOKUP(A2914,'Cadastro-Estoque'!A:G,1,FALSE)),"",VLOOKUP(A2914,'Cadastro-Estoque'!A:G,4,FALSE))</f>
        <v/>
      </c>
      <c r="G2914" s="2" t="str">
        <f>IF(ISBLANK(A2914),"",IF(ISERROR(VLOOKUP(A2914,'Cadastro-Estoque'!A:G,1,FALSE)),"Produto não cadastrado",VLOOKUP(A2914,'Cadastro-Estoque'!A:G,2,FALSE)))</f>
        <v/>
      </c>
      <c r="H2914" s="2" t="str">
        <f>IF(ISERROR(VLOOKUP(A2914,'Cadastro-Estoque'!A:G,1,FALSE)),"",VLOOKUP(A2914,'Cadastro-Estoque'!A:G,3,FALSE))</f>
        <v/>
      </c>
      <c r="I2914" s="73" t="str">
        <f>IF(A2914="","",INDEX(Boletim!F2923:F3040,(MATCH(A2914,'Cadastro-Estoque'!A2922:A3039,0))))</f>
        <v/>
      </c>
    </row>
    <row r="2915" spans="5:9" ht="18.75" customHeight="1" x14ac:dyDescent="0.25">
      <c r="E2915" s="1" t="str">
        <f t="shared" si="48"/>
        <v/>
      </c>
      <c r="F2915" s="2" t="str">
        <f>IF(ISERROR(VLOOKUP(A2915,'Cadastro-Estoque'!A:G,1,FALSE)),"",VLOOKUP(A2915,'Cadastro-Estoque'!A:G,4,FALSE))</f>
        <v/>
      </c>
      <c r="G2915" s="2" t="str">
        <f>IF(ISBLANK(A2915),"",IF(ISERROR(VLOOKUP(A2915,'Cadastro-Estoque'!A:G,1,FALSE)),"Produto não cadastrado",VLOOKUP(A2915,'Cadastro-Estoque'!A:G,2,FALSE)))</f>
        <v/>
      </c>
      <c r="H2915" s="2" t="str">
        <f>IF(ISERROR(VLOOKUP(A2915,'Cadastro-Estoque'!A:G,1,FALSE)),"",VLOOKUP(A2915,'Cadastro-Estoque'!A:G,3,FALSE))</f>
        <v/>
      </c>
      <c r="I2915" s="73" t="str">
        <f>IF(A2915="","",INDEX(Boletim!F2924:F3041,(MATCH(A2915,'Cadastro-Estoque'!A2923:A3040,0))))</f>
        <v/>
      </c>
    </row>
    <row r="2916" spans="5:9" ht="18.75" customHeight="1" x14ac:dyDescent="0.25">
      <c r="E2916" s="1" t="str">
        <f t="shared" si="48"/>
        <v/>
      </c>
      <c r="F2916" s="2" t="str">
        <f>IF(ISERROR(VLOOKUP(A2916,'Cadastro-Estoque'!A:G,1,FALSE)),"",VLOOKUP(A2916,'Cadastro-Estoque'!A:G,4,FALSE))</f>
        <v/>
      </c>
      <c r="G2916" s="2" t="str">
        <f>IF(ISBLANK(A2916),"",IF(ISERROR(VLOOKUP(A2916,'Cadastro-Estoque'!A:G,1,FALSE)),"Produto não cadastrado",VLOOKUP(A2916,'Cadastro-Estoque'!A:G,2,FALSE)))</f>
        <v/>
      </c>
      <c r="H2916" s="2" t="str">
        <f>IF(ISERROR(VLOOKUP(A2916,'Cadastro-Estoque'!A:G,1,FALSE)),"",VLOOKUP(A2916,'Cadastro-Estoque'!A:G,3,FALSE))</f>
        <v/>
      </c>
      <c r="I2916" s="73" t="str">
        <f>IF(A2916="","",INDEX(Boletim!F2925:F3042,(MATCH(A2916,'Cadastro-Estoque'!A2924:A3041,0))))</f>
        <v/>
      </c>
    </row>
    <row r="2917" spans="5:9" ht="18.75" customHeight="1" x14ac:dyDescent="0.25">
      <c r="E2917" s="1" t="str">
        <f t="shared" si="48"/>
        <v/>
      </c>
      <c r="F2917" s="2" t="str">
        <f>IF(ISERROR(VLOOKUP(A2917,'Cadastro-Estoque'!A:G,1,FALSE)),"",VLOOKUP(A2917,'Cadastro-Estoque'!A:G,4,FALSE))</f>
        <v/>
      </c>
      <c r="G2917" s="2" t="str">
        <f>IF(ISBLANK(A2917),"",IF(ISERROR(VLOOKUP(A2917,'Cadastro-Estoque'!A:G,1,FALSE)),"Produto não cadastrado",VLOOKUP(A2917,'Cadastro-Estoque'!A:G,2,FALSE)))</f>
        <v/>
      </c>
      <c r="H2917" s="2" t="str">
        <f>IF(ISERROR(VLOOKUP(A2917,'Cadastro-Estoque'!A:G,1,FALSE)),"",VLOOKUP(A2917,'Cadastro-Estoque'!A:G,3,FALSE))</f>
        <v/>
      </c>
      <c r="I2917" s="73" t="str">
        <f>IF(A2917="","",INDEX(Boletim!F2926:F3043,(MATCH(A2917,'Cadastro-Estoque'!A2925:A3042,0))))</f>
        <v/>
      </c>
    </row>
    <row r="2918" spans="5:9" ht="18.75" customHeight="1" x14ac:dyDescent="0.25">
      <c r="E2918" s="1" t="str">
        <f t="shared" si="48"/>
        <v/>
      </c>
      <c r="F2918" s="2" t="str">
        <f>IF(ISERROR(VLOOKUP(A2918,'Cadastro-Estoque'!A:G,1,FALSE)),"",VLOOKUP(A2918,'Cadastro-Estoque'!A:G,4,FALSE))</f>
        <v/>
      </c>
      <c r="G2918" s="2" t="str">
        <f>IF(ISBLANK(A2918),"",IF(ISERROR(VLOOKUP(A2918,'Cadastro-Estoque'!A:G,1,FALSE)),"Produto não cadastrado",VLOOKUP(A2918,'Cadastro-Estoque'!A:G,2,FALSE)))</f>
        <v/>
      </c>
      <c r="H2918" s="2" t="str">
        <f>IF(ISERROR(VLOOKUP(A2918,'Cadastro-Estoque'!A:G,1,FALSE)),"",VLOOKUP(A2918,'Cadastro-Estoque'!A:G,3,FALSE))</f>
        <v/>
      </c>
      <c r="I2918" s="73" t="str">
        <f>IF(A2918="","",INDEX(Boletim!F2927:F3044,(MATCH(A2918,'Cadastro-Estoque'!A2926:A3043,0))))</f>
        <v/>
      </c>
    </row>
    <row r="2919" spans="5:9" ht="18.75" customHeight="1" x14ac:dyDescent="0.25">
      <c r="E2919" s="1" t="str">
        <f t="shared" si="48"/>
        <v/>
      </c>
      <c r="F2919" s="2" t="str">
        <f>IF(ISERROR(VLOOKUP(A2919,'Cadastro-Estoque'!A:G,1,FALSE)),"",VLOOKUP(A2919,'Cadastro-Estoque'!A:G,4,FALSE))</f>
        <v/>
      </c>
      <c r="G2919" s="2" t="str">
        <f>IF(ISBLANK(A2919),"",IF(ISERROR(VLOOKUP(A2919,'Cadastro-Estoque'!A:G,1,FALSE)),"Produto não cadastrado",VLOOKUP(A2919,'Cadastro-Estoque'!A:G,2,FALSE)))</f>
        <v/>
      </c>
      <c r="H2919" s="2" t="str">
        <f>IF(ISERROR(VLOOKUP(A2919,'Cadastro-Estoque'!A:G,1,FALSE)),"",VLOOKUP(A2919,'Cadastro-Estoque'!A:G,3,FALSE))</f>
        <v/>
      </c>
      <c r="I2919" s="73" t="str">
        <f>IF(A2919="","",INDEX(Boletim!F2928:F3045,(MATCH(A2919,'Cadastro-Estoque'!A2927:A3044,0))))</f>
        <v/>
      </c>
    </row>
    <row r="2920" spans="5:9" ht="18.75" customHeight="1" x14ac:dyDescent="0.25">
      <c r="E2920" s="1" t="str">
        <f t="shared" si="48"/>
        <v/>
      </c>
      <c r="F2920" s="2" t="str">
        <f>IF(ISERROR(VLOOKUP(A2920,'Cadastro-Estoque'!A:G,1,FALSE)),"",VLOOKUP(A2920,'Cadastro-Estoque'!A:G,4,FALSE))</f>
        <v/>
      </c>
      <c r="G2920" s="2" t="str">
        <f>IF(ISBLANK(A2920),"",IF(ISERROR(VLOOKUP(A2920,'Cadastro-Estoque'!A:G,1,FALSE)),"Produto não cadastrado",VLOOKUP(A2920,'Cadastro-Estoque'!A:G,2,FALSE)))</f>
        <v/>
      </c>
      <c r="H2920" s="2" t="str">
        <f>IF(ISERROR(VLOOKUP(A2920,'Cadastro-Estoque'!A:G,1,FALSE)),"",VLOOKUP(A2920,'Cadastro-Estoque'!A:G,3,FALSE))</f>
        <v/>
      </c>
      <c r="I2920" s="73" t="str">
        <f>IF(A2920="","",INDEX(Boletim!F2929:F3046,(MATCH(A2920,'Cadastro-Estoque'!A2928:A3045,0))))</f>
        <v/>
      </c>
    </row>
    <row r="2921" spans="5:9" ht="18.75" customHeight="1" x14ac:dyDescent="0.25">
      <c r="E2921" s="1" t="str">
        <f t="shared" si="48"/>
        <v/>
      </c>
      <c r="F2921" s="2" t="str">
        <f>IF(ISERROR(VLOOKUP(A2921,'Cadastro-Estoque'!A:G,1,FALSE)),"",VLOOKUP(A2921,'Cadastro-Estoque'!A:G,4,FALSE))</f>
        <v/>
      </c>
      <c r="G2921" s="2" t="str">
        <f>IF(ISBLANK(A2921),"",IF(ISERROR(VLOOKUP(A2921,'Cadastro-Estoque'!A:G,1,FALSE)),"Produto não cadastrado",VLOOKUP(A2921,'Cadastro-Estoque'!A:G,2,FALSE)))</f>
        <v/>
      </c>
      <c r="H2921" s="2" t="str">
        <f>IF(ISERROR(VLOOKUP(A2921,'Cadastro-Estoque'!A:G,1,FALSE)),"",VLOOKUP(A2921,'Cadastro-Estoque'!A:G,3,FALSE))</f>
        <v/>
      </c>
      <c r="I2921" s="73" t="str">
        <f>IF(A2921="","",INDEX(Boletim!F2930:F3047,(MATCH(A2921,'Cadastro-Estoque'!A2929:A3046,0))))</f>
        <v/>
      </c>
    </row>
    <row r="2922" spans="5:9" ht="18.75" customHeight="1" x14ac:dyDescent="0.25">
      <c r="E2922" s="1" t="str">
        <f t="shared" si="48"/>
        <v/>
      </c>
      <c r="F2922" s="2" t="str">
        <f>IF(ISERROR(VLOOKUP(A2922,'Cadastro-Estoque'!A:G,1,FALSE)),"",VLOOKUP(A2922,'Cadastro-Estoque'!A:G,4,FALSE))</f>
        <v/>
      </c>
      <c r="G2922" s="2" t="str">
        <f>IF(ISBLANK(A2922),"",IF(ISERROR(VLOOKUP(A2922,'Cadastro-Estoque'!A:G,1,FALSE)),"Produto não cadastrado",VLOOKUP(A2922,'Cadastro-Estoque'!A:G,2,FALSE)))</f>
        <v/>
      </c>
      <c r="H2922" s="2" t="str">
        <f>IF(ISERROR(VLOOKUP(A2922,'Cadastro-Estoque'!A:G,1,FALSE)),"",VLOOKUP(A2922,'Cadastro-Estoque'!A:G,3,FALSE))</f>
        <v/>
      </c>
      <c r="I2922" s="73" t="str">
        <f>IF(A2922="","",INDEX(Boletim!F2931:F3048,(MATCH(A2922,'Cadastro-Estoque'!A2930:A3047,0))))</f>
        <v/>
      </c>
    </row>
    <row r="2923" spans="5:9" ht="18.75" customHeight="1" x14ac:dyDescent="0.25">
      <c r="E2923" s="1" t="str">
        <f t="shared" si="48"/>
        <v/>
      </c>
      <c r="F2923" s="2" t="str">
        <f>IF(ISERROR(VLOOKUP(A2923,'Cadastro-Estoque'!A:G,1,FALSE)),"",VLOOKUP(A2923,'Cadastro-Estoque'!A:G,4,FALSE))</f>
        <v/>
      </c>
      <c r="G2923" s="2" t="str">
        <f>IF(ISBLANK(A2923),"",IF(ISERROR(VLOOKUP(A2923,'Cadastro-Estoque'!A:G,1,FALSE)),"Produto não cadastrado",VLOOKUP(A2923,'Cadastro-Estoque'!A:G,2,FALSE)))</f>
        <v/>
      </c>
      <c r="H2923" s="2" t="str">
        <f>IF(ISERROR(VLOOKUP(A2923,'Cadastro-Estoque'!A:G,1,FALSE)),"",VLOOKUP(A2923,'Cadastro-Estoque'!A:G,3,FALSE))</f>
        <v/>
      </c>
      <c r="I2923" s="73" t="str">
        <f>IF(A2923="","",INDEX(Boletim!F2932:F3049,(MATCH(A2923,'Cadastro-Estoque'!A2931:A3048,0))))</f>
        <v/>
      </c>
    </row>
    <row r="2924" spans="5:9" ht="18.75" customHeight="1" x14ac:dyDescent="0.25">
      <c r="E2924" s="1" t="str">
        <f t="shared" si="48"/>
        <v/>
      </c>
      <c r="F2924" s="2" t="str">
        <f>IF(ISERROR(VLOOKUP(A2924,'Cadastro-Estoque'!A:G,1,FALSE)),"",VLOOKUP(A2924,'Cadastro-Estoque'!A:G,4,FALSE))</f>
        <v/>
      </c>
      <c r="G2924" s="2" t="str">
        <f>IF(ISBLANK(A2924),"",IF(ISERROR(VLOOKUP(A2924,'Cadastro-Estoque'!A:G,1,FALSE)),"Produto não cadastrado",VLOOKUP(A2924,'Cadastro-Estoque'!A:G,2,FALSE)))</f>
        <v/>
      </c>
      <c r="H2924" s="2" t="str">
        <f>IF(ISERROR(VLOOKUP(A2924,'Cadastro-Estoque'!A:G,1,FALSE)),"",VLOOKUP(A2924,'Cadastro-Estoque'!A:G,3,FALSE))</f>
        <v/>
      </c>
      <c r="I2924" s="73" t="str">
        <f>IF(A2924="","",INDEX(Boletim!F2933:F3050,(MATCH(A2924,'Cadastro-Estoque'!A2932:A3049,0))))</f>
        <v/>
      </c>
    </row>
    <row r="2925" spans="5:9" ht="18.75" customHeight="1" x14ac:dyDescent="0.25">
      <c r="E2925" s="1" t="str">
        <f t="shared" si="48"/>
        <v/>
      </c>
      <c r="F2925" s="2" t="str">
        <f>IF(ISERROR(VLOOKUP(A2925,'Cadastro-Estoque'!A:G,1,FALSE)),"",VLOOKUP(A2925,'Cadastro-Estoque'!A:G,4,FALSE))</f>
        <v/>
      </c>
      <c r="G2925" s="2" t="str">
        <f>IF(ISBLANK(A2925),"",IF(ISERROR(VLOOKUP(A2925,'Cadastro-Estoque'!A:G,1,FALSE)),"Produto não cadastrado",VLOOKUP(A2925,'Cadastro-Estoque'!A:G,2,FALSE)))</f>
        <v/>
      </c>
      <c r="H2925" s="2" t="str">
        <f>IF(ISERROR(VLOOKUP(A2925,'Cadastro-Estoque'!A:G,1,FALSE)),"",VLOOKUP(A2925,'Cadastro-Estoque'!A:G,3,FALSE))</f>
        <v/>
      </c>
      <c r="I2925" s="73" t="str">
        <f>IF(A2925="","",INDEX(Boletim!F2934:F3051,(MATCH(A2925,'Cadastro-Estoque'!A2933:A3050,0))))</f>
        <v/>
      </c>
    </row>
    <row r="2926" spans="5:9" ht="18.75" customHeight="1" x14ac:dyDescent="0.25">
      <c r="E2926" s="1" t="str">
        <f t="shared" si="48"/>
        <v/>
      </c>
      <c r="F2926" s="2" t="str">
        <f>IF(ISERROR(VLOOKUP(A2926,'Cadastro-Estoque'!A:G,1,FALSE)),"",VLOOKUP(A2926,'Cadastro-Estoque'!A:G,4,FALSE))</f>
        <v/>
      </c>
      <c r="G2926" s="2" t="str">
        <f>IF(ISBLANK(A2926),"",IF(ISERROR(VLOOKUP(A2926,'Cadastro-Estoque'!A:G,1,FALSE)),"Produto não cadastrado",VLOOKUP(A2926,'Cadastro-Estoque'!A:G,2,FALSE)))</f>
        <v/>
      </c>
      <c r="H2926" s="2" t="str">
        <f>IF(ISERROR(VLOOKUP(A2926,'Cadastro-Estoque'!A:G,1,FALSE)),"",VLOOKUP(A2926,'Cadastro-Estoque'!A:G,3,FALSE))</f>
        <v/>
      </c>
      <c r="I2926" s="73" t="str">
        <f>IF(A2926="","",INDEX(Boletim!F2935:F3052,(MATCH(A2926,'Cadastro-Estoque'!A2934:A3051,0))))</f>
        <v/>
      </c>
    </row>
    <row r="2927" spans="5:9" ht="18.75" customHeight="1" x14ac:dyDescent="0.25">
      <c r="E2927" s="1" t="str">
        <f t="shared" si="48"/>
        <v/>
      </c>
      <c r="F2927" s="2" t="str">
        <f>IF(ISERROR(VLOOKUP(A2927,'Cadastro-Estoque'!A:G,1,FALSE)),"",VLOOKUP(A2927,'Cadastro-Estoque'!A:G,4,FALSE))</f>
        <v/>
      </c>
      <c r="G2927" s="2" t="str">
        <f>IF(ISBLANK(A2927),"",IF(ISERROR(VLOOKUP(A2927,'Cadastro-Estoque'!A:G,1,FALSE)),"Produto não cadastrado",VLOOKUP(A2927,'Cadastro-Estoque'!A:G,2,FALSE)))</f>
        <v/>
      </c>
      <c r="H2927" s="2" t="str">
        <f>IF(ISERROR(VLOOKUP(A2927,'Cadastro-Estoque'!A:G,1,FALSE)),"",VLOOKUP(A2927,'Cadastro-Estoque'!A:G,3,FALSE))</f>
        <v/>
      </c>
      <c r="I2927" s="73" t="str">
        <f>IF(A2927="","",INDEX(Boletim!F2936:F3053,(MATCH(A2927,'Cadastro-Estoque'!A2935:A3052,0))))</f>
        <v/>
      </c>
    </row>
    <row r="2928" spans="5:9" ht="18.75" customHeight="1" x14ac:dyDescent="0.25">
      <c r="E2928" s="1" t="str">
        <f t="shared" si="48"/>
        <v/>
      </c>
      <c r="F2928" s="2" t="str">
        <f>IF(ISERROR(VLOOKUP(A2928,'Cadastro-Estoque'!A:G,1,FALSE)),"",VLOOKUP(A2928,'Cadastro-Estoque'!A:G,4,FALSE))</f>
        <v/>
      </c>
      <c r="G2928" s="2" t="str">
        <f>IF(ISBLANK(A2928),"",IF(ISERROR(VLOOKUP(A2928,'Cadastro-Estoque'!A:G,1,FALSE)),"Produto não cadastrado",VLOOKUP(A2928,'Cadastro-Estoque'!A:G,2,FALSE)))</f>
        <v/>
      </c>
      <c r="H2928" s="2" t="str">
        <f>IF(ISERROR(VLOOKUP(A2928,'Cadastro-Estoque'!A:G,1,FALSE)),"",VLOOKUP(A2928,'Cadastro-Estoque'!A:G,3,FALSE))</f>
        <v/>
      </c>
      <c r="I2928" s="73" t="str">
        <f>IF(A2928="","",INDEX(Boletim!F2937:F3054,(MATCH(A2928,'Cadastro-Estoque'!A2936:A3053,0))))</f>
        <v/>
      </c>
    </row>
    <row r="2929" spans="5:9" ht="18.75" customHeight="1" x14ac:dyDescent="0.25">
      <c r="E2929" s="1" t="str">
        <f t="shared" si="48"/>
        <v/>
      </c>
      <c r="F2929" s="2" t="str">
        <f>IF(ISERROR(VLOOKUP(A2929,'Cadastro-Estoque'!A:G,1,FALSE)),"",VLOOKUP(A2929,'Cadastro-Estoque'!A:G,4,FALSE))</f>
        <v/>
      </c>
      <c r="G2929" s="2" t="str">
        <f>IF(ISBLANK(A2929),"",IF(ISERROR(VLOOKUP(A2929,'Cadastro-Estoque'!A:G,1,FALSE)),"Produto não cadastrado",VLOOKUP(A2929,'Cadastro-Estoque'!A:G,2,FALSE)))</f>
        <v/>
      </c>
      <c r="H2929" s="2" t="str">
        <f>IF(ISERROR(VLOOKUP(A2929,'Cadastro-Estoque'!A:G,1,FALSE)),"",VLOOKUP(A2929,'Cadastro-Estoque'!A:G,3,FALSE))</f>
        <v/>
      </c>
      <c r="I2929" s="73" t="str">
        <f>IF(A2929="","",INDEX(Boletim!F2938:F3055,(MATCH(A2929,'Cadastro-Estoque'!A2937:A3054,0))))</f>
        <v/>
      </c>
    </row>
    <row r="2930" spans="5:9" ht="18.75" customHeight="1" x14ac:dyDescent="0.25">
      <c r="E2930" s="1" t="str">
        <f t="shared" si="48"/>
        <v/>
      </c>
      <c r="F2930" s="2" t="str">
        <f>IF(ISERROR(VLOOKUP(A2930,'Cadastro-Estoque'!A:G,1,FALSE)),"",VLOOKUP(A2930,'Cadastro-Estoque'!A:G,4,FALSE))</f>
        <v/>
      </c>
      <c r="G2930" s="2" t="str">
        <f>IF(ISBLANK(A2930),"",IF(ISERROR(VLOOKUP(A2930,'Cadastro-Estoque'!A:G,1,FALSE)),"Produto não cadastrado",VLOOKUP(A2930,'Cadastro-Estoque'!A:G,2,FALSE)))</f>
        <v/>
      </c>
      <c r="H2930" s="2" t="str">
        <f>IF(ISERROR(VLOOKUP(A2930,'Cadastro-Estoque'!A:G,1,FALSE)),"",VLOOKUP(A2930,'Cadastro-Estoque'!A:G,3,FALSE))</f>
        <v/>
      </c>
      <c r="I2930" s="73" t="str">
        <f>IF(A2930="","",INDEX(Boletim!F2939:F3056,(MATCH(A2930,'Cadastro-Estoque'!A2938:A3055,0))))</f>
        <v/>
      </c>
    </row>
    <row r="2931" spans="5:9" ht="18.75" customHeight="1" x14ac:dyDescent="0.25">
      <c r="E2931" s="1" t="str">
        <f t="shared" si="48"/>
        <v/>
      </c>
      <c r="F2931" s="2" t="str">
        <f>IF(ISERROR(VLOOKUP(A2931,'Cadastro-Estoque'!A:G,1,FALSE)),"",VLOOKUP(A2931,'Cadastro-Estoque'!A:G,4,FALSE))</f>
        <v/>
      </c>
      <c r="G2931" s="2" t="str">
        <f>IF(ISBLANK(A2931),"",IF(ISERROR(VLOOKUP(A2931,'Cadastro-Estoque'!A:G,1,FALSE)),"Produto não cadastrado",VLOOKUP(A2931,'Cadastro-Estoque'!A:G,2,FALSE)))</f>
        <v/>
      </c>
      <c r="H2931" s="2" t="str">
        <f>IF(ISERROR(VLOOKUP(A2931,'Cadastro-Estoque'!A:G,1,FALSE)),"",VLOOKUP(A2931,'Cadastro-Estoque'!A:G,3,FALSE))</f>
        <v/>
      </c>
      <c r="I2931" s="73" t="str">
        <f>IF(A2931="","",INDEX(Boletim!F2940:F3057,(MATCH(A2931,'Cadastro-Estoque'!A2939:A3056,0))))</f>
        <v/>
      </c>
    </row>
    <row r="2932" spans="5:9" ht="18.75" customHeight="1" x14ac:dyDescent="0.25">
      <c r="E2932" s="1" t="str">
        <f t="shared" si="48"/>
        <v/>
      </c>
      <c r="F2932" s="2" t="str">
        <f>IF(ISERROR(VLOOKUP(A2932,'Cadastro-Estoque'!A:G,1,FALSE)),"",VLOOKUP(A2932,'Cadastro-Estoque'!A:G,4,FALSE))</f>
        <v/>
      </c>
      <c r="G2932" s="2" t="str">
        <f>IF(ISBLANK(A2932),"",IF(ISERROR(VLOOKUP(A2932,'Cadastro-Estoque'!A:G,1,FALSE)),"Produto não cadastrado",VLOOKUP(A2932,'Cadastro-Estoque'!A:G,2,FALSE)))</f>
        <v/>
      </c>
      <c r="H2932" s="2" t="str">
        <f>IF(ISERROR(VLOOKUP(A2932,'Cadastro-Estoque'!A:G,1,FALSE)),"",VLOOKUP(A2932,'Cadastro-Estoque'!A:G,3,FALSE))</f>
        <v/>
      </c>
      <c r="I2932" s="73" t="str">
        <f>IF(A2932="","",INDEX(Boletim!F2941:F3058,(MATCH(A2932,'Cadastro-Estoque'!A2940:A3057,0))))</f>
        <v/>
      </c>
    </row>
    <row r="2933" spans="5:9" ht="18.75" customHeight="1" x14ac:dyDescent="0.25">
      <c r="E2933" s="1" t="str">
        <f t="shared" si="48"/>
        <v/>
      </c>
      <c r="F2933" s="2" t="str">
        <f>IF(ISERROR(VLOOKUP(A2933,'Cadastro-Estoque'!A:G,1,FALSE)),"",VLOOKUP(A2933,'Cadastro-Estoque'!A:G,4,FALSE))</f>
        <v/>
      </c>
      <c r="G2933" s="2" t="str">
        <f>IF(ISBLANK(A2933),"",IF(ISERROR(VLOOKUP(A2933,'Cadastro-Estoque'!A:G,1,FALSE)),"Produto não cadastrado",VLOOKUP(A2933,'Cadastro-Estoque'!A:G,2,FALSE)))</f>
        <v/>
      </c>
      <c r="H2933" s="2" t="str">
        <f>IF(ISERROR(VLOOKUP(A2933,'Cadastro-Estoque'!A:G,1,FALSE)),"",VLOOKUP(A2933,'Cadastro-Estoque'!A:G,3,FALSE))</f>
        <v/>
      </c>
      <c r="I2933" s="73" t="str">
        <f>IF(A2933="","",INDEX(Boletim!F2942:F3059,(MATCH(A2933,'Cadastro-Estoque'!A2941:A3058,0))))</f>
        <v/>
      </c>
    </row>
    <row r="2934" spans="5:9" ht="18.75" customHeight="1" x14ac:dyDescent="0.25">
      <c r="E2934" s="1" t="str">
        <f t="shared" si="48"/>
        <v/>
      </c>
      <c r="F2934" s="2" t="str">
        <f>IF(ISERROR(VLOOKUP(A2934,'Cadastro-Estoque'!A:G,1,FALSE)),"",VLOOKUP(A2934,'Cadastro-Estoque'!A:G,4,FALSE))</f>
        <v/>
      </c>
      <c r="G2934" s="2" t="str">
        <f>IF(ISBLANK(A2934),"",IF(ISERROR(VLOOKUP(A2934,'Cadastro-Estoque'!A:G,1,FALSE)),"Produto não cadastrado",VLOOKUP(A2934,'Cadastro-Estoque'!A:G,2,FALSE)))</f>
        <v/>
      </c>
      <c r="H2934" s="2" t="str">
        <f>IF(ISERROR(VLOOKUP(A2934,'Cadastro-Estoque'!A:G,1,FALSE)),"",VLOOKUP(A2934,'Cadastro-Estoque'!A:G,3,FALSE))</f>
        <v/>
      </c>
      <c r="I2934" s="73" t="str">
        <f>IF(A2934="","",INDEX(Boletim!F2943:F3060,(MATCH(A2934,'Cadastro-Estoque'!A2942:A3059,0))))</f>
        <v/>
      </c>
    </row>
    <row r="2935" spans="5:9" ht="18.75" customHeight="1" x14ac:dyDescent="0.25">
      <c r="E2935" s="1" t="str">
        <f t="shared" si="48"/>
        <v/>
      </c>
      <c r="F2935" s="2" t="str">
        <f>IF(ISERROR(VLOOKUP(A2935,'Cadastro-Estoque'!A:G,1,FALSE)),"",VLOOKUP(A2935,'Cadastro-Estoque'!A:G,4,FALSE))</f>
        <v/>
      </c>
      <c r="G2935" s="2" t="str">
        <f>IF(ISBLANK(A2935),"",IF(ISERROR(VLOOKUP(A2935,'Cadastro-Estoque'!A:G,1,FALSE)),"Produto não cadastrado",VLOOKUP(A2935,'Cadastro-Estoque'!A:G,2,FALSE)))</f>
        <v/>
      </c>
      <c r="H2935" s="2" t="str">
        <f>IF(ISERROR(VLOOKUP(A2935,'Cadastro-Estoque'!A:G,1,FALSE)),"",VLOOKUP(A2935,'Cadastro-Estoque'!A:G,3,FALSE))</f>
        <v/>
      </c>
      <c r="I2935" s="73" t="str">
        <f>IF(A2935="","",INDEX(Boletim!F2944:F3061,(MATCH(A2935,'Cadastro-Estoque'!A2943:A3060,0))))</f>
        <v/>
      </c>
    </row>
    <row r="2936" spans="5:9" ht="18.75" customHeight="1" x14ac:dyDescent="0.25">
      <c r="E2936" s="1" t="str">
        <f t="shared" si="48"/>
        <v/>
      </c>
      <c r="F2936" s="2" t="str">
        <f>IF(ISERROR(VLOOKUP(A2936,'Cadastro-Estoque'!A:G,1,FALSE)),"",VLOOKUP(A2936,'Cadastro-Estoque'!A:G,4,FALSE))</f>
        <v/>
      </c>
      <c r="G2936" s="2" t="str">
        <f>IF(ISBLANK(A2936),"",IF(ISERROR(VLOOKUP(A2936,'Cadastro-Estoque'!A:G,1,FALSE)),"Produto não cadastrado",VLOOKUP(A2936,'Cadastro-Estoque'!A:G,2,FALSE)))</f>
        <v/>
      </c>
      <c r="H2936" s="2" t="str">
        <f>IF(ISERROR(VLOOKUP(A2936,'Cadastro-Estoque'!A:G,1,FALSE)),"",VLOOKUP(A2936,'Cadastro-Estoque'!A:G,3,FALSE))</f>
        <v/>
      </c>
      <c r="I2936" s="73" t="str">
        <f>IF(A2936="","",INDEX(Boletim!F2945:F3062,(MATCH(A2936,'Cadastro-Estoque'!A2944:A3061,0))))</f>
        <v/>
      </c>
    </row>
    <row r="2937" spans="5:9" ht="18.75" customHeight="1" x14ac:dyDescent="0.25">
      <c r="E2937" s="1" t="str">
        <f t="shared" si="48"/>
        <v/>
      </c>
      <c r="F2937" s="2" t="str">
        <f>IF(ISERROR(VLOOKUP(A2937,'Cadastro-Estoque'!A:G,1,FALSE)),"",VLOOKUP(A2937,'Cadastro-Estoque'!A:G,4,FALSE))</f>
        <v/>
      </c>
      <c r="G2937" s="2" t="str">
        <f>IF(ISBLANK(A2937),"",IF(ISERROR(VLOOKUP(A2937,'Cadastro-Estoque'!A:G,1,FALSE)),"Produto não cadastrado",VLOOKUP(A2937,'Cadastro-Estoque'!A:G,2,FALSE)))</f>
        <v/>
      </c>
      <c r="H2937" s="2" t="str">
        <f>IF(ISERROR(VLOOKUP(A2937,'Cadastro-Estoque'!A:G,1,FALSE)),"",VLOOKUP(A2937,'Cadastro-Estoque'!A:G,3,FALSE))</f>
        <v/>
      </c>
      <c r="I2937" s="73" t="str">
        <f>IF(A2937="","",INDEX(Boletim!F2946:F3063,(MATCH(A2937,'Cadastro-Estoque'!A2945:A3062,0))))</f>
        <v/>
      </c>
    </row>
    <row r="2938" spans="5:9" ht="18.75" customHeight="1" x14ac:dyDescent="0.25">
      <c r="E2938" s="1" t="str">
        <f t="shared" si="48"/>
        <v/>
      </c>
      <c r="F2938" s="2" t="str">
        <f>IF(ISERROR(VLOOKUP(A2938,'Cadastro-Estoque'!A:G,1,FALSE)),"",VLOOKUP(A2938,'Cadastro-Estoque'!A:G,4,FALSE))</f>
        <v/>
      </c>
      <c r="G2938" s="2" t="str">
        <f>IF(ISBLANK(A2938),"",IF(ISERROR(VLOOKUP(A2938,'Cadastro-Estoque'!A:G,1,FALSE)),"Produto não cadastrado",VLOOKUP(A2938,'Cadastro-Estoque'!A:G,2,FALSE)))</f>
        <v/>
      </c>
      <c r="H2938" s="2" t="str">
        <f>IF(ISERROR(VLOOKUP(A2938,'Cadastro-Estoque'!A:G,1,FALSE)),"",VLOOKUP(A2938,'Cadastro-Estoque'!A:G,3,FALSE))</f>
        <v/>
      </c>
      <c r="I2938" s="73" t="str">
        <f>IF(A2938="","",INDEX(Boletim!F2947:F3064,(MATCH(A2938,'Cadastro-Estoque'!A2946:A3063,0))))</f>
        <v/>
      </c>
    </row>
    <row r="2939" spans="5:9" ht="18.75" customHeight="1" x14ac:dyDescent="0.25">
      <c r="E2939" s="1" t="str">
        <f t="shared" si="48"/>
        <v/>
      </c>
      <c r="F2939" s="2" t="str">
        <f>IF(ISERROR(VLOOKUP(A2939,'Cadastro-Estoque'!A:G,1,FALSE)),"",VLOOKUP(A2939,'Cadastro-Estoque'!A:G,4,FALSE))</f>
        <v/>
      </c>
      <c r="G2939" s="2" t="str">
        <f>IF(ISBLANK(A2939),"",IF(ISERROR(VLOOKUP(A2939,'Cadastro-Estoque'!A:G,1,FALSE)),"Produto não cadastrado",VLOOKUP(A2939,'Cadastro-Estoque'!A:G,2,FALSE)))</f>
        <v/>
      </c>
      <c r="H2939" s="2" t="str">
        <f>IF(ISERROR(VLOOKUP(A2939,'Cadastro-Estoque'!A:G,1,FALSE)),"",VLOOKUP(A2939,'Cadastro-Estoque'!A:G,3,FALSE))</f>
        <v/>
      </c>
      <c r="I2939" s="73" t="str">
        <f>IF(A2939="","",INDEX(Boletim!F2948:F3065,(MATCH(A2939,'Cadastro-Estoque'!A2947:A3064,0))))</f>
        <v/>
      </c>
    </row>
    <row r="2940" spans="5:9" ht="18.75" customHeight="1" x14ac:dyDescent="0.25">
      <c r="E2940" s="1" t="str">
        <f t="shared" si="48"/>
        <v/>
      </c>
      <c r="F2940" s="2" t="str">
        <f>IF(ISERROR(VLOOKUP(A2940,'Cadastro-Estoque'!A:G,1,FALSE)),"",VLOOKUP(A2940,'Cadastro-Estoque'!A:G,4,FALSE))</f>
        <v/>
      </c>
      <c r="G2940" s="2" t="str">
        <f>IF(ISBLANK(A2940),"",IF(ISERROR(VLOOKUP(A2940,'Cadastro-Estoque'!A:G,1,FALSE)),"Produto não cadastrado",VLOOKUP(A2940,'Cadastro-Estoque'!A:G,2,FALSE)))</f>
        <v/>
      </c>
      <c r="H2940" s="2" t="str">
        <f>IF(ISERROR(VLOOKUP(A2940,'Cadastro-Estoque'!A:G,1,FALSE)),"",VLOOKUP(A2940,'Cadastro-Estoque'!A:G,3,FALSE))</f>
        <v/>
      </c>
      <c r="I2940" s="73" t="str">
        <f>IF(A2940="","",INDEX(Boletim!F2949:F3066,(MATCH(A2940,'Cadastro-Estoque'!A2948:A3065,0))))</f>
        <v/>
      </c>
    </row>
    <row r="2941" spans="5:9" ht="18.75" customHeight="1" x14ac:dyDescent="0.25">
      <c r="E2941" s="1" t="str">
        <f t="shared" si="48"/>
        <v/>
      </c>
      <c r="F2941" s="2" t="str">
        <f>IF(ISERROR(VLOOKUP(A2941,'Cadastro-Estoque'!A:G,1,FALSE)),"",VLOOKUP(A2941,'Cadastro-Estoque'!A:G,4,FALSE))</f>
        <v/>
      </c>
      <c r="G2941" s="2" t="str">
        <f>IF(ISBLANK(A2941),"",IF(ISERROR(VLOOKUP(A2941,'Cadastro-Estoque'!A:G,1,FALSE)),"Produto não cadastrado",VLOOKUP(A2941,'Cadastro-Estoque'!A:G,2,FALSE)))</f>
        <v/>
      </c>
      <c r="H2941" s="2" t="str">
        <f>IF(ISERROR(VLOOKUP(A2941,'Cadastro-Estoque'!A:G,1,FALSE)),"",VLOOKUP(A2941,'Cadastro-Estoque'!A:G,3,FALSE))</f>
        <v/>
      </c>
      <c r="I2941" s="73" t="str">
        <f>IF(A2941="","",INDEX(Boletim!F2950:F3067,(MATCH(A2941,'Cadastro-Estoque'!A2949:A3066,0))))</f>
        <v/>
      </c>
    </row>
    <row r="2942" spans="5:9" ht="18.75" customHeight="1" x14ac:dyDescent="0.25">
      <c r="E2942" s="1" t="str">
        <f t="shared" si="48"/>
        <v/>
      </c>
      <c r="F2942" s="2" t="str">
        <f>IF(ISERROR(VLOOKUP(A2942,'Cadastro-Estoque'!A:G,1,FALSE)),"",VLOOKUP(A2942,'Cadastro-Estoque'!A:G,4,FALSE))</f>
        <v/>
      </c>
      <c r="G2942" s="2" t="str">
        <f>IF(ISBLANK(A2942),"",IF(ISERROR(VLOOKUP(A2942,'Cadastro-Estoque'!A:G,1,FALSE)),"Produto não cadastrado",VLOOKUP(A2942,'Cadastro-Estoque'!A:G,2,FALSE)))</f>
        <v/>
      </c>
      <c r="H2942" s="2" t="str">
        <f>IF(ISERROR(VLOOKUP(A2942,'Cadastro-Estoque'!A:G,1,FALSE)),"",VLOOKUP(A2942,'Cadastro-Estoque'!A:G,3,FALSE))</f>
        <v/>
      </c>
      <c r="I2942" s="73" t="str">
        <f>IF(A2942="","",INDEX(Boletim!F2951:F3068,(MATCH(A2942,'Cadastro-Estoque'!A2950:A3067,0))))</f>
        <v/>
      </c>
    </row>
    <row r="2943" spans="5:9" ht="18.75" customHeight="1" x14ac:dyDescent="0.25">
      <c r="E2943" s="1" t="str">
        <f t="shared" si="48"/>
        <v/>
      </c>
      <c r="F2943" s="2" t="str">
        <f>IF(ISERROR(VLOOKUP(A2943,'Cadastro-Estoque'!A:G,1,FALSE)),"",VLOOKUP(A2943,'Cadastro-Estoque'!A:G,4,FALSE))</f>
        <v/>
      </c>
      <c r="G2943" s="2" t="str">
        <f>IF(ISBLANK(A2943),"",IF(ISERROR(VLOOKUP(A2943,'Cadastro-Estoque'!A:G,1,FALSE)),"Produto não cadastrado",VLOOKUP(A2943,'Cadastro-Estoque'!A:G,2,FALSE)))</f>
        <v/>
      </c>
      <c r="H2943" s="2" t="str">
        <f>IF(ISERROR(VLOOKUP(A2943,'Cadastro-Estoque'!A:G,1,FALSE)),"",VLOOKUP(A2943,'Cadastro-Estoque'!A:G,3,FALSE))</f>
        <v/>
      </c>
      <c r="I2943" s="73" t="str">
        <f>IF(A2943="","",INDEX(Boletim!F2952:F3069,(MATCH(A2943,'Cadastro-Estoque'!A2951:A3068,0))))</f>
        <v/>
      </c>
    </row>
    <row r="2944" spans="5:9" ht="18.75" customHeight="1" x14ac:dyDescent="0.25">
      <c r="E2944" s="1" t="str">
        <f t="shared" si="48"/>
        <v/>
      </c>
      <c r="F2944" s="2" t="str">
        <f>IF(ISERROR(VLOOKUP(A2944,'Cadastro-Estoque'!A:G,1,FALSE)),"",VLOOKUP(A2944,'Cadastro-Estoque'!A:G,4,FALSE))</f>
        <v/>
      </c>
      <c r="G2944" s="2" t="str">
        <f>IF(ISBLANK(A2944),"",IF(ISERROR(VLOOKUP(A2944,'Cadastro-Estoque'!A:G,1,FALSE)),"Produto não cadastrado",VLOOKUP(A2944,'Cadastro-Estoque'!A:G,2,FALSE)))</f>
        <v/>
      </c>
      <c r="H2944" s="2" t="str">
        <f>IF(ISERROR(VLOOKUP(A2944,'Cadastro-Estoque'!A:G,1,FALSE)),"",VLOOKUP(A2944,'Cadastro-Estoque'!A:G,3,FALSE))</f>
        <v/>
      </c>
      <c r="I2944" s="73" t="str">
        <f>IF(A2944="","",INDEX(Boletim!F2953:F3070,(MATCH(A2944,'Cadastro-Estoque'!A2952:A3069,0))))</f>
        <v/>
      </c>
    </row>
    <row r="2945" spans="5:9" ht="18.75" customHeight="1" x14ac:dyDescent="0.25">
      <c r="E2945" s="1" t="str">
        <f t="shared" si="48"/>
        <v/>
      </c>
      <c r="F2945" s="2" t="str">
        <f>IF(ISERROR(VLOOKUP(A2945,'Cadastro-Estoque'!A:G,1,FALSE)),"",VLOOKUP(A2945,'Cadastro-Estoque'!A:G,4,FALSE))</f>
        <v/>
      </c>
      <c r="G2945" s="2" t="str">
        <f>IF(ISBLANK(A2945),"",IF(ISERROR(VLOOKUP(A2945,'Cadastro-Estoque'!A:G,1,FALSE)),"Produto não cadastrado",VLOOKUP(A2945,'Cadastro-Estoque'!A:G,2,FALSE)))</f>
        <v/>
      </c>
      <c r="H2945" s="2" t="str">
        <f>IF(ISERROR(VLOOKUP(A2945,'Cadastro-Estoque'!A:G,1,FALSE)),"",VLOOKUP(A2945,'Cadastro-Estoque'!A:G,3,FALSE))</f>
        <v/>
      </c>
      <c r="I2945" s="73" t="str">
        <f>IF(A2945="","",INDEX(Boletim!F2954:F3071,(MATCH(A2945,'Cadastro-Estoque'!A2953:A3070,0))))</f>
        <v/>
      </c>
    </row>
    <row r="2946" spans="5:9" ht="18.75" customHeight="1" x14ac:dyDescent="0.25">
      <c r="E2946" s="1" t="str">
        <f t="shared" si="48"/>
        <v/>
      </c>
      <c r="F2946" s="2" t="str">
        <f>IF(ISERROR(VLOOKUP(A2946,'Cadastro-Estoque'!A:G,1,FALSE)),"",VLOOKUP(A2946,'Cadastro-Estoque'!A:G,4,FALSE))</f>
        <v/>
      </c>
      <c r="G2946" s="2" t="str">
        <f>IF(ISBLANK(A2946),"",IF(ISERROR(VLOOKUP(A2946,'Cadastro-Estoque'!A:G,1,FALSE)),"Produto não cadastrado",VLOOKUP(A2946,'Cadastro-Estoque'!A:G,2,FALSE)))</f>
        <v/>
      </c>
      <c r="H2946" s="2" t="str">
        <f>IF(ISERROR(VLOOKUP(A2946,'Cadastro-Estoque'!A:G,1,FALSE)),"",VLOOKUP(A2946,'Cadastro-Estoque'!A:G,3,FALSE))</f>
        <v/>
      </c>
      <c r="I2946" s="73" t="str">
        <f>IF(A2946="","",INDEX(Boletim!F2955:F3072,(MATCH(A2946,'Cadastro-Estoque'!A2954:A3071,0))))</f>
        <v/>
      </c>
    </row>
    <row r="2947" spans="5:9" ht="18.75" customHeight="1" x14ac:dyDescent="0.25">
      <c r="E2947" s="1" t="str">
        <f t="shared" si="48"/>
        <v/>
      </c>
      <c r="F2947" s="2" t="str">
        <f>IF(ISERROR(VLOOKUP(A2947,'Cadastro-Estoque'!A:G,1,FALSE)),"",VLOOKUP(A2947,'Cadastro-Estoque'!A:G,4,FALSE))</f>
        <v/>
      </c>
      <c r="G2947" s="2" t="str">
        <f>IF(ISBLANK(A2947),"",IF(ISERROR(VLOOKUP(A2947,'Cadastro-Estoque'!A:G,1,FALSE)),"Produto não cadastrado",VLOOKUP(A2947,'Cadastro-Estoque'!A:G,2,FALSE)))</f>
        <v/>
      </c>
      <c r="H2947" s="2" t="str">
        <f>IF(ISERROR(VLOOKUP(A2947,'Cadastro-Estoque'!A:G,1,FALSE)),"",VLOOKUP(A2947,'Cadastro-Estoque'!A:G,3,FALSE))</f>
        <v/>
      </c>
      <c r="I2947" s="73" t="str">
        <f>IF(A2947="","",INDEX(Boletim!F2956:F3073,(MATCH(A2947,'Cadastro-Estoque'!A2955:A3072,0))))</f>
        <v/>
      </c>
    </row>
    <row r="2948" spans="5:9" ht="18.75" customHeight="1" x14ac:dyDescent="0.25">
      <c r="E2948" s="1" t="str">
        <f t="shared" si="48"/>
        <v/>
      </c>
      <c r="F2948" s="2" t="str">
        <f>IF(ISERROR(VLOOKUP(A2948,'Cadastro-Estoque'!A:G,1,FALSE)),"",VLOOKUP(A2948,'Cadastro-Estoque'!A:G,4,FALSE))</f>
        <v/>
      </c>
      <c r="G2948" s="2" t="str">
        <f>IF(ISBLANK(A2948),"",IF(ISERROR(VLOOKUP(A2948,'Cadastro-Estoque'!A:G,1,FALSE)),"Produto não cadastrado",VLOOKUP(A2948,'Cadastro-Estoque'!A:G,2,FALSE)))</f>
        <v/>
      </c>
      <c r="H2948" s="2" t="str">
        <f>IF(ISERROR(VLOOKUP(A2948,'Cadastro-Estoque'!A:G,1,FALSE)),"",VLOOKUP(A2948,'Cadastro-Estoque'!A:G,3,FALSE))</f>
        <v/>
      </c>
      <c r="I2948" s="73" t="str">
        <f>IF(A2948="","",INDEX(Boletim!F2957:F3074,(MATCH(A2948,'Cadastro-Estoque'!A2956:A3073,0))))</f>
        <v/>
      </c>
    </row>
    <row r="2949" spans="5:9" ht="18.75" customHeight="1" x14ac:dyDescent="0.25">
      <c r="E2949" s="1" t="str">
        <f t="shared" si="48"/>
        <v/>
      </c>
      <c r="F2949" s="2" t="str">
        <f>IF(ISERROR(VLOOKUP(A2949,'Cadastro-Estoque'!A:G,1,FALSE)),"",VLOOKUP(A2949,'Cadastro-Estoque'!A:G,4,FALSE))</f>
        <v/>
      </c>
      <c r="G2949" s="2" t="str">
        <f>IF(ISBLANK(A2949),"",IF(ISERROR(VLOOKUP(A2949,'Cadastro-Estoque'!A:G,1,FALSE)),"Produto não cadastrado",VLOOKUP(A2949,'Cadastro-Estoque'!A:G,2,FALSE)))</f>
        <v/>
      </c>
      <c r="H2949" s="2" t="str">
        <f>IF(ISERROR(VLOOKUP(A2949,'Cadastro-Estoque'!A:G,1,FALSE)),"",VLOOKUP(A2949,'Cadastro-Estoque'!A:G,3,FALSE))</f>
        <v/>
      </c>
      <c r="I2949" s="73" t="str">
        <f>IF(A2949="","",INDEX(Boletim!F2958:F3075,(MATCH(A2949,'Cadastro-Estoque'!A2957:A3074,0))))</f>
        <v/>
      </c>
    </row>
    <row r="2950" spans="5:9" ht="18.75" customHeight="1" x14ac:dyDescent="0.25">
      <c r="E2950" s="1" t="str">
        <f t="shared" ref="E2950:E2996" si="49">IF(ISBLANK(A2950),"",C2950*D2950)</f>
        <v/>
      </c>
      <c r="F2950" s="2" t="str">
        <f>IF(ISERROR(VLOOKUP(A2950,'Cadastro-Estoque'!A:G,1,FALSE)),"",VLOOKUP(A2950,'Cadastro-Estoque'!A:G,4,FALSE))</f>
        <v/>
      </c>
      <c r="G2950" s="2" t="str">
        <f>IF(ISBLANK(A2950),"",IF(ISERROR(VLOOKUP(A2950,'Cadastro-Estoque'!A:G,1,FALSE)),"Produto não cadastrado",VLOOKUP(A2950,'Cadastro-Estoque'!A:G,2,FALSE)))</f>
        <v/>
      </c>
      <c r="H2950" s="2" t="str">
        <f>IF(ISERROR(VLOOKUP(A2950,'Cadastro-Estoque'!A:G,1,FALSE)),"",VLOOKUP(A2950,'Cadastro-Estoque'!A:G,3,FALSE))</f>
        <v/>
      </c>
      <c r="I2950" s="73" t="str">
        <f>IF(A2950="","",INDEX(Boletim!F2959:F3076,(MATCH(A2950,'Cadastro-Estoque'!A2958:A3075,0))))</f>
        <v/>
      </c>
    </row>
    <row r="2951" spans="5:9" ht="18.75" customHeight="1" x14ac:dyDescent="0.25">
      <c r="E2951" s="1" t="str">
        <f t="shared" si="49"/>
        <v/>
      </c>
      <c r="F2951" s="2" t="str">
        <f>IF(ISERROR(VLOOKUP(A2951,'Cadastro-Estoque'!A:G,1,FALSE)),"",VLOOKUP(A2951,'Cadastro-Estoque'!A:G,4,FALSE))</f>
        <v/>
      </c>
      <c r="G2951" s="2" t="str">
        <f>IF(ISBLANK(A2951),"",IF(ISERROR(VLOOKUP(A2951,'Cadastro-Estoque'!A:G,1,FALSE)),"Produto não cadastrado",VLOOKUP(A2951,'Cadastro-Estoque'!A:G,2,FALSE)))</f>
        <v/>
      </c>
      <c r="H2951" s="2" t="str">
        <f>IF(ISERROR(VLOOKUP(A2951,'Cadastro-Estoque'!A:G,1,FALSE)),"",VLOOKUP(A2951,'Cadastro-Estoque'!A:G,3,FALSE))</f>
        <v/>
      </c>
      <c r="I2951" s="73" t="str">
        <f>IF(A2951="","",INDEX(Boletim!F2960:F3077,(MATCH(A2951,'Cadastro-Estoque'!A2959:A3076,0))))</f>
        <v/>
      </c>
    </row>
    <row r="2952" spans="5:9" ht="18.75" customHeight="1" x14ac:dyDescent="0.25">
      <c r="E2952" s="1" t="str">
        <f t="shared" si="49"/>
        <v/>
      </c>
      <c r="F2952" s="2" t="str">
        <f>IF(ISERROR(VLOOKUP(A2952,'Cadastro-Estoque'!A:G,1,FALSE)),"",VLOOKUP(A2952,'Cadastro-Estoque'!A:G,4,FALSE))</f>
        <v/>
      </c>
      <c r="G2952" s="2" t="str">
        <f>IF(ISBLANK(A2952),"",IF(ISERROR(VLOOKUP(A2952,'Cadastro-Estoque'!A:G,1,FALSE)),"Produto não cadastrado",VLOOKUP(A2952,'Cadastro-Estoque'!A:G,2,FALSE)))</f>
        <v/>
      </c>
      <c r="H2952" s="2" t="str">
        <f>IF(ISERROR(VLOOKUP(A2952,'Cadastro-Estoque'!A:G,1,FALSE)),"",VLOOKUP(A2952,'Cadastro-Estoque'!A:G,3,FALSE))</f>
        <v/>
      </c>
      <c r="I2952" s="73" t="str">
        <f>IF(A2952="","",INDEX(Boletim!F2961:F3078,(MATCH(A2952,'Cadastro-Estoque'!A2960:A3077,0))))</f>
        <v/>
      </c>
    </row>
    <row r="2953" spans="5:9" ht="18.75" customHeight="1" x14ac:dyDescent="0.25">
      <c r="E2953" s="1" t="str">
        <f t="shared" si="49"/>
        <v/>
      </c>
      <c r="F2953" s="2" t="str">
        <f>IF(ISERROR(VLOOKUP(A2953,'Cadastro-Estoque'!A:G,1,FALSE)),"",VLOOKUP(A2953,'Cadastro-Estoque'!A:G,4,FALSE))</f>
        <v/>
      </c>
      <c r="G2953" s="2" t="str">
        <f>IF(ISBLANK(A2953),"",IF(ISERROR(VLOOKUP(A2953,'Cadastro-Estoque'!A:G,1,FALSE)),"Produto não cadastrado",VLOOKUP(A2953,'Cadastro-Estoque'!A:G,2,FALSE)))</f>
        <v/>
      </c>
      <c r="H2953" s="2" t="str">
        <f>IF(ISERROR(VLOOKUP(A2953,'Cadastro-Estoque'!A:G,1,FALSE)),"",VLOOKUP(A2953,'Cadastro-Estoque'!A:G,3,FALSE))</f>
        <v/>
      </c>
      <c r="I2953" s="73" t="str">
        <f>IF(A2953="","",INDEX(Boletim!F2962:F3079,(MATCH(A2953,'Cadastro-Estoque'!A2961:A3078,0))))</f>
        <v/>
      </c>
    </row>
    <row r="2954" spans="5:9" ht="18.75" customHeight="1" x14ac:dyDescent="0.25">
      <c r="E2954" s="1" t="str">
        <f t="shared" si="49"/>
        <v/>
      </c>
      <c r="F2954" s="2" t="str">
        <f>IF(ISERROR(VLOOKUP(A2954,'Cadastro-Estoque'!A:G,1,FALSE)),"",VLOOKUP(A2954,'Cadastro-Estoque'!A:G,4,FALSE))</f>
        <v/>
      </c>
      <c r="G2954" s="2" t="str">
        <f>IF(ISBLANK(A2954),"",IF(ISERROR(VLOOKUP(A2954,'Cadastro-Estoque'!A:G,1,FALSE)),"Produto não cadastrado",VLOOKUP(A2954,'Cadastro-Estoque'!A:G,2,FALSE)))</f>
        <v/>
      </c>
      <c r="H2954" s="2" t="str">
        <f>IF(ISERROR(VLOOKUP(A2954,'Cadastro-Estoque'!A:G,1,FALSE)),"",VLOOKUP(A2954,'Cadastro-Estoque'!A:G,3,FALSE))</f>
        <v/>
      </c>
      <c r="I2954" s="73" t="str">
        <f>IF(A2954="","",INDEX(Boletim!F2963:F3080,(MATCH(A2954,'Cadastro-Estoque'!A2962:A3079,0))))</f>
        <v/>
      </c>
    </row>
    <row r="2955" spans="5:9" ht="18.75" customHeight="1" x14ac:dyDescent="0.25">
      <c r="E2955" s="1" t="str">
        <f t="shared" si="49"/>
        <v/>
      </c>
      <c r="F2955" s="2" t="str">
        <f>IF(ISERROR(VLOOKUP(A2955,'Cadastro-Estoque'!A:G,1,FALSE)),"",VLOOKUP(A2955,'Cadastro-Estoque'!A:G,4,FALSE))</f>
        <v/>
      </c>
      <c r="G2955" s="2" t="str">
        <f>IF(ISBLANK(A2955),"",IF(ISERROR(VLOOKUP(A2955,'Cadastro-Estoque'!A:G,1,FALSE)),"Produto não cadastrado",VLOOKUP(A2955,'Cadastro-Estoque'!A:G,2,FALSE)))</f>
        <v/>
      </c>
      <c r="H2955" s="2" t="str">
        <f>IF(ISERROR(VLOOKUP(A2955,'Cadastro-Estoque'!A:G,1,FALSE)),"",VLOOKUP(A2955,'Cadastro-Estoque'!A:G,3,FALSE))</f>
        <v/>
      </c>
      <c r="I2955" s="73" t="str">
        <f>IF(A2955="","",INDEX(Boletim!F2964:F3081,(MATCH(A2955,'Cadastro-Estoque'!A2963:A3080,0))))</f>
        <v/>
      </c>
    </row>
    <row r="2956" spans="5:9" ht="18.75" customHeight="1" x14ac:dyDescent="0.25">
      <c r="E2956" s="1" t="str">
        <f t="shared" si="49"/>
        <v/>
      </c>
      <c r="F2956" s="2" t="str">
        <f>IF(ISERROR(VLOOKUP(A2956,'Cadastro-Estoque'!A:G,1,FALSE)),"",VLOOKUP(A2956,'Cadastro-Estoque'!A:G,4,FALSE))</f>
        <v/>
      </c>
      <c r="G2956" s="2" t="str">
        <f>IF(ISBLANK(A2956),"",IF(ISERROR(VLOOKUP(A2956,'Cadastro-Estoque'!A:G,1,FALSE)),"Produto não cadastrado",VLOOKUP(A2956,'Cadastro-Estoque'!A:G,2,FALSE)))</f>
        <v/>
      </c>
      <c r="H2956" s="2" t="str">
        <f>IF(ISERROR(VLOOKUP(A2956,'Cadastro-Estoque'!A:G,1,FALSE)),"",VLOOKUP(A2956,'Cadastro-Estoque'!A:G,3,FALSE))</f>
        <v/>
      </c>
      <c r="I2956" s="73" t="str">
        <f>IF(A2956="","",INDEX(Boletim!F2965:F3082,(MATCH(A2956,'Cadastro-Estoque'!A2964:A3081,0))))</f>
        <v/>
      </c>
    </row>
    <row r="2957" spans="5:9" ht="18.75" customHeight="1" x14ac:dyDescent="0.25">
      <c r="E2957" s="1" t="str">
        <f t="shared" si="49"/>
        <v/>
      </c>
      <c r="F2957" s="2" t="str">
        <f>IF(ISERROR(VLOOKUP(A2957,'Cadastro-Estoque'!A:G,1,FALSE)),"",VLOOKUP(A2957,'Cadastro-Estoque'!A:G,4,FALSE))</f>
        <v/>
      </c>
      <c r="G2957" s="2" t="str">
        <f>IF(ISBLANK(A2957),"",IF(ISERROR(VLOOKUP(A2957,'Cadastro-Estoque'!A:G,1,FALSE)),"Produto não cadastrado",VLOOKUP(A2957,'Cadastro-Estoque'!A:G,2,FALSE)))</f>
        <v/>
      </c>
      <c r="H2957" s="2" t="str">
        <f>IF(ISERROR(VLOOKUP(A2957,'Cadastro-Estoque'!A:G,1,FALSE)),"",VLOOKUP(A2957,'Cadastro-Estoque'!A:G,3,FALSE))</f>
        <v/>
      </c>
      <c r="I2957" s="73" t="str">
        <f>IF(A2957="","",INDEX(Boletim!F2966:F3083,(MATCH(A2957,'Cadastro-Estoque'!A2965:A3082,0))))</f>
        <v/>
      </c>
    </row>
    <row r="2958" spans="5:9" ht="18.75" customHeight="1" x14ac:dyDescent="0.25">
      <c r="E2958" s="1" t="str">
        <f t="shared" si="49"/>
        <v/>
      </c>
      <c r="F2958" s="2" t="str">
        <f>IF(ISERROR(VLOOKUP(A2958,'Cadastro-Estoque'!A:G,1,FALSE)),"",VLOOKUP(A2958,'Cadastro-Estoque'!A:G,4,FALSE))</f>
        <v/>
      </c>
      <c r="G2958" s="2" t="str">
        <f>IF(ISBLANK(A2958),"",IF(ISERROR(VLOOKUP(A2958,'Cadastro-Estoque'!A:G,1,FALSE)),"Produto não cadastrado",VLOOKUP(A2958,'Cadastro-Estoque'!A:G,2,FALSE)))</f>
        <v/>
      </c>
      <c r="H2958" s="2" t="str">
        <f>IF(ISERROR(VLOOKUP(A2958,'Cadastro-Estoque'!A:G,1,FALSE)),"",VLOOKUP(A2958,'Cadastro-Estoque'!A:G,3,FALSE))</f>
        <v/>
      </c>
      <c r="I2958" s="73" t="str">
        <f>IF(A2958="","",INDEX(Boletim!F2967:F3084,(MATCH(A2958,'Cadastro-Estoque'!A2966:A3083,0))))</f>
        <v/>
      </c>
    </row>
    <row r="2959" spans="5:9" ht="18.75" customHeight="1" x14ac:dyDescent="0.25">
      <c r="E2959" s="1" t="str">
        <f t="shared" si="49"/>
        <v/>
      </c>
      <c r="F2959" s="2" t="str">
        <f>IF(ISERROR(VLOOKUP(A2959,'Cadastro-Estoque'!A:G,1,FALSE)),"",VLOOKUP(A2959,'Cadastro-Estoque'!A:G,4,FALSE))</f>
        <v/>
      </c>
      <c r="G2959" s="2" t="str">
        <f>IF(ISBLANK(A2959),"",IF(ISERROR(VLOOKUP(A2959,'Cadastro-Estoque'!A:G,1,FALSE)),"Produto não cadastrado",VLOOKUP(A2959,'Cadastro-Estoque'!A:G,2,FALSE)))</f>
        <v/>
      </c>
      <c r="H2959" s="2" t="str">
        <f>IF(ISERROR(VLOOKUP(A2959,'Cadastro-Estoque'!A:G,1,FALSE)),"",VLOOKUP(A2959,'Cadastro-Estoque'!A:G,3,FALSE))</f>
        <v/>
      </c>
      <c r="I2959" s="73" t="str">
        <f>IF(A2959="","",INDEX(Boletim!F2968:F3085,(MATCH(A2959,'Cadastro-Estoque'!A2967:A3084,0))))</f>
        <v/>
      </c>
    </row>
    <row r="2960" spans="5:9" ht="18.75" customHeight="1" x14ac:dyDescent="0.25">
      <c r="E2960" s="1" t="str">
        <f t="shared" si="49"/>
        <v/>
      </c>
      <c r="F2960" s="2" t="str">
        <f>IF(ISERROR(VLOOKUP(A2960,'Cadastro-Estoque'!A:G,1,FALSE)),"",VLOOKUP(A2960,'Cadastro-Estoque'!A:G,4,FALSE))</f>
        <v/>
      </c>
      <c r="G2960" s="2" t="str">
        <f>IF(ISBLANK(A2960),"",IF(ISERROR(VLOOKUP(A2960,'Cadastro-Estoque'!A:G,1,FALSE)),"Produto não cadastrado",VLOOKUP(A2960,'Cadastro-Estoque'!A:G,2,FALSE)))</f>
        <v/>
      </c>
      <c r="H2960" s="2" t="str">
        <f>IF(ISERROR(VLOOKUP(A2960,'Cadastro-Estoque'!A:G,1,FALSE)),"",VLOOKUP(A2960,'Cadastro-Estoque'!A:G,3,FALSE))</f>
        <v/>
      </c>
      <c r="I2960" s="73" t="str">
        <f>IF(A2960="","",INDEX(Boletim!F2969:F3086,(MATCH(A2960,'Cadastro-Estoque'!A2968:A3085,0))))</f>
        <v/>
      </c>
    </row>
    <row r="2961" spans="5:9" ht="18.75" customHeight="1" x14ac:dyDescent="0.25">
      <c r="E2961" s="1" t="str">
        <f t="shared" si="49"/>
        <v/>
      </c>
      <c r="F2961" s="2" t="str">
        <f>IF(ISERROR(VLOOKUP(A2961,'Cadastro-Estoque'!A:G,1,FALSE)),"",VLOOKUP(A2961,'Cadastro-Estoque'!A:G,4,FALSE))</f>
        <v/>
      </c>
      <c r="G2961" s="2" t="str">
        <f>IF(ISBLANK(A2961),"",IF(ISERROR(VLOOKUP(A2961,'Cadastro-Estoque'!A:G,1,FALSE)),"Produto não cadastrado",VLOOKUP(A2961,'Cadastro-Estoque'!A:G,2,FALSE)))</f>
        <v/>
      </c>
      <c r="H2961" s="2" t="str">
        <f>IF(ISERROR(VLOOKUP(A2961,'Cadastro-Estoque'!A:G,1,FALSE)),"",VLOOKUP(A2961,'Cadastro-Estoque'!A:G,3,FALSE))</f>
        <v/>
      </c>
      <c r="I2961" s="73" t="str">
        <f>IF(A2961="","",INDEX(Boletim!F2970:F3087,(MATCH(A2961,'Cadastro-Estoque'!A2969:A3086,0))))</f>
        <v/>
      </c>
    </row>
    <row r="2962" spans="5:9" ht="18.75" customHeight="1" x14ac:dyDescent="0.25">
      <c r="E2962" s="1" t="str">
        <f t="shared" si="49"/>
        <v/>
      </c>
      <c r="F2962" s="2" t="str">
        <f>IF(ISERROR(VLOOKUP(A2962,'Cadastro-Estoque'!A:G,1,FALSE)),"",VLOOKUP(A2962,'Cadastro-Estoque'!A:G,4,FALSE))</f>
        <v/>
      </c>
      <c r="G2962" s="2" t="str">
        <f>IF(ISBLANK(A2962),"",IF(ISERROR(VLOOKUP(A2962,'Cadastro-Estoque'!A:G,1,FALSE)),"Produto não cadastrado",VLOOKUP(A2962,'Cadastro-Estoque'!A:G,2,FALSE)))</f>
        <v/>
      </c>
      <c r="H2962" s="2" t="str">
        <f>IF(ISERROR(VLOOKUP(A2962,'Cadastro-Estoque'!A:G,1,FALSE)),"",VLOOKUP(A2962,'Cadastro-Estoque'!A:G,3,FALSE))</f>
        <v/>
      </c>
      <c r="I2962" s="73" t="str">
        <f>IF(A2962="","",INDEX(Boletim!F2971:F3088,(MATCH(A2962,'Cadastro-Estoque'!A2970:A3087,0))))</f>
        <v/>
      </c>
    </row>
    <row r="2963" spans="5:9" ht="18.75" customHeight="1" x14ac:dyDescent="0.25">
      <c r="E2963" s="1" t="str">
        <f t="shared" si="49"/>
        <v/>
      </c>
      <c r="F2963" s="2" t="str">
        <f>IF(ISERROR(VLOOKUP(A2963,'Cadastro-Estoque'!A:G,1,FALSE)),"",VLOOKUP(A2963,'Cadastro-Estoque'!A:G,4,FALSE))</f>
        <v/>
      </c>
      <c r="G2963" s="2" t="str">
        <f>IF(ISBLANK(A2963),"",IF(ISERROR(VLOOKUP(A2963,'Cadastro-Estoque'!A:G,1,FALSE)),"Produto não cadastrado",VLOOKUP(A2963,'Cadastro-Estoque'!A:G,2,FALSE)))</f>
        <v/>
      </c>
      <c r="H2963" s="2" t="str">
        <f>IF(ISERROR(VLOOKUP(A2963,'Cadastro-Estoque'!A:G,1,FALSE)),"",VLOOKUP(A2963,'Cadastro-Estoque'!A:G,3,FALSE))</f>
        <v/>
      </c>
      <c r="I2963" s="73" t="str">
        <f>IF(A2963="","",INDEX(Boletim!F2972:F3089,(MATCH(A2963,'Cadastro-Estoque'!A2971:A3088,0))))</f>
        <v/>
      </c>
    </row>
    <row r="2964" spans="5:9" ht="18.75" customHeight="1" x14ac:dyDescent="0.25">
      <c r="E2964" s="1" t="str">
        <f t="shared" si="49"/>
        <v/>
      </c>
      <c r="F2964" s="2" t="str">
        <f>IF(ISERROR(VLOOKUP(A2964,'Cadastro-Estoque'!A:G,1,FALSE)),"",VLOOKUP(A2964,'Cadastro-Estoque'!A:G,4,FALSE))</f>
        <v/>
      </c>
      <c r="G2964" s="2" t="str">
        <f>IF(ISBLANK(A2964),"",IF(ISERROR(VLOOKUP(A2964,'Cadastro-Estoque'!A:G,1,FALSE)),"Produto não cadastrado",VLOOKUP(A2964,'Cadastro-Estoque'!A:G,2,FALSE)))</f>
        <v/>
      </c>
      <c r="H2964" s="2" t="str">
        <f>IF(ISERROR(VLOOKUP(A2964,'Cadastro-Estoque'!A:G,1,FALSE)),"",VLOOKUP(A2964,'Cadastro-Estoque'!A:G,3,FALSE))</f>
        <v/>
      </c>
      <c r="I2964" s="73" t="str">
        <f>IF(A2964="","",INDEX(Boletim!F2973:F3090,(MATCH(A2964,'Cadastro-Estoque'!A2972:A3089,0))))</f>
        <v/>
      </c>
    </row>
    <row r="2965" spans="5:9" ht="18.75" customHeight="1" x14ac:dyDescent="0.25">
      <c r="E2965" s="1" t="str">
        <f t="shared" si="49"/>
        <v/>
      </c>
      <c r="F2965" s="2" t="str">
        <f>IF(ISERROR(VLOOKUP(A2965,'Cadastro-Estoque'!A:G,1,FALSE)),"",VLOOKUP(A2965,'Cadastro-Estoque'!A:G,4,FALSE))</f>
        <v/>
      </c>
      <c r="G2965" s="2" t="str">
        <f>IF(ISBLANK(A2965),"",IF(ISERROR(VLOOKUP(A2965,'Cadastro-Estoque'!A:G,1,FALSE)),"Produto não cadastrado",VLOOKUP(A2965,'Cadastro-Estoque'!A:G,2,FALSE)))</f>
        <v/>
      </c>
      <c r="H2965" s="2" t="str">
        <f>IF(ISERROR(VLOOKUP(A2965,'Cadastro-Estoque'!A:G,1,FALSE)),"",VLOOKUP(A2965,'Cadastro-Estoque'!A:G,3,FALSE))</f>
        <v/>
      </c>
      <c r="I2965" s="73" t="str">
        <f>IF(A2965="","",INDEX(Boletim!F2974:F3091,(MATCH(A2965,'Cadastro-Estoque'!A2973:A3090,0))))</f>
        <v/>
      </c>
    </row>
    <row r="2966" spans="5:9" ht="18.75" customHeight="1" x14ac:dyDescent="0.25">
      <c r="E2966" s="1" t="str">
        <f t="shared" si="49"/>
        <v/>
      </c>
      <c r="F2966" s="2" t="str">
        <f>IF(ISERROR(VLOOKUP(A2966,'Cadastro-Estoque'!A:G,1,FALSE)),"",VLOOKUP(A2966,'Cadastro-Estoque'!A:G,4,FALSE))</f>
        <v/>
      </c>
      <c r="G2966" s="2" t="str">
        <f>IF(ISBLANK(A2966),"",IF(ISERROR(VLOOKUP(A2966,'Cadastro-Estoque'!A:G,1,FALSE)),"Produto não cadastrado",VLOOKUP(A2966,'Cadastro-Estoque'!A:G,2,FALSE)))</f>
        <v/>
      </c>
      <c r="H2966" s="2" t="str">
        <f>IF(ISERROR(VLOOKUP(A2966,'Cadastro-Estoque'!A:G,1,FALSE)),"",VLOOKUP(A2966,'Cadastro-Estoque'!A:G,3,FALSE))</f>
        <v/>
      </c>
      <c r="I2966" s="73" t="str">
        <f>IF(A2966="","",INDEX(Boletim!F2975:F3092,(MATCH(A2966,'Cadastro-Estoque'!A2974:A3091,0))))</f>
        <v/>
      </c>
    </row>
    <row r="2967" spans="5:9" ht="18.75" customHeight="1" x14ac:dyDescent="0.25">
      <c r="E2967" s="1" t="str">
        <f t="shared" si="49"/>
        <v/>
      </c>
      <c r="F2967" s="2" t="str">
        <f>IF(ISERROR(VLOOKUP(A2967,'Cadastro-Estoque'!A:G,1,FALSE)),"",VLOOKUP(A2967,'Cadastro-Estoque'!A:G,4,FALSE))</f>
        <v/>
      </c>
      <c r="G2967" s="2" t="str">
        <f>IF(ISBLANK(A2967),"",IF(ISERROR(VLOOKUP(A2967,'Cadastro-Estoque'!A:G,1,FALSE)),"Produto não cadastrado",VLOOKUP(A2967,'Cadastro-Estoque'!A:G,2,FALSE)))</f>
        <v/>
      </c>
      <c r="H2967" s="2" t="str">
        <f>IF(ISERROR(VLOOKUP(A2967,'Cadastro-Estoque'!A:G,1,FALSE)),"",VLOOKUP(A2967,'Cadastro-Estoque'!A:G,3,FALSE))</f>
        <v/>
      </c>
      <c r="I2967" s="73" t="str">
        <f>IF(A2967="","",INDEX(Boletim!F2976:F3093,(MATCH(A2967,'Cadastro-Estoque'!A2975:A3092,0))))</f>
        <v/>
      </c>
    </row>
    <row r="2968" spans="5:9" ht="18.75" customHeight="1" x14ac:dyDescent="0.25">
      <c r="E2968" s="1" t="str">
        <f t="shared" si="49"/>
        <v/>
      </c>
      <c r="F2968" s="2" t="str">
        <f>IF(ISERROR(VLOOKUP(A2968,'Cadastro-Estoque'!A:G,1,FALSE)),"",VLOOKUP(A2968,'Cadastro-Estoque'!A:G,4,FALSE))</f>
        <v/>
      </c>
      <c r="G2968" s="2" t="str">
        <f>IF(ISBLANK(A2968),"",IF(ISERROR(VLOOKUP(A2968,'Cadastro-Estoque'!A:G,1,FALSE)),"Produto não cadastrado",VLOOKUP(A2968,'Cadastro-Estoque'!A:G,2,FALSE)))</f>
        <v/>
      </c>
      <c r="H2968" s="2" t="str">
        <f>IF(ISERROR(VLOOKUP(A2968,'Cadastro-Estoque'!A:G,1,FALSE)),"",VLOOKUP(A2968,'Cadastro-Estoque'!A:G,3,FALSE))</f>
        <v/>
      </c>
      <c r="I2968" s="73" t="str">
        <f>IF(A2968="","",INDEX(Boletim!F2977:F3094,(MATCH(A2968,'Cadastro-Estoque'!A2976:A3093,0))))</f>
        <v/>
      </c>
    </row>
    <row r="2969" spans="5:9" ht="18.75" customHeight="1" x14ac:dyDescent="0.25">
      <c r="E2969" s="1" t="str">
        <f t="shared" si="49"/>
        <v/>
      </c>
      <c r="F2969" s="2" t="str">
        <f>IF(ISERROR(VLOOKUP(A2969,'Cadastro-Estoque'!A:G,1,FALSE)),"",VLOOKUP(A2969,'Cadastro-Estoque'!A:G,4,FALSE))</f>
        <v/>
      </c>
      <c r="G2969" s="2" t="str">
        <f>IF(ISBLANK(A2969),"",IF(ISERROR(VLOOKUP(A2969,'Cadastro-Estoque'!A:G,1,FALSE)),"Produto não cadastrado",VLOOKUP(A2969,'Cadastro-Estoque'!A:G,2,FALSE)))</f>
        <v/>
      </c>
      <c r="H2969" s="2" t="str">
        <f>IF(ISERROR(VLOOKUP(A2969,'Cadastro-Estoque'!A:G,1,FALSE)),"",VLOOKUP(A2969,'Cadastro-Estoque'!A:G,3,FALSE))</f>
        <v/>
      </c>
      <c r="I2969" s="73" t="str">
        <f>IF(A2969="","",INDEX(Boletim!F2978:F3095,(MATCH(A2969,'Cadastro-Estoque'!A2977:A3094,0))))</f>
        <v/>
      </c>
    </row>
    <row r="2970" spans="5:9" ht="18.75" customHeight="1" x14ac:dyDescent="0.25">
      <c r="E2970" s="1" t="str">
        <f t="shared" si="49"/>
        <v/>
      </c>
      <c r="F2970" s="2" t="str">
        <f>IF(ISERROR(VLOOKUP(A2970,'Cadastro-Estoque'!A:G,1,FALSE)),"",VLOOKUP(A2970,'Cadastro-Estoque'!A:G,4,FALSE))</f>
        <v/>
      </c>
      <c r="G2970" s="2" t="str">
        <f>IF(ISBLANK(A2970),"",IF(ISERROR(VLOOKUP(A2970,'Cadastro-Estoque'!A:G,1,FALSE)),"Produto não cadastrado",VLOOKUP(A2970,'Cadastro-Estoque'!A:G,2,FALSE)))</f>
        <v/>
      </c>
      <c r="H2970" s="2" t="str">
        <f>IF(ISERROR(VLOOKUP(A2970,'Cadastro-Estoque'!A:G,1,FALSE)),"",VLOOKUP(A2970,'Cadastro-Estoque'!A:G,3,FALSE))</f>
        <v/>
      </c>
      <c r="I2970" s="73" t="str">
        <f>IF(A2970="","",INDEX(Boletim!F2979:F3096,(MATCH(A2970,'Cadastro-Estoque'!A2978:A3095,0))))</f>
        <v/>
      </c>
    </row>
    <row r="2971" spans="5:9" ht="18.75" customHeight="1" x14ac:dyDescent="0.25">
      <c r="E2971" s="1" t="str">
        <f t="shared" si="49"/>
        <v/>
      </c>
      <c r="F2971" s="2" t="str">
        <f>IF(ISERROR(VLOOKUP(A2971,'Cadastro-Estoque'!A:G,1,FALSE)),"",VLOOKUP(A2971,'Cadastro-Estoque'!A:G,4,FALSE))</f>
        <v/>
      </c>
      <c r="G2971" s="2" t="str">
        <f>IF(ISBLANK(A2971),"",IF(ISERROR(VLOOKUP(A2971,'Cadastro-Estoque'!A:G,1,FALSE)),"Produto não cadastrado",VLOOKUP(A2971,'Cadastro-Estoque'!A:G,2,FALSE)))</f>
        <v/>
      </c>
      <c r="H2971" s="2" t="str">
        <f>IF(ISERROR(VLOOKUP(A2971,'Cadastro-Estoque'!A:G,1,FALSE)),"",VLOOKUP(A2971,'Cadastro-Estoque'!A:G,3,FALSE))</f>
        <v/>
      </c>
      <c r="I2971" s="73" t="str">
        <f>IF(A2971="","",INDEX(Boletim!F2980:F3097,(MATCH(A2971,'Cadastro-Estoque'!A2979:A3096,0))))</f>
        <v/>
      </c>
    </row>
    <row r="2972" spans="5:9" ht="18.75" customHeight="1" x14ac:dyDescent="0.25">
      <c r="E2972" s="1" t="str">
        <f t="shared" si="49"/>
        <v/>
      </c>
      <c r="F2972" s="2" t="str">
        <f>IF(ISERROR(VLOOKUP(A2972,'Cadastro-Estoque'!A:G,1,FALSE)),"",VLOOKUP(A2972,'Cadastro-Estoque'!A:G,4,FALSE))</f>
        <v/>
      </c>
      <c r="G2972" s="2" t="str">
        <f>IF(ISBLANK(A2972),"",IF(ISERROR(VLOOKUP(A2972,'Cadastro-Estoque'!A:G,1,FALSE)),"Produto não cadastrado",VLOOKUP(A2972,'Cadastro-Estoque'!A:G,2,FALSE)))</f>
        <v/>
      </c>
      <c r="H2972" s="2" t="str">
        <f>IF(ISERROR(VLOOKUP(A2972,'Cadastro-Estoque'!A:G,1,FALSE)),"",VLOOKUP(A2972,'Cadastro-Estoque'!A:G,3,FALSE))</f>
        <v/>
      </c>
      <c r="I2972" s="73" t="str">
        <f>IF(A2972="","",INDEX(Boletim!F2981:F3098,(MATCH(A2972,'Cadastro-Estoque'!A2980:A3097,0))))</f>
        <v/>
      </c>
    </row>
    <row r="2973" spans="5:9" ht="18.75" customHeight="1" x14ac:dyDescent="0.25">
      <c r="E2973" s="1" t="str">
        <f t="shared" si="49"/>
        <v/>
      </c>
      <c r="F2973" s="2" t="str">
        <f>IF(ISERROR(VLOOKUP(A2973,'Cadastro-Estoque'!A:G,1,FALSE)),"",VLOOKUP(A2973,'Cadastro-Estoque'!A:G,4,FALSE))</f>
        <v/>
      </c>
      <c r="G2973" s="2" t="str">
        <f>IF(ISBLANK(A2973),"",IF(ISERROR(VLOOKUP(A2973,'Cadastro-Estoque'!A:G,1,FALSE)),"Produto não cadastrado",VLOOKUP(A2973,'Cadastro-Estoque'!A:G,2,FALSE)))</f>
        <v/>
      </c>
      <c r="H2973" s="2" t="str">
        <f>IF(ISERROR(VLOOKUP(A2973,'Cadastro-Estoque'!A:G,1,FALSE)),"",VLOOKUP(A2973,'Cadastro-Estoque'!A:G,3,FALSE))</f>
        <v/>
      </c>
      <c r="I2973" s="73" t="str">
        <f>IF(A2973="","",INDEX(Boletim!F2982:F3099,(MATCH(A2973,'Cadastro-Estoque'!A2981:A3098,0))))</f>
        <v/>
      </c>
    </row>
    <row r="2974" spans="5:9" ht="18.75" customHeight="1" x14ac:dyDescent="0.25">
      <c r="E2974" s="1" t="str">
        <f t="shared" si="49"/>
        <v/>
      </c>
      <c r="F2974" s="2" t="str">
        <f>IF(ISERROR(VLOOKUP(A2974,'Cadastro-Estoque'!A:G,1,FALSE)),"",VLOOKUP(A2974,'Cadastro-Estoque'!A:G,4,FALSE))</f>
        <v/>
      </c>
      <c r="G2974" s="2" t="str">
        <f>IF(ISBLANK(A2974),"",IF(ISERROR(VLOOKUP(A2974,'Cadastro-Estoque'!A:G,1,FALSE)),"Produto não cadastrado",VLOOKUP(A2974,'Cadastro-Estoque'!A:G,2,FALSE)))</f>
        <v/>
      </c>
      <c r="H2974" s="2" t="str">
        <f>IF(ISERROR(VLOOKUP(A2974,'Cadastro-Estoque'!A:G,1,FALSE)),"",VLOOKUP(A2974,'Cadastro-Estoque'!A:G,3,FALSE))</f>
        <v/>
      </c>
      <c r="I2974" s="73" t="str">
        <f>IF(A2974="","",INDEX(Boletim!F2983:F3100,(MATCH(A2974,'Cadastro-Estoque'!A2982:A3099,0))))</f>
        <v/>
      </c>
    </row>
    <row r="2975" spans="5:9" ht="18.75" customHeight="1" x14ac:dyDescent="0.25">
      <c r="E2975" s="1" t="str">
        <f t="shared" si="49"/>
        <v/>
      </c>
      <c r="F2975" s="2" t="str">
        <f>IF(ISERROR(VLOOKUP(A2975,'Cadastro-Estoque'!A:G,1,FALSE)),"",VLOOKUP(A2975,'Cadastro-Estoque'!A:G,4,FALSE))</f>
        <v/>
      </c>
      <c r="G2975" s="2" t="str">
        <f>IF(ISBLANK(A2975),"",IF(ISERROR(VLOOKUP(A2975,'Cadastro-Estoque'!A:G,1,FALSE)),"Produto não cadastrado",VLOOKUP(A2975,'Cadastro-Estoque'!A:G,2,FALSE)))</f>
        <v/>
      </c>
      <c r="H2975" s="2" t="str">
        <f>IF(ISERROR(VLOOKUP(A2975,'Cadastro-Estoque'!A:G,1,FALSE)),"",VLOOKUP(A2975,'Cadastro-Estoque'!A:G,3,FALSE))</f>
        <v/>
      </c>
      <c r="I2975" s="73" t="str">
        <f>IF(A2975="","",INDEX(Boletim!F2984:F3101,(MATCH(A2975,'Cadastro-Estoque'!A2983:A3100,0))))</f>
        <v/>
      </c>
    </row>
    <row r="2976" spans="5:9" ht="18.75" customHeight="1" x14ac:dyDescent="0.25">
      <c r="E2976" s="1" t="str">
        <f t="shared" si="49"/>
        <v/>
      </c>
      <c r="F2976" s="2" t="str">
        <f>IF(ISERROR(VLOOKUP(A2976,'Cadastro-Estoque'!A:G,1,FALSE)),"",VLOOKUP(A2976,'Cadastro-Estoque'!A:G,4,FALSE))</f>
        <v/>
      </c>
      <c r="G2976" s="2" t="str">
        <f>IF(ISBLANK(A2976),"",IF(ISERROR(VLOOKUP(A2976,'Cadastro-Estoque'!A:G,1,FALSE)),"Produto não cadastrado",VLOOKUP(A2976,'Cadastro-Estoque'!A:G,2,FALSE)))</f>
        <v/>
      </c>
      <c r="H2976" s="2" t="str">
        <f>IF(ISERROR(VLOOKUP(A2976,'Cadastro-Estoque'!A:G,1,FALSE)),"",VLOOKUP(A2976,'Cadastro-Estoque'!A:G,3,FALSE))</f>
        <v/>
      </c>
      <c r="I2976" s="73" t="str">
        <f>IF(A2976="","",INDEX(Boletim!F2985:F3102,(MATCH(A2976,'Cadastro-Estoque'!A2984:A3101,0))))</f>
        <v/>
      </c>
    </row>
    <row r="2977" spans="5:9" ht="18.75" customHeight="1" x14ac:dyDescent="0.25">
      <c r="E2977" s="1" t="str">
        <f t="shared" si="49"/>
        <v/>
      </c>
      <c r="F2977" s="2" t="str">
        <f>IF(ISERROR(VLOOKUP(A2977,'Cadastro-Estoque'!A:G,1,FALSE)),"",VLOOKUP(A2977,'Cadastro-Estoque'!A:G,4,FALSE))</f>
        <v/>
      </c>
      <c r="G2977" s="2" t="str">
        <f>IF(ISBLANK(A2977),"",IF(ISERROR(VLOOKUP(A2977,'Cadastro-Estoque'!A:G,1,FALSE)),"Produto não cadastrado",VLOOKUP(A2977,'Cadastro-Estoque'!A:G,2,FALSE)))</f>
        <v/>
      </c>
      <c r="H2977" s="2" t="str">
        <f>IF(ISERROR(VLOOKUP(A2977,'Cadastro-Estoque'!A:G,1,FALSE)),"",VLOOKUP(A2977,'Cadastro-Estoque'!A:G,3,FALSE))</f>
        <v/>
      </c>
      <c r="I2977" s="73" t="str">
        <f>IF(A2977="","",INDEX(Boletim!F2986:F3103,(MATCH(A2977,'Cadastro-Estoque'!A2985:A3102,0))))</f>
        <v/>
      </c>
    </row>
    <row r="2978" spans="5:9" ht="18.75" customHeight="1" x14ac:dyDescent="0.25">
      <c r="E2978" s="1" t="str">
        <f t="shared" si="49"/>
        <v/>
      </c>
      <c r="F2978" s="2" t="str">
        <f>IF(ISERROR(VLOOKUP(A2978,'Cadastro-Estoque'!A:G,1,FALSE)),"",VLOOKUP(A2978,'Cadastro-Estoque'!A:G,4,FALSE))</f>
        <v/>
      </c>
      <c r="G2978" s="2" t="str">
        <f>IF(ISBLANK(A2978),"",IF(ISERROR(VLOOKUP(A2978,'Cadastro-Estoque'!A:G,1,FALSE)),"Produto não cadastrado",VLOOKUP(A2978,'Cadastro-Estoque'!A:G,2,FALSE)))</f>
        <v/>
      </c>
      <c r="H2978" s="2" t="str">
        <f>IF(ISERROR(VLOOKUP(A2978,'Cadastro-Estoque'!A:G,1,FALSE)),"",VLOOKUP(A2978,'Cadastro-Estoque'!A:G,3,FALSE))</f>
        <v/>
      </c>
      <c r="I2978" s="73" t="str">
        <f>IF(A2978="","",INDEX(Boletim!F2987:F3104,(MATCH(A2978,'Cadastro-Estoque'!A2986:A3103,0))))</f>
        <v/>
      </c>
    </row>
    <row r="2979" spans="5:9" ht="18.75" customHeight="1" x14ac:dyDescent="0.25">
      <c r="E2979" s="1" t="str">
        <f t="shared" si="49"/>
        <v/>
      </c>
      <c r="F2979" s="2" t="str">
        <f>IF(ISERROR(VLOOKUP(A2979,'Cadastro-Estoque'!A:G,1,FALSE)),"",VLOOKUP(A2979,'Cadastro-Estoque'!A:G,4,FALSE))</f>
        <v/>
      </c>
      <c r="G2979" s="2" t="str">
        <f>IF(ISBLANK(A2979),"",IF(ISERROR(VLOOKUP(A2979,'Cadastro-Estoque'!A:G,1,FALSE)),"Produto não cadastrado",VLOOKUP(A2979,'Cadastro-Estoque'!A:G,2,FALSE)))</f>
        <v/>
      </c>
      <c r="H2979" s="2" t="str">
        <f>IF(ISERROR(VLOOKUP(A2979,'Cadastro-Estoque'!A:G,1,FALSE)),"",VLOOKUP(A2979,'Cadastro-Estoque'!A:G,3,FALSE))</f>
        <v/>
      </c>
      <c r="I2979" s="73" t="str">
        <f>IF(A2979="","",INDEX(Boletim!F2988:F3105,(MATCH(A2979,'Cadastro-Estoque'!A2987:A3104,0))))</f>
        <v/>
      </c>
    </row>
    <row r="2980" spans="5:9" ht="18.75" customHeight="1" x14ac:dyDescent="0.25">
      <c r="E2980" s="1" t="str">
        <f t="shared" si="49"/>
        <v/>
      </c>
      <c r="F2980" s="2" t="str">
        <f>IF(ISERROR(VLOOKUP(A2980,'Cadastro-Estoque'!A:G,1,FALSE)),"",VLOOKUP(A2980,'Cadastro-Estoque'!A:G,4,FALSE))</f>
        <v/>
      </c>
      <c r="G2980" s="2" t="str">
        <f>IF(ISBLANK(A2980),"",IF(ISERROR(VLOOKUP(A2980,'Cadastro-Estoque'!A:G,1,FALSE)),"Produto não cadastrado",VLOOKUP(A2980,'Cadastro-Estoque'!A:G,2,FALSE)))</f>
        <v/>
      </c>
      <c r="H2980" s="2" t="str">
        <f>IF(ISERROR(VLOOKUP(A2980,'Cadastro-Estoque'!A:G,1,FALSE)),"",VLOOKUP(A2980,'Cadastro-Estoque'!A:G,3,FALSE))</f>
        <v/>
      </c>
      <c r="I2980" s="73" t="str">
        <f>IF(A2980="","",INDEX(Boletim!F2989:F3106,(MATCH(A2980,'Cadastro-Estoque'!A2988:A3105,0))))</f>
        <v/>
      </c>
    </row>
    <row r="2981" spans="5:9" ht="18.75" customHeight="1" x14ac:dyDescent="0.25">
      <c r="E2981" s="1" t="str">
        <f t="shared" si="49"/>
        <v/>
      </c>
      <c r="F2981" s="2" t="str">
        <f>IF(ISERROR(VLOOKUP(A2981,'Cadastro-Estoque'!A:G,1,FALSE)),"",VLOOKUP(A2981,'Cadastro-Estoque'!A:G,4,FALSE))</f>
        <v/>
      </c>
      <c r="G2981" s="2" t="str">
        <f>IF(ISBLANK(A2981),"",IF(ISERROR(VLOOKUP(A2981,'Cadastro-Estoque'!A:G,1,FALSE)),"Produto não cadastrado",VLOOKUP(A2981,'Cadastro-Estoque'!A:G,2,FALSE)))</f>
        <v/>
      </c>
      <c r="H2981" s="2" t="str">
        <f>IF(ISERROR(VLOOKUP(A2981,'Cadastro-Estoque'!A:G,1,FALSE)),"",VLOOKUP(A2981,'Cadastro-Estoque'!A:G,3,FALSE))</f>
        <v/>
      </c>
      <c r="I2981" s="73" t="str">
        <f>IF(A2981="","",INDEX(Boletim!F2990:F3107,(MATCH(A2981,'Cadastro-Estoque'!A2989:A3106,0))))</f>
        <v/>
      </c>
    </row>
    <row r="2982" spans="5:9" ht="18.75" customHeight="1" x14ac:dyDescent="0.25">
      <c r="E2982" s="1" t="str">
        <f t="shared" si="49"/>
        <v/>
      </c>
      <c r="F2982" s="2" t="str">
        <f>IF(ISERROR(VLOOKUP(A2982,'Cadastro-Estoque'!A:G,1,FALSE)),"",VLOOKUP(A2982,'Cadastro-Estoque'!A:G,4,FALSE))</f>
        <v/>
      </c>
      <c r="G2982" s="2" t="str">
        <f>IF(ISBLANK(A2982),"",IF(ISERROR(VLOOKUP(A2982,'Cadastro-Estoque'!A:G,1,FALSE)),"Produto não cadastrado",VLOOKUP(A2982,'Cadastro-Estoque'!A:G,2,FALSE)))</f>
        <v/>
      </c>
      <c r="H2982" s="2" t="str">
        <f>IF(ISERROR(VLOOKUP(A2982,'Cadastro-Estoque'!A:G,1,FALSE)),"",VLOOKUP(A2982,'Cadastro-Estoque'!A:G,3,FALSE))</f>
        <v/>
      </c>
      <c r="I2982" s="73" t="str">
        <f>IF(A2982="","",INDEX(Boletim!F2991:F3108,(MATCH(A2982,'Cadastro-Estoque'!A2990:A3107,0))))</f>
        <v/>
      </c>
    </row>
    <row r="2983" spans="5:9" ht="18.75" customHeight="1" x14ac:dyDescent="0.25">
      <c r="E2983" s="1" t="str">
        <f t="shared" si="49"/>
        <v/>
      </c>
      <c r="F2983" s="2" t="str">
        <f>IF(ISERROR(VLOOKUP(A2983,'Cadastro-Estoque'!A:G,1,FALSE)),"",VLOOKUP(A2983,'Cadastro-Estoque'!A:G,4,FALSE))</f>
        <v/>
      </c>
      <c r="G2983" s="2" t="str">
        <f>IF(ISBLANK(A2983),"",IF(ISERROR(VLOOKUP(A2983,'Cadastro-Estoque'!A:G,1,FALSE)),"Produto não cadastrado",VLOOKUP(A2983,'Cadastro-Estoque'!A:G,2,FALSE)))</f>
        <v/>
      </c>
      <c r="H2983" s="2" t="str">
        <f>IF(ISERROR(VLOOKUP(A2983,'Cadastro-Estoque'!A:G,1,FALSE)),"",VLOOKUP(A2983,'Cadastro-Estoque'!A:G,3,FALSE))</f>
        <v/>
      </c>
      <c r="I2983" s="73" t="str">
        <f>IF(A2983="","",INDEX(Boletim!F2992:F3109,(MATCH(A2983,'Cadastro-Estoque'!A2991:A3108,0))))</f>
        <v/>
      </c>
    </row>
    <row r="2984" spans="5:9" ht="18.75" customHeight="1" x14ac:dyDescent="0.25">
      <c r="E2984" s="1" t="str">
        <f t="shared" si="49"/>
        <v/>
      </c>
      <c r="F2984" s="2" t="str">
        <f>IF(ISERROR(VLOOKUP(A2984,'Cadastro-Estoque'!A:G,1,FALSE)),"",VLOOKUP(A2984,'Cadastro-Estoque'!A:G,4,FALSE))</f>
        <v/>
      </c>
      <c r="G2984" s="2" t="str">
        <f>IF(ISBLANK(A2984),"",IF(ISERROR(VLOOKUP(A2984,'Cadastro-Estoque'!A:G,1,FALSE)),"Produto não cadastrado",VLOOKUP(A2984,'Cadastro-Estoque'!A:G,2,FALSE)))</f>
        <v/>
      </c>
      <c r="H2984" s="2" t="str">
        <f>IF(ISERROR(VLOOKUP(A2984,'Cadastro-Estoque'!A:G,1,FALSE)),"",VLOOKUP(A2984,'Cadastro-Estoque'!A:G,3,FALSE))</f>
        <v/>
      </c>
      <c r="I2984" s="73" t="str">
        <f>IF(A2984="","",INDEX(Boletim!F2993:F3110,(MATCH(A2984,'Cadastro-Estoque'!A2992:A3109,0))))</f>
        <v/>
      </c>
    </row>
    <row r="2985" spans="5:9" ht="18.75" customHeight="1" x14ac:dyDescent="0.25">
      <c r="E2985" s="1" t="str">
        <f t="shared" si="49"/>
        <v/>
      </c>
      <c r="F2985" s="2" t="str">
        <f>IF(ISERROR(VLOOKUP(A2985,'Cadastro-Estoque'!A:G,1,FALSE)),"",VLOOKUP(A2985,'Cadastro-Estoque'!A:G,4,FALSE))</f>
        <v/>
      </c>
      <c r="G2985" s="2" t="str">
        <f>IF(ISBLANK(A2985),"",IF(ISERROR(VLOOKUP(A2985,'Cadastro-Estoque'!A:G,1,FALSE)),"Produto não cadastrado",VLOOKUP(A2985,'Cadastro-Estoque'!A:G,2,FALSE)))</f>
        <v/>
      </c>
      <c r="H2985" s="2" t="str">
        <f>IF(ISERROR(VLOOKUP(A2985,'Cadastro-Estoque'!A:G,1,FALSE)),"",VLOOKUP(A2985,'Cadastro-Estoque'!A:G,3,FALSE))</f>
        <v/>
      </c>
      <c r="I2985" s="73" t="str">
        <f>IF(A2985="","",INDEX(Boletim!F2994:F3111,(MATCH(A2985,'Cadastro-Estoque'!A2993:A3110,0))))</f>
        <v/>
      </c>
    </row>
    <row r="2986" spans="5:9" ht="18.75" customHeight="1" x14ac:dyDescent="0.25">
      <c r="E2986" s="1" t="str">
        <f t="shared" si="49"/>
        <v/>
      </c>
      <c r="F2986" s="2" t="str">
        <f>IF(ISERROR(VLOOKUP(A2986,'Cadastro-Estoque'!A:G,1,FALSE)),"",VLOOKUP(A2986,'Cadastro-Estoque'!A:G,4,FALSE))</f>
        <v/>
      </c>
      <c r="G2986" s="2" t="str">
        <f>IF(ISBLANK(A2986),"",IF(ISERROR(VLOOKUP(A2986,'Cadastro-Estoque'!A:G,1,FALSE)),"Produto não cadastrado",VLOOKUP(A2986,'Cadastro-Estoque'!A:G,2,FALSE)))</f>
        <v/>
      </c>
      <c r="H2986" s="2" t="str">
        <f>IF(ISERROR(VLOOKUP(A2986,'Cadastro-Estoque'!A:G,1,FALSE)),"",VLOOKUP(A2986,'Cadastro-Estoque'!A:G,3,FALSE))</f>
        <v/>
      </c>
      <c r="I2986" s="73" t="str">
        <f>IF(A2986="","",INDEX(Boletim!F2995:F3112,(MATCH(A2986,'Cadastro-Estoque'!A2994:A3111,0))))</f>
        <v/>
      </c>
    </row>
    <row r="2987" spans="5:9" ht="18.75" customHeight="1" x14ac:dyDescent="0.25">
      <c r="E2987" s="1" t="str">
        <f t="shared" si="49"/>
        <v/>
      </c>
      <c r="F2987" s="2" t="str">
        <f>IF(ISERROR(VLOOKUP(A2987,'Cadastro-Estoque'!A:G,1,FALSE)),"",VLOOKUP(A2987,'Cadastro-Estoque'!A:G,4,FALSE))</f>
        <v/>
      </c>
      <c r="G2987" s="2" t="str">
        <f>IF(ISBLANK(A2987),"",IF(ISERROR(VLOOKUP(A2987,'Cadastro-Estoque'!A:G,1,FALSE)),"Produto não cadastrado",VLOOKUP(A2987,'Cadastro-Estoque'!A:G,2,FALSE)))</f>
        <v/>
      </c>
      <c r="H2987" s="2" t="str">
        <f>IF(ISERROR(VLOOKUP(A2987,'Cadastro-Estoque'!A:G,1,FALSE)),"",VLOOKUP(A2987,'Cadastro-Estoque'!A:G,3,FALSE))</f>
        <v/>
      </c>
      <c r="I2987" s="73" t="str">
        <f>IF(A2987="","",INDEX(Boletim!F2996:F3113,(MATCH(A2987,'Cadastro-Estoque'!A2995:A3112,0))))</f>
        <v/>
      </c>
    </row>
    <row r="2988" spans="5:9" ht="18.75" customHeight="1" x14ac:dyDescent="0.25">
      <c r="E2988" s="1" t="str">
        <f t="shared" si="49"/>
        <v/>
      </c>
      <c r="F2988" s="2" t="str">
        <f>IF(ISERROR(VLOOKUP(A2988,'Cadastro-Estoque'!A:G,1,FALSE)),"",VLOOKUP(A2988,'Cadastro-Estoque'!A:G,4,FALSE))</f>
        <v/>
      </c>
      <c r="G2988" s="2" t="str">
        <f>IF(ISBLANK(A2988),"",IF(ISERROR(VLOOKUP(A2988,'Cadastro-Estoque'!A:G,1,FALSE)),"Produto não cadastrado",VLOOKUP(A2988,'Cadastro-Estoque'!A:G,2,FALSE)))</f>
        <v/>
      </c>
      <c r="H2988" s="2" t="str">
        <f>IF(ISERROR(VLOOKUP(A2988,'Cadastro-Estoque'!A:G,1,FALSE)),"",VLOOKUP(A2988,'Cadastro-Estoque'!A:G,3,FALSE))</f>
        <v/>
      </c>
      <c r="I2988" s="73" t="str">
        <f>IF(A2988="","",INDEX(Boletim!F2997:F3114,(MATCH(A2988,'Cadastro-Estoque'!A2996:A3113,0))))</f>
        <v/>
      </c>
    </row>
    <row r="2989" spans="5:9" ht="18.75" customHeight="1" x14ac:dyDescent="0.25">
      <c r="E2989" s="1" t="str">
        <f t="shared" si="49"/>
        <v/>
      </c>
      <c r="F2989" s="2" t="str">
        <f>IF(ISERROR(VLOOKUP(A2989,'Cadastro-Estoque'!A:G,1,FALSE)),"",VLOOKUP(A2989,'Cadastro-Estoque'!A:G,4,FALSE))</f>
        <v/>
      </c>
      <c r="G2989" s="2" t="str">
        <f>IF(ISBLANK(A2989),"",IF(ISERROR(VLOOKUP(A2989,'Cadastro-Estoque'!A:G,1,FALSE)),"Produto não cadastrado",VLOOKUP(A2989,'Cadastro-Estoque'!A:G,2,FALSE)))</f>
        <v/>
      </c>
      <c r="H2989" s="2" t="str">
        <f>IF(ISERROR(VLOOKUP(A2989,'Cadastro-Estoque'!A:G,1,FALSE)),"",VLOOKUP(A2989,'Cadastro-Estoque'!A:G,3,FALSE))</f>
        <v/>
      </c>
      <c r="I2989" s="73" t="str">
        <f>IF(A2989="","",INDEX(Boletim!F2998:F3115,(MATCH(A2989,'Cadastro-Estoque'!A2997:A3114,0))))</f>
        <v/>
      </c>
    </row>
    <row r="2990" spans="5:9" ht="18.75" customHeight="1" x14ac:dyDescent="0.25">
      <c r="E2990" s="1" t="str">
        <f t="shared" si="49"/>
        <v/>
      </c>
      <c r="F2990" s="2" t="str">
        <f>IF(ISERROR(VLOOKUP(A2990,'Cadastro-Estoque'!A:G,1,FALSE)),"",VLOOKUP(A2990,'Cadastro-Estoque'!A:G,4,FALSE))</f>
        <v/>
      </c>
      <c r="G2990" s="2" t="str">
        <f>IF(ISBLANK(A2990),"",IF(ISERROR(VLOOKUP(A2990,'Cadastro-Estoque'!A:G,1,FALSE)),"Produto não cadastrado",VLOOKUP(A2990,'Cadastro-Estoque'!A:G,2,FALSE)))</f>
        <v/>
      </c>
      <c r="H2990" s="2" t="str">
        <f>IF(ISERROR(VLOOKUP(A2990,'Cadastro-Estoque'!A:G,1,FALSE)),"",VLOOKUP(A2990,'Cadastro-Estoque'!A:G,3,FALSE))</f>
        <v/>
      </c>
      <c r="I2990" s="73" t="str">
        <f>IF(A2990="","",INDEX(Boletim!F2999:F3116,(MATCH(A2990,'Cadastro-Estoque'!A2998:A3115,0))))</f>
        <v/>
      </c>
    </row>
    <row r="2991" spans="5:9" ht="18.75" customHeight="1" x14ac:dyDescent="0.25">
      <c r="E2991" s="1" t="str">
        <f t="shared" si="49"/>
        <v/>
      </c>
      <c r="F2991" s="2" t="str">
        <f>IF(ISERROR(VLOOKUP(A2991,'Cadastro-Estoque'!A:G,1,FALSE)),"",VLOOKUP(A2991,'Cadastro-Estoque'!A:G,4,FALSE))</f>
        <v/>
      </c>
      <c r="G2991" s="2" t="str">
        <f>IF(ISBLANK(A2991),"",IF(ISERROR(VLOOKUP(A2991,'Cadastro-Estoque'!A:G,1,FALSE)),"Produto não cadastrado",VLOOKUP(A2991,'Cadastro-Estoque'!A:G,2,FALSE)))</f>
        <v/>
      </c>
      <c r="H2991" s="2" t="str">
        <f>IF(ISERROR(VLOOKUP(A2991,'Cadastro-Estoque'!A:G,1,FALSE)),"",VLOOKUP(A2991,'Cadastro-Estoque'!A:G,3,FALSE))</f>
        <v/>
      </c>
      <c r="I2991" s="73" t="str">
        <f>IF(A2991="","",INDEX(Boletim!F3000:F3117,(MATCH(A2991,'Cadastro-Estoque'!A2999:A3116,0))))</f>
        <v/>
      </c>
    </row>
    <row r="2992" spans="5:9" ht="18.75" customHeight="1" x14ac:dyDescent="0.25">
      <c r="E2992" s="1" t="str">
        <f t="shared" si="49"/>
        <v/>
      </c>
      <c r="F2992" s="2" t="str">
        <f>IF(ISERROR(VLOOKUP(A2992,'Cadastro-Estoque'!A:G,1,FALSE)),"",VLOOKUP(A2992,'Cadastro-Estoque'!A:G,4,FALSE))</f>
        <v/>
      </c>
      <c r="G2992" s="2" t="str">
        <f>IF(ISBLANK(A2992),"",IF(ISERROR(VLOOKUP(A2992,'Cadastro-Estoque'!A:G,1,FALSE)),"Produto não cadastrado",VLOOKUP(A2992,'Cadastro-Estoque'!A:G,2,FALSE)))</f>
        <v/>
      </c>
      <c r="H2992" s="2" t="str">
        <f>IF(ISERROR(VLOOKUP(A2992,'Cadastro-Estoque'!A:G,1,FALSE)),"",VLOOKUP(A2992,'Cadastro-Estoque'!A:G,3,FALSE))</f>
        <v/>
      </c>
      <c r="I2992" s="73" t="str">
        <f>IF(A2992="","",INDEX(Boletim!F3001:F3118,(MATCH(A2992,'Cadastro-Estoque'!A3000:A3117,0))))</f>
        <v/>
      </c>
    </row>
    <row r="2993" spans="5:9" ht="18.75" customHeight="1" x14ac:dyDescent="0.25">
      <c r="E2993" s="1" t="str">
        <f t="shared" si="49"/>
        <v/>
      </c>
      <c r="F2993" s="2" t="str">
        <f>IF(ISERROR(VLOOKUP(A2993,'Cadastro-Estoque'!A:G,1,FALSE)),"",VLOOKUP(A2993,'Cadastro-Estoque'!A:G,4,FALSE))</f>
        <v/>
      </c>
      <c r="G2993" s="2" t="str">
        <f>IF(ISBLANK(A2993),"",IF(ISERROR(VLOOKUP(A2993,'Cadastro-Estoque'!A:G,1,FALSE)),"Produto não cadastrado",VLOOKUP(A2993,'Cadastro-Estoque'!A:G,2,FALSE)))</f>
        <v/>
      </c>
      <c r="H2993" s="2" t="str">
        <f>IF(ISERROR(VLOOKUP(A2993,'Cadastro-Estoque'!A:G,1,FALSE)),"",VLOOKUP(A2993,'Cadastro-Estoque'!A:G,3,FALSE))</f>
        <v/>
      </c>
      <c r="I2993" s="73" t="str">
        <f>IF(A2993="","",INDEX(Boletim!F3002:F3119,(MATCH(A2993,'Cadastro-Estoque'!A3001:A3118,0))))</f>
        <v/>
      </c>
    </row>
    <row r="2994" spans="5:9" ht="18.75" customHeight="1" x14ac:dyDescent="0.25">
      <c r="E2994" s="1" t="str">
        <f t="shared" si="49"/>
        <v/>
      </c>
      <c r="F2994" s="2" t="str">
        <f>IF(ISERROR(VLOOKUP(A2994,'Cadastro-Estoque'!A:G,1,FALSE)),"",VLOOKUP(A2994,'Cadastro-Estoque'!A:G,4,FALSE))</f>
        <v/>
      </c>
      <c r="G2994" s="2" t="str">
        <f>IF(ISBLANK(A2994),"",IF(ISERROR(VLOOKUP(A2994,'Cadastro-Estoque'!A:G,1,FALSE)),"Produto não cadastrado",VLOOKUP(A2994,'Cadastro-Estoque'!A:G,2,FALSE)))</f>
        <v/>
      </c>
      <c r="H2994" s="2" t="str">
        <f>IF(ISERROR(VLOOKUP(A2994,'Cadastro-Estoque'!A:G,1,FALSE)),"",VLOOKUP(A2994,'Cadastro-Estoque'!A:G,3,FALSE))</f>
        <v/>
      </c>
      <c r="I2994" s="73" t="str">
        <f>IF(A2994="","",INDEX(Boletim!F3003:F3120,(MATCH(A2994,'Cadastro-Estoque'!A3002:A3119,0))))</f>
        <v/>
      </c>
    </row>
    <row r="2995" spans="5:9" ht="18.75" customHeight="1" x14ac:dyDescent="0.25">
      <c r="E2995" s="1" t="str">
        <f t="shared" si="49"/>
        <v/>
      </c>
      <c r="F2995" s="2" t="str">
        <f>IF(ISERROR(VLOOKUP(A2995,'Cadastro-Estoque'!A:G,1,FALSE)),"",VLOOKUP(A2995,'Cadastro-Estoque'!A:G,4,FALSE))</f>
        <v/>
      </c>
      <c r="G2995" s="2" t="str">
        <f>IF(ISBLANK(A2995),"",IF(ISERROR(VLOOKUP(A2995,'Cadastro-Estoque'!A:G,1,FALSE)),"Produto não cadastrado",VLOOKUP(A2995,'Cadastro-Estoque'!A:G,2,FALSE)))</f>
        <v/>
      </c>
      <c r="H2995" s="2" t="str">
        <f>IF(ISERROR(VLOOKUP(A2995,'Cadastro-Estoque'!A:G,1,FALSE)),"",VLOOKUP(A2995,'Cadastro-Estoque'!A:G,3,FALSE))</f>
        <v/>
      </c>
      <c r="I2995" s="73" t="str">
        <f>IF(A2995="","",INDEX(Boletim!F3004:F3121,(MATCH(A2995,'Cadastro-Estoque'!A3003:A3120,0))))</f>
        <v/>
      </c>
    </row>
    <row r="2996" spans="5:9" ht="18.75" customHeight="1" x14ac:dyDescent="0.25">
      <c r="E2996" s="1" t="str">
        <f t="shared" si="49"/>
        <v/>
      </c>
      <c r="F2996" s="2" t="str">
        <f>IF(ISERROR(VLOOKUP(A2996,'Cadastro-Estoque'!A:G,1,FALSE)),"",VLOOKUP(A2996,'Cadastro-Estoque'!A:G,4,FALSE))</f>
        <v/>
      </c>
      <c r="G2996" s="2" t="str">
        <f>IF(ISBLANK(A2996),"",IF(ISERROR(VLOOKUP(A2996,'Cadastro-Estoque'!A:G,1,FALSE)),"Produto não cadastrado",VLOOKUP(A2996,'Cadastro-Estoque'!A:G,2,FALSE)))</f>
        <v/>
      </c>
      <c r="H2996" s="2" t="str">
        <f>IF(ISERROR(VLOOKUP(A2996,'Cadastro-Estoque'!A:G,1,FALSE)),"",VLOOKUP(A2996,'Cadastro-Estoque'!A:G,3,FALSE))</f>
        <v/>
      </c>
      <c r="I2996" s="73" t="str">
        <f>IF(A2996="","",INDEX(Boletim!F3005:F3122,(MATCH(A2996,'Cadastro-Estoque'!A3004:A3121,0))))</f>
        <v/>
      </c>
    </row>
    <row r="2997" spans="5:9" ht="18.75" customHeight="1" x14ac:dyDescent="0.25">
      <c r="G2997" s="2" t="str">
        <f>IF(ISBLANK(A2997),"",IF(ISERROR(VLOOKUP(A2997,'Cadastro-Estoque'!A:G,1,FALSE)),"Produto não cadastrado",VLOOKUP(A2997,'Cadastro-Estoque'!A:G,2,FALSE)))</f>
        <v/>
      </c>
      <c r="I2997" s="73" t="str">
        <f>IF(A2997="","",INDEX(Boletim!F3006:F3123,(MATCH(A2997,'Cadastro-Estoque'!A3005:A3122,0))))</f>
        <v/>
      </c>
    </row>
    <row r="2998" spans="5:9" ht="18.75" customHeight="1" x14ac:dyDescent="0.25">
      <c r="G2998" s="2" t="str">
        <f>IF(ISBLANK(A2998),"",IF(ISERROR(VLOOKUP(A2998,'Cadastro-Estoque'!A:G,1,FALSE)),"Produto não cadastrado",VLOOKUP(A2998,'Cadastro-Estoque'!A:G,2,FALSE)))</f>
        <v/>
      </c>
      <c r="I2998" s="73" t="str">
        <f>IF(A2998="","",INDEX(Boletim!F3007:F3124,(MATCH(A2998,'Cadastro-Estoque'!A3006:A3123,0))))</f>
        <v/>
      </c>
    </row>
    <row r="2999" spans="5:9" ht="18.75" customHeight="1" x14ac:dyDescent="0.25">
      <c r="G2999" s="2" t="str">
        <f>IF(ISBLANK(A2999),"",IF(ISERROR(VLOOKUP(A2999,'Cadastro-Estoque'!A:G,1,FALSE)),"Produto não cadastrado",VLOOKUP(A2999,'Cadastro-Estoque'!A:G,2,FALSE)))</f>
        <v/>
      </c>
      <c r="I2999" s="73" t="str">
        <f>IF(A2999="","",INDEX(Boletim!F3008:F3125,(MATCH(A2999,'Cadastro-Estoque'!A3007:A3124,0))))</f>
        <v/>
      </c>
    </row>
    <row r="3000" spans="5:9" ht="18.75" customHeight="1" x14ac:dyDescent="0.25">
      <c r="G3000" s="2" t="str">
        <f>IF(ISBLANK(A3000),"",IF(ISERROR(VLOOKUP(A3000,'Cadastro-Estoque'!A:G,1,FALSE)),"Produto não cadastrado",VLOOKUP(A3000,'Cadastro-Estoque'!A:G,2,FALSE)))</f>
        <v/>
      </c>
      <c r="I3000" s="73" t="str">
        <f>IF(A3000="","",INDEX(Boletim!F3009:F3126,(MATCH(A3000,'Cadastro-Estoque'!A3008:A3125,0))))</f>
        <v/>
      </c>
    </row>
  </sheetData>
  <sheetProtection algorithmName="SHA-512" hashValue="hDtCmGP1lzsIsokIq1uRW5GwCZ3RyM0RJGCuDOJqtNwLVT9JWkZJ85VjVXzTp5QrJoXkZUg7751dHulL4QDLEQ==" saltValue="uIeNUvOMAZLwiJ1IybK+0g==" spinCount="100000" sheet="1" objects="1" scenarios="1" autoFilter="0"/>
  <autoFilter ref="A2:H27"/>
  <mergeCells count="2">
    <mergeCell ref="A1:E1"/>
    <mergeCell ref="F1:I1"/>
  </mergeCells>
  <conditionalFormatting sqref="I3:I3000">
    <cfRule type="cellIs" dxfId="1268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rgb="FFFF0000"/>
  </sheetPr>
  <dimension ref="A1:L27"/>
  <sheetViews>
    <sheetView zoomScale="90" zoomScaleNormal="90" zoomScaleSheetLayoutView="68" zoomScalePageLayoutView="30" workbookViewId="0">
      <selection activeCell="F23" sqref="F23"/>
    </sheetView>
  </sheetViews>
  <sheetFormatPr defaultRowHeight="15" x14ac:dyDescent="0.25"/>
  <cols>
    <col min="1" max="2" width="25.7109375" customWidth="1"/>
    <col min="3" max="3" width="16.7109375" customWidth="1"/>
    <col min="4" max="5" width="11.7109375" customWidth="1"/>
    <col min="6" max="7" width="16.7109375" customWidth="1"/>
    <col min="8" max="8" width="40.7109375" customWidth="1"/>
    <col min="9" max="10" width="10" customWidth="1"/>
    <col min="11" max="11" width="9.5703125" customWidth="1"/>
    <col min="12" max="12" width="16" customWidth="1"/>
    <col min="13" max="13" width="40.7109375" customWidth="1"/>
  </cols>
  <sheetData>
    <row r="1" spans="1:12" ht="30" customHeight="1" x14ac:dyDescent="0.25">
      <c r="A1" s="686" t="s">
        <v>727</v>
      </c>
      <c r="B1" s="687"/>
      <c r="C1" s="687"/>
      <c r="D1" s="687"/>
      <c r="E1" s="687"/>
      <c r="F1" s="688">
        <f>Boletim!G1</f>
        <v>46053</v>
      </c>
      <c r="G1" s="688"/>
      <c r="H1" s="688"/>
      <c r="I1" s="688"/>
      <c r="J1" s="688"/>
    </row>
    <row r="2" spans="1:12" ht="15" customHeight="1" x14ac:dyDescent="0.25">
      <c r="A2" s="168"/>
      <c r="B2" s="264"/>
      <c r="C2" s="168"/>
      <c r="G2" s="268"/>
    </row>
    <row r="3" spans="1:12" ht="30" customHeight="1" x14ac:dyDescent="0.25">
      <c r="A3" s="691" t="s">
        <v>147</v>
      </c>
      <c r="B3" s="693" t="s">
        <v>346</v>
      </c>
      <c r="C3" s="691" t="s">
        <v>445</v>
      </c>
      <c r="F3" s="693" t="s">
        <v>879</v>
      </c>
      <c r="G3" s="693" t="s">
        <v>504</v>
      </c>
      <c r="H3" s="693" t="s">
        <v>497</v>
      </c>
      <c r="I3" s="689" t="s">
        <v>921</v>
      </c>
      <c r="J3" s="690"/>
      <c r="L3" t="s">
        <v>355</v>
      </c>
    </row>
    <row r="4" spans="1:12" ht="22.5" customHeight="1" x14ac:dyDescent="0.25">
      <c r="A4" s="692"/>
      <c r="B4" s="694"/>
      <c r="C4" s="692"/>
      <c r="D4" s="263"/>
      <c r="E4" s="263"/>
      <c r="F4" s="694"/>
      <c r="G4" s="694"/>
      <c r="H4" s="694"/>
      <c r="I4" s="461" t="s">
        <v>922</v>
      </c>
      <c r="J4" s="461" t="s">
        <v>923</v>
      </c>
    </row>
    <row r="5" spans="1:12" ht="21" customHeight="1" x14ac:dyDescent="0.25">
      <c r="A5" s="265" t="s">
        <v>196</v>
      </c>
      <c r="B5" s="266">
        <f>'Peso Fardos'!J4+'Peso Fardos'!J5+'Peso Fardos'!J6+'Peso Fardos'!J7+'Peso Fardos'!J8+'Peso Fardos'!J9+'Peso Fardos'!J10+'Peso Fardos'!J11+'Peso Fardos'!J12+'Peso Fardos'!J125</f>
        <v>22512.9</v>
      </c>
      <c r="C5" s="269">
        <v>110</v>
      </c>
      <c r="D5" s="255" t="s">
        <v>400</v>
      </c>
      <c r="E5" s="255"/>
      <c r="F5" s="267" t="str">
        <f>Entradas!A3</f>
        <v>011-30x500</v>
      </c>
      <c r="G5" s="252">
        <f>Entradas!C3</f>
        <v>1486</v>
      </c>
      <c r="H5" s="3" t="str">
        <f>Entradas!G3</f>
        <v xml:space="preserve">FLOCADO NUTRIVITA 30 X 500 </v>
      </c>
      <c r="I5" s="646"/>
      <c r="J5" s="646">
        <v>2</v>
      </c>
      <c r="K5" s="287"/>
      <c r="L5" s="457"/>
    </row>
    <row r="6" spans="1:12" ht="21" customHeight="1" x14ac:dyDescent="0.25">
      <c r="A6" s="253" t="s">
        <v>197</v>
      </c>
      <c r="B6" s="254">
        <f>'Peso Fardos'!J14+'Peso Fardos'!J15+'Peso Fardos'!J16+'Peso Fardos'!J18+'Peso Fardos'!J19+'Peso Fardos'!J20+'Peso Fardos'!J21+'Peso Fardos'!J22+'Peso Fardos'!J25+'Peso Fardos'!J26+'Peso Fardos'!J27+'Peso Fardos'!J112+'Peso Fardos'!J121+'Peso Fardos'!J28+'Peso Fardos'!J29+'Peso Fardos'!J31+'Peso Fardos'!J17+'Peso Fardos'!J23+'Peso Fardos'!J30</f>
        <v>0</v>
      </c>
      <c r="C6" s="256">
        <v>0</v>
      </c>
      <c r="D6" s="255"/>
      <c r="E6" s="255"/>
      <c r="F6" s="267" t="str">
        <f>Entradas!A4</f>
        <v>201-20x500</v>
      </c>
      <c r="G6" s="252">
        <f>Entradas!C4</f>
        <v>1841</v>
      </c>
      <c r="H6" s="3" t="str">
        <f>Entradas!G4</f>
        <v>FLOCÃO MILHO NUTRIVITA 20 X 500</v>
      </c>
      <c r="I6" s="646">
        <f>2.3</f>
        <v>2.2999999999999998</v>
      </c>
      <c r="J6" s="646">
        <v>0.22</v>
      </c>
      <c r="K6" s="635"/>
      <c r="L6" s="634"/>
    </row>
    <row r="7" spans="1:12" ht="21" customHeight="1" x14ac:dyDescent="0.25">
      <c r="A7" s="253" t="s">
        <v>198</v>
      </c>
      <c r="B7" s="254">
        <f>'Peso Fardos'!J33+'Peso Fardos'!J34+'Peso Fardos'!J35+'Peso Fardos'!J36+'Peso Fardos'!J37+'Peso Fardos'!J40+'Peso Fardos'!J41+'Peso Fardos'!J42+'Peso Fardos'!J123+'Peso Fardos'!J43+'Peso Fardos'!J44+'Peso Fardos'!J45+'Peso Fardos'!J46+'Peso Fardos'!J47</f>
        <v>35592.400000000001</v>
      </c>
      <c r="C7" s="256">
        <v>29</v>
      </c>
      <c r="D7" s="255" t="s">
        <v>400</v>
      </c>
      <c r="E7" s="255"/>
      <c r="F7" s="267" t="str">
        <f>Entradas!A5</f>
        <v>204-20x500</v>
      </c>
      <c r="G7" s="252">
        <f>Entradas!C5</f>
        <v>2131</v>
      </c>
      <c r="H7" s="3" t="str">
        <f>Entradas!G5</f>
        <v>FLOCÃO ARROZ NUTRIVITA 20 X 500</v>
      </c>
      <c r="I7" s="646">
        <f>3.28+1.114</f>
        <v>4.3940000000000001</v>
      </c>
      <c r="J7" s="646">
        <f>0.2+0.03</f>
        <v>0.23</v>
      </c>
      <c r="K7" s="635"/>
      <c r="L7" s="634"/>
    </row>
    <row r="8" spans="1:12" ht="21" customHeight="1" x14ac:dyDescent="0.25">
      <c r="A8" s="253" t="s">
        <v>199</v>
      </c>
      <c r="B8" s="254">
        <f>'Peso Fardos'!J51+'Peso Fardos'!J52+'Peso Fardos'!J124</f>
        <v>21523.1</v>
      </c>
      <c r="C8" s="256">
        <v>5</v>
      </c>
      <c r="D8" s="255" t="s">
        <v>463</v>
      </c>
      <c r="E8" s="255"/>
      <c r="F8" s="267" t="str">
        <f>Entradas!A6</f>
        <v>027-12x200</v>
      </c>
      <c r="G8" s="252">
        <f>Entradas!C6</f>
        <v>40</v>
      </c>
      <c r="H8" s="3" t="str">
        <f>Entradas!G6</f>
        <v>AMIDO NUTRIVITA 12 X 200</v>
      </c>
      <c r="I8" s="646">
        <v>11</v>
      </c>
      <c r="J8" s="646">
        <v>0.1</v>
      </c>
      <c r="K8" s="635"/>
      <c r="L8" s="634"/>
    </row>
    <row r="9" spans="1:12" ht="21" customHeight="1" x14ac:dyDescent="0.25">
      <c r="A9" s="253" t="s">
        <v>506</v>
      </c>
      <c r="B9" s="254">
        <f>'Peso Fardos'!J54+'Peso Fardos'!J55+'Peso Fardos'!J56+'Peso Fardos'!J57+'Peso Fardos'!J58+'Peso Fardos'!J59+'Peso Fardos'!J60+'Peso Fardos'!J61+'Peso Fardos'!J114+'Peso Fardos'!J119+'Peso Fardos'!J120</f>
        <v>0</v>
      </c>
      <c r="C9" s="256">
        <v>0</v>
      </c>
      <c r="D9" s="255"/>
      <c r="E9" s="255"/>
      <c r="F9" s="267" t="str">
        <f>Entradas!A7</f>
        <v>091-12x200</v>
      </c>
      <c r="G9" s="252">
        <f>Entradas!C7</f>
        <v>533</v>
      </c>
      <c r="H9" s="3" t="str">
        <f>Entradas!G7</f>
        <v>AMIDO BEATRIZ 12 X 200 G</v>
      </c>
      <c r="I9" s="646">
        <v>9</v>
      </c>
      <c r="J9" s="646">
        <v>0.7</v>
      </c>
      <c r="K9" s="456"/>
      <c r="L9" s="457"/>
    </row>
    <row r="10" spans="1:12" ht="21" customHeight="1" x14ac:dyDescent="0.25">
      <c r="A10" s="253" t="s">
        <v>503</v>
      </c>
      <c r="B10" s="254">
        <f>'Peso Fardos'!J63+'Peso Fardos'!J64+'Peso Fardos'!J66+'Peso Fardos'!J67+'Peso Fardos'!J116+'Peso Fardos'!J65+'Peso Fardos'!J117</f>
        <v>0</v>
      </c>
      <c r="C10" s="256">
        <v>0</v>
      </c>
      <c r="D10" s="255"/>
      <c r="E10" s="255"/>
      <c r="F10" s="267" t="str">
        <f>Entradas!A8</f>
        <v>223-12x500</v>
      </c>
      <c r="G10" s="252">
        <f>Entradas!C8</f>
        <v>2805</v>
      </c>
      <c r="H10" s="3" t="str">
        <f>Entradas!G8</f>
        <v>FLOCÃO MILHO BEATRIZ 12 X 500</v>
      </c>
      <c r="I10" s="646"/>
      <c r="J10" s="646"/>
      <c r="K10" s="456"/>
      <c r="L10" s="457"/>
    </row>
    <row r="11" spans="1:12" ht="21" customHeight="1" x14ac:dyDescent="0.25">
      <c r="A11" s="253" t="s">
        <v>502</v>
      </c>
      <c r="B11" s="254">
        <f>'Peso Fardos'!J69+'Peso Fardos'!J70+'Peso Fardos'!J71</f>
        <v>0</v>
      </c>
      <c r="C11" s="256">
        <v>0</v>
      </c>
      <c r="D11" s="255"/>
      <c r="E11" s="255"/>
      <c r="F11" s="267">
        <f>Entradas!A9</f>
        <v>0</v>
      </c>
      <c r="G11" s="252">
        <f>Entradas!C9</f>
        <v>0</v>
      </c>
      <c r="H11" s="3" t="str">
        <f>Entradas!G9</f>
        <v/>
      </c>
      <c r="I11" s="647"/>
      <c r="J11" s="646"/>
      <c r="K11" s="456"/>
      <c r="L11" s="457"/>
    </row>
    <row r="12" spans="1:12" ht="21" customHeight="1" x14ac:dyDescent="0.25">
      <c r="A12" s="253" t="s">
        <v>671</v>
      </c>
      <c r="B12" s="254">
        <f>'Peso Fardos'!J118+'Peso Fardos'!J72</f>
        <v>0</v>
      </c>
      <c r="C12" s="256">
        <v>0</v>
      </c>
      <c r="D12" s="255"/>
      <c r="E12" s="255"/>
      <c r="F12" s="267">
        <f>Entradas!A10</f>
        <v>0</v>
      </c>
      <c r="G12" s="252">
        <f>Entradas!C10</f>
        <v>0</v>
      </c>
      <c r="H12" s="3" t="str">
        <f>Entradas!G10</f>
        <v/>
      </c>
      <c r="I12" s="646"/>
      <c r="J12" s="646"/>
      <c r="K12" s="456"/>
      <c r="L12" s="457"/>
    </row>
    <row r="13" spans="1:12" ht="21" customHeight="1" x14ac:dyDescent="0.25">
      <c r="A13" s="253" t="s">
        <v>350</v>
      </c>
      <c r="B13" s="254">
        <f>'Peso Fardos'!J81+'Peso Fardos'!J82+'Peso Fardos'!J83+'Peso Fardos'!J84+'Peso Fardos'!J85+'Peso Fardos'!J108</f>
        <v>0</v>
      </c>
      <c r="C13" s="256">
        <v>0</v>
      </c>
      <c r="D13" s="255"/>
      <c r="E13" s="255"/>
      <c r="F13" s="267">
        <f>Entradas!A11</f>
        <v>0</v>
      </c>
      <c r="G13" s="252">
        <f>Entradas!C11</f>
        <v>0</v>
      </c>
      <c r="H13" s="648" t="str">
        <f>Entradas!G11</f>
        <v/>
      </c>
      <c r="I13" s="646"/>
      <c r="J13" s="646"/>
      <c r="K13" s="456"/>
      <c r="L13" s="457"/>
    </row>
    <row r="14" spans="1:12" ht="21" customHeight="1" x14ac:dyDescent="0.25">
      <c r="A14" s="253" t="s">
        <v>446</v>
      </c>
      <c r="B14" s="254">
        <f>'Peso Fardos'!J74+'Peso Fardos'!J106+'Peso Fardos'!M107</f>
        <v>0</v>
      </c>
      <c r="C14" s="256">
        <v>0</v>
      </c>
      <c r="D14" s="255"/>
      <c r="E14" s="255"/>
      <c r="F14" s="267">
        <f>Entradas!A12</f>
        <v>0</v>
      </c>
      <c r="G14" s="252">
        <f>Entradas!C12</f>
        <v>0</v>
      </c>
      <c r="H14" s="3" t="str">
        <f>Entradas!G12</f>
        <v/>
      </c>
      <c r="I14" s="646"/>
      <c r="J14" s="646"/>
      <c r="K14" s="456"/>
      <c r="L14" s="457"/>
    </row>
    <row r="15" spans="1:12" ht="21" customHeight="1" x14ac:dyDescent="0.25">
      <c r="A15" s="253" t="s">
        <v>447</v>
      </c>
      <c r="B15" s="254">
        <f>'Peso Fardos'!J75+'Peso Fardos'!J77+'Peso Fardos'!J109+'Peso Fardos'!J110</f>
        <v>0</v>
      </c>
      <c r="C15" s="256">
        <v>0</v>
      </c>
      <c r="D15" s="255"/>
      <c r="E15" s="255"/>
      <c r="F15" s="267">
        <f>Entradas!A13</f>
        <v>0</v>
      </c>
      <c r="G15" s="252">
        <f>Entradas!C13</f>
        <v>0</v>
      </c>
      <c r="H15" s="3" t="str">
        <f>Entradas!G13</f>
        <v/>
      </c>
      <c r="I15" s="646"/>
      <c r="J15" s="646"/>
    </row>
    <row r="16" spans="1:12" ht="21" customHeight="1" x14ac:dyDescent="0.25">
      <c r="A16" s="253" t="s">
        <v>448</v>
      </c>
      <c r="B16" s="254">
        <f>'Peso Fardos'!J76</f>
        <v>0</v>
      </c>
      <c r="C16" s="256">
        <v>0</v>
      </c>
      <c r="D16" s="255"/>
      <c r="E16" s="255"/>
      <c r="F16" s="267">
        <f>Entradas!A14</f>
        <v>0</v>
      </c>
      <c r="G16" s="252">
        <f>Entradas!C14</f>
        <v>0</v>
      </c>
      <c r="H16" s="3" t="str">
        <f>Entradas!G14</f>
        <v/>
      </c>
      <c r="I16" s="646"/>
      <c r="J16" s="646"/>
    </row>
    <row r="17" spans="1:10" ht="21" customHeight="1" x14ac:dyDescent="0.25">
      <c r="A17" s="253" t="s">
        <v>351</v>
      </c>
      <c r="B17" s="254">
        <f>'Peso Fardos'!J87+'Peso Fardos'!J88+'Peso Fardos'!J89+'Peso Fardos'!J90+'Peso Fardos'!J91+'Peso Fardos'!J92+'Peso Fardos'!J93+'Peso Fardos'!J94+'Peso Fardos'!J95+'Peso Fardos'!J96+'Peso Fardos'!J97+'Peso Fardos'!J98+'Peso Fardos'!J99+'Peso Fardos'!J100+'Peso Fardos'!J101+'Peso Fardos'!J102+'Peso Fardos'!J103+'Peso Fardos'!J104</f>
        <v>1402.704</v>
      </c>
      <c r="C17" s="256">
        <v>0</v>
      </c>
      <c r="D17" s="255"/>
      <c r="E17" s="255"/>
      <c r="F17" s="267">
        <f>Entradas!A15</f>
        <v>0</v>
      </c>
      <c r="G17" s="252">
        <f>Entradas!C15</f>
        <v>0</v>
      </c>
      <c r="H17" s="3" t="str">
        <f>Entradas!G15</f>
        <v/>
      </c>
      <c r="I17" s="646"/>
      <c r="J17" s="649"/>
    </row>
    <row r="18" spans="1:10" ht="21" customHeight="1" x14ac:dyDescent="0.25">
      <c r="A18" s="255"/>
      <c r="B18" s="255"/>
      <c r="C18" s="255"/>
      <c r="D18" s="255"/>
      <c r="E18" s="255"/>
      <c r="F18" s="267">
        <f>Entradas!A16</f>
        <v>0</v>
      </c>
      <c r="G18" s="252">
        <f>Entradas!C16</f>
        <v>0</v>
      </c>
      <c r="H18" s="3" t="str">
        <f>Entradas!G16</f>
        <v/>
      </c>
      <c r="I18" s="646"/>
      <c r="J18" s="649"/>
    </row>
    <row r="19" spans="1:10" ht="21" customHeight="1" x14ac:dyDescent="0.25">
      <c r="A19" s="689" t="s">
        <v>354</v>
      </c>
      <c r="B19" s="690"/>
      <c r="C19" s="255"/>
      <c r="D19" s="255"/>
      <c r="E19" s="255"/>
      <c r="F19" s="267">
        <f>Entradas!A17</f>
        <v>0</v>
      </c>
      <c r="G19" s="252">
        <f>Entradas!C17</f>
        <v>0</v>
      </c>
      <c r="H19" s="3" t="str">
        <f>Entradas!G17</f>
        <v/>
      </c>
      <c r="I19" s="646"/>
      <c r="J19" s="649"/>
    </row>
    <row r="20" spans="1:10" ht="21" customHeight="1" x14ac:dyDescent="0.25">
      <c r="A20" s="253" t="s">
        <v>352</v>
      </c>
      <c r="B20" s="254">
        <f>B5+B6+B7+B12+B14+B15+C5+C6+C7+C12+C14+C15</f>
        <v>58244.3</v>
      </c>
      <c r="C20" s="255"/>
      <c r="D20" s="255"/>
      <c r="E20" s="255"/>
      <c r="F20" s="267">
        <f>Entradas!A18</f>
        <v>0</v>
      </c>
      <c r="G20" s="252">
        <f>Entradas!C18</f>
        <v>0</v>
      </c>
      <c r="H20" s="3" t="str">
        <f>Entradas!G18</f>
        <v/>
      </c>
      <c r="I20" s="646"/>
      <c r="J20" s="649"/>
    </row>
    <row r="21" spans="1:10" ht="21" customHeight="1" x14ac:dyDescent="0.25">
      <c r="A21" s="253" t="s">
        <v>465</v>
      </c>
      <c r="B21" s="254">
        <f>B9+B10+B11+B13+C9+C10+C11+C13</f>
        <v>0</v>
      </c>
      <c r="C21" s="255"/>
      <c r="D21" s="255"/>
      <c r="E21" s="255"/>
      <c r="F21" s="267">
        <f>Entradas!A19</f>
        <v>0</v>
      </c>
      <c r="G21" s="252">
        <f>Entradas!C19</f>
        <v>0</v>
      </c>
      <c r="H21" s="3" t="str">
        <f>Entradas!G19</f>
        <v/>
      </c>
      <c r="I21" s="646"/>
      <c r="J21" s="649"/>
    </row>
    <row r="22" spans="1:10" ht="21" customHeight="1" x14ac:dyDescent="0.25">
      <c r="A22" s="253" t="s">
        <v>353</v>
      </c>
      <c r="B22" s="519">
        <f>B8+C8</f>
        <v>21528.1</v>
      </c>
      <c r="C22" s="255"/>
      <c r="D22" s="255"/>
      <c r="E22" s="255"/>
      <c r="F22" s="267">
        <f>Entradas!A20</f>
        <v>0</v>
      </c>
      <c r="G22" s="252">
        <f>Entradas!C20</f>
        <v>0</v>
      </c>
      <c r="H22" s="3" t="str">
        <f>Entradas!G20</f>
        <v/>
      </c>
      <c r="I22" s="646"/>
      <c r="J22" s="649"/>
    </row>
    <row r="23" spans="1:10" ht="21" customHeight="1" x14ac:dyDescent="0.25">
      <c r="C23" s="255"/>
      <c r="D23" s="255"/>
      <c r="E23" s="255"/>
      <c r="F23" s="267">
        <f>Entradas!A21</f>
        <v>0</v>
      </c>
      <c r="G23" s="252">
        <f>Entradas!C21</f>
        <v>0</v>
      </c>
      <c r="H23" s="3" t="str">
        <f>Entradas!G21</f>
        <v/>
      </c>
      <c r="I23" s="646"/>
      <c r="J23" s="649"/>
    </row>
    <row r="24" spans="1:10" ht="21" customHeight="1" x14ac:dyDescent="0.25">
      <c r="C24" s="255"/>
      <c r="D24" s="255"/>
      <c r="E24" s="255"/>
      <c r="F24" s="267">
        <f>Entradas!A22</f>
        <v>0</v>
      </c>
      <c r="G24" s="252">
        <f>Entradas!C22</f>
        <v>0</v>
      </c>
      <c r="H24" s="3" t="str">
        <f>Entradas!G22</f>
        <v/>
      </c>
      <c r="I24" s="646"/>
      <c r="J24" s="649"/>
    </row>
    <row r="25" spans="1:10" ht="21" customHeight="1" x14ac:dyDescent="0.25">
      <c r="C25" s="255"/>
      <c r="D25" s="255"/>
      <c r="E25" s="255"/>
      <c r="F25" s="267">
        <f>Entradas!A23</f>
        <v>0</v>
      </c>
      <c r="G25" s="252">
        <f>Entradas!C23</f>
        <v>0</v>
      </c>
      <c r="H25" s="455" t="str">
        <f>Entradas!G23</f>
        <v/>
      </c>
      <c r="I25" s="559"/>
      <c r="J25" s="560"/>
    </row>
    <row r="26" spans="1:10" ht="21" customHeight="1" x14ac:dyDescent="0.25">
      <c r="C26" s="255"/>
      <c r="D26" s="255"/>
      <c r="E26" s="255"/>
      <c r="F26" s="267">
        <f>Entradas!A24</f>
        <v>0</v>
      </c>
      <c r="G26" s="252">
        <f>Entradas!C24</f>
        <v>0</v>
      </c>
      <c r="H26" s="455" t="str">
        <f>Entradas!G24</f>
        <v/>
      </c>
      <c r="I26" s="559"/>
      <c r="J26" s="560"/>
    </row>
    <row r="27" spans="1:10" ht="21" customHeight="1" x14ac:dyDescent="0.25">
      <c r="C27" s="255"/>
      <c r="D27" s="255"/>
      <c r="E27" s="255"/>
      <c r="F27" s="267">
        <f>Entradas!A25</f>
        <v>0</v>
      </c>
      <c r="G27" s="252">
        <f>Entradas!C25</f>
        <v>0</v>
      </c>
      <c r="H27" s="455" t="str">
        <f>Entradas!G25</f>
        <v/>
      </c>
      <c r="I27" s="559"/>
      <c r="J27" s="560"/>
    </row>
  </sheetData>
  <mergeCells count="10">
    <mergeCell ref="A1:E1"/>
    <mergeCell ref="F1:J1"/>
    <mergeCell ref="I3:J3"/>
    <mergeCell ref="A19:B19"/>
    <mergeCell ref="A3:A4"/>
    <mergeCell ref="B3:B4"/>
    <mergeCell ref="C3:C4"/>
    <mergeCell ref="F3:F4"/>
    <mergeCell ref="G3:G4"/>
    <mergeCell ref="H3:H4"/>
  </mergeCells>
  <pageMargins left="0.51181102362204722" right="0.51181102362204722" top="0.78740157480314965" bottom="0.78740157480314965" header="0.31496062992125984" footer="0.31496062992125984"/>
  <pageSetup paperSize="9" scale="82" orientation="landscape" r:id="rId1"/>
  <colBreaks count="2" manualBreakCount="2">
    <brk id="8" max="20" man="1"/>
    <brk id="9" max="2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O26"/>
  <sheetViews>
    <sheetView zoomScaleNormal="100" workbookViewId="0">
      <selection activeCell="K19" sqref="K18:O19"/>
    </sheetView>
  </sheetViews>
  <sheetFormatPr defaultRowHeight="15" x14ac:dyDescent="0.25"/>
  <cols>
    <col min="1" max="1" width="10" customWidth="1"/>
    <col min="2" max="2" width="9.140625" customWidth="1"/>
    <col min="3" max="4" width="11.42578125" customWidth="1"/>
    <col min="5" max="5" width="11.28515625" customWidth="1"/>
    <col min="6" max="8" width="11.42578125" customWidth="1"/>
    <col min="9" max="9" width="9.140625" customWidth="1"/>
    <col min="10" max="10" width="17" bestFit="1" customWidth="1"/>
    <col min="11" max="11" width="13.85546875" customWidth="1"/>
    <col min="12" max="13" width="13.7109375" customWidth="1"/>
    <col min="14" max="14" width="13.7109375" bestFit="1" customWidth="1"/>
    <col min="15" max="15" width="13.7109375" customWidth="1"/>
    <col min="16" max="16" width="10" customWidth="1"/>
  </cols>
  <sheetData>
    <row r="1" spans="1:15" ht="9" customHeight="1" x14ac:dyDescent="0.25"/>
    <row r="2" spans="1:15" ht="36" customHeight="1" x14ac:dyDescent="0.25">
      <c r="A2" s="579"/>
      <c r="B2" s="580" t="s">
        <v>1002</v>
      </c>
      <c r="C2" s="557" t="s">
        <v>988</v>
      </c>
      <c r="D2" s="557" t="s">
        <v>989</v>
      </c>
      <c r="E2" s="557" t="s">
        <v>990</v>
      </c>
      <c r="F2" s="557" t="s">
        <v>991</v>
      </c>
      <c r="G2" s="558" t="s">
        <v>992</v>
      </c>
      <c r="H2" s="558" t="s">
        <v>993</v>
      </c>
      <c r="J2" s="695" t="s">
        <v>753</v>
      </c>
      <c r="K2" s="696"/>
      <c r="L2" s="696"/>
      <c r="M2" s="696"/>
      <c r="N2" s="696"/>
      <c r="O2" s="696"/>
    </row>
    <row r="3" spans="1:15" ht="17.100000000000001" customHeight="1" x14ac:dyDescent="0.3">
      <c r="B3" s="532">
        <v>4.1666666666666699E-2</v>
      </c>
      <c r="C3" s="535" t="s">
        <v>933</v>
      </c>
      <c r="D3" s="535" t="s">
        <v>933</v>
      </c>
      <c r="E3" s="535" t="s">
        <v>933</v>
      </c>
      <c r="F3" s="535" t="s">
        <v>933</v>
      </c>
      <c r="G3" s="535" t="s">
        <v>933</v>
      </c>
      <c r="H3" s="535" t="s">
        <v>933</v>
      </c>
      <c r="J3" s="97"/>
      <c r="K3" s="544" t="s">
        <v>950</v>
      </c>
      <c r="L3" s="544" t="s">
        <v>951</v>
      </c>
      <c r="M3" s="492" t="s">
        <v>949</v>
      </c>
      <c r="N3" s="493" t="s">
        <v>952</v>
      </c>
      <c r="O3" s="545" t="s">
        <v>835</v>
      </c>
    </row>
    <row r="4" spans="1:15" ht="17.100000000000001" customHeight="1" x14ac:dyDescent="0.3">
      <c r="B4" s="533">
        <v>8.3333333333333301E-2</v>
      </c>
      <c r="C4" s="536" t="s">
        <v>933</v>
      </c>
      <c r="D4" s="536" t="s">
        <v>933</v>
      </c>
      <c r="E4" s="536" t="s">
        <v>933</v>
      </c>
      <c r="F4" s="536" t="s">
        <v>933</v>
      </c>
      <c r="G4" s="536" t="s">
        <v>933</v>
      </c>
      <c r="H4" s="536" t="s">
        <v>933</v>
      </c>
      <c r="J4" s="97" t="s">
        <v>31</v>
      </c>
      <c r="K4" s="491">
        <f>135*4*7</f>
        <v>3780</v>
      </c>
      <c r="L4" s="491">
        <v>0</v>
      </c>
      <c r="M4" s="491">
        <v>0</v>
      </c>
      <c r="N4" s="491">
        <v>0</v>
      </c>
      <c r="O4" s="310">
        <v>0</v>
      </c>
    </row>
    <row r="5" spans="1:15" ht="17.100000000000001" customHeight="1" x14ac:dyDescent="0.3">
      <c r="A5" s="315"/>
      <c r="B5" s="532">
        <v>0.125</v>
      </c>
      <c r="C5" s="536" t="s">
        <v>933</v>
      </c>
      <c r="D5" s="536" t="s">
        <v>933</v>
      </c>
      <c r="E5" s="536" t="s">
        <v>933</v>
      </c>
      <c r="F5" s="536" t="s">
        <v>933</v>
      </c>
      <c r="G5" s="536" t="s">
        <v>933</v>
      </c>
      <c r="H5" s="536" t="s">
        <v>933</v>
      </c>
      <c r="J5" s="99" t="s">
        <v>93</v>
      </c>
      <c r="K5" s="491">
        <f>960+240+3*600</f>
        <v>3000</v>
      </c>
      <c r="L5" s="491">
        <f>3*600</f>
        <v>1800</v>
      </c>
      <c r="M5" s="491">
        <v>0</v>
      </c>
      <c r="N5" s="491">
        <v>0</v>
      </c>
      <c r="O5" s="491">
        <v>0</v>
      </c>
    </row>
    <row r="6" spans="1:15" ht="17.100000000000001" customHeight="1" x14ac:dyDescent="0.3">
      <c r="B6" s="534">
        <v>0.16666666666666699</v>
      </c>
      <c r="C6" s="536" t="s">
        <v>933</v>
      </c>
      <c r="D6" s="536" t="s">
        <v>933</v>
      </c>
      <c r="E6" s="536" t="s">
        <v>933</v>
      </c>
      <c r="F6" s="536" t="s">
        <v>933</v>
      </c>
      <c r="G6" s="536" t="s">
        <v>933</v>
      </c>
      <c r="H6" s="536" t="s">
        <v>933</v>
      </c>
      <c r="J6" s="99" t="s">
        <v>100</v>
      </c>
      <c r="K6" s="491">
        <f>360+10*300</f>
        <v>3360</v>
      </c>
      <c r="L6" s="491">
        <f>3*300</f>
        <v>900</v>
      </c>
      <c r="M6" s="491">
        <v>0</v>
      </c>
      <c r="N6" s="491">
        <v>0</v>
      </c>
      <c r="O6" s="491">
        <v>0</v>
      </c>
    </row>
    <row r="7" spans="1:15" ht="17.100000000000001" customHeight="1" x14ac:dyDescent="0.3">
      <c r="B7" s="564">
        <v>0.20833333333333334</v>
      </c>
      <c r="C7" s="656">
        <v>150</v>
      </c>
      <c r="D7" s="656">
        <v>150</v>
      </c>
      <c r="E7" s="656">
        <v>150</v>
      </c>
      <c r="F7" s="656">
        <v>150</v>
      </c>
      <c r="G7" s="657">
        <v>150</v>
      </c>
      <c r="H7" s="657">
        <v>150</v>
      </c>
      <c r="J7" s="99" t="s">
        <v>36</v>
      </c>
      <c r="K7" s="310">
        <v>0</v>
      </c>
      <c r="L7" s="491">
        <v>0</v>
      </c>
      <c r="M7" s="491">
        <v>0</v>
      </c>
      <c r="N7" s="491">
        <v>0</v>
      </c>
      <c r="O7" s="310">
        <v>0</v>
      </c>
    </row>
    <row r="8" spans="1:15" ht="17.100000000000001" customHeight="1" x14ac:dyDescent="0.3">
      <c r="B8" s="567">
        <v>0.25</v>
      </c>
      <c r="C8" s="656">
        <v>150</v>
      </c>
      <c r="D8" s="656">
        <v>150</v>
      </c>
      <c r="E8" s="656">
        <v>150</v>
      </c>
      <c r="F8" s="656">
        <v>150</v>
      </c>
      <c r="G8" s="657">
        <v>150</v>
      </c>
      <c r="H8" s="657">
        <v>150</v>
      </c>
      <c r="J8" s="99" t="s">
        <v>96</v>
      </c>
      <c r="K8" s="310">
        <v>0</v>
      </c>
      <c r="L8" s="491">
        <v>0</v>
      </c>
      <c r="M8" s="491">
        <v>0</v>
      </c>
      <c r="N8" s="491">
        <v>0</v>
      </c>
      <c r="O8" s="310">
        <v>0</v>
      </c>
    </row>
    <row r="9" spans="1:15" ht="17.100000000000001" customHeight="1" x14ac:dyDescent="0.3">
      <c r="B9" s="532">
        <v>0.29166666666666702</v>
      </c>
      <c r="C9" s="656">
        <v>150</v>
      </c>
      <c r="D9" s="656">
        <v>150</v>
      </c>
      <c r="E9" s="656">
        <v>150</v>
      </c>
      <c r="F9" s="656">
        <v>150</v>
      </c>
      <c r="G9" s="657">
        <v>150</v>
      </c>
      <c r="H9" s="657">
        <v>150</v>
      </c>
      <c r="J9" s="99" t="s">
        <v>97</v>
      </c>
      <c r="K9" s="310">
        <v>0</v>
      </c>
      <c r="L9" s="491">
        <v>0</v>
      </c>
      <c r="M9" s="491">
        <v>0</v>
      </c>
      <c r="N9" s="491">
        <v>0</v>
      </c>
      <c r="O9" s="310">
        <v>0</v>
      </c>
    </row>
    <row r="10" spans="1:15" ht="17.100000000000001" customHeight="1" x14ac:dyDescent="0.3">
      <c r="B10" s="532">
        <v>0.33333333333333298</v>
      </c>
      <c r="C10" s="656">
        <v>200</v>
      </c>
      <c r="D10" s="656">
        <v>200</v>
      </c>
      <c r="E10" s="656">
        <v>200</v>
      </c>
      <c r="F10" s="656">
        <v>200</v>
      </c>
      <c r="G10" s="657">
        <v>150</v>
      </c>
      <c r="H10" s="657">
        <v>150</v>
      </c>
      <c r="I10" s="452"/>
      <c r="J10" s="99" t="s">
        <v>930</v>
      </c>
      <c r="K10" s="310">
        <v>0</v>
      </c>
      <c r="L10" s="491">
        <v>0</v>
      </c>
      <c r="M10" s="491">
        <v>0</v>
      </c>
      <c r="N10" s="491">
        <v>0</v>
      </c>
      <c r="O10" s="310">
        <v>0</v>
      </c>
    </row>
    <row r="11" spans="1:15" ht="17.100000000000001" customHeight="1" x14ac:dyDescent="0.25">
      <c r="B11" s="568">
        <v>0.375</v>
      </c>
      <c r="C11" s="656">
        <v>200</v>
      </c>
      <c r="D11" s="656">
        <v>200</v>
      </c>
      <c r="E11" s="656">
        <v>200</v>
      </c>
      <c r="F11" s="656">
        <v>200</v>
      </c>
      <c r="G11" s="657">
        <v>150</v>
      </c>
      <c r="H11" s="657">
        <v>150</v>
      </c>
    </row>
    <row r="12" spans="1:15" ht="17.100000000000001" customHeight="1" x14ac:dyDescent="0.25">
      <c r="B12" s="569">
        <v>0.41666666666666602</v>
      </c>
      <c r="C12" s="574" t="s">
        <v>933</v>
      </c>
      <c r="D12" s="574" t="s">
        <v>933</v>
      </c>
      <c r="E12" s="574" t="s">
        <v>933</v>
      </c>
      <c r="F12" s="574" t="s">
        <v>933</v>
      </c>
      <c r="G12" s="574" t="s">
        <v>933</v>
      </c>
      <c r="H12" s="574" t="s">
        <v>933</v>
      </c>
      <c r="J12" s="555"/>
      <c r="K12" s="556" t="s">
        <v>983</v>
      </c>
      <c r="L12" s="556" t="s">
        <v>986</v>
      </c>
      <c r="M12" s="556" t="s">
        <v>987</v>
      </c>
      <c r="N12" s="556" t="s">
        <v>984</v>
      </c>
      <c r="O12" s="556" t="s">
        <v>985</v>
      </c>
    </row>
    <row r="13" spans="1:15" ht="17.100000000000001" customHeight="1" x14ac:dyDescent="0.25">
      <c r="B13" s="532">
        <v>0.45833333333333298</v>
      </c>
      <c r="C13" s="656">
        <v>200</v>
      </c>
      <c r="D13" s="656">
        <v>200</v>
      </c>
      <c r="E13" s="656">
        <v>200</v>
      </c>
      <c r="F13" s="656">
        <v>200</v>
      </c>
      <c r="G13" s="657">
        <v>150</v>
      </c>
      <c r="H13" s="657">
        <v>150</v>
      </c>
      <c r="J13" s="570" t="s">
        <v>196</v>
      </c>
      <c r="K13" s="602">
        <f>'RESUMO DIARIO'!H3</f>
        <v>2060</v>
      </c>
      <c r="L13" s="539">
        <f>'RESUMO DIARIO'!K3</f>
        <v>5840</v>
      </c>
      <c r="M13" s="542">
        <f>'RESUMO DIARIO'!M3</f>
        <v>5840</v>
      </c>
      <c r="N13" s="542">
        <f>'RESUMO DIARIO'!O3</f>
        <v>5840</v>
      </c>
      <c r="O13" s="543">
        <f>'RESUMO DIARIO'!Q3</f>
        <v>5840</v>
      </c>
    </row>
    <row r="14" spans="1:15" ht="17.100000000000001" customHeight="1" x14ac:dyDescent="0.25">
      <c r="B14" s="532">
        <v>0.5</v>
      </c>
      <c r="C14" s="656">
        <v>200</v>
      </c>
      <c r="D14" s="656">
        <v>200</v>
      </c>
      <c r="E14" s="656">
        <v>200</v>
      </c>
      <c r="F14" s="656">
        <v>200</v>
      </c>
      <c r="G14" s="657">
        <v>150</v>
      </c>
      <c r="H14" s="657">
        <v>150</v>
      </c>
      <c r="J14" s="571" t="s">
        <v>996</v>
      </c>
      <c r="K14" s="602">
        <f>'RESUMO DIARIO'!H4</f>
        <v>0</v>
      </c>
      <c r="L14" s="542">
        <f>'RESUMO DIARIO'!K4</f>
        <v>0</v>
      </c>
      <c r="M14" s="542">
        <f>'RESUMO DIARIO'!M4</f>
        <v>0</v>
      </c>
      <c r="N14" s="542">
        <f>'RESUMO DIARIO'!O4</f>
        <v>0</v>
      </c>
      <c r="O14" s="543">
        <f>'RESUMO DIARIO'!Q4</f>
        <v>0</v>
      </c>
    </row>
    <row r="15" spans="1:15" ht="17.100000000000001" customHeight="1" x14ac:dyDescent="0.25">
      <c r="B15" s="532">
        <v>0.54166666666666596</v>
      </c>
      <c r="C15" s="656">
        <v>200</v>
      </c>
      <c r="D15" s="656">
        <v>200</v>
      </c>
      <c r="E15" s="656">
        <v>200</v>
      </c>
      <c r="F15" s="656">
        <v>200</v>
      </c>
      <c r="G15" s="657">
        <v>150</v>
      </c>
      <c r="H15" s="657">
        <v>150</v>
      </c>
      <c r="J15" s="572" t="s">
        <v>994</v>
      </c>
      <c r="K15" s="602">
        <f>'RESUMO DIARIO'!H5</f>
        <v>8311</v>
      </c>
      <c r="L15" s="539">
        <f>'RESUMO DIARIO'!K5</f>
        <v>11311</v>
      </c>
      <c r="M15" s="542">
        <f>'RESUMO DIARIO'!M5</f>
        <v>13111</v>
      </c>
      <c r="N15" s="542">
        <f>'RESUMO DIARIO'!O5</f>
        <v>13111</v>
      </c>
      <c r="O15" s="543">
        <f>'RESUMO DIARIO'!Q5</f>
        <v>13111</v>
      </c>
    </row>
    <row r="16" spans="1:15" ht="17.100000000000001" customHeight="1" x14ac:dyDescent="0.25">
      <c r="B16" s="564">
        <v>0.58333333333333304</v>
      </c>
      <c r="C16" s="656">
        <v>200</v>
      </c>
      <c r="D16" s="656">
        <v>200</v>
      </c>
      <c r="E16" s="656">
        <v>200</v>
      </c>
      <c r="F16" s="656">
        <v>200</v>
      </c>
      <c r="G16" s="657">
        <v>150</v>
      </c>
      <c r="H16" s="657">
        <v>150</v>
      </c>
      <c r="J16" s="572" t="s">
        <v>995</v>
      </c>
      <c r="K16" s="602">
        <f>'RESUMO DIARIO'!H6</f>
        <v>5533</v>
      </c>
      <c r="L16" s="539">
        <f>'RESUMO DIARIO'!K6</f>
        <v>8893</v>
      </c>
      <c r="M16" s="542">
        <f>'RESUMO DIARIO'!M6</f>
        <v>9793</v>
      </c>
      <c r="N16" s="542">
        <f>'RESUMO DIARIO'!O6</f>
        <v>9793</v>
      </c>
      <c r="O16" s="543">
        <f>'RESUMO DIARIO'!Q6</f>
        <v>9793</v>
      </c>
    </row>
    <row r="17" spans="2:15" ht="17.100000000000001" customHeight="1" x14ac:dyDescent="0.25">
      <c r="B17" s="532">
        <v>0.625</v>
      </c>
      <c r="C17" s="656">
        <v>200</v>
      </c>
      <c r="D17" s="656">
        <v>200</v>
      </c>
      <c r="E17" s="656">
        <v>200</v>
      </c>
      <c r="F17" s="656">
        <v>200</v>
      </c>
      <c r="G17" s="657">
        <v>150</v>
      </c>
      <c r="H17" s="657">
        <v>150</v>
      </c>
      <c r="J17" s="571" t="s">
        <v>997</v>
      </c>
      <c r="K17" s="602">
        <f>'RESUMO DIARIO'!H7</f>
        <v>5226</v>
      </c>
      <c r="L17" s="542">
        <f>'RESUMO DIARIO'!K7</f>
        <v>5226</v>
      </c>
      <c r="M17" s="542">
        <f>'RESUMO DIARIO'!M7</f>
        <v>5226</v>
      </c>
      <c r="N17" s="542">
        <f>'RESUMO DIARIO'!O7</f>
        <v>5226</v>
      </c>
      <c r="O17" s="543">
        <f>'RESUMO DIARIO'!Q7</f>
        <v>5226</v>
      </c>
    </row>
    <row r="18" spans="2:15" ht="17.100000000000001" customHeight="1" x14ac:dyDescent="0.3">
      <c r="B18" s="532">
        <v>0.66666666666666596</v>
      </c>
      <c r="C18" s="656">
        <v>150</v>
      </c>
      <c r="D18" s="656">
        <v>150</v>
      </c>
      <c r="E18" s="656">
        <v>150</v>
      </c>
      <c r="F18" s="656">
        <v>150</v>
      </c>
      <c r="G18" s="657">
        <v>150</v>
      </c>
      <c r="H18" s="657">
        <v>150</v>
      </c>
      <c r="J18" s="99" t="s">
        <v>998</v>
      </c>
      <c r="K18" s="602">
        <f>'RESUMO DIARIO'!H8</f>
        <v>0</v>
      </c>
      <c r="L18" s="542">
        <f>'RESUMO DIARIO'!K8</f>
        <v>0</v>
      </c>
      <c r="M18" s="542">
        <f>'RESUMO DIARIO'!M8</f>
        <v>0</v>
      </c>
      <c r="N18" s="542">
        <f>'RESUMO DIARIO'!O8</f>
        <v>0</v>
      </c>
      <c r="O18" s="543">
        <f>'RESUMO DIARIO'!Q8</f>
        <v>0</v>
      </c>
    </row>
    <row r="19" spans="2:15" ht="17.100000000000001" customHeight="1" x14ac:dyDescent="0.3">
      <c r="B19" s="532">
        <v>0.70833333333333304</v>
      </c>
      <c r="C19" s="656">
        <v>150</v>
      </c>
      <c r="D19" s="656">
        <v>150</v>
      </c>
      <c r="E19" s="656">
        <v>150</v>
      </c>
      <c r="F19" s="656">
        <v>150</v>
      </c>
      <c r="G19" s="657">
        <v>150</v>
      </c>
      <c r="H19" s="657">
        <v>150</v>
      </c>
      <c r="J19" s="99" t="s">
        <v>999</v>
      </c>
      <c r="K19" s="602">
        <f>'RESUMO DIARIO'!H9</f>
        <v>0</v>
      </c>
      <c r="L19" s="542">
        <f>'RESUMO DIARIO'!K9</f>
        <v>0</v>
      </c>
      <c r="M19" s="542">
        <f>'RESUMO DIARIO'!M9</f>
        <v>0</v>
      </c>
      <c r="N19" s="542">
        <f>'RESUMO DIARIO'!O9</f>
        <v>0</v>
      </c>
      <c r="O19" s="543">
        <f>'RESUMO DIARIO'!Q9</f>
        <v>0</v>
      </c>
    </row>
    <row r="20" spans="2:15" ht="17.100000000000001" customHeight="1" x14ac:dyDescent="0.25">
      <c r="B20" s="532">
        <v>0.75</v>
      </c>
      <c r="C20" s="656">
        <v>150</v>
      </c>
      <c r="D20" s="656">
        <v>150</v>
      </c>
      <c r="E20" s="656">
        <v>150</v>
      </c>
      <c r="F20" s="656">
        <v>150</v>
      </c>
      <c r="G20" s="657">
        <v>150</v>
      </c>
      <c r="H20" s="657">
        <v>150</v>
      </c>
    </row>
    <row r="21" spans="2:15" ht="17.100000000000001" customHeight="1" x14ac:dyDescent="0.25">
      <c r="B21" s="565">
        <v>0.79166666666666596</v>
      </c>
      <c r="C21" s="573" t="s">
        <v>933</v>
      </c>
      <c r="D21" s="573" t="s">
        <v>933</v>
      </c>
      <c r="E21" s="573" t="s">
        <v>933</v>
      </c>
      <c r="F21" s="573" t="s">
        <v>933</v>
      </c>
      <c r="G21" s="573" t="s">
        <v>933</v>
      </c>
      <c r="H21" s="573" t="s">
        <v>933</v>
      </c>
      <c r="J21" s="652"/>
      <c r="K21" s="653" t="s">
        <v>1116</v>
      </c>
      <c r="L21" s="653" t="s">
        <v>1117</v>
      </c>
      <c r="M21" s="653" t="s">
        <v>1118</v>
      </c>
      <c r="N21" s="653" t="s">
        <v>1119</v>
      </c>
      <c r="O21" s="653" t="s">
        <v>1120</v>
      </c>
    </row>
    <row r="22" spans="2:15" ht="17.100000000000001" customHeight="1" x14ac:dyDescent="0.25">
      <c r="B22" s="564">
        <v>0.83333333333333304</v>
      </c>
      <c r="C22" s="656">
        <v>150</v>
      </c>
      <c r="D22" s="656">
        <v>150</v>
      </c>
      <c r="E22" s="656">
        <v>150</v>
      </c>
      <c r="F22" s="656">
        <v>150</v>
      </c>
      <c r="G22" s="657">
        <v>150</v>
      </c>
      <c r="H22" s="657">
        <v>150</v>
      </c>
      <c r="J22" s="631" t="s">
        <v>1123</v>
      </c>
      <c r="K22" s="651">
        <v>200</v>
      </c>
      <c r="L22" s="651">
        <f>K22*4</f>
        <v>800</v>
      </c>
      <c r="M22" s="651">
        <f>K22*8</f>
        <v>1600</v>
      </c>
      <c r="N22" s="651">
        <f>K22*16</f>
        <v>3200</v>
      </c>
      <c r="O22" s="651">
        <f>K22*18</f>
        <v>3600</v>
      </c>
    </row>
    <row r="23" spans="2:15" ht="17.100000000000001" customHeight="1" x14ac:dyDescent="0.25">
      <c r="B23" s="532">
        <v>0.875</v>
      </c>
      <c r="C23" s="656">
        <v>150</v>
      </c>
      <c r="D23" s="656">
        <v>150</v>
      </c>
      <c r="E23" s="656">
        <v>150</v>
      </c>
      <c r="F23" s="656">
        <v>150</v>
      </c>
      <c r="G23" s="657">
        <v>150</v>
      </c>
      <c r="H23" s="657">
        <v>150</v>
      </c>
      <c r="J23" s="654" t="s">
        <v>1121</v>
      </c>
      <c r="K23" s="651">
        <f>K22*4</f>
        <v>800</v>
      </c>
      <c r="L23" s="651">
        <f>L22*4</f>
        <v>3200</v>
      </c>
      <c r="M23" s="651">
        <f>M22*4</f>
        <v>6400</v>
      </c>
      <c r="N23" s="651">
        <f>N22*4</f>
        <v>12800</v>
      </c>
      <c r="O23" s="651">
        <f>O22*4</f>
        <v>14400</v>
      </c>
    </row>
    <row r="24" spans="2:15" ht="17.100000000000001" customHeight="1" x14ac:dyDescent="0.25">
      <c r="B24" s="566">
        <v>0.91666666666666596</v>
      </c>
      <c r="C24" s="656">
        <v>150</v>
      </c>
      <c r="D24" s="656">
        <v>150</v>
      </c>
      <c r="E24" s="656">
        <v>150</v>
      </c>
      <c r="F24" s="656">
        <v>150</v>
      </c>
      <c r="G24" s="657">
        <v>150</v>
      </c>
      <c r="H24" s="657">
        <v>150</v>
      </c>
      <c r="J24" s="631" t="s">
        <v>1124</v>
      </c>
      <c r="K24" s="643">
        <v>150</v>
      </c>
      <c r="L24" s="643">
        <f>K24*4</f>
        <v>600</v>
      </c>
      <c r="M24" s="643">
        <f>K24*8</f>
        <v>1200</v>
      </c>
      <c r="N24" s="643">
        <f>K24*16</f>
        <v>2400</v>
      </c>
      <c r="O24" s="643">
        <f>K24*18</f>
        <v>2700</v>
      </c>
    </row>
    <row r="25" spans="2:15" ht="17.100000000000001" customHeight="1" x14ac:dyDescent="0.25">
      <c r="B25" s="534">
        <v>0.95833333333333304</v>
      </c>
      <c r="C25" s="535" t="s">
        <v>933</v>
      </c>
      <c r="D25" s="535" t="s">
        <v>933</v>
      </c>
      <c r="E25" s="535" t="s">
        <v>933</v>
      </c>
      <c r="F25" s="535" t="s">
        <v>933</v>
      </c>
      <c r="G25" s="535" t="s">
        <v>933</v>
      </c>
      <c r="H25" s="535" t="s">
        <v>933</v>
      </c>
      <c r="J25" s="654" t="s">
        <v>1121</v>
      </c>
      <c r="K25" s="643">
        <f>K24*4</f>
        <v>600</v>
      </c>
      <c r="L25" s="643">
        <f>L24*4</f>
        <v>2400</v>
      </c>
      <c r="M25" s="643">
        <f>M24*4</f>
        <v>4800</v>
      </c>
      <c r="N25" s="643">
        <f>N24*4</f>
        <v>9600</v>
      </c>
      <c r="O25" s="643">
        <f>O24*4</f>
        <v>10800</v>
      </c>
    </row>
    <row r="26" spans="2:15" ht="17.100000000000001" customHeight="1" x14ac:dyDescent="0.25">
      <c r="B26" s="532">
        <v>0</v>
      </c>
      <c r="C26" s="535" t="s">
        <v>933</v>
      </c>
      <c r="D26" s="535" t="s">
        <v>933</v>
      </c>
      <c r="E26" s="535" t="s">
        <v>933</v>
      </c>
      <c r="F26" s="535" t="s">
        <v>933</v>
      </c>
      <c r="G26" s="535" t="s">
        <v>933</v>
      </c>
      <c r="H26" s="535" t="s">
        <v>933</v>
      </c>
      <c r="J26" s="655" t="s">
        <v>1122</v>
      </c>
      <c r="K26" s="643">
        <f>K24*6</f>
        <v>900</v>
      </c>
      <c r="L26" s="643">
        <f>L24*6</f>
        <v>3600</v>
      </c>
      <c r="M26" s="643">
        <f>M24*6</f>
        <v>7200</v>
      </c>
      <c r="N26" s="643">
        <f>N24*6</f>
        <v>14400</v>
      </c>
      <c r="O26" s="643">
        <f>O24*6</f>
        <v>16200</v>
      </c>
    </row>
  </sheetData>
  <sortState ref="J14:L18">
    <sortCondition ref="J17"/>
  </sortState>
  <mergeCells count="1">
    <mergeCell ref="J2:O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7">
    <tabColor rgb="FF002060"/>
  </sheetPr>
  <dimension ref="B1:R24"/>
  <sheetViews>
    <sheetView showGridLines="0" zoomScaleNormal="100" workbookViewId="0">
      <selection activeCell="J3" activeCellId="1" sqref="G3 J3"/>
    </sheetView>
  </sheetViews>
  <sheetFormatPr defaultRowHeight="15" x14ac:dyDescent="0.25"/>
  <cols>
    <col min="1" max="1" width="8.42578125" customWidth="1"/>
    <col min="2" max="2" width="9.5703125" customWidth="1"/>
    <col min="3" max="3" width="20.7109375" customWidth="1"/>
    <col min="4" max="4" width="12.140625" customWidth="1"/>
    <col min="5" max="5" width="11.140625" bestFit="1" customWidth="1"/>
    <col min="6" max="6" width="11" bestFit="1" customWidth="1"/>
    <col min="7" max="7" width="9.140625" bestFit="1" customWidth="1"/>
    <col min="8" max="8" width="10.7109375" bestFit="1" customWidth="1"/>
    <col min="9" max="9" width="3.42578125" customWidth="1"/>
    <col min="10" max="12" width="11.42578125" customWidth="1"/>
    <col min="13" max="13" width="11.28515625" customWidth="1"/>
    <col min="14" max="14" width="3.5703125" customWidth="1"/>
    <col min="15" max="16" width="11.7109375" customWidth="1"/>
    <col min="17" max="17" width="11.42578125" customWidth="1"/>
    <col min="18" max="18" width="10" customWidth="1"/>
    <col min="19" max="19" width="8.42578125" customWidth="1"/>
  </cols>
  <sheetData>
    <row r="1" spans="2:18" x14ac:dyDescent="0.25">
      <c r="O1" s="702" t="s">
        <v>974</v>
      </c>
      <c r="P1" s="703"/>
      <c r="Q1" s="703"/>
      <c r="R1" s="703"/>
    </row>
    <row r="2" spans="2:18" ht="30" customHeight="1" x14ac:dyDescent="0.25">
      <c r="B2" s="642" t="s">
        <v>943</v>
      </c>
      <c r="C2" s="642" t="s">
        <v>147</v>
      </c>
      <c r="D2" s="487" t="s">
        <v>148</v>
      </c>
      <c r="E2" s="487" t="s">
        <v>149</v>
      </c>
      <c r="F2" s="487" t="s">
        <v>944</v>
      </c>
      <c r="G2" s="487" t="s">
        <v>150</v>
      </c>
      <c r="H2" s="490" t="s">
        <v>493</v>
      </c>
      <c r="J2" s="487" t="s">
        <v>946</v>
      </c>
      <c r="K2" s="487" t="s">
        <v>945</v>
      </c>
      <c r="L2" s="487" t="s">
        <v>947</v>
      </c>
      <c r="M2" s="487" t="s">
        <v>948</v>
      </c>
      <c r="O2" s="490" t="s">
        <v>975</v>
      </c>
      <c r="P2" s="531" t="s">
        <v>976</v>
      </c>
      <c r="Q2" s="490" t="s">
        <v>977</v>
      </c>
      <c r="R2" s="490" t="s">
        <v>1003</v>
      </c>
    </row>
    <row r="3" spans="2:18" ht="17.25" customHeight="1" x14ac:dyDescent="0.3">
      <c r="B3" s="639" t="s">
        <v>154</v>
      </c>
      <c r="C3" s="640" t="s">
        <v>935</v>
      </c>
      <c r="D3" s="541">
        <f>Boletim!C5</f>
        <v>8164</v>
      </c>
      <c r="E3" s="485">
        <f>Boletim!D5</f>
        <v>1486</v>
      </c>
      <c r="F3" s="486">
        <f>Boletim!E5</f>
        <v>4875</v>
      </c>
      <c r="G3" s="537">
        <f>Boletim!F5</f>
        <v>4810</v>
      </c>
      <c r="H3" s="538">
        <f>G3-E14</f>
        <v>2060</v>
      </c>
      <c r="J3" s="486">
        <f>PROGRAMAÇÃO!K4</f>
        <v>3780</v>
      </c>
      <c r="K3" s="538">
        <f>PROGRAMAÇÃO!K4+H3</f>
        <v>5840</v>
      </c>
      <c r="L3" s="486">
        <f>PROGRAMAÇÃO!L4</f>
        <v>0</v>
      </c>
      <c r="M3" s="537">
        <f>PROGRAMAÇÃO!L4+K3</f>
        <v>5840</v>
      </c>
      <c r="O3" s="538">
        <f>M3+PROGRAMAÇÃO!M4</f>
        <v>5840</v>
      </c>
      <c r="P3" s="601">
        <f>O3+PROGRAMAÇÃO!N4</f>
        <v>5840</v>
      </c>
      <c r="Q3" s="601">
        <f>PROGRAMAÇÃO!O4+P3</f>
        <v>5840</v>
      </c>
      <c r="R3" s="601">
        <f>PROGRAMAÇÃO!P4+Q3</f>
        <v>5840</v>
      </c>
    </row>
    <row r="4" spans="2:18" ht="17.25" customHeight="1" x14ac:dyDescent="0.25">
      <c r="B4" s="489" t="s">
        <v>158</v>
      </c>
      <c r="C4" s="488" t="s">
        <v>936</v>
      </c>
      <c r="D4" s="542">
        <f>Boletim!C10</f>
        <v>0</v>
      </c>
      <c r="E4" s="486">
        <f>Boletim!D10</f>
        <v>0</v>
      </c>
      <c r="F4" s="486">
        <f>Boletim!E10</f>
        <v>0</v>
      </c>
      <c r="G4" s="540">
        <f>Boletim!F10</f>
        <v>0</v>
      </c>
      <c r="H4" s="537">
        <f>G4-E20</f>
        <v>0</v>
      </c>
      <c r="J4" s="486">
        <f>PROGRAMAÇÃO!K7</f>
        <v>0</v>
      </c>
      <c r="K4" s="537">
        <f>PROGRAMAÇÃO!K7+H4</f>
        <v>0</v>
      </c>
      <c r="L4" s="486">
        <f>PROGRAMAÇÃO!L7</f>
        <v>0</v>
      </c>
      <c r="M4" s="537">
        <f>PROGRAMAÇÃO!M7+K4</f>
        <v>0</v>
      </c>
      <c r="O4" s="537">
        <f>M4+PROGRAMAÇÃO!N7</f>
        <v>0</v>
      </c>
      <c r="P4" s="540">
        <f>O4+PROGRAMAÇÃO!N6</f>
        <v>0</v>
      </c>
      <c r="Q4" s="540">
        <f>PROGRAMAÇÃO!O6+P4</f>
        <v>0</v>
      </c>
      <c r="R4" s="540">
        <f>PROGRAMAÇÃO!P6+Q4</f>
        <v>0</v>
      </c>
    </row>
    <row r="5" spans="2:18" ht="17.25" customHeight="1" x14ac:dyDescent="0.3">
      <c r="B5" s="640">
        <v>201</v>
      </c>
      <c r="C5" s="640" t="s">
        <v>937</v>
      </c>
      <c r="D5" s="542">
        <f>Boletim!C33</f>
        <v>8158</v>
      </c>
      <c r="E5" s="486">
        <f>Boletim!D33</f>
        <v>1841</v>
      </c>
      <c r="F5" s="486">
        <f>Boletim!E33</f>
        <v>1668</v>
      </c>
      <c r="G5" s="537">
        <f>Boletim!F33</f>
        <v>8408</v>
      </c>
      <c r="H5" s="538">
        <f>G5-E15</f>
        <v>8311</v>
      </c>
      <c r="J5" s="486">
        <f>PROGRAMAÇÃO!K5</f>
        <v>3000</v>
      </c>
      <c r="K5" s="538">
        <f>J5+H5</f>
        <v>11311</v>
      </c>
      <c r="L5" s="486">
        <f>PROGRAMAÇÃO!L5</f>
        <v>1800</v>
      </c>
      <c r="M5" s="538">
        <f>K5+L5</f>
        <v>13111</v>
      </c>
      <c r="O5" s="538">
        <f>M5+PROGRAMAÇÃO!M5</f>
        <v>13111</v>
      </c>
      <c r="P5" s="601">
        <f>O5+PROGRAMAÇÃO!N5</f>
        <v>13111</v>
      </c>
      <c r="Q5" s="601">
        <f>PROGRAMAÇÃO!O5+P5</f>
        <v>13111</v>
      </c>
      <c r="R5" s="601">
        <f>PROGRAMAÇÃO!P5+Q5</f>
        <v>13111</v>
      </c>
    </row>
    <row r="6" spans="2:18" ht="17.25" customHeight="1" x14ac:dyDescent="0.3">
      <c r="B6" s="518">
        <v>204</v>
      </c>
      <c r="C6" s="518" t="s">
        <v>938</v>
      </c>
      <c r="D6" s="542">
        <f>Boletim!C51</f>
        <v>5997</v>
      </c>
      <c r="E6" s="486">
        <f>Boletim!D51</f>
        <v>2131</v>
      </c>
      <c r="F6" s="486">
        <f>Boletim!E51</f>
        <v>2500</v>
      </c>
      <c r="G6" s="537">
        <f>Boletim!F51</f>
        <v>5633</v>
      </c>
      <c r="H6" s="538">
        <f>G6-E16</f>
        <v>5533</v>
      </c>
      <c r="J6" s="486">
        <f>PROGRAMAÇÃO!K6</f>
        <v>3360</v>
      </c>
      <c r="K6" s="538">
        <f>H6+J6</f>
        <v>8893</v>
      </c>
      <c r="L6" s="486">
        <f>PROGRAMAÇÃO!L6</f>
        <v>900</v>
      </c>
      <c r="M6" s="538">
        <f>K6+L6</f>
        <v>9793</v>
      </c>
      <c r="O6" s="538">
        <f>M6+PROGRAMAÇÃO!M6</f>
        <v>9793</v>
      </c>
      <c r="P6" s="601">
        <f>O6+PROGRAMAÇÃO!N6</f>
        <v>9793</v>
      </c>
      <c r="Q6" s="601">
        <f>PROGRAMAÇÃO!O6+P6</f>
        <v>9793</v>
      </c>
      <c r="R6" s="601">
        <f>PROGRAMAÇÃO!P6+Q6</f>
        <v>9793</v>
      </c>
    </row>
    <row r="7" spans="2:18" ht="17.25" customHeight="1" x14ac:dyDescent="0.25">
      <c r="B7" s="641">
        <v>208</v>
      </c>
      <c r="C7" s="641" t="s">
        <v>939</v>
      </c>
      <c r="D7" s="542">
        <f>Boletim!C37</f>
        <v>15626</v>
      </c>
      <c r="E7" s="486">
        <f>Boletim!D37</f>
        <v>0</v>
      </c>
      <c r="F7" s="486">
        <f>Boletim!E37</f>
        <v>10400</v>
      </c>
      <c r="G7" s="540">
        <f>Boletim!F37</f>
        <v>5226</v>
      </c>
      <c r="H7" s="539">
        <f>G7</f>
        <v>5226</v>
      </c>
      <c r="J7" s="486">
        <f>PROGRAMAÇÃO!K9</f>
        <v>0</v>
      </c>
      <c r="K7" s="539">
        <f>PROGRAMAÇÃO!K9+H7</f>
        <v>5226</v>
      </c>
      <c r="L7" s="486">
        <f>PROGRAMAÇÃO!L9</f>
        <v>0</v>
      </c>
      <c r="M7" s="537">
        <f>K7+L7</f>
        <v>5226</v>
      </c>
      <c r="O7" s="537">
        <f>M7+PROGRAMAÇÃO!M9</f>
        <v>5226</v>
      </c>
      <c r="P7" s="540">
        <f>O7+PROGRAMAÇÃO!N9</f>
        <v>5226</v>
      </c>
      <c r="Q7" s="540">
        <f>PROGRAMAÇÃO!O9+P7</f>
        <v>5226</v>
      </c>
      <c r="R7" s="540">
        <f>PROGRAMAÇÃO!P9+Q7</f>
        <v>5226</v>
      </c>
    </row>
    <row r="8" spans="2:18" ht="17.25" customHeight="1" x14ac:dyDescent="0.25">
      <c r="B8" s="488">
        <v>207</v>
      </c>
      <c r="C8" s="488" t="s">
        <v>940</v>
      </c>
      <c r="D8" s="542">
        <f>Boletim!C36</f>
        <v>0</v>
      </c>
      <c r="E8" s="486">
        <f>Boletim!D36</f>
        <v>0</v>
      </c>
      <c r="F8" s="486">
        <f>Boletim!E36</f>
        <v>0</v>
      </c>
      <c r="G8" s="540">
        <f>Boletim!F36</f>
        <v>0</v>
      </c>
      <c r="H8" s="537">
        <f>G8</f>
        <v>0</v>
      </c>
      <c r="J8" s="486">
        <f>PROGRAMAÇÃO!K8</f>
        <v>0</v>
      </c>
      <c r="K8" s="537">
        <f>PROGRAMAÇÃO!K8+H8</f>
        <v>0</v>
      </c>
      <c r="L8" s="486">
        <f>PROGRAMAÇÃO!L8</f>
        <v>0</v>
      </c>
      <c r="M8" s="537">
        <f>PROGRAMAÇÃO!M8+K8</f>
        <v>0</v>
      </c>
      <c r="O8" s="537">
        <f>M8+PROGRAMAÇÃO!M8</f>
        <v>0</v>
      </c>
      <c r="P8" s="543"/>
      <c r="Q8" s="583"/>
      <c r="R8" s="543"/>
    </row>
    <row r="9" spans="2:18" ht="17.25" customHeight="1" x14ac:dyDescent="0.25">
      <c r="B9" s="641">
        <v>209</v>
      </c>
      <c r="C9" s="641" t="s">
        <v>941</v>
      </c>
      <c r="D9" s="542">
        <f>Boletim!C38</f>
        <v>0</v>
      </c>
      <c r="E9" s="486">
        <f>Boletim!D38</f>
        <v>0</v>
      </c>
      <c r="F9" s="486">
        <f>Boletim!E38</f>
        <v>0</v>
      </c>
      <c r="G9" s="540">
        <f>Boletim!F38</f>
        <v>0</v>
      </c>
      <c r="H9" s="537">
        <f>G9</f>
        <v>0</v>
      </c>
      <c r="J9" s="486">
        <f>PROGRAMAÇÃO!K10</f>
        <v>0</v>
      </c>
      <c r="K9" s="537">
        <f>PROGRAMAÇÃO!K10+H9</f>
        <v>0</v>
      </c>
      <c r="L9" s="486">
        <f>PROGRAMAÇÃO!L10</f>
        <v>0</v>
      </c>
      <c r="M9" s="537">
        <f>PROGRAMAÇÃO!M10+K9</f>
        <v>0</v>
      </c>
      <c r="O9" s="537">
        <f>M9+PROGRAMAÇÃO!M10</f>
        <v>0</v>
      </c>
      <c r="P9" s="542">
        <f>N9+PROGRAMAÇÃO!N10</f>
        <v>0</v>
      </c>
      <c r="Q9" s="537">
        <f>O9+PROGRAMAÇÃO!O10</f>
        <v>0</v>
      </c>
      <c r="R9" s="542">
        <f>P9+PROGRAMAÇÃO!P10</f>
        <v>0</v>
      </c>
    </row>
    <row r="10" spans="2:18" ht="17.25" customHeight="1" x14ac:dyDescent="0.25">
      <c r="B10" s="488">
        <v>210</v>
      </c>
      <c r="C10" s="488" t="s">
        <v>942</v>
      </c>
      <c r="D10" s="542">
        <f>Boletim!C123</f>
        <v>85</v>
      </c>
      <c r="E10" s="486">
        <f>Boletim!D123</f>
        <v>0</v>
      </c>
      <c r="F10" s="486">
        <f>Boletim!E123</f>
        <v>0</v>
      </c>
      <c r="G10" s="540">
        <f>Boletim!F123</f>
        <v>85</v>
      </c>
      <c r="H10" s="537">
        <f>G10-E21</f>
        <v>85</v>
      </c>
      <c r="N10" s="517"/>
    </row>
    <row r="11" spans="2:18" ht="17.25" customHeight="1" x14ac:dyDescent="0.25">
      <c r="J11" s="704" t="s">
        <v>1106</v>
      </c>
      <c r="K11" s="705"/>
      <c r="L11" s="705"/>
      <c r="M11" s="706"/>
      <c r="N11" s="517"/>
      <c r="O11" s="697" t="s">
        <v>918</v>
      </c>
      <c r="P11" s="698"/>
      <c r="Q11" s="700" t="s">
        <v>869</v>
      </c>
      <c r="R11" s="700"/>
    </row>
    <row r="12" spans="2:18" ht="17.25" customHeight="1" x14ac:dyDescent="0.25">
      <c r="B12" s="701" t="s">
        <v>968</v>
      </c>
      <c r="C12" s="701"/>
      <c r="D12" s="701"/>
      <c r="E12" s="701"/>
      <c r="F12" s="701"/>
      <c r="G12" s="701"/>
      <c r="H12" s="701"/>
      <c r="J12" s="588" t="s">
        <v>1107</v>
      </c>
      <c r="K12" s="588" t="s">
        <v>1108</v>
      </c>
      <c r="L12" s="588" t="s">
        <v>1114</v>
      </c>
      <c r="M12" s="588" t="s">
        <v>982</v>
      </c>
      <c r="O12" s="550" t="s">
        <v>154</v>
      </c>
      <c r="P12" s="280">
        <f>'Carregamento Diária '!C5</f>
        <v>65640</v>
      </c>
      <c r="Q12" s="550" t="s">
        <v>154</v>
      </c>
      <c r="R12" s="280">
        <f>'Produção Diária'!C5</f>
        <v>68157</v>
      </c>
    </row>
    <row r="13" spans="2:18" ht="18.75" customHeight="1" x14ac:dyDescent="0.25">
      <c r="B13" s="527" t="s">
        <v>969</v>
      </c>
      <c r="C13" s="527" t="s">
        <v>865</v>
      </c>
      <c r="D13" s="527" t="s">
        <v>970</v>
      </c>
      <c r="E13" s="527" t="s">
        <v>971</v>
      </c>
      <c r="F13" s="527" t="s">
        <v>972</v>
      </c>
      <c r="G13" s="527" t="s">
        <v>973</v>
      </c>
      <c r="H13" s="527" t="s">
        <v>982</v>
      </c>
      <c r="J13" s="628" t="s">
        <v>1134</v>
      </c>
      <c r="K13" s="629">
        <v>352545</v>
      </c>
      <c r="L13" s="630">
        <v>46059</v>
      </c>
      <c r="M13" s="637" t="s">
        <v>1112</v>
      </c>
      <c r="O13" s="550" t="s">
        <v>215</v>
      </c>
      <c r="P13" s="280">
        <f>'Carregamento Diária '!C33</f>
        <v>177161</v>
      </c>
      <c r="Q13" s="550" t="s">
        <v>215</v>
      </c>
      <c r="R13" s="280">
        <f>'Produção Diária'!C33</f>
        <v>174051</v>
      </c>
    </row>
    <row r="14" spans="2:18" ht="19.5" customHeight="1" x14ac:dyDescent="0.25">
      <c r="B14" s="529" t="s">
        <v>154</v>
      </c>
      <c r="C14" s="528" t="s">
        <v>935</v>
      </c>
      <c r="D14" s="486">
        <f>Boletim!F5</f>
        <v>4810</v>
      </c>
      <c r="E14" s="526">
        <v>2750</v>
      </c>
      <c r="F14" s="486">
        <f>D14-E14</f>
        <v>2060</v>
      </c>
      <c r="G14" s="525">
        <v>46027</v>
      </c>
      <c r="H14" s="645"/>
      <c r="J14" s="628"/>
      <c r="K14" s="629"/>
      <c r="L14" s="630"/>
      <c r="M14" s="650"/>
      <c r="O14" s="550" t="s">
        <v>216</v>
      </c>
      <c r="P14" s="280">
        <f>'Carregamento Diária '!C51</f>
        <v>57917</v>
      </c>
      <c r="Q14" s="550" t="s">
        <v>216</v>
      </c>
      <c r="R14" s="280">
        <f>'Produção Diária'!C51</f>
        <v>52626</v>
      </c>
    </row>
    <row r="15" spans="2:18" ht="18.75" customHeight="1" x14ac:dyDescent="0.25">
      <c r="B15" s="530">
        <v>201</v>
      </c>
      <c r="C15" s="528" t="s">
        <v>937</v>
      </c>
      <c r="D15" s="486">
        <f>Boletim!F33</f>
        <v>8408</v>
      </c>
      <c r="E15" s="526">
        <v>97</v>
      </c>
      <c r="F15" s="486">
        <f t="shared" ref="F15:F21" si="0">D15-E15</f>
        <v>8311</v>
      </c>
      <c r="G15" s="525"/>
      <c r="H15" s="645"/>
      <c r="J15" s="628"/>
      <c r="K15" s="629"/>
      <c r="L15" s="630"/>
      <c r="M15" s="631"/>
      <c r="O15" s="550" t="s">
        <v>218</v>
      </c>
      <c r="P15" s="280">
        <f>'Carregamento Diária '!C36</f>
        <v>0</v>
      </c>
      <c r="Q15" s="550" t="s">
        <v>218</v>
      </c>
      <c r="R15" s="280">
        <f>'Produção Diária'!C36</f>
        <v>0</v>
      </c>
    </row>
    <row r="16" spans="2:18" ht="18.75" customHeight="1" x14ac:dyDescent="0.25">
      <c r="B16" s="530">
        <v>204</v>
      </c>
      <c r="C16" s="528" t="s">
        <v>938</v>
      </c>
      <c r="D16" s="486">
        <f>Boletim!F51</f>
        <v>5633</v>
      </c>
      <c r="E16" s="526">
        <v>100</v>
      </c>
      <c r="F16" s="486">
        <f t="shared" si="0"/>
        <v>5533</v>
      </c>
      <c r="G16" s="526"/>
      <c r="H16" s="345"/>
      <c r="J16" s="345" t="s">
        <v>1113</v>
      </c>
      <c r="K16" s="486">
        <v>352578</v>
      </c>
      <c r="L16" s="589">
        <v>46062</v>
      </c>
      <c r="M16" s="631" t="s">
        <v>1112</v>
      </c>
      <c r="N16" s="590"/>
      <c r="O16" s="551">
        <v>208</v>
      </c>
      <c r="P16" s="552">
        <f>'Carregamento Diária '!C37</f>
        <v>106800</v>
      </c>
      <c r="Q16" s="551">
        <v>208</v>
      </c>
      <c r="R16" s="280">
        <f>'Produção Diária'!C37</f>
        <v>106456</v>
      </c>
    </row>
    <row r="17" spans="2:18" ht="18.75" customHeight="1" x14ac:dyDescent="0.25">
      <c r="B17" s="530">
        <v>208</v>
      </c>
      <c r="C17" s="562" t="s">
        <v>939</v>
      </c>
      <c r="D17" s="486">
        <f>Boletim!F37</f>
        <v>5226</v>
      </c>
      <c r="E17" s="526">
        <v>0</v>
      </c>
      <c r="F17" s="486">
        <f t="shared" si="0"/>
        <v>5226</v>
      </c>
      <c r="G17" s="526"/>
      <c r="H17" s="345"/>
      <c r="J17" s="628" t="s">
        <v>1113</v>
      </c>
      <c r="K17" s="629">
        <v>352579</v>
      </c>
      <c r="L17" s="630">
        <v>46071</v>
      </c>
      <c r="M17" s="631" t="s">
        <v>1112</v>
      </c>
      <c r="O17" s="551">
        <v>209</v>
      </c>
      <c r="P17" s="552">
        <f>'Carregamento Diária '!C38</f>
        <v>0</v>
      </c>
      <c r="Q17" s="551">
        <v>209</v>
      </c>
      <c r="R17" s="280">
        <f>'Produção Diária'!C38</f>
        <v>0</v>
      </c>
    </row>
    <row r="18" spans="2:18" ht="18.75" customHeight="1" x14ac:dyDescent="0.25">
      <c r="B18" s="530">
        <v>209</v>
      </c>
      <c r="C18" s="562" t="s">
        <v>941</v>
      </c>
      <c r="D18" s="486">
        <f>Boletim!F38</f>
        <v>0</v>
      </c>
      <c r="E18" s="526">
        <v>0</v>
      </c>
      <c r="F18" s="486">
        <f t="shared" si="0"/>
        <v>0</v>
      </c>
      <c r="G18" s="526"/>
      <c r="H18" s="345"/>
      <c r="J18" s="628"/>
      <c r="K18" s="629"/>
      <c r="L18" s="630"/>
      <c r="M18" s="631"/>
    </row>
    <row r="19" spans="2:18" ht="18.75" customHeight="1" x14ac:dyDescent="0.25">
      <c r="B19" s="530">
        <v>207</v>
      </c>
      <c r="C19" s="562" t="s">
        <v>940</v>
      </c>
      <c r="D19" s="486">
        <f>Boletim!F36</f>
        <v>0</v>
      </c>
      <c r="E19" s="526">
        <v>0</v>
      </c>
      <c r="F19" s="486">
        <f t="shared" si="0"/>
        <v>0</v>
      </c>
      <c r="G19" s="526"/>
      <c r="H19" s="345"/>
      <c r="J19" s="345"/>
      <c r="K19" s="486"/>
      <c r="L19" s="589"/>
      <c r="M19" s="631"/>
      <c r="O19" s="697" t="s">
        <v>978</v>
      </c>
      <c r="P19" s="698"/>
      <c r="Q19" s="698"/>
      <c r="R19" s="699"/>
    </row>
    <row r="20" spans="2:18" ht="18.75" customHeight="1" x14ac:dyDescent="0.25">
      <c r="B20" s="529" t="s">
        <v>158</v>
      </c>
      <c r="C20" s="562" t="s">
        <v>936</v>
      </c>
      <c r="D20" s="486">
        <f>Boletim!F10</f>
        <v>0</v>
      </c>
      <c r="E20" s="526">
        <v>0</v>
      </c>
      <c r="F20" s="486">
        <f t="shared" si="0"/>
        <v>0</v>
      </c>
      <c r="G20" s="526"/>
      <c r="H20" s="345"/>
      <c r="J20" s="628"/>
      <c r="K20" s="629"/>
      <c r="L20" s="636"/>
      <c r="M20" s="644"/>
      <c r="O20" s="527" t="s">
        <v>979</v>
      </c>
      <c r="P20" s="527" t="s">
        <v>980</v>
      </c>
      <c r="Q20" s="527" t="s">
        <v>882</v>
      </c>
      <c r="R20" s="527" t="s">
        <v>981</v>
      </c>
    </row>
    <row r="21" spans="2:18" ht="18.75" customHeight="1" x14ac:dyDescent="0.25">
      <c r="B21" s="530">
        <v>210</v>
      </c>
      <c r="C21" s="562" t="s">
        <v>942</v>
      </c>
      <c r="D21" s="486">
        <f>Boletim!F123</f>
        <v>85</v>
      </c>
      <c r="E21" s="526">
        <v>0</v>
      </c>
      <c r="F21" s="486">
        <f t="shared" si="0"/>
        <v>85</v>
      </c>
      <c r="G21" s="526"/>
      <c r="H21" s="345"/>
      <c r="J21" s="628"/>
      <c r="K21" s="629"/>
      <c r="L21" s="630"/>
      <c r="M21" s="650"/>
      <c r="O21" s="658"/>
      <c r="P21" s="523"/>
      <c r="Q21" s="577"/>
      <c r="R21" s="575"/>
    </row>
    <row r="22" spans="2:18" ht="18.75" customHeight="1" x14ac:dyDescent="0.25">
      <c r="B22" s="530"/>
      <c r="C22" s="562"/>
      <c r="D22" s="486"/>
      <c r="E22" s="526"/>
      <c r="F22" s="486"/>
      <c r="G22" s="526"/>
      <c r="H22" s="345"/>
      <c r="J22" s="3"/>
      <c r="K22" s="277"/>
      <c r="L22" s="589"/>
      <c r="M22" s="631"/>
      <c r="O22" s="658"/>
      <c r="P22" s="523"/>
      <c r="Q22" s="577"/>
      <c r="R22" s="576"/>
    </row>
    <row r="23" spans="2:18" ht="18.75" customHeight="1" x14ac:dyDescent="0.25">
      <c r="B23" s="530"/>
      <c r="C23" s="562"/>
      <c r="D23" s="486"/>
      <c r="E23" s="526"/>
      <c r="F23" s="486"/>
      <c r="G23" s="526"/>
      <c r="H23" s="345"/>
      <c r="J23" s="3"/>
      <c r="K23" s="277"/>
      <c r="L23" s="3"/>
      <c r="M23" s="631"/>
      <c r="O23" s="345"/>
      <c r="P23" s="523"/>
      <c r="Q23" s="577"/>
      <c r="R23" s="523"/>
    </row>
    <row r="24" spans="2:18" ht="18.75" customHeight="1" x14ac:dyDescent="0.25">
      <c r="B24" s="530"/>
      <c r="C24" s="562"/>
      <c r="D24" s="486"/>
      <c r="E24" s="526"/>
      <c r="F24" s="486"/>
      <c r="G24" s="526"/>
      <c r="H24" s="345"/>
      <c r="J24" s="3"/>
      <c r="K24" s="277"/>
      <c r="L24" s="3"/>
      <c r="M24" s="631"/>
      <c r="O24" s="345"/>
      <c r="P24" s="523"/>
      <c r="Q24" s="577"/>
      <c r="R24" s="523"/>
    </row>
  </sheetData>
  <mergeCells count="6">
    <mergeCell ref="O19:R19"/>
    <mergeCell ref="Q11:R11"/>
    <mergeCell ref="O11:P11"/>
    <mergeCell ref="B12:H12"/>
    <mergeCell ref="O1:R1"/>
    <mergeCell ref="J11:M11"/>
  </mergeCells>
  <pageMargins left="0.511811024" right="0.511811024" top="0.78740157499999996" bottom="0.78740157499999996" header="0.31496062000000002" footer="0.31496062000000002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rgb="FF00B050"/>
  </sheetPr>
  <dimension ref="A1:AK149"/>
  <sheetViews>
    <sheetView zoomScale="70" zoomScaleNormal="70" workbookViewId="0">
      <pane xSplit="5" ySplit="3" topLeftCell="S31" activePane="bottomRight" state="frozen"/>
      <selection pane="topRight" activeCell="F1" sqref="F1"/>
      <selection pane="bottomLeft" activeCell="A4" sqref="A4"/>
      <selection pane="bottomRight" activeCell="C33" sqref="C33"/>
    </sheetView>
  </sheetViews>
  <sheetFormatPr defaultRowHeight="15" x14ac:dyDescent="0.25"/>
  <cols>
    <col min="1" max="1" width="8.7109375" style="73" customWidth="1"/>
    <col min="2" max="2" width="52.42578125" style="73" customWidth="1"/>
    <col min="3" max="4" width="11.7109375" style="73" customWidth="1"/>
    <col min="5" max="5" width="2.7109375" style="73" customWidth="1"/>
    <col min="6" max="38" width="10.85546875" style="73" customWidth="1"/>
    <col min="39" max="16384" width="9.140625" style="73"/>
  </cols>
  <sheetData>
    <row r="1" spans="1:37" s="409" customFormat="1" ht="30" customHeight="1" thickBot="1" x14ac:dyDescent="0.45">
      <c r="A1" s="707" t="s">
        <v>732</v>
      </c>
      <c r="B1" s="708"/>
      <c r="C1" s="709" t="s">
        <v>1132</v>
      </c>
      <c r="D1" s="710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 s="453" t="str">
        <f>IF($D$130=AJ130,"OK","ERRO")</f>
        <v>OK</v>
      </c>
    </row>
    <row r="2" spans="1:37" ht="15" customHeight="1" x14ac:dyDescent="0.25">
      <c r="A2" s="673"/>
      <c r="B2" s="674"/>
      <c r="C2" s="674"/>
      <c r="D2" s="674"/>
      <c r="E2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  <c r="Y2" s="711"/>
      <c r="Z2" s="711"/>
      <c r="AA2" s="711"/>
      <c r="AB2" s="711"/>
      <c r="AC2" s="711"/>
      <c r="AD2" s="711"/>
      <c r="AE2" s="711"/>
      <c r="AF2" s="711"/>
      <c r="AG2" s="711"/>
      <c r="AH2" s="711"/>
      <c r="AI2" s="711"/>
      <c r="AJ2" s="711"/>
    </row>
    <row r="3" spans="1:37" ht="30" x14ac:dyDescent="0.4">
      <c r="A3" s="346" t="s">
        <v>195</v>
      </c>
      <c r="B3" s="346" t="s">
        <v>147</v>
      </c>
      <c r="C3" s="347" t="s">
        <v>730</v>
      </c>
      <c r="D3" s="347" t="s">
        <v>731</v>
      </c>
      <c r="E3" s="350"/>
      <c r="F3" s="348">
        <v>46023</v>
      </c>
      <c r="G3" s="348">
        <v>46024</v>
      </c>
      <c r="H3" s="348">
        <v>46025</v>
      </c>
      <c r="I3" s="348">
        <v>46026</v>
      </c>
      <c r="J3" s="348">
        <v>46027</v>
      </c>
      <c r="K3" s="348">
        <v>46028</v>
      </c>
      <c r="L3" s="348">
        <v>46029</v>
      </c>
      <c r="M3" s="348">
        <v>46030</v>
      </c>
      <c r="N3" s="348">
        <v>46031</v>
      </c>
      <c r="O3" s="348">
        <v>46032</v>
      </c>
      <c r="P3" s="348">
        <v>46033</v>
      </c>
      <c r="Q3" s="348">
        <v>46034</v>
      </c>
      <c r="R3" s="348">
        <v>46035</v>
      </c>
      <c r="S3" s="348">
        <v>46036</v>
      </c>
      <c r="T3" s="348">
        <v>46037</v>
      </c>
      <c r="U3" s="348">
        <v>46038</v>
      </c>
      <c r="V3" s="348">
        <v>46039</v>
      </c>
      <c r="W3" s="348">
        <v>46040</v>
      </c>
      <c r="X3" s="348">
        <v>46041</v>
      </c>
      <c r="Y3" s="348">
        <v>46042</v>
      </c>
      <c r="Z3" s="348">
        <v>46043</v>
      </c>
      <c r="AA3" s="348">
        <v>46044</v>
      </c>
      <c r="AB3" s="348">
        <v>46045</v>
      </c>
      <c r="AC3" s="348">
        <v>46046</v>
      </c>
      <c r="AD3" s="348">
        <v>46047</v>
      </c>
      <c r="AE3" s="348">
        <v>46048</v>
      </c>
      <c r="AF3" s="348">
        <v>46049</v>
      </c>
      <c r="AG3" s="348">
        <v>46050</v>
      </c>
      <c r="AH3" s="348">
        <v>46051</v>
      </c>
      <c r="AI3" s="348">
        <v>46052</v>
      </c>
      <c r="AJ3" s="348">
        <v>46053</v>
      </c>
    </row>
    <row r="4" spans="1:37" s="424" customFormat="1" ht="18.75" customHeight="1" x14ac:dyDescent="0.4">
      <c r="A4" s="97" t="s">
        <v>154</v>
      </c>
      <c r="B4" s="98" t="s">
        <v>20</v>
      </c>
      <c r="C4" s="356">
        <f>SUM(F4:AJ4)</f>
        <v>0</v>
      </c>
      <c r="D4" s="349">
        <f>IF(ISBLANK($A$2),SUMIFS(Entradas!C:C,Entradas!A:A,'Cadastro-Estoque'!A:A),SUMIFS(Entradas!C:C,Entradas!A:A,'Cadastro-Estoque'!A:A,Entradas!B:B,CONCATENATE("&lt;=",$A$2)))</f>
        <v>0</v>
      </c>
      <c r="E4" s="350"/>
      <c r="F4" s="353"/>
      <c r="G4" s="353">
        <v>0</v>
      </c>
      <c r="H4" s="353">
        <v>0</v>
      </c>
      <c r="I4" s="353"/>
      <c r="J4" s="353">
        <v>0</v>
      </c>
      <c r="K4" s="353">
        <v>0</v>
      </c>
      <c r="L4" s="353">
        <v>0</v>
      </c>
      <c r="M4" s="353">
        <v>0</v>
      </c>
      <c r="N4" s="353">
        <v>0</v>
      </c>
      <c r="O4" s="353">
        <v>0</v>
      </c>
      <c r="P4" s="353"/>
      <c r="Q4" s="353">
        <v>0</v>
      </c>
      <c r="R4" s="353">
        <v>0</v>
      </c>
      <c r="S4" s="353">
        <v>0</v>
      </c>
      <c r="T4" s="353">
        <v>0</v>
      </c>
      <c r="U4" s="353">
        <v>0</v>
      </c>
      <c r="V4" s="353">
        <v>0</v>
      </c>
      <c r="W4" s="353"/>
      <c r="X4" s="353">
        <v>0</v>
      </c>
      <c r="Y4" s="353">
        <v>0</v>
      </c>
      <c r="Z4" s="353">
        <v>0</v>
      </c>
      <c r="AA4" s="353">
        <v>0</v>
      </c>
      <c r="AB4" s="422">
        <v>0</v>
      </c>
      <c r="AC4" s="353">
        <v>0</v>
      </c>
      <c r="AD4" s="422"/>
      <c r="AE4" s="353">
        <v>0</v>
      </c>
      <c r="AF4" s="353">
        <v>0</v>
      </c>
      <c r="AG4" s="353">
        <v>0</v>
      </c>
      <c r="AH4" s="353">
        <v>0</v>
      </c>
      <c r="AI4" s="353">
        <v>0</v>
      </c>
      <c r="AJ4" s="353">
        <v>0</v>
      </c>
      <c r="AK4" s="423"/>
    </row>
    <row r="5" spans="1:37" s="424" customFormat="1" ht="18.75" customHeight="1" x14ac:dyDescent="0.4">
      <c r="A5" s="97" t="s">
        <v>154</v>
      </c>
      <c r="B5" s="98" t="s">
        <v>21</v>
      </c>
      <c r="C5" s="356">
        <f t="shared" ref="C5:C75" si="0">SUM(F5:AJ5)</f>
        <v>68157</v>
      </c>
      <c r="D5" s="349">
        <f>IF(ISBLANK($A$2),SUMIFS(Entradas!C:C,Entradas!A:A,'Cadastro-Estoque'!A:A),SUMIFS(Entradas!C:C,Entradas!A:A,'Cadastro-Estoque'!A:A,Entradas!B:B,CONCATENATE("&lt;=",$A$2)))</f>
        <v>1486</v>
      </c>
      <c r="E5" s="350"/>
      <c r="F5" s="353"/>
      <c r="G5" s="353">
        <v>2613</v>
      </c>
      <c r="H5" s="353">
        <v>1068</v>
      </c>
      <c r="I5" s="353"/>
      <c r="J5" s="353">
        <v>2572</v>
      </c>
      <c r="K5" s="353">
        <v>3023</v>
      </c>
      <c r="L5" s="353">
        <v>4432</v>
      </c>
      <c r="M5" s="353">
        <v>2117</v>
      </c>
      <c r="N5" s="353">
        <v>2330</v>
      </c>
      <c r="O5" s="353">
        <v>0</v>
      </c>
      <c r="P5" s="353"/>
      <c r="Q5" s="353">
        <v>3265</v>
      </c>
      <c r="R5" s="353">
        <v>1922</v>
      </c>
      <c r="S5" s="353">
        <v>3529</v>
      </c>
      <c r="T5" s="353">
        <v>4255</v>
      </c>
      <c r="U5" s="353">
        <v>3182</v>
      </c>
      <c r="V5" s="353">
        <v>1088</v>
      </c>
      <c r="W5" s="353"/>
      <c r="X5" s="353">
        <v>1361</v>
      </c>
      <c r="Y5" s="353">
        <v>3263</v>
      </c>
      <c r="Z5" s="353">
        <v>3310</v>
      </c>
      <c r="AA5" s="353">
        <v>2198</v>
      </c>
      <c r="AB5" s="422">
        <v>2489</v>
      </c>
      <c r="AC5" s="353">
        <v>797</v>
      </c>
      <c r="AD5" s="422"/>
      <c r="AE5" s="353">
        <v>2467</v>
      </c>
      <c r="AF5" s="353">
        <v>4128</v>
      </c>
      <c r="AG5" s="659">
        <v>4268</v>
      </c>
      <c r="AH5" s="353">
        <v>3427</v>
      </c>
      <c r="AI5" s="353">
        <v>3567</v>
      </c>
      <c r="AJ5" s="353">
        <v>1486</v>
      </c>
      <c r="AK5" s="423"/>
    </row>
    <row r="6" spans="1:37" s="424" customFormat="1" ht="18.75" customHeight="1" x14ac:dyDescent="0.4">
      <c r="A6" s="97" t="s">
        <v>155</v>
      </c>
      <c r="B6" s="98" t="s">
        <v>22</v>
      </c>
      <c r="C6" s="356">
        <f t="shared" si="0"/>
        <v>1213</v>
      </c>
      <c r="D6" s="349">
        <f>IF(ISBLANK($A$2),SUMIFS(Entradas!C:C,Entradas!A:A,'Cadastro-Estoque'!A:A),SUMIFS(Entradas!C:C,Entradas!A:A,'Cadastro-Estoque'!A:A,Entradas!B:B,CONCATENATE("&lt;=",$A$2)))</f>
        <v>0</v>
      </c>
      <c r="E6" s="350"/>
      <c r="F6" s="353"/>
      <c r="G6" s="353">
        <v>0</v>
      </c>
      <c r="H6" s="353">
        <v>0</v>
      </c>
      <c r="I6" s="353"/>
      <c r="J6" s="353">
        <v>0</v>
      </c>
      <c r="K6" s="353">
        <v>0</v>
      </c>
      <c r="L6" s="353">
        <v>0</v>
      </c>
      <c r="M6" s="353">
        <v>0</v>
      </c>
      <c r="N6" s="353">
        <v>0</v>
      </c>
      <c r="O6" s="353">
        <v>0</v>
      </c>
      <c r="P6" s="353"/>
      <c r="Q6" s="353">
        <v>0</v>
      </c>
      <c r="R6" s="353">
        <v>441</v>
      </c>
      <c r="S6" s="353">
        <v>0</v>
      </c>
      <c r="T6" s="353">
        <v>0</v>
      </c>
      <c r="U6" s="353">
        <v>0</v>
      </c>
      <c r="V6" s="353">
        <v>0</v>
      </c>
      <c r="W6" s="353"/>
      <c r="X6" s="353">
        <v>0</v>
      </c>
      <c r="Y6" s="353">
        <v>0</v>
      </c>
      <c r="Z6" s="353">
        <v>772</v>
      </c>
      <c r="AA6" s="353">
        <v>0</v>
      </c>
      <c r="AB6" s="422">
        <v>0</v>
      </c>
      <c r="AC6" s="353">
        <v>0</v>
      </c>
      <c r="AD6" s="422"/>
      <c r="AE6" s="353">
        <v>0</v>
      </c>
      <c r="AF6" s="353">
        <v>0</v>
      </c>
      <c r="AG6" s="353">
        <v>0</v>
      </c>
      <c r="AH6" s="353">
        <v>0</v>
      </c>
      <c r="AI6" s="353">
        <v>0</v>
      </c>
      <c r="AJ6" s="353">
        <v>0</v>
      </c>
      <c r="AK6" s="423"/>
    </row>
    <row r="7" spans="1:37" s="424" customFormat="1" ht="18.75" customHeight="1" x14ac:dyDescent="0.4">
      <c r="A7" s="97" t="s">
        <v>157</v>
      </c>
      <c r="B7" s="98" t="s">
        <v>24</v>
      </c>
      <c r="C7" s="356">
        <f t="shared" si="0"/>
        <v>443</v>
      </c>
      <c r="D7" s="349">
        <f>IF(ISBLANK($A$2),SUMIFS(Entradas!C:C,Entradas!A:A,'Cadastro-Estoque'!A:A),SUMIFS(Entradas!C:C,Entradas!A:A,'Cadastro-Estoque'!A:A,Entradas!B:B,CONCATENATE("&lt;=",$A$2)))</f>
        <v>0</v>
      </c>
      <c r="E7" s="350"/>
      <c r="F7" s="353"/>
      <c r="G7" s="353">
        <v>0</v>
      </c>
      <c r="H7" s="353">
        <v>0</v>
      </c>
      <c r="I7" s="353"/>
      <c r="J7" s="353">
        <v>0</v>
      </c>
      <c r="K7" s="353">
        <v>0</v>
      </c>
      <c r="L7" s="353">
        <v>0</v>
      </c>
      <c r="M7" s="353">
        <v>0</v>
      </c>
      <c r="N7" s="353">
        <v>0</v>
      </c>
      <c r="O7" s="353">
        <v>0</v>
      </c>
      <c r="P7" s="353"/>
      <c r="Q7" s="353">
        <v>0</v>
      </c>
      <c r="R7" s="353">
        <v>443</v>
      </c>
      <c r="S7" s="353">
        <v>0</v>
      </c>
      <c r="T7" s="353">
        <v>0</v>
      </c>
      <c r="U7" s="353">
        <v>0</v>
      </c>
      <c r="V7" s="353">
        <v>0</v>
      </c>
      <c r="W7" s="353"/>
      <c r="X7" s="353">
        <v>0</v>
      </c>
      <c r="Y7" s="353">
        <v>0</v>
      </c>
      <c r="Z7" s="353">
        <v>0</v>
      </c>
      <c r="AA7" s="353">
        <v>0</v>
      </c>
      <c r="AB7" s="422">
        <v>0</v>
      </c>
      <c r="AC7" s="353">
        <v>0</v>
      </c>
      <c r="AD7" s="422"/>
      <c r="AE7" s="353">
        <v>0</v>
      </c>
      <c r="AF7" s="353">
        <v>0</v>
      </c>
      <c r="AG7" s="353">
        <v>0</v>
      </c>
      <c r="AH7" s="353">
        <v>0</v>
      </c>
      <c r="AI7" s="353">
        <v>0</v>
      </c>
      <c r="AJ7" s="353">
        <v>0</v>
      </c>
      <c r="AK7" s="423"/>
    </row>
    <row r="8" spans="1:37" s="424" customFormat="1" ht="18.75" customHeight="1" x14ac:dyDescent="0.4">
      <c r="A8" s="97" t="s">
        <v>156</v>
      </c>
      <c r="B8" s="98" t="s">
        <v>23</v>
      </c>
      <c r="C8" s="356">
        <f t="shared" si="0"/>
        <v>0</v>
      </c>
      <c r="D8" s="349">
        <f>IF(ISBLANK($A$2),SUMIFS(Entradas!C:C,Entradas!A:A,'Cadastro-Estoque'!A:A),SUMIFS(Entradas!C:C,Entradas!A:A,'Cadastro-Estoque'!A:A,Entradas!B:B,CONCATENATE("&lt;=",$A$2)))</f>
        <v>0</v>
      </c>
      <c r="E8" s="350"/>
      <c r="F8" s="353"/>
      <c r="G8" s="353">
        <v>0</v>
      </c>
      <c r="H8" s="353">
        <v>0</v>
      </c>
      <c r="I8" s="353"/>
      <c r="J8" s="353">
        <v>0</v>
      </c>
      <c r="K8" s="353">
        <v>0</v>
      </c>
      <c r="L8" s="353">
        <v>0</v>
      </c>
      <c r="M8" s="353">
        <v>0</v>
      </c>
      <c r="N8" s="353">
        <v>0</v>
      </c>
      <c r="O8" s="353">
        <v>0</v>
      </c>
      <c r="P8" s="353"/>
      <c r="Q8" s="353">
        <v>0</v>
      </c>
      <c r="R8" s="353">
        <v>0</v>
      </c>
      <c r="S8" s="353">
        <v>0</v>
      </c>
      <c r="T8" s="353">
        <v>0</v>
      </c>
      <c r="U8" s="353">
        <v>0</v>
      </c>
      <c r="V8" s="353">
        <v>0</v>
      </c>
      <c r="W8" s="353"/>
      <c r="X8" s="353">
        <v>0</v>
      </c>
      <c r="Y8" s="353">
        <v>0</v>
      </c>
      <c r="Z8" s="353">
        <v>0</v>
      </c>
      <c r="AA8" s="353">
        <v>0</v>
      </c>
      <c r="AB8" s="422">
        <v>0</v>
      </c>
      <c r="AC8" s="353">
        <v>0</v>
      </c>
      <c r="AD8" s="422"/>
      <c r="AE8" s="353">
        <v>0</v>
      </c>
      <c r="AF8" s="353">
        <v>0</v>
      </c>
      <c r="AG8" s="353">
        <v>0</v>
      </c>
      <c r="AH8" s="353">
        <v>0</v>
      </c>
      <c r="AI8" s="353">
        <v>0</v>
      </c>
      <c r="AJ8" s="353">
        <v>0</v>
      </c>
      <c r="AK8" s="423"/>
    </row>
    <row r="9" spans="1:37" s="424" customFormat="1" ht="18.75" customHeight="1" x14ac:dyDescent="0.4">
      <c r="A9" s="97" t="s">
        <v>158</v>
      </c>
      <c r="B9" s="98" t="s">
        <v>25</v>
      </c>
      <c r="C9" s="356">
        <f t="shared" si="0"/>
        <v>0</v>
      </c>
      <c r="D9" s="349">
        <f>IF(ISBLANK($A$2),SUMIFS(Entradas!C:C,Entradas!A:A,'Cadastro-Estoque'!A:A),SUMIFS(Entradas!C:C,Entradas!A:A,'Cadastro-Estoque'!A:A,Entradas!B:B,CONCATENATE("&lt;=",$A$2)))</f>
        <v>0</v>
      </c>
      <c r="E9" s="350"/>
      <c r="F9" s="353"/>
      <c r="G9" s="353">
        <v>0</v>
      </c>
      <c r="H9" s="353">
        <v>0</v>
      </c>
      <c r="I9" s="353"/>
      <c r="J9" s="353">
        <v>0</v>
      </c>
      <c r="K9" s="353">
        <v>0</v>
      </c>
      <c r="L9" s="353">
        <v>0</v>
      </c>
      <c r="M9" s="353">
        <v>0</v>
      </c>
      <c r="N9" s="353">
        <v>0</v>
      </c>
      <c r="O9" s="353">
        <v>0</v>
      </c>
      <c r="P9" s="353"/>
      <c r="Q9" s="353">
        <v>0</v>
      </c>
      <c r="R9" s="353">
        <v>0</v>
      </c>
      <c r="S9" s="353">
        <v>0</v>
      </c>
      <c r="T9" s="353">
        <v>0</v>
      </c>
      <c r="U9" s="353">
        <v>0</v>
      </c>
      <c r="V9" s="353">
        <v>0</v>
      </c>
      <c r="W9" s="353"/>
      <c r="X9" s="353">
        <v>0</v>
      </c>
      <c r="Y9" s="353">
        <v>0</v>
      </c>
      <c r="Z9" s="353">
        <v>0</v>
      </c>
      <c r="AA9" s="353">
        <v>0</v>
      </c>
      <c r="AB9" s="422">
        <v>0</v>
      </c>
      <c r="AC9" s="353">
        <v>0</v>
      </c>
      <c r="AD9" s="422"/>
      <c r="AE9" s="353">
        <v>0</v>
      </c>
      <c r="AF9" s="353">
        <v>0</v>
      </c>
      <c r="AG9" s="353">
        <v>0</v>
      </c>
      <c r="AH9" s="353">
        <v>0</v>
      </c>
      <c r="AI9" s="353">
        <v>0</v>
      </c>
      <c r="AJ9" s="353">
        <v>0</v>
      </c>
      <c r="AK9" s="423"/>
    </row>
    <row r="10" spans="1:37" s="424" customFormat="1" ht="18.75" customHeight="1" x14ac:dyDescent="0.4">
      <c r="A10" s="97" t="s">
        <v>158</v>
      </c>
      <c r="B10" s="98" t="s">
        <v>26</v>
      </c>
      <c r="C10" s="356">
        <f t="shared" si="0"/>
        <v>4162</v>
      </c>
      <c r="D10" s="349">
        <f>IF(ISBLANK($A$2),SUMIFS(Entradas!C:C,Entradas!A:A,'Cadastro-Estoque'!A:A),SUMIFS(Entradas!C:C,Entradas!A:A,'Cadastro-Estoque'!A:A,Entradas!B:B,CONCATENATE("&lt;=",$A$2)))</f>
        <v>0</v>
      </c>
      <c r="E10" s="350"/>
      <c r="F10" s="353"/>
      <c r="G10" s="353">
        <v>0</v>
      </c>
      <c r="H10" s="353">
        <v>0</v>
      </c>
      <c r="I10" s="353"/>
      <c r="J10" s="353">
        <v>0</v>
      </c>
      <c r="K10" s="353">
        <v>2080</v>
      </c>
      <c r="L10" s="353">
        <v>0</v>
      </c>
      <c r="M10" s="353">
        <v>0</v>
      </c>
      <c r="N10" s="353">
        <v>0</v>
      </c>
      <c r="O10" s="353">
        <v>0</v>
      </c>
      <c r="P10" s="353"/>
      <c r="Q10" s="353">
        <v>0</v>
      </c>
      <c r="R10" s="353">
        <v>0</v>
      </c>
      <c r="S10" s="353">
        <v>0</v>
      </c>
      <c r="T10" s="353">
        <v>0</v>
      </c>
      <c r="U10" s="353">
        <v>0</v>
      </c>
      <c r="V10" s="353">
        <v>0</v>
      </c>
      <c r="W10" s="353"/>
      <c r="X10" s="353">
        <v>2082</v>
      </c>
      <c r="Y10" s="353">
        <v>0</v>
      </c>
      <c r="Z10" s="353">
        <v>0</v>
      </c>
      <c r="AA10" s="353">
        <v>0</v>
      </c>
      <c r="AB10" s="422">
        <v>0</v>
      </c>
      <c r="AC10" s="353">
        <v>0</v>
      </c>
      <c r="AD10" s="422"/>
      <c r="AE10" s="353">
        <v>0</v>
      </c>
      <c r="AF10" s="353">
        <v>0</v>
      </c>
      <c r="AG10" s="353">
        <v>0</v>
      </c>
      <c r="AH10" s="353">
        <v>0</v>
      </c>
      <c r="AI10" s="353">
        <v>0</v>
      </c>
      <c r="AJ10" s="353">
        <v>0</v>
      </c>
      <c r="AK10" s="423"/>
    </row>
    <row r="11" spans="1:37" s="424" customFormat="1" ht="18.75" customHeight="1" x14ac:dyDescent="0.4">
      <c r="A11" s="97" t="s">
        <v>159</v>
      </c>
      <c r="B11" s="98" t="s">
        <v>27</v>
      </c>
      <c r="C11" s="356">
        <f t="shared" si="0"/>
        <v>401</v>
      </c>
      <c r="D11" s="349">
        <f>IF(ISBLANK($A$2),SUMIFS(Entradas!C:C,Entradas!A:A,'Cadastro-Estoque'!A:A),SUMIFS(Entradas!C:C,Entradas!A:A,'Cadastro-Estoque'!A:A,Entradas!B:B,CONCATENATE("&lt;=",$A$2)))</f>
        <v>0</v>
      </c>
      <c r="E11" s="350"/>
      <c r="F11" s="353"/>
      <c r="G11" s="353">
        <v>0</v>
      </c>
      <c r="H11" s="353">
        <v>0</v>
      </c>
      <c r="I11" s="353"/>
      <c r="J11" s="353">
        <v>0</v>
      </c>
      <c r="K11" s="353">
        <v>0</v>
      </c>
      <c r="L11" s="353">
        <v>0</v>
      </c>
      <c r="M11" s="353">
        <v>401</v>
      </c>
      <c r="N11" s="353">
        <v>0</v>
      </c>
      <c r="O11" s="353">
        <v>0</v>
      </c>
      <c r="P11" s="353"/>
      <c r="Q11" s="353">
        <v>0</v>
      </c>
      <c r="R11" s="353">
        <v>0</v>
      </c>
      <c r="S11" s="353">
        <v>0</v>
      </c>
      <c r="T11" s="353">
        <v>0</v>
      </c>
      <c r="U11" s="353">
        <v>0</v>
      </c>
      <c r="V11" s="353">
        <v>0</v>
      </c>
      <c r="W11" s="353"/>
      <c r="X11" s="353">
        <v>0</v>
      </c>
      <c r="Y11" s="353">
        <v>0</v>
      </c>
      <c r="Z11" s="353">
        <v>0</v>
      </c>
      <c r="AA11" s="353">
        <v>0</v>
      </c>
      <c r="AB11" s="422">
        <v>0</v>
      </c>
      <c r="AC11" s="353">
        <v>0</v>
      </c>
      <c r="AD11" s="422"/>
      <c r="AE11" s="353">
        <v>0</v>
      </c>
      <c r="AF11" s="353">
        <v>0</v>
      </c>
      <c r="AG11" s="353">
        <v>0</v>
      </c>
      <c r="AH11" s="353">
        <v>0</v>
      </c>
      <c r="AI11" s="353">
        <v>0</v>
      </c>
      <c r="AJ11" s="353">
        <v>0</v>
      </c>
      <c r="AK11" s="423"/>
    </row>
    <row r="12" spans="1:37" s="424" customFormat="1" ht="18.75" customHeight="1" x14ac:dyDescent="0.4">
      <c r="A12" s="97" t="s">
        <v>210</v>
      </c>
      <c r="B12" s="98" t="s">
        <v>204</v>
      </c>
      <c r="C12" s="356">
        <f t="shared" si="0"/>
        <v>0</v>
      </c>
      <c r="D12" s="349">
        <f>IF(ISBLANK($A$2),SUMIFS(Entradas!C:C,Entradas!A:A,'Cadastro-Estoque'!A:A),SUMIFS(Entradas!C:C,Entradas!A:A,'Cadastro-Estoque'!A:A,Entradas!B:B,CONCATENATE("&lt;=",$A$2)))</f>
        <v>0</v>
      </c>
      <c r="E12" s="350"/>
      <c r="F12" s="353"/>
      <c r="G12" s="353">
        <v>0</v>
      </c>
      <c r="H12" s="353">
        <v>0</v>
      </c>
      <c r="I12" s="353"/>
      <c r="J12" s="353">
        <v>0</v>
      </c>
      <c r="K12" s="353">
        <v>0</v>
      </c>
      <c r="L12" s="353">
        <v>0</v>
      </c>
      <c r="M12" s="353">
        <v>0</v>
      </c>
      <c r="N12" s="353">
        <v>0</v>
      </c>
      <c r="O12" s="353">
        <v>0</v>
      </c>
      <c r="P12" s="353"/>
      <c r="Q12" s="353">
        <v>0</v>
      </c>
      <c r="R12" s="353">
        <v>0</v>
      </c>
      <c r="S12" s="353">
        <v>0</v>
      </c>
      <c r="T12" s="353">
        <v>0</v>
      </c>
      <c r="U12" s="353">
        <v>0</v>
      </c>
      <c r="V12" s="353">
        <v>0</v>
      </c>
      <c r="W12" s="353"/>
      <c r="X12" s="353">
        <v>0</v>
      </c>
      <c r="Y12" s="353">
        <v>0</v>
      </c>
      <c r="Z12" s="353">
        <v>0</v>
      </c>
      <c r="AA12" s="353">
        <v>0</v>
      </c>
      <c r="AB12" s="422">
        <v>0</v>
      </c>
      <c r="AC12" s="353">
        <v>0</v>
      </c>
      <c r="AD12" s="422"/>
      <c r="AE12" s="353">
        <v>0</v>
      </c>
      <c r="AF12" s="353">
        <v>0</v>
      </c>
      <c r="AG12" s="353">
        <v>0</v>
      </c>
      <c r="AH12" s="353">
        <v>0</v>
      </c>
      <c r="AI12" s="353">
        <v>0</v>
      </c>
      <c r="AJ12" s="353">
        <v>0</v>
      </c>
      <c r="AK12" s="423"/>
    </row>
    <row r="13" spans="1:37" s="424" customFormat="1" ht="18.75" customHeight="1" x14ac:dyDescent="0.4">
      <c r="A13" s="97"/>
      <c r="B13" s="98"/>
      <c r="C13" s="356">
        <f t="shared" si="0"/>
        <v>0</v>
      </c>
      <c r="D13" s="349">
        <f>IF(ISBLANK($A$2),SUMIFS(Entradas!C:C,Entradas!A:A,'Cadastro-Estoque'!A:A),SUMIFS(Entradas!C:C,Entradas!A:A,'Cadastro-Estoque'!A:A,Entradas!B:B,CONCATENATE("&lt;=",$A$2)))</f>
        <v>0</v>
      </c>
      <c r="E13" s="350"/>
      <c r="F13" s="353"/>
      <c r="G13" s="353">
        <v>0</v>
      </c>
      <c r="H13" s="353">
        <v>0</v>
      </c>
      <c r="I13" s="353"/>
      <c r="J13" s="353">
        <v>0</v>
      </c>
      <c r="K13" s="353">
        <v>0</v>
      </c>
      <c r="L13" s="353">
        <v>0</v>
      </c>
      <c r="M13" s="353">
        <v>0</v>
      </c>
      <c r="N13" s="353">
        <v>0</v>
      </c>
      <c r="O13" s="353">
        <v>0</v>
      </c>
      <c r="P13" s="353"/>
      <c r="Q13" s="353">
        <v>0</v>
      </c>
      <c r="R13" s="353">
        <v>0</v>
      </c>
      <c r="S13" s="353">
        <v>0</v>
      </c>
      <c r="T13" s="353">
        <v>0</v>
      </c>
      <c r="U13" s="353">
        <v>0</v>
      </c>
      <c r="V13" s="353">
        <v>0</v>
      </c>
      <c r="W13" s="353"/>
      <c r="X13" s="353">
        <v>0</v>
      </c>
      <c r="Y13" s="353">
        <v>0</v>
      </c>
      <c r="Z13" s="353">
        <v>0</v>
      </c>
      <c r="AA13" s="353">
        <v>0</v>
      </c>
      <c r="AB13" s="422">
        <v>0</v>
      </c>
      <c r="AC13" s="353">
        <v>0</v>
      </c>
      <c r="AD13" s="422"/>
      <c r="AE13" s="353">
        <v>0</v>
      </c>
      <c r="AF13" s="353">
        <v>0</v>
      </c>
      <c r="AG13" s="353">
        <v>0</v>
      </c>
      <c r="AH13" s="353">
        <v>0</v>
      </c>
      <c r="AI13" s="353">
        <v>0</v>
      </c>
      <c r="AJ13" s="353">
        <v>0</v>
      </c>
      <c r="AK13" s="423"/>
    </row>
    <row r="14" spans="1:37" s="424" customFormat="1" ht="18.75" customHeight="1" x14ac:dyDescent="0.4">
      <c r="A14" s="97" t="s">
        <v>161</v>
      </c>
      <c r="B14" s="98" t="s">
        <v>423</v>
      </c>
      <c r="C14" s="356">
        <f t="shared" si="0"/>
        <v>0</v>
      </c>
      <c r="D14" s="349">
        <f>IF(ISBLANK($A$2),SUMIFS(Entradas!C:C,Entradas!A:A,'Cadastro-Estoque'!A:A),SUMIFS(Entradas!C:C,Entradas!A:A,'Cadastro-Estoque'!A:A,Entradas!B:B,CONCATENATE("&lt;=",$A$2)))</f>
        <v>0</v>
      </c>
      <c r="E14" s="350"/>
      <c r="F14" s="353"/>
      <c r="G14" s="353">
        <v>0</v>
      </c>
      <c r="H14" s="353">
        <v>0</v>
      </c>
      <c r="I14" s="353"/>
      <c r="J14" s="353">
        <v>0</v>
      </c>
      <c r="K14" s="353">
        <v>0</v>
      </c>
      <c r="L14" s="353">
        <v>0</v>
      </c>
      <c r="M14" s="353">
        <v>0</v>
      </c>
      <c r="N14" s="353">
        <v>0</v>
      </c>
      <c r="O14" s="353">
        <v>0</v>
      </c>
      <c r="P14" s="353"/>
      <c r="Q14" s="353">
        <v>0</v>
      </c>
      <c r="R14" s="353">
        <v>0</v>
      </c>
      <c r="S14" s="353">
        <v>0</v>
      </c>
      <c r="T14" s="353">
        <v>0</v>
      </c>
      <c r="U14" s="353">
        <v>0</v>
      </c>
      <c r="V14" s="353">
        <v>0</v>
      </c>
      <c r="W14" s="353"/>
      <c r="X14" s="353">
        <v>0</v>
      </c>
      <c r="Y14" s="353">
        <v>0</v>
      </c>
      <c r="Z14" s="353">
        <v>0</v>
      </c>
      <c r="AA14" s="353">
        <v>0</v>
      </c>
      <c r="AB14" s="422">
        <v>0</v>
      </c>
      <c r="AC14" s="353">
        <v>0</v>
      </c>
      <c r="AD14" s="422"/>
      <c r="AE14" s="353">
        <v>0</v>
      </c>
      <c r="AF14" s="353">
        <v>0</v>
      </c>
      <c r="AG14" s="353">
        <v>0</v>
      </c>
      <c r="AH14" s="353">
        <v>0</v>
      </c>
      <c r="AI14" s="353">
        <v>0</v>
      </c>
      <c r="AJ14" s="353">
        <v>0</v>
      </c>
      <c r="AK14" s="423"/>
    </row>
    <row r="15" spans="1:37" s="424" customFormat="1" ht="18.75" customHeight="1" x14ac:dyDescent="0.4">
      <c r="A15" s="97" t="s">
        <v>161</v>
      </c>
      <c r="B15" s="98" t="s">
        <v>422</v>
      </c>
      <c r="C15" s="356">
        <f t="shared" si="0"/>
        <v>0</v>
      </c>
      <c r="D15" s="349">
        <f>IF(ISBLANK($A$2),SUMIFS(Entradas!C:C,Entradas!A:A,'Cadastro-Estoque'!A:A),SUMIFS(Entradas!C:C,Entradas!A:A,'Cadastro-Estoque'!A:A,Entradas!B:B,CONCATENATE("&lt;=",$A$2)))</f>
        <v>0</v>
      </c>
      <c r="E15" s="350"/>
      <c r="F15" s="353"/>
      <c r="G15" s="353">
        <v>0</v>
      </c>
      <c r="H15" s="353">
        <v>0</v>
      </c>
      <c r="I15" s="353"/>
      <c r="J15" s="353">
        <v>0</v>
      </c>
      <c r="K15" s="353">
        <v>0</v>
      </c>
      <c r="L15" s="353">
        <v>0</v>
      </c>
      <c r="M15" s="353">
        <v>0</v>
      </c>
      <c r="N15" s="353">
        <v>0</v>
      </c>
      <c r="O15" s="353">
        <v>0</v>
      </c>
      <c r="P15" s="353"/>
      <c r="Q15" s="353">
        <v>0</v>
      </c>
      <c r="R15" s="353">
        <v>0</v>
      </c>
      <c r="S15" s="353">
        <v>0</v>
      </c>
      <c r="T15" s="353">
        <v>0</v>
      </c>
      <c r="U15" s="353">
        <v>0</v>
      </c>
      <c r="V15" s="353">
        <v>0</v>
      </c>
      <c r="W15" s="353"/>
      <c r="X15" s="353">
        <v>0</v>
      </c>
      <c r="Y15" s="353">
        <v>0</v>
      </c>
      <c r="Z15" s="353">
        <v>0</v>
      </c>
      <c r="AA15" s="353">
        <v>0</v>
      </c>
      <c r="AB15" s="422">
        <v>0</v>
      </c>
      <c r="AC15" s="353">
        <v>0</v>
      </c>
      <c r="AD15" s="422"/>
      <c r="AE15" s="353">
        <v>0</v>
      </c>
      <c r="AF15" s="353">
        <v>0</v>
      </c>
      <c r="AG15" s="353">
        <v>0</v>
      </c>
      <c r="AH15" s="353">
        <v>0</v>
      </c>
      <c r="AI15" s="353">
        <v>0</v>
      </c>
      <c r="AJ15" s="353">
        <v>0</v>
      </c>
      <c r="AK15" s="423"/>
    </row>
    <row r="16" spans="1:37" s="424" customFormat="1" ht="18.75" customHeight="1" x14ac:dyDescent="0.4">
      <c r="A16" s="97" t="s">
        <v>160</v>
      </c>
      <c r="B16" s="98" t="s">
        <v>38</v>
      </c>
      <c r="C16" s="356">
        <f t="shared" si="0"/>
        <v>58</v>
      </c>
      <c r="D16" s="349">
        <f>IF(ISBLANK($A$2),SUMIFS(Entradas!C:C,Entradas!A:A,'Cadastro-Estoque'!A:A),SUMIFS(Entradas!C:C,Entradas!A:A,'Cadastro-Estoque'!A:A,Entradas!B:B,CONCATENATE("&lt;=",$A$2)))</f>
        <v>0</v>
      </c>
      <c r="E16" s="350"/>
      <c r="F16" s="353"/>
      <c r="G16" s="353">
        <v>0</v>
      </c>
      <c r="H16" s="353">
        <v>0</v>
      </c>
      <c r="I16" s="353"/>
      <c r="J16" s="353">
        <v>0</v>
      </c>
      <c r="K16" s="353">
        <v>0</v>
      </c>
      <c r="L16" s="353">
        <v>0</v>
      </c>
      <c r="M16" s="353">
        <v>0</v>
      </c>
      <c r="N16" s="353">
        <v>0</v>
      </c>
      <c r="O16" s="353">
        <v>0</v>
      </c>
      <c r="P16" s="353"/>
      <c r="Q16" s="353">
        <v>0</v>
      </c>
      <c r="R16" s="353">
        <v>0</v>
      </c>
      <c r="S16" s="353">
        <v>0</v>
      </c>
      <c r="T16" s="353">
        <v>0</v>
      </c>
      <c r="U16" s="353">
        <v>0</v>
      </c>
      <c r="V16" s="353">
        <v>0</v>
      </c>
      <c r="W16" s="353"/>
      <c r="X16" s="353">
        <v>0</v>
      </c>
      <c r="Y16" s="353">
        <v>0</v>
      </c>
      <c r="Z16" s="353">
        <v>0</v>
      </c>
      <c r="AA16" s="353">
        <v>58</v>
      </c>
      <c r="AB16" s="422">
        <v>0</v>
      </c>
      <c r="AC16" s="353">
        <v>0</v>
      </c>
      <c r="AD16" s="422"/>
      <c r="AE16" s="353">
        <v>0</v>
      </c>
      <c r="AF16" s="353">
        <v>0</v>
      </c>
      <c r="AG16" s="353">
        <v>0</v>
      </c>
      <c r="AH16" s="353">
        <v>0</v>
      </c>
      <c r="AI16" s="353">
        <v>0</v>
      </c>
      <c r="AJ16" s="353">
        <v>0</v>
      </c>
      <c r="AK16" s="423"/>
    </row>
    <row r="17" spans="1:37" s="424" customFormat="1" ht="18.75" customHeight="1" x14ac:dyDescent="0.4">
      <c r="A17" s="97" t="s">
        <v>160</v>
      </c>
      <c r="B17" s="98" t="s">
        <v>729</v>
      </c>
      <c r="C17" s="356">
        <f t="shared" si="0"/>
        <v>0</v>
      </c>
      <c r="D17" s="349">
        <f>IF(ISBLANK($A$2),SUMIFS(Entradas!C:C,Entradas!A:A,'Cadastro-Estoque'!A:A),SUMIFS(Entradas!C:C,Entradas!A:A,'Cadastro-Estoque'!A:A,Entradas!B:B,CONCATENATE("&lt;=",$A$2)))</f>
        <v>0</v>
      </c>
      <c r="E17" s="350"/>
      <c r="F17" s="353"/>
      <c r="G17" s="353">
        <v>0</v>
      </c>
      <c r="H17" s="353">
        <v>0</v>
      </c>
      <c r="I17" s="353"/>
      <c r="J17" s="353">
        <v>0</v>
      </c>
      <c r="K17" s="353">
        <v>0</v>
      </c>
      <c r="L17" s="353">
        <v>0</v>
      </c>
      <c r="M17" s="353">
        <v>0</v>
      </c>
      <c r="N17" s="353">
        <v>0</v>
      </c>
      <c r="O17" s="353">
        <v>0</v>
      </c>
      <c r="P17" s="353"/>
      <c r="Q17" s="353">
        <v>0</v>
      </c>
      <c r="R17" s="353">
        <v>0</v>
      </c>
      <c r="S17" s="353">
        <v>0</v>
      </c>
      <c r="T17" s="353">
        <v>0</v>
      </c>
      <c r="U17" s="353">
        <v>0</v>
      </c>
      <c r="V17" s="353">
        <v>0</v>
      </c>
      <c r="W17" s="353"/>
      <c r="X17" s="353">
        <v>0</v>
      </c>
      <c r="Y17" s="353">
        <v>0</v>
      </c>
      <c r="Z17" s="353">
        <v>0</v>
      </c>
      <c r="AA17" s="353">
        <v>0</v>
      </c>
      <c r="AB17" s="422">
        <v>0</v>
      </c>
      <c r="AC17" s="353">
        <v>0</v>
      </c>
      <c r="AD17" s="422"/>
      <c r="AE17" s="353">
        <v>0</v>
      </c>
      <c r="AF17" s="353">
        <v>0</v>
      </c>
      <c r="AG17" s="353">
        <v>0</v>
      </c>
      <c r="AH17" s="353">
        <v>0</v>
      </c>
      <c r="AI17" s="353">
        <v>0</v>
      </c>
      <c r="AJ17" s="353">
        <v>0</v>
      </c>
      <c r="AK17" s="423"/>
    </row>
    <row r="18" spans="1:37" s="424" customFormat="1" ht="18.75" customHeight="1" x14ac:dyDescent="0.4">
      <c r="A18" s="97" t="s">
        <v>162</v>
      </c>
      <c r="B18" s="98" t="s">
        <v>39</v>
      </c>
      <c r="C18" s="356">
        <f t="shared" si="0"/>
        <v>0</v>
      </c>
      <c r="D18" s="349">
        <f>IF(ISBLANK($A$2),SUMIFS(Entradas!C:C,Entradas!A:A,'Cadastro-Estoque'!A:A),SUMIFS(Entradas!C:C,Entradas!A:A,'Cadastro-Estoque'!A:A,Entradas!B:B,CONCATENATE("&lt;=",$A$2)))</f>
        <v>0</v>
      </c>
      <c r="E18" s="350"/>
      <c r="F18" s="353"/>
      <c r="G18" s="353">
        <v>0</v>
      </c>
      <c r="H18" s="353">
        <v>0</v>
      </c>
      <c r="I18" s="353"/>
      <c r="J18" s="353">
        <v>0</v>
      </c>
      <c r="K18" s="353">
        <v>0</v>
      </c>
      <c r="L18" s="353">
        <v>0</v>
      </c>
      <c r="M18" s="353">
        <v>0</v>
      </c>
      <c r="N18" s="353">
        <v>0</v>
      </c>
      <c r="O18" s="353">
        <v>0</v>
      </c>
      <c r="P18" s="353"/>
      <c r="Q18" s="353">
        <v>0</v>
      </c>
      <c r="R18" s="353">
        <v>0</v>
      </c>
      <c r="S18" s="353">
        <v>0</v>
      </c>
      <c r="T18" s="353">
        <v>0</v>
      </c>
      <c r="U18" s="353">
        <v>0</v>
      </c>
      <c r="V18" s="353">
        <v>0</v>
      </c>
      <c r="W18" s="353"/>
      <c r="X18" s="353">
        <v>0</v>
      </c>
      <c r="Y18" s="353">
        <v>0</v>
      </c>
      <c r="Z18" s="353">
        <v>0</v>
      </c>
      <c r="AA18" s="353">
        <v>0</v>
      </c>
      <c r="AB18" s="422">
        <v>0</v>
      </c>
      <c r="AC18" s="353">
        <v>0</v>
      </c>
      <c r="AD18" s="422"/>
      <c r="AE18" s="353">
        <v>0</v>
      </c>
      <c r="AF18" s="353">
        <v>0</v>
      </c>
      <c r="AG18" s="353">
        <v>0</v>
      </c>
      <c r="AH18" s="353">
        <v>0</v>
      </c>
      <c r="AI18" s="353">
        <v>0</v>
      </c>
      <c r="AJ18" s="353">
        <v>0</v>
      </c>
      <c r="AK18" s="423"/>
    </row>
    <row r="19" spans="1:37" s="424" customFormat="1" ht="18.75" customHeight="1" x14ac:dyDescent="0.4">
      <c r="A19" s="97" t="s">
        <v>163</v>
      </c>
      <c r="B19" s="98" t="s">
        <v>40</v>
      </c>
      <c r="C19" s="356">
        <f t="shared" si="0"/>
        <v>1322</v>
      </c>
      <c r="D19" s="349">
        <f>IF(ISBLANK($A$2),SUMIFS(Entradas!C:C,Entradas!A:A,'Cadastro-Estoque'!A:A),SUMIFS(Entradas!C:C,Entradas!A:A,'Cadastro-Estoque'!A:A,Entradas!B:B,CONCATENATE("&lt;=",$A$2)))</f>
        <v>0</v>
      </c>
      <c r="E19" s="350"/>
      <c r="F19" s="353"/>
      <c r="G19" s="353">
        <v>0</v>
      </c>
      <c r="H19" s="353">
        <v>0</v>
      </c>
      <c r="I19" s="353"/>
      <c r="J19" s="353">
        <v>1322</v>
      </c>
      <c r="K19" s="353">
        <v>0</v>
      </c>
      <c r="L19" s="353">
        <v>0</v>
      </c>
      <c r="M19" s="353">
        <v>0</v>
      </c>
      <c r="N19" s="353">
        <v>0</v>
      </c>
      <c r="O19" s="353">
        <v>0</v>
      </c>
      <c r="P19" s="353"/>
      <c r="Q19" s="353">
        <v>0</v>
      </c>
      <c r="R19" s="353">
        <v>0</v>
      </c>
      <c r="S19" s="353">
        <v>0</v>
      </c>
      <c r="T19" s="353">
        <v>0</v>
      </c>
      <c r="U19" s="353">
        <v>0</v>
      </c>
      <c r="V19" s="353">
        <v>0</v>
      </c>
      <c r="W19" s="353"/>
      <c r="X19" s="353">
        <v>0</v>
      </c>
      <c r="Y19" s="353">
        <v>0</v>
      </c>
      <c r="Z19" s="353">
        <v>0</v>
      </c>
      <c r="AA19" s="353">
        <v>0</v>
      </c>
      <c r="AB19" s="422">
        <v>0</v>
      </c>
      <c r="AC19" s="353">
        <v>0</v>
      </c>
      <c r="AD19" s="422"/>
      <c r="AE19" s="353">
        <v>0</v>
      </c>
      <c r="AF19" s="353">
        <v>0</v>
      </c>
      <c r="AG19" s="353">
        <v>0</v>
      </c>
      <c r="AH19" s="353">
        <v>0</v>
      </c>
      <c r="AI19" s="353">
        <v>0</v>
      </c>
      <c r="AJ19" s="353">
        <v>0</v>
      </c>
      <c r="AK19" s="423"/>
    </row>
    <row r="20" spans="1:37" s="424" customFormat="1" ht="18.75" customHeight="1" x14ac:dyDescent="0.4">
      <c r="A20" s="97" t="s">
        <v>164</v>
      </c>
      <c r="B20" s="98" t="s">
        <v>41</v>
      </c>
      <c r="C20" s="356">
        <f t="shared" si="0"/>
        <v>1802</v>
      </c>
      <c r="D20" s="349">
        <f>IF(ISBLANK($A$2),SUMIFS(Entradas!C:C,Entradas!A:A,'Cadastro-Estoque'!A:A),SUMIFS(Entradas!C:C,Entradas!A:A,'Cadastro-Estoque'!A:A,Entradas!B:B,CONCATENATE("&lt;=",$A$2)))</f>
        <v>0</v>
      </c>
      <c r="E20" s="350"/>
      <c r="F20" s="353"/>
      <c r="G20" s="353">
        <v>0</v>
      </c>
      <c r="H20" s="353">
        <v>801</v>
      </c>
      <c r="I20" s="353"/>
      <c r="J20" s="353">
        <v>0</v>
      </c>
      <c r="K20" s="353">
        <v>0</v>
      </c>
      <c r="L20" s="353">
        <v>0</v>
      </c>
      <c r="M20" s="353">
        <v>0</v>
      </c>
      <c r="N20" s="353">
        <v>0</v>
      </c>
      <c r="O20" s="353">
        <v>0</v>
      </c>
      <c r="P20" s="353"/>
      <c r="Q20" s="353">
        <v>0</v>
      </c>
      <c r="R20" s="353">
        <v>0</v>
      </c>
      <c r="S20" s="353">
        <v>0</v>
      </c>
      <c r="T20" s="353">
        <v>0</v>
      </c>
      <c r="U20" s="353">
        <v>0</v>
      </c>
      <c r="V20" s="353">
        <v>0</v>
      </c>
      <c r="W20" s="353"/>
      <c r="X20" s="353">
        <v>0</v>
      </c>
      <c r="Y20" s="353">
        <v>0</v>
      </c>
      <c r="Z20" s="353">
        <v>0</v>
      </c>
      <c r="AA20" s="353">
        <v>0</v>
      </c>
      <c r="AB20" s="422">
        <v>237</v>
      </c>
      <c r="AC20" s="353">
        <v>188</v>
      </c>
      <c r="AD20" s="422"/>
      <c r="AE20" s="353">
        <v>576</v>
      </c>
      <c r="AF20" s="353">
        <v>0</v>
      </c>
      <c r="AG20" s="353">
        <v>0</v>
      </c>
      <c r="AH20" s="353">
        <v>0</v>
      </c>
      <c r="AI20" s="438">
        <v>0</v>
      </c>
      <c r="AJ20" s="353">
        <v>0</v>
      </c>
      <c r="AK20" s="423"/>
    </row>
    <row r="21" spans="1:37" s="424" customFormat="1" ht="18.75" customHeight="1" x14ac:dyDescent="0.4">
      <c r="A21" s="97" t="s">
        <v>164</v>
      </c>
      <c r="B21" s="98" t="s">
        <v>42</v>
      </c>
      <c r="C21" s="356">
        <f t="shared" si="0"/>
        <v>126</v>
      </c>
      <c r="D21" s="349">
        <f>IF(ISBLANK($A$2),SUMIFS(Entradas!C:C,Entradas!A:A,'Cadastro-Estoque'!A:A),SUMIFS(Entradas!C:C,Entradas!A:A,'Cadastro-Estoque'!A:A,Entradas!B:B,CONCATENATE("&lt;=",$A$2)))</f>
        <v>0</v>
      </c>
      <c r="E21" s="350"/>
      <c r="F21" s="353"/>
      <c r="G21" s="353">
        <v>0</v>
      </c>
      <c r="H21" s="353">
        <v>126</v>
      </c>
      <c r="I21" s="353"/>
      <c r="J21" s="353">
        <v>0</v>
      </c>
      <c r="K21" s="353">
        <v>0</v>
      </c>
      <c r="L21" s="353">
        <v>0</v>
      </c>
      <c r="M21" s="353">
        <v>0</v>
      </c>
      <c r="N21" s="353">
        <v>0</v>
      </c>
      <c r="O21" s="353">
        <v>0</v>
      </c>
      <c r="P21" s="353"/>
      <c r="Q21" s="353">
        <v>0</v>
      </c>
      <c r="R21" s="353">
        <v>0</v>
      </c>
      <c r="S21" s="353">
        <v>0</v>
      </c>
      <c r="T21" s="353">
        <v>0</v>
      </c>
      <c r="U21" s="353">
        <v>0</v>
      </c>
      <c r="V21" s="353">
        <v>0</v>
      </c>
      <c r="W21" s="353"/>
      <c r="X21" s="353">
        <v>0</v>
      </c>
      <c r="Y21" s="353">
        <v>0</v>
      </c>
      <c r="Z21" s="353">
        <v>0</v>
      </c>
      <c r="AA21" s="353">
        <v>0</v>
      </c>
      <c r="AB21" s="422">
        <v>0</v>
      </c>
      <c r="AC21" s="353">
        <v>0</v>
      </c>
      <c r="AD21" s="422"/>
      <c r="AE21" s="353">
        <v>0</v>
      </c>
      <c r="AF21" s="353">
        <v>0</v>
      </c>
      <c r="AG21" s="353">
        <v>0</v>
      </c>
      <c r="AH21" s="353">
        <v>0</v>
      </c>
      <c r="AI21" s="353">
        <v>0</v>
      </c>
      <c r="AJ21" s="353">
        <v>0</v>
      </c>
      <c r="AK21" s="423"/>
    </row>
    <row r="22" spans="1:37" s="424" customFormat="1" ht="18.75" customHeight="1" x14ac:dyDescent="0.4">
      <c r="A22" s="97" t="s">
        <v>644</v>
      </c>
      <c r="B22" s="98" t="s">
        <v>645</v>
      </c>
      <c r="C22" s="356">
        <f t="shared" si="0"/>
        <v>404</v>
      </c>
      <c r="D22" s="349">
        <f>IF(ISBLANK($A$2),SUMIFS(Entradas!C:C,Entradas!A:A,'Cadastro-Estoque'!A:A),SUMIFS(Entradas!C:C,Entradas!A:A,'Cadastro-Estoque'!A:A,Entradas!B:B,CONCATENATE("&lt;=",$A$2)))</f>
        <v>0</v>
      </c>
      <c r="E22" s="350"/>
      <c r="F22" s="353"/>
      <c r="G22" s="353">
        <v>0</v>
      </c>
      <c r="H22" s="353">
        <v>0</v>
      </c>
      <c r="I22" s="353"/>
      <c r="J22" s="353">
        <v>0</v>
      </c>
      <c r="K22" s="353">
        <v>0</v>
      </c>
      <c r="L22" s="353">
        <v>0</v>
      </c>
      <c r="M22" s="353">
        <v>0</v>
      </c>
      <c r="N22" s="353">
        <v>0</v>
      </c>
      <c r="O22" s="353">
        <v>0</v>
      </c>
      <c r="P22" s="353"/>
      <c r="Q22" s="353">
        <v>0</v>
      </c>
      <c r="R22" s="353">
        <v>0</v>
      </c>
      <c r="S22" s="353">
        <v>0</v>
      </c>
      <c r="T22" s="353">
        <v>0</v>
      </c>
      <c r="U22" s="353">
        <v>0</v>
      </c>
      <c r="V22" s="353">
        <v>0</v>
      </c>
      <c r="W22" s="353"/>
      <c r="X22" s="353">
        <v>0</v>
      </c>
      <c r="Y22" s="353">
        <v>0</v>
      </c>
      <c r="Z22" s="353">
        <v>0</v>
      </c>
      <c r="AA22" s="353">
        <v>0</v>
      </c>
      <c r="AB22" s="422">
        <v>0</v>
      </c>
      <c r="AC22" s="353">
        <v>0</v>
      </c>
      <c r="AD22" s="422"/>
      <c r="AE22" s="353">
        <v>0</v>
      </c>
      <c r="AF22" s="353">
        <v>246</v>
      </c>
      <c r="AG22" s="353">
        <v>158</v>
      </c>
      <c r="AH22" s="353">
        <v>0</v>
      </c>
      <c r="AI22" s="353">
        <v>0</v>
      </c>
      <c r="AJ22" s="353">
        <v>0</v>
      </c>
      <c r="AK22" s="423"/>
    </row>
    <row r="23" spans="1:37" s="424" customFormat="1" ht="18.75" customHeight="1" x14ac:dyDescent="0.4">
      <c r="A23" s="416" t="s">
        <v>884</v>
      </c>
      <c r="B23" s="98" t="s">
        <v>885</v>
      </c>
      <c r="C23" s="356">
        <f t="shared" si="0"/>
        <v>1001</v>
      </c>
      <c r="D23" s="349">
        <f>IF(ISBLANK($A$2),SUMIFS(Entradas!C:C,Entradas!A:A,'Cadastro-Estoque'!A:A),SUMIFS(Entradas!C:C,Entradas!A:A,'Cadastro-Estoque'!A:A,Entradas!B:B,CONCATENATE("&lt;=",$A$2)))</f>
        <v>0</v>
      </c>
      <c r="E23" s="350"/>
      <c r="F23" s="413"/>
      <c r="G23" s="413">
        <v>0</v>
      </c>
      <c r="H23" s="413">
        <v>0</v>
      </c>
      <c r="I23" s="413"/>
      <c r="J23" s="413">
        <v>0</v>
      </c>
      <c r="K23" s="413">
        <v>0</v>
      </c>
      <c r="L23" s="413">
        <v>0</v>
      </c>
      <c r="M23" s="413">
        <v>0</v>
      </c>
      <c r="N23" s="413">
        <v>0</v>
      </c>
      <c r="O23" s="413">
        <v>0</v>
      </c>
      <c r="P23" s="413"/>
      <c r="Q23" s="413">
        <v>0</v>
      </c>
      <c r="R23" s="413">
        <v>0</v>
      </c>
      <c r="S23" s="413">
        <v>0</v>
      </c>
      <c r="T23" s="413">
        <v>0</v>
      </c>
      <c r="U23" s="413">
        <v>424</v>
      </c>
      <c r="V23" s="413">
        <v>300</v>
      </c>
      <c r="W23" s="413"/>
      <c r="X23" s="413">
        <v>277</v>
      </c>
      <c r="Y23" s="413">
        <v>0</v>
      </c>
      <c r="Z23" s="413">
        <v>0</v>
      </c>
      <c r="AA23" s="413">
        <v>0</v>
      </c>
      <c r="AB23" s="425">
        <v>0</v>
      </c>
      <c r="AC23" s="413">
        <v>0</v>
      </c>
      <c r="AD23" s="425"/>
      <c r="AE23" s="413">
        <v>0</v>
      </c>
      <c r="AF23" s="413">
        <v>0</v>
      </c>
      <c r="AG23" s="413">
        <v>0</v>
      </c>
      <c r="AH23" s="413">
        <v>0</v>
      </c>
      <c r="AI23" s="413">
        <v>0</v>
      </c>
      <c r="AJ23" s="413">
        <v>0</v>
      </c>
      <c r="AK23" s="423"/>
    </row>
    <row r="24" spans="1:37" s="424" customFormat="1" ht="18.75" customHeight="1" x14ac:dyDescent="0.4">
      <c r="A24" s="416" t="s">
        <v>784</v>
      </c>
      <c r="B24" s="439" t="s">
        <v>896</v>
      </c>
      <c r="C24" s="356">
        <f>SUM(F24:AJ24)</f>
        <v>415</v>
      </c>
      <c r="D24" s="349">
        <f>IF(ISBLANK($A$2),SUMIFS(Entradas!C:C,Entradas!A:A,'Cadastro-Estoque'!A:A),SUMIFS(Entradas!C:C,Entradas!A:A,'Cadastro-Estoque'!A:A,Entradas!B:B,CONCATENATE("&lt;=",$A$2)))</f>
        <v>0</v>
      </c>
      <c r="E24" s="350"/>
      <c r="F24" s="413"/>
      <c r="G24" s="413">
        <v>0</v>
      </c>
      <c r="H24" s="413">
        <v>0</v>
      </c>
      <c r="I24" s="413"/>
      <c r="J24" s="413">
        <v>0</v>
      </c>
      <c r="K24" s="413">
        <v>0</v>
      </c>
      <c r="L24" s="413">
        <v>0</v>
      </c>
      <c r="M24" s="413">
        <v>0</v>
      </c>
      <c r="N24" s="413">
        <v>0</v>
      </c>
      <c r="O24" s="413">
        <v>0</v>
      </c>
      <c r="P24" s="413"/>
      <c r="Q24" s="413">
        <v>0</v>
      </c>
      <c r="R24" s="413">
        <v>0</v>
      </c>
      <c r="S24" s="413">
        <v>0</v>
      </c>
      <c r="T24" s="413">
        <v>415</v>
      </c>
      <c r="U24" s="413">
        <v>0</v>
      </c>
      <c r="V24" s="413">
        <v>0</v>
      </c>
      <c r="W24" s="413"/>
      <c r="X24" s="413">
        <v>0</v>
      </c>
      <c r="Y24" s="413">
        <v>0</v>
      </c>
      <c r="Z24" s="413">
        <v>0</v>
      </c>
      <c r="AA24" s="413">
        <v>0</v>
      </c>
      <c r="AB24" s="425">
        <v>0</v>
      </c>
      <c r="AC24" s="413">
        <v>0</v>
      </c>
      <c r="AD24" s="425"/>
      <c r="AE24" s="413">
        <v>0</v>
      </c>
      <c r="AF24" s="413">
        <v>0</v>
      </c>
      <c r="AG24" s="413">
        <v>0</v>
      </c>
      <c r="AH24" s="413">
        <v>0</v>
      </c>
      <c r="AI24" s="413">
        <v>0</v>
      </c>
      <c r="AJ24" s="413">
        <v>0</v>
      </c>
      <c r="AK24" s="423"/>
    </row>
    <row r="25" spans="1:37" s="424" customFormat="1" ht="18.75" customHeight="1" x14ac:dyDescent="0.4">
      <c r="A25" s="97" t="s">
        <v>276</v>
      </c>
      <c r="B25" s="89" t="s">
        <v>440</v>
      </c>
      <c r="C25" s="356">
        <f t="shared" si="0"/>
        <v>0</v>
      </c>
      <c r="D25" s="349">
        <f>IF(ISBLANK($A$2),SUMIFS(Entradas!C:C,Entradas!A:A,'Cadastro-Estoque'!A:A),SUMIFS(Entradas!C:C,Entradas!A:A,'Cadastro-Estoque'!A:A,Entradas!B:B,CONCATENATE("&lt;=",$A$2)))</f>
        <v>0</v>
      </c>
      <c r="E25" s="350"/>
      <c r="F25" s="353"/>
      <c r="G25" s="353">
        <v>0</v>
      </c>
      <c r="H25" s="353">
        <v>0</v>
      </c>
      <c r="I25" s="353"/>
      <c r="J25" s="353">
        <v>0</v>
      </c>
      <c r="K25" s="353">
        <v>0</v>
      </c>
      <c r="L25" s="353">
        <v>0</v>
      </c>
      <c r="M25" s="353">
        <v>0</v>
      </c>
      <c r="N25" s="353">
        <v>0</v>
      </c>
      <c r="O25" s="353">
        <v>0</v>
      </c>
      <c r="P25" s="353"/>
      <c r="Q25" s="353">
        <v>0</v>
      </c>
      <c r="R25" s="353">
        <v>0</v>
      </c>
      <c r="S25" s="353">
        <v>0</v>
      </c>
      <c r="T25" s="353">
        <v>0</v>
      </c>
      <c r="U25" s="353">
        <v>0</v>
      </c>
      <c r="V25" s="353">
        <v>0</v>
      </c>
      <c r="W25" s="353"/>
      <c r="X25" s="353">
        <v>0</v>
      </c>
      <c r="Y25" s="353">
        <v>0</v>
      </c>
      <c r="Z25" s="353">
        <v>0</v>
      </c>
      <c r="AA25" s="353">
        <v>0</v>
      </c>
      <c r="AB25" s="422">
        <v>0</v>
      </c>
      <c r="AC25" s="353">
        <v>0</v>
      </c>
      <c r="AD25" s="422"/>
      <c r="AE25" s="353">
        <v>0</v>
      </c>
      <c r="AF25" s="353">
        <v>0</v>
      </c>
      <c r="AG25" s="353">
        <v>0</v>
      </c>
      <c r="AH25" s="353">
        <v>0</v>
      </c>
      <c r="AI25" s="353">
        <v>0</v>
      </c>
      <c r="AJ25" s="353">
        <v>0</v>
      </c>
      <c r="AK25" s="423"/>
    </row>
    <row r="26" spans="1:37" s="424" customFormat="1" ht="18.75" customHeight="1" x14ac:dyDescent="0.4">
      <c r="A26" s="97" t="s">
        <v>276</v>
      </c>
      <c r="B26" s="98" t="s">
        <v>439</v>
      </c>
      <c r="C26" s="356">
        <f t="shared" si="0"/>
        <v>0</v>
      </c>
      <c r="D26" s="349">
        <f>IF(ISBLANK($A$2),SUMIFS(Entradas!C:C,Entradas!A:A,'Cadastro-Estoque'!A:A),SUMIFS(Entradas!C:C,Entradas!A:A,'Cadastro-Estoque'!A:A,Entradas!B:B,CONCATENATE("&lt;=",$A$2)))</f>
        <v>0</v>
      </c>
      <c r="E26" s="350"/>
      <c r="F26" s="353"/>
      <c r="G26" s="353">
        <v>0</v>
      </c>
      <c r="H26" s="353">
        <v>0</v>
      </c>
      <c r="I26" s="353"/>
      <c r="J26" s="353">
        <v>0</v>
      </c>
      <c r="K26" s="353">
        <v>0</v>
      </c>
      <c r="L26" s="353">
        <v>0</v>
      </c>
      <c r="M26" s="353">
        <v>0</v>
      </c>
      <c r="N26" s="353">
        <v>0</v>
      </c>
      <c r="O26" s="353">
        <v>0</v>
      </c>
      <c r="P26" s="353"/>
      <c r="Q26" s="353">
        <v>0</v>
      </c>
      <c r="R26" s="353">
        <v>0</v>
      </c>
      <c r="S26" s="353">
        <v>0</v>
      </c>
      <c r="T26" s="353">
        <v>0</v>
      </c>
      <c r="U26" s="353">
        <v>0</v>
      </c>
      <c r="V26" s="353">
        <v>0</v>
      </c>
      <c r="W26" s="353"/>
      <c r="X26" s="353">
        <v>0</v>
      </c>
      <c r="Y26" s="353">
        <v>0</v>
      </c>
      <c r="Z26" s="353">
        <v>0</v>
      </c>
      <c r="AA26" s="353">
        <v>0</v>
      </c>
      <c r="AB26" s="422">
        <v>0</v>
      </c>
      <c r="AC26" s="353">
        <v>0</v>
      </c>
      <c r="AD26" s="422"/>
      <c r="AE26" s="353">
        <v>0</v>
      </c>
      <c r="AF26" s="353">
        <v>0</v>
      </c>
      <c r="AG26" s="353">
        <v>0</v>
      </c>
      <c r="AH26" s="353">
        <v>0</v>
      </c>
      <c r="AI26" s="353">
        <v>0</v>
      </c>
      <c r="AJ26" s="353">
        <v>0</v>
      </c>
      <c r="AK26" s="423"/>
    </row>
    <row r="27" spans="1:37" s="424" customFormat="1" ht="18.75" customHeight="1" x14ac:dyDescent="0.4">
      <c r="A27" s="97" t="s">
        <v>202</v>
      </c>
      <c r="B27" s="98" t="s">
        <v>438</v>
      </c>
      <c r="C27" s="356">
        <f t="shared" si="0"/>
        <v>0</v>
      </c>
      <c r="D27" s="349">
        <f>IF(ISBLANK($A$2),SUMIFS(Entradas!C:C,Entradas!A:A,'Cadastro-Estoque'!A:A),SUMIFS(Entradas!C:C,Entradas!A:A,'Cadastro-Estoque'!A:A,Entradas!B:B,CONCATENATE("&lt;=",$A$2)))</f>
        <v>0</v>
      </c>
      <c r="E27" s="350"/>
      <c r="F27" s="353"/>
      <c r="G27" s="353">
        <v>0</v>
      </c>
      <c r="H27" s="353">
        <v>0</v>
      </c>
      <c r="I27" s="353"/>
      <c r="J27" s="353">
        <v>0</v>
      </c>
      <c r="K27" s="353">
        <v>0</v>
      </c>
      <c r="L27" s="353">
        <v>0</v>
      </c>
      <c r="M27" s="353">
        <v>0</v>
      </c>
      <c r="N27" s="353">
        <v>0</v>
      </c>
      <c r="O27" s="353">
        <v>0</v>
      </c>
      <c r="P27" s="353"/>
      <c r="Q27" s="353">
        <v>0</v>
      </c>
      <c r="R27" s="353">
        <v>0</v>
      </c>
      <c r="S27" s="353">
        <v>0</v>
      </c>
      <c r="T27" s="353">
        <v>0</v>
      </c>
      <c r="U27" s="353">
        <v>0</v>
      </c>
      <c r="V27" s="353">
        <v>0</v>
      </c>
      <c r="W27" s="353"/>
      <c r="X27" s="353">
        <v>0</v>
      </c>
      <c r="Y27" s="353">
        <v>0</v>
      </c>
      <c r="Z27" s="353">
        <v>0</v>
      </c>
      <c r="AA27" s="353">
        <v>0</v>
      </c>
      <c r="AB27" s="422">
        <v>0</v>
      </c>
      <c r="AC27" s="353">
        <v>0</v>
      </c>
      <c r="AD27" s="422"/>
      <c r="AE27" s="353">
        <v>0</v>
      </c>
      <c r="AF27" s="353">
        <v>0</v>
      </c>
      <c r="AG27" s="353">
        <v>0</v>
      </c>
      <c r="AH27" s="353">
        <v>0</v>
      </c>
      <c r="AI27" s="353">
        <v>0</v>
      </c>
      <c r="AJ27" s="353">
        <v>0</v>
      </c>
      <c r="AK27" s="423"/>
    </row>
    <row r="28" spans="1:37" s="424" customFormat="1" ht="18.75" customHeight="1" x14ac:dyDescent="0.4">
      <c r="A28" s="97" t="s">
        <v>277</v>
      </c>
      <c r="B28" s="98" t="s">
        <v>468</v>
      </c>
      <c r="C28" s="356">
        <f t="shared" si="0"/>
        <v>0</v>
      </c>
      <c r="D28" s="349">
        <f>IF(ISBLANK($A$2),SUMIFS(Entradas!C:C,Entradas!A:A,'Cadastro-Estoque'!A:A),SUMIFS(Entradas!C:C,Entradas!A:A,'Cadastro-Estoque'!A:A,Entradas!B:B,CONCATENATE("&lt;=",$A$2)))</f>
        <v>0</v>
      </c>
      <c r="E28" s="350"/>
      <c r="F28" s="353"/>
      <c r="G28" s="353">
        <v>0</v>
      </c>
      <c r="H28" s="353">
        <v>0</v>
      </c>
      <c r="I28" s="353"/>
      <c r="J28" s="353">
        <v>0</v>
      </c>
      <c r="K28" s="353">
        <v>0</v>
      </c>
      <c r="L28" s="353">
        <v>0</v>
      </c>
      <c r="M28" s="353">
        <v>0</v>
      </c>
      <c r="N28" s="353">
        <v>0</v>
      </c>
      <c r="O28" s="353">
        <v>0</v>
      </c>
      <c r="P28" s="353"/>
      <c r="Q28" s="353">
        <v>0</v>
      </c>
      <c r="R28" s="353">
        <v>0</v>
      </c>
      <c r="S28" s="353">
        <v>0</v>
      </c>
      <c r="T28" s="353">
        <v>0</v>
      </c>
      <c r="U28" s="353">
        <v>0</v>
      </c>
      <c r="V28" s="353">
        <v>0</v>
      </c>
      <c r="W28" s="353"/>
      <c r="X28" s="353">
        <v>0</v>
      </c>
      <c r="Y28" s="353">
        <v>0</v>
      </c>
      <c r="Z28" s="353">
        <v>0</v>
      </c>
      <c r="AA28" s="353">
        <v>0</v>
      </c>
      <c r="AB28" s="422">
        <v>0</v>
      </c>
      <c r="AC28" s="353">
        <v>0</v>
      </c>
      <c r="AD28" s="422"/>
      <c r="AE28" s="353">
        <v>0</v>
      </c>
      <c r="AF28" s="353">
        <v>0</v>
      </c>
      <c r="AG28" s="353">
        <v>0</v>
      </c>
      <c r="AH28" s="353">
        <v>0</v>
      </c>
      <c r="AI28" s="353">
        <v>0</v>
      </c>
      <c r="AJ28" s="353">
        <v>0</v>
      </c>
      <c r="AK28" s="423"/>
    </row>
    <row r="29" spans="1:37" s="424" customFormat="1" ht="18.75" customHeight="1" x14ac:dyDescent="0.4">
      <c r="A29" s="97" t="s">
        <v>277</v>
      </c>
      <c r="B29" s="98" t="s">
        <v>513</v>
      </c>
      <c r="C29" s="356">
        <f t="shared" si="0"/>
        <v>0</v>
      </c>
      <c r="D29" s="349">
        <f>IF(ISBLANK($A$2),SUMIFS(Entradas!C:C,Entradas!A:A,'Cadastro-Estoque'!A:A),SUMIFS(Entradas!C:C,Entradas!A:A,'Cadastro-Estoque'!A:A,Entradas!B:B,CONCATENATE("&lt;=",$A$2)))</f>
        <v>0</v>
      </c>
      <c r="E29" s="350"/>
      <c r="F29" s="353"/>
      <c r="G29" s="353">
        <v>0</v>
      </c>
      <c r="H29" s="353">
        <v>0</v>
      </c>
      <c r="I29" s="353"/>
      <c r="J29" s="353">
        <v>0</v>
      </c>
      <c r="K29" s="353">
        <v>0</v>
      </c>
      <c r="L29" s="353">
        <v>0</v>
      </c>
      <c r="M29" s="353">
        <v>0</v>
      </c>
      <c r="N29" s="353">
        <v>0</v>
      </c>
      <c r="O29" s="353">
        <v>0</v>
      </c>
      <c r="P29" s="353"/>
      <c r="Q29" s="353">
        <v>0</v>
      </c>
      <c r="R29" s="353">
        <v>0</v>
      </c>
      <c r="S29" s="353">
        <v>0</v>
      </c>
      <c r="T29" s="353">
        <v>0</v>
      </c>
      <c r="U29" s="353">
        <v>0</v>
      </c>
      <c r="V29" s="353">
        <v>0</v>
      </c>
      <c r="W29" s="353"/>
      <c r="X29" s="353">
        <v>0</v>
      </c>
      <c r="Y29" s="353">
        <v>0</v>
      </c>
      <c r="Z29" s="353">
        <v>0</v>
      </c>
      <c r="AA29" s="353">
        <v>0</v>
      </c>
      <c r="AB29" s="422">
        <v>0</v>
      </c>
      <c r="AC29" s="353">
        <v>0</v>
      </c>
      <c r="AD29" s="422"/>
      <c r="AE29" s="353">
        <v>0</v>
      </c>
      <c r="AF29" s="353">
        <v>0</v>
      </c>
      <c r="AG29" s="353">
        <v>0</v>
      </c>
      <c r="AH29" s="353">
        <v>0</v>
      </c>
      <c r="AI29" s="353">
        <v>0</v>
      </c>
      <c r="AJ29" s="353">
        <v>0</v>
      </c>
      <c r="AK29" s="423"/>
    </row>
    <row r="30" spans="1:37" s="424" customFormat="1" ht="18.75" customHeight="1" x14ac:dyDescent="0.4">
      <c r="A30" s="97" t="s">
        <v>709</v>
      </c>
      <c r="B30" s="89" t="s">
        <v>708</v>
      </c>
      <c r="C30" s="356">
        <f t="shared" si="0"/>
        <v>935</v>
      </c>
      <c r="D30" s="349">
        <f>IF(ISBLANK($A$2),SUMIFS(Entradas!C:C,Entradas!A:A,'Cadastro-Estoque'!A:A),SUMIFS(Entradas!C:C,Entradas!A:A,'Cadastro-Estoque'!A:A,Entradas!B:B,CONCATENATE("&lt;=",$A$2)))</f>
        <v>0</v>
      </c>
      <c r="E30" s="350"/>
      <c r="F30" s="353"/>
      <c r="G30" s="353">
        <v>935</v>
      </c>
      <c r="H30" s="353">
        <v>0</v>
      </c>
      <c r="I30" s="353"/>
      <c r="J30" s="353">
        <v>0</v>
      </c>
      <c r="K30" s="353">
        <v>0</v>
      </c>
      <c r="L30" s="353">
        <v>0</v>
      </c>
      <c r="M30" s="353">
        <v>0</v>
      </c>
      <c r="N30" s="353">
        <v>0</v>
      </c>
      <c r="O30" s="353">
        <v>0</v>
      </c>
      <c r="P30" s="353"/>
      <c r="Q30" s="353">
        <v>0</v>
      </c>
      <c r="R30" s="353">
        <v>0</v>
      </c>
      <c r="S30" s="353">
        <v>0</v>
      </c>
      <c r="T30" s="353">
        <v>0</v>
      </c>
      <c r="U30" s="353">
        <v>0</v>
      </c>
      <c r="V30" s="353">
        <v>0</v>
      </c>
      <c r="W30" s="353"/>
      <c r="X30" s="353">
        <v>0</v>
      </c>
      <c r="Y30" s="353">
        <v>0</v>
      </c>
      <c r="Z30" s="353">
        <v>0</v>
      </c>
      <c r="AA30" s="353">
        <v>0</v>
      </c>
      <c r="AB30" s="422">
        <v>0</v>
      </c>
      <c r="AC30" s="353">
        <v>0</v>
      </c>
      <c r="AD30" s="422"/>
      <c r="AE30" s="353">
        <v>0</v>
      </c>
      <c r="AF30" s="353">
        <v>0</v>
      </c>
      <c r="AG30" s="353">
        <v>0</v>
      </c>
      <c r="AH30" s="353">
        <v>0</v>
      </c>
      <c r="AI30" s="353">
        <v>0</v>
      </c>
      <c r="AJ30" s="353">
        <v>0</v>
      </c>
      <c r="AK30" s="423"/>
    </row>
    <row r="31" spans="1:37" s="424" customFormat="1" ht="18.75" customHeight="1" x14ac:dyDescent="0.4">
      <c r="A31" s="97" t="s">
        <v>629</v>
      </c>
      <c r="B31" s="98" t="s">
        <v>628</v>
      </c>
      <c r="C31" s="356">
        <f t="shared" si="0"/>
        <v>0</v>
      </c>
      <c r="D31" s="349">
        <f>IF(ISBLANK($A$2),SUMIFS(Entradas!C:C,Entradas!A:A,'Cadastro-Estoque'!A:A),SUMIFS(Entradas!C:C,Entradas!A:A,'Cadastro-Estoque'!A:A,Entradas!B:B,CONCATENATE("&lt;=",$A$2)))</f>
        <v>0</v>
      </c>
      <c r="E31" s="350"/>
      <c r="F31" s="353"/>
      <c r="G31" s="353">
        <v>0</v>
      </c>
      <c r="H31" s="353">
        <v>0</v>
      </c>
      <c r="I31" s="353"/>
      <c r="J31" s="353">
        <v>0</v>
      </c>
      <c r="K31" s="353">
        <v>0</v>
      </c>
      <c r="L31" s="353">
        <v>0</v>
      </c>
      <c r="M31" s="353">
        <v>0</v>
      </c>
      <c r="N31" s="353">
        <v>0</v>
      </c>
      <c r="O31" s="353">
        <v>0</v>
      </c>
      <c r="P31" s="353"/>
      <c r="Q31" s="353">
        <v>0</v>
      </c>
      <c r="R31" s="353">
        <v>0</v>
      </c>
      <c r="S31" s="353">
        <v>0</v>
      </c>
      <c r="T31" s="353">
        <v>0</v>
      </c>
      <c r="U31" s="353">
        <v>0</v>
      </c>
      <c r="V31" s="353">
        <v>0</v>
      </c>
      <c r="W31" s="353"/>
      <c r="X31" s="353">
        <v>0</v>
      </c>
      <c r="Y31" s="353">
        <v>0</v>
      </c>
      <c r="Z31" s="353">
        <v>0</v>
      </c>
      <c r="AA31" s="353">
        <v>0</v>
      </c>
      <c r="AB31" s="422">
        <v>0</v>
      </c>
      <c r="AC31" s="353">
        <v>0</v>
      </c>
      <c r="AD31" s="422"/>
      <c r="AE31" s="353">
        <v>0</v>
      </c>
      <c r="AF31" s="353">
        <v>0</v>
      </c>
      <c r="AG31" s="353">
        <v>0</v>
      </c>
      <c r="AH31" s="353">
        <v>0</v>
      </c>
      <c r="AI31" s="353">
        <v>0</v>
      </c>
      <c r="AJ31" s="353">
        <v>0</v>
      </c>
      <c r="AK31" s="423"/>
    </row>
    <row r="32" spans="1:37" s="424" customFormat="1" ht="18.75" customHeight="1" x14ac:dyDescent="0.4">
      <c r="A32" s="107"/>
      <c r="B32" s="107"/>
      <c r="C32" s="356">
        <f t="shared" si="0"/>
        <v>0</v>
      </c>
      <c r="D32" s="349">
        <f>IF(ISBLANK($A$2),SUMIFS(Entradas!C:C,Entradas!A:A,'Cadastro-Estoque'!A:A),SUMIFS(Entradas!C:C,Entradas!A:A,'Cadastro-Estoque'!A:A,Entradas!B:B,CONCATENATE("&lt;=",$A$2)))</f>
        <v>0</v>
      </c>
      <c r="E32" s="350"/>
      <c r="F32" s="353"/>
      <c r="G32" s="353">
        <v>0</v>
      </c>
      <c r="H32" s="353">
        <v>0</v>
      </c>
      <c r="I32" s="353"/>
      <c r="J32" s="353">
        <v>0</v>
      </c>
      <c r="K32" s="353">
        <v>0</v>
      </c>
      <c r="L32" s="353">
        <v>0</v>
      </c>
      <c r="M32" s="353">
        <v>0</v>
      </c>
      <c r="N32" s="353">
        <v>0</v>
      </c>
      <c r="O32" s="353">
        <v>0</v>
      </c>
      <c r="P32" s="353"/>
      <c r="Q32" s="353">
        <v>0</v>
      </c>
      <c r="R32" s="353">
        <v>0</v>
      </c>
      <c r="S32" s="353">
        <v>0</v>
      </c>
      <c r="T32" s="353">
        <v>0</v>
      </c>
      <c r="U32" s="353">
        <v>0</v>
      </c>
      <c r="V32" s="353">
        <v>0</v>
      </c>
      <c r="W32" s="353"/>
      <c r="X32" s="353">
        <v>0</v>
      </c>
      <c r="Y32" s="353">
        <v>0</v>
      </c>
      <c r="Z32" s="353">
        <v>0</v>
      </c>
      <c r="AA32" s="353">
        <v>0</v>
      </c>
      <c r="AB32" s="422">
        <v>0</v>
      </c>
      <c r="AC32" s="353">
        <v>0</v>
      </c>
      <c r="AD32" s="422"/>
      <c r="AE32" s="353">
        <v>0</v>
      </c>
      <c r="AF32" s="353">
        <v>0</v>
      </c>
      <c r="AG32" s="353">
        <v>0</v>
      </c>
      <c r="AH32" s="353">
        <v>0</v>
      </c>
      <c r="AI32" s="353">
        <v>0</v>
      </c>
      <c r="AJ32" s="353">
        <v>0</v>
      </c>
      <c r="AK32" s="423"/>
    </row>
    <row r="33" spans="1:37" s="424" customFormat="1" ht="18.75" customHeight="1" x14ac:dyDescent="0.4">
      <c r="A33" s="99">
        <v>201</v>
      </c>
      <c r="B33" s="98" t="s">
        <v>736</v>
      </c>
      <c r="C33" s="356">
        <f t="shared" si="0"/>
        <v>174051</v>
      </c>
      <c r="D33" s="349">
        <f>IF(ISBLANK($A$2),SUMIFS(Entradas!C:C,Entradas!A:A,'Cadastro-Estoque'!A:A),SUMIFS(Entradas!C:C,Entradas!A:A,'Cadastro-Estoque'!A:A,Entradas!B:B,CONCATENATE("&lt;=",$A$2)))</f>
        <v>1841</v>
      </c>
      <c r="E33" s="350"/>
      <c r="F33" s="353"/>
      <c r="G33" s="353">
        <v>0</v>
      </c>
      <c r="H33" s="353">
        <v>5158</v>
      </c>
      <c r="I33" s="353"/>
      <c r="J33" s="353">
        <v>12975</v>
      </c>
      <c r="K33" s="353">
        <v>13502</v>
      </c>
      <c r="L33" s="353">
        <v>4136</v>
      </c>
      <c r="M33" s="353">
        <v>13200</v>
      </c>
      <c r="N33" s="353">
        <v>4638</v>
      </c>
      <c r="O33" s="353">
        <v>1761</v>
      </c>
      <c r="P33" s="353"/>
      <c r="Q33" s="353">
        <v>5525</v>
      </c>
      <c r="R33" s="353">
        <v>8187</v>
      </c>
      <c r="S33" s="353">
        <v>7079</v>
      </c>
      <c r="T33" s="438">
        <v>9921</v>
      </c>
      <c r="U33" s="353">
        <v>9525</v>
      </c>
      <c r="V33" s="353">
        <v>1255</v>
      </c>
      <c r="W33" s="353"/>
      <c r="X33" s="451">
        <v>4680</v>
      </c>
      <c r="Y33" s="451">
        <v>10927</v>
      </c>
      <c r="Z33" s="353">
        <v>9555</v>
      </c>
      <c r="AA33" s="353">
        <v>10493</v>
      </c>
      <c r="AB33" s="422">
        <v>10788</v>
      </c>
      <c r="AC33" s="353">
        <v>3125</v>
      </c>
      <c r="AD33" s="422"/>
      <c r="AE33" s="422">
        <v>4141</v>
      </c>
      <c r="AF33" s="353">
        <v>3645</v>
      </c>
      <c r="AG33" s="353">
        <v>7674</v>
      </c>
      <c r="AH33" s="353">
        <v>4896</v>
      </c>
      <c r="AI33" s="353">
        <v>5424</v>
      </c>
      <c r="AJ33" s="438">
        <v>1841</v>
      </c>
      <c r="AK33" s="423"/>
    </row>
    <row r="34" spans="1:37" s="424" customFormat="1" ht="18.75" customHeight="1" x14ac:dyDescent="0.4">
      <c r="A34" s="99">
        <v>201</v>
      </c>
      <c r="B34" s="98" t="s">
        <v>737</v>
      </c>
      <c r="C34" s="356">
        <f t="shared" si="0"/>
        <v>502</v>
      </c>
      <c r="D34" s="349">
        <f>IF(ISBLANK($A$2),SUMIFS(Entradas!C:C,Entradas!A:A,'Cadastro-Estoque'!A:A),SUMIFS(Entradas!C:C,Entradas!A:A,'Cadastro-Estoque'!A:A,Entradas!B:B,CONCATENATE("&lt;=",$A$2)))</f>
        <v>0</v>
      </c>
      <c r="E34" s="350"/>
      <c r="F34" s="353"/>
      <c r="G34" s="353">
        <v>0</v>
      </c>
      <c r="H34" s="353">
        <v>0</v>
      </c>
      <c r="I34" s="353"/>
      <c r="J34" s="353">
        <v>0</v>
      </c>
      <c r="K34" s="353">
        <v>0</v>
      </c>
      <c r="L34" s="353">
        <v>0</v>
      </c>
      <c r="M34" s="353">
        <v>0</v>
      </c>
      <c r="N34" s="353">
        <v>0</v>
      </c>
      <c r="O34" s="353">
        <v>0</v>
      </c>
      <c r="P34" s="353"/>
      <c r="Q34" s="353">
        <v>0</v>
      </c>
      <c r="R34" s="353">
        <v>0</v>
      </c>
      <c r="S34" s="353">
        <v>0</v>
      </c>
      <c r="T34" s="353">
        <v>502</v>
      </c>
      <c r="U34" s="353">
        <v>0</v>
      </c>
      <c r="V34" s="353">
        <v>0</v>
      </c>
      <c r="W34" s="353"/>
      <c r="X34" s="451">
        <v>0</v>
      </c>
      <c r="Y34" s="451">
        <v>0</v>
      </c>
      <c r="Z34" s="353">
        <v>0</v>
      </c>
      <c r="AA34" s="353">
        <v>0</v>
      </c>
      <c r="AB34" s="422">
        <v>0</v>
      </c>
      <c r="AC34" s="353">
        <v>0</v>
      </c>
      <c r="AD34" s="422"/>
      <c r="AE34" s="353">
        <v>0</v>
      </c>
      <c r="AF34" s="353">
        <v>0</v>
      </c>
      <c r="AG34" s="353">
        <v>0</v>
      </c>
      <c r="AH34" s="353">
        <v>0</v>
      </c>
      <c r="AI34" s="353">
        <v>0</v>
      </c>
      <c r="AJ34" s="353">
        <v>0</v>
      </c>
      <c r="AK34" s="423"/>
    </row>
    <row r="35" spans="1:37" s="424" customFormat="1" ht="18.75" customHeight="1" x14ac:dyDescent="0.4">
      <c r="A35" s="99">
        <v>205</v>
      </c>
      <c r="B35" s="98" t="s">
        <v>738</v>
      </c>
      <c r="C35" s="356">
        <f t="shared" si="0"/>
        <v>0</v>
      </c>
      <c r="D35" s="349">
        <f>IF(ISBLANK($A$2),SUMIFS(Entradas!C:C,Entradas!A:A,'Cadastro-Estoque'!A:A),SUMIFS(Entradas!C:C,Entradas!A:A,'Cadastro-Estoque'!A:A,Entradas!B:B,CONCATENATE("&lt;=",$A$2)))</f>
        <v>0</v>
      </c>
      <c r="E35" s="350"/>
      <c r="F35" s="353"/>
      <c r="G35" s="353">
        <v>0</v>
      </c>
      <c r="H35" s="353">
        <v>0</v>
      </c>
      <c r="I35" s="353"/>
      <c r="J35" s="353">
        <v>0</v>
      </c>
      <c r="K35" s="353">
        <v>0</v>
      </c>
      <c r="L35" s="353">
        <v>0</v>
      </c>
      <c r="M35" s="353">
        <v>0</v>
      </c>
      <c r="N35" s="353">
        <v>0</v>
      </c>
      <c r="O35" s="353">
        <v>0</v>
      </c>
      <c r="P35" s="353"/>
      <c r="Q35" s="353">
        <v>0</v>
      </c>
      <c r="R35" s="353">
        <v>0</v>
      </c>
      <c r="S35" s="353">
        <v>0</v>
      </c>
      <c r="T35" s="353">
        <v>0</v>
      </c>
      <c r="U35" s="353">
        <v>0</v>
      </c>
      <c r="V35" s="353">
        <v>0</v>
      </c>
      <c r="W35" s="353"/>
      <c r="X35" s="353">
        <v>0</v>
      </c>
      <c r="Y35" s="353">
        <v>0</v>
      </c>
      <c r="Z35" s="353">
        <v>0</v>
      </c>
      <c r="AA35" s="353">
        <v>0</v>
      </c>
      <c r="AB35" s="422">
        <v>0</v>
      </c>
      <c r="AC35" s="353">
        <v>0</v>
      </c>
      <c r="AD35" s="422"/>
      <c r="AE35" s="353">
        <v>0</v>
      </c>
      <c r="AF35" s="353">
        <v>0</v>
      </c>
      <c r="AG35" s="353">
        <v>0</v>
      </c>
      <c r="AH35" s="353">
        <v>0</v>
      </c>
      <c r="AI35" s="353">
        <v>0</v>
      </c>
      <c r="AJ35" s="353">
        <v>0</v>
      </c>
      <c r="AK35" s="423"/>
    </row>
    <row r="36" spans="1:37" s="424" customFormat="1" ht="18.75" customHeight="1" x14ac:dyDescent="0.4">
      <c r="A36" s="99">
        <v>207</v>
      </c>
      <c r="B36" s="98" t="s">
        <v>739</v>
      </c>
      <c r="C36" s="356">
        <f t="shared" si="0"/>
        <v>0</v>
      </c>
      <c r="D36" s="349">
        <f>IF(ISBLANK($A$2),SUMIFS(Entradas!C:C,Entradas!A:A,'Cadastro-Estoque'!A:A),SUMIFS(Entradas!C:C,Entradas!A:A,'Cadastro-Estoque'!A:A,Entradas!B:B,CONCATENATE("&lt;=",$A$2)))</f>
        <v>0</v>
      </c>
      <c r="E36" s="350"/>
      <c r="F36" s="353"/>
      <c r="G36" s="353">
        <v>0</v>
      </c>
      <c r="H36" s="353">
        <v>0</v>
      </c>
      <c r="I36" s="353"/>
      <c r="J36" s="353">
        <v>0</v>
      </c>
      <c r="K36" s="353">
        <v>0</v>
      </c>
      <c r="L36" s="353">
        <v>0</v>
      </c>
      <c r="M36" s="353">
        <v>0</v>
      </c>
      <c r="N36" s="353">
        <v>0</v>
      </c>
      <c r="O36" s="353">
        <v>0</v>
      </c>
      <c r="P36" s="353"/>
      <c r="Q36" s="353">
        <v>0</v>
      </c>
      <c r="R36" s="353">
        <v>0</v>
      </c>
      <c r="S36" s="353">
        <v>0</v>
      </c>
      <c r="T36" s="353">
        <v>0</v>
      </c>
      <c r="U36" s="353">
        <v>0</v>
      </c>
      <c r="V36" s="353">
        <v>0</v>
      </c>
      <c r="W36" s="353"/>
      <c r="X36" s="353">
        <v>0</v>
      </c>
      <c r="Y36" s="353">
        <v>0</v>
      </c>
      <c r="Z36" s="353">
        <v>0</v>
      </c>
      <c r="AA36" s="353">
        <v>0</v>
      </c>
      <c r="AB36" s="422">
        <v>0</v>
      </c>
      <c r="AC36" s="353">
        <v>0</v>
      </c>
      <c r="AD36" s="422"/>
      <c r="AE36" s="353">
        <v>0</v>
      </c>
      <c r="AF36" s="353">
        <v>0</v>
      </c>
      <c r="AG36" s="353">
        <v>0</v>
      </c>
      <c r="AH36" s="353">
        <v>0</v>
      </c>
      <c r="AI36" s="353">
        <v>0</v>
      </c>
      <c r="AJ36" s="353">
        <v>0</v>
      </c>
      <c r="AK36" s="423"/>
    </row>
    <row r="37" spans="1:37" s="424" customFormat="1" ht="18.75" customHeight="1" x14ac:dyDescent="0.4">
      <c r="A37" s="99">
        <v>208</v>
      </c>
      <c r="B37" s="98" t="s">
        <v>740</v>
      </c>
      <c r="C37" s="356">
        <f t="shared" si="0"/>
        <v>106456</v>
      </c>
      <c r="D37" s="349">
        <f>IF(ISBLANK($A$2),SUMIFS(Entradas!C:C,Entradas!A:A,'Cadastro-Estoque'!A:A),SUMIFS(Entradas!C:C,Entradas!A:A,'Cadastro-Estoque'!A:A,Entradas!B:B,CONCATENATE("&lt;=",$A$2)))</f>
        <v>0</v>
      </c>
      <c r="E37" s="350"/>
      <c r="F37" s="353"/>
      <c r="G37" s="353">
        <v>20402</v>
      </c>
      <c r="H37" s="353">
        <v>116</v>
      </c>
      <c r="I37" s="353"/>
      <c r="J37" s="353">
        <v>0</v>
      </c>
      <c r="K37" s="353">
        <v>0</v>
      </c>
      <c r="L37" s="424">
        <v>9852</v>
      </c>
      <c r="M37" s="353">
        <v>410</v>
      </c>
      <c r="N37" s="353">
        <v>2954</v>
      </c>
      <c r="O37" s="353">
        <v>2251</v>
      </c>
      <c r="P37" s="353"/>
      <c r="Q37" s="353">
        <v>5205</v>
      </c>
      <c r="R37" s="353">
        <v>5205</v>
      </c>
      <c r="S37" s="353">
        <v>5205</v>
      </c>
      <c r="T37" s="353">
        <v>5207</v>
      </c>
      <c r="U37" s="353">
        <v>5205</v>
      </c>
      <c r="V37" s="353">
        <v>0</v>
      </c>
      <c r="W37" s="353"/>
      <c r="X37" s="353">
        <v>5206</v>
      </c>
      <c r="Y37" s="353">
        <v>0</v>
      </c>
      <c r="Z37" s="353">
        <v>5205</v>
      </c>
      <c r="AA37" s="353">
        <v>5205</v>
      </c>
      <c r="AB37" s="422">
        <v>602</v>
      </c>
      <c r="AC37" s="353">
        <v>0</v>
      </c>
      <c r="AD37" s="422"/>
      <c r="AE37" s="353">
        <v>7405</v>
      </c>
      <c r="AF37" s="353">
        <v>5206</v>
      </c>
      <c r="AG37" s="353">
        <v>5205</v>
      </c>
      <c r="AH37" s="353">
        <v>5205</v>
      </c>
      <c r="AI37" s="353">
        <v>5205</v>
      </c>
      <c r="AJ37" s="353">
        <v>0</v>
      </c>
      <c r="AK37" s="423"/>
    </row>
    <row r="38" spans="1:37" s="424" customFormat="1" ht="18.75" customHeight="1" x14ac:dyDescent="0.4">
      <c r="A38" s="412">
        <v>209</v>
      </c>
      <c r="B38" s="89" t="s">
        <v>919</v>
      </c>
      <c r="C38" s="356">
        <f t="shared" si="0"/>
        <v>0</v>
      </c>
      <c r="D38" s="349">
        <f>IF(ISBLANK($A$2),SUMIFS(Entradas!C:C,Entradas!A:A,'Cadastro-Estoque'!A:A),SUMIFS(Entradas!C:C,Entradas!A:A,'Cadastro-Estoque'!A:A,Entradas!B:B,CONCATENATE("&lt;=",$A$2)))</f>
        <v>0</v>
      </c>
      <c r="E38" s="350"/>
      <c r="F38" s="413"/>
      <c r="G38" s="413">
        <v>0</v>
      </c>
      <c r="H38" s="413">
        <v>0</v>
      </c>
      <c r="I38" s="353"/>
      <c r="J38" s="413">
        <v>0</v>
      </c>
      <c r="K38" s="413">
        <v>0</v>
      </c>
      <c r="L38" s="413">
        <v>0</v>
      </c>
      <c r="M38" s="413">
        <v>0</v>
      </c>
      <c r="N38" s="413">
        <v>0</v>
      </c>
      <c r="O38" s="413">
        <v>0</v>
      </c>
      <c r="P38" s="413"/>
      <c r="Q38" s="413">
        <v>0</v>
      </c>
      <c r="R38" s="413">
        <v>0</v>
      </c>
      <c r="S38" s="413">
        <v>0</v>
      </c>
      <c r="T38" s="413">
        <v>0</v>
      </c>
      <c r="U38" s="413">
        <v>0</v>
      </c>
      <c r="V38" s="413">
        <v>0</v>
      </c>
      <c r="W38" s="413"/>
      <c r="X38" s="413">
        <v>0</v>
      </c>
      <c r="Y38" s="413">
        <v>0</v>
      </c>
      <c r="Z38" s="413">
        <v>0</v>
      </c>
      <c r="AA38" s="413">
        <v>0</v>
      </c>
      <c r="AB38" s="425">
        <v>0</v>
      </c>
      <c r="AC38" s="413">
        <v>0</v>
      </c>
      <c r="AD38" s="425"/>
      <c r="AE38" s="413">
        <v>0</v>
      </c>
      <c r="AF38" s="413">
        <v>0</v>
      </c>
      <c r="AG38" s="413">
        <v>0</v>
      </c>
      <c r="AH38" s="413">
        <v>0</v>
      </c>
      <c r="AI38" s="413">
        <v>0</v>
      </c>
      <c r="AJ38" s="413">
        <v>0</v>
      </c>
      <c r="AK38" s="423"/>
    </row>
    <row r="39" spans="1:37" s="424" customFormat="1" ht="18.75" customHeight="1" x14ac:dyDescent="0.4">
      <c r="A39" s="412">
        <v>212</v>
      </c>
      <c r="B39" s="439" t="s">
        <v>924</v>
      </c>
      <c r="C39" s="356">
        <f t="shared" si="0"/>
        <v>0</v>
      </c>
      <c r="D39" s="349">
        <f>IF(ISBLANK($A$2),SUMIFS(Entradas!C:C,Entradas!A:A,'Cadastro-Estoque'!A:A),SUMIFS(Entradas!C:C,Entradas!A:A,'Cadastro-Estoque'!A:A,Entradas!B:B,CONCATENATE("&lt;=",$A$2)))</f>
        <v>0</v>
      </c>
      <c r="E39" s="350"/>
      <c r="F39" s="413"/>
      <c r="G39" s="413">
        <v>0</v>
      </c>
      <c r="H39" s="413">
        <v>0</v>
      </c>
      <c r="I39" s="413"/>
      <c r="J39" s="413">
        <v>0</v>
      </c>
      <c r="K39" s="413">
        <v>0</v>
      </c>
      <c r="L39" s="413">
        <v>0</v>
      </c>
      <c r="M39" s="413">
        <v>0</v>
      </c>
      <c r="N39" s="413">
        <v>0</v>
      </c>
      <c r="O39" s="413">
        <v>0</v>
      </c>
      <c r="P39" s="413"/>
      <c r="Q39" s="413">
        <v>0</v>
      </c>
      <c r="R39" s="413">
        <v>0</v>
      </c>
      <c r="S39" s="413">
        <v>0</v>
      </c>
      <c r="T39" s="413">
        <v>0</v>
      </c>
      <c r="U39" s="413">
        <v>0</v>
      </c>
      <c r="V39" s="413">
        <v>0</v>
      </c>
      <c r="W39" s="413"/>
      <c r="X39" s="413">
        <v>0</v>
      </c>
      <c r="Y39" s="413">
        <v>0</v>
      </c>
      <c r="Z39" s="413">
        <v>0</v>
      </c>
      <c r="AA39" s="413">
        <v>0</v>
      </c>
      <c r="AB39" s="425">
        <v>0</v>
      </c>
      <c r="AC39" s="413">
        <v>0</v>
      </c>
      <c r="AD39" s="425"/>
      <c r="AE39" s="413">
        <v>0</v>
      </c>
      <c r="AF39" s="413">
        <v>0</v>
      </c>
      <c r="AG39" s="413">
        <v>0</v>
      </c>
      <c r="AH39" s="413">
        <v>0</v>
      </c>
      <c r="AI39" s="413">
        <v>0</v>
      </c>
      <c r="AJ39" s="413">
        <v>0</v>
      </c>
      <c r="AK39" s="423"/>
    </row>
    <row r="40" spans="1:37" s="424" customFormat="1" ht="18.75" customHeight="1" x14ac:dyDescent="0.4">
      <c r="A40" s="99">
        <v>216</v>
      </c>
      <c r="B40" s="98" t="s">
        <v>741</v>
      </c>
      <c r="C40" s="356">
        <f t="shared" si="0"/>
        <v>0</v>
      </c>
      <c r="D40" s="349">
        <f>IF(ISBLANK($A$2),SUMIFS(Entradas!C:C,Entradas!A:A,'Cadastro-Estoque'!A:A),SUMIFS(Entradas!C:C,Entradas!A:A,'Cadastro-Estoque'!A:A,Entradas!B:B,CONCATENATE("&lt;=",$A$2)))</f>
        <v>0</v>
      </c>
      <c r="E40" s="350"/>
      <c r="F40" s="353"/>
      <c r="G40" s="353">
        <v>0</v>
      </c>
      <c r="H40" s="353">
        <v>0</v>
      </c>
      <c r="I40" s="353"/>
      <c r="J40" s="353">
        <v>0</v>
      </c>
      <c r="K40" s="353">
        <v>0</v>
      </c>
      <c r="L40" s="353">
        <v>0</v>
      </c>
      <c r="M40" s="353">
        <v>0</v>
      </c>
      <c r="N40" s="353">
        <v>0</v>
      </c>
      <c r="O40" s="353">
        <v>0</v>
      </c>
      <c r="P40" s="353"/>
      <c r="Q40" s="353">
        <v>0</v>
      </c>
      <c r="R40" s="353">
        <v>0</v>
      </c>
      <c r="S40" s="353">
        <v>0</v>
      </c>
      <c r="T40" s="353">
        <v>0</v>
      </c>
      <c r="U40" s="353">
        <v>0</v>
      </c>
      <c r="V40" s="353">
        <v>0</v>
      </c>
      <c r="W40" s="353"/>
      <c r="X40" s="353">
        <v>0</v>
      </c>
      <c r="Y40" s="353">
        <v>0</v>
      </c>
      <c r="Z40" s="353">
        <v>0</v>
      </c>
      <c r="AA40" s="353">
        <v>0</v>
      </c>
      <c r="AB40" s="422">
        <v>0</v>
      </c>
      <c r="AC40" s="353">
        <v>0</v>
      </c>
      <c r="AD40" s="422"/>
      <c r="AE40" s="353">
        <v>0</v>
      </c>
      <c r="AF40" s="353">
        <v>0</v>
      </c>
      <c r="AG40" s="353">
        <v>0</v>
      </c>
      <c r="AH40" s="353">
        <v>0</v>
      </c>
      <c r="AI40" s="353">
        <v>0</v>
      </c>
      <c r="AJ40" s="353">
        <v>0</v>
      </c>
      <c r="AK40" s="423"/>
    </row>
    <row r="41" spans="1:37" s="424" customFormat="1" ht="18.75" customHeight="1" x14ac:dyDescent="0.4">
      <c r="A41" s="99">
        <v>218</v>
      </c>
      <c r="B41" s="98" t="s">
        <v>742</v>
      </c>
      <c r="C41" s="356">
        <f t="shared" si="0"/>
        <v>0</v>
      </c>
      <c r="D41" s="349">
        <f>IF(ISBLANK($A$2),SUMIFS(Entradas!C:C,Entradas!A:A,'Cadastro-Estoque'!A:A),SUMIFS(Entradas!C:C,Entradas!A:A,'Cadastro-Estoque'!A:A,Entradas!B:B,CONCATENATE("&lt;=",$A$2)))</f>
        <v>0</v>
      </c>
      <c r="E41" s="350"/>
      <c r="F41" s="353"/>
      <c r="G41" s="353">
        <v>0</v>
      </c>
      <c r="H41" s="353">
        <v>0</v>
      </c>
      <c r="I41" s="353"/>
      <c r="J41" s="353">
        <v>0</v>
      </c>
      <c r="K41" s="353">
        <v>0</v>
      </c>
      <c r="L41" s="353">
        <v>0</v>
      </c>
      <c r="M41" s="353">
        <v>0</v>
      </c>
      <c r="N41" s="353">
        <v>0</v>
      </c>
      <c r="O41" s="353">
        <v>0</v>
      </c>
      <c r="P41" s="353"/>
      <c r="Q41" s="353">
        <v>0</v>
      </c>
      <c r="R41" s="353">
        <v>0</v>
      </c>
      <c r="S41" s="353">
        <v>0</v>
      </c>
      <c r="T41" s="353">
        <v>0</v>
      </c>
      <c r="U41" s="353">
        <v>0</v>
      </c>
      <c r="V41" s="353">
        <v>0</v>
      </c>
      <c r="W41" s="353"/>
      <c r="X41" s="353">
        <v>0</v>
      </c>
      <c r="Y41" s="353">
        <v>0</v>
      </c>
      <c r="Z41" s="353">
        <v>0</v>
      </c>
      <c r="AA41" s="353">
        <v>0</v>
      </c>
      <c r="AB41" s="422">
        <v>0</v>
      </c>
      <c r="AC41" s="353">
        <v>0</v>
      </c>
      <c r="AD41" s="422"/>
      <c r="AE41" s="353">
        <v>0</v>
      </c>
      <c r="AF41" s="353">
        <v>0</v>
      </c>
      <c r="AG41" s="353">
        <v>0</v>
      </c>
      <c r="AH41" s="353">
        <v>0</v>
      </c>
      <c r="AI41" s="353">
        <v>0</v>
      </c>
      <c r="AJ41" s="353">
        <v>0</v>
      </c>
      <c r="AK41" s="423"/>
    </row>
    <row r="42" spans="1:37" s="424" customFormat="1" ht="18.75" customHeight="1" x14ac:dyDescent="0.4">
      <c r="A42" s="99">
        <v>220</v>
      </c>
      <c r="B42" s="98" t="s">
        <v>743</v>
      </c>
      <c r="C42" s="356">
        <f t="shared" si="0"/>
        <v>802</v>
      </c>
      <c r="D42" s="349">
        <f>IF(ISBLANK($A$2),SUMIFS(Entradas!C:C,Entradas!A:A,'Cadastro-Estoque'!A:A),SUMIFS(Entradas!C:C,Entradas!A:A,'Cadastro-Estoque'!A:A,Entradas!B:B,CONCATENATE("&lt;=",$A$2)))</f>
        <v>0</v>
      </c>
      <c r="E42" s="350"/>
      <c r="F42" s="353"/>
      <c r="G42" s="353">
        <v>0</v>
      </c>
      <c r="H42" s="353">
        <v>0</v>
      </c>
      <c r="I42" s="353"/>
      <c r="J42" s="353">
        <v>0</v>
      </c>
      <c r="K42" s="353">
        <v>0</v>
      </c>
      <c r="L42" s="353">
        <v>802</v>
      </c>
      <c r="M42" s="353">
        <v>0</v>
      </c>
      <c r="N42" s="353">
        <v>0</v>
      </c>
      <c r="O42" s="353">
        <v>0</v>
      </c>
      <c r="P42" s="353"/>
      <c r="Q42" s="353">
        <v>0</v>
      </c>
      <c r="R42" s="353">
        <v>0</v>
      </c>
      <c r="S42" s="353">
        <v>0</v>
      </c>
      <c r="T42" s="353">
        <v>0</v>
      </c>
      <c r="U42" s="353">
        <v>0</v>
      </c>
      <c r="V42" s="353">
        <v>0</v>
      </c>
      <c r="W42" s="353"/>
      <c r="X42" s="353">
        <v>0</v>
      </c>
      <c r="Y42" s="353">
        <v>0</v>
      </c>
      <c r="Z42" s="353">
        <v>0</v>
      </c>
      <c r="AA42" s="353">
        <v>0</v>
      </c>
      <c r="AB42" s="422">
        <v>0</v>
      </c>
      <c r="AC42" s="353">
        <v>0</v>
      </c>
      <c r="AD42" s="422"/>
      <c r="AE42" s="353">
        <v>0</v>
      </c>
      <c r="AF42" s="353">
        <v>0</v>
      </c>
      <c r="AG42" s="353">
        <v>0</v>
      </c>
      <c r="AH42" s="353">
        <v>0</v>
      </c>
      <c r="AI42" s="353">
        <v>0</v>
      </c>
      <c r="AJ42" s="353">
        <v>0</v>
      </c>
      <c r="AK42" s="423"/>
    </row>
    <row r="43" spans="1:37" s="424" customFormat="1" ht="18.75" customHeight="1" x14ac:dyDescent="0.4">
      <c r="A43" s="99">
        <v>221</v>
      </c>
      <c r="B43" s="98" t="s">
        <v>744</v>
      </c>
      <c r="C43" s="356">
        <f t="shared" si="0"/>
        <v>0</v>
      </c>
      <c r="D43" s="349">
        <f>IF(ISBLANK($A$2),SUMIFS(Entradas!C:C,Entradas!A:A,'Cadastro-Estoque'!A:A),SUMIFS(Entradas!C:C,Entradas!A:A,'Cadastro-Estoque'!A:A,Entradas!B:B,CONCATENATE("&lt;=",$A$2)))</f>
        <v>0</v>
      </c>
      <c r="E43" s="350"/>
      <c r="F43" s="353"/>
      <c r="G43" s="353">
        <v>0</v>
      </c>
      <c r="H43" s="353">
        <v>0</v>
      </c>
      <c r="I43" s="353"/>
      <c r="J43" s="353">
        <v>0</v>
      </c>
      <c r="K43" s="353">
        <v>0</v>
      </c>
      <c r="L43" s="353">
        <v>0</v>
      </c>
      <c r="M43" s="353">
        <v>0</v>
      </c>
      <c r="N43" s="353">
        <v>0</v>
      </c>
      <c r="O43" s="353">
        <v>0</v>
      </c>
      <c r="P43" s="353"/>
      <c r="Q43" s="353">
        <v>0</v>
      </c>
      <c r="R43" s="353">
        <v>0</v>
      </c>
      <c r="S43" s="353">
        <v>0</v>
      </c>
      <c r="T43" s="353">
        <v>0</v>
      </c>
      <c r="U43" s="353">
        <v>0</v>
      </c>
      <c r="V43" s="353">
        <v>0</v>
      </c>
      <c r="W43" s="353"/>
      <c r="X43" s="353">
        <v>0</v>
      </c>
      <c r="Y43" s="353">
        <v>0</v>
      </c>
      <c r="Z43" s="353">
        <v>0</v>
      </c>
      <c r="AA43" s="353">
        <v>0</v>
      </c>
      <c r="AB43" s="422">
        <v>0</v>
      </c>
      <c r="AC43" s="353">
        <v>0</v>
      </c>
      <c r="AD43" s="422"/>
      <c r="AE43" s="353">
        <v>0</v>
      </c>
      <c r="AF43" s="353">
        <v>0</v>
      </c>
      <c r="AG43" s="353">
        <v>0</v>
      </c>
      <c r="AH43" s="353">
        <v>0</v>
      </c>
      <c r="AI43" s="353">
        <v>0</v>
      </c>
      <c r="AJ43" s="353">
        <v>0</v>
      </c>
      <c r="AK43" s="423"/>
    </row>
    <row r="44" spans="1:37" s="424" customFormat="1" ht="18.75" customHeight="1" x14ac:dyDescent="0.4">
      <c r="A44" s="99">
        <v>222</v>
      </c>
      <c r="B44" s="98" t="s">
        <v>745</v>
      </c>
      <c r="C44" s="356">
        <f t="shared" si="0"/>
        <v>0</v>
      </c>
      <c r="D44" s="349">
        <f>IF(ISBLANK($A$2),SUMIFS(Entradas!C:C,Entradas!A:A,'Cadastro-Estoque'!A:A),SUMIFS(Entradas!C:C,Entradas!A:A,'Cadastro-Estoque'!A:A,Entradas!B:B,CONCATENATE("&lt;=",$A$2)))</f>
        <v>0</v>
      </c>
      <c r="E44" s="350"/>
      <c r="F44" s="353"/>
      <c r="G44" s="353">
        <v>0</v>
      </c>
      <c r="H44" s="353">
        <v>0</v>
      </c>
      <c r="I44" s="353"/>
      <c r="J44" s="353">
        <v>0</v>
      </c>
      <c r="K44" s="353">
        <v>0</v>
      </c>
      <c r="L44" s="353">
        <v>0</v>
      </c>
      <c r="M44" s="353">
        <v>0</v>
      </c>
      <c r="N44" s="353">
        <v>0</v>
      </c>
      <c r="O44" s="353">
        <v>0</v>
      </c>
      <c r="P44" s="353"/>
      <c r="Q44" s="353">
        <v>0</v>
      </c>
      <c r="R44" s="353">
        <v>0</v>
      </c>
      <c r="S44" s="353">
        <v>0</v>
      </c>
      <c r="T44" s="353">
        <v>0</v>
      </c>
      <c r="U44" s="353">
        <v>0</v>
      </c>
      <c r="V44" s="353">
        <v>0</v>
      </c>
      <c r="W44" s="353"/>
      <c r="X44" s="353">
        <v>0</v>
      </c>
      <c r="Y44" s="353">
        <v>0</v>
      </c>
      <c r="Z44" s="353">
        <v>0</v>
      </c>
      <c r="AA44" s="353">
        <v>0</v>
      </c>
      <c r="AB44" s="422">
        <v>0</v>
      </c>
      <c r="AC44" s="353">
        <v>0</v>
      </c>
      <c r="AD44" s="422"/>
      <c r="AE44" s="353">
        <v>0</v>
      </c>
      <c r="AF44" s="353">
        <v>0</v>
      </c>
      <c r="AG44" s="353">
        <v>0</v>
      </c>
      <c r="AH44" s="353">
        <v>0</v>
      </c>
      <c r="AI44" s="353">
        <v>0</v>
      </c>
      <c r="AJ44" s="353">
        <v>0</v>
      </c>
      <c r="AK44" s="423"/>
    </row>
    <row r="45" spans="1:37" s="424" customFormat="1" ht="18.75" customHeight="1" x14ac:dyDescent="0.4">
      <c r="A45" s="99">
        <v>223</v>
      </c>
      <c r="B45" s="98" t="s">
        <v>746</v>
      </c>
      <c r="C45" s="356">
        <f t="shared" si="0"/>
        <v>5307</v>
      </c>
      <c r="D45" s="349">
        <f>IF(ISBLANK($A$2),SUMIFS(Entradas!C:C,Entradas!A:A,'Cadastro-Estoque'!A:A),SUMIFS(Entradas!C:C,Entradas!A:A,'Cadastro-Estoque'!A:A,Entradas!B:B,CONCATENATE("&lt;=",$A$2)))</f>
        <v>2805</v>
      </c>
      <c r="E45" s="350"/>
      <c r="F45" s="353"/>
      <c r="G45" s="353">
        <v>0</v>
      </c>
      <c r="H45" s="353">
        <v>0</v>
      </c>
      <c r="I45" s="353"/>
      <c r="J45" s="353">
        <v>0</v>
      </c>
      <c r="K45" s="353">
        <v>0</v>
      </c>
      <c r="L45" s="353">
        <v>0</v>
      </c>
      <c r="M45" s="353">
        <v>0</v>
      </c>
      <c r="N45" s="353">
        <v>2502</v>
      </c>
      <c r="O45" s="353">
        <v>0</v>
      </c>
      <c r="P45" s="353"/>
      <c r="Q45" s="353">
        <v>0</v>
      </c>
      <c r="R45" s="353">
        <v>0</v>
      </c>
      <c r="S45" s="353">
        <v>0</v>
      </c>
      <c r="T45" s="353">
        <v>0</v>
      </c>
      <c r="U45" s="353">
        <v>0</v>
      </c>
      <c r="V45" s="353">
        <v>0</v>
      </c>
      <c r="W45" s="353"/>
      <c r="X45" s="353">
        <v>0</v>
      </c>
      <c r="Y45" s="353">
        <v>0</v>
      </c>
      <c r="Z45" s="353">
        <v>0</v>
      </c>
      <c r="AA45" s="353">
        <v>0</v>
      </c>
      <c r="AB45" s="422">
        <v>0</v>
      </c>
      <c r="AC45" s="353">
        <v>0</v>
      </c>
      <c r="AD45" s="422"/>
      <c r="AE45" s="353">
        <v>0</v>
      </c>
      <c r="AF45" s="353">
        <v>0</v>
      </c>
      <c r="AG45" s="353">
        <v>0</v>
      </c>
      <c r="AH45" s="353">
        <v>0</v>
      </c>
      <c r="AI45" s="353">
        <v>0</v>
      </c>
      <c r="AJ45" s="353">
        <v>2805</v>
      </c>
      <c r="AK45" s="423"/>
    </row>
    <row r="46" spans="1:37" s="424" customFormat="1" ht="18.75" customHeight="1" x14ac:dyDescent="0.4">
      <c r="A46" s="99">
        <v>224</v>
      </c>
      <c r="B46" s="98" t="s">
        <v>747</v>
      </c>
      <c r="C46" s="356">
        <f t="shared" si="0"/>
        <v>201</v>
      </c>
      <c r="D46" s="349">
        <f>IF(ISBLANK($A$2),SUMIFS(Entradas!C:C,Entradas!A:A,'Cadastro-Estoque'!A:A),SUMIFS(Entradas!C:C,Entradas!A:A,'Cadastro-Estoque'!A:A,Entradas!B:B,CONCATENATE("&lt;=",$A$2)))</f>
        <v>0</v>
      </c>
      <c r="E46" s="350"/>
      <c r="F46" s="353"/>
      <c r="G46" s="353">
        <v>0</v>
      </c>
      <c r="H46" s="353">
        <v>0</v>
      </c>
      <c r="I46" s="353"/>
      <c r="J46" s="353">
        <v>0</v>
      </c>
      <c r="K46" s="353">
        <v>0</v>
      </c>
      <c r="L46" s="353">
        <v>201</v>
      </c>
      <c r="M46" s="353">
        <v>0</v>
      </c>
      <c r="N46" s="353">
        <v>0</v>
      </c>
      <c r="O46" s="353">
        <v>0</v>
      </c>
      <c r="P46" s="353"/>
      <c r="Q46" s="353">
        <v>0</v>
      </c>
      <c r="R46" s="353">
        <v>0</v>
      </c>
      <c r="S46" s="353">
        <v>0</v>
      </c>
      <c r="T46" s="353">
        <v>0</v>
      </c>
      <c r="U46" s="353">
        <v>0</v>
      </c>
      <c r="V46" s="353">
        <v>0</v>
      </c>
      <c r="W46" s="353"/>
      <c r="X46" s="353">
        <v>0</v>
      </c>
      <c r="Y46" s="353">
        <v>0</v>
      </c>
      <c r="Z46" s="353">
        <v>0</v>
      </c>
      <c r="AA46" s="353">
        <v>0</v>
      </c>
      <c r="AB46" s="422">
        <v>0</v>
      </c>
      <c r="AC46" s="353">
        <v>0</v>
      </c>
      <c r="AD46" s="422"/>
      <c r="AE46" s="353">
        <v>0</v>
      </c>
      <c r="AF46" s="353">
        <v>0</v>
      </c>
      <c r="AG46" s="353">
        <v>0</v>
      </c>
      <c r="AH46" s="353">
        <v>0</v>
      </c>
      <c r="AI46" s="353">
        <v>0</v>
      </c>
      <c r="AJ46" s="353">
        <v>0</v>
      </c>
      <c r="AK46" s="423"/>
    </row>
    <row r="47" spans="1:37" s="424" customFormat="1" ht="18.75" customHeight="1" x14ac:dyDescent="0.4">
      <c r="A47" s="412">
        <v>226</v>
      </c>
      <c r="B47" s="439" t="s">
        <v>860</v>
      </c>
      <c r="C47" s="356">
        <f t="shared" si="0"/>
        <v>1179</v>
      </c>
      <c r="D47" s="349">
        <f>IF(ISBLANK($A$2),SUMIFS(Entradas!C:C,Entradas!A:A,'Cadastro-Estoque'!A:A),SUMIFS(Entradas!C:C,Entradas!A:A,'Cadastro-Estoque'!A:A,Entradas!B:B,CONCATENATE("&lt;=",$A$2)))</f>
        <v>0</v>
      </c>
      <c r="E47" s="350"/>
      <c r="F47" s="413"/>
      <c r="G47" s="413">
        <v>0</v>
      </c>
      <c r="H47" s="413">
        <v>0</v>
      </c>
      <c r="I47" s="413"/>
      <c r="J47" s="413">
        <v>0</v>
      </c>
      <c r="K47" s="413">
        <v>0</v>
      </c>
      <c r="L47" s="413">
        <v>0</v>
      </c>
      <c r="M47" s="413">
        <v>0</v>
      </c>
      <c r="N47" s="413">
        <v>1179</v>
      </c>
      <c r="O47" s="413">
        <v>0</v>
      </c>
      <c r="P47" s="413"/>
      <c r="Q47" s="413">
        <v>0</v>
      </c>
      <c r="R47" s="413">
        <v>0</v>
      </c>
      <c r="S47" s="413">
        <v>0</v>
      </c>
      <c r="T47" s="413">
        <v>0</v>
      </c>
      <c r="U47" s="413">
        <v>0</v>
      </c>
      <c r="V47" s="413">
        <v>0</v>
      </c>
      <c r="W47" s="413"/>
      <c r="X47" s="413">
        <v>0</v>
      </c>
      <c r="Y47" s="413">
        <v>0</v>
      </c>
      <c r="Z47" s="413">
        <v>0</v>
      </c>
      <c r="AA47" s="413">
        <v>0</v>
      </c>
      <c r="AB47" s="425">
        <v>0</v>
      </c>
      <c r="AC47" s="413">
        <v>0</v>
      </c>
      <c r="AD47" s="425"/>
      <c r="AE47" s="413">
        <v>0</v>
      </c>
      <c r="AF47" s="413">
        <v>0</v>
      </c>
      <c r="AG47" s="413">
        <v>0</v>
      </c>
      <c r="AH47" s="413">
        <v>0</v>
      </c>
      <c r="AI47" s="413">
        <v>0</v>
      </c>
      <c r="AJ47" s="413">
        <v>0</v>
      </c>
      <c r="AK47" s="423"/>
    </row>
    <row r="48" spans="1:37" s="424" customFormat="1" ht="18.75" customHeight="1" x14ac:dyDescent="0.4">
      <c r="A48" s="412">
        <v>227</v>
      </c>
      <c r="B48" s="89" t="s">
        <v>910</v>
      </c>
      <c r="C48" s="356">
        <f t="shared" si="0"/>
        <v>1514</v>
      </c>
      <c r="D48" s="349">
        <f>IF(ISBLANK($A$2),SUMIFS(Entradas!C:C,Entradas!A:A,'Cadastro-Estoque'!A:A),SUMIFS(Entradas!C:C,Entradas!A:A,'Cadastro-Estoque'!A:A,Entradas!B:B,CONCATENATE("&lt;=",$A$2)))</f>
        <v>0</v>
      </c>
      <c r="E48" s="350"/>
      <c r="F48" s="413"/>
      <c r="G48" s="413">
        <v>0</v>
      </c>
      <c r="H48" s="413">
        <v>0</v>
      </c>
      <c r="I48" s="413"/>
      <c r="J48" s="413">
        <v>0</v>
      </c>
      <c r="K48" s="413">
        <v>0</v>
      </c>
      <c r="L48" s="413">
        <v>1514</v>
      </c>
      <c r="M48" s="413">
        <v>0</v>
      </c>
      <c r="N48" s="413">
        <v>0</v>
      </c>
      <c r="O48" s="413">
        <v>0</v>
      </c>
      <c r="P48" s="413"/>
      <c r="Q48" s="413">
        <v>0</v>
      </c>
      <c r="R48" s="413">
        <v>0</v>
      </c>
      <c r="S48" s="413">
        <v>0</v>
      </c>
      <c r="T48" s="413">
        <v>0</v>
      </c>
      <c r="U48" s="413">
        <v>0</v>
      </c>
      <c r="V48" s="413">
        <v>0</v>
      </c>
      <c r="W48" s="413"/>
      <c r="X48" s="413">
        <v>0</v>
      </c>
      <c r="Y48" s="413">
        <v>0</v>
      </c>
      <c r="Z48" s="413">
        <v>0</v>
      </c>
      <c r="AA48" s="413">
        <v>0</v>
      </c>
      <c r="AB48" s="425">
        <v>0</v>
      </c>
      <c r="AC48" s="413">
        <v>0</v>
      </c>
      <c r="AD48" s="425"/>
      <c r="AE48" s="413">
        <v>0</v>
      </c>
      <c r="AF48" s="413">
        <v>0</v>
      </c>
      <c r="AG48" s="413">
        <v>0</v>
      </c>
      <c r="AH48" s="413">
        <v>0</v>
      </c>
      <c r="AI48" s="413">
        <v>0</v>
      </c>
      <c r="AJ48" s="413">
        <v>0</v>
      </c>
      <c r="AK48" s="423"/>
    </row>
    <row r="49" spans="1:37" s="424" customFormat="1" ht="18.75" customHeight="1" x14ac:dyDescent="0.4">
      <c r="A49" s="412">
        <v>229</v>
      </c>
      <c r="B49" s="439" t="s">
        <v>1109</v>
      </c>
      <c r="C49" s="356">
        <f t="shared" si="0"/>
        <v>0</v>
      </c>
      <c r="D49" s="349">
        <f>IF(ISBLANK($A$2),SUMIFS(Entradas!C:C,Entradas!A:A,'Cadastro-Estoque'!A:A),SUMIFS(Entradas!C:C,Entradas!A:A,'Cadastro-Estoque'!A:A,Entradas!B:B,CONCATENATE("&lt;=",$A$2)))</f>
        <v>0</v>
      </c>
      <c r="E49" s="350"/>
      <c r="F49" s="413"/>
      <c r="G49" s="413">
        <v>0</v>
      </c>
      <c r="H49" s="413">
        <v>0</v>
      </c>
      <c r="I49" s="413"/>
      <c r="J49" s="413">
        <v>0</v>
      </c>
      <c r="K49" s="413">
        <v>0</v>
      </c>
      <c r="L49" s="413">
        <v>0</v>
      </c>
      <c r="M49" s="413">
        <v>0</v>
      </c>
      <c r="N49" s="413">
        <v>0</v>
      </c>
      <c r="O49" s="413">
        <v>0</v>
      </c>
      <c r="P49" s="413"/>
      <c r="Q49" s="413">
        <v>0</v>
      </c>
      <c r="R49" s="413">
        <v>0</v>
      </c>
      <c r="S49" s="413">
        <v>0</v>
      </c>
      <c r="T49" s="413">
        <v>0</v>
      </c>
      <c r="U49" s="413">
        <v>0</v>
      </c>
      <c r="V49" s="413">
        <v>0</v>
      </c>
      <c r="W49" s="413"/>
      <c r="X49" s="413">
        <v>0</v>
      </c>
      <c r="Y49" s="413">
        <v>0</v>
      </c>
      <c r="Z49" s="413">
        <v>0</v>
      </c>
      <c r="AA49" s="413">
        <v>0</v>
      </c>
      <c r="AB49" s="425">
        <v>0</v>
      </c>
      <c r="AC49" s="413">
        <v>0</v>
      </c>
      <c r="AD49" s="425"/>
      <c r="AE49" s="413">
        <v>0</v>
      </c>
      <c r="AF49" s="413">
        <v>0</v>
      </c>
      <c r="AG49" s="413">
        <v>0</v>
      </c>
      <c r="AH49" s="413">
        <v>0</v>
      </c>
      <c r="AI49" s="413">
        <v>0</v>
      </c>
      <c r="AJ49" s="413">
        <v>0</v>
      </c>
      <c r="AK49" s="423"/>
    </row>
    <row r="50" spans="1:37" s="424" customFormat="1" ht="18.75" customHeight="1" x14ac:dyDescent="0.4">
      <c r="A50" s="107"/>
      <c r="B50" s="107"/>
      <c r="C50" s="356">
        <f t="shared" si="0"/>
        <v>0</v>
      </c>
      <c r="D50" s="349">
        <f>IF(ISBLANK($A$2),SUMIFS(Entradas!C:C,Entradas!A:A,'Cadastro-Estoque'!A:A),SUMIFS(Entradas!C:C,Entradas!A:A,'Cadastro-Estoque'!A:A,Entradas!B:B,CONCATENATE("&lt;=",$A$2)))</f>
        <v>0</v>
      </c>
      <c r="E50" s="350"/>
      <c r="F50" s="353"/>
      <c r="G50" s="353">
        <v>0</v>
      </c>
      <c r="H50" s="353">
        <v>0</v>
      </c>
      <c r="I50" s="353"/>
      <c r="J50" s="353">
        <v>0</v>
      </c>
      <c r="K50" s="353">
        <v>0</v>
      </c>
      <c r="L50" s="353">
        <v>0</v>
      </c>
      <c r="M50" s="353">
        <v>0</v>
      </c>
      <c r="N50" s="353">
        <v>0</v>
      </c>
      <c r="O50" s="353">
        <v>0</v>
      </c>
      <c r="P50" s="353"/>
      <c r="Q50" s="353">
        <v>0</v>
      </c>
      <c r="R50" s="353">
        <v>0</v>
      </c>
      <c r="S50" s="353">
        <v>0</v>
      </c>
      <c r="T50" s="353">
        <v>0</v>
      </c>
      <c r="U50" s="353">
        <v>0</v>
      </c>
      <c r="V50" s="353">
        <v>0</v>
      </c>
      <c r="W50" s="353"/>
      <c r="X50" s="353">
        <v>0</v>
      </c>
      <c r="Y50" s="353">
        <v>0</v>
      </c>
      <c r="Z50" s="353">
        <v>0</v>
      </c>
      <c r="AA50" s="353">
        <v>0</v>
      </c>
      <c r="AB50" s="422">
        <v>0</v>
      </c>
      <c r="AC50" s="353">
        <v>0</v>
      </c>
      <c r="AD50" s="422"/>
      <c r="AE50" s="353">
        <v>0</v>
      </c>
      <c r="AF50" s="353">
        <v>0</v>
      </c>
      <c r="AG50" s="353">
        <v>0</v>
      </c>
      <c r="AH50" s="353">
        <v>0</v>
      </c>
      <c r="AI50" s="353">
        <v>0</v>
      </c>
      <c r="AJ50" s="353">
        <v>0</v>
      </c>
      <c r="AK50" s="423"/>
    </row>
    <row r="51" spans="1:37" s="424" customFormat="1" ht="18.75" customHeight="1" x14ac:dyDescent="0.4">
      <c r="A51" s="99">
        <v>204</v>
      </c>
      <c r="B51" s="98" t="s">
        <v>748</v>
      </c>
      <c r="C51" s="356">
        <f t="shared" si="0"/>
        <v>52626</v>
      </c>
      <c r="D51" s="349">
        <f>IF(ISBLANK($A$2),SUMIFS(Entradas!C:C,Entradas!A:A,'Cadastro-Estoque'!A:A),SUMIFS(Entradas!C:C,Entradas!A:A,'Cadastro-Estoque'!A:A,Entradas!B:B,CONCATENATE("&lt;=",$A$2)))</f>
        <v>2131</v>
      </c>
      <c r="E51" s="350"/>
      <c r="F51" s="353"/>
      <c r="G51" s="353">
        <v>0</v>
      </c>
      <c r="H51" s="353">
        <v>0</v>
      </c>
      <c r="I51" s="353"/>
      <c r="J51" s="353">
        <v>0</v>
      </c>
      <c r="K51" s="353">
        <v>0</v>
      </c>
      <c r="L51" s="353">
        <v>0</v>
      </c>
      <c r="M51" s="353">
        <v>0</v>
      </c>
      <c r="N51" s="353">
        <v>3120</v>
      </c>
      <c r="O51" s="353">
        <v>1627</v>
      </c>
      <c r="P51" s="353"/>
      <c r="Q51" s="353">
        <v>4675</v>
      </c>
      <c r="R51" s="353">
        <v>1747</v>
      </c>
      <c r="S51" s="353">
        <v>2914</v>
      </c>
      <c r="T51" s="353">
        <v>0</v>
      </c>
      <c r="U51" s="353">
        <v>359</v>
      </c>
      <c r="V51" s="353">
        <v>4317</v>
      </c>
      <c r="W51" s="353"/>
      <c r="X51" s="353">
        <v>5150</v>
      </c>
      <c r="Y51" s="353">
        <v>2942</v>
      </c>
      <c r="Z51" s="353">
        <v>0</v>
      </c>
      <c r="AA51" s="353">
        <v>0</v>
      </c>
      <c r="AB51" s="422">
        <v>1505</v>
      </c>
      <c r="AC51" s="353">
        <v>2017</v>
      </c>
      <c r="AD51" s="422"/>
      <c r="AE51" s="353">
        <v>3667</v>
      </c>
      <c r="AF51" s="353">
        <v>5167</v>
      </c>
      <c r="AG51" s="353">
        <v>2217</v>
      </c>
      <c r="AH51" s="353">
        <v>5610</v>
      </c>
      <c r="AI51" s="353">
        <v>3461</v>
      </c>
      <c r="AJ51" s="353">
        <v>2131</v>
      </c>
      <c r="AK51" s="423"/>
    </row>
    <row r="52" spans="1:37" s="424" customFormat="1" ht="18.75" customHeight="1" x14ac:dyDescent="0.4">
      <c r="A52" s="99">
        <v>204</v>
      </c>
      <c r="B52" s="98" t="s">
        <v>749</v>
      </c>
      <c r="C52" s="356">
        <f t="shared" si="0"/>
        <v>77</v>
      </c>
      <c r="D52" s="349">
        <f>IF(ISBLANK($A$2),SUMIFS(Entradas!C:C,Entradas!A:A,'Cadastro-Estoque'!A:A),SUMIFS(Entradas!C:C,Entradas!A:A,'Cadastro-Estoque'!A:A,Entradas!B:B,CONCATENATE("&lt;=",$A$2)))</f>
        <v>0</v>
      </c>
      <c r="E52" s="350"/>
      <c r="F52" s="353"/>
      <c r="G52" s="353">
        <v>0</v>
      </c>
      <c r="H52" s="353">
        <v>0</v>
      </c>
      <c r="I52" s="353"/>
      <c r="J52" s="353">
        <v>0</v>
      </c>
      <c r="K52" s="353">
        <v>0</v>
      </c>
      <c r="L52" s="353">
        <v>0</v>
      </c>
      <c r="M52" s="353">
        <v>0</v>
      </c>
      <c r="N52" s="353">
        <v>0</v>
      </c>
      <c r="O52" s="353">
        <v>0</v>
      </c>
      <c r="P52" s="353"/>
      <c r="Q52" s="353">
        <v>52</v>
      </c>
      <c r="R52" s="353">
        <v>25</v>
      </c>
      <c r="S52" s="353">
        <v>0</v>
      </c>
      <c r="T52" s="353">
        <v>0</v>
      </c>
      <c r="U52" s="353">
        <v>0</v>
      </c>
      <c r="V52" s="353">
        <v>0</v>
      </c>
      <c r="W52" s="353"/>
      <c r="X52" s="353">
        <v>0</v>
      </c>
      <c r="Y52" s="353">
        <v>0</v>
      </c>
      <c r="Z52" s="353">
        <v>0</v>
      </c>
      <c r="AA52" s="353">
        <v>0</v>
      </c>
      <c r="AB52" s="422">
        <v>0</v>
      </c>
      <c r="AC52" s="353">
        <v>0</v>
      </c>
      <c r="AD52" s="422"/>
      <c r="AE52" s="353">
        <v>0</v>
      </c>
      <c r="AF52" s="353">
        <v>0</v>
      </c>
      <c r="AG52" s="353">
        <v>0</v>
      </c>
      <c r="AH52" s="353">
        <v>0</v>
      </c>
      <c r="AI52" s="353">
        <v>0</v>
      </c>
      <c r="AJ52" s="353">
        <v>0</v>
      </c>
      <c r="AK52" s="423"/>
    </row>
    <row r="53" spans="1:37" s="424" customFormat="1" ht="18.75" customHeight="1" x14ac:dyDescent="0.4">
      <c r="A53" s="107"/>
      <c r="B53" s="107"/>
      <c r="C53" s="356">
        <f t="shared" si="0"/>
        <v>0</v>
      </c>
      <c r="D53" s="349">
        <f>IF(ISBLANK($A$2),SUMIFS(Entradas!C:C,Entradas!A:A,'Cadastro-Estoque'!A:A),SUMIFS(Entradas!C:C,Entradas!A:A,'Cadastro-Estoque'!A:A,Entradas!B:B,CONCATENATE("&lt;=",$A$2)))</f>
        <v>0</v>
      </c>
      <c r="E53" s="350"/>
      <c r="F53" s="353"/>
      <c r="G53" s="353">
        <v>0</v>
      </c>
      <c r="H53" s="353">
        <v>0</v>
      </c>
      <c r="I53" s="353"/>
      <c r="J53" s="353">
        <v>0</v>
      </c>
      <c r="K53" s="353">
        <v>0</v>
      </c>
      <c r="L53" s="353">
        <v>0</v>
      </c>
      <c r="M53" s="353">
        <v>0</v>
      </c>
      <c r="N53" s="353">
        <v>0</v>
      </c>
      <c r="O53" s="353">
        <v>0</v>
      </c>
      <c r="P53" s="353"/>
      <c r="Q53" s="353">
        <v>0</v>
      </c>
      <c r="R53" s="353">
        <v>0</v>
      </c>
      <c r="S53" s="353">
        <v>0</v>
      </c>
      <c r="T53" s="353">
        <v>0</v>
      </c>
      <c r="U53" s="353">
        <v>0</v>
      </c>
      <c r="V53" s="353">
        <v>0</v>
      </c>
      <c r="W53" s="353"/>
      <c r="X53" s="353">
        <v>0</v>
      </c>
      <c r="Y53" s="353">
        <v>0</v>
      </c>
      <c r="Z53" s="353">
        <v>0</v>
      </c>
      <c r="AA53" s="353">
        <v>0</v>
      </c>
      <c r="AB53" s="422">
        <v>0</v>
      </c>
      <c r="AC53" s="353">
        <v>0</v>
      </c>
      <c r="AD53" s="422"/>
      <c r="AE53" s="353">
        <v>0</v>
      </c>
      <c r="AF53" s="353">
        <v>0</v>
      </c>
      <c r="AG53" s="353">
        <v>0</v>
      </c>
      <c r="AH53" s="353">
        <v>0</v>
      </c>
      <c r="AI53" s="353">
        <v>0</v>
      </c>
      <c r="AJ53" s="353">
        <v>0</v>
      </c>
      <c r="AK53" s="423"/>
    </row>
    <row r="54" spans="1:37" s="424" customFormat="1" ht="18.75" customHeight="1" x14ac:dyDescent="0.4">
      <c r="A54" s="97" t="s">
        <v>168</v>
      </c>
      <c r="B54" s="98" t="s">
        <v>57</v>
      </c>
      <c r="C54" s="356">
        <f t="shared" si="0"/>
        <v>3500</v>
      </c>
      <c r="D54" s="349">
        <f>IF(ISBLANK($A$2),SUMIFS(Entradas!C:C,Entradas!A:A,'Cadastro-Estoque'!A:A),SUMIFS(Entradas!C:C,Entradas!A:A,'Cadastro-Estoque'!A:A,Entradas!B:B,CONCATENATE("&lt;=",$A$2)))</f>
        <v>0</v>
      </c>
      <c r="E54" s="350"/>
      <c r="F54" s="353"/>
      <c r="G54" s="353">
        <v>0</v>
      </c>
      <c r="H54" s="353">
        <v>0</v>
      </c>
      <c r="I54" s="353"/>
      <c r="J54" s="353">
        <v>628</v>
      </c>
      <c r="K54" s="353">
        <v>372</v>
      </c>
      <c r="L54" s="353">
        <v>0</v>
      </c>
      <c r="M54" s="353">
        <v>0</v>
      </c>
      <c r="N54" s="353">
        <v>0</v>
      </c>
      <c r="O54" s="353">
        <v>0</v>
      </c>
      <c r="P54" s="353"/>
      <c r="Q54" s="353">
        <v>0</v>
      </c>
      <c r="R54" s="353">
        <v>0</v>
      </c>
      <c r="S54" s="353">
        <v>0</v>
      </c>
      <c r="T54" s="353">
        <v>0</v>
      </c>
      <c r="U54" s="353">
        <v>240</v>
      </c>
      <c r="V54" s="353">
        <v>61</v>
      </c>
      <c r="W54" s="353"/>
      <c r="X54" s="353">
        <v>972</v>
      </c>
      <c r="Y54" s="353">
        <v>227</v>
      </c>
      <c r="Z54" s="353">
        <v>0</v>
      </c>
      <c r="AA54" s="353">
        <v>211</v>
      </c>
      <c r="AB54" s="422">
        <v>290</v>
      </c>
      <c r="AC54" s="353">
        <v>0</v>
      </c>
      <c r="AD54" s="422"/>
      <c r="AE54" s="353">
        <v>499</v>
      </c>
      <c r="AF54" s="353">
        <v>0</v>
      </c>
      <c r="AG54" s="353">
        <v>0</v>
      </c>
      <c r="AH54" s="353">
        <v>0</v>
      </c>
      <c r="AI54" s="353">
        <v>0</v>
      </c>
      <c r="AJ54" s="353">
        <v>0</v>
      </c>
      <c r="AK54" s="423"/>
    </row>
    <row r="55" spans="1:37" s="424" customFormat="1" ht="18.75" customHeight="1" x14ac:dyDescent="0.4">
      <c r="A55" s="97" t="s">
        <v>168</v>
      </c>
      <c r="B55" s="98" t="s">
        <v>58</v>
      </c>
      <c r="C55" s="356">
        <f t="shared" si="0"/>
        <v>0</v>
      </c>
      <c r="D55" s="349">
        <f>IF(ISBLANK($A$2),SUMIFS(Entradas!C:C,Entradas!A:A,'Cadastro-Estoque'!A:A),SUMIFS(Entradas!C:C,Entradas!A:A,'Cadastro-Estoque'!A:A,Entradas!B:B,CONCATENATE("&lt;=",$A$2)))</f>
        <v>0</v>
      </c>
      <c r="E55" s="350"/>
      <c r="F55" s="353"/>
      <c r="G55" s="353">
        <v>0</v>
      </c>
      <c r="H55" s="353">
        <v>0</v>
      </c>
      <c r="I55" s="353"/>
      <c r="J55" s="353">
        <v>0</v>
      </c>
      <c r="K55" s="353">
        <v>0</v>
      </c>
      <c r="L55" s="353">
        <v>0</v>
      </c>
      <c r="M55" s="353">
        <v>0</v>
      </c>
      <c r="N55" s="353">
        <v>0</v>
      </c>
      <c r="O55" s="353">
        <v>0</v>
      </c>
      <c r="P55" s="353"/>
      <c r="Q55" s="353">
        <v>0</v>
      </c>
      <c r="R55" s="353">
        <v>0</v>
      </c>
      <c r="S55" s="353">
        <v>0</v>
      </c>
      <c r="T55" s="353">
        <v>0</v>
      </c>
      <c r="U55" s="353">
        <v>0</v>
      </c>
      <c r="V55" s="353">
        <v>0</v>
      </c>
      <c r="W55" s="353"/>
      <c r="X55" s="353">
        <v>0</v>
      </c>
      <c r="Y55" s="353">
        <v>0</v>
      </c>
      <c r="Z55" s="353">
        <v>0</v>
      </c>
      <c r="AA55" s="353">
        <v>0</v>
      </c>
      <c r="AB55" s="422">
        <v>0</v>
      </c>
      <c r="AC55" s="353">
        <v>0</v>
      </c>
      <c r="AD55" s="422"/>
      <c r="AE55" s="353">
        <v>0</v>
      </c>
      <c r="AF55" s="353">
        <v>0</v>
      </c>
      <c r="AG55" s="353">
        <v>0</v>
      </c>
      <c r="AH55" s="353">
        <v>0</v>
      </c>
      <c r="AI55" s="353">
        <v>0</v>
      </c>
      <c r="AJ55" s="353">
        <v>0</v>
      </c>
      <c r="AK55" s="423"/>
    </row>
    <row r="56" spans="1:37" s="424" customFormat="1" ht="18.75" customHeight="1" x14ac:dyDescent="0.4">
      <c r="A56" s="97" t="s">
        <v>168</v>
      </c>
      <c r="B56" s="98" t="s">
        <v>59</v>
      </c>
      <c r="C56" s="356">
        <f t="shared" si="0"/>
        <v>2698</v>
      </c>
      <c r="D56" s="349">
        <f>IF(ISBLANK($A$2),SUMIFS(Entradas!C:C,Entradas!A:A,'Cadastro-Estoque'!A:A),SUMIFS(Entradas!C:C,Entradas!A:A,'Cadastro-Estoque'!A:A,Entradas!B:B,CONCATENATE("&lt;=",$A$2)))</f>
        <v>0</v>
      </c>
      <c r="E56" s="350"/>
      <c r="F56" s="353"/>
      <c r="G56" s="353">
        <v>113</v>
      </c>
      <c r="H56" s="353">
        <v>396</v>
      </c>
      <c r="I56" s="353"/>
      <c r="J56" s="353">
        <v>323</v>
      </c>
      <c r="K56" s="353">
        <v>0</v>
      </c>
      <c r="L56" s="353">
        <v>165</v>
      </c>
      <c r="M56" s="353">
        <v>0</v>
      </c>
      <c r="N56" s="353">
        <v>0</v>
      </c>
      <c r="O56" s="353">
        <v>0</v>
      </c>
      <c r="P56" s="353"/>
      <c r="Q56" s="353">
        <v>0</v>
      </c>
      <c r="R56" s="353">
        <v>0</v>
      </c>
      <c r="S56" s="353">
        <v>0</v>
      </c>
      <c r="T56" s="353">
        <v>0</v>
      </c>
      <c r="U56" s="353">
        <v>0</v>
      </c>
      <c r="V56" s="353">
        <v>0</v>
      </c>
      <c r="W56" s="353"/>
      <c r="X56" s="353">
        <v>126</v>
      </c>
      <c r="Y56" s="353">
        <v>580</v>
      </c>
      <c r="Z56" s="353">
        <v>545</v>
      </c>
      <c r="AA56" s="353">
        <v>450</v>
      </c>
      <c r="AB56" s="422">
        <v>0</v>
      </c>
      <c r="AC56" s="353">
        <v>0</v>
      </c>
      <c r="AD56" s="422"/>
      <c r="AE56" s="353">
        <v>0</v>
      </c>
      <c r="AF56" s="353">
        <v>0</v>
      </c>
      <c r="AG56" s="353">
        <v>0</v>
      </c>
      <c r="AH56" s="353">
        <v>0</v>
      </c>
      <c r="AI56" s="353">
        <v>0</v>
      </c>
      <c r="AJ56" s="353">
        <v>0</v>
      </c>
      <c r="AK56" s="423"/>
    </row>
    <row r="57" spans="1:37" s="424" customFormat="1" ht="18.75" customHeight="1" x14ac:dyDescent="0.4">
      <c r="A57" s="97" t="s">
        <v>165</v>
      </c>
      <c r="B57" s="98" t="s">
        <v>52</v>
      </c>
      <c r="C57" s="356">
        <f t="shared" si="0"/>
        <v>801</v>
      </c>
      <c r="D57" s="349">
        <f>IF(ISBLANK($A$2),SUMIFS(Entradas!C:C,Entradas!A:A,'Cadastro-Estoque'!A:A),SUMIFS(Entradas!C:C,Entradas!A:A,'Cadastro-Estoque'!A:A,Entradas!B:B,CONCATENATE("&lt;=",$A$2)))</f>
        <v>0</v>
      </c>
      <c r="E57" s="350"/>
      <c r="F57" s="353"/>
      <c r="G57" s="353">
        <v>0</v>
      </c>
      <c r="H57" s="353">
        <v>0</v>
      </c>
      <c r="I57" s="353"/>
      <c r="J57" s="353">
        <v>0</v>
      </c>
      <c r="K57" s="353">
        <v>0</v>
      </c>
      <c r="L57" s="353">
        <v>801</v>
      </c>
      <c r="M57" s="353">
        <v>0</v>
      </c>
      <c r="N57" s="353">
        <v>0</v>
      </c>
      <c r="O57" s="353">
        <v>0</v>
      </c>
      <c r="P57" s="353"/>
      <c r="Q57" s="353">
        <v>0</v>
      </c>
      <c r="R57" s="353">
        <v>0</v>
      </c>
      <c r="S57" s="353">
        <v>0</v>
      </c>
      <c r="T57" s="353">
        <v>0</v>
      </c>
      <c r="U57" s="353">
        <v>0</v>
      </c>
      <c r="V57" s="353">
        <v>0</v>
      </c>
      <c r="W57" s="353"/>
      <c r="X57" s="353">
        <v>0</v>
      </c>
      <c r="Y57" s="353">
        <v>0</v>
      </c>
      <c r="Z57" s="353">
        <v>0</v>
      </c>
      <c r="AA57" s="353">
        <v>0</v>
      </c>
      <c r="AB57" s="422">
        <v>0</v>
      </c>
      <c r="AC57" s="353">
        <v>0</v>
      </c>
      <c r="AD57" s="422"/>
      <c r="AE57" s="353">
        <v>0</v>
      </c>
      <c r="AF57" s="353">
        <v>0</v>
      </c>
      <c r="AG57" s="353">
        <v>0</v>
      </c>
      <c r="AH57" s="353">
        <v>0</v>
      </c>
      <c r="AI57" s="353">
        <v>0</v>
      </c>
      <c r="AJ57" s="353">
        <v>0</v>
      </c>
      <c r="AK57" s="423"/>
    </row>
    <row r="58" spans="1:37" s="424" customFormat="1" ht="18.75" customHeight="1" x14ac:dyDescent="0.4">
      <c r="A58" s="97" t="s">
        <v>165</v>
      </c>
      <c r="B58" s="98" t="s">
        <v>53</v>
      </c>
      <c r="C58" s="356">
        <f t="shared" si="0"/>
        <v>0</v>
      </c>
      <c r="D58" s="349">
        <f>IF(ISBLANK($A$2),SUMIFS(Entradas!C:C,Entradas!A:A,'Cadastro-Estoque'!A:A),SUMIFS(Entradas!C:C,Entradas!A:A,'Cadastro-Estoque'!A:A,Entradas!B:B,CONCATENATE("&lt;=",$A$2)))</f>
        <v>0</v>
      </c>
      <c r="E58" s="350"/>
      <c r="F58" s="353"/>
      <c r="G58" s="353">
        <v>0</v>
      </c>
      <c r="H58" s="353">
        <v>0</v>
      </c>
      <c r="I58" s="353"/>
      <c r="J58" s="353">
        <v>0</v>
      </c>
      <c r="K58" s="353">
        <v>0</v>
      </c>
      <c r="L58" s="353">
        <v>0</v>
      </c>
      <c r="M58" s="353">
        <v>0</v>
      </c>
      <c r="N58" s="353">
        <v>0</v>
      </c>
      <c r="O58" s="353">
        <v>0</v>
      </c>
      <c r="P58" s="353"/>
      <c r="Q58" s="353">
        <v>0</v>
      </c>
      <c r="R58" s="353">
        <v>0</v>
      </c>
      <c r="S58" s="353">
        <v>0</v>
      </c>
      <c r="T58" s="353">
        <v>0</v>
      </c>
      <c r="U58" s="353">
        <v>0</v>
      </c>
      <c r="V58" s="353">
        <v>0</v>
      </c>
      <c r="W58" s="353"/>
      <c r="X58" s="353">
        <v>0</v>
      </c>
      <c r="Y58" s="353">
        <v>0</v>
      </c>
      <c r="Z58" s="353">
        <v>0</v>
      </c>
      <c r="AA58" s="353">
        <v>0</v>
      </c>
      <c r="AB58" s="422">
        <v>0</v>
      </c>
      <c r="AC58" s="353">
        <v>0</v>
      </c>
      <c r="AD58" s="422"/>
      <c r="AE58" s="353">
        <v>0</v>
      </c>
      <c r="AF58" s="353">
        <v>0</v>
      </c>
      <c r="AG58" s="353">
        <v>0</v>
      </c>
      <c r="AH58" s="353">
        <v>0</v>
      </c>
      <c r="AI58" s="353">
        <v>0</v>
      </c>
      <c r="AJ58" s="353">
        <v>0</v>
      </c>
      <c r="AK58" s="423"/>
    </row>
    <row r="59" spans="1:37" s="424" customFormat="1" ht="18.75" customHeight="1" x14ac:dyDescent="0.4">
      <c r="A59" s="97" t="s">
        <v>165</v>
      </c>
      <c r="B59" s="98" t="s">
        <v>54</v>
      </c>
      <c r="C59" s="356">
        <f t="shared" si="0"/>
        <v>153</v>
      </c>
      <c r="D59" s="349">
        <f>IF(ISBLANK($A$2),SUMIFS(Entradas!C:C,Entradas!A:A,'Cadastro-Estoque'!A:A),SUMIFS(Entradas!C:C,Entradas!A:A,'Cadastro-Estoque'!A:A,Entradas!B:B,CONCATENATE("&lt;=",$A$2)))</f>
        <v>0</v>
      </c>
      <c r="E59" s="350"/>
      <c r="F59" s="353"/>
      <c r="G59" s="353">
        <v>53</v>
      </c>
      <c r="H59" s="353">
        <v>0</v>
      </c>
      <c r="I59" s="353"/>
      <c r="J59" s="353">
        <v>0</v>
      </c>
      <c r="K59" s="353">
        <v>0</v>
      </c>
      <c r="L59" s="353">
        <v>0</v>
      </c>
      <c r="M59" s="353">
        <v>0</v>
      </c>
      <c r="N59" s="353">
        <v>0</v>
      </c>
      <c r="O59" s="353">
        <v>0</v>
      </c>
      <c r="P59" s="353"/>
      <c r="Q59" s="353">
        <v>0</v>
      </c>
      <c r="R59" s="353">
        <v>0</v>
      </c>
      <c r="S59" s="353">
        <v>0</v>
      </c>
      <c r="T59" s="353">
        <v>0</v>
      </c>
      <c r="U59" s="353">
        <v>0</v>
      </c>
      <c r="V59" s="353">
        <v>0</v>
      </c>
      <c r="W59" s="353"/>
      <c r="X59" s="353">
        <v>0</v>
      </c>
      <c r="Y59" s="353">
        <v>100</v>
      </c>
      <c r="Z59" s="353">
        <v>0</v>
      </c>
      <c r="AA59" s="353">
        <v>0</v>
      </c>
      <c r="AB59" s="422">
        <v>0</v>
      </c>
      <c r="AC59" s="353">
        <v>0</v>
      </c>
      <c r="AD59" s="422"/>
      <c r="AE59" s="353">
        <v>0</v>
      </c>
      <c r="AF59" s="353">
        <v>0</v>
      </c>
      <c r="AG59" s="353">
        <v>0</v>
      </c>
      <c r="AH59" s="353">
        <v>0</v>
      </c>
      <c r="AI59" s="353">
        <v>0</v>
      </c>
      <c r="AJ59" s="353">
        <v>0</v>
      </c>
      <c r="AK59" s="423"/>
    </row>
    <row r="60" spans="1:37" s="424" customFormat="1" ht="18.75" customHeight="1" x14ac:dyDescent="0.4">
      <c r="A60" s="97" t="s">
        <v>167</v>
      </c>
      <c r="B60" s="98" t="s">
        <v>424</v>
      </c>
      <c r="C60" s="356">
        <f t="shared" si="0"/>
        <v>0</v>
      </c>
      <c r="D60" s="349">
        <f>IF(ISBLANK($A$2),SUMIFS(Entradas!C:C,Entradas!A:A,'Cadastro-Estoque'!A:A),SUMIFS(Entradas!C:C,Entradas!A:A,'Cadastro-Estoque'!A:A,Entradas!B:B,CONCATENATE("&lt;=",$A$2)))</f>
        <v>0</v>
      </c>
      <c r="E60" s="350"/>
      <c r="F60" s="353"/>
      <c r="G60" s="353">
        <v>0</v>
      </c>
      <c r="H60" s="353">
        <v>0</v>
      </c>
      <c r="I60" s="353"/>
      <c r="J60" s="353">
        <v>0</v>
      </c>
      <c r="K60" s="353">
        <v>0</v>
      </c>
      <c r="L60" s="353">
        <v>0</v>
      </c>
      <c r="M60" s="353">
        <v>0</v>
      </c>
      <c r="N60" s="353">
        <v>0</v>
      </c>
      <c r="O60" s="353">
        <v>0</v>
      </c>
      <c r="P60" s="353"/>
      <c r="Q60" s="353">
        <v>0</v>
      </c>
      <c r="R60" s="353">
        <v>0</v>
      </c>
      <c r="S60" s="353">
        <v>0</v>
      </c>
      <c r="T60" s="353">
        <v>0</v>
      </c>
      <c r="U60" s="353">
        <v>0</v>
      </c>
      <c r="V60" s="353">
        <v>0</v>
      </c>
      <c r="W60" s="353"/>
      <c r="X60" s="353">
        <v>0</v>
      </c>
      <c r="Y60" s="353">
        <v>0</v>
      </c>
      <c r="Z60" s="353">
        <v>0</v>
      </c>
      <c r="AA60" s="353">
        <v>0</v>
      </c>
      <c r="AB60" s="422">
        <v>0</v>
      </c>
      <c r="AC60" s="353">
        <v>0</v>
      </c>
      <c r="AD60" s="422"/>
      <c r="AE60" s="353">
        <v>0</v>
      </c>
      <c r="AF60" s="353">
        <v>0</v>
      </c>
      <c r="AG60" s="353">
        <v>0</v>
      </c>
      <c r="AH60" s="353">
        <v>0</v>
      </c>
      <c r="AI60" s="353">
        <v>0</v>
      </c>
      <c r="AJ60" s="353">
        <v>0</v>
      </c>
      <c r="AK60" s="423"/>
    </row>
    <row r="61" spans="1:37" s="424" customFormat="1" ht="18.75" customHeight="1" x14ac:dyDescent="0.4">
      <c r="A61" s="97" t="s">
        <v>166</v>
      </c>
      <c r="B61" s="98" t="s">
        <v>425</v>
      </c>
      <c r="C61" s="356">
        <f t="shared" si="0"/>
        <v>0</v>
      </c>
      <c r="D61" s="349">
        <f>IF(ISBLANK($A$2),SUMIFS(Entradas!C:C,Entradas!A:A,'Cadastro-Estoque'!A:A),SUMIFS(Entradas!C:C,Entradas!A:A,'Cadastro-Estoque'!A:A,Entradas!B:B,CONCATENATE("&lt;=",$A$2)))</f>
        <v>0</v>
      </c>
      <c r="E61" s="350"/>
      <c r="F61" s="353"/>
      <c r="G61" s="353">
        <v>0</v>
      </c>
      <c r="H61" s="353">
        <v>0</v>
      </c>
      <c r="I61" s="353"/>
      <c r="J61" s="353">
        <v>0</v>
      </c>
      <c r="K61" s="353">
        <v>0</v>
      </c>
      <c r="L61" s="353">
        <v>0</v>
      </c>
      <c r="M61" s="353">
        <v>0</v>
      </c>
      <c r="N61" s="353">
        <v>0</v>
      </c>
      <c r="O61" s="353">
        <v>0</v>
      </c>
      <c r="P61" s="353"/>
      <c r="Q61" s="353">
        <v>0</v>
      </c>
      <c r="R61" s="353">
        <v>0</v>
      </c>
      <c r="S61" s="353">
        <v>0</v>
      </c>
      <c r="T61" s="353">
        <v>0</v>
      </c>
      <c r="U61" s="353">
        <v>0</v>
      </c>
      <c r="V61" s="353">
        <v>0</v>
      </c>
      <c r="W61" s="353"/>
      <c r="X61" s="353">
        <v>0</v>
      </c>
      <c r="Y61" s="353">
        <v>0</v>
      </c>
      <c r="Z61" s="353">
        <v>0</v>
      </c>
      <c r="AA61" s="353">
        <v>0</v>
      </c>
      <c r="AB61" s="422">
        <v>0</v>
      </c>
      <c r="AC61" s="353">
        <v>0</v>
      </c>
      <c r="AD61" s="422"/>
      <c r="AE61" s="353">
        <v>0</v>
      </c>
      <c r="AF61" s="353">
        <v>0</v>
      </c>
      <c r="AG61" s="353">
        <v>0</v>
      </c>
      <c r="AH61" s="353">
        <v>0</v>
      </c>
      <c r="AI61" s="353">
        <v>0</v>
      </c>
      <c r="AJ61" s="353">
        <v>0</v>
      </c>
      <c r="AK61" s="423"/>
    </row>
    <row r="62" spans="1:37" s="424" customFormat="1" ht="18.75" customHeight="1" x14ac:dyDescent="0.4">
      <c r="A62" s="107"/>
      <c r="B62" s="107"/>
      <c r="C62" s="356">
        <f t="shared" si="0"/>
        <v>0</v>
      </c>
      <c r="D62" s="349">
        <f>IF(ISBLANK($A$2),SUMIFS(Entradas!C:C,Entradas!A:A,'Cadastro-Estoque'!A:A),SUMIFS(Entradas!C:C,Entradas!A:A,'Cadastro-Estoque'!A:A,Entradas!B:B,CONCATENATE("&lt;=",$A$2)))</f>
        <v>0</v>
      </c>
      <c r="E62" s="350"/>
      <c r="F62" s="353"/>
      <c r="G62" s="353">
        <v>0</v>
      </c>
      <c r="H62" s="353">
        <v>0</v>
      </c>
      <c r="I62" s="353"/>
      <c r="J62" s="353">
        <v>0</v>
      </c>
      <c r="K62" s="353">
        <v>0</v>
      </c>
      <c r="L62" s="353">
        <v>0</v>
      </c>
      <c r="M62" s="353">
        <v>0</v>
      </c>
      <c r="N62" s="353">
        <v>0</v>
      </c>
      <c r="O62" s="353">
        <v>0</v>
      </c>
      <c r="P62" s="353"/>
      <c r="Q62" s="353">
        <v>0</v>
      </c>
      <c r="R62" s="353">
        <v>0</v>
      </c>
      <c r="S62" s="353">
        <v>0</v>
      </c>
      <c r="T62" s="353">
        <v>0</v>
      </c>
      <c r="U62" s="353">
        <v>0</v>
      </c>
      <c r="V62" s="353">
        <v>0</v>
      </c>
      <c r="W62" s="353"/>
      <c r="X62" s="353">
        <v>0</v>
      </c>
      <c r="Y62" s="353">
        <v>0</v>
      </c>
      <c r="Z62" s="353">
        <v>0</v>
      </c>
      <c r="AA62" s="353">
        <v>0</v>
      </c>
      <c r="AB62" s="422">
        <v>0</v>
      </c>
      <c r="AC62" s="353">
        <v>0</v>
      </c>
      <c r="AD62" s="422"/>
      <c r="AE62" s="353">
        <v>0</v>
      </c>
      <c r="AF62" s="353">
        <v>0</v>
      </c>
      <c r="AG62" s="353">
        <v>0</v>
      </c>
      <c r="AH62" s="353">
        <v>0</v>
      </c>
      <c r="AI62" s="353">
        <v>0</v>
      </c>
      <c r="AJ62" s="353">
        <v>0</v>
      </c>
      <c r="AK62" s="423"/>
    </row>
    <row r="63" spans="1:37" s="424" customFormat="1" ht="18.75" customHeight="1" x14ac:dyDescent="0.4">
      <c r="A63" s="97" t="s">
        <v>169</v>
      </c>
      <c r="B63" s="98" t="s">
        <v>414</v>
      </c>
      <c r="C63" s="356">
        <f t="shared" si="0"/>
        <v>0</v>
      </c>
      <c r="D63" s="349">
        <f>IF(ISBLANK($A$2),SUMIFS(Entradas!C:C,Entradas!A:A,'Cadastro-Estoque'!A:A),SUMIFS(Entradas!C:C,Entradas!A:A,'Cadastro-Estoque'!A:A,Entradas!B:B,CONCATENATE("&lt;=",$A$2)))</f>
        <v>0</v>
      </c>
      <c r="E63" s="350"/>
      <c r="F63" s="353"/>
      <c r="G63" s="353">
        <v>0</v>
      </c>
      <c r="H63" s="353">
        <v>0</v>
      </c>
      <c r="I63" s="353"/>
      <c r="J63" s="353">
        <v>0</v>
      </c>
      <c r="K63" s="353">
        <v>0</v>
      </c>
      <c r="L63" s="353">
        <v>0</v>
      </c>
      <c r="M63" s="353">
        <v>0</v>
      </c>
      <c r="N63" s="353">
        <v>0</v>
      </c>
      <c r="O63" s="353">
        <v>0</v>
      </c>
      <c r="P63" s="353"/>
      <c r="Q63" s="353">
        <v>0</v>
      </c>
      <c r="R63" s="353">
        <v>0</v>
      </c>
      <c r="S63" s="353">
        <v>0</v>
      </c>
      <c r="T63" s="353">
        <v>0</v>
      </c>
      <c r="U63" s="353">
        <v>0</v>
      </c>
      <c r="V63" s="353">
        <v>0</v>
      </c>
      <c r="W63" s="353"/>
      <c r="X63" s="353">
        <v>0</v>
      </c>
      <c r="Y63" s="353">
        <v>0</v>
      </c>
      <c r="Z63" s="353">
        <v>0</v>
      </c>
      <c r="AA63" s="353">
        <v>0</v>
      </c>
      <c r="AB63" s="422">
        <v>0</v>
      </c>
      <c r="AC63" s="353">
        <v>0</v>
      </c>
      <c r="AD63" s="422"/>
      <c r="AE63" s="353">
        <v>0</v>
      </c>
      <c r="AF63" s="353">
        <v>0</v>
      </c>
      <c r="AG63" s="353">
        <v>0</v>
      </c>
      <c r="AH63" s="353">
        <v>0</v>
      </c>
      <c r="AI63" s="353">
        <v>0</v>
      </c>
      <c r="AJ63" s="353">
        <v>0</v>
      </c>
      <c r="AK63" s="423"/>
    </row>
    <row r="64" spans="1:37" s="424" customFormat="1" ht="16.5" customHeight="1" x14ac:dyDescent="0.4">
      <c r="A64" s="97" t="s">
        <v>170</v>
      </c>
      <c r="B64" s="98" t="s">
        <v>416</v>
      </c>
      <c r="C64" s="356">
        <f t="shared" si="0"/>
        <v>1718</v>
      </c>
      <c r="D64" s="349">
        <f>IF(ISBLANK($A$2),SUMIFS(Entradas!C:C,Entradas!A:A,'Cadastro-Estoque'!A:A),SUMIFS(Entradas!C:C,Entradas!A:A,'Cadastro-Estoque'!A:A,Entradas!B:B,CONCATENATE("&lt;=",$A$2)))</f>
        <v>0</v>
      </c>
      <c r="E64" s="350"/>
      <c r="F64" s="353"/>
      <c r="G64" s="353">
        <v>0</v>
      </c>
      <c r="H64" s="353">
        <v>0</v>
      </c>
      <c r="I64" s="353"/>
      <c r="J64" s="353">
        <v>0</v>
      </c>
      <c r="K64" s="353">
        <v>655</v>
      </c>
      <c r="L64" s="353">
        <v>63</v>
      </c>
      <c r="M64" s="353">
        <v>0</v>
      </c>
      <c r="N64" s="353">
        <v>0</v>
      </c>
      <c r="O64" s="353">
        <v>0</v>
      </c>
      <c r="P64" s="353"/>
      <c r="Q64" s="353">
        <v>0</v>
      </c>
      <c r="R64" s="353">
        <v>0</v>
      </c>
      <c r="S64" s="353">
        <v>0</v>
      </c>
      <c r="T64" s="353">
        <v>0</v>
      </c>
      <c r="U64" s="353">
        <v>0</v>
      </c>
      <c r="V64" s="353">
        <v>0</v>
      </c>
      <c r="W64" s="353"/>
      <c r="X64" s="353">
        <v>0</v>
      </c>
      <c r="Y64" s="353">
        <v>0</v>
      </c>
      <c r="Z64" s="353">
        <v>0</v>
      </c>
      <c r="AA64" s="353">
        <v>0</v>
      </c>
      <c r="AB64" s="422">
        <v>0</v>
      </c>
      <c r="AC64" s="353">
        <v>0</v>
      </c>
      <c r="AD64" s="422"/>
      <c r="AE64" s="353">
        <v>45</v>
      </c>
      <c r="AF64" s="353">
        <v>415</v>
      </c>
      <c r="AG64" s="353">
        <v>540</v>
      </c>
      <c r="AH64" s="353">
        <v>0</v>
      </c>
      <c r="AI64" s="353">
        <v>0</v>
      </c>
      <c r="AJ64" s="353">
        <v>0</v>
      </c>
      <c r="AK64" s="423"/>
    </row>
    <row r="65" spans="1:37" s="424" customFormat="1" ht="18.75" customHeight="1" x14ac:dyDescent="0.4">
      <c r="A65" s="97" t="s">
        <v>170</v>
      </c>
      <c r="B65" s="98" t="s">
        <v>703</v>
      </c>
      <c r="C65" s="356">
        <f t="shared" si="0"/>
        <v>0</v>
      </c>
      <c r="D65" s="349">
        <f>IF(ISBLANK($A$2),SUMIFS(Entradas!C:C,Entradas!A:A,'Cadastro-Estoque'!A:A),SUMIFS(Entradas!C:C,Entradas!A:A,'Cadastro-Estoque'!A:A,Entradas!B:B,CONCATENATE("&lt;=",$A$2)))</f>
        <v>0</v>
      </c>
      <c r="E65" s="350"/>
      <c r="F65" s="353"/>
      <c r="G65" s="353">
        <v>0</v>
      </c>
      <c r="H65" s="353">
        <v>0</v>
      </c>
      <c r="I65" s="353"/>
      <c r="J65" s="353">
        <v>0</v>
      </c>
      <c r="K65" s="353">
        <v>0</v>
      </c>
      <c r="L65" s="353">
        <v>0</v>
      </c>
      <c r="M65" s="353">
        <v>0</v>
      </c>
      <c r="N65" s="353">
        <v>0</v>
      </c>
      <c r="O65" s="353">
        <v>0</v>
      </c>
      <c r="P65" s="353"/>
      <c r="Q65" s="353">
        <v>0</v>
      </c>
      <c r="R65" s="353">
        <v>0</v>
      </c>
      <c r="S65" s="353">
        <v>0</v>
      </c>
      <c r="T65" s="353">
        <v>0</v>
      </c>
      <c r="U65" s="353">
        <v>0</v>
      </c>
      <c r="V65" s="353">
        <v>0</v>
      </c>
      <c r="W65" s="353"/>
      <c r="X65" s="353">
        <v>0</v>
      </c>
      <c r="Y65" s="353">
        <v>0</v>
      </c>
      <c r="Z65" s="353">
        <v>0</v>
      </c>
      <c r="AA65" s="353">
        <v>0</v>
      </c>
      <c r="AB65" s="422">
        <v>0</v>
      </c>
      <c r="AC65" s="353">
        <v>0</v>
      </c>
      <c r="AD65" s="422"/>
      <c r="AE65" s="353">
        <v>0</v>
      </c>
      <c r="AF65" s="353">
        <v>0</v>
      </c>
      <c r="AG65" s="353">
        <v>0</v>
      </c>
      <c r="AH65" s="353">
        <v>0</v>
      </c>
      <c r="AI65" s="353">
        <v>0</v>
      </c>
      <c r="AJ65" s="353">
        <v>0</v>
      </c>
      <c r="AK65" s="423"/>
    </row>
    <row r="66" spans="1:37" s="424" customFormat="1" ht="18.75" customHeight="1" x14ac:dyDescent="0.4">
      <c r="A66" s="97" t="s">
        <v>170</v>
      </c>
      <c r="B66" s="98" t="s">
        <v>415</v>
      </c>
      <c r="C66" s="356">
        <f t="shared" si="0"/>
        <v>0</v>
      </c>
      <c r="D66" s="349">
        <f>IF(ISBLANK($A$2),SUMIFS(Entradas!C:C,Entradas!A:A,'Cadastro-Estoque'!A:A),SUMIFS(Entradas!C:C,Entradas!A:A,'Cadastro-Estoque'!A:A,Entradas!B:B,CONCATENATE("&lt;=",$A$2)))</f>
        <v>0</v>
      </c>
      <c r="E66" s="350"/>
      <c r="F66" s="353"/>
      <c r="G66" s="353">
        <v>0</v>
      </c>
      <c r="H66" s="353">
        <v>0</v>
      </c>
      <c r="I66" s="353"/>
      <c r="J66" s="353">
        <v>0</v>
      </c>
      <c r="K66" s="353">
        <v>0</v>
      </c>
      <c r="L66" s="353">
        <v>0</v>
      </c>
      <c r="M66" s="353">
        <v>0</v>
      </c>
      <c r="N66" s="353">
        <v>0</v>
      </c>
      <c r="O66" s="353">
        <v>0</v>
      </c>
      <c r="P66" s="353"/>
      <c r="Q66" s="353">
        <v>0</v>
      </c>
      <c r="R66" s="353">
        <v>0</v>
      </c>
      <c r="S66" s="353">
        <v>0</v>
      </c>
      <c r="T66" s="353">
        <v>0</v>
      </c>
      <c r="U66" s="353">
        <v>0</v>
      </c>
      <c r="V66" s="353">
        <v>0</v>
      </c>
      <c r="W66" s="353"/>
      <c r="X66" s="353">
        <v>0</v>
      </c>
      <c r="Y66" s="353">
        <v>0</v>
      </c>
      <c r="Z66" s="353">
        <v>0</v>
      </c>
      <c r="AA66" s="353">
        <v>0</v>
      </c>
      <c r="AB66" s="422">
        <v>0</v>
      </c>
      <c r="AC66" s="353">
        <v>0</v>
      </c>
      <c r="AD66" s="422"/>
      <c r="AE66" s="353">
        <v>0</v>
      </c>
      <c r="AF66" s="353">
        <v>0</v>
      </c>
      <c r="AG66" s="353">
        <v>0</v>
      </c>
      <c r="AH66" s="353">
        <v>0</v>
      </c>
      <c r="AI66" s="353">
        <v>0</v>
      </c>
      <c r="AJ66" s="353">
        <v>0</v>
      </c>
      <c r="AK66" s="423"/>
    </row>
    <row r="67" spans="1:37" s="424" customFormat="1" ht="18.75" customHeight="1" x14ac:dyDescent="0.4">
      <c r="A67" s="97" t="s">
        <v>171</v>
      </c>
      <c r="B67" s="98" t="s">
        <v>417</v>
      </c>
      <c r="C67" s="356">
        <f t="shared" si="0"/>
        <v>0</v>
      </c>
      <c r="D67" s="349">
        <f>IF(ISBLANK($A$2),SUMIFS(Entradas!C:C,Entradas!A:A,'Cadastro-Estoque'!A:A),SUMIFS(Entradas!C:C,Entradas!A:A,'Cadastro-Estoque'!A:A,Entradas!B:B,CONCATENATE("&lt;=",$A$2)))</f>
        <v>0</v>
      </c>
      <c r="E67" s="350"/>
      <c r="F67" s="353"/>
      <c r="G67" s="353">
        <v>0</v>
      </c>
      <c r="H67" s="353">
        <v>0</v>
      </c>
      <c r="I67" s="353"/>
      <c r="J67" s="353">
        <v>0</v>
      </c>
      <c r="K67" s="353">
        <v>0</v>
      </c>
      <c r="L67" s="353">
        <v>0</v>
      </c>
      <c r="M67" s="353">
        <v>0</v>
      </c>
      <c r="N67" s="353">
        <v>0</v>
      </c>
      <c r="O67" s="353">
        <v>0</v>
      </c>
      <c r="P67" s="353"/>
      <c r="Q67" s="353">
        <v>0</v>
      </c>
      <c r="R67" s="353">
        <v>0</v>
      </c>
      <c r="S67" s="353">
        <v>0</v>
      </c>
      <c r="T67" s="353">
        <v>0</v>
      </c>
      <c r="U67" s="353">
        <v>0</v>
      </c>
      <c r="V67" s="353">
        <v>0</v>
      </c>
      <c r="W67" s="353"/>
      <c r="X67" s="353">
        <v>0</v>
      </c>
      <c r="Y67" s="353">
        <v>0</v>
      </c>
      <c r="Z67" s="353">
        <v>0</v>
      </c>
      <c r="AA67" s="353">
        <v>0</v>
      </c>
      <c r="AB67" s="422">
        <v>0</v>
      </c>
      <c r="AC67" s="353">
        <v>0</v>
      </c>
      <c r="AD67" s="422"/>
      <c r="AE67" s="353">
        <v>0</v>
      </c>
      <c r="AF67" s="353">
        <v>0</v>
      </c>
      <c r="AG67" s="353">
        <v>0</v>
      </c>
      <c r="AH67" s="353">
        <v>0</v>
      </c>
      <c r="AI67" s="353">
        <v>0</v>
      </c>
      <c r="AJ67" s="353">
        <v>0</v>
      </c>
      <c r="AK67" s="423"/>
    </row>
    <row r="68" spans="1:37" s="424" customFormat="1" ht="18.75" customHeight="1" x14ac:dyDescent="0.4">
      <c r="A68" s="107"/>
      <c r="B68" s="107"/>
      <c r="C68" s="356">
        <f t="shared" si="0"/>
        <v>0</v>
      </c>
      <c r="D68" s="349">
        <f>IF(ISBLANK($A$2),SUMIFS(Entradas!C:C,Entradas!A:A,'Cadastro-Estoque'!A:A),SUMIFS(Entradas!C:C,Entradas!A:A,'Cadastro-Estoque'!A:A,Entradas!B:B,CONCATENATE("&lt;=",$A$2)))</f>
        <v>0</v>
      </c>
      <c r="E68" s="350"/>
      <c r="F68" s="353"/>
      <c r="G68" s="353">
        <v>0</v>
      </c>
      <c r="H68" s="353">
        <v>0</v>
      </c>
      <c r="I68" s="353"/>
      <c r="J68" s="353">
        <v>0</v>
      </c>
      <c r="K68" s="353">
        <v>0</v>
      </c>
      <c r="L68" s="353">
        <v>0</v>
      </c>
      <c r="M68" s="353">
        <v>0</v>
      </c>
      <c r="N68" s="353">
        <v>0</v>
      </c>
      <c r="O68" s="353">
        <v>0</v>
      </c>
      <c r="P68" s="353"/>
      <c r="Q68" s="353">
        <v>0</v>
      </c>
      <c r="R68" s="353">
        <v>0</v>
      </c>
      <c r="S68" s="353">
        <v>0</v>
      </c>
      <c r="T68" s="353">
        <v>0</v>
      </c>
      <c r="U68" s="353">
        <v>0</v>
      </c>
      <c r="V68" s="353">
        <v>0</v>
      </c>
      <c r="W68" s="353"/>
      <c r="X68" s="353">
        <v>0</v>
      </c>
      <c r="Y68" s="353">
        <v>0</v>
      </c>
      <c r="Z68" s="353">
        <v>0</v>
      </c>
      <c r="AA68" s="353">
        <v>0</v>
      </c>
      <c r="AB68" s="422">
        <v>0</v>
      </c>
      <c r="AC68" s="353">
        <v>0</v>
      </c>
      <c r="AD68" s="422"/>
      <c r="AE68" s="353">
        <v>0</v>
      </c>
      <c r="AF68" s="353">
        <v>0</v>
      </c>
      <c r="AG68" s="353">
        <v>0</v>
      </c>
      <c r="AH68" s="353">
        <v>0</v>
      </c>
      <c r="AI68" s="353">
        <v>0</v>
      </c>
      <c r="AJ68" s="353">
        <v>0</v>
      </c>
      <c r="AK68" s="423"/>
    </row>
    <row r="69" spans="1:37" s="424" customFormat="1" ht="18.75" customHeight="1" x14ac:dyDescent="0.4">
      <c r="A69" s="97" t="s">
        <v>174</v>
      </c>
      <c r="B69" s="98" t="s">
        <v>418</v>
      </c>
      <c r="C69" s="356">
        <f t="shared" si="0"/>
        <v>0</v>
      </c>
      <c r="D69" s="349">
        <f>IF(ISBLANK($A$2),SUMIFS(Entradas!C:C,Entradas!A:A,'Cadastro-Estoque'!A:A),SUMIFS(Entradas!C:C,Entradas!A:A,'Cadastro-Estoque'!A:A,Entradas!B:B,CONCATENATE("&lt;=",$A$2)))</f>
        <v>0</v>
      </c>
      <c r="E69" s="350"/>
      <c r="F69" s="353"/>
      <c r="G69" s="353">
        <v>0</v>
      </c>
      <c r="H69" s="353">
        <v>0</v>
      </c>
      <c r="I69" s="353"/>
      <c r="J69" s="353">
        <v>0</v>
      </c>
      <c r="K69" s="353">
        <v>0</v>
      </c>
      <c r="L69" s="353">
        <v>0</v>
      </c>
      <c r="M69" s="353">
        <v>0</v>
      </c>
      <c r="N69" s="353">
        <v>0</v>
      </c>
      <c r="O69" s="353">
        <v>0</v>
      </c>
      <c r="P69" s="353"/>
      <c r="Q69" s="353">
        <v>0</v>
      </c>
      <c r="R69" s="353">
        <v>0</v>
      </c>
      <c r="S69" s="353">
        <v>0</v>
      </c>
      <c r="T69" s="353">
        <v>0</v>
      </c>
      <c r="U69" s="353">
        <v>0</v>
      </c>
      <c r="V69" s="353">
        <v>0</v>
      </c>
      <c r="W69" s="353"/>
      <c r="X69" s="353">
        <v>0</v>
      </c>
      <c r="Y69" s="353">
        <v>0</v>
      </c>
      <c r="Z69" s="353">
        <v>0</v>
      </c>
      <c r="AA69" s="353">
        <v>0</v>
      </c>
      <c r="AB69" s="422">
        <v>0</v>
      </c>
      <c r="AC69" s="353">
        <v>0</v>
      </c>
      <c r="AD69" s="422"/>
      <c r="AE69" s="353">
        <v>0</v>
      </c>
      <c r="AF69" s="353">
        <v>0</v>
      </c>
      <c r="AG69" s="353">
        <v>0</v>
      </c>
      <c r="AH69" s="353">
        <v>0</v>
      </c>
      <c r="AI69" s="353">
        <v>0</v>
      </c>
      <c r="AJ69" s="353">
        <v>0</v>
      </c>
      <c r="AK69" s="423"/>
    </row>
    <row r="70" spans="1:37" s="424" customFormat="1" ht="18.75" customHeight="1" x14ac:dyDescent="0.4">
      <c r="A70" s="97" t="s">
        <v>172</v>
      </c>
      <c r="B70" s="98" t="s">
        <v>419</v>
      </c>
      <c r="C70" s="356">
        <f t="shared" si="0"/>
        <v>281</v>
      </c>
      <c r="D70" s="349">
        <f>IF(ISBLANK($A$2),SUMIFS(Entradas!C:C,Entradas!A:A,'Cadastro-Estoque'!A:A),SUMIFS(Entradas!C:C,Entradas!A:A,'Cadastro-Estoque'!A:A,Entradas!B:B,CONCATENATE("&lt;=",$A$2)))</f>
        <v>0</v>
      </c>
      <c r="E70" s="350"/>
      <c r="F70" s="353"/>
      <c r="G70" s="353">
        <v>0</v>
      </c>
      <c r="H70" s="353">
        <v>0</v>
      </c>
      <c r="I70" s="353"/>
      <c r="J70" s="353">
        <v>0</v>
      </c>
      <c r="K70" s="353">
        <v>0</v>
      </c>
      <c r="L70" s="353">
        <v>0</v>
      </c>
      <c r="M70" s="353">
        <v>0</v>
      </c>
      <c r="N70" s="444">
        <v>0</v>
      </c>
      <c r="O70" s="353">
        <v>0</v>
      </c>
      <c r="P70" s="353"/>
      <c r="Q70" s="353">
        <v>0</v>
      </c>
      <c r="R70" s="353">
        <v>0</v>
      </c>
      <c r="S70" s="353">
        <v>0</v>
      </c>
      <c r="T70" s="353">
        <v>0</v>
      </c>
      <c r="U70" s="353">
        <v>0</v>
      </c>
      <c r="V70" s="353">
        <v>0</v>
      </c>
      <c r="W70" s="353"/>
      <c r="X70" s="353">
        <v>0</v>
      </c>
      <c r="Y70" s="353">
        <v>0</v>
      </c>
      <c r="Z70" s="353">
        <v>0</v>
      </c>
      <c r="AA70" s="353">
        <v>0</v>
      </c>
      <c r="AB70" s="422">
        <v>0</v>
      </c>
      <c r="AC70" s="353">
        <v>0</v>
      </c>
      <c r="AD70" s="422"/>
      <c r="AE70" s="353">
        <v>0</v>
      </c>
      <c r="AF70" s="353">
        <v>0</v>
      </c>
      <c r="AG70" s="353">
        <v>0</v>
      </c>
      <c r="AH70" s="353">
        <v>40</v>
      </c>
      <c r="AI70" s="353">
        <v>241</v>
      </c>
      <c r="AJ70" s="353">
        <v>0</v>
      </c>
      <c r="AK70" s="423"/>
    </row>
    <row r="71" spans="1:37" s="424" customFormat="1" ht="18.75" customHeight="1" x14ac:dyDescent="0.4">
      <c r="A71" s="97" t="s">
        <v>172</v>
      </c>
      <c r="B71" s="98" t="s">
        <v>420</v>
      </c>
      <c r="C71" s="356">
        <f t="shared" si="0"/>
        <v>0</v>
      </c>
      <c r="D71" s="349">
        <f>IF(ISBLANK($A$2),SUMIFS(Entradas!C:C,Entradas!A:A,'Cadastro-Estoque'!A:A),SUMIFS(Entradas!C:C,Entradas!A:A,'Cadastro-Estoque'!A:A,Entradas!B:B,CONCATENATE("&lt;=",$A$2)))</f>
        <v>0</v>
      </c>
      <c r="E71" s="350"/>
      <c r="F71" s="353"/>
      <c r="G71" s="353">
        <v>0</v>
      </c>
      <c r="H71" s="353">
        <v>0</v>
      </c>
      <c r="I71" s="353"/>
      <c r="J71" s="353">
        <v>0</v>
      </c>
      <c r="K71" s="353">
        <v>0</v>
      </c>
      <c r="L71" s="353">
        <v>0</v>
      </c>
      <c r="M71" s="353">
        <v>0</v>
      </c>
      <c r="N71" s="353">
        <v>0</v>
      </c>
      <c r="O71" s="353">
        <v>0</v>
      </c>
      <c r="P71" s="353"/>
      <c r="Q71" s="353">
        <v>0</v>
      </c>
      <c r="R71" s="353">
        <v>0</v>
      </c>
      <c r="S71" s="353">
        <v>0</v>
      </c>
      <c r="T71" s="353">
        <v>0</v>
      </c>
      <c r="U71" s="353">
        <v>0</v>
      </c>
      <c r="V71" s="353">
        <v>0</v>
      </c>
      <c r="W71" s="353"/>
      <c r="X71" s="353">
        <v>0</v>
      </c>
      <c r="Y71" s="353">
        <v>0</v>
      </c>
      <c r="Z71" s="353">
        <v>0</v>
      </c>
      <c r="AA71" s="353">
        <v>0</v>
      </c>
      <c r="AB71" s="422">
        <v>0</v>
      </c>
      <c r="AC71" s="353">
        <v>0</v>
      </c>
      <c r="AD71" s="422"/>
      <c r="AE71" s="353">
        <v>0</v>
      </c>
      <c r="AF71" s="353">
        <v>0</v>
      </c>
      <c r="AG71" s="353">
        <v>0</v>
      </c>
      <c r="AH71" s="353">
        <v>0</v>
      </c>
      <c r="AI71" s="353">
        <v>0</v>
      </c>
      <c r="AJ71" s="353">
        <v>0</v>
      </c>
      <c r="AK71" s="423"/>
    </row>
    <row r="72" spans="1:37" s="424" customFormat="1" ht="18.75" customHeight="1" x14ac:dyDescent="0.4">
      <c r="A72" s="97" t="s">
        <v>173</v>
      </c>
      <c r="B72" s="98" t="s">
        <v>421</v>
      </c>
      <c r="C72" s="356">
        <f t="shared" si="0"/>
        <v>0</v>
      </c>
      <c r="D72" s="349">
        <f>IF(ISBLANK($A$2),SUMIFS(Entradas!C:C,Entradas!A:A,'Cadastro-Estoque'!A:A),SUMIFS(Entradas!C:C,Entradas!A:A,'Cadastro-Estoque'!A:A,Entradas!B:B,CONCATENATE("&lt;=",$A$2)))</f>
        <v>0</v>
      </c>
      <c r="E72" s="350"/>
      <c r="F72" s="353"/>
      <c r="G72" s="353">
        <v>0</v>
      </c>
      <c r="H72" s="353">
        <v>0</v>
      </c>
      <c r="I72" s="353"/>
      <c r="J72" s="353">
        <v>0</v>
      </c>
      <c r="K72" s="353">
        <v>0</v>
      </c>
      <c r="L72" s="353">
        <v>0</v>
      </c>
      <c r="M72" s="353">
        <v>0</v>
      </c>
      <c r="N72" s="353">
        <v>0</v>
      </c>
      <c r="O72" s="353">
        <v>0</v>
      </c>
      <c r="P72" s="353"/>
      <c r="Q72" s="353">
        <v>0</v>
      </c>
      <c r="R72" s="353">
        <v>0</v>
      </c>
      <c r="S72" s="353">
        <v>0</v>
      </c>
      <c r="T72" s="353">
        <v>0</v>
      </c>
      <c r="U72" s="353">
        <v>0</v>
      </c>
      <c r="V72" s="353">
        <v>0</v>
      </c>
      <c r="W72" s="353"/>
      <c r="X72" s="353">
        <v>0</v>
      </c>
      <c r="Y72" s="353">
        <v>0</v>
      </c>
      <c r="Z72" s="353">
        <v>0</v>
      </c>
      <c r="AA72" s="353">
        <v>0</v>
      </c>
      <c r="AB72" s="422">
        <v>0</v>
      </c>
      <c r="AC72" s="353">
        <v>0</v>
      </c>
      <c r="AD72" s="422"/>
      <c r="AE72" s="353">
        <v>0</v>
      </c>
      <c r="AF72" s="353">
        <v>0</v>
      </c>
      <c r="AG72" s="353">
        <v>0</v>
      </c>
      <c r="AH72" s="353">
        <v>0</v>
      </c>
      <c r="AI72" s="353">
        <v>0</v>
      </c>
      <c r="AJ72" s="353">
        <v>0</v>
      </c>
      <c r="AK72" s="423"/>
    </row>
    <row r="73" spans="1:37" s="424" customFormat="1" ht="18.75" customHeight="1" x14ac:dyDescent="0.4">
      <c r="A73" s="107"/>
      <c r="B73" s="107"/>
      <c r="C73" s="356">
        <f t="shared" si="0"/>
        <v>0</v>
      </c>
      <c r="D73" s="349">
        <f>IF(ISBLANK($A$2),SUMIFS(Entradas!C:C,Entradas!A:A,'Cadastro-Estoque'!A:A),SUMIFS(Entradas!C:C,Entradas!A:A,'Cadastro-Estoque'!A:A,Entradas!B:B,CONCATENATE("&lt;=",$A$2)))</f>
        <v>0</v>
      </c>
      <c r="E73" s="350"/>
      <c r="F73" s="353"/>
      <c r="G73" s="353">
        <v>0</v>
      </c>
      <c r="H73" s="353">
        <v>0</v>
      </c>
      <c r="I73" s="353"/>
      <c r="J73" s="353">
        <v>0</v>
      </c>
      <c r="K73" s="353">
        <v>0</v>
      </c>
      <c r="L73" s="353">
        <v>0</v>
      </c>
      <c r="M73" s="353">
        <v>0</v>
      </c>
      <c r="N73" s="353">
        <v>0</v>
      </c>
      <c r="O73" s="353">
        <v>0</v>
      </c>
      <c r="P73" s="353"/>
      <c r="Q73" s="353">
        <v>0</v>
      </c>
      <c r="R73" s="353">
        <v>0</v>
      </c>
      <c r="S73" s="353">
        <v>0</v>
      </c>
      <c r="T73" s="353">
        <v>0</v>
      </c>
      <c r="U73" s="353">
        <v>0</v>
      </c>
      <c r="V73" s="353">
        <v>0</v>
      </c>
      <c r="W73" s="353"/>
      <c r="X73" s="353">
        <v>0</v>
      </c>
      <c r="Y73" s="353">
        <v>0</v>
      </c>
      <c r="Z73" s="353">
        <v>0</v>
      </c>
      <c r="AA73" s="353">
        <v>0</v>
      </c>
      <c r="AB73" s="422">
        <v>0</v>
      </c>
      <c r="AC73" s="353">
        <v>0</v>
      </c>
      <c r="AD73" s="422"/>
      <c r="AE73" s="353">
        <v>0</v>
      </c>
      <c r="AF73" s="353">
        <v>0</v>
      </c>
      <c r="AG73" s="353">
        <v>0</v>
      </c>
      <c r="AH73" s="353">
        <v>0</v>
      </c>
      <c r="AI73" s="353">
        <v>0</v>
      </c>
      <c r="AJ73" s="353">
        <v>0</v>
      </c>
      <c r="AK73" s="423"/>
    </row>
    <row r="74" spans="1:37" s="424" customFormat="1" ht="18.75" customHeight="1" x14ac:dyDescent="0.4">
      <c r="A74" s="97" t="s">
        <v>175</v>
      </c>
      <c r="B74" s="98" t="s">
        <v>60</v>
      </c>
      <c r="C74" s="356">
        <f t="shared" si="0"/>
        <v>450</v>
      </c>
      <c r="D74" s="349">
        <f>IF(ISBLANK($A$2),SUMIFS(Entradas!C:C,Entradas!A:A,'Cadastro-Estoque'!A:A),SUMIFS(Entradas!C:C,Entradas!A:A,'Cadastro-Estoque'!A:A,Entradas!B:B,CONCATENATE("&lt;=",$A$2)))</f>
        <v>0</v>
      </c>
      <c r="E74" s="350"/>
      <c r="F74" s="353"/>
      <c r="G74" s="353">
        <v>0</v>
      </c>
      <c r="H74" s="353">
        <v>0</v>
      </c>
      <c r="I74" s="353"/>
      <c r="J74" s="353">
        <v>0</v>
      </c>
      <c r="K74" s="353">
        <v>0</v>
      </c>
      <c r="L74" s="353">
        <v>450</v>
      </c>
      <c r="M74" s="353">
        <v>0</v>
      </c>
      <c r="N74" s="353">
        <v>0</v>
      </c>
      <c r="O74" s="353">
        <v>0</v>
      </c>
      <c r="P74" s="353"/>
      <c r="Q74" s="353">
        <v>0</v>
      </c>
      <c r="R74" s="353">
        <v>0</v>
      </c>
      <c r="S74" s="353">
        <v>0</v>
      </c>
      <c r="T74" s="353">
        <v>0</v>
      </c>
      <c r="U74" s="353">
        <v>0</v>
      </c>
      <c r="V74" s="353">
        <v>0</v>
      </c>
      <c r="W74" s="353"/>
      <c r="X74" s="353">
        <v>0</v>
      </c>
      <c r="Y74" s="353">
        <v>0</v>
      </c>
      <c r="Z74" s="353">
        <v>0</v>
      </c>
      <c r="AA74" s="353">
        <v>0</v>
      </c>
      <c r="AB74" s="422">
        <v>0</v>
      </c>
      <c r="AC74" s="353">
        <v>0</v>
      </c>
      <c r="AD74" s="422"/>
      <c r="AE74" s="353">
        <v>0</v>
      </c>
      <c r="AF74" s="353">
        <v>0</v>
      </c>
      <c r="AG74" s="353">
        <v>0</v>
      </c>
      <c r="AH74" s="353">
        <v>0</v>
      </c>
      <c r="AI74" s="353">
        <v>0</v>
      </c>
      <c r="AJ74" s="353">
        <v>0</v>
      </c>
      <c r="AK74" s="423"/>
    </row>
    <row r="75" spans="1:37" s="424" customFormat="1" ht="18.75" customHeight="1" x14ac:dyDescent="0.4">
      <c r="A75" s="97" t="s">
        <v>176</v>
      </c>
      <c r="B75" s="98" t="s">
        <v>61</v>
      </c>
      <c r="C75" s="356">
        <f t="shared" si="0"/>
        <v>363</v>
      </c>
      <c r="D75" s="349">
        <f>IF(ISBLANK($A$2),SUMIFS(Entradas!C:C,Entradas!A:A,'Cadastro-Estoque'!A:A),SUMIFS(Entradas!C:C,Entradas!A:A,'Cadastro-Estoque'!A:A,Entradas!B:B,CONCATENATE("&lt;=",$A$2)))</f>
        <v>0</v>
      </c>
      <c r="E75" s="350"/>
      <c r="F75" s="353"/>
      <c r="G75" s="353">
        <v>0</v>
      </c>
      <c r="H75" s="353">
        <v>0</v>
      </c>
      <c r="I75" s="353"/>
      <c r="J75" s="353">
        <v>0</v>
      </c>
      <c r="K75" s="353">
        <v>0</v>
      </c>
      <c r="L75" s="353">
        <v>0</v>
      </c>
      <c r="M75" s="353">
        <v>363</v>
      </c>
      <c r="N75" s="353">
        <v>0</v>
      </c>
      <c r="O75" s="353">
        <v>0</v>
      </c>
      <c r="P75" s="353"/>
      <c r="Q75" s="353">
        <v>0</v>
      </c>
      <c r="R75" s="353">
        <v>0</v>
      </c>
      <c r="S75" s="353">
        <v>0</v>
      </c>
      <c r="T75" s="353">
        <v>0</v>
      </c>
      <c r="U75" s="353">
        <v>0</v>
      </c>
      <c r="V75" s="353">
        <v>0</v>
      </c>
      <c r="W75" s="353"/>
      <c r="X75" s="353">
        <v>0</v>
      </c>
      <c r="Y75" s="353">
        <v>0</v>
      </c>
      <c r="Z75" s="353">
        <v>0</v>
      </c>
      <c r="AA75" s="353">
        <v>0</v>
      </c>
      <c r="AB75" s="422">
        <v>0</v>
      </c>
      <c r="AC75" s="353">
        <v>0</v>
      </c>
      <c r="AD75" s="422"/>
      <c r="AE75" s="353">
        <v>0</v>
      </c>
      <c r="AF75" s="353">
        <v>0</v>
      </c>
      <c r="AG75" s="353">
        <v>0</v>
      </c>
      <c r="AH75" s="353">
        <v>0</v>
      </c>
      <c r="AI75" s="353">
        <v>0</v>
      </c>
      <c r="AJ75" s="353">
        <v>0</v>
      </c>
      <c r="AK75" s="423"/>
    </row>
    <row r="76" spans="1:37" s="424" customFormat="1" ht="18.75" customHeight="1" x14ac:dyDescent="0.4">
      <c r="A76" s="97" t="s">
        <v>177</v>
      </c>
      <c r="B76" s="98" t="s">
        <v>62</v>
      </c>
      <c r="C76" s="356">
        <f t="shared" ref="C76:C128" si="1">SUM(F76:AJ76)</f>
        <v>0</v>
      </c>
      <c r="D76" s="349">
        <f>IF(ISBLANK($A$2),SUMIFS(Entradas!C:C,Entradas!A:A,'Cadastro-Estoque'!A:A),SUMIFS(Entradas!C:C,Entradas!A:A,'Cadastro-Estoque'!A:A,Entradas!B:B,CONCATENATE("&lt;=",$A$2)))</f>
        <v>0</v>
      </c>
      <c r="E76" s="350"/>
      <c r="F76" s="353"/>
      <c r="G76" s="353">
        <v>0</v>
      </c>
      <c r="H76" s="353">
        <v>0</v>
      </c>
      <c r="I76" s="353"/>
      <c r="J76" s="353">
        <v>0</v>
      </c>
      <c r="K76" s="353">
        <v>0</v>
      </c>
      <c r="L76" s="353">
        <v>0</v>
      </c>
      <c r="M76" s="353">
        <v>0</v>
      </c>
      <c r="N76" s="353">
        <v>0</v>
      </c>
      <c r="O76" s="353">
        <v>0</v>
      </c>
      <c r="P76" s="353"/>
      <c r="Q76" s="353">
        <v>0</v>
      </c>
      <c r="R76" s="353">
        <v>0</v>
      </c>
      <c r="S76" s="353">
        <v>0</v>
      </c>
      <c r="T76" s="353">
        <v>0</v>
      </c>
      <c r="U76" s="353">
        <v>0</v>
      </c>
      <c r="V76" s="353">
        <v>0</v>
      </c>
      <c r="W76" s="353"/>
      <c r="X76" s="353">
        <v>0</v>
      </c>
      <c r="Y76" s="353">
        <v>0</v>
      </c>
      <c r="Z76" s="353">
        <v>0</v>
      </c>
      <c r="AA76" s="353">
        <v>0</v>
      </c>
      <c r="AB76" s="422">
        <v>0</v>
      </c>
      <c r="AC76" s="353">
        <v>0</v>
      </c>
      <c r="AD76" s="422"/>
      <c r="AE76" s="353">
        <v>0</v>
      </c>
      <c r="AF76" s="353">
        <v>0</v>
      </c>
      <c r="AG76" s="353">
        <v>0</v>
      </c>
      <c r="AH76" s="353">
        <v>0</v>
      </c>
      <c r="AI76" s="353">
        <v>0</v>
      </c>
      <c r="AJ76" s="353">
        <v>0</v>
      </c>
      <c r="AK76" s="423"/>
    </row>
    <row r="77" spans="1:37" s="424" customFormat="1" ht="18.75" customHeight="1" x14ac:dyDescent="0.4">
      <c r="A77" s="97" t="s">
        <v>211</v>
      </c>
      <c r="B77" s="98" t="s">
        <v>208</v>
      </c>
      <c r="C77" s="356">
        <f t="shared" si="1"/>
        <v>0</v>
      </c>
      <c r="D77" s="349">
        <f>IF(ISBLANK($A$2),SUMIFS(Entradas!C:C,Entradas!A:A,'Cadastro-Estoque'!A:A),SUMIFS(Entradas!C:C,Entradas!A:A,'Cadastro-Estoque'!A:A,Entradas!B:B,CONCATENATE("&lt;=",$A$2)))</f>
        <v>0</v>
      </c>
      <c r="E77" s="350"/>
      <c r="F77" s="353"/>
      <c r="G77" s="353">
        <v>0</v>
      </c>
      <c r="H77" s="353">
        <v>0</v>
      </c>
      <c r="I77" s="353"/>
      <c r="J77" s="353">
        <v>0</v>
      </c>
      <c r="K77" s="353">
        <v>0</v>
      </c>
      <c r="L77" s="353">
        <v>0</v>
      </c>
      <c r="M77" s="353">
        <v>0</v>
      </c>
      <c r="N77" s="353">
        <v>0</v>
      </c>
      <c r="O77" s="353">
        <v>0</v>
      </c>
      <c r="P77" s="353"/>
      <c r="Q77" s="353">
        <v>0</v>
      </c>
      <c r="R77" s="353">
        <v>0</v>
      </c>
      <c r="S77" s="353">
        <v>0</v>
      </c>
      <c r="T77" s="353">
        <v>0</v>
      </c>
      <c r="U77" s="353">
        <v>0</v>
      </c>
      <c r="V77" s="353">
        <v>0</v>
      </c>
      <c r="W77" s="353"/>
      <c r="X77" s="353">
        <v>0</v>
      </c>
      <c r="Y77" s="353">
        <v>0</v>
      </c>
      <c r="Z77" s="353">
        <v>0</v>
      </c>
      <c r="AA77" s="353">
        <v>0</v>
      </c>
      <c r="AB77" s="422">
        <v>0</v>
      </c>
      <c r="AC77" s="353">
        <v>0</v>
      </c>
      <c r="AD77" s="422"/>
      <c r="AE77" s="353">
        <v>0</v>
      </c>
      <c r="AF77" s="353">
        <v>0</v>
      </c>
      <c r="AG77" s="353">
        <v>0</v>
      </c>
      <c r="AH77" s="353">
        <v>0</v>
      </c>
      <c r="AI77" s="353">
        <v>0</v>
      </c>
      <c r="AJ77" s="353">
        <v>0</v>
      </c>
      <c r="AK77" s="423"/>
    </row>
    <row r="78" spans="1:37" s="424" customFormat="1" ht="18.75" customHeight="1" x14ac:dyDescent="0.4">
      <c r="A78" s="416" t="s">
        <v>890</v>
      </c>
      <c r="B78" s="439" t="s">
        <v>888</v>
      </c>
      <c r="C78" s="356">
        <f t="shared" si="1"/>
        <v>2748</v>
      </c>
      <c r="D78" s="349">
        <f>IF(ISBLANK($A$2),SUMIFS(Entradas!C:C,Entradas!A:A,'Cadastro-Estoque'!A:A),SUMIFS(Entradas!C:C,Entradas!A:A,'Cadastro-Estoque'!A:A,Entradas!B:B,CONCATENATE("&lt;=",$A$2)))</f>
        <v>0</v>
      </c>
      <c r="E78" s="350"/>
      <c r="F78" s="413"/>
      <c r="G78" s="413">
        <v>836</v>
      </c>
      <c r="H78" s="413">
        <v>0</v>
      </c>
      <c r="I78" s="413"/>
      <c r="J78" s="413">
        <v>0</v>
      </c>
      <c r="K78" s="413">
        <v>252</v>
      </c>
      <c r="L78" s="413">
        <v>665</v>
      </c>
      <c r="M78" s="413">
        <v>0</v>
      </c>
      <c r="N78" s="413">
        <v>0</v>
      </c>
      <c r="O78" s="413">
        <v>0</v>
      </c>
      <c r="P78" s="413"/>
      <c r="Q78" s="413">
        <v>0</v>
      </c>
      <c r="R78" s="413">
        <v>0</v>
      </c>
      <c r="S78" s="413">
        <v>0</v>
      </c>
      <c r="T78" s="413">
        <v>0</v>
      </c>
      <c r="U78" s="413">
        <v>0</v>
      </c>
      <c r="V78" s="413">
        <v>0</v>
      </c>
      <c r="W78" s="413"/>
      <c r="X78" s="413">
        <v>0</v>
      </c>
      <c r="Y78" s="413">
        <v>413</v>
      </c>
      <c r="Z78" s="413">
        <v>582</v>
      </c>
      <c r="AA78" s="413">
        <v>0</v>
      </c>
      <c r="AB78" s="425">
        <v>0</v>
      </c>
      <c r="AC78" s="413">
        <v>0</v>
      </c>
      <c r="AD78" s="425"/>
      <c r="AE78" s="413">
        <v>0</v>
      </c>
      <c r="AF78" s="413">
        <v>0</v>
      </c>
      <c r="AG78" s="413">
        <v>0</v>
      </c>
      <c r="AH78" s="413">
        <v>0</v>
      </c>
      <c r="AI78" s="413">
        <v>0</v>
      </c>
      <c r="AJ78" s="413">
        <v>0</v>
      </c>
      <c r="AK78" s="423"/>
    </row>
    <row r="79" spans="1:37" s="424" customFormat="1" ht="18.75" customHeight="1" x14ac:dyDescent="0.4">
      <c r="A79" s="416" t="s">
        <v>891</v>
      </c>
      <c r="B79" s="89" t="s">
        <v>889</v>
      </c>
      <c r="C79" s="356">
        <f t="shared" si="1"/>
        <v>251</v>
      </c>
      <c r="D79" s="349">
        <f>IF(ISBLANK($A$2),SUMIFS(Entradas!C:C,Entradas!A:A,'Cadastro-Estoque'!A:A),SUMIFS(Entradas!C:C,Entradas!A:A,'Cadastro-Estoque'!A:A,Entradas!B:B,CONCATENATE("&lt;=",$A$2)))</f>
        <v>0</v>
      </c>
      <c r="E79" s="350"/>
      <c r="F79" s="413"/>
      <c r="G79" s="413">
        <v>0</v>
      </c>
      <c r="H79" s="413">
        <v>0</v>
      </c>
      <c r="I79" s="413"/>
      <c r="J79" s="413">
        <v>0</v>
      </c>
      <c r="K79" s="413">
        <v>0</v>
      </c>
      <c r="L79" s="413">
        <v>0</v>
      </c>
      <c r="M79" s="413">
        <v>0</v>
      </c>
      <c r="N79" s="413">
        <v>0</v>
      </c>
      <c r="O79" s="413">
        <v>0</v>
      </c>
      <c r="P79" s="413"/>
      <c r="Q79" s="413">
        <v>0</v>
      </c>
      <c r="R79" s="413">
        <v>0</v>
      </c>
      <c r="S79" s="413">
        <v>0</v>
      </c>
      <c r="T79" s="413">
        <v>0</v>
      </c>
      <c r="U79" s="413">
        <v>0</v>
      </c>
      <c r="V79" s="413">
        <v>0</v>
      </c>
      <c r="W79" s="413"/>
      <c r="X79" s="413">
        <v>0</v>
      </c>
      <c r="Y79" s="413">
        <v>251</v>
      </c>
      <c r="Z79" s="413">
        <v>0</v>
      </c>
      <c r="AA79" s="413">
        <v>0</v>
      </c>
      <c r="AB79" s="425">
        <v>0</v>
      </c>
      <c r="AC79" s="413">
        <v>0</v>
      </c>
      <c r="AD79" s="425"/>
      <c r="AE79" s="413">
        <v>0</v>
      </c>
      <c r="AF79" s="413">
        <v>0</v>
      </c>
      <c r="AG79" s="413">
        <v>0</v>
      </c>
      <c r="AH79" s="413">
        <v>0</v>
      </c>
      <c r="AI79" s="413">
        <v>0</v>
      </c>
      <c r="AJ79" s="413">
        <v>0</v>
      </c>
      <c r="AK79" s="423"/>
    </row>
    <row r="80" spans="1:37" s="424" customFormat="1" ht="18.75" customHeight="1" x14ac:dyDescent="0.4">
      <c r="A80" s="97"/>
      <c r="B80" s="98"/>
      <c r="C80" s="356">
        <f t="shared" si="1"/>
        <v>0</v>
      </c>
      <c r="D80" s="349">
        <f>IF(ISBLANK($A$2),SUMIFS(Entradas!C:C,Entradas!A:A,'Cadastro-Estoque'!A:A),SUMIFS(Entradas!C:C,Entradas!A:A,'Cadastro-Estoque'!A:A,Entradas!B:B,CONCATENATE("&lt;=",$A$2)))</f>
        <v>0</v>
      </c>
      <c r="E80" s="350"/>
      <c r="F80" s="353"/>
      <c r="G80" s="353">
        <v>0</v>
      </c>
      <c r="H80" s="353">
        <v>0</v>
      </c>
      <c r="I80" s="353"/>
      <c r="J80" s="353">
        <v>0</v>
      </c>
      <c r="K80" s="353">
        <v>0</v>
      </c>
      <c r="L80" s="353">
        <v>0</v>
      </c>
      <c r="M80" s="353">
        <v>0</v>
      </c>
      <c r="N80" s="353">
        <v>0</v>
      </c>
      <c r="O80" s="353">
        <v>0</v>
      </c>
      <c r="P80" s="353"/>
      <c r="Q80" s="353">
        <v>0</v>
      </c>
      <c r="R80" s="353">
        <v>0</v>
      </c>
      <c r="S80" s="353">
        <v>0</v>
      </c>
      <c r="T80" s="353">
        <v>0</v>
      </c>
      <c r="U80" s="353">
        <v>0</v>
      </c>
      <c r="V80" s="353">
        <v>0</v>
      </c>
      <c r="W80" s="353"/>
      <c r="X80" s="353">
        <v>0</v>
      </c>
      <c r="Y80" s="353">
        <v>0</v>
      </c>
      <c r="Z80" s="353">
        <v>0</v>
      </c>
      <c r="AA80" s="353">
        <v>0</v>
      </c>
      <c r="AB80" s="422">
        <v>0</v>
      </c>
      <c r="AC80" s="422">
        <v>0</v>
      </c>
      <c r="AD80" s="422"/>
      <c r="AE80" s="353">
        <v>0</v>
      </c>
      <c r="AF80" s="353">
        <v>0</v>
      </c>
      <c r="AG80" s="353">
        <v>0</v>
      </c>
      <c r="AH80" s="353">
        <v>0</v>
      </c>
      <c r="AI80" s="353">
        <v>0</v>
      </c>
      <c r="AJ80" s="353">
        <v>0</v>
      </c>
      <c r="AK80" s="423"/>
    </row>
    <row r="81" spans="1:37" s="424" customFormat="1" ht="18.75" customHeight="1" x14ac:dyDescent="0.4">
      <c r="A81" s="97" t="s">
        <v>178</v>
      </c>
      <c r="B81" s="98" t="s">
        <v>436</v>
      </c>
      <c r="C81" s="356">
        <f t="shared" si="1"/>
        <v>0</v>
      </c>
      <c r="D81" s="349">
        <f>IF(ISBLANK($A$2),SUMIFS(Entradas!C:C,Entradas!A:A,'Cadastro-Estoque'!A:A),SUMIFS(Entradas!C:C,Entradas!A:A,'Cadastro-Estoque'!A:A,Entradas!B:B,CONCATENATE("&lt;=",$A$2)))</f>
        <v>0</v>
      </c>
      <c r="E81" s="350"/>
      <c r="F81" s="353"/>
      <c r="G81" s="353">
        <v>0</v>
      </c>
      <c r="H81" s="353">
        <v>0</v>
      </c>
      <c r="I81" s="353"/>
      <c r="J81" s="353">
        <v>0</v>
      </c>
      <c r="K81" s="353">
        <v>0</v>
      </c>
      <c r="L81" s="353">
        <v>0</v>
      </c>
      <c r="M81" s="353">
        <v>0</v>
      </c>
      <c r="N81" s="353">
        <v>0</v>
      </c>
      <c r="O81" s="353">
        <v>0</v>
      </c>
      <c r="P81" s="353"/>
      <c r="Q81" s="353">
        <v>0</v>
      </c>
      <c r="R81" s="353">
        <v>0</v>
      </c>
      <c r="S81" s="353">
        <v>0</v>
      </c>
      <c r="T81" s="353">
        <v>0</v>
      </c>
      <c r="U81" s="353">
        <v>0</v>
      </c>
      <c r="V81" s="353">
        <v>0</v>
      </c>
      <c r="W81" s="353"/>
      <c r="X81" s="353">
        <v>0</v>
      </c>
      <c r="Y81" s="353">
        <v>0</v>
      </c>
      <c r="Z81" s="353">
        <v>0</v>
      </c>
      <c r="AA81" s="353">
        <v>0</v>
      </c>
      <c r="AB81" s="422">
        <v>0</v>
      </c>
      <c r="AC81" s="353">
        <v>0</v>
      </c>
      <c r="AD81" s="422"/>
      <c r="AE81" s="353">
        <v>0</v>
      </c>
      <c r="AF81" s="353">
        <v>0</v>
      </c>
      <c r="AG81" s="353">
        <v>0</v>
      </c>
      <c r="AH81" s="353">
        <v>0</v>
      </c>
      <c r="AI81" s="353">
        <v>0</v>
      </c>
      <c r="AJ81" s="353">
        <v>0</v>
      </c>
      <c r="AK81" s="423"/>
    </row>
    <row r="82" spans="1:37" s="424" customFormat="1" ht="18.75" customHeight="1" x14ac:dyDescent="0.4">
      <c r="A82" s="97" t="s">
        <v>178</v>
      </c>
      <c r="B82" s="98" t="s">
        <v>433</v>
      </c>
      <c r="C82" s="356">
        <f t="shared" si="1"/>
        <v>0</v>
      </c>
      <c r="D82" s="349">
        <f>IF(ISBLANK($A$2),SUMIFS(Entradas!C:C,Entradas!A:A,'Cadastro-Estoque'!A:A),SUMIFS(Entradas!C:C,Entradas!A:A,'Cadastro-Estoque'!A:A,Entradas!B:B,CONCATENATE("&lt;=",$A$2)))</f>
        <v>0</v>
      </c>
      <c r="E82" s="350"/>
      <c r="F82" s="353"/>
      <c r="G82" s="353">
        <v>0</v>
      </c>
      <c r="H82" s="353">
        <v>0</v>
      </c>
      <c r="I82" s="353"/>
      <c r="J82" s="353">
        <v>0</v>
      </c>
      <c r="K82" s="353">
        <v>0</v>
      </c>
      <c r="L82" s="353">
        <v>0</v>
      </c>
      <c r="M82" s="353">
        <v>0</v>
      </c>
      <c r="N82" s="353">
        <v>0</v>
      </c>
      <c r="O82" s="353">
        <v>0</v>
      </c>
      <c r="P82" s="353"/>
      <c r="Q82" s="353">
        <v>0</v>
      </c>
      <c r="R82" s="353">
        <v>0</v>
      </c>
      <c r="S82" s="353">
        <v>0</v>
      </c>
      <c r="T82" s="438">
        <v>0</v>
      </c>
      <c r="U82" s="353">
        <v>0</v>
      </c>
      <c r="V82" s="353">
        <v>0</v>
      </c>
      <c r="W82" s="353"/>
      <c r="X82" s="353">
        <v>0</v>
      </c>
      <c r="Y82" s="353">
        <v>0</v>
      </c>
      <c r="Z82" s="353">
        <v>0</v>
      </c>
      <c r="AA82" s="353">
        <v>0</v>
      </c>
      <c r="AB82" s="422">
        <v>0</v>
      </c>
      <c r="AC82" s="353">
        <v>0</v>
      </c>
      <c r="AD82" s="422"/>
      <c r="AE82" s="353">
        <v>0</v>
      </c>
      <c r="AF82" s="353">
        <v>0</v>
      </c>
      <c r="AG82" s="353">
        <v>0</v>
      </c>
      <c r="AH82" s="353">
        <v>0</v>
      </c>
      <c r="AI82" s="353">
        <v>0</v>
      </c>
      <c r="AJ82" s="353">
        <v>0</v>
      </c>
      <c r="AK82" s="423"/>
    </row>
    <row r="83" spans="1:37" s="424" customFormat="1" ht="18.75" customHeight="1" x14ac:dyDescent="0.4">
      <c r="A83" s="97" t="s">
        <v>178</v>
      </c>
      <c r="B83" s="98" t="s">
        <v>435</v>
      </c>
      <c r="C83" s="356">
        <f t="shared" si="1"/>
        <v>97</v>
      </c>
      <c r="D83" s="349">
        <f>IF(ISBLANK($A$2),SUMIFS(Entradas!C:C,Entradas!A:A,'Cadastro-Estoque'!A:A),SUMIFS(Entradas!C:C,Entradas!A:A,'Cadastro-Estoque'!A:A,Entradas!B:B,CONCATENATE("&lt;=",$A$2)))</f>
        <v>0</v>
      </c>
      <c r="E83" s="350"/>
      <c r="F83" s="353"/>
      <c r="G83" s="353">
        <v>0</v>
      </c>
      <c r="H83" s="353">
        <v>0</v>
      </c>
      <c r="I83" s="353"/>
      <c r="J83" s="353">
        <v>97</v>
      </c>
      <c r="K83" s="353">
        <v>0</v>
      </c>
      <c r="L83" s="353">
        <v>0</v>
      </c>
      <c r="M83" s="353">
        <v>0</v>
      </c>
      <c r="N83" s="353">
        <v>0</v>
      </c>
      <c r="O83" s="353">
        <v>0</v>
      </c>
      <c r="P83" s="353"/>
      <c r="Q83" s="353">
        <v>0</v>
      </c>
      <c r="R83" s="353">
        <v>0</v>
      </c>
      <c r="S83" s="353">
        <v>0</v>
      </c>
      <c r="T83" s="353">
        <v>0</v>
      </c>
      <c r="U83" s="353">
        <v>0</v>
      </c>
      <c r="V83" s="353">
        <v>0</v>
      </c>
      <c r="W83" s="353"/>
      <c r="X83" s="353">
        <v>0</v>
      </c>
      <c r="Y83" s="353">
        <v>0</v>
      </c>
      <c r="Z83" s="353">
        <v>0</v>
      </c>
      <c r="AA83" s="353">
        <v>0</v>
      </c>
      <c r="AB83" s="422">
        <v>0</v>
      </c>
      <c r="AC83" s="353">
        <v>0</v>
      </c>
      <c r="AD83" s="422"/>
      <c r="AE83" s="353">
        <v>0</v>
      </c>
      <c r="AF83" s="353">
        <v>0</v>
      </c>
      <c r="AG83" s="353">
        <v>0</v>
      </c>
      <c r="AH83" s="353">
        <v>0</v>
      </c>
      <c r="AI83" s="353">
        <v>0</v>
      </c>
      <c r="AJ83" s="353">
        <v>0</v>
      </c>
      <c r="AK83" s="423"/>
    </row>
    <row r="84" spans="1:37" s="424" customFormat="1" ht="18.75" customHeight="1" x14ac:dyDescent="0.4">
      <c r="A84" s="97" t="s">
        <v>647</v>
      </c>
      <c r="B84" s="98" t="s">
        <v>637</v>
      </c>
      <c r="C84" s="356">
        <f t="shared" si="1"/>
        <v>0</v>
      </c>
      <c r="D84" s="349">
        <f>IF(ISBLANK($A$2),SUMIFS(Entradas!C:C,Entradas!A:A,'Cadastro-Estoque'!A:A),SUMIFS(Entradas!C:C,Entradas!A:A,'Cadastro-Estoque'!A:A,Entradas!B:B,CONCATENATE("&lt;=",$A$2)))</f>
        <v>0</v>
      </c>
      <c r="E84" s="350"/>
      <c r="F84" s="353"/>
      <c r="G84" s="353">
        <v>0</v>
      </c>
      <c r="H84" s="353">
        <v>0</v>
      </c>
      <c r="I84" s="353"/>
      <c r="J84" s="353">
        <v>0</v>
      </c>
      <c r="K84" s="353">
        <v>0</v>
      </c>
      <c r="L84" s="353">
        <v>0</v>
      </c>
      <c r="M84" s="353">
        <v>0</v>
      </c>
      <c r="N84" s="353">
        <v>0</v>
      </c>
      <c r="O84" s="353">
        <v>0</v>
      </c>
      <c r="P84" s="353"/>
      <c r="Q84" s="353">
        <v>0</v>
      </c>
      <c r="R84" s="353">
        <v>0</v>
      </c>
      <c r="S84" s="353">
        <v>0</v>
      </c>
      <c r="T84" s="353">
        <v>0</v>
      </c>
      <c r="U84" s="353">
        <v>0</v>
      </c>
      <c r="V84" s="353">
        <v>0</v>
      </c>
      <c r="W84" s="353"/>
      <c r="X84" s="353">
        <v>0</v>
      </c>
      <c r="Y84" s="353">
        <v>0</v>
      </c>
      <c r="Z84" s="353">
        <v>0</v>
      </c>
      <c r="AA84" s="353">
        <v>0</v>
      </c>
      <c r="AB84" s="422">
        <v>0</v>
      </c>
      <c r="AC84" s="353">
        <v>0</v>
      </c>
      <c r="AD84" s="422"/>
      <c r="AE84" s="353">
        <v>0</v>
      </c>
      <c r="AF84" s="353">
        <v>0</v>
      </c>
      <c r="AG84" s="353">
        <v>0</v>
      </c>
      <c r="AH84" s="353">
        <v>0</v>
      </c>
      <c r="AI84" s="353">
        <v>0</v>
      </c>
      <c r="AJ84" s="353">
        <v>0</v>
      </c>
      <c r="AK84" s="423"/>
    </row>
    <row r="85" spans="1:37" s="424" customFormat="1" ht="18.75" customHeight="1" x14ac:dyDescent="0.4">
      <c r="A85" s="97" t="s">
        <v>214</v>
      </c>
      <c r="B85" s="98" t="s">
        <v>434</v>
      </c>
      <c r="C85" s="356">
        <f t="shared" si="1"/>
        <v>0</v>
      </c>
      <c r="D85" s="349">
        <f>IF(ISBLANK($A$2),SUMIFS(Entradas!C:C,Entradas!A:A,'Cadastro-Estoque'!A:A),SUMIFS(Entradas!C:C,Entradas!A:A,'Cadastro-Estoque'!A:A,Entradas!B:B,CONCATENATE("&lt;=",$A$2)))</f>
        <v>0</v>
      </c>
      <c r="E85" s="350"/>
      <c r="F85" s="353"/>
      <c r="G85" s="353">
        <v>0</v>
      </c>
      <c r="H85" s="353">
        <v>0</v>
      </c>
      <c r="I85" s="353"/>
      <c r="J85" s="353">
        <v>0</v>
      </c>
      <c r="K85" s="353">
        <v>0</v>
      </c>
      <c r="L85" s="353">
        <v>0</v>
      </c>
      <c r="M85" s="353">
        <v>0</v>
      </c>
      <c r="N85" s="353">
        <v>0</v>
      </c>
      <c r="O85" s="353">
        <v>0</v>
      </c>
      <c r="P85" s="353"/>
      <c r="Q85" s="353">
        <v>0</v>
      </c>
      <c r="R85" s="353">
        <v>0</v>
      </c>
      <c r="S85" s="353">
        <v>0</v>
      </c>
      <c r="T85" s="353">
        <v>0</v>
      </c>
      <c r="U85" s="353">
        <v>0</v>
      </c>
      <c r="V85" s="353">
        <v>0</v>
      </c>
      <c r="W85" s="353"/>
      <c r="X85" s="353">
        <v>0</v>
      </c>
      <c r="Y85" s="353">
        <v>0</v>
      </c>
      <c r="Z85" s="353">
        <v>0</v>
      </c>
      <c r="AA85" s="353">
        <v>0</v>
      </c>
      <c r="AB85" s="422">
        <v>0</v>
      </c>
      <c r="AC85" s="353">
        <v>0</v>
      </c>
      <c r="AD85" s="422"/>
      <c r="AE85" s="353">
        <v>0</v>
      </c>
      <c r="AF85" s="353">
        <v>0</v>
      </c>
      <c r="AG85" s="353">
        <v>0</v>
      </c>
      <c r="AH85" s="353">
        <v>0</v>
      </c>
      <c r="AI85" s="353">
        <v>0</v>
      </c>
      <c r="AJ85" s="353">
        <v>0</v>
      </c>
      <c r="AK85" s="423"/>
    </row>
    <row r="86" spans="1:37" s="424" customFormat="1" ht="18.75" customHeight="1" x14ac:dyDescent="0.4">
      <c r="A86" s="107"/>
      <c r="B86" s="107"/>
      <c r="C86" s="356">
        <f t="shared" si="1"/>
        <v>0</v>
      </c>
      <c r="D86" s="349">
        <f>IF(ISBLANK($A$2),SUMIFS(Entradas!C:C,Entradas!A:A,'Cadastro-Estoque'!A:A),SUMIFS(Entradas!C:C,Entradas!A:A,'Cadastro-Estoque'!A:A,Entradas!B:B,CONCATENATE("&lt;=",$A$2)))</f>
        <v>0</v>
      </c>
      <c r="E86" s="350"/>
      <c r="F86" s="353"/>
      <c r="G86" s="353">
        <v>0</v>
      </c>
      <c r="H86" s="353">
        <v>0</v>
      </c>
      <c r="I86" s="353"/>
      <c r="J86" s="353">
        <v>0</v>
      </c>
      <c r="K86" s="353">
        <v>0</v>
      </c>
      <c r="L86" s="353">
        <v>0</v>
      </c>
      <c r="M86" s="353">
        <v>0</v>
      </c>
      <c r="N86" s="353">
        <v>0</v>
      </c>
      <c r="O86" s="353">
        <v>0</v>
      </c>
      <c r="P86" s="353"/>
      <c r="Q86" s="353">
        <v>0</v>
      </c>
      <c r="R86" s="353">
        <v>0</v>
      </c>
      <c r="S86" s="353">
        <v>0</v>
      </c>
      <c r="T86" s="353">
        <v>0</v>
      </c>
      <c r="U86" s="353">
        <v>0</v>
      </c>
      <c r="V86" s="353">
        <v>0</v>
      </c>
      <c r="W86" s="353"/>
      <c r="X86" s="353">
        <v>0</v>
      </c>
      <c r="Y86" s="353">
        <v>0</v>
      </c>
      <c r="Z86" s="353">
        <v>0</v>
      </c>
      <c r="AA86" s="353">
        <v>0</v>
      </c>
      <c r="AB86" s="422">
        <v>0</v>
      </c>
      <c r="AC86" s="353">
        <v>0</v>
      </c>
      <c r="AD86" s="422"/>
      <c r="AE86" s="353">
        <v>0</v>
      </c>
      <c r="AF86" s="353">
        <v>0</v>
      </c>
      <c r="AG86" s="353">
        <v>0</v>
      </c>
      <c r="AH86" s="353">
        <v>0</v>
      </c>
      <c r="AI86" s="353">
        <v>0</v>
      </c>
      <c r="AJ86" s="353">
        <v>0</v>
      </c>
      <c r="AK86" s="423"/>
    </row>
    <row r="87" spans="1:37" s="424" customFormat="1" ht="18.75" customHeight="1" x14ac:dyDescent="0.4">
      <c r="A87" s="97" t="s">
        <v>179</v>
      </c>
      <c r="B87" s="98" t="s">
        <v>63</v>
      </c>
      <c r="C87" s="356">
        <f t="shared" si="1"/>
        <v>936</v>
      </c>
      <c r="D87" s="349">
        <f>IF(ISBLANK($A$2),SUMIFS(Entradas!C:C,Entradas!A:A,'Cadastro-Estoque'!A:A),SUMIFS(Entradas!C:C,Entradas!A:A,'Cadastro-Estoque'!A:A,Entradas!B:B,CONCATENATE("&lt;=",$A$2)))</f>
        <v>40</v>
      </c>
      <c r="E87" s="350"/>
      <c r="F87" s="353"/>
      <c r="G87" s="353">
        <v>0</v>
      </c>
      <c r="H87" s="353">
        <v>0</v>
      </c>
      <c r="I87" s="353"/>
      <c r="J87" s="353">
        <v>0</v>
      </c>
      <c r="K87" s="353">
        <v>0</v>
      </c>
      <c r="L87" s="353">
        <v>0</v>
      </c>
      <c r="M87" s="353">
        <v>0</v>
      </c>
      <c r="N87" s="353">
        <v>0</v>
      </c>
      <c r="O87" s="353">
        <v>0</v>
      </c>
      <c r="P87" s="353"/>
      <c r="Q87" s="353">
        <v>0</v>
      </c>
      <c r="R87" s="353">
        <v>0</v>
      </c>
      <c r="S87" s="353">
        <v>0</v>
      </c>
      <c r="T87" s="353">
        <v>0</v>
      </c>
      <c r="U87" s="353">
        <v>0</v>
      </c>
      <c r="V87" s="353">
        <v>0</v>
      </c>
      <c r="W87" s="353"/>
      <c r="X87" s="353">
        <v>0</v>
      </c>
      <c r="Y87" s="353">
        <v>0</v>
      </c>
      <c r="Z87" s="353">
        <v>0</v>
      </c>
      <c r="AA87" s="353">
        <v>0</v>
      </c>
      <c r="AB87" s="422">
        <v>778</v>
      </c>
      <c r="AC87" s="353">
        <v>118</v>
      </c>
      <c r="AD87" s="422"/>
      <c r="AE87" s="353">
        <v>0</v>
      </c>
      <c r="AF87" s="353">
        <v>0</v>
      </c>
      <c r="AG87" s="353">
        <v>0</v>
      </c>
      <c r="AH87" s="353">
        <v>0</v>
      </c>
      <c r="AI87" s="353">
        <v>0</v>
      </c>
      <c r="AJ87" s="353">
        <v>40</v>
      </c>
      <c r="AK87" s="423"/>
    </row>
    <row r="88" spans="1:37" s="424" customFormat="1" ht="18.75" customHeight="1" x14ac:dyDescent="0.4">
      <c r="A88" s="97" t="s">
        <v>179</v>
      </c>
      <c r="B88" s="98" t="s">
        <v>64</v>
      </c>
      <c r="C88" s="356">
        <f t="shared" si="1"/>
        <v>0</v>
      </c>
      <c r="D88" s="349">
        <f>IF(ISBLANK($A$2),SUMIFS(Entradas!C:C,Entradas!A:A,'Cadastro-Estoque'!A:A),SUMIFS(Entradas!C:C,Entradas!A:A,'Cadastro-Estoque'!A:A,Entradas!B:B,CONCATENATE("&lt;=",$A$2)))</f>
        <v>0</v>
      </c>
      <c r="E88" s="350"/>
      <c r="F88" s="353"/>
      <c r="G88" s="353">
        <v>0</v>
      </c>
      <c r="H88" s="353">
        <v>0</v>
      </c>
      <c r="I88" s="353"/>
      <c r="J88" s="353">
        <v>0</v>
      </c>
      <c r="K88" s="353">
        <v>0</v>
      </c>
      <c r="L88" s="353">
        <v>0</v>
      </c>
      <c r="M88" s="353">
        <v>0</v>
      </c>
      <c r="N88" s="353">
        <v>0</v>
      </c>
      <c r="O88" s="353">
        <v>0</v>
      </c>
      <c r="P88" s="353"/>
      <c r="Q88" s="353">
        <v>0</v>
      </c>
      <c r="R88" s="353">
        <v>0</v>
      </c>
      <c r="S88" s="353">
        <v>0</v>
      </c>
      <c r="T88" s="353">
        <v>0</v>
      </c>
      <c r="U88" s="353">
        <v>0</v>
      </c>
      <c r="V88" s="353">
        <v>0</v>
      </c>
      <c r="W88" s="353"/>
      <c r="X88" s="353">
        <v>0</v>
      </c>
      <c r="Y88" s="353">
        <v>0</v>
      </c>
      <c r="Z88" s="353">
        <v>0</v>
      </c>
      <c r="AA88" s="353">
        <v>0</v>
      </c>
      <c r="AB88" s="422">
        <v>0</v>
      </c>
      <c r="AC88" s="353">
        <v>0</v>
      </c>
      <c r="AD88" s="422"/>
      <c r="AE88" s="353">
        <v>0</v>
      </c>
      <c r="AF88" s="353">
        <v>0</v>
      </c>
      <c r="AG88" s="353">
        <v>0</v>
      </c>
      <c r="AH88" s="353">
        <v>0</v>
      </c>
      <c r="AI88" s="353">
        <v>0</v>
      </c>
      <c r="AJ88" s="353">
        <v>0</v>
      </c>
      <c r="AK88" s="423"/>
    </row>
    <row r="89" spans="1:37" s="424" customFormat="1" ht="18.75" customHeight="1" x14ac:dyDescent="0.4">
      <c r="A89" s="97" t="s">
        <v>179</v>
      </c>
      <c r="B89" s="98" t="s">
        <v>65</v>
      </c>
      <c r="C89" s="356">
        <f t="shared" si="1"/>
        <v>1120</v>
      </c>
      <c r="D89" s="349">
        <f>IF(ISBLANK($A$2),SUMIFS(Entradas!C:C,Entradas!A:A,'Cadastro-Estoque'!A:A),SUMIFS(Entradas!C:C,Entradas!A:A,'Cadastro-Estoque'!A:A,Entradas!B:B,CONCATENATE("&lt;=",$A$2)))</f>
        <v>0</v>
      </c>
      <c r="E89" s="350"/>
      <c r="F89" s="353"/>
      <c r="G89" s="353">
        <v>0</v>
      </c>
      <c r="H89" s="353">
        <v>0</v>
      </c>
      <c r="I89" s="353"/>
      <c r="J89" s="353">
        <v>0</v>
      </c>
      <c r="K89" s="353">
        <v>0</v>
      </c>
      <c r="L89" s="353">
        <v>0</v>
      </c>
      <c r="M89" s="353">
        <v>0</v>
      </c>
      <c r="N89" s="353">
        <v>0</v>
      </c>
      <c r="O89" s="353">
        <v>0</v>
      </c>
      <c r="P89" s="353"/>
      <c r="Q89" s="353">
        <v>0</v>
      </c>
      <c r="R89" s="353">
        <v>0</v>
      </c>
      <c r="S89" s="353">
        <v>0</v>
      </c>
      <c r="T89" s="353">
        <v>0</v>
      </c>
      <c r="U89" s="353">
        <v>0</v>
      </c>
      <c r="V89" s="353">
        <v>0</v>
      </c>
      <c r="W89" s="353"/>
      <c r="X89" s="353">
        <v>0</v>
      </c>
      <c r="Y89" s="353">
        <v>0</v>
      </c>
      <c r="Z89" s="353">
        <v>0</v>
      </c>
      <c r="AA89" s="353">
        <v>792</v>
      </c>
      <c r="AB89" s="422">
        <v>328</v>
      </c>
      <c r="AC89" s="353">
        <v>0</v>
      </c>
      <c r="AD89" s="422"/>
      <c r="AE89" s="353">
        <v>0</v>
      </c>
      <c r="AF89" s="353">
        <v>0</v>
      </c>
      <c r="AG89" s="353">
        <v>0</v>
      </c>
      <c r="AH89" s="353">
        <v>0</v>
      </c>
      <c r="AI89" s="353">
        <v>0</v>
      </c>
      <c r="AJ89" s="353">
        <v>0</v>
      </c>
      <c r="AK89" s="423"/>
    </row>
    <row r="90" spans="1:37" s="424" customFormat="1" ht="18.75" customHeight="1" x14ac:dyDescent="0.4">
      <c r="A90" s="97" t="s">
        <v>179</v>
      </c>
      <c r="B90" s="98" t="s">
        <v>66</v>
      </c>
      <c r="C90" s="356">
        <f t="shared" si="1"/>
        <v>0</v>
      </c>
      <c r="D90" s="349">
        <f>IF(ISBLANK($A$2),SUMIFS(Entradas!C:C,Entradas!A:A,'Cadastro-Estoque'!A:A),SUMIFS(Entradas!C:C,Entradas!A:A,'Cadastro-Estoque'!A:A,Entradas!B:B,CONCATENATE("&lt;=",$A$2)))</f>
        <v>0</v>
      </c>
      <c r="E90" s="350"/>
      <c r="F90" s="353"/>
      <c r="G90" s="353">
        <v>0</v>
      </c>
      <c r="H90" s="353">
        <v>0</v>
      </c>
      <c r="I90" s="353"/>
      <c r="J90" s="353">
        <v>0</v>
      </c>
      <c r="K90" s="353">
        <v>0</v>
      </c>
      <c r="L90" s="353">
        <v>0</v>
      </c>
      <c r="M90" s="353">
        <v>0</v>
      </c>
      <c r="N90" s="353">
        <v>0</v>
      </c>
      <c r="O90" s="353">
        <v>0</v>
      </c>
      <c r="P90" s="353"/>
      <c r="Q90" s="353">
        <v>0</v>
      </c>
      <c r="R90" s="353">
        <v>0</v>
      </c>
      <c r="S90" s="353">
        <v>0</v>
      </c>
      <c r="T90" s="353">
        <v>0</v>
      </c>
      <c r="U90" s="353">
        <v>0</v>
      </c>
      <c r="V90" s="353">
        <v>0</v>
      </c>
      <c r="W90" s="353"/>
      <c r="X90" s="353">
        <v>0</v>
      </c>
      <c r="Y90" s="353">
        <v>0</v>
      </c>
      <c r="Z90" s="353">
        <v>0</v>
      </c>
      <c r="AA90" s="353">
        <v>0</v>
      </c>
      <c r="AB90" s="422">
        <v>0</v>
      </c>
      <c r="AC90" s="353">
        <v>0</v>
      </c>
      <c r="AD90" s="422"/>
      <c r="AE90" s="353">
        <v>0</v>
      </c>
      <c r="AF90" s="353">
        <v>0</v>
      </c>
      <c r="AG90" s="353">
        <v>0</v>
      </c>
      <c r="AH90" s="353">
        <v>0</v>
      </c>
      <c r="AI90" s="353">
        <v>0</v>
      </c>
      <c r="AJ90" s="353">
        <v>0</v>
      </c>
      <c r="AK90" s="423"/>
    </row>
    <row r="91" spans="1:37" s="424" customFormat="1" ht="18.75" customHeight="1" x14ac:dyDescent="0.4">
      <c r="A91" s="97" t="s">
        <v>182</v>
      </c>
      <c r="B91" s="98" t="s">
        <v>71</v>
      </c>
      <c r="C91" s="356">
        <f t="shared" si="1"/>
        <v>0</v>
      </c>
      <c r="D91" s="349">
        <f>IF(ISBLANK($A$2),SUMIFS(Entradas!C:C,Entradas!A:A,'Cadastro-Estoque'!A:A),SUMIFS(Entradas!C:C,Entradas!A:A,'Cadastro-Estoque'!A:A,Entradas!B:B,CONCATENATE("&lt;=",$A$2)))</f>
        <v>0</v>
      </c>
      <c r="E91" s="350"/>
      <c r="F91" s="353"/>
      <c r="G91" s="353">
        <v>0</v>
      </c>
      <c r="H91" s="353">
        <v>0</v>
      </c>
      <c r="I91" s="353"/>
      <c r="J91" s="353">
        <v>0</v>
      </c>
      <c r="K91" s="353">
        <v>0</v>
      </c>
      <c r="L91" s="353">
        <v>0</v>
      </c>
      <c r="M91" s="353">
        <v>0</v>
      </c>
      <c r="N91" s="353">
        <v>0</v>
      </c>
      <c r="O91" s="353">
        <v>0</v>
      </c>
      <c r="P91" s="353"/>
      <c r="Q91" s="353">
        <v>0</v>
      </c>
      <c r="R91" s="353">
        <v>0</v>
      </c>
      <c r="S91" s="353">
        <v>0</v>
      </c>
      <c r="T91" s="353">
        <v>0</v>
      </c>
      <c r="U91" s="353">
        <v>0</v>
      </c>
      <c r="V91" s="353">
        <v>0</v>
      </c>
      <c r="W91" s="353"/>
      <c r="X91" s="353">
        <v>0</v>
      </c>
      <c r="Y91" s="353">
        <v>0</v>
      </c>
      <c r="Z91" s="353">
        <v>0</v>
      </c>
      <c r="AA91" s="353">
        <v>0</v>
      </c>
      <c r="AB91" s="422">
        <v>0</v>
      </c>
      <c r="AC91" s="353">
        <v>0</v>
      </c>
      <c r="AD91" s="422"/>
      <c r="AE91" s="353">
        <v>0</v>
      </c>
      <c r="AF91" s="353">
        <v>0</v>
      </c>
      <c r="AG91" s="353">
        <v>0</v>
      </c>
      <c r="AH91" s="353">
        <v>0</v>
      </c>
      <c r="AI91" s="353">
        <v>0</v>
      </c>
      <c r="AJ91" s="353">
        <v>0</v>
      </c>
      <c r="AK91" s="423"/>
    </row>
    <row r="92" spans="1:37" s="424" customFormat="1" ht="18.75" customHeight="1" x14ac:dyDescent="0.4">
      <c r="A92" s="97" t="s">
        <v>181</v>
      </c>
      <c r="B92" s="98" t="s">
        <v>70</v>
      </c>
      <c r="C92" s="356">
        <f t="shared" si="1"/>
        <v>0</v>
      </c>
      <c r="D92" s="349">
        <f>IF(ISBLANK($A$2),SUMIFS(Entradas!C:C,Entradas!A:A,'Cadastro-Estoque'!A:A),SUMIFS(Entradas!C:C,Entradas!A:A,'Cadastro-Estoque'!A:A,Entradas!B:B,CONCATENATE("&lt;=",$A$2)))</f>
        <v>0</v>
      </c>
      <c r="E92" s="350"/>
      <c r="F92" s="353"/>
      <c r="G92" s="353">
        <v>0</v>
      </c>
      <c r="H92" s="353">
        <v>0</v>
      </c>
      <c r="I92" s="353"/>
      <c r="J92" s="353">
        <v>0</v>
      </c>
      <c r="K92" s="353">
        <v>0</v>
      </c>
      <c r="L92" s="353">
        <v>0</v>
      </c>
      <c r="M92" s="353">
        <v>0</v>
      </c>
      <c r="N92" s="353">
        <v>0</v>
      </c>
      <c r="O92" s="353">
        <v>0</v>
      </c>
      <c r="P92" s="353"/>
      <c r="Q92" s="353">
        <v>0</v>
      </c>
      <c r="R92" s="353">
        <v>0</v>
      </c>
      <c r="S92" s="353">
        <v>0</v>
      </c>
      <c r="T92" s="353">
        <v>0</v>
      </c>
      <c r="U92" s="353">
        <v>0</v>
      </c>
      <c r="V92" s="353">
        <v>0</v>
      </c>
      <c r="W92" s="353"/>
      <c r="X92" s="353">
        <v>0</v>
      </c>
      <c r="Y92" s="353">
        <v>0</v>
      </c>
      <c r="Z92" s="353">
        <v>0</v>
      </c>
      <c r="AA92" s="353">
        <v>0</v>
      </c>
      <c r="AB92" s="422">
        <v>0</v>
      </c>
      <c r="AC92" s="353">
        <v>0</v>
      </c>
      <c r="AD92" s="422"/>
      <c r="AE92" s="353">
        <v>0</v>
      </c>
      <c r="AF92" s="353">
        <v>0</v>
      </c>
      <c r="AG92" s="353">
        <v>0</v>
      </c>
      <c r="AH92" s="353">
        <v>0</v>
      </c>
      <c r="AI92" s="353">
        <v>0</v>
      </c>
      <c r="AJ92" s="353">
        <v>0</v>
      </c>
      <c r="AK92" s="423"/>
    </row>
    <row r="93" spans="1:37" s="424" customFormat="1" ht="18.75" customHeight="1" x14ac:dyDescent="0.4">
      <c r="A93" s="97" t="s">
        <v>181</v>
      </c>
      <c r="B93" s="98" t="s">
        <v>69</v>
      </c>
      <c r="C93" s="356">
        <f t="shared" si="1"/>
        <v>0</v>
      </c>
      <c r="D93" s="349">
        <f>IF(ISBLANK($A$2),SUMIFS(Entradas!C:C,Entradas!A:A,'Cadastro-Estoque'!A:A),SUMIFS(Entradas!C:C,Entradas!A:A,'Cadastro-Estoque'!A:A,Entradas!B:B,CONCATENATE("&lt;=",$A$2)))</f>
        <v>0</v>
      </c>
      <c r="E93" s="350"/>
      <c r="F93" s="353"/>
      <c r="G93" s="353">
        <v>0</v>
      </c>
      <c r="H93" s="353">
        <v>0</v>
      </c>
      <c r="I93" s="353"/>
      <c r="J93" s="353">
        <v>0</v>
      </c>
      <c r="K93" s="353">
        <v>0</v>
      </c>
      <c r="L93" s="353">
        <v>0</v>
      </c>
      <c r="M93" s="353">
        <v>0</v>
      </c>
      <c r="N93" s="353">
        <v>0</v>
      </c>
      <c r="O93" s="353">
        <v>0</v>
      </c>
      <c r="P93" s="353"/>
      <c r="Q93" s="353">
        <v>0</v>
      </c>
      <c r="R93" s="353">
        <v>0</v>
      </c>
      <c r="S93" s="353">
        <v>0</v>
      </c>
      <c r="T93" s="353">
        <v>0</v>
      </c>
      <c r="U93" s="353">
        <v>0</v>
      </c>
      <c r="V93" s="353">
        <v>0</v>
      </c>
      <c r="W93" s="353"/>
      <c r="X93" s="353">
        <v>0</v>
      </c>
      <c r="Y93" s="353">
        <v>0</v>
      </c>
      <c r="Z93" s="353">
        <v>0</v>
      </c>
      <c r="AA93" s="353">
        <v>0</v>
      </c>
      <c r="AB93" s="422">
        <v>0</v>
      </c>
      <c r="AC93" s="353">
        <v>0</v>
      </c>
      <c r="AD93" s="422"/>
      <c r="AE93" s="353">
        <v>0</v>
      </c>
      <c r="AF93" s="353">
        <v>0</v>
      </c>
      <c r="AG93" s="353">
        <v>0</v>
      </c>
      <c r="AH93" s="353">
        <v>0</v>
      </c>
      <c r="AI93" s="353">
        <v>0</v>
      </c>
      <c r="AJ93" s="353">
        <v>0</v>
      </c>
      <c r="AK93" s="423"/>
    </row>
    <row r="94" spans="1:37" s="424" customFormat="1" ht="18.75" customHeight="1" x14ac:dyDescent="0.4">
      <c r="A94" s="97" t="s">
        <v>180</v>
      </c>
      <c r="B94" s="98" t="s">
        <v>67</v>
      </c>
      <c r="C94" s="356">
        <f t="shared" si="1"/>
        <v>1415</v>
      </c>
      <c r="D94" s="349">
        <f>IF(ISBLANK($A$2),SUMIFS(Entradas!C:C,Entradas!A:A,'Cadastro-Estoque'!A:A),SUMIFS(Entradas!C:C,Entradas!A:A,'Cadastro-Estoque'!A:A,Entradas!B:B,CONCATENATE("&lt;=",$A$2)))</f>
        <v>0</v>
      </c>
      <c r="E94" s="350"/>
      <c r="F94" s="353"/>
      <c r="G94" s="353">
        <v>0</v>
      </c>
      <c r="H94" s="353">
        <v>0</v>
      </c>
      <c r="I94" s="353"/>
      <c r="J94" s="353">
        <v>0</v>
      </c>
      <c r="K94" s="353">
        <v>0</v>
      </c>
      <c r="L94" s="353">
        <v>0</v>
      </c>
      <c r="M94" s="353">
        <v>0</v>
      </c>
      <c r="N94" s="353">
        <v>0</v>
      </c>
      <c r="O94" s="353">
        <v>0</v>
      </c>
      <c r="P94" s="353"/>
      <c r="Q94" s="353">
        <v>0</v>
      </c>
      <c r="R94" s="353">
        <v>0</v>
      </c>
      <c r="S94" s="353">
        <v>0</v>
      </c>
      <c r="T94" s="353">
        <v>0</v>
      </c>
      <c r="U94" s="353">
        <v>0</v>
      </c>
      <c r="V94" s="353">
        <v>0</v>
      </c>
      <c r="W94" s="353"/>
      <c r="X94" s="353">
        <v>0</v>
      </c>
      <c r="Y94" s="353">
        <v>0</v>
      </c>
      <c r="Z94" s="353">
        <v>0</v>
      </c>
      <c r="AA94" s="353">
        <v>0</v>
      </c>
      <c r="AB94" s="422">
        <v>0</v>
      </c>
      <c r="AC94" s="353">
        <v>145</v>
      </c>
      <c r="AD94" s="422"/>
      <c r="AE94" s="353">
        <v>918</v>
      </c>
      <c r="AF94" s="353">
        <v>352</v>
      </c>
      <c r="AG94" s="353">
        <v>0</v>
      </c>
      <c r="AH94" s="353">
        <v>0</v>
      </c>
      <c r="AI94" s="353">
        <v>0</v>
      </c>
      <c r="AJ94" s="353">
        <v>0</v>
      </c>
      <c r="AK94" s="423"/>
    </row>
    <row r="95" spans="1:37" s="424" customFormat="1" ht="18.75" customHeight="1" x14ac:dyDescent="0.4">
      <c r="A95" s="97" t="s">
        <v>180</v>
      </c>
      <c r="B95" s="98" t="s">
        <v>68</v>
      </c>
      <c r="C95" s="356">
        <f t="shared" si="1"/>
        <v>0</v>
      </c>
      <c r="D95" s="349">
        <f>IF(ISBLANK($A$2),SUMIFS(Entradas!C:C,Entradas!A:A,'Cadastro-Estoque'!A:A),SUMIFS(Entradas!C:C,Entradas!A:A,'Cadastro-Estoque'!A:A,Entradas!B:B,CONCATENATE("&lt;=",$A$2)))</f>
        <v>0</v>
      </c>
      <c r="E95" s="350"/>
      <c r="F95" s="353"/>
      <c r="G95" s="353">
        <v>0</v>
      </c>
      <c r="H95" s="353">
        <v>0</v>
      </c>
      <c r="I95" s="353"/>
      <c r="J95" s="353">
        <v>0</v>
      </c>
      <c r="K95" s="353">
        <v>0</v>
      </c>
      <c r="L95" s="353">
        <v>0</v>
      </c>
      <c r="M95" s="353">
        <v>0</v>
      </c>
      <c r="N95" s="353">
        <v>0</v>
      </c>
      <c r="O95" s="353">
        <v>0</v>
      </c>
      <c r="P95" s="353"/>
      <c r="Q95" s="353">
        <v>0</v>
      </c>
      <c r="R95" s="353">
        <v>0</v>
      </c>
      <c r="S95" s="353">
        <v>0</v>
      </c>
      <c r="T95" s="353">
        <v>0</v>
      </c>
      <c r="U95" s="353">
        <v>0</v>
      </c>
      <c r="V95" s="353">
        <v>0</v>
      </c>
      <c r="W95" s="353"/>
      <c r="X95" s="353">
        <v>0</v>
      </c>
      <c r="Y95" s="353">
        <v>0</v>
      </c>
      <c r="Z95" s="353">
        <v>0</v>
      </c>
      <c r="AA95" s="353">
        <v>0</v>
      </c>
      <c r="AB95" s="422">
        <v>0</v>
      </c>
      <c r="AC95" s="353">
        <v>0</v>
      </c>
      <c r="AD95" s="422"/>
      <c r="AE95" s="353">
        <v>0</v>
      </c>
      <c r="AF95" s="353">
        <v>0</v>
      </c>
      <c r="AG95" s="353">
        <v>0</v>
      </c>
      <c r="AH95" s="353">
        <v>0</v>
      </c>
      <c r="AI95" s="353">
        <v>0</v>
      </c>
      <c r="AJ95" s="353">
        <v>0</v>
      </c>
      <c r="AK95" s="423"/>
    </row>
    <row r="96" spans="1:37" s="424" customFormat="1" ht="18.75" customHeight="1" x14ac:dyDescent="0.4">
      <c r="A96" s="97" t="s">
        <v>183</v>
      </c>
      <c r="B96" s="98" t="s">
        <v>72</v>
      </c>
      <c r="C96" s="356">
        <f t="shared" si="1"/>
        <v>0</v>
      </c>
      <c r="D96" s="349">
        <f>IF(ISBLANK($A$2),SUMIFS(Entradas!C:C,Entradas!A:A,'Cadastro-Estoque'!A:A),SUMIFS(Entradas!C:C,Entradas!A:A,'Cadastro-Estoque'!A:A,Entradas!B:B,CONCATENATE("&lt;=",$A$2)))</f>
        <v>0</v>
      </c>
      <c r="E96" s="350"/>
      <c r="F96" s="353"/>
      <c r="G96" s="353">
        <v>0</v>
      </c>
      <c r="H96" s="353">
        <v>0</v>
      </c>
      <c r="I96" s="353"/>
      <c r="J96" s="353">
        <v>0</v>
      </c>
      <c r="K96" s="353">
        <v>0</v>
      </c>
      <c r="L96" s="353">
        <v>0</v>
      </c>
      <c r="M96" s="353">
        <v>0</v>
      </c>
      <c r="N96" s="353">
        <v>0</v>
      </c>
      <c r="O96" s="353">
        <v>0</v>
      </c>
      <c r="P96" s="353"/>
      <c r="Q96" s="353">
        <v>0</v>
      </c>
      <c r="R96" s="353">
        <v>0</v>
      </c>
      <c r="S96" s="353">
        <v>0</v>
      </c>
      <c r="T96" s="353">
        <v>0</v>
      </c>
      <c r="U96" s="353">
        <v>0</v>
      </c>
      <c r="V96" s="353">
        <v>0</v>
      </c>
      <c r="W96" s="353"/>
      <c r="X96" s="353">
        <v>0</v>
      </c>
      <c r="Y96" s="353">
        <v>0</v>
      </c>
      <c r="Z96" s="353">
        <v>0</v>
      </c>
      <c r="AA96" s="353">
        <v>0</v>
      </c>
      <c r="AB96" s="422">
        <v>0</v>
      </c>
      <c r="AC96" s="353">
        <v>0</v>
      </c>
      <c r="AD96" s="422"/>
      <c r="AE96" s="353">
        <v>0</v>
      </c>
      <c r="AF96" s="353">
        <v>0</v>
      </c>
      <c r="AG96" s="353">
        <v>0</v>
      </c>
      <c r="AH96" s="353">
        <v>0</v>
      </c>
      <c r="AI96" s="353">
        <v>0</v>
      </c>
      <c r="AJ96" s="353">
        <v>0</v>
      </c>
      <c r="AK96" s="423"/>
    </row>
    <row r="97" spans="1:37" s="424" customFormat="1" ht="18.75" customHeight="1" x14ac:dyDescent="0.4">
      <c r="A97" s="97" t="s">
        <v>184</v>
      </c>
      <c r="B97" s="98" t="s">
        <v>73</v>
      </c>
      <c r="C97" s="356">
        <f t="shared" si="1"/>
        <v>0</v>
      </c>
      <c r="D97" s="349">
        <f>IF(ISBLANK($A$2),SUMIFS(Entradas!C:C,Entradas!A:A,'Cadastro-Estoque'!A:A),SUMIFS(Entradas!C:C,Entradas!A:A,'Cadastro-Estoque'!A:A,Entradas!B:B,CONCATENATE("&lt;=",$A$2)))</f>
        <v>0</v>
      </c>
      <c r="E97" s="350"/>
      <c r="F97" s="353"/>
      <c r="G97" s="353">
        <v>0</v>
      </c>
      <c r="H97" s="353">
        <v>0</v>
      </c>
      <c r="I97" s="353"/>
      <c r="J97" s="353">
        <v>0</v>
      </c>
      <c r="K97" s="353">
        <v>0</v>
      </c>
      <c r="L97" s="353">
        <v>0</v>
      </c>
      <c r="M97" s="353">
        <v>0</v>
      </c>
      <c r="N97" s="353">
        <v>0</v>
      </c>
      <c r="O97" s="353">
        <v>0</v>
      </c>
      <c r="P97" s="353"/>
      <c r="Q97" s="353">
        <v>0</v>
      </c>
      <c r="R97" s="353">
        <v>0</v>
      </c>
      <c r="S97" s="353">
        <v>0</v>
      </c>
      <c r="T97" s="353">
        <v>0</v>
      </c>
      <c r="U97" s="353">
        <v>0</v>
      </c>
      <c r="V97" s="353">
        <v>0</v>
      </c>
      <c r="W97" s="353"/>
      <c r="X97" s="353">
        <v>0</v>
      </c>
      <c r="Y97" s="353">
        <v>0</v>
      </c>
      <c r="Z97" s="353">
        <v>0</v>
      </c>
      <c r="AA97" s="353">
        <v>0</v>
      </c>
      <c r="AB97" s="422">
        <v>0</v>
      </c>
      <c r="AC97" s="353">
        <v>0</v>
      </c>
      <c r="AD97" s="422"/>
      <c r="AE97" s="353">
        <v>0</v>
      </c>
      <c r="AF97" s="353">
        <v>0</v>
      </c>
      <c r="AG97" s="353">
        <v>0</v>
      </c>
      <c r="AH97" s="353">
        <v>0</v>
      </c>
      <c r="AI97" s="353">
        <v>0</v>
      </c>
      <c r="AJ97" s="353">
        <v>0</v>
      </c>
      <c r="AK97" s="423"/>
    </row>
    <row r="98" spans="1:37" s="424" customFormat="1" ht="18.75" customHeight="1" x14ac:dyDescent="0.4">
      <c r="A98" s="97" t="s">
        <v>184</v>
      </c>
      <c r="B98" s="98" t="s">
        <v>74</v>
      </c>
      <c r="C98" s="356">
        <f t="shared" si="1"/>
        <v>0</v>
      </c>
      <c r="D98" s="349">
        <f>IF(ISBLANK($A$2),SUMIFS(Entradas!C:C,Entradas!A:A,'Cadastro-Estoque'!A:A),SUMIFS(Entradas!C:C,Entradas!A:A,'Cadastro-Estoque'!A:A,Entradas!B:B,CONCATENATE("&lt;=",$A$2)))</f>
        <v>0</v>
      </c>
      <c r="E98" s="350"/>
      <c r="F98" s="353"/>
      <c r="G98" s="353">
        <v>0</v>
      </c>
      <c r="H98" s="353">
        <v>0</v>
      </c>
      <c r="I98" s="353"/>
      <c r="J98" s="353">
        <v>0</v>
      </c>
      <c r="K98" s="353">
        <v>0</v>
      </c>
      <c r="L98" s="353">
        <v>0</v>
      </c>
      <c r="M98" s="353">
        <v>0</v>
      </c>
      <c r="N98" s="353">
        <v>0</v>
      </c>
      <c r="O98" s="353">
        <v>0</v>
      </c>
      <c r="P98" s="353"/>
      <c r="Q98" s="353">
        <v>0</v>
      </c>
      <c r="R98" s="353">
        <v>0</v>
      </c>
      <c r="S98" s="353">
        <v>0</v>
      </c>
      <c r="T98" s="353">
        <v>0</v>
      </c>
      <c r="U98" s="353">
        <v>0</v>
      </c>
      <c r="V98" s="353">
        <v>0</v>
      </c>
      <c r="W98" s="353"/>
      <c r="X98" s="353">
        <v>0</v>
      </c>
      <c r="Y98" s="353">
        <v>0</v>
      </c>
      <c r="Z98" s="353">
        <v>0</v>
      </c>
      <c r="AA98" s="353">
        <v>0</v>
      </c>
      <c r="AB98" s="422">
        <v>0</v>
      </c>
      <c r="AC98" s="353">
        <v>0</v>
      </c>
      <c r="AD98" s="422"/>
      <c r="AE98" s="353">
        <v>0</v>
      </c>
      <c r="AF98" s="353">
        <v>0</v>
      </c>
      <c r="AG98" s="353">
        <v>0</v>
      </c>
      <c r="AH98" s="353">
        <v>0</v>
      </c>
      <c r="AI98" s="353">
        <v>0</v>
      </c>
      <c r="AJ98" s="353">
        <v>0</v>
      </c>
      <c r="AK98" s="423"/>
    </row>
    <row r="99" spans="1:37" s="424" customFormat="1" ht="18.75" customHeight="1" x14ac:dyDescent="0.4">
      <c r="A99" s="97" t="s">
        <v>185</v>
      </c>
      <c r="B99" s="98" t="s">
        <v>75</v>
      </c>
      <c r="C99" s="356">
        <f t="shared" si="1"/>
        <v>0</v>
      </c>
      <c r="D99" s="349">
        <f>IF(ISBLANK($A$2),SUMIFS(Entradas!C:C,Entradas!A:A,'Cadastro-Estoque'!A:A),SUMIFS(Entradas!C:C,Entradas!A:A,'Cadastro-Estoque'!A:A,Entradas!B:B,CONCATENATE("&lt;=",$A$2)))</f>
        <v>0</v>
      </c>
      <c r="E99" s="350"/>
      <c r="F99" s="353"/>
      <c r="G99" s="353">
        <v>0</v>
      </c>
      <c r="H99" s="353">
        <v>0</v>
      </c>
      <c r="I99" s="353"/>
      <c r="J99" s="353">
        <v>0</v>
      </c>
      <c r="K99" s="353">
        <v>0</v>
      </c>
      <c r="L99" s="353">
        <v>0</v>
      </c>
      <c r="M99" s="353">
        <v>0</v>
      </c>
      <c r="N99" s="353">
        <v>0</v>
      </c>
      <c r="O99" s="353">
        <v>0</v>
      </c>
      <c r="P99" s="353"/>
      <c r="Q99" s="353">
        <v>0</v>
      </c>
      <c r="R99" s="353">
        <v>0</v>
      </c>
      <c r="S99" s="353">
        <v>0</v>
      </c>
      <c r="T99" s="353">
        <v>0</v>
      </c>
      <c r="U99" s="353">
        <v>0</v>
      </c>
      <c r="V99" s="353">
        <v>0</v>
      </c>
      <c r="W99" s="353"/>
      <c r="X99" s="353">
        <v>0</v>
      </c>
      <c r="Y99" s="353">
        <v>0</v>
      </c>
      <c r="Z99" s="353">
        <v>0</v>
      </c>
      <c r="AA99" s="353">
        <v>0</v>
      </c>
      <c r="AB99" s="422">
        <v>0</v>
      </c>
      <c r="AC99" s="353">
        <v>0</v>
      </c>
      <c r="AD99" s="422"/>
      <c r="AE99" s="353">
        <v>0</v>
      </c>
      <c r="AF99" s="353">
        <v>0</v>
      </c>
      <c r="AG99" s="353">
        <v>0</v>
      </c>
      <c r="AH99" s="353">
        <v>0</v>
      </c>
      <c r="AI99" s="353">
        <v>0</v>
      </c>
      <c r="AJ99" s="353">
        <v>0</v>
      </c>
      <c r="AK99" s="423"/>
    </row>
    <row r="100" spans="1:37" s="424" customFormat="1" ht="18.75" customHeight="1" x14ac:dyDescent="0.4">
      <c r="A100" s="97" t="s">
        <v>648</v>
      </c>
      <c r="B100" s="98" t="s">
        <v>640</v>
      </c>
      <c r="C100" s="356">
        <f t="shared" si="1"/>
        <v>701</v>
      </c>
      <c r="D100" s="349">
        <f>IF(ISBLANK($A$2),SUMIFS(Entradas!C:C,Entradas!A:A,'Cadastro-Estoque'!A:A),SUMIFS(Entradas!C:C,Entradas!A:A,'Cadastro-Estoque'!A:A,Entradas!B:B,CONCATENATE("&lt;=",$A$2)))</f>
        <v>533</v>
      </c>
      <c r="E100" s="350"/>
      <c r="F100" s="353"/>
      <c r="G100" s="353">
        <v>0</v>
      </c>
      <c r="H100" s="353">
        <v>0</v>
      </c>
      <c r="I100" s="353"/>
      <c r="J100" s="353">
        <v>0</v>
      </c>
      <c r="K100" s="353">
        <v>0</v>
      </c>
      <c r="L100" s="353">
        <v>0</v>
      </c>
      <c r="M100" s="353">
        <v>0</v>
      </c>
      <c r="N100" s="353">
        <v>0</v>
      </c>
      <c r="O100" s="353">
        <v>0</v>
      </c>
      <c r="P100" s="353"/>
      <c r="Q100" s="353">
        <v>0</v>
      </c>
      <c r="R100" s="353">
        <v>0</v>
      </c>
      <c r="S100" s="353">
        <v>0</v>
      </c>
      <c r="T100" s="353">
        <v>0</v>
      </c>
      <c r="U100" s="353">
        <v>0</v>
      </c>
      <c r="V100" s="353">
        <v>0</v>
      </c>
      <c r="W100" s="353"/>
      <c r="X100" s="353">
        <v>0</v>
      </c>
      <c r="Y100" s="353">
        <v>0</v>
      </c>
      <c r="Z100" s="353">
        <v>0</v>
      </c>
      <c r="AA100" s="353">
        <v>0</v>
      </c>
      <c r="AB100" s="422">
        <v>0</v>
      </c>
      <c r="AC100" s="353">
        <v>0</v>
      </c>
      <c r="AD100" s="422"/>
      <c r="AE100" s="353">
        <v>0</v>
      </c>
      <c r="AF100" s="353">
        <v>0</v>
      </c>
      <c r="AG100" s="353">
        <v>0</v>
      </c>
      <c r="AH100" s="353">
        <v>0</v>
      </c>
      <c r="AI100" s="353">
        <v>168</v>
      </c>
      <c r="AJ100" s="353">
        <v>533</v>
      </c>
      <c r="AK100" s="423"/>
    </row>
    <row r="101" spans="1:37" s="424" customFormat="1" ht="18.75" customHeight="1" x14ac:dyDescent="0.4">
      <c r="A101" s="97" t="s">
        <v>648</v>
      </c>
      <c r="B101" s="98" t="s">
        <v>649</v>
      </c>
      <c r="C101" s="356">
        <f t="shared" si="1"/>
        <v>1498</v>
      </c>
      <c r="D101" s="349">
        <f>IF(ISBLANK($A$2),SUMIFS(Entradas!C:C,Entradas!A:A,'Cadastro-Estoque'!A:A),SUMIFS(Entradas!C:C,Entradas!A:A,'Cadastro-Estoque'!A:A,Entradas!B:B,CONCATENATE("&lt;=",$A$2)))</f>
        <v>0</v>
      </c>
      <c r="E101" s="350"/>
      <c r="F101" s="353"/>
      <c r="G101" s="353">
        <v>0</v>
      </c>
      <c r="H101" s="353">
        <v>0</v>
      </c>
      <c r="I101" s="353"/>
      <c r="J101" s="353">
        <v>0</v>
      </c>
      <c r="K101" s="353">
        <v>0</v>
      </c>
      <c r="L101" s="353">
        <v>0</v>
      </c>
      <c r="M101" s="353">
        <v>0</v>
      </c>
      <c r="N101" s="353">
        <v>0</v>
      </c>
      <c r="O101" s="353">
        <v>0</v>
      </c>
      <c r="P101" s="353"/>
      <c r="Q101" s="353">
        <v>0</v>
      </c>
      <c r="R101" s="353">
        <v>0</v>
      </c>
      <c r="S101" s="353">
        <v>0</v>
      </c>
      <c r="T101" s="353">
        <v>0</v>
      </c>
      <c r="U101" s="353">
        <v>0</v>
      </c>
      <c r="V101" s="353">
        <v>0</v>
      </c>
      <c r="W101" s="353"/>
      <c r="X101" s="353">
        <v>0</v>
      </c>
      <c r="Y101" s="353">
        <v>0</v>
      </c>
      <c r="Z101" s="353">
        <v>0</v>
      </c>
      <c r="AA101" s="353">
        <v>0</v>
      </c>
      <c r="AB101" s="422">
        <v>0</v>
      </c>
      <c r="AC101" s="353">
        <v>0</v>
      </c>
      <c r="AD101" s="422"/>
      <c r="AE101" s="353">
        <v>0</v>
      </c>
      <c r="AF101" s="353">
        <v>0</v>
      </c>
      <c r="AG101" s="353">
        <v>477</v>
      </c>
      <c r="AH101" s="353">
        <v>438</v>
      </c>
      <c r="AI101" s="353">
        <v>583</v>
      </c>
      <c r="AJ101" s="353">
        <v>0</v>
      </c>
      <c r="AK101" s="423"/>
    </row>
    <row r="102" spans="1:37" s="424" customFormat="1" ht="18.75" customHeight="1" x14ac:dyDescent="0.4">
      <c r="A102" s="97" t="s">
        <v>509</v>
      </c>
      <c r="B102" s="98" t="s">
        <v>615</v>
      </c>
      <c r="C102" s="356">
        <f t="shared" si="1"/>
        <v>0</v>
      </c>
      <c r="D102" s="349">
        <f>IF(ISBLANK($A$2),SUMIFS(Entradas!C:C,Entradas!A:A,'Cadastro-Estoque'!A:A),SUMIFS(Entradas!C:C,Entradas!A:A,'Cadastro-Estoque'!A:A,Entradas!B:B,CONCATENATE("&lt;=",$A$2)))</f>
        <v>0</v>
      </c>
      <c r="E102" s="350"/>
      <c r="F102" s="353"/>
      <c r="G102" s="353">
        <v>0</v>
      </c>
      <c r="H102" s="353">
        <v>0</v>
      </c>
      <c r="I102" s="353"/>
      <c r="J102" s="353">
        <v>0</v>
      </c>
      <c r="K102" s="353">
        <v>0</v>
      </c>
      <c r="L102" s="353">
        <v>0</v>
      </c>
      <c r="M102" s="353">
        <v>0</v>
      </c>
      <c r="N102" s="353">
        <v>0</v>
      </c>
      <c r="O102" s="353">
        <v>0</v>
      </c>
      <c r="P102" s="353"/>
      <c r="Q102" s="353">
        <v>0</v>
      </c>
      <c r="R102" s="353">
        <v>0</v>
      </c>
      <c r="S102" s="353">
        <v>0</v>
      </c>
      <c r="T102" s="353">
        <v>0</v>
      </c>
      <c r="U102" s="353">
        <v>0</v>
      </c>
      <c r="V102" s="353">
        <v>0</v>
      </c>
      <c r="W102" s="353"/>
      <c r="X102" s="353">
        <v>0</v>
      </c>
      <c r="Y102" s="353">
        <v>0</v>
      </c>
      <c r="Z102" s="353">
        <v>0</v>
      </c>
      <c r="AA102" s="353">
        <v>0</v>
      </c>
      <c r="AB102" s="422">
        <v>0</v>
      </c>
      <c r="AC102" s="353">
        <v>0</v>
      </c>
      <c r="AD102" s="422"/>
      <c r="AE102" s="353">
        <v>0</v>
      </c>
      <c r="AF102" s="353">
        <v>0</v>
      </c>
      <c r="AG102" s="353">
        <v>0</v>
      </c>
      <c r="AH102" s="353">
        <v>0</v>
      </c>
      <c r="AI102" s="353">
        <v>0</v>
      </c>
      <c r="AJ102" s="353">
        <v>0</v>
      </c>
      <c r="AK102" s="423"/>
    </row>
    <row r="103" spans="1:37" s="424" customFormat="1" ht="18.75" customHeight="1" x14ac:dyDescent="0.4">
      <c r="A103" s="97" t="s">
        <v>509</v>
      </c>
      <c r="B103" s="98" t="s">
        <v>508</v>
      </c>
      <c r="C103" s="356">
        <f t="shared" si="1"/>
        <v>701</v>
      </c>
      <c r="D103" s="349">
        <f>IF(ISBLANK($A$2),SUMIFS(Entradas!C:C,Entradas!A:A,'Cadastro-Estoque'!A:A),SUMIFS(Entradas!C:C,Entradas!A:A,'Cadastro-Estoque'!A:A,Entradas!B:B,CONCATENATE("&lt;=",$A$2)))</f>
        <v>0</v>
      </c>
      <c r="E103" s="350"/>
      <c r="F103" s="353"/>
      <c r="G103" s="353">
        <v>0</v>
      </c>
      <c r="H103" s="353">
        <v>0</v>
      </c>
      <c r="I103" s="353"/>
      <c r="J103" s="353">
        <v>0</v>
      </c>
      <c r="K103" s="353">
        <v>0</v>
      </c>
      <c r="L103" s="353">
        <v>0</v>
      </c>
      <c r="M103" s="353">
        <v>0</v>
      </c>
      <c r="N103" s="353">
        <v>0</v>
      </c>
      <c r="O103" s="353">
        <v>0</v>
      </c>
      <c r="P103" s="353"/>
      <c r="Q103" s="353">
        <v>0</v>
      </c>
      <c r="R103" s="353">
        <v>0</v>
      </c>
      <c r="S103" s="353">
        <v>0</v>
      </c>
      <c r="T103" s="353">
        <v>0</v>
      </c>
      <c r="U103" s="353">
        <v>0</v>
      </c>
      <c r="V103" s="353">
        <v>0</v>
      </c>
      <c r="W103" s="353"/>
      <c r="X103" s="353">
        <v>0</v>
      </c>
      <c r="Y103" s="353">
        <v>0</v>
      </c>
      <c r="Z103" s="353">
        <v>701</v>
      </c>
      <c r="AA103" s="353">
        <v>0</v>
      </c>
      <c r="AB103" s="422">
        <v>0</v>
      </c>
      <c r="AC103" s="353">
        <v>0</v>
      </c>
      <c r="AD103" s="422"/>
      <c r="AE103" s="353">
        <v>0</v>
      </c>
      <c r="AF103" s="353">
        <v>0</v>
      </c>
      <c r="AG103" s="353">
        <v>0</v>
      </c>
      <c r="AH103" s="353">
        <v>0</v>
      </c>
      <c r="AI103" s="353">
        <v>0</v>
      </c>
      <c r="AJ103" s="353">
        <v>0</v>
      </c>
      <c r="AK103" s="423"/>
    </row>
    <row r="104" spans="1:37" s="424" customFormat="1" ht="18.75" customHeight="1" x14ac:dyDescent="0.4">
      <c r="A104" s="97" t="s">
        <v>670</v>
      </c>
      <c r="B104" s="98" t="s">
        <v>668</v>
      </c>
      <c r="C104" s="356">
        <f t="shared" si="1"/>
        <v>301</v>
      </c>
      <c r="D104" s="349">
        <f>IF(ISBLANK($A$2),SUMIFS(Entradas!C:C,Entradas!A:A,'Cadastro-Estoque'!A:A),SUMIFS(Entradas!C:C,Entradas!A:A,'Cadastro-Estoque'!A:A,Entradas!B:B,CONCATENATE("&lt;=",$A$2)))</f>
        <v>0</v>
      </c>
      <c r="E104" s="350"/>
      <c r="F104" s="353"/>
      <c r="G104" s="353">
        <v>0</v>
      </c>
      <c r="H104" s="353">
        <v>0</v>
      </c>
      <c r="I104" s="353"/>
      <c r="J104" s="353">
        <v>0</v>
      </c>
      <c r="K104" s="353">
        <v>301</v>
      </c>
      <c r="L104" s="353">
        <v>0</v>
      </c>
      <c r="M104" s="353">
        <v>0</v>
      </c>
      <c r="N104" s="353">
        <v>0</v>
      </c>
      <c r="O104" s="353">
        <v>0</v>
      </c>
      <c r="P104" s="353"/>
      <c r="Q104" s="353">
        <v>0</v>
      </c>
      <c r="R104" s="353">
        <v>0</v>
      </c>
      <c r="S104" s="353">
        <v>0</v>
      </c>
      <c r="T104" s="353">
        <v>0</v>
      </c>
      <c r="U104" s="353">
        <v>0</v>
      </c>
      <c r="V104" s="353">
        <v>0</v>
      </c>
      <c r="W104" s="353"/>
      <c r="X104" s="353">
        <v>0</v>
      </c>
      <c r="Y104" s="353">
        <v>0</v>
      </c>
      <c r="Z104" s="353">
        <v>0</v>
      </c>
      <c r="AA104" s="353">
        <v>0</v>
      </c>
      <c r="AB104" s="422">
        <v>0</v>
      </c>
      <c r="AC104" s="353">
        <v>0</v>
      </c>
      <c r="AD104" s="422"/>
      <c r="AE104" s="353">
        <v>0</v>
      </c>
      <c r="AF104" s="353">
        <v>0</v>
      </c>
      <c r="AG104" s="353">
        <v>0</v>
      </c>
      <c r="AH104" s="353">
        <v>0</v>
      </c>
      <c r="AI104" s="353">
        <v>0</v>
      </c>
      <c r="AJ104" s="353">
        <v>0</v>
      </c>
      <c r="AK104" s="423"/>
    </row>
    <row r="105" spans="1:37" s="424" customFormat="1" ht="18.75" customHeight="1" x14ac:dyDescent="0.4">
      <c r="A105" s="107"/>
      <c r="B105" s="107"/>
      <c r="C105" s="356">
        <f t="shared" si="1"/>
        <v>0</v>
      </c>
      <c r="D105" s="349">
        <f>IF(ISBLANK($A$2),SUMIFS(Entradas!C:C,Entradas!A:A,'Cadastro-Estoque'!A:A),SUMIFS(Entradas!C:C,Entradas!A:A,'Cadastro-Estoque'!A:A,Entradas!B:B,CONCATENATE("&lt;=",$A$2)))</f>
        <v>0</v>
      </c>
      <c r="E105" s="350"/>
      <c r="F105" s="353"/>
      <c r="G105" s="353">
        <v>0</v>
      </c>
      <c r="H105" s="353">
        <v>0</v>
      </c>
      <c r="I105" s="353"/>
      <c r="J105" s="353">
        <v>0</v>
      </c>
      <c r="K105" s="353">
        <v>0</v>
      </c>
      <c r="L105" s="353">
        <v>0</v>
      </c>
      <c r="M105" s="353">
        <v>0</v>
      </c>
      <c r="N105" s="353">
        <v>0</v>
      </c>
      <c r="O105" s="353">
        <v>0</v>
      </c>
      <c r="P105" s="353"/>
      <c r="Q105" s="353">
        <v>0</v>
      </c>
      <c r="R105" s="353">
        <v>0</v>
      </c>
      <c r="S105" s="353">
        <v>0</v>
      </c>
      <c r="T105" s="353">
        <v>0</v>
      </c>
      <c r="U105" s="353">
        <v>0</v>
      </c>
      <c r="V105" s="353">
        <v>0</v>
      </c>
      <c r="W105" s="353"/>
      <c r="X105" s="353">
        <v>0</v>
      </c>
      <c r="Y105" s="353">
        <v>0</v>
      </c>
      <c r="Z105" s="353">
        <v>0</v>
      </c>
      <c r="AA105" s="353">
        <v>0</v>
      </c>
      <c r="AB105" s="422">
        <v>0</v>
      </c>
      <c r="AC105" s="353">
        <v>0</v>
      </c>
      <c r="AD105" s="422"/>
      <c r="AE105" s="353">
        <v>0</v>
      </c>
      <c r="AF105" s="353">
        <v>0</v>
      </c>
      <c r="AG105" s="353">
        <v>0</v>
      </c>
      <c r="AH105" s="353">
        <v>0</v>
      </c>
      <c r="AI105" s="353">
        <v>0</v>
      </c>
      <c r="AJ105" s="353">
        <v>0</v>
      </c>
      <c r="AK105" s="423"/>
    </row>
    <row r="106" spans="1:37" s="424" customFormat="1" ht="18.75" customHeight="1" x14ac:dyDescent="0.4">
      <c r="A106" s="97" t="s">
        <v>186</v>
      </c>
      <c r="B106" s="98" t="s">
        <v>76</v>
      </c>
      <c r="C106" s="356">
        <f t="shared" si="1"/>
        <v>0</v>
      </c>
      <c r="D106" s="349">
        <f>IF(ISBLANK($A$2),SUMIFS(Entradas!C:C,Entradas!A:A,'Cadastro-Estoque'!A:A),SUMIFS(Entradas!C:C,Entradas!A:A,'Cadastro-Estoque'!A:A,Entradas!B:B,CONCATENATE("&lt;=",$A$2)))</f>
        <v>0</v>
      </c>
      <c r="E106" s="350"/>
      <c r="F106" s="353"/>
      <c r="G106" s="353">
        <v>0</v>
      </c>
      <c r="H106" s="353">
        <v>0</v>
      </c>
      <c r="I106" s="353"/>
      <c r="J106" s="353">
        <v>0</v>
      </c>
      <c r="K106" s="353">
        <v>0</v>
      </c>
      <c r="L106" s="353">
        <v>0</v>
      </c>
      <c r="M106" s="353">
        <v>0</v>
      </c>
      <c r="N106" s="353">
        <v>0</v>
      </c>
      <c r="O106" s="353">
        <v>0</v>
      </c>
      <c r="P106" s="353"/>
      <c r="Q106" s="353">
        <v>0</v>
      </c>
      <c r="R106" s="353">
        <v>0</v>
      </c>
      <c r="S106" s="353">
        <v>0</v>
      </c>
      <c r="T106" s="353">
        <v>0</v>
      </c>
      <c r="U106" s="353">
        <v>0</v>
      </c>
      <c r="V106" s="353">
        <v>0</v>
      </c>
      <c r="W106" s="353"/>
      <c r="X106" s="353">
        <v>0</v>
      </c>
      <c r="Y106" s="353">
        <v>0</v>
      </c>
      <c r="Z106" s="353">
        <v>0</v>
      </c>
      <c r="AA106" s="353">
        <v>0</v>
      </c>
      <c r="AB106" s="422">
        <v>0</v>
      </c>
      <c r="AC106" s="353">
        <v>0</v>
      </c>
      <c r="AD106" s="422"/>
      <c r="AE106" s="353">
        <v>0</v>
      </c>
      <c r="AF106" s="353">
        <v>0</v>
      </c>
      <c r="AG106" s="353">
        <v>0</v>
      </c>
      <c r="AH106" s="353">
        <v>0</v>
      </c>
      <c r="AI106" s="353">
        <v>0</v>
      </c>
      <c r="AJ106" s="353">
        <v>0</v>
      </c>
      <c r="AK106" s="423"/>
    </row>
    <row r="107" spans="1:37" s="424" customFormat="1" ht="18.75" customHeight="1" x14ac:dyDescent="0.4">
      <c r="A107" s="416" t="s">
        <v>186</v>
      </c>
      <c r="B107" s="98" t="s">
        <v>872</v>
      </c>
      <c r="C107" s="356">
        <f t="shared" si="1"/>
        <v>0</v>
      </c>
      <c r="D107" s="349">
        <f>IF(ISBLANK($A$2),SUMIFS(Entradas!C:C,Entradas!A:A,'Cadastro-Estoque'!A:A),SUMIFS(Entradas!C:C,Entradas!A:A,'Cadastro-Estoque'!A:A,Entradas!B:B,CONCATENATE("&lt;=",$A$2)))</f>
        <v>0</v>
      </c>
      <c r="E107" s="350"/>
      <c r="F107" s="413"/>
      <c r="G107" s="413">
        <v>0</v>
      </c>
      <c r="H107" s="413">
        <v>0</v>
      </c>
      <c r="I107" s="413"/>
      <c r="J107" s="413">
        <v>0</v>
      </c>
      <c r="K107" s="413">
        <v>0</v>
      </c>
      <c r="L107" s="413">
        <v>0</v>
      </c>
      <c r="M107" s="413">
        <v>0</v>
      </c>
      <c r="N107" s="413">
        <v>0</v>
      </c>
      <c r="O107" s="413">
        <v>0</v>
      </c>
      <c r="P107" s="413"/>
      <c r="Q107" s="413">
        <v>0</v>
      </c>
      <c r="R107" s="413">
        <v>0</v>
      </c>
      <c r="S107" s="413">
        <v>0</v>
      </c>
      <c r="T107" s="413">
        <v>0</v>
      </c>
      <c r="U107" s="413">
        <v>0</v>
      </c>
      <c r="V107" s="413">
        <v>0</v>
      </c>
      <c r="W107" s="413"/>
      <c r="X107" s="413">
        <v>0</v>
      </c>
      <c r="Y107" s="413">
        <v>0</v>
      </c>
      <c r="Z107" s="413">
        <v>0</v>
      </c>
      <c r="AA107" s="413">
        <v>0</v>
      </c>
      <c r="AB107" s="425">
        <v>0</v>
      </c>
      <c r="AC107" s="413">
        <v>0</v>
      </c>
      <c r="AD107" s="425"/>
      <c r="AE107" s="413">
        <v>0</v>
      </c>
      <c r="AF107" s="413">
        <v>0</v>
      </c>
      <c r="AG107" s="413">
        <v>0</v>
      </c>
      <c r="AH107" s="413">
        <v>0</v>
      </c>
      <c r="AI107" s="413">
        <v>0</v>
      </c>
      <c r="AJ107" s="413">
        <v>0</v>
      </c>
      <c r="AK107" s="423"/>
    </row>
    <row r="108" spans="1:37" s="424" customFormat="1" ht="18.75" customHeight="1" x14ac:dyDescent="0.4">
      <c r="A108" s="97" t="s">
        <v>187</v>
      </c>
      <c r="B108" s="98" t="s">
        <v>77</v>
      </c>
      <c r="C108" s="356">
        <f t="shared" si="1"/>
        <v>0</v>
      </c>
      <c r="D108" s="349">
        <f>IF(ISBLANK($A$2),SUMIFS(Entradas!C:C,Entradas!A:A,'Cadastro-Estoque'!A:A),SUMIFS(Entradas!C:C,Entradas!A:A,'Cadastro-Estoque'!A:A,Entradas!B:B,CONCATENATE("&lt;=",$A$2)))</f>
        <v>0</v>
      </c>
      <c r="E108" s="350"/>
      <c r="F108" s="353"/>
      <c r="G108" s="353">
        <v>0</v>
      </c>
      <c r="H108" s="353">
        <v>0</v>
      </c>
      <c r="I108" s="353"/>
      <c r="J108" s="353">
        <v>0</v>
      </c>
      <c r="K108" s="353">
        <v>0</v>
      </c>
      <c r="L108" s="353">
        <v>0</v>
      </c>
      <c r="M108" s="353">
        <v>0</v>
      </c>
      <c r="N108" s="353">
        <v>0</v>
      </c>
      <c r="O108" s="353">
        <v>0</v>
      </c>
      <c r="P108" s="353"/>
      <c r="Q108" s="353">
        <v>0</v>
      </c>
      <c r="R108" s="353">
        <v>0</v>
      </c>
      <c r="S108" s="353">
        <v>0</v>
      </c>
      <c r="T108" s="353">
        <v>0</v>
      </c>
      <c r="U108" s="353">
        <v>0</v>
      </c>
      <c r="V108" s="353">
        <v>0</v>
      </c>
      <c r="W108" s="353"/>
      <c r="X108" s="353">
        <v>0</v>
      </c>
      <c r="Y108" s="353">
        <v>0</v>
      </c>
      <c r="Z108" s="353">
        <v>0</v>
      </c>
      <c r="AA108" s="353">
        <v>0</v>
      </c>
      <c r="AB108" s="422">
        <v>0</v>
      </c>
      <c r="AC108" s="353">
        <v>0</v>
      </c>
      <c r="AD108" s="422"/>
      <c r="AE108" s="353">
        <v>0</v>
      </c>
      <c r="AF108" s="353">
        <v>0</v>
      </c>
      <c r="AG108" s="353">
        <v>0</v>
      </c>
      <c r="AH108" s="353">
        <v>0</v>
      </c>
      <c r="AI108" s="353">
        <v>0</v>
      </c>
      <c r="AJ108" s="353">
        <v>0</v>
      </c>
      <c r="AK108" s="423"/>
    </row>
    <row r="109" spans="1:37" s="424" customFormat="1" ht="18.75" customHeight="1" x14ac:dyDescent="0.4">
      <c r="A109" s="97" t="s">
        <v>188</v>
      </c>
      <c r="B109" s="98" t="s">
        <v>78</v>
      </c>
      <c r="C109" s="356">
        <f t="shared" si="1"/>
        <v>1</v>
      </c>
      <c r="D109" s="349">
        <f>IF(ISBLANK($A$2),SUMIFS(Entradas!C:C,Entradas!A:A,'Cadastro-Estoque'!A:A),SUMIFS(Entradas!C:C,Entradas!A:A,'Cadastro-Estoque'!A:A,Entradas!B:B,CONCATENATE("&lt;=",$A$2)))</f>
        <v>0</v>
      </c>
      <c r="E109" s="350"/>
      <c r="F109" s="353"/>
      <c r="G109" s="353">
        <v>0</v>
      </c>
      <c r="H109" s="353">
        <v>0</v>
      </c>
      <c r="I109" s="353"/>
      <c r="J109" s="353">
        <v>0</v>
      </c>
      <c r="K109" s="353">
        <v>0</v>
      </c>
      <c r="L109" s="353">
        <v>1</v>
      </c>
      <c r="M109" s="353">
        <v>0</v>
      </c>
      <c r="N109" s="353">
        <v>0</v>
      </c>
      <c r="O109" s="353">
        <v>0</v>
      </c>
      <c r="P109" s="353"/>
      <c r="Q109" s="353">
        <v>0</v>
      </c>
      <c r="R109" s="353">
        <v>0</v>
      </c>
      <c r="S109" s="353">
        <v>0</v>
      </c>
      <c r="T109" s="353">
        <v>0</v>
      </c>
      <c r="U109" s="353">
        <v>0</v>
      </c>
      <c r="V109" s="353">
        <v>0</v>
      </c>
      <c r="W109" s="353"/>
      <c r="X109" s="353">
        <v>0</v>
      </c>
      <c r="Y109" s="353">
        <v>0</v>
      </c>
      <c r="Z109" s="353">
        <v>0</v>
      </c>
      <c r="AA109" s="353">
        <v>0</v>
      </c>
      <c r="AB109" s="422">
        <v>0</v>
      </c>
      <c r="AC109" s="353">
        <v>0</v>
      </c>
      <c r="AD109" s="422"/>
      <c r="AE109" s="353">
        <v>0</v>
      </c>
      <c r="AF109" s="353">
        <v>0</v>
      </c>
      <c r="AG109" s="353">
        <v>0</v>
      </c>
      <c r="AH109" s="353">
        <v>0</v>
      </c>
      <c r="AI109" s="353">
        <v>0</v>
      </c>
      <c r="AJ109" s="353">
        <v>0</v>
      </c>
      <c r="AK109" s="423"/>
    </row>
    <row r="110" spans="1:37" s="424" customFormat="1" ht="18.75" customHeight="1" x14ac:dyDescent="0.4">
      <c r="A110" s="416" t="s">
        <v>188</v>
      </c>
      <c r="B110" s="98" t="s">
        <v>873</v>
      </c>
      <c r="C110" s="356">
        <f t="shared" si="1"/>
        <v>0</v>
      </c>
      <c r="D110" s="349">
        <f>IF(ISBLANK($A$2),SUMIFS(Entradas!C:C,Entradas!A:A,'Cadastro-Estoque'!A:A),SUMIFS(Entradas!C:C,Entradas!A:A,'Cadastro-Estoque'!A:A,Entradas!B:B,CONCATENATE("&lt;=",$A$2)))</f>
        <v>0</v>
      </c>
      <c r="E110" s="350"/>
      <c r="F110" s="413"/>
      <c r="G110" s="413">
        <v>0</v>
      </c>
      <c r="H110" s="413">
        <v>0</v>
      </c>
      <c r="I110" s="413"/>
      <c r="J110" s="413">
        <v>0</v>
      </c>
      <c r="K110" s="413">
        <v>0</v>
      </c>
      <c r="L110" s="413">
        <v>0</v>
      </c>
      <c r="M110" s="413">
        <v>0</v>
      </c>
      <c r="N110" s="413">
        <v>0</v>
      </c>
      <c r="O110" s="413">
        <v>0</v>
      </c>
      <c r="P110" s="413"/>
      <c r="Q110" s="413">
        <v>0</v>
      </c>
      <c r="R110" s="413">
        <v>0</v>
      </c>
      <c r="S110" s="413">
        <v>0</v>
      </c>
      <c r="T110" s="413">
        <v>0</v>
      </c>
      <c r="U110" s="413">
        <v>0</v>
      </c>
      <c r="V110" s="413">
        <v>0</v>
      </c>
      <c r="W110" s="413"/>
      <c r="X110" s="413">
        <v>0</v>
      </c>
      <c r="Y110" s="413">
        <v>0</v>
      </c>
      <c r="Z110" s="413">
        <v>0</v>
      </c>
      <c r="AA110" s="413">
        <v>0</v>
      </c>
      <c r="AB110" s="425">
        <v>0</v>
      </c>
      <c r="AC110" s="413">
        <v>0</v>
      </c>
      <c r="AD110" s="425"/>
      <c r="AE110" s="413">
        <v>0</v>
      </c>
      <c r="AF110" s="413">
        <v>0</v>
      </c>
      <c r="AG110" s="413">
        <v>0</v>
      </c>
      <c r="AH110" s="413">
        <v>0</v>
      </c>
      <c r="AI110" s="413">
        <v>0</v>
      </c>
      <c r="AJ110" s="413">
        <v>0</v>
      </c>
      <c r="AK110" s="423"/>
    </row>
    <row r="111" spans="1:37" s="424" customFormat="1" ht="18.75" customHeight="1" x14ac:dyDescent="0.4">
      <c r="A111" s="113" t="s">
        <v>189</v>
      </c>
      <c r="B111" s="114" t="s">
        <v>79</v>
      </c>
      <c r="C111" s="356">
        <f t="shared" si="1"/>
        <v>0</v>
      </c>
      <c r="D111" s="349">
        <f>IF(ISBLANK($A$2),SUMIFS(Entradas!C:C,Entradas!A:A,'Cadastro-Estoque'!A:A),SUMIFS(Entradas!C:C,Entradas!A:A,'Cadastro-Estoque'!A:A,Entradas!B:B,CONCATENATE("&lt;=",$A$2)))</f>
        <v>0</v>
      </c>
      <c r="E111" s="350"/>
      <c r="F111" s="353"/>
      <c r="G111" s="353">
        <v>0</v>
      </c>
      <c r="H111" s="353">
        <v>0</v>
      </c>
      <c r="I111" s="353"/>
      <c r="J111" s="353">
        <v>0</v>
      </c>
      <c r="K111" s="353">
        <v>0</v>
      </c>
      <c r="L111" s="353">
        <v>0</v>
      </c>
      <c r="M111" s="353">
        <v>0</v>
      </c>
      <c r="N111" s="353">
        <v>0</v>
      </c>
      <c r="O111" s="353">
        <v>0</v>
      </c>
      <c r="P111" s="353"/>
      <c r="Q111" s="353">
        <v>0</v>
      </c>
      <c r="R111" s="353">
        <v>0</v>
      </c>
      <c r="S111" s="353">
        <v>0</v>
      </c>
      <c r="T111" s="353">
        <v>0</v>
      </c>
      <c r="U111" s="353">
        <v>0</v>
      </c>
      <c r="V111" s="353">
        <v>0</v>
      </c>
      <c r="W111" s="353"/>
      <c r="X111" s="353">
        <v>0</v>
      </c>
      <c r="Y111" s="353">
        <v>0</v>
      </c>
      <c r="Z111" s="353">
        <v>0</v>
      </c>
      <c r="AA111" s="353">
        <v>0</v>
      </c>
      <c r="AB111" s="422">
        <v>0</v>
      </c>
      <c r="AC111" s="353">
        <v>0</v>
      </c>
      <c r="AD111" s="422"/>
      <c r="AE111" s="353">
        <v>0</v>
      </c>
      <c r="AF111" s="353">
        <v>0</v>
      </c>
      <c r="AG111" s="353">
        <v>0</v>
      </c>
      <c r="AH111" s="353">
        <v>0</v>
      </c>
      <c r="AI111" s="353">
        <v>0</v>
      </c>
      <c r="AJ111" s="353">
        <v>0</v>
      </c>
      <c r="AK111" s="423"/>
    </row>
    <row r="112" spans="1:37" s="424" customFormat="1" ht="18.75" customHeight="1" x14ac:dyDescent="0.4">
      <c r="A112" s="97" t="s">
        <v>190</v>
      </c>
      <c r="B112" s="98" t="s">
        <v>80</v>
      </c>
      <c r="C112" s="356">
        <f t="shared" si="1"/>
        <v>0</v>
      </c>
      <c r="D112" s="349">
        <f>IF(ISBLANK($A$2),SUMIFS(Entradas!C:C,Entradas!A:A,'Cadastro-Estoque'!A:A),SUMIFS(Entradas!C:C,Entradas!A:A,'Cadastro-Estoque'!A:A,Entradas!B:B,CONCATENATE("&lt;=",$A$2)))</f>
        <v>0</v>
      </c>
      <c r="E112" s="350"/>
      <c r="F112" s="353"/>
      <c r="G112" s="353">
        <v>0</v>
      </c>
      <c r="H112" s="353">
        <v>0</v>
      </c>
      <c r="I112" s="353"/>
      <c r="J112" s="353">
        <v>0</v>
      </c>
      <c r="K112" s="353">
        <v>0</v>
      </c>
      <c r="L112" s="353">
        <v>0</v>
      </c>
      <c r="M112" s="353">
        <v>0</v>
      </c>
      <c r="N112" s="353">
        <v>0</v>
      </c>
      <c r="O112" s="353">
        <v>0</v>
      </c>
      <c r="P112" s="353"/>
      <c r="Q112" s="353">
        <v>0</v>
      </c>
      <c r="R112" s="353">
        <v>0</v>
      </c>
      <c r="S112" s="353">
        <v>0</v>
      </c>
      <c r="T112" s="353">
        <v>0</v>
      </c>
      <c r="U112" s="353">
        <v>0</v>
      </c>
      <c r="V112" s="353">
        <v>0</v>
      </c>
      <c r="W112" s="353"/>
      <c r="X112" s="353">
        <v>0</v>
      </c>
      <c r="Y112" s="353">
        <v>0</v>
      </c>
      <c r="Z112" s="353">
        <v>0</v>
      </c>
      <c r="AA112" s="353">
        <v>0</v>
      </c>
      <c r="AB112" s="422">
        <v>0</v>
      </c>
      <c r="AC112" s="353">
        <v>0</v>
      </c>
      <c r="AD112" s="422"/>
      <c r="AE112" s="353">
        <v>0</v>
      </c>
      <c r="AF112" s="353">
        <v>0</v>
      </c>
      <c r="AG112" s="353">
        <v>0</v>
      </c>
      <c r="AH112" s="353">
        <v>0</v>
      </c>
      <c r="AI112" s="353">
        <v>0</v>
      </c>
      <c r="AJ112" s="353">
        <v>0</v>
      </c>
      <c r="AK112" s="423"/>
    </row>
    <row r="113" spans="1:37" s="424" customFormat="1" ht="18.75" customHeight="1" x14ac:dyDescent="0.4">
      <c r="A113" s="97" t="s">
        <v>190</v>
      </c>
      <c r="B113" s="98" t="s">
        <v>963</v>
      </c>
      <c r="C113" s="356">
        <f>SUM(F113:AJ113)</f>
        <v>450</v>
      </c>
      <c r="D113" s="349">
        <f>IF(ISBLANK($A$2),SUMIFS(Entradas!C:C,Entradas!A:A,'Cadastro-Estoque'!A:A),SUMIFS(Entradas!C:C,Entradas!A:A,'Cadastro-Estoque'!A:A,Entradas!B:B,CONCATENATE("&lt;=",$A$2)))</f>
        <v>0</v>
      </c>
      <c r="E113" s="350"/>
      <c r="F113" s="353"/>
      <c r="G113" s="353">
        <v>0</v>
      </c>
      <c r="H113" s="353">
        <v>0</v>
      </c>
      <c r="I113" s="353"/>
      <c r="J113" s="353">
        <v>0</v>
      </c>
      <c r="K113" s="353">
        <v>0</v>
      </c>
      <c r="L113" s="413">
        <v>0</v>
      </c>
      <c r="M113" s="413">
        <v>140</v>
      </c>
      <c r="N113" s="413">
        <v>60</v>
      </c>
      <c r="O113" s="413">
        <v>40</v>
      </c>
      <c r="P113" s="413"/>
      <c r="Q113" s="413">
        <v>0</v>
      </c>
      <c r="R113" s="413">
        <v>0</v>
      </c>
      <c r="S113" s="413">
        <v>0</v>
      </c>
      <c r="T113" s="413">
        <v>0</v>
      </c>
      <c r="U113" s="413">
        <v>0</v>
      </c>
      <c r="V113" s="413">
        <v>0</v>
      </c>
      <c r="W113" s="413"/>
      <c r="X113" s="413">
        <v>0</v>
      </c>
      <c r="Y113" s="413">
        <v>0</v>
      </c>
      <c r="Z113" s="413">
        <v>0</v>
      </c>
      <c r="AA113" s="413">
        <v>0</v>
      </c>
      <c r="AB113" s="425">
        <v>210</v>
      </c>
      <c r="AC113" s="413">
        <v>0</v>
      </c>
      <c r="AD113" s="425"/>
      <c r="AE113" s="413">
        <v>0</v>
      </c>
      <c r="AF113" s="413">
        <v>0</v>
      </c>
      <c r="AG113" s="413">
        <v>0</v>
      </c>
      <c r="AH113" s="413">
        <v>0</v>
      </c>
      <c r="AI113" s="413">
        <v>0</v>
      </c>
      <c r="AJ113" s="413">
        <v>0</v>
      </c>
      <c r="AK113" s="423"/>
    </row>
    <row r="114" spans="1:37" s="424" customFormat="1" ht="18.75" customHeight="1" x14ac:dyDescent="0.4">
      <c r="A114" s="97" t="s">
        <v>191</v>
      </c>
      <c r="B114" s="98" t="s">
        <v>476</v>
      </c>
      <c r="C114" s="356">
        <f t="shared" si="1"/>
        <v>0</v>
      </c>
      <c r="D114" s="349">
        <f>IF(ISBLANK($A$2),SUMIFS(Entradas!C:C,Entradas!A:A,'Cadastro-Estoque'!A:A),SUMIFS(Entradas!C:C,Entradas!A:A,'Cadastro-Estoque'!A:A,Entradas!B:B,CONCATENATE("&lt;=",$A$2)))</f>
        <v>0</v>
      </c>
      <c r="E114" s="350"/>
      <c r="F114" s="413"/>
      <c r="G114" s="413">
        <v>0</v>
      </c>
      <c r="H114" s="413">
        <v>0</v>
      </c>
      <c r="I114" s="413"/>
      <c r="J114" s="413">
        <v>0</v>
      </c>
      <c r="K114" s="413">
        <v>0</v>
      </c>
      <c r="L114" s="353">
        <v>0</v>
      </c>
      <c r="M114" s="353">
        <v>0</v>
      </c>
      <c r="N114" s="353">
        <v>0</v>
      </c>
      <c r="O114" s="353">
        <v>0</v>
      </c>
      <c r="P114" s="353"/>
      <c r="Q114" s="353">
        <v>0</v>
      </c>
      <c r="R114" s="353">
        <v>0</v>
      </c>
      <c r="S114" s="353">
        <v>0</v>
      </c>
      <c r="T114" s="353">
        <v>0</v>
      </c>
      <c r="U114" s="353">
        <v>0</v>
      </c>
      <c r="V114" s="353">
        <v>0</v>
      </c>
      <c r="W114" s="353"/>
      <c r="X114" s="353">
        <v>0</v>
      </c>
      <c r="Y114" s="353">
        <v>0</v>
      </c>
      <c r="Z114" s="353">
        <v>0</v>
      </c>
      <c r="AA114" s="353">
        <v>0</v>
      </c>
      <c r="AB114" s="422">
        <v>0</v>
      </c>
      <c r="AC114" s="353">
        <v>0</v>
      </c>
      <c r="AD114" s="422"/>
      <c r="AE114" s="353">
        <v>0</v>
      </c>
      <c r="AF114" s="353">
        <v>0</v>
      </c>
      <c r="AG114" s="353">
        <v>0</v>
      </c>
      <c r="AH114" s="353">
        <v>0</v>
      </c>
      <c r="AI114" s="353">
        <v>0</v>
      </c>
      <c r="AJ114" s="353">
        <v>0</v>
      </c>
      <c r="AK114" s="423"/>
    </row>
    <row r="115" spans="1:37" s="424" customFormat="1" ht="18.75" customHeight="1" x14ac:dyDescent="0.4">
      <c r="A115" s="416" t="s">
        <v>191</v>
      </c>
      <c r="B115" s="98" t="s">
        <v>877</v>
      </c>
      <c r="C115" s="356">
        <f t="shared" si="1"/>
        <v>0</v>
      </c>
      <c r="D115" s="349">
        <f>IF(ISBLANK($A$2),SUMIFS(Entradas!C:C,Entradas!A:A,'Cadastro-Estoque'!A:A),SUMIFS(Entradas!C:C,Entradas!A:A,'Cadastro-Estoque'!A:A,Entradas!B:B,CONCATENATE("&lt;=",$A$2)))</f>
        <v>0</v>
      </c>
      <c r="E115" s="350"/>
      <c r="F115" s="353"/>
      <c r="G115" s="353">
        <v>0</v>
      </c>
      <c r="H115" s="353">
        <v>0</v>
      </c>
      <c r="I115" s="353"/>
      <c r="J115" s="353">
        <v>0</v>
      </c>
      <c r="K115" s="353">
        <v>0</v>
      </c>
      <c r="L115" s="413">
        <v>0</v>
      </c>
      <c r="M115" s="413">
        <v>0</v>
      </c>
      <c r="N115" s="413">
        <v>0</v>
      </c>
      <c r="O115" s="413">
        <v>0</v>
      </c>
      <c r="P115" s="413"/>
      <c r="Q115" s="413">
        <v>0</v>
      </c>
      <c r="R115" s="413">
        <v>0</v>
      </c>
      <c r="S115" s="413">
        <v>0</v>
      </c>
      <c r="T115" s="413">
        <v>0</v>
      </c>
      <c r="U115" s="413">
        <v>0</v>
      </c>
      <c r="V115" s="413">
        <v>0</v>
      </c>
      <c r="W115" s="413"/>
      <c r="X115" s="413">
        <v>0</v>
      </c>
      <c r="Y115" s="413">
        <v>0</v>
      </c>
      <c r="Z115" s="413">
        <v>0</v>
      </c>
      <c r="AA115" s="413">
        <v>0</v>
      </c>
      <c r="AB115" s="425">
        <v>0</v>
      </c>
      <c r="AC115" s="413">
        <v>0</v>
      </c>
      <c r="AD115" s="425"/>
      <c r="AE115" s="413">
        <v>0</v>
      </c>
      <c r="AF115" s="413">
        <v>0</v>
      </c>
      <c r="AG115" s="413">
        <v>0</v>
      </c>
      <c r="AH115" s="413">
        <v>0</v>
      </c>
      <c r="AI115" s="413">
        <v>0</v>
      </c>
      <c r="AJ115" s="413">
        <v>0</v>
      </c>
      <c r="AK115" s="423"/>
    </row>
    <row r="116" spans="1:37" s="424" customFormat="1" ht="18.75" customHeight="1" x14ac:dyDescent="0.4">
      <c r="A116" s="97" t="s">
        <v>480</v>
      </c>
      <c r="B116" s="98" t="s">
        <v>475</v>
      </c>
      <c r="C116" s="356">
        <f t="shared" si="1"/>
        <v>0</v>
      </c>
      <c r="D116" s="349">
        <f>IF(ISBLANK($A$2),SUMIFS(Entradas!C:C,Entradas!A:A,'Cadastro-Estoque'!A:A),SUMIFS(Entradas!C:C,Entradas!A:A,'Cadastro-Estoque'!A:A,Entradas!B:B,CONCATENATE("&lt;=",$A$2)))</f>
        <v>0</v>
      </c>
      <c r="E116" s="350"/>
      <c r="F116" s="353"/>
      <c r="G116" s="353">
        <v>0</v>
      </c>
      <c r="H116" s="353">
        <v>0</v>
      </c>
      <c r="I116" s="353"/>
      <c r="J116" s="353">
        <v>0</v>
      </c>
      <c r="K116" s="353">
        <v>0</v>
      </c>
      <c r="L116" s="353">
        <v>0</v>
      </c>
      <c r="M116" s="353">
        <v>0</v>
      </c>
      <c r="N116" s="353">
        <v>0</v>
      </c>
      <c r="O116" s="353">
        <v>0</v>
      </c>
      <c r="P116" s="353"/>
      <c r="Q116" s="353">
        <v>0</v>
      </c>
      <c r="R116" s="353">
        <v>0</v>
      </c>
      <c r="S116" s="353">
        <v>0</v>
      </c>
      <c r="T116" s="353">
        <v>0</v>
      </c>
      <c r="U116" s="353">
        <v>0</v>
      </c>
      <c r="V116" s="353">
        <v>0</v>
      </c>
      <c r="W116" s="353"/>
      <c r="X116" s="353">
        <v>0</v>
      </c>
      <c r="Y116" s="353">
        <v>0</v>
      </c>
      <c r="Z116" s="353">
        <v>0</v>
      </c>
      <c r="AA116" s="353">
        <v>0</v>
      </c>
      <c r="AB116" s="422">
        <v>0</v>
      </c>
      <c r="AC116" s="353">
        <v>0</v>
      </c>
      <c r="AD116" s="422"/>
      <c r="AE116" s="353">
        <v>0</v>
      </c>
      <c r="AF116" s="353">
        <v>0</v>
      </c>
      <c r="AG116" s="353">
        <v>0</v>
      </c>
      <c r="AH116" s="353">
        <v>0</v>
      </c>
      <c r="AI116" s="353">
        <v>0</v>
      </c>
      <c r="AJ116" s="353">
        <v>0</v>
      </c>
      <c r="AK116" s="423"/>
    </row>
    <row r="117" spans="1:37" s="424" customFormat="1" ht="18.75" customHeight="1" x14ac:dyDescent="0.4">
      <c r="A117" s="416" t="s">
        <v>480</v>
      </c>
      <c r="B117" s="98" t="s">
        <v>966</v>
      </c>
      <c r="C117" s="356">
        <f t="shared" si="1"/>
        <v>200</v>
      </c>
      <c r="D117" s="349">
        <f>IF(ISBLANK($A$2),SUMIFS(Entradas!C:C,Entradas!A:A,'Cadastro-Estoque'!A:A),SUMIFS(Entradas!C:C,Entradas!A:A,'Cadastro-Estoque'!A:A,Entradas!B:B,CONCATENATE("&lt;=",$A$2)))</f>
        <v>0</v>
      </c>
      <c r="E117" s="350"/>
      <c r="F117" s="413"/>
      <c r="G117" s="413">
        <v>0</v>
      </c>
      <c r="H117" s="413">
        <v>0</v>
      </c>
      <c r="I117" s="413"/>
      <c r="J117" s="413">
        <v>0</v>
      </c>
      <c r="K117" s="413">
        <v>0</v>
      </c>
      <c r="L117" s="413">
        <v>0</v>
      </c>
      <c r="M117" s="413">
        <v>200</v>
      </c>
      <c r="N117" s="413">
        <v>0</v>
      </c>
      <c r="O117" s="413">
        <v>0</v>
      </c>
      <c r="P117" s="413"/>
      <c r="Q117" s="413">
        <v>0</v>
      </c>
      <c r="R117" s="413">
        <v>0</v>
      </c>
      <c r="S117" s="413">
        <v>0</v>
      </c>
      <c r="T117" s="413">
        <v>0</v>
      </c>
      <c r="U117" s="413">
        <v>0</v>
      </c>
      <c r="V117" s="413">
        <v>0</v>
      </c>
      <c r="W117" s="413"/>
      <c r="X117" s="413">
        <v>0</v>
      </c>
      <c r="Y117" s="413">
        <v>0</v>
      </c>
      <c r="Z117" s="413">
        <v>0</v>
      </c>
      <c r="AA117" s="413">
        <v>0</v>
      </c>
      <c r="AB117" s="425">
        <v>0</v>
      </c>
      <c r="AC117" s="413">
        <v>0</v>
      </c>
      <c r="AD117" s="425"/>
      <c r="AE117" s="413">
        <v>0</v>
      </c>
      <c r="AF117" s="413">
        <v>0</v>
      </c>
      <c r="AG117" s="413">
        <v>0</v>
      </c>
      <c r="AH117" s="413">
        <v>0</v>
      </c>
      <c r="AI117" s="413">
        <v>0</v>
      </c>
      <c r="AJ117" s="413">
        <v>0</v>
      </c>
      <c r="AK117" s="423"/>
    </row>
    <row r="118" spans="1:37" s="424" customFormat="1" ht="18.75" customHeight="1" x14ac:dyDescent="0.4">
      <c r="A118" s="97" t="s">
        <v>481</v>
      </c>
      <c r="B118" s="98" t="s">
        <v>477</v>
      </c>
      <c r="C118" s="356">
        <f t="shared" si="1"/>
        <v>0</v>
      </c>
      <c r="D118" s="349">
        <f>IF(ISBLANK($A$2),SUMIFS(Entradas!C:C,Entradas!A:A,'Cadastro-Estoque'!A:A),SUMIFS(Entradas!C:C,Entradas!A:A,'Cadastro-Estoque'!A:A,Entradas!B:B,CONCATENATE("&lt;=",$A$2)))</f>
        <v>0</v>
      </c>
      <c r="E118" s="350"/>
      <c r="F118" s="353"/>
      <c r="G118" s="353">
        <v>0</v>
      </c>
      <c r="H118" s="353">
        <v>0</v>
      </c>
      <c r="I118" s="353"/>
      <c r="J118" s="353">
        <v>0</v>
      </c>
      <c r="K118" s="353">
        <v>0</v>
      </c>
      <c r="L118" s="353">
        <v>0</v>
      </c>
      <c r="M118" s="353">
        <v>0</v>
      </c>
      <c r="N118" s="353">
        <v>0</v>
      </c>
      <c r="O118" s="353">
        <v>0</v>
      </c>
      <c r="P118" s="353"/>
      <c r="Q118" s="353">
        <v>0</v>
      </c>
      <c r="R118" s="353">
        <v>0</v>
      </c>
      <c r="S118" s="353">
        <v>0</v>
      </c>
      <c r="T118" s="353">
        <v>0</v>
      </c>
      <c r="U118" s="353">
        <v>0</v>
      </c>
      <c r="V118" s="353">
        <v>0</v>
      </c>
      <c r="W118" s="353"/>
      <c r="X118" s="353">
        <v>0</v>
      </c>
      <c r="Y118" s="353">
        <v>0</v>
      </c>
      <c r="Z118" s="353">
        <v>0</v>
      </c>
      <c r="AA118" s="353">
        <v>0</v>
      </c>
      <c r="AB118" s="422">
        <v>0</v>
      </c>
      <c r="AC118" s="353">
        <v>0</v>
      </c>
      <c r="AD118" s="422"/>
      <c r="AE118" s="353">
        <v>0</v>
      </c>
      <c r="AF118" s="353">
        <v>0</v>
      </c>
      <c r="AG118" s="353">
        <v>0</v>
      </c>
      <c r="AH118" s="353">
        <v>0</v>
      </c>
      <c r="AI118" s="353">
        <v>0</v>
      </c>
      <c r="AJ118" s="353">
        <v>0</v>
      </c>
      <c r="AK118" s="423"/>
    </row>
    <row r="119" spans="1:37" s="424" customFormat="1" ht="18.75" customHeight="1" x14ac:dyDescent="0.4">
      <c r="A119" s="97" t="s">
        <v>192</v>
      </c>
      <c r="B119" s="98" t="s">
        <v>81</v>
      </c>
      <c r="C119" s="356">
        <f t="shared" si="1"/>
        <v>0</v>
      </c>
      <c r="D119" s="349">
        <f>IF(ISBLANK($A$2),SUMIFS(Entradas!C:C,Entradas!A:A,'Cadastro-Estoque'!A:A),SUMIFS(Entradas!C:C,Entradas!A:A,'Cadastro-Estoque'!A:A,Entradas!B:B,CONCATENATE("&lt;=",$A$2)))</f>
        <v>0</v>
      </c>
      <c r="E119" s="350"/>
      <c r="F119" s="353"/>
      <c r="G119" s="353">
        <v>0</v>
      </c>
      <c r="H119" s="353">
        <v>0</v>
      </c>
      <c r="I119" s="353"/>
      <c r="J119" s="353">
        <v>0</v>
      </c>
      <c r="K119" s="353">
        <v>0</v>
      </c>
      <c r="L119" s="353">
        <v>0</v>
      </c>
      <c r="M119" s="353">
        <v>0</v>
      </c>
      <c r="N119" s="353">
        <v>0</v>
      </c>
      <c r="O119" s="353">
        <v>0</v>
      </c>
      <c r="P119" s="353"/>
      <c r="Q119" s="353">
        <v>0</v>
      </c>
      <c r="R119" s="353">
        <v>0</v>
      </c>
      <c r="S119" s="353">
        <v>0</v>
      </c>
      <c r="T119" s="353">
        <v>0</v>
      </c>
      <c r="U119" s="353">
        <v>0</v>
      </c>
      <c r="V119" s="353">
        <v>0</v>
      </c>
      <c r="W119" s="353"/>
      <c r="X119" s="353">
        <v>0</v>
      </c>
      <c r="Y119" s="353">
        <v>0</v>
      </c>
      <c r="Z119" s="353">
        <v>0</v>
      </c>
      <c r="AA119" s="353">
        <v>0</v>
      </c>
      <c r="AB119" s="422">
        <v>0</v>
      </c>
      <c r="AC119" s="353">
        <v>0</v>
      </c>
      <c r="AD119" s="422"/>
      <c r="AE119" s="353">
        <v>0</v>
      </c>
      <c r="AF119" s="353">
        <v>0</v>
      </c>
      <c r="AG119" s="353">
        <v>0</v>
      </c>
      <c r="AH119" s="353">
        <v>0</v>
      </c>
      <c r="AI119" s="353">
        <v>0</v>
      </c>
      <c r="AJ119" s="353">
        <v>0</v>
      </c>
      <c r="AK119" s="423"/>
    </row>
    <row r="120" spans="1:37" s="424" customFormat="1" ht="18.75" customHeight="1" x14ac:dyDescent="0.4">
      <c r="A120" s="97" t="s">
        <v>193</v>
      </c>
      <c r="B120" s="98" t="s">
        <v>82</v>
      </c>
      <c r="C120" s="356">
        <f t="shared" si="1"/>
        <v>0</v>
      </c>
      <c r="D120" s="349">
        <f>IF(ISBLANK($A$2),SUMIFS(Entradas!C:C,Entradas!A:A,'Cadastro-Estoque'!A:A),SUMIFS(Entradas!C:C,Entradas!A:A,'Cadastro-Estoque'!A:A,Entradas!B:B,CONCATENATE("&lt;=",$A$2)))</f>
        <v>0</v>
      </c>
      <c r="E120" s="350"/>
      <c r="F120" s="353"/>
      <c r="G120" s="353">
        <v>0</v>
      </c>
      <c r="H120" s="353">
        <v>0</v>
      </c>
      <c r="I120" s="353"/>
      <c r="J120" s="353">
        <v>0</v>
      </c>
      <c r="K120" s="353">
        <v>0</v>
      </c>
      <c r="L120" s="353">
        <v>0</v>
      </c>
      <c r="M120" s="353">
        <v>0</v>
      </c>
      <c r="N120" s="353">
        <v>0</v>
      </c>
      <c r="O120" s="353">
        <v>0</v>
      </c>
      <c r="P120" s="353"/>
      <c r="Q120" s="353">
        <v>0</v>
      </c>
      <c r="R120" s="353">
        <v>0</v>
      </c>
      <c r="S120" s="353">
        <v>0</v>
      </c>
      <c r="T120" s="353">
        <v>0</v>
      </c>
      <c r="U120" s="353">
        <v>0</v>
      </c>
      <c r="V120" s="353">
        <v>0</v>
      </c>
      <c r="W120" s="353"/>
      <c r="X120" s="353">
        <v>0</v>
      </c>
      <c r="Y120" s="353">
        <v>0</v>
      </c>
      <c r="Z120" s="353">
        <v>0</v>
      </c>
      <c r="AA120" s="353">
        <v>0</v>
      </c>
      <c r="AB120" s="422">
        <v>0</v>
      </c>
      <c r="AC120" s="353">
        <v>0</v>
      </c>
      <c r="AD120" s="422"/>
      <c r="AE120" s="353">
        <v>0</v>
      </c>
      <c r="AF120" s="353">
        <v>0</v>
      </c>
      <c r="AG120" s="353">
        <v>0</v>
      </c>
      <c r="AH120" s="353">
        <v>0</v>
      </c>
      <c r="AI120" s="353">
        <v>0</v>
      </c>
      <c r="AJ120" s="353">
        <v>0</v>
      </c>
      <c r="AK120" s="423"/>
    </row>
    <row r="121" spans="1:37" s="424" customFormat="1" ht="18.75" customHeight="1" x14ac:dyDescent="0.4">
      <c r="A121" s="97" t="s">
        <v>277</v>
      </c>
      <c r="B121" s="98" t="s">
        <v>453</v>
      </c>
      <c r="C121" s="356">
        <f t="shared" si="1"/>
        <v>0</v>
      </c>
      <c r="D121" s="349">
        <f>IF(ISBLANK($A$2),SUMIFS(Entradas!C:C,Entradas!A:A,'Cadastro-Estoque'!A:A),SUMIFS(Entradas!C:C,Entradas!A:A,'Cadastro-Estoque'!A:A,Entradas!B:B,CONCATENATE("&lt;=",$A$2)))</f>
        <v>0</v>
      </c>
      <c r="E121" s="350"/>
      <c r="F121" s="353"/>
      <c r="G121" s="353">
        <v>0</v>
      </c>
      <c r="H121" s="353">
        <v>0</v>
      </c>
      <c r="I121" s="353"/>
      <c r="J121" s="353">
        <v>0</v>
      </c>
      <c r="K121" s="353">
        <v>0</v>
      </c>
      <c r="L121" s="353">
        <v>0</v>
      </c>
      <c r="M121" s="353">
        <v>0</v>
      </c>
      <c r="N121" s="353">
        <v>0</v>
      </c>
      <c r="O121" s="353">
        <v>0</v>
      </c>
      <c r="P121" s="353"/>
      <c r="Q121" s="353">
        <v>0</v>
      </c>
      <c r="R121" s="353">
        <v>0</v>
      </c>
      <c r="S121" s="353">
        <v>0</v>
      </c>
      <c r="T121" s="353">
        <v>0</v>
      </c>
      <c r="U121" s="353">
        <v>0</v>
      </c>
      <c r="V121" s="353">
        <v>0</v>
      </c>
      <c r="W121" s="353"/>
      <c r="X121" s="353">
        <v>0</v>
      </c>
      <c r="Y121" s="353">
        <v>0</v>
      </c>
      <c r="Z121" s="353">
        <v>0</v>
      </c>
      <c r="AA121" s="353">
        <v>0</v>
      </c>
      <c r="AB121" s="422">
        <v>0</v>
      </c>
      <c r="AC121" s="353">
        <v>0</v>
      </c>
      <c r="AD121" s="422"/>
      <c r="AE121" s="353">
        <v>0</v>
      </c>
      <c r="AF121" s="353">
        <v>0</v>
      </c>
      <c r="AG121" s="353">
        <v>0</v>
      </c>
      <c r="AH121" s="353">
        <v>0</v>
      </c>
      <c r="AI121" s="353">
        <v>0</v>
      </c>
      <c r="AJ121" s="353">
        <v>0</v>
      </c>
      <c r="AK121" s="423"/>
    </row>
    <row r="122" spans="1:37" s="424" customFormat="1" ht="18.75" customHeight="1" x14ac:dyDescent="0.4">
      <c r="A122" s="97" t="s">
        <v>618</v>
      </c>
      <c r="B122" s="94" t="s">
        <v>617</v>
      </c>
      <c r="C122" s="356">
        <f t="shared" si="1"/>
        <v>0</v>
      </c>
      <c r="D122" s="349">
        <f>IF(ISBLANK($A$2),SUMIFS(Entradas!C:C,Entradas!A:A,'Cadastro-Estoque'!A:A),SUMIFS(Entradas!C:C,Entradas!A:A,'Cadastro-Estoque'!A:A,Entradas!B:B,CONCATENATE("&lt;=",$A$2)))</f>
        <v>0</v>
      </c>
      <c r="E122" s="350"/>
      <c r="F122" s="353"/>
      <c r="G122" s="353">
        <v>0</v>
      </c>
      <c r="H122" s="353">
        <v>0</v>
      </c>
      <c r="I122" s="353"/>
      <c r="J122" s="353">
        <v>0</v>
      </c>
      <c r="K122" s="353">
        <v>0</v>
      </c>
      <c r="L122" s="353">
        <v>0</v>
      </c>
      <c r="M122" s="353">
        <v>0</v>
      </c>
      <c r="N122" s="353">
        <v>0</v>
      </c>
      <c r="O122" s="353">
        <v>0</v>
      </c>
      <c r="P122" s="353"/>
      <c r="Q122" s="353">
        <v>0</v>
      </c>
      <c r="R122" s="353">
        <v>0</v>
      </c>
      <c r="S122" s="353">
        <v>0</v>
      </c>
      <c r="T122" s="353">
        <v>0</v>
      </c>
      <c r="U122" s="353">
        <v>0</v>
      </c>
      <c r="V122" s="353">
        <v>0</v>
      </c>
      <c r="W122" s="353"/>
      <c r="X122" s="353">
        <v>0</v>
      </c>
      <c r="Y122" s="353">
        <v>0</v>
      </c>
      <c r="Z122" s="353">
        <v>0</v>
      </c>
      <c r="AA122" s="353">
        <v>0</v>
      </c>
      <c r="AB122" s="422">
        <v>0</v>
      </c>
      <c r="AC122" s="353">
        <v>0</v>
      </c>
      <c r="AD122" s="422"/>
      <c r="AE122" s="353">
        <v>0</v>
      </c>
      <c r="AF122" s="353">
        <v>0</v>
      </c>
      <c r="AG122" s="353">
        <v>0</v>
      </c>
      <c r="AH122" s="353">
        <v>0</v>
      </c>
      <c r="AI122" s="353">
        <v>0</v>
      </c>
      <c r="AJ122" s="353">
        <v>0</v>
      </c>
      <c r="AK122" s="423"/>
    </row>
    <row r="123" spans="1:37" s="424" customFormat="1" ht="18.75" customHeight="1" x14ac:dyDescent="0.4">
      <c r="A123" s="99">
        <v>210</v>
      </c>
      <c r="B123" s="98" t="s">
        <v>83</v>
      </c>
      <c r="C123" s="356">
        <f t="shared" si="1"/>
        <v>402</v>
      </c>
      <c r="D123" s="349">
        <f>IF(ISBLANK($A$2),SUMIFS(Entradas!C:C,Entradas!A:A,'Cadastro-Estoque'!A:A),SUMIFS(Entradas!C:C,Entradas!A:A,'Cadastro-Estoque'!A:A,Entradas!B:B,CONCATENATE("&lt;=",$A$2)))</f>
        <v>0</v>
      </c>
      <c r="E123" s="350"/>
      <c r="F123" s="353"/>
      <c r="G123" s="353">
        <v>0</v>
      </c>
      <c r="H123" s="353">
        <v>0</v>
      </c>
      <c r="I123" s="353"/>
      <c r="J123" s="353">
        <v>0</v>
      </c>
      <c r="K123" s="353">
        <v>0</v>
      </c>
      <c r="L123" s="353">
        <v>0</v>
      </c>
      <c r="M123" s="353">
        <v>0</v>
      </c>
      <c r="N123" s="353">
        <v>0</v>
      </c>
      <c r="O123" s="353">
        <v>0</v>
      </c>
      <c r="P123" s="353"/>
      <c r="Q123" s="353">
        <v>0</v>
      </c>
      <c r="R123" s="353">
        <v>85</v>
      </c>
      <c r="S123" s="353">
        <v>160</v>
      </c>
      <c r="T123" s="353">
        <v>0</v>
      </c>
      <c r="U123" s="353">
        <v>0</v>
      </c>
      <c r="V123" s="353">
        <v>0</v>
      </c>
      <c r="W123" s="353"/>
      <c r="X123" s="353">
        <v>110</v>
      </c>
      <c r="Y123" s="353">
        <v>46</v>
      </c>
      <c r="Z123" s="353">
        <v>1</v>
      </c>
      <c r="AA123" s="353">
        <v>0</v>
      </c>
      <c r="AB123" s="422">
        <v>0</v>
      </c>
      <c r="AC123" s="353">
        <v>0</v>
      </c>
      <c r="AD123" s="422"/>
      <c r="AE123" s="353">
        <v>0</v>
      </c>
      <c r="AF123" s="353">
        <v>0</v>
      </c>
      <c r="AG123" s="353">
        <v>0</v>
      </c>
      <c r="AH123" s="353">
        <v>0</v>
      </c>
      <c r="AI123" s="353">
        <v>0</v>
      </c>
      <c r="AJ123" s="353">
        <v>0</v>
      </c>
      <c r="AK123" s="423"/>
    </row>
    <row r="124" spans="1:37" s="424" customFormat="1" ht="18.75" customHeight="1" x14ac:dyDescent="0.4">
      <c r="A124" s="99">
        <v>211</v>
      </c>
      <c r="B124" s="98" t="s">
        <v>84</v>
      </c>
      <c r="C124" s="356">
        <f t="shared" si="1"/>
        <v>60</v>
      </c>
      <c r="D124" s="349">
        <f>IF(ISBLANK($A$2),SUMIFS(Entradas!C:C,Entradas!A:A,'Cadastro-Estoque'!A:A),SUMIFS(Entradas!C:C,Entradas!A:A,'Cadastro-Estoque'!A:A,Entradas!B:B,CONCATENATE("&lt;=",$A$2)))</f>
        <v>0</v>
      </c>
      <c r="E124" s="350"/>
      <c r="F124" s="353"/>
      <c r="G124" s="353">
        <v>0</v>
      </c>
      <c r="H124" s="353">
        <v>0</v>
      </c>
      <c r="I124" s="353"/>
      <c r="J124" s="353">
        <v>0</v>
      </c>
      <c r="K124" s="353">
        <v>0</v>
      </c>
      <c r="L124" s="353">
        <v>0</v>
      </c>
      <c r="M124" s="353">
        <v>0</v>
      </c>
      <c r="N124" s="353">
        <v>0</v>
      </c>
      <c r="O124" s="353">
        <v>0</v>
      </c>
      <c r="P124" s="353"/>
      <c r="Q124" s="353">
        <v>0</v>
      </c>
      <c r="R124" s="353">
        <v>60</v>
      </c>
      <c r="S124" s="353">
        <v>0</v>
      </c>
      <c r="T124" s="353">
        <v>0</v>
      </c>
      <c r="U124" s="353">
        <v>0</v>
      </c>
      <c r="V124" s="353">
        <v>0</v>
      </c>
      <c r="W124" s="353"/>
      <c r="X124" s="353">
        <v>0</v>
      </c>
      <c r="Y124" s="353">
        <v>0</v>
      </c>
      <c r="Z124" s="353">
        <v>0</v>
      </c>
      <c r="AA124" s="353">
        <v>0</v>
      </c>
      <c r="AB124" s="422">
        <v>0</v>
      </c>
      <c r="AC124" s="353">
        <v>0</v>
      </c>
      <c r="AD124" s="422"/>
      <c r="AE124" s="353">
        <v>0</v>
      </c>
      <c r="AF124" s="353">
        <v>0</v>
      </c>
      <c r="AG124" s="353">
        <v>0</v>
      </c>
      <c r="AH124" s="353">
        <v>0</v>
      </c>
      <c r="AI124" s="353">
        <v>0</v>
      </c>
      <c r="AJ124" s="353">
        <v>0</v>
      </c>
      <c r="AK124" s="423"/>
    </row>
    <row r="125" spans="1:37" s="424" customFormat="1" ht="18.75" customHeight="1" x14ac:dyDescent="0.4">
      <c r="A125" s="97" t="s">
        <v>194</v>
      </c>
      <c r="B125" s="98" t="s">
        <v>85</v>
      </c>
      <c r="C125" s="356">
        <f t="shared" si="1"/>
        <v>5</v>
      </c>
      <c r="D125" s="349">
        <f>IF(ISBLANK($A$2),SUMIFS(Entradas!C:C,Entradas!A:A,'Cadastro-Estoque'!A:A),SUMIFS(Entradas!C:C,Entradas!A:A,'Cadastro-Estoque'!A:A,Entradas!B:B,CONCATENATE("&lt;=",$A$2)))</f>
        <v>0</v>
      </c>
      <c r="E125" s="350"/>
      <c r="F125" s="413"/>
      <c r="G125" s="413">
        <v>0</v>
      </c>
      <c r="H125" s="413">
        <v>0</v>
      </c>
      <c r="I125" s="413"/>
      <c r="J125" s="413">
        <v>0</v>
      </c>
      <c r="K125" s="413">
        <v>0</v>
      </c>
      <c r="L125" s="353">
        <v>0</v>
      </c>
      <c r="M125" s="353">
        <v>0</v>
      </c>
      <c r="N125" s="353">
        <v>0</v>
      </c>
      <c r="O125" s="353">
        <v>0</v>
      </c>
      <c r="P125" s="353"/>
      <c r="Q125" s="353">
        <v>0</v>
      </c>
      <c r="R125" s="353">
        <v>0</v>
      </c>
      <c r="S125" s="353">
        <v>0</v>
      </c>
      <c r="T125" s="353">
        <v>0</v>
      </c>
      <c r="U125" s="353">
        <v>4</v>
      </c>
      <c r="V125" s="353">
        <v>0</v>
      </c>
      <c r="W125" s="353"/>
      <c r="X125" s="353">
        <v>1</v>
      </c>
      <c r="Y125" s="353">
        <v>0</v>
      </c>
      <c r="Z125" s="353">
        <v>0</v>
      </c>
      <c r="AA125" s="353">
        <v>0</v>
      </c>
      <c r="AB125" s="422">
        <v>0</v>
      </c>
      <c r="AC125" s="353">
        <v>0</v>
      </c>
      <c r="AD125" s="422"/>
      <c r="AE125" s="353">
        <v>0</v>
      </c>
      <c r="AF125" s="353">
        <v>0</v>
      </c>
      <c r="AG125" s="353">
        <v>0</v>
      </c>
      <c r="AH125" s="353">
        <v>0</v>
      </c>
      <c r="AI125" s="353">
        <v>0</v>
      </c>
      <c r="AJ125" s="353">
        <v>0</v>
      </c>
      <c r="AK125" s="423"/>
    </row>
    <row r="126" spans="1:37" s="424" customFormat="1" ht="18.75" customHeight="1" x14ac:dyDescent="0.4">
      <c r="A126" s="416" t="s">
        <v>194</v>
      </c>
      <c r="B126" s="439" t="s">
        <v>912</v>
      </c>
      <c r="C126" s="356">
        <f t="shared" si="1"/>
        <v>0</v>
      </c>
      <c r="D126" s="349">
        <f>IF(ISBLANK($A$2),SUMIFS(Entradas!C:C,Entradas!A:A,'Cadastro-Estoque'!A:A),SUMIFS(Entradas!C:C,Entradas!A:A,'Cadastro-Estoque'!A:A,Entradas!B:B,CONCATENATE("&lt;=",$A$2)))</f>
        <v>0</v>
      </c>
      <c r="E126" s="350"/>
      <c r="F126" s="353"/>
      <c r="G126" s="353">
        <v>0</v>
      </c>
      <c r="H126" s="353">
        <v>0</v>
      </c>
      <c r="I126" s="353"/>
      <c r="J126" s="353">
        <v>0</v>
      </c>
      <c r="K126" s="353">
        <v>0</v>
      </c>
      <c r="L126" s="413">
        <v>0</v>
      </c>
      <c r="M126" s="413">
        <v>0</v>
      </c>
      <c r="N126" s="413">
        <v>0</v>
      </c>
      <c r="O126" s="413">
        <v>0</v>
      </c>
      <c r="P126" s="413"/>
      <c r="Q126" s="413">
        <v>0</v>
      </c>
      <c r="R126" s="413">
        <v>0</v>
      </c>
      <c r="S126" s="413">
        <v>0</v>
      </c>
      <c r="T126" s="413">
        <v>0</v>
      </c>
      <c r="U126" s="413">
        <v>0</v>
      </c>
      <c r="V126" s="413">
        <v>0</v>
      </c>
      <c r="W126" s="413"/>
      <c r="X126" s="413">
        <v>0</v>
      </c>
      <c r="Y126" s="413">
        <v>0</v>
      </c>
      <c r="Z126" s="413">
        <v>0</v>
      </c>
      <c r="AA126" s="413">
        <v>0</v>
      </c>
      <c r="AB126" s="425">
        <v>0</v>
      </c>
      <c r="AC126" s="413">
        <v>0</v>
      </c>
      <c r="AD126" s="425"/>
      <c r="AE126" s="413">
        <v>0</v>
      </c>
      <c r="AF126" s="413">
        <v>0</v>
      </c>
      <c r="AG126" s="413">
        <v>0</v>
      </c>
      <c r="AH126" s="413">
        <v>0</v>
      </c>
      <c r="AI126" s="413">
        <v>0</v>
      </c>
      <c r="AJ126" s="413">
        <v>0</v>
      </c>
      <c r="AK126" s="423"/>
    </row>
    <row r="127" spans="1:37" s="424" customFormat="1" ht="18.75" customHeight="1" x14ac:dyDescent="0.4">
      <c r="A127" s="97"/>
      <c r="B127" s="98"/>
      <c r="C127" s="356">
        <f t="shared" si="1"/>
        <v>0</v>
      </c>
      <c r="D127" s="349">
        <f>IF(ISBLANK($A$2),SUMIFS(Entradas!C:C,Entradas!A:A,'Cadastro-Estoque'!A:A),SUMIFS(Entradas!C:C,Entradas!A:A,'Cadastro-Estoque'!A:A,Entradas!B:B,CONCATENATE("&lt;=",$A$2)))</f>
        <v>0</v>
      </c>
      <c r="E127" s="350"/>
      <c r="F127" s="353"/>
      <c r="G127" s="353">
        <v>0</v>
      </c>
      <c r="H127" s="353">
        <v>0</v>
      </c>
      <c r="I127" s="353"/>
      <c r="J127" s="353">
        <v>0</v>
      </c>
      <c r="K127" s="353">
        <v>0</v>
      </c>
      <c r="L127" s="353">
        <v>0</v>
      </c>
      <c r="M127" s="353">
        <v>0</v>
      </c>
      <c r="N127" s="353">
        <v>0</v>
      </c>
      <c r="O127" s="353">
        <v>0</v>
      </c>
      <c r="P127" s="353"/>
      <c r="Q127" s="353">
        <v>0</v>
      </c>
      <c r="R127" s="353">
        <v>0</v>
      </c>
      <c r="S127" s="353">
        <v>0</v>
      </c>
      <c r="T127" s="353">
        <v>0</v>
      </c>
      <c r="U127" s="353">
        <v>0</v>
      </c>
      <c r="V127" s="353">
        <v>0</v>
      </c>
      <c r="W127" s="353"/>
      <c r="X127" s="353">
        <v>0</v>
      </c>
      <c r="Y127" s="353">
        <v>0</v>
      </c>
      <c r="Z127" s="353">
        <v>0</v>
      </c>
      <c r="AA127" s="353">
        <v>0</v>
      </c>
      <c r="AB127" s="422">
        <v>0</v>
      </c>
      <c r="AC127" s="353">
        <v>0</v>
      </c>
      <c r="AD127" s="422"/>
      <c r="AE127" s="353">
        <v>0</v>
      </c>
      <c r="AF127" s="353">
        <v>0</v>
      </c>
      <c r="AG127" s="353">
        <v>0</v>
      </c>
      <c r="AH127" s="353">
        <v>0</v>
      </c>
      <c r="AI127" s="353">
        <v>0</v>
      </c>
      <c r="AJ127" s="353">
        <v>0</v>
      </c>
      <c r="AK127" s="423"/>
    </row>
    <row r="128" spans="1:37" s="424" customFormat="1" ht="18.75" customHeight="1" x14ac:dyDescent="0.4">
      <c r="A128" s="97" t="s">
        <v>710</v>
      </c>
      <c r="B128" s="98" t="s">
        <v>712</v>
      </c>
      <c r="C128" s="356">
        <f t="shared" si="1"/>
        <v>0</v>
      </c>
      <c r="D128" s="349">
        <f>IF(ISBLANK($A$2),SUMIFS(Entradas!C:C,Entradas!A:A,'Cadastro-Estoque'!A:A),SUMIFS(Entradas!C:C,Entradas!A:A,'Cadastro-Estoque'!A:A,Entradas!B:B,CONCATENATE("&lt;=",$A$2)))</f>
        <v>0</v>
      </c>
      <c r="E128" s="351"/>
      <c r="F128" s="353"/>
      <c r="G128" s="353">
        <v>0</v>
      </c>
      <c r="H128" s="353">
        <v>0</v>
      </c>
      <c r="I128" s="353"/>
      <c r="J128" s="353">
        <v>0</v>
      </c>
      <c r="K128" s="353">
        <v>0</v>
      </c>
      <c r="L128" s="353">
        <v>0</v>
      </c>
      <c r="M128" s="353">
        <v>0</v>
      </c>
      <c r="N128" s="353">
        <v>0</v>
      </c>
      <c r="O128" s="353">
        <v>0</v>
      </c>
      <c r="P128" s="353"/>
      <c r="Q128" s="353">
        <v>0</v>
      </c>
      <c r="R128" s="353">
        <v>0</v>
      </c>
      <c r="S128" s="353">
        <v>0</v>
      </c>
      <c r="T128" s="353">
        <v>0</v>
      </c>
      <c r="U128" s="353">
        <v>0</v>
      </c>
      <c r="V128" s="353">
        <v>0</v>
      </c>
      <c r="W128" s="353"/>
      <c r="X128" s="353">
        <v>0</v>
      </c>
      <c r="Y128" s="353">
        <v>0</v>
      </c>
      <c r="Z128" s="353">
        <v>0</v>
      </c>
      <c r="AA128" s="353">
        <v>0</v>
      </c>
      <c r="AB128" s="422">
        <v>0</v>
      </c>
      <c r="AC128" s="353">
        <v>0</v>
      </c>
      <c r="AD128" s="422"/>
      <c r="AE128" s="353">
        <v>0</v>
      </c>
      <c r="AF128" s="353">
        <v>0</v>
      </c>
      <c r="AG128" s="353">
        <v>0</v>
      </c>
      <c r="AH128" s="353">
        <v>0</v>
      </c>
      <c r="AI128" s="353">
        <v>0</v>
      </c>
      <c r="AJ128" s="353">
        <v>0</v>
      </c>
      <c r="AK128" s="423"/>
    </row>
    <row r="129" spans="2:36" x14ac:dyDescent="0.25">
      <c r="I129" s="409"/>
    </row>
    <row r="130" spans="2:36" ht="18.75" x14ac:dyDescent="0.3">
      <c r="B130" s="115" t="s">
        <v>343</v>
      </c>
      <c r="C130" s="116">
        <f>SUM(C4:C129)</f>
        <v>444004</v>
      </c>
      <c r="D130" s="116">
        <f>SUM(D4:D129)</f>
        <v>8836</v>
      </c>
      <c r="E130" s="116"/>
      <c r="F130" s="116">
        <f t="shared" ref="F130:AJ130" si="2">SUM(F4:F129)</f>
        <v>0</v>
      </c>
      <c r="G130" s="116">
        <f t="shared" si="2"/>
        <v>24952</v>
      </c>
      <c r="H130" s="116">
        <f t="shared" si="2"/>
        <v>7665</v>
      </c>
      <c r="I130" s="410">
        <f t="shared" si="2"/>
        <v>0</v>
      </c>
      <c r="J130" s="116">
        <f>SUM(J4:J129)</f>
        <v>17917</v>
      </c>
      <c r="K130" s="116">
        <f t="shared" si="2"/>
        <v>20185</v>
      </c>
      <c r="L130" s="116">
        <f t="shared" si="2"/>
        <v>23082</v>
      </c>
      <c r="M130" s="116">
        <f t="shared" si="2"/>
        <v>16831</v>
      </c>
      <c r="N130" s="116">
        <f t="shared" si="2"/>
        <v>16783</v>
      </c>
      <c r="O130" s="116">
        <f t="shared" si="2"/>
        <v>5679</v>
      </c>
      <c r="P130" s="116">
        <f t="shared" si="2"/>
        <v>0</v>
      </c>
      <c r="Q130" s="116">
        <f t="shared" si="2"/>
        <v>18722</v>
      </c>
      <c r="R130" s="116">
        <f t="shared" si="2"/>
        <v>18115</v>
      </c>
      <c r="S130" s="116">
        <f t="shared" si="2"/>
        <v>18887</v>
      </c>
      <c r="T130" s="116">
        <f t="shared" si="2"/>
        <v>20300</v>
      </c>
      <c r="U130" s="116">
        <f>SUM(U4:U129)</f>
        <v>18939</v>
      </c>
      <c r="V130" s="116">
        <f t="shared" si="2"/>
        <v>7021</v>
      </c>
      <c r="W130" s="116">
        <f t="shared" si="2"/>
        <v>0</v>
      </c>
      <c r="X130" s="116">
        <f t="shared" si="2"/>
        <v>19965</v>
      </c>
      <c r="Y130" s="116">
        <f t="shared" si="2"/>
        <v>18749</v>
      </c>
      <c r="Z130" s="116">
        <f t="shared" si="2"/>
        <v>20671</v>
      </c>
      <c r="AA130" s="116">
        <f t="shared" si="2"/>
        <v>19407</v>
      </c>
      <c r="AB130" s="116">
        <f t="shared" si="2"/>
        <v>17227</v>
      </c>
      <c r="AC130" s="116">
        <f t="shared" si="2"/>
        <v>6390</v>
      </c>
      <c r="AD130" s="116">
        <f t="shared" si="2"/>
        <v>0</v>
      </c>
      <c r="AE130" s="116">
        <f t="shared" si="2"/>
        <v>19718</v>
      </c>
      <c r="AF130" s="116">
        <f t="shared" si="2"/>
        <v>19159</v>
      </c>
      <c r="AG130" s="116">
        <f>SUM(AG4:AG129)</f>
        <v>20539</v>
      </c>
      <c r="AH130" s="116">
        <f>SUM(AH4:AH129)</f>
        <v>19616</v>
      </c>
      <c r="AI130" s="116">
        <f t="shared" si="2"/>
        <v>18649</v>
      </c>
      <c r="AJ130" s="116">
        <f t="shared" si="2"/>
        <v>8836</v>
      </c>
    </row>
    <row r="131" spans="2:36" x14ac:dyDescent="0.25">
      <c r="I131" s="409"/>
    </row>
    <row r="132" spans="2:36" x14ac:dyDescent="0.25">
      <c r="I132" s="409"/>
    </row>
    <row r="133" spans="2:36" x14ac:dyDescent="0.25">
      <c r="I133" s="409"/>
    </row>
    <row r="134" spans="2:36" x14ac:dyDescent="0.25">
      <c r="I134" s="409"/>
    </row>
    <row r="135" spans="2:36" x14ac:dyDescent="0.25">
      <c r="I135" s="409"/>
    </row>
    <row r="136" spans="2:36" x14ac:dyDescent="0.25">
      <c r="I136" s="409"/>
    </row>
    <row r="137" spans="2:36" x14ac:dyDescent="0.25">
      <c r="I137" s="409"/>
    </row>
    <row r="138" spans="2:36" x14ac:dyDescent="0.25">
      <c r="I138" s="409"/>
    </row>
    <row r="139" spans="2:36" x14ac:dyDescent="0.25">
      <c r="I139" s="409"/>
    </row>
    <row r="140" spans="2:36" x14ac:dyDescent="0.25">
      <c r="I140" s="409"/>
    </row>
    <row r="141" spans="2:36" x14ac:dyDescent="0.25">
      <c r="I141" s="409"/>
    </row>
    <row r="142" spans="2:36" x14ac:dyDescent="0.25">
      <c r="I142" s="409"/>
    </row>
    <row r="143" spans="2:36" x14ac:dyDescent="0.25">
      <c r="I143" s="409"/>
    </row>
    <row r="144" spans="2:36" x14ac:dyDescent="0.25">
      <c r="I144" s="409"/>
    </row>
    <row r="145" spans="9:9" x14ac:dyDescent="0.25">
      <c r="I145" s="409"/>
    </row>
    <row r="146" spans="9:9" x14ac:dyDescent="0.25">
      <c r="I146" s="409"/>
    </row>
    <row r="147" spans="9:9" x14ac:dyDescent="0.25">
      <c r="I147" s="409"/>
    </row>
    <row r="148" spans="9:9" x14ac:dyDescent="0.25">
      <c r="I148" s="409"/>
    </row>
    <row r="149" spans="9:9" x14ac:dyDescent="0.25">
      <c r="I149" s="409"/>
    </row>
  </sheetData>
  <mergeCells count="4">
    <mergeCell ref="A2:D2"/>
    <mergeCell ref="A1:B1"/>
    <mergeCell ref="C1:D1"/>
    <mergeCell ref="F2:AJ2"/>
  </mergeCells>
  <conditionalFormatting sqref="AB4:AB128 AC80:AD80">
    <cfRule type="colorScale" priority="1">
      <colorScale>
        <cfvo type="num" val="&quot;&lt;0&quot;"/>
        <cfvo type="num" val="&quot;&gt;1&quot;"/>
        <color rgb="FFFCFCFF"/>
        <color rgb="FF63BE7B"/>
      </colorScale>
    </cfRule>
  </conditionalFormatting>
  <pageMargins left="7.874015748031496E-2" right="7.874015748031496E-2" top="0.19685039370078741" bottom="0.19685039370078741" header="0.31496062992125984" footer="0.31496062992125984"/>
  <pageSetup paperSize="9" scale="70" orientation="portrait" verticalDpi="0" r:id="rId1"/>
  <rowBreaks count="1" manualBreakCount="1">
    <brk id="79" max="16383" man="1"/>
  </rowBreaks>
  <colBreaks count="1" manualBreakCount="1">
    <brk id="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tabColor rgb="FF00B050"/>
  </sheetPr>
  <dimension ref="A1:AK128"/>
  <sheetViews>
    <sheetView zoomScale="70" zoomScaleNormal="70" workbookViewId="0">
      <pane xSplit="5" ySplit="3" topLeftCell="U19" activePane="bottomRight" state="frozen"/>
      <selection pane="topRight" activeCell="F1" sqref="F1"/>
      <selection pane="bottomLeft" activeCell="A4" sqref="A4"/>
      <selection pane="bottomRight" activeCell="AJ4" sqref="AJ4:AJ126"/>
    </sheetView>
  </sheetViews>
  <sheetFormatPr defaultRowHeight="15" x14ac:dyDescent="0.25"/>
  <cols>
    <col min="1" max="1" width="8.7109375" style="73" customWidth="1"/>
    <col min="2" max="2" width="52.42578125" style="73" customWidth="1"/>
    <col min="3" max="4" width="11.7109375" style="73" customWidth="1"/>
    <col min="5" max="5" width="2.7109375" style="73" customWidth="1"/>
    <col min="6" max="36" width="10.85546875" style="73" customWidth="1"/>
    <col min="37" max="16384" width="9.140625" style="73"/>
  </cols>
  <sheetData>
    <row r="1" spans="1:37" s="409" customFormat="1" ht="30" customHeight="1" thickBot="1" x14ac:dyDescent="0.45">
      <c r="A1" s="712" t="s">
        <v>733</v>
      </c>
      <c r="B1" s="713"/>
      <c r="C1" s="714" t="s">
        <v>1132</v>
      </c>
      <c r="D1" s="715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 s="453" t="str">
        <f>IF($D$128=AJ128,"OK","ERRO")</f>
        <v>OK</v>
      </c>
      <c r="AK1"/>
    </row>
    <row r="2" spans="1:37" ht="15" customHeight="1" x14ac:dyDescent="0.25">
      <c r="A2" s="673"/>
      <c r="B2" s="674"/>
      <c r="C2" s="674"/>
      <c r="D2" s="674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7" ht="30" x14ac:dyDescent="0.4">
      <c r="A3" s="346" t="s">
        <v>195</v>
      </c>
      <c r="B3" s="346" t="s">
        <v>147</v>
      </c>
      <c r="C3" s="355" t="s">
        <v>735</v>
      </c>
      <c r="D3" s="347" t="s">
        <v>734</v>
      </c>
      <c r="E3" s="350"/>
      <c r="F3" s="348">
        <v>46023</v>
      </c>
      <c r="G3" s="348">
        <v>46024</v>
      </c>
      <c r="H3" s="348">
        <v>46025</v>
      </c>
      <c r="I3" s="348">
        <v>46026</v>
      </c>
      <c r="J3" s="348">
        <v>46027</v>
      </c>
      <c r="K3" s="348">
        <v>46028</v>
      </c>
      <c r="L3" s="348">
        <v>46029</v>
      </c>
      <c r="M3" s="348">
        <v>46030</v>
      </c>
      <c r="N3" s="348">
        <v>46031</v>
      </c>
      <c r="O3" s="348">
        <v>46032</v>
      </c>
      <c r="P3" s="348">
        <v>46033</v>
      </c>
      <c r="Q3" s="348">
        <v>46034</v>
      </c>
      <c r="R3" s="348">
        <v>46035</v>
      </c>
      <c r="S3" s="348">
        <v>46036</v>
      </c>
      <c r="T3" s="348">
        <v>46037</v>
      </c>
      <c r="U3" s="348">
        <v>46038</v>
      </c>
      <c r="V3" s="348">
        <v>46039</v>
      </c>
      <c r="W3" s="348">
        <v>46040</v>
      </c>
      <c r="X3" s="348">
        <v>46041</v>
      </c>
      <c r="Y3" s="348">
        <v>46042</v>
      </c>
      <c r="Z3" s="348">
        <v>46043</v>
      </c>
      <c r="AA3" s="348">
        <v>46044</v>
      </c>
      <c r="AB3" s="348">
        <v>46045</v>
      </c>
      <c r="AC3" s="348">
        <v>46046</v>
      </c>
      <c r="AD3" s="348">
        <v>46047</v>
      </c>
      <c r="AE3" s="348">
        <v>46048</v>
      </c>
      <c r="AF3" s="348">
        <v>46049</v>
      </c>
      <c r="AG3" s="348">
        <v>46050</v>
      </c>
      <c r="AH3" s="348">
        <v>46051</v>
      </c>
      <c r="AI3" s="348">
        <v>46052</v>
      </c>
      <c r="AJ3" s="348">
        <v>46053</v>
      </c>
      <c r="AK3"/>
    </row>
    <row r="4" spans="1:37" ht="18.75" customHeight="1" x14ac:dyDescent="0.4">
      <c r="A4" s="97" t="s">
        <v>154</v>
      </c>
      <c r="B4" s="98" t="s">
        <v>20</v>
      </c>
      <c r="C4" s="352">
        <f>SUM(F4:AJ4)</f>
        <v>0</v>
      </c>
      <c r="D4" s="443">
        <f>IF(ISBLANK(Boletim!$A$2),SUMIFS(Saidas!C:C,Saidas!A:A,'Cadastro-Estoque'!A:A),SUMIFS(Saidas!C:C,Saidas!A:A,'Cadastro-Estoque'!A:A,Saidas!B:B,CONCATENATE("&lt;=",Boletim!$A$2)))</f>
        <v>0</v>
      </c>
      <c r="E4" s="350"/>
      <c r="F4" s="421"/>
      <c r="G4" s="421">
        <v>0</v>
      </c>
      <c r="H4" s="421">
        <v>0</v>
      </c>
      <c r="I4" s="421"/>
      <c r="J4" s="421">
        <v>0</v>
      </c>
      <c r="K4" s="421">
        <v>0</v>
      </c>
      <c r="L4" s="421">
        <v>0</v>
      </c>
      <c r="M4" s="421">
        <v>0</v>
      </c>
      <c r="N4" s="421">
        <v>0</v>
      </c>
      <c r="O4" s="421">
        <v>0</v>
      </c>
      <c r="P4" s="421"/>
      <c r="Q4" s="353">
        <v>0</v>
      </c>
      <c r="R4" s="353">
        <v>0</v>
      </c>
      <c r="S4" s="353">
        <v>0</v>
      </c>
      <c r="T4" s="353">
        <v>0</v>
      </c>
      <c r="U4" s="353">
        <v>0</v>
      </c>
      <c r="V4" s="353">
        <v>0</v>
      </c>
      <c r="W4" s="353"/>
      <c r="X4" s="353">
        <v>0</v>
      </c>
      <c r="Y4" s="353">
        <v>0</v>
      </c>
      <c r="Z4" s="438">
        <v>0</v>
      </c>
      <c r="AA4" s="353">
        <v>0</v>
      </c>
      <c r="AB4" s="353">
        <v>0</v>
      </c>
      <c r="AC4" s="353">
        <v>0</v>
      </c>
      <c r="AD4" s="443"/>
      <c r="AE4" s="353">
        <v>0</v>
      </c>
      <c r="AF4" s="353">
        <v>0</v>
      </c>
      <c r="AG4" s="353">
        <v>0</v>
      </c>
      <c r="AH4" s="353">
        <v>0</v>
      </c>
      <c r="AI4" s="353">
        <v>0</v>
      </c>
      <c r="AJ4" s="353">
        <v>0</v>
      </c>
    </row>
    <row r="5" spans="1:37" ht="18.75" customHeight="1" x14ac:dyDescent="0.4">
      <c r="A5" s="97" t="s">
        <v>154</v>
      </c>
      <c r="B5" s="98" t="s">
        <v>21</v>
      </c>
      <c r="C5" s="352">
        <f t="shared" ref="C5:C75" si="0">SUM(F5:AJ5)</f>
        <v>65640</v>
      </c>
      <c r="D5" s="443">
        <f>IF(ISBLANK(Boletim!$A$2),SUMIFS(Saidas!C:C,Saidas!A:A,'Cadastro-Estoque'!A:A),SUMIFS(Saidas!C:C,Saidas!A:A,'Cadastro-Estoque'!A:A,Saidas!B:B,CONCATENATE("&lt;=",Boletim!$A$2)))</f>
        <v>4875</v>
      </c>
      <c r="E5" s="350"/>
      <c r="F5" s="353"/>
      <c r="G5" s="353">
        <v>2827</v>
      </c>
      <c r="H5" s="353">
        <v>0</v>
      </c>
      <c r="I5" s="353"/>
      <c r="J5" s="353">
        <v>3109</v>
      </c>
      <c r="K5" s="353">
        <v>0</v>
      </c>
      <c r="L5" s="353">
        <v>150</v>
      </c>
      <c r="M5" s="353">
        <v>3704</v>
      </c>
      <c r="N5" s="353">
        <v>1954</v>
      </c>
      <c r="O5" s="353">
        <v>0</v>
      </c>
      <c r="P5" s="353"/>
      <c r="Q5" s="353">
        <v>1224</v>
      </c>
      <c r="R5" s="353">
        <v>4094</v>
      </c>
      <c r="S5" s="353">
        <v>6883</v>
      </c>
      <c r="T5" s="353">
        <v>1790</v>
      </c>
      <c r="U5" s="353">
        <v>1089</v>
      </c>
      <c r="V5" s="353">
        <v>50</v>
      </c>
      <c r="W5" s="353"/>
      <c r="X5" s="353">
        <v>0</v>
      </c>
      <c r="Y5" s="353">
        <v>5854</v>
      </c>
      <c r="Z5" s="438">
        <v>1974</v>
      </c>
      <c r="AA5" s="353">
        <v>3080</v>
      </c>
      <c r="AB5" s="353">
        <v>2827</v>
      </c>
      <c r="AC5" s="353">
        <v>6020</v>
      </c>
      <c r="AD5" s="443"/>
      <c r="AE5" s="353">
        <v>249</v>
      </c>
      <c r="AF5" s="353">
        <v>5911</v>
      </c>
      <c r="AG5" s="353">
        <v>3266</v>
      </c>
      <c r="AH5" s="353">
        <v>2660</v>
      </c>
      <c r="AI5" s="353">
        <v>2050</v>
      </c>
      <c r="AJ5" s="353">
        <v>4875</v>
      </c>
    </row>
    <row r="6" spans="1:37" ht="18.75" customHeight="1" x14ac:dyDescent="0.4">
      <c r="A6" s="97" t="s">
        <v>155</v>
      </c>
      <c r="B6" s="98" t="s">
        <v>22</v>
      </c>
      <c r="C6" s="352">
        <f t="shared" si="0"/>
        <v>1160</v>
      </c>
      <c r="D6" s="443">
        <f>IF(ISBLANK(Boletim!$A$2),SUMIFS(Saidas!C:C,Saidas!A:A,'Cadastro-Estoque'!A:A),SUMIFS(Saidas!C:C,Saidas!A:A,'Cadastro-Estoque'!A:A,Saidas!B:B,CONCATENATE("&lt;=",Boletim!$A$2)))</f>
        <v>0</v>
      </c>
      <c r="E6" s="350"/>
      <c r="F6" s="353"/>
      <c r="G6" s="353">
        <v>0</v>
      </c>
      <c r="H6" s="353">
        <v>0</v>
      </c>
      <c r="I6" s="353"/>
      <c r="J6" s="353">
        <v>0</v>
      </c>
      <c r="K6" s="353">
        <v>0</v>
      </c>
      <c r="L6" s="353">
        <v>0</v>
      </c>
      <c r="M6" s="353">
        <v>0</v>
      </c>
      <c r="N6" s="353">
        <v>0</v>
      </c>
      <c r="O6" s="353">
        <v>0</v>
      </c>
      <c r="P6" s="353"/>
      <c r="Q6" s="353">
        <v>0</v>
      </c>
      <c r="R6" s="353">
        <v>100</v>
      </c>
      <c r="S6" s="353">
        <v>0</v>
      </c>
      <c r="T6" s="353">
        <v>0</v>
      </c>
      <c r="U6" s="353">
        <v>0</v>
      </c>
      <c r="V6" s="353">
        <v>0</v>
      </c>
      <c r="W6" s="353"/>
      <c r="X6" s="353">
        <v>0</v>
      </c>
      <c r="Y6" s="353">
        <v>0</v>
      </c>
      <c r="Z6" s="438">
        <v>1060</v>
      </c>
      <c r="AA6" s="353">
        <v>0</v>
      </c>
      <c r="AB6" s="353">
        <v>0</v>
      </c>
      <c r="AC6" s="353">
        <v>0</v>
      </c>
      <c r="AD6" s="443"/>
      <c r="AE6" s="353">
        <v>0</v>
      </c>
      <c r="AF6" s="353">
        <v>0</v>
      </c>
      <c r="AG6" s="353">
        <v>0</v>
      </c>
      <c r="AH6" s="353">
        <v>0</v>
      </c>
      <c r="AI6" s="353">
        <v>0</v>
      </c>
      <c r="AJ6" s="353">
        <v>0</v>
      </c>
    </row>
    <row r="7" spans="1:37" ht="18.75" customHeight="1" x14ac:dyDescent="0.4">
      <c r="A7" s="97" t="s">
        <v>157</v>
      </c>
      <c r="B7" s="98" t="s">
        <v>24</v>
      </c>
      <c r="C7" s="352">
        <f t="shared" si="0"/>
        <v>400</v>
      </c>
      <c r="D7" s="443">
        <f>IF(ISBLANK(Boletim!$A$2),SUMIFS(Saidas!C:C,Saidas!A:A,'Cadastro-Estoque'!A:A),SUMIFS(Saidas!C:C,Saidas!A:A,'Cadastro-Estoque'!A:A,Saidas!B:B,CONCATENATE("&lt;=",Boletim!$A$2)))</f>
        <v>0</v>
      </c>
      <c r="E7" s="350"/>
      <c r="F7" s="353"/>
      <c r="G7" s="353">
        <v>0</v>
      </c>
      <c r="H7" s="353">
        <v>0</v>
      </c>
      <c r="I7" s="353"/>
      <c r="J7" s="353">
        <v>0</v>
      </c>
      <c r="K7" s="353">
        <v>0</v>
      </c>
      <c r="L7" s="353">
        <v>0</v>
      </c>
      <c r="M7" s="353">
        <v>0</v>
      </c>
      <c r="N7" s="353">
        <v>0</v>
      </c>
      <c r="O7" s="353">
        <v>0</v>
      </c>
      <c r="P7" s="353"/>
      <c r="Q7" s="353">
        <v>0</v>
      </c>
      <c r="R7" s="353">
        <v>100</v>
      </c>
      <c r="S7" s="353">
        <v>0</v>
      </c>
      <c r="T7" s="353">
        <v>0</v>
      </c>
      <c r="U7" s="353">
        <v>0</v>
      </c>
      <c r="V7" s="353">
        <v>0</v>
      </c>
      <c r="W7" s="353"/>
      <c r="X7" s="353">
        <v>0</v>
      </c>
      <c r="Y7" s="353">
        <v>0</v>
      </c>
      <c r="Z7" s="438">
        <v>150</v>
      </c>
      <c r="AA7" s="353">
        <v>0</v>
      </c>
      <c r="AB7" s="353">
        <v>0</v>
      </c>
      <c r="AC7" s="353">
        <v>0</v>
      </c>
      <c r="AD7" s="443"/>
      <c r="AE7" s="353">
        <v>0</v>
      </c>
      <c r="AF7" s="353">
        <v>150</v>
      </c>
      <c r="AG7" s="353">
        <v>0</v>
      </c>
      <c r="AH7" s="353">
        <v>0</v>
      </c>
      <c r="AI7" s="353">
        <v>0</v>
      </c>
      <c r="AJ7" s="353">
        <v>0</v>
      </c>
    </row>
    <row r="8" spans="1:37" ht="18.75" customHeight="1" x14ac:dyDescent="0.4">
      <c r="A8" s="97" t="s">
        <v>156</v>
      </c>
      <c r="B8" s="98" t="s">
        <v>23</v>
      </c>
      <c r="C8" s="352">
        <f t="shared" si="0"/>
        <v>0</v>
      </c>
      <c r="D8" s="443">
        <f>IF(ISBLANK(Boletim!$A$2),SUMIFS(Saidas!C:C,Saidas!A:A,'Cadastro-Estoque'!A:A),SUMIFS(Saidas!C:C,Saidas!A:A,'Cadastro-Estoque'!A:A,Saidas!B:B,CONCATENATE("&lt;=",Boletim!$A$2)))</f>
        <v>0</v>
      </c>
      <c r="E8" s="350"/>
      <c r="F8" s="353"/>
      <c r="G8" s="353">
        <v>0</v>
      </c>
      <c r="H8" s="353">
        <v>0</v>
      </c>
      <c r="I8" s="353"/>
      <c r="J8" s="353">
        <v>0</v>
      </c>
      <c r="K8" s="353">
        <v>0</v>
      </c>
      <c r="L8" s="353">
        <v>0</v>
      </c>
      <c r="M8" s="353">
        <v>0</v>
      </c>
      <c r="N8" s="353">
        <v>0</v>
      </c>
      <c r="O8" s="353">
        <v>0</v>
      </c>
      <c r="P8" s="353"/>
      <c r="Q8" s="353">
        <v>0</v>
      </c>
      <c r="R8" s="353">
        <v>0</v>
      </c>
      <c r="S8" s="353">
        <v>0</v>
      </c>
      <c r="T8" s="353">
        <v>0</v>
      </c>
      <c r="U8" s="353">
        <v>0</v>
      </c>
      <c r="V8" s="353">
        <v>0</v>
      </c>
      <c r="W8" s="353"/>
      <c r="X8" s="353">
        <v>0</v>
      </c>
      <c r="Y8" s="353">
        <v>0</v>
      </c>
      <c r="Z8" s="438">
        <v>0</v>
      </c>
      <c r="AA8" s="353">
        <v>0</v>
      </c>
      <c r="AB8" s="353">
        <v>0</v>
      </c>
      <c r="AC8" s="353">
        <v>0</v>
      </c>
      <c r="AD8" s="443"/>
      <c r="AE8" s="353">
        <v>0</v>
      </c>
      <c r="AF8" s="353">
        <v>0</v>
      </c>
      <c r="AG8" s="353">
        <v>0</v>
      </c>
      <c r="AH8" s="353">
        <v>0</v>
      </c>
      <c r="AI8" s="353">
        <v>0</v>
      </c>
      <c r="AJ8" s="353">
        <v>0</v>
      </c>
    </row>
    <row r="9" spans="1:37" ht="18.75" customHeight="1" x14ac:dyDescent="0.4">
      <c r="A9" s="97" t="s">
        <v>158</v>
      </c>
      <c r="B9" s="98" t="s">
        <v>25</v>
      </c>
      <c r="C9" s="352">
        <f t="shared" si="0"/>
        <v>0</v>
      </c>
      <c r="D9" s="443">
        <f>IF(ISBLANK(Boletim!$A$2),SUMIFS(Saidas!C:C,Saidas!A:A,'Cadastro-Estoque'!A:A),SUMIFS(Saidas!C:C,Saidas!A:A,'Cadastro-Estoque'!A:A,Saidas!B:B,CONCATENATE("&lt;=",Boletim!$A$2)))</f>
        <v>0</v>
      </c>
      <c r="E9" s="350"/>
      <c r="F9" s="353"/>
      <c r="G9" s="353">
        <v>0</v>
      </c>
      <c r="H9" s="353">
        <v>0</v>
      </c>
      <c r="I9" s="353"/>
      <c r="J9" s="353">
        <v>0</v>
      </c>
      <c r="K9" s="353">
        <v>0</v>
      </c>
      <c r="L9" s="353">
        <v>0</v>
      </c>
      <c r="M9" s="353">
        <v>0</v>
      </c>
      <c r="N9" s="353">
        <v>0</v>
      </c>
      <c r="O9" s="353">
        <v>0</v>
      </c>
      <c r="P9" s="353"/>
      <c r="Q9" s="353">
        <v>0</v>
      </c>
      <c r="R9" s="353">
        <v>0</v>
      </c>
      <c r="S9" s="353">
        <v>0</v>
      </c>
      <c r="T9" s="353">
        <v>0</v>
      </c>
      <c r="U9" s="353">
        <v>0</v>
      </c>
      <c r="V9" s="353">
        <v>0</v>
      </c>
      <c r="W9" s="353"/>
      <c r="X9" s="353">
        <v>0</v>
      </c>
      <c r="Y9" s="353">
        <v>0</v>
      </c>
      <c r="Z9" s="438">
        <v>0</v>
      </c>
      <c r="AA9" s="353">
        <v>0</v>
      </c>
      <c r="AB9" s="353">
        <v>0</v>
      </c>
      <c r="AC9" s="353">
        <v>0</v>
      </c>
      <c r="AD9" s="443"/>
      <c r="AE9" s="353">
        <v>0</v>
      </c>
      <c r="AF9" s="353">
        <v>0</v>
      </c>
      <c r="AG9" s="353">
        <v>0</v>
      </c>
      <c r="AH9" s="353">
        <v>0</v>
      </c>
      <c r="AI9" s="353">
        <v>0</v>
      </c>
      <c r="AJ9" s="353">
        <v>0</v>
      </c>
    </row>
    <row r="10" spans="1:37" ht="18.75" customHeight="1" x14ac:dyDescent="0.4">
      <c r="A10" s="97" t="s">
        <v>158</v>
      </c>
      <c r="B10" s="98" t="s">
        <v>26</v>
      </c>
      <c r="C10" s="352">
        <f t="shared" si="0"/>
        <v>4160</v>
      </c>
      <c r="D10" s="443">
        <f>IF(ISBLANK(Boletim!$A$2),SUMIFS(Saidas!C:C,Saidas!A:A,'Cadastro-Estoque'!A:A),SUMIFS(Saidas!C:C,Saidas!A:A,'Cadastro-Estoque'!A:A,Saidas!B:B,CONCATENATE("&lt;=",Boletim!$A$2)))</f>
        <v>0</v>
      </c>
      <c r="E10" s="350"/>
      <c r="F10" s="353"/>
      <c r="G10" s="353">
        <v>0</v>
      </c>
      <c r="H10" s="353">
        <v>0</v>
      </c>
      <c r="I10" s="353"/>
      <c r="J10" s="353">
        <v>0</v>
      </c>
      <c r="K10" s="353">
        <v>2080</v>
      </c>
      <c r="L10" s="353">
        <v>0</v>
      </c>
      <c r="M10" s="353">
        <v>0</v>
      </c>
      <c r="N10" s="353">
        <v>0</v>
      </c>
      <c r="O10" s="353">
        <v>0</v>
      </c>
      <c r="P10" s="353"/>
      <c r="Q10" s="353">
        <v>0</v>
      </c>
      <c r="R10" s="353">
        <v>0</v>
      </c>
      <c r="S10" s="353">
        <v>0</v>
      </c>
      <c r="T10" s="353">
        <v>0</v>
      </c>
      <c r="U10" s="353">
        <v>0</v>
      </c>
      <c r="V10" s="353">
        <v>0</v>
      </c>
      <c r="W10" s="353"/>
      <c r="X10" s="353">
        <v>0</v>
      </c>
      <c r="Y10" s="353">
        <v>2080</v>
      </c>
      <c r="Z10" s="438">
        <v>0</v>
      </c>
      <c r="AA10" s="353">
        <v>0</v>
      </c>
      <c r="AB10" s="353">
        <v>0</v>
      </c>
      <c r="AC10" s="353">
        <v>0</v>
      </c>
      <c r="AD10" s="443"/>
      <c r="AE10" s="353">
        <v>0</v>
      </c>
      <c r="AF10" s="353">
        <v>0</v>
      </c>
      <c r="AG10" s="353">
        <v>0</v>
      </c>
      <c r="AH10" s="353">
        <v>0</v>
      </c>
      <c r="AI10" s="353">
        <v>0</v>
      </c>
      <c r="AJ10" s="353">
        <v>0</v>
      </c>
    </row>
    <row r="11" spans="1:37" ht="18.75" customHeight="1" x14ac:dyDescent="0.4">
      <c r="A11" s="97" t="s">
        <v>159</v>
      </c>
      <c r="B11" s="98" t="s">
        <v>27</v>
      </c>
      <c r="C11" s="352">
        <f t="shared" si="0"/>
        <v>400</v>
      </c>
      <c r="D11" s="443">
        <f>IF(ISBLANK(Boletim!$A$2),SUMIFS(Saidas!C:C,Saidas!A:A,'Cadastro-Estoque'!A:A),SUMIFS(Saidas!C:C,Saidas!A:A,'Cadastro-Estoque'!A:A,Saidas!B:B,CONCATENATE("&lt;=",Boletim!$A$2)))</f>
        <v>0</v>
      </c>
      <c r="E11" s="350"/>
      <c r="F11" s="353"/>
      <c r="G11" s="353">
        <v>0</v>
      </c>
      <c r="H11" s="353">
        <v>0</v>
      </c>
      <c r="I11" s="353"/>
      <c r="J11" s="353">
        <v>0</v>
      </c>
      <c r="K11" s="353">
        <v>0</v>
      </c>
      <c r="L11" s="353">
        <v>0</v>
      </c>
      <c r="M11" s="353">
        <v>0</v>
      </c>
      <c r="N11" s="353">
        <v>0</v>
      </c>
      <c r="O11" s="353">
        <v>0</v>
      </c>
      <c r="P11" s="353"/>
      <c r="Q11" s="353">
        <v>400</v>
      </c>
      <c r="R11" s="353">
        <v>0</v>
      </c>
      <c r="S11" s="353">
        <v>0</v>
      </c>
      <c r="T11" s="353">
        <v>0</v>
      </c>
      <c r="U11" s="353">
        <v>0</v>
      </c>
      <c r="V11" s="353">
        <v>0</v>
      </c>
      <c r="W11" s="353"/>
      <c r="X11" s="353">
        <v>0</v>
      </c>
      <c r="Y11" s="353">
        <v>0</v>
      </c>
      <c r="Z11" s="438">
        <v>0</v>
      </c>
      <c r="AA11" s="353">
        <v>0</v>
      </c>
      <c r="AB11" s="353">
        <v>0</v>
      </c>
      <c r="AC11" s="353">
        <v>0</v>
      </c>
      <c r="AD11" s="443"/>
      <c r="AE11" s="353">
        <v>0</v>
      </c>
      <c r="AF11" s="353">
        <v>0</v>
      </c>
      <c r="AG11" s="353">
        <v>0</v>
      </c>
      <c r="AH11" s="353">
        <v>0</v>
      </c>
      <c r="AI11" s="353">
        <v>0</v>
      </c>
      <c r="AJ11" s="353">
        <v>0</v>
      </c>
    </row>
    <row r="12" spans="1:37" ht="18.75" customHeight="1" x14ac:dyDescent="0.4">
      <c r="A12" s="97" t="s">
        <v>210</v>
      </c>
      <c r="B12" s="98" t="s">
        <v>204</v>
      </c>
      <c r="C12" s="352">
        <f t="shared" si="0"/>
        <v>0</v>
      </c>
      <c r="D12" s="443">
        <f>IF(ISBLANK(Boletim!$A$2),SUMIFS(Saidas!C:C,Saidas!A:A,'Cadastro-Estoque'!A:A),SUMIFS(Saidas!C:C,Saidas!A:A,'Cadastro-Estoque'!A:A,Saidas!B:B,CONCATENATE("&lt;=",Boletim!$A$2)))</f>
        <v>0</v>
      </c>
      <c r="E12" s="350"/>
      <c r="F12" s="353"/>
      <c r="G12" s="353">
        <v>0</v>
      </c>
      <c r="H12" s="353">
        <v>0</v>
      </c>
      <c r="I12" s="353"/>
      <c r="J12" s="353">
        <v>0</v>
      </c>
      <c r="K12" s="353">
        <v>0</v>
      </c>
      <c r="L12" s="353">
        <v>0</v>
      </c>
      <c r="M12" s="353">
        <v>0</v>
      </c>
      <c r="N12" s="353">
        <v>0</v>
      </c>
      <c r="O12" s="353">
        <v>0</v>
      </c>
      <c r="P12" s="353"/>
      <c r="Q12" s="353">
        <v>0</v>
      </c>
      <c r="R12" s="353">
        <v>0</v>
      </c>
      <c r="S12" s="353">
        <v>0</v>
      </c>
      <c r="T12" s="353">
        <v>0</v>
      </c>
      <c r="U12" s="353">
        <v>0</v>
      </c>
      <c r="V12" s="353">
        <v>0</v>
      </c>
      <c r="W12" s="353"/>
      <c r="X12" s="353">
        <v>0</v>
      </c>
      <c r="Y12" s="353">
        <v>0</v>
      </c>
      <c r="Z12" s="438">
        <v>0</v>
      </c>
      <c r="AA12" s="353">
        <v>0</v>
      </c>
      <c r="AB12" s="353">
        <v>0</v>
      </c>
      <c r="AC12" s="353">
        <v>0</v>
      </c>
      <c r="AD12" s="443"/>
      <c r="AE12" s="353">
        <v>0</v>
      </c>
      <c r="AF12" s="353">
        <v>0</v>
      </c>
      <c r="AG12" s="353">
        <v>0</v>
      </c>
      <c r="AH12" s="353">
        <v>0</v>
      </c>
      <c r="AI12" s="353">
        <v>0</v>
      </c>
      <c r="AJ12" s="353">
        <v>0</v>
      </c>
    </row>
    <row r="13" spans="1:37" ht="18.75" customHeight="1" x14ac:dyDescent="0.4">
      <c r="A13" s="97"/>
      <c r="B13" s="98"/>
      <c r="C13" s="352">
        <f t="shared" si="0"/>
        <v>0</v>
      </c>
      <c r="D13" s="443">
        <f>IF(ISBLANK(Boletim!$A$2),SUMIFS(Saidas!C:C,Saidas!A:A,'Cadastro-Estoque'!A:A),SUMIFS(Saidas!C:C,Saidas!A:A,'Cadastro-Estoque'!A:A,Saidas!B:B,CONCATENATE("&lt;=",Boletim!$A$2)))</f>
        <v>0</v>
      </c>
      <c r="E13" s="350"/>
      <c r="F13" s="353"/>
      <c r="G13" s="353">
        <v>0</v>
      </c>
      <c r="H13" s="353">
        <v>0</v>
      </c>
      <c r="I13" s="353"/>
      <c r="J13" s="353">
        <v>0</v>
      </c>
      <c r="K13" s="353">
        <v>0</v>
      </c>
      <c r="L13" s="353">
        <v>0</v>
      </c>
      <c r="M13" s="353">
        <v>0</v>
      </c>
      <c r="N13" s="353">
        <v>0</v>
      </c>
      <c r="O13" s="353">
        <v>0</v>
      </c>
      <c r="P13" s="353"/>
      <c r="Q13" s="353">
        <v>0</v>
      </c>
      <c r="R13" s="353">
        <v>0</v>
      </c>
      <c r="S13" s="353">
        <v>0</v>
      </c>
      <c r="T13" s="353">
        <v>0</v>
      </c>
      <c r="U13" s="353">
        <v>0</v>
      </c>
      <c r="V13" s="353">
        <v>0</v>
      </c>
      <c r="W13" s="353"/>
      <c r="X13" s="353">
        <v>0</v>
      </c>
      <c r="Y13" s="353">
        <v>0</v>
      </c>
      <c r="Z13" s="438">
        <v>0</v>
      </c>
      <c r="AA13" s="353">
        <v>0</v>
      </c>
      <c r="AB13" s="353">
        <v>0</v>
      </c>
      <c r="AC13" s="353">
        <v>0</v>
      </c>
      <c r="AD13" s="443"/>
      <c r="AE13" s="353">
        <v>0</v>
      </c>
      <c r="AF13" s="353">
        <v>0</v>
      </c>
      <c r="AG13" s="353">
        <v>0</v>
      </c>
      <c r="AH13" s="353">
        <v>0</v>
      </c>
      <c r="AI13" s="353">
        <v>0</v>
      </c>
      <c r="AJ13" s="353">
        <v>0</v>
      </c>
    </row>
    <row r="14" spans="1:37" ht="18.75" customHeight="1" x14ac:dyDescent="0.4">
      <c r="A14" s="97" t="s">
        <v>161</v>
      </c>
      <c r="B14" s="98" t="s">
        <v>423</v>
      </c>
      <c r="C14" s="352">
        <f t="shared" si="0"/>
        <v>0</v>
      </c>
      <c r="D14" s="443">
        <f>IF(ISBLANK(Boletim!$A$2),SUMIFS(Saidas!C:C,Saidas!A:A,'Cadastro-Estoque'!A:A),SUMIFS(Saidas!C:C,Saidas!A:A,'Cadastro-Estoque'!A:A,Saidas!B:B,CONCATENATE("&lt;=",Boletim!$A$2)))</f>
        <v>0</v>
      </c>
      <c r="E14" s="350"/>
      <c r="F14" s="353"/>
      <c r="G14" s="353">
        <v>0</v>
      </c>
      <c r="H14" s="353">
        <v>0</v>
      </c>
      <c r="I14" s="353"/>
      <c r="J14" s="353">
        <v>0</v>
      </c>
      <c r="K14" s="353">
        <v>0</v>
      </c>
      <c r="L14" s="353">
        <v>0</v>
      </c>
      <c r="M14" s="353">
        <v>0</v>
      </c>
      <c r="N14" s="353">
        <v>0</v>
      </c>
      <c r="O14" s="353">
        <v>0</v>
      </c>
      <c r="P14" s="353"/>
      <c r="Q14" s="353">
        <v>0</v>
      </c>
      <c r="R14" s="353">
        <v>0</v>
      </c>
      <c r="S14" s="353">
        <v>0</v>
      </c>
      <c r="T14" s="353">
        <v>0</v>
      </c>
      <c r="U14" s="353">
        <v>0</v>
      </c>
      <c r="V14" s="353">
        <v>0</v>
      </c>
      <c r="W14" s="353"/>
      <c r="X14" s="353">
        <v>0</v>
      </c>
      <c r="Y14" s="353">
        <v>0</v>
      </c>
      <c r="Z14" s="438">
        <v>0</v>
      </c>
      <c r="AA14" s="353">
        <v>0</v>
      </c>
      <c r="AB14" s="353">
        <v>0</v>
      </c>
      <c r="AC14" s="353">
        <v>0</v>
      </c>
      <c r="AD14" s="443"/>
      <c r="AE14" s="353">
        <v>0</v>
      </c>
      <c r="AF14" s="353">
        <v>0</v>
      </c>
      <c r="AG14" s="353">
        <v>0</v>
      </c>
      <c r="AH14" s="353">
        <v>0</v>
      </c>
      <c r="AI14" s="353">
        <v>0</v>
      </c>
      <c r="AJ14" s="353">
        <v>0</v>
      </c>
    </row>
    <row r="15" spans="1:37" ht="18.75" customHeight="1" x14ac:dyDescent="0.4">
      <c r="A15" s="97" t="s">
        <v>161</v>
      </c>
      <c r="B15" s="98" t="s">
        <v>422</v>
      </c>
      <c r="C15" s="352">
        <f t="shared" si="0"/>
        <v>0</v>
      </c>
      <c r="D15" s="443">
        <f>IF(ISBLANK(Boletim!$A$2),SUMIFS(Saidas!C:C,Saidas!A:A,'Cadastro-Estoque'!A:A),SUMIFS(Saidas!C:C,Saidas!A:A,'Cadastro-Estoque'!A:A,Saidas!B:B,CONCATENATE("&lt;=",Boletim!$A$2)))</f>
        <v>0</v>
      </c>
      <c r="E15" s="350"/>
      <c r="F15" s="353"/>
      <c r="G15" s="353">
        <v>0</v>
      </c>
      <c r="H15" s="353">
        <v>0</v>
      </c>
      <c r="I15" s="353"/>
      <c r="J15" s="353">
        <v>0</v>
      </c>
      <c r="K15" s="353">
        <v>0</v>
      </c>
      <c r="L15" s="353">
        <v>0</v>
      </c>
      <c r="M15" s="353">
        <v>0</v>
      </c>
      <c r="N15" s="353">
        <v>0</v>
      </c>
      <c r="O15" s="353">
        <v>0</v>
      </c>
      <c r="P15" s="353"/>
      <c r="Q15" s="353">
        <v>0</v>
      </c>
      <c r="R15" s="353">
        <v>0</v>
      </c>
      <c r="S15" s="353">
        <v>0</v>
      </c>
      <c r="T15" s="353">
        <v>0</v>
      </c>
      <c r="U15" s="353">
        <v>0</v>
      </c>
      <c r="V15" s="353">
        <v>0</v>
      </c>
      <c r="W15" s="353"/>
      <c r="X15" s="353">
        <v>0</v>
      </c>
      <c r="Y15" s="353">
        <v>0</v>
      </c>
      <c r="Z15" s="438">
        <v>0</v>
      </c>
      <c r="AA15" s="353">
        <v>0</v>
      </c>
      <c r="AB15" s="353">
        <v>0</v>
      </c>
      <c r="AC15" s="353">
        <v>0</v>
      </c>
      <c r="AD15" s="443"/>
      <c r="AE15" s="353">
        <v>0</v>
      </c>
      <c r="AF15" s="353">
        <v>0</v>
      </c>
      <c r="AG15" s="353">
        <v>0</v>
      </c>
      <c r="AH15" s="353">
        <v>0</v>
      </c>
      <c r="AI15" s="353">
        <v>0</v>
      </c>
      <c r="AJ15" s="353">
        <v>0</v>
      </c>
    </row>
    <row r="16" spans="1:37" ht="18.75" customHeight="1" x14ac:dyDescent="0.4">
      <c r="A16" s="97" t="s">
        <v>160</v>
      </c>
      <c r="B16" s="98" t="s">
        <v>38</v>
      </c>
      <c r="C16" s="352">
        <f t="shared" si="0"/>
        <v>94</v>
      </c>
      <c r="D16" s="443">
        <f>IF(ISBLANK(Boletim!$A$2),SUMIFS(Saidas!C:C,Saidas!A:A,'Cadastro-Estoque'!A:A),SUMIFS(Saidas!C:C,Saidas!A:A,'Cadastro-Estoque'!A:A,Saidas!B:B,CONCATENATE("&lt;=",Boletim!$A$2)))</f>
        <v>0</v>
      </c>
      <c r="E16" s="350"/>
      <c r="F16" s="353"/>
      <c r="G16" s="353">
        <v>0</v>
      </c>
      <c r="H16" s="353">
        <v>0</v>
      </c>
      <c r="I16" s="353"/>
      <c r="J16" s="353">
        <v>0</v>
      </c>
      <c r="K16" s="353">
        <v>0</v>
      </c>
      <c r="L16" s="353">
        <v>0</v>
      </c>
      <c r="M16" s="353">
        <v>0</v>
      </c>
      <c r="N16" s="353">
        <v>0</v>
      </c>
      <c r="O16" s="353">
        <v>0</v>
      </c>
      <c r="P16" s="353"/>
      <c r="Q16" s="353">
        <v>7</v>
      </c>
      <c r="R16" s="353">
        <v>0</v>
      </c>
      <c r="S16" s="353">
        <v>0</v>
      </c>
      <c r="T16" s="353">
        <v>0</v>
      </c>
      <c r="U16" s="353">
        <v>66</v>
      </c>
      <c r="V16" s="353">
        <v>0</v>
      </c>
      <c r="W16" s="353"/>
      <c r="X16" s="353">
        <v>0</v>
      </c>
      <c r="Y16" s="353">
        <v>0</v>
      </c>
      <c r="Z16" s="438">
        <v>7</v>
      </c>
      <c r="AA16" s="353">
        <v>0</v>
      </c>
      <c r="AB16" s="353">
        <v>0</v>
      </c>
      <c r="AC16" s="353">
        <v>4</v>
      </c>
      <c r="AD16" s="443"/>
      <c r="AE16" s="353">
        <v>1</v>
      </c>
      <c r="AF16" s="353">
        <v>8</v>
      </c>
      <c r="AG16" s="353">
        <v>0</v>
      </c>
      <c r="AH16" s="353">
        <v>1</v>
      </c>
      <c r="AI16" s="353">
        <v>0</v>
      </c>
      <c r="AJ16" s="353">
        <v>0</v>
      </c>
    </row>
    <row r="17" spans="1:36" ht="18.75" customHeight="1" x14ac:dyDescent="0.4">
      <c r="A17" s="97" t="s">
        <v>160</v>
      </c>
      <c r="B17" s="98" t="s">
        <v>729</v>
      </c>
      <c r="C17" s="352">
        <f t="shared" si="0"/>
        <v>0</v>
      </c>
      <c r="D17" s="443">
        <f>IF(ISBLANK(Boletim!$A$2),SUMIFS(Saidas!C:C,Saidas!A:A,'Cadastro-Estoque'!A:A),SUMIFS(Saidas!C:C,Saidas!A:A,'Cadastro-Estoque'!A:A,Saidas!B:B,CONCATENATE("&lt;=",Boletim!$A$2)))</f>
        <v>0</v>
      </c>
      <c r="E17" s="350"/>
      <c r="F17" s="353"/>
      <c r="G17" s="353">
        <v>0</v>
      </c>
      <c r="H17" s="353">
        <v>0</v>
      </c>
      <c r="I17" s="353"/>
      <c r="J17" s="353">
        <v>0</v>
      </c>
      <c r="K17" s="353">
        <v>0</v>
      </c>
      <c r="L17" s="353">
        <v>0</v>
      </c>
      <c r="M17" s="353">
        <v>0</v>
      </c>
      <c r="N17" s="353">
        <v>0</v>
      </c>
      <c r="O17" s="353">
        <v>0</v>
      </c>
      <c r="P17" s="353"/>
      <c r="Q17" s="353">
        <v>0</v>
      </c>
      <c r="R17" s="353">
        <v>0</v>
      </c>
      <c r="S17" s="353">
        <v>0</v>
      </c>
      <c r="T17" s="353">
        <v>0</v>
      </c>
      <c r="U17" s="353">
        <v>0</v>
      </c>
      <c r="V17" s="353">
        <v>0</v>
      </c>
      <c r="W17" s="353"/>
      <c r="X17" s="353">
        <v>0</v>
      </c>
      <c r="Y17" s="353">
        <v>0</v>
      </c>
      <c r="Z17" s="438">
        <v>0</v>
      </c>
      <c r="AA17" s="353">
        <v>0</v>
      </c>
      <c r="AB17" s="353">
        <v>0</v>
      </c>
      <c r="AC17" s="353">
        <v>0</v>
      </c>
      <c r="AD17" s="443"/>
      <c r="AE17" s="353">
        <v>0</v>
      </c>
      <c r="AF17" s="353">
        <v>0</v>
      </c>
      <c r="AG17" s="353">
        <v>0</v>
      </c>
      <c r="AH17" s="353">
        <v>0</v>
      </c>
      <c r="AI17" s="353">
        <v>0</v>
      </c>
      <c r="AJ17" s="353">
        <v>0</v>
      </c>
    </row>
    <row r="18" spans="1:36" ht="18.75" customHeight="1" x14ac:dyDescent="0.4">
      <c r="A18" s="97" t="s">
        <v>162</v>
      </c>
      <c r="B18" s="98" t="s">
        <v>39</v>
      </c>
      <c r="C18" s="352">
        <f t="shared" si="0"/>
        <v>0</v>
      </c>
      <c r="D18" s="443">
        <f>IF(ISBLANK(Boletim!$A$2),SUMIFS(Saidas!C:C,Saidas!A:A,'Cadastro-Estoque'!A:A),SUMIFS(Saidas!C:C,Saidas!A:A,'Cadastro-Estoque'!A:A,Saidas!B:B,CONCATENATE("&lt;=",Boletim!$A$2)))</f>
        <v>0</v>
      </c>
      <c r="E18" s="350"/>
      <c r="F18" s="353"/>
      <c r="G18" s="353">
        <v>0</v>
      </c>
      <c r="H18" s="353">
        <v>0</v>
      </c>
      <c r="I18" s="353"/>
      <c r="J18" s="353">
        <v>0</v>
      </c>
      <c r="K18" s="353">
        <v>0</v>
      </c>
      <c r="L18" s="353">
        <v>0</v>
      </c>
      <c r="M18" s="353">
        <v>0</v>
      </c>
      <c r="N18" s="353">
        <v>0</v>
      </c>
      <c r="O18" s="353">
        <v>0</v>
      </c>
      <c r="P18" s="353"/>
      <c r="Q18" s="353">
        <v>0</v>
      </c>
      <c r="R18" s="353">
        <v>0</v>
      </c>
      <c r="S18" s="353">
        <v>0</v>
      </c>
      <c r="T18" s="353">
        <v>0</v>
      </c>
      <c r="U18" s="353">
        <v>0</v>
      </c>
      <c r="V18" s="353">
        <v>0</v>
      </c>
      <c r="W18" s="353"/>
      <c r="X18" s="353">
        <v>0</v>
      </c>
      <c r="Y18" s="353">
        <v>0</v>
      </c>
      <c r="Z18" s="438">
        <v>0</v>
      </c>
      <c r="AA18" s="353">
        <v>0</v>
      </c>
      <c r="AB18" s="353">
        <v>0</v>
      </c>
      <c r="AC18" s="353">
        <v>0</v>
      </c>
      <c r="AD18" s="443"/>
      <c r="AE18" s="353">
        <v>0</v>
      </c>
      <c r="AF18" s="353">
        <v>0</v>
      </c>
      <c r="AG18" s="353">
        <v>0</v>
      </c>
      <c r="AH18" s="353">
        <v>0</v>
      </c>
      <c r="AI18" s="353">
        <v>0</v>
      </c>
      <c r="AJ18" s="353">
        <v>0</v>
      </c>
    </row>
    <row r="19" spans="1:36" ht="18.75" customHeight="1" x14ac:dyDescent="0.4">
      <c r="A19" s="97" t="s">
        <v>163</v>
      </c>
      <c r="B19" s="98" t="s">
        <v>40</v>
      </c>
      <c r="C19" s="352">
        <f t="shared" si="0"/>
        <v>5610</v>
      </c>
      <c r="D19" s="443">
        <f>IF(ISBLANK(Boletim!$A$2),SUMIFS(Saidas!C:C,Saidas!A:A,'Cadastro-Estoque'!A:A),SUMIFS(Saidas!C:C,Saidas!A:A,'Cadastro-Estoque'!A:A,Saidas!B:B,CONCATENATE("&lt;=",Boletim!$A$2)))</f>
        <v>0</v>
      </c>
      <c r="E19" s="350"/>
      <c r="F19" s="353"/>
      <c r="G19" s="353">
        <v>0</v>
      </c>
      <c r="H19" s="353">
        <v>4290</v>
      </c>
      <c r="I19" s="353"/>
      <c r="J19" s="353">
        <v>0</v>
      </c>
      <c r="K19" s="353">
        <v>0</v>
      </c>
      <c r="L19" s="353">
        <v>0</v>
      </c>
      <c r="M19" s="353">
        <v>0</v>
      </c>
      <c r="N19" s="353">
        <v>0</v>
      </c>
      <c r="O19" s="353">
        <v>1320</v>
      </c>
      <c r="P19" s="353"/>
      <c r="Q19" s="353">
        <v>0</v>
      </c>
      <c r="R19" s="353">
        <v>0</v>
      </c>
      <c r="S19" s="353">
        <v>0</v>
      </c>
      <c r="T19" s="353">
        <v>0</v>
      </c>
      <c r="U19" s="353">
        <v>0</v>
      </c>
      <c r="V19" s="353">
        <v>0</v>
      </c>
      <c r="W19" s="353"/>
      <c r="X19" s="353">
        <v>0</v>
      </c>
      <c r="Y19" s="353">
        <v>0</v>
      </c>
      <c r="Z19" s="438">
        <v>0</v>
      </c>
      <c r="AA19" s="353">
        <v>0</v>
      </c>
      <c r="AB19" s="353">
        <v>0</v>
      </c>
      <c r="AC19" s="353">
        <v>0</v>
      </c>
      <c r="AD19" s="443"/>
      <c r="AE19" s="353">
        <v>0</v>
      </c>
      <c r="AF19" s="353">
        <v>0</v>
      </c>
      <c r="AG19" s="353">
        <v>0</v>
      </c>
      <c r="AH19" s="353">
        <v>0</v>
      </c>
      <c r="AI19" s="353">
        <v>0</v>
      </c>
      <c r="AJ19" s="353">
        <v>0</v>
      </c>
    </row>
    <row r="20" spans="1:36" ht="18.75" customHeight="1" x14ac:dyDescent="0.4">
      <c r="A20" s="97" t="s">
        <v>164</v>
      </c>
      <c r="B20" s="98" t="s">
        <v>41</v>
      </c>
      <c r="C20" s="352">
        <f t="shared" si="0"/>
        <v>1800</v>
      </c>
      <c r="D20" s="443">
        <f>IF(ISBLANK(Boletim!$A$2),SUMIFS(Saidas!C:C,Saidas!A:A,'Cadastro-Estoque'!A:A),SUMIFS(Saidas!C:C,Saidas!A:A,'Cadastro-Estoque'!A:A,Saidas!B:B,CONCATENATE("&lt;=",Boletim!$A$2)))</f>
        <v>0</v>
      </c>
      <c r="E20" s="350"/>
      <c r="F20" s="353"/>
      <c r="G20" s="353">
        <v>0</v>
      </c>
      <c r="H20" s="353">
        <v>0</v>
      </c>
      <c r="I20" s="353"/>
      <c r="J20" s="353">
        <v>0</v>
      </c>
      <c r="K20" s="353">
        <v>0</v>
      </c>
      <c r="L20" s="353">
        <v>0</v>
      </c>
      <c r="M20" s="353">
        <v>0</v>
      </c>
      <c r="N20" s="353">
        <v>1000</v>
      </c>
      <c r="O20" s="353">
        <v>0</v>
      </c>
      <c r="P20" s="353"/>
      <c r="Q20" s="353">
        <v>0</v>
      </c>
      <c r="R20" s="353">
        <v>0</v>
      </c>
      <c r="S20" s="353">
        <v>0</v>
      </c>
      <c r="T20" s="353">
        <v>0</v>
      </c>
      <c r="U20" s="353">
        <v>0</v>
      </c>
      <c r="V20" s="353">
        <v>0</v>
      </c>
      <c r="W20" s="353"/>
      <c r="X20" s="353">
        <v>0</v>
      </c>
      <c r="Y20" s="353">
        <v>0</v>
      </c>
      <c r="Z20" s="438">
        <v>0</v>
      </c>
      <c r="AA20" s="353">
        <v>0</v>
      </c>
      <c r="AB20" s="353">
        <v>800</v>
      </c>
      <c r="AC20" s="353">
        <v>0</v>
      </c>
      <c r="AD20" s="443"/>
      <c r="AE20" s="353">
        <v>0</v>
      </c>
      <c r="AF20" s="353">
        <v>0</v>
      </c>
      <c r="AG20" s="353">
        <v>0</v>
      </c>
      <c r="AH20" s="353">
        <v>0</v>
      </c>
      <c r="AI20" s="353">
        <v>0</v>
      </c>
      <c r="AJ20" s="353">
        <v>0</v>
      </c>
    </row>
    <row r="21" spans="1:36" ht="18.75" customHeight="1" x14ac:dyDescent="0.4">
      <c r="A21" s="97" t="s">
        <v>164</v>
      </c>
      <c r="B21" s="98" t="s">
        <v>42</v>
      </c>
      <c r="C21" s="352">
        <f t="shared" si="0"/>
        <v>2800</v>
      </c>
      <c r="D21" s="443">
        <f>IF(ISBLANK(Boletim!$A$2),SUMIFS(Saidas!C:C,Saidas!A:A,'Cadastro-Estoque'!A:A),SUMIFS(Saidas!C:C,Saidas!A:A,'Cadastro-Estoque'!A:A,Saidas!B:B,CONCATENATE("&lt;=",Boletim!$A$2)))</f>
        <v>0</v>
      </c>
      <c r="E21" s="350"/>
      <c r="F21" s="353"/>
      <c r="G21" s="353">
        <v>0</v>
      </c>
      <c r="H21" s="353">
        <v>0</v>
      </c>
      <c r="I21" s="353"/>
      <c r="J21" s="353">
        <v>0</v>
      </c>
      <c r="K21" s="353">
        <v>0</v>
      </c>
      <c r="L21" s="353">
        <v>0</v>
      </c>
      <c r="M21" s="353">
        <v>0</v>
      </c>
      <c r="N21" s="353">
        <v>1800</v>
      </c>
      <c r="O21" s="353">
        <v>0</v>
      </c>
      <c r="P21" s="353"/>
      <c r="Q21" s="353">
        <v>0</v>
      </c>
      <c r="R21" s="353">
        <v>0</v>
      </c>
      <c r="S21" s="353">
        <v>0</v>
      </c>
      <c r="T21" s="353">
        <v>0</v>
      </c>
      <c r="U21" s="353">
        <v>0</v>
      </c>
      <c r="V21" s="353">
        <v>0</v>
      </c>
      <c r="W21" s="353"/>
      <c r="X21" s="353">
        <v>0</v>
      </c>
      <c r="Y21" s="353">
        <v>0</v>
      </c>
      <c r="Z21" s="438">
        <v>0</v>
      </c>
      <c r="AA21" s="353">
        <v>0</v>
      </c>
      <c r="AB21" s="353">
        <v>1000</v>
      </c>
      <c r="AC21" s="353">
        <v>0</v>
      </c>
      <c r="AD21" s="443"/>
      <c r="AE21" s="353">
        <v>0</v>
      </c>
      <c r="AF21" s="353">
        <v>0</v>
      </c>
      <c r="AG21" s="353">
        <v>0</v>
      </c>
      <c r="AH21" s="353">
        <v>0</v>
      </c>
      <c r="AI21" s="353">
        <v>0</v>
      </c>
      <c r="AJ21" s="353">
        <v>0</v>
      </c>
    </row>
    <row r="22" spans="1:36" ht="18.75" customHeight="1" x14ac:dyDescent="0.4">
      <c r="A22" s="97" t="s">
        <v>644</v>
      </c>
      <c r="B22" s="98" t="s">
        <v>645</v>
      </c>
      <c r="C22" s="352">
        <f t="shared" si="0"/>
        <v>800</v>
      </c>
      <c r="D22" s="443">
        <f>IF(ISBLANK(Boletim!$A$2),SUMIFS(Saidas!C:C,Saidas!A:A,'Cadastro-Estoque'!A:A),SUMIFS(Saidas!C:C,Saidas!A:A,'Cadastro-Estoque'!A:A,Saidas!B:B,CONCATENATE("&lt;=",Boletim!$A$2)))</f>
        <v>0</v>
      </c>
      <c r="E22" s="350"/>
      <c r="F22" s="353"/>
      <c r="G22" s="353">
        <v>0</v>
      </c>
      <c r="H22" s="353">
        <v>0</v>
      </c>
      <c r="I22" s="353"/>
      <c r="J22" s="353">
        <v>0</v>
      </c>
      <c r="K22" s="353">
        <v>400</v>
      </c>
      <c r="L22" s="353">
        <v>0</v>
      </c>
      <c r="M22" s="353">
        <v>0</v>
      </c>
      <c r="N22" s="353">
        <v>0</v>
      </c>
      <c r="O22" s="353">
        <v>0</v>
      </c>
      <c r="P22" s="353"/>
      <c r="Q22" s="353">
        <v>0</v>
      </c>
      <c r="R22" s="353">
        <v>0</v>
      </c>
      <c r="S22" s="353">
        <v>0</v>
      </c>
      <c r="T22" s="353">
        <v>0</v>
      </c>
      <c r="U22" s="353">
        <v>0</v>
      </c>
      <c r="V22" s="353">
        <v>0</v>
      </c>
      <c r="W22" s="353"/>
      <c r="X22" s="353">
        <v>0</v>
      </c>
      <c r="Y22" s="353">
        <v>0</v>
      </c>
      <c r="Z22" s="438">
        <v>0</v>
      </c>
      <c r="AA22" s="353">
        <v>0</v>
      </c>
      <c r="AB22" s="353">
        <v>0</v>
      </c>
      <c r="AC22" s="353">
        <v>0</v>
      </c>
      <c r="AD22" s="443"/>
      <c r="AE22" s="353">
        <v>0</v>
      </c>
      <c r="AF22" s="353">
        <v>0</v>
      </c>
      <c r="AG22" s="353">
        <v>400</v>
      </c>
      <c r="AH22" s="353">
        <v>0</v>
      </c>
      <c r="AI22" s="353">
        <v>0</v>
      </c>
      <c r="AJ22" s="353">
        <v>0</v>
      </c>
    </row>
    <row r="23" spans="1:36" ht="18.75" customHeight="1" x14ac:dyDescent="0.4">
      <c r="A23" s="416" t="s">
        <v>884</v>
      </c>
      <c r="B23" s="98" t="s">
        <v>885</v>
      </c>
      <c r="C23" s="352">
        <f t="shared" si="0"/>
        <v>1000</v>
      </c>
      <c r="D23" s="443">
        <f>IF(ISBLANK(Boletim!$A$2),SUMIFS(Saidas!C:C,Saidas!A:A,'Cadastro-Estoque'!A:A),SUMIFS(Saidas!C:C,Saidas!A:A,'Cadastro-Estoque'!A:A,Saidas!B:B,CONCATENATE("&lt;=",Boletim!$A$2)))</f>
        <v>0</v>
      </c>
      <c r="E23" s="350"/>
      <c r="F23" s="413"/>
      <c r="G23" s="413">
        <v>0</v>
      </c>
      <c r="H23" s="413">
        <v>0</v>
      </c>
      <c r="I23" s="413"/>
      <c r="J23" s="413">
        <v>0</v>
      </c>
      <c r="K23" s="413">
        <v>0</v>
      </c>
      <c r="L23" s="413">
        <v>0</v>
      </c>
      <c r="M23" s="413">
        <v>0</v>
      </c>
      <c r="N23" s="413">
        <v>0</v>
      </c>
      <c r="O23" s="413">
        <v>0</v>
      </c>
      <c r="P23" s="413"/>
      <c r="Q23" s="413">
        <v>0</v>
      </c>
      <c r="R23" s="413">
        <v>0</v>
      </c>
      <c r="S23" s="413">
        <v>0</v>
      </c>
      <c r="T23" s="413">
        <v>0</v>
      </c>
      <c r="U23" s="413">
        <v>0</v>
      </c>
      <c r="V23" s="413">
        <v>0</v>
      </c>
      <c r="W23" s="413"/>
      <c r="X23" s="413">
        <v>0</v>
      </c>
      <c r="Y23" s="413">
        <v>0</v>
      </c>
      <c r="Z23" s="445">
        <v>500</v>
      </c>
      <c r="AA23" s="413">
        <v>0</v>
      </c>
      <c r="AB23" s="413">
        <v>100</v>
      </c>
      <c r="AC23" s="413">
        <v>0</v>
      </c>
      <c r="AD23" s="443"/>
      <c r="AE23" s="413">
        <v>400</v>
      </c>
      <c r="AF23" s="413">
        <v>0</v>
      </c>
      <c r="AG23" s="413">
        <v>0</v>
      </c>
      <c r="AH23" s="413">
        <v>0</v>
      </c>
      <c r="AI23" s="413">
        <v>0</v>
      </c>
      <c r="AJ23" s="413">
        <v>0</v>
      </c>
    </row>
    <row r="24" spans="1:36" ht="18.75" customHeight="1" x14ac:dyDescent="0.4">
      <c r="A24" s="416" t="s">
        <v>784</v>
      </c>
      <c r="B24" s="439" t="s">
        <v>896</v>
      </c>
      <c r="C24" s="352">
        <f t="shared" si="0"/>
        <v>415</v>
      </c>
      <c r="D24" s="443">
        <f>IF(ISBLANK(Boletim!$A$2),SUMIFS(Saidas!C:C,Saidas!A:A,'Cadastro-Estoque'!A:A),SUMIFS(Saidas!C:C,Saidas!A:A,'Cadastro-Estoque'!A:A,Saidas!B:B,CONCATENATE("&lt;=",Boletim!$A$2)))</f>
        <v>0</v>
      </c>
      <c r="E24" s="350"/>
      <c r="F24" s="413"/>
      <c r="G24" s="413">
        <v>0</v>
      </c>
      <c r="H24" s="413">
        <v>0</v>
      </c>
      <c r="I24" s="413"/>
      <c r="J24" s="413">
        <v>0</v>
      </c>
      <c r="K24" s="413">
        <v>0</v>
      </c>
      <c r="L24" s="413">
        <v>0</v>
      </c>
      <c r="M24" s="413">
        <v>0</v>
      </c>
      <c r="N24" s="413">
        <v>0</v>
      </c>
      <c r="O24" s="413">
        <v>0</v>
      </c>
      <c r="P24" s="413"/>
      <c r="Q24" s="413">
        <v>0</v>
      </c>
      <c r="R24" s="413">
        <v>0</v>
      </c>
      <c r="S24" s="413">
        <v>0</v>
      </c>
      <c r="T24" s="413">
        <v>0</v>
      </c>
      <c r="U24" s="413">
        <v>415</v>
      </c>
      <c r="V24" s="413">
        <v>0</v>
      </c>
      <c r="W24" s="413"/>
      <c r="X24" s="413">
        <v>0</v>
      </c>
      <c r="Y24" s="413">
        <v>0</v>
      </c>
      <c r="Z24" s="445">
        <v>0</v>
      </c>
      <c r="AA24" s="413">
        <v>0</v>
      </c>
      <c r="AB24" s="413">
        <v>0</v>
      </c>
      <c r="AC24" s="413">
        <v>0</v>
      </c>
      <c r="AD24" s="443"/>
      <c r="AE24" s="413">
        <v>0</v>
      </c>
      <c r="AF24" s="413">
        <v>0</v>
      </c>
      <c r="AG24" s="413">
        <v>0</v>
      </c>
      <c r="AH24" s="353">
        <v>0</v>
      </c>
      <c r="AI24" s="353">
        <v>0</v>
      </c>
      <c r="AJ24" s="413">
        <v>0</v>
      </c>
    </row>
    <row r="25" spans="1:36" ht="18.75" customHeight="1" x14ac:dyDescent="0.4">
      <c r="A25" s="97" t="s">
        <v>276</v>
      </c>
      <c r="B25" s="89" t="s">
        <v>440</v>
      </c>
      <c r="C25" s="352">
        <f t="shared" si="0"/>
        <v>0</v>
      </c>
      <c r="D25" s="443">
        <f>IF(ISBLANK(Boletim!$A$2),SUMIFS(Saidas!C:C,Saidas!A:A,'Cadastro-Estoque'!A:A),SUMIFS(Saidas!C:C,Saidas!A:A,'Cadastro-Estoque'!A:A,Saidas!B:B,CONCATENATE("&lt;=",Boletim!$A$2)))</f>
        <v>0</v>
      </c>
      <c r="E25" s="350"/>
      <c r="F25" s="353"/>
      <c r="G25" s="353">
        <v>0</v>
      </c>
      <c r="H25" s="353">
        <v>0</v>
      </c>
      <c r="I25" s="353"/>
      <c r="J25" s="353">
        <v>0</v>
      </c>
      <c r="K25" s="353">
        <v>0</v>
      </c>
      <c r="L25" s="353">
        <v>0</v>
      </c>
      <c r="M25" s="353">
        <v>0</v>
      </c>
      <c r="N25" s="353">
        <v>0</v>
      </c>
      <c r="O25" s="353">
        <v>0</v>
      </c>
      <c r="P25" s="353"/>
      <c r="Q25" s="353">
        <v>0</v>
      </c>
      <c r="R25" s="353">
        <v>0</v>
      </c>
      <c r="S25" s="353">
        <v>0</v>
      </c>
      <c r="T25" s="353">
        <v>0</v>
      </c>
      <c r="U25" s="353">
        <v>0</v>
      </c>
      <c r="V25" s="353">
        <v>0</v>
      </c>
      <c r="W25" s="353"/>
      <c r="X25" s="353">
        <v>0</v>
      </c>
      <c r="Y25" s="353">
        <v>0</v>
      </c>
      <c r="Z25" s="438">
        <v>0</v>
      </c>
      <c r="AA25" s="353">
        <v>0</v>
      </c>
      <c r="AB25" s="353">
        <v>0</v>
      </c>
      <c r="AC25" s="353">
        <v>0</v>
      </c>
      <c r="AD25" s="443"/>
      <c r="AE25" s="353">
        <v>0</v>
      </c>
      <c r="AF25" s="353">
        <v>0</v>
      </c>
      <c r="AG25" s="353">
        <v>0</v>
      </c>
      <c r="AH25" s="353">
        <v>0</v>
      </c>
      <c r="AI25" s="353">
        <v>0</v>
      </c>
      <c r="AJ25" s="353">
        <v>0</v>
      </c>
    </row>
    <row r="26" spans="1:36" ht="18.75" customHeight="1" x14ac:dyDescent="0.4">
      <c r="A26" s="97" t="s">
        <v>276</v>
      </c>
      <c r="B26" s="98" t="s">
        <v>439</v>
      </c>
      <c r="C26" s="352">
        <f t="shared" si="0"/>
        <v>0</v>
      </c>
      <c r="D26" s="443">
        <f>IF(ISBLANK(Boletim!$A$2),SUMIFS(Saidas!C:C,Saidas!A:A,'Cadastro-Estoque'!A:A),SUMIFS(Saidas!C:C,Saidas!A:A,'Cadastro-Estoque'!A:A,Saidas!B:B,CONCATENATE("&lt;=",Boletim!$A$2)))</f>
        <v>0</v>
      </c>
      <c r="E26" s="350"/>
      <c r="F26" s="353"/>
      <c r="G26" s="353">
        <v>0</v>
      </c>
      <c r="H26" s="353">
        <v>0</v>
      </c>
      <c r="I26" s="353"/>
      <c r="J26" s="353">
        <v>0</v>
      </c>
      <c r="K26" s="353">
        <v>0</v>
      </c>
      <c r="L26" s="353">
        <v>0</v>
      </c>
      <c r="M26" s="353">
        <v>0</v>
      </c>
      <c r="N26" s="353">
        <v>0</v>
      </c>
      <c r="O26" s="353">
        <v>0</v>
      </c>
      <c r="P26" s="353"/>
      <c r="Q26" s="353">
        <v>0</v>
      </c>
      <c r="R26" s="353">
        <v>0</v>
      </c>
      <c r="S26" s="353">
        <v>0</v>
      </c>
      <c r="T26" s="353">
        <v>0</v>
      </c>
      <c r="U26" s="353">
        <v>0</v>
      </c>
      <c r="V26" s="353">
        <v>0</v>
      </c>
      <c r="W26" s="353"/>
      <c r="X26" s="353">
        <v>0</v>
      </c>
      <c r="Y26" s="353">
        <v>0</v>
      </c>
      <c r="Z26" s="438">
        <v>0</v>
      </c>
      <c r="AA26" s="353">
        <v>0</v>
      </c>
      <c r="AB26" s="353">
        <v>0</v>
      </c>
      <c r="AC26" s="353">
        <v>0</v>
      </c>
      <c r="AD26" s="443"/>
      <c r="AE26" s="353">
        <v>0</v>
      </c>
      <c r="AF26" s="353">
        <v>0</v>
      </c>
      <c r="AG26" s="353">
        <v>0</v>
      </c>
      <c r="AH26" s="353">
        <v>0</v>
      </c>
      <c r="AI26" s="353">
        <v>0</v>
      </c>
      <c r="AJ26" s="353">
        <v>0</v>
      </c>
    </row>
    <row r="27" spans="1:36" ht="18.75" customHeight="1" x14ac:dyDescent="0.4">
      <c r="A27" s="97" t="s">
        <v>202</v>
      </c>
      <c r="B27" s="98" t="s">
        <v>438</v>
      </c>
      <c r="C27" s="352">
        <f t="shared" si="0"/>
        <v>0</v>
      </c>
      <c r="D27" s="443">
        <f>IF(ISBLANK(Boletim!$A$2),SUMIFS(Saidas!C:C,Saidas!A:A,'Cadastro-Estoque'!A:A),SUMIFS(Saidas!C:C,Saidas!A:A,'Cadastro-Estoque'!A:A,Saidas!B:B,CONCATENATE("&lt;=",Boletim!$A$2)))</f>
        <v>0</v>
      </c>
      <c r="E27" s="350"/>
      <c r="F27" s="353"/>
      <c r="G27" s="353">
        <v>0</v>
      </c>
      <c r="H27" s="353">
        <v>0</v>
      </c>
      <c r="I27" s="353"/>
      <c r="J27" s="353">
        <v>0</v>
      </c>
      <c r="K27" s="353">
        <v>0</v>
      </c>
      <c r="L27" s="353">
        <v>0</v>
      </c>
      <c r="M27" s="353">
        <v>0</v>
      </c>
      <c r="N27" s="353">
        <v>0</v>
      </c>
      <c r="O27" s="353">
        <v>0</v>
      </c>
      <c r="P27" s="353"/>
      <c r="Q27" s="353">
        <v>0</v>
      </c>
      <c r="R27" s="353">
        <v>0</v>
      </c>
      <c r="S27" s="353">
        <v>0</v>
      </c>
      <c r="T27" s="353">
        <v>0</v>
      </c>
      <c r="U27" s="353">
        <v>0</v>
      </c>
      <c r="V27" s="353">
        <v>0</v>
      </c>
      <c r="W27" s="353"/>
      <c r="X27" s="353">
        <v>0</v>
      </c>
      <c r="Y27" s="353">
        <v>0</v>
      </c>
      <c r="Z27" s="438">
        <v>0</v>
      </c>
      <c r="AA27" s="353">
        <v>0</v>
      </c>
      <c r="AB27" s="353">
        <v>0</v>
      </c>
      <c r="AC27" s="353">
        <v>0</v>
      </c>
      <c r="AD27" s="443"/>
      <c r="AE27" s="353">
        <v>0</v>
      </c>
      <c r="AF27" s="353">
        <v>0</v>
      </c>
      <c r="AG27" s="353">
        <v>0</v>
      </c>
      <c r="AH27" s="353">
        <v>0</v>
      </c>
      <c r="AI27" s="353">
        <v>0</v>
      </c>
      <c r="AJ27" s="353">
        <v>0</v>
      </c>
    </row>
    <row r="28" spans="1:36" ht="18.75" customHeight="1" x14ac:dyDescent="0.4">
      <c r="A28" s="97" t="s">
        <v>277</v>
      </c>
      <c r="B28" s="98" t="s">
        <v>468</v>
      </c>
      <c r="C28" s="352">
        <f t="shared" si="0"/>
        <v>0</v>
      </c>
      <c r="D28" s="443">
        <f>IF(ISBLANK(Boletim!$A$2),SUMIFS(Saidas!C:C,Saidas!A:A,'Cadastro-Estoque'!A:A),SUMIFS(Saidas!C:C,Saidas!A:A,'Cadastro-Estoque'!A:A,Saidas!B:B,CONCATENATE("&lt;=",Boletim!$A$2)))</f>
        <v>0</v>
      </c>
      <c r="E28" s="350"/>
      <c r="F28" s="353"/>
      <c r="G28" s="353">
        <v>0</v>
      </c>
      <c r="H28" s="353">
        <v>0</v>
      </c>
      <c r="I28" s="353"/>
      <c r="J28" s="353">
        <v>0</v>
      </c>
      <c r="K28" s="353">
        <v>0</v>
      </c>
      <c r="L28" s="353">
        <v>0</v>
      </c>
      <c r="M28" s="353">
        <v>0</v>
      </c>
      <c r="N28" s="353">
        <v>0</v>
      </c>
      <c r="O28" s="353">
        <v>0</v>
      </c>
      <c r="P28" s="353"/>
      <c r="Q28" s="353">
        <v>0</v>
      </c>
      <c r="R28" s="353">
        <v>0</v>
      </c>
      <c r="S28" s="353">
        <v>0</v>
      </c>
      <c r="T28" s="353">
        <v>0</v>
      </c>
      <c r="U28" s="353">
        <v>0</v>
      </c>
      <c r="V28" s="353">
        <v>0</v>
      </c>
      <c r="W28" s="353"/>
      <c r="X28" s="353">
        <v>0</v>
      </c>
      <c r="Y28" s="353">
        <v>0</v>
      </c>
      <c r="Z28" s="438">
        <v>0</v>
      </c>
      <c r="AA28" s="353">
        <v>0</v>
      </c>
      <c r="AB28" s="353">
        <v>0</v>
      </c>
      <c r="AC28" s="353">
        <v>0</v>
      </c>
      <c r="AD28" s="443"/>
      <c r="AE28" s="353">
        <v>0</v>
      </c>
      <c r="AF28" s="353">
        <v>0</v>
      </c>
      <c r="AG28" s="353">
        <v>0</v>
      </c>
      <c r="AH28" s="353">
        <v>0</v>
      </c>
      <c r="AI28" s="353">
        <v>0</v>
      </c>
      <c r="AJ28" s="353">
        <v>0</v>
      </c>
    </row>
    <row r="29" spans="1:36" ht="18.75" customHeight="1" x14ac:dyDescent="0.4">
      <c r="A29" s="97" t="s">
        <v>277</v>
      </c>
      <c r="B29" s="98" t="s">
        <v>513</v>
      </c>
      <c r="C29" s="352">
        <f t="shared" si="0"/>
        <v>0</v>
      </c>
      <c r="D29" s="443">
        <f>IF(ISBLANK(Boletim!$A$2),SUMIFS(Saidas!C:C,Saidas!A:A,'Cadastro-Estoque'!A:A),SUMIFS(Saidas!C:C,Saidas!A:A,'Cadastro-Estoque'!A:A,Saidas!B:B,CONCATENATE("&lt;=",Boletim!$A$2)))</f>
        <v>0</v>
      </c>
      <c r="E29" s="350"/>
      <c r="F29" s="353"/>
      <c r="G29" s="353">
        <v>0</v>
      </c>
      <c r="H29" s="353">
        <v>0</v>
      </c>
      <c r="I29" s="353"/>
      <c r="J29" s="353">
        <v>0</v>
      </c>
      <c r="K29" s="353">
        <v>0</v>
      </c>
      <c r="L29" s="353">
        <v>0</v>
      </c>
      <c r="M29" s="353">
        <v>0</v>
      </c>
      <c r="N29" s="353">
        <v>0</v>
      </c>
      <c r="O29" s="353">
        <v>0</v>
      </c>
      <c r="P29" s="353"/>
      <c r="Q29" s="353">
        <v>0</v>
      </c>
      <c r="R29" s="353">
        <v>0</v>
      </c>
      <c r="S29" s="353">
        <v>0</v>
      </c>
      <c r="T29" s="353">
        <v>0</v>
      </c>
      <c r="U29" s="353">
        <v>0</v>
      </c>
      <c r="V29" s="353">
        <v>0</v>
      </c>
      <c r="W29" s="353"/>
      <c r="X29" s="353">
        <v>0</v>
      </c>
      <c r="Y29" s="353">
        <v>0</v>
      </c>
      <c r="Z29" s="438">
        <v>0</v>
      </c>
      <c r="AA29" s="353">
        <v>0</v>
      </c>
      <c r="AB29" s="353">
        <v>0</v>
      </c>
      <c r="AC29" s="353">
        <v>0</v>
      </c>
      <c r="AD29" s="443"/>
      <c r="AE29" s="353">
        <v>0</v>
      </c>
      <c r="AF29" s="353">
        <v>0</v>
      </c>
      <c r="AG29" s="353">
        <v>0</v>
      </c>
      <c r="AH29" s="353">
        <v>0</v>
      </c>
      <c r="AI29" s="353">
        <v>0</v>
      </c>
      <c r="AJ29" s="353">
        <v>0</v>
      </c>
    </row>
    <row r="30" spans="1:36" ht="18.75" customHeight="1" x14ac:dyDescent="0.4">
      <c r="A30" s="97" t="s">
        <v>709</v>
      </c>
      <c r="B30" s="89" t="s">
        <v>708</v>
      </c>
      <c r="C30" s="352">
        <f t="shared" si="0"/>
        <v>934</v>
      </c>
      <c r="D30" s="443">
        <f>IF(ISBLANK(Boletim!$A$2),SUMIFS(Saidas!C:C,Saidas!A:A,'Cadastro-Estoque'!A:A),SUMIFS(Saidas!C:C,Saidas!A:A,'Cadastro-Estoque'!A:A,Saidas!B:B,CONCATENATE("&lt;=",Boletim!$A$2)))</f>
        <v>0</v>
      </c>
      <c r="E30" s="350"/>
      <c r="F30" s="353"/>
      <c r="G30" s="353">
        <v>0</v>
      </c>
      <c r="H30" s="353">
        <v>0</v>
      </c>
      <c r="I30" s="353"/>
      <c r="J30" s="353">
        <v>0</v>
      </c>
      <c r="K30" s="353">
        <v>0</v>
      </c>
      <c r="L30" s="353">
        <v>0</v>
      </c>
      <c r="M30" s="353">
        <v>0</v>
      </c>
      <c r="N30" s="353">
        <v>0</v>
      </c>
      <c r="O30" s="353">
        <v>0</v>
      </c>
      <c r="P30" s="353"/>
      <c r="Q30" s="353">
        <v>0</v>
      </c>
      <c r="R30" s="353">
        <v>0</v>
      </c>
      <c r="S30" s="353">
        <v>0</v>
      </c>
      <c r="T30" s="353">
        <v>0</v>
      </c>
      <c r="U30" s="353">
        <v>0</v>
      </c>
      <c r="V30" s="353">
        <v>0</v>
      </c>
      <c r="W30" s="353"/>
      <c r="X30" s="353">
        <v>0</v>
      </c>
      <c r="Y30" s="353">
        <v>0</v>
      </c>
      <c r="Z30" s="438">
        <v>0</v>
      </c>
      <c r="AA30" s="353">
        <v>0</v>
      </c>
      <c r="AB30" s="353">
        <v>0</v>
      </c>
      <c r="AC30" s="353">
        <v>0</v>
      </c>
      <c r="AD30" s="443"/>
      <c r="AE30" s="353">
        <v>0</v>
      </c>
      <c r="AF30" s="353">
        <v>0</v>
      </c>
      <c r="AG30" s="353">
        <v>0</v>
      </c>
      <c r="AH30" s="353">
        <v>934</v>
      </c>
      <c r="AI30" s="353">
        <v>0</v>
      </c>
      <c r="AJ30" s="353">
        <v>0</v>
      </c>
    </row>
    <row r="31" spans="1:36" ht="18.75" customHeight="1" x14ac:dyDescent="0.4">
      <c r="A31" s="97" t="s">
        <v>629</v>
      </c>
      <c r="B31" s="98" t="s">
        <v>628</v>
      </c>
      <c r="C31" s="352">
        <f t="shared" si="0"/>
        <v>0</v>
      </c>
      <c r="D31" s="443">
        <f>IF(ISBLANK(Boletim!$A$2),SUMIFS(Saidas!C:C,Saidas!A:A,'Cadastro-Estoque'!A:A),SUMIFS(Saidas!C:C,Saidas!A:A,'Cadastro-Estoque'!A:A,Saidas!B:B,CONCATENATE("&lt;=",Boletim!$A$2)))</f>
        <v>0</v>
      </c>
      <c r="E31" s="350"/>
      <c r="F31" s="353"/>
      <c r="G31" s="353">
        <v>0</v>
      </c>
      <c r="H31" s="353">
        <v>0</v>
      </c>
      <c r="I31" s="353"/>
      <c r="J31" s="353">
        <v>0</v>
      </c>
      <c r="K31" s="353">
        <v>0</v>
      </c>
      <c r="L31" s="353">
        <v>0</v>
      </c>
      <c r="M31" s="353">
        <v>0</v>
      </c>
      <c r="N31" s="353">
        <v>0</v>
      </c>
      <c r="O31" s="353">
        <v>0</v>
      </c>
      <c r="P31" s="353"/>
      <c r="Q31" s="353">
        <v>0</v>
      </c>
      <c r="R31" s="353">
        <v>0</v>
      </c>
      <c r="S31" s="353">
        <v>0</v>
      </c>
      <c r="T31" s="353">
        <v>0</v>
      </c>
      <c r="U31" s="353">
        <v>0</v>
      </c>
      <c r="V31" s="353">
        <v>0</v>
      </c>
      <c r="W31" s="353"/>
      <c r="X31" s="353">
        <v>0</v>
      </c>
      <c r="Y31" s="353">
        <v>0</v>
      </c>
      <c r="Z31" s="438">
        <v>0</v>
      </c>
      <c r="AA31" s="353">
        <v>0</v>
      </c>
      <c r="AB31" s="353">
        <v>0</v>
      </c>
      <c r="AC31" s="353">
        <v>0</v>
      </c>
      <c r="AD31" s="443"/>
      <c r="AE31" s="353">
        <v>0</v>
      </c>
      <c r="AF31" s="353">
        <v>0</v>
      </c>
      <c r="AG31" s="353">
        <v>0</v>
      </c>
      <c r="AH31" s="353">
        <v>0</v>
      </c>
      <c r="AI31" s="353">
        <v>0</v>
      </c>
      <c r="AJ31" s="353">
        <v>0</v>
      </c>
    </row>
    <row r="32" spans="1:36" ht="18.75" customHeight="1" x14ac:dyDescent="0.4">
      <c r="A32" s="107"/>
      <c r="B32" s="107"/>
      <c r="C32" s="352">
        <f t="shared" si="0"/>
        <v>0</v>
      </c>
      <c r="D32" s="443">
        <f>IF(ISBLANK(Boletim!$A$2),SUMIFS(Saidas!C:C,Saidas!A:A,'Cadastro-Estoque'!A:A),SUMIFS(Saidas!C:C,Saidas!A:A,'Cadastro-Estoque'!A:A,Saidas!B:B,CONCATENATE("&lt;=",Boletim!$A$2)))</f>
        <v>0</v>
      </c>
      <c r="E32" s="350"/>
      <c r="F32" s="353"/>
      <c r="G32" s="353">
        <v>0</v>
      </c>
      <c r="H32" s="353">
        <v>0</v>
      </c>
      <c r="I32" s="353"/>
      <c r="J32" s="353">
        <v>0</v>
      </c>
      <c r="K32" s="353">
        <v>0</v>
      </c>
      <c r="L32" s="353">
        <v>0</v>
      </c>
      <c r="M32" s="353">
        <v>0</v>
      </c>
      <c r="N32" s="353">
        <v>0</v>
      </c>
      <c r="O32" s="353">
        <v>0</v>
      </c>
      <c r="P32" s="353"/>
      <c r="Q32" s="353">
        <v>0</v>
      </c>
      <c r="R32" s="353">
        <v>0</v>
      </c>
      <c r="S32" s="353">
        <v>0</v>
      </c>
      <c r="T32" s="353">
        <v>0</v>
      </c>
      <c r="U32" s="353">
        <v>0</v>
      </c>
      <c r="V32" s="353">
        <v>0</v>
      </c>
      <c r="W32" s="353"/>
      <c r="X32" s="353">
        <v>0</v>
      </c>
      <c r="Y32" s="353">
        <v>0</v>
      </c>
      <c r="Z32" s="438">
        <v>0</v>
      </c>
      <c r="AA32" s="353">
        <v>0</v>
      </c>
      <c r="AB32" s="353">
        <v>0</v>
      </c>
      <c r="AC32" s="353">
        <v>0</v>
      </c>
      <c r="AD32" s="443"/>
      <c r="AE32" s="353">
        <v>0</v>
      </c>
      <c r="AF32" s="353">
        <v>0</v>
      </c>
      <c r="AG32" s="353">
        <v>0</v>
      </c>
      <c r="AH32" s="353">
        <v>0</v>
      </c>
      <c r="AI32" s="353">
        <v>0</v>
      </c>
      <c r="AJ32" s="353">
        <v>0</v>
      </c>
    </row>
    <row r="33" spans="1:36" ht="18.75" customHeight="1" x14ac:dyDescent="0.4">
      <c r="A33" s="99">
        <v>201</v>
      </c>
      <c r="B33" s="98" t="s">
        <v>736</v>
      </c>
      <c r="C33" s="352">
        <f t="shared" si="0"/>
        <v>177161</v>
      </c>
      <c r="D33" s="443">
        <f>IF(ISBLANK(Boletim!$A$2),SUMIFS(Saidas!C:C,Saidas!A:A,'Cadastro-Estoque'!A:A),SUMIFS(Saidas!C:C,Saidas!A:A,'Cadastro-Estoque'!A:A,Saidas!B:B,CONCATENATE("&lt;=",Boletim!$A$2)))</f>
        <v>1668</v>
      </c>
      <c r="E33" s="350"/>
      <c r="F33" s="353"/>
      <c r="G33" s="353">
        <v>3950</v>
      </c>
      <c r="H33" s="353">
        <v>10000</v>
      </c>
      <c r="I33" s="353"/>
      <c r="J33" s="353">
        <v>0</v>
      </c>
      <c r="K33" s="353">
        <v>10000</v>
      </c>
      <c r="L33" s="353">
        <v>3450</v>
      </c>
      <c r="M33" s="353">
        <v>12048</v>
      </c>
      <c r="N33" s="353">
        <v>3325</v>
      </c>
      <c r="O33" s="353">
        <v>10000</v>
      </c>
      <c r="P33" s="353"/>
      <c r="Q33" s="353">
        <v>11465</v>
      </c>
      <c r="R33" s="353">
        <v>13140</v>
      </c>
      <c r="S33" s="353">
        <v>4869</v>
      </c>
      <c r="T33" s="353">
        <v>9430</v>
      </c>
      <c r="U33" s="353">
        <v>8209</v>
      </c>
      <c r="V33" s="353">
        <v>4775</v>
      </c>
      <c r="W33" s="353"/>
      <c r="X33" s="353">
        <v>3000</v>
      </c>
      <c r="Y33" s="353">
        <v>4571</v>
      </c>
      <c r="Z33" s="438">
        <v>7626</v>
      </c>
      <c r="AA33" s="353">
        <v>0</v>
      </c>
      <c r="AB33" s="353">
        <v>8400</v>
      </c>
      <c r="AC33" s="353">
        <v>6001</v>
      </c>
      <c r="AD33" s="443"/>
      <c r="AE33" s="353">
        <v>513</v>
      </c>
      <c r="AF33" s="353">
        <v>10956</v>
      </c>
      <c r="AG33" s="353">
        <v>5625</v>
      </c>
      <c r="AH33" s="353">
        <v>8725</v>
      </c>
      <c r="AI33" s="353">
        <v>15415</v>
      </c>
      <c r="AJ33" s="353">
        <v>1668</v>
      </c>
    </row>
    <row r="34" spans="1:36" ht="18.75" customHeight="1" x14ac:dyDescent="0.4">
      <c r="A34" s="99">
        <v>201</v>
      </c>
      <c r="B34" s="98" t="s">
        <v>737</v>
      </c>
      <c r="C34" s="352">
        <f t="shared" si="0"/>
        <v>500</v>
      </c>
      <c r="D34" s="443">
        <f>IF(ISBLANK(Boletim!$A$2),SUMIFS(Saidas!C:C,Saidas!A:A,'Cadastro-Estoque'!A:A),SUMIFS(Saidas!C:C,Saidas!A:A,'Cadastro-Estoque'!A:A,Saidas!B:B,CONCATENATE("&lt;=",Boletim!$A$2)))</f>
        <v>0</v>
      </c>
      <c r="E34" s="350"/>
      <c r="F34" s="353"/>
      <c r="G34" s="353">
        <v>0</v>
      </c>
      <c r="H34" s="353">
        <v>0</v>
      </c>
      <c r="I34" s="353"/>
      <c r="J34" s="353">
        <v>0</v>
      </c>
      <c r="K34" s="353">
        <v>0</v>
      </c>
      <c r="L34" s="353">
        <v>0</v>
      </c>
      <c r="M34" s="353">
        <v>0</v>
      </c>
      <c r="N34" s="353">
        <v>0</v>
      </c>
      <c r="O34" s="353">
        <v>0</v>
      </c>
      <c r="P34" s="353"/>
      <c r="Q34" s="353">
        <v>0</v>
      </c>
      <c r="R34" s="353">
        <v>0</v>
      </c>
      <c r="S34" s="353">
        <v>0</v>
      </c>
      <c r="T34" s="353">
        <v>0</v>
      </c>
      <c r="U34" s="353">
        <v>500</v>
      </c>
      <c r="V34" s="353">
        <v>0</v>
      </c>
      <c r="W34" s="353"/>
      <c r="X34" s="353">
        <v>0</v>
      </c>
      <c r="Y34" s="353">
        <v>0</v>
      </c>
      <c r="Z34" s="438">
        <v>0</v>
      </c>
      <c r="AA34" s="353">
        <v>0</v>
      </c>
      <c r="AB34" s="353">
        <v>0</v>
      </c>
      <c r="AC34" s="353">
        <v>0</v>
      </c>
      <c r="AD34" s="443"/>
      <c r="AE34" s="353">
        <v>0</v>
      </c>
      <c r="AF34" s="353">
        <v>0</v>
      </c>
      <c r="AG34" s="353">
        <v>0</v>
      </c>
      <c r="AH34" s="353">
        <v>0</v>
      </c>
      <c r="AI34" s="353">
        <v>0</v>
      </c>
      <c r="AJ34" s="353">
        <v>0</v>
      </c>
    </row>
    <row r="35" spans="1:36" ht="18.75" customHeight="1" x14ac:dyDescent="0.4">
      <c r="A35" s="99">
        <v>205</v>
      </c>
      <c r="B35" s="98" t="s">
        <v>738</v>
      </c>
      <c r="C35" s="352">
        <f t="shared" si="0"/>
        <v>18</v>
      </c>
      <c r="D35" s="443">
        <f>IF(ISBLANK(Boletim!$A$2),SUMIFS(Saidas!C:C,Saidas!A:A,'Cadastro-Estoque'!A:A),SUMIFS(Saidas!C:C,Saidas!A:A,'Cadastro-Estoque'!A:A,Saidas!B:B,CONCATENATE("&lt;=",Boletim!$A$2)))</f>
        <v>0</v>
      </c>
      <c r="E35" s="350"/>
      <c r="F35" s="353"/>
      <c r="G35" s="353">
        <v>0</v>
      </c>
      <c r="H35" s="353">
        <v>0</v>
      </c>
      <c r="I35" s="353"/>
      <c r="J35" s="353">
        <v>0</v>
      </c>
      <c r="K35" s="353">
        <v>0</v>
      </c>
      <c r="L35" s="353">
        <v>0</v>
      </c>
      <c r="M35" s="353">
        <v>0</v>
      </c>
      <c r="N35" s="353">
        <v>0</v>
      </c>
      <c r="O35" s="353">
        <v>0</v>
      </c>
      <c r="P35" s="353"/>
      <c r="Q35" s="353">
        <v>0</v>
      </c>
      <c r="R35" s="353">
        <v>0</v>
      </c>
      <c r="S35" s="353">
        <v>0</v>
      </c>
      <c r="T35" s="353">
        <v>0</v>
      </c>
      <c r="U35" s="353">
        <v>15</v>
      </c>
      <c r="V35" s="353">
        <v>0</v>
      </c>
      <c r="W35" s="353"/>
      <c r="X35" s="353">
        <v>0</v>
      </c>
      <c r="Y35" s="353">
        <v>0</v>
      </c>
      <c r="Z35" s="438">
        <v>3</v>
      </c>
      <c r="AA35" s="353">
        <v>0</v>
      </c>
      <c r="AB35" s="353">
        <v>0</v>
      </c>
      <c r="AC35" s="353">
        <v>0</v>
      </c>
      <c r="AD35" s="443"/>
      <c r="AE35" s="353">
        <v>0</v>
      </c>
      <c r="AF35" s="353">
        <v>0</v>
      </c>
      <c r="AG35" s="353">
        <v>0</v>
      </c>
      <c r="AH35" s="353">
        <v>0</v>
      </c>
      <c r="AI35" s="353">
        <v>0</v>
      </c>
      <c r="AJ35" s="353">
        <v>0</v>
      </c>
    </row>
    <row r="36" spans="1:36" ht="18.75" customHeight="1" x14ac:dyDescent="0.4">
      <c r="A36" s="99">
        <v>207</v>
      </c>
      <c r="B36" s="98" t="s">
        <v>739</v>
      </c>
      <c r="C36" s="352">
        <f t="shared" si="0"/>
        <v>0</v>
      </c>
      <c r="D36" s="443">
        <f>IF(ISBLANK(Boletim!$A$2),SUMIFS(Saidas!C:C,Saidas!A:A,'Cadastro-Estoque'!A:A),SUMIFS(Saidas!C:C,Saidas!A:A,'Cadastro-Estoque'!A:A,Saidas!B:B,CONCATENATE("&lt;=",Boletim!$A$2)))</f>
        <v>0</v>
      </c>
      <c r="E36" s="350"/>
      <c r="F36" s="353"/>
      <c r="G36" s="353">
        <v>0</v>
      </c>
      <c r="H36" s="353">
        <v>0</v>
      </c>
      <c r="I36" s="353"/>
      <c r="J36" s="353">
        <v>0</v>
      </c>
      <c r="K36" s="353">
        <v>0</v>
      </c>
      <c r="L36" s="353">
        <v>0</v>
      </c>
      <c r="M36" s="353">
        <v>0</v>
      </c>
      <c r="N36" s="353">
        <v>0</v>
      </c>
      <c r="O36" s="353">
        <v>0</v>
      </c>
      <c r="P36" s="353"/>
      <c r="Q36" s="353">
        <v>0</v>
      </c>
      <c r="R36" s="353">
        <v>0</v>
      </c>
      <c r="S36" s="353">
        <v>0</v>
      </c>
      <c r="T36" s="353">
        <v>0</v>
      </c>
      <c r="U36" s="353">
        <v>0</v>
      </c>
      <c r="V36" s="353">
        <v>0</v>
      </c>
      <c r="W36" s="353"/>
      <c r="X36" s="353">
        <v>0</v>
      </c>
      <c r="Y36" s="353">
        <v>0</v>
      </c>
      <c r="Z36" s="438">
        <v>0</v>
      </c>
      <c r="AA36" s="353">
        <v>0</v>
      </c>
      <c r="AB36" s="353">
        <v>0</v>
      </c>
      <c r="AC36" s="353">
        <v>0</v>
      </c>
      <c r="AD36" s="443"/>
      <c r="AE36" s="353">
        <v>0</v>
      </c>
      <c r="AF36" s="353">
        <v>0</v>
      </c>
      <c r="AG36" s="353">
        <v>0</v>
      </c>
      <c r="AH36" s="353">
        <v>0</v>
      </c>
      <c r="AI36" s="353">
        <v>0</v>
      </c>
      <c r="AJ36" s="353">
        <v>0</v>
      </c>
    </row>
    <row r="37" spans="1:36" ht="18.75" customHeight="1" x14ac:dyDescent="0.4">
      <c r="A37" s="99">
        <v>208</v>
      </c>
      <c r="B37" s="98" t="s">
        <v>740</v>
      </c>
      <c r="C37" s="352">
        <f t="shared" si="0"/>
        <v>106800</v>
      </c>
      <c r="D37" s="443">
        <f>IF(ISBLANK(Boletim!$A$2),SUMIFS(Saidas!C:C,Saidas!A:A,'Cadastro-Estoque'!A:A),SUMIFS(Saidas!C:C,Saidas!A:A,'Cadastro-Estoque'!A:A,Saidas!B:B,CONCATENATE("&lt;=",Boletim!$A$2)))</f>
        <v>10400</v>
      </c>
      <c r="E37" s="350"/>
      <c r="F37" s="353"/>
      <c r="G37" s="353">
        <v>5200</v>
      </c>
      <c r="H37" s="353">
        <v>5200</v>
      </c>
      <c r="I37" s="353"/>
      <c r="J37" s="353">
        <v>15600</v>
      </c>
      <c r="K37" s="353">
        <v>0</v>
      </c>
      <c r="L37" s="353">
        <v>5200</v>
      </c>
      <c r="M37" s="353">
        <v>5200</v>
      </c>
      <c r="N37" s="353">
        <v>0</v>
      </c>
      <c r="O37" s="353">
        <v>5200</v>
      </c>
      <c r="P37" s="353"/>
      <c r="Q37" s="353">
        <v>5200</v>
      </c>
      <c r="R37" s="353">
        <v>5200</v>
      </c>
      <c r="S37" s="353">
        <v>5200</v>
      </c>
      <c r="T37" s="353">
        <v>5200</v>
      </c>
      <c r="U37" s="353">
        <v>0</v>
      </c>
      <c r="V37" s="353">
        <v>5200</v>
      </c>
      <c r="W37" s="353"/>
      <c r="X37" s="353">
        <v>5200</v>
      </c>
      <c r="Y37" s="353">
        <v>0</v>
      </c>
      <c r="Z37" s="438">
        <v>5200</v>
      </c>
      <c r="AA37" s="353">
        <v>5200</v>
      </c>
      <c r="AB37" s="353">
        <v>600</v>
      </c>
      <c r="AC37" s="353">
        <v>0</v>
      </c>
      <c r="AD37" s="443"/>
      <c r="AE37" s="353">
        <v>7400</v>
      </c>
      <c r="AF37" s="353">
        <v>5200</v>
      </c>
      <c r="AG37" s="353">
        <v>0</v>
      </c>
      <c r="AH37" s="353">
        <v>0</v>
      </c>
      <c r="AI37" s="353">
        <v>0</v>
      </c>
      <c r="AJ37" s="353">
        <v>10400</v>
      </c>
    </row>
    <row r="38" spans="1:36" ht="18.75" customHeight="1" x14ac:dyDescent="0.4">
      <c r="A38" s="412">
        <v>209</v>
      </c>
      <c r="B38" s="89" t="s">
        <v>919</v>
      </c>
      <c r="C38" s="352">
        <f t="shared" si="0"/>
        <v>0</v>
      </c>
      <c r="D38" s="443">
        <f>IF(ISBLANK(Boletim!$A$2),SUMIFS(Saidas!C:C,Saidas!A:A,'Cadastro-Estoque'!A:A),SUMIFS(Saidas!C:C,Saidas!A:A,'Cadastro-Estoque'!A:A,Saidas!B:B,CONCATENATE("&lt;=",Boletim!$A$2)))</f>
        <v>0</v>
      </c>
      <c r="E38" s="350"/>
      <c r="F38" s="413"/>
      <c r="G38" s="413">
        <v>0</v>
      </c>
      <c r="H38" s="413">
        <v>0</v>
      </c>
      <c r="I38" s="413"/>
      <c r="J38" s="413">
        <v>0</v>
      </c>
      <c r="K38" s="413">
        <v>0</v>
      </c>
      <c r="L38" s="413">
        <v>0</v>
      </c>
      <c r="M38" s="413">
        <v>0</v>
      </c>
      <c r="N38" s="413">
        <v>0</v>
      </c>
      <c r="O38" s="413">
        <v>0</v>
      </c>
      <c r="P38" s="413"/>
      <c r="Q38" s="413">
        <v>0</v>
      </c>
      <c r="R38" s="413">
        <v>0</v>
      </c>
      <c r="S38" s="413">
        <v>0</v>
      </c>
      <c r="T38" s="413">
        <v>0</v>
      </c>
      <c r="U38" s="413">
        <v>0</v>
      </c>
      <c r="V38" s="413">
        <v>0</v>
      </c>
      <c r="W38" s="413"/>
      <c r="X38" s="413">
        <v>0</v>
      </c>
      <c r="Y38" s="413">
        <v>0</v>
      </c>
      <c r="Z38" s="445">
        <v>0</v>
      </c>
      <c r="AA38" s="413">
        <v>0</v>
      </c>
      <c r="AB38" s="413">
        <v>0</v>
      </c>
      <c r="AC38" s="413">
        <v>0</v>
      </c>
      <c r="AD38" s="443"/>
      <c r="AE38" s="413">
        <v>0</v>
      </c>
      <c r="AF38" s="413">
        <v>0</v>
      </c>
      <c r="AG38" s="413">
        <v>0</v>
      </c>
      <c r="AH38" s="413">
        <v>0</v>
      </c>
      <c r="AI38" s="413">
        <v>0</v>
      </c>
      <c r="AJ38" s="413">
        <v>0</v>
      </c>
    </row>
    <row r="39" spans="1:36" ht="18.75" customHeight="1" x14ac:dyDescent="0.4">
      <c r="A39" s="412">
        <v>212</v>
      </c>
      <c r="B39" s="89" t="s">
        <v>924</v>
      </c>
      <c r="C39" s="352">
        <f t="shared" si="0"/>
        <v>0</v>
      </c>
      <c r="D39" s="443">
        <f>IF(ISBLANK(Boletim!$A$2),SUMIFS(Saidas!C:C,Saidas!A:A,'Cadastro-Estoque'!A:A),SUMIFS(Saidas!C:C,Saidas!A:A,'Cadastro-Estoque'!A:A,Saidas!B:B,CONCATENATE("&lt;=",Boletim!$A$2)))</f>
        <v>0</v>
      </c>
      <c r="E39" s="350"/>
      <c r="F39" s="413"/>
      <c r="G39" s="413">
        <v>0</v>
      </c>
      <c r="H39" s="413">
        <v>0</v>
      </c>
      <c r="I39" s="413"/>
      <c r="J39" s="413">
        <v>0</v>
      </c>
      <c r="K39" s="413">
        <v>0</v>
      </c>
      <c r="L39" s="413">
        <v>0</v>
      </c>
      <c r="M39" s="413">
        <v>0</v>
      </c>
      <c r="N39" s="413">
        <v>0</v>
      </c>
      <c r="O39" s="413">
        <v>0</v>
      </c>
      <c r="P39" s="413"/>
      <c r="Q39" s="413">
        <v>0</v>
      </c>
      <c r="R39" s="413">
        <v>0</v>
      </c>
      <c r="S39" s="413">
        <v>0</v>
      </c>
      <c r="T39" s="413">
        <v>0</v>
      </c>
      <c r="U39" s="413">
        <v>0</v>
      </c>
      <c r="V39" s="413">
        <v>0</v>
      </c>
      <c r="W39" s="413"/>
      <c r="X39" s="413">
        <v>0</v>
      </c>
      <c r="Y39" s="413">
        <v>0</v>
      </c>
      <c r="Z39" s="445">
        <v>0</v>
      </c>
      <c r="AA39" s="413">
        <v>0</v>
      </c>
      <c r="AB39" s="413">
        <v>0</v>
      </c>
      <c r="AC39" s="413">
        <v>0</v>
      </c>
      <c r="AD39" s="443"/>
      <c r="AE39" s="413">
        <v>0</v>
      </c>
      <c r="AF39" s="413">
        <v>0</v>
      </c>
      <c r="AG39" s="413">
        <v>0</v>
      </c>
      <c r="AH39" s="413">
        <v>0</v>
      </c>
      <c r="AI39" s="413">
        <v>0</v>
      </c>
      <c r="AJ39" s="413">
        <v>0</v>
      </c>
    </row>
    <row r="40" spans="1:36" ht="18.75" customHeight="1" x14ac:dyDescent="0.4">
      <c r="A40" s="99">
        <v>216</v>
      </c>
      <c r="B40" s="98" t="s">
        <v>741</v>
      </c>
      <c r="C40" s="352">
        <f t="shared" si="0"/>
        <v>0</v>
      </c>
      <c r="D40" s="443">
        <f>IF(ISBLANK(Boletim!$A$2),SUMIFS(Saidas!C:C,Saidas!A:A,'Cadastro-Estoque'!A:A),SUMIFS(Saidas!C:C,Saidas!A:A,'Cadastro-Estoque'!A:A,Saidas!B:B,CONCATENATE("&lt;=",Boletim!$A$2)))</f>
        <v>0</v>
      </c>
      <c r="E40" s="350"/>
      <c r="F40" s="353"/>
      <c r="G40" s="353">
        <v>0</v>
      </c>
      <c r="H40" s="353">
        <v>0</v>
      </c>
      <c r="I40" s="353"/>
      <c r="J40" s="353">
        <v>0</v>
      </c>
      <c r="K40" s="353">
        <v>0</v>
      </c>
      <c r="L40" s="353">
        <v>0</v>
      </c>
      <c r="M40" s="353">
        <v>0</v>
      </c>
      <c r="N40" s="353">
        <v>0</v>
      </c>
      <c r="O40" s="353">
        <v>0</v>
      </c>
      <c r="P40" s="353"/>
      <c r="Q40" s="353">
        <v>0</v>
      </c>
      <c r="R40" s="353">
        <v>0</v>
      </c>
      <c r="S40" s="353">
        <v>0</v>
      </c>
      <c r="T40" s="353">
        <v>0</v>
      </c>
      <c r="U40" s="353">
        <v>0</v>
      </c>
      <c r="V40" s="353">
        <v>0</v>
      </c>
      <c r="W40" s="353"/>
      <c r="X40" s="353">
        <v>0</v>
      </c>
      <c r="Y40" s="353">
        <v>0</v>
      </c>
      <c r="Z40" s="438">
        <v>0</v>
      </c>
      <c r="AA40" s="353">
        <v>0</v>
      </c>
      <c r="AB40" s="353">
        <v>0</v>
      </c>
      <c r="AC40" s="353">
        <v>0</v>
      </c>
      <c r="AD40" s="443"/>
      <c r="AE40" s="353">
        <v>0</v>
      </c>
      <c r="AF40" s="353">
        <v>0</v>
      </c>
      <c r="AG40" s="353">
        <v>0</v>
      </c>
      <c r="AH40" s="353">
        <v>0</v>
      </c>
      <c r="AI40" s="353">
        <v>0</v>
      </c>
      <c r="AJ40" s="353">
        <v>0</v>
      </c>
    </row>
    <row r="41" spans="1:36" ht="18.75" customHeight="1" x14ac:dyDescent="0.4">
      <c r="A41" s="99">
        <v>218</v>
      </c>
      <c r="B41" s="98" t="s">
        <v>742</v>
      </c>
      <c r="C41" s="352">
        <f t="shared" si="0"/>
        <v>0</v>
      </c>
      <c r="D41" s="443">
        <f>IF(ISBLANK(Boletim!$A$2),SUMIFS(Saidas!C:C,Saidas!A:A,'Cadastro-Estoque'!A:A),SUMIFS(Saidas!C:C,Saidas!A:A,'Cadastro-Estoque'!A:A,Saidas!B:B,CONCATENATE("&lt;=",Boletim!$A$2)))</f>
        <v>0</v>
      </c>
      <c r="E41" s="350"/>
      <c r="F41" s="353"/>
      <c r="G41" s="353">
        <v>0</v>
      </c>
      <c r="H41" s="353">
        <v>0</v>
      </c>
      <c r="I41" s="353"/>
      <c r="J41" s="353">
        <v>0</v>
      </c>
      <c r="K41" s="353">
        <v>0</v>
      </c>
      <c r="L41" s="353">
        <v>0</v>
      </c>
      <c r="M41" s="353">
        <v>0</v>
      </c>
      <c r="N41" s="353">
        <v>0</v>
      </c>
      <c r="O41" s="353">
        <v>0</v>
      </c>
      <c r="P41" s="353"/>
      <c r="Q41" s="353">
        <v>0</v>
      </c>
      <c r="R41" s="353">
        <v>0</v>
      </c>
      <c r="S41" s="353">
        <v>0</v>
      </c>
      <c r="T41" s="353">
        <v>0</v>
      </c>
      <c r="U41" s="353">
        <v>0</v>
      </c>
      <c r="V41" s="353">
        <v>0</v>
      </c>
      <c r="W41" s="353"/>
      <c r="X41" s="353">
        <v>0</v>
      </c>
      <c r="Y41" s="353">
        <v>0</v>
      </c>
      <c r="Z41" s="438">
        <v>0</v>
      </c>
      <c r="AA41" s="353">
        <v>0</v>
      </c>
      <c r="AB41" s="353">
        <v>0</v>
      </c>
      <c r="AC41" s="353">
        <v>0</v>
      </c>
      <c r="AD41" s="443"/>
      <c r="AE41" s="353">
        <v>0</v>
      </c>
      <c r="AF41" s="353">
        <v>0</v>
      </c>
      <c r="AG41" s="353">
        <v>0</v>
      </c>
      <c r="AH41" s="353">
        <v>0</v>
      </c>
      <c r="AI41" s="353">
        <v>0</v>
      </c>
      <c r="AJ41" s="353">
        <v>0</v>
      </c>
    </row>
    <row r="42" spans="1:36" ht="18.75" customHeight="1" x14ac:dyDescent="0.4">
      <c r="A42" s="99">
        <v>220</v>
      </c>
      <c r="B42" s="98" t="s">
        <v>743</v>
      </c>
      <c r="C42" s="352">
        <f t="shared" si="0"/>
        <v>800</v>
      </c>
      <c r="D42" s="443">
        <f>IF(ISBLANK(Boletim!$A$2),SUMIFS(Saidas!C:C,Saidas!A:A,'Cadastro-Estoque'!A:A),SUMIFS(Saidas!C:C,Saidas!A:A,'Cadastro-Estoque'!A:A,Saidas!B:B,CONCATENATE("&lt;=",Boletim!$A$2)))</f>
        <v>0</v>
      </c>
      <c r="E42" s="350"/>
      <c r="F42" s="353"/>
      <c r="G42" s="353">
        <v>0</v>
      </c>
      <c r="H42" s="353">
        <v>0</v>
      </c>
      <c r="I42" s="353"/>
      <c r="J42" s="353">
        <v>0</v>
      </c>
      <c r="K42" s="353">
        <v>0</v>
      </c>
      <c r="L42" s="353">
        <v>0</v>
      </c>
      <c r="M42" s="353">
        <v>0</v>
      </c>
      <c r="N42" s="353">
        <v>0</v>
      </c>
      <c r="O42" s="353">
        <v>0</v>
      </c>
      <c r="P42" s="353"/>
      <c r="Q42" s="353">
        <v>800</v>
      </c>
      <c r="R42" s="353">
        <v>0</v>
      </c>
      <c r="S42" s="353">
        <v>0</v>
      </c>
      <c r="T42" s="353">
        <v>0</v>
      </c>
      <c r="U42" s="353">
        <v>0</v>
      </c>
      <c r="V42" s="353">
        <v>0</v>
      </c>
      <c r="W42" s="353"/>
      <c r="X42" s="353">
        <v>0</v>
      </c>
      <c r="Y42" s="353">
        <v>0</v>
      </c>
      <c r="Z42" s="438">
        <v>0</v>
      </c>
      <c r="AA42" s="353">
        <v>0</v>
      </c>
      <c r="AB42" s="353">
        <v>0</v>
      </c>
      <c r="AC42" s="353">
        <v>0</v>
      </c>
      <c r="AD42" s="443"/>
      <c r="AE42" s="353">
        <v>0</v>
      </c>
      <c r="AF42" s="353">
        <v>0</v>
      </c>
      <c r="AG42" s="353">
        <v>0</v>
      </c>
      <c r="AH42" s="353">
        <v>0</v>
      </c>
      <c r="AI42" s="353">
        <v>0</v>
      </c>
      <c r="AJ42" s="353">
        <v>0</v>
      </c>
    </row>
    <row r="43" spans="1:36" ht="18.75" customHeight="1" x14ac:dyDescent="0.4">
      <c r="A43" s="99">
        <v>221</v>
      </c>
      <c r="B43" s="98" t="s">
        <v>744</v>
      </c>
      <c r="C43" s="352">
        <f t="shared" si="0"/>
        <v>0</v>
      </c>
      <c r="D43" s="443">
        <f>IF(ISBLANK(Boletim!$A$2),SUMIFS(Saidas!C:C,Saidas!A:A,'Cadastro-Estoque'!A:A),SUMIFS(Saidas!C:C,Saidas!A:A,'Cadastro-Estoque'!A:A,Saidas!B:B,CONCATENATE("&lt;=",Boletim!$A$2)))</f>
        <v>0</v>
      </c>
      <c r="E43" s="350"/>
      <c r="F43" s="353"/>
      <c r="G43" s="353">
        <v>0</v>
      </c>
      <c r="H43" s="353">
        <v>0</v>
      </c>
      <c r="I43" s="353"/>
      <c r="J43" s="353">
        <v>0</v>
      </c>
      <c r="K43" s="353">
        <v>0</v>
      </c>
      <c r="L43" s="353">
        <v>0</v>
      </c>
      <c r="M43" s="353">
        <v>0</v>
      </c>
      <c r="N43" s="353">
        <v>0</v>
      </c>
      <c r="O43" s="353">
        <v>0</v>
      </c>
      <c r="P43" s="353"/>
      <c r="Q43" s="353">
        <v>0</v>
      </c>
      <c r="R43" s="353">
        <v>0</v>
      </c>
      <c r="S43" s="353">
        <v>0</v>
      </c>
      <c r="T43" s="353">
        <v>0</v>
      </c>
      <c r="U43" s="353">
        <v>0</v>
      </c>
      <c r="V43" s="353">
        <v>0</v>
      </c>
      <c r="W43" s="353"/>
      <c r="X43" s="353">
        <v>0</v>
      </c>
      <c r="Y43" s="353">
        <v>0</v>
      </c>
      <c r="Z43" s="438">
        <v>0</v>
      </c>
      <c r="AA43" s="353">
        <v>0</v>
      </c>
      <c r="AB43" s="353">
        <v>0</v>
      </c>
      <c r="AC43" s="353">
        <v>0</v>
      </c>
      <c r="AD43" s="443"/>
      <c r="AE43" s="353">
        <v>0</v>
      </c>
      <c r="AF43" s="353">
        <v>0</v>
      </c>
      <c r="AG43" s="353">
        <v>0</v>
      </c>
      <c r="AH43" s="353">
        <v>0</v>
      </c>
      <c r="AI43" s="353">
        <v>0</v>
      </c>
      <c r="AJ43" s="353">
        <v>0</v>
      </c>
    </row>
    <row r="44" spans="1:36" ht="18.75" customHeight="1" x14ac:dyDescent="0.4">
      <c r="A44" s="99">
        <v>222</v>
      </c>
      <c r="B44" s="98" t="s">
        <v>745</v>
      </c>
      <c r="C44" s="352">
        <f t="shared" si="0"/>
        <v>0</v>
      </c>
      <c r="D44" s="443">
        <f>IF(ISBLANK(Boletim!$A$2),SUMIFS(Saidas!C:C,Saidas!A:A,'Cadastro-Estoque'!A:A),SUMIFS(Saidas!C:C,Saidas!A:A,'Cadastro-Estoque'!A:A,Saidas!B:B,CONCATENATE("&lt;=",Boletim!$A$2)))</f>
        <v>0</v>
      </c>
      <c r="E44" s="350"/>
      <c r="F44" s="353"/>
      <c r="G44" s="353">
        <v>0</v>
      </c>
      <c r="H44" s="353">
        <v>0</v>
      </c>
      <c r="I44" s="353"/>
      <c r="J44" s="353">
        <v>0</v>
      </c>
      <c r="K44" s="353">
        <v>0</v>
      </c>
      <c r="L44" s="353">
        <v>0</v>
      </c>
      <c r="M44" s="353">
        <v>0</v>
      </c>
      <c r="N44" s="353">
        <v>0</v>
      </c>
      <c r="O44" s="353">
        <v>0</v>
      </c>
      <c r="P44" s="353"/>
      <c r="Q44" s="353">
        <v>0</v>
      </c>
      <c r="R44" s="353">
        <v>0</v>
      </c>
      <c r="S44" s="353">
        <v>0</v>
      </c>
      <c r="T44" s="353">
        <v>0</v>
      </c>
      <c r="U44" s="353">
        <v>0</v>
      </c>
      <c r="V44" s="353">
        <v>0</v>
      </c>
      <c r="W44" s="353"/>
      <c r="X44" s="353">
        <v>0</v>
      </c>
      <c r="Y44" s="353">
        <v>0</v>
      </c>
      <c r="Z44" s="438">
        <v>0</v>
      </c>
      <c r="AA44" s="353">
        <v>0</v>
      </c>
      <c r="AB44" s="353">
        <v>0</v>
      </c>
      <c r="AC44" s="353">
        <v>0</v>
      </c>
      <c r="AD44" s="443"/>
      <c r="AE44" s="353">
        <v>0</v>
      </c>
      <c r="AF44" s="353">
        <v>0</v>
      </c>
      <c r="AG44" s="353">
        <v>0</v>
      </c>
      <c r="AH44" s="353">
        <v>0</v>
      </c>
      <c r="AI44" s="353">
        <v>0</v>
      </c>
      <c r="AJ44" s="353">
        <v>0</v>
      </c>
    </row>
    <row r="45" spans="1:36" ht="18.75" customHeight="1" x14ac:dyDescent="0.4">
      <c r="A45" s="99">
        <v>223</v>
      </c>
      <c r="B45" s="98" t="s">
        <v>746</v>
      </c>
      <c r="C45" s="352">
        <f t="shared" si="0"/>
        <v>5300</v>
      </c>
      <c r="D45" s="443">
        <f>IF(ISBLANK(Boletim!$A$2),SUMIFS(Saidas!C:C,Saidas!A:A,'Cadastro-Estoque'!A:A),SUMIFS(Saidas!C:C,Saidas!A:A,'Cadastro-Estoque'!A:A,Saidas!B:B,CONCATENATE("&lt;=",Boletim!$A$2)))</f>
        <v>0</v>
      </c>
      <c r="E45" s="350"/>
      <c r="F45" s="353"/>
      <c r="G45" s="353">
        <v>0</v>
      </c>
      <c r="H45" s="353">
        <v>0</v>
      </c>
      <c r="I45" s="353"/>
      <c r="J45" s="353">
        <v>0</v>
      </c>
      <c r="K45" s="353">
        <v>2800</v>
      </c>
      <c r="L45" s="353">
        <v>0</v>
      </c>
      <c r="M45" s="353">
        <v>0</v>
      </c>
      <c r="N45" s="353">
        <v>0</v>
      </c>
      <c r="O45" s="353">
        <v>0</v>
      </c>
      <c r="P45" s="353"/>
      <c r="Q45" s="353">
        <v>0</v>
      </c>
      <c r="R45" s="353">
        <v>0</v>
      </c>
      <c r="S45" s="353">
        <v>0</v>
      </c>
      <c r="T45" s="353">
        <v>0</v>
      </c>
      <c r="U45" s="353">
        <v>0</v>
      </c>
      <c r="V45" s="353">
        <v>0</v>
      </c>
      <c r="W45" s="353"/>
      <c r="X45" s="353">
        <v>0</v>
      </c>
      <c r="Y45" s="353">
        <v>0</v>
      </c>
      <c r="Z45" s="438">
        <v>0</v>
      </c>
      <c r="AA45" s="353">
        <v>0</v>
      </c>
      <c r="AB45" s="353">
        <v>0</v>
      </c>
      <c r="AC45" s="353">
        <v>0</v>
      </c>
      <c r="AD45" s="443"/>
      <c r="AE45" s="353">
        <v>0</v>
      </c>
      <c r="AF45" s="353">
        <v>0</v>
      </c>
      <c r="AG45" s="353">
        <v>2500</v>
      </c>
      <c r="AH45" s="353">
        <v>0</v>
      </c>
      <c r="AI45" s="353">
        <v>0</v>
      </c>
      <c r="AJ45" s="353">
        <v>0</v>
      </c>
    </row>
    <row r="46" spans="1:36" ht="18.75" customHeight="1" x14ac:dyDescent="0.4">
      <c r="A46" s="99">
        <v>224</v>
      </c>
      <c r="B46" s="98" t="s">
        <v>747</v>
      </c>
      <c r="C46" s="352">
        <f t="shared" si="0"/>
        <v>200</v>
      </c>
      <c r="D46" s="443">
        <f>IF(ISBLANK(Boletim!$A$2),SUMIFS(Saidas!C:C,Saidas!A:A,'Cadastro-Estoque'!A:A),SUMIFS(Saidas!C:C,Saidas!A:A,'Cadastro-Estoque'!A:A,Saidas!B:B,CONCATENATE("&lt;=",Boletim!$A$2)))</f>
        <v>200</v>
      </c>
      <c r="E46" s="350"/>
      <c r="F46" s="353"/>
      <c r="G46" s="353">
        <v>0</v>
      </c>
      <c r="H46" s="353">
        <v>0</v>
      </c>
      <c r="I46" s="353"/>
      <c r="J46" s="353">
        <v>0</v>
      </c>
      <c r="K46" s="353">
        <v>0</v>
      </c>
      <c r="L46" s="353">
        <v>0</v>
      </c>
      <c r="M46" s="353">
        <v>0</v>
      </c>
      <c r="N46" s="353">
        <v>0</v>
      </c>
      <c r="O46" s="353">
        <v>0</v>
      </c>
      <c r="P46" s="353"/>
      <c r="Q46" s="353">
        <v>0</v>
      </c>
      <c r="R46" s="353">
        <v>0</v>
      </c>
      <c r="S46" s="353">
        <v>0</v>
      </c>
      <c r="T46" s="353">
        <v>0</v>
      </c>
      <c r="U46" s="353">
        <v>0</v>
      </c>
      <c r="V46" s="353">
        <v>0</v>
      </c>
      <c r="W46" s="353"/>
      <c r="X46" s="353">
        <v>0</v>
      </c>
      <c r="Y46" s="353">
        <v>0</v>
      </c>
      <c r="Z46" s="438">
        <v>0</v>
      </c>
      <c r="AA46" s="353">
        <v>0</v>
      </c>
      <c r="AB46" s="353">
        <v>0</v>
      </c>
      <c r="AC46" s="353">
        <v>0</v>
      </c>
      <c r="AD46" s="443"/>
      <c r="AE46" s="353">
        <v>0</v>
      </c>
      <c r="AF46" s="353">
        <v>0</v>
      </c>
      <c r="AG46" s="353">
        <v>0</v>
      </c>
      <c r="AH46" s="413">
        <v>0</v>
      </c>
      <c r="AI46" s="413">
        <v>0</v>
      </c>
      <c r="AJ46" s="353">
        <v>200</v>
      </c>
    </row>
    <row r="47" spans="1:36" ht="18.75" customHeight="1" x14ac:dyDescent="0.4">
      <c r="A47" s="412">
        <v>226</v>
      </c>
      <c r="B47" s="439" t="s">
        <v>860</v>
      </c>
      <c r="C47" s="352">
        <f t="shared" si="0"/>
        <v>1176</v>
      </c>
      <c r="D47" s="443">
        <f>IF(ISBLANK(Boletim!$A$2),SUMIFS(Saidas!C:C,Saidas!A:A,'Cadastro-Estoque'!A:A),SUMIFS(Saidas!C:C,Saidas!A:A,'Cadastro-Estoque'!A:A,Saidas!B:B,CONCATENATE("&lt;=",Boletim!$A$2)))</f>
        <v>0</v>
      </c>
      <c r="E47" s="350"/>
      <c r="F47" s="413"/>
      <c r="G47" s="413">
        <v>0</v>
      </c>
      <c r="H47" s="413">
        <v>0</v>
      </c>
      <c r="I47" s="413"/>
      <c r="J47" s="413">
        <v>0</v>
      </c>
      <c r="K47" s="413">
        <v>0</v>
      </c>
      <c r="L47" s="413">
        <v>0</v>
      </c>
      <c r="M47" s="413">
        <v>0</v>
      </c>
      <c r="N47" s="413">
        <v>0</v>
      </c>
      <c r="O47" s="413">
        <v>0</v>
      </c>
      <c r="P47" s="413"/>
      <c r="Q47" s="413">
        <v>0</v>
      </c>
      <c r="R47" s="413">
        <v>0</v>
      </c>
      <c r="S47" s="413">
        <v>0</v>
      </c>
      <c r="T47" s="413">
        <v>1176</v>
      </c>
      <c r="U47" s="413">
        <v>0</v>
      </c>
      <c r="V47" s="413">
        <v>0</v>
      </c>
      <c r="W47" s="413"/>
      <c r="X47" s="413">
        <v>0</v>
      </c>
      <c r="Y47" s="413">
        <v>0</v>
      </c>
      <c r="Z47" s="438">
        <v>0</v>
      </c>
      <c r="AA47" s="413">
        <v>0</v>
      </c>
      <c r="AB47" s="413">
        <v>0</v>
      </c>
      <c r="AC47" s="413">
        <v>0</v>
      </c>
      <c r="AD47" s="443"/>
      <c r="AE47" s="413">
        <v>0</v>
      </c>
      <c r="AF47" s="413">
        <v>0</v>
      </c>
      <c r="AG47" s="413">
        <v>0</v>
      </c>
      <c r="AH47" s="353">
        <v>0</v>
      </c>
      <c r="AI47" s="353">
        <v>0</v>
      </c>
      <c r="AJ47" s="413">
        <v>0</v>
      </c>
    </row>
    <row r="48" spans="1:36" ht="18.75" customHeight="1" x14ac:dyDescent="0.4">
      <c r="A48" s="412">
        <v>227</v>
      </c>
      <c r="B48" s="89" t="s">
        <v>910</v>
      </c>
      <c r="C48" s="352">
        <f t="shared" si="0"/>
        <v>1512</v>
      </c>
      <c r="D48" s="443">
        <f>IF(ISBLANK(Boletim!$A$2),SUMIFS(Saidas!C:C,Saidas!A:A,'Cadastro-Estoque'!A:A),SUMIFS(Saidas!C:C,Saidas!A:A,'Cadastro-Estoque'!A:A,Saidas!B:B,CONCATENATE("&lt;=",Boletim!$A$2)))</f>
        <v>0</v>
      </c>
      <c r="E48" s="350"/>
      <c r="F48" s="413"/>
      <c r="G48" s="413">
        <v>0</v>
      </c>
      <c r="H48" s="413">
        <v>0</v>
      </c>
      <c r="I48" s="413"/>
      <c r="J48" s="413">
        <v>0</v>
      </c>
      <c r="K48" s="413">
        <v>0</v>
      </c>
      <c r="L48" s="413">
        <v>0</v>
      </c>
      <c r="M48" s="413">
        <v>0</v>
      </c>
      <c r="N48" s="413">
        <v>0</v>
      </c>
      <c r="O48" s="413">
        <v>1512</v>
      </c>
      <c r="P48" s="413"/>
      <c r="Q48" s="413">
        <v>0</v>
      </c>
      <c r="R48" s="413">
        <v>0</v>
      </c>
      <c r="S48" s="413">
        <v>0</v>
      </c>
      <c r="T48" s="413">
        <v>0</v>
      </c>
      <c r="U48" s="413">
        <v>0</v>
      </c>
      <c r="V48" s="413">
        <v>0</v>
      </c>
      <c r="W48" s="413"/>
      <c r="X48" s="413">
        <v>0</v>
      </c>
      <c r="Y48" s="413">
        <v>0</v>
      </c>
      <c r="Z48" s="445">
        <v>0</v>
      </c>
      <c r="AA48" s="413">
        <v>0</v>
      </c>
      <c r="AB48" s="413">
        <v>0</v>
      </c>
      <c r="AC48" s="413">
        <v>0</v>
      </c>
      <c r="AD48" s="443"/>
      <c r="AE48" s="413">
        <v>0</v>
      </c>
      <c r="AF48" s="413">
        <v>0</v>
      </c>
      <c r="AG48" s="413">
        <v>0</v>
      </c>
      <c r="AH48" s="413">
        <v>0</v>
      </c>
      <c r="AI48" s="413">
        <v>0</v>
      </c>
      <c r="AJ48" s="413">
        <v>0</v>
      </c>
    </row>
    <row r="49" spans="1:36" ht="18.75" customHeight="1" x14ac:dyDescent="0.4">
      <c r="A49" s="412">
        <v>229</v>
      </c>
      <c r="B49" s="439" t="s">
        <v>1109</v>
      </c>
      <c r="C49" s="352">
        <f t="shared" si="0"/>
        <v>0</v>
      </c>
      <c r="D49" s="443">
        <f>IF(ISBLANK(Boletim!$A$2),SUMIFS(Saidas!C:C,Saidas!A:A,'Cadastro-Estoque'!A:A),SUMIFS(Saidas!C:C,Saidas!A:A,'Cadastro-Estoque'!A:A,Saidas!B:B,CONCATENATE("&lt;=",Boletim!$A$2)))</f>
        <v>0</v>
      </c>
      <c r="E49" s="350"/>
      <c r="F49" s="413"/>
      <c r="G49" s="413">
        <v>0</v>
      </c>
      <c r="H49" s="413">
        <v>0</v>
      </c>
      <c r="I49" s="413"/>
      <c r="J49" s="413">
        <v>0</v>
      </c>
      <c r="K49" s="413">
        <v>0</v>
      </c>
      <c r="L49" s="413">
        <v>0</v>
      </c>
      <c r="M49" s="413">
        <v>0</v>
      </c>
      <c r="N49" s="413">
        <v>0</v>
      </c>
      <c r="O49" s="413">
        <v>0</v>
      </c>
      <c r="P49" s="413"/>
      <c r="Q49" s="413">
        <v>0</v>
      </c>
      <c r="R49" s="413">
        <v>0</v>
      </c>
      <c r="S49" s="413">
        <v>0</v>
      </c>
      <c r="T49" s="413">
        <v>0</v>
      </c>
      <c r="U49" s="413">
        <v>0</v>
      </c>
      <c r="V49" s="413">
        <v>0</v>
      </c>
      <c r="W49" s="413"/>
      <c r="X49" s="413">
        <v>0</v>
      </c>
      <c r="Y49" s="413">
        <v>0</v>
      </c>
      <c r="Z49" s="445">
        <v>0</v>
      </c>
      <c r="AA49" s="413">
        <v>0</v>
      </c>
      <c r="AB49" s="413">
        <v>0</v>
      </c>
      <c r="AC49" s="413">
        <v>0</v>
      </c>
      <c r="AD49" s="633"/>
      <c r="AE49" s="413">
        <v>0</v>
      </c>
      <c r="AF49" s="413">
        <v>0</v>
      </c>
      <c r="AG49" s="413">
        <v>0</v>
      </c>
      <c r="AH49" s="413">
        <v>0</v>
      </c>
      <c r="AI49" s="413">
        <v>0</v>
      </c>
      <c r="AJ49" s="413">
        <v>0</v>
      </c>
    </row>
    <row r="50" spans="1:36" ht="18.75" customHeight="1" x14ac:dyDescent="0.4">
      <c r="A50" s="107"/>
      <c r="B50" s="107"/>
      <c r="C50" s="352">
        <f t="shared" si="0"/>
        <v>0</v>
      </c>
      <c r="D50" s="443">
        <f>IF(ISBLANK(Boletim!$A$2),SUMIFS(Saidas!C:C,Saidas!A:A,'Cadastro-Estoque'!A:A),SUMIFS(Saidas!C:C,Saidas!A:A,'Cadastro-Estoque'!A:A,Saidas!B:B,CONCATENATE("&lt;=",Boletim!$A$2)))</f>
        <v>0</v>
      </c>
      <c r="E50" s="350"/>
      <c r="F50" s="353"/>
      <c r="G50" s="353">
        <v>0</v>
      </c>
      <c r="H50" s="353">
        <v>0</v>
      </c>
      <c r="I50" s="353"/>
      <c r="J50" s="353">
        <v>0</v>
      </c>
      <c r="K50" s="353">
        <v>0</v>
      </c>
      <c r="L50" s="353">
        <v>0</v>
      </c>
      <c r="M50" s="353">
        <v>0</v>
      </c>
      <c r="N50" s="353">
        <v>0</v>
      </c>
      <c r="O50" s="353">
        <v>0</v>
      </c>
      <c r="P50" s="353"/>
      <c r="Q50" s="353">
        <v>0</v>
      </c>
      <c r="R50" s="353">
        <v>0</v>
      </c>
      <c r="S50" s="353">
        <v>0</v>
      </c>
      <c r="T50" s="353">
        <v>0</v>
      </c>
      <c r="U50" s="353">
        <v>0</v>
      </c>
      <c r="V50" s="353">
        <v>0</v>
      </c>
      <c r="W50" s="353"/>
      <c r="X50" s="353">
        <v>0</v>
      </c>
      <c r="Y50" s="353">
        <v>0</v>
      </c>
      <c r="Z50" s="438">
        <v>0</v>
      </c>
      <c r="AA50" s="353">
        <v>0</v>
      </c>
      <c r="AB50" s="353">
        <v>0</v>
      </c>
      <c r="AC50" s="353">
        <v>0</v>
      </c>
      <c r="AD50" s="443"/>
      <c r="AE50" s="353">
        <v>0</v>
      </c>
      <c r="AF50" s="353">
        <v>0</v>
      </c>
      <c r="AG50" s="353">
        <v>0</v>
      </c>
      <c r="AH50" s="353">
        <v>0</v>
      </c>
      <c r="AI50" s="353">
        <v>0</v>
      </c>
      <c r="AJ50" s="353">
        <v>0</v>
      </c>
    </row>
    <row r="51" spans="1:36" ht="18.75" customHeight="1" x14ac:dyDescent="0.4">
      <c r="A51" s="99">
        <v>204</v>
      </c>
      <c r="B51" s="98" t="s">
        <v>748</v>
      </c>
      <c r="C51" s="352">
        <f t="shared" si="0"/>
        <v>57917</v>
      </c>
      <c r="D51" s="443">
        <f>IF(ISBLANK(Boletim!$A$2),SUMIFS(Saidas!C:C,Saidas!A:A,'Cadastro-Estoque'!A:A),SUMIFS(Saidas!C:C,Saidas!A:A,'Cadastro-Estoque'!A:A,Saidas!B:B,CONCATENATE("&lt;=",Boletim!$A$2)))</f>
        <v>2500</v>
      </c>
      <c r="E51" s="350"/>
      <c r="F51" s="353"/>
      <c r="G51" s="353">
        <v>665</v>
      </c>
      <c r="H51" s="353">
        <v>0</v>
      </c>
      <c r="I51" s="353"/>
      <c r="J51" s="353">
        <v>0</v>
      </c>
      <c r="K51" s="353">
        <v>0</v>
      </c>
      <c r="L51" s="353">
        <v>100</v>
      </c>
      <c r="M51" s="353">
        <v>1404</v>
      </c>
      <c r="N51" s="353">
        <v>7024</v>
      </c>
      <c r="O51" s="353">
        <v>0</v>
      </c>
      <c r="P51" s="353"/>
      <c r="Q51" s="353">
        <v>2670</v>
      </c>
      <c r="R51" s="353">
        <v>2070</v>
      </c>
      <c r="S51" s="353">
        <v>9158</v>
      </c>
      <c r="T51" s="353">
        <v>40</v>
      </c>
      <c r="U51" s="353">
        <v>1341</v>
      </c>
      <c r="V51" s="353">
        <v>4856</v>
      </c>
      <c r="W51" s="353"/>
      <c r="X51" s="353">
        <v>2000</v>
      </c>
      <c r="Y51" s="353">
        <v>5456</v>
      </c>
      <c r="Z51" s="438">
        <v>830</v>
      </c>
      <c r="AA51" s="353">
        <v>0</v>
      </c>
      <c r="AB51" s="353">
        <v>3</v>
      </c>
      <c r="AC51" s="353">
        <v>1719</v>
      </c>
      <c r="AD51" s="443"/>
      <c r="AE51" s="353">
        <v>5403</v>
      </c>
      <c r="AF51" s="353">
        <v>3727</v>
      </c>
      <c r="AG51" s="353">
        <v>1150</v>
      </c>
      <c r="AH51" s="353">
        <v>5186</v>
      </c>
      <c r="AI51" s="353">
        <v>615</v>
      </c>
      <c r="AJ51" s="353">
        <v>2500</v>
      </c>
    </row>
    <row r="52" spans="1:36" ht="18.75" customHeight="1" x14ac:dyDescent="0.4">
      <c r="A52" s="99">
        <v>204</v>
      </c>
      <c r="B52" s="98" t="s">
        <v>749</v>
      </c>
      <c r="C52" s="352">
        <f t="shared" si="0"/>
        <v>76</v>
      </c>
      <c r="D52" s="443">
        <f>IF(ISBLANK(Boletim!$A$2),SUMIFS(Saidas!C:C,Saidas!A:A,'Cadastro-Estoque'!A:A),SUMIFS(Saidas!C:C,Saidas!A:A,'Cadastro-Estoque'!A:A,Saidas!B:B,CONCATENATE("&lt;=",Boletim!$A$2)))</f>
        <v>0</v>
      </c>
      <c r="E52" s="350"/>
      <c r="F52" s="353"/>
      <c r="G52" s="353">
        <v>0</v>
      </c>
      <c r="H52" s="353">
        <v>0</v>
      </c>
      <c r="I52" s="353"/>
      <c r="J52" s="353">
        <v>0</v>
      </c>
      <c r="K52" s="353">
        <v>0</v>
      </c>
      <c r="L52" s="353">
        <v>0</v>
      </c>
      <c r="M52" s="353">
        <v>0</v>
      </c>
      <c r="N52" s="353">
        <v>0</v>
      </c>
      <c r="O52" s="353">
        <v>0</v>
      </c>
      <c r="P52" s="353"/>
      <c r="Q52" s="353">
        <v>0</v>
      </c>
      <c r="R52" s="353">
        <v>0</v>
      </c>
      <c r="S52" s="353">
        <v>50</v>
      </c>
      <c r="T52" s="353">
        <v>0</v>
      </c>
      <c r="U52" s="353">
        <v>26</v>
      </c>
      <c r="V52" s="353">
        <v>0</v>
      </c>
      <c r="W52" s="353"/>
      <c r="X52" s="353">
        <v>0</v>
      </c>
      <c r="Y52" s="353">
        <v>0</v>
      </c>
      <c r="Z52" s="438">
        <v>0</v>
      </c>
      <c r="AA52" s="353">
        <v>0</v>
      </c>
      <c r="AB52" s="353">
        <v>0</v>
      </c>
      <c r="AC52" s="353">
        <v>0</v>
      </c>
      <c r="AD52" s="443"/>
      <c r="AE52" s="353">
        <v>0</v>
      </c>
      <c r="AF52" s="353">
        <v>0</v>
      </c>
      <c r="AG52" s="353">
        <v>0</v>
      </c>
      <c r="AH52" s="353">
        <v>0</v>
      </c>
      <c r="AI52" s="353">
        <v>0</v>
      </c>
      <c r="AJ52" s="353">
        <v>0</v>
      </c>
    </row>
    <row r="53" spans="1:36" ht="18.75" customHeight="1" x14ac:dyDescent="0.4">
      <c r="A53" s="107"/>
      <c r="B53" s="107"/>
      <c r="C53" s="352">
        <f t="shared" si="0"/>
        <v>0</v>
      </c>
      <c r="D53" s="443">
        <f>IF(ISBLANK(Boletim!$A$2),SUMIFS(Saidas!C:C,Saidas!A:A,'Cadastro-Estoque'!A:A),SUMIFS(Saidas!C:C,Saidas!A:A,'Cadastro-Estoque'!A:A,Saidas!B:B,CONCATENATE("&lt;=",Boletim!$A$2)))</f>
        <v>0</v>
      </c>
      <c r="E53" s="350"/>
      <c r="F53" s="353"/>
      <c r="G53" s="353">
        <v>0</v>
      </c>
      <c r="H53" s="353">
        <v>0</v>
      </c>
      <c r="I53" s="353"/>
      <c r="J53" s="353">
        <v>0</v>
      </c>
      <c r="K53" s="353">
        <v>0</v>
      </c>
      <c r="L53" s="353">
        <v>0</v>
      </c>
      <c r="M53" s="353">
        <v>0</v>
      </c>
      <c r="N53" s="353">
        <v>0</v>
      </c>
      <c r="O53" s="353">
        <v>0</v>
      </c>
      <c r="P53" s="353"/>
      <c r="Q53" s="353">
        <v>0</v>
      </c>
      <c r="R53" s="353">
        <v>0</v>
      </c>
      <c r="S53" s="353">
        <v>0</v>
      </c>
      <c r="T53" s="353">
        <v>0</v>
      </c>
      <c r="U53" s="353">
        <v>0</v>
      </c>
      <c r="V53" s="353">
        <v>0</v>
      </c>
      <c r="W53" s="353"/>
      <c r="X53" s="353">
        <v>0</v>
      </c>
      <c r="Y53" s="353">
        <v>0</v>
      </c>
      <c r="Z53" s="438">
        <v>0</v>
      </c>
      <c r="AA53" s="353">
        <v>0</v>
      </c>
      <c r="AB53" s="353">
        <v>0</v>
      </c>
      <c r="AC53" s="353">
        <v>0</v>
      </c>
      <c r="AD53" s="443"/>
      <c r="AE53" s="353">
        <v>0</v>
      </c>
      <c r="AF53" s="353">
        <v>0</v>
      </c>
      <c r="AG53" s="353">
        <v>0</v>
      </c>
      <c r="AH53" s="353">
        <v>0</v>
      </c>
      <c r="AI53" s="353">
        <v>0</v>
      </c>
      <c r="AJ53" s="353">
        <v>0</v>
      </c>
    </row>
    <row r="54" spans="1:36" ht="18.75" customHeight="1" x14ac:dyDescent="0.4">
      <c r="A54" s="97" t="s">
        <v>168</v>
      </c>
      <c r="B54" s="98" t="s">
        <v>57</v>
      </c>
      <c r="C54" s="352">
        <f t="shared" si="0"/>
        <v>5100</v>
      </c>
      <c r="D54" s="443">
        <f>IF(ISBLANK(Boletim!$A$2),SUMIFS(Saidas!C:C,Saidas!A:A,'Cadastro-Estoque'!A:A),SUMIFS(Saidas!C:C,Saidas!A:A,'Cadastro-Estoque'!A:A,Saidas!B:B,CONCATENATE("&lt;=",Boletim!$A$2)))</f>
        <v>0</v>
      </c>
      <c r="E54" s="350"/>
      <c r="F54" s="353"/>
      <c r="G54" s="353">
        <v>0</v>
      </c>
      <c r="H54" s="353">
        <v>0</v>
      </c>
      <c r="I54" s="353"/>
      <c r="J54" s="353">
        <v>0</v>
      </c>
      <c r="K54" s="353">
        <v>0</v>
      </c>
      <c r="L54" s="353">
        <v>1300</v>
      </c>
      <c r="M54" s="353">
        <v>1300</v>
      </c>
      <c r="N54" s="353">
        <v>0</v>
      </c>
      <c r="O54" s="353">
        <v>0</v>
      </c>
      <c r="P54" s="353"/>
      <c r="Q54" s="353">
        <v>0</v>
      </c>
      <c r="R54" s="353">
        <v>0</v>
      </c>
      <c r="S54" s="353">
        <v>0</v>
      </c>
      <c r="T54" s="353">
        <v>0</v>
      </c>
      <c r="U54" s="353">
        <v>0</v>
      </c>
      <c r="V54" s="353">
        <v>0</v>
      </c>
      <c r="W54" s="353"/>
      <c r="X54" s="353">
        <v>0</v>
      </c>
      <c r="Y54" s="353">
        <v>0</v>
      </c>
      <c r="Z54" s="438">
        <v>1000</v>
      </c>
      <c r="AA54" s="353">
        <v>0</v>
      </c>
      <c r="AB54" s="353">
        <v>1200</v>
      </c>
      <c r="AC54" s="353">
        <v>0</v>
      </c>
      <c r="AD54" s="443"/>
      <c r="AE54" s="353">
        <v>300</v>
      </c>
      <c r="AF54" s="353">
        <v>0</v>
      </c>
      <c r="AG54" s="353">
        <v>0</v>
      </c>
      <c r="AH54" s="353">
        <v>0</v>
      </c>
      <c r="AI54" s="353">
        <v>0</v>
      </c>
      <c r="AJ54" s="353">
        <v>0</v>
      </c>
    </row>
    <row r="55" spans="1:36" ht="18.75" customHeight="1" x14ac:dyDescent="0.4">
      <c r="A55" s="97" t="s">
        <v>168</v>
      </c>
      <c r="B55" s="98" t="s">
        <v>58</v>
      </c>
      <c r="C55" s="352">
        <f t="shared" si="0"/>
        <v>0</v>
      </c>
      <c r="D55" s="443">
        <f>IF(ISBLANK(Boletim!$A$2),SUMIFS(Saidas!C:C,Saidas!A:A,'Cadastro-Estoque'!A:A),SUMIFS(Saidas!C:C,Saidas!A:A,'Cadastro-Estoque'!A:A,Saidas!B:B,CONCATENATE("&lt;=",Boletim!$A$2)))</f>
        <v>0</v>
      </c>
      <c r="E55" s="350"/>
      <c r="F55" s="353"/>
      <c r="G55" s="353">
        <v>0</v>
      </c>
      <c r="H55" s="353">
        <v>0</v>
      </c>
      <c r="I55" s="353"/>
      <c r="J55" s="353">
        <v>0</v>
      </c>
      <c r="K55" s="353">
        <v>0</v>
      </c>
      <c r="L55" s="353">
        <v>0</v>
      </c>
      <c r="M55" s="353">
        <v>0</v>
      </c>
      <c r="N55" s="353">
        <v>0</v>
      </c>
      <c r="O55" s="353">
        <v>0</v>
      </c>
      <c r="P55" s="353"/>
      <c r="Q55" s="353">
        <v>0</v>
      </c>
      <c r="R55" s="353">
        <v>0</v>
      </c>
      <c r="S55" s="353">
        <v>0</v>
      </c>
      <c r="T55" s="353">
        <v>0</v>
      </c>
      <c r="U55" s="353">
        <v>0</v>
      </c>
      <c r="V55" s="353">
        <v>0</v>
      </c>
      <c r="W55" s="353"/>
      <c r="X55" s="353">
        <v>0</v>
      </c>
      <c r="Y55" s="353">
        <v>0</v>
      </c>
      <c r="Z55" s="438">
        <v>0</v>
      </c>
      <c r="AA55" s="353">
        <v>0</v>
      </c>
      <c r="AB55" s="353">
        <v>0</v>
      </c>
      <c r="AC55" s="353">
        <v>0</v>
      </c>
      <c r="AD55" s="443"/>
      <c r="AE55" s="353">
        <v>0</v>
      </c>
      <c r="AF55" s="353">
        <v>0</v>
      </c>
      <c r="AG55" s="353">
        <v>0</v>
      </c>
      <c r="AH55" s="353">
        <v>0</v>
      </c>
      <c r="AI55" s="353">
        <v>0</v>
      </c>
      <c r="AJ55" s="353">
        <v>0</v>
      </c>
    </row>
    <row r="56" spans="1:36" ht="18.75" customHeight="1" x14ac:dyDescent="0.4">
      <c r="A56" s="97" t="s">
        <v>168</v>
      </c>
      <c r="B56" s="98" t="s">
        <v>59</v>
      </c>
      <c r="C56" s="352">
        <f t="shared" si="0"/>
        <v>3700</v>
      </c>
      <c r="D56" s="443">
        <f>IF(ISBLANK(Boletim!$A$2),SUMIFS(Saidas!C:C,Saidas!A:A,'Cadastro-Estoque'!A:A),SUMIFS(Saidas!C:C,Saidas!A:A,'Cadastro-Estoque'!A:A,Saidas!B:B,CONCATENATE("&lt;=",Boletim!$A$2)))</f>
        <v>0</v>
      </c>
      <c r="E56" s="350"/>
      <c r="F56" s="353"/>
      <c r="G56" s="353">
        <v>0</v>
      </c>
      <c r="H56" s="353">
        <v>0</v>
      </c>
      <c r="I56" s="353"/>
      <c r="J56" s="353">
        <v>0</v>
      </c>
      <c r="K56" s="353">
        <v>0</v>
      </c>
      <c r="L56" s="353">
        <v>1000</v>
      </c>
      <c r="M56" s="353">
        <v>500</v>
      </c>
      <c r="N56" s="353">
        <v>0</v>
      </c>
      <c r="O56" s="353">
        <v>0</v>
      </c>
      <c r="P56" s="353"/>
      <c r="Q56" s="353">
        <v>0</v>
      </c>
      <c r="R56" s="353">
        <v>0</v>
      </c>
      <c r="S56" s="353">
        <v>0</v>
      </c>
      <c r="T56" s="353">
        <v>0</v>
      </c>
      <c r="U56" s="353">
        <v>0</v>
      </c>
      <c r="V56" s="353">
        <v>0</v>
      </c>
      <c r="W56" s="353"/>
      <c r="X56" s="353">
        <v>0</v>
      </c>
      <c r="Y56" s="353">
        <v>0</v>
      </c>
      <c r="Z56" s="438">
        <v>1100</v>
      </c>
      <c r="AA56" s="353">
        <v>0</v>
      </c>
      <c r="AB56" s="353">
        <v>400</v>
      </c>
      <c r="AC56" s="353">
        <v>0</v>
      </c>
      <c r="AD56" s="443"/>
      <c r="AE56" s="353">
        <v>700</v>
      </c>
      <c r="AF56" s="353">
        <v>0</v>
      </c>
      <c r="AG56" s="353">
        <v>0</v>
      </c>
      <c r="AH56" s="353">
        <v>0</v>
      </c>
      <c r="AI56" s="353">
        <v>0</v>
      </c>
      <c r="AJ56" s="353">
        <v>0</v>
      </c>
    </row>
    <row r="57" spans="1:36" ht="18.75" customHeight="1" x14ac:dyDescent="0.4">
      <c r="A57" s="97" t="s">
        <v>165</v>
      </c>
      <c r="B57" s="98" t="s">
        <v>52</v>
      </c>
      <c r="C57" s="352">
        <f t="shared" si="0"/>
        <v>1343</v>
      </c>
      <c r="D57" s="443">
        <f>IF(ISBLANK(Boletim!$A$2),SUMIFS(Saidas!C:C,Saidas!A:A,'Cadastro-Estoque'!A:A),SUMIFS(Saidas!C:C,Saidas!A:A,'Cadastro-Estoque'!A:A,Saidas!B:B,CONCATENATE("&lt;=",Boletim!$A$2)))</f>
        <v>0</v>
      </c>
      <c r="E57" s="350"/>
      <c r="F57" s="353"/>
      <c r="G57" s="353">
        <v>0</v>
      </c>
      <c r="H57" s="353">
        <v>0</v>
      </c>
      <c r="I57" s="353"/>
      <c r="J57" s="353">
        <v>0</v>
      </c>
      <c r="K57" s="353">
        <v>0</v>
      </c>
      <c r="L57" s="353">
        <v>0</v>
      </c>
      <c r="M57" s="353">
        <v>0</v>
      </c>
      <c r="N57" s="353">
        <v>0</v>
      </c>
      <c r="O57" s="353">
        <v>0</v>
      </c>
      <c r="P57" s="353"/>
      <c r="Q57" s="353">
        <v>17</v>
      </c>
      <c r="R57" s="353">
        <v>0</v>
      </c>
      <c r="S57" s="353">
        <v>0</v>
      </c>
      <c r="T57" s="353">
        <v>0</v>
      </c>
      <c r="U57" s="353">
        <v>1104</v>
      </c>
      <c r="V57" s="353">
        <v>0</v>
      </c>
      <c r="W57" s="353"/>
      <c r="X57" s="353">
        <v>0</v>
      </c>
      <c r="Y57" s="353">
        <v>0</v>
      </c>
      <c r="Z57" s="438">
        <v>1</v>
      </c>
      <c r="AA57" s="353">
        <v>0</v>
      </c>
      <c r="AB57" s="353">
        <v>0</v>
      </c>
      <c r="AC57" s="353">
        <v>21</v>
      </c>
      <c r="AD57" s="443"/>
      <c r="AE57" s="353">
        <v>0</v>
      </c>
      <c r="AF57" s="353">
        <v>0</v>
      </c>
      <c r="AG57" s="353">
        <v>0</v>
      </c>
      <c r="AH57" s="353">
        <v>200</v>
      </c>
      <c r="AI57" s="353">
        <v>0</v>
      </c>
      <c r="AJ57" s="353">
        <v>0</v>
      </c>
    </row>
    <row r="58" spans="1:36" ht="18.75" customHeight="1" x14ac:dyDescent="0.4">
      <c r="A58" s="97" t="s">
        <v>165</v>
      </c>
      <c r="B58" s="98" t="s">
        <v>53</v>
      </c>
      <c r="C58" s="352">
        <f t="shared" si="0"/>
        <v>0</v>
      </c>
      <c r="D58" s="443">
        <f>IF(ISBLANK(Boletim!$A$2),SUMIFS(Saidas!C:C,Saidas!A:A,'Cadastro-Estoque'!A:A),SUMIFS(Saidas!C:C,Saidas!A:A,'Cadastro-Estoque'!A:A,Saidas!B:B,CONCATENATE("&lt;=",Boletim!$A$2)))</f>
        <v>0</v>
      </c>
      <c r="E58" s="350"/>
      <c r="F58" s="353"/>
      <c r="G58" s="353">
        <v>0</v>
      </c>
      <c r="H58" s="353">
        <v>0</v>
      </c>
      <c r="I58" s="353"/>
      <c r="J58" s="353">
        <v>0</v>
      </c>
      <c r="K58" s="353">
        <v>0</v>
      </c>
      <c r="L58" s="353">
        <v>0</v>
      </c>
      <c r="M58" s="353">
        <v>0</v>
      </c>
      <c r="N58" s="353">
        <v>0</v>
      </c>
      <c r="O58" s="353">
        <v>0</v>
      </c>
      <c r="P58" s="353"/>
      <c r="Q58" s="353">
        <v>0</v>
      </c>
      <c r="R58" s="353">
        <v>0</v>
      </c>
      <c r="S58" s="353">
        <v>0</v>
      </c>
      <c r="T58" s="353">
        <v>0</v>
      </c>
      <c r="U58" s="353">
        <v>0</v>
      </c>
      <c r="V58" s="353">
        <v>0</v>
      </c>
      <c r="W58" s="353"/>
      <c r="X58" s="353">
        <v>0</v>
      </c>
      <c r="Y58" s="353">
        <v>0</v>
      </c>
      <c r="Z58" s="438">
        <v>0</v>
      </c>
      <c r="AA58" s="353">
        <v>0</v>
      </c>
      <c r="AB58" s="353">
        <v>0</v>
      </c>
      <c r="AC58" s="353">
        <v>0</v>
      </c>
      <c r="AD58" s="443"/>
      <c r="AE58" s="353">
        <v>0</v>
      </c>
      <c r="AF58" s="353">
        <v>0</v>
      </c>
      <c r="AG58" s="353">
        <v>0</v>
      </c>
      <c r="AH58" s="353">
        <v>0</v>
      </c>
      <c r="AI58" s="353">
        <v>0</v>
      </c>
      <c r="AJ58" s="353">
        <v>0</v>
      </c>
    </row>
    <row r="59" spans="1:36" ht="18.75" customHeight="1" x14ac:dyDescent="0.4">
      <c r="A59" s="97" t="s">
        <v>165</v>
      </c>
      <c r="B59" s="98" t="s">
        <v>54</v>
      </c>
      <c r="C59" s="352">
        <f t="shared" si="0"/>
        <v>222</v>
      </c>
      <c r="D59" s="443">
        <f>IF(ISBLANK(Boletim!$A$2),SUMIFS(Saidas!C:C,Saidas!A:A,'Cadastro-Estoque'!A:A),SUMIFS(Saidas!C:C,Saidas!A:A,'Cadastro-Estoque'!A:A,Saidas!B:B,CONCATENATE("&lt;=",Boletim!$A$2)))</f>
        <v>0</v>
      </c>
      <c r="E59" s="350"/>
      <c r="F59" s="353"/>
      <c r="G59" s="353">
        <v>0</v>
      </c>
      <c r="H59" s="353">
        <v>0</v>
      </c>
      <c r="I59" s="353"/>
      <c r="J59" s="353">
        <v>0</v>
      </c>
      <c r="K59" s="353">
        <v>0</v>
      </c>
      <c r="L59" s="353">
        <v>0</v>
      </c>
      <c r="M59" s="353">
        <v>0</v>
      </c>
      <c r="N59" s="353">
        <v>0</v>
      </c>
      <c r="O59" s="353">
        <v>0</v>
      </c>
      <c r="P59" s="353"/>
      <c r="Q59" s="353">
        <v>0</v>
      </c>
      <c r="R59" s="353">
        <v>0</v>
      </c>
      <c r="S59" s="353">
        <v>0</v>
      </c>
      <c r="T59" s="353">
        <v>0</v>
      </c>
      <c r="U59" s="353">
        <v>166</v>
      </c>
      <c r="V59" s="353">
        <v>0</v>
      </c>
      <c r="W59" s="353"/>
      <c r="X59" s="353">
        <v>0</v>
      </c>
      <c r="Y59" s="353">
        <v>0</v>
      </c>
      <c r="Z59" s="438">
        <v>25</v>
      </c>
      <c r="AA59" s="353">
        <v>0</v>
      </c>
      <c r="AB59" s="353">
        <v>0</v>
      </c>
      <c r="AC59" s="353">
        <v>0</v>
      </c>
      <c r="AD59" s="443"/>
      <c r="AE59" s="353">
        <v>20</v>
      </c>
      <c r="AF59" s="353">
        <v>11</v>
      </c>
      <c r="AG59" s="353">
        <v>0</v>
      </c>
      <c r="AH59" s="353">
        <v>0</v>
      </c>
      <c r="AI59" s="353">
        <v>0</v>
      </c>
      <c r="AJ59" s="353">
        <v>0</v>
      </c>
    </row>
    <row r="60" spans="1:36" ht="18.75" customHeight="1" x14ac:dyDescent="0.4">
      <c r="A60" s="97" t="s">
        <v>167</v>
      </c>
      <c r="B60" s="98" t="s">
        <v>424</v>
      </c>
      <c r="C60" s="352">
        <f t="shared" si="0"/>
        <v>0</v>
      </c>
      <c r="D60" s="443">
        <f>IF(ISBLANK(Boletim!$A$2),SUMIFS(Saidas!C:C,Saidas!A:A,'Cadastro-Estoque'!A:A),SUMIFS(Saidas!C:C,Saidas!A:A,'Cadastro-Estoque'!A:A,Saidas!B:B,CONCATENATE("&lt;=",Boletim!$A$2)))</f>
        <v>0</v>
      </c>
      <c r="E60" s="350"/>
      <c r="F60" s="353"/>
      <c r="G60" s="353">
        <v>0</v>
      </c>
      <c r="H60" s="353">
        <v>0</v>
      </c>
      <c r="I60" s="353"/>
      <c r="J60" s="353">
        <v>0</v>
      </c>
      <c r="K60" s="353">
        <v>0</v>
      </c>
      <c r="L60" s="353">
        <v>0</v>
      </c>
      <c r="M60" s="353">
        <v>0</v>
      </c>
      <c r="N60" s="353">
        <v>0</v>
      </c>
      <c r="O60" s="353">
        <v>0</v>
      </c>
      <c r="P60" s="353"/>
      <c r="Q60" s="353">
        <v>0</v>
      </c>
      <c r="R60" s="353">
        <v>0</v>
      </c>
      <c r="S60" s="353">
        <v>0</v>
      </c>
      <c r="T60" s="353">
        <v>0</v>
      </c>
      <c r="U60" s="353">
        <v>0</v>
      </c>
      <c r="V60" s="353">
        <v>0</v>
      </c>
      <c r="W60" s="353"/>
      <c r="X60" s="353">
        <v>0</v>
      </c>
      <c r="Y60" s="353">
        <v>0</v>
      </c>
      <c r="Z60" s="438">
        <v>0</v>
      </c>
      <c r="AA60" s="353">
        <v>0</v>
      </c>
      <c r="AB60" s="353">
        <v>0</v>
      </c>
      <c r="AC60" s="353">
        <v>0</v>
      </c>
      <c r="AD60" s="443"/>
      <c r="AE60" s="353">
        <v>0</v>
      </c>
      <c r="AF60" s="353">
        <v>0</v>
      </c>
      <c r="AG60" s="353">
        <v>0</v>
      </c>
      <c r="AH60" s="353">
        <v>0</v>
      </c>
      <c r="AI60" s="353">
        <v>0</v>
      </c>
      <c r="AJ60" s="353">
        <v>0</v>
      </c>
    </row>
    <row r="61" spans="1:36" ht="18.75" customHeight="1" x14ac:dyDescent="0.4">
      <c r="A61" s="97" t="s">
        <v>166</v>
      </c>
      <c r="B61" s="98" t="s">
        <v>425</v>
      </c>
      <c r="C61" s="352">
        <f t="shared" si="0"/>
        <v>0</v>
      </c>
      <c r="D61" s="443">
        <f>IF(ISBLANK(Boletim!$A$2),SUMIFS(Saidas!C:C,Saidas!A:A,'Cadastro-Estoque'!A:A),SUMIFS(Saidas!C:C,Saidas!A:A,'Cadastro-Estoque'!A:A,Saidas!B:B,CONCATENATE("&lt;=",Boletim!$A$2)))</f>
        <v>0</v>
      </c>
      <c r="E61" s="350"/>
      <c r="F61" s="353"/>
      <c r="G61" s="353">
        <v>0</v>
      </c>
      <c r="H61" s="353">
        <v>0</v>
      </c>
      <c r="I61" s="353"/>
      <c r="J61" s="353">
        <v>0</v>
      </c>
      <c r="K61" s="353">
        <v>0</v>
      </c>
      <c r="L61" s="353">
        <v>0</v>
      </c>
      <c r="M61" s="353">
        <v>0</v>
      </c>
      <c r="N61" s="353">
        <v>0</v>
      </c>
      <c r="O61" s="353">
        <v>0</v>
      </c>
      <c r="P61" s="353"/>
      <c r="Q61" s="353">
        <v>0</v>
      </c>
      <c r="R61" s="353">
        <v>0</v>
      </c>
      <c r="S61" s="353">
        <v>0</v>
      </c>
      <c r="T61" s="353">
        <v>0</v>
      </c>
      <c r="U61" s="353">
        <v>0</v>
      </c>
      <c r="V61" s="353">
        <v>0</v>
      </c>
      <c r="W61" s="353"/>
      <c r="X61" s="353">
        <v>0</v>
      </c>
      <c r="Y61" s="353">
        <v>0</v>
      </c>
      <c r="Z61" s="438">
        <v>0</v>
      </c>
      <c r="AA61" s="353">
        <v>0</v>
      </c>
      <c r="AB61" s="353">
        <v>0</v>
      </c>
      <c r="AC61" s="353">
        <v>0</v>
      </c>
      <c r="AD61" s="443"/>
      <c r="AE61" s="353">
        <v>0</v>
      </c>
      <c r="AF61" s="353">
        <v>0</v>
      </c>
      <c r="AG61" s="353">
        <v>0</v>
      </c>
      <c r="AH61" s="353">
        <v>0</v>
      </c>
      <c r="AI61" s="353">
        <v>0</v>
      </c>
      <c r="AJ61" s="353">
        <v>0</v>
      </c>
    </row>
    <row r="62" spans="1:36" ht="18.75" customHeight="1" x14ac:dyDescent="0.4">
      <c r="A62" s="107"/>
      <c r="B62" s="107"/>
      <c r="C62" s="352">
        <f t="shared" si="0"/>
        <v>0</v>
      </c>
      <c r="D62" s="443">
        <f>IF(ISBLANK(Boletim!$A$2),SUMIFS(Saidas!C:C,Saidas!A:A,'Cadastro-Estoque'!A:A),SUMIFS(Saidas!C:C,Saidas!A:A,'Cadastro-Estoque'!A:A,Saidas!B:B,CONCATENATE("&lt;=",Boletim!$A$2)))</f>
        <v>0</v>
      </c>
      <c r="E62" s="350"/>
      <c r="F62" s="353"/>
      <c r="G62" s="353">
        <v>0</v>
      </c>
      <c r="H62" s="353">
        <v>0</v>
      </c>
      <c r="I62" s="353"/>
      <c r="J62" s="353">
        <v>0</v>
      </c>
      <c r="K62" s="353">
        <v>0</v>
      </c>
      <c r="L62" s="353">
        <v>0</v>
      </c>
      <c r="M62" s="353">
        <v>0</v>
      </c>
      <c r="N62" s="353">
        <v>0</v>
      </c>
      <c r="O62" s="353">
        <v>0</v>
      </c>
      <c r="P62" s="353"/>
      <c r="Q62" s="353">
        <v>0</v>
      </c>
      <c r="R62" s="353">
        <v>0</v>
      </c>
      <c r="S62" s="353">
        <v>0</v>
      </c>
      <c r="T62" s="353">
        <v>0</v>
      </c>
      <c r="U62" s="353">
        <v>0</v>
      </c>
      <c r="V62" s="353">
        <v>0</v>
      </c>
      <c r="W62" s="353"/>
      <c r="X62" s="353">
        <v>0</v>
      </c>
      <c r="Y62" s="353">
        <v>0</v>
      </c>
      <c r="Z62" s="438">
        <v>0</v>
      </c>
      <c r="AA62" s="353">
        <v>0</v>
      </c>
      <c r="AB62" s="353">
        <v>0</v>
      </c>
      <c r="AC62" s="353">
        <v>0</v>
      </c>
      <c r="AD62" s="443"/>
      <c r="AE62" s="353">
        <v>0</v>
      </c>
      <c r="AF62" s="353">
        <v>0</v>
      </c>
      <c r="AG62" s="353">
        <v>0</v>
      </c>
      <c r="AH62" s="353">
        <v>0</v>
      </c>
      <c r="AI62" s="353">
        <v>0</v>
      </c>
      <c r="AJ62" s="353">
        <v>0</v>
      </c>
    </row>
    <row r="63" spans="1:36" ht="18.75" customHeight="1" x14ac:dyDescent="0.4">
      <c r="A63" s="97" t="s">
        <v>169</v>
      </c>
      <c r="B63" s="98" t="s">
        <v>414</v>
      </c>
      <c r="C63" s="352">
        <f t="shared" si="0"/>
        <v>0</v>
      </c>
      <c r="D63" s="443">
        <f>IF(ISBLANK(Boletim!$A$2),SUMIFS(Saidas!C:C,Saidas!A:A,'Cadastro-Estoque'!A:A),SUMIFS(Saidas!C:C,Saidas!A:A,'Cadastro-Estoque'!A:A,Saidas!B:B,CONCATENATE("&lt;=",Boletim!$A$2)))</f>
        <v>0</v>
      </c>
      <c r="E63" s="350"/>
      <c r="F63" s="353"/>
      <c r="G63" s="353">
        <v>0</v>
      </c>
      <c r="H63" s="353">
        <v>0</v>
      </c>
      <c r="I63" s="353"/>
      <c r="J63" s="353">
        <v>0</v>
      </c>
      <c r="K63" s="353">
        <v>0</v>
      </c>
      <c r="L63" s="353">
        <v>0</v>
      </c>
      <c r="M63" s="353">
        <v>0</v>
      </c>
      <c r="N63" s="353">
        <v>0</v>
      </c>
      <c r="O63" s="353">
        <v>0</v>
      </c>
      <c r="P63" s="353"/>
      <c r="Q63" s="353">
        <v>0</v>
      </c>
      <c r="R63" s="353">
        <v>0</v>
      </c>
      <c r="S63" s="353">
        <v>0</v>
      </c>
      <c r="T63" s="353">
        <v>0</v>
      </c>
      <c r="U63" s="353">
        <v>0</v>
      </c>
      <c r="V63" s="353">
        <v>0</v>
      </c>
      <c r="W63" s="353"/>
      <c r="X63" s="353">
        <v>0</v>
      </c>
      <c r="Y63" s="353">
        <v>0</v>
      </c>
      <c r="Z63" s="438">
        <v>0</v>
      </c>
      <c r="AA63" s="353">
        <v>0</v>
      </c>
      <c r="AB63" s="353">
        <v>0</v>
      </c>
      <c r="AC63" s="353">
        <v>0</v>
      </c>
      <c r="AD63" s="443"/>
      <c r="AE63" s="353">
        <v>0</v>
      </c>
      <c r="AF63" s="353">
        <v>0</v>
      </c>
      <c r="AG63" s="353">
        <v>0</v>
      </c>
      <c r="AH63" s="353">
        <v>0</v>
      </c>
      <c r="AI63" s="353">
        <v>0</v>
      </c>
      <c r="AJ63" s="353">
        <v>0</v>
      </c>
    </row>
    <row r="64" spans="1:36" ht="18.75" customHeight="1" x14ac:dyDescent="0.4">
      <c r="A64" s="97" t="s">
        <v>170</v>
      </c>
      <c r="B64" s="98" t="s">
        <v>416</v>
      </c>
      <c r="C64" s="352">
        <f t="shared" si="0"/>
        <v>1600</v>
      </c>
      <c r="D64" s="443">
        <f>IF(ISBLANK(Boletim!$A$2),SUMIFS(Saidas!C:C,Saidas!A:A,'Cadastro-Estoque'!A:A),SUMIFS(Saidas!C:C,Saidas!A:A,'Cadastro-Estoque'!A:A,Saidas!B:B,CONCATENATE("&lt;=",Boletim!$A$2)))</f>
        <v>0</v>
      </c>
      <c r="E64" s="350"/>
      <c r="F64" s="353"/>
      <c r="G64" s="353">
        <v>0</v>
      </c>
      <c r="H64" s="353">
        <v>0</v>
      </c>
      <c r="I64" s="353"/>
      <c r="J64" s="353">
        <v>0</v>
      </c>
      <c r="K64" s="353">
        <v>0</v>
      </c>
      <c r="L64" s="353">
        <v>0</v>
      </c>
      <c r="M64" s="353">
        <v>0</v>
      </c>
      <c r="N64" s="353">
        <v>600</v>
      </c>
      <c r="O64" s="353">
        <v>0</v>
      </c>
      <c r="P64" s="353"/>
      <c r="Q64" s="353">
        <v>0</v>
      </c>
      <c r="R64" s="353">
        <v>0</v>
      </c>
      <c r="S64" s="353">
        <v>0</v>
      </c>
      <c r="T64" s="353">
        <v>0</v>
      </c>
      <c r="U64" s="353">
        <v>0</v>
      </c>
      <c r="V64" s="353">
        <v>0</v>
      </c>
      <c r="W64" s="353"/>
      <c r="X64" s="353">
        <v>0</v>
      </c>
      <c r="Y64" s="353">
        <v>0</v>
      </c>
      <c r="Z64" s="438">
        <v>0</v>
      </c>
      <c r="AA64" s="353">
        <v>0</v>
      </c>
      <c r="AB64" s="353">
        <v>1000</v>
      </c>
      <c r="AC64" s="353">
        <v>0</v>
      </c>
      <c r="AD64" s="443"/>
      <c r="AE64" s="353">
        <v>0</v>
      </c>
      <c r="AF64" s="353">
        <v>0</v>
      </c>
      <c r="AG64" s="353">
        <v>0</v>
      </c>
      <c r="AH64" s="353">
        <v>0</v>
      </c>
      <c r="AI64" s="353">
        <v>0</v>
      </c>
      <c r="AJ64" s="353">
        <v>0</v>
      </c>
    </row>
    <row r="65" spans="1:36" ht="18.75" customHeight="1" x14ac:dyDescent="0.4">
      <c r="A65" s="97" t="s">
        <v>170</v>
      </c>
      <c r="B65" s="98" t="s">
        <v>703</v>
      </c>
      <c r="C65" s="352">
        <f t="shared" si="0"/>
        <v>0</v>
      </c>
      <c r="D65" s="443">
        <f>IF(ISBLANK(Boletim!$A$2),SUMIFS(Saidas!C:C,Saidas!A:A,'Cadastro-Estoque'!A:A),SUMIFS(Saidas!C:C,Saidas!A:A,'Cadastro-Estoque'!A:A,Saidas!B:B,CONCATENATE("&lt;=",Boletim!$A$2)))</f>
        <v>0</v>
      </c>
      <c r="E65" s="350"/>
      <c r="F65" s="353"/>
      <c r="G65" s="353">
        <v>0</v>
      </c>
      <c r="H65" s="353">
        <v>0</v>
      </c>
      <c r="I65" s="353"/>
      <c r="J65" s="353">
        <v>0</v>
      </c>
      <c r="K65" s="353">
        <v>0</v>
      </c>
      <c r="L65" s="353">
        <v>0</v>
      </c>
      <c r="M65" s="353">
        <v>0</v>
      </c>
      <c r="N65" s="353">
        <v>0</v>
      </c>
      <c r="O65" s="353">
        <v>0</v>
      </c>
      <c r="P65" s="353"/>
      <c r="Q65" s="353">
        <v>0</v>
      </c>
      <c r="R65" s="353">
        <v>0</v>
      </c>
      <c r="S65" s="353">
        <v>0</v>
      </c>
      <c r="T65" s="353">
        <v>0</v>
      </c>
      <c r="U65" s="353">
        <v>0</v>
      </c>
      <c r="V65" s="353">
        <v>0</v>
      </c>
      <c r="W65" s="353"/>
      <c r="X65" s="353">
        <v>0</v>
      </c>
      <c r="Y65" s="353">
        <v>0</v>
      </c>
      <c r="Z65" s="438">
        <v>0</v>
      </c>
      <c r="AA65" s="353">
        <v>0</v>
      </c>
      <c r="AB65" s="353">
        <v>0</v>
      </c>
      <c r="AC65" s="353">
        <v>0</v>
      </c>
      <c r="AD65" s="443"/>
      <c r="AE65" s="353">
        <v>0</v>
      </c>
      <c r="AF65" s="353">
        <v>0</v>
      </c>
      <c r="AG65" s="353">
        <v>0</v>
      </c>
      <c r="AH65" s="353">
        <v>0</v>
      </c>
      <c r="AI65" s="353">
        <v>0</v>
      </c>
      <c r="AJ65" s="353">
        <v>0</v>
      </c>
    </row>
    <row r="66" spans="1:36" ht="18.75" customHeight="1" x14ac:dyDescent="0.4">
      <c r="A66" s="97" t="s">
        <v>170</v>
      </c>
      <c r="B66" s="98" t="s">
        <v>415</v>
      </c>
      <c r="C66" s="352">
        <f t="shared" si="0"/>
        <v>0</v>
      </c>
      <c r="D66" s="443">
        <f>IF(ISBLANK(Boletim!$A$2),SUMIFS(Saidas!C:C,Saidas!A:A,'Cadastro-Estoque'!A:A),SUMIFS(Saidas!C:C,Saidas!A:A,'Cadastro-Estoque'!A:A,Saidas!B:B,CONCATENATE("&lt;=",Boletim!$A$2)))</f>
        <v>0</v>
      </c>
      <c r="E66" s="350"/>
      <c r="F66" s="353"/>
      <c r="G66" s="353">
        <v>0</v>
      </c>
      <c r="H66" s="353">
        <v>0</v>
      </c>
      <c r="I66" s="353"/>
      <c r="J66" s="353">
        <v>0</v>
      </c>
      <c r="K66" s="353">
        <v>0</v>
      </c>
      <c r="L66" s="353">
        <v>0</v>
      </c>
      <c r="M66" s="353">
        <v>0</v>
      </c>
      <c r="N66" s="353">
        <v>0</v>
      </c>
      <c r="O66" s="353">
        <v>0</v>
      </c>
      <c r="P66" s="353"/>
      <c r="Q66" s="353">
        <v>0</v>
      </c>
      <c r="R66" s="353">
        <v>0</v>
      </c>
      <c r="S66" s="353">
        <v>0</v>
      </c>
      <c r="T66" s="353">
        <v>0</v>
      </c>
      <c r="U66" s="353">
        <v>0</v>
      </c>
      <c r="V66" s="353">
        <v>0</v>
      </c>
      <c r="W66" s="353"/>
      <c r="X66" s="353">
        <v>0</v>
      </c>
      <c r="Y66" s="353">
        <v>0</v>
      </c>
      <c r="Z66" s="438">
        <v>0</v>
      </c>
      <c r="AA66" s="353">
        <v>0</v>
      </c>
      <c r="AB66" s="353">
        <v>0</v>
      </c>
      <c r="AC66" s="353">
        <v>0</v>
      </c>
      <c r="AD66" s="443"/>
      <c r="AE66" s="353">
        <v>0</v>
      </c>
      <c r="AF66" s="353">
        <v>0</v>
      </c>
      <c r="AG66" s="353">
        <v>0</v>
      </c>
      <c r="AH66" s="353">
        <v>0</v>
      </c>
      <c r="AI66" s="353">
        <v>0</v>
      </c>
      <c r="AJ66" s="353">
        <v>0</v>
      </c>
    </row>
    <row r="67" spans="1:36" ht="18.75" customHeight="1" x14ac:dyDescent="0.4">
      <c r="A67" s="97" t="s">
        <v>171</v>
      </c>
      <c r="B67" s="98" t="s">
        <v>417</v>
      </c>
      <c r="C67" s="352">
        <f t="shared" si="0"/>
        <v>0</v>
      </c>
      <c r="D67" s="443">
        <f>IF(ISBLANK(Boletim!$A$2),SUMIFS(Saidas!C:C,Saidas!A:A,'Cadastro-Estoque'!A:A),SUMIFS(Saidas!C:C,Saidas!A:A,'Cadastro-Estoque'!A:A,Saidas!B:B,CONCATENATE("&lt;=",Boletim!$A$2)))</f>
        <v>0</v>
      </c>
      <c r="E67" s="350"/>
      <c r="F67" s="353"/>
      <c r="G67" s="353">
        <v>0</v>
      </c>
      <c r="H67" s="353">
        <v>0</v>
      </c>
      <c r="I67" s="353"/>
      <c r="J67" s="353">
        <v>0</v>
      </c>
      <c r="K67" s="353">
        <v>0</v>
      </c>
      <c r="L67" s="353">
        <v>0</v>
      </c>
      <c r="M67" s="353">
        <v>0</v>
      </c>
      <c r="N67" s="353">
        <v>0</v>
      </c>
      <c r="O67" s="353">
        <v>0</v>
      </c>
      <c r="P67" s="353"/>
      <c r="Q67" s="353">
        <v>0</v>
      </c>
      <c r="R67" s="353">
        <v>0</v>
      </c>
      <c r="S67" s="353">
        <v>0</v>
      </c>
      <c r="T67" s="353">
        <v>0</v>
      </c>
      <c r="U67" s="353">
        <v>0</v>
      </c>
      <c r="V67" s="353">
        <v>0</v>
      </c>
      <c r="W67" s="353"/>
      <c r="X67" s="353">
        <v>0</v>
      </c>
      <c r="Y67" s="353">
        <v>0</v>
      </c>
      <c r="Z67" s="438">
        <v>0</v>
      </c>
      <c r="AA67" s="353">
        <v>0</v>
      </c>
      <c r="AB67" s="353">
        <v>0</v>
      </c>
      <c r="AC67" s="353">
        <v>0</v>
      </c>
      <c r="AD67" s="443"/>
      <c r="AE67" s="353">
        <v>0</v>
      </c>
      <c r="AF67" s="353">
        <v>0</v>
      </c>
      <c r="AG67" s="353">
        <v>0</v>
      </c>
      <c r="AH67" s="353">
        <v>0</v>
      </c>
      <c r="AI67" s="353">
        <v>0</v>
      </c>
      <c r="AJ67" s="353">
        <v>0</v>
      </c>
    </row>
    <row r="68" spans="1:36" ht="18.75" customHeight="1" x14ac:dyDescent="0.4">
      <c r="A68" s="107"/>
      <c r="B68" s="107"/>
      <c r="C68" s="352">
        <f t="shared" si="0"/>
        <v>0</v>
      </c>
      <c r="D68" s="443">
        <f>IF(ISBLANK(Boletim!$A$2),SUMIFS(Saidas!C:C,Saidas!A:A,'Cadastro-Estoque'!A:A),SUMIFS(Saidas!C:C,Saidas!A:A,'Cadastro-Estoque'!A:A,Saidas!B:B,CONCATENATE("&lt;=",Boletim!$A$2)))</f>
        <v>0</v>
      </c>
      <c r="E68" s="350"/>
      <c r="F68" s="353"/>
      <c r="G68" s="353">
        <v>0</v>
      </c>
      <c r="H68" s="353">
        <v>0</v>
      </c>
      <c r="I68" s="353"/>
      <c r="J68" s="353">
        <v>0</v>
      </c>
      <c r="K68" s="353">
        <v>0</v>
      </c>
      <c r="L68" s="353">
        <v>0</v>
      </c>
      <c r="M68" s="353">
        <v>0</v>
      </c>
      <c r="N68" s="353">
        <v>0</v>
      </c>
      <c r="O68" s="353">
        <v>0</v>
      </c>
      <c r="P68" s="353"/>
      <c r="Q68" s="353">
        <v>0</v>
      </c>
      <c r="R68" s="353">
        <v>0</v>
      </c>
      <c r="S68" s="353">
        <v>0</v>
      </c>
      <c r="T68" s="353">
        <v>0</v>
      </c>
      <c r="U68" s="353">
        <v>0</v>
      </c>
      <c r="V68" s="353">
        <v>0</v>
      </c>
      <c r="W68" s="353"/>
      <c r="X68" s="353">
        <v>0</v>
      </c>
      <c r="Y68" s="353">
        <v>0</v>
      </c>
      <c r="Z68" s="438">
        <v>0</v>
      </c>
      <c r="AA68" s="353">
        <v>0</v>
      </c>
      <c r="AB68" s="353">
        <v>0</v>
      </c>
      <c r="AC68" s="353">
        <v>0</v>
      </c>
      <c r="AD68" s="443"/>
      <c r="AE68" s="353">
        <v>0</v>
      </c>
      <c r="AF68" s="353">
        <v>0</v>
      </c>
      <c r="AG68" s="353">
        <v>0</v>
      </c>
      <c r="AH68" s="353">
        <v>0</v>
      </c>
      <c r="AI68" s="353">
        <v>0</v>
      </c>
      <c r="AJ68" s="353">
        <v>0</v>
      </c>
    </row>
    <row r="69" spans="1:36" ht="18.75" customHeight="1" x14ac:dyDescent="0.4">
      <c r="A69" s="97" t="s">
        <v>174</v>
      </c>
      <c r="B69" s="98" t="s">
        <v>418</v>
      </c>
      <c r="C69" s="352">
        <f t="shared" si="0"/>
        <v>0</v>
      </c>
      <c r="D69" s="443">
        <f>IF(ISBLANK(Boletim!$A$2),SUMIFS(Saidas!C:C,Saidas!A:A,'Cadastro-Estoque'!A:A),SUMIFS(Saidas!C:C,Saidas!A:A,'Cadastro-Estoque'!A:A,Saidas!B:B,CONCATENATE("&lt;=",Boletim!$A$2)))</f>
        <v>0</v>
      </c>
      <c r="E69" s="350"/>
      <c r="F69" s="353"/>
      <c r="G69" s="353">
        <v>0</v>
      </c>
      <c r="H69" s="353">
        <v>0</v>
      </c>
      <c r="I69" s="353"/>
      <c r="J69" s="353">
        <v>0</v>
      </c>
      <c r="K69" s="353">
        <v>0</v>
      </c>
      <c r="L69" s="353">
        <v>0</v>
      </c>
      <c r="M69" s="353">
        <v>0</v>
      </c>
      <c r="N69" s="353">
        <v>0</v>
      </c>
      <c r="O69" s="353">
        <v>0</v>
      </c>
      <c r="P69" s="353"/>
      <c r="Q69" s="353">
        <v>0</v>
      </c>
      <c r="R69" s="353">
        <v>0</v>
      </c>
      <c r="S69" s="353">
        <v>0</v>
      </c>
      <c r="T69" s="353">
        <v>0</v>
      </c>
      <c r="U69" s="353">
        <v>0</v>
      </c>
      <c r="V69" s="353">
        <v>0</v>
      </c>
      <c r="W69" s="353"/>
      <c r="X69" s="353">
        <v>0</v>
      </c>
      <c r="Y69" s="353">
        <v>0</v>
      </c>
      <c r="Z69" s="438">
        <v>0</v>
      </c>
      <c r="AA69" s="353">
        <v>0</v>
      </c>
      <c r="AB69" s="353">
        <v>0</v>
      </c>
      <c r="AC69" s="353">
        <v>0</v>
      </c>
      <c r="AD69" s="443"/>
      <c r="AE69" s="353">
        <v>0</v>
      </c>
      <c r="AF69" s="353">
        <v>0</v>
      </c>
      <c r="AG69" s="353">
        <v>0</v>
      </c>
      <c r="AH69" s="353">
        <v>0</v>
      </c>
      <c r="AI69" s="353">
        <v>0</v>
      </c>
      <c r="AJ69" s="353">
        <v>0</v>
      </c>
    </row>
    <row r="70" spans="1:36" ht="18.75" customHeight="1" x14ac:dyDescent="0.4">
      <c r="A70" s="97" t="s">
        <v>172</v>
      </c>
      <c r="B70" s="98" t="s">
        <v>419</v>
      </c>
      <c r="C70" s="352">
        <f t="shared" si="0"/>
        <v>700</v>
      </c>
      <c r="D70" s="443">
        <f>IF(ISBLANK(Boletim!$A$2),SUMIFS(Saidas!C:C,Saidas!A:A,'Cadastro-Estoque'!A:A),SUMIFS(Saidas!C:C,Saidas!A:A,'Cadastro-Estoque'!A:A,Saidas!B:B,CONCATENATE("&lt;=",Boletim!$A$2)))</f>
        <v>0</v>
      </c>
      <c r="E70" s="350"/>
      <c r="F70" s="353"/>
      <c r="G70" s="353">
        <v>0</v>
      </c>
      <c r="H70" s="353">
        <v>0</v>
      </c>
      <c r="I70" s="353"/>
      <c r="J70" s="353">
        <v>0</v>
      </c>
      <c r="K70" s="353">
        <v>0</v>
      </c>
      <c r="L70" s="353">
        <v>0</v>
      </c>
      <c r="M70" s="353">
        <v>0</v>
      </c>
      <c r="N70" s="354">
        <v>700</v>
      </c>
      <c r="O70" s="353">
        <v>0</v>
      </c>
      <c r="P70" s="353"/>
      <c r="Q70" s="353">
        <v>0</v>
      </c>
      <c r="R70" s="353">
        <v>0</v>
      </c>
      <c r="S70" s="353">
        <v>0</v>
      </c>
      <c r="T70" s="353">
        <v>0</v>
      </c>
      <c r="U70" s="353">
        <v>0</v>
      </c>
      <c r="V70" s="353">
        <v>0</v>
      </c>
      <c r="W70" s="353"/>
      <c r="X70" s="353">
        <v>0</v>
      </c>
      <c r="Y70" s="353">
        <v>0</v>
      </c>
      <c r="Z70" s="438">
        <v>0</v>
      </c>
      <c r="AA70" s="353">
        <v>0</v>
      </c>
      <c r="AB70" s="353">
        <v>0</v>
      </c>
      <c r="AC70" s="353">
        <v>0</v>
      </c>
      <c r="AD70" s="443"/>
      <c r="AE70" s="353">
        <v>0</v>
      </c>
      <c r="AF70" s="353">
        <v>0</v>
      </c>
      <c r="AG70" s="353">
        <v>0</v>
      </c>
      <c r="AH70" s="353">
        <v>0</v>
      </c>
      <c r="AI70" s="353">
        <v>0</v>
      </c>
      <c r="AJ70" s="353">
        <v>0</v>
      </c>
    </row>
    <row r="71" spans="1:36" ht="18.75" customHeight="1" x14ac:dyDescent="0.4">
      <c r="A71" s="97" t="s">
        <v>172</v>
      </c>
      <c r="B71" s="98" t="s">
        <v>420</v>
      </c>
      <c r="C71" s="352">
        <f t="shared" si="0"/>
        <v>0</v>
      </c>
      <c r="D71" s="443">
        <f>IF(ISBLANK(Boletim!$A$2),SUMIFS(Saidas!C:C,Saidas!A:A,'Cadastro-Estoque'!A:A),SUMIFS(Saidas!C:C,Saidas!A:A,'Cadastro-Estoque'!A:A,Saidas!B:B,CONCATENATE("&lt;=",Boletim!$A$2)))</f>
        <v>0</v>
      </c>
      <c r="E71" s="350"/>
      <c r="F71" s="353"/>
      <c r="G71" s="353">
        <v>0</v>
      </c>
      <c r="H71" s="353">
        <v>0</v>
      </c>
      <c r="I71" s="353"/>
      <c r="J71" s="353">
        <v>0</v>
      </c>
      <c r="K71" s="353">
        <v>0</v>
      </c>
      <c r="L71" s="353">
        <v>0</v>
      </c>
      <c r="M71" s="353">
        <v>0</v>
      </c>
      <c r="N71" s="353">
        <v>0</v>
      </c>
      <c r="O71" s="353">
        <v>0</v>
      </c>
      <c r="P71" s="353"/>
      <c r="Q71" s="353">
        <v>0</v>
      </c>
      <c r="R71" s="353">
        <v>0</v>
      </c>
      <c r="S71" s="353">
        <v>0</v>
      </c>
      <c r="T71" s="353">
        <v>0</v>
      </c>
      <c r="U71" s="353">
        <v>0</v>
      </c>
      <c r="V71" s="353">
        <v>0</v>
      </c>
      <c r="W71" s="353"/>
      <c r="X71" s="353">
        <v>0</v>
      </c>
      <c r="Y71" s="353">
        <v>0</v>
      </c>
      <c r="Z71" s="438">
        <v>0</v>
      </c>
      <c r="AA71" s="353">
        <v>0</v>
      </c>
      <c r="AB71" s="353">
        <v>0</v>
      </c>
      <c r="AC71" s="353">
        <v>0</v>
      </c>
      <c r="AD71" s="443"/>
      <c r="AE71" s="353">
        <v>0</v>
      </c>
      <c r="AF71" s="353">
        <v>0</v>
      </c>
      <c r="AG71" s="353">
        <v>0</v>
      </c>
      <c r="AH71" s="353">
        <v>0</v>
      </c>
      <c r="AI71" s="353">
        <v>0</v>
      </c>
      <c r="AJ71" s="353">
        <v>0</v>
      </c>
    </row>
    <row r="72" spans="1:36" ht="18.75" customHeight="1" x14ac:dyDescent="0.4">
      <c r="A72" s="97" t="s">
        <v>173</v>
      </c>
      <c r="B72" s="98" t="s">
        <v>421</v>
      </c>
      <c r="C72" s="352">
        <f t="shared" si="0"/>
        <v>0</v>
      </c>
      <c r="D72" s="443">
        <f>IF(ISBLANK(Boletim!$A$2),SUMIFS(Saidas!C:C,Saidas!A:A,'Cadastro-Estoque'!A:A),SUMIFS(Saidas!C:C,Saidas!A:A,'Cadastro-Estoque'!A:A,Saidas!B:B,CONCATENATE("&lt;=",Boletim!$A$2)))</f>
        <v>0</v>
      </c>
      <c r="E72" s="350"/>
      <c r="F72" s="353"/>
      <c r="G72" s="353">
        <v>0</v>
      </c>
      <c r="H72" s="353">
        <v>0</v>
      </c>
      <c r="I72" s="353"/>
      <c r="J72" s="353">
        <v>0</v>
      </c>
      <c r="K72" s="353">
        <v>0</v>
      </c>
      <c r="L72" s="353">
        <v>0</v>
      </c>
      <c r="M72" s="353">
        <v>0</v>
      </c>
      <c r="N72" s="353">
        <v>0</v>
      </c>
      <c r="O72" s="353">
        <v>0</v>
      </c>
      <c r="P72" s="353"/>
      <c r="Q72" s="353">
        <v>0</v>
      </c>
      <c r="R72" s="353">
        <v>0</v>
      </c>
      <c r="S72" s="353">
        <v>0</v>
      </c>
      <c r="T72" s="353">
        <v>0</v>
      </c>
      <c r="U72" s="353">
        <v>0</v>
      </c>
      <c r="V72" s="353">
        <v>0</v>
      </c>
      <c r="W72" s="353"/>
      <c r="X72" s="353">
        <v>0</v>
      </c>
      <c r="Y72" s="353">
        <v>0</v>
      </c>
      <c r="Z72" s="438">
        <v>0</v>
      </c>
      <c r="AA72" s="353">
        <v>0</v>
      </c>
      <c r="AB72" s="353">
        <v>0</v>
      </c>
      <c r="AC72" s="353">
        <v>0</v>
      </c>
      <c r="AD72" s="443"/>
      <c r="AE72" s="353">
        <v>0</v>
      </c>
      <c r="AF72" s="353">
        <v>0</v>
      </c>
      <c r="AG72" s="353">
        <v>0</v>
      </c>
      <c r="AH72" s="353">
        <v>0</v>
      </c>
      <c r="AI72" s="353">
        <v>0</v>
      </c>
      <c r="AJ72" s="353">
        <v>0</v>
      </c>
    </row>
    <row r="73" spans="1:36" ht="18.75" customHeight="1" x14ac:dyDescent="0.4">
      <c r="A73" s="107"/>
      <c r="B73" s="107"/>
      <c r="C73" s="352">
        <f t="shared" si="0"/>
        <v>0</v>
      </c>
      <c r="D73" s="443">
        <f>IF(ISBLANK(Boletim!$A$2),SUMIFS(Saidas!C:C,Saidas!A:A,'Cadastro-Estoque'!A:A),SUMIFS(Saidas!C:C,Saidas!A:A,'Cadastro-Estoque'!A:A,Saidas!B:B,CONCATENATE("&lt;=",Boletim!$A$2)))</f>
        <v>0</v>
      </c>
      <c r="E73" s="350"/>
      <c r="F73" s="353"/>
      <c r="G73" s="353">
        <v>0</v>
      </c>
      <c r="H73" s="353">
        <v>0</v>
      </c>
      <c r="I73" s="353"/>
      <c r="J73" s="353">
        <v>0</v>
      </c>
      <c r="K73" s="353">
        <v>0</v>
      </c>
      <c r="L73" s="353">
        <v>0</v>
      </c>
      <c r="M73" s="353">
        <v>0</v>
      </c>
      <c r="N73" s="353">
        <v>0</v>
      </c>
      <c r="O73" s="353">
        <v>0</v>
      </c>
      <c r="P73" s="353"/>
      <c r="Q73" s="353">
        <v>0</v>
      </c>
      <c r="R73" s="353">
        <v>0</v>
      </c>
      <c r="S73" s="353">
        <v>0</v>
      </c>
      <c r="T73" s="353">
        <v>0</v>
      </c>
      <c r="U73" s="353">
        <v>0</v>
      </c>
      <c r="V73" s="353">
        <v>0</v>
      </c>
      <c r="W73" s="353"/>
      <c r="X73" s="353">
        <v>0</v>
      </c>
      <c r="Y73" s="353">
        <v>0</v>
      </c>
      <c r="Z73" s="438">
        <v>0</v>
      </c>
      <c r="AA73" s="353">
        <v>0</v>
      </c>
      <c r="AB73" s="353">
        <v>0</v>
      </c>
      <c r="AC73" s="353">
        <v>0</v>
      </c>
      <c r="AD73" s="443"/>
      <c r="AE73" s="353">
        <v>0</v>
      </c>
      <c r="AF73" s="353">
        <v>0</v>
      </c>
      <c r="AG73" s="353">
        <v>0</v>
      </c>
      <c r="AH73" s="353">
        <v>0</v>
      </c>
      <c r="AI73" s="353">
        <v>0</v>
      </c>
      <c r="AJ73" s="353">
        <v>0</v>
      </c>
    </row>
    <row r="74" spans="1:36" ht="18.75" customHeight="1" x14ac:dyDescent="0.4">
      <c r="A74" s="97" t="s">
        <v>175</v>
      </c>
      <c r="B74" s="98" t="s">
        <v>60</v>
      </c>
      <c r="C74" s="352">
        <f t="shared" si="0"/>
        <v>209</v>
      </c>
      <c r="D74" s="443">
        <f>IF(ISBLANK(Boletim!$A$2),SUMIFS(Saidas!C:C,Saidas!A:A,'Cadastro-Estoque'!A:A),SUMIFS(Saidas!C:C,Saidas!A:A,'Cadastro-Estoque'!A:A,Saidas!B:B,CONCATENATE("&lt;=",Boletim!$A$2)))</f>
        <v>0</v>
      </c>
      <c r="E74" s="350"/>
      <c r="F74" s="353"/>
      <c r="G74" s="353">
        <v>0</v>
      </c>
      <c r="H74" s="353">
        <v>0</v>
      </c>
      <c r="I74" s="353"/>
      <c r="J74" s="353">
        <v>5</v>
      </c>
      <c r="K74" s="353">
        <v>0</v>
      </c>
      <c r="L74" s="353">
        <v>0</v>
      </c>
      <c r="M74" s="353">
        <v>0</v>
      </c>
      <c r="N74" s="353">
        <v>3</v>
      </c>
      <c r="O74" s="353">
        <v>0</v>
      </c>
      <c r="P74" s="353"/>
      <c r="Q74" s="353">
        <v>3</v>
      </c>
      <c r="R74" s="353">
        <v>0</v>
      </c>
      <c r="S74" s="353">
        <v>0</v>
      </c>
      <c r="T74" s="353">
        <v>55</v>
      </c>
      <c r="U74" s="353">
        <v>0</v>
      </c>
      <c r="V74" s="353">
        <v>0</v>
      </c>
      <c r="W74" s="353"/>
      <c r="X74" s="353">
        <v>0</v>
      </c>
      <c r="Y74" s="353">
        <v>0</v>
      </c>
      <c r="Z74" s="438">
        <v>4</v>
      </c>
      <c r="AA74" s="353">
        <v>0</v>
      </c>
      <c r="AB74" s="353">
        <v>93</v>
      </c>
      <c r="AC74" s="353">
        <v>31</v>
      </c>
      <c r="AD74" s="443"/>
      <c r="AE74" s="353">
        <v>0</v>
      </c>
      <c r="AF74" s="353">
        <v>5</v>
      </c>
      <c r="AG74" s="353">
        <v>10</v>
      </c>
      <c r="AH74" s="353">
        <v>0</v>
      </c>
      <c r="AI74" s="353">
        <v>0</v>
      </c>
      <c r="AJ74" s="353">
        <v>0</v>
      </c>
    </row>
    <row r="75" spans="1:36" ht="18.75" customHeight="1" x14ac:dyDescent="0.4">
      <c r="A75" s="97" t="s">
        <v>176</v>
      </c>
      <c r="B75" s="98" t="s">
        <v>61</v>
      </c>
      <c r="C75" s="352">
        <f t="shared" si="0"/>
        <v>118</v>
      </c>
      <c r="D75" s="443">
        <f>IF(ISBLANK(Boletim!$A$2),SUMIFS(Saidas!C:C,Saidas!A:A,'Cadastro-Estoque'!A:A),SUMIFS(Saidas!C:C,Saidas!A:A,'Cadastro-Estoque'!A:A,Saidas!B:B,CONCATENATE("&lt;=",Boletim!$A$2)))</f>
        <v>0</v>
      </c>
      <c r="E75" s="350"/>
      <c r="F75" s="353"/>
      <c r="G75" s="353">
        <v>0</v>
      </c>
      <c r="H75" s="353">
        <v>0</v>
      </c>
      <c r="I75" s="353"/>
      <c r="J75" s="353">
        <v>0</v>
      </c>
      <c r="K75" s="353">
        <v>0</v>
      </c>
      <c r="L75" s="353">
        <v>0</v>
      </c>
      <c r="M75" s="353">
        <v>0</v>
      </c>
      <c r="N75" s="353">
        <v>3</v>
      </c>
      <c r="O75" s="353">
        <v>0</v>
      </c>
      <c r="P75" s="353"/>
      <c r="Q75" s="353">
        <v>12</v>
      </c>
      <c r="R75" s="353">
        <v>0</v>
      </c>
      <c r="S75" s="353">
        <v>0</v>
      </c>
      <c r="T75" s="353">
        <v>50</v>
      </c>
      <c r="U75" s="353">
        <v>4</v>
      </c>
      <c r="V75" s="353">
        <v>0</v>
      </c>
      <c r="W75" s="353"/>
      <c r="X75" s="353">
        <v>0</v>
      </c>
      <c r="Y75" s="353">
        <v>0</v>
      </c>
      <c r="Z75" s="438">
        <v>4</v>
      </c>
      <c r="AA75" s="353">
        <v>0</v>
      </c>
      <c r="AB75" s="353">
        <v>0</v>
      </c>
      <c r="AC75" s="353">
        <v>40</v>
      </c>
      <c r="AD75" s="443"/>
      <c r="AE75" s="353">
        <v>0</v>
      </c>
      <c r="AF75" s="353">
        <v>5</v>
      </c>
      <c r="AG75" s="353">
        <v>0</v>
      </c>
      <c r="AH75" s="353">
        <v>0</v>
      </c>
      <c r="AI75" s="353">
        <v>0</v>
      </c>
      <c r="AJ75" s="353">
        <v>0</v>
      </c>
    </row>
    <row r="76" spans="1:36" ht="18.75" customHeight="1" x14ac:dyDescent="0.4">
      <c r="A76" s="97" t="s">
        <v>177</v>
      </c>
      <c r="B76" s="98" t="s">
        <v>62</v>
      </c>
      <c r="C76" s="352">
        <f t="shared" ref="C76:C126" si="1">SUM(F76:AJ76)</f>
        <v>0</v>
      </c>
      <c r="D76" s="443">
        <f>IF(ISBLANK(Boletim!$A$2),SUMIFS(Saidas!C:C,Saidas!A:A,'Cadastro-Estoque'!A:A),SUMIFS(Saidas!C:C,Saidas!A:A,'Cadastro-Estoque'!A:A,Saidas!B:B,CONCATENATE("&lt;=",Boletim!$A$2)))</f>
        <v>0</v>
      </c>
      <c r="E76" s="350"/>
      <c r="F76" s="353"/>
      <c r="G76" s="353">
        <v>0</v>
      </c>
      <c r="H76" s="353">
        <v>0</v>
      </c>
      <c r="I76" s="353"/>
      <c r="J76" s="353">
        <v>0</v>
      </c>
      <c r="K76" s="353">
        <v>0</v>
      </c>
      <c r="L76" s="353">
        <v>0</v>
      </c>
      <c r="M76" s="353">
        <v>0</v>
      </c>
      <c r="N76" s="353">
        <v>0</v>
      </c>
      <c r="O76" s="353">
        <v>0</v>
      </c>
      <c r="P76" s="353"/>
      <c r="Q76" s="353">
        <v>0</v>
      </c>
      <c r="R76" s="353">
        <v>0</v>
      </c>
      <c r="S76" s="353">
        <v>0</v>
      </c>
      <c r="T76" s="353">
        <v>0</v>
      </c>
      <c r="U76" s="353">
        <v>0</v>
      </c>
      <c r="V76" s="353">
        <v>0</v>
      </c>
      <c r="W76" s="353"/>
      <c r="X76" s="353">
        <v>0</v>
      </c>
      <c r="Y76" s="353">
        <v>0</v>
      </c>
      <c r="Z76" s="438">
        <v>0</v>
      </c>
      <c r="AA76" s="353">
        <v>0</v>
      </c>
      <c r="AB76" s="353">
        <v>0</v>
      </c>
      <c r="AC76" s="353">
        <v>0</v>
      </c>
      <c r="AD76" s="443"/>
      <c r="AE76" s="353">
        <v>0</v>
      </c>
      <c r="AF76" s="353">
        <v>0</v>
      </c>
      <c r="AG76" s="353">
        <v>0</v>
      </c>
      <c r="AH76" s="353">
        <v>0</v>
      </c>
      <c r="AI76" s="353">
        <v>0</v>
      </c>
      <c r="AJ76" s="353">
        <v>0</v>
      </c>
    </row>
    <row r="77" spans="1:36" ht="18.75" customHeight="1" x14ac:dyDescent="0.4">
      <c r="A77" s="97" t="s">
        <v>211</v>
      </c>
      <c r="B77" s="98" t="s">
        <v>208</v>
      </c>
      <c r="C77" s="352">
        <f t="shared" si="1"/>
        <v>0</v>
      </c>
      <c r="D77" s="443">
        <f>IF(ISBLANK(Boletim!$A$2),SUMIFS(Saidas!C:C,Saidas!A:A,'Cadastro-Estoque'!A:A),SUMIFS(Saidas!C:C,Saidas!A:A,'Cadastro-Estoque'!A:A,Saidas!B:B,CONCATENATE("&lt;=",Boletim!$A$2)))</f>
        <v>0</v>
      </c>
      <c r="E77" s="350"/>
      <c r="F77" s="353"/>
      <c r="G77" s="353">
        <v>0</v>
      </c>
      <c r="H77" s="353">
        <v>0</v>
      </c>
      <c r="I77" s="353"/>
      <c r="J77" s="353">
        <v>0</v>
      </c>
      <c r="K77" s="353">
        <v>0</v>
      </c>
      <c r="L77" s="353">
        <v>0</v>
      </c>
      <c r="M77" s="353">
        <v>0</v>
      </c>
      <c r="N77" s="353">
        <v>0</v>
      </c>
      <c r="O77" s="353">
        <v>0</v>
      </c>
      <c r="P77" s="353"/>
      <c r="Q77" s="353">
        <v>0</v>
      </c>
      <c r="R77" s="353">
        <v>0</v>
      </c>
      <c r="S77" s="353">
        <v>0</v>
      </c>
      <c r="T77" s="353">
        <v>0</v>
      </c>
      <c r="U77" s="353">
        <v>0</v>
      </c>
      <c r="V77" s="353">
        <v>0</v>
      </c>
      <c r="W77" s="353"/>
      <c r="X77" s="353">
        <v>0</v>
      </c>
      <c r="Y77" s="353">
        <v>0</v>
      </c>
      <c r="Z77" s="438">
        <v>0</v>
      </c>
      <c r="AA77" s="353">
        <v>0</v>
      </c>
      <c r="AB77" s="353">
        <v>0</v>
      </c>
      <c r="AC77" s="353">
        <v>0</v>
      </c>
      <c r="AD77" s="443"/>
      <c r="AE77" s="353">
        <v>0</v>
      </c>
      <c r="AF77" s="353">
        <v>0</v>
      </c>
      <c r="AG77" s="353">
        <v>0</v>
      </c>
      <c r="AH77" s="353">
        <v>0</v>
      </c>
      <c r="AI77" s="353">
        <v>0</v>
      </c>
      <c r="AJ77" s="353">
        <v>0</v>
      </c>
    </row>
    <row r="78" spans="1:36" ht="18.75" customHeight="1" x14ac:dyDescent="0.4">
      <c r="A78" s="416" t="s">
        <v>890</v>
      </c>
      <c r="B78" s="439" t="s">
        <v>888</v>
      </c>
      <c r="C78" s="352">
        <f t="shared" si="1"/>
        <v>2750</v>
      </c>
      <c r="D78" s="443">
        <f>IF(ISBLANK(Boletim!$A$2),SUMIFS(Saidas!C:C,Saidas!A:A,'Cadastro-Estoque'!A:A),SUMIFS(Saidas!C:C,Saidas!A:A,'Cadastro-Estoque'!A:A,Saidas!B:B,CONCATENATE("&lt;=",Boletim!$A$2)))</f>
        <v>0</v>
      </c>
      <c r="E78" s="350"/>
      <c r="F78" s="413"/>
      <c r="G78" s="413">
        <v>0</v>
      </c>
      <c r="H78" s="413">
        <v>0</v>
      </c>
      <c r="I78" s="413"/>
      <c r="J78" s="413">
        <v>0</v>
      </c>
      <c r="K78" s="413">
        <v>0</v>
      </c>
      <c r="L78" s="413">
        <v>500</v>
      </c>
      <c r="M78" s="413">
        <v>1250</v>
      </c>
      <c r="N78" s="413">
        <v>0</v>
      </c>
      <c r="O78" s="413">
        <v>0</v>
      </c>
      <c r="P78" s="413"/>
      <c r="Q78" s="413">
        <v>0</v>
      </c>
      <c r="R78" s="413">
        <v>0</v>
      </c>
      <c r="S78" s="413">
        <v>0</v>
      </c>
      <c r="T78" s="413">
        <v>0</v>
      </c>
      <c r="U78" s="413">
        <v>0</v>
      </c>
      <c r="V78" s="413">
        <v>0</v>
      </c>
      <c r="W78" s="413"/>
      <c r="X78" s="413">
        <v>0</v>
      </c>
      <c r="Y78" s="413">
        <v>0</v>
      </c>
      <c r="Z78" s="445">
        <v>0</v>
      </c>
      <c r="AA78" s="413">
        <v>0</v>
      </c>
      <c r="AB78" s="413">
        <v>1000</v>
      </c>
      <c r="AC78" s="353">
        <v>0</v>
      </c>
      <c r="AD78" s="443"/>
      <c r="AE78" s="353">
        <v>0</v>
      </c>
      <c r="AF78" s="353">
        <v>0</v>
      </c>
      <c r="AG78" s="353">
        <v>0</v>
      </c>
      <c r="AH78" s="353">
        <v>0</v>
      </c>
      <c r="AI78" s="353">
        <v>0</v>
      </c>
      <c r="AJ78" s="413">
        <v>0</v>
      </c>
    </row>
    <row r="79" spans="1:36" ht="18.75" customHeight="1" x14ac:dyDescent="0.4">
      <c r="A79" s="416" t="s">
        <v>891</v>
      </c>
      <c r="B79" s="89" t="s">
        <v>889</v>
      </c>
      <c r="C79" s="352">
        <f t="shared" si="1"/>
        <v>1750</v>
      </c>
      <c r="D79" s="443">
        <f>IF(ISBLANK(Boletim!$A$2),SUMIFS(Saidas!C:C,Saidas!A:A,'Cadastro-Estoque'!A:A),SUMIFS(Saidas!C:C,Saidas!A:A,'Cadastro-Estoque'!A:A,Saidas!B:B,CONCATENATE("&lt;=",Boletim!$A$2)))</f>
        <v>0</v>
      </c>
      <c r="E79" s="350"/>
      <c r="F79" s="413"/>
      <c r="G79" s="413">
        <v>0</v>
      </c>
      <c r="H79" s="413">
        <v>0</v>
      </c>
      <c r="I79" s="413"/>
      <c r="J79" s="413">
        <v>0</v>
      </c>
      <c r="K79" s="413">
        <v>0</v>
      </c>
      <c r="L79" s="413">
        <v>250</v>
      </c>
      <c r="M79" s="413">
        <v>750</v>
      </c>
      <c r="N79" s="413">
        <v>0</v>
      </c>
      <c r="O79" s="413">
        <v>0</v>
      </c>
      <c r="P79" s="413"/>
      <c r="Q79" s="413">
        <v>0</v>
      </c>
      <c r="R79" s="413">
        <v>0</v>
      </c>
      <c r="S79" s="413">
        <v>0</v>
      </c>
      <c r="T79" s="413">
        <v>0</v>
      </c>
      <c r="U79" s="413">
        <v>0</v>
      </c>
      <c r="V79" s="413">
        <v>0</v>
      </c>
      <c r="W79" s="413"/>
      <c r="X79" s="413">
        <v>0</v>
      </c>
      <c r="Y79" s="413">
        <v>0</v>
      </c>
      <c r="Z79" s="445">
        <v>0</v>
      </c>
      <c r="AA79" s="413">
        <v>0</v>
      </c>
      <c r="AB79" s="413">
        <v>500</v>
      </c>
      <c r="AC79" s="353">
        <v>0</v>
      </c>
      <c r="AD79" s="443"/>
      <c r="AE79" s="353">
        <v>250</v>
      </c>
      <c r="AF79" s="353">
        <v>0</v>
      </c>
      <c r="AG79" s="353">
        <v>0</v>
      </c>
      <c r="AH79" s="353">
        <v>0</v>
      </c>
      <c r="AI79" s="353">
        <v>0</v>
      </c>
      <c r="AJ79" s="413">
        <v>0</v>
      </c>
    </row>
    <row r="80" spans="1:36" ht="18.75" customHeight="1" x14ac:dyDescent="0.4">
      <c r="A80" s="97"/>
      <c r="B80" s="98"/>
      <c r="C80" s="352">
        <f t="shared" si="1"/>
        <v>0</v>
      </c>
      <c r="D80" s="443">
        <f>IF(ISBLANK(Boletim!$A$2),SUMIFS(Saidas!C:C,Saidas!A:A,'Cadastro-Estoque'!A:A),SUMIFS(Saidas!C:C,Saidas!A:A,'Cadastro-Estoque'!A:A,Saidas!B:B,CONCATENATE("&lt;=",Boletim!$A$2)))</f>
        <v>0</v>
      </c>
      <c r="E80" s="350"/>
      <c r="F80" s="353"/>
      <c r="G80" s="353">
        <v>0</v>
      </c>
      <c r="H80" s="353">
        <v>0</v>
      </c>
      <c r="I80" s="353"/>
      <c r="J80" s="353">
        <v>0</v>
      </c>
      <c r="K80" s="353">
        <v>0</v>
      </c>
      <c r="L80" s="353">
        <v>0</v>
      </c>
      <c r="M80" s="353">
        <v>0</v>
      </c>
      <c r="N80" s="353">
        <v>0</v>
      </c>
      <c r="O80" s="353">
        <v>0</v>
      </c>
      <c r="P80" s="353"/>
      <c r="Q80" s="353">
        <v>0</v>
      </c>
      <c r="R80" s="353">
        <v>0</v>
      </c>
      <c r="S80" s="353">
        <v>0</v>
      </c>
      <c r="T80" s="353">
        <v>0</v>
      </c>
      <c r="U80" s="353">
        <v>0</v>
      </c>
      <c r="V80" s="353">
        <v>0</v>
      </c>
      <c r="W80" s="353"/>
      <c r="X80" s="353">
        <v>0</v>
      </c>
      <c r="Y80" s="353">
        <v>0</v>
      </c>
      <c r="Z80" s="438">
        <v>0</v>
      </c>
      <c r="AA80" s="353">
        <v>0</v>
      </c>
      <c r="AB80" s="353">
        <v>0</v>
      </c>
      <c r="AC80" s="353">
        <v>0</v>
      </c>
      <c r="AD80" s="443"/>
      <c r="AE80" s="353">
        <v>0</v>
      </c>
      <c r="AF80" s="353">
        <v>0</v>
      </c>
      <c r="AG80" s="353">
        <v>0</v>
      </c>
      <c r="AH80" s="353">
        <v>0</v>
      </c>
      <c r="AI80" s="353">
        <v>0</v>
      </c>
      <c r="AJ80" s="353">
        <v>0</v>
      </c>
    </row>
    <row r="81" spans="1:36" ht="18.75" customHeight="1" x14ac:dyDescent="0.4">
      <c r="A81" s="97" t="s">
        <v>178</v>
      </c>
      <c r="B81" s="98" t="s">
        <v>436</v>
      </c>
      <c r="C81" s="352">
        <f t="shared" si="1"/>
        <v>0</v>
      </c>
      <c r="D81" s="443">
        <f>IF(ISBLANK(Boletim!$A$2),SUMIFS(Saidas!C:C,Saidas!A:A,'Cadastro-Estoque'!A:A),SUMIFS(Saidas!C:C,Saidas!A:A,'Cadastro-Estoque'!A:A,Saidas!B:B,CONCATENATE("&lt;=",Boletim!$A$2)))</f>
        <v>0</v>
      </c>
      <c r="E81" s="350"/>
      <c r="F81" s="353"/>
      <c r="G81" s="353">
        <v>0</v>
      </c>
      <c r="H81" s="353">
        <v>0</v>
      </c>
      <c r="I81" s="353"/>
      <c r="J81" s="353">
        <v>0</v>
      </c>
      <c r="K81" s="353">
        <v>0</v>
      </c>
      <c r="L81" s="353">
        <v>0</v>
      </c>
      <c r="M81" s="353">
        <v>0</v>
      </c>
      <c r="N81" s="353">
        <v>0</v>
      </c>
      <c r="O81" s="353">
        <v>0</v>
      </c>
      <c r="P81" s="353"/>
      <c r="Q81" s="353">
        <v>0</v>
      </c>
      <c r="R81" s="353">
        <v>0</v>
      </c>
      <c r="S81" s="353">
        <v>0</v>
      </c>
      <c r="T81" s="353">
        <v>0</v>
      </c>
      <c r="U81" s="353">
        <v>0</v>
      </c>
      <c r="V81" s="353">
        <v>0</v>
      </c>
      <c r="W81" s="353"/>
      <c r="X81" s="353">
        <v>0</v>
      </c>
      <c r="Y81" s="353">
        <v>0</v>
      </c>
      <c r="Z81" s="438">
        <v>0</v>
      </c>
      <c r="AA81" s="353">
        <v>0</v>
      </c>
      <c r="AB81" s="353">
        <v>0</v>
      </c>
      <c r="AC81" s="353">
        <v>0</v>
      </c>
      <c r="AD81" s="443"/>
      <c r="AE81" s="353">
        <v>0</v>
      </c>
      <c r="AF81" s="353">
        <v>0</v>
      </c>
      <c r="AG81" s="353">
        <v>0</v>
      </c>
      <c r="AH81" s="353">
        <v>0</v>
      </c>
      <c r="AI81" s="353">
        <v>0</v>
      </c>
      <c r="AJ81" s="353">
        <v>0</v>
      </c>
    </row>
    <row r="82" spans="1:36" ht="18.75" customHeight="1" x14ac:dyDescent="0.4">
      <c r="A82" s="97" t="s">
        <v>178</v>
      </c>
      <c r="B82" s="98" t="s">
        <v>433</v>
      </c>
      <c r="C82" s="352">
        <f t="shared" si="1"/>
        <v>140</v>
      </c>
      <c r="D82" s="443">
        <f>IF(ISBLANK(Boletim!$A$2),SUMIFS(Saidas!C:C,Saidas!A:A,'Cadastro-Estoque'!A:A),SUMIFS(Saidas!C:C,Saidas!A:A,'Cadastro-Estoque'!A:A,Saidas!B:B,CONCATENATE("&lt;=",Boletim!$A$2)))</f>
        <v>0</v>
      </c>
      <c r="E82" s="350"/>
      <c r="F82" s="353"/>
      <c r="G82" s="353">
        <v>0</v>
      </c>
      <c r="H82" s="353">
        <v>0</v>
      </c>
      <c r="I82" s="353"/>
      <c r="J82" s="353">
        <v>0</v>
      </c>
      <c r="K82" s="353">
        <v>0</v>
      </c>
      <c r="L82" s="353">
        <v>50</v>
      </c>
      <c r="M82" s="353">
        <v>0</v>
      </c>
      <c r="N82" s="353">
        <v>2</v>
      </c>
      <c r="O82" s="353">
        <v>0</v>
      </c>
      <c r="P82" s="353"/>
      <c r="Q82" s="353">
        <v>0</v>
      </c>
      <c r="R82" s="353">
        <v>0</v>
      </c>
      <c r="S82" s="353">
        <v>0</v>
      </c>
      <c r="T82" s="353">
        <v>70</v>
      </c>
      <c r="U82" s="353">
        <v>5</v>
      </c>
      <c r="V82" s="353">
        <v>0</v>
      </c>
      <c r="W82" s="353"/>
      <c r="X82" s="353">
        <v>0</v>
      </c>
      <c r="Y82" s="353">
        <v>0</v>
      </c>
      <c r="Z82" s="438">
        <v>3</v>
      </c>
      <c r="AA82" s="353">
        <v>0</v>
      </c>
      <c r="AB82" s="353">
        <v>0</v>
      </c>
      <c r="AC82" s="353">
        <v>10</v>
      </c>
      <c r="AD82" s="443"/>
      <c r="AE82" s="353">
        <v>0</v>
      </c>
      <c r="AF82" s="353">
        <v>0</v>
      </c>
      <c r="AG82" s="353">
        <v>0</v>
      </c>
      <c r="AH82" s="353">
        <v>0</v>
      </c>
      <c r="AI82" s="353">
        <v>0</v>
      </c>
      <c r="AJ82" s="353">
        <v>0</v>
      </c>
    </row>
    <row r="83" spans="1:36" ht="18.75" customHeight="1" x14ac:dyDescent="0.4">
      <c r="A83" s="97" t="s">
        <v>178</v>
      </c>
      <c r="B83" s="98" t="s">
        <v>435</v>
      </c>
      <c r="C83" s="352">
        <f t="shared" si="1"/>
        <v>101</v>
      </c>
      <c r="D83" s="443">
        <f>IF(ISBLANK(Boletim!$A$2),SUMIFS(Saidas!C:C,Saidas!A:A,'Cadastro-Estoque'!A:A),SUMIFS(Saidas!C:C,Saidas!A:A,'Cadastro-Estoque'!A:A,Saidas!B:B,CONCATENATE("&lt;=",Boletim!$A$2)))</f>
        <v>0</v>
      </c>
      <c r="E83" s="350"/>
      <c r="F83" s="353"/>
      <c r="G83" s="353">
        <v>0</v>
      </c>
      <c r="H83" s="353">
        <v>0</v>
      </c>
      <c r="I83" s="353"/>
      <c r="J83" s="353">
        <v>0</v>
      </c>
      <c r="K83" s="353">
        <v>0</v>
      </c>
      <c r="L83" s="353">
        <v>0</v>
      </c>
      <c r="M83" s="353">
        <v>0</v>
      </c>
      <c r="N83" s="353">
        <v>3</v>
      </c>
      <c r="O83" s="353">
        <v>0</v>
      </c>
      <c r="P83" s="353"/>
      <c r="Q83" s="353">
        <v>0</v>
      </c>
      <c r="R83" s="353">
        <v>0</v>
      </c>
      <c r="S83" s="353">
        <v>0</v>
      </c>
      <c r="T83" s="353">
        <v>0</v>
      </c>
      <c r="U83" s="353">
        <v>55</v>
      </c>
      <c r="V83" s="353">
        <v>1</v>
      </c>
      <c r="W83" s="353"/>
      <c r="X83" s="353">
        <v>0</v>
      </c>
      <c r="Y83" s="353">
        <v>0</v>
      </c>
      <c r="Z83" s="438">
        <v>2</v>
      </c>
      <c r="AA83" s="353">
        <v>0</v>
      </c>
      <c r="AB83" s="353">
        <v>0</v>
      </c>
      <c r="AC83" s="353">
        <v>35</v>
      </c>
      <c r="AD83" s="443"/>
      <c r="AE83" s="353">
        <v>5</v>
      </c>
      <c r="AF83" s="353">
        <v>0</v>
      </c>
      <c r="AG83" s="353">
        <v>0</v>
      </c>
      <c r="AH83" s="353">
        <v>0</v>
      </c>
      <c r="AI83" s="353">
        <v>0</v>
      </c>
      <c r="AJ83" s="353">
        <v>0</v>
      </c>
    </row>
    <row r="84" spans="1:36" ht="18.75" customHeight="1" x14ac:dyDescent="0.4">
      <c r="A84" s="97" t="s">
        <v>647</v>
      </c>
      <c r="B84" s="98" t="s">
        <v>637</v>
      </c>
      <c r="C84" s="352">
        <f t="shared" si="1"/>
        <v>0</v>
      </c>
      <c r="D84" s="443">
        <f>IF(ISBLANK(Boletim!$A$2),SUMIFS(Saidas!C:C,Saidas!A:A,'Cadastro-Estoque'!A:A),SUMIFS(Saidas!C:C,Saidas!A:A,'Cadastro-Estoque'!A:A,Saidas!B:B,CONCATENATE("&lt;=",Boletim!$A$2)))</f>
        <v>0</v>
      </c>
      <c r="E84" s="350"/>
      <c r="F84" s="353"/>
      <c r="G84" s="353">
        <v>0</v>
      </c>
      <c r="H84" s="353">
        <v>0</v>
      </c>
      <c r="I84" s="353"/>
      <c r="J84" s="353">
        <v>0</v>
      </c>
      <c r="K84" s="353">
        <v>0</v>
      </c>
      <c r="L84" s="353">
        <v>0</v>
      </c>
      <c r="M84" s="353">
        <v>0</v>
      </c>
      <c r="N84" s="353">
        <v>0</v>
      </c>
      <c r="O84" s="353">
        <v>0</v>
      </c>
      <c r="P84" s="353"/>
      <c r="Q84" s="353">
        <v>0</v>
      </c>
      <c r="R84" s="353">
        <v>0</v>
      </c>
      <c r="S84" s="353">
        <v>0</v>
      </c>
      <c r="T84" s="353">
        <v>0</v>
      </c>
      <c r="U84" s="353">
        <v>0</v>
      </c>
      <c r="V84" s="353">
        <v>0</v>
      </c>
      <c r="W84" s="353"/>
      <c r="X84" s="353">
        <v>0</v>
      </c>
      <c r="Y84" s="353">
        <v>0</v>
      </c>
      <c r="Z84" s="438">
        <v>0</v>
      </c>
      <c r="AA84" s="353">
        <v>0</v>
      </c>
      <c r="AB84" s="353">
        <v>0</v>
      </c>
      <c r="AC84" s="353">
        <v>0</v>
      </c>
      <c r="AD84" s="443"/>
      <c r="AE84" s="353">
        <v>0</v>
      </c>
      <c r="AF84" s="353">
        <v>0</v>
      </c>
      <c r="AG84" s="353">
        <v>0</v>
      </c>
      <c r="AH84" s="353">
        <v>0</v>
      </c>
      <c r="AI84" s="353">
        <v>0</v>
      </c>
      <c r="AJ84" s="353">
        <v>0</v>
      </c>
    </row>
    <row r="85" spans="1:36" ht="18.75" customHeight="1" x14ac:dyDescent="0.4">
      <c r="A85" s="97" t="s">
        <v>214</v>
      </c>
      <c r="B85" s="98" t="s">
        <v>434</v>
      </c>
      <c r="C85" s="352">
        <f t="shared" si="1"/>
        <v>144</v>
      </c>
      <c r="D85" s="443">
        <f>IF(ISBLANK(Boletim!$A$2),SUMIFS(Saidas!C:C,Saidas!A:A,'Cadastro-Estoque'!A:A),SUMIFS(Saidas!C:C,Saidas!A:A,'Cadastro-Estoque'!A:A,Saidas!B:B,CONCATENATE("&lt;=",Boletim!$A$2)))</f>
        <v>0</v>
      </c>
      <c r="E85" s="350"/>
      <c r="F85" s="353"/>
      <c r="G85" s="353">
        <v>0</v>
      </c>
      <c r="H85" s="353">
        <v>144</v>
      </c>
      <c r="I85" s="353"/>
      <c r="J85" s="353">
        <v>0</v>
      </c>
      <c r="K85" s="353">
        <v>0</v>
      </c>
      <c r="L85" s="353">
        <v>0</v>
      </c>
      <c r="M85" s="353">
        <v>0</v>
      </c>
      <c r="N85" s="353">
        <v>0</v>
      </c>
      <c r="O85" s="353">
        <v>0</v>
      </c>
      <c r="P85" s="353"/>
      <c r="Q85" s="353">
        <v>0</v>
      </c>
      <c r="R85" s="353">
        <v>0</v>
      </c>
      <c r="S85" s="353">
        <v>0</v>
      </c>
      <c r="T85" s="353">
        <v>0</v>
      </c>
      <c r="U85" s="353">
        <v>0</v>
      </c>
      <c r="V85" s="353">
        <v>0</v>
      </c>
      <c r="W85" s="353"/>
      <c r="X85" s="353">
        <v>0</v>
      </c>
      <c r="Y85" s="353">
        <v>0</v>
      </c>
      <c r="Z85" s="438">
        <v>0</v>
      </c>
      <c r="AA85" s="353">
        <v>0</v>
      </c>
      <c r="AB85" s="353">
        <v>0</v>
      </c>
      <c r="AC85" s="353">
        <v>0</v>
      </c>
      <c r="AD85" s="443"/>
      <c r="AE85" s="353">
        <v>0</v>
      </c>
      <c r="AF85" s="353">
        <v>0</v>
      </c>
      <c r="AG85" s="353">
        <v>0</v>
      </c>
      <c r="AH85" s="353">
        <v>0</v>
      </c>
      <c r="AI85" s="353">
        <v>0</v>
      </c>
      <c r="AJ85" s="353">
        <v>0</v>
      </c>
    </row>
    <row r="86" spans="1:36" ht="18.75" customHeight="1" x14ac:dyDescent="0.4">
      <c r="A86" s="107"/>
      <c r="B86" s="107"/>
      <c r="C86" s="352">
        <f t="shared" si="1"/>
        <v>0</v>
      </c>
      <c r="D86" s="443">
        <f>IF(ISBLANK(Boletim!$A$2),SUMIFS(Saidas!C:C,Saidas!A:A,'Cadastro-Estoque'!A:A),SUMIFS(Saidas!C:C,Saidas!A:A,'Cadastro-Estoque'!A:A,Saidas!B:B,CONCATENATE("&lt;=",Boletim!$A$2)))</f>
        <v>0</v>
      </c>
      <c r="E86" s="350"/>
      <c r="F86" s="353"/>
      <c r="G86" s="353">
        <v>0</v>
      </c>
      <c r="H86" s="353">
        <v>0</v>
      </c>
      <c r="I86" s="353"/>
      <c r="J86" s="353">
        <v>0</v>
      </c>
      <c r="K86" s="353">
        <v>0</v>
      </c>
      <c r="L86" s="353">
        <v>0</v>
      </c>
      <c r="M86" s="353">
        <v>0</v>
      </c>
      <c r="N86" s="353">
        <v>0</v>
      </c>
      <c r="O86" s="353">
        <v>0</v>
      </c>
      <c r="P86" s="353"/>
      <c r="Q86" s="353">
        <v>0</v>
      </c>
      <c r="R86" s="353">
        <v>0</v>
      </c>
      <c r="S86" s="353">
        <v>0</v>
      </c>
      <c r="T86" s="353">
        <v>0</v>
      </c>
      <c r="U86" s="353">
        <v>0</v>
      </c>
      <c r="V86" s="353">
        <v>0</v>
      </c>
      <c r="W86" s="353"/>
      <c r="X86" s="353">
        <v>0</v>
      </c>
      <c r="Y86" s="353">
        <v>0</v>
      </c>
      <c r="Z86" s="438">
        <v>0</v>
      </c>
      <c r="AA86" s="353">
        <v>0</v>
      </c>
      <c r="AB86" s="353">
        <v>0</v>
      </c>
      <c r="AC86" s="353">
        <v>0</v>
      </c>
      <c r="AD86" s="443"/>
      <c r="AE86" s="353">
        <v>0</v>
      </c>
      <c r="AF86" s="353">
        <v>0</v>
      </c>
      <c r="AG86" s="353">
        <v>0</v>
      </c>
      <c r="AH86" s="353">
        <v>0</v>
      </c>
      <c r="AI86" s="353">
        <v>0</v>
      </c>
      <c r="AJ86" s="353">
        <v>0</v>
      </c>
    </row>
    <row r="87" spans="1:36" ht="18.75" customHeight="1" x14ac:dyDescent="0.4">
      <c r="A87" s="97" t="s">
        <v>179</v>
      </c>
      <c r="B87" s="98" t="s">
        <v>63</v>
      </c>
      <c r="C87" s="352">
        <f t="shared" si="1"/>
        <v>1475</v>
      </c>
      <c r="D87" s="443">
        <f>IF(ISBLANK(Boletim!$A$2),SUMIFS(Saidas!C:C,Saidas!A:A,'Cadastro-Estoque'!A:A),SUMIFS(Saidas!C:C,Saidas!A:A,'Cadastro-Estoque'!A:A,Saidas!B:B,CONCATENATE("&lt;=",Boletim!$A$2)))</f>
        <v>0</v>
      </c>
      <c r="E87" s="350"/>
      <c r="F87" s="353"/>
      <c r="G87" s="353">
        <v>0</v>
      </c>
      <c r="H87" s="353">
        <v>0</v>
      </c>
      <c r="I87" s="353"/>
      <c r="J87" s="353">
        <v>30</v>
      </c>
      <c r="K87" s="353">
        <v>0</v>
      </c>
      <c r="L87" s="353">
        <v>0</v>
      </c>
      <c r="M87" s="353">
        <v>0</v>
      </c>
      <c r="N87" s="353">
        <v>0</v>
      </c>
      <c r="O87" s="353">
        <v>0</v>
      </c>
      <c r="P87" s="353"/>
      <c r="Q87" s="353">
        <v>43</v>
      </c>
      <c r="R87" s="353">
        <v>0</v>
      </c>
      <c r="S87" s="353">
        <v>0</v>
      </c>
      <c r="T87" s="353">
        <v>0</v>
      </c>
      <c r="U87" s="353">
        <v>110</v>
      </c>
      <c r="V87" s="353">
        <v>0</v>
      </c>
      <c r="W87" s="353"/>
      <c r="X87" s="353">
        <v>0</v>
      </c>
      <c r="Y87" s="353">
        <v>0</v>
      </c>
      <c r="Z87" s="438">
        <v>20</v>
      </c>
      <c r="AA87" s="353">
        <v>0</v>
      </c>
      <c r="AB87" s="353">
        <v>0</v>
      </c>
      <c r="AC87" s="353">
        <v>856</v>
      </c>
      <c r="AD87" s="443"/>
      <c r="AE87" s="353">
        <v>166</v>
      </c>
      <c r="AF87" s="353">
        <v>50</v>
      </c>
      <c r="AG87" s="353">
        <v>0</v>
      </c>
      <c r="AH87" s="353">
        <v>200</v>
      </c>
      <c r="AI87" s="353">
        <v>0</v>
      </c>
      <c r="AJ87" s="353">
        <v>0</v>
      </c>
    </row>
    <row r="88" spans="1:36" ht="18.75" customHeight="1" x14ac:dyDescent="0.4">
      <c r="A88" s="97" t="s">
        <v>179</v>
      </c>
      <c r="B88" s="98" t="s">
        <v>64</v>
      </c>
      <c r="C88" s="352">
        <f t="shared" si="1"/>
        <v>203</v>
      </c>
      <c r="D88" s="443">
        <f>IF(ISBLANK(Boletim!$A$2),SUMIFS(Saidas!C:C,Saidas!A:A,'Cadastro-Estoque'!A:A),SUMIFS(Saidas!C:C,Saidas!A:A,'Cadastro-Estoque'!A:A,Saidas!B:B,CONCATENATE("&lt;=",Boletim!$A$2)))</f>
        <v>0</v>
      </c>
      <c r="E88" s="350"/>
      <c r="F88" s="353"/>
      <c r="G88" s="353">
        <v>0</v>
      </c>
      <c r="H88" s="353">
        <v>0</v>
      </c>
      <c r="I88" s="353"/>
      <c r="J88" s="353">
        <v>0</v>
      </c>
      <c r="K88" s="353">
        <v>0</v>
      </c>
      <c r="L88" s="353">
        <v>0</v>
      </c>
      <c r="M88" s="353">
        <v>0</v>
      </c>
      <c r="N88" s="353">
        <v>2</v>
      </c>
      <c r="O88" s="353">
        <v>0</v>
      </c>
      <c r="P88" s="353"/>
      <c r="Q88" s="353">
        <v>0</v>
      </c>
      <c r="R88" s="353">
        <v>0</v>
      </c>
      <c r="S88" s="353">
        <v>0</v>
      </c>
      <c r="T88" s="353">
        <v>80</v>
      </c>
      <c r="U88" s="353">
        <v>2</v>
      </c>
      <c r="V88" s="353">
        <v>0</v>
      </c>
      <c r="W88" s="353"/>
      <c r="X88" s="353">
        <v>0</v>
      </c>
      <c r="Y88" s="353">
        <v>0</v>
      </c>
      <c r="Z88" s="438">
        <v>6</v>
      </c>
      <c r="AA88" s="353">
        <v>0</v>
      </c>
      <c r="AB88" s="353">
        <v>0</v>
      </c>
      <c r="AC88" s="353">
        <v>103</v>
      </c>
      <c r="AD88" s="443"/>
      <c r="AE88" s="353">
        <v>0</v>
      </c>
      <c r="AF88" s="353">
        <v>10</v>
      </c>
      <c r="AG88" s="353">
        <v>0</v>
      </c>
      <c r="AH88" s="353">
        <v>0</v>
      </c>
      <c r="AI88" s="353">
        <v>0</v>
      </c>
      <c r="AJ88" s="353">
        <v>0</v>
      </c>
    </row>
    <row r="89" spans="1:36" ht="18.75" customHeight="1" x14ac:dyDescent="0.4">
      <c r="A89" s="97" t="s">
        <v>179</v>
      </c>
      <c r="B89" s="98" t="s">
        <v>65</v>
      </c>
      <c r="C89" s="352">
        <f t="shared" si="1"/>
        <v>1183</v>
      </c>
      <c r="D89" s="443">
        <f>IF(ISBLANK(Boletim!$A$2),SUMIFS(Saidas!C:C,Saidas!A:A,'Cadastro-Estoque'!A:A),SUMIFS(Saidas!C:C,Saidas!A:A,'Cadastro-Estoque'!A:A,Saidas!B:B,CONCATENATE("&lt;=",Boletim!$A$2)))</f>
        <v>0</v>
      </c>
      <c r="E89" s="350"/>
      <c r="F89" s="353"/>
      <c r="G89" s="353">
        <v>0</v>
      </c>
      <c r="H89" s="353">
        <v>0</v>
      </c>
      <c r="I89" s="353"/>
      <c r="J89" s="353">
        <v>0</v>
      </c>
      <c r="K89" s="353">
        <v>0</v>
      </c>
      <c r="L89" s="353">
        <v>0</v>
      </c>
      <c r="M89" s="353">
        <v>0</v>
      </c>
      <c r="N89" s="353">
        <v>0</v>
      </c>
      <c r="O89" s="353">
        <v>0</v>
      </c>
      <c r="P89" s="353"/>
      <c r="Q89" s="353">
        <v>34</v>
      </c>
      <c r="R89" s="353">
        <v>0</v>
      </c>
      <c r="S89" s="353">
        <v>0</v>
      </c>
      <c r="T89" s="353">
        <v>50</v>
      </c>
      <c r="U89" s="353">
        <v>10</v>
      </c>
      <c r="V89" s="353">
        <v>0</v>
      </c>
      <c r="W89" s="353"/>
      <c r="X89" s="353">
        <v>0</v>
      </c>
      <c r="Y89" s="353">
        <v>0</v>
      </c>
      <c r="Z89" s="438">
        <v>25</v>
      </c>
      <c r="AA89" s="353">
        <v>0</v>
      </c>
      <c r="AB89" s="353">
        <v>0</v>
      </c>
      <c r="AC89" s="353">
        <v>949</v>
      </c>
      <c r="AD89" s="443"/>
      <c r="AE89" s="353">
        <v>65</v>
      </c>
      <c r="AF89" s="353">
        <v>0</v>
      </c>
      <c r="AG89" s="353">
        <v>0</v>
      </c>
      <c r="AH89" s="353">
        <v>50</v>
      </c>
      <c r="AI89" s="353">
        <v>0</v>
      </c>
      <c r="AJ89" s="353">
        <v>0</v>
      </c>
    </row>
    <row r="90" spans="1:36" ht="18.75" customHeight="1" x14ac:dyDescent="0.4">
      <c r="A90" s="97" t="s">
        <v>179</v>
      </c>
      <c r="B90" s="98" t="s">
        <v>66</v>
      </c>
      <c r="C90" s="352">
        <f t="shared" si="1"/>
        <v>89</v>
      </c>
      <c r="D90" s="443">
        <f>IF(ISBLANK(Boletim!$A$2),SUMIFS(Saidas!C:C,Saidas!A:A,'Cadastro-Estoque'!A:A),SUMIFS(Saidas!C:C,Saidas!A:A,'Cadastro-Estoque'!A:A,Saidas!B:B,CONCATENATE("&lt;=",Boletim!$A$2)))</f>
        <v>0</v>
      </c>
      <c r="E90" s="350"/>
      <c r="F90" s="353"/>
      <c r="G90" s="353">
        <v>0</v>
      </c>
      <c r="H90" s="353">
        <v>0</v>
      </c>
      <c r="I90" s="353"/>
      <c r="J90" s="353">
        <v>0</v>
      </c>
      <c r="K90" s="353">
        <v>0</v>
      </c>
      <c r="L90" s="353">
        <v>0</v>
      </c>
      <c r="M90" s="353">
        <v>0</v>
      </c>
      <c r="N90" s="353">
        <v>3</v>
      </c>
      <c r="O90" s="353">
        <v>0</v>
      </c>
      <c r="P90" s="353"/>
      <c r="Q90" s="353">
        <v>0</v>
      </c>
      <c r="R90" s="353">
        <v>0</v>
      </c>
      <c r="S90" s="353">
        <v>0</v>
      </c>
      <c r="T90" s="353">
        <v>0</v>
      </c>
      <c r="U90" s="353">
        <v>8</v>
      </c>
      <c r="V90" s="353">
        <v>0</v>
      </c>
      <c r="W90" s="353"/>
      <c r="X90" s="353">
        <v>0</v>
      </c>
      <c r="Y90" s="353">
        <v>0</v>
      </c>
      <c r="Z90" s="438">
        <v>7</v>
      </c>
      <c r="AA90" s="353">
        <v>0</v>
      </c>
      <c r="AB90" s="353">
        <v>0</v>
      </c>
      <c r="AC90" s="353">
        <v>60</v>
      </c>
      <c r="AD90" s="443"/>
      <c r="AE90" s="353">
        <v>0</v>
      </c>
      <c r="AF90" s="353">
        <v>11</v>
      </c>
      <c r="AG90" s="353">
        <v>0</v>
      </c>
      <c r="AH90" s="353">
        <v>0</v>
      </c>
      <c r="AI90" s="353">
        <v>0</v>
      </c>
      <c r="AJ90" s="353">
        <v>0</v>
      </c>
    </row>
    <row r="91" spans="1:36" ht="18.75" customHeight="1" x14ac:dyDescent="0.4">
      <c r="A91" s="97" t="s">
        <v>182</v>
      </c>
      <c r="B91" s="98" t="s">
        <v>71</v>
      </c>
      <c r="C91" s="352">
        <f t="shared" si="1"/>
        <v>840</v>
      </c>
      <c r="D91" s="443">
        <f>IF(ISBLANK(Boletim!$A$2),SUMIFS(Saidas!C:C,Saidas!A:A,'Cadastro-Estoque'!A:A),SUMIFS(Saidas!C:C,Saidas!A:A,'Cadastro-Estoque'!A:A,Saidas!B:B,CONCATENATE("&lt;=",Boletim!$A$2)))</f>
        <v>0</v>
      </c>
      <c r="E91" s="350"/>
      <c r="F91" s="353"/>
      <c r="G91" s="353">
        <v>0</v>
      </c>
      <c r="H91" s="353">
        <v>840</v>
      </c>
      <c r="I91" s="353"/>
      <c r="J91" s="353">
        <v>0</v>
      </c>
      <c r="K91" s="353">
        <v>0</v>
      </c>
      <c r="L91" s="353">
        <v>0</v>
      </c>
      <c r="M91" s="353">
        <v>0</v>
      </c>
      <c r="N91" s="353">
        <v>0</v>
      </c>
      <c r="O91" s="353">
        <v>0</v>
      </c>
      <c r="P91" s="353"/>
      <c r="Q91" s="353">
        <v>0</v>
      </c>
      <c r="R91" s="353">
        <v>0</v>
      </c>
      <c r="S91" s="353">
        <v>0</v>
      </c>
      <c r="T91" s="353">
        <v>0</v>
      </c>
      <c r="U91" s="353">
        <v>0</v>
      </c>
      <c r="V91" s="353">
        <v>0</v>
      </c>
      <c r="W91" s="353"/>
      <c r="X91" s="353">
        <v>0</v>
      </c>
      <c r="Y91" s="353">
        <v>0</v>
      </c>
      <c r="Z91" s="438">
        <v>0</v>
      </c>
      <c r="AA91" s="353">
        <v>0</v>
      </c>
      <c r="AB91" s="353">
        <v>0</v>
      </c>
      <c r="AC91" s="353">
        <v>0</v>
      </c>
      <c r="AD91" s="443"/>
      <c r="AE91" s="353">
        <v>0</v>
      </c>
      <c r="AF91" s="353">
        <v>0</v>
      </c>
      <c r="AG91" s="353">
        <v>0</v>
      </c>
      <c r="AH91" s="353">
        <v>0</v>
      </c>
      <c r="AI91" s="353">
        <v>0</v>
      </c>
      <c r="AJ91" s="353">
        <v>0</v>
      </c>
    </row>
    <row r="92" spans="1:36" ht="18.75" customHeight="1" x14ac:dyDescent="0.4">
      <c r="A92" s="97" t="s">
        <v>181</v>
      </c>
      <c r="B92" s="98" t="s">
        <v>70</v>
      </c>
      <c r="C92" s="352">
        <f t="shared" si="1"/>
        <v>756</v>
      </c>
      <c r="D92" s="443">
        <f>IF(ISBLANK(Boletim!$A$2),SUMIFS(Saidas!C:C,Saidas!A:A,'Cadastro-Estoque'!A:A),SUMIFS(Saidas!C:C,Saidas!A:A,'Cadastro-Estoque'!A:A,Saidas!B:B,CONCATENATE("&lt;=",Boletim!$A$2)))</f>
        <v>0</v>
      </c>
      <c r="E92" s="350"/>
      <c r="F92" s="353"/>
      <c r="G92" s="353">
        <v>0</v>
      </c>
      <c r="H92" s="353">
        <v>756</v>
      </c>
      <c r="I92" s="353"/>
      <c r="J92" s="353">
        <v>0</v>
      </c>
      <c r="K92" s="353">
        <v>0</v>
      </c>
      <c r="L92" s="353">
        <v>0</v>
      </c>
      <c r="M92" s="353">
        <v>0</v>
      </c>
      <c r="N92" s="353">
        <v>0</v>
      </c>
      <c r="O92" s="353">
        <v>0</v>
      </c>
      <c r="P92" s="353"/>
      <c r="Q92" s="353">
        <v>0</v>
      </c>
      <c r="R92" s="353">
        <v>0</v>
      </c>
      <c r="S92" s="353">
        <v>0</v>
      </c>
      <c r="T92" s="353">
        <v>0</v>
      </c>
      <c r="U92" s="353">
        <v>0</v>
      </c>
      <c r="V92" s="353">
        <v>0</v>
      </c>
      <c r="W92" s="353"/>
      <c r="X92" s="353">
        <v>0</v>
      </c>
      <c r="Y92" s="353">
        <v>0</v>
      </c>
      <c r="Z92" s="438">
        <v>0</v>
      </c>
      <c r="AA92" s="353">
        <v>0</v>
      </c>
      <c r="AB92" s="353">
        <v>0</v>
      </c>
      <c r="AC92" s="353">
        <v>0</v>
      </c>
      <c r="AD92" s="443"/>
      <c r="AE92" s="353">
        <v>0</v>
      </c>
      <c r="AF92" s="353">
        <v>0</v>
      </c>
      <c r="AG92" s="353">
        <v>0</v>
      </c>
      <c r="AH92" s="353">
        <v>0</v>
      </c>
      <c r="AI92" s="353">
        <v>0</v>
      </c>
      <c r="AJ92" s="353">
        <v>0</v>
      </c>
    </row>
    <row r="93" spans="1:36" ht="18.75" customHeight="1" x14ac:dyDescent="0.4">
      <c r="A93" s="97" t="s">
        <v>181</v>
      </c>
      <c r="B93" s="98" t="s">
        <v>69</v>
      </c>
      <c r="C93" s="352">
        <f t="shared" si="1"/>
        <v>456</v>
      </c>
      <c r="D93" s="443">
        <f>IF(ISBLANK(Boletim!$A$2),SUMIFS(Saidas!C:C,Saidas!A:A,'Cadastro-Estoque'!A:A),SUMIFS(Saidas!C:C,Saidas!A:A,'Cadastro-Estoque'!A:A,Saidas!B:B,CONCATENATE("&lt;=",Boletim!$A$2)))</f>
        <v>0</v>
      </c>
      <c r="E93" s="350"/>
      <c r="F93" s="353"/>
      <c r="G93" s="353">
        <v>0</v>
      </c>
      <c r="H93" s="353">
        <v>456</v>
      </c>
      <c r="I93" s="353"/>
      <c r="J93" s="353">
        <v>0</v>
      </c>
      <c r="K93" s="353">
        <v>0</v>
      </c>
      <c r="L93" s="353">
        <v>0</v>
      </c>
      <c r="M93" s="353">
        <v>0</v>
      </c>
      <c r="N93" s="353">
        <v>0</v>
      </c>
      <c r="O93" s="353">
        <v>0</v>
      </c>
      <c r="P93" s="353"/>
      <c r="Q93" s="353">
        <v>0</v>
      </c>
      <c r="R93" s="353">
        <v>0</v>
      </c>
      <c r="S93" s="353">
        <v>0</v>
      </c>
      <c r="T93" s="353">
        <v>0</v>
      </c>
      <c r="U93" s="353">
        <v>0</v>
      </c>
      <c r="V93" s="353">
        <v>0</v>
      </c>
      <c r="W93" s="353"/>
      <c r="X93" s="353">
        <v>0</v>
      </c>
      <c r="Y93" s="353">
        <v>0</v>
      </c>
      <c r="Z93" s="438">
        <v>0</v>
      </c>
      <c r="AA93" s="353">
        <v>0</v>
      </c>
      <c r="AB93" s="353">
        <v>0</v>
      </c>
      <c r="AC93" s="353">
        <v>0</v>
      </c>
      <c r="AD93" s="443"/>
      <c r="AE93" s="353">
        <v>0</v>
      </c>
      <c r="AF93" s="353">
        <v>0</v>
      </c>
      <c r="AG93" s="353">
        <v>0</v>
      </c>
      <c r="AH93" s="353">
        <v>0</v>
      </c>
      <c r="AI93" s="353">
        <v>0</v>
      </c>
      <c r="AJ93" s="353">
        <v>0</v>
      </c>
    </row>
    <row r="94" spans="1:36" ht="18.75" customHeight="1" x14ac:dyDescent="0.4">
      <c r="A94" s="97" t="s">
        <v>180</v>
      </c>
      <c r="B94" s="98" t="s">
        <v>67</v>
      </c>
      <c r="C94" s="352">
        <f t="shared" si="1"/>
        <v>2294</v>
      </c>
      <c r="D94" s="443">
        <f>IF(ISBLANK(Boletim!$A$2),SUMIFS(Saidas!C:C,Saidas!A:A,'Cadastro-Estoque'!A:A),SUMIFS(Saidas!C:C,Saidas!A:A,'Cadastro-Estoque'!A:A,Saidas!B:B,CONCATENATE("&lt;=",Boletim!$A$2)))</f>
        <v>0</v>
      </c>
      <c r="E94" s="350"/>
      <c r="F94" s="353"/>
      <c r="G94" s="353">
        <v>0</v>
      </c>
      <c r="H94" s="353">
        <v>0</v>
      </c>
      <c r="I94" s="353"/>
      <c r="J94" s="353">
        <v>210</v>
      </c>
      <c r="K94" s="353">
        <v>0</v>
      </c>
      <c r="L94" s="353">
        <v>0</v>
      </c>
      <c r="M94" s="353">
        <v>0</v>
      </c>
      <c r="N94" s="353">
        <v>8</v>
      </c>
      <c r="O94" s="353">
        <v>0</v>
      </c>
      <c r="P94" s="353"/>
      <c r="Q94" s="353">
        <v>143</v>
      </c>
      <c r="R94" s="353">
        <v>0</v>
      </c>
      <c r="S94" s="353">
        <v>0</v>
      </c>
      <c r="T94" s="353">
        <v>70</v>
      </c>
      <c r="U94" s="353">
        <v>5</v>
      </c>
      <c r="V94" s="353">
        <v>0</v>
      </c>
      <c r="W94" s="353"/>
      <c r="X94" s="353">
        <v>0</v>
      </c>
      <c r="Y94" s="353">
        <v>0</v>
      </c>
      <c r="Z94" s="438">
        <v>10</v>
      </c>
      <c r="AA94" s="353">
        <v>0</v>
      </c>
      <c r="AB94" s="353">
        <v>42</v>
      </c>
      <c r="AC94" s="353">
        <v>1446</v>
      </c>
      <c r="AD94" s="443"/>
      <c r="AE94" s="353">
        <v>0</v>
      </c>
      <c r="AF94" s="353">
        <v>350</v>
      </c>
      <c r="AG94" s="353">
        <v>10</v>
      </c>
      <c r="AH94" s="353">
        <v>0</v>
      </c>
      <c r="AI94" s="353">
        <v>0</v>
      </c>
      <c r="AJ94" s="353">
        <v>0</v>
      </c>
    </row>
    <row r="95" spans="1:36" ht="18.75" customHeight="1" x14ac:dyDescent="0.4">
      <c r="A95" s="97" t="s">
        <v>180</v>
      </c>
      <c r="B95" s="98" t="s">
        <v>68</v>
      </c>
      <c r="C95" s="352">
        <f t="shared" si="1"/>
        <v>8</v>
      </c>
      <c r="D95" s="443">
        <f>IF(ISBLANK(Boletim!$A$2),SUMIFS(Saidas!C:C,Saidas!A:A,'Cadastro-Estoque'!A:A),SUMIFS(Saidas!C:C,Saidas!A:A,'Cadastro-Estoque'!A:A,Saidas!B:B,CONCATENATE("&lt;=",Boletim!$A$2)))</f>
        <v>0</v>
      </c>
      <c r="E95" s="350"/>
      <c r="F95" s="353"/>
      <c r="G95" s="353">
        <v>0</v>
      </c>
      <c r="H95" s="353">
        <v>0</v>
      </c>
      <c r="I95" s="353"/>
      <c r="J95" s="353">
        <v>5</v>
      </c>
      <c r="K95" s="353">
        <v>0</v>
      </c>
      <c r="L95" s="353">
        <v>0</v>
      </c>
      <c r="M95" s="353">
        <v>0</v>
      </c>
      <c r="N95" s="353">
        <v>0</v>
      </c>
      <c r="O95" s="353">
        <v>0</v>
      </c>
      <c r="P95" s="353"/>
      <c r="Q95" s="353">
        <v>3</v>
      </c>
      <c r="R95" s="353">
        <v>0</v>
      </c>
      <c r="S95" s="353">
        <v>0</v>
      </c>
      <c r="T95" s="353">
        <v>0</v>
      </c>
      <c r="U95" s="353">
        <v>0</v>
      </c>
      <c r="V95" s="353">
        <v>0</v>
      </c>
      <c r="W95" s="353"/>
      <c r="X95" s="353">
        <v>0</v>
      </c>
      <c r="Y95" s="353">
        <v>0</v>
      </c>
      <c r="Z95" s="438">
        <v>0</v>
      </c>
      <c r="AA95" s="353">
        <v>0</v>
      </c>
      <c r="AB95" s="353">
        <v>0</v>
      </c>
      <c r="AC95" s="353">
        <v>0</v>
      </c>
      <c r="AD95" s="443"/>
      <c r="AE95" s="353">
        <v>0</v>
      </c>
      <c r="AF95" s="353">
        <v>0</v>
      </c>
      <c r="AG95" s="353">
        <v>0</v>
      </c>
      <c r="AH95" s="353">
        <v>0</v>
      </c>
      <c r="AI95" s="353">
        <v>0</v>
      </c>
      <c r="AJ95" s="353">
        <v>0</v>
      </c>
    </row>
    <row r="96" spans="1:36" ht="18.75" customHeight="1" x14ac:dyDescent="0.4">
      <c r="A96" s="97" t="s">
        <v>183</v>
      </c>
      <c r="B96" s="98" t="s">
        <v>72</v>
      </c>
      <c r="C96" s="352">
        <f t="shared" si="1"/>
        <v>0</v>
      </c>
      <c r="D96" s="443">
        <f>IF(ISBLANK(Boletim!$A$2),SUMIFS(Saidas!C:C,Saidas!A:A,'Cadastro-Estoque'!A:A),SUMIFS(Saidas!C:C,Saidas!A:A,'Cadastro-Estoque'!A:A,Saidas!B:B,CONCATENATE("&lt;=",Boletim!$A$2)))</f>
        <v>0</v>
      </c>
      <c r="E96" s="350"/>
      <c r="F96" s="353"/>
      <c r="G96" s="353">
        <v>0</v>
      </c>
      <c r="H96" s="353">
        <v>0</v>
      </c>
      <c r="I96" s="353"/>
      <c r="J96" s="353">
        <v>0</v>
      </c>
      <c r="K96" s="353">
        <v>0</v>
      </c>
      <c r="L96" s="353">
        <v>0</v>
      </c>
      <c r="M96" s="353">
        <v>0</v>
      </c>
      <c r="N96" s="353">
        <v>0</v>
      </c>
      <c r="O96" s="353">
        <v>0</v>
      </c>
      <c r="P96" s="353"/>
      <c r="Q96" s="353">
        <v>0</v>
      </c>
      <c r="R96" s="353">
        <v>0</v>
      </c>
      <c r="S96" s="353">
        <v>0</v>
      </c>
      <c r="T96" s="353">
        <v>0</v>
      </c>
      <c r="U96" s="353">
        <v>0</v>
      </c>
      <c r="V96" s="353">
        <v>0</v>
      </c>
      <c r="W96" s="353"/>
      <c r="X96" s="353">
        <v>0</v>
      </c>
      <c r="Y96" s="353">
        <v>0</v>
      </c>
      <c r="Z96" s="438">
        <v>0</v>
      </c>
      <c r="AA96" s="353">
        <v>0</v>
      </c>
      <c r="AB96" s="353">
        <v>0</v>
      </c>
      <c r="AC96" s="353">
        <v>0</v>
      </c>
      <c r="AD96" s="443"/>
      <c r="AE96" s="353">
        <v>0</v>
      </c>
      <c r="AF96" s="353">
        <v>0</v>
      </c>
      <c r="AG96" s="353">
        <v>0</v>
      </c>
      <c r="AH96" s="353">
        <v>0</v>
      </c>
      <c r="AI96" s="353">
        <v>0</v>
      </c>
      <c r="AJ96" s="353">
        <v>0</v>
      </c>
    </row>
    <row r="97" spans="1:36" ht="18.75" customHeight="1" x14ac:dyDescent="0.4">
      <c r="A97" s="97" t="s">
        <v>184</v>
      </c>
      <c r="B97" s="98" t="s">
        <v>73</v>
      </c>
      <c r="C97" s="352">
        <f t="shared" si="1"/>
        <v>0</v>
      </c>
      <c r="D97" s="443">
        <f>IF(ISBLANK(Boletim!$A$2),SUMIFS(Saidas!C:C,Saidas!A:A,'Cadastro-Estoque'!A:A),SUMIFS(Saidas!C:C,Saidas!A:A,'Cadastro-Estoque'!A:A,Saidas!B:B,CONCATENATE("&lt;=",Boletim!$A$2)))</f>
        <v>0</v>
      </c>
      <c r="E97" s="350"/>
      <c r="F97" s="353"/>
      <c r="G97" s="353">
        <v>0</v>
      </c>
      <c r="H97" s="353">
        <v>0</v>
      </c>
      <c r="I97" s="353"/>
      <c r="J97" s="353">
        <v>0</v>
      </c>
      <c r="K97" s="353">
        <v>0</v>
      </c>
      <c r="L97" s="353">
        <v>0</v>
      </c>
      <c r="M97" s="353">
        <v>0</v>
      </c>
      <c r="N97" s="353">
        <v>0</v>
      </c>
      <c r="O97" s="353">
        <v>0</v>
      </c>
      <c r="P97" s="353"/>
      <c r="Q97" s="353">
        <v>0</v>
      </c>
      <c r="R97" s="353">
        <v>0</v>
      </c>
      <c r="S97" s="353">
        <v>0</v>
      </c>
      <c r="T97" s="353">
        <v>0</v>
      </c>
      <c r="U97" s="353">
        <v>0</v>
      </c>
      <c r="V97" s="353">
        <v>0</v>
      </c>
      <c r="W97" s="353"/>
      <c r="X97" s="353">
        <v>0</v>
      </c>
      <c r="Y97" s="353">
        <v>0</v>
      </c>
      <c r="Z97" s="438">
        <v>0</v>
      </c>
      <c r="AA97" s="353">
        <v>0</v>
      </c>
      <c r="AB97" s="353">
        <v>0</v>
      </c>
      <c r="AC97" s="353">
        <v>0</v>
      </c>
      <c r="AD97" s="443"/>
      <c r="AE97" s="353">
        <v>0</v>
      </c>
      <c r="AF97" s="353">
        <v>0</v>
      </c>
      <c r="AG97" s="353">
        <v>0</v>
      </c>
      <c r="AH97" s="353">
        <v>0</v>
      </c>
      <c r="AI97" s="353">
        <v>0</v>
      </c>
      <c r="AJ97" s="353">
        <v>0</v>
      </c>
    </row>
    <row r="98" spans="1:36" ht="18.75" customHeight="1" x14ac:dyDescent="0.4">
      <c r="A98" s="97" t="s">
        <v>184</v>
      </c>
      <c r="B98" s="98" t="s">
        <v>74</v>
      </c>
      <c r="C98" s="352">
        <f t="shared" si="1"/>
        <v>0</v>
      </c>
      <c r="D98" s="443">
        <f>IF(ISBLANK(Boletim!$A$2),SUMIFS(Saidas!C:C,Saidas!A:A,'Cadastro-Estoque'!A:A),SUMIFS(Saidas!C:C,Saidas!A:A,'Cadastro-Estoque'!A:A,Saidas!B:B,CONCATENATE("&lt;=",Boletim!$A$2)))</f>
        <v>0</v>
      </c>
      <c r="E98" s="350"/>
      <c r="F98" s="353"/>
      <c r="G98" s="353">
        <v>0</v>
      </c>
      <c r="H98" s="353">
        <v>0</v>
      </c>
      <c r="I98" s="353"/>
      <c r="J98" s="353">
        <v>0</v>
      </c>
      <c r="K98" s="353">
        <v>0</v>
      </c>
      <c r="L98" s="353">
        <v>0</v>
      </c>
      <c r="M98" s="353">
        <v>0</v>
      </c>
      <c r="N98" s="353">
        <v>0</v>
      </c>
      <c r="O98" s="353">
        <v>0</v>
      </c>
      <c r="P98" s="353"/>
      <c r="Q98" s="353">
        <v>0</v>
      </c>
      <c r="R98" s="353">
        <v>0</v>
      </c>
      <c r="S98" s="353">
        <v>0</v>
      </c>
      <c r="T98" s="353">
        <v>0</v>
      </c>
      <c r="U98" s="353">
        <v>0</v>
      </c>
      <c r="V98" s="353">
        <v>0</v>
      </c>
      <c r="W98" s="353"/>
      <c r="X98" s="353">
        <v>0</v>
      </c>
      <c r="Y98" s="353">
        <v>0</v>
      </c>
      <c r="Z98" s="438">
        <v>0</v>
      </c>
      <c r="AA98" s="353">
        <v>0</v>
      </c>
      <c r="AB98" s="353">
        <v>0</v>
      </c>
      <c r="AC98" s="353">
        <v>0</v>
      </c>
      <c r="AD98" s="443"/>
      <c r="AE98" s="353">
        <v>0</v>
      </c>
      <c r="AF98" s="353">
        <v>0</v>
      </c>
      <c r="AG98" s="353">
        <v>0</v>
      </c>
      <c r="AH98" s="353">
        <v>0</v>
      </c>
      <c r="AI98" s="353">
        <v>0</v>
      </c>
      <c r="AJ98" s="353">
        <v>0</v>
      </c>
    </row>
    <row r="99" spans="1:36" ht="18.75" customHeight="1" x14ac:dyDescent="0.4">
      <c r="A99" s="97" t="s">
        <v>185</v>
      </c>
      <c r="B99" s="98" t="s">
        <v>75</v>
      </c>
      <c r="C99" s="352">
        <f t="shared" si="1"/>
        <v>0</v>
      </c>
      <c r="D99" s="443">
        <f>IF(ISBLANK(Boletim!$A$2),SUMIFS(Saidas!C:C,Saidas!A:A,'Cadastro-Estoque'!A:A),SUMIFS(Saidas!C:C,Saidas!A:A,'Cadastro-Estoque'!A:A,Saidas!B:B,CONCATENATE("&lt;=",Boletim!$A$2)))</f>
        <v>0</v>
      </c>
      <c r="E99" s="350"/>
      <c r="F99" s="353"/>
      <c r="G99" s="353">
        <v>0</v>
      </c>
      <c r="H99" s="353">
        <v>0</v>
      </c>
      <c r="I99" s="353"/>
      <c r="J99" s="353">
        <v>0</v>
      </c>
      <c r="K99" s="353">
        <v>0</v>
      </c>
      <c r="L99" s="353">
        <v>0</v>
      </c>
      <c r="M99" s="353">
        <v>0</v>
      </c>
      <c r="N99" s="353">
        <v>0</v>
      </c>
      <c r="O99" s="353">
        <v>0</v>
      </c>
      <c r="P99" s="353"/>
      <c r="Q99" s="353">
        <v>0</v>
      </c>
      <c r="R99" s="353">
        <v>0</v>
      </c>
      <c r="S99" s="353">
        <v>0</v>
      </c>
      <c r="T99" s="353">
        <v>0</v>
      </c>
      <c r="U99" s="353">
        <v>0</v>
      </c>
      <c r="V99" s="353">
        <v>0</v>
      </c>
      <c r="W99" s="353"/>
      <c r="X99" s="353">
        <v>0</v>
      </c>
      <c r="Y99" s="353">
        <v>0</v>
      </c>
      <c r="Z99" s="438">
        <v>0</v>
      </c>
      <c r="AA99" s="353">
        <v>0</v>
      </c>
      <c r="AB99" s="353">
        <v>0</v>
      </c>
      <c r="AC99" s="353">
        <v>0</v>
      </c>
      <c r="AD99" s="443"/>
      <c r="AE99" s="353">
        <v>0</v>
      </c>
      <c r="AF99" s="353">
        <v>0</v>
      </c>
      <c r="AG99" s="353">
        <v>0</v>
      </c>
      <c r="AH99" s="353">
        <v>0</v>
      </c>
      <c r="AI99" s="353">
        <v>0</v>
      </c>
      <c r="AJ99" s="353">
        <v>0</v>
      </c>
    </row>
    <row r="100" spans="1:36" ht="18.75" customHeight="1" x14ac:dyDescent="0.4">
      <c r="A100" s="97" t="s">
        <v>648</v>
      </c>
      <c r="B100" s="98" t="s">
        <v>640</v>
      </c>
      <c r="C100" s="352">
        <f t="shared" si="1"/>
        <v>700</v>
      </c>
      <c r="D100" s="443">
        <f>IF(ISBLANK(Boletim!$A$2),SUMIFS(Saidas!C:C,Saidas!A:A,'Cadastro-Estoque'!A:A),SUMIFS(Saidas!C:C,Saidas!A:A,'Cadastro-Estoque'!A:A,Saidas!B:B,CONCATENATE("&lt;=",Boletim!$A$2)))</f>
        <v>0</v>
      </c>
      <c r="E100" s="350"/>
      <c r="F100" s="353"/>
      <c r="G100" s="353">
        <v>0</v>
      </c>
      <c r="H100" s="353">
        <v>0</v>
      </c>
      <c r="I100" s="353"/>
      <c r="J100" s="353">
        <v>0</v>
      </c>
      <c r="K100" s="353">
        <v>300</v>
      </c>
      <c r="L100" s="353">
        <v>0</v>
      </c>
      <c r="M100" s="353">
        <v>0</v>
      </c>
      <c r="N100" s="353">
        <v>0</v>
      </c>
      <c r="O100" s="353">
        <v>0</v>
      </c>
      <c r="P100" s="353"/>
      <c r="Q100" s="353">
        <v>0</v>
      </c>
      <c r="R100" s="353">
        <v>0</v>
      </c>
      <c r="S100" s="353">
        <v>0</v>
      </c>
      <c r="T100" s="353">
        <v>0</v>
      </c>
      <c r="U100" s="353">
        <v>0</v>
      </c>
      <c r="V100" s="353">
        <v>0</v>
      </c>
      <c r="W100" s="353"/>
      <c r="X100" s="353">
        <v>0</v>
      </c>
      <c r="Y100" s="353">
        <v>0</v>
      </c>
      <c r="Z100" s="438">
        <v>0</v>
      </c>
      <c r="AA100" s="353">
        <v>0</v>
      </c>
      <c r="AB100" s="353">
        <v>0</v>
      </c>
      <c r="AC100" s="353">
        <v>0</v>
      </c>
      <c r="AD100" s="443"/>
      <c r="AE100" s="353">
        <v>0</v>
      </c>
      <c r="AF100" s="353">
        <v>0</v>
      </c>
      <c r="AG100" s="353">
        <v>400</v>
      </c>
      <c r="AH100" s="353">
        <v>0</v>
      </c>
      <c r="AI100" s="353">
        <v>0</v>
      </c>
      <c r="AJ100" s="353">
        <v>0</v>
      </c>
    </row>
    <row r="101" spans="1:36" ht="18.75" customHeight="1" x14ac:dyDescent="0.4">
      <c r="A101" s="97" t="s">
        <v>648</v>
      </c>
      <c r="B101" s="98" t="s">
        <v>649</v>
      </c>
      <c r="C101" s="352">
        <f t="shared" si="1"/>
        <v>1500</v>
      </c>
      <c r="D101" s="443">
        <f>IF(ISBLANK(Boletim!$A$2),SUMIFS(Saidas!C:C,Saidas!A:A,'Cadastro-Estoque'!A:A),SUMIFS(Saidas!C:C,Saidas!A:A,'Cadastro-Estoque'!A:A,Saidas!B:B,CONCATENATE("&lt;=",Boletim!$A$2)))</f>
        <v>0</v>
      </c>
      <c r="E101" s="350"/>
      <c r="F101" s="353"/>
      <c r="G101" s="353">
        <v>0</v>
      </c>
      <c r="H101" s="353">
        <v>0</v>
      </c>
      <c r="I101" s="353"/>
      <c r="J101" s="353">
        <v>0</v>
      </c>
      <c r="K101" s="353">
        <v>700</v>
      </c>
      <c r="L101" s="353">
        <v>0</v>
      </c>
      <c r="M101" s="353">
        <v>0</v>
      </c>
      <c r="N101" s="353">
        <v>0</v>
      </c>
      <c r="O101" s="353">
        <v>0</v>
      </c>
      <c r="P101" s="353"/>
      <c r="Q101" s="353">
        <v>0</v>
      </c>
      <c r="R101" s="353">
        <v>0</v>
      </c>
      <c r="S101" s="353">
        <v>0</v>
      </c>
      <c r="T101" s="353">
        <v>0</v>
      </c>
      <c r="U101" s="353">
        <v>0</v>
      </c>
      <c r="V101" s="353">
        <v>0</v>
      </c>
      <c r="W101" s="353"/>
      <c r="X101" s="353">
        <v>0</v>
      </c>
      <c r="Y101" s="353">
        <v>0</v>
      </c>
      <c r="Z101" s="438">
        <v>0</v>
      </c>
      <c r="AA101" s="353">
        <v>0</v>
      </c>
      <c r="AB101" s="353">
        <v>0</v>
      </c>
      <c r="AC101" s="353">
        <v>0</v>
      </c>
      <c r="AD101" s="443"/>
      <c r="AE101" s="353">
        <v>0</v>
      </c>
      <c r="AF101" s="353">
        <v>0</v>
      </c>
      <c r="AG101" s="353">
        <v>800</v>
      </c>
      <c r="AH101" s="353">
        <v>0</v>
      </c>
      <c r="AI101" s="353">
        <v>0</v>
      </c>
      <c r="AJ101" s="353">
        <v>0</v>
      </c>
    </row>
    <row r="102" spans="1:36" ht="18.75" customHeight="1" x14ac:dyDescent="0.4">
      <c r="A102" s="97" t="s">
        <v>509</v>
      </c>
      <c r="B102" s="98" t="s">
        <v>615</v>
      </c>
      <c r="C102" s="352">
        <f t="shared" si="1"/>
        <v>0</v>
      </c>
      <c r="D102" s="443">
        <f>IF(ISBLANK(Boletim!$A$2),SUMIFS(Saidas!C:C,Saidas!A:A,'Cadastro-Estoque'!A:A),SUMIFS(Saidas!C:C,Saidas!A:A,'Cadastro-Estoque'!A:A,Saidas!B:B,CONCATENATE("&lt;=",Boletim!$A$2)))</f>
        <v>0</v>
      </c>
      <c r="E102" s="350"/>
      <c r="F102" s="353"/>
      <c r="G102" s="353">
        <v>0</v>
      </c>
      <c r="H102" s="353">
        <v>0</v>
      </c>
      <c r="I102" s="353"/>
      <c r="J102" s="353">
        <v>0</v>
      </c>
      <c r="K102" s="353">
        <v>0</v>
      </c>
      <c r="L102" s="353">
        <v>0</v>
      </c>
      <c r="M102" s="353">
        <v>0</v>
      </c>
      <c r="N102" s="353">
        <v>0</v>
      </c>
      <c r="O102" s="353">
        <v>0</v>
      </c>
      <c r="P102" s="353"/>
      <c r="Q102" s="353">
        <v>0</v>
      </c>
      <c r="R102" s="353">
        <v>0</v>
      </c>
      <c r="S102" s="353">
        <v>0</v>
      </c>
      <c r="T102" s="353">
        <v>0</v>
      </c>
      <c r="U102" s="353">
        <v>0</v>
      </c>
      <c r="V102" s="353">
        <v>0</v>
      </c>
      <c r="W102" s="353"/>
      <c r="X102" s="353">
        <v>0</v>
      </c>
      <c r="Y102" s="353">
        <v>0</v>
      </c>
      <c r="Z102" s="438">
        <v>0</v>
      </c>
      <c r="AA102" s="353">
        <v>0</v>
      </c>
      <c r="AB102" s="353">
        <v>0</v>
      </c>
      <c r="AC102" s="353">
        <v>0</v>
      </c>
      <c r="AD102" s="443"/>
      <c r="AE102" s="353">
        <v>0</v>
      </c>
      <c r="AF102" s="353">
        <v>0</v>
      </c>
      <c r="AG102" s="353">
        <v>0</v>
      </c>
      <c r="AH102" s="353">
        <v>0</v>
      </c>
      <c r="AI102" s="353">
        <v>0</v>
      </c>
      <c r="AJ102" s="353">
        <v>0</v>
      </c>
    </row>
    <row r="103" spans="1:36" ht="18.75" customHeight="1" x14ac:dyDescent="0.4">
      <c r="A103" s="97" t="s">
        <v>509</v>
      </c>
      <c r="B103" s="98" t="s">
        <v>508</v>
      </c>
      <c r="C103" s="352">
        <f t="shared" si="1"/>
        <v>0</v>
      </c>
      <c r="D103" s="443">
        <f>IF(ISBLANK(Boletim!$A$2),SUMIFS(Saidas!C:C,Saidas!A:A,'Cadastro-Estoque'!A:A),SUMIFS(Saidas!C:C,Saidas!A:A,'Cadastro-Estoque'!A:A,Saidas!B:B,CONCATENATE("&lt;=",Boletim!$A$2)))</f>
        <v>0</v>
      </c>
      <c r="E103" s="350"/>
      <c r="F103" s="353"/>
      <c r="G103" s="353">
        <v>0</v>
      </c>
      <c r="H103" s="353">
        <v>0</v>
      </c>
      <c r="I103" s="353"/>
      <c r="J103" s="353">
        <v>0</v>
      </c>
      <c r="K103" s="353">
        <v>0</v>
      </c>
      <c r="L103" s="353">
        <v>0</v>
      </c>
      <c r="M103" s="353">
        <v>0</v>
      </c>
      <c r="N103" s="353">
        <v>0</v>
      </c>
      <c r="O103" s="353">
        <v>0</v>
      </c>
      <c r="P103" s="353"/>
      <c r="Q103" s="353">
        <v>0</v>
      </c>
      <c r="R103" s="353">
        <v>0</v>
      </c>
      <c r="S103" s="353">
        <v>0</v>
      </c>
      <c r="T103" s="353">
        <v>0</v>
      </c>
      <c r="U103" s="353">
        <v>0</v>
      </c>
      <c r="V103" s="353">
        <v>0</v>
      </c>
      <c r="W103" s="353"/>
      <c r="X103" s="353">
        <v>0</v>
      </c>
      <c r="Y103" s="353">
        <v>0</v>
      </c>
      <c r="Z103" s="438">
        <v>0</v>
      </c>
      <c r="AA103" s="353">
        <v>0</v>
      </c>
      <c r="AB103" s="353">
        <v>0</v>
      </c>
      <c r="AC103" s="353">
        <v>0</v>
      </c>
      <c r="AD103" s="443"/>
      <c r="AE103" s="353">
        <v>0</v>
      </c>
      <c r="AF103" s="353">
        <v>0</v>
      </c>
      <c r="AG103" s="353">
        <v>0</v>
      </c>
      <c r="AH103" s="353">
        <v>0</v>
      </c>
      <c r="AI103" s="353">
        <v>0</v>
      </c>
      <c r="AJ103" s="353">
        <v>0</v>
      </c>
    </row>
    <row r="104" spans="1:36" ht="18.75" customHeight="1" x14ac:dyDescent="0.4">
      <c r="A104" s="97" t="s">
        <v>670</v>
      </c>
      <c r="B104" s="98" t="s">
        <v>668</v>
      </c>
      <c r="C104" s="352">
        <f t="shared" si="1"/>
        <v>300</v>
      </c>
      <c r="D104" s="443">
        <f>IF(ISBLANK(Boletim!$A$2),SUMIFS(Saidas!C:C,Saidas!A:A,'Cadastro-Estoque'!A:A),SUMIFS(Saidas!C:C,Saidas!A:A,'Cadastro-Estoque'!A:A,Saidas!B:B,CONCATENATE("&lt;=",Boletim!$A$2)))</f>
        <v>300</v>
      </c>
      <c r="E104" s="350"/>
      <c r="F104" s="353"/>
      <c r="G104" s="353">
        <v>0</v>
      </c>
      <c r="H104" s="353">
        <v>0</v>
      </c>
      <c r="I104" s="353"/>
      <c r="J104" s="353">
        <v>0</v>
      </c>
      <c r="K104" s="353">
        <v>0</v>
      </c>
      <c r="L104" s="353">
        <v>0</v>
      </c>
      <c r="M104" s="353">
        <v>0</v>
      </c>
      <c r="N104" s="353">
        <v>0</v>
      </c>
      <c r="O104" s="353">
        <v>0</v>
      </c>
      <c r="P104" s="353"/>
      <c r="Q104" s="353">
        <v>0</v>
      </c>
      <c r="R104" s="353">
        <v>0</v>
      </c>
      <c r="S104" s="353">
        <v>0</v>
      </c>
      <c r="T104" s="353">
        <v>0</v>
      </c>
      <c r="U104" s="353">
        <v>0</v>
      </c>
      <c r="V104" s="353">
        <v>0</v>
      </c>
      <c r="W104" s="353"/>
      <c r="X104" s="353">
        <v>0</v>
      </c>
      <c r="Y104" s="353">
        <v>0</v>
      </c>
      <c r="Z104" s="438">
        <v>0</v>
      </c>
      <c r="AA104" s="353">
        <v>0</v>
      </c>
      <c r="AB104" s="353">
        <v>0</v>
      </c>
      <c r="AC104" s="353">
        <v>0</v>
      </c>
      <c r="AD104" s="443"/>
      <c r="AE104" s="353">
        <v>0</v>
      </c>
      <c r="AF104" s="353">
        <v>0</v>
      </c>
      <c r="AG104" s="353">
        <v>0</v>
      </c>
      <c r="AH104" s="413">
        <v>0</v>
      </c>
      <c r="AI104" s="413">
        <v>0</v>
      </c>
      <c r="AJ104" s="353">
        <v>300</v>
      </c>
    </row>
    <row r="105" spans="1:36" ht="18.75" customHeight="1" x14ac:dyDescent="0.4">
      <c r="A105" s="107"/>
      <c r="B105" s="107"/>
      <c r="C105" s="352">
        <f t="shared" si="1"/>
        <v>0</v>
      </c>
      <c r="D105" s="443">
        <f>IF(ISBLANK(Boletim!$A$2),SUMIFS(Saidas!C:C,Saidas!A:A,'Cadastro-Estoque'!A:A),SUMIFS(Saidas!C:C,Saidas!A:A,'Cadastro-Estoque'!A:A,Saidas!B:B,CONCATENATE("&lt;=",Boletim!$A$2)))</f>
        <v>0</v>
      </c>
      <c r="E105" s="350"/>
      <c r="F105" s="353"/>
      <c r="G105" s="353">
        <v>0</v>
      </c>
      <c r="H105" s="353">
        <v>0</v>
      </c>
      <c r="I105" s="353"/>
      <c r="J105" s="353">
        <v>0</v>
      </c>
      <c r="K105" s="353">
        <v>0</v>
      </c>
      <c r="L105" s="353">
        <v>0</v>
      </c>
      <c r="M105" s="353">
        <v>0</v>
      </c>
      <c r="N105" s="353">
        <v>0</v>
      </c>
      <c r="O105" s="353">
        <v>0</v>
      </c>
      <c r="P105" s="353"/>
      <c r="Q105" s="353">
        <v>0</v>
      </c>
      <c r="R105" s="353">
        <v>0</v>
      </c>
      <c r="S105" s="353">
        <v>0</v>
      </c>
      <c r="T105" s="353">
        <v>0</v>
      </c>
      <c r="U105" s="353">
        <v>0</v>
      </c>
      <c r="V105" s="353">
        <v>0</v>
      </c>
      <c r="W105" s="353"/>
      <c r="X105" s="353">
        <v>0</v>
      </c>
      <c r="Y105" s="353">
        <v>0</v>
      </c>
      <c r="Z105" s="438">
        <v>0</v>
      </c>
      <c r="AA105" s="353">
        <v>0</v>
      </c>
      <c r="AB105" s="353">
        <v>0</v>
      </c>
      <c r="AC105" s="413">
        <v>0</v>
      </c>
      <c r="AD105" s="443"/>
      <c r="AE105" s="413">
        <v>0</v>
      </c>
      <c r="AF105" s="413">
        <v>0</v>
      </c>
      <c r="AG105" s="413">
        <v>0</v>
      </c>
      <c r="AH105" s="353">
        <v>0</v>
      </c>
      <c r="AI105" s="353">
        <v>0</v>
      </c>
      <c r="AJ105" s="353">
        <v>0</v>
      </c>
    </row>
    <row r="106" spans="1:36" ht="18.75" customHeight="1" x14ac:dyDescent="0.4">
      <c r="A106" s="97" t="s">
        <v>186</v>
      </c>
      <c r="B106" s="98" t="s">
        <v>76</v>
      </c>
      <c r="C106" s="352">
        <f t="shared" si="1"/>
        <v>0</v>
      </c>
      <c r="D106" s="443">
        <f>IF(ISBLANK(Boletim!$A$2),SUMIFS(Saidas!C:C,Saidas!A:A,'Cadastro-Estoque'!A:A),SUMIFS(Saidas!C:C,Saidas!A:A,'Cadastro-Estoque'!A:A,Saidas!B:B,CONCATENATE("&lt;=",Boletim!$A$2)))</f>
        <v>0</v>
      </c>
      <c r="E106" s="350"/>
      <c r="F106" s="353"/>
      <c r="G106" s="353">
        <v>0</v>
      </c>
      <c r="H106" s="353">
        <v>0</v>
      </c>
      <c r="I106" s="353"/>
      <c r="J106" s="353">
        <v>0</v>
      </c>
      <c r="K106" s="353">
        <v>0</v>
      </c>
      <c r="L106" s="353">
        <v>0</v>
      </c>
      <c r="M106" s="353">
        <v>0</v>
      </c>
      <c r="N106" s="353">
        <v>0</v>
      </c>
      <c r="O106" s="353">
        <v>0</v>
      </c>
      <c r="P106" s="353"/>
      <c r="Q106" s="353">
        <v>0</v>
      </c>
      <c r="R106" s="353">
        <v>0</v>
      </c>
      <c r="S106" s="353">
        <v>0</v>
      </c>
      <c r="T106" s="353">
        <v>0</v>
      </c>
      <c r="U106" s="353">
        <v>0</v>
      </c>
      <c r="V106" s="353">
        <v>0</v>
      </c>
      <c r="W106" s="353"/>
      <c r="X106" s="353">
        <v>0</v>
      </c>
      <c r="Y106" s="353">
        <v>0</v>
      </c>
      <c r="Z106" s="438">
        <v>0</v>
      </c>
      <c r="AA106" s="353">
        <v>0</v>
      </c>
      <c r="AB106" s="353">
        <v>0</v>
      </c>
      <c r="AC106" s="353">
        <v>0</v>
      </c>
      <c r="AD106" s="443"/>
      <c r="AE106" s="353">
        <v>0</v>
      </c>
      <c r="AF106" s="353">
        <v>0</v>
      </c>
      <c r="AG106" s="353">
        <v>0</v>
      </c>
      <c r="AH106" s="353">
        <v>0</v>
      </c>
      <c r="AI106" s="353">
        <v>0</v>
      </c>
      <c r="AJ106" s="353">
        <v>0</v>
      </c>
    </row>
    <row r="107" spans="1:36" ht="18.75" customHeight="1" x14ac:dyDescent="0.4">
      <c r="A107" s="416" t="s">
        <v>186</v>
      </c>
      <c r="B107" s="98" t="s">
        <v>872</v>
      </c>
      <c r="C107" s="352">
        <f t="shared" si="1"/>
        <v>0</v>
      </c>
      <c r="D107" s="443">
        <f>IF(ISBLANK(Boletim!$A$2),SUMIFS(Saidas!C:C,Saidas!A:A,'Cadastro-Estoque'!A:A),SUMIFS(Saidas!C:C,Saidas!A:A,'Cadastro-Estoque'!A:A,Saidas!B:B,CONCATENATE("&lt;=",Boletim!$A$2)))</f>
        <v>0</v>
      </c>
      <c r="E107" s="350"/>
      <c r="F107" s="413"/>
      <c r="G107" s="413">
        <v>0</v>
      </c>
      <c r="H107" s="413">
        <v>0</v>
      </c>
      <c r="I107" s="413"/>
      <c r="J107" s="413">
        <v>0</v>
      </c>
      <c r="K107" s="413">
        <v>0</v>
      </c>
      <c r="L107" s="413">
        <v>0</v>
      </c>
      <c r="M107" s="413">
        <v>0</v>
      </c>
      <c r="N107" s="413">
        <v>0</v>
      </c>
      <c r="O107" s="413">
        <v>0</v>
      </c>
      <c r="P107" s="413"/>
      <c r="Q107" s="413">
        <v>0</v>
      </c>
      <c r="R107" s="413">
        <v>0</v>
      </c>
      <c r="S107" s="413">
        <v>0</v>
      </c>
      <c r="T107" s="413">
        <v>0</v>
      </c>
      <c r="U107" s="413">
        <v>0</v>
      </c>
      <c r="V107" s="413">
        <v>0</v>
      </c>
      <c r="W107" s="413"/>
      <c r="X107" s="413">
        <v>0</v>
      </c>
      <c r="Y107" s="413">
        <v>0</v>
      </c>
      <c r="Z107" s="438">
        <v>0</v>
      </c>
      <c r="AA107" s="413">
        <v>0</v>
      </c>
      <c r="AB107" s="413">
        <v>0</v>
      </c>
      <c r="AC107" s="353">
        <v>0</v>
      </c>
      <c r="AD107" s="443"/>
      <c r="AE107" s="353">
        <v>0</v>
      </c>
      <c r="AF107" s="353">
        <v>0</v>
      </c>
      <c r="AG107" s="353">
        <v>0</v>
      </c>
      <c r="AH107" s="413">
        <v>0</v>
      </c>
      <c r="AI107" s="413">
        <v>0</v>
      </c>
      <c r="AJ107" s="413">
        <v>0</v>
      </c>
    </row>
    <row r="108" spans="1:36" ht="18.75" customHeight="1" x14ac:dyDescent="0.4">
      <c r="A108" s="97" t="s">
        <v>187</v>
      </c>
      <c r="B108" s="98" t="s">
        <v>77</v>
      </c>
      <c r="C108" s="352">
        <f t="shared" si="1"/>
        <v>0</v>
      </c>
      <c r="D108" s="443">
        <f>IF(ISBLANK(Boletim!$A$2),SUMIFS(Saidas!C:C,Saidas!A:A,'Cadastro-Estoque'!A:A),SUMIFS(Saidas!C:C,Saidas!A:A,'Cadastro-Estoque'!A:A,Saidas!B:B,CONCATENATE("&lt;=",Boletim!$A$2)))</f>
        <v>0</v>
      </c>
      <c r="E108" s="350"/>
      <c r="F108" s="353"/>
      <c r="G108" s="353">
        <v>0</v>
      </c>
      <c r="H108" s="353">
        <v>0</v>
      </c>
      <c r="I108" s="353"/>
      <c r="J108" s="353">
        <v>0</v>
      </c>
      <c r="K108" s="353">
        <v>0</v>
      </c>
      <c r="L108" s="353">
        <v>0</v>
      </c>
      <c r="M108" s="353">
        <v>0</v>
      </c>
      <c r="N108" s="353">
        <v>0</v>
      </c>
      <c r="O108" s="353">
        <v>0</v>
      </c>
      <c r="P108" s="353"/>
      <c r="Q108" s="353">
        <v>0</v>
      </c>
      <c r="R108" s="353">
        <v>0</v>
      </c>
      <c r="S108" s="353">
        <v>0</v>
      </c>
      <c r="T108" s="353">
        <v>0</v>
      </c>
      <c r="U108" s="353">
        <v>0</v>
      </c>
      <c r="V108" s="353">
        <v>0</v>
      </c>
      <c r="W108" s="353"/>
      <c r="X108" s="353">
        <v>0</v>
      </c>
      <c r="Y108" s="353">
        <v>0</v>
      </c>
      <c r="Z108" s="438">
        <v>0</v>
      </c>
      <c r="AA108" s="353">
        <v>0</v>
      </c>
      <c r="AB108" s="353">
        <v>0</v>
      </c>
      <c r="AC108" s="413">
        <v>0</v>
      </c>
      <c r="AD108" s="443"/>
      <c r="AE108" s="413">
        <v>0</v>
      </c>
      <c r="AF108" s="413">
        <v>0</v>
      </c>
      <c r="AG108" s="413">
        <v>0</v>
      </c>
      <c r="AH108" s="353">
        <v>0</v>
      </c>
      <c r="AI108" s="353">
        <v>0</v>
      </c>
      <c r="AJ108" s="353">
        <v>0</v>
      </c>
    </row>
    <row r="109" spans="1:36" ht="18.75" customHeight="1" x14ac:dyDescent="0.4">
      <c r="A109" s="97" t="s">
        <v>188</v>
      </c>
      <c r="B109" s="98" t="s">
        <v>78</v>
      </c>
      <c r="C109" s="352">
        <f t="shared" si="1"/>
        <v>1</v>
      </c>
      <c r="D109" s="443">
        <f>IF(ISBLANK(Boletim!$A$2),SUMIFS(Saidas!C:C,Saidas!A:A,'Cadastro-Estoque'!A:A),SUMIFS(Saidas!C:C,Saidas!A:A,'Cadastro-Estoque'!A:A,Saidas!B:B,CONCATENATE("&lt;=",Boletim!$A$2)))</f>
        <v>0</v>
      </c>
      <c r="E109" s="350"/>
      <c r="F109" s="353"/>
      <c r="G109" s="353">
        <v>0</v>
      </c>
      <c r="H109" s="353">
        <v>0</v>
      </c>
      <c r="I109" s="353"/>
      <c r="J109" s="353">
        <v>0</v>
      </c>
      <c r="K109" s="353">
        <v>0</v>
      </c>
      <c r="L109" s="353">
        <v>1</v>
      </c>
      <c r="M109" s="353">
        <v>0</v>
      </c>
      <c r="N109" s="353">
        <v>0</v>
      </c>
      <c r="O109" s="353">
        <v>0</v>
      </c>
      <c r="P109" s="353"/>
      <c r="Q109" s="353">
        <v>0</v>
      </c>
      <c r="R109" s="353">
        <v>0</v>
      </c>
      <c r="S109" s="353">
        <v>0</v>
      </c>
      <c r="T109" s="353">
        <v>0</v>
      </c>
      <c r="U109" s="353">
        <v>0</v>
      </c>
      <c r="V109" s="353">
        <v>0</v>
      </c>
      <c r="W109" s="353"/>
      <c r="X109" s="353">
        <v>0</v>
      </c>
      <c r="Y109" s="353">
        <v>0</v>
      </c>
      <c r="Z109" s="438">
        <v>0</v>
      </c>
      <c r="AA109" s="353">
        <v>0</v>
      </c>
      <c r="AB109" s="353">
        <v>0</v>
      </c>
      <c r="AC109" s="353">
        <v>0</v>
      </c>
      <c r="AD109" s="443"/>
      <c r="AE109" s="353">
        <v>0</v>
      </c>
      <c r="AF109" s="353">
        <v>0</v>
      </c>
      <c r="AG109" s="353">
        <v>0</v>
      </c>
      <c r="AH109" s="353">
        <v>0</v>
      </c>
      <c r="AI109" s="353">
        <v>0</v>
      </c>
      <c r="AJ109" s="353">
        <v>0</v>
      </c>
    </row>
    <row r="110" spans="1:36" ht="18.75" customHeight="1" x14ac:dyDescent="0.4">
      <c r="A110" s="416" t="s">
        <v>188</v>
      </c>
      <c r="B110" s="98" t="s">
        <v>873</v>
      </c>
      <c r="C110" s="352">
        <f t="shared" si="1"/>
        <v>0</v>
      </c>
      <c r="D110" s="443">
        <f>IF(ISBLANK(Boletim!$A$2),SUMIFS(Saidas!C:C,Saidas!A:A,'Cadastro-Estoque'!A:A),SUMIFS(Saidas!C:C,Saidas!A:A,'Cadastro-Estoque'!A:A,Saidas!B:B,CONCATENATE("&lt;=",Boletim!$A$2)))</f>
        <v>0</v>
      </c>
      <c r="E110" s="350"/>
      <c r="F110" s="413"/>
      <c r="G110" s="413">
        <v>0</v>
      </c>
      <c r="H110" s="413">
        <v>0</v>
      </c>
      <c r="I110" s="413"/>
      <c r="J110" s="413">
        <v>0</v>
      </c>
      <c r="K110" s="413">
        <v>0</v>
      </c>
      <c r="L110" s="413">
        <v>0</v>
      </c>
      <c r="M110" s="413">
        <v>0</v>
      </c>
      <c r="N110" s="413">
        <v>0</v>
      </c>
      <c r="O110" s="413">
        <v>0</v>
      </c>
      <c r="P110" s="413"/>
      <c r="Q110" s="413">
        <v>0</v>
      </c>
      <c r="R110" s="413">
        <v>0</v>
      </c>
      <c r="S110" s="413">
        <v>0</v>
      </c>
      <c r="T110" s="413">
        <v>0</v>
      </c>
      <c r="U110" s="413">
        <v>0</v>
      </c>
      <c r="V110" s="413">
        <v>0</v>
      </c>
      <c r="W110" s="413"/>
      <c r="X110" s="413">
        <v>0</v>
      </c>
      <c r="Y110" s="413">
        <v>0</v>
      </c>
      <c r="Z110" s="438">
        <v>0</v>
      </c>
      <c r="AA110" s="413">
        <v>0</v>
      </c>
      <c r="AB110" s="413">
        <v>0</v>
      </c>
      <c r="AC110" s="353">
        <v>0</v>
      </c>
      <c r="AD110" s="443"/>
      <c r="AE110" s="353">
        <v>0</v>
      </c>
      <c r="AF110" s="353">
        <v>0</v>
      </c>
      <c r="AG110" s="353">
        <v>0</v>
      </c>
      <c r="AH110" s="353">
        <v>0</v>
      </c>
      <c r="AI110" s="353">
        <v>0</v>
      </c>
      <c r="AJ110" s="413">
        <v>0</v>
      </c>
    </row>
    <row r="111" spans="1:36" ht="18.75" customHeight="1" x14ac:dyDescent="0.4">
      <c r="A111" s="113" t="s">
        <v>189</v>
      </c>
      <c r="B111" s="114" t="s">
        <v>79</v>
      </c>
      <c r="C111" s="352">
        <f t="shared" si="1"/>
        <v>0</v>
      </c>
      <c r="D111" s="443">
        <f>IF(ISBLANK(Boletim!$A$2),SUMIFS(Saidas!C:C,Saidas!A:A,'Cadastro-Estoque'!A:A),SUMIFS(Saidas!C:C,Saidas!A:A,'Cadastro-Estoque'!A:A,Saidas!B:B,CONCATENATE("&lt;=",Boletim!$A$2)))</f>
        <v>0</v>
      </c>
      <c r="E111" s="350"/>
      <c r="F111" s="353"/>
      <c r="G111" s="353">
        <v>0</v>
      </c>
      <c r="H111" s="353">
        <v>0</v>
      </c>
      <c r="I111" s="353"/>
      <c r="J111" s="353">
        <v>0</v>
      </c>
      <c r="K111" s="353">
        <v>0</v>
      </c>
      <c r="L111" s="353">
        <v>0</v>
      </c>
      <c r="M111" s="353">
        <v>0</v>
      </c>
      <c r="N111" s="353">
        <v>0</v>
      </c>
      <c r="O111" s="353">
        <v>0</v>
      </c>
      <c r="P111" s="353"/>
      <c r="Q111" s="353">
        <v>0</v>
      </c>
      <c r="R111" s="353">
        <v>0</v>
      </c>
      <c r="S111" s="353">
        <v>0</v>
      </c>
      <c r="T111" s="353">
        <v>0</v>
      </c>
      <c r="U111" s="353">
        <v>0</v>
      </c>
      <c r="V111" s="353">
        <v>0</v>
      </c>
      <c r="W111" s="353"/>
      <c r="X111" s="353">
        <v>0</v>
      </c>
      <c r="Y111" s="353">
        <v>0</v>
      </c>
      <c r="Z111" s="438">
        <v>0</v>
      </c>
      <c r="AA111" s="353">
        <v>0</v>
      </c>
      <c r="AB111" s="353">
        <v>0</v>
      </c>
      <c r="AC111" s="353">
        <v>0</v>
      </c>
      <c r="AD111" s="443"/>
      <c r="AE111" s="353">
        <v>0</v>
      </c>
      <c r="AF111" s="353">
        <v>0</v>
      </c>
      <c r="AG111" s="353">
        <v>0</v>
      </c>
      <c r="AH111" s="413">
        <v>0</v>
      </c>
      <c r="AI111" s="413">
        <v>0</v>
      </c>
      <c r="AJ111" s="353">
        <v>0</v>
      </c>
    </row>
    <row r="112" spans="1:36" ht="18.75" customHeight="1" x14ac:dyDescent="0.4">
      <c r="A112" s="97" t="s">
        <v>190</v>
      </c>
      <c r="B112" s="98" t="s">
        <v>80</v>
      </c>
      <c r="C112" s="352">
        <f t="shared" si="1"/>
        <v>0</v>
      </c>
      <c r="D112" s="443">
        <f>IF(ISBLANK(Boletim!$A$2),SUMIFS(Saidas!C:C,Saidas!A:A,'Cadastro-Estoque'!A:A),SUMIFS(Saidas!C:C,Saidas!A:A,'Cadastro-Estoque'!A:A,Saidas!B:B,CONCATENATE("&lt;=",Boletim!$A$2)))</f>
        <v>0</v>
      </c>
      <c r="E112" s="350"/>
      <c r="F112" s="353"/>
      <c r="G112" s="353">
        <v>0</v>
      </c>
      <c r="H112" s="353">
        <v>0</v>
      </c>
      <c r="I112" s="353"/>
      <c r="J112" s="353">
        <v>0</v>
      </c>
      <c r="K112" s="353">
        <v>0</v>
      </c>
      <c r="L112" s="353">
        <v>0</v>
      </c>
      <c r="M112" s="353">
        <v>0</v>
      </c>
      <c r="N112" s="353">
        <v>0</v>
      </c>
      <c r="O112" s="353">
        <v>0</v>
      </c>
      <c r="P112" s="353"/>
      <c r="Q112" s="353">
        <v>0</v>
      </c>
      <c r="R112" s="353">
        <v>0</v>
      </c>
      <c r="S112" s="353">
        <v>0</v>
      </c>
      <c r="T112" s="353">
        <v>0</v>
      </c>
      <c r="U112" s="353">
        <v>0</v>
      </c>
      <c r="V112" s="353">
        <v>0</v>
      </c>
      <c r="W112" s="353"/>
      <c r="X112" s="353">
        <v>0</v>
      </c>
      <c r="Y112" s="353">
        <v>0</v>
      </c>
      <c r="Z112" s="438">
        <v>0</v>
      </c>
      <c r="AA112" s="353">
        <v>0</v>
      </c>
      <c r="AB112" s="353">
        <v>0</v>
      </c>
      <c r="AC112" s="413">
        <v>0</v>
      </c>
      <c r="AD112" s="443"/>
      <c r="AE112" s="413">
        <v>0</v>
      </c>
      <c r="AF112" s="413">
        <v>0</v>
      </c>
      <c r="AG112" s="413">
        <v>0</v>
      </c>
      <c r="AH112" s="353">
        <v>0</v>
      </c>
      <c r="AI112" s="353">
        <v>0</v>
      </c>
      <c r="AJ112" s="353">
        <v>0</v>
      </c>
    </row>
    <row r="113" spans="1:36" ht="18.75" customHeight="1" x14ac:dyDescent="0.4">
      <c r="A113" s="97" t="s">
        <v>191</v>
      </c>
      <c r="B113" s="98" t="s">
        <v>476</v>
      </c>
      <c r="C113" s="352">
        <f t="shared" si="1"/>
        <v>240</v>
      </c>
      <c r="D113" s="443">
        <f>IF(ISBLANK(Boletim!$A$2),SUMIFS(Saidas!C:C,Saidas!A:A,'Cadastro-Estoque'!A:A),SUMIFS(Saidas!C:C,Saidas!A:A,'Cadastro-Estoque'!A:A,Saidas!B:B,CONCATENATE("&lt;=",Boletim!$A$2)))</f>
        <v>0</v>
      </c>
      <c r="E113" s="350"/>
      <c r="F113" s="353"/>
      <c r="G113" s="353">
        <v>0</v>
      </c>
      <c r="H113" s="353">
        <v>0</v>
      </c>
      <c r="I113" s="353"/>
      <c r="J113" s="353">
        <v>0</v>
      </c>
      <c r="K113" s="353">
        <v>0</v>
      </c>
      <c r="L113" s="353">
        <v>0</v>
      </c>
      <c r="M113" s="353">
        <v>0</v>
      </c>
      <c r="N113" s="353">
        <v>0</v>
      </c>
      <c r="O113" s="353">
        <v>0</v>
      </c>
      <c r="P113" s="353"/>
      <c r="Q113" s="353">
        <v>0</v>
      </c>
      <c r="R113" s="353">
        <v>0</v>
      </c>
      <c r="S113" s="353">
        <v>0</v>
      </c>
      <c r="T113" s="353">
        <v>0</v>
      </c>
      <c r="U113" s="353">
        <v>0</v>
      </c>
      <c r="V113" s="353">
        <v>0</v>
      </c>
      <c r="W113" s="353"/>
      <c r="X113" s="353">
        <v>0</v>
      </c>
      <c r="Y113" s="353">
        <v>0</v>
      </c>
      <c r="Z113" s="438">
        <v>0</v>
      </c>
      <c r="AA113" s="353">
        <v>0</v>
      </c>
      <c r="AB113" s="353">
        <v>240</v>
      </c>
      <c r="AC113" s="353">
        <v>0</v>
      </c>
      <c r="AD113" s="443"/>
      <c r="AE113" s="353">
        <v>0</v>
      </c>
      <c r="AF113" s="353">
        <v>0</v>
      </c>
      <c r="AG113" s="353">
        <v>0</v>
      </c>
      <c r="AH113" s="353">
        <v>0</v>
      </c>
      <c r="AI113" s="353">
        <v>0</v>
      </c>
      <c r="AJ113" s="353">
        <v>0</v>
      </c>
    </row>
    <row r="114" spans="1:36" ht="18.75" customHeight="1" x14ac:dyDescent="0.4">
      <c r="A114" s="416" t="s">
        <v>191</v>
      </c>
      <c r="B114" s="98" t="s">
        <v>877</v>
      </c>
      <c r="C114" s="352">
        <f t="shared" si="1"/>
        <v>0</v>
      </c>
      <c r="D114" s="443">
        <f>IF(ISBLANK(Boletim!$A$2),SUMIFS(Saidas!C:C,Saidas!A:A,'Cadastro-Estoque'!A:A),SUMIFS(Saidas!C:C,Saidas!A:A,'Cadastro-Estoque'!A:A,Saidas!B:B,CONCATENATE("&lt;=",Boletim!$A$2)))</f>
        <v>0</v>
      </c>
      <c r="E114" s="350"/>
      <c r="F114" s="413"/>
      <c r="G114" s="413">
        <v>0</v>
      </c>
      <c r="H114" s="413">
        <v>0</v>
      </c>
      <c r="I114" s="413"/>
      <c r="J114" s="413">
        <v>0</v>
      </c>
      <c r="K114" s="413">
        <v>0</v>
      </c>
      <c r="L114" s="413">
        <v>0</v>
      </c>
      <c r="M114" s="413">
        <v>0</v>
      </c>
      <c r="N114" s="413">
        <v>0</v>
      </c>
      <c r="O114" s="413">
        <v>0</v>
      </c>
      <c r="P114" s="413"/>
      <c r="Q114" s="413">
        <v>0</v>
      </c>
      <c r="R114" s="413">
        <v>0</v>
      </c>
      <c r="S114" s="413">
        <v>0</v>
      </c>
      <c r="T114" s="413">
        <v>0</v>
      </c>
      <c r="U114" s="413">
        <v>0</v>
      </c>
      <c r="V114" s="413">
        <v>0</v>
      </c>
      <c r="W114" s="413"/>
      <c r="X114" s="413">
        <v>0</v>
      </c>
      <c r="Y114" s="413">
        <v>0</v>
      </c>
      <c r="Z114" s="438">
        <v>0</v>
      </c>
      <c r="AA114" s="413">
        <v>0</v>
      </c>
      <c r="AB114" s="413">
        <v>0</v>
      </c>
      <c r="AC114" s="353">
        <v>0</v>
      </c>
      <c r="AD114" s="443"/>
      <c r="AE114" s="353">
        <v>0</v>
      </c>
      <c r="AF114" s="353">
        <v>0</v>
      </c>
      <c r="AG114" s="353">
        <v>0</v>
      </c>
      <c r="AH114" s="353">
        <v>0</v>
      </c>
      <c r="AI114" s="353">
        <v>0</v>
      </c>
      <c r="AJ114" s="413">
        <v>0</v>
      </c>
    </row>
    <row r="115" spans="1:36" ht="18.75" customHeight="1" x14ac:dyDescent="0.4">
      <c r="A115" s="97" t="s">
        <v>480</v>
      </c>
      <c r="B115" s="98" t="s">
        <v>475</v>
      </c>
      <c r="C115" s="352">
        <f t="shared" si="1"/>
        <v>0</v>
      </c>
      <c r="D115" s="443">
        <f>IF(ISBLANK(Boletim!$A$2),SUMIFS(Saidas!C:C,Saidas!A:A,'Cadastro-Estoque'!A:A),SUMIFS(Saidas!C:C,Saidas!A:A,'Cadastro-Estoque'!A:A,Saidas!B:B,CONCATENATE("&lt;=",Boletim!$A$2)))</f>
        <v>0</v>
      </c>
      <c r="E115" s="350"/>
      <c r="F115" s="353"/>
      <c r="G115" s="353">
        <v>0</v>
      </c>
      <c r="H115" s="353">
        <v>0</v>
      </c>
      <c r="I115" s="353"/>
      <c r="J115" s="353">
        <v>0</v>
      </c>
      <c r="K115" s="353">
        <v>0</v>
      </c>
      <c r="L115" s="353">
        <v>0</v>
      </c>
      <c r="M115" s="353">
        <v>0</v>
      </c>
      <c r="N115" s="353">
        <v>0</v>
      </c>
      <c r="O115" s="353">
        <v>0</v>
      </c>
      <c r="P115" s="353"/>
      <c r="Q115" s="353">
        <v>0</v>
      </c>
      <c r="R115" s="353">
        <v>0</v>
      </c>
      <c r="S115" s="353">
        <v>0</v>
      </c>
      <c r="T115" s="353">
        <v>0</v>
      </c>
      <c r="U115" s="353">
        <v>0</v>
      </c>
      <c r="V115" s="353">
        <v>0</v>
      </c>
      <c r="W115" s="353"/>
      <c r="X115" s="353">
        <v>0</v>
      </c>
      <c r="Y115" s="353">
        <v>0</v>
      </c>
      <c r="Z115" s="438">
        <v>0</v>
      </c>
      <c r="AA115" s="353">
        <v>0</v>
      </c>
      <c r="AB115" s="353">
        <v>0</v>
      </c>
      <c r="AC115" s="353">
        <v>0</v>
      </c>
      <c r="AD115" s="443"/>
      <c r="AE115" s="353">
        <v>0</v>
      </c>
      <c r="AF115" s="353">
        <v>0</v>
      </c>
      <c r="AG115" s="353">
        <v>0</v>
      </c>
      <c r="AH115" s="353">
        <v>0</v>
      </c>
      <c r="AI115" s="353">
        <v>0</v>
      </c>
      <c r="AJ115" s="353">
        <v>0</v>
      </c>
    </row>
    <row r="116" spans="1:36" ht="18.75" customHeight="1" x14ac:dyDescent="0.4">
      <c r="A116" s="97" t="s">
        <v>481</v>
      </c>
      <c r="B116" s="98" t="s">
        <v>477</v>
      </c>
      <c r="C116" s="352">
        <f t="shared" si="1"/>
        <v>0</v>
      </c>
      <c r="D116" s="443">
        <f>IF(ISBLANK(Boletim!$A$2),SUMIFS(Saidas!C:C,Saidas!A:A,'Cadastro-Estoque'!A:A),SUMIFS(Saidas!C:C,Saidas!A:A,'Cadastro-Estoque'!A:A,Saidas!B:B,CONCATENATE("&lt;=",Boletim!$A$2)))</f>
        <v>0</v>
      </c>
      <c r="E116" s="350"/>
      <c r="F116" s="353"/>
      <c r="G116" s="353">
        <v>0</v>
      </c>
      <c r="H116" s="353">
        <v>0</v>
      </c>
      <c r="I116" s="353"/>
      <c r="J116" s="353">
        <v>0</v>
      </c>
      <c r="K116" s="353">
        <v>0</v>
      </c>
      <c r="L116" s="353">
        <v>0</v>
      </c>
      <c r="M116" s="353">
        <v>0</v>
      </c>
      <c r="N116" s="353">
        <v>0</v>
      </c>
      <c r="O116" s="353">
        <v>0</v>
      </c>
      <c r="P116" s="353"/>
      <c r="Q116" s="353">
        <v>0</v>
      </c>
      <c r="R116" s="353">
        <v>0</v>
      </c>
      <c r="S116" s="353">
        <v>0</v>
      </c>
      <c r="T116" s="353">
        <v>0</v>
      </c>
      <c r="U116" s="353">
        <v>0</v>
      </c>
      <c r="V116" s="353">
        <v>0</v>
      </c>
      <c r="W116" s="353"/>
      <c r="X116" s="353">
        <v>0</v>
      </c>
      <c r="Y116" s="353">
        <v>0</v>
      </c>
      <c r="Z116" s="438">
        <v>0</v>
      </c>
      <c r="AA116" s="353">
        <v>0</v>
      </c>
      <c r="AB116" s="353">
        <v>0</v>
      </c>
      <c r="AC116" s="353">
        <v>0</v>
      </c>
      <c r="AD116" s="443"/>
      <c r="AE116" s="353">
        <v>0</v>
      </c>
      <c r="AF116" s="353">
        <v>0</v>
      </c>
      <c r="AG116" s="353">
        <v>0</v>
      </c>
      <c r="AH116" s="353">
        <v>0</v>
      </c>
      <c r="AI116" s="353">
        <v>0</v>
      </c>
      <c r="AJ116" s="353">
        <v>0</v>
      </c>
    </row>
    <row r="117" spans="1:36" ht="18.75" customHeight="1" x14ac:dyDescent="0.4">
      <c r="A117" s="97" t="s">
        <v>192</v>
      </c>
      <c r="B117" s="98" t="s">
        <v>81</v>
      </c>
      <c r="C117" s="352">
        <f t="shared" si="1"/>
        <v>200</v>
      </c>
      <c r="D117" s="443">
        <f>IF(ISBLANK(Boletim!$A$2),SUMIFS(Saidas!C:C,Saidas!A:A,'Cadastro-Estoque'!A:A),SUMIFS(Saidas!C:C,Saidas!A:A,'Cadastro-Estoque'!A:A,Saidas!B:B,CONCATENATE("&lt;=",Boletim!$A$2)))</f>
        <v>0</v>
      </c>
      <c r="E117" s="350"/>
      <c r="F117" s="353"/>
      <c r="G117" s="353">
        <v>0</v>
      </c>
      <c r="H117" s="353">
        <v>0</v>
      </c>
      <c r="I117" s="353"/>
      <c r="J117" s="353">
        <v>0</v>
      </c>
      <c r="K117" s="353">
        <v>0</v>
      </c>
      <c r="L117" s="353">
        <v>0</v>
      </c>
      <c r="M117" s="353">
        <v>0</v>
      </c>
      <c r="N117" s="353">
        <v>0</v>
      </c>
      <c r="O117" s="353">
        <v>0</v>
      </c>
      <c r="P117" s="353"/>
      <c r="Q117" s="353">
        <v>0</v>
      </c>
      <c r="R117" s="353">
        <v>0</v>
      </c>
      <c r="S117" s="353">
        <v>0</v>
      </c>
      <c r="T117" s="353">
        <v>0</v>
      </c>
      <c r="U117" s="353">
        <v>0</v>
      </c>
      <c r="V117" s="353">
        <v>0</v>
      </c>
      <c r="W117" s="353"/>
      <c r="X117" s="353">
        <v>0</v>
      </c>
      <c r="Y117" s="353">
        <v>0</v>
      </c>
      <c r="Z117" s="438">
        <v>0</v>
      </c>
      <c r="AA117" s="353">
        <v>0</v>
      </c>
      <c r="AB117" s="353">
        <v>200</v>
      </c>
      <c r="AC117" s="353">
        <v>0</v>
      </c>
      <c r="AD117" s="443"/>
      <c r="AE117" s="353">
        <v>0</v>
      </c>
      <c r="AF117" s="353">
        <v>0</v>
      </c>
      <c r="AG117" s="353">
        <v>0</v>
      </c>
      <c r="AH117" s="353">
        <v>0</v>
      </c>
      <c r="AI117" s="353">
        <v>0</v>
      </c>
      <c r="AJ117" s="353">
        <v>0</v>
      </c>
    </row>
    <row r="118" spans="1:36" ht="18.75" customHeight="1" x14ac:dyDescent="0.4">
      <c r="A118" s="97" t="s">
        <v>193</v>
      </c>
      <c r="B118" s="98" t="s">
        <v>82</v>
      </c>
      <c r="C118" s="352">
        <f t="shared" si="1"/>
        <v>0</v>
      </c>
      <c r="D118" s="443">
        <f>IF(ISBLANK(Boletim!$A$2),SUMIFS(Saidas!C:C,Saidas!A:A,'Cadastro-Estoque'!A:A),SUMIFS(Saidas!C:C,Saidas!A:A,'Cadastro-Estoque'!A:A,Saidas!B:B,CONCATENATE("&lt;=",Boletim!$A$2)))</f>
        <v>0</v>
      </c>
      <c r="E118" s="350"/>
      <c r="F118" s="353"/>
      <c r="G118" s="353">
        <v>0</v>
      </c>
      <c r="H118" s="353">
        <v>0</v>
      </c>
      <c r="I118" s="353"/>
      <c r="J118" s="353">
        <v>0</v>
      </c>
      <c r="K118" s="353">
        <v>0</v>
      </c>
      <c r="L118" s="353">
        <v>0</v>
      </c>
      <c r="M118" s="353">
        <v>0</v>
      </c>
      <c r="N118" s="353">
        <v>0</v>
      </c>
      <c r="O118" s="353">
        <v>0</v>
      </c>
      <c r="P118" s="353"/>
      <c r="Q118" s="353">
        <v>0</v>
      </c>
      <c r="R118" s="353">
        <v>0</v>
      </c>
      <c r="S118" s="353">
        <v>0</v>
      </c>
      <c r="T118" s="353">
        <v>0</v>
      </c>
      <c r="U118" s="353">
        <v>0</v>
      </c>
      <c r="V118" s="353">
        <v>0</v>
      </c>
      <c r="W118" s="353"/>
      <c r="X118" s="353">
        <v>0</v>
      </c>
      <c r="Y118" s="353">
        <v>0</v>
      </c>
      <c r="Z118" s="438">
        <v>0</v>
      </c>
      <c r="AA118" s="353">
        <v>0</v>
      </c>
      <c r="AB118" s="353">
        <v>0</v>
      </c>
      <c r="AC118" s="353">
        <v>0</v>
      </c>
      <c r="AD118" s="443"/>
      <c r="AE118" s="353">
        <v>0</v>
      </c>
      <c r="AF118" s="353">
        <v>0</v>
      </c>
      <c r="AG118" s="353">
        <v>0</v>
      </c>
      <c r="AH118" s="353">
        <v>0</v>
      </c>
      <c r="AI118" s="353">
        <v>0</v>
      </c>
      <c r="AJ118" s="353">
        <v>0</v>
      </c>
    </row>
    <row r="119" spans="1:36" ht="18.75" customHeight="1" x14ac:dyDescent="0.4">
      <c r="A119" s="97" t="s">
        <v>277</v>
      </c>
      <c r="B119" s="98" t="s">
        <v>453</v>
      </c>
      <c r="C119" s="352">
        <f t="shared" si="1"/>
        <v>0</v>
      </c>
      <c r="D119" s="443">
        <f>IF(ISBLANK(Boletim!$A$2),SUMIFS(Saidas!C:C,Saidas!A:A,'Cadastro-Estoque'!A:A),SUMIFS(Saidas!C:C,Saidas!A:A,'Cadastro-Estoque'!A:A,Saidas!B:B,CONCATENATE("&lt;=",Boletim!$A$2)))</f>
        <v>0</v>
      </c>
      <c r="E119" s="350"/>
      <c r="F119" s="353"/>
      <c r="G119" s="353">
        <v>0</v>
      </c>
      <c r="H119" s="353">
        <v>0</v>
      </c>
      <c r="I119" s="353"/>
      <c r="J119" s="353">
        <v>0</v>
      </c>
      <c r="K119" s="353">
        <v>0</v>
      </c>
      <c r="L119" s="353">
        <v>0</v>
      </c>
      <c r="M119" s="353">
        <v>0</v>
      </c>
      <c r="N119" s="353">
        <v>0</v>
      </c>
      <c r="O119" s="353">
        <v>0</v>
      </c>
      <c r="P119" s="353"/>
      <c r="Q119" s="353">
        <v>0</v>
      </c>
      <c r="R119" s="353">
        <v>0</v>
      </c>
      <c r="S119" s="353">
        <v>0</v>
      </c>
      <c r="T119" s="353">
        <v>0</v>
      </c>
      <c r="U119" s="353">
        <v>0</v>
      </c>
      <c r="V119" s="353">
        <v>0</v>
      </c>
      <c r="W119" s="353"/>
      <c r="X119" s="353">
        <v>0</v>
      </c>
      <c r="Y119" s="353">
        <v>0</v>
      </c>
      <c r="Z119" s="438">
        <v>0</v>
      </c>
      <c r="AA119" s="353">
        <v>0</v>
      </c>
      <c r="AB119" s="353">
        <v>0</v>
      </c>
      <c r="AC119" s="353">
        <v>0</v>
      </c>
      <c r="AD119" s="443"/>
      <c r="AE119" s="353">
        <v>0</v>
      </c>
      <c r="AF119" s="353">
        <v>0</v>
      </c>
      <c r="AG119" s="353">
        <v>0</v>
      </c>
      <c r="AH119" s="353">
        <v>0</v>
      </c>
      <c r="AI119" s="353">
        <v>0</v>
      </c>
      <c r="AJ119" s="353">
        <v>0</v>
      </c>
    </row>
    <row r="120" spans="1:36" ht="18.75" customHeight="1" x14ac:dyDescent="0.4">
      <c r="A120" s="97" t="s">
        <v>618</v>
      </c>
      <c r="B120" s="94" t="s">
        <v>617</v>
      </c>
      <c r="C120" s="352">
        <f t="shared" si="1"/>
        <v>0</v>
      </c>
      <c r="D120" s="443">
        <f>IF(ISBLANK(Boletim!$A$2),SUMIFS(Saidas!C:C,Saidas!A:A,'Cadastro-Estoque'!A:A),SUMIFS(Saidas!C:C,Saidas!A:A,'Cadastro-Estoque'!A:A,Saidas!B:B,CONCATENATE("&lt;=",Boletim!$A$2)))</f>
        <v>0</v>
      </c>
      <c r="E120" s="350"/>
      <c r="F120" s="353"/>
      <c r="G120" s="353">
        <v>0</v>
      </c>
      <c r="H120" s="353">
        <v>0</v>
      </c>
      <c r="I120" s="353"/>
      <c r="J120" s="353">
        <v>0</v>
      </c>
      <c r="K120" s="353">
        <v>0</v>
      </c>
      <c r="L120" s="353">
        <v>0</v>
      </c>
      <c r="M120" s="353">
        <v>0</v>
      </c>
      <c r="N120" s="353">
        <v>0</v>
      </c>
      <c r="O120" s="353">
        <v>0</v>
      </c>
      <c r="P120" s="353"/>
      <c r="Q120" s="353">
        <v>0</v>
      </c>
      <c r="R120" s="353">
        <v>0</v>
      </c>
      <c r="S120" s="353">
        <v>0</v>
      </c>
      <c r="T120" s="353">
        <v>0</v>
      </c>
      <c r="U120" s="353">
        <v>0</v>
      </c>
      <c r="V120" s="353">
        <v>0</v>
      </c>
      <c r="W120" s="353"/>
      <c r="X120" s="353">
        <v>0</v>
      </c>
      <c r="Y120" s="353">
        <v>0</v>
      </c>
      <c r="Z120" s="438">
        <v>0</v>
      </c>
      <c r="AA120" s="353">
        <v>0</v>
      </c>
      <c r="AB120" s="353">
        <v>0</v>
      </c>
      <c r="AC120" s="353">
        <v>0</v>
      </c>
      <c r="AD120" s="443"/>
      <c r="AE120" s="353">
        <v>0</v>
      </c>
      <c r="AF120" s="353">
        <v>0</v>
      </c>
      <c r="AG120" s="353">
        <v>0</v>
      </c>
      <c r="AH120" s="353">
        <v>0</v>
      </c>
      <c r="AI120" s="353">
        <v>0</v>
      </c>
      <c r="AJ120" s="353">
        <v>0</v>
      </c>
    </row>
    <row r="121" spans="1:36" ht="18.75" customHeight="1" x14ac:dyDescent="0.4">
      <c r="A121" s="99">
        <v>210</v>
      </c>
      <c r="B121" s="98" t="s">
        <v>83</v>
      </c>
      <c r="C121" s="352">
        <f t="shared" si="1"/>
        <v>0</v>
      </c>
      <c r="D121" s="443">
        <f>IF(ISBLANK(Boletim!$A$2),SUMIFS(Saidas!C:C,Saidas!A:A,'Cadastro-Estoque'!A:A),SUMIFS(Saidas!C:C,Saidas!A:A,'Cadastro-Estoque'!A:A,Saidas!B:B,CONCATENATE("&lt;=",Boletim!$A$2)))</f>
        <v>0</v>
      </c>
      <c r="E121" s="350"/>
      <c r="F121" s="353"/>
      <c r="G121" s="353">
        <v>0</v>
      </c>
      <c r="H121" s="353">
        <v>0</v>
      </c>
      <c r="I121" s="353"/>
      <c r="J121" s="353">
        <v>0</v>
      </c>
      <c r="K121" s="353">
        <v>0</v>
      </c>
      <c r="L121" s="353">
        <v>0</v>
      </c>
      <c r="M121" s="353">
        <v>0</v>
      </c>
      <c r="N121" s="353">
        <v>0</v>
      </c>
      <c r="O121" s="353">
        <v>0</v>
      </c>
      <c r="P121" s="353"/>
      <c r="Q121" s="353">
        <v>0</v>
      </c>
      <c r="R121" s="353">
        <v>0</v>
      </c>
      <c r="S121" s="353">
        <v>0</v>
      </c>
      <c r="T121" s="353">
        <v>0</v>
      </c>
      <c r="U121" s="353">
        <v>0</v>
      </c>
      <c r="V121" s="353">
        <v>0</v>
      </c>
      <c r="W121" s="353"/>
      <c r="X121" s="353">
        <v>0</v>
      </c>
      <c r="Y121" s="353">
        <v>0</v>
      </c>
      <c r="Z121" s="438">
        <v>0</v>
      </c>
      <c r="AA121" s="353">
        <v>0</v>
      </c>
      <c r="AB121" s="353">
        <v>0</v>
      </c>
      <c r="AC121" s="353">
        <v>0</v>
      </c>
      <c r="AD121" s="443"/>
      <c r="AE121" s="353">
        <v>0</v>
      </c>
      <c r="AF121" s="353">
        <v>0</v>
      </c>
      <c r="AG121" s="353">
        <v>0</v>
      </c>
      <c r="AH121" s="353">
        <v>0</v>
      </c>
      <c r="AI121" s="353">
        <v>0</v>
      </c>
      <c r="AJ121" s="353">
        <v>0</v>
      </c>
    </row>
    <row r="122" spans="1:36" ht="18.75" customHeight="1" x14ac:dyDescent="0.4">
      <c r="A122" s="99">
        <v>211</v>
      </c>
      <c r="B122" s="98" t="s">
        <v>84</v>
      </c>
      <c r="C122" s="352">
        <f t="shared" si="1"/>
        <v>140</v>
      </c>
      <c r="D122" s="443">
        <f>IF(ISBLANK(Boletim!$A$2),SUMIFS(Saidas!C:C,Saidas!A:A,'Cadastro-Estoque'!A:A),SUMIFS(Saidas!C:C,Saidas!A:A,'Cadastro-Estoque'!A:A,Saidas!B:B,CONCATENATE("&lt;=",Boletim!$A$2)))</f>
        <v>0</v>
      </c>
      <c r="E122" s="350"/>
      <c r="F122" s="353"/>
      <c r="G122" s="353">
        <v>0</v>
      </c>
      <c r="H122" s="353">
        <v>0</v>
      </c>
      <c r="I122" s="353"/>
      <c r="J122" s="353">
        <v>0</v>
      </c>
      <c r="K122" s="353">
        <v>0</v>
      </c>
      <c r="L122" s="353">
        <v>0</v>
      </c>
      <c r="M122" s="353">
        <v>0</v>
      </c>
      <c r="N122" s="353">
        <v>0</v>
      </c>
      <c r="O122" s="353">
        <v>0</v>
      </c>
      <c r="P122" s="353"/>
      <c r="Q122" s="353">
        <v>0</v>
      </c>
      <c r="R122" s="353">
        <v>0</v>
      </c>
      <c r="S122" s="353">
        <v>0</v>
      </c>
      <c r="T122" s="353">
        <v>0</v>
      </c>
      <c r="U122" s="353">
        <v>0</v>
      </c>
      <c r="V122" s="353">
        <v>0</v>
      </c>
      <c r="W122" s="353"/>
      <c r="X122" s="353">
        <v>0</v>
      </c>
      <c r="Y122" s="353">
        <v>0</v>
      </c>
      <c r="Z122" s="438">
        <v>0</v>
      </c>
      <c r="AA122" s="353">
        <v>0</v>
      </c>
      <c r="AB122" s="353">
        <v>0</v>
      </c>
      <c r="AC122" s="353">
        <v>140</v>
      </c>
      <c r="AD122" s="443"/>
      <c r="AE122" s="353">
        <v>0</v>
      </c>
      <c r="AF122" s="353">
        <v>0</v>
      </c>
      <c r="AG122" s="353">
        <v>0</v>
      </c>
      <c r="AH122" s="353">
        <v>0</v>
      </c>
      <c r="AI122" s="353">
        <v>0</v>
      </c>
      <c r="AJ122" s="353">
        <v>0</v>
      </c>
    </row>
    <row r="123" spans="1:36" ht="18.75" customHeight="1" x14ac:dyDescent="0.4">
      <c r="A123" s="97" t="s">
        <v>194</v>
      </c>
      <c r="B123" s="98" t="s">
        <v>85</v>
      </c>
      <c r="C123" s="352">
        <f t="shared" si="1"/>
        <v>1322</v>
      </c>
      <c r="D123" s="443">
        <f>IF(ISBLANK(Boletim!$A$2),SUMIFS(Saidas!C:C,Saidas!A:A,'Cadastro-Estoque'!A:A),SUMIFS(Saidas!C:C,Saidas!A:A,'Cadastro-Estoque'!A:A,Saidas!B:B,CONCATENATE("&lt;=",Boletim!$A$2)))</f>
        <v>0</v>
      </c>
      <c r="E123" s="350"/>
      <c r="F123" s="353"/>
      <c r="G123" s="353">
        <v>0</v>
      </c>
      <c r="H123" s="353">
        <v>0</v>
      </c>
      <c r="I123" s="353"/>
      <c r="J123" s="353">
        <v>0</v>
      </c>
      <c r="K123" s="353">
        <v>0</v>
      </c>
      <c r="L123" s="353">
        <v>0</v>
      </c>
      <c r="M123" s="353">
        <v>0</v>
      </c>
      <c r="N123" s="353">
        <v>0</v>
      </c>
      <c r="O123" s="353">
        <v>0</v>
      </c>
      <c r="P123" s="353"/>
      <c r="Q123" s="353">
        <v>1000</v>
      </c>
      <c r="R123" s="353">
        <v>0</v>
      </c>
      <c r="S123" s="353">
        <v>0</v>
      </c>
      <c r="T123" s="353">
        <v>0</v>
      </c>
      <c r="U123" s="353">
        <v>155</v>
      </c>
      <c r="V123" s="353">
        <v>0</v>
      </c>
      <c r="W123" s="353"/>
      <c r="X123" s="353">
        <v>0</v>
      </c>
      <c r="Y123" s="353">
        <v>56</v>
      </c>
      <c r="Z123" s="438">
        <v>111</v>
      </c>
      <c r="AA123" s="353">
        <v>0</v>
      </c>
      <c r="AB123" s="353">
        <v>0</v>
      </c>
      <c r="AC123" s="353">
        <v>0</v>
      </c>
      <c r="AD123" s="443"/>
      <c r="AE123" s="353">
        <v>0</v>
      </c>
      <c r="AF123" s="353">
        <v>0</v>
      </c>
      <c r="AG123" s="353">
        <v>0</v>
      </c>
      <c r="AH123" s="353">
        <v>0</v>
      </c>
      <c r="AI123" s="353">
        <v>0</v>
      </c>
      <c r="AJ123" s="353">
        <v>0</v>
      </c>
    </row>
    <row r="124" spans="1:36" ht="18.75" customHeight="1" x14ac:dyDescent="0.4">
      <c r="A124" s="416" t="s">
        <v>194</v>
      </c>
      <c r="B124" s="439" t="s">
        <v>912</v>
      </c>
      <c r="C124" s="352">
        <f t="shared" si="1"/>
        <v>0</v>
      </c>
      <c r="D124" s="443">
        <f>IF(ISBLANK(Boletim!$A$2),SUMIFS(Saidas!C:C,Saidas!A:A,'Cadastro-Estoque'!A:A),SUMIFS(Saidas!C:C,Saidas!A:A,'Cadastro-Estoque'!A:A,Saidas!B:B,CONCATENATE("&lt;=",Boletim!$A$2)))</f>
        <v>0</v>
      </c>
      <c r="E124" s="350"/>
      <c r="F124" s="413"/>
      <c r="G124" s="413">
        <v>0</v>
      </c>
      <c r="H124" s="413">
        <v>0</v>
      </c>
      <c r="I124" s="413"/>
      <c r="J124" s="413">
        <v>0</v>
      </c>
      <c r="K124" s="413">
        <v>0</v>
      </c>
      <c r="L124" s="413">
        <v>0</v>
      </c>
      <c r="M124" s="413">
        <v>0</v>
      </c>
      <c r="N124" s="413">
        <v>0</v>
      </c>
      <c r="O124" s="413">
        <v>0</v>
      </c>
      <c r="P124" s="413"/>
      <c r="Q124" s="413">
        <v>0</v>
      </c>
      <c r="R124" s="413">
        <v>0</v>
      </c>
      <c r="S124" s="413">
        <v>0</v>
      </c>
      <c r="T124" s="413">
        <v>0</v>
      </c>
      <c r="U124" s="413">
        <v>0</v>
      </c>
      <c r="V124" s="413">
        <v>0</v>
      </c>
      <c r="W124" s="413"/>
      <c r="X124" s="413">
        <v>0</v>
      </c>
      <c r="Y124" s="413">
        <v>0</v>
      </c>
      <c r="Z124" s="445">
        <v>0</v>
      </c>
      <c r="AA124" s="413">
        <v>0</v>
      </c>
      <c r="AB124" s="413">
        <v>0</v>
      </c>
      <c r="AC124" s="413">
        <v>0</v>
      </c>
      <c r="AD124" s="443"/>
      <c r="AE124" s="413">
        <v>0</v>
      </c>
      <c r="AF124" s="413">
        <v>0</v>
      </c>
      <c r="AG124" s="413">
        <v>0</v>
      </c>
      <c r="AH124" s="413">
        <v>0</v>
      </c>
      <c r="AI124" s="413">
        <v>0</v>
      </c>
      <c r="AJ124" s="413">
        <v>0</v>
      </c>
    </row>
    <row r="125" spans="1:36" ht="18.75" customHeight="1" x14ac:dyDescent="0.4">
      <c r="A125" s="97"/>
      <c r="B125" s="98"/>
      <c r="C125" s="352">
        <f t="shared" si="1"/>
        <v>5</v>
      </c>
      <c r="D125" s="443">
        <f>IF(ISBLANK(Boletim!$A$2),SUMIFS(Saidas!C:C,Saidas!A:A,'Cadastro-Estoque'!A:A),SUMIFS(Saidas!C:C,Saidas!A:A,'Cadastro-Estoque'!A:A,Saidas!B:B,CONCATENATE("&lt;=",Boletim!$A$2)))</f>
        <v>0</v>
      </c>
      <c r="E125" s="350"/>
      <c r="F125" s="353"/>
      <c r="G125" s="353">
        <v>0</v>
      </c>
      <c r="H125" s="353">
        <v>0</v>
      </c>
      <c r="I125" s="353"/>
      <c r="J125" s="353">
        <v>0</v>
      </c>
      <c r="K125" s="353">
        <v>0</v>
      </c>
      <c r="L125" s="353">
        <v>0</v>
      </c>
      <c r="M125" s="353">
        <v>0</v>
      </c>
      <c r="N125" s="353">
        <v>0</v>
      </c>
      <c r="O125" s="353">
        <v>0</v>
      </c>
      <c r="P125" s="353"/>
      <c r="Q125" s="353">
        <v>0</v>
      </c>
      <c r="R125" s="353">
        <v>0</v>
      </c>
      <c r="S125" s="353">
        <v>0</v>
      </c>
      <c r="T125" s="353">
        <v>0</v>
      </c>
      <c r="U125" s="353">
        <v>0</v>
      </c>
      <c r="V125" s="353">
        <v>1</v>
      </c>
      <c r="W125" s="353"/>
      <c r="X125" s="353">
        <v>4</v>
      </c>
      <c r="Y125" s="353">
        <v>0</v>
      </c>
      <c r="Z125" s="438">
        <v>0</v>
      </c>
      <c r="AA125" s="353">
        <v>0</v>
      </c>
      <c r="AB125" s="353">
        <v>0</v>
      </c>
      <c r="AC125" s="353">
        <v>0</v>
      </c>
      <c r="AD125" s="443"/>
      <c r="AE125" s="353">
        <v>0</v>
      </c>
      <c r="AF125" s="353">
        <v>0</v>
      </c>
      <c r="AG125" s="353">
        <v>0</v>
      </c>
      <c r="AH125" s="353">
        <v>0</v>
      </c>
      <c r="AI125" s="353">
        <v>0</v>
      </c>
      <c r="AJ125" s="353">
        <v>0</v>
      </c>
    </row>
    <row r="126" spans="1:36" ht="18" customHeight="1" x14ac:dyDescent="0.4">
      <c r="A126" s="97" t="s">
        <v>710</v>
      </c>
      <c r="B126" s="98" t="s">
        <v>712</v>
      </c>
      <c r="C126" s="352">
        <f t="shared" si="1"/>
        <v>0</v>
      </c>
      <c r="D126" s="443">
        <f>IF(ISBLANK(Boletim!$A$2),SUMIFS(Saidas!C:C,Saidas!A:A,'Cadastro-Estoque'!A:A),SUMIFS(Saidas!C:C,Saidas!A:A,'Cadastro-Estoque'!A:A,Saidas!B:B,CONCATENATE("&lt;=",Boletim!$A$2)))</f>
        <v>0</v>
      </c>
      <c r="E126" s="351"/>
      <c r="F126" s="353"/>
      <c r="G126" s="353">
        <v>0</v>
      </c>
      <c r="H126" s="353">
        <v>0</v>
      </c>
      <c r="I126" s="353"/>
      <c r="J126" s="353">
        <v>0</v>
      </c>
      <c r="K126" s="353">
        <v>0</v>
      </c>
      <c r="L126" s="353">
        <v>0</v>
      </c>
      <c r="M126" s="353">
        <v>0</v>
      </c>
      <c r="N126" s="353">
        <v>0</v>
      </c>
      <c r="O126" s="353">
        <v>0</v>
      </c>
      <c r="P126" s="353"/>
      <c r="Q126" s="353">
        <v>0</v>
      </c>
      <c r="R126" s="353">
        <v>0</v>
      </c>
      <c r="S126" s="353">
        <v>0</v>
      </c>
      <c r="T126" s="353">
        <v>0</v>
      </c>
      <c r="U126" s="353">
        <v>0</v>
      </c>
      <c r="V126" s="353">
        <v>0</v>
      </c>
      <c r="W126" s="353"/>
      <c r="X126" s="353">
        <v>0</v>
      </c>
      <c r="Y126" s="353">
        <v>0</v>
      </c>
      <c r="Z126" s="438">
        <v>0</v>
      </c>
      <c r="AA126" s="353">
        <v>0</v>
      </c>
      <c r="AB126" s="353">
        <v>0</v>
      </c>
      <c r="AC126" s="353">
        <v>0</v>
      </c>
      <c r="AD126" s="443"/>
      <c r="AE126" s="353">
        <v>0</v>
      </c>
      <c r="AF126" s="353">
        <v>0</v>
      </c>
      <c r="AG126" s="353">
        <v>0</v>
      </c>
      <c r="AH126" s="353">
        <v>0</v>
      </c>
      <c r="AI126" s="353">
        <v>0</v>
      </c>
      <c r="AJ126" s="353">
        <v>0</v>
      </c>
    </row>
    <row r="127" spans="1:36" x14ac:dyDescent="0.25">
      <c r="F127" s="409"/>
      <c r="G127" s="409"/>
      <c r="H127" s="409"/>
      <c r="I127" s="409"/>
      <c r="J127" s="409"/>
      <c r="K127" s="409"/>
      <c r="L127" s="409"/>
      <c r="M127" s="409"/>
      <c r="N127" s="409"/>
      <c r="O127" s="409"/>
      <c r="P127" s="409"/>
      <c r="Q127" s="409"/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</row>
    <row r="128" spans="1:36" ht="18.75" x14ac:dyDescent="0.3">
      <c r="B128" s="115" t="s">
        <v>343</v>
      </c>
      <c r="C128" s="116">
        <f>SUM(C4:C127)</f>
        <v>466262</v>
      </c>
      <c r="D128" s="116">
        <f>SUM(D4:D127)</f>
        <v>19943</v>
      </c>
      <c r="E128" s="116"/>
      <c r="F128" s="410">
        <f t="shared" ref="F128:AJ128" si="2">SUM(F4:F127)</f>
        <v>0</v>
      </c>
      <c r="G128" s="410">
        <f t="shared" si="2"/>
        <v>12642</v>
      </c>
      <c r="H128" s="410">
        <f t="shared" si="2"/>
        <v>21686</v>
      </c>
      <c r="I128" s="410">
        <f t="shared" si="2"/>
        <v>0</v>
      </c>
      <c r="J128" s="410">
        <f t="shared" si="2"/>
        <v>18959</v>
      </c>
      <c r="K128" s="410">
        <f t="shared" si="2"/>
        <v>16280</v>
      </c>
      <c r="L128" s="410">
        <f t="shared" si="2"/>
        <v>12001</v>
      </c>
      <c r="M128" s="410">
        <f>SUM(M4:M127)</f>
        <v>26156</v>
      </c>
      <c r="N128" s="410">
        <f t="shared" si="2"/>
        <v>16427</v>
      </c>
      <c r="O128" s="410">
        <f t="shared" si="2"/>
        <v>18032</v>
      </c>
      <c r="P128" s="410">
        <f t="shared" si="2"/>
        <v>0</v>
      </c>
      <c r="Q128" s="410">
        <f t="shared" si="2"/>
        <v>23021</v>
      </c>
      <c r="R128" s="410">
        <f t="shared" si="2"/>
        <v>24704</v>
      </c>
      <c r="S128" s="410">
        <f t="shared" si="2"/>
        <v>26160</v>
      </c>
      <c r="T128" s="410">
        <f t="shared" si="2"/>
        <v>18011</v>
      </c>
      <c r="U128" s="410">
        <f t="shared" si="2"/>
        <v>13285</v>
      </c>
      <c r="V128" s="410">
        <f t="shared" si="2"/>
        <v>14883</v>
      </c>
      <c r="W128" s="410">
        <f t="shared" si="2"/>
        <v>0</v>
      </c>
      <c r="X128" s="410">
        <f t="shared" si="2"/>
        <v>10204</v>
      </c>
      <c r="Y128" s="410">
        <f t="shared" si="2"/>
        <v>18017</v>
      </c>
      <c r="Z128" s="410">
        <f t="shared" si="2"/>
        <v>19668</v>
      </c>
      <c r="AA128" s="410">
        <f t="shared" si="2"/>
        <v>8280</v>
      </c>
      <c r="AB128" s="410">
        <f t="shared" si="2"/>
        <v>18405</v>
      </c>
      <c r="AC128" s="410">
        <f t="shared" si="2"/>
        <v>17435</v>
      </c>
      <c r="AD128" s="410">
        <f t="shared" si="2"/>
        <v>0</v>
      </c>
      <c r="AE128" s="410">
        <f t="shared" si="2"/>
        <v>15472</v>
      </c>
      <c r="AF128" s="410">
        <f t="shared" si="2"/>
        <v>26394</v>
      </c>
      <c r="AG128" s="410">
        <f t="shared" si="2"/>
        <v>14161</v>
      </c>
      <c r="AH128" s="410">
        <f t="shared" si="2"/>
        <v>17956</v>
      </c>
      <c r="AI128" s="410">
        <f t="shared" si="2"/>
        <v>18080</v>
      </c>
      <c r="AJ128" s="410">
        <f t="shared" si="2"/>
        <v>19943</v>
      </c>
    </row>
  </sheetData>
  <mergeCells count="3">
    <mergeCell ref="A1:B1"/>
    <mergeCell ref="C1:D1"/>
    <mergeCell ref="A2:D2"/>
  </mergeCells>
  <pageMargins left="7.874015748031496E-2" right="7.874015748031496E-2" top="0.19685039370078741" bottom="0.19685039370078741" header="0.31496062992125984" footer="0.31496062992125984"/>
  <pageSetup paperSize="9" scale="70" orientation="portrait" verticalDpi="0" r:id="rId1"/>
  <colBreaks count="1" manualBreakCount="1">
    <brk id="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9">
    <tabColor rgb="FF00B050"/>
    <pageSetUpPr autoPageBreaks="0"/>
  </sheetPr>
  <dimension ref="A1:AJ100"/>
  <sheetViews>
    <sheetView zoomScaleNormal="100" workbookViewId="0">
      <pane xSplit="5" topLeftCell="R1" activePane="topRight" state="frozen"/>
      <selection pane="topRight" activeCell="AJ4" sqref="AJ4:AJ30"/>
    </sheetView>
  </sheetViews>
  <sheetFormatPr defaultRowHeight="15" x14ac:dyDescent="0.25"/>
  <cols>
    <col min="2" max="2" width="33.28515625" customWidth="1"/>
    <col min="3" max="4" width="8.5703125" customWidth="1"/>
    <col min="5" max="5" width="1.7109375" style="466" customWidth="1"/>
    <col min="6" max="6" width="7.140625" style="465" customWidth="1"/>
    <col min="7" max="7" width="7.140625" style="168" customWidth="1"/>
    <col min="8" max="36" width="7.140625" customWidth="1"/>
  </cols>
  <sheetData>
    <row r="1" spans="1:36" ht="21.75" customHeight="1" thickBot="1" x14ac:dyDescent="0.4">
      <c r="A1" s="731" t="s">
        <v>1133</v>
      </c>
      <c r="B1" s="732"/>
      <c r="C1" s="721" t="s">
        <v>1132</v>
      </c>
      <c r="D1" s="722"/>
      <c r="F1"/>
      <c r="G1"/>
      <c r="AJ1" s="499" t="str">
        <f>IF($D100=AJ100, "Ok", "ERRO")</f>
        <v>Ok</v>
      </c>
    </row>
    <row r="2" spans="1:36" s="470" customFormat="1" ht="21" x14ac:dyDescent="0.35">
      <c r="A2" s="471"/>
      <c r="B2" s="471"/>
      <c r="C2" s="472"/>
      <c r="D2" s="563">
        <f>Boletim!G1</f>
        <v>46053</v>
      </c>
      <c r="E2" s="466"/>
      <c r="F2" s="454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ht="30" x14ac:dyDescent="0.25">
      <c r="A3" s="467" t="s">
        <v>868</v>
      </c>
      <c r="B3" s="467" t="s">
        <v>865</v>
      </c>
      <c r="C3" s="468" t="s">
        <v>962</v>
      </c>
      <c r="D3" s="469" t="s">
        <v>934</v>
      </c>
      <c r="F3" s="553">
        <v>46023</v>
      </c>
      <c r="G3" s="553">
        <v>46024</v>
      </c>
      <c r="H3" s="553">
        <v>46025</v>
      </c>
      <c r="I3" s="553">
        <v>46026</v>
      </c>
      <c r="J3" s="553">
        <v>46027</v>
      </c>
      <c r="K3" s="553">
        <v>46028</v>
      </c>
      <c r="L3" s="553">
        <v>46029</v>
      </c>
      <c r="M3" s="553">
        <v>46030</v>
      </c>
      <c r="N3" s="553">
        <v>46031</v>
      </c>
      <c r="O3" s="553">
        <v>46032</v>
      </c>
      <c r="P3" s="553">
        <v>46033</v>
      </c>
      <c r="Q3" s="553">
        <v>46034</v>
      </c>
      <c r="R3" s="553">
        <v>46035</v>
      </c>
      <c r="S3" s="553">
        <v>46036</v>
      </c>
      <c r="T3" s="553">
        <v>46037</v>
      </c>
      <c r="U3" s="553">
        <v>46038</v>
      </c>
      <c r="V3" s="553">
        <v>46039</v>
      </c>
      <c r="W3" s="553">
        <v>46040</v>
      </c>
      <c r="X3" s="553">
        <v>46041</v>
      </c>
      <c r="Y3" s="553">
        <v>46042</v>
      </c>
      <c r="Z3" s="553">
        <v>46043</v>
      </c>
      <c r="AA3" s="553">
        <v>46044</v>
      </c>
      <c r="AB3" s="553">
        <v>46045</v>
      </c>
      <c r="AC3" s="553">
        <v>46046</v>
      </c>
      <c r="AD3" s="553">
        <v>46047</v>
      </c>
      <c r="AE3" s="553">
        <v>46048</v>
      </c>
      <c r="AF3" s="553">
        <v>46049</v>
      </c>
      <c r="AG3" s="553">
        <v>46050</v>
      </c>
      <c r="AH3" s="553">
        <v>46051</v>
      </c>
      <c r="AI3" s="553">
        <v>46052</v>
      </c>
      <c r="AJ3" s="553">
        <v>46053</v>
      </c>
    </row>
    <row r="4" spans="1:36" x14ac:dyDescent="0.25">
      <c r="A4" s="719">
        <v>201</v>
      </c>
      <c r="B4" s="720" t="s">
        <v>1126</v>
      </c>
      <c r="C4" s="546">
        <f>SUM(F4:AJ4)</f>
        <v>278.35400000000004</v>
      </c>
      <c r="D4" s="603">
        <f>buffer!B5</f>
        <v>2.2999999999999998</v>
      </c>
      <c r="E4" s="521"/>
      <c r="F4" s="477"/>
      <c r="G4" s="477" t="s">
        <v>933</v>
      </c>
      <c r="H4" s="477">
        <v>13.89</v>
      </c>
      <c r="I4" s="477"/>
      <c r="J4" s="477">
        <v>23.259999999999998</v>
      </c>
      <c r="K4" s="477">
        <v>19.785</v>
      </c>
      <c r="L4" s="477">
        <v>9.8500000000000014</v>
      </c>
      <c r="M4" s="477">
        <v>14.149999999999999</v>
      </c>
      <c r="N4" s="477">
        <v>9.8000000000000007</v>
      </c>
      <c r="O4" s="477">
        <v>2.2000000000000002</v>
      </c>
      <c r="P4" s="477"/>
      <c r="Q4" s="477">
        <v>8.8849999999999998</v>
      </c>
      <c r="R4" s="477">
        <v>9.6</v>
      </c>
      <c r="S4" s="477">
        <v>9.25</v>
      </c>
      <c r="T4" s="477">
        <v>18.329999999999998</v>
      </c>
      <c r="U4" s="477">
        <v>12.450000000000001</v>
      </c>
      <c r="V4" s="477">
        <v>2.4</v>
      </c>
      <c r="W4" s="477"/>
      <c r="X4" s="477">
        <v>11.52</v>
      </c>
      <c r="Y4" s="477">
        <v>12.03</v>
      </c>
      <c r="Z4" s="477">
        <v>13.61</v>
      </c>
      <c r="AA4" s="477">
        <v>19.320999999999998</v>
      </c>
      <c r="AB4" s="477">
        <v>14.355</v>
      </c>
      <c r="AC4" s="477">
        <v>6.8</v>
      </c>
      <c r="AD4" s="477"/>
      <c r="AE4" s="477">
        <v>6.2279999999999998</v>
      </c>
      <c r="AF4" s="477">
        <v>13.74</v>
      </c>
      <c r="AG4" s="477">
        <v>6.61</v>
      </c>
      <c r="AH4" s="477">
        <v>11</v>
      </c>
      <c r="AI4" s="477">
        <v>6.99</v>
      </c>
      <c r="AJ4" s="603">
        <v>2.2999999999999998</v>
      </c>
    </row>
    <row r="5" spans="1:36" x14ac:dyDescent="0.25">
      <c r="A5" s="719"/>
      <c r="B5" s="720"/>
      <c r="C5" s="478">
        <f>IFERROR(C4/('Produção Diária'!C33*20*0.006), 0)</f>
        <v>1.3327224012885115E-2</v>
      </c>
      <c r="D5" s="604">
        <f>buffer!C5</f>
        <v>1.0411008509867824E-2</v>
      </c>
      <c r="E5" s="521"/>
      <c r="F5" s="478"/>
      <c r="G5" s="478" t="s">
        <v>933</v>
      </c>
      <c r="H5" s="478">
        <v>2.2440868553702985E-2</v>
      </c>
      <c r="I5" s="478"/>
      <c r="J5" s="478">
        <v>1.4938985228002568E-2</v>
      </c>
      <c r="K5" s="478">
        <v>1.2211153903125462E-2</v>
      </c>
      <c r="L5" s="478">
        <v>1.9846067053513865E-2</v>
      </c>
      <c r="M5" s="478">
        <v>8.9330808080808066E-3</v>
      </c>
      <c r="N5" s="478">
        <v>1.760816443869484E-2</v>
      </c>
      <c r="O5" s="478">
        <v>1.0410751466969527E-2</v>
      </c>
      <c r="P5" s="478"/>
      <c r="Q5" s="478">
        <v>1.3401206636500754E-2</v>
      </c>
      <c r="R5" s="478">
        <v>9.771589104678147E-3</v>
      </c>
      <c r="S5" s="478">
        <v>1.0889014455902435E-2</v>
      </c>
      <c r="T5" s="478">
        <v>1.5396633403890735E-2</v>
      </c>
      <c r="U5" s="478">
        <v>1.0892388451443571E-2</v>
      </c>
      <c r="V5" s="478">
        <v>1.5936254980079681E-2</v>
      </c>
      <c r="W5" s="478"/>
      <c r="X5" s="478">
        <v>2.0512820512820513E-2</v>
      </c>
      <c r="Y5" s="478">
        <v>9.1745218266678866E-3</v>
      </c>
      <c r="Z5" s="478">
        <v>1.186987615559044E-2</v>
      </c>
      <c r="AA5" s="478">
        <v>1.5344356555163757E-2</v>
      </c>
      <c r="AB5" s="478">
        <v>1.1088709677419355E-2</v>
      </c>
      <c r="AC5" s="478">
        <v>1.8133333333333331E-2</v>
      </c>
      <c r="AD5" s="478"/>
      <c r="AE5" s="478">
        <v>1.2533204539966191E-2</v>
      </c>
      <c r="AF5" s="478">
        <v>3.1412894375857335E-2</v>
      </c>
      <c r="AG5" s="478">
        <v>7.1779167752584489E-3</v>
      </c>
      <c r="AH5" s="478">
        <v>1.8722766884531592E-2</v>
      </c>
      <c r="AI5" s="478">
        <v>1.0739306784660767E-2</v>
      </c>
      <c r="AJ5" s="604">
        <v>1.0411008509867824E-2</v>
      </c>
    </row>
    <row r="6" spans="1:36" s="482" customFormat="1" x14ac:dyDescent="0.25">
      <c r="A6" s="725">
        <v>204</v>
      </c>
      <c r="B6" s="726" t="s">
        <v>1127</v>
      </c>
      <c r="C6" s="494">
        <f>SUM(F6:AJ6)</f>
        <v>85.561000000000007</v>
      </c>
      <c r="D6" s="605">
        <f>buffer!B9</f>
        <v>4.3940000000000001</v>
      </c>
      <c r="E6" s="521"/>
      <c r="F6" s="481"/>
      <c r="G6" s="481" t="s">
        <v>933</v>
      </c>
      <c r="H6" s="481" t="s">
        <v>933</v>
      </c>
      <c r="I6" s="481"/>
      <c r="J6" s="481" t="s">
        <v>933</v>
      </c>
      <c r="K6" s="481" t="s">
        <v>933</v>
      </c>
      <c r="L6" s="481" t="s">
        <v>933</v>
      </c>
      <c r="M6" s="481" t="s">
        <v>933</v>
      </c>
      <c r="N6" s="481">
        <v>4.9000000000000004</v>
      </c>
      <c r="O6" s="481">
        <v>4.75</v>
      </c>
      <c r="P6" s="481"/>
      <c r="Q6" s="481">
        <v>6.54</v>
      </c>
      <c r="R6" s="481">
        <v>3.52</v>
      </c>
      <c r="S6" s="481">
        <v>3.5</v>
      </c>
      <c r="T6" s="481" t="s">
        <v>933</v>
      </c>
      <c r="U6" s="481">
        <v>1.79</v>
      </c>
      <c r="V6" s="481">
        <v>7.1520000000000001</v>
      </c>
      <c r="W6" s="481"/>
      <c r="X6" s="481">
        <v>4.99</v>
      </c>
      <c r="Y6" s="481">
        <v>4.82</v>
      </c>
      <c r="Z6" s="481" t="s">
        <v>933</v>
      </c>
      <c r="AA6" s="481" t="s">
        <v>933</v>
      </c>
      <c r="AB6" s="481">
        <v>1.41</v>
      </c>
      <c r="AC6" s="481">
        <v>12</v>
      </c>
      <c r="AD6" s="481"/>
      <c r="AE6" s="481">
        <v>4.9480000000000004</v>
      </c>
      <c r="AF6" s="481">
        <v>6.1</v>
      </c>
      <c r="AG6" s="481">
        <v>3.65</v>
      </c>
      <c r="AH6" s="481">
        <v>5.0469999999999997</v>
      </c>
      <c r="AI6" s="481">
        <v>6.0500000000000007</v>
      </c>
      <c r="AJ6" s="605">
        <v>4.3940000000000001</v>
      </c>
    </row>
    <row r="7" spans="1:36" s="482" customFormat="1" x14ac:dyDescent="0.25">
      <c r="A7" s="725"/>
      <c r="B7" s="726"/>
      <c r="C7" s="483">
        <f>IFERROR(C6/('Produção Diária'!C51*20*0.006), 0)</f>
        <v>1.3548594484348676E-2</v>
      </c>
      <c r="D7" s="606">
        <f>buffer!C9</f>
        <v>1.7182856249022369E-2</v>
      </c>
      <c r="E7" s="521"/>
      <c r="F7" s="483"/>
      <c r="G7" s="483" t="s">
        <v>933</v>
      </c>
      <c r="H7" s="483" t="s">
        <v>933</v>
      </c>
      <c r="I7" s="483"/>
      <c r="J7" s="483" t="s">
        <v>933</v>
      </c>
      <c r="K7" s="483" t="s">
        <v>933</v>
      </c>
      <c r="L7" s="483" t="s">
        <v>933</v>
      </c>
      <c r="M7" s="483" t="s">
        <v>933</v>
      </c>
      <c r="N7" s="516">
        <v>1.3087606837606838E-2</v>
      </c>
      <c r="O7" s="483">
        <v>2.4329030936283549E-2</v>
      </c>
      <c r="P7" s="516"/>
      <c r="Q7" s="483">
        <v>1.1657754010695187E-2</v>
      </c>
      <c r="R7" s="483">
        <v>1.6790688799847357E-2</v>
      </c>
      <c r="S7" s="483">
        <v>1.0009151223976206E-2</v>
      </c>
      <c r="T7" s="483" t="s">
        <v>933</v>
      </c>
      <c r="U7" s="483">
        <v>4.1550603528319408E-2</v>
      </c>
      <c r="V7" s="483">
        <v>1.3805883715543203E-2</v>
      </c>
      <c r="W7" s="483"/>
      <c r="X7" s="483">
        <v>8.0744336569579297E-3</v>
      </c>
      <c r="Y7" s="483">
        <v>1.365284387038296E-2</v>
      </c>
      <c r="Z7" s="483" t="s">
        <v>933</v>
      </c>
      <c r="AA7" s="483" t="s">
        <v>933</v>
      </c>
      <c r="AB7" s="483">
        <v>7.8073089700996679E-3</v>
      </c>
      <c r="AC7" s="483">
        <v>4.9578582052553298E-2</v>
      </c>
      <c r="AD7" s="483"/>
      <c r="AE7" s="483">
        <v>1.1244432324334152E-2</v>
      </c>
      <c r="AF7" s="483">
        <v>9.8380749629056186E-3</v>
      </c>
      <c r="AG7" s="483">
        <v>1.3719741392271837E-2</v>
      </c>
      <c r="AH7" s="483">
        <v>7.4970291146761727E-3</v>
      </c>
      <c r="AI7" s="483">
        <v>1.4567080805162287E-2</v>
      </c>
      <c r="AJ7" s="606">
        <v>1.7182856249022369E-2</v>
      </c>
    </row>
    <row r="8" spans="1:36" x14ac:dyDescent="0.25">
      <c r="A8" s="727">
        <v>207</v>
      </c>
      <c r="B8" s="728" t="s">
        <v>1128</v>
      </c>
      <c r="C8" s="495">
        <f>SUM(F8:AJ8)</f>
        <v>0</v>
      </c>
      <c r="D8" s="607" t="str">
        <f>buffer!B8</f>
        <v>-</v>
      </c>
      <c r="E8" s="521"/>
      <c r="F8" s="476"/>
      <c r="G8" s="476" t="s">
        <v>933</v>
      </c>
      <c r="H8" s="476" t="s">
        <v>933</v>
      </c>
      <c r="I8" s="476"/>
      <c r="J8" s="476" t="s">
        <v>933</v>
      </c>
      <c r="K8" s="476" t="s">
        <v>933</v>
      </c>
      <c r="L8" s="476" t="s">
        <v>933</v>
      </c>
      <c r="M8" s="476" t="s">
        <v>933</v>
      </c>
      <c r="N8" s="476" t="s">
        <v>933</v>
      </c>
      <c r="O8" s="476" t="s">
        <v>933</v>
      </c>
      <c r="P8" s="476"/>
      <c r="Q8" s="476" t="s">
        <v>933</v>
      </c>
      <c r="R8" s="476" t="s">
        <v>933</v>
      </c>
      <c r="S8" s="476" t="s">
        <v>933</v>
      </c>
      <c r="T8" s="476" t="s">
        <v>933</v>
      </c>
      <c r="U8" s="476" t="s">
        <v>933</v>
      </c>
      <c r="V8" s="476" t="s">
        <v>933</v>
      </c>
      <c r="W8" s="476"/>
      <c r="X8" s="476" t="s">
        <v>933</v>
      </c>
      <c r="Y8" s="476" t="s">
        <v>933</v>
      </c>
      <c r="Z8" s="476" t="s">
        <v>933</v>
      </c>
      <c r="AA8" s="476" t="s">
        <v>933</v>
      </c>
      <c r="AB8" s="476" t="s">
        <v>933</v>
      </c>
      <c r="AC8" s="476" t="s">
        <v>933</v>
      </c>
      <c r="AD8" s="476"/>
      <c r="AE8" s="476" t="s">
        <v>933</v>
      </c>
      <c r="AF8" s="476" t="s">
        <v>933</v>
      </c>
      <c r="AG8" s="476" t="s">
        <v>933</v>
      </c>
      <c r="AH8" s="476" t="s">
        <v>933</v>
      </c>
      <c r="AI8" s="476" t="s">
        <v>933</v>
      </c>
      <c r="AJ8" s="607" t="s">
        <v>933</v>
      </c>
    </row>
    <row r="9" spans="1:36" x14ac:dyDescent="0.25">
      <c r="A9" s="727"/>
      <c r="B9" s="728"/>
      <c r="C9" s="475">
        <f>IFERROR(C8/('Produção Diária'!C36*20*0.006), 0)</f>
        <v>0</v>
      </c>
      <c r="D9" s="608" t="str">
        <f>buffer!C8</f>
        <v>-</v>
      </c>
      <c r="E9" s="521"/>
      <c r="F9" s="475"/>
      <c r="G9" s="475" t="s">
        <v>933</v>
      </c>
      <c r="H9" s="475" t="s">
        <v>933</v>
      </c>
      <c r="I9" s="475"/>
      <c r="J9" s="475" t="s">
        <v>933</v>
      </c>
      <c r="K9" s="475" t="s">
        <v>933</v>
      </c>
      <c r="L9" s="475" t="s">
        <v>933</v>
      </c>
      <c r="M9" s="475" t="s">
        <v>933</v>
      </c>
      <c r="N9" s="475" t="s">
        <v>933</v>
      </c>
      <c r="O9" s="475" t="s">
        <v>933</v>
      </c>
      <c r="P9" s="475"/>
      <c r="Q9" s="475" t="s">
        <v>933</v>
      </c>
      <c r="R9" s="475" t="s">
        <v>933</v>
      </c>
      <c r="S9" s="475" t="s">
        <v>933</v>
      </c>
      <c r="T9" s="475" t="s">
        <v>933</v>
      </c>
      <c r="U9" s="475" t="s">
        <v>933</v>
      </c>
      <c r="V9" s="475" t="s">
        <v>933</v>
      </c>
      <c r="W9" s="475"/>
      <c r="X9" s="475" t="s">
        <v>933</v>
      </c>
      <c r="Y9" s="475" t="s">
        <v>933</v>
      </c>
      <c r="Z9" s="475" t="s">
        <v>933</v>
      </c>
      <c r="AA9" s="475" t="s">
        <v>933</v>
      </c>
      <c r="AB9" s="475" t="s">
        <v>933</v>
      </c>
      <c r="AC9" s="475" t="s">
        <v>933</v>
      </c>
      <c r="AD9" s="475"/>
      <c r="AE9" s="475" t="s">
        <v>933</v>
      </c>
      <c r="AF9" s="475" t="s">
        <v>933</v>
      </c>
      <c r="AG9" s="475" t="s">
        <v>933</v>
      </c>
      <c r="AH9" s="475" t="s">
        <v>933</v>
      </c>
      <c r="AI9" s="475" t="s">
        <v>933</v>
      </c>
      <c r="AJ9" s="608" t="s">
        <v>933</v>
      </c>
    </row>
    <row r="10" spans="1:36" x14ac:dyDescent="0.25">
      <c r="A10" s="729">
        <v>208</v>
      </c>
      <c r="B10" s="730" t="s">
        <v>1129</v>
      </c>
      <c r="C10" s="484">
        <f>SUM(F10:AJ10)</f>
        <v>116.29900000000002</v>
      </c>
      <c r="D10" s="609" t="str">
        <f>buffer!B6</f>
        <v>-</v>
      </c>
      <c r="E10" s="521"/>
      <c r="F10" s="473"/>
      <c r="G10" s="473">
        <v>15.35</v>
      </c>
      <c r="H10" s="473">
        <v>0.1</v>
      </c>
      <c r="I10" s="473"/>
      <c r="J10" s="473" t="s">
        <v>933</v>
      </c>
      <c r="K10" s="473" t="s">
        <v>933</v>
      </c>
      <c r="L10" s="484">
        <v>8.3000000000000007</v>
      </c>
      <c r="M10" s="473">
        <v>0</v>
      </c>
      <c r="N10" s="473">
        <v>4.3</v>
      </c>
      <c r="O10" s="473">
        <v>3.1</v>
      </c>
      <c r="P10" s="473"/>
      <c r="Q10" s="473">
        <v>6.26</v>
      </c>
      <c r="R10" s="473">
        <v>7.0299999999999994</v>
      </c>
      <c r="S10" s="473">
        <v>7.2</v>
      </c>
      <c r="T10" s="473">
        <v>6.1</v>
      </c>
      <c r="U10" s="473">
        <v>5.7560000000000002</v>
      </c>
      <c r="V10" s="473" t="s">
        <v>933</v>
      </c>
      <c r="W10" s="473"/>
      <c r="X10" s="473">
        <v>8.1999999999999993</v>
      </c>
      <c r="Y10" s="473" t="s">
        <v>933</v>
      </c>
      <c r="Z10" s="473">
        <v>5.9</v>
      </c>
      <c r="AA10" s="473">
        <v>0</v>
      </c>
      <c r="AB10" s="473">
        <v>0</v>
      </c>
      <c r="AC10" s="473" t="s">
        <v>933</v>
      </c>
      <c r="AD10" s="473"/>
      <c r="AE10" s="473">
        <v>8.745000000000001</v>
      </c>
      <c r="AF10" s="473">
        <v>9.34</v>
      </c>
      <c r="AG10" s="473">
        <v>5.1180000000000003</v>
      </c>
      <c r="AH10" s="473">
        <v>7.9</v>
      </c>
      <c r="AI10" s="473">
        <v>7.6</v>
      </c>
      <c r="AJ10" s="609" t="s">
        <v>933</v>
      </c>
    </row>
    <row r="11" spans="1:36" x14ac:dyDescent="0.25">
      <c r="A11" s="729"/>
      <c r="B11" s="730"/>
      <c r="C11" s="474">
        <f>IFERROR(C10/('Produção Diária'!C37*12*0.006), 0)</f>
        <v>1.5173065763215686E-2</v>
      </c>
      <c r="D11" s="610" t="str">
        <f>buffer!C6</f>
        <v>-</v>
      </c>
      <c r="E11" s="521"/>
      <c r="F11" s="474"/>
      <c r="G11" s="474">
        <v>1.0449683582219609E-2</v>
      </c>
      <c r="H11" s="474">
        <v>1.1973180076628353E-2</v>
      </c>
      <c r="I11" s="474"/>
      <c r="J11" s="474" t="s">
        <v>933</v>
      </c>
      <c r="K11" s="474" t="s">
        <v>933</v>
      </c>
      <c r="L11" s="474">
        <v>1.1700951865385483E-2</v>
      </c>
      <c r="M11" s="474">
        <v>0</v>
      </c>
      <c r="N11" s="474">
        <v>2.0217407658165949E-2</v>
      </c>
      <c r="O11" s="474">
        <v>1.9127301446270794E-2</v>
      </c>
      <c r="P11" s="474"/>
      <c r="Q11" s="474">
        <v>1.670402390863486E-2</v>
      </c>
      <c r="R11" s="474">
        <v>1.8758672216885472E-2</v>
      </c>
      <c r="S11" s="474">
        <v>1.921229586935639E-2</v>
      </c>
      <c r="T11" s="474">
        <v>1.6270831999658578E-2</v>
      </c>
      <c r="U11" s="474">
        <v>1.5359163197779914E-2</v>
      </c>
      <c r="V11" s="474" t="s">
        <v>933</v>
      </c>
      <c r="W11" s="474"/>
      <c r="X11" s="474">
        <v>2.1876467324027829E-2</v>
      </c>
      <c r="Y11" s="474" t="s">
        <v>933</v>
      </c>
      <c r="Z11" s="474">
        <v>1.5743409115167042E-2</v>
      </c>
      <c r="AA11" s="474">
        <v>0</v>
      </c>
      <c r="AB11" s="474">
        <v>0</v>
      </c>
      <c r="AC11" s="474" t="s">
        <v>933</v>
      </c>
      <c r="AD11" s="474"/>
      <c r="AE11" s="474">
        <v>1.6402205716857982E-2</v>
      </c>
      <c r="AF11" s="474">
        <v>2.4917829854441458E-2</v>
      </c>
      <c r="AG11" s="474">
        <v>1.3656740313800833E-2</v>
      </c>
      <c r="AH11" s="474">
        <v>2.108015796776604E-2</v>
      </c>
      <c r="AI11" s="474">
        <v>2.0279645639876186E-2</v>
      </c>
      <c r="AJ11" s="610" t="s">
        <v>933</v>
      </c>
    </row>
    <row r="12" spans="1:36" x14ac:dyDescent="0.25">
      <c r="A12" s="723">
        <v>209</v>
      </c>
      <c r="B12" s="724" t="s">
        <v>1125</v>
      </c>
      <c r="C12" s="496">
        <f>SUM(F12:AJ12)</f>
        <v>0</v>
      </c>
      <c r="D12" s="611" t="str">
        <f>buffer!B7</f>
        <v>-</v>
      </c>
      <c r="E12" s="521"/>
      <c r="F12" s="479"/>
      <c r="G12" s="479" t="s">
        <v>933</v>
      </c>
      <c r="H12" s="479" t="s">
        <v>933</v>
      </c>
      <c r="I12" s="479"/>
      <c r="J12" s="479" t="s">
        <v>933</v>
      </c>
      <c r="K12" s="479" t="s">
        <v>933</v>
      </c>
      <c r="L12" s="479" t="s">
        <v>933</v>
      </c>
      <c r="M12" s="479" t="s">
        <v>933</v>
      </c>
      <c r="N12" s="479" t="s">
        <v>933</v>
      </c>
      <c r="O12" s="479" t="s">
        <v>933</v>
      </c>
      <c r="P12" s="479"/>
      <c r="Q12" s="479" t="s">
        <v>933</v>
      </c>
      <c r="R12" s="479" t="s">
        <v>933</v>
      </c>
      <c r="S12" s="479" t="s">
        <v>933</v>
      </c>
      <c r="T12" s="479" t="s">
        <v>933</v>
      </c>
      <c r="U12" s="479" t="s">
        <v>933</v>
      </c>
      <c r="V12" s="479" t="s">
        <v>933</v>
      </c>
      <c r="W12" s="479"/>
      <c r="X12" s="479" t="s">
        <v>933</v>
      </c>
      <c r="Y12" s="479" t="s">
        <v>933</v>
      </c>
      <c r="Z12" s="479" t="s">
        <v>933</v>
      </c>
      <c r="AA12" s="479" t="s">
        <v>933</v>
      </c>
      <c r="AB12" s="479" t="s">
        <v>933</v>
      </c>
      <c r="AC12" s="479" t="s">
        <v>933</v>
      </c>
      <c r="AD12" s="479"/>
      <c r="AE12" s="479" t="s">
        <v>933</v>
      </c>
      <c r="AF12" s="479" t="s">
        <v>933</v>
      </c>
      <c r="AG12" s="479" t="s">
        <v>933</v>
      </c>
      <c r="AH12" s="479" t="s">
        <v>933</v>
      </c>
      <c r="AI12" s="479" t="s">
        <v>933</v>
      </c>
      <c r="AJ12" s="611" t="s">
        <v>933</v>
      </c>
    </row>
    <row r="13" spans="1:36" x14ac:dyDescent="0.25">
      <c r="A13" s="723"/>
      <c r="B13" s="724"/>
      <c r="C13" s="480">
        <f>IFERROR(C12/('Produção Diária'!C38*12*0.006), 0)</f>
        <v>0</v>
      </c>
      <c r="D13" s="612" t="str">
        <f>buffer!C7</f>
        <v>-</v>
      </c>
      <c r="E13" s="521"/>
      <c r="F13" s="480"/>
      <c r="G13" s="480" t="s">
        <v>933</v>
      </c>
      <c r="H13" s="480" t="s">
        <v>933</v>
      </c>
      <c r="I13" s="480"/>
      <c r="J13" s="480" t="s">
        <v>933</v>
      </c>
      <c r="K13" s="480" t="s">
        <v>933</v>
      </c>
      <c r="L13" s="480" t="s">
        <v>933</v>
      </c>
      <c r="M13" s="480" t="s">
        <v>933</v>
      </c>
      <c r="N13" s="480" t="s">
        <v>933</v>
      </c>
      <c r="O13" s="480" t="s">
        <v>933</v>
      </c>
      <c r="P13" s="480"/>
      <c r="Q13" s="480" t="s">
        <v>933</v>
      </c>
      <c r="R13" s="480" t="s">
        <v>933</v>
      </c>
      <c r="S13" s="480" t="s">
        <v>933</v>
      </c>
      <c r="T13" s="480" t="s">
        <v>933</v>
      </c>
      <c r="U13" s="480" t="s">
        <v>933</v>
      </c>
      <c r="V13" s="480" t="s">
        <v>933</v>
      </c>
      <c r="W13" s="480"/>
      <c r="X13" s="480" t="s">
        <v>933</v>
      </c>
      <c r="Y13" s="480" t="s">
        <v>933</v>
      </c>
      <c r="Z13" s="480" t="s">
        <v>933</v>
      </c>
      <c r="AA13" s="480" t="s">
        <v>933</v>
      </c>
      <c r="AB13" s="480" t="s">
        <v>933</v>
      </c>
      <c r="AC13" s="480" t="s">
        <v>933</v>
      </c>
      <c r="AD13" s="480"/>
      <c r="AE13" s="480" t="s">
        <v>933</v>
      </c>
      <c r="AF13" s="480" t="s">
        <v>933</v>
      </c>
      <c r="AG13" s="480" t="s">
        <v>933</v>
      </c>
      <c r="AH13" s="480" t="s">
        <v>933</v>
      </c>
      <c r="AI13" s="480" t="s">
        <v>933</v>
      </c>
      <c r="AJ13" s="612" t="s">
        <v>933</v>
      </c>
    </row>
    <row r="14" spans="1:36" ht="5.0999999999999996" customHeight="1" x14ac:dyDescent="0.25">
      <c r="C14" s="497"/>
      <c r="D14" s="613"/>
      <c r="E14" s="521"/>
      <c r="F14" s="514"/>
      <c r="G14" s="515"/>
      <c r="H14" s="497"/>
      <c r="I14" s="497"/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  <c r="V14" s="497"/>
      <c r="W14" s="497"/>
      <c r="X14" s="497"/>
      <c r="Y14" s="497"/>
      <c r="Z14" s="497"/>
      <c r="AA14" s="497"/>
      <c r="AB14" s="497"/>
      <c r="AC14" s="497"/>
      <c r="AD14" s="497"/>
      <c r="AE14" s="497"/>
      <c r="AF14" s="497"/>
      <c r="AG14" s="497"/>
      <c r="AH14" s="497"/>
      <c r="AI14" s="497"/>
      <c r="AJ14" s="613"/>
    </row>
    <row r="15" spans="1:36" x14ac:dyDescent="0.25">
      <c r="A15" s="739" t="s">
        <v>154</v>
      </c>
      <c r="B15" s="738" t="s">
        <v>21</v>
      </c>
      <c r="C15" s="509">
        <f>SUM(F15:AI15)</f>
        <v>4160</v>
      </c>
      <c r="D15" s="614">
        <f>buffer!B3</f>
        <v>0</v>
      </c>
      <c r="E15" s="521"/>
      <c r="F15" s="509"/>
      <c r="G15" s="510">
        <v>140</v>
      </c>
      <c r="H15" s="510">
        <v>160</v>
      </c>
      <c r="I15" s="510"/>
      <c r="J15" s="510">
        <v>89</v>
      </c>
      <c r="K15" s="510">
        <v>120</v>
      </c>
      <c r="L15" s="510">
        <v>184</v>
      </c>
      <c r="M15" s="510">
        <v>130</v>
      </c>
      <c r="N15" s="510">
        <v>180</v>
      </c>
      <c r="O15" s="510" t="s">
        <v>933</v>
      </c>
      <c r="P15" s="510"/>
      <c r="Q15" s="510">
        <v>342</v>
      </c>
      <c r="R15" s="510">
        <v>110</v>
      </c>
      <c r="S15" s="510">
        <v>344</v>
      </c>
      <c r="T15" s="510">
        <v>320</v>
      </c>
      <c r="U15" s="510">
        <v>240</v>
      </c>
      <c r="V15" s="510">
        <v>86</v>
      </c>
      <c r="W15" s="510"/>
      <c r="X15" s="510">
        <v>160</v>
      </c>
      <c r="Y15" s="510">
        <v>186</v>
      </c>
      <c r="Z15" s="510">
        <v>96</v>
      </c>
      <c r="AA15" s="510">
        <v>178</v>
      </c>
      <c r="AB15" s="510">
        <v>126</v>
      </c>
      <c r="AC15" s="510">
        <v>68</v>
      </c>
      <c r="AD15" s="510"/>
      <c r="AE15" s="510">
        <v>122</v>
      </c>
      <c r="AF15" s="510">
        <v>172</v>
      </c>
      <c r="AG15" s="510">
        <v>284</v>
      </c>
      <c r="AH15" s="510">
        <v>174</v>
      </c>
      <c r="AI15" s="510">
        <v>149</v>
      </c>
      <c r="AJ15" s="614">
        <v>0</v>
      </c>
    </row>
    <row r="16" spans="1:36" x14ac:dyDescent="0.25">
      <c r="A16" s="739"/>
      <c r="B16" s="738"/>
      <c r="C16" s="549">
        <f>IFERROR(C15/('Produção Diária'!C5*30), 0)</f>
        <v>2.034518342454431E-3</v>
      </c>
      <c r="D16" s="615">
        <f>buffer!C3</f>
        <v>0</v>
      </c>
      <c r="E16" s="521"/>
      <c r="F16" s="549"/>
      <c r="G16" s="511">
        <v>1.7859420844495472E-3</v>
      </c>
      <c r="H16" s="511">
        <v>4.9937578027465668E-3</v>
      </c>
      <c r="I16" s="511"/>
      <c r="J16" s="511">
        <v>1.1534473820632451E-3</v>
      </c>
      <c r="K16" s="511">
        <v>1.3231888852133643E-3</v>
      </c>
      <c r="L16" s="511">
        <v>1.3838748495788207E-3</v>
      </c>
      <c r="M16" s="511">
        <v>2.0469217446071487E-3</v>
      </c>
      <c r="N16" s="511">
        <v>2.5751072961373391E-3</v>
      </c>
      <c r="O16" s="511" t="s">
        <v>933</v>
      </c>
      <c r="P16" s="511"/>
      <c r="Q16" s="511">
        <v>3.4915773353751912E-3</v>
      </c>
      <c r="R16" s="511">
        <v>1.9077349982656955E-3</v>
      </c>
      <c r="S16" s="511">
        <v>3.2492679701520734E-3</v>
      </c>
      <c r="T16" s="511">
        <v>2.5068546807677241E-3</v>
      </c>
      <c r="U16" s="511">
        <v>2.51414204902577E-3</v>
      </c>
      <c r="V16" s="511">
        <v>2.6348039215686276E-3</v>
      </c>
      <c r="W16" s="511"/>
      <c r="X16" s="511">
        <v>3.9186872397746755E-3</v>
      </c>
      <c r="Y16" s="511">
        <v>1.9000919399325773E-3</v>
      </c>
      <c r="Z16" s="511">
        <v>9.6676737160120846E-4</v>
      </c>
      <c r="AA16" s="511">
        <v>2.6994237185319989E-3</v>
      </c>
      <c r="AB16" s="511">
        <v>1.6874246685415831E-3</v>
      </c>
      <c r="AC16" s="511">
        <v>2.8439983270598075E-3</v>
      </c>
      <c r="AD16" s="511"/>
      <c r="AE16" s="511">
        <v>1.6484258883934604E-3</v>
      </c>
      <c r="AF16" s="511">
        <v>1.3888888888888889E-3</v>
      </c>
      <c r="AG16" s="511">
        <v>2.2180568572321151E-3</v>
      </c>
      <c r="AH16" s="511">
        <v>1.6924423694193171E-3</v>
      </c>
      <c r="AI16" s="512">
        <v>1.3923932342771704E-3</v>
      </c>
      <c r="AJ16" s="615">
        <v>0</v>
      </c>
    </row>
    <row r="17" spans="1:36" x14ac:dyDescent="0.25">
      <c r="A17" s="744" t="s">
        <v>158</v>
      </c>
      <c r="B17" s="746" t="s">
        <v>964</v>
      </c>
      <c r="C17" s="500">
        <f>SUM(F17:AJ17)</f>
        <v>360</v>
      </c>
      <c r="D17" s="616" t="str">
        <f>buffer!B4</f>
        <v>-</v>
      </c>
      <c r="E17" s="521"/>
      <c r="F17" s="500"/>
      <c r="G17" s="500" t="s">
        <v>933</v>
      </c>
      <c r="H17" s="500" t="s">
        <v>933</v>
      </c>
      <c r="I17" s="500"/>
      <c r="J17" s="500" t="s">
        <v>933</v>
      </c>
      <c r="K17" s="500">
        <v>180</v>
      </c>
      <c r="L17" s="500" t="s">
        <v>933</v>
      </c>
      <c r="M17" s="500" t="s">
        <v>933</v>
      </c>
      <c r="N17" s="500" t="s">
        <v>933</v>
      </c>
      <c r="O17" s="500" t="s">
        <v>933</v>
      </c>
      <c r="P17" s="500"/>
      <c r="Q17" s="500" t="s">
        <v>933</v>
      </c>
      <c r="R17" s="500" t="s">
        <v>933</v>
      </c>
      <c r="S17" s="500" t="s">
        <v>933</v>
      </c>
      <c r="T17" s="500" t="s">
        <v>933</v>
      </c>
      <c r="U17" s="500" t="s">
        <v>933</v>
      </c>
      <c r="V17" s="500" t="s">
        <v>933</v>
      </c>
      <c r="W17" s="500"/>
      <c r="X17" s="500">
        <v>180</v>
      </c>
      <c r="Y17" s="500" t="s">
        <v>933</v>
      </c>
      <c r="Z17" s="500" t="s">
        <v>933</v>
      </c>
      <c r="AA17" s="500" t="s">
        <v>933</v>
      </c>
      <c r="AB17" s="500" t="s">
        <v>933</v>
      </c>
      <c r="AC17" s="500" t="s">
        <v>933</v>
      </c>
      <c r="AD17" s="500"/>
      <c r="AE17" s="500" t="s">
        <v>933</v>
      </c>
      <c r="AF17" s="500" t="s">
        <v>933</v>
      </c>
      <c r="AG17" s="500" t="s">
        <v>933</v>
      </c>
      <c r="AH17" s="500" t="s">
        <v>933</v>
      </c>
      <c r="AI17" s="501" t="s">
        <v>933</v>
      </c>
      <c r="AJ17" s="616" t="s">
        <v>933</v>
      </c>
    </row>
    <row r="18" spans="1:36" x14ac:dyDescent="0.25">
      <c r="A18" s="745"/>
      <c r="B18" s="746"/>
      <c r="C18" s="502">
        <f>IFERROR(C17/('Produção Diária'!C10*30), 0)</f>
        <v>2.8832292167227293E-3</v>
      </c>
      <c r="D18" s="617" t="str">
        <f>buffer!C4</f>
        <v>-</v>
      </c>
      <c r="E18" s="521"/>
      <c r="F18" s="502"/>
      <c r="G18" s="502" t="s">
        <v>933</v>
      </c>
      <c r="H18" s="502" t="s">
        <v>933</v>
      </c>
      <c r="I18" s="502"/>
      <c r="J18" s="502" t="s">
        <v>933</v>
      </c>
      <c r="K18" s="502">
        <v>2.8846153846153848E-3</v>
      </c>
      <c r="L18" s="502" t="s">
        <v>933</v>
      </c>
      <c r="M18" s="502" t="s">
        <v>933</v>
      </c>
      <c r="N18" s="502" t="s">
        <v>933</v>
      </c>
      <c r="O18" s="502" t="s">
        <v>933</v>
      </c>
      <c r="P18" s="502"/>
      <c r="Q18" s="502" t="s">
        <v>933</v>
      </c>
      <c r="R18" s="502" t="s">
        <v>933</v>
      </c>
      <c r="S18" s="502" t="s">
        <v>933</v>
      </c>
      <c r="T18" s="502" t="s">
        <v>933</v>
      </c>
      <c r="U18" s="502" t="s">
        <v>933</v>
      </c>
      <c r="V18" s="502" t="s">
        <v>933</v>
      </c>
      <c r="W18" s="502"/>
      <c r="X18" s="502">
        <v>2.881844380403458E-3</v>
      </c>
      <c r="Y18" s="502" t="s">
        <v>933</v>
      </c>
      <c r="Z18" s="502" t="s">
        <v>933</v>
      </c>
      <c r="AA18" s="502" t="s">
        <v>933</v>
      </c>
      <c r="AB18" s="502" t="s">
        <v>933</v>
      </c>
      <c r="AC18" s="502" t="s">
        <v>933</v>
      </c>
      <c r="AD18" s="502"/>
      <c r="AE18" s="502" t="s">
        <v>933</v>
      </c>
      <c r="AF18" s="502" t="s">
        <v>933</v>
      </c>
      <c r="AG18" s="502" t="s">
        <v>933</v>
      </c>
      <c r="AH18" s="502" t="s">
        <v>933</v>
      </c>
      <c r="AI18" s="503" t="s">
        <v>933</v>
      </c>
      <c r="AJ18" s="617" t="s">
        <v>933</v>
      </c>
    </row>
    <row r="19" spans="1:36" ht="5.0999999999999996" customHeight="1" x14ac:dyDescent="0.25">
      <c r="A19" s="315"/>
      <c r="C19" s="497"/>
      <c r="D19" s="613"/>
      <c r="E19" s="521"/>
      <c r="F19" s="514"/>
      <c r="G19" s="515"/>
      <c r="H19" s="497"/>
      <c r="I19" s="497"/>
      <c r="J19" s="497"/>
      <c r="K19" s="497"/>
      <c r="L19" s="497"/>
      <c r="M19" s="497"/>
      <c r="N19" s="497"/>
      <c r="O19" s="497"/>
      <c r="P19" s="497"/>
      <c r="Q19" s="497"/>
      <c r="R19" s="497"/>
      <c r="S19" s="497"/>
      <c r="T19" s="497"/>
      <c r="U19" s="497"/>
      <c r="V19" s="497"/>
      <c r="W19" s="497"/>
      <c r="X19" s="497"/>
      <c r="Y19" s="497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613"/>
    </row>
    <row r="20" spans="1:36" x14ac:dyDescent="0.25">
      <c r="A20" s="740" t="s">
        <v>179</v>
      </c>
      <c r="B20" s="741" t="s">
        <v>63</v>
      </c>
      <c r="C20" s="507">
        <f>SUM(F20:AI20)</f>
        <v>0</v>
      </c>
      <c r="D20" s="618">
        <f>buffer!B10</f>
        <v>11</v>
      </c>
      <c r="E20" s="521"/>
      <c r="F20" s="507"/>
      <c r="G20" s="507" t="s">
        <v>933</v>
      </c>
      <c r="H20" s="507" t="s">
        <v>933</v>
      </c>
      <c r="I20" s="507"/>
      <c r="J20" s="507" t="s">
        <v>933</v>
      </c>
      <c r="K20" s="507" t="s">
        <v>933</v>
      </c>
      <c r="L20" s="507" t="s">
        <v>933</v>
      </c>
      <c r="M20" s="507" t="s">
        <v>933</v>
      </c>
      <c r="N20" s="507" t="s">
        <v>933</v>
      </c>
      <c r="O20" s="507" t="s">
        <v>933</v>
      </c>
      <c r="P20" s="507"/>
      <c r="Q20" s="507" t="s">
        <v>933</v>
      </c>
      <c r="R20" s="507" t="s">
        <v>933</v>
      </c>
      <c r="S20" s="507" t="s">
        <v>933</v>
      </c>
      <c r="T20" s="507" t="s">
        <v>933</v>
      </c>
      <c r="U20" s="507" t="s">
        <v>933</v>
      </c>
      <c r="V20" s="507" t="s">
        <v>933</v>
      </c>
      <c r="W20" s="507"/>
      <c r="X20" s="507" t="s">
        <v>933</v>
      </c>
      <c r="Y20" s="507" t="s">
        <v>933</v>
      </c>
      <c r="Z20" s="507" t="s">
        <v>933</v>
      </c>
      <c r="AA20" s="507" t="s">
        <v>933</v>
      </c>
      <c r="AB20" s="507">
        <v>0</v>
      </c>
      <c r="AC20" s="507">
        <v>0</v>
      </c>
      <c r="AD20" s="507"/>
      <c r="AE20" s="507" t="s">
        <v>933</v>
      </c>
      <c r="AF20" s="507" t="s">
        <v>933</v>
      </c>
      <c r="AG20" s="507" t="s">
        <v>933</v>
      </c>
      <c r="AH20" s="507" t="s">
        <v>933</v>
      </c>
      <c r="AI20" s="507" t="s">
        <v>933</v>
      </c>
      <c r="AJ20" s="618">
        <v>11</v>
      </c>
    </row>
    <row r="21" spans="1:36" x14ac:dyDescent="0.25">
      <c r="A21" s="740"/>
      <c r="B21" s="741"/>
      <c r="C21" s="513">
        <f>IFERROR(MEDIAN(F21:AJ21), 0)</f>
        <v>0</v>
      </c>
      <c r="D21" s="619">
        <f>buffer!C10</f>
        <v>2.2916666666666665E-2</v>
      </c>
      <c r="E21" s="521"/>
      <c r="F21" s="513"/>
      <c r="G21" s="513" t="s">
        <v>933</v>
      </c>
      <c r="H21" s="513" t="s">
        <v>933</v>
      </c>
      <c r="I21" s="513"/>
      <c r="J21" s="513" t="s">
        <v>933</v>
      </c>
      <c r="K21" s="513" t="s">
        <v>933</v>
      </c>
      <c r="L21" s="513" t="s">
        <v>933</v>
      </c>
      <c r="M21" s="513" t="s">
        <v>933</v>
      </c>
      <c r="N21" s="513" t="s">
        <v>933</v>
      </c>
      <c r="O21" s="513" t="s">
        <v>933</v>
      </c>
      <c r="P21" s="513"/>
      <c r="Q21" s="513" t="s">
        <v>933</v>
      </c>
      <c r="R21" s="513" t="s">
        <v>933</v>
      </c>
      <c r="S21" s="513" t="s">
        <v>933</v>
      </c>
      <c r="T21" s="513" t="s">
        <v>933</v>
      </c>
      <c r="U21" s="513" t="s">
        <v>933</v>
      </c>
      <c r="V21" s="513" t="s">
        <v>933</v>
      </c>
      <c r="W21" s="513"/>
      <c r="X21" s="513" t="s">
        <v>933</v>
      </c>
      <c r="Y21" s="513" t="s">
        <v>933</v>
      </c>
      <c r="Z21" s="513" t="s">
        <v>933</v>
      </c>
      <c r="AA21" s="513" t="s">
        <v>933</v>
      </c>
      <c r="AB21" s="513">
        <v>0</v>
      </c>
      <c r="AC21" s="513">
        <v>0</v>
      </c>
      <c r="AD21" s="513"/>
      <c r="AE21" s="513" t="s">
        <v>933</v>
      </c>
      <c r="AF21" s="513" t="s">
        <v>933</v>
      </c>
      <c r="AG21" s="513" t="s">
        <v>933</v>
      </c>
      <c r="AH21" s="513" t="s">
        <v>933</v>
      </c>
      <c r="AI21" s="513" t="s">
        <v>933</v>
      </c>
      <c r="AJ21" s="619">
        <v>2.2916666666666665E-2</v>
      </c>
    </row>
    <row r="22" spans="1:36" x14ac:dyDescent="0.25">
      <c r="A22" s="742" t="s">
        <v>179</v>
      </c>
      <c r="B22" s="743" t="s">
        <v>959</v>
      </c>
      <c r="C22" s="506">
        <f>SUM(F22:AI22)</f>
        <v>302</v>
      </c>
      <c r="D22" s="620" t="str">
        <f>buffer!B11</f>
        <v>-</v>
      </c>
      <c r="E22" s="521"/>
      <c r="F22" s="506"/>
      <c r="G22" s="506" t="s">
        <v>933</v>
      </c>
      <c r="H22" s="506" t="s">
        <v>933</v>
      </c>
      <c r="I22" s="506"/>
      <c r="J22" s="506" t="s">
        <v>933</v>
      </c>
      <c r="K22" s="506" t="s">
        <v>933</v>
      </c>
      <c r="L22" s="506" t="s">
        <v>933</v>
      </c>
      <c r="M22" s="506" t="s">
        <v>933</v>
      </c>
      <c r="N22" s="506" t="s">
        <v>933</v>
      </c>
      <c r="O22" s="506" t="s">
        <v>933</v>
      </c>
      <c r="P22" s="506"/>
      <c r="Q22" s="506" t="s">
        <v>933</v>
      </c>
      <c r="R22" s="506" t="s">
        <v>933</v>
      </c>
      <c r="S22" s="506" t="s">
        <v>933</v>
      </c>
      <c r="T22" s="506" t="s">
        <v>933</v>
      </c>
      <c r="U22" s="506" t="s">
        <v>933</v>
      </c>
      <c r="V22" s="506" t="s">
        <v>933</v>
      </c>
      <c r="W22" s="506"/>
      <c r="X22" s="506" t="s">
        <v>933</v>
      </c>
      <c r="Y22" s="506" t="s">
        <v>933</v>
      </c>
      <c r="Z22" s="506" t="s">
        <v>933</v>
      </c>
      <c r="AA22" s="506">
        <v>302</v>
      </c>
      <c r="AB22" s="506">
        <v>0</v>
      </c>
      <c r="AC22" s="506" t="s">
        <v>933</v>
      </c>
      <c r="AD22" s="506"/>
      <c r="AE22" s="506" t="s">
        <v>933</v>
      </c>
      <c r="AF22" s="506" t="s">
        <v>933</v>
      </c>
      <c r="AG22" s="506" t="s">
        <v>933</v>
      </c>
      <c r="AH22" s="506" t="s">
        <v>933</v>
      </c>
      <c r="AI22" s="506" t="s">
        <v>933</v>
      </c>
      <c r="AJ22" s="620" t="s">
        <v>933</v>
      </c>
    </row>
    <row r="23" spans="1:36" x14ac:dyDescent="0.25">
      <c r="A23" s="742"/>
      <c r="B23" s="743"/>
      <c r="C23" s="520">
        <f>IFERROR(MEDIAN(F23:AJ23), 0)</f>
        <v>1.5888047138047139E-2</v>
      </c>
      <c r="D23" s="621" t="str">
        <f>buffer!C11</f>
        <v>-</v>
      </c>
      <c r="E23" s="521"/>
      <c r="F23" s="520"/>
      <c r="G23" s="520" t="s">
        <v>933</v>
      </c>
      <c r="H23" s="520" t="s">
        <v>933</v>
      </c>
      <c r="I23" s="520"/>
      <c r="J23" s="520" t="s">
        <v>933</v>
      </c>
      <c r="K23" s="520" t="s">
        <v>933</v>
      </c>
      <c r="L23" s="520" t="s">
        <v>933</v>
      </c>
      <c r="M23" s="520" t="s">
        <v>933</v>
      </c>
      <c r="N23" s="520" t="s">
        <v>933</v>
      </c>
      <c r="O23" s="520" t="s">
        <v>933</v>
      </c>
      <c r="P23" s="520"/>
      <c r="Q23" s="520" t="s">
        <v>933</v>
      </c>
      <c r="R23" s="520" t="s">
        <v>933</v>
      </c>
      <c r="S23" s="520" t="s">
        <v>933</v>
      </c>
      <c r="T23" s="520" t="s">
        <v>933</v>
      </c>
      <c r="U23" s="520" t="s">
        <v>933</v>
      </c>
      <c r="V23" s="520" t="s">
        <v>933</v>
      </c>
      <c r="W23" s="520"/>
      <c r="X23" s="520" t="s">
        <v>933</v>
      </c>
      <c r="Y23" s="520" t="s">
        <v>933</v>
      </c>
      <c r="Z23" s="520" t="s">
        <v>933</v>
      </c>
      <c r="AA23" s="520">
        <v>3.1776094276094277E-2</v>
      </c>
      <c r="AB23" s="520">
        <v>0</v>
      </c>
      <c r="AC23" s="520" t="s">
        <v>933</v>
      </c>
      <c r="AD23" s="520"/>
      <c r="AE23" s="520" t="s">
        <v>933</v>
      </c>
      <c r="AF23" s="520" t="s">
        <v>933</v>
      </c>
      <c r="AG23" s="520" t="s">
        <v>933</v>
      </c>
      <c r="AH23" s="520" t="s">
        <v>933</v>
      </c>
      <c r="AI23" s="520" t="s">
        <v>933</v>
      </c>
      <c r="AJ23" s="621" t="s">
        <v>933</v>
      </c>
    </row>
    <row r="24" spans="1:36" x14ac:dyDescent="0.25">
      <c r="A24" s="733" t="s">
        <v>179</v>
      </c>
      <c r="B24" s="735" t="s">
        <v>960</v>
      </c>
      <c r="C24" s="505">
        <f>SUM(F24:AI24)</f>
        <v>0</v>
      </c>
      <c r="D24" s="622" t="str">
        <f>buffer!B12</f>
        <v>-</v>
      </c>
      <c r="E24" s="521"/>
      <c r="F24" s="505"/>
      <c r="G24" s="505" t="s">
        <v>933</v>
      </c>
      <c r="H24" s="505" t="s">
        <v>933</v>
      </c>
      <c r="I24" s="505"/>
      <c r="J24" s="505" t="s">
        <v>933</v>
      </c>
      <c r="K24" s="505" t="s">
        <v>933</v>
      </c>
      <c r="L24" s="505" t="s">
        <v>933</v>
      </c>
      <c r="M24" s="505" t="s">
        <v>933</v>
      </c>
      <c r="N24" s="505" t="s">
        <v>933</v>
      </c>
      <c r="O24" s="505" t="s">
        <v>933</v>
      </c>
      <c r="P24" s="505"/>
      <c r="Q24" s="505" t="s">
        <v>933</v>
      </c>
      <c r="R24" s="505" t="s">
        <v>933</v>
      </c>
      <c r="S24" s="505" t="s">
        <v>933</v>
      </c>
      <c r="T24" s="505" t="s">
        <v>933</v>
      </c>
      <c r="U24" s="505" t="s">
        <v>933</v>
      </c>
      <c r="V24" s="505" t="s">
        <v>933</v>
      </c>
      <c r="W24" s="505"/>
      <c r="X24" s="505" t="s">
        <v>933</v>
      </c>
      <c r="Y24" s="505" t="s">
        <v>933</v>
      </c>
      <c r="Z24" s="505" t="s">
        <v>933</v>
      </c>
      <c r="AA24" s="505" t="s">
        <v>933</v>
      </c>
      <c r="AB24" s="505" t="s">
        <v>933</v>
      </c>
      <c r="AC24" s="505" t="s">
        <v>933</v>
      </c>
      <c r="AD24" s="505"/>
      <c r="AE24" s="505" t="s">
        <v>933</v>
      </c>
      <c r="AF24" s="505" t="s">
        <v>933</v>
      </c>
      <c r="AG24" s="505" t="s">
        <v>933</v>
      </c>
      <c r="AH24" s="505" t="s">
        <v>933</v>
      </c>
      <c r="AI24" s="505" t="s">
        <v>933</v>
      </c>
      <c r="AJ24" s="622" t="s">
        <v>933</v>
      </c>
    </row>
    <row r="25" spans="1:36" x14ac:dyDescent="0.25">
      <c r="A25" s="734"/>
      <c r="B25" s="735"/>
      <c r="C25" s="547">
        <f>IFERROR(MEDIAN(F25:AJ25), 0)</f>
        <v>0</v>
      </c>
      <c r="D25" s="623" t="str">
        <f>buffer!C12</f>
        <v>-</v>
      </c>
      <c r="E25" s="521"/>
      <c r="F25" s="547"/>
      <c r="G25" s="547" t="s">
        <v>933</v>
      </c>
      <c r="H25" s="547" t="s">
        <v>933</v>
      </c>
      <c r="I25" s="547"/>
      <c r="J25" s="547" t="s">
        <v>933</v>
      </c>
      <c r="K25" s="547" t="s">
        <v>933</v>
      </c>
      <c r="L25" s="547" t="s">
        <v>933</v>
      </c>
      <c r="M25" s="547" t="s">
        <v>933</v>
      </c>
      <c r="N25" s="547" t="s">
        <v>933</v>
      </c>
      <c r="O25" s="547" t="s">
        <v>933</v>
      </c>
      <c r="P25" s="547"/>
      <c r="Q25" s="547" t="s">
        <v>933</v>
      </c>
      <c r="R25" s="547" t="s">
        <v>933</v>
      </c>
      <c r="S25" s="547" t="s">
        <v>933</v>
      </c>
      <c r="T25" s="547" t="s">
        <v>933</v>
      </c>
      <c r="U25" s="547" t="s">
        <v>933</v>
      </c>
      <c r="V25" s="547" t="s">
        <v>933</v>
      </c>
      <c r="W25" s="547"/>
      <c r="X25" s="547" t="s">
        <v>933</v>
      </c>
      <c r="Y25" s="547" t="s">
        <v>933</v>
      </c>
      <c r="Z25" s="547" t="s">
        <v>933</v>
      </c>
      <c r="AA25" s="547" t="s">
        <v>933</v>
      </c>
      <c r="AB25" s="547" t="s">
        <v>933</v>
      </c>
      <c r="AC25" s="547" t="s">
        <v>933</v>
      </c>
      <c r="AD25" s="547"/>
      <c r="AE25" s="547" t="s">
        <v>933</v>
      </c>
      <c r="AF25" s="547" t="s">
        <v>933</v>
      </c>
      <c r="AG25" s="547" t="s">
        <v>933</v>
      </c>
      <c r="AH25" s="547" t="s">
        <v>933</v>
      </c>
      <c r="AI25" s="547" t="s">
        <v>933</v>
      </c>
      <c r="AJ25" s="623" t="s">
        <v>933</v>
      </c>
    </row>
    <row r="26" spans="1:36" x14ac:dyDescent="0.25">
      <c r="A26" s="736" t="s">
        <v>179</v>
      </c>
      <c r="B26" s="737" t="s">
        <v>961</v>
      </c>
      <c r="C26" s="504">
        <f>SUM(F26:AI26)</f>
        <v>0</v>
      </c>
      <c r="D26" s="624" t="str">
        <f>buffer!B13</f>
        <v>-</v>
      </c>
      <c r="E26" s="521"/>
      <c r="F26" s="504"/>
      <c r="G26" s="504" t="s">
        <v>933</v>
      </c>
      <c r="H26" s="504" t="s">
        <v>933</v>
      </c>
      <c r="I26" s="504"/>
      <c r="J26" s="504" t="s">
        <v>933</v>
      </c>
      <c r="K26" s="504" t="s">
        <v>933</v>
      </c>
      <c r="L26" s="504" t="s">
        <v>933</v>
      </c>
      <c r="M26" s="504" t="s">
        <v>933</v>
      </c>
      <c r="N26" s="504" t="s">
        <v>933</v>
      </c>
      <c r="O26" s="504" t="s">
        <v>933</v>
      </c>
      <c r="P26" s="504"/>
      <c r="Q26" s="504" t="s">
        <v>933</v>
      </c>
      <c r="R26" s="504" t="s">
        <v>933</v>
      </c>
      <c r="S26" s="504" t="s">
        <v>933</v>
      </c>
      <c r="T26" s="504" t="s">
        <v>933</v>
      </c>
      <c r="U26" s="504" t="s">
        <v>933</v>
      </c>
      <c r="V26" s="504" t="s">
        <v>933</v>
      </c>
      <c r="W26" s="504"/>
      <c r="X26" s="504" t="s">
        <v>933</v>
      </c>
      <c r="Y26" s="504" t="s">
        <v>933</v>
      </c>
      <c r="Z26" s="504" t="s">
        <v>933</v>
      </c>
      <c r="AA26" s="504" t="s">
        <v>933</v>
      </c>
      <c r="AB26" s="504" t="s">
        <v>933</v>
      </c>
      <c r="AC26" s="504" t="s">
        <v>933</v>
      </c>
      <c r="AD26" s="504"/>
      <c r="AE26" s="504" t="s">
        <v>933</v>
      </c>
      <c r="AF26" s="504" t="s">
        <v>933</v>
      </c>
      <c r="AG26" s="504" t="s">
        <v>933</v>
      </c>
      <c r="AH26" s="504" t="s">
        <v>933</v>
      </c>
      <c r="AI26" s="504" t="s">
        <v>933</v>
      </c>
      <c r="AJ26" s="624" t="s">
        <v>933</v>
      </c>
    </row>
    <row r="27" spans="1:36" x14ac:dyDescent="0.25">
      <c r="A27" s="736"/>
      <c r="B27" s="737"/>
      <c r="C27" s="548">
        <f>IFERROR(C26/('Produção Diária'!C88*50), 0)</f>
        <v>0</v>
      </c>
      <c r="D27" s="625" t="str">
        <f>buffer!C13</f>
        <v>-</v>
      </c>
      <c r="E27" s="521"/>
      <c r="F27" s="548"/>
      <c r="G27" s="548" t="s">
        <v>933</v>
      </c>
      <c r="H27" s="548" t="s">
        <v>933</v>
      </c>
      <c r="I27" s="548"/>
      <c r="J27" s="548" t="s">
        <v>933</v>
      </c>
      <c r="K27" s="548" t="s">
        <v>933</v>
      </c>
      <c r="L27" s="548" t="s">
        <v>933</v>
      </c>
      <c r="M27" s="548" t="s">
        <v>933</v>
      </c>
      <c r="N27" s="548" t="s">
        <v>933</v>
      </c>
      <c r="O27" s="548" t="s">
        <v>933</v>
      </c>
      <c r="P27" s="548"/>
      <c r="Q27" s="548" t="s">
        <v>933</v>
      </c>
      <c r="R27" s="548" t="s">
        <v>933</v>
      </c>
      <c r="S27" s="548" t="s">
        <v>933</v>
      </c>
      <c r="T27" s="548" t="s">
        <v>933</v>
      </c>
      <c r="U27" s="548" t="s">
        <v>933</v>
      </c>
      <c r="V27" s="548" t="s">
        <v>933</v>
      </c>
      <c r="W27" s="548"/>
      <c r="X27" s="548" t="s">
        <v>933</v>
      </c>
      <c r="Y27" s="548" t="s">
        <v>933</v>
      </c>
      <c r="Z27" s="548" t="s">
        <v>933</v>
      </c>
      <c r="AA27" s="548" t="s">
        <v>933</v>
      </c>
      <c r="AB27" s="548" t="s">
        <v>933</v>
      </c>
      <c r="AC27" s="548" t="s">
        <v>933</v>
      </c>
      <c r="AD27" s="548"/>
      <c r="AE27" s="548" t="s">
        <v>933</v>
      </c>
      <c r="AF27" s="548" t="s">
        <v>933</v>
      </c>
      <c r="AG27" s="548" t="s">
        <v>933</v>
      </c>
      <c r="AH27" s="548" t="s">
        <v>933</v>
      </c>
      <c r="AI27" s="548" t="s">
        <v>933</v>
      </c>
      <c r="AJ27" s="625" t="s">
        <v>933</v>
      </c>
    </row>
    <row r="28" spans="1:36" ht="5.0999999999999996" customHeight="1" x14ac:dyDescent="0.25">
      <c r="D28" s="613"/>
      <c r="E28" s="521"/>
      <c r="F28" s="514"/>
      <c r="G28" s="515"/>
      <c r="H28" s="497"/>
      <c r="I28" s="497"/>
      <c r="J28" s="497"/>
      <c r="K28" s="497"/>
      <c r="L28" s="497"/>
      <c r="M28" s="497"/>
      <c r="N28" s="497"/>
      <c r="O28" s="497"/>
      <c r="P28" s="497"/>
      <c r="Q28" s="497"/>
      <c r="R28" s="497"/>
      <c r="S28" s="497"/>
      <c r="T28" s="497"/>
      <c r="U28" s="497"/>
      <c r="V28" s="497"/>
      <c r="W28" s="497"/>
      <c r="X28" s="497"/>
      <c r="Y28" s="497"/>
      <c r="Z28" s="497"/>
      <c r="AA28" s="497"/>
      <c r="AB28" s="497"/>
      <c r="AC28" s="497"/>
      <c r="AD28" s="497"/>
      <c r="AE28" s="497"/>
      <c r="AF28" s="497"/>
      <c r="AG28" s="497"/>
      <c r="AH28" s="497"/>
      <c r="AI28" s="497"/>
      <c r="AJ28" s="613"/>
    </row>
    <row r="29" spans="1:36" x14ac:dyDescent="0.25">
      <c r="A29" s="716" t="s">
        <v>180</v>
      </c>
      <c r="B29" s="718" t="s">
        <v>965</v>
      </c>
      <c r="C29" s="554">
        <f>SUM(F29:AI29)</f>
        <v>3.585</v>
      </c>
      <c r="D29" s="626" t="str">
        <f>buffer!B14</f>
        <v>-</v>
      </c>
      <c r="E29" s="521"/>
      <c r="F29" s="554"/>
      <c r="G29" s="554" t="s">
        <v>933</v>
      </c>
      <c r="H29" s="554" t="s">
        <v>933</v>
      </c>
      <c r="I29" s="522"/>
      <c r="J29" s="554" t="s">
        <v>933</v>
      </c>
      <c r="K29" s="554" t="s">
        <v>933</v>
      </c>
      <c r="L29" s="561" t="s">
        <v>933</v>
      </c>
      <c r="M29" s="554" t="s">
        <v>933</v>
      </c>
      <c r="N29" s="554" t="s">
        <v>933</v>
      </c>
      <c r="O29" s="554" t="s">
        <v>933</v>
      </c>
      <c r="P29" s="554"/>
      <c r="Q29" s="554" t="s">
        <v>933</v>
      </c>
      <c r="R29" s="554" t="s">
        <v>933</v>
      </c>
      <c r="S29" s="554" t="s">
        <v>933</v>
      </c>
      <c r="T29" s="554" t="s">
        <v>933</v>
      </c>
      <c r="U29" s="554" t="s">
        <v>933</v>
      </c>
      <c r="V29" s="554" t="s">
        <v>933</v>
      </c>
      <c r="W29" s="638"/>
      <c r="X29" s="554" t="s">
        <v>933</v>
      </c>
      <c r="Y29" s="554" t="s">
        <v>933</v>
      </c>
      <c r="Z29" s="554" t="s">
        <v>933</v>
      </c>
      <c r="AA29" s="554" t="s">
        <v>933</v>
      </c>
      <c r="AB29" s="554" t="s">
        <v>933</v>
      </c>
      <c r="AC29" s="554">
        <v>0.5</v>
      </c>
      <c r="AD29" s="554"/>
      <c r="AE29" s="554">
        <v>1.6</v>
      </c>
      <c r="AF29" s="554">
        <v>1.4849999999999999</v>
      </c>
      <c r="AG29" s="554" t="s">
        <v>933</v>
      </c>
      <c r="AH29" s="554" t="s">
        <v>933</v>
      </c>
      <c r="AI29" s="554" t="s">
        <v>933</v>
      </c>
      <c r="AJ29" s="626" t="s">
        <v>933</v>
      </c>
    </row>
    <row r="30" spans="1:36" x14ac:dyDescent="0.25">
      <c r="A30" s="717"/>
      <c r="B30" s="718"/>
      <c r="C30" s="508">
        <f>IFERROR(C29/('Produção Diária'!C94*12*0.008), 0)</f>
        <v>2.6391342756183746E-2</v>
      </c>
      <c r="D30" s="627" t="str">
        <f>buffer!C14</f>
        <v>-</v>
      </c>
      <c r="E30" s="521"/>
      <c r="F30" s="508"/>
      <c r="G30" s="508" t="s">
        <v>933</v>
      </c>
      <c r="H30" s="508" t="s">
        <v>933</v>
      </c>
      <c r="I30" s="508"/>
      <c r="J30" s="508" t="s">
        <v>933</v>
      </c>
      <c r="K30" s="508" t="s">
        <v>933</v>
      </c>
      <c r="L30" s="508" t="s">
        <v>933</v>
      </c>
      <c r="M30" s="508" t="s">
        <v>933</v>
      </c>
      <c r="N30" s="508" t="s">
        <v>933</v>
      </c>
      <c r="O30" s="508" t="s">
        <v>933</v>
      </c>
      <c r="P30" s="508"/>
      <c r="Q30" s="508" t="s">
        <v>933</v>
      </c>
      <c r="R30" s="508" t="s">
        <v>933</v>
      </c>
      <c r="S30" s="508" t="s">
        <v>933</v>
      </c>
      <c r="T30" s="508" t="s">
        <v>933</v>
      </c>
      <c r="U30" s="508" t="s">
        <v>933</v>
      </c>
      <c r="V30" s="508" t="s">
        <v>933</v>
      </c>
      <c r="W30" s="508"/>
      <c r="X30" s="508" t="s">
        <v>933</v>
      </c>
      <c r="Y30" s="508" t="s">
        <v>933</v>
      </c>
      <c r="Z30" s="508" t="s">
        <v>933</v>
      </c>
      <c r="AA30" s="508" t="s">
        <v>933</v>
      </c>
      <c r="AB30" s="508" t="s">
        <v>933</v>
      </c>
      <c r="AC30" s="508">
        <v>3.5919540229885055E-2</v>
      </c>
      <c r="AD30" s="508"/>
      <c r="AE30" s="508">
        <v>1.8155410312273058E-2</v>
      </c>
      <c r="AF30" s="508">
        <v>4.3945312499999993E-2</v>
      </c>
      <c r="AG30" s="508" t="s">
        <v>933</v>
      </c>
      <c r="AH30" s="508" t="s">
        <v>933</v>
      </c>
      <c r="AI30" s="508" t="s">
        <v>933</v>
      </c>
      <c r="AJ30" s="627" t="s">
        <v>933</v>
      </c>
    </row>
    <row r="31" spans="1:36" x14ac:dyDescent="0.25">
      <c r="W31" s="497"/>
      <c r="X31" s="497"/>
      <c r="Y31" s="497"/>
      <c r="Z31" s="497"/>
      <c r="AA31" s="497"/>
      <c r="AB31" s="497"/>
      <c r="AC31" s="497"/>
      <c r="AD31" s="497"/>
      <c r="AE31" s="497"/>
      <c r="AF31" s="497"/>
      <c r="AG31" s="497"/>
      <c r="AH31" s="497"/>
      <c r="AI31" s="497"/>
      <c r="AJ31" s="497"/>
    </row>
    <row r="32" spans="1:36" x14ac:dyDescent="0.25">
      <c r="C32" s="524"/>
    </row>
    <row r="100" spans="2:36" x14ac:dyDescent="0.25">
      <c r="B100" t="s">
        <v>881</v>
      </c>
      <c r="D100">
        <f>SUM(D4:D99)</f>
        <v>17.744510531425558</v>
      </c>
      <c r="E100"/>
      <c r="F100">
        <f t="shared" ref="F100:AJ100" si="0">SUM(F4:F99)</f>
        <v>0</v>
      </c>
      <c r="G100">
        <f t="shared" si="0"/>
        <v>155.36223562566667</v>
      </c>
      <c r="H100">
        <f t="shared" si="0"/>
        <v>174.02940780643306</v>
      </c>
      <c r="I100">
        <f t="shared" si="0"/>
        <v>0</v>
      </c>
      <c r="J100">
        <f t="shared" si="0"/>
        <v>112.27609243261007</v>
      </c>
      <c r="K100">
        <f t="shared" si="0"/>
        <v>319.80141895817297</v>
      </c>
      <c r="L100">
        <f t="shared" si="0"/>
        <v>202.18293089376849</v>
      </c>
      <c r="M100">
        <f t="shared" si="0"/>
        <v>144.16098000255269</v>
      </c>
      <c r="N100">
        <f t="shared" si="0"/>
        <v>199.05348828623062</v>
      </c>
      <c r="O100">
        <f t="shared" si="0"/>
        <v>10.103867083849526</v>
      </c>
      <c r="P100">
        <f t="shared" si="0"/>
        <v>0</v>
      </c>
      <c r="Q100">
        <f t="shared" si="0"/>
        <v>363.73025456189117</v>
      </c>
      <c r="R100">
        <f t="shared" si="0"/>
        <v>130.19722868511968</v>
      </c>
      <c r="S100">
        <f t="shared" si="0"/>
        <v>363.9933597295194</v>
      </c>
      <c r="T100">
        <f t="shared" si="0"/>
        <v>344.46417432008428</v>
      </c>
      <c r="U100">
        <f t="shared" si="0"/>
        <v>260.06631629722659</v>
      </c>
      <c r="V100">
        <f t="shared" si="0"/>
        <v>95.584376942617183</v>
      </c>
      <c r="W100">
        <f t="shared" si="0"/>
        <v>0</v>
      </c>
      <c r="X100">
        <f t="shared" si="0"/>
        <v>364.76726425311398</v>
      </c>
      <c r="Y100">
        <f t="shared" si="0"/>
        <v>202.87472745763699</v>
      </c>
      <c r="Z100">
        <f t="shared" si="0"/>
        <v>115.53858005264237</v>
      </c>
      <c r="AA100">
        <f t="shared" si="0"/>
        <v>499.3708198745498</v>
      </c>
      <c r="AB100">
        <f t="shared" si="0"/>
        <v>141.78558344331606</v>
      </c>
      <c r="AC100">
        <f t="shared" si="0"/>
        <v>87.406475453942832</v>
      </c>
      <c r="AD100">
        <f t="shared" si="0"/>
        <v>0</v>
      </c>
      <c r="AE100">
        <f t="shared" si="0"/>
        <v>143.58098367878179</v>
      </c>
      <c r="AF100">
        <f t="shared" si="0"/>
        <v>202.77650300058212</v>
      </c>
      <c r="AG100">
        <f t="shared" si="0"/>
        <v>299.41477245533861</v>
      </c>
      <c r="AH100">
        <f t="shared" si="0"/>
        <v>197.99599239633639</v>
      </c>
      <c r="AI100">
        <f t="shared" si="0"/>
        <v>169.68697842646398</v>
      </c>
      <c r="AJ100">
        <f t="shared" si="0"/>
        <v>17.744510531425558</v>
      </c>
    </row>
  </sheetData>
  <mergeCells count="26">
    <mergeCell ref="A26:A27"/>
    <mergeCell ref="B26:B27"/>
    <mergeCell ref="B15:B16"/>
    <mergeCell ref="A15:A16"/>
    <mergeCell ref="A20:A21"/>
    <mergeCell ref="B20:B21"/>
    <mergeCell ref="A22:A23"/>
    <mergeCell ref="B22:B23"/>
    <mergeCell ref="A17:A18"/>
    <mergeCell ref="B17:B18"/>
    <mergeCell ref="A29:A30"/>
    <mergeCell ref="B29:B30"/>
    <mergeCell ref="A4:A5"/>
    <mergeCell ref="B4:B5"/>
    <mergeCell ref="C1:D1"/>
    <mergeCell ref="A12:A13"/>
    <mergeCell ref="B12:B13"/>
    <mergeCell ref="A6:A7"/>
    <mergeCell ref="B6:B7"/>
    <mergeCell ref="A8:A9"/>
    <mergeCell ref="B8:B9"/>
    <mergeCell ref="A10:A11"/>
    <mergeCell ref="B10:B11"/>
    <mergeCell ref="A1:B1"/>
    <mergeCell ref="A24:A25"/>
    <mergeCell ref="B24:B25"/>
  </mergeCells>
  <conditionalFormatting sqref="F5:AI5 F7:AI7 F9:AI9 F11:AI11 F13:AI13">
    <cfRule type="cellIs" dxfId="1267" priority="6" operator="greaterThan">
      <formula>0.018</formula>
    </cfRule>
  </conditionalFormatting>
  <conditionalFormatting sqref="F5:AI5 F9:AI9 F13:AI13 F7:AI7 F11:AI11">
    <cfRule type="cellIs" dxfId="1266" priority="5" operator="greaterThan">
      <formula>0.02</formula>
    </cfRule>
  </conditionalFormatting>
  <conditionalFormatting sqref="F4:AI13">
    <cfRule type="cellIs" dxfId="1265" priority="2" operator="equal">
      <formula>"-"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4"/>
  <dimension ref="A1:H31"/>
  <sheetViews>
    <sheetView topLeftCell="A10" workbookViewId="0">
      <selection activeCell="B25" sqref="B25"/>
    </sheetView>
  </sheetViews>
  <sheetFormatPr defaultRowHeight="15" x14ac:dyDescent="0.25"/>
  <cols>
    <col min="1" max="1" width="6.42578125" customWidth="1"/>
    <col min="2" max="2" width="15.85546875" bestFit="1" customWidth="1"/>
    <col min="3" max="3" width="10.28515625" bestFit="1" customWidth="1"/>
    <col min="4" max="4" width="11.5703125" bestFit="1" customWidth="1"/>
    <col min="5" max="5" width="11.28515625" bestFit="1" customWidth="1"/>
    <col min="6" max="6" width="4.5703125" customWidth="1"/>
    <col min="7" max="7" width="10.5703125" bestFit="1" customWidth="1"/>
  </cols>
  <sheetData>
    <row r="1" spans="1:7" ht="18.75" customHeight="1" x14ac:dyDescent="0.25">
      <c r="A1" s="441"/>
      <c r="B1" s="587" t="s">
        <v>900</v>
      </c>
      <c r="C1" s="587" t="s">
        <v>897</v>
      </c>
      <c r="D1" s="587" t="s">
        <v>899</v>
      </c>
      <c r="E1" s="587" t="s">
        <v>898</v>
      </c>
      <c r="F1" s="587"/>
      <c r="G1" s="587" t="s">
        <v>866</v>
      </c>
    </row>
    <row r="2" spans="1:7" ht="15.75" x14ac:dyDescent="0.25">
      <c r="A2" s="587" t="s">
        <v>881</v>
      </c>
      <c r="B2" s="587"/>
      <c r="C2" s="587">
        <f>SUM(C4:C1001)</f>
        <v>280</v>
      </c>
      <c r="D2" s="587"/>
      <c r="E2" s="587">
        <f>SUM(E4:E1001)</f>
        <v>266</v>
      </c>
      <c r="F2" s="587"/>
      <c r="G2" s="587">
        <f>(E2-C2)</f>
        <v>-14</v>
      </c>
    </row>
    <row r="3" spans="1:7" ht="15.75" x14ac:dyDescent="0.25">
      <c r="A3" s="441"/>
      <c r="B3" s="587"/>
      <c r="C3" s="587"/>
      <c r="D3" s="587"/>
      <c r="E3" s="587"/>
      <c r="F3" s="587"/>
      <c r="G3" s="587"/>
    </row>
    <row r="4" spans="1:7" ht="15.75" x14ac:dyDescent="0.25">
      <c r="A4" s="441"/>
      <c r="B4" s="586">
        <v>45587</v>
      </c>
      <c r="C4" s="587">
        <v>14</v>
      </c>
      <c r="D4" s="586">
        <v>45591</v>
      </c>
      <c r="E4" s="587">
        <v>10</v>
      </c>
      <c r="F4" s="587"/>
      <c r="G4" s="587">
        <f t="shared" ref="G4:G31" si="0">(E4-C4)</f>
        <v>-4</v>
      </c>
    </row>
    <row r="5" spans="1:7" ht="15.75" x14ac:dyDescent="0.25">
      <c r="A5" s="441"/>
      <c r="B5" s="586">
        <v>45607</v>
      </c>
      <c r="C5" s="587">
        <v>14</v>
      </c>
      <c r="D5" s="586">
        <v>45610</v>
      </c>
      <c r="E5" s="587">
        <v>11</v>
      </c>
      <c r="F5" s="587"/>
      <c r="G5" s="587">
        <f t="shared" si="0"/>
        <v>-3</v>
      </c>
    </row>
    <row r="6" spans="1:7" ht="15.75" x14ac:dyDescent="0.25">
      <c r="A6" s="441"/>
      <c r="B6" s="586">
        <v>45639</v>
      </c>
      <c r="C6" s="587">
        <v>14</v>
      </c>
      <c r="D6" s="586">
        <v>45672</v>
      </c>
      <c r="E6" s="587">
        <v>14</v>
      </c>
      <c r="F6" s="587"/>
      <c r="G6" s="587">
        <f t="shared" si="0"/>
        <v>0</v>
      </c>
    </row>
    <row r="7" spans="1:7" ht="15.75" x14ac:dyDescent="0.25">
      <c r="B7" s="586">
        <v>45681</v>
      </c>
      <c r="C7" s="587">
        <v>14</v>
      </c>
      <c r="D7" s="586">
        <v>45681</v>
      </c>
      <c r="E7" s="587">
        <v>12</v>
      </c>
      <c r="F7" s="345"/>
      <c r="G7" s="587">
        <f t="shared" si="0"/>
        <v>-2</v>
      </c>
    </row>
    <row r="8" spans="1:7" ht="15.75" x14ac:dyDescent="0.25">
      <c r="B8" s="586">
        <v>45701</v>
      </c>
      <c r="C8" s="587">
        <v>14</v>
      </c>
      <c r="D8" s="586">
        <v>45702</v>
      </c>
      <c r="E8" s="587">
        <v>14</v>
      </c>
      <c r="F8" s="345"/>
      <c r="G8" s="587">
        <f t="shared" si="0"/>
        <v>0</v>
      </c>
    </row>
    <row r="9" spans="1:7" ht="15.75" x14ac:dyDescent="0.25">
      <c r="B9" s="586">
        <v>45770</v>
      </c>
      <c r="C9" s="587">
        <v>5</v>
      </c>
      <c r="D9" s="586">
        <v>45770</v>
      </c>
      <c r="E9" s="587">
        <v>5</v>
      </c>
      <c r="F9" s="345"/>
      <c r="G9" s="587">
        <f t="shared" si="0"/>
        <v>0</v>
      </c>
    </row>
    <row r="10" spans="1:7" ht="15.75" x14ac:dyDescent="0.25">
      <c r="B10" s="586">
        <v>45769</v>
      </c>
      <c r="C10" s="587">
        <v>9</v>
      </c>
      <c r="D10" s="586">
        <v>45770</v>
      </c>
      <c r="E10" s="587">
        <v>8</v>
      </c>
      <c r="F10" s="345"/>
      <c r="G10" s="587">
        <f t="shared" si="0"/>
        <v>-1</v>
      </c>
    </row>
    <row r="11" spans="1:7" ht="15.75" x14ac:dyDescent="0.25">
      <c r="B11" s="586">
        <v>45777</v>
      </c>
      <c r="C11" s="587">
        <v>14</v>
      </c>
      <c r="D11" s="586">
        <v>45779</v>
      </c>
      <c r="E11" s="587">
        <v>12</v>
      </c>
      <c r="F11" s="345"/>
      <c r="G11" s="587">
        <f t="shared" si="0"/>
        <v>-2</v>
      </c>
    </row>
    <row r="12" spans="1:7" ht="15.75" x14ac:dyDescent="0.25">
      <c r="B12" s="586">
        <v>45798</v>
      </c>
      <c r="C12" s="587">
        <v>8</v>
      </c>
      <c r="D12" s="586">
        <v>45799</v>
      </c>
      <c r="E12" s="587">
        <v>8</v>
      </c>
      <c r="F12" s="345"/>
      <c r="G12" s="587">
        <f t="shared" si="0"/>
        <v>0</v>
      </c>
    </row>
    <row r="13" spans="1:7" ht="15.75" x14ac:dyDescent="0.25">
      <c r="B13" s="586">
        <v>45803</v>
      </c>
      <c r="C13" s="587">
        <v>6</v>
      </c>
      <c r="D13" s="586">
        <v>45806</v>
      </c>
      <c r="E13" s="587">
        <v>6</v>
      </c>
      <c r="F13" s="345"/>
      <c r="G13" s="587">
        <f t="shared" si="0"/>
        <v>0</v>
      </c>
    </row>
    <row r="14" spans="1:7" ht="15.75" x14ac:dyDescent="0.25">
      <c r="B14" s="586">
        <v>45820</v>
      </c>
      <c r="C14" s="587">
        <v>14</v>
      </c>
      <c r="D14" s="586">
        <v>45821</v>
      </c>
      <c r="E14" s="587">
        <v>18</v>
      </c>
      <c r="F14" s="345"/>
      <c r="G14" s="587">
        <f t="shared" si="0"/>
        <v>4</v>
      </c>
    </row>
    <row r="15" spans="1:7" ht="15.75" x14ac:dyDescent="0.25">
      <c r="B15" s="586">
        <v>45834</v>
      </c>
      <c r="C15" s="587">
        <v>14</v>
      </c>
      <c r="D15" s="586">
        <v>45841</v>
      </c>
      <c r="E15" s="587">
        <v>12</v>
      </c>
      <c r="F15" s="345"/>
      <c r="G15" s="587">
        <f t="shared" si="0"/>
        <v>-2</v>
      </c>
    </row>
    <row r="16" spans="1:7" ht="15.75" x14ac:dyDescent="0.25">
      <c r="B16" s="586">
        <v>45855</v>
      </c>
      <c r="C16" s="587">
        <v>14</v>
      </c>
      <c r="D16" s="586">
        <v>45856</v>
      </c>
      <c r="E16" s="587">
        <v>14</v>
      </c>
      <c r="F16" s="345"/>
      <c r="G16" s="587">
        <f t="shared" si="0"/>
        <v>0</v>
      </c>
    </row>
    <row r="17" spans="2:8" ht="15.75" x14ac:dyDescent="0.25">
      <c r="B17" s="586">
        <v>45866</v>
      </c>
      <c r="C17" s="587">
        <v>14</v>
      </c>
      <c r="D17" s="586">
        <v>45870</v>
      </c>
      <c r="E17" s="587">
        <v>14</v>
      </c>
      <c r="F17" s="345"/>
      <c r="G17" s="587">
        <f t="shared" si="0"/>
        <v>0</v>
      </c>
    </row>
    <row r="18" spans="2:8" ht="15.75" x14ac:dyDescent="0.25">
      <c r="B18" s="586">
        <v>45883</v>
      </c>
      <c r="C18" s="587">
        <v>14</v>
      </c>
      <c r="D18" s="586">
        <v>45895</v>
      </c>
      <c r="E18" s="587">
        <v>14</v>
      </c>
      <c r="F18" s="345"/>
      <c r="G18" s="587">
        <f t="shared" si="0"/>
        <v>0</v>
      </c>
    </row>
    <row r="19" spans="2:8" ht="15.75" x14ac:dyDescent="0.25">
      <c r="B19" s="586">
        <v>45916</v>
      </c>
      <c r="C19" s="587">
        <v>12</v>
      </c>
      <c r="D19" s="586">
        <v>45917</v>
      </c>
      <c r="E19" s="587">
        <v>10</v>
      </c>
      <c r="F19" s="345"/>
      <c r="G19" s="587">
        <f t="shared" si="0"/>
        <v>-2</v>
      </c>
    </row>
    <row r="20" spans="2:8" ht="15.75" x14ac:dyDescent="0.25">
      <c r="B20" s="586">
        <v>45925</v>
      </c>
      <c r="C20" s="587">
        <v>12</v>
      </c>
      <c r="D20" s="586">
        <v>45929</v>
      </c>
      <c r="E20" s="587">
        <v>12</v>
      </c>
      <c r="F20" s="345"/>
      <c r="G20" s="587">
        <f t="shared" si="0"/>
        <v>0</v>
      </c>
    </row>
    <row r="21" spans="2:8" ht="15.75" x14ac:dyDescent="0.25">
      <c r="B21" s="586">
        <v>45953</v>
      </c>
      <c r="C21" s="587">
        <v>12</v>
      </c>
      <c r="D21" s="586">
        <v>45954</v>
      </c>
      <c r="E21" s="587">
        <v>12</v>
      </c>
      <c r="F21" s="345"/>
      <c r="G21" s="587">
        <f t="shared" si="0"/>
        <v>0</v>
      </c>
    </row>
    <row r="22" spans="2:8" ht="15.75" x14ac:dyDescent="0.25">
      <c r="B22" s="586">
        <v>45959</v>
      </c>
      <c r="C22" s="587">
        <v>12</v>
      </c>
      <c r="D22" s="586">
        <v>45960</v>
      </c>
      <c r="E22" s="587">
        <v>12</v>
      </c>
      <c r="F22" s="345"/>
      <c r="G22" s="587">
        <f t="shared" si="0"/>
        <v>0</v>
      </c>
    </row>
    <row r="23" spans="2:8" ht="15.75" x14ac:dyDescent="0.25">
      <c r="B23" s="586">
        <v>46339</v>
      </c>
      <c r="C23" s="587">
        <v>14</v>
      </c>
      <c r="D23" s="586">
        <v>45983</v>
      </c>
      <c r="E23" s="587">
        <v>15</v>
      </c>
      <c r="F23" s="586"/>
      <c r="G23" s="587">
        <f t="shared" si="0"/>
        <v>1</v>
      </c>
      <c r="H23" t="s">
        <v>1115</v>
      </c>
    </row>
    <row r="24" spans="2:8" ht="15.75" x14ac:dyDescent="0.25">
      <c r="B24" s="586">
        <v>45988</v>
      </c>
      <c r="C24" s="587">
        <v>12</v>
      </c>
      <c r="D24" s="586">
        <v>45989</v>
      </c>
      <c r="E24" s="587">
        <v>12</v>
      </c>
      <c r="F24" s="586"/>
      <c r="G24" s="587">
        <f t="shared" si="0"/>
        <v>0</v>
      </c>
    </row>
    <row r="25" spans="2:8" ht="15.75" x14ac:dyDescent="0.25">
      <c r="B25" s="586">
        <v>46003</v>
      </c>
      <c r="C25" s="587">
        <v>10</v>
      </c>
      <c r="D25" s="586">
        <v>46003</v>
      </c>
      <c r="E25" s="587">
        <v>9</v>
      </c>
      <c r="F25" s="586"/>
      <c r="G25" s="587">
        <f t="shared" si="0"/>
        <v>-1</v>
      </c>
    </row>
    <row r="26" spans="2:8" ht="15.75" x14ac:dyDescent="0.25">
      <c r="B26" s="586">
        <v>46031</v>
      </c>
      <c r="C26" s="587">
        <v>14</v>
      </c>
      <c r="D26" s="586">
        <v>46037</v>
      </c>
      <c r="E26" s="587">
        <v>12</v>
      </c>
      <c r="F26" s="586"/>
      <c r="G26" s="587">
        <f t="shared" si="0"/>
        <v>-2</v>
      </c>
    </row>
    <row r="27" spans="2:8" ht="15.75" x14ac:dyDescent="0.25">
      <c r="B27" s="586"/>
      <c r="C27" s="587"/>
      <c r="D27" s="586"/>
      <c r="E27" s="587"/>
      <c r="F27" s="586"/>
      <c r="G27" s="587">
        <f t="shared" si="0"/>
        <v>0</v>
      </c>
    </row>
    <row r="28" spans="2:8" ht="15.75" x14ac:dyDescent="0.25">
      <c r="B28" s="586"/>
      <c r="C28" s="587"/>
      <c r="D28" s="586"/>
      <c r="E28" s="587"/>
      <c r="F28" s="586"/>
      <c r="G28" s="587">
        <f t="shared" si="0"/>
        <v>0</v>
      </c>
    </row>
    <row r="29" spans="2:8" ht="15.75" x14ac:dyDescent="0.25">
      <c r="B29" s="586"/>
      <c r="C29" s="587"/>
      <c r="D29" s="586"/>
      <c r="E29" s="587"/>
      <c r="F29" s="586"/>
      <c r="G29" s="587">
        <f t="shared" si="0"/>
        <v>0</v>
      </c>
    </row>
    <row r="30" spans="2:8" ht="15.75" x14ac:dyDescent="0.25">
      <c r="B30" s="586"/>
      <c r="C30" s="587"/>
      <c r="D30" s="586"/>
      <c r="E30" s="587"/>
      <c r="F30" s="586"/>
      <c r="G30" s="587">
        <f t="shared" si="0"/>
        <v>0</v>
      </c>
    </row>
    <row r="31" spans="2:8" ht="15.75" x14ac:dyDescent="0.25">
      <c r="B31" s="586"/>
      <c r="C31" s="587"/>
      <c r="D31" s="586"/>
      <c r="E31" s="587"/>
      <c r="F31" s="586"/>
      <c r="G31" s="587">
        <f t="shared" si="0"/>
        <v>0</v>
      </c>
    </row>
  </sheetData>
  <conditionalFormatting sqref="G4:G31">
    <cfRule type="iconSet" priority="2">
      <iconSet iconSet="3Arrows">
        <cfvo type="percent" val="0"/>
        <cfvo type="num" val="0"/>
        <cfvo type="num" val="1"/>
      </iconSet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1"/>
  <dimension ref="A1:C15"/>
  <sheetViews>
    <sheetView zoomScale="170" zoomScaleNormal="170" workbookViewId="0">
      <selection activeCell="B9" sqref="B9"/>
    </sheetView>
  </sheetViews>
  <sheetFormatPr defaultRowHeight="15" x14ac:dyDescent="0.25"/>
  <cols>
    <col min="1" max="1" width="15.7109375" customWidth="1"/>
    <col min="2" max="2" width="14.28515625" customWidth="1"/>
    <col min="3" max="3" width="14.7109375" bestFit="1" customWidth="1"/>
  </cols>
  <sheetData>
    <row r="1" spans="1:3" ht="18.75" x14ac:dyDescent="0.3">
      <c r="A1" s="747" t="s">
        <v>928</v>
      </c>
      <c r="B1" s="748"/>
      <c r="C1" s="464">
        <f>Boletim!G1</f>
        <v>46053</v>
      </c>
    </row>
    <row r="2" spans="1:3" x14ac:dyDescent="0.25">
      <c r="A2" s="427" t="s">
        <v>223</v>
      </c>
      <c r="B2" s="427" t="s">
        <v>674</v>
      </c>
      <c r="C2" s="427" t="s">
        <v>929</v>
      </c>
    </row>
    <row r="3" spans="1:3" ht="16.5" customHeight="1" x14ac:dyDescent="0.25">
      <c r="A3" s="458" t="s">
        <v>953</v>
      </c>
      <c r="B3" s="327">
        <f>IFERROR(INDEX('CONSUMO MATERIA PRIMA'!I5:I27,MATCH(A3,'CONSUMO MATERIA PRIMA'!F5:F27,0),),"-")</f>
        <v>0</v>
      </c>
      <c r="C3" s="498">
        <f>IFERROR(B3/(INDEX(Boletim!D1:D132,MATCH(A3,'Cadastro-Estoque'!A1:A133,0))*30),"-")</f>
        <v>0</v>
      </c>
    </row>
    <row r="4" spans="1:3" ht="16.5" customHeight="1" x14ac:dyDescent="0.25">
      <c r="A4" s="459" t="s">
        <v>956</v>
      </c>
      <c r="B4" s="327" t="str">
        <f>IFERROR(INDEX('CONSUMO MATERIA PRIMA'!I5:I28,MATCH(A4,'CONSUMO MATERIA PRIMA'!F5:F28,0),),"-")</f>
        <v>-</v>
      </c>
      <c r="C4" s="462" t="str">
        <f>IFERROR(B4/(INDEX(Boletim!D5:D129,MATCH(A4,'Cadastro-Estoque'!A5:A129,0))*30),"-")</f>
        <v>-</v>
      </c>
    </row>
    <row r="5" spans="1:3" ht="15.75" x14ac:dyDescent="0.25">
      <c r="A5" s="458" t="s">
        <v>927</v>
      </c>
      <c r="B5" s="460">
        <f>IFERROR(INDEX('CONSUMO MATERIA PRIMA'!I5:I28,MATCH(A5,'CONSUMO MATERIA PRIMA'!F5:F28,0),),"-")</f>
        <v>2.2999999999999998</v>
      </c>
      <c r="C5" s="462">
        <f>IFERROR(B5/(INDEX(Boletim!D5:D129,MATCH(A5,'Cadastro-Estoque'!A5:A129,0))*20*0.006),"-")</f>
        <v>1.0411008509867824E-2</v>
      </c>
    </row>
    <row r="6" spans="1:3" ht="15.75" x14ac:dyDescent="0.25">
      <c r="A6" s="458" t="s">
        <v>932</v>
      </c>
      <c r="B6" s="460" t="str">
        <f>IFERROR(INDEX('CONSUMO MATERIA PRIMA'!I5:I27,MATCH(A6,'CONSUMO MATERIA PRIMA'!F5:F27,0),),"-")</f>
        <v>-</v>
      </c>
      <c r="C6" s="462" t="str">
        <f>IFERROR(B6/(INDEX(Boletim!D6:D130,MATCH(A6,'Cadastro-Estoque'!A6:A130,0))*12*0.006),"-")</f>
        <v>-</v>
      </c>
    </row>
    <row r="7" spans="1:3" ht="15.75" x14ac:dyDescent="0.25">
      <c r="A7" s="458" t="s">
        <v>930</v>
      </c>
      <c r="B7" s="460" t="str">
        <f>IFERROR(INDEX('CONSUMO MATERIA PRIMA'!I5:I27,MATCH(A7,'CONSUMO MATERIA PRIMA'!F2:F27,0),),"-")</f>
        <v>-</v>
      </c>
      <c r="C7" s="462" t="str">
        <f>IFERROR(B7/(INDEX(Boletim!D7:D131,MATCH(A7,'Cadastro-Estoque'!A7:A131,0))*12*0.006),"-")</f>
        <v>-</v>
      </c>
    </row>
    <row r="8" spans="1:3" ht="15.75" x14ac:dyDescent="0.25">
      <c r="A8" s="458" t="s">
        <v>955</v>
      </c>
      <c r="B8" s="460" t="str">
        <f>IFERROR(INDEX('CONSUMO MATERIA PRIMA'!I5:I27,MATCH(A8,'CONSUMO MATERIA PRIMA'!F2:F27,0),),"-")</f>
        <v>-</v>
      </c>
      <c r="C8" s="462" t="str">
        <f>IFERROR(B8/(INDEX(Boletim!D8:D132,MATCH(A8,'Cadastro-Estoque'!A8:A132,0))*20*0.006),"-")</f>
        <v>-</v>
      </c>
    </row>
    <row r="9" spans="1:3" ht="15.75" x14ac:dyDescent="0.25">
      <c r="A9" s="458" t="s">
        <v>931</v>
      </c>
      <c r="B9" s="460">
        <f>IFERROR(INDEX('CONSUMO MATERIA PRIMA'!I2:I27,MATCH(A9,'CONSUMO MATERIA PRIMA'!F2:F27,0),),"-")</f>
        <v>4.3940000000000001</v>
      </c>
      <c r="C9" s="462">
        <f>IFERROR(B9/(INDEX(Boletim!D9:D133,MATCH(A9,'Cadastro-Estoque'!A9:A133,0))*20*0.006),"-")</f>
        <v>1.7182856249022369E-2</v>
      </c>
    </row>
    <row r="10" spans="1:3" ht="15.75" x14ac:dyDescent="0.25">
      <c r="A10" s="458" t="s">
        <v>903</v>
      </c>
      <c r="B10" s="327">
        <f>IFERROR(INDEX('CONSUMO MATERIA PRIMA'!I2:I34,MATCH(A10,'CONSUMO MATERIA PRIMA'!F2:F32,0),),"-")</f>
        <v>11</v>
      </c>
      <c r="C10" s="498">
        <f>IFERROR(B10/(INDEX(Boletim!D2:D139,MATCH(A10,'Cadastro-Estoque'!A2:A140,0))*12),"-")</f>
        <v>2.2916666666666665E-2</v>
      </c>
    </row>
    <row r="11" spans="1:3" ht="15.75" x14ac:dyDescent="0.25">
      <c r="A11" s="458" t="s">
        <v>904</v>
      </c>
      <c r="B11" s="327" t="str">
        <f>IFERROR(INDEX('CONSUMO MATERIA PRIMA'!I2:I34,MATCH(A11,'CONSUMO MATERIA PRIMA'!F2:F34,0),),"-")</f>
        <v>-</v>
      </c>
      <c r="C11" s="498" t="str">
        <f>IFERROR(B11/(INDEX(Boletim!D2:D140,MATCH(A11,'Cadastro-Estoque'!A2:A141,0))*12),"-")</f>
        <v>-</v>
      </c>
    </row>
    <row r="12" spans="1:3" ht="15.75" x14ac:dyDescent="0.25">
      <c r="A12" s="458" t="s">
        <v>957</v>
      </c>
      <c r="B12" s="327" t="str">
        <f>IFERROR(INDEX('CONSUMO MATERIA PRIMA'!I2:I33,MATCH(A12,'CONSUMO MATERIA PRIMA'!F2:F33,0),),"-")</f>
        <v>-</v>
      </c>
      <c r="C12" s="498" t="str">
        <f>IFERROR(B12/(INDEX(Boletim!D1:D141,MATCH(A12,'Cadastro-Estoque'!A1:A142,0))*20),"-")</f>
        <v>-</v>
      </c>
    </row>
    <row r="13" spans="1:3" ht="15.75" x14ac:dyDescent="0.25">
      <c r="A13" s="458" t="s">
        <v>958</v>
      </c>
      <c r="B13" s="327" t="str">
        <f>IFERROR(INDEX('CONSUMO MATERIA PRIMA'!I2:I33,MATCH(A13,'CONSUMO MATERIA PRIMA'!F2:F33,0),),"-")</f>
        <v>-</v>
      </c>
      <c r="C13" s="498" t="str">
        <f>IFERROR(B13/(INDEX(Boletim!D2:D142,MATCH(A13,'Cadastro-Estoque'!A2:A143,0))*50),"-")</f>
        <v>-</v>
      </c>
    </row>
    <row r="14" spans="1:3" ht="15.75" x14ac:dyDescent="0.25">
      <c r="A14" s="458" t="s">
        <v>905</v>
      </c>
      <c r="B14" s="460" t="str">
        <f>IFERROR(INDEX('CONSUMO MATERIA PRIMA'!I5:I33,MATCH(A14,'CONSUMO MATERIA PRIMA'!F5:F33,0),),"-")</f>
        <v>-</v>
      </c>
      <c r="C14" s="462" t="str">
        <f>IFERROR(B14/(INDEX(Boletim!D2:D138,MATCH(A14,'Cadastro-Estoque'!A2:A138,0))*12*0.008),"-")</f>
        <v>-</v>
      </c>
    </row>
    <row r="15" spans="1:3" ht="15.75" x14ac:dyDescent="0.25">
      <c r="A15" s="458"/>
      <c r="B15" s="460">
        <f>IFERROR(INDEX('CONSUMO MATERIA PRIMA'!I11:I33,MATCH(A15,'CONSUMO MATERIA PRIMA'!F11:F33,0),),"-")</f>
        <v>0</v>
      </c>
      <c r="C15" s="462" t="str">
        <f>IFERROR(B15/(INDEX(Boletim!D15:D139,MATCH(A15,'Cadastro-Estoque'!A15:A139,0))*20*0.006),"-")</f>
        <v>-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E130"/>
  <sheetViews>
    <sheetView topLeftCell="A52" zoomScaleNormal="100" workbookViewId="0">
      <selection activeCell="A120" activeCellId="38" sqref="A102:XFD102 A85:XFD85 A87:XFD87 A88:XFD88 A86:XFD86 A99:XFD99 A92:XFD92 A93:XFD93 A101:XFD101 A72:XFD72 A77:XFD77 A73:XFD73 A80:XFD80 A81:XFD81 A6:XFD6 A45:XFD45 A22:XFD22 A111:XFD111 A33:XFD33 A32:XFD32 A34:XFD34 A44:XFD44 A68:XFD68 A62:XFD62 A4:XFD4 A5:XFD5 A122:XFD122 A36:XFD36 A121:XFD121 A55:XFD55 A57:XFD57 A52:XFD52 A54:XFD54 A15:XFD15 A19:XFD19 A21:XFD21 A29:XFD29 A49:XFD49 A120:XFD120"/>
    </sheetView>
  </sheetViews>
  <sheetFormatPr defaultRowHeight="15" x14ac:dyDescent="0.25"/>
  <cols>
    <col min="1" max="1" width="2.85546875" customWidth="1"/>
    <col min="3" max="3" width="41.85546875" bestFit="1" customWidth="1"/>
    <col min="4" max="4" width="11.140625" customWidth="1"/>
    <col min="5" max="5" width="9.85546875" customWidth="1"/>
  </cols>
  <sheetData>
    <row r="1" spans="2:5" ht="11.25" customHeight="1" x14ac:dyDescent="0.25"/>
    <row r="2" spans="2:5" ht="29.25" customHeight="1" x14ac:dyDescent="0.25">
      <c r="B2" s="593" t="str">
        <f>Boletim!A3</f>
        <v>CÓDIGO</v>
      </c>
      <c r="C2" s="595" t="str">
        <f>Boletim!B3</f>
        <v>DESCRIÇÃO</v>
      </c>
      <c r="D2" s="594" t="str">
        <f>Boletim!C3</f>
        <v>ESTOQUE ANTERIOR</v>
      </c>
      <c r="E2" s="594" t="str">
        <f>Boletim!F3</f>
        <v>ESTOQUE ATUAL</v>
      </c>
    </row>
    <row r="3" spans="2:5" hidden="1" x14ac:dyDescent="0.25">
      <c r="B3" s="592" t="str">
        <f>Boletim!A4</f>
        <v>011</v>
      </c>
      <c r="C3" s="592" t="str">
        <f>Boletim!B4</f>
        <v xml:space="preserve">FLOCADO NUTRIVITA 12 X 500 </v>
      </c>
      <c r="D3" s="592">
        <f>Boletim!C4</f>
        <v>0</v>
      </c>
      <c r="E3" s="592">
        <f>Boletim!F4</f>
        <v>0</v>
      </c>
    </row>
    <row r="4" spans="2:5" x14ac:dyDescent="0.25">
      <c r="B4" s="592" t="str">
        <f>Boletim!A5</f>
        <v>011</v>
      </c>
      <c r="C4" s="592" t="str">
        <f>Boletim!B5</f>
        <v xml:space="preserve">FLOCADO NUTRIVITA 30 X 500 </v>
      </c>
      <c r="D4" s="592">
        <f>Boletim!C5</f>
        <v>8164</v>
      </c>
      <c r="E4" s="592">
        <f>Boletim!F5</f>
        <v>4810</v>
      </c>
    </row>
    <row r="5" spans="2:5" x14ac:dyDescent="0.25">
      <c r="B5" s="592" t="str">
        <f>Boletim!A6</f>
        <v>012</v>
      </c>
      <c r="C5" s="592" t="str">
        <f>Boletim!B6</f>
        <v xml:space="preserve">FLOCADO VITABEM 30 X 500 </v>
      </c>
      <c r="D5" s="592">
        <f>Boletim!C6</f>
        <v>306</v>
      </c>
      <c r="E5" s="592">
        <f>Boletim!F6</f>
        <v>306</v>
      </c>
    </row>
    <row r="6" spans="2:5" x14ac:dyDescent="0.25">
      <c r="B6" s="592" t="str">
        <f>Boletim!A7</f>
        <v>016</v>
      </c>
      <c r="C6" s="592" t="str">
        <f>Boletim!B7</f>
        <v xml:space="preserve">FLOCADO VITABRAS 30 X 400 </v>
      </c>
      <c r="D6" s="592">
        <f>Boletim!C7</f>
        <v>318</v>
      </c>
      <c r="E6" s="592">
        <f>Boletim!F7</f>
        <v>318</v>
      </c>
    </row>
    <row r="7" spans="2:5" hidden="1" x14ac:dyDescent="0.25">
      <c r="B7" s="592" t="str">
        <f>Boletim!A8</f>
        <v>022</v>
      </c>
      <c r="C7" s="592" t="str">
        <f>Boletim!B8</f>
        <v xml:space="preserve">FLOCADO VITABRASIL 30 X 500 </v>
      </c>
      <c r="D7" s="592">
        <f>Boletim!C8</f>
        <v>0</v>
      </c>
      <c r="E7" s="592">
        <f>Boletim!F8</f>
        <v>0</v>
      </c>
    </row>
    <row r="8" spans="2:5" hidden="1" x14ac:dyDescent="0.25">
      <c r="B8" s="592" t="str">
        <f>Boletim!A9</f>
        <v>019</v>
      </c>
      <c r="C8" s="592" t="str">
        <f>Boletim!B9</f>
        <v xml:space="preserve">FLOCADO PURO MILHO 12 X 500 </v>
      </c>
      <c r="D8" s="592">
        <f>Boletim!C9</f>
        <v>0</v>
      </c>
      <c r="E8" s="592">
        <f>Boletim!F9</f>
        <v>0</v>
      </c>
    </row>
    <row r="9" spans="2:5" hidden="1" x14ac:dyDescent="0.25">
      <c r="B9" s="592" t="str">
        <f>Boletim!A10</f>
        <v>019</v>
      </c>
      <c r="C9" s="592" t="str">
        <f>Boletim!B10</f>
        <v xml:space="preserve">FLOCADO PURO MILHO 30 X 500 </v>
      </c>
      <c r="D9" s="592">
        <f>Boletim!C10</f>
        <v>0</v>
      </c>
      <c r="E9" s="592">
        <f>Boletim!F10</f>
        <v>0</v>
      </c>
    </row>
    <row r="10" spans="2:5" hidden="1" x14ac:dyDescent="0.25">
      <c r="B10" s="592" t="str">
        <f>Boletim!A11</f>
        <v>050</v>
      </c>
      <c r="C10" s="592" t="str">
        <f>Boletim!B11</f>
        <v>FLOCADO CORDEIRO 30 X 500</v>
      </c>
      <c r="D10" s="592">
        <f>Boletim!C11</f>
        <v>0</v>
      </c>
      <c r="E10" s="592">
        <f>Boletim!F11</f>
        <v>0</v>
      </c>
    </row>
    <row r="11" spans="2:5" hidden="1" x14ac:dyDescent="0.25">
      <c r="B11" s="596" t="str">
        <f>Boletim!A12</f>
        <v>094</v>
      </c>
      <c r="C11" s="596" t="str">
        <f>Boletim!B12</f>
        <v>FLOCADO M &amp; K 12 X 500</v>
      </c>
      <c r="D11" s="596">
        <f>Boletim!C12</f>
        <v>0</v>
      </c>
      <c r="E11" s="596">
        <f>Boletim!F12</f>
        <v>0</v>
      </c>
    </row>
    <row r="12" spans="2:5" ht="16.5" hidden="1" thickTop="1" thickBot="1" x14ac:dyDescent="0.3">
      <c r="B12" s="598">
        <f>Boletim!A13</f>
        <v>0</v>
      </c>
      <c r="C12" s="599">
        <f>Boletim!B13</f>
        <v>0</v>
      </c>
      <c r="D12" s="599">
        <f>Boletim!C13</f>
        <v>0</v>
      </c>
      <c r="E12" s="600">
        <f>Boletim!F13</f>
        <v>0</v>
      </c>
    </row>
    <row r="13" spans="2:5" hidden="1" x14ac:dyDescent="0.25">
      <c r="B13" s="597" t="str">
        <f>Boletim!A14</f>
        <v>036</v>
      </c>
      <c r="C13" s="597" t="str">
        <f>Boletim!B14</f>
        <v>POLENTA KISABOR 12 X 500</v>
      </c>
      <c r="D13" s="597">
        <f>Boletim!C14</f>
        <v>0</v>
      </c>
      <c r="E13" s="597">
        <f>Boletim!F14</f>
        <v>0</v>
      </c>
    </row>
    <row r="14" spans="2:5" hidden="1" x14ac:dyDescent="0.25">
      <c r="B14" s="592" t="str">
        <f>Boletim!A15</f>
        <v>036</v>
      </c>
      <c r="C14" s="592" t="str">
        <f>Boletim!B15</f>
        <v>POLENTA KISABOR 30 X 500</v>
      </c>
      <c r="D14" s="592">
        <f>Boletim!C15</f>
        <v>0</v>
      </c>
      <c r="E14" s="592">
        <f>Boletim!F15</f>
        <v>0</v>
      </c>
    </row>
    <row r="15" spans="2:5" x14ac:dyDescent="0.25">
      <c r="B15" s="592" t="str">
        <f>Boletim!A16</f>
        <v>037</v>
      </c>
      <c r="C15" s="592" t="str">
        <f>Boletim!B16</f>
        <v>POLENTA NUTRIVITA 30 X 500</v>
      </c>
      <c r="D15" s="592">
        <f>Boletim!C16</f>
        <v>48</v>
      </c>
      <c r="E15" s="592">
        <f>Boletim!F16</f>
        <v>48</v>
      </c>
    </row>
    <row r="16" spans="2:5" hidden="1" x14ac:dyDescent="0.25">
      <c r="B16" s="592" t="str">
        <f>Boletim!A17</f>
        <v>037</v>
      </c>
      <c r="C16" s="592" t="str">
        <f>Boletim!B17</f>
        <v>POLENTA NUTRIVITA 30 X 400</v>
      </c>
      <c r="D16" s="592">
        <f>Boletim!C17</f>
        <v>0</v>
      </c>
      <c r="E16" s="592">
        <f>Boletim!F17</f>
        <v>0</v>
      </c>
    </row>
    <row r="17" spans="2:5" hidden="1" x14ac:dyDescent="0.25">
      <c r="B17" s="592" t="str">
        <f>Boletim!A18</f>
        <v>039</v>
      </c>
      <c r="C17" s="592" t="str">
        <f>Boletim!B18</f>
        <v>POLENTA CBS 12 X 500</v>
      </c>
      <c r="D17" s="592">
        <f>Boletim!C18</f>
        <v>0</v>
      </c>
      <c r="E17" s="592">
        <f>Boletim!F18</f>
        <v>0</v>
      </c>
    </row>
    <row r="18" spans="2:5" hidden="1" x14ac:dyDescent="0.25">
      <c r="B18" s="592" t="str">
        <f>Boletim!A19</f>
        <v>052</v>
      </c>
      <c r="C18" s="592" t="str">
        <f>Boletim!B19</f>
        <v>POLENTA FRITZ E FRIDA 12 X 500</v>
      </c>
      <c r="D18" s="592">
        <f>Boletim!C19</f>
        <v>0</v>
      </c>
      <c r="E18" s="592">
        <f>Boletim!F19</f>
        <v>0</v>
      </c>
    </row>
    <row r="19" spans="2:5" x14ac:dyDescent="0.25">
      <c r="B19" s="592" t="str">
        <f>Boletim!A20</f>
        <v>064</v>
      </c>
      <c r="C19" s="592" t="str">
        <f>Boletim!B20</f>
        <v>POLENTA PERDIZ 12 X 1K</v>
      </c>
      <c r="D19" s="592">
        <f>Boletim!C20</f>
        <v>1003</v>
      </c>
      <c r="E19" s="592">
        <f>Boletim!F20</f>
        <v>1003</v>
      </c>
    </row>
    <row r="20" spans="2:5" hidden="1" x14ac:dyDescent="0.25">
      <c r="B20" s="592" t="str">
        <f>Boletim!A21</f>
        <v>064</v>
      </c>
      <c r="C20" s="592" t="str">
        <f>Boletim!B21</f>
        <v>POLENTA PERDIZ 12 X 500 G</v>
      </c>
      <c r="D20" s="592">
        <f>Boletim!C21</f>
        <v>0</v>
      </c>
      <c r="E20" s="592">
        <f>Boletim!F21</f>
        <v>0</v>
      </c>
    </row>
    <row r="21" spans="2:5" x14ac:dyDescent="0.25">
      <c r="B21" s="592" t="str">
        <f>Boletim!A22</f>
        <v>078</v>
      </c>
      <c r="C21" s="592" t="str">
        <f>Boletim!B22</f>
        <v>POLENTA BEATRIZ 12 X 500</v>
      </c>
      <c r="D21" s="592">
        <f>Boletim!C22</f>
        <v>406</v>
      </c>
      <c r="E21" s="592">
        <f>Boletim!F22</f>
        <v>406</v>
      </c>
    </row>
    <row r="22" spans="2:5" x14ac:dyDescent="0.25">
      <c r="B22" s="592" t="str">
        <f>Boletim!A23</f>
        <v>079</v>
      </c>
      <c r="C22" s="592" t="str">
        <f>Boletim!B23</f>
        <v>FUBÁ PRÉ COZIDO KISABOR 24 X 500</v>
      </c>
      <c r="D22" s="592">
        <f>Boletim!C23</f>
        <v>1</v>
      </c>
      <c r="E22" s="592">
        <f>Boletim!F23</f>
        <v>1</v>
      </c>
    </row>
    <row r="23" spans="2:5" hidden="1" x14ac:dyDescent="0.25">
      <c r="B23" s="592" t="str">
        <f>Boletim!A24</f>
        <v>084</v>
      </c>
      <c r="C23" s="592" t="str">
        <f>Boletim!B24</f>
        <v>FUBA PRE COZIDO LAMPIONE 12 X 1</v>
      </c>
      <c r="D23" s="592">
        <f>Boletim!C24</f>
        <v>0</v>
      </c>
      <c r="E23" s="592">
        <f>Boletim!F24</f>
        <v>0</v>
      </c>
    </row>
    <row r="24" spans="2:5" hidden="1" x14ac:dyDescent="0.25">
      <c r="B24" s="592" t="str">
        <f>Boletim!A25</f>
        <v>092</v>
      </c>
      <c r="C24" s="592" t="str">
        <f>Boletim!B25</f>
        <v>FUBÁ PRÉ COZIDO AREPA NUTRIVITA 12 X 1</v>
      </c>
      <c r="D24" s="592">
        <f>Boletim!C25</f>
        <v>0</v>
      </c>
      <c r="E24" s="592">
        <f>Boletim!F25</f>
        <v>0</v>
      </c>
    </row>
    <row r="25" spans="2:5" hidden="1" x14ac:dyDescent="0.25">
      <c r="B25" s="592" t="str">
        <f>Boletim!A26</f>
        <v>092</v>
      </c>
      <c r="C25" s="592" t="str">
        <f>Boletim!B26</f>
        <v>FUBÁ PRÉ COZIDO AREPA NUTRIVITA 30 X 500</v>
      </c>
      <c r="D25" s="592">
        <f>Boletim!C26</f>
        <v>0</v>
      </c>
      <c r="E25" s="592">
        <f>Boletim!F26</f>
        <v>0</v>
      </c>
    </row>
    <row r="26" spans="2:5" hidden="1" x14ac:dyDescent="0.25">
      <c r="B26" s="592" t="str">
        <f>Boletim!A27</f>
        <v>095</v>
      </c>
      <c r="C26" s="592" t="str">
        <f>Boletim!B27</f>
        <v>FUBÁ PRÉ COZIDO BOA NOVA 30 X 500</v>
      </c>
      <c r="D26" s="592">
        <f>Boletim!C27</f>
        <v>0</v>
      </c>
      <c r="E26" s="592">
        <f>Boletim!F27</f>
        <v>0</v>
      </c>
    </row>
    <row r="27" spans="2:5" hidden="1" x14ac:dyDescent="0.25">
      <c r="B27" s="592" t="str">
        <f>Boletim!A28</f>
        <v>098</v>
      </c>
      <c r="C27" s="592" t="str">
        <f>Boletim!B28</f>
        <v>FUBÁ PRÉ COZIDO AREPA REINAREPA 12 X 1</v>
      </c>
      <c r="D27" s="592">
        <f>Boletim!C28</f>
        <v>0</v>
      </c>
      <c r="E27" s="592">
        <f>Boletim!F28</f>
        <v>0</v>
      </c>
    </row>
    <row r="28" spans="2:5" hidden="1" x14ac:dyDescent="0.25">
      <c r="B28" s="592" t="str">
        <f>Boletim!A29</f>
        <v>098</v>
      </c>
      <c r="C28" s="592" t="str">
        <f>Boletim!B29</f>
        <v>FUBÁ PRÉ COZIDO AREPA REINAREPA 30 X 500</v>
      </c>
      <c r="D28" s="592">
        <f>Boletim!C29</f>
        <v>0</v>
      </c>
      <c r="E28" s="592">
        <f>Boletim!F29</f>
        <v>0</v>
      </c>
    </row>
    <row r="29" spans="2:5" x14ac:dyDescent="0.25">
      <c r="B29" s="592" t="str">
        <f>Boletim!A30</f>
        <v>100</v>
      </c>
      <c r="C29" s="592" t="str">
        <f>Boletim!B30</f>
        <v>POLENTA TUPÃ PRE COZIDO 30 X 500</v>
      </c>
      <c r="D29" s="592">
        <f>Boletim!C30</f>
        <v>1</v>
      </c>
      <c r="E29" s="592">
        <f>Boletim!F30</f>
        <v>1</v>
      </c>
    </row>
    <row r="30" spans="2:5" hidden="1" x14ac:dyDescent="0.25">
      <c r="B30" s="596" t="str">
        <f>Boletim!A31</f>
        <v>105</v>
      </c>
      <c r="C30" s="596" t="str">
        <f>Boletim!B31</f>
        <v>FUBÁ PRÉ COZIDO AREPITA CARIBE 30 X 500</v>
      </c>
      <c r="D30" s="596">
        <f>Boletim!C31</f>
        <v>0</v>
      </c>
      <c r="E30" s="596">
        <f>Boletim!F31</f>
        <v>0</v>
      </c>
    </row>
    <row r="31" spans="2:5" ht="16.5" hidden="1" thickTop="1" thickBot="1" x14ac:dyDescent="0.3">
      <c r="B31" s="598">
        <f>Boletim!A32</f>
        <v>0</v>
      </c>
      <c r="C31" s="599">
        <f>Boletim!B32</f>
        <v>0</v>
      </c>
      <c r="D31" s="599">
        <f>Boletim!C32</f>
        <v>0</v>
      </c>
      <c r="E31" s="600">
        <f>Boletim!F32</f>
        <v>0</v>
      </c>
    </row>
    <row r="32" spans="2:5" x14ac:dyDescent="0.25">
      <c r="B32" s="597">
        <f>Boletim!A33</f>
        <v>201</v>
      </c>
      <c r="C32" s="597" t="str">
        <f>Boletim!B33</f>
        <v>FLOCÃO MILHO NUTRIVITA 20 X 500</v>
      </c>
      <c r="D32" s="597">
        <f>Boletim!C33</f>
        <v>8158</v>
      </c>
      <c r="E32" s="597">
        <f>Boletim!F33</f>
        <v>8408</v>
      </c>
    </row>
    <row r="33" spans="2:5" x14ac:dyDescent="0.25">
      <c r="B33" s="592">
        <f>Boletim!A34</f>
        <v>201</v>
      </c>
      <c r="C33" s="592" t="str">
        <f>Boletim!B34</f>
        <v>FLOCÃO MILHO NUTRIVITA 10 X 500</v>
      </c>
      <c r="D33" s="592">
        <f>Boletim!C34</f>
        <v>94</v>
      </c>
      <c r="E33" s="592">
        <f>Boletim!F34</f>
        <v>94</v>
      </c>
    </row>
    <row r="34" spans="2:5" x14ac:dyDescent="0.25">
      <c r="B34" s="592">
        <f>Boletim!A35</f>
        <v>205</v>
      </c>
      <c r="C34" s="592" t="str">
        <f>Boletim!B35</f>
        <v>FLOCÃO MILHO VITABEM 20 X 500</v>
      </c>
      <c r="D34" s="592">
        <f>Boletim!C35</f>
        <v>219</v>
      </c>
      <c r="E34" s="592">
        <f>Boletim!F35</f>
        <v>219</v>
      </c>
    </row>
    <row r="35" spans="2:5" hidden="1" x14ac:dyDescent="0.25">
      <c r="B35" s="592">
        <f>Boletim!A36</f>
        <v>207</v>
      </c>
      <c r="C35" s="592" t="str">
        <f>Boletim!B36</f>
        <v>FLOCÃO MILHO VITABRAS 20 X 400</v>
      </c>
      <c r="D35" s="592">
        <f>Boletim!C36</f>
        <v>0</v>
      </c>
      <c r="E35" s="592">
        <f>Boletim!F36</f>
        <v>0</v>
      </c>
    </row>
    <row r="36" spans="2:5" x14ac:dyDescent="0.25">
      <c r="B36" s="592">
        <f>Boletim!A37</f>
        <v>208</v>
      </c>
      <c r="C36" s="592" t="str">
        <f>Boletim!B37</f>
        <v>FLOCÃO MILHO PURO MILHO 12 X 500</v>
      </c>
      <c r="D36" s="592">
        <f>Boletim!C37</f>
        <v>15626</v>
      </c>
      <c r="E36" s="592">
        <f>Boletim!F37</f>
        <v>5226</v>
      </c>
    </row>
    <row r="37" spans="2:5" hidden="1" x14ac:dyDescent="0.25">
      <c r="B37" s="592">
        <f>Boletim!A38</f>
        <v>209</v>
      </c>
      <c r="C37" s="592" t="str">
        <f>Boletim!B38</f>
        <v>FLOCÃO DE MILHO QUALITÁ 12 X 500</v>
      </c>
      <c r="D37" s="592">
        <f>Boletim!C38</f>
        <v>0</v>
      </c>
      <c r="E37" s="592">
        <f>Boletim!F38</f>
        <v>0</v>
      </c>
    </row>
    <row r="38" spans="2:5" hidden="1" x14ac:dyDescent="0.25">
      <c r="B38" s="592">
        <f>Boletim!A39</f>
        <v>212</v>
      </c>
      <c r="C38" s="592" t="str">
        <f>Boletim!B39</f>
        <v>FLOCAO DE MILHO LESTE 20 X 500</v>
      </c>
      <c r="D38" s="592">
        <f>Boletim!C39</f>
        <v>0</v>
      </c>
      <c r="E38" s="592">
        <f>Boletim!F39</f>
        <v>0</v>
      </c>
    </row>
    <row r="39" spans="2:5" hidden="1" x14ac:dyDescent="0.25">
      <c r="B39" s="592">
        <f>Boletim!A40</f>
        <v>216</v>
      </c>
      <c r="C39" s="592" t="str">
        <f>Boletim!B40</f>
        <v>FLOCÃO MILHO M &amp; K 12 X 500</v>
      </c>
      <c r="D39" s="592">
        <f>Boletim!C40</f>
        <v>0</v>
      </c>
      <c r="E39" s="592">
        <f>Boletim!F40</f>
        <v>0</v>
      </c>
    </row>
    <row r="40" spans="2:5" hidden="1" x14ac:dyDescent="0.25">
      <c r="B40" s="592">
        <f>Boletim!A41</f>
        <v>218</v>
      </c>
      <c r="C40" s="592" t="str">
        <f>Boletim!B41</f>
        <v>FLOCÃO MILHO CBS 12 X 500</v>
      </c>
      <c r="D40" s="592">
        <f>Boletim!C41</f>
        <v>0</v>
      </c>
      <c r="E40" s="592">
        <f>Boletim!F41</f>
        <v>0</v>
      </c>
    </row>
    <row r="41" spans="2:5" hidden="1" x14ac:dyDescent="0.25">
      <c r="B41" s="592">
        <f>Boletim!A42</f>
        <v>220</v>
      </c>
      <c r="C41" s="592" t="str">
        <f>Boletim!B42</f>
        <v>FLOCÃO MILHO CORDEIRO 20 X 500</v>
      </c>
      <c r="D41" s="592">
        <f>Boletim!C42</f>
        <v>0</v>
      </c>
      <c r="E41" s="592">
        <f>Boletim!F42</f>
        <v>0</v>
      </c>
    </row>
    <row r="42" spans="2:5" hidden="1" x14ac:dyDescent="0.25">
      <c r="B42" s="592">
        <f>Boletim!A43</f>
        <v>221</v>
      </c>
      <c r="C42" s="592" t="str">
        <f>Boletim!B43</f>
        <v>FLOCÃO MILHO PUBLIC 24 X 500</v>
      </c>
      <c r="D42" s="592">
        <f>Boletim!C43</f>
        <v>0</v>
      </c>
      <c r="E42" s="592">
        <f>Boletim!F43</f>
        <v>0</v>
      </c>
    </row>
    <row r="43" spans="2:5" hidden="1" x14ac:dyDescent="0.25">
      <c r="B43" s="592">
        <f>Boletim!A44</f>
        <v>222</v>
      </c>
      <c r="C43" s="592" t="str">
        <f>Boletim!B44</f>
        <v>FLOCÃO MILHO PANAMERICAN 12 X 500</v>
      </c>
      <c r="D43" s="592">
        <f>Boletim!C44</f>
        <v>0</v>
      </c>
      <c r="E43" s="592">
        <f>Boletim!F44</f>
        <v>0</v>
      </c>
    </row>
    <row r="44" spans="2:5" x14ac:dyDescent="0.25">
      <c r="B44" s="592">
        <f>Boletim!A45</f>
        <v>223</v>
      </c>
      <c r="C44" s="592" t="str">
        <f>Boletim!B45</f>
        <v>FLOCÃO MILHO BEATRIZ 12 X 500</v>
      </c>
      <c r="D44" s="592">
        <f>Boletim!C45</f>
        <v>15</v>
      </c>
      <c r="E44" s="592">
        <f>Boletim!F45</f>
        <v>2820</v>
      </c>
    </row>
    <row r="45" spans="2:5" x14ac:dyDescent="0.25">
      <c r="B45" s="592">
        <f>Boletim!A46</f>
        <v>224</v>
      </c>
      <c r="C45" s="592" t="str">
        <f>Boletim!B46</f>
        <v>FLOCÃO MILHO CINDERELA 20 X 500</v>
      </c>
      <c r="D45" s="592">
        <f>Boletim!C46</f>
        <v>201</v>
      </c>
      <c r="E45" s="592">
        <f>Boletim!F46</f>
        <v>1</v>
      </c>
    </row>
    <row r="46" spans="2:5" hidden="1" x14ac:dyDescent="0.25">
      <c r="B46" s="592">
        <f>Boletim!A47</f>
        <v>226</v>
      </c>
      <c r="C46" s="592" t="str">
        <f>Boletim!B47</f>
        <v>FLOCÃO MILHO ATALAIA 20 X 500</v>
      </c>
      <c r="D46" s="592">
        <f>Boletim!C47</f>
        <v>0</v>
      </c>
      <c r="E46" s="592">
        <f>Boletim!F47</f>
        <v>0</v>
      </c>
    </row>
    <row r="47" spans="2:5" hidden="1" x14ac:dyDescent="0.25">
      <c r="B47" s="596">
        <f>Boletim!A48</f>
        <v>227</v>
      </c>
      <c r="C47" s="596" t="str">
        <f>Boletim!B48</f>
        <v>FLOCÃO MILHO FRITZ E FRIDA 20 X 500</v>
      </c>
      <c r="D47" s="596">
        <f>Boletim!C48</f>
        <v>0</v>
      </c>
      <c r="E47" s="596">
        <f>Boletim!F48</f>
        <v>0</v>
      </c>
    </row>
    <row r="48" spans="2:5" ht="16.5" hidden="1" thickTop="1" thickBot="1" x14ac:dyDescent="0.3">
      <c r="B48" s="598">
        <f>Boletim!A50</f>
        <v>0</v>
      </c>
      <c r="C48" s="599">
        <f>Boletim!B50</f>
        <v>0</v>
      </c>
      <c r="D48" s="599">
        <f>Boletim!C50</f>
        <v>0</v>
      </c>
      <c r="E48" s="600">
        <f>Boletim!F50</f>
        <v>0</v>
      </c>
    </row>
    <row r="49" spans="2:5" x14ac:dyDescent="0.25">
      <c r="B49" s="597">
        <f>Boletim!A51</f>
        <v>204</v>
      </c>
      <c r="C49" s="597" t="str">
        <f>Boletim!B51</f>
        <v>FLOCÃO ARROZ NUTRIVITA 20 X 500</v>
      </c>
      <c r="D49" s="597">
        <f>Boletim!C51</f>
        <v>5997</v>
      </c>
      <c r="E49" s="597">
        <f>Boletim!F51</f>
        <v>5633</v>
      </c>
    </row>
    <row r="50" spans="2:5" hidden="1" x14ac:dyDescent="0.25">
      <c r="B50" s="596">
        <f>Boletim!A52</f>
        <v>204</v>
      </c>
      <c r="C50" s="596" t="str">
        <f>Boletim!B52</f>
        <v>FLOCÃO ARROZ NUTRIVITA 10 X 500</v>
      </c>
      <c r="D50" s="596">
        <f>Boletim!C52</f>
        <v>0</v>
      </c>
      <c r="E50" s="596">
        <f>Boletim!F52</f>
        <v>0</v>
      </c>
    </row>
    <row r="51" spans="2:5" ht="16.5" hidden="1" thickTop="1" thickBot="1" x14ac:dyDescent="0.3">
      <c r="B51" s="598">
        <f>Boletim!A53</f>
        <v>0</v>
      </c>
      <c r="C51" s="599">
        <f>Boletim!B53</f>
        <v>0</v>
      </c>
      <c r="D51" s="599">
        <f>Boletim!C53</f>
        <v>0</v>
      </c>
      <c r="E51" s="600">
        <f>Boletim!F53</f>
        <v>0</v>
      </c>
    </row>
    <row r="52" spans="2:5" x14ac:dyDescent="0.25">
      <c r="B52" s="597" t="str">
        <f>Boletim!A54</f>
        <v>057</v>
      </c>
      <c r="C52" s="597" t="str">
        <f>Boletim!B54</f>
        <v>FUBÁ KISABOR 12 X 1 K</v>
      </c>
      <c r="D52" s="597">
        <f>Boletim!C54</f>
        <v>1001</v>
      </c>
      <c r="E52" s="597">
        <f>Boletim!F54</f>
        <v>1001</v>
      </c>
    </row>
    <row r="53" spans="2:5" hidden="1" x14ac:dyDescent="0.25">
      <c r="B53" s="592" t="str">
        <f>Boletim!A55</f>
        <v>057</v>
      </c>
      <c r="C53" s="592" t="str">
        <f>Boletim!B55</f>
        <v>FUBÁ KISABOR 12 X 500 G</v>
      </c>
      <c r="D53" s="592">
        <f>Boletim!C55</f>
        <v>0</v>
      </c>
      <c r="E53" s="592">
        <f>Boletim!F55</f>
        <v>0</v>
      </c>
    </row>
    <row r="54" spans="2:5" x14ac:dyDescent="0.25">
      <c r="B54" s="592" t="str">
        <f>Boletim!A56</f>
        <v>057</v>
      </c>
      <c r="C54" s="592" t="str">
        <f>Boletim!B56</f>
        <v>FUBÁ KISABOR 24 X 500 G</v>
      </c>
      <c r="D54" s="592">
        <f>Boletim!C56</f>
        <v>1004</v>
      </c>
      <c r="E54" s="592">
        <f>Boletim!F56</f>
        <v>1004</v>
      </c>
    </row>
    <row r="55" spans="2:5" x14ac:dyDescent="0.25">
      <c r="B55" s="592" t="str">
        <f>Boletim!A57</f>
        <v>063</v>
      </c>
      <c r="C55" s="592" t="str">
        <f>Boletim!B57</f>
        <v>FUBÁ NUTRIVITA 12 X 1 K</v>
      </c>
      <c r="D55" s="592">
        <f>Boletim!C57</f>
        <v>1016</v>
      </c>
      <c r="E55" s="592">
        <f>Boletim!F57</f>
        <v>1016</v>
      </c>
    </row>
    <row r="56" spans="2:5" hidden="1" x14ac:dyDescent="0.25">
      <c r="B56" s="592" t="str">
        <f>Boletim!A58</f>
        <v>063</v>
      </c>
      <c r="C56" s="592" t="str">
        <f>Boletim!B58</f>
        <v>FUBÁ NUTRIVITA 12 X 500 G</v>
      </c>
      <c r="D56" s="592">
        <f>Boletim!C58</f>
        <v>0</v>
      </c>
      <c r="E56" s="592">
        <f>Boletim!F58</f>
        <v>0</v>
      </c>
    </row>
    <row r="57" spans="2:5" x14ac:dyDescent="0.25">
      <c r="B57" s="592" t="str">
        <f>Boletim!A59</f>
        <v>063</v>
      </c>
      <c r="C57" s="592" t="str">
        <f>Boletim!B59</f>
        <v>FUBÁ NUTRIVITA 24 X 500 G</v>
      </c>
      <c r="D57" s="592">
        <f>Boletim!C59</f>
        <v>240</v>
      </c>
      <c r="E57" s="592">
        <f>Boletim!F59</f>
        <v>240</v>
      </c>
    </row>
    <row r="58" spans="2:5" hidden="1" x14ac:dyDescent="0.25">
      <c r="B58" s="592" t="str">
        <f>Boletim!A60</f>
        <v>065</v>
      </c>
      <c r="C58" s="592" t="str">
        <f>Boletim!B60</f>
        <v>FARINHA FINA NUTRIVITA 12 X 1 K</v>
      </c>
      <c r="D58" s="592">
        <f>Boletim!C60</f>
        <v>0</v>
      </c>
      <c r="E58" s="592">
        <f>Boletim!F60</f>
        <v>0</v>
      </c>
    </row>
    <row r="59" spans="2:5" hidden="1" x14ac:dyDescent="0.25">
      <c r="B59" s="596" t="str">
        <f>Boletim!A61</f>
        <v>076</v>
      </c>
      <c r="C59" s="596" t="str">
        <f>Boletim!B61</f>
        <v>FARINHA FINA FRITZ E FRIDA 10 X 1 K</v>
      </c>
      <c r="D59" s="596">
        <f>Boletim!C61</f>
        <v>0</v>
      </c>
      <c r="E59" s="596">
        <f>Boletim!F61</f>
        <v>0</v>
      </c>
    </row>
    <row r="60" spans="2:5" ht="16.5" hidden="1" thickTop="1" thickBot="1" x14ac:dyDescent="0.3">
      <c r="B60" s="598">
        <f>Boletim!A62</f>
        <v>0</v>
      </c>
      <c r="C60" s="599">
        <f>Boletim!B62</f>
        <v>0</v>
      </c>
      <c r="D60" s="599">
        <f>Boletim!C62</f>
        <v>0</v>
      </c>
      <c r="E60" s="600">
        <f>Boletim!F62</f>
        <v>0</v>
      </c>
    </row>
    <row r="61" spans="2:5" hidden="1" x14ac:dyDescent="0.25">
      <c r="B61" s="597" t="str">
        <f>Boletim!A63</f>
        <v>066</v>
      </c>
      <c r="C61" s="597" t="str">
        <f>Boletim!B63</f>
        <v>FARINHA MÉDIA NUTRIVITA 12 X 1 K</v>
      </c>
      <c r="D61" s="597">
        <f>Boletim!C63</f>
        <v>0</v>
      </c>
      <c r="E61" s="597">
        <f>Boletim!F63</f>
        <v>0</v>
      </c>
    </row>
    <row r="62" spans="2:5" x14ac:dyDescent="0.25">
      <c r="B62" s="592" t="str">
        <f>Boletim!A64</f>
        <v>068</v>
      </c>
      <c r="C62" s="592" t="str">
        <f>Boletim!B64</f>
        <v>FARINHA MÉDIA PERDIZ 12 X 1 K</v>
      </c>
      <c r="D62" s="592">
        <f>Boletim!C64</f>
        <v>1000</v>
      </c>
      <c r="E62" s="592">
        <f>Boletim!F64</f>
        <v>1000</v>
      </c>
    </row>
    <row r="63" spans="2:5" hidden="1" x14ac:dyDescent="0.25">
      <c r="B63" s="592" t="str">
        <f>Boletim!A65</f>
        <v>068</v>
      </c>
      <c r="C63" s="592" t="str">
        <f>Boletim!B65</f>
        <v>FARINHA MÉDIA PERDIZ 12 X 500G</v>
      </c>
      <c r="D63" s="592">
        <f>Boletim!C65</f>
        <v>0</v>
      </c>
      <c r="E63" s="592">
        <f>Boletim!F65</f>
        <v>0</v>
      </c>
    </row>
    <row r="64" spans="2:5" hidden="1" x14ac:dyDescent="0.25">
      <c r="B64" s="592" t="str">
        <f>Boletim!A66</f>
        <v>068</v>
      </c>
      <c r="C64" s="592" t="str">
        <f>Boletim!B66</f>
        <v>FARINHA MÉDIA PERDIZ 06 X 1 K</v>
      </c>
      <c r="D64" s="592">
        <f>Boletim!C66</f>
        <v>0</v>
      </c>
      <c r="E64" s="592">
        <f>Boletim!F66</f>
        <v>0</v>
      </c>
    </row>
    <row r="65" spans="2:5" hidden="1" x14ac:dyDescent="0.25">
      <c r="B65" s="596" t="str">
        <f>Boletim!A67</f>
        <v>073</v>
      </c>
      <c r="C65" s="596" t="str">
        <f>Boletim!B67</f>
        <v>FARINHA MÉDIA FRITZ E FRIDA 10 X 1 K</v>
      </c>
      <c r="D65" s="596">
        <f>Boletim!C67</f>
        <v>0</v>
      </c>
      <c r="E65" s="596">
        <f>Boletim!F67</f>
        <v>0</v>
      </c>
    </row>
    <row r="66" spans="2:5" ht="16.5" hidden="1" thickTop="1" thickBot="1" x14ac:dyDescent="0.3">
      <c r="B66" s="598">
        <f>Boletim!A68</f>
        <v>0</v>
      </c>
      <c r="C66" s="599">
        <f>Boletim!B68</f>
        <v>0</v>
      </c>
      <c r="D66" s="599">
        <f>Boletim!C68</f>
        <v>0</v>
      </c>
      <c r="E66" s="600">
        <f>Boletim!F68</f>
        <v>0</v>
      </c>
    </row>
    <row r="67" spans="2:5" hidden="1" x14ac:dyDescent="0.25">
      <c r="B67" s="597" t="str">
        <f>Boletim!A69</f>
        <v>067</v>
      </c>
      <c r="C67" s="597" t="str">
        <f>Boletim!B69</f>
        <v>FARINHA GROSSA NUTRIVITA 12 X 1 K</v>
      </c>
      <c r="D67" s="597">
        <f>Boletim!C69</f>
        <v>0</v>
      </c>
      <c r="E67" s="597">
        <f>Boletim!F69</f>
        <v>0</v>
      </c>
    </row>
    <row r="68" spans="2:5" x14ac:dyDescent="0.25">
      <c r="B68" s="592" t="str">
        <f>Boletim!A70</f>
        <v>069</v>
      </c>
      <c r="C68" s="592" t="str">
        <f>Boletim!B70</f>
        <v>FARINHA GROSSA PERDIZ 12 X 1 K</v>
      </c>
      <c r="D68" s="592">
        <f>Boletim!C70</f>
        <v>281</v>
      </c>
      <c r="E68" s="592">
        <f>Boletim!F70</f>
        <v>281</v>
      </c>
    </row>
    <row r="69" spans="2:5" hidden="1" x14ac:dyDescent="0.25">
      <c r="B69" s="592" t="str">
        <f>Boletim!A71</f>
        <v>069</v>
      </c>
      <c r="C69" s="592" t="str">
        <f>Boletim!B71</f>
        <v>FARINHA GROSSA PERDIZ 06 X 1 K</v>
      </c>
      <c r="D69" s="592">
        <f>Boletim!C71</f>
        <v>0</v>
      </c>
      <c r="E69" s="592">
        <f>Boletim!F71</f>
        <v>0</v>
      </c>
    </row>
    <row r="70" spans="2:5" hidden="1" x14ac:dyDescent="0.25">
      <c r="B70" s="596" t="str">
        <f>Boletim!A72</f>
        <v>074</v>
      </c>
      <c r="C70" s="596" t="str">
        <f>Boletim!B72</f>
        <v>FARINHA GROSSA FRITZ E FRIDA 10 X 1 K</v>
      </c>
      <c r="D70" s="596">
        <f>Boletim!C72</f>
        <v>0</v>
      </c>
      <c r="E70" s="596">
        <f>Boletim!F72</f>
        <v>0</v>
      </c>
    </row>
    <row r="71" spans="2:5" ht="16.5" hidden="1" thickTop="1" thickBot="1" x14ac:dyDescent="0.3">
      <c r="B71" s="598">
        <f>Boletim!A73</f>
        <v>0</v>
      </c>
      <c r="C71" s="599">
        <f>Boletim!B73</f>
        <v>0</v>
      </c>
      <c r="D71" s="599">
        <f>Boletim!C73</f>
        <v>0</v>
      </c>
      <c r="E71" s="600">
        <f>Boletim!F73</f>
        <v>0</v>
      </c>
    </row>
    <row r="72" spans="2:5" x14ac:dyDescent="0.25">
      <c r="B72" s="597" t="str">
        <f>Boletim!A74</f>
        <v>003</v>
      </c>
      <c r="C72" s="597" t="str">
        <f>Boletim!B74</f>
        <v>CANJICA MUNGUZÁ 20 X 500</v>
      </c>
      <c r="D72" s="597">
        <f>Boletim!C74</f>
        <v>552</v>
      </c>
      <c r="E72" s="597">
        <f>Boletim!F74</f>
        <v>552</v>
      </c>
    </row>
    <row r="73" spans="2:5" x14ac:dyDescent="0.25">
      <c r="B73" s="592" t="str">
        <f>Boletim!A75</f>
        <v>024</v>
      </c>
      <c r="C73" s="592" t="str">
        <f>Boletim!B75</f>
        <v>CANJICA XERÉM 20 X 500</v>
      </c>
      <c r="D73" s="592">
        <f>Boletim!C75</f>
        <v>482</v>
      </c>
      <c r="E73" s="592">
        <f>Boletim!F75</f>
        <v>482</v>
      </c>
    </row>
    <row r="74" spans="2:5" hidden="1" x14ac:dyDescent="0.25">
      <c r="B74" s="592" t="str">
        <f>Boletim!A76</f>
        <v>051</v>
      </c>
      <c r="C74" s="592" t="str">
        <f>Boletim!B76</f>
        <v>PIPOCA NUTRIVITA 20 X 500</v>
      </c>
      <c r="D74" s="592">
        <f>Boletim!C76</f>
        <v>0</v>
      </c>
      <c r="E74" s="592">
        <f>Boletim!F76</f>
        <v>0</v>
      </c>
    </row>
    <row r="75" spans="2:5" hidden="1" x14ac:dyDescent="0.25">
      <c r="B75" s="592" t="str">
        <f>Boletim!A77</f>
        <v>096</v>
      </c>
      <c r="C75" s="592" t="str">
        <f>Boletim!B77</f>
        <v>CANJICA XERÉM M &amp; K 12 X 500</v>
      </c>
      <c r="D75" s="592">
        <f>Boletim!C77</f>
        <v>0</v>
      </c>
      <c r="E75" s="592">
        <f>Boletim!F77</f>
        <v>0</v>
      </c>
    </row>
    <row r="76" spans="2:5" hidden="1" x14ac:dyDescent="0.25">
      <c r="B76" s="592" t="str">
        <f>Boletim!A78</f>
        <v>082</v>
      </c>
      <c r="C76" s="592" t="str">
        <f>Boletim!B78</f>
        <v>CANJICA MUNGUZÁ KISABOR 12X400</v>
      </c>
      <c r="D76" s="592">
        <f>Boletim!C78</f>
        <v>0</v>
      </c>
      <c r="E76" s="592">
        <f>Boletim!F78</f>
        <v>0</v>
      </c>
    </row>
    <row r="77" spans="2:5" x14ac:dyDescent="0.25">
      <c r="B77" s="596" t="str">
        <f>Boletim!A79</f>
        <v>083</v>
      </c>
      <c r="C77" s="596" t="str">
        <f>Boletim!B79</f>
        <v>CANJICA XERÉM KISABOR 12X400</v>
      </c>
      <c r="D77" s="596">
        <f>Boletim!C79</f>
        <v>5</v>
      </c>
      <c r="E77" s="596">
        <f>Boletim!F79</f>
        <v>5</v>
      </c>
    </row>
    <row r="78" spans="2:5" ht="16.5" hidden="1" thickTop="1" thickBot="1" x14ac:dyDescent="0.3">
      <c r="B78" s="598">
        <f>Boletim!A80</f>
        <v>0</v>
      </c>
      <c r="C78" s="599">
        <f>Boletim!B80</f>
        <v>0</v>
      </c>
      <c r="D78" s="599">
        <f>Boletim!C80</f>
        <v>0</v>
      </c>
      <c r="E78" s="600">
        <f>Boletim!F80</f>
        <v>0</v>
      </c>
    </row>
    <row r="79" spans="2:5" hidden="1" x14ac:dyDescent="0.25">
      <c r="B79" s="597" t="str">
        <f>Boletim!A81</f>
        <v>014</v>
      </c>
      <c r="C79" s="597" t="str">
        <f>Boletim!B81</f>
        <v>COLORÍFICO NUTRIVITA 10 X 100 G</v>
      </c>
      <c r="D79" s="597">
        <f>Boletim!C81</f>
        <v>0</v>
      </c>
      <c r="E79" s="597">
        <f>Boletim!F81</f>
        <v>0</v>
      </c>
    </row>
    <row r="80" spans="2:5" x14ac:dyDescent="0.25">
      <c r="B80" s="592" t="str">
        <f>Boletim!A82</f>
        <v>014</v>
      </c>
      <c r="C80" s="592" t="str">
        <f>Boletim!B82</f>
        <v>COLORÍFICO NUTRIVITA 100 X 100 G</v>
      </c>
      <c r="D80" s="592">
        <f>Boletim!C82</f>
        <v>131</v>
      </c>
      <c r="E80" s="592">
        <f>Boletim!F82</f>
        <v>131</v>
      </c>
    </row>
    <row r="81" spans="2:5" x14ac:dyDescent="0.25">
      <c r="B81" s="592" t="str">
        <f>Boletim!A83</f>
        <v>014</v>
      </c>
      <c r="C81" s="592" t="str">
        <f>Boletim!B83</f>
        <v>COLORÍFICO NUTRIVITA 20 X 500 G</v>
      </c>
      <c r="D81" s="592">
        <f>Boletim!C83</f>
        <v>117</v>
      </c>
      <c r="E81" s="592">
        <f>Boletim!F83</f>
        <v>117</v>
      </c>
    </row>
    <row r="82" spans="2:5" hidden="1" x14ac:dyDescent="0.25">
      <c r="B82" s="592" t="str">
        <f>Boletim!A84</f>
        <v>077</v>
      </c>
      <c r="C82" s="592" t="str">
        <f>Boletim!B84</f>
        <v>COLORÍFICO BEATRIZ 100 X 100 G</v>
      </c>
      <c r="D82" s="592">
        <f>Boletim!C84</f>
        <v>0</v>
      </c>
      <c r="E82" s="592">
        <f>Boletim!F84</f>
        <v>0</v>
      </c>
    </row>
    <row r="83" spans="2:5" hidden="1" x14ac:dyDescent="0.25">
      <c r="B83" s="596" t="str">
        <f>Boletim!A85</f>
        <v>097</v>
      </c>
      <c r="C83" s="596" t="str">
        <f>Boletim!B85</f>
        <v>COLORÍFICO FRITZ E FRIDA 105X100 G</v>
      </c>
      <c r="D83" s="596">
        <f>Boletim!C85</f>
        <v>0</v>
      </c>
      <c r="E83" s="596">
        <f>Boletim!F85</f>
        <v>0</v>
      </c>
    </row>
    <row r="84" spans="2:5" ht="16.5" hidden="1" thickTop="1" thickBot="1" x14ac:dyDescent="0.3">
      <c r="B84" s="598">
        <f>Boletim!A86</f>
        <v>0</v>
      </c>
      <c r="C84" s="599">
        <f>Boletim!B86</f>
        <v>0</v>
      </c>
      <c r="D84" s="599">
        <f>Boletim!C86</f>
        <v>0</v>
      </c>
      <c r="E84" s="600">
        <f>Boletim!F86</f>
        <v>0</v>
      </c>
    </row>
    <row r="85" spans="2:5" x14ac:dyDescent="0.25">
      <c r="B85" s="597" t="str">
        <f>Boletim!A87</f>
        <v>027</v>
      </c>
      <c r="C85" s="597" t="str">
        <f>Boletim!B87</f>
        <v>AMIDO NUTRIVITA 12 X 200</v>
      </c>
      <c r="D85" s="597">
        <f>Boletim!C87</f>
        <v>558</v>
      </c>
      <c r="E85" s="597">
        <f>Boletim!F87</f>
        <v>598</v>
      </c>
    </row>
    <row r="86" spans="2:5" x14ac:dyDescent="0.25">
      <c r="B86" s="592" t="str">
        <f>Boletim!A88</f>
        <v>027</v>
      </c>
      <c r="C86" s="592" t="str">
        <f>Boletim!B88</f>
        <v>AMIDO NUTRIVITA 50 X 200</v>
      </c>
      <c r="D86" s="592">
        <f>Boletim!C88</f>
        <v>132</v>
      </c>
      <c r="E86" s="592">
        <f>Boletim!F88</f>
        <v>132</v>
      </c>
    </row>
    <row r="87" spans="2:5" x14ac:dyDescent="0.25">
      <c r="B87" s="592" t="str">
        <f>Boletim!A89</f>
        <v>027</v>
      </c>
      <c r="C87" s="592" t="str">
        <f>Boletim!B89</f>
        <v>AMIDO NUTRIVITA 12 X 500</v>
      </c>
      <c r="D87" s="592">
        <f>Boletim!C89</f>
        <v>602</v>
      </c>
      <c r="E87" s="592">
        <f>Boletim!F89</f>
        <v>602</v>
      </c>
    </row>
    <row r="88" spans="2:5" x14ac:dyDescent="0.25">
      <c r="B88" s="592" t="str">
        <f>Boletim!A90</f>
        <v>027</v>
      </c>
      <c r="C88" s="592" t="str">
        <f>Boletim!B90</f>
        <v>AMIDO NUTRIVITA 20 X 500</v>
      </c>
      <c r="D88" s="592">
        <f>Boletim!C90</f>
        <v>793</v>
      </c>
      <c r="E88" s="592">
        <f>Boletim!F90</f>
        <v>793</v>
      </c>
    </row>
    <row r="89" spans="2:5" hidden="1" x14ac:dyDescent="0.25">
      <c r="B89" s="592" t="str">
        <f>Boletim!A91</f>
        <v>059</v>
      </c>
      <c r="C89" s="592" t="str">
        <f>Boletim!B91</f>
        <v>AMIDO FRITZ E FRIDA 12 X 1</v>
      </c>
      <c r="D89" s="592">
        <f>Boletim!C91</f>
        <v>0</v>
      </c>
      <c r="E89" s="592">
        <f>Boletim!F91</f>
        <v>0</v>
      </c>
    </row>
    <row r="90" spans="2:5" hidden="1" x14ac:dyDescent="0.25">
      <c r="B90" s="592" t="str">
        <f>Boletim!A92</f>
        <v>060</v>
      </c>
      <c r="C90" s="592" t="str">
        <f>Boletim!B92</f>
        <v>AMIDO FRITZ E FRIDA 12 X 500</v>
      </c>
      <c r="D90" s="592">
        <f>Boletim!C92</f>
        <v>0</v>
      </c>
      <c r="E90" s="592">
        <f>Boletim!F92</f>
        <v>0</v>
      </c>
    </row>
    <row r="91" spans="2:5" hidden="1" x14ac:dyDescent="0.25">
      <c r="B91" s="592" t="str">
        <f>Boletim!A93</f>
        <v>060</v>
      </c>
      <c r="C91" s="592" t="str">
        <f>Boletim!B93</f>
        <v>AMIDO FRITZ E FRIDA 12 X 200</v>
      </c>
      <c r="D91" s="592">
        <f>Boletim!C93</f>
        <v>0</v>
      </c>
      <c r="E91" s="592">
        <f>Boletim!F93</f>
        <v>0</v>
      </c>
    </row>
    <row r="92" spans="2:5" x14ac:dyDescent="0.25">
      <c r="B92" s="592" t="str">
        <f>Boletim!A94</f>
        <v>070</v>
      </c>
      <c r="C92" s="592" t="str">
        <f>Boletim!B94</f>
        <v>AMIDO NUTRIVITA 12 X 1</v>
      </c>
      <c r="D92" s="592">
        <f>Boletim!C94</f>
        <v>998</v>
      </c>
      <c r="E92" s="592">
        <f>Boletim!F94</f>
        <v>998</v>
      </c>
    </row>
    <row r="93" spans="2:5" x14ac:dyDescent="0.25">
      <c r="B93" s="592" t="str">
        <f>Boletim!A95</f>
        <v>070</v>
      </c>
      <c r="C93" s="592" t="str">
        <f>Boletim!B95</f>
        <v>AMIDO NUTRIVITA 24 X 500 G</v>
      </c>
      <c r="D93" s="592">
        <f>Boletim!C95</f>
        <v>136</v>
      </c>
      <c r="E93" s="592">
        <f>Boletim!F95</f>
        <v>136</v>
      </c>
    </row>
    <row r="94" spans="2:5" hidden="1" x14ac:dyDescent="0.25">
      <c r="B94" s="592" t="str">
        <f>Boletim!A96</f>
        <v>075</v>
      </c>
      <c r="C94" s="592" t="str">
        <f>Boletim!B96</f>
        <v>AMIDO KISABOR 12 X 500 G</v>
      </c>
      <c r="D94" s="592">
        <f>Boletim!C96</f>
        <v>0</v>
      </c>
      <c r="E94" s="592">
        <f>Boletim!F96</f>
        <v>0</v>
      </c>
    </row>
    <row r="95" spans="2:5" hidden="1" x14ac:dyDescent="0.25">
      <c r="B95" s="592" t="str">
        <f>Boletim!A97</f>
        <v>080</v>
      </c>
      <c r="C95" s="592" t="str">
        <f>Boletim!B97</f>
        <v>AMIDO CBS 12 X 200 G</v>
      </c>
      <c r="D95" s="592">
        <f>Boletim!C97</f>
        <v>0</v>
      </c>
      <c r="E95" s="592">
        <f>Boletim!F97</f>
        <v>0</v>
      </c>
    </row>
    <row r="96" spans="2:5" hidden="1" x14ac:dyDescent="0.25">
      <c r="B96" s="592" t="str">
        <f>Boletim!A98</f>
        <v>080</v>
      </c>
      <c r="C96" s="592" t="str">
        <f>Boletim!B98</f>
        <v>AMIDO CBS 12 X 500 G</v>
      </c>
      <c r="D96" s="592">
        <f>Boletim!C98</f>
        <v>0</v>
      </c>
      <c r="E96" s="592">
        <f>Boletim!F98</f>
        <v>0</v>
      </c>
    </row>
    <row r="97" spans="2:5" hidden="1" x14ac:dyDescent="0.25">
      <c r="B97" s="592" t="str">
        <f>Boletim!A99</f>
        <v>085</v>
      </c>
      <c r="C97" s="592" t="str">
        <f>Boletim!B99</f>
        <v>AMIDO MARPA 20 X 500 G</v>
      </c>
      <c r="D97" s="592">
        <f>Boletim!C99</f>
        <v>0</v>
      </c>
      <c r="E97" s="592">
        <f>Boletim!F99</f>
        <v>0</v>
      </c>
    </row>
    <row r="98" spans="2:5" hidden="1" x14ac:dyDescent="0.25">
      <c r="B98" s="592" t="str">
        <f>Boletim!A100</f>
        <v>091</v>
      </c>
      <c r="C98" s="592" t="str">
        <f>Boletim!B100</f>
        <v>AMIDO BEATRIZ 12 X 200 G</v>
      </c>
      <c r="D98" s="592">
        <f>Boletim!C100</f>
        <v>168</v>
      </c>
      <c r="E98" s="592">
        <f>Boletim!F100</f>
        <v>701</v>
      </c>
    </row>
    <row r="99" spans="2:5" x14ac:dyDescent="0.25">
      <c r="B99" s="592" t="str">
        <f>Boletim!A101</f>
        <v>091</v>
      </c>
      <c r="C99" s="592" t="str">
        <f>Boletim!B101</f>
        <v>AMIDO BEATRIZ 12 X 1</v>
      </c>
      <c r="D99" s="592">
        <f>Boletim!C101</f>
        <v>1500</v>
      </c>
      <c r="E99" s="592">
        <f>Boletim!F101</f>
        <v>1500</v>
      </c>
    </row>
    <row r="100" spans="2:5" hidden="1" x14ac:dyDescent="0.25">
      <c r="B100" s="592" t="str">
        <f>Boletim!A102</f>
        <v>099</v>
      </c>
      <c r="C100" s="592" t="str">
        <f>Boletim!B102</f>
        <v>AMIDO CORSETTI 12 X 200 G</v>
      </c>
      <c r="D100" s="592">
        <f>Boletim!C102</f>
        <v>0</v>
      </c>
      <c r="E100" s="592">
        <f>Boletim!F102</f>
        <v>0</v>
      </c>
    </row>
    <row r="101" spans="2:5" x14ac:dyDescent="0.25">
      <c r="B101" s="592" t="str">
        <f>Boletim!A103</f>
        <v>099</v>
      </c>
      <c r="C101" s="592" t="str">
        <f>Boletim!B103</f>
        <v>AMIDO CORSETTI 12 X 500 G</v>
      </c>
      <c r="D101" s="592">
        <f>Boletim!C103</f>
        <v>701</v>
      </c>
      <c r="E101" s="592">
        <f>Boletim!F103</f>
        <v>701</v>
      </c>
    </row>
    <row r="102" spans="2:5" x14ac:dyDescent="0.25">
      <c r="B102" s="596" t="str">
        <f>Boletim!A104</f>
        <v>225</v>
      </c>
      <c r="C102" s="596" t="str">
        <f>Boletim!B104</f>
        <v>AMIDO CINDERELA 12 X 1</v>
      </c>
      <c r="D102" s="596">
        <f>Boletim!C104</f>
        <v>301</v>
      </c>
      <c r="E102" s="596">
        <f>Boletim!F104</f>
        <v>1</v>
      </c>
    </row>
    <row r="103" spans="2:5" ht="16.5" hidden="1" thickTop="1" thickBot="1" x14ac:dyDescent="0.3">
      <c r="B103" s="598">
        <f>Boletim!A105</f>
        <v>0</v>
      </c>
      <c r="C103" s="599">
        <f>Boletim!B105</f>
        <v>0</v>
      </c>
      <c r="D103" s="599">
        <f>Boletim!C105</f>
        <v>0</v>
      </c>
      <c r="E103" s="600">
        <f>Boletim!F105</f>
        <v>0</v>
      </c>
    </row>
    <row r="104" spans="2:5" hidden="1" x14ac:dyDescent="0.25">
      <c r="B104" s="597" t="str">
        <f>Boletim!A106</f>
        <v>004</v>
      </c>
      <c r="C104" s="597" t="str">
        <f>Boletim!B106</f>
        <v>CANJICA MUNGUZÁ 40 K</v>
      </c>
      <c r="D104" s="597">
        <f>Boletim!C106</f>
        <v>0</v>
      </c>
      <c r="E104" s="597">
        <f>Boletim!F106</f>
        <v>0</v>
      </c>
    </row>
    <row r="105" spans="2:5" hidden="1" x14ac:dyDescent="0.25">
      <c r="B105" s="592" t="str">
        <f>Boletim!A107</f>
        <v>004</v>
      </c>
      <c r="C105" s="592" t="str">
        <f>Boletim!B107</f>
        <v>CANJICA MUNGUZÁ 25 K</v>
      </c>
      <c r="D105" s="592">
        <f>Boletim!C107</f>
        <v>0</v>
      </c>
      <c r="E105" s="592">
        <f>Boletim!F107</f>
        <v>0</v>
      </c>
    </row>
    <row r="106" spans="2:5" hidden="1" x14ac:dyDescent="0.25">
      <c r="B106" s="592" t="str">
        <f>Boletim!A108</f>
        <v>017</v>
      </c>
      <c r="C106" s="592" t="str">
        <f>Boletim!B108</f>
        <v>COLORÍFICO 25 K</v>
      </c>
      <c r="D106" s="592">
        <f>Boletim!C108</f>
        <v>0</v>
      </c>
      <c r="E106" s="592">
        <f>Boletim!F108</f>
        <v>0</v>
      </c>
    </row>
    <row r="107" spans="2:5" hidden="1" x14ac:dyDescent="0.25">
      <c r="B107" s="592" t="str">
        <f>Boletim!A109</f>
        <v>023</v>
      </c>
      <c r="C107" s="592" t="str">
        <f>Boletim!B109</f>
        <v>CANJICA XERÉM 40 K</v>
      </c>
      <c r="D107" s="592">
        <f>Boletim!C109</f>
        <v>0</v>
      </c>
      <c r="E107" s="592">
        <f>Boletim!F109</f>
        <v>0</v>
      </c>
    </row>
    <row r="108" spans="2:5" hidden="1" x14ac:dyDescent="0.25">
      <c r="B108" s="592" t="str">
        <f>Boletim!A110</f>
        <v>023</v>
      </c>
      <c r="C108" s="592" t="str">
        <f>Boletim!B110</f>
        <v>CANJICA XERÉM 25 K</v>
      </c>
      <c r="D108" s="592">
        <f>Boletim!C110</f>
        <v>0</v>
      </c>
      <c r="E108" s="592">
        <f>Boletim!F110</f>
        <v>0</v>
      </c>
    </row>
    <row r="109" spans="2:5" hidden="1" x14ac:dyDescent="0.25">
      <c r="B109" s="592" t="str">
        <f>Boletim!A111</f>
        <v>029</v>
      </c>
      <c r="C109" s="592" t="str">
        <f>Boletim!B111</f>
        <v>AMIDO NUTRIVITA 25 K</v>
      </c>
      <c r="D109" s="592">
        <f>Boletim!C111</f>
        <v>0</v>
      </c>
      <c r="E109" s="592">
        <f>Boletim!F111</f>
        <v>0</v>
      </c>
    </row>
    <row r="110" spans="2:5" hidden="1" x14ac:dyDescent="0.25">
      <c r="B110" s="592" t="str">
        <f>Boletim!A112</f>
        <v>056</v>
      </c>
      <c r="C110" s="592" t="str">
        <f>Boletim!B112</f>
        <v>POLENTA ADRAM 40K</v>
      </c>
      <c r="D110" s="592">
        <f>Boletim!C112</f>
        <v>0</v>
      </c>
      <c r="E110" s="592">
        <f>Boletim!F112</f>
        <v>0</v>
      </c>
    </row>
    <row r="111" spans="2:5" x14ac:dyDescent="0.25">
      <c r="B111" s="592" t="str">
        <f>Boletim!A113</f>
        <v>056</v>
      </c>
      <c r="C111" s="592" t="str">
        <f>Boletim!B113</f>
        <v>POLENTA ADRAM 25K</v>
      </c>
      <c r="D111" s="592">
        <f>Boletim!C113</f>
        <v>210</v>
      </c>
      <c r="E111" s="592">
        <f>Boletim!F113</f>
        <v>210</v>
      </c>
    </row>
    <row r="112" spans="2:5" hidden="1" x14ac:dyDescent="0.25">
      <c r="B112" s="592" t="str">
        <f>Boletim!A114</f>
        <v>062</v>
      </c>
      <c r="C112" s="592" t="str">
        <f>Boletim!B114</f>
        <v>FUBÁ FINO ADRAM 40 K</v>
      </c>
      <c r="D112" s="592">
        <f>Boletim!C114</f>
        <v>0</v>
      </c>
      <c r="E112" s="592">
        <f>Boletim!F114</f>
        <v>0</v>
      </c>
    </row>
    <row r="113" spans="2:5" hidden="1" x14ac:dyDescent="0.25">
      <c r="B113" s="592" t="str">
        <f>Boletim!A115</f>
        <v>062</v>
      </c>
      <c r="C113" s="592" t="str">
        <f>Boletim!B115</f>
        <v>FUBÁ FINO ADRAM 25 K</v>
      </c>
      <c r="D113" s="592">
        <f>Boletim!C115</f>
        <v>0</v>
      </c>
      <c r="E113" s="592">
        <f>Boletim!F115</f>
        <v>0</v>
      </c>
    </row>
    <row r="114" spans="2:5" hidden="1" x14ac:dyDescent="0.25">
      <c r="B114" s="592" t="str">
        <f>Boletim!A116</f>
        <v>071</v>
      </c>
      <c r="C114" s="592" t="str">
        <f>Boletim!B116</f>
        <v>FUBÁ MÉDIO ADRAM 40 K</v>
      </c>
      <c r="D114" s="592">
        <f>Boletim!C116</f>
        <v>0</v>
      </c>
      <c r="E114" s="592">
        <f>Boletim!F116</f>
        <v>0</v>
      </c>
    </row>
    <row r="115" spans="2:5" hidden="1" x14ac:dyDescent="0.25">
      <c r="B115" s="592" t="str">
        <f>Boletim!A117</f>
        <v>071</v>
      </c>
      <c r="C115" s="592" t="str">
        <f>Boletim!B117</f>
        <v>FUBÁ MÉDIO ADRAM 25 K</v>
      </c>
      <c r="D115" s="592">
        <f>Boletim!C117</f>
        <v>0</v>
      </c>
      <c r="E115" s="592">
        <f>Boletim!F117</f>
        <v>0</v>
      </c>
    </row>
    <row r="116" spans="2:5" hidden="1" x14ac:dyDescent="0.25">
      <c r="B116" s="592" t="str">
        <f>Boletim!A118</f>
        <v>072</v>
      </c>
      <c r="C116" s="592" t="str">
        <f>Boletim!B118</f>
        <v>FUBÁ GROSSO ADRAM 40 K</v>
      </c>
      <c r="D116" s="592">
        <f>Boletim!C118</f>
        <v>0</v>
      </c>
      <c r="E116" s="592">
        <f>Boletim!F118</f>
        <v>0</v>
      </c>
    </row>
    <row r="117" spans="2:5" hidden="1" x14ac:dyDescent="0.25">
      <c r="B117" s="592" t="str">
        <f>Boletim!A119</f>
        <v>088</v>
      </c>
      <c r="C117" s="592" t="str">
        <f>Boletim!B119</f>
        <v>FARINHA ANSEBA 25 K</v>
      </c>
      <c r="D117" s="592">
        <f>Boletim!C119</f>
        <v>0</v>
      </c>
      <c r="E117" s="592">
        <f>Boletim!F119</f>
        <v>0</v>
      </c>
    </row>
    <row r="118" spans="2:5" hidden="1" x14ac:dyDescent="0.25">
      <c r="B118" s="592" t="str">
        <f>Boletim!A120</f>
        <v>090</v>
      </c>
      <c r="C118" s="592" t="str">
        <f>Boletim!B120</f>
        <v>FARINHA MANGOLÉ 25 K</v>
      </c>
      <c r="D118" s="592">
        <f>Boletim!C120</f>
        <v>0</v>
      </c>
      <c r="E118" s="592">
        <f>Boletim!F120</f>
        <v>0</v>
      </c>
    </row>
    <row r="119" spans="2:5" hidden="1" x14ac:dyDescent="0.25">
      <c r="B119" s="592" t="str">
        <f>Boletim!A121</f>
        <v>098</v>
      </c>
      <c r="C119" s="592" t="str">
        <f>Boletim!B121</f>
        <v>FARINHA PRÉ COZIDA REINAREPA 25 K</v>
      </c>
      <c r="D119" s="592">
        <f>Boletim!C121</f>
        <v>0</v>
      </c>
      <c r="E119" s="592">
        <f>Boletim!F121</f>
        <v>0</v>
      </c>
    </row>
    <row r="120" spans="2:5" x14ac:dyDescent="0.25">
      <c r="B120" s="592" t="str">
        <f>Boletim!A122</f>
        <v>102</v>
      </c>
      <c r="C120" s="592" t="str">
        <f>Boletim!B122</f>
        <v>AMIDO INDEMIL 25 K</v>
      </c>
      <c r="D120" s="592">
        <f>Boletim!C122</f>
        <v>164</v>
      </c>
      <c r="E120" s="592">
        <f>Boletim!F122</f>
        <v>164</v>
      </c>
    </row>
    <row r="121" spans="2:5" x14ac:dyDescent="0.25">
      <c r="B121" s="592">
        <f>Boletim!A123</f>
        <v>210</v>
      </c>
      <c r="C121" s="592" t="str">
        <f>Boletim!B123</f>
        <v>FLOCÃO MILHO ADRAM 30 K</v>
      </c>
      <c r="D121" s="592">
        <f>Boletim!C123</f>
        <v>85</v>
      </c>
      <c r="E121" s="592">
        <f>Boletim!F123</f>
        <v>85</v>
      </c>
    </row>
    <row r="122" spans="2:5" x14ac:dyDescent="0.25">
      <c r="B122" s="592">
        <f>Boletim!A124</f>
        <v>211</v>
      </c>
      <c r="C122" s="592" t="str">
        <f>Boletim!B124</f>
        <v>FLOCÃO ARROZ ADRAM 30 K</v>
      </c>
      <c r="D122" s="592">
        <f>Boletim!C124</f>
        <v>60</v>
      </c>
      <c r="E122" s="592">
        <f>Boletim!F124</f>
        <v>60</v>
      </c>
    </row>
    <row r="123" spans="2:5" hidden="1" x14ac:dyDescent="0.25">
      <c r="B123" s="592" t="str">
        <f>Boletim!A125</f>
        <v>332</v>
      </c>
      <c r="C123" s="592" t="str">
        <f>Boletim!B125</f>
        <v>FLOCADO ADRAM 40K</v>
      </c>
      <c r="D123" s="592">
        <f>Boletim!C125</f>
        <v>0</v>
      </c>
      <c r="E123" s="592">
        <f>Boletim!F125</f>
        <v>0</v>
      </c>
    </row>
    <row r="124" spans="2:5" hidden="1" x14ac:dyDescent="0.25">
      <c r="B124" s="596" t="str">
        <f>Boletim!A126</f>
        <v>332</v>
      </c>
      <c r="C124" s="596" t="str">
        <f>Boletim!B126</f>
        <v>FLOCADO ADRAM 30K</v>
      </c>
      <c r="D124" s="596">
        <f>Boletim!C126</f>
        <v>0</v>
      </c>
      <c r="E124" s="596">
        <f>Boletim!F126</f>
        <v>0</v>
      </c>
    </row>
    <row r="125" spans="2:5" ht="16.5" hidden="1" thickTop="1" thickBot="1" x14ac:dyDescent="0.3">
      <c r="B125" s="598">
        <f>Boletim!A127</f>
        <v>0</v>
      </c>
      <c r="C125" s="599">
        <f>Boletim!B127</f>
        <v>0</v>
      </c>
      <c r="D125" s="599">
        <f>Boletim!C127</f>
        <v>0</v>
      </c>
      <c r="E125" s="600">
        <f>Boletim!F127</f>
        <v>0</v>
      </c>
    </row>
    <row r="126" spans="2:5" hidden="1" x14ac:dyDescent="0.25">
      <c r="B126" s="597" t="str">
        <f>Boletim!A128</f>
        <v>101</v>
      </c>
      <c r="C126" s="597" t="str">
        <f>Boletim!B128</f>
        <v>CREME DE MILHO</v>
      </c>
      <c r="D126" s="597">
        <f>Boletim!C128</f>
        <v>0</v>
      </c>
      <c r="E126" s="597">
        <f>Boletim!F128</f>
        <v>0</v>
      </c>
    </row>
    <row r="127" spans="2:5" hidden="1" x14ac:dyDescent="0.25">
      <c r="B127" s="592" t="str">
        <f>Boletim!A129</f>
        <v>081</v>
      </c>
      <c r="C127" s="592" t="str">
        <f>Boletim!B129</f>
        <v>CANJIQUINHA A GRANEL</v>
      </c>
      <c r="D127" s="592">
        <f>Boletim!C129</f>
        <v>0</v>
      </c>
      <c r="E127" s="592">
        <f>Boletim!F129</f>
        <v>0</v>
      </c>
    </row>
    <row r="128" spans="2:5" x14ac:dyDescent="0.25">
      <c r="B128" s="591"/>
    </row>
    <row r="129" spans="2:2" x14ac:dyDescent="0.25">
      <c r="B129" s="591"/>
    </row>
    <row r="130" spans="2:2" x14ac:dyDescent="0.25">
      <c r="B130" s="591"/>
    </row>
  </sheetData>
  <autoFilter ref="B2:E127">
    <filterColumn colId="3">
      <filters>
        <filter val="1"/>
        <filter val="1000"/>
        <filter val="1001"/>
        <filter val="1003"/>
        <filter val="1004"/>
        <filter val="1016"/>
        <filter val="10421"/>
        <filter val="117"/>
        <filter val="131"/>
        <filter val="132"/>
        <filter val="136"/>
        <filter val="15"/>
        <filter val="164"/>
        <filter val="18149"/>
        <filter val="201"/>
        <filter val="210"/>
        <filter val="219"/>
        <filter val="240"/>
        <filter val="301"/>
        <filter val="306"/>
        <filter val="3151"/>
        <filter val="318"/>
        <filter val="40"/>
        <filter val="406"/>
        <filter val="48"/>
        <filter val="482"/>
        <filter val="5"/>
        <filter val="552"/>
        <filter val="558"/>
        <filter val="60"/>
        <filter val="602"/>
        <filter val="6647"/>
        <filter val="701"/>
        <filter val="793"/>
        <filter val="85"/>
        <filter val="917"/>
        <filter val="94"/>
        <filter val="998"/>
      </filters>
    </filterColumn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5" filterMode="1"/>
  <dimension ref="A1:E127"/>
  <sheetViews>
    <sheetView topLeftCell="A3" zoomScale="130" zoomScaleNormal="130" workbookViewId="0">
      <selection sqref="A1:E120"/>
    </sheetView>
  </sheetViews>
  <sheetFormatPr defaultRowHeight="15" x14ac:dyDescent="0.25"/>
  <cols>
    <col min="2" max="2" width="52.5703125" bestFit="1" customWidth="1"/>
    <col min="3" max="3" width="15.5703125" customWidth="1"/>
    <col min="4" max="4" width="2.42578125" customWidth="1"/>
  </cols>
  <sheetData>
    <row r="1" spans="1:5" ht="30.75" customHeight="1" x14ac:dyDescent="0.25">
      <c r="A1" s="749" t="s">
        <v>878</v>
      </c>
      <c r="B1" s="750"/>
      <c r="C1" s="751">
        <f>Boletim!J1</f>
        <v>46054</v>
      </c>
      <c r="D1" s="752"/>
      <c r="E1" s="753"/>
    </row>
    <row r="2" spans="1:5" ht="13.5" customHeight="1" x14ac:dyDescent="0.4">
      <c r="A2" s="415"/>
      <c r="B2" s="415"/>
      <c r="C2" s="414"/>
      <c r="D2" s="415"/>
      <c r="E2" s="415"/>
    </row>
    <row r="3" spans="1:5" x14ac:dyDescent="0.25">
      <c r="A3" s="448" t="s">
        <v>868</v>
      </c>
      <c r="B3" s="448" t="s">
        <v>865</v>
      </c>
      <c r="C3" s="448" t="s">
        <v>867</v>
      </c>
      <c r="D3" s="450"/>
      <c r="E3" s="448" t="s">
        <v>866</v>
      </c>
    </row>
    <row r="4" spans="1:5" ht="15" customHeight="1" x14ac:dyDescent="0.25">
      <c r="A4" s="449"/>
      <c r="B4" s="449"/>
      <c r="C4" s="449"/>
      <c r="D4" s="450"/>
      <c r="E4" s="449"/>
    </row>
    <row r="5" spans="1:5" ht="18.75" hidden="1" x14ac:dyDescent="0.3">
      <c r="A5" s="97" t="str">
        <f>Boletim!A4</f>
        <v>011</v>
      </c>
      <c r="B5" s="97" t="str">
        <f>Boletim!B4</f>
        <v xml:space="preserve">FLOCADO NUTRIVITA 12 X 500 </v>
      </c>
      <c r="C5" s="97">
        <f>Boletim!F4</f>
        <v>0</v>
      </c>
      <c r="D5" s="315"/>
      <c r="E5" s="97">
        <f>Boletim!J4</f>
        <v>0</v>
      </c>
    </row>
    <row r="6" spans="1:5" ht="18.75" hidden="1" x14ac:dyDescent="0.3">
      <c r="A6" s="97" t="str">
        <f>Boletim!A5</f>
        <v>011</v>
      </c>
      <c r="B6" s="97" t="str">
        <f>Boletim!B5</f>
        <v xml:space="preserve">FLOCADO NUTRIVITA 30 X 500 </v>
      </c>
      <c r="C6" s="97">
        <f>Boletim!F5</f>
        <v>4810</v>
      </c>
      <c r="D6" s="315"/>
      <c r="E6" s="97">
        <f>Boletim!J5</f>
        <v>35</v>
      </c>
    </row>
    <row r="7" spans="1:5" ht="18.75" hidden="1" x14ac:dyDescent="0.3">
      <c r="A7" s="97" t="str">
        <f>Boletim!A6</f>
        <v>012</v>
      </c>
      <c r="B7" s="97" t="str">
        <f>Boletim!B6</f>
        <v xml:space="preserve">FLOCADO VITABEM 30 X 500 </v>
      </c>
      <c r="C7" s="97">
        <f>Boletim!F6</f>
        <v>306</v>
      </c>
      <c r="D7" s="315"/>
      <c r="E7" s="97">
        <f>Boletim!J6</f>
        <v>0</v>
      </c>
    </row>
    <row r="8" spans="1:5" ht="18.75" hidden="1" x14ac:dyDescent="0.3">
      <c r="A8" s="97" t="str">
        <f>Boletim!A7</f>
        <v>016</v>
      </c>
      <c r="B8" s="97" t="str">
        <f>Boletim!B7</f>
        <v xml:space="preserve">FLOCADO VITABRAS 30 X 400 </v>
      </c>
      <c r="C8" s="97">
        <f>Boletim!F7</f>
        <v>318</v>
      </c>
      <c r="D8" s="315"/>
      <c r="E8" s="97">
        <f>Boletim!J7</f>
        <v>0</v>
      </c>
    </row>
    <row r="9" spans="1:5" ht="18.75" hidden="1" x14ac:dyDescent="0.3">
      <c r="A9" s="97" t="str">
        <f>Boletim!A8</f>
        <v>022</v>
      </c>
      <c r="B9" s="97" t="str">
        <f>Boletim!B8</f>
        <v xml:space="preserve">FLOCADO VITABRASIL 30 X 500 </v>
      </c>
      <c r="C9" s="97">
        <f>Boletim!F8</f>
        <v>0</v>
      </c>
      <c r="D9" s="315"/>
      <c r="E9" s="97">
        <f>Boletim!J8</f>
        <v>0</v>
      </c>
    </row>
    <row r="10" spans="1:5" ht="18.75" hidden="1" x14ac:dyDescent="0.3">
      <c r="A10" s="97" t="str">
        <f>Boletim!A9</f>
        <v>019</v>
      </c>
      <c r="B10" s="97" t="str">
        <f>Boletim!B9</f>
        <v xml:space="preserve">FLOCADO PURO MILHO 12 X 500 </v>
      </c>
      <c r="C10" s="97">
        <f>Boletim!F9</f>
        <v>0</v>
      </c>
      <c r="D10" s="315"/>
      <c r="E10" s="97">
        <f>Boletim!J9</f>
        <v>0</v>
      </c>
    </row>
    <row r="11" spans="1:5" ht="18.75" x14ac:dyDescent="0.3">
      <c r="A11" s="97" t="str">
        <f>Boletim!A10</f>
        <v>019</v>
      </c>
      <c r="B11" s="97" t="str">
        <f>Boletim!B10</f>
        <v xml:space="preserve">FLOCADO PURO MILHO 30 X 500 </v>
      </c>
      <c r="C11" s="97">
        <f>Boletim!F10</f>
        <v>0</v>
      </c>
      <c r="D11" s="315"/>
      <c r="E11" s="97">
        <f>Boletim!J10</f>
        <v>0</v>
      </c>
    </row>
    <row r="12" spans="1:5" ht="18.75" x14ac:dyDescent="0.3">
      <c r="A12" s="97" t="str">
        <f>Boletim!A11</f>
        <v>050</v>
      </c>
      <c r="B12" s="97" t="str">
        <f>Boletim!B11</f>
        <v>FLOCADO CORDEIRO 30 X 500</v>
      </c>
      <c r="C12" s="97">
        <f>Boletim!F11</f>
        <v>0</v>
      </c>
      <c r="D12" s="315"/>
      <c r="E12" s="97">
        <f>Boletim!J11</f>
        <v>0</v>
      </c>
    </row>
    <row r="13" spans="1:5" ht="18.75" hidden="1" x14ac:dyDescent="0.3">
      <c r="A13" s="97" t="str">
        <f>Boletim!A12</f>
        <v>094</v>
      </c>
      <c r="B13" s="97" t="str">
        <f>Boletim!B12</f>
        <v>FLOCADO M &amp; K 12 X 500</v>
      </c>
      <c r="C13" s="97">
        <f>Boletim!F12</f>
        <v>0</v>
      </c>
      <c r="D13" s="315"/>
      <c r="E13" s="97">
        <f>Boletim!J12</f>
        <v>0</v>
      </c>
    </row>
    <row r="14" spans="1:5" ht="18.75" hidden="1" x14ac:dyDescent="0.3">
      <c r="A14" s="97">
        <f>Boletim!A13</f>
        <v>0</v>
      </c>
      <c r="B14" s="97">
        <f>Boletim!B13</f>
        <v>0</v>
      </c>
      <c r="C14" s="97">
        <f>Boletim!F13</f>
        <v>0</v>
      </c>
      <c r="D14" s="315"/>
      <c r="E14" s="97">
        <f>Boletim!J13</f>
        <v>0</v>
      </c>
    </row>
    <row r="15" spans="1:5" ht="18.75" hidden="1" x14ac:dyDescent="0.3">
      <c r="A15" s="97" t="str">
        <f>Boletim!A14</f>
        <v>036</v>
      </c>
      <c r="B15" s="97" t="str">
        <f>Boletim!B14</f>
        <v>POLENTA KISABOR 12 X 500</v>
      </c>
      <c r="C15" s="97">
        <f>Boletim!F14</f>
        <v>0</v>
      </c>
      <c r="D15" s="315"/>
      <c r="E15" s="97">
        <f>Boletim!J14</f>
        <v>0</v>
      </c>
    </row>
    <row r="16" spans="1:5" ht="18.75" hidden="1" x14ac:dyDescent="0.3">
      <c r="A16" s="97" t="str">
        <f>Boletim!A15</f>
        <v>036</v>
      </c>
      <c r="B16" s="97" t="str">
        <f>Boletim!B15</f>
        <v>POLENTA KISABOR 30 X 500</v>
      </c>
      <c r="C16" s="97">
        <f>Boletim!F15</f>
        <v>0</v>
      </c>
      <c r="D16" s="315"/>
      <c r="E16" s="97">
        <f>Boletim!J15</f>
        <v>0</v>
      </c>
    </row>
    <row r="17" spans="1:5" ht="18.75" hidden="1" x14ac:dyDescent="0.3">
      <c r="A17" s="97" t="str">
        <f>Boletim!A16</f>
        <v>037</v>
      </c>
      <c r="B17" s="97" t="str">
        <f>Boletim!B16</f>
        <v>POLENTA NUTRIVITA 30 X 500</v>
      </c>
      <c r="C17" s="97">
        <f>Boletim!F16</f>
        <v>48</v>
      </c>
      <c r="D17" s="315"/>
      <c r="E17" s="97">
        <f>Boletim!J16</f>
        <v>0</v>
      </c>
    </row>
    <row r="18" spans="1:5" ht="18.75" hidden="1" x14ac:dyDescent="0.3">
      <c r="A18" s="97" t="str">
        <f>Boletim!A17</f>
        <v>037</v>
      </c>
      <c r="B18" s="97" t="str">
        <f>Boletim!B17</f>
        <v>POLENTA NUTRIVITA 30 X 400</v>
      </c>
      <c r="C18" s="97">
        <f>Boletim!F17</f>
        <v>0</v>
      </c>
      <c r="D18" s="315"/>
      <c r="E18" s="97">
        <f>Boletim!J17</f>
        <v>0</v>
      </c>
    </row>
    <row r="19" spans="1:5" ht="18.75" hidden="1" x14ac:dyDescent="0.3">
      <c r="A19" s="97" t="str">
        <f>Boletim!A18</f>
        <v>039</v>
      </c>
      <c r="B19" s="97" t="str">
        <f>Boletim!B18</f>
        <v>POLENTA CBS 12 X 500</v>
      </c>
      <c r="C19" s="97">
        <f>Boletim!F18</f>
        <v>0</v>
      </c>
      <c r="D19" s="315"/>
      <c r="E19" s="97">
        <f>Boletim!J18</f>
        <v>0</v>
      </c>
    </row>
    <row r="20" spans="1:5" ht="18.75" x14ac:dyDescent="0.3">
      <c r="A20" s="97" t="str">
        <f>Boletim!A19</f>
        <v>052</v>
      </c>
      <c r="B20" s="97" t="str">
        <f>Boletim!B19</f>
        <v>POLENTA FRITZ E FRIDA 12 X 500</v>
      </c>
      <c r="C20" s="97">
        <f>Boletim!F19</f>
        <v>0</v>
      </c>
      <c r="D20" s="315"/>
      <c r="E20" s="97">
        <f>Boletim!J19</f>
        <v>0</v>
      </c>
    </row>
    <row r="21" spans="1:5" ht="18.75" hidden="1" x14ac:dyDescent="0.3">
      <c r="A21" s="97" t="str">
        <f>Boletim!A20</f>
        <v>064</v>
      </c>
      <c r="B21" s="97" t="str">
        <f>Boletim!B20</f>
        <v>POLENTA PERDIZ 12 X 1K</v>
      </c>
      <c r="C21" s="97">
        <f>Boletim!F20</f>
        <v>1003</v>
      </c>
      <c r="D21" s="315"/>
      <c r="E21" s="97">
        <f>Boletim!J20</f>
        <v>0</v>
      </c>
    </row>
    <row r="22" spans="1:5" ht="18.75" x14ac:dyDescent="0.3">
      <c r="A22" s="97" t="str">
        <f>Boletim!A21</f>
        <v>064</v>
      </c>
      <c r="B22" s="97" t="str">
        <f>Boletim!B21</f>
        <v>POLENTA PERDIZ 12 X 500 G</v>
      </c>
      <c r="C22" s="97">
        <f>Boletim!F21</f>
        <v>0</v>
      </c>
      <c r="D22" s="315"/>
      <c r="E22" s="97">
        <f>Boletim!J21</f>
        <v>0</v>
      </c>
    </row>
    <row r="23" spans="1:5" ht="18.75" hidden="1" x14ac:dyDescent="0.3">
      <c r="A23" s="97" t="str">
        <f>Boletim!A22</f>
        <v>078</v>
      </c>
      <c r="B23" s="97" t="str">
        <f>Boletim!B22</f>
        <v>POLENTA BEATRIZ 12 X 500</v>
      </c>
      <c r="C23" s="97">
        <f>Boletim!F22</f>
        <v>406</v>
      </c>
      <c r="D23" s="315"/>
      <c r="E23" s="97">
        <f>Boletim!J22</f>
        <v>0</v>
      </c>
    </row>
    <row r="24" spans="1:5" ht="18.75" hidden="1" x14ac:dyDescent="0.3">
      <c r="A24" s="97" t="str">
        <f>Boletim!A23</f>
        <v>079</v>
      </c>
      <c r="B24" s="97" t="str">
        <f>Boletim!B23</f>
        <v>FUBÁ PRÉ COZIDO KISABOR 24 X 500</v>
      </c>
      <c r="C24" s="97">
        <f>Boletim!F23</f>
        <v>1</v>
      </c>
      <c r="D24" s="315"/>
      <c r="E24" s="97">
        <f>Boletim!J23</f>
        <v>0</v>
      </c>
    </row>
    <row r="25" spans="1:5" ht="18.75" hidden="1" x14ac:dyDescent="0.3">
      <c r="A25" s="97" t="str">
        <f>Boletim!A24</f>
        <v>084</v>
      </c>
      <c r="B25" s="97" t="str">
        <f>Boletim!B24</f>
        <v>FUBA PRE COZIDO LAMPIONE 12 X 1</v>
      </c>
      <c r="C25" s="97">
        <f>Boletim!F24</f>
        <v>0</v>
      </c>
      <c r="D25" s="315"/>
      <c r="E25" s="97">
        <f>Boletim!J24</f>
        <v>0</v>
      </c>
    </row>
    <row r="26" spans="1:5" ht="18.75" hidden="1" x14ac:dyDescent="0.3">
      <c r="A26" s="97" t="str">
        <f>Boletim!A25</f>
        <v>092</v>
      </c>
      <c r="B26" s="97" t="str">
        <f>Boletim!B25</f>
        <v>FUBÁ PRÉ COZIDO AREPA NUTRIVITA 12 X 1</v>
      </c>
      <c r="C26" s="97">
        <f>Boletim!F25</f>
        <v>0</v>
      </c>
      <c r="D26" s="315"/>
      <c r="E26" s="97">
        <f>Boletim!J25</f>
        <v>0</v>
      </c>
    </row>
    <row r="27" spans="1:5" ht="18.75" hidden="1" x14ac:dyDescent="0.3">
      <c r="A27" s="97" t="str">
        <f>Boletim!A26</f>
        <v>092</v>
      </c>
      <c r="B27" s="97" t="str">
        <f>Boletim!B26</f>
        <v>FUBÁ PRÉ COZIDO AREPA NUTRIVITA 30 X 500</v>
      </c>
      <c r="C27" s="97">
        <f>Boletim!F26</f>
        <v>0</v>
      </c>
      <c r="D27" s="315"/>
      <c r="E27" s="97">
        <f>Boletim!J26</f>
        <v>0</v>
      </c>
    </row>
    <row r="28" spans="1:5" ht="18.75" hidden="1" x14ac:dyDescent="0.3">
      <c r="A28" s="97" t="str">
        <f>Boletim!A27</f>
        <v>095</v>
      </c>
      <c r="B28" s="97" t="str">
        <f>Boletim!B27</f>
        <v>FUBÁ PRÉ COZIDO BOA NOVA 30 X 500</v>
      </c>
      <c r="C28" s="97">
        <f>Boletim!F27</f>
        <v>0</v>
      </c>
      <c r="D28" s="315"/>
      <c r="E28" s="97">
        <f>Boletim!J27</f>
        <v>0</v>
      </c>
    </row>
    <row r="29" spans="1:5" ht="18.75" hidden="1" x14ac:dyDescent="0.3">
      <c r="A29" s="97" t="str">
        <f>Boletim!A28</f>
        <v>098</v>
      </c>
      <c r="B29" s="97" t="str">
        <f>Boletim!B28</f>
        <v>FUBÁ PRÉ COZIDO AREPA REINAREPA 12 X 1</v>
      </c>
      <c r="C29" s="97">
        <f>Boletim!F28</f>
        <v>0</v>
      </c>
      <c r="D29" s="315"/>
      <c r="E29" s="97">
        <f>Boletim!J28</f>
        <v>0</v>
      </c>
    </row>
    <row r="30" spans="1:5" ht="18.75" hidden="1" x14ac:dyDescent="0.3">
      <c r="A30" s="97" t="str">
        <f>Boletim!A29</f>
        <v>098</v>
      </c>
      <c r="B30" s="97" t="str">
        <f>Boletim!B29</f>
        <v>FUBÁ PRÉ COZIDO AREPA REINAREPA 30 X 500</v>
      </c>
      <c r="C30" s="97">
        <f>Boletim!F29</f>
        <v>0</v>
      </c>
      <c r="D30" s="315"/>
      <c r="E30" s="97">
        <f>Boletim!J29</f>
        <v>0</v>
      </c>
    </row>
    <row r="31" spans="1:5" ht="18.75" hidden="1" x14ac:dyDescent="0.3">
      <c r="A31" s="97" t="str">
        <f>Boletim!A30</f>
        <v>100</v>
      </c>
      <c r="B31" s="97" t="str">
        <f>Boletim!B30</f>
        <v>POLENTA TUPÃ PRE COZIDO 30 X 500</v>
      </c>
      <c r="C31" s="97">
        <f>Boletim!F30</f>
        <v>1</v>
      </c>
      <c r="D31" s="315"/>
      <c r="E31" s="97">
        <f>Boletim!J30</f>
        <v>0</v>
      </c>
    </row>
    <row r="32" spans="1:5" ht="18.75" hidden="1" x14ac:dyDescent="0.3">
      <c r="A32" s="97" t="str">
        <f>Boletim!A31</f>
        <v>105</v>
      </c>
      <c r="B32" s="97" t="str">
        <f>Boletim!B31</f>
        <v>FUBÁ PRÉ COZIDO AREPITA CARIBE 30 X 500</v>
      </c>
      <c r="C32" s="97">
        <f>Boletim!F31</f>
        <v>0</v>
      </c>
      <c r="D32" s="315"/>
      <c r="E32" s="97">
        <f>Boletim!J31</f>
        <v>0</v>
      </c>
    </row>
    <row r="33" spans="1:5" ht="18.75" hidden="1" x14ac:dyDescent="0.3">
      <c r="A33" s="97">
        <f>Boletim!A32</f>
        <v>0</v>
      </c>
      <c r="B33" s="97">
        <f>Boletim!B32</f>
        <v>0</v>
      </c>
      <c r="C33" s="97">
        <f>Boletim!F32</f>
        <v>0</v>
      </c>
      <c r="D33" s="315"/>
      <c r="E33" s="97">
        <f>Boletim!J32</f>
        <v>0</v>
      </c>
    </row>
    <row r="34" spans="1:5" ht="18.75" hidden="1" x14ac:dyDescent="0.3">
      <c r="A34" s="97">
        <f>Boletim!A33</f>
        <v>201</v>
      </c>
      <c r="B34" s="97" t="str">
        <f>Boletim!B33</f>
        <v>FLOCÃO MILHO NUTRIVITA 20 X 500</v>
      </c>
      <c r="C34" s="97">
        <f>Boletim!F33</f>
        <v>8408</v>
      </c>
      <c r="D34" s="315"/>
      <c r="E34" s="97">
        <f>Boletim!J33</f>
        <v>77</v>
      </c>
    </row>
    <row r="35" spans="1:5" ht="18.75" hidden="1" x14ac:dyDescent="0.3">
      <c r="A35" s="97">
        <f>Boletim!A34</f>
        <v>201</v>
      </c>
      <c r="B35" s="97" t="str">
        <f>Boletim!B34</f>
        <v>FLOCÃO MILHO NUTRIVITA 10 X 500</v>
      </c>
      <c r="C35" s="97">
        <f>Boletim!F34</f>
        <v>94</v>
      </c>
      <c r="D35" s="315"/>
      <c r="E35" s="97">
        <f>Boletim!J34</f>
        <v>0</v>
      </c>
    </row>
    <row r="36" spans="1:5" ht="18.75" hidden="1" x14ac:dyDescent="0.3">
      <c r="A36" s="97">
        <f>Boletim!A35</f>
        <v>205</v>
      </c>
      <c r="B36" s="97" t="str">
        <f>Boletim!B35</f>
        <v>FLOCÃO MILHO VITABEM 20 X 500</v>
      </c>
      <c r="C36" s="97">
        <f>Boletim!F35</f>
        <v>219</v>
      </c>
      <c r="D36" s="315"/>
      <c r="E36" s="97">
        <f>Boletim!J35</f>
        <v>0</v>
      </c>
    </row>
    <row r="37" spans="1:5" ht="18.75" x14ac:dyDescent="0.3">
      <c r="A37" s="97">
        <f>Boletim!A36</f>
        <v>207</v>
      </c>
      <c r="B37" s="97" t="str">
        <f>Boletim!B36</f>
        <v>FLOCÃO MILHO VITABRAS 20 X 400</v>
      </c>
      <c r="C37" s="97">
        <f>Boletim!F36</f>
        <v>0</v>
      </c>
      <c r="D37" s="315"/>
      <c r="E37" s="97">
        <f>Boletim!J36</f>
        <v>0</v>
      </c>
    </row>
    <row r="38" spans="1:5" ht="18.75" x14ac:dyDescent="0.3">
      <c r="A38" s="97">
        <f>Boletim!A37</f>
        <v>208</v>
      </c>
      <c r="B38" s="97" t="str">
        <f>Boletim!B37</f>
        <v>FLOCÃO MILHO PURO MILHO 12 X 500</v>
      </c>
      <c r="C38" s="97">
        <f>Boletim!F37</f>
        <v>5226</v>
      </c>
      <c r="D38" s="315"/>
      <c r="E38" s="97">
        <f>Boletim!J37</f>
        <v>0</v>
      </c>
    </row>
    <row r="39" spans="1:5" ht="18.75" hidden="1" x14ac:dyDescent="0.3">
      <c r="A39" s="97">
        <f>Boletim!A38</f>
        <v>209</v>
      </c>
      <c r="B39" s="97" t="str">
        <f>Boletim!B38</f>
        <v>FLOCÃO DE MILHO QUALITÁ 12 X 500</v>
      </c>
      <c r="C39" s="97">
        <f>Boletim!F38</f>
        <v>0</v>
      </c>
      <c r="D39" s="315"/>
      <c r="E39" s="97">
        <f>Boletim!J38</f>
        <v>0</v>
      </c>
    </row>
    <row r="40" spans="1:5" ht="18.75" hidden="1" x14ac:dyDescent="0.3">
      <c r="A40" s="97">
        <f>Boletim!A40</f>
        <v>216</v>
      </c>
      <c r="B40" s="97" t="str">
        <f>Boletim!B40</f>
        <v>FLOCÃO MILHO M &amp; K 12 X 500</v>
      </c>
      <c r="C40" s="97">
        <f>Boletim!F40</f>
        <v>0</v>
      </c>
      <c r="D40" s="315"/>
      <c r="E40" s="97">
        <f>Boletim!J40</f>
        <v>0</v>
      </c>
    </row>
    <row r="41" spans="1:5" ht="18.75" hidden="1" x14ac:dyDescent="0.3">
      <c r="A41" s="97">
        <f>Boletim!A41</f>
        <v>218</v>
      </c>
      <c r="B41" s="97" t="str">
        <f>Boletim!B41</f>
        <v>FLOCÃO MILHO CBS 12 X 500</v>
      </c>
      <c r="C41" s="97">
        <f>Boletim!F41</f>
        <v>0</v>
      </c>
      <c r="D41" s="315"/>
      <c r="E41" s="97">
        <f>Boletim!J41</f>
        <v>0</v>
      </c>
    </row>
    <row r="42" spans="1:5" ht="18.75" x14ac:dyDescent="0.3">
      <c r="A42" s="97">
        <f>Boletim!A42</f>
        <v>220</v>
      </c>
      <c r="B42" s="97" t="str">
        <f>Boletim!B42</f>
        <v>FLOCÃO MILHO CORDEIRO 20 X 500</v>
      </c>
      <c r="C42" s="97">
        <f>Boletim!F42</f>
        <v>0</v>
      </c>
      <c r="D42" s="315"/>
      <c r="E42" s="97">
        <f>Boletim!J42</f>
        <v>0</v>
      </c>
    </row>
    <row r="43" spans="1:5" ht="18.75" hidden="1" x14ac:dyDescent="0.3">
      <c r="A43" s="97">
        <f>Boletim!A43</f>
        <v>221</v>
      </c>
      <c r="B43" s="97" t="str">
        <f>Boletim!B43</f>
        <v>FLOCÃO MILHO PUBLIC 24 X 500</v>
      </c>
      <c r="C43" s="97">
        <f>Boletim!F43</f>
        <v>0</v>
      </c>
      <c r="D43" s="315"/>
      <c r="E43" s="97">
        <f>Boletim!J43</f>
        <v>0</v>
      </c>
    </row>
    <row r="44" spans="1:5" ht="18.75" hidden="1" x14ac:dyDescent="0.3">
      <c r="A44" s="97">
        <f>Boletim!A44</f>
        <v>222</v>
      </c>
      <c r="B44" s="97" t="str">
        <f>Boletim!B44</f>
        <v>FLOCÃO MILHO PANAMERICAN 12 X 500</v>
      </c>
      <c r="C44" s="97">
        <f>Boletim!F44</f>
        <v>0</v>
      </c>
      <c r="D44" s="315"/>
      <c r="E44" s="97">
        <f>Boletim!J44</f>
        <v>0</v>
      </c>
    </row>
    <row r="45" spans="1:5" ht="18.75" hidden="1" x14ac:dyDescent="0.3">
      <c r="A45" s="97">
        <f>Boletim!A45</f>
        <v>223</v>
      </c>
      <c r="B45" s="97" t="str">
        <f>Boletim!B45</f>
        <v>FLOCÃO MILHO BEATRIZ 12 X 500</v>
      </c>
      <c r="C45" s="97">
        <f>Boletim!F45</f>
        <v>2820</v>
      </c>
      <c r="D45" s="315"/>
      <c r="E45" s="97">
        <f>Boletim!J45</f>
        <v>0</v>
      </c>
    </row>
    <row r="46" spans="1:5" ht="18.75" hidden="1" x14ac:dyDescent="0.3">
      <c r="A46" s="97">
        <f>Boletim!A46</f>
        <v>224</v>
      </c>
      <c r="B46" s="97" t="str">
        <f>Boletim!B46</f>
        <v>FLOCÃO MILHO CINDERELA 20 X 500</v>
      </c>
      <c r="C46" s="97">
        <f>Boletim!F46</f>
        <v>1</v>
      </c>
      <c r="D46" s="315"/>
      <c r="E46" s="97">
        <f>Boletim!J46</f>
        <v>0</v>
      </c>
    </row>
    <row r="47" spans="1:5" ht="18.75" x14ac:dyDescent="0.3">
      <c r="A47" s="97">
        <f>Boletim!A47</f>
        <v>226</v>
      </c>
      <c r="B47" s="97" t="str">
        <f>Boletim!B47</f>
        <v>FLOCÃO MILHO ATALAIA 20 X 500</v>
      </c>
      <c r="C47" s="97">
        <f>Boletim!F47</f>
        <v>0</v>
      </c>
      <c r="D47" s="315"/>
      <c r="E47" s="97">
        <f>Boletim!J47</f>
        <v>0</v>
      </c>
    </row>
    <row r="48" spans="1:5" ht="18.75" x14ac:dyDescent="0.3">
      <c r="A48" s="97">
        <f>Boletim!A48</f>
        <v>227</v>
      </c>
      <c r="B48" s="97" t="str">
        <f>Boletim!B48</f>
        <v>FLOCÃO MILHO FRITZ E FRIDA 20 X 500</v>
      </c>
      <c r="C48" s="97">
        <f>Boletim!F48</f>
        <v>0</v>
      </c>
      <c r="D48" s="315"/>
      <c r="E48" s="97">
        <f>Boletim!J48</f>
        <v>0</v>
      </c>
    </row>
    <row r="49" spans="1:5" ht="18.75" hidden="1" x14ac:dyDescent="0.3">
      <c r="A49" s="97">
        <f>Boletim!A49</f>
        <v>229</v>
      </c>
      <c r="B49" s="97" t="str">
        <f>Boletim!B49</f>
        <v>FLOCÃO DE MILHO LAMPIONE 20 X 500</v>
      </c>
      <c r="C49" s="97">
        <f>Boletim!F49</f>
        <v>0</v>
      </c>
      <c r="D49" s="315"/>
      <c r="E49" s="97">
        <f>Boletim!J49</f>
        <v>0</v>
      </c>
    </row>
    <row r="50" spans="1:5" ht="18.75" hidden="1" x14ac:dyDescent="0.3">
      <c r="A50" s="97">
        <f>Boletim!A50</f>
        <v>0</v>
      </c>
      <c r="B50" s="97">
        <f>Boletim!B50</f>
        <v>0</v>
      </c>
      <c r="C50" s="97">
        <f>Boletim!F50</f>
        <v>0</v>
      </c>
      <c r="D50" s="315"/>
      <c r="E50" s="97">
        <f>Boletim!J50</f>
        <v>0</v>
      </c>
    </row>
    <row r="51" spans="1:5" ht="18.75" hidden="1" x14ac:dyDescent="0.3">
      <c r="A51" s="97">
        <f>Boletim!A51</f>
        <v>204</v>
      </c>
      <c r="B51" s="97" t="str">
        <f>Boletim!B51</f>
        <v>FLOCÃO ARROZ NUTRIVITA 20 X 500</v>
      </c>
      <c r="C51" s="97">
        <f>Boletim!F51</f>
        <v>5633</v>
      </c>
      <c r="D51" s="315"/>
      <c r="E51" s="97">
        <f>Boletim!J51</f>
        <v>5</v>
      </c>
    </row>
    <row r="52" spans="1:5" ht="18.75" x14ac:dyDescent="0.3">
      <c r="A52" s="97">
        <f>Boletim!A52</f>
        <v>204</v>
      </c>
      <c r="B52" s="97" t="str">
        <f>Boletim!B52</f>
        <v>FLOCÃO ARROZ NUTRIVITA 10 X 500</v>
      </c>
      <c r="C52" s="97">
        <f>Boletim!F52</f>
        <v>0</v>
      </c>
      <c r="D52" s="315"/>
      <c r="E52" s="97">
        <f>Boletim!J52</f>
        <v>0</v>
      </c>
    </row>
    <row r="53" spans="1:5" ht="18.75" hidden="1" x14ac:dyDescent="0.3">
      <c r="A53" s="97">
        <f>Boletim!A53</f>
        <v>0</v>
      </c>
      <c r="B53" s="97">
        <f>Boletim!B53</f>
        <v>0</v>
      </c>
      <c r="C53" s="97">
        <f>Boletim!F53</f>
        <v>0</v>
      </c>
      <c r="D53" s="315"/>
      <c r="E53" s="97">
        <f>Boletim!J53</f>
        <v>0</v>
      </c>
    </row>
    <row r="54" spans="1:5" ht="18.75" hidden="1" x14ac:dyDescent="0.3">
      <c r="A54" s="97" t="str">
        <f>Boletim!A54</f>
        <v>057</v>
      </c>
      <c r="B54" s="97" t="str">
        <f>Boletim!B54</f>
        <v>FUBÁ KISABOR 12 X 1 K</v>
      </c>
      <c r="C54" s="97">
        <f>Boletim!F54</f>
        <v>1001</v>
      </c>
      <c r="D54" s="315"/>
      <c r="E54" s="97">
        <f>Boletim!J54</f>
        <v>0</v>
      </c>
    </row>
    <row r="55" spans="1:5" ht="18.75" hidden="1" x14ac:dyDescent="0.3">
      <c r="A55" s="97" t="str">
        <f>Boletim!A55</f>
        <v>057</v>
      </c>
      <c r="B55" s="97" t="str">
        <f>Boletim!B55</f>
        <v>FUBÁ KISABOR 12 X 500 G</v>
      </c>
      <c r="C55" s="97">
        <f>Boletim!F55</f>
        <v>0</v>
      </c>
      <c r="D55" s="315"/>
      <c r="E55" s="97">
        <f>Boletim!J55</f>
        <v>0</v>
      </c>
    </row>
    <row r="56" spans="1:5" ht="18.75" hidden="1" x14ac:dyDescent="0.3">
      <c r="A56" s="97" t="str">
        <f>Boletim!A56</f>
        <v>057</v>
      </c>
      <c r="B56" s="97" t="str">
        <f>Boletim!B56</f>
        <v>FUBÁ KISABOR 24 X 500 G</v>
      </c>
      <c r="C56" s="97">
        <f>Boletim!F56</f>
        <v>1004</v>
      </c>
      <c r="D56" s="315"/>
      <c r="E56" s="97">
        <f>Boletim!J56</f>
        <v>0</v>
      </c>
    </row>
    <row r="57" spans="1:5" ht="18.75" hidden="1" x14ac:dyDescent="0.3">
      <c r="A57" s="97" t="str">
        <f>Boletim!A57</f>
        <v>063</v>
      </c>
      <c r="B57" s="97" t="str">
        <f>Boletim!B57</f>
        <v>FUBÁ NUTRIVITA 12 X 1 K</v>
      </c>
      <c r="C57" s="97">
        <f>Boletim!F57</f>
        <v>1016</v>
      </c>
      <c r="D57" s="315"/>
      <c r="E57" s="97">
        <f>Boletim!J57</f>
        <v>0</v>
      </c>
    </row>
    <row r="58" spans="1:5" ht="18.75" hidden="1" x14ac:dyDescent="0.3">
      <c r="A58" s="97" t="str">
        <f>Boletim!A58</f>
        <v>063</v>
      </c>
      <c r="B58" s="97" t="str">
        <f>Boletim!B58</f>
        <v>FUBÁ NUTRIVITA 12 X 500 G</v>
      </c>
      <c r="C58" s="97">
        <f>Boletim!F58</f>
        <v>0</v>
      </c>
      <c r="D58" s="315"/>
      <c r="E58" s="97">
        <f>Boletim!J58</f>
        <v>0</v>
      </c>
    </row>
    <row r="59" spans="1:5" ht="18.75" hidden="1" x14ac:dyDescent="0.3">
      <c r="A59" s="97" t="str">
        <f>Boletim!A59</f>
        <v>063</v>
      </c>
      <c r="B59" s="97" t="str">
        <f>Boletim!B59</f>
        <v>FUBÁ NUTRIVITA 24 X 500 G</v>
      </c>
      <c r="C59" s="97">
        <f>Boletim!F59</f>
        <v>240</v>
      </c>
      <c r="D59" s="315"/>
      <c r="E59" s="97">
        <f>Boletim!J59</f>
        <v>0</v>
      </c>
    </row>
    <row r="60" spans="1:5" ht="18.75" hidden="1" x14ac:dyDescent="0.3">
      <c r="A60" s="97" t="str">
        <f>Boletim!A60</f>
        <v>065</v>
      </c>
      <c r="B60" s="97" t="str">
        <f>Boletim!B60</f>
        <v>FARINHA FINA NUTRIVITA 12 X 1 K</v>
      </c>
      <c r="C60" s="97">
        <f>Boletim!F60</f>
        <v>0</v>
      </c>
      <c r="D60" s="315"/>
      <c r="E60" s="97">
        <f>Boletim!J60</f>
        <v>0</v>
      </c>
    </row>
    <row r="61" spans="1:5" ht="18.75" hidden="1" x14ac:dyDescent="0.3">
      <c r="A61" s="97" t="str">
        <f>Boletim!A61</f>
        <v>076</v>
      </c>
      <c r="B61" s="97" t="str">
        <f>Boletim!B61</f>
        <v>FARINHA FINA FRITZ E FRIDA 10 X 1 K</v>
      </c>
      <c r="C61" s="97">
        <f>Boletim!F61</f>
        <v>0</v>
      </c>
      <c r="D61" s="315"/>
      <c r="E61" s="97">
        <f>Boletim!J61</f>
        <v>0</v>
      </c>
    </row>
    <row r="62" spans="1:5" ht="18.75" hidden="1" x14ac:dyDescent="0.3">
      <c r="A62" s="97">
        <f>Boletim!A62</f>
        <v>0</v>
      </c>
      <c r="B62" s="97">
        <f>Boletim!B62</f>
        <v>0</v>
      </c>
      <c r="C62" s="97">
        <f>Boletim!F62</f>
        <v>0</v>
      </c>
      <c r="D62" s="315"/>
      <c r="E62" s="97">
        <f>Boletim!J62</f>
        <v>0</v>
      </c>
    </row>
    <row r="63" spans="1:5" ht="18.75" hidden="1" x14ac:dyDescent="0.3">
      <c r="A63" s="97" t="str">
        <f>Boletim!A63</f>
        <v>066</v>
      </c>
      <c r="B63" s="97" t="str">
        <f>Boletim!B63</f>
        <v>FARINHA MÉDIA NUTRIVITA 12 X 1 K</v>
      </c>
      <c r="C63" s="97">
        <f>Boletim!F63</f>
        <v>0</v>
      </c>
      <c r="D63" s="315"/>
      <c r="E63" s="97">
        <f>Boletim!J63</f>
        <v>0</v>
      </c>
    </row>
    <row r="64" spans="1:5" ht="18.75" x14ac:dyDescent="0.3">
      <c r="A64" s="97" t="str">
        <f>Boletim!A64</f>
        <v>068</v>
      </c>
      <c r="B64" s="97" t="str">
        <f>Boletim!B64</f>
        <v>FARINHA MÉDIA PERDIZ 12 X 1 K</v>
      </c>
      <c r="C64" s="97">
        <f>Boletim!F64</f>
        <v>1000</v>
      </c>
      <c r="D64" s="315"/>
      <c r="E64" s="97">
        <f>Boletim!J64</f>
        <v>0</v>
      </c>
    </row>
    <row r="65" spans="1:5" ht="18.75" hidden="1" x14ac:dyDescent="0.3">
      <c r="A65" s="97" t="str">
        <f>Boletim!A65</f>
        <v>068</v>
      </c>
      <c r="B65" s="97" t="str">
        <f>Boletim!B65</f>
        <v>FARINHA MÉDIA PERDIZ 12 X 500G</v>
      </c>
      <c r="C65" s="97">
        <f>Boletim!F65</f>
        <v>0</v>
      </c>
      <c r="D65" s="315"/>
      <c r="E65" s="97">
        <f>Boletim!J65</f>
        <v>0</v>
      </c>
    </row>
    <row r="66" spans="1:5" ht="18.75" hidden="1" x14ac:dyDescent="0.3">
      <c r="A66" s="97" t="str">
        <f>Boletim!A66</f>
        <v>068</v>
      </c>
      <c r="B66" s="97" t="str">
        <f>Boletim!B66</f>
        <v>FARINHA MÉDIA PERDIZ 06 X 1 K</v>
      </c>
      <c r="C66" s="97">
        <f>Boletim!F66</f>
        <v>0</v>
      </c>
      <c r="D66" s="315"/>
      <c r="E66" s="97">
        <f>Boletim!J66</f>
        <v>0</v>
      </c>
    </row>
    <row r="67" spans="1:5" ht="18.75" hidden="1" x14ac:dyDescent="0.3">
      <c r="A67" s="97" t="str">
        <f>Boletim!A67</f>
        <v>073</v>
      </c>
      <c r="B67" s="97" t="str">
        <f>Boletim!B67</f>
        <v>FARINHA MÉDIA FRITZ E FRIDA 10 X 1 K</v>
      </c>
      <c r="C67" s="97">
        <f>Boletim!F67</f>
        <v>0</v>
      </c>
      <c r="D67" s="315"/>
      <c r="E67" s="97">
        <f>Boletim!J67</f>
        <v>0</v>
      </c>
    </row>
    <row r="68" spans="1:5" ht="18.75" hidden="1" x14ac:dyDescent="0.3">
      <c r="A68" s="97">
        <f>Boletim!A68</f>
        <v>0</v>
      </c>
      <c r="B68" s="97">
        <f>Boletim!B68</f>
        <v>0</v>
      </c>
      <c r="C68" s="97">
        <f>Boletim!F68</f>
        <v>0</v>
      </c>
      <c r="D68" s="315"/>
      <c r="E68" s="97">
        <f>Boletim!J68</f>
        <v>0</v>
      </c>
    </row>
    <row r="69" spans="1:5" ht="18.75" hidden="1" x14ac:dyDescent="0.3">
      <c r="A69" s="97" t="str">
        <f>Boletim!A69</f>
        <v>067</v>
      </c>
      <c r="B69" s="97" t="str">
        <f>Boletim!B69</f>
        <v>FARINHA GROSSA NUTRIVITA 12 X 1 K</v>
      </c>
      <c r="C69" s="97">
        <f>Boletim!F69</f>
        <v>0</v>
      </c>
      <c r="D69" s="315"/>
      <c r="E69" s="97">
        <f>Boletim!J69</f>
        <v>0</v>
      </c>
    </row>
    <row r="70" spans="1:5" ht="18.75" x14ac:dyDescent="0.3">
      <c r="A70" s="97" t="str">
        <f>Boletim!A70</f>
        <v>069</v>
      </c>
      <c r="B70" s="97" t="str">
        <f>Boletim!B70</f>
        <v>FARINHA GROSSA PERDIZ 12 X 1 K</v>
      </c>
      <c r="C70" s="97">
        <f>Boletim!F70</f>
        <v>281</v>
      </c>
      <c r="D70" s="315"/>
      <c r="E70" s="97">
        <f>Boletim!J70</f>
        <v>0</v>
      </c>
    </row>
    <row r="71" spans="1:5" ht="18.75" hidden="1" x14ac:dyDescent="0.3">
      <c r="A71" s="97" t="str">
        <f>Boletim!A71</f>
        <v>069</v>
      </c>
      <c r="B71" s="97" t="str">
        <f>Boletim!B71</f>
        <v>FARINHA GROSSA PERDIZ 06 X 1 K</v>
      </c>
      <c r="C71" s="97">
        <f>Boletim!F71</f>
        <v>0</v>
      </c>
      <c r="D71" s="315"/>
      <c r="E71" s="97">
        <f>Boletim!J71</f>
        <v>0</v>
      </c>
    </row>
    <row r="72" spans="1:5" ht="18.75" hidden="1" x14ac:dyDescent="0.3">
      <c r="A72" s="97" t="str">
        <f>Boletim!A72</f>
        <v>074</v>
      </c>
      <c r="B72" s="97" t="str">
        <f>Boletim!B72</f>
        <v>FARINHA GROSSA FRITZ E FRIDA 10 X 1 K</v>
      </c>
      <c r="C72" s="97">
        <f>Boletim!F72</f>
        <v>0</v>
      </c>
      <c r="D72" s="315"/>
      <c r="E72" s="97">
        <f>Boletim!J72</f>
        <v>0</v>
      </c>
    </row>
    <row r="73" spans="1:5" ht="18.75" hidden="1" x14ac:dyDescent="0.3">
      <c r="A73" s="97">
        <f>Boletim!A73</f>
        <v>0</v>
      </c>
      <c r="B73" s="97">
        <f>Boletim!B73</f>
        <v>0</v>
      </c>
      <c r="C73" s="97">
        <f>Boletim!F73</f>
        <v>0</v>
      </c>
      <c r="D73" s="315"/>
      <c r="E73" s="97">
        <f>Boletim!J73</f>
        <v>0</v>
      </c>
    </row>
    <row r="74" spans="1:5" ht="18.75" hidden="1" x14ac:dyDescent="0.3">
      <c r="A74" s="97" t="str">
        <f>Boletim!A74</f>
        <v>003</v>
      </c>
      <c r="B74" s="97" t="str">
        <f>Boletim!B74</f>
        <v>CANJICA MUNGUZÁ 20 X 500</v>
      </c>
      <c r="C74" s="97">
        <f>Boletim!F74</f>
        <v>552</v>
      </c>
      <c r="D74" s="315"/>
      <c r="E74" s="97">
        <f>Boletim!J74</f>
        <v>0</v>
      </c>
    </row>
    <row r="75" spans="1:5" ht="18.75" hidden="1" x14ac:dyDescent="0.3">
      <c r="A75" s="97" t="str">
        <f>Boletim!A75</f>
        <v>024</v>
      </c>
      <c r="B75" s="97" t="str">
        <f>Boletim!B75</f>
        <v>CANJICA XERÉM 20 X 500</v>
      </c>
      <c r="C75" s="97">
        <f>Boletim!F75</f>
        <v>482</v>
      </c>
      <c r="D75" s="315"/>
      <c r="E75" s="97">
        <f>Boletim!J75</f>
        <v>0</v>
      </c>
    </row>
    <row r="76" spans="1:5" ht="18.75" hidden="1" x14ac:dyDescent="0.3">
      <c r="A76" s="97" t="str">
        <f>Boletim!A76</f>
        <v>051</v>
      </c>
      <c r="B76" s="97" t="str">
        <f>Boletim!B76</f>
        <v>PIPOCA NUTRIVITA 20 X 500</v>
      </c>
      <c r="C76" s="97">
        <f>Boletim!F76</f>
        <v>0</v>
      </c>
      <c r="D76" s="315"/>
      <c r="E76" s="97">
        <f>Boletim!J76</f>
        <v>0</v>
      </c>
    </row>
    <row r="77" spans="1:5" ht="18.75" hidden="1" x14ac:dyDescent="0.3">
      <c r="A77" s="97" t="str">
        <f>Boletim!A77</f>
        <v>096</v>
      </c>
      <c r="B77" s="97" t="str">
        <f>Boletim!B77</f>
        <v>CANJICA XERÉM M &amp; K 12 X 500</v>
      </c>
      <c r="C77" s="97">
        <f>Boletim!F77</f>
        <v>0</v>
      </c>
      <c r="D77" s="315"/>
      <c r="E77" s="97">
        <f>Boletim!J77</f>
        <v>0</v>
      </c>
    </row>
    <row r="78" spans="1:5" ht="18.75" x14ac:dyDescent="0.3">
      <c r="A78" s="97" t="str">
        <f>Boletim!A78</f>
        <v>082</v>
      </c>
      <c r="B78" s="97" t="str">
        <f>Boletim!B78</f>
        <v>CANJICA MUNGUZÁ KISABOR 12X400</v>
      </c>
      <c r="C78" s="97">
        <f>Boletim!F78</f>
        <v>0</v>
      </c>
      <c r="D78" s="315"/>
      <c r="E78" s="97">
        <f>Boletim!J78</f>
        <v>0</v>
      </c>
    </row>
    <row r="79" spans="1:5" ht="18.75" hidden="1" x14ac:dyDescent="0.3">
      <c r="A79" s="97" t="str">
        <f>Boletim!A79</f>
        <v>083</v>
      </c>
      <c r="B79" s="97" t="str">
        <f>Boletim!B79</f>
        <v>CANJICA XERÉM KISABOR 12X400</v>
      </c>
      <c r="C79" s="97">
        <f>Boletim!F79</f>
        <v>5</v>
      </c>
      <c r="D79" s="315"/>
      <c r="E79" s="97">
        <f>Boletim!J79</f>
        <v>0</v>
      </c>
    </row>
    <row r="80" spans="1:5" ht="18.75" hidden="1" x14ac:dyDescent="0.3">
      <c r="A80" s="97">
        <f>Boletim!A80</f>
        <v>0</v>
      </c>
      <c r="B80" s="97">
        <f>Boletim!B80</f>
        <v>0</v>
      </c>
      <c r="C80" s="97">
        <f>Boletim!F80</f>
        <v>0</v>
      </c>
      <c r="D80" s="315"/>
      <c r="E80" s="97">
        <f>Boletim!J80</f>
        <v>0</v>
      </c>
    </row>
    <row r="81" spans="1:5" ht="18.75" hidden="1" x14ac:dyDescent="0.3">
      <c r="A81" s="97" t="str">
        <f>Boletim!A81</f>
        <v>014</v>
      </c>
      <c r="B81" s="97" t="str">
        <f>Boletim!B81</f>
        <v>COLORÍFICO NUTRIVITA 10 X 100 G</v>
      </c>
      <c r="C81" s="97">
        <f>Boletim!F81</f>
        <v>0</v>
      </c>
      <c r="D81" s="315"/>
      <c r="E81" s="97">
        <f>Boletim!J81</f>
        <v>0</v>
      </c>
    </row>
    <row r="82" spans="1:5" ht="18.75" hidden="1" x14ac:dyDescent="0.3">
      <c r="A82" s="97" t="str">
        <f>Boletim!A82</f>
        <v>014</v>
      </c>
      <c r="B82" s="97" t="str">
        <f>Boletim!B82</f>
        <v>COLORÍFICO NUTRIVITA 100 X 100 G</v>
      </c>
      <c r="C82" s="97">
        <f>Boletim!F82</f>
        <v>131</v>
      </c>
      <c r="D82" s="315"/>
      <c r="E82" s="97">
        <f>Boletim!J82</f>
        <v>0</v>
      </c>
    </row>
    <row r="83" spans="1:5" ht="18.75" hidden="1" x14ac:dyDescent="0.3">
      <c r="A83" s="97" t="str">
        <f>Boletim!A83</f>
        <v>014</v>
      </c>
      <c r="B83" s="97" t="str">
        <f>Boletim!B83</f>
        <v>COLORÍFICO NUTRIVITA 20 X 500 G</v>
      </c>
      <c r="C83" s="97">
        <f>Boletim!F83</f>
        <v>117</v>
      </c>
      <c r="D83" s="315"/>
      <c r="E83" s="97">
        <f>Boletim!J83</f>
        <v>0</v>
      </c>
    </row>
    <row r="84" spans="1:5" ht="18.75" hidden="1" x14ac:dyDescent="0.3">
      <c r="A84" s="97" t="str">
        <f>Boletim!A84</f>
        <v>077</v>
      </c>
      <c r="B84" s="97" t="str">
        <f>Boletim!B84</f>
        <v>COLORÍFICO BEATRIZ 100 X 100 G</v>
      </c>
      <c r="C84" s="97">
        <f>Boletim!F84</f>
        <v>0</v>
      </c>
      <c r="D84" s="315"/>
      <c r="E84" s="97">
        <f>Boletim!J84</f>
        <v>0</v>
      </c>
    </row>
    <row r="85" spans="1:5" ht="18.75" hidden="1" x14ac:dyDescent="0.3">
      <c r="A85" s="97" t="str">
        <f>Boletim!A85</f>
        <v>097</v>
      </c>
      <c r="B85" s="97" t="str">
        <f>Boletim!B85</f>
        <v>COLORÍFICO FRITZ E FRIDA 105X100 G</v>
      </c>
      <c r="C85" s="97">
        <f>Boletim!F85</f>
        <v>0</v>
      </c>
      <c r="D85" s="315"/>
      <c r="E85" s="97">
        <f>Boletim!J85</f>
        <v>0</v>
      </c>
    </row>
    <row r="86" spans="1:5" ht="18.75" hidden="1" x14ac:dyDescent="0.3">
      <c r="A86" s="97">
        <f>Boletim!A86</f>
        <v>0</v>
      </c>
      <c r="B86" s="97">
        <f>Boletim!B86</f>
        <v>0</v>
      </c>
      <c r="C86" s="97">
        <f>Boletim!F86</f>
        <v>0</v>
      </c>
      <c r="D86" s="315"/>
      <c r="E86" s="97">
        <f>Boletim!J86</f>
        <v>0</v>
      </c>
    </row>
    <row r="87" spans="1:5" ht="18.75" hidden="1" x14ac:dyDescent="0.3">
      <c r="A87" s="97" t="str">
        <f>Boletim!A87</f>
        <v>027</v>
      </c>
      <c r="B87" s="97" t="str">
        <f>Boletim!B87</f>
        <v>AMIDO NUTRIVITA 12 X 200</v>
      </c>
      <c r="C87" s="97">
        <f>Boletim!F87</f>
        <v>598</v>
      </c>
      <c r="D87" s="315"/>
      <c r="E87" s="97">
        <f>Boletim!J87</f>
        <v>0</v>
      </c>
    </row>
    <row r="88" spans="1:5" ht="18.75" hidden="1" x14ac:dyDescent="0.3">
      <c r="A88" s="97" t="str">
        <f>Boletim!A88</f>
        <v>027</v>
      </c>
      <c r="B88" s="97" t="str">
        <f>Boletim!B88</f>
        <v>AMIDO NUTRIVITA 50 X 200</v>
      </c>
      <c r="C88" s="97">
        <f>Boletim!F88</f>
        <v>132</v>
      </c>
      <c r="D88" s="315"/>
      <c r="E88" s="97">
        <f>Boletim!J88</f>
        <v>0</v>
      </c>
    </row>
    <row r="89" spans="1:5" ht="18.75" hidden="1" x14ac:dyDescent="0.3">
      <c r="A89" s="97" t="str">
        <f>Boletim!A89</f>
        <v>027</v>
      </c>
      <c r="B89" s="97" t="str">
        <f>Boletim!B89</f>
        <v>AMIDO NUTRIVITA 12 X 500</v>
      </c>
      <c r="C89" s="97">
        <f>Boletim!F89</f>
        <v>602</v>
      </c>
      <c r="D89" s="315"/>
      <c r="E89" s="97">
        <f>Boletim!J89</f>
        <v>0</v>
      </c>
    </row>
    <row r="90" spans="1:5" ht="18.75" hidden="1" x14ac:dyDescent="0.3">
      <c r="A90" s="97" t="str">
        <f>Boletim!A90</f>
        <v>027</v>
      </c>
      <c r="B90" s="97" t="str">
        <f>Boletim!B90</f>
        <v>AMIDO NUTRIVITA 20 X 500</v>
      </c>
      <c r="C90" s="97">
        <f>Boletim!F90</f>
        <v>793</v>
      </c>
      <c r="D90" s="315"/>
      <c r="E90" s="97">
        <f>Boletim!J90</f>
        <v>0</v>
      </c>
    </row>
    <row r="91" spans="1:5" ht="18.75" hidden="1" x14ac:dyDescent="0.3">
      <c r="A91" s="97" t="str">
        <f>Boletim!A91</f>
        <v>059</v>
      </c>
      <c r="B91" s="97" t="str">
        <f>Boletim!B91</f>
        <v>AMIDO FRITZ E FRIDA 12 X 1</v>
      </c>
      <c r="C91" s="97">
        <f>Boletim!F91</f>
        <v>0</v>
      </c>
      <c r="D91" s="315"/>
      <c r="E91" s="97">
        <f>Boletim!J91</f>
        <v>0</v>
      </c>
    </row>
    <row r="92" spans="1:5" ht="18.75" hidden="1" x14ac:dyDescent="0.3">
      <c r="A92" s="97" t="str">
        <f>Boletim!A92</f>
        <v>060</v>
      </c>
      <c r="B92" s="97" t="str">
        <f>Boletim!B92</f>
        <v>AMIDO FRITZ E FRIDA 12 X 500</v>
      </c>
      <c r="C92" s="97">
        <f>Boletim!F92</f>
        <v>0</v>
      </c>
      <c r="D92" s="315"/>
      <c r="E92" s="97">
        <f>Boletim!J92</f>
        <v>0</v>
      </c>
    </row>
    <row r="93" spans="1:5" ht="18.75" hidden="1" x14ac:dyDescent="0.3">
      <c r="A93" s="97" t="str">
        <f>Boletim!A93</f>
        <v>060</v>
      </c>
      <c r="B93" s="97" t="str">
        <f>Boletim!B93</f>
        <v>AMIDO FRITZ E FRIDA 12 X 200</v>
      </c>
      <c r="C93" s="97">
        <f>Boletim!F93</f>
        <v>0</v>
      </c>
      <c r="D93" s="315"/>
      <c r="E93" s="97">
        <f>Boletim!J93</f>
        <v>0</v>
      </c>
    </row>
    <row r="94" spans="1:5" ht="18.75" hidden="1" x14ac:dyDescent="0.3">
      <c r="A94" s="97" t="str">
        <f>Boletim!A94</f>
        <v>070</v>
      </c>
      <c r="B94" s="97" t="str">
        <f>Boletim!B94</f>
        <v>AMIDO NUTRIVITA 12 X 1</v>
      </c>
      <c r="C94" s="97">
        <f>Boletim!F94</f>
        <v>998</v>
      </c>
      <c r="D94" s="315"/>
      <c r="E94" s="97">
        <f>Boletim!J94</f>
        <v>0</v>
      </c>
    </row>
    <row r="95" spans="1:5" ht="18.75" hidden="1" x14ac:dyDescent="0.3">
      <c r="A95" s="97" t="str">
        <f>Boletim!A95</f>
        <v>070</v>
      </c>
      <c r="B95" s="97" t="str">
        <f>Boletim!B95</f>
        <v>AMIDO NUTRIVITA 24 X 500 G</v>
      </c>
      <c r="C95" s="97">
        <f>Boletim!F95</f>
        <v>136</v>
      </c>
      <c r="D95" s="315"/>
      <c r="E95" s="97">
        <f>Boletim!J95</f>
        <v>0</v>
      </c>
    </row>
    <row r="96" spans="1:5" ht="18.75" hidden="1" x14ac:dyDescent="0.3">
      <c r="A96" s="97" t="str">
        <f>Boletim!A96</f>
        <v>075</v>
      </c>
      <c r="B96" s="97" t="str">
        <f>Boletim!B96</f>
        <v>AMIDO KISABOR 12 X 500 G</v>
      </c>
      <c r="C96" s="97">
        <f>Boletim!F96</f>
        <v>0</v>
      </c>
      <c r="D96" s="315"/>
      <c r="E96" s="97">
        <f>Boletim!J96</f>
        <v>0</v>
      </c>
    </row>
    <row r="97" spans="1:5" ht="18.75" hidden="1" x14ac:dyDescent="0.3">
      <c r="A97" s="97" t="str">
        <f>Boletim!A97</f>
        <v>080</v>
      </c>
      <c r="B97" s="97" t="str">
        <f>Boletim!B97</f>
        <v>AMIDO CBS 12 X 200 G</v>
      </c>
      <c r="C97" s="97">
        <f>Boletim!F97</f>
        <v>0</v>
      </c>
      <c r="D97" s="315"/>
      <c r="E97" s="97">
        <f>Boletim!J97</f>
        <v>0</v>
      </c>
    </row>
    <row r="98" spans="1:5" ht="18.75" hidden="1" x14ac:dyDescent="0.3">
      <c r="A98" s="97" t="str">
        <f>Boletim!A98</f>
        <v>080</v>
      </c>
      <c r="B98" s="97" t="str">
        <f>Boletim!B98</f>
        <v>AMIDO CBS 12 X 500 G</v>
      </c>
      <c r="C98" s="97">
        <f>Boletim!F98</f>
        <v>0</v>
      </c>
      <c r="D98" s="315"/>
      <c r="E98" s="97">
        <f>Boletim!J98</f>
        <v>0</v>
      </c>
    </row>
    <row r="99" spans="1:5" ht="18.75" hidden="1" x14ac:dyDescent="0.3">
      <c r="A99" s="97" t="str">
        <f>Boletim!A99</f>
        <v>085</v>
      </c>
      <c r="B99" s="97" t="str">
        <f>Boletim!B99</f>
        <v>AMIDO MARPA 20 X 500 G</v>
      </c>
      <c r="C99" s="97">
        <f>Boletim!F99</f>
        <v>0</v>
      </c>
      <c r="D99" s="315"/>
      <c r="E99" s="97">
        <f>Boletim!J99</f>
        <v>0</v>
      </c>
    </row>
    <row r="100" spans="1:5" ht="18.75" hidden="1" x14ac:dyDescent="0.3">
      <c r="A100" s="97" t="str">
        <f>Boletim!A100</f>
        <v>091</v>
      </c>
      <c r="B100" s="97" t="str">
        <f>Boletim!B100</f>
        <v>AMIDO BEATRIZ 12 X 200 G</v>
      </c>
      <c r="C100" s="97">
        <f>Boletim!F100</f>
        <v>701</v>
      </c>
      <c r="D100" s="315"/>
      <c r="E100" s="97">
        <f>Boletim!J100</f>
        <v>0</v>
      </c>
    </row>
    <row r="101" spans="1:5" ht="18.75" hidden="1" x14ac:dyDescent="0.3">
      <c r="A101" s="97" t="str">
        <f>Boletim!A101</f>
        <v>091</v>
      </c>
      <c r="B101" s="97" t="str">
        <f>Boletim!B101</f>
        <v>AMIDO BEATRIZ 12 X 1</v>
      </c>
      <c r="C101" s="97">
        <f>Boletim!F101</f>
        <v>1500</v>
      </c>
      <c r="D101" s="315"/>
      <c r="E101" s="97">
        <f>Boletim!J101</f>
        <v>0</v>
      </c>
    </row>
    <row r="102" spans="1:5" ht="18.75" hidden="1" x14ac:dyDescent="0.3">
      <c r="A102" s="97" t="str">
        <f>Boletim!A102</f>
        <v>099</v>
      </c>
      <c r="B102" s="97" t="str">
        <f>Boletim!B102</f>
        <v>AMIDO CORSETTI 12 X 200 G</v>
      </c>
      <c r="C102" s="97">
        <f>Boletim!F102</f>
        <v>0</v>
      </c>
      <c r="D102" s="315"/>
      <c r="E102" s="97">
        <f>Boletim!J102</f>
        <v>0</v>
      </c>
    </row>
    <row r="103" spans="1:5" ht="18.75" hidden="1" x14ac:dyDescent="0.3">
      <c r="A103" s="97" t="str">
        <f>Boletim!A103</f>
        <v>099</v>
      </c>
      <c r="B103" s="97" t="str">
        <f>Boletim!B103</f>
        <v>AMIDO CORSETTI 12 X 500 G</v>
      </c>
      <c r="C103" s="97">
        <f>Boletim!F103</f>
        <v>701</v>
      </c>
      <c r="D103" s="315"/>
      <c r="E103" s="97">
        <f>Boletim!J103</f>
        <v>0</v>
      </c>
    </row>
    <row r="104" spans="1:5" ht="18.75" hidden="1" x14ac:dyDescent="0.3">
      <c r="A104" s="97" t="str">
        <f>Boletim!A104</f>
        <v>225</v>
      </c>
      <c r="B104" s="97" t="str">
        <f>Boletim!B104</f>
        <v>AMIDO CINDERELA 12 X 1</v>
      </c>
      <c r="C104" s="97">
        <f>Boletim!F104</f>
        <v>1</v>
      </c>
      <c r="D104" s="315"/>
      <c r="E104" s="97">
        <f>Boletim!J104</f>
        <v>0</v>
      </c>
    </row>
    <row r="105" spans="1:5" ht="18.75" hidden="1" x14ac:dyDescent="0.3">
      <c r="A105" s="97">
        <f>Boletim!A105</f>
        <v>0</v>
      </c>
      <c r="B105" s="97">
        <f>Boletim!B105</f>
        <v>0</v>
      </c>
      <c r="C105" s="97">
        <f>Boletim!F105</f>
        <v>0</v>
      </c>
      <c r="D105" s="315"/>
      <c r="E105" s="97">
        <f>Boletim!J105</f>
        <v>0</v>
      </c>
    </row>
    <row r="106" spans="1:5" ht="18.75" hidden="1" x14ac:dyDescent="0.3">
      <c r="A106" s="97" t="str">
        <f>Boletim!A106</f>
        <v>004</v>
      </c>
      <c r="B106" s="97" t="str">
        <f>Boletim!B106</f>
        <v>CANJICA MUNGUZÁ 40 K</v>
      </c>
      <c r="C106" s="97">
        <f>Boletim!F106</f>
        <v>0</v>
      </c>
      <c r="D106" s="315"/>
      <c r="E106" s="97">
        <f>Boletim!J106</f>
        <v>0</v>
      </c>
    </row>
    <row r="107" spans="1:5" ht="18.75" hidden="1" x14ac:dyDescent="0.3">
      <c r="A107" s="97" t="str">
        <f>Boletim!A107</f>
        <v>004</v>
      </c>
      <c r="B107" s="97" t="str">
        <f>Boletim!B107</f>
        <v>CANJICA MUNGUZÁ 25 K</v>
      </c>
      <c r="C107" s="97">
        <f>Boletim!F107</f>
        <v>0</v>
      </c>
      <c r="D107" s="315"/>
      <c r="E107" s="97">
        <f>Boletim!J107</f>
        <v>0</v>
      </c>
    </row>
    <row r="108" spans="1:5" ht="18.75" hidden="1" x14ac:dyDescent="0.3">
      <c r="A108" s="97" t="str">
        <f>Boletim!A108</f>
        <v>017</v>
      </c>
      <c r="B108" s="97" t="str">
        <f>Boletim!B108</f>
        <v>COLORÍFICO 25 K</v>
      </c>
      <c r="C108" s="97">
        <f>Boletim!F108</f>
        <v>0</v>
      </c>
      <c r="D108" s="315"/>
      <c r="E108" s="97">
        <f>Boletim!J108</f>
        <v>0</v>
      </c>
    </row>
    <row r="109" spans="1:5" ht="18.75" hidden="1" x14ac:dyDescent="0.3">
      <c r="A109" s="97" t="str">
        <f>Boletim!A109</f>
        <v>023</v>
      </c>
      <c r="B109" s="97" t="str">
        <f>Boletim!B109</f>
        <v>CANJICA XERÉM 40 K</v>
      </c>
      <c r="C109" s="97">
        <f>Boletim!F109</f>
        <v>0</v>
      </c>
      <c r="D109" s="315"/>
      <c r="E109" s="97">
        <f>Boletim!J109</f>
        <v>0</v>
      </c>
    </row>
    <row r="110" spans="1:5" ht="18.75" hidden="1" x14ac:dyDescent="0.3">
      <c r="A110" s="97" t="str">
        <f>Boletim!A110</f>
        <v>023</v>
      </c>
      <c r="B110" s="97" t="str">
        <f>Boletim!B110</f>
        <v>CANJICA XERÉM 25 K</v>
      </c>
      <c r="C110" s="97">
        <f>Boletim!F110</f>
        <v>0</v>
      </c>
      <c r="D110" s="315"/>
      <c r="E110" s="97">
        <f>Boletim!J110</f>
        <v>0</v>
      </c>
    </row>
    <row r="111" spans="1:5" ht="18.75" hidden="1" x14ac:dyDescent="0.3">
      <c r="A111" s="97" t="str">
        <f>Boletim!A111</f>
        <v>029</v>
      </c>
      <c r="B111" s="97" t="str">
        <f>Boletim!B111</f>
        <v>AMIDO NUTRIVITA 25 K</v>
      </c>
      <c r="C111" s="97">
        <f>Boletim!F111</f>
        <v>0</v>
      </c>
      <c r="D111" s="315"/>
      <c r="E111" s="97">
        <f>Boletim!J111</f>
        <v>0</v>
      </c>
    </row>
    <row r="112" spans="1:5" ht="18.75" hidden="1" x14ac:dyDescent="0.3">
      <c r="A112" s="97" t="str">
        <f>Boletim!A112</f>
        <v>056</v>
      </c>
      <c r="B112" s="97" t="str">
        <f>Boletim!B112</f>
        <v>POLENTA ADRAM 40K</v>
      </c>
      <c r="C112" s="97">
        <f>Boletim!F112</f>
        <v>0</v>
      </c>
      <c r="D112" s="315"/>
      <c r="E112" s="97">
        <f>Boletim!J112</f>
        <v>0</v>
      </c>
    </row>
    <row r="113" spans="1:5" ht="18.75" hidden="1" x14ac:dyDescent="0.3">
      <c r="A113" s="97" t="str">
        <f>Boletim!A114</f>
        <v>062</v>
      </c>
      <c r="B113" s="97" t="str">
        <f>Boletim!B114</f>
        <v>FUBÁ FINO ADRAM 40 K</v>
      </c>
      <c r="C113" s="97">
        <f>Boletim!F114</f>
        <v>0</v>
      </c>
      <c r="D113" s="315"/>
      <c r="E113" s="97">
        <f>Boletim!J114</f>
        <v>0</v>
      </c>
    </row>
    <row r="114" spans="1:5" ht="18.75" hidden="1" x14ac:dyDescent="0.3">
      <c r="A114" s="97" t="str">
        <f>Boletim!A115</f>
        <v>062</v>
      </c>
      <c r="B114" s="97" t="str">
        <f>Boletim!B115</f>
        <v>FUBÁ FINO ADRAM 25 K</v>
      </c>
      <c r="C114" s="97">
        <f>Boletim!F115</f>
        <v>0</v>
      </c>
      <c r="D114" s="315"/>
      <c r="E114" s="97">
        <f>Boletim!J115</f>
        <v>0</v>
      </c>
    </row>
    <row r="115" spans="1:5" ht="18.75" hidden="1" x14ac:dyDescent="0.3">
      <c r="A115" s="97" t="str">
        <f>Boletim!A116</f>
        <v>071</v>
      </c>
      <c r="B115" s="97" t="str">
        <f>Boletim!B116</f>
        <v>FUBÁ MÉDIO ADRAM 40 K</v>
      </c>
      <c r="C115" s="97">
        <f>Boletim!F116</f>
        <v>0</v>
      </c>
      <c r="D115" s="315"/>
      <c r="E115" s="97">
        <f>Boletim!J116</f>
        <v>0</v>
      </c>
    </row>
    <row r="116" spans="1:5" ht="18.75" hidden="1" x14ac:dyDescent="0.3">
      <c r="A116" s="97" t="str">
        <f>Boletim!A118</f>
        <v>072</v>
      </c>
      <c r="B116" s="97" t="str">
        <f>Boletim!B118</f>
        <v>FUBÁ GROSSO ADRAM 40 K</v>
      </c>
      <c r="C116" s="97">
        <f>Boletim!F118</f>
        <v>0</v>
      </c>
      <c r="D116" s="315"/>
      <c r="E116" s="97">
        <f>Boletim!J118</f>
        <v>0</v>
      </c>
    </row>
    <row r="117" spans="1:5" ht="18.75" hidden="1" x14ac:dyDescent="0.3">
      <c r="A117" s="97" t="str">
        <f>Boletim!A119</f>
        <v>088</v>
      </c>
      <c r="B117" s="97" t="str">
        <f>Boletim!B119</f>
        <v>FARINHA ANSEBA 25 K</v>
      </c>
      <c r="C117" s="97">
        <f>Boletim!F119</f>
        <v>0</v>
      </c>
      <c r="D117" s="315"/>
      <c r="E117" s="97">
        <f>Boletim!J119</f>
        <v>0</v>
      </c>
    </row>
    <row r="118" spans="1:5" ht="18.75" hidden="1" x14ac:dyDescent="0.3">
      <c r="A118" s="97" t="str">
        <f>Boletim!A120</f>
        <v>090</v>
      </c>
      <c r="B118" s="97" t="str">
        <f>Boletim!B120</f>
        <v>FARINHA MANGOLÉ 25 K</v>
      </c>
      <c r="C118" s="97">
        <f>Boletim!F120</f>
        <v>0</v>
      </c>
      <c r="E118" s="97">
        <f>Boletim!J120</f>
        <v>0</v>
      </c>
    </row>
    <row r="119" spans="1:5" ht="18.75" hidden="1" x14ac:dyDescent="0.3">
      <c r="A119" s="97" t="str">
        <f>Boletim!A121</f>
        <v>098</v>
      </c>
      <c r="B119" s="97" t="str">
        <f>Boletim!B121</f>
        <v>FARINHA PRÉ COZIDA REINAREPA 25 K</v>
      </c>
      <c r="C119" s="97">
        <f>Boletim!F121</f>
        <v>0</v>
      </c>
      <c r="E119" s="97">
        <f>Boletim!J121</f>
        <v>0</v>
      </c>
    </row>
    <row r="120" spans="1:5" ht="18.75" x14ac:dyDescent="0.3">
      <c r="A120" s="97" t="str">
        <f>Boletim!A122</f>
        <v>102</v>
      </c>
      <c r="B120" s="97" t="str">
        <f>Boletim!B122</f>
        <v>AMIDO INDEMIL 25 K</v>
      </c>
      <c r="C120" s="97">
        <f>Boletim!F122</f>
        <v>164</v>
      </c>
      <c r="E120" s="97">
        <f>Boletim!J122</f>
        <v>0</v>
      </c>
    </row>
    <row r="121" spans="1:5" ht="18.75" hidden="1" x14ac:dyDescent="0.3">
      <c r="A121" s="97">
        <f>Boletim!A123</f>
        <v>210</v>
      </c>
      <c r="B121" s="97" t="str">
        <f>Boletim!B123</f>
        <v>FLOCÃO MILHO ADRAM 30 K</v>
      </c>
      <c r="C121" s="97">
        <f>Boletim!F123</f>
        <v>85</v>
      </c>
      <c r="E121" s="97">
        <f>Boletim!J123</f>
        <v>0</v>
      </c>
    </row>
    <row r="122" spans="1:5" ht="18.75" hidden="1" x14ac:dyDescent="0.3">
      <c r="A122" s="97">
        <f>Boletim!A124</f>
        <v>211</v>
      </c>
      <c r="B122" s="97" t="str">
        <f>Boletim!B124</f>
        <v>FLOCÃO ARROZ ADRAM 30 K</v>
      </c>
      <c r="C122" s="97">
        <f>Boletim!F124</f>
        <v>60</v>
      </c>
      <c r="E122" s="97">
        <f>Boletim!J124</f>
        <v>0</v>
      </c>
    </row>
    <row r="123" spans="1:5" ht="18.75" hidden="1" x14ac:dyDescent="0.3">
      <c r="A123" s="97" t="str">
        <f>Boletim!A125</f>
        <v>332</v>
      </c>
      <c r="B123" s="97" t="str">
        <f>Boletim!B125</f>
        <v>FLOCADO ADRAM 40K</v>
      </c>
      <c r="C123" s="97">
        <f>Boletim!F125</f>
        <v>0</v>
      </c>
      <c r="E123" s="97">
        <f>Boletim!J125</f>
        <v>0</v>
      </c>
    </row>
    <row r="124" spans="1:5" ht="18.75" hidden="1" x14ac:dyDescent="0.3">
      <c r="A124" s="97" t="str">
        <f>Boletim!A126</f>
        <v>332</v>
      </c>
      <c r="B124" s="97" t="str">
        <f>Boletim!B126</f>
        <v>FLOCADO ADRAM 30K</v>
      </c>
      <c r="C124" s="97">
        <f>Boletim!F126</f>
        <v>0</v>
      </c>
      <c r="E124" s="97">
        <f>Boletim!J126</f>
        <v>0</v>
      </c>
    </row>
    <row r="125" spans="1:5" ht="18.75" hidden="1" x14ac:dyDescent="0.3">
      <c r="A125" s="97">
        <f>Boletim!A127</f>
        <v>0</v>
      </c>
      <c r="B125" s="97">
        <f>Boletim!B127</f>
        <v>0</v>
      </c>
      <c r="C125" s="97">
        <f>Boletim!F127</f>
        <v>0</v>
      </c>
      <c r="E125" s="97">
        <f>Boletim!J127</f>
        <v>0</v>
      </c>
    </row>
    <row r="126" spans="1:5" ht="18.75" hidden="1" x14ac:dyDescent="0.3">
      <c r="A126" s="97" t="str">
        <f>Boletim!A128</f>
        <v>101</v>
      </c>
      <c r="B126" s="97" t="str">
        <f>Boletim!B128</f>
        <v>CREME DE MILHO</v>
      </c>
      <c r="C126" s="97">
        <f>Boletim!F128</f>
        <v>0</v>
      </c>
      <c r="E126" s="97">
        <f>Boletim!J128</f>
        <v>0</v>
      </c>
    </row>
    <row r="127" spans="1:5" ht="18.75" hidden="1" x14ac:dyDescent="0.3">
      <c r="A127" s="97"/>
      <c r="B127" s="97" t="str">
        <f>Boletim!B129</f>
        <v>CANJIQUINHA A GRANEL</v>
      </c>
      <c r="C127" s="97">
        <f>Boletim!F129</f>
        <v>0</v>
      </c>
      <c r="E127" s="97">
        <f>Boletim!J129</f>
        <v>0</v>
      </c>
    </row>
  </sheetData>
  <autoFilter ref="E3:E127">
    <filterColumn colId="0">
      <filters blank="1">
        <filter val="-1"/>
        <filter val="-2"/>
        <filter val="200"/>
        <filter val="-3"/>
        <filter val="-4"/>
        <filter val="-55"/>
        <filter val="-6"/>
        <filter val="-69"/>
      </filters>
    </filterColumn>
  </autoFilter>
  <mergeCells count="2">
    <mergeCell ref="A1:B1"/>
    <mergeCell ref="C1:E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>
    <tabColor theme="6"/>
  </sheetPr>
  <dimension ref="A1:M2996"/>
  <sheetViews>
    <sheetView zoomScaleNormal="100" workbookViewId="0">
      <pane xSplit="5" ySplit="2" topLeftCell="F3" activePane="bottomRight" state="frozen"/>
      <selection activeCell="G10" sqref="G10"/>
      <selection pane="topRight" activeCell="G10" sqref="G10"/>
      <selection pane="bottomLeft" activeCell="G10" sqref="G10"/>
      <selection pane="bottomRight" activeCell="L8" sqref="L3:L8"/>
    </sheetView>
  </sheetViews>
  <sheetFormatPr defaultRowHeight="18.75" customHeight="1" x14ac:dyDescent="0.25"/>
  <cols>
    <col min="1" max="1" width="17.7109375" style="197" customWidth="1"/>
    <col min="2" max="2" width="17.7109375" style="77" customWidth="1"/>
    <col min="3" max="3" width="17.7109375" style="117" customWidth="1"/>
    <col min="4" max="4" width="12.7109375" style="78" customWidth="1"/>
    <col min="5" max="5" width="12.7109375" style="1" customWidth="1"/>
    <col min="6" max="6" width="18.5703125" style="2" customWidth="1"/>
    <col min="7" max="7" width="38.85546875" style="2" customWidth="1"/>
    <col min="8" max="8" width="9.140625" style="2"/>
    <col min="9" max="16384" width="9.140625" style="73"/>
  </cols>
  <sheetData>
    <row r="1" spans="1:13" ht="25.5" customHeight="1" x14ac:dyDescent="0.4">
      <c r="A1" s="682" t="s">
        <v>498</v>
      </c>
      <c r="B1" s="682"/>
      <c r="C1" s="682"/>
      <c r="D1" s="682"/>
      <c r="E1" s="683"/>
      <c r="F1" s="754" t="s">
        <v>16</v>
      </c>
      <c r="G1" s="755"/>
      <c r="H1" s="756"/>
      <c r="L1" s="73">
        <f>SUM(L3:L199)</f>
        <v>104</v>
      </c>
    </row>
    <row r="2" spans="1:13" ht="45" customHeight="1" x14ac:dyDescent="0.25">
      <c r="A2" s="74" t="s">
        <v>5</v>
      </c>
      <c r="B2" s="75" t="s">
        <v>4</v>
      </c>
      <c r="C2" s="75" t="s">
        <v>10</v>
      </c>
      <c r="D2" s="204" t="s">
        <v>12</v>
      </c>
      <c r="E2" s="205" t="s">
        <v>13</v>
      </c>
      <c r="F2" s="206" t="s">
        <v>3</v>
      </c>
      <c r="G2" s="206" t="s">
        <v>6</v>
      </c>
      <c r="H2" s="206" t="s">
        <v>2</v>
      </c>
      <c r="I2" s="317"/>
      <c r="J2" s="318" t="s">
        <v>659</v>
      </c>
      <c r="K2" s="319" t="s">
        <v>516</v>
      </c>
      <c r="L2" s="318" t="s">
        <v>658</v>
      </c>
    </row>
    <row r="3" spans="1:13" ht="18.75" customHeight="1" x14ac:dyDescent="0.25">
      <c r="A3" s="195" t="s">
        <v>652</v>
      </c>
      <c r="B3" s="82"/>
      <c r="C3" s="96">
        <v>1064</v>
      </c>
      <c r="D3" s="207"/>
      <c r="E3" s="208">
        <f>IF(ISBLANK(A3),"",C3*D3)</f>
        <v>0</v>
      </c>
      <c r="F3" s="209" t="str">
        <f>IF(ISERROR(VLOOKUP(A3,'Cadastro-Estoque'!A:G,1,FALSE)),"",VLOOKUP(A3,'Cadastro-Estoque'!A:G,4,FALSE))</f>
        <v>ADRAM</v>
      </c>
      <c r="G3" s="209" t="str">
        <f>IF(ISBLANK(A3),"",IF(ISERROR(VLOOKUP(A3,'Cadastro-Estoque'!A:G,1,FALSE)),"Produto não cadastrado",VLOOKUP(A3,'Cadastro-Estoque'!A:G,2,FALSE)))</f>
        <v>AMIDO FRITZ E FRIDA 12 X 200</v>
      </c>
      <c r="H3" s="209" t="str">
        <f>IF(ISERROR(VLOOKUP(A3,'Cadastro-Estoque'!A:G,1,FALSE)),"",VLOOKUP(A3,'Cadastro-Estoque'!A:G,3,FALSE))</f>
        <v>CAIXAS</v>
      </c>
      <c r="J3" s="73" t="s">
        <v>657</v>
      </c>
      <c r="K3" s="73">
        <v>152</v>
      </c>
      <c r="L3" s="320">
        <f>IF(A3="","",C3/K3)</f>
        <v>7</v>
      </c>
    </row>
    <row r="4" spans="1:13" ht="18.75" customHeight="1" x14ac:dyDescent="0.25">
      <c r="A4" s="195" t="s">
        <v>653</v>
      </c>
      <c r="B4" s="82"/>
      <c r="C4" s="96">
        <v>1092</v>
      </c>
      <c r="D4" s="207"/>
      <c r="E4" s="208">
        <f>IF(ISBLANK(A4),"",C4*D4)</f>
        <v>0</v>
      </c>
      <c r="F4" s="209" t="str">
        <f>IF(ISERROR(VLOOKUP(A4,'Cadastro-Estoque'!A:G,1,FALSE)),"",VLOOKUP(A4,'Cadastro-Estoque'!A:G,4,FALSE))</f>
        <v>ADRAM</v>
      </c>
      <c r="G4" s="209" t="str">
        <f>IF(ISBLANK(A4),"",IF(ISERROR(VLOOKUP(A4,'Cadastro-Estoque'!A:G,1,FALSE)),"Produto não cadastrado",VLOOKUP(A4,'Cadastro-Estoque'!A:G,2,FALSE)))</f>
        <v>AMIDO FRITZ E FRIDA 12 X 500</v>
      </c>
      <c r="H4" s="209" t="str">
        <f>IF(ISERROR(VLOOKUP(A4,'Cadastro-Estoque'!A:G,1,FALSE)),"",VLOOKUP(A4,'Cadastro-Estoque'!A:G,3,FALSE))</f>
        <v>CAIXAS</v>
      </c>
      <c r="J4" t="s">
        <v>656</v>
      </c>
      <c r="K4" s="73">
        <v>84</v>
      </c>
      <c r="L4" s="320">
        <f t="shared" ref="L4:L17" si="0">IF(A4="","",C4/K4)</f>
        <v>13</v>
      </c>
    </row>
    <row r="5" spans="1:13" ht="18.75" customHeight="1" x14ac:dyDescent="0.25">
      <c r="A5" s="195" t="s">
        <v>654</v>
      </c>
      <c r="B5" s="82"/>
      <c r="C5" s="96">
        <v>840</v>
      </c>
      <c r="D5" s="207"/>
      <c r="E5" s="208">
        <f>IF(ISBLANK(A5),"",C5*D5)</f>
        <v>0</v>
      </c>
      <c r="F5" s="209" t="str">
        <f>IF(ISERROR(VLOOKUP(A5,'Cadastro-Estoque'!A:G,1,FALSE)),"",VLOOKUP(A5,'Cadastro-Estoque'!A:G,4,FALSE))</f>
        <v>ADRAM</v>
      </c>
      <c r="G5" s="209" t="str">
        <f>IF(ISBLANK(A5),"",IF(ISERROR(VLOOKUP(A5,'Cadastro-Estoque'!A:G,1,FALSE)),"Produto não cadastrado",VLOOKUP(A5,'Cadastro-Estoque'!A:G,2,FALSE)))</f>
        <v>AMIDO FRITZ E FRIDA 12 X 1</v>
      </c>
      <c r="H5" s="209" t="str">
        <f>IF(ISERROR(VLOOKUP(A5,'Cadastro-Estoque'!A:G,1,FALSE)),"",VLOOKUP(A5,'Cadastro-Estoque'!A:G,3,FALSE))</f>
        <v>FARDOS</v>
      </c>
      <c r="J5" t="s">
        <v>673</v>
      </c>
      <c r="K5" s="73">
        <v>70</v>
      </c>
      <c r="L5" s="320">
        <f t="shared" si="0"/>
        <v>12</v>
      </c>
    </row>
    <row r="6" spans="1:13" ht="18.75" customHeight="1" x14ac:dyDescent="0.25">
      <c r="A6" s="195" t="s">
        <v>442</v>
      </c>
      <c r="B6" s="82"/>
      <c r="C6" s="96">
        <v>144</v>
      </c>
      <c r="D6" s="207"/>
      <c r="E6" s="208">
        <f>IF(ISBLANK(A6),"",C6*D6)</f>
        <v>0</v>
      </c>
      <c r="F6" s="209" t="str">
        <f>IF(ISERROR(VLOOKUP(A6,'Cadastro-Estoque'!A:G,1,FALSE)),"",VLOOKUP(A6,'Cadastro-Estoque'!A:G,4,FALSE))</f>
        <v>ADRAM</v>
      </c>
      <c r="G6" s="209" t="str">
        <f>IF(ISBLANK(A6),"",IF(ISERROR(VLOOKUP(A6,'Cadastro-Estoque'!A:G,1,FALSE)),"Produto não cadastrado",VLOOKUP(A6,'Cadastro-Estoque'!A:G,2,FALSE)))</f>
        <v>COLORÍFICO FRITZ E FRIDA 105X100 G</v>
      </c>
      <c r="H6" s="209" t="str">
        <f>IF(ISERROR(VLOOKUP(A6,'Cadastro-Estoque'!A:G,1,FALSE)),"",VLOOKUP(A6,'Cadastro-Estoque'!A:G,3,FALSE))</f>
        <v>FARDOS</v>
      </c>
      <c r="J6" t="s">
        <v>665</v>
      </c>
      <c r="K6" s="320">
        <v>72</v>
      </c>
      <c r="L6" s="320">
        <f t="shared" si="0"/>
        <v>2</v>
      </c>
    </row>
    <row r="7" spans="1:13" ht="18.75" customHeight="1" x14ac:dyDescent="0.25">
      <c r="A7" s="195" t="s">
        <v>90</v>
      </c>
      <c r="B7" s="82"/>
      <c r="C7" s="96">
        <v>5610</v>
      </c>
      <c r="D7" s="207"/>
      <c r="E7" s="208">
        <f t="shared" ref="E7:E70" si="1">IF(ISBLANK(A7),"",C7*D7)</f>
        <v>0</v>
      </c>
      <c r="F7" s="209" t="str">
        <f>IF(ISERROR(VLOOKUP(A7,'Cadastro-Estoque'!A:G,1,FALSE)),"",VLOOKUP(A7,'Cadastro-Estoque'!A:G,4,FALSE))</f>
        <v>ADRAM</v>
      </c>
      <c r="G7" s="209" t="str">
        <f>IF(ISBLANK(A7),"",IF(ISERROR(VLOOKUP(A7,'Cadastro-Estoque'!A:G,1,FALSE)),"Produto não cadastrado",VLOOKUP(A7,'Cadastro-Estoque'!A:G,2,FALSE)))</f>
        <v>POLENTA FRITZ E FRIDA 12 X 500</v>
      </c>
      <c r="H7" s="209" t="str">
        <f>IF(ISERROR(VLOOKUP(A7,'Cadastro-Estoque'!A:G,1,FALSE)),"",VLOOKUP(A7,'Cadastro-Estoque'!A:G,3,FALSE))</f>
        <v>FARDOS</v>
      </c>
      <c r="J7" t="s">
        <v>1130</v>
      </c>
      <c r="K7" s="320">
        <v>165</v>
      </c>
      <c r="L7" s="320">
        <f t="shared" si="0"/>
        <v>34</v>
      </c>
    </row>
    <row r="8" spans="1:13" ht="18.75" customHeight="1" thickBot="1" x14ac:dyDescent="0.3">
      <c r="A8" s="195" t="s">
        <v>908</v>
      </c>
      <c r="B8" s="82"/>
      <c r="C8" s="96">
        <v>3024</v>
      </c>
      <c r="D8" s="207"/>
      <c r="E8" s="208">
        <f t="shared" si="1"/>
        <v>0</v>
      </c>
      <c r="F8" s="209" t="str">
        <f>IF(ISERROR(VLOOKUP(A8,'Cadastro-Estoque'!A:G,1,FALSE)),"",VLOOKUP(A8,'Cadastro-Estoque'!A:G,4,FALSE))</f>
        <v>ADRAM</v>
      </c>
      <c r="G8" s="209" t="str">
        <f>IF(ISBLANK(A8),"",IF(ISERROR(VLOOKUP(A8,'Cadastro-Estoque'!A:G,1,FALSE)),"Produto não cadastrado",VLOOKUP(A8,'Cadastro-Estoque'!A:G,2,FALSE)))</f>
        <v>FLOCÃO MILHO FRITZ E FRIDA 20 X 500</v>
      </c>
      <c r="H8" s="209" t="str">
        <f>IF(ISERROR(VLOOKUP(A8,'Cadastro-Estoque'!A:G,1,FALSE)),"",VLOOKUP(A8,'Cadastro-Estoque'!A:G,3,FALSE))</f>
        <v>FARDOS</v>
      </c>
      <c r="J8" t="s">
        <v>1131</v>
      </c>
      <c r="K8" s="320">
        <v>84</v>
      </c>
      <c r="L8" s="320">
        <f t="shared" si="0"/>
        <v>36</v>
      </c>
    </row>
    <row r="9" spans="1:13" ht="18.75" customHeight="1" x14ac:dyDescent="0.25">
      <c r="A9" s="195"/>
      <c r="B9" s="82"/>
      <c r="C9" s="96"/>
      <c r="D9" s="207"/>
      <c r="E9" s="208" t="str">
        <f t="shared" si="1"/>
        <v/>
      </c>
      <c r="F9" s="209" t="str">
        <f>IF(ISERROR(VLOOKUP(A9,'Cadastro-Estoque'!A:G,1,FALSE)),"",VLOOKUP(A9,'Cadastro-Estoque'!A:G,4,FALSE))</f>
        <v/>
      </c>
      <c r="G9" s="209" t="str">
        <f>IF(ISBLANK(A9),"",IF(ISERROR(VLOOKUP(A9,'Cadastro-Estoque'!A:G,1,FALSE)),"Produto não cadastrado",VLOOKUP(A9,'Cadastro-Estoque'!A:G,2,FALSE)))</f>
        <v/>
      </c>
      <c r="H9" s="209" t="str">
        <f>IF(ISERROR(VLOOKUP(A9,'Cadastro-Estoque'!A:G,1,FALSE)),"",VLOOKUP(A9,'Cadastro-Estoque'!A:G,3,FALSE))</f>
        <v/>
      </c>
      <c r="K9" s="320"/>
      <c r="L9" s="320" t="str">
        <f t="shared" si="0"/>
        <v/>
      </c>
      <c r="M9" s="232" t="s">
        <v>655</v>
      </c>
    </row>
    <row r="10" spans="1:13" ht="18.75" customHeight="1" thickBot="1" x14ac:dyDescent="0.3">
      <c r="A10" s="195" t="s">
        <v>750</v>
      </c>
      <c r="B10" s="82"/>
      <c r="C10" s="96">
        <v>0</v>
      </c>
      <c r="D10" s="207"/>
      <c r="E10" s="208">
        <f t="shared" si="1"/>
        <v>0</v>
      </c>
      <c r="F10" s="209" t="str">
        <f>IF(ISERROR(VLOOKUP(A10,'Cadastro-Estoque'!A:G,1,FALSE)),"",VLOOKUP(A10,'Cadastro-Estoque'!A:G,4,FALSE))</f>
        <v>ADRAM</v>
      </c>
      <c r="G10" s="209" t="str">
        <f>IF(ISBLANK(A10),"",IF(ISERROR(VLOOKUP(A10,'Cadastro-Estoque'!A:G,1,FALSE)),"Produto não cadastrado",VLOOKUP(A10,'Cadastro-Estoque'!A:G,2,FALSE)))</f>
        <v>AMIDO CBS 12 X 200 G</v>
      </c>
      <c r="H10" s="209" t="str">
        <f>IF(ISERROR(VLOOKUP(A10,'Cadastro-Estoque'!A:G,1,FALSE)),"",VLOOKUP(A10,'Cadastro-Estoque'!A:G,3,FALSE))</f>
        <v>CAIXAS</v>
      </c>
      <c r="J10" s="73" t="s">
        <v>657</v>
      </c>
      <c r="K10" s="73">
        <v>152</v>
      </c>
      <c r="L10" s="320">
        <f t="shared" si="0"/>
        <v>0</v>
      </c>
      <c r="M10" s="231"/>
    </row>
    <row r="11" spans="1:13" ht="18.75" customHeight="1" thickBot="1" x14ac:dyDescent="0.3">
      <c r="A11" s="195" t="s">
        <v>751</v>
      </c>
      <c r="B11" s="82"/>
      <c r="C11" s="96">
        <v>0</v>
      </c>
      <c r="D11" s="207"/>
      <c r="E11" s="208">
        <f t="shared" si="1"/>
        <v>0</v>
      </c>
      <c r="F11" s="209" t="str">
        <f>IF(ISERROR(VLOOKUP(A11,'Cadastro-Estoque'!A:G,1,FALSE)),"",VLOOKUP(A11,'Cadastro-Estoque'!A:G,4,FALSE))</f>
        <v>ADRAM</v>
      </c>
      <c r="G11" s="209" t="str">
        <f>IF(ISBLANK(A11),"",IF(ISERROR(VLOOKUP(A11,'Cadastro-Estoque'!A:G,1,FALSE)),"Produto não cadastrado",VLOOKUP(A11,'Cadastro-Estoque'!A:G,2,FALSE)))</f>
        <v>AMIDO CBS 12 X 500 G</v>
      </c>
      <c r="H11" s="209" t="str">
        <f>IF(ISERROR(VLOOKUP(A11,'Cadastro-Estoque'!A:G,1,FALSE)),"",VLOOKUP(A11,'Cadastro-Estoque'!A:G,3,FALSE))</f>
        <v>CAIXAS</v>
      </c>
      <c r="J11" t="s">
        <v>656</v>
      </c>
      <c r="K11" s="73">
        <v>84</v>
      </c>
      <c r="L11" s="320">
        <f t="shared" si="0"/>
        <v>0</v>
      </c>
      <c r="M11" s="231"/>
    </row>
    <row r="12" spans="1:13" ht="18.75" customHeight="1" thickBot="1" x14ac:dyDescent="0.3">
      <c r="A12" s="195" t="s">
        <v>752</v>
      </c>
      <c r="B12" s="82"/>
      <c r="C12" s="96">
        <v>0</v>
      </c>
      <c r="D12" s="207"/>
      <c r="E12" s="208">
        <f t="shared" si="1"/>
        <v>0</v>
      </c>
      <c r="F12" s="209" t="str">
        <f>IF(ISERROR(VLOOKUP(A12,'Cadastro-Estoque'!A:G,1,FALSE)),"",VLOOKUP(A12,'Cadastro-Estoque'!A:G,4,FALSE))</f>
        <v>ADRAM</v>
      </c>
      <c r="G12" s="209" t="str">
        <f>IF(ISBLANK(A12),"",IF(ISERROR(VLOOKUP(A12,'Cadastro-Estoque'!A:G,1,FALSE)),"Produto não cadastrado",VLOOKUP(A12,'Cadastro-Estoque'!A:G,2,FALSE)))</f>
        <v>POLENTA CBS 12 X 500</v>
      </c>
      <c r="H12" s="209" t="str">
        <f>IF(ISERROR(VLOOKUP(A12,'Cadastro-Estoque'!A:G,1,FALSE)),"",VLOOKUP(A12,'Cadastro-Estoque'!A:G,3,FALSE))</f>
        <v>FARDOS</v>
      </c>
      <c r="J12" t="s">
        <v>672</v>
      </c>
      <c r="K12" s="320">
        <v>160</v>
      </c>
      <c r="L12" s="320">
        <f t="shared" si="0"/>
        <v>0</v>
      </c>
      <c r="M12" s="231"/>
    </row>
    <row r="13" spans="1:13" ht="18.75" customHeight="1" thickBot="1" x14ac:dyDescent="0.3">
      <c r="A13" s="195"/>
      <c r="B13" s="82"/>
      <c r="C13" s="96"/>
      <c r="D13" s="207"/>
      <c r="E13" s="208" t="str">
        <f t="shared" si="1"/>
        <v/>
      </c>
      <c r="F13" s="209" t="str">
        <f>IF(ISERROR(VLOOKUP(A13,'Cadastro-Estoque'!A:G,1,FALSE)),"",VLOOKUP(A13,'Cadastro-Estoque'!A:G,4,FALSE))</f>
        <v/>
      </c>
      <c r="G13" s="209" t="str">
        <f>IF(ISBLANK(A13),"",IF(ISERROR(VLOOKUP(A13,'Cadastro-Estoque'!A:G,1,FALSE)),"Produto não cadastrado",VLOOKUP(A13,'Cadastro-Estoque'!A:G,2,FALSE)))</f>
        <v/>
      </c>
      <c r="H13" s="209" t="str">
        <f>IF(ISERROR(VLOOKUP(A13,'Cadastro-Estoque'!A:G,1,FALSE)),"",VLOOKUP(A13,'Cadastro-Estoque'!A:G,3,FALSE))</f>
        <v/>
      </c>
      <c r="L13" s="320" t="str">
        <f t="shared" si="0"/>
        <v/>
      </c>
      <c r="M13" s="231"/>
    </row>
    <row r="14" spans="1:13" ht="18.75" customHeight="1" x14ac:dyDescent="0.25">
      <c r="A14" s="195" t="s">
        <v>903</v>
      </c>
      <c r="B14" s="82"/>
      <c r="C14" s="96">
        <v>0</v>
      </c>
      <c r="D14" s="207"/>
      <c r="E14" s="208">
        <f t="shared" si="1"/>
        <v>0</v>
      </c>
      <c r="F14" s="209" t="str">
        <f>IF(ISERROR(VLOOKUP(A14,'Cadastro-Estoque'!A:G,1,FALSE)),"",VLOOKUP(A14,'Cadastro-Estoque'!A:G,4,FALSE))</f>
        <v>ADRAM</v>
      </c>
      <c r="G14" s="209" t="str">
        <f>IF(ISBLANK(A14),"",IF(ISERROR(VLOOKUP(A14,'Cadastro-Estoque'!A:G,1,FALSE)),"Produto não cadastrado",VLOOKUP(A14,'Cadastro-Estoque'!A:G,2,FALSE)))</f>
        <v>AMIDO NUTRIVITA 12 X 200</v>
      </c>
      <c r="H14" s="209" t="str">
        <f>IF(ISERROR(VLOOKUP(A14,'Cadastro-Estoque'!A:G,1,FALSE)),"",VLOOKUP(A14,'Cadastro-Estoque'!A:G,3,FALSE))</f>
        <v>CAIXAS</v>
      </c>
      <c r="J14" s="73" t="s">
        <v>906</v>
      </c>
      <c r="K14" s="73">
        <v>152</v>
      </c>
      <c r="L14" s="320">
        <f t="shared" si="0"/>
        <v>0</v>
      </c>
    </row>
    <row r="15" spans="1:13" ht="18.75" customHeight="1" thickBot="1" x14ac:dyDescent="0.3">
      <c r="A15" s="195" t="s">
        <v>904</v>
      </c>
      <c r="B15" s="82"/>
      <c r="C15" s="96">
        <v>0</v>
      </c>
      <c r="D15" s="207"/>
      <c r="E15" s="208">
        <f t="shared" si="1"/>
        <v>0</v>
      </c>
      <c r="F15" s="209" t="str">
        <f>IF(ISERROR(VLOOKUP(A15,'Cadastro-Estoque'!A:G,1,FALSE)),"",VLOOKUP(A15,'Cadastro-Estoque'!A:G,4,FALSE))</f>
        <v>ADRAM</v>
      </c>
      <c r="G15" s="209" t="str">
        <f>IF(ISBLANK(A15),"",IF(ISERROR(VLOOKUP(A15,'Cadastro-Estoque'!A:G,1,FALSE)),"Produto não cadastrado",VLOOKUP(A15,'Cadastro-Estoque'!A:G,2,FALSE)))</f>
        <v>AMIDO NUTRIVITA 12 X 500</v>
      </c>
      <c r="H15" s="209" t="str">
        <f>IF(ISERROR(VLOOKUP(A15,'Cadastro-Estoque'!A:G,1,FALSE)),"",VLOOKUP(A15,'Cadastro-Estoque'!A:G,3,FALSE))</f>
        <v>CAIXAS</v>
      </c>
      <c r="J15" s="73" t="s">
        <v>656</v>
      </c>
      <c r="K15" s="73">
        <v>84</v>
      </c>
      <c r="L15" s="320">
        <f t="shared" si="0"/>
        <v>0</v>
      </c>
    </row>
    <row r="16" spans="1:13" ht="18.75" customHeight="1" thickBot="1" x14ac:dyDescent="0.3">
      <c r="A16" s="195" t="s">
        <v>905</v>
      </c>
      <c r="B16" s="82"/>
      <c r="C16" s="96">
        <v>0</v>
      </c>
      <c r="D16" s="207"/>
      <c r="E16" s="208">
        <f t="shared" si="1"/>
        <v>0</v>
      </c>
      <c r="F16" s="209" t="str">
        <f>IF(ISERROR(VLOOKUP(A16,'Cadastro-Estoque'!A:G,1,FALSE)),"",VLOOKUP(A16,'Cadastro-Estoque'!A:G,4,FALSE))</f>
        <v>ADRAM</v>
      </c>
      <c r="G16" s="209" t="str">
        <f>IF(ISBLANK(A16),"",IF(ISERROR(VLOOKUP(A16,'Cadastro-Estoque'!A:G,1,FALSE)),"Produto não cadastrado",VLOOKUP(A16,'Cadastro-Estoque'!A:G,2,FALSE)))</f>
        <v>AMIDO NUTRIVITA 12 X 1</v>
      </c>
      <c r="H16" s="209" t="str">
        <f>IF(ISERROR(VLOOKUP(A16,'Cadastro-Estoque'!A:G,1,FALSE)),"",VLOOKUP(A16,'Cadastro-Estoque'!A:G,3,FALSE))</f>
        <v>FARDOS</v>
      </c>
      <c r="J16" s="73" t="s">
        <v>907</v>
      </c>
      <c r="K16" s="73">
        <v>72</v>
      </c>
      <c r="L16" s="320">
        <f t="shared" si="0"/>
        <v>0</v>
      </c>
      <c r="M16" s="229" t="s">
        <v>224</v>
      </c>
    </row>
    <row r="17" spans="1:13" ht="18.75" customHeight="1" thickBot="1" x14ac:dyDescent="0.3">
      <c r="A17" s="195"/>
      <c r="B17" s="82"/>
      <c r="C17" s="96"/>
      <c r="D17" s="207"/>
      <c r="E17" s="208" t="str">
        <f t="shared" si="1"/>
        <v/>
      </c>
      <c r="F17" s="209" t="str">
        <f>IF(ISERROR(VLOOKUP(A17,'Cadastro-Estoque'!A:G,1,FALSE)),"",VLOOKUP(A17,'Cadastro-Estoque'!A:G,4,FALSE))</f>
        <v/>
      </c>
      <c r="G17" s="209" t="str">
        <f>IF(ISBLANK(A17),"",IF(ISERROR(VLOOKUP(A17,'Cadastro-Estoque'!A:G,1,FALSE)),"Produto não cadastrado",VLOOKUP(A17,'Cadastro-Estoque'!A:G,2,FALSE)))</f>
        <v/>
      </c>
      <c r="H17" s="209" t="str">
        <f>IF(ISERROR(VLOOKUP(A17,'Cadastro-Estoque'!A:G,1,FALSE)),"",VLOOKUP(A17,'Cadastro-Estoque'!A:G,3,FALSE))</f>
        <v/>
      </c>
      <c r="L17" s="320" t="str">
        <f t="shared" si="0"/>
        <v/>
      </c>
      <c r="M17" s="230">
        <f>'Peso Fardos'!S131</f>
        <v>84597.6</v>
      </c>
    </row>
    <row r="18" spans="1:13" ht="18.75" customHeight="1" x14ac:dyDescent="0.25">
      <c r="A18" s="195"/>
      <c r="B18" s="82"/>
      <c r="C18" s="96"/>
      <c r="D18" s="207"/>
      <c r="E18" s="208" t="str">
        <f t="shared" si="1"/>
        <v/>
      </c>
      <c r="F18" s="209" t="str">
        <f>IF(ISERROR(VLOOKUP(A18,'Cadastro-Estoque'!A:G,1,FALSE)),"",VLOOKUP(A18,'Cadastro-Estoque'!A:G,4,FALSE))</f>
        <v/>
      </c>
      <c r="G18" s="209" t="str">
        <f>IF(ISBLANK(A18),"",IF(ISERROR(VLOOKUP(A18,'Cadastro-Estoque'!A:G,1,FALSE)),"Produto não cadastrado",VLOOKUP(A18,'Cadastro-Estoque'!A:G,2,FALSE)))</f>
        <v/>
      </c>
      <c r="H18" s="209" t="str">
        <f>IF(ISERROR(VLOOKUP(A18,'Cadastro-Estoque'!A:G,1,FALSE)),"",VLOOKUP(A18,'Cadastro-Estoque'!A:G,3,FALSE))</f>
        <v/>
      </c>
      <c r="L18" s="320"/>
    </row>
    <row r="19" spans="1:13" ht="18.75" customHeight="1" x14ac:dyDescent="0.25">
      <c r="A19" s="195"/>
      <c r="B19" s="82"/>
      <c r="C19" s="96"/>
      <c r="D19" s="207"/>
      <c r="E19" s="208" t="str">
        <f t="shared" si="1"/>
        <v/>
      </c>
      <c r="F19" s="209" t="str">
        <f>IF(ISERROR(VLOOKUP(A19,'Cadastro-Estoque'!A:G,1,FALSE)),"",VLOOKUP(A19,'Cadastro-Estoque'!A:G,4,FALSE))</f>
        <v/>
      </c>
      <c r="G19" s="209" t="str">
        <f>IF(ISBLANK(A19),"",IF(ISERROR(VLOOKUP(A19,'Cadastro-Estoque'!A:G,1,FALSE)),"Produto não cadastrado",VLOOKUP(A19,'Cadastro-Estoque'!A:G,2,FALSE)))</f>
        <v/>
      </c>
      <c r="H19" s="209" t="str">
        <f>IF(ISERROR(VLOOKUP(A19,'Cadastro-Estoque'!A:G,1,FALSE)),"",VLOOKUP(A19,'Cadastro-Estoque'!A:G,3,FALSE))</f>
        <v/>
      </c>
      <c r="L19" s="320"/>
    </row>
    <row r="20" spans="1:13" ht="18.75" customHeight="1" x14ac:dyDescent="0.25">
      <c r="A20" s="195"/>
      <c r="B20" s="82"/>
      <c r="C20" s="96"/>
      <c r="D20" s="207"/>
      <c r="E20" s="208" t="str">
        <f t="shared" si="1"/>
        <v/>
      </c>
      <c r="F20" s="209" t="str">
        <f>IF(ISERROR(VLOOKUP(A20,'Cadastro-Estoque'!A:G,1,FALSE)),"",VLOOKUP(A20,'Cadastro-Estoque'!A:G,4,FALSE))</f>
        <v/>
      </c>
      <c r="G20" s="209" t="str">
        <f>IF(ISBLANK(A20),"",IF(ISERROR(VLOOKUP(A20,'Cadastro-Estoque'!A:G,1,FALSE)),"Produto não cadastrado",VLOOKUP(A20,'Cadastro-Estoque'!A:G,2,FALSE)))</f>
        <v/>
      </c>
      <c r="H20" s="209" t="str">
        <f>IF(ISERROR(VLOOKUP(A20,'Cadastro-Estoque'!A:G,1,FALSE)),"",VLOOKUP(A20,'Cadastro-Estoque'!A:G,3,FALSE))</f>
        <v/>
      </c>
      <c r="L20" s="320"/>
    </row>
    <row r="21" spans="1:13" ht="18.75" customHeight="1" x14ac:dyDescent="0.25">
      <c r="A21" s="195"/>
      <c r="B21" s="82"/>
      <c r="C21" s="96"/>
      <c r="D21" s="207"/>
      <c r="E21" s="208" t="str">
        <f t="shared" si="1"/>
        <v/>
      </c>
      <c r="F21" s="209" t="str">
        <f>IF(ISERROR(VLOOKUP(A21,'Cadastro-Estoque'!A:G,1,FALSE)),"",VLOOKUP(A21,'Cadastro-Estoque'!A:G,4,FALSE))</f>
        <v/>
      </c>
      <c r="G21" s="209" t="str">
        <f>IF(ISBLANK(A21),"",IF(ISERROR(VLOOKUP(A21,'Cadastro-Estoque'!A:G,1,FALSE)),"Produto não cadastrado",VLOOKUP(A21,'Cadastro-Estoque'!A:G,2,FALSE)))</f>
        <v/>
      </c>
      <c r="H21" s="209" t="str">
        <f>IF(ISERROR(VLOOKUP(A21,'Cadastro-Estoque'!A:G,1,FALSE)),"",VLOOKUP(A21,'Cadastro-Estoque'!A:G,3,FALSE))</f>
        <v/>
      </c>
    </row>
    <row r="22" spans="1:13" ht="18.75" customHeight="1" x14ac:dyDescent="0.25">
      <c r="A22" s="196"/>
      <c r="B22" s="82"/>
      <c r="C22" s="96"/>
      <c r="D22" s="207"/>
      <c r="E22" s="208" t="str">
        <f t="shared" si="1"/>
        <v/>
      </c>
      <c r="F22" s="209" t="str">
        <f>IF(ISERROR(VLOOKUP(A22,'Cadastro-Estoque'!A:G,1,FALSE)),"",VLOOKUP(A22,'Cadastro-Estoque'!A:G,4,FALSE))</f>
        <v/>
      </c>
      <c r="G22" s="209" t="str">
        <f>IF(ISBLANK(A22),"",IF(ISERROR(VLOOKUP(A22,'Cadastro-Estoque'!A:G,1,FALSE)),"Produto não cadastrado",VLOOKUP(A22,'Cadastro-Estoque'!A:G,2,FALSE)))</f>
        <v/>
      </c>
      <c r="H22" s="209" t="str">
        <f>IF(ISERROR(VLOOKUP(A22,'Cadastro-Estoque'!A:G,1,FALSE)),"",VLOOKUP(A22,'Cadastro-Estoque'!A:G,3,FALSE))</f>
        <v/>
      </c>
    </row>
    <row r="23" spans="1:13" ht="18.75" customHeight="1" x14ac:dyDescent="0.25">
      <c r="A23" s="196"/>
      <c r="B23" s="82"/>
      <c r="C23" s="96"/>
      <c r="D23" s="207"/>
      <c r="E23" s="208" t="str">
        <f t="shared" si="1"/>
        <v/>
      </c>
      <c r="F23" s="209" t="str">
        <f>IF(ISERROR(VLOOKUP(A23,'Cadastro-Estoque'!A:G,1,FALSE)),"",VLOOKUP(A23,'Cadastro-Estoque'!A:G,4,FALSE))</f>
        <v/>
      </c>
      <c r="G23" s="209" t="str">
        <f>IF(ISBLANK(A23),"",IF(ISERROR(VLOOKUP(A23,'Cadastro-Estoque'!A:G,1,FALSE)),"Produto não cadastrado",VLOOKUP(A23,'Cadastro-Estoque'!A:G,2,FALSE)))</f>
        <v/>
      </c>
      <c r="H23" s="209" t="str">
        <f>IF(ISERROR(VLOOKUP(A23,'Cadastro-Estoque'!A:G,1,FALSE)),"",VLOOKUP(A23,'Cadastro-Estoque'!A:G,3,FALSE))</f>
        <v/>
      </c>
    </row>
    <row r="24" spans="1:13" ht="18.75" customHeight="1" x14ac:dyDescent="0.25">
      <c r="A24" s="195"/>
      <c r="B24" s="82"/>
      <c r="C24" s="96"/>
      <c r="D24" s="207"/>
      <c r="E24" s="208" t="str">
        <f t="shared" si="1"/>
        <v/>
      </c>
      <c r="F24" s="209" t="str">
        <f>IF(ISERROR(VLOOKUP(A24,'Cadastro-Estoque'!A:G,1,FALSE)),"",VLOOKUP(A24,'Cadastro-Estoque'!A:G,4,FALSE))</f>
        <v/>
      </c>
      <c r="G24" s="209" t="str">
        <f>IF(ISBLANK(A24),"",IF(ISERROR(VLOOKUP(A24,'Cadastro-Estoque'!A:G,1,FALSE)),"Produto não cadastrado",VLOOKUP(A24,'Cadastro-Estoque'!A:G,2,FALSE)))</f>
        <v/>
      </c>
      <c r="H24" s="209" t="str">
        <f>IF(ISERROR(VLOOKUP(A24,'Cadastro-Estoque'!A:G,1,FALSE)),"",VLOOKUP(A24,'Cadastro-Estoque'!A:G,3,FALSE))</f>
        <v/>
      </c>
    </row>
    <row r="25" spans="1:13" ht="18.75" customHeight="1" x14ac:dyDescent="0.25">
      <c r="A25" s="195"/>
      <c r="B25" s="82"/>
      <c r="C25" s="96"/>
      <c r="E25" s="1" t="str">
        <f t="shared" si="1"/>
        <v/>
      </c>
      <c r="F25" s="2" t="str">
        <f>IF(ISERROR(VLOOKUP(A25,'Cadastro-Estoque'!A:G,1,FALSE)),"",VLOOKUP(A25,'Cadastro-Estoque'!A:G,4,FALSE))</f>
        <v/>
      </c>
      <c r="G25" s="2" t="str">
        <f>IF(ISBLANK(A25),"",IF(ISERROR(VLOOKUP(A25,'Cadastro-Estoque'!A:G,1,FALSE)),"Produto não cadastrado",VLOOKUP(A25,'Cadastro-Estoque'!A:G,2,FALSE)))</f>
        <v/>
      </c>
      <c r="H25" s="2" t="str">
        <f>IF(ISERROR(VLOOKUP(A25,'Cadastro-Estoque'!A:G,1,FALSE)),"",VLOOKUP(A25,'Cadastro-Estoque'!A:G,3,FALSE))</f>
        <v/>
      </c>
    </row>
    <row r="26" spans="1:13" ht="18.75" customHeight="1" x14ac:dyDescent="0.25">
      <c r="A26" s="195"/>
      <c r="B26" s="82"/>
      <c r="C26" s="96"/>
      <c r="E26" s="1" t="str">
        <f t="shared" si="1"/>
        <v/>
      </c>
      <c r="F26" s="2" t="str">
        <f>IF(ISERROR(VLOOKUP(A26,'Cadastro-Estoque'!A:G,1,FALSE)),"",VLOOKUP(A26,'Cadastro-Estoque'!A:G,4,FALSE))</f>
        <v/>
      </c>
      <c r="G26" s="2" t="str">
        <f>IF(ISBLANK(A26),"",IF(ISERROR(VLOOKUP(A26,'Cadastro-Estoque'!A:G,1,FALSE)),"Produto não cadastrado",VLOOKUP(A26,'Cadastro-Estoque'!A:G,2,FALSE)))</f>
        <v/>
      </c>
      <c r="H26" s="2" t="str">
        <f>IF(ISERROR(VLOOKUP(A26,'Cadastro-Estoque'!A:G,1,FALSE)),"",VLOOKUP(A26,'Cadastro-Estoque'!A:G,3,FALSE))</f>
        <v/>
      </c>
    </row>
    <row r="27" spans="1:13" ht="18.75" customHeight="1" x14ac:dyDescent="0.25">
      <c r="A27" s="196"/>
      <c r="B27" s="82"/>
      <c r="C27" s="96"/>
      <c r="E27" s="1" t="str">
        <f t="shared" si="1"/>
        <v/>
      </c>
      <c r="F27" s="2" t="str">
        <f>IF(ISERROR(VLOOKUP(A27,'Cadastro-Estoque'!A:G,1,FALSE)),"",VLOOKUP(A27,'Cadastro-Estoque'!A:G,4,FALSE))</f>
        <v/>
      </c>
      <c r="G27" s="2" t="str">
        <f>IF(ISBLANK(A27),"",IF(ISERROR(VLOOKUP(A27,'Cadastro-Estoque'!A:G,1,FALSE)),"Produto não cadastrado",VLOOKUP(A27,'Cadastro-Estoque'!A:G,2,FALSE)))</f>
        <v/>
      </c>
      <c r="H27" s="2" t="str">
        <f>IF(ISERROR(VLOOKUP(A27,'Cadastro-Estoque'!A:G,1,FALSE)),"",VLOOKUP(A27,'Cadastro-Estoque'!A:G,3,FALSE))</f>
        <v/>
      </c>
    </row>
    <row r="28" spans="1:13" ht="18.75" customHeight="1" x14ac:dyDescent="0.25">
      <c r="A28" s="196"/>
      <c r="B28" s="82"/>
      <c r="C28" s="96"/>
      <c r="E28" s="1" t="str">
        <f t="shared" si="1"/>
        <v/>
      </c>
      <c r="F28" s="2" t="str">
        <f>IF(ISERROR(VLOOKUP(A28,'Cadastro-Estoque'!A:G,1,FALSE)),"",VLOOKUP(A28,'Cadastro-Estoque'!A:G,4,FALSE))</f>
        <v/>
      </c>
      <c r="G28" s="2" t="str">
        <f>IF(ISBLANK(A28),"",IF(ISERROR(VLOOKUP(A28,'Cadastro-Estoque'!A:G,1,FALSE)),"Produto não cadastrado",VLOOKUP(A28,'Cadastro-Estoque'!A:G,2,FALSE)))</f>
        <v/>
      </c>
      <c r="H28" s="2" t="str">
        <f>IF(ISERROR(VLOOKUP(A28,'Cadastro-Estoque'!A:G,1,FALSE)),"",VLOOKUP(A28,'Cadastro-Estoque'!A:G,3,FALSE))</f>
        <v/>
      </c>
    </row>
    <row r="29" spans="1:13" ht="18.75" customHeight="1" x14ac:dyDescent="0.25">
      <c r="A29" s="196"/>
      <c r="B29" s="211"/>
      <c r="C29" s="96"/>
      <c r="E29" s="1" t="str">
        <f t="shared" si="1"/>
        <v/>
      </c>
      <c r="F29" s="2" t="str">
        <f>IF(ISERROR(VLOOKUP(A29,'Cadastro-Estoque'!A:G,1,FALSE)),"",VLOOKUP(A29,'Cadastro-Estoque'!A:G,4,FALSE))</f>
        <v/>
      </c>
      <c r="G29" s="2" t="str">
        <f>IF(ISBLANK(A29),"",IF(ISERROR(VLOOKUP(A29,'Cadastro-Estoque'!A:G,1,FALSE)),"Produto não cadastrado",VLOOKUP(A29,'Cadastro-Estoque'!A:G,2,FALSE)))</f>
        <v/>
      </c>
      <c r="H29" s="2" t="str">
        <f>IF(ISERROR(VLOOKUP(A29,'Cadastro-Estoque'!A:G,1,FALSE)),"",VLOOKUP(A29,'Cadastro-Estoque'!A:G,3,FALSE))</f>
        <v/>
      </c>
    </row>
    <row r="30" spans="1:13" ht="18.75" customHeight="1" x14ac:dyDescent="0.25">
      <c r="A30" s="212"/>
      <c r="B30" s="211"/>
      <c r="C30" s="96"/>
      <c r="E30" s="1" t="str">
        <f t="shared" si="1"/>
        <v/>
      </c>
      <c r="F30" s="2" t="str">
        <f>IF(ISERROR(VLOOKUP(A30,'Cadastro-Estoque'!A:G,1,FALSE)),"",VLOOKUP(A30,'Cadastro-Estoque'!A:G,4,FALSE))</f>
        <v/>
      </c>
      <c r="G30" s="2" t="str">
        <f>IF(ISBLANK(A30),"",IF(ISERROR(VLOOKUP(A30,'Cadastro-Estoque'!A:G,1,FALSE)),"Produto não cadastrado",VLOOKUP(A30,'Cadastro-Estoque'!A:G,2,FALSE)))</f>
        <v/>
      </c>
      <c r="H30" s="2" t="str">
        <f>IF(ISERROR(VLOOKUP(A30,'Cadastro-Estoque'!A:G,1,FALSE)),"",VLOOKUP(A30,'Cadastro-Estoque'!A:G,3,FALSE))</f>
        <v/>
      </c>
    </row>
    <row r="31" spans="1:13" ht="18.75" customHeight="1" x14ac:dyDescent="0.25">
      <c r="A31" s="212"/>
      <c r="B31" s="211"/>
      <c r="C31" s="96"/>
      <c r="E31" s="1" t="str">
        <f t="shared" si="1"/>
        <v/>
      </c>
      <c r="F31" s="2" t="str">
        <f>IF(ISERROR(VLOOKUP(A31,'Cadastro-Estoque'!A:G,1,FALSE)),"",VLOOKUP(A31,'Cadastro-Estoque'!A:G,4,FALSE))</f>
        <v/>
      </c>
      <c r="G31" s="2" t="str">
        <f>IF(ISBLANK(A31),"",IF(ISERROR(VLOOKUP(A31,'Cadastro-Estoque'!A:G,1,FALSE)),"Produto não cadastrado",VLOOKUP(A31,'Cadastro-Estoque'!A:G,2,FALSE)))</f>
        <v/>
      </c>
      <c r="H31" s="2" t="str">
        <f>IF(ISERROR(VLOOKUP(A31,'Cadastro-Estoque'!A:G,1,FALSE)),"",VLOOKUP(A31,'Cadastro-Estoque'!A:G,3,FALSE))</f>
        <v/>
      </c>
    </row>
    <row r="32" spans="1:13" ht="18.75" customHeight="1" x14ac:dyDescent="0.25">
      <c r="A32" s="212"/>
      <c r="B32" s="211"/>
      <c r="C32" s="96"/>
      <c r="E32" s="1" t="str">
        <f t="shared" si="1"/>
        <v/>
      </c>
      <c r="F32" s="2" t="str">
        <f>IF(ISERROR(VLOOKUP(A32,'Cadastro-Estoque'!A:G,1,FALSE)),"",VLOOKUP(A32,'Cadastro-Estoque'!A:G,4,FALSE))</f>
        <v/>
      </c>
      <c r="G32" s="2" t="str">
        <f>IF(ISBLANK(A32),"",IF(ISERROR(VLOOKUP(A32,'Cadastro-Estoque'!A:G,1,FALSE)),"Produto não cadastrado",VLOOKUP(A32,'Cadastro-Estoque'!A:G,2,FALSE)))</f>
        <v/>
      </c>
      <c r="H32" s="2" t="str">
        <f>IF(ISERROR(VLOOKUP(A32,'Cadastro-Estoque'!A:G,1,FALSE)),"",VLOOKUP(A32,'Cadastro-Estoque'!A:G,3,FALSE))</f>
        <v/>
      </c>
    </row>
    <row r="33" spans="1:8" ht="18.75" customHeight="1" x14ac:dyDescent="0.25">
      <c r="A33" s="212"/>
      <c r="B33" s="211"/>
      <c r="C33" s="96"/>
      <c r="E33" s="1" t="str">
        <f t="shared" si="1"/>
        <v/>
      </c>
      <c r="F33" s="2" t="str">
        <f>IF(ISERROR(VLOOKUP(A33,'Cadastro-Estoque'!A:G,1,FALSE)),"",VLOOKUP(A33,'Cadastro-Estoque'!A:G,4,FALSE))</f>
        <v/>
      </c>
      <c r="G33" s="2" t="str">
        <f>IF(ISBLANK(A33),"",IF(ISERROR(VLOOKUP(A33,'Cadastro-Estoque'!A:G,1,FALSE)),"Produto não cadastrado",VLOOKUP(A33,'Cadastro-Estoque'!A:G,2,FALSE)))</f>
        <v/>
      </c>
      <c r="H33" s="2" t="str">
        <f>IF(ISERROR(VLOOKUP(A33,'Cadastro-Estoque'!A:G,1,FALSE)),"",VLOOKUP(A33,'Cadastro-Estoque'!A:G,3,FALSE))</f>
        <v/>
      </c>
    </row>
    <row r="34" spans="1:8" ht="18.75" customHeight="1" x14ac:dyDescent="0.25">
      <c r="A34" s="212"/>
      <c r="B34" s="211"/>
      <c r="C34" s="96"/>
      <c r="E34" s="1" t="str">
        <f t="shared" si="1"/>
        <v/>
      </c>
      <c r="F34" s="2" t="str">
        <f>IF(ISERROR(VLOOKUP(A34,'Cadastro-Estoque'!A:G,1,FALSE)),"",VLOOKUP(A34,'Cadastro-Estoque'!A:G,4,FALSE))</f>
        <v/>
      </c>
      <c r="G34" s="2" t="str">
        <f>IF(ISBLANK(A34),"",IF(ISERROR(VLOOKUP(A34,'Cadastro-Estoque'!A:G,1,FALSE)),"Produto não cadastrado",VLOOKUP(A34,'Cadastro-Estoque'!A:G,2,FALSE)))</f>
        <v/>
      </c>
      <c r="H34" s="2" t="str">
        <f>IF(ISERROR(VLOOKUP(A34,'Cadastro-Estoque'!A:G,1,FALSE)),"",VLOOKUP(A34,'Cadastro-Estoque'!A:G,3,FALSE))</f>
        <v/>
      </c>
    </row>
    <row r="35" spans="1:8" ht="18.75" customHeight="1" x14ac:dyDescent="0.25">
      <c r="A35" s="212"/>
      <c r="B35" s="211"/>
      <c r="C35" s="96"/>
      <c r="E35" s="1" t="str">
        <f t="shared" si="1"/>
        <v/>
      </c>
      <c r="F35" s="2" t="str">
        <f>IF(ISERROR(VLOOKUP(A35,'Cadastro-Estoque'!A:G,1,FALSE)),"",VLOOKUP(A35,'Cadastro-Estoque'!A:G,4,FALSE))</f>
        <v/>
      </c>
      <c r="G35" s="2" t="str">
        <f>IF(ISBLANK(A35),"",IF(ISERROR(VLOOKUP(A35,'Cadastro-Estoque'!A:G,1,FALSE)),"Produto não cadastrado",VLOOKUP(A35,'Cadastro-Estoque'!A:G,2,FALSE)))</f>
        <v/>
      </c>
      <c r="H35" s="2" t="str">
        <f>IF(ISERROR(VLOOKUP(A35,'Cadastro-Estoque'!A:G,1,FALSE)),"",VLOOKUP(A35,'Cadastro-Estoque'!A:G,3,FALSE))</f>
        <v/>
      </c>
    </row>
    <row r="36" spans="1:8" ht="18.75" customHeight="1" x14ac:dyDescent="0.25">
      <c r="A36" s="212"/>
      <c r="B36" s="211"/>
      <c r="C36" s="96"/>
      <c r="E36" s="1" t="str">
        <f t="shared" si="1"/>
        <v/>
      </c>
      <c r="F36" s="2" t="str">
        <f>IF(ISERROR(VLOOKUP(A36,'Cadastro-Estoque'!A:G,1,FALSE)),"",VLOOKUP(A36,'Cadastro-Estoque'!A:G,4,FALSE))</f>
        <v/>
      </c>
      <c r="G36" s="2" t="str">
        <f>IF(ISBLANK(A36),"",IF(ISERROR(VLOOKUP(A36,'Cadastro-Estoque'!A:G,1,FALSE)),"Produto não cadastrado",VLOOKUP(A36,'Cadastro-Estoque'!A:G,2,FALSE)))</f>
        <v/>
      </c>
      <c r="H36" s="2" t="str">
        <f>IF(ISERROR(VLOOKUP(A36,'Cadastro-Estoque'!A:G,1,FALSE)),"",VLOOKUP(A36,'Cadastro-Estoque'!A:G,3,FALSE))</f>
        <v/>
      </c>
    </row>
    <row r="37" spans="1:8" ht="18.75" customHeight="1" x14ac:dyDescent="0.25">
      <c r="A37" s="212"/>
      <c r="B37" s="211"/>
      <c r="C37" s="96"/>
      <c r="E37" s="1" t="str">
        <f t="shared" si="1"/>
        <v/>
      </c>
      <c r="F37" s="2" t="str">
        <f>IF(ISERROR(VLOOKUP(A37,'Cadastro-Estoque'!A:G,1,FALSE)),"",VLOOKUP(A37,'Cadastro-Estoque'!A:G,4,FALSE))</f>
        <v/>
      </c>
      <c r="G37" s="2" t="str">
        <f>IF(ISBLANK(A37),"",IF(ISERROR(VLOOKUP(A37,'Cadastro-Estoque'!A:G,1,FALSE)),"Produto não cadastrado",VLOOKUP(A37,'Cadastro-Estoque'!A:G,2,FALSE)))</f>
        <v/>
      </c>
      <c r="H37" s="2" t="str">
        <f>IF(ISERROR(VLOOKUP(A37,'Cadastro-Estoque'!A:G,1,FALSE)),"",VLOOKUP(A37,'Cadastro-Estoque'!A:G,3,FALSE))</f>
        <v/>
      </c>
    </row>
    <row r="38" spans="1:8" ht="18.75" customHeight="1" x14ac:dyDescent="0.25">
      <c r="A38" s="212"/>
      <c r="B38" s="211"/>
      <c r="C38" s="96"/>
      <c r="E38" s="1" t="str">
        <f t="shared" si="1"/>
        <v/>
      </c>
      <c r="F38" s="2" t="str">
        <f>IF(ISERROR(VLOOKUP(A38,'Cadastro-Estoque'!A:G,1,FALSE)),"",VLOOKUP(A38,'Cadastro-Estoque'!A:G,4,FALSE))</f>
        <v/>
      </c>
      <c r="G38" s="2" t="str">
        <f>IF(ISBLANK(A38),"",IF(ISERROR(VLOOKUP(A38,'Cadastro-Estoque'!A:G,1,FALSE)),"Produto não cadastrado",VLOOKUP(A38,'Cadastro-Estoque'!A:G,2,FALSE)))</f>
        <v/>
      </c>
      <c r="H38" s="2" t="str">
        <f>IF(ISERROR(VLOOKUP(A38,'Cadastro-Estoque'!A:G,1,FALSE)),"",VLOOKUP(A38,'Cadastro-Estoque'!A:G,3,FALSE))</f>
        <v/>
      </c>
    </row>
    <row r="39" spans="1:8" ht="18.75" customHeight="1" x14ac:dyDescent="0.25">
      <c r="A39" s="212"/>
      <c r="B39" s="211"/>
      <c r="C39" s="96"/>
      <c r="E39" s="1" t="str">
        <f t="shared" si="1"/>
        <v/>
      </c>
      <c r="F39" s="2" t="str">
        <f>IF(ISERROR(VLOOKUP(A39,'Cadastro-Estoque'!A:G,1,FALSE)),"",VLOOKUP(A39,'Cadastro-Estoque'!A:G,4,FALSE))</f>
        <v/>
      </c>
      <c r="G39" s="2" t="str">
        <f>IF(ISBLANK(A39),"",IF(ISERROR(VLOOKUP(A39,'Cadastro-Estoque'!A:G,1,FALSE)),"Produto não cadastrado",VLOOKUP(A39,'Cadastro-Estoque'!A:G,2,FALSE)))</f>
        <v/>
      </c>
      <c r="H39" s="2" t="str">
        <f>IF(ISERROR(VLOOKUP(A39,'Cadastro-Estoque'!A:G,1,FALSE)),"",VLOOKUP(A39,'Cadastro-Estoque'!A:G,3,FALSE))</f>
        <v/>
      </c>
    </row>
    <row r="40" spans="1:8" ht="18.75" customHeight="1" x14ac:dyDescent="0.25">
      <c r="A40" s="212"/>
      <c r="B40" s="211"/>
      <c r="C40" s="96"/>
      <c r="E40" s="1" t="str">
        <f t="shared" si="1"/>
        <v/>
      </c>
      <c r="F40" s="2" t="str">
        <f>IF(ISERROR(VLOOKUP(A40,'Cadastro-Estoque'!A:G,1,FALSE)),"",VLOOKUP(A40,'Cadastro-Estoque'!A:G,4,FALSE))</f>
        <v/>
      </c>
      <c r="G40" s="2" t="str">
        <f>IF(ISBLANK(A40),"",IF(ISERROR(VLOOKUP(A40,'Cadastro-Estoque'!A:G,1,FALSE)),"Produto não cadastrado",VLOOKUP(A40,'Cadastro-Estoque'!A:G,2,FALSE)))</f>
        <v/>
      </c>
      <c r="H40" s="2" t="str">
        <f>IF(ISERROR(VLOOKUP(A40,'Cadastro-Estoque'!A:G,1,FALSE)),"",VLOOKUP(A40,'Cadastro-Estoque'!A:G,3,FALSE))</f>
        <v/>
      </c>
    </row>
    <row r="41" spans="1:8" ht="18.75" customHeight="1" x14ac:dyDescent="0.25">
      <c r="A41" s="212"/>
      <c r="B41" s="211"/>
      <c r="C41" s="96"/>
      <c r="E41" s="1" t="str">
        <f t="shared" si="1"/>
        <v/>
      </c>
      <c r="F41" s="2" t="str">
        <f>IF(ISERROR(VLOOKUP(A41,'Cadastro-Estoque'!A:G,1,FALSE)),"",VLOOKUP(A41,'Cadastro-Estoque'!A:G,4,FALSE))</f>
        <v/>
      </c>
      <c r="G41" s="2" t="str">
        <f>IF(ISBLANK(A41),"",IF(ISERROR(VLOOKUP(A41,'Cadastro-Estoque'!A:G,1,FALSE)),"Produto não cadastrado",VLOOKUP(A41,'Cadastro-Estoque'!A:G,2,FALSE)))</f>
        <v/>
      </c>
      <c r="H41" s="2" t="str">
        <f>IF(ISERROR(VLOOKUP(A41,'Cadastro-Estoque'!A:G,1,FALSE)),"",VLOOKUP(A41,'Cadastro-Estoque'!A:G,3,FALSE))</f>
        <v/>
      </c>
    </row>
    <row r="42" spans="1:8" ht="18.75" customHeight="1" x14ac:dyDescent="0.25">
      <c r="A42" s="212"/>
      <c r="B42" s="211"/>
      <c r="C42" s="96"/>
      <c r="E42" s="1" t="str">
        <f t="shared" si="1"/>
        <v/>
      </c>
      <c r="F42" s="2" t="str">
        <f>IF(ISERROR(VLOOKUP(A42,'Cadastro-Estoque'!A:G,1,FALSE)),"",VLOOKUP(A42,'Cadastro-Estoque'!A:G,4,FALSE))</f>
        <v/>
      </c>
      <c r="G42" s="2" t="str">
        <f>IF(ISBLANK(A42),"",IF(ISERROR(VLOOKUP(A42,'Cadastro-Estoque'!A:G,1,FALSE)),"Produto não cadastrado",VLOOKUP(A42,'Cadastro-Estoque'!A:G,2,FALSE)))</f>
        <v/>
      </c>
      <c r="H42" s="2" t="str">
        <f>IF(ISERROR(VLOOKUP(A42,'Cadastro-Estoque'!A:G,1,FALSE)),"",VLOOKUP(A42,'Cadastro-Estoque'!A:G,3,FALSE))</f>
        <v/>
      </c>
    </row>
    <row r="43" spans="1:8" ht="18.75" customHeight="1" x14ac:dyDescent="0.25">
      <c r="A43" s="212"/>
      <c r="B43" s="211"/>
      <c r="C43" s="96"/>
      <c r="E43" s="1" t="str">
        <f t="shared" si="1"/>
        <v/>
      </c>
      <c r="F43" s="2" t="str">
        <f>IF(ISERROR(VLOOKUP(A43,'Cadastro-Estoque'!A:G,1,FALSE)),"",VLOOKUP(A43,'Cadastro-Estoque'!A:G,4,FALSE))</f>
        <v/>
      </c>
      <c r="G43" s="2" t="str">
        <f>IF(ISBLANK(A43),"",IF(ISERROR(VLOOKUP(A43,'Cadastro-Estoque'!A:G,1,FALSE)),"Produto não cadastrado",VLOOKUP(A43,'Cadastro-Estoque'!A:G,2,FALSE)))</f>
        <v/>
      </c>
      <c r="H43" s="2" t="str">
        <f>IF(ISERROR(VLOOKUP(A43,'Cadastro-Estoque'!A:G,1,FALSE)),"",VLOOKUP(A43,'Cadastro-Estoque'!A:G,3,FALSE))</f>
        <v/>
      </c>
    </row>
    <row r="44" spans="1:8" ht="18.75" customHeight="1" x14ac:dyDescent="0.25">
      <c r="A44" s="212"/>
      <c r="B44" s="211"/>
      <c r="C44" s="96"/>
      <c r="E44" s="1" t="str">
        <f t="shared" si="1"/>
        <v/>
      </c>
      <c r="F44" s="2" t="str">
        <f>IF(ISERROR(VLOOKUP(A44,'Cadastro-Estoque'!A:G,1,FALSE)),"",VLOOKUP(A44,'Cadastro-Estoque'!A:G,4,FALSE))</f>
        <v/>
      </c>
      <c r="G44" s="2" t="str">
        <f>IF(ISBLANK(A44),"",IF(ISERROR(VLOOKUP(A44,'Cadastro-Estoque'!A:G,1,FALSE)),"Produto não cadastrado",VLOOKUP(A44,'Cadastro-Estoque'!A:G,2,FALSE)))</f>
        <v/>
      </c>
      <c r="H44" s="2" t="str">
        <f>IF(ISERROR(VLOOKUP(A44,'Cadastro-Estoque'!A:G,1,FALSE)),"",VLOOKUP(A44,'Cadastro-Estoque'!A:G,3,FALSE))</f>
        <v/>
      </c>
    </row>
    <row r="45" spans="1:8" ht="18.75" customHeight="1" x14ac:dyDescent="0.25">
      <c r="A45" s="212"/>
      <c r="B45" s="211"/>
      <c r="C45" s="96"/>
      <c r="E45" s="1" t="str">
        <f t="shared" si="1"/>
        <v/>
      </c>
      <c r="F45" s="2" t="str">
        <f>IF(ISERROR(VLOOKUP(A45,'Cadastro-Estoque'!A:G,1,FALSE)),"",VLOOKUP(A45,'Cadastro-Estoque'!A:G,4,FALSE))</f>
        <v/>
      </c>
      <c r="G45" s="2" t="str">
        <f>IF(ISBLANK(A45),"",IF(ISERROR(VLOOKUP(A45,'Cadastro-Estoque'!A:G,1,FALSE)),"Produto não cadastrado",VLOOKUP(A45,'Cadastro-Estoque'!A:G,2,FALSE)))</f>
        <v/>
      </c>
      <c r="H45" s="2" t="str">
        <f>IF(ISERROR(VLOOKUP(A45,'Cadastro-Estoque'!A:G,1,FALSE)),"",VLOOKUP(A45,'Cadastro-Estoque'!A:G,3,FALSE))</f>
        <v/>
      </c>
    </row>
    <row r="46" spans="1:8" ht="18.75" customHeight="1" x14ac:dyDescent="0.25">
      <c r="A46" s="212"/>
      <c r="B46" s="211"/>
      <c r="C46" s="96"/>
      <c r="E46" s="1" t="str">
        <f t="shared" si="1"/>
        <v/>
      </c>
      <c r="F46" s="2" t="str">
        <f>IF(ISERROR(VLOOKUP(A46,'Cadastro-Estoque'!A:G,1,FALSE)),"",VLOOKUP(A46,'Cadastro-Estoque'!A:G,4,FALSE))</f>
        <v/>
      </c>
      <c r="G46" s="2" t="str">
        <f>IF(ISBLANK(A46),"",IF(ISERROR(VLOOKUP(A46,'Cadastro-Estoque'!A:G,1,FALSE)),"Produto não cadastrado",VLOOKUP(A46,'Cadastro-Estoque'!A:G,2,FALSE)))</f>
        <v/>
      </c>
      <c r="H46" s="2" t="str">
        <f>IF(ISERROR(VLOOKUP(A46,'Cadastro-Estoque'!A:G,1,FALSE)),"",VLOOKUP(A46,'Cadastro-Estoque'!A:G,3,FALSE))</f>
        <v/>
      </c>
    </row>
    <row r="47" spans="1:8" ht="18.75" customHeight="1" x14ac:dyDescent="0.25">
      <c r="A47" s="212"/>
      <c r="B47" s="211"/>
      <c r="C47" s="96"/>
      <c r="E47" s="1" t="str">
        <f t="shared" si="1"/>
        <v/>
      </c>
      <c r="F47" s="2" t="str">
        <f>IF(ISERROR(VLOOKUP(A47,'Cadastro-Estoque'!A:G,1,FALSE)),"",VLOOKUP(A47,'Cadastro-Estoque'!A:G,4,FALSE))</f>
        <v/>
      </c>
      <c r="G47" s="2" t="str">
        <f>IF(ISBLANK(A47),"",IF(ISERROR(VLOOKUP(A47,'Cadastro-Estoque'!A:G,1,FALSE)),"Produto não cadastrado",VLOOKUP(A47,'Cadastro-Estoque'!A:G,2,FALSE)))</f>
        <v/>
      </c>
      <c r="H47" s="2" t="str">
        <f>IF(ISERROR(VLOOKUP(A47,'Cadastro-Estoque'!A:G,1,FALSE)),"",VLOOKUP(A47,'Cadastro-Estoque'!A:G,3,FALSE))</f>
        <v/>
      </c>
    </row>
    <row r="48" spans="1:8" ht="18.75" customHeight="1" x14ac:dyDescent="0.25">
      <c r="A48" s="212"/>
      <c r="B48" s="211"/>
      <c r="C48" s="96"/>
      <c r="E48" s="1" t="str">
        <f t="shared" si="1"/>
        <v/>
      </c>
      <c r="F48" s="2" t="str">
        <f>IF(ISERROR(VLOOKUP(A48,'Cadastro-Estoque'!A:G,1,FALSE)),"",VLOOKUP(A48,'Cadastro-Estoque'!A:G,4,FALSE))</f>
        <v/>
      </c>
      <c r="G48" s="2" t="str">
        <f>IF(ISBLANK(A48),"",IF(ISERROR(VLOOKUP(A48,'Cadastro-Estoque'!A:G,1,FALSE)),"Produto não cadastrado",VLOOKUP(A48,'Cadastro-Estoque'!A:G,2,FALSE)))</f>
        <v/>
      </c>
      <c r="H48" s="2" t="str">
        <f>IF(ISERROR(VLOOKUP(A48,'Cadastro-Estoque'!A:G,1,FALSE)),"",VLOOKUP(A48,'Cadastro-Estoque'!A:G,3,FALSE))</f>
        <v/>
      </c>
    </row>
    <row r="49" spans="1:8" ht="18.75" customHeight="1" x14ac:dyDescent="0.25">
      <c r="A49" s="212"/>
      <c r="B49" s="211"/>
      <c r="C49" s="96"/>
      <c r="E49" s="1" t="str">
        <f t="shared" si="1"/>
        <v/>
      </c>
      <c r="F49" s="2" t="str">
        <f>IF(ISERROR(VLOOKUP(A49,'Cadastro-Estoque'!A:G,1,FALSE)),"",VLOOKUP(A49,'Cadastro-Estoque'!A:G,4,FALSE))</f>
        <v/>
      </c>
      <c r="G49" s="2" t="str">
        <f>IF(ISBLANK(A49),"",IF(ISERROR(VLOOKUP(A49,'Cadastro-Estoque'!A:G,1,FALSE)),"Produto não cadastrado",VLOOKUP(A49,'Cadastro-Estoque'!A:G,2,FALSE)))</f>
        <v/>
      </c>
      <c r="H49" s="2" t="str">
        <f>IF(ISERROR(VLOOKUP(A49,'Cadastro-Estoque'!A:G,1,FALSE)),"",VLOOKUP(A49,'Cadastro-Estoque'!A:G,3,FALSE))</f>
        <v/>
      </c>
    </row>
    <row r="50" spans="1:8" ht="18.75" customHeight="1" x14ac:dyDescent="0.25">
      <c r="A50" s="212"/>
      <c r="B50" s="211"/>
      <c r="C50" s="96"/>
      <c r="E50" s="1" t="str">
        <f t="shared" si="1"/>
        <v/>
      </c>
      <c r="F50" s="2" t="str">
        <f>IF(ISERROR(VLOOKUP(A50,'Cadastro-Estoque'!A:G,1,FALSE)),"",VLOOKUP(A50,'Cadastro-Estoque'!A:G,4,FALSE))</f>
        <v/>
      </c>
      <c r="G50" s="2" t="str">
        <f>IF(ISBLANK(A50),"",IF(ISERROR(VLOOKUP(A50,'Cadastro-Estoque'!A:G,1,FALSE)),"Produto não cadastrado",VLOOKUP(A50,'Cadastro-Estoque'!A:G,2,FALSE)))</f>
        <v/>
      </c>
      <c r="H50" s="2" t="str">
        <f>IF(ISERROR(VLOOKUP(A50,'Cadastro-Estoque'!A:G,1,FALSE)),"",VLOOKUP(A50,'Cadastro-Estoque'!A:G,3,FALSE))</f>
        <v/>
      </c>
    </row>
    <row r="51" spans="1:8" ht="18.75" customHeight="1" x14ac:dyDescent="0.25">
      <c r="A51" s="212"/>
      <c r="B51" s="211"/>
      <c r="C51" s="96"/>
      <c r="E51" s="1" t="str">
        <f t="shared" si="1"/>
        <v/>
      </c>
      <c r="F51" s="2" t="str">
        <f>IF(ISERROR(VLOOKUP(A51,'Cadastro-Estoque'!A:G,1,FALSE)),"",VLOOKUP(A51,'Cadastro-Estoque'!A:G,4,FALSE))</f>
        <v/>
      </c>
      <c r="G51" s="2" t="str">
        <f>IF(ISBLANK(A51),"",IF(ISERROR(VLOOKUP(A51,'Cadastro-Estoque'!A:G,1,FALSE)),"Produto não cadastrado",VLOOKUP(A51,'Cadastro-Estoque'!A:G,2,FALSE)))</f>
        <v/>
      </c>
      <c r="H51" s="2" t="str">
        <f>IF(ISERROR(VLOOKUP(A51,'Cadastro-Estoque'!A:G,1,FALSE)),"",VLOOKUP(A51,'Cadastro-Estoque'!A:G,3,FALSE))</f>
        <v/>
      </c>
    </row>
    <row r="52" spans="1:8" ht="18.75" customHeight="1" x14ac:dyDescent="0.25">
      <c r="A52" s="212"/>
      <c r="B52" s="211"/>
      <c r="C52" s="96"/>
      <c r="E52" s="1" t="str">
        <f t="shared" si="1"/>
        <v/>
      </c>
      <c r="F52" s="2" t="str">
        <f>IF(ISERROR(VLOOKUP(A52,'Cadastro-Estoque'!A:G,1,FALSE)),"",VLOOKUP(A52,'Cadastro-Estoque'!A:G,4,FALSE))</f>
        <v/>
      </c>
      <c r="G52" s="2" t="str">
        <f>IF(ISBLANK(A52),"",IF(ISERROR(VLOOKUP(A52,'Cadastro-Estoque'!A:G,1,FALSE)),"Produto não cadastrado",VLOOKUP(A52,'Cadastro-Estoque'!A:G,2,FALSE)))</f>
        <v/>
      </c>
      <c r="H52" s="2" t="str">
        <f>IF(ISERROR(VLOOKUP(A52,'Cadastro-Estoque'!A:G,1,FALSE)),"",VLOOKUP(A52,'Cadastro-Estoque'!A:G,3,FALSE))</f>
        <v/>
      </c>
    </row>
    <row r="53" spans="1:8" ht="18.75" customHeight="1" x14ac:dyDescent="0.25">
      <c r="A53" s="212"/>
      <c r="B53" s="211"/>
      <c r="C53" s="96"/>
      <c r="E53" s="1" t="str">
        <f t="shared" si="1"/>
        <v/>
      </c>
      <c r="F53" s="2" t="str">
        <f>IF(ISERROR(VLOOKUP(A53,'Cadastro-Estoque'!A:G,1,FALSE)),"",VLOOKUP(A53,'Cadastro-Estoque'!A:G,4,FALSE))</f>
        <v/>
      </c>
      <c r="G53" s="2" t="str">
        <f>IF(ISBLANK(A53),"",IF(ISERROR(VLOOKUP(A53,'Cadastro-Estoque'!A:G,1,FALSE)),"Produto não cadastrado",VLOOKUP(A53,'Cadastro-Estoque'!A:G,2,FALSE)))</f>
        <v/>
      </c>
      <c r="H53" s="2" t="str">
        <f>IF(ISERROR(VLOOKUP(A53,'Cadastro-Estoque'!A:G,1,FALSE)),"",VLOOKUP(A53,'Cadastro-Estoque'!A:G,3,FALSE))</f>
        <v/>
      </c>
    </row>
    <row r="54" spans="1:8" ht="18.75" customHeight="1" x14ac:dyDescent="0.25">
      <c r="A54" s="212"/>
      <c r="B54" s="211"/>
      <c r="C54" s="96"/>
      <c r="E54" s="1" t="str">
        <f t="shared" si="1"/>
        <v/>
      </c>
      <c r="F54" s="2" t="str">
        <f>IF(ISERROR(VLOOKUP(A54,'Cadastro-Estoque'!A:G,1,FALSE)),"",VLOOKUP(A54,'Cadastro-Estoque'!A:G,4,FALSE))</f>
        <v/>
      </c>
      <c r="G54" s="2" t="str">
        <f>IF(ISBLANK(A54),"",IF(ISERROR(VLOOKUP(A54,'Cadastro-Estoque'!A:G,1,FALSE)),"Produto não cadastrado",VLOOKUP(A54,'Cadastro-Estoque'!A:G,2,FALSE)))</f>
        <v/>
      </c>
      <c r="H54" s="2" t="str">
        <f>IF(ISERROR(VLOOKUP(A54,'Cadastro-Estoque'!A:G,1,FALSE)),"",VLOOKUP(A54,'Cadastro-Estoque'!A:G,3,FALSE))</f>
        <v/>
      </c>
    </row>
    <row r="55" spans="1:8" ht="18.75" customHeight="1" x14ac:dyDescent="0.25">
      <c r="A55" s="212"/>
      <c r="B55" s="211"/>
      <c r="C55" s="96"/>
      <c r="E55" s="1" t="str">
        <f t="shared" si="1"/>
        <v/>
      </c>
      <c r="F55" s="2" t="str">
        <f>IF(ISERROR(VLOOKUP(A55,'Cadastro-Estoque'!A:G,1,FALSE)),"",VLOOKUP(A55,'Cadastro-Estoque'!A:G,4,FALSE))</f>
        <v/>
      </c>
      <c r="G55" s="2" t="str">
        <f>IF(ISBLANK(A55),"",IF(ISERROR(VLOOKUP(A55,'Cadastro-Estoque'!A:G,1,FALSE)),"Produto não cadastrado",VLOOKUP(A55,'Cadastro-Estoque'!A:G,2,FALSE)))</f>
        <v/>
      </c>
      <c r="H55" s="2" t="str">
        <f>IF(ISERROR(VLOOKUP(A55,'Cadastro-Estoque'!A:G,1,FALSE)),"",VLOOKUP(A55,'Cadastro-Estoque'!A:G,3,FALSE))</f>
        <v/>
      </c>
    </row>
    <row r="56" spans="1:8" ht="18.75" customHeight="1" x14ac:dyDescent="0.25">
      <c r="A56" s="212"/>
      <c r="B56" s="211"/>
      <c r="C56" s="96"/>
      <c r="E56" s="1" t="str">
        <f t="shared" si="1"/>
        <v/>
      </c>
      <c r="F56" s="2" t="str">
        <f>IF(ISERROR(VLOOKUP(A56,'Cadastro-Estoque'!A:G,1,FALSE)),"",VLOOKUP(A56,'Cadastro-Estoque'!A:G,4,FALSE))</f>
        <v/>
      </c>
      <c r="G56" s="2" t="str">
        <f>IF(ISBLANK(A56),"",IF(ISERROR(VLOOKUP(A56,'Cadastro-Estoque'!A:G,1,FALSE)),"Produto não cadastrado",VLOOKUP(A56,'Cadastro-Estoque'!A:G,2,FALSE)))</f>
        <v/>
      </c>
      <c r="H56" s="2" t="str">
        <f>IF(ISERROR(VLOOKUP(A56,'Cadastro-Estoque'!A:G,1,FALSE)),"",VLOOKUP(A56,'Cadastro-Estoque'!A:G,3,FALSE))</f>
        <v/>
      </c>
    </row>
    <row r="57" spans="1:8" ht="18.75" customHeight="1" x14ac:dyDescent="0.25">
      <c r="A57" s="212"/>
      <c r="B57" s="211"/>
      <c r="C57" s="96"/>
      <c r="E57" s="1" t="str">
        <f t="shared" si="1"/>
        <v/>
      </c>
      <c r="F57" s="2" t="str">
        <f>IF(ISERROR(VLOOKUP(A57,'Cadastro-Estoque'!A:G,1,FALSE)),"",VLOOKUP(A57,'Cadastro-Estoque'!A:G,4,FALSE))</f>
        <v/>
      </c>
      <c r="G57" s="2" t="str">
        <f>IF(ISBLANK(A57),"",IF(ISERROR(VLOOKUP(A57,'Cadastro-Estoque'!A:G,1,FALSE)),"Produto não cadastrado",VLOOKUP(A57,'Cadastro-Estoque'!A:G,2,FALSE)))</f>
        <v/>
      </c>
      <c r="H57" s="2" t="str">
        <f>IF(ISERROR(VLOOKUP(A57,'Cadastro-Estoque'!A:G,1,FALSE)),"",VLOOKUP(A57,'Cadastro-Estoque'!A:G,3,FALSE))</f>
        <v/>
      </c>
    </row>
    <row r="58" spans="1:8" ht="18.75" customHeight="1" x14ac:dyDescent="0.25">
      <c r="A58" s="212"/>
      <c r="B58" s="211"/>
      <c r="C58" s="96"/>
      <c r="E58" s="1" t="str">
        <f t="shared" si="1"/>
        <v/>
      </c>
      <c r="F58" s="2" t="str">
        <f>IF(ISERROR(VLOOKUP(A58,'Cadastro-Estoque'!A:G,1,FALSE)),"",VLOOKUP(A58,'Cadastro-Estoque'!A:G,4,FALSE))</f>
        <v/>
      </c>
      <c r="G58" s="2" t="str">
        <f>IF(ISBLANK(A58),"",IF(ISERROR(VLOOKUP(A58,'Cadastro-Estoque'!A:G,1,FALSE)),"Produto não cadastrado",VLOOKUP(A58,'Cadastro-Estoque'!A:G,2,FALSE)))</f>
        <v/>
      </c>
      <c r="H58" s="2" t="str">
        <f>IF(ISERROR(VLOOKUP(A58,'Cadastro-Estoque'!A:G,1,FALSE)),"",VLOOKUP(A58,'Cadastro-Estoque'!A:G,3,FALSE))</f>
        <v/>
      </c>
    </row>
    <row r="59" spans="1:8" ht="18.75" customHeight="1" x14ac:dyDescent="0.25">
      <c r="A59" s="212"/>
      <c r="B59" s="211"/>
      <c r="C59" s="96"/>
      <c r="E59" s="1" t="str">
        <f t="shared" si="1"/>
        <v/>
      </c>
      <c r="F59" s="2" t="str">
        <f>IF(ISERROR(VLOOKUP(A59,'Cadastro-Estoque'!A:G,1,FALSE)),"",VLOOKUP(A59,'Cadastro-Estoque'!A:G,4,FALSE))</f>
        <v/>
      </c>
      <c r="G59" s="2" t="str">
        <f>IF(ISBLANK(A59),"",IF(ISERROR(VLOOKUP(A59,'Cadastro-Estoque'!A:G,1,FALSE)),"Produto não cadastrado",VLOOKUP(A59,'Cadastro-Estoque'!A:G,2,FALSE)))</f>
        <v/>
      </c>
      <c r="H59" s="2" t="str">
        <f>IF(ISERROR(VLOOKUP(A59,'Cadastro-Estoque'!A:G,1,FALSE)),"",VLOOKUP(A59,'Cadastro-Estoque'!A:G,3,FALSE))</f>
        <v/>
      </c>
    </row>
    <row r="60" spans="1:8" ht="18.75" customHeight="1" x14ac:dyDescent="0.25">
      <c r="A60" s="212"/>
      <c r="B60" s="211"/>
      <c r="C60" s="96"/>
      <c r="E60" s="1" t="str">
        <f t="shared" si="1"/>
        <v/>
      </c>
      <c r="F60" s="2" t="str">
        <f>IF(ISERROR(VLOOKUP(A60,'Cadastro-Estoque'!A:G,1,FALSE)),"",VLOOKUP(A60,'Cadastro-Estoque'!A:G,4,FALSE))</f>
        <v/>
      </c>
      <c r="G60" s="2" t="str">
        <f>IF(ISBLANK(A60),"",IF(ISERROR(VLOOKUP(A60,'Cadastro-Estoque'!A:G,1,FALSE)),"Produto não cadastrado",VLOOKUP(A60,'Cadastro-Estoque'!A:G,2,FALSE)))</f>
        <v/>
      </c>
      <c r="H60" s="2" t="str">
        <f>IF(ISERROR(VLOOKUP(A60,'Cadastro-Estoque'!A:G,1,FALSE)),"",VLOOKUP(A60,'Cadastro-Estoque'!A:G,3,FALSE))</f>
        <v/>
      </c>
    </row>
    <row r="61" spans="1:8" ht="18.75" customHeight="1" x14ac:dyDescent="0.25">
      <c r="A61" s="212"/>
      <c r="B61" s="211"/>
      <c r="C61" s="96"/>
      <c r="E61" s="1" t="str">
        <f t="shared" si="1"/>
        <v/>
      </c>
      <c r="F61" s="2" t="str">
        <f>IF(ISERROR(VLOOKUP(A61,'Cadastro-Estoque'!A:G,1,FALSE)),"",VLOOKUP(A61,'Cadastro-Estoque'!A:G,4,FALSE))</f>
        <v/>
      </c>
      <c r="G61" s="2" t="str">
        <f>IF(ISBLANK(A61),"",IF(ISERROR(VLOOKUP(A61,'Cadastro-Estoque'!A:G,1,FALSE)),"Produto não cadastrado",VLOOKUP(A61,'Cadastro-Estoque'!A:G,2,FALSE)))</f>
        <v/>
      </c>
      <c r="H61" s="2" t="str">
        <f>IF(ISERROR(VLOOKUP(A61,'Cadastro-Estoque'!A:G,1,FALSE)),"",VLOOKUP(A61,'Cadastro-Estoque'!A:G,3,FALSE))</f>
        <v/>
      </c>
    </row>
    <row r="62" spans="1:8" ht="18.75" customHeight="1" x14ac:dyDescent="0.25">
      <c r="A62" s="212"/>
      <c r="B62" s="211"/>
      <c r="C62" s="96"/>
      <c r="E62" s="1" t="str">
        <f t="shared" si="1"/>
        <v/>
      </c>
      <c r="F62" s="2" t="str">
        <f>IF(ISERROR(VLOOKUP(A62,'Cadastro-Estoque'!A:G,1,FALSE)),"",VLOOKUP(A62,'Cadastro-Estoque'!A:G,4,FALSE))</f>
        <v/>
      </c>
      <c r="G62" s="2" t="str">
        <f>IF(ISBLANK(A62),"",IF(ISERROR(VLOOKUP(A62,'Cadastro-Estoque'!A:G,1,FALSE)),"Produto não cadastrado",VLOOKUP(A62,'Cadastro-Estoque'!A:G,2,FALSE)))</f>
        <v/>
      </c>
      <c r="H62" s="2" t="str">
        <f>IF(ISERROR(VLOOKUP(A62,'Cadastro-Estoque'!A:G,1,FALSE)),"",VLOOKUP(A62,'Cadastro-Estoque'!A:G,3,FALSE))</f>
        <v/>
      </c>
    </row>
    <row r="63" spans="1:8" ht="18.75" customHeight="1" x14ac:dyDescent="0.25">
      <c r="A63" s="212"/>
      <c r="B63" s="211"/>
      <c r="C63" s="96"/>
      <c r="E63" s="1" t="str">
        <f t="shared" si="1"/>
        <v/>
      </c>
      <c r="F63" s="2" t="str">
        <f>IF(ISERROR(VLOOKUP(A63,'Cadastro-Estoque'!A:G,1,FALSE)),"",VLOOKUP(A63,'Cadastro-Estoque'!A:G,4,FALSE))</f>
        <v/>
      </c>
      <c r="G63" s="2" t="str">
        <f>IF(ISBLANK(A63),"",IF(ISERROR(VLOOKUP(A63,'Cadastro-Estoque'!A:G,1,FALSE)),"Produto não cadastrado",VLOOKUP(A63,'Cadastro-Estoque'!A:G,2,FALSE)))</f>
        <v/>
      </c>
      <c r="H63" s="2" t="str">
        <f>IF(ISERROR(VLOOKUP(A63,'Cadastro-Estoque'!A:G,1,FALSE)),"",VLOOKUP(A63,'Cadastro-Estoque'!A:G,3,FALSE))</f>
        <v/>
      </c>
    </row>
    <row r="64" spans="1:8" ht="18.75" customHeight="1" x14ac:dyDescent="0.25">
      <c r="A64" s="212"/>
      <c r="B64" s="211"/>
      <c r="C64" s="96"/>
      <c r="E64" s="1" t="str">
        <f t="shared" si="1"/>
        <v/>
      </c>
      <c r="F64" s="2" t="str">
        <f>IF(ISERROR(VLOOKUP(A64,'Cadastro-Estoque'!A:G,1,FALSE)),"",VLOOKUP(A64,'Cadastro-Estoque'!A:G,4,FALSE))</f>
        <v/>
      </c>
      <c r="G64" s="2" t="str">
        <f>IF(ISBLANK(A64),"",IF(ISERROR(VLOOKUP(A64,'Cadastro-Estoque'!A:G,1,FALSE)),"Produto não cadastrado",VLOOKUP(A64,'Cadastro-Estoque'!A:G,2,FALSE)))</f>
        <v/>
      </c>
      <c r="H64" s="2" t="str">
        <f>IF(ISERROR(VLOOKUP(A64,'Cadastro-Estoque'!A:G,1,FALSE)),"",VLOOKUP(A64,'Cadastro-Estoque'!A:G,3,FALSE))</f>
        <v/>
      </c>
    </row>
    <row r="65" spans="1:8" ht="18.75" customHeight="1" x14ac:dyDescent="0.25">
      <c r="A65" s="212"/>
      <c r="B65" s="211"/>
      <c r="C65" s="96"/>
      <c r="E65" s="1" t="str">
        <f t="shared" si="1"/>
        <v/>
      </c>
      <c r="F65" s="2" t="str">
        <f>IF(ISERROR(VLOOKUP(A65,'Cadastro-Estoque'!A:G,1,FALSE)),"",VLOOKUP(A65,'Cadastro-Estoque'!A:G,4,FALSE))</f>
        <v/>
      </c>
      <c r="G65" s="2" t="str">
        <f>IF(ISBLANK(A65),"",IF(ISERROR(VLOOKUP(A65,'Cadastro-Estoque'!A:G,1,FALSE)),"Produto não cadastrado",VLOOKUP(A65,'Cadastro-Estoque'!A:G,2,FALSE)))</f>
        <v/>
      </c>
      <c r="H65" s="2" t="str">
        <f>IF(ISERROR(VLOOKUP(A65,'Cadastro-Estoque'!A:G,1,FALSE)),"",VLOOKUP(A65,'Cadastro-Estoque'!A:G,3,FALSE))</f>
        <v/>
      </c>
    </row>
    <row r="66" spans="1:8" ht="18.75" customHeight="1" x14ac:dyDescent="0.25">
      <c r="A66" s="212"/>
      <c r="B66" s="211"/>
      <c r="C66" s="96"/>
      <c r="E66" s="1" t="str">
        <f t="shared" si="1"/>
        <v/>
      </c>
      <c r="F66" s="2" t="str">
        <f>IF(ISERROR(VLOOKUP(A66,'Cadastro-Estoque'!A:G,1,FALSE)),"",VLOOKUP(A66,'Cadastro-Estoque'!A:G,4,FALSE))</f>
        <v/>
      </c>
      <c r="G66" s="2" t="str">
        <f>IF(ISBLANK(A66),"",IF(ISERROR(VLOOKUP(A66,'Cadastro-Estoque'!A:G,1,FALSE)),"Produto não cadastrado",VLOOKUP(A66,'Cadastro-Estoque'!A:G,2,FALSE)))</f>
        <v/>
      </c>
      <c r="H66" s="2" t="str">
        <f>IF(ISERROR(VLOOKUP(A66,'Cadastro-Estoque'!A:G,1,FALSE)),"",VLOOKUP(A66,'Cadastro-Estoque'!A:G,3,FALSE))</f>
        <v/>
      </c>
    </row>
    <row r="67" spans="1:8" ht="18.75" customHeight="1" x14ac:dyDescent="0.25">
      <c r="A67" s="212"/>
      <c r="B67" s="211"/>
      <c r="C67" s="96"/>
      <c r="E67" s="1" t="str">
        <f t="shared" si="1"/>
        <v/>
      </c>
      <c r="F67" s="2" t="str">
        <f>IF(ISERROR(VLOOKUP(A67,'Cadastro-Estoque'!A:G,1,FALSE)),"",VLOOKUP(A67,'Cadastro-Estoque'!A:G,4,FALSE))</f>
        <v/>
      </c>
      <c r="G67" s="2" t="str">
        <f>IF(ISBLANK(A67),"",IF(ISERROR(VLOOKUP(A67,'Cadastro-Estoque'!A:G,1,FALSE)),"Produto não cadastrado",VLOOKUP(A67,'Cadastro-Estoque'!A:G,2,FALSE)))</f>
        <v/>
      </c>
      <c r="H67" s="2" t="str">
        <f>IF(ISERROR(VLOOKUP(A67,'Cadastro-Estoque'!A:G,1,FALSE)),"",VLOOKUP(A67,'Cadastro-Estoque'!A:G,3,FALSE))</f>
        <v/>
      </c>
    </row>
    <row r="68" spans="1:8" ht="18.75" customHeight="1" x14ac:dyDescent="0.25">
      <c r="A68" s="212"/>
      <c r="B68" s="211"/>
      <c r="C68" s="96"/>
      <c r="E68" s="1" t="str">
        <f t="shared" si="1"/>
        <v/>
      </c>
      <c r="F68" s="2" t="str">
        <f>IF(ISERROR(VLOOKUP(A68,'Cadastro-Estoque'!A:G,1,FALSE)),"",VLOOKUP(A68,'Cadastro-Estoque'!A:G,4,FALSE))</f>
        <v/>
      </c>
      <c r="G68" s="2" t="str">
        <f>IF(ISBLANK(A68),"",IF(ISERROR(VLOOKUP(A68,'Cadastro-Estoque'!A:G,1,FALSE)),"Produto não cadastrado",VLOOKUP(A68,'Cadastro-Estoque'!A:G,2,FALSE)))</f>
        <v/>
      </c>
      <c r="H68" s="2" t="str">
        <f>IF(ISERROR(VLOOKUP(A68,'Cadastro-Estoque'!A:G,1,FALSE)),"",VLOOKUP(A68,'Cadastro-Estoque'!A:G,3,FALSE))</f>
        <v/>
      </c>
    </row>
    <row r="69" spans="1:8" ht="18.75" customHeight="1" x14ac:dyDescent="0.25">
      <c r="A69" s="212"/>
      <c r="B69" s="211"/>
      <c r="C69" s="96"/>
      <c r="E69" s="1" t="str">
        <f t="shared" si="1"/>
        <v/>
      </c>
      <c r="F69" s="2" t="str">
        <f>IF(ISERROR(VLOOKUP(A69,'Cadastro-Estoque'!A:G,1,FALSE)),"",VLOOKUP(A69,'Cadastro-Estoque'!A:G,4,FALSE))</f>
        <v/>
      </c>
      <c r="G69" s="2" t="str">
        <f>IF(ISBLANK(A69),"",IF(ISERROR(VLOOKUP(A69,'Cadastro-Estoque'!A:G,1,FALSE)),"Produto não cadastrado",VLOOKUP(A69,'Cadastro-Estoque'!A:G,2,FALSE)))</f>
        <v/>
      </c>
      <c r="H69" s="2" t="str">
        <f>IF(ISERROR(VLOOKUP(A69,'Cadastro-Estoque'!A:G,1,FALSE)),"",VLOOKUP(A69,'Cadastro-Estoque'!A:G,3,FALSE))</f>
        <v/>
      </c>
    </row>
    <row r="70" spans="1:8" ht="18.75" customHeight="1" x14ac:dyDescent="0.25">
      <c r="A70" s="212"/>
      <c r="B70" s="211"/>
      <c r="C70" s="96"/>
      <c r="E70" s="1" t="str">
        <f t="shared" si="1"/>
        <v/>
      </c>
      <c r="F70" s="2" t="str">
        <f>IF(ISERROR(VLOOKUP(A70,'Cadastro-Estoque'!A:G,1,FALSE)),"",VLOOKUP(A70,'Cadastro-Estoque'!A:G,4,FALSE))</f>
        <v/>
      </c>
      <c r="G70" s="2" t="str">
        <f>IF(ISBLANK(A70),"",IF(ISERROR(VLOOKUP(A70,'Cadastro-Estoque'!A:G,1,FALSE)),"Produto não cadastrado",VLOOKUP(A70,'Cadastro-Estoque'!A:G,2,FALSE)))</f>
        <v/>
      </c>
      <c r="H70" s="2" t="str">
        <f>IF(ISERROR(VLOOKUP(A70,'Cadastro-Estoque'!A:G,1,FALSE)),"",VLOOKUP(A70,'Cadastro-Estoque'!A:G,3,FALSE))</f>
        <v/>
      </c>
    </row>
    <row r="71" spans="1:8" ht="18.75" customHeight="1" x14ac:dyDescent="0.25">
      <c r="A71" s="212"/>
      <c r="B71" s="211"/>
      <c r="C71" s="96"/>
      <c r="E71" s="1" t="str">
        <f t="shared" ref="E71:E134" si="2">IF(ISBLANK(A71),"",C71*D71)</f>
        <v/>
      </c>
      <c r="F71" s="2" t="str">
        <f>IF(ISERROR(VLOOKUP(A71,'Cadastro-Estoque'!A:G,1,FALSE)),"",VLOOKUP(A71,'Cadastro-Estoque'!A:G,4,FALSE))</f>
        <v/>
      </c>
      <c r="G71" s="2" t="str">
        <f>IF(ISBLANK(A71),"",IF(ISERROR(VLOOKUP(A71,'Cadastro-Estoque'!A:G,1,FALSE)),"Produto não cadastrado",VLOOKUP(A71,'Cadastro-Estoque'!A:G,2,FALSE)))</f>
        <v/>
      </c>
      <c r="H71" s="2" t="str">
        <f>IF(ISERROR(VLOOKUP(A71,'Cadastro-Estoque'!A:G,1,FALSE)),"",VLOOKUP(A71,'Cadastro-Estoque'!A:G,3,FALSE))</f>
        <v/>
      </c>
    </row>
    <row r="72" spans="1:8" ht="18.75" customHeight="1" x14ac:dyDescent="0.25">
      <c r="A72" s="212"/>
      <c r="B72" s="211"/>
      <c r="C72" s="96"/>
      <c r="E72" s="1" t="str">
        <f t="shared" si="2"/>
        <v/>
      </c>
      <c r="F72" s="2" t="str">
        <f>IF(ISERROR(VLOOKUP(A72,'Cadastro-Estoque'!A:G,1,FALSE)),"",VLOOKUP(A72,'Cadastro-Estoque'!A:G,4,FALSE))</f>
        <v/>
      </c>
      <c r="G72" s="2" t="str">
        <f>IF(ISBLANK(A72),"",IF(ISERROR(VLOOKUP(A72,'Cadastro-Estoque'!A:G,1,FALSE)),"Produto não cadastrado",VLOOKUP(A72,'Cadastro-Estoque'!A:G,2,FALSE)))</f>
        <v/>
      </c>
      <c r="H72" s="2" t="str">
        <f>IF(ISERROR(VLOOKUP(A72,'Cadastro-Estoque'!A:G,1,FALSE)),"",VLOOKUP(A72,'Cadastro-Estoque'!A:G,3,FALSE))</f>
        <v/>
      </c>
    </row>
    <row r="73" spans="1:8" ht="18.75" customHeight="1" x14ac:dyDescent="0.25">
      <c r="A73" s="212"/>
      <c r="B73" s="211"/>
      <c r="C73" s="96"/>
      <c r="E73" s="1" t="str">
        <f t="shared" si="2"/>
        <v/>
      </c>
      <c r="F73" s="2" t="str">
        <f>IF(ISERROR(VLOOKUP(A73,'Cadastro-Estoque'!A:G,1,FALSE)),"",VLOOKUP(A73,'Cadastro-Estoque'!A:G,4,FALSE))</f>
        <v/>
      </c>
      <c r="G73" s="2" t="str">
        <f>IF(ISBLANK(A73),"",IF(ISERROR(VLOOKUP(A73,'Cadastro-Estoque'!A:G,1,FALSE)),"Produto não cadastrado",VLOOKUP(A73,'Cadastro-Estoque'!A:G,2,FALSE)))</f>
        <v/>
      </c>
      <c r="H73" s="2" t="str">
        <f>IF(ISERROR(VLOOKUP(A73,'Cadastro-Estoque'!A:G,1,FALSE)),"",VLOOKUP(A73,'Cadastro-Estoque'!A:G,3,FALSE))</f>
        <v/>
      </c>
    </row>
    <row r="74" spans="1:8" ht="18.75" customHeight="1" x14ac:dyDescent="0.25">
      <c r="A74" s="212"/>
      <c r="B74" s="211"/>
      <c r="C74" s="96"/>
      <c r="E74" s="1" t="str">
        <f t="shared" si="2"/>
        <v/>
      </c>
      <c r="F74" s="2" t="str">
        <f>IF(ISERROR(VLOOKUP(A74,'Cadastro-Estoque'!A:G,1,FALSE)),"",VLOOKUP(A74,'Cadastro-Estoque'!A:G,4,FALSE))</f>
        <v/>
      </c>
      <c r="G74" s="2" t="str">
        <f>IF(ISBLANK(A74),"",IF(ISERROR(VLOOKUP(A74,'Cadastro-Estoque'!A:G,1,FALSE)),"Produto não cadastrado",VLOOKUP(A74,'Cadastro-Estoque'!A:G,2,FALSE)))</f>
        <v/>
      </c>
      <c r="H74" s="2" t="str">
        <f>IF(ISERROR(VLOOKUP(A74,'Cadastro-Estoque'!A:G,1,FALSE)),"",VLOOKUP(A74,'Cadastro-Estoque'!A:G,3,FALSE))</f>
        <v/>
      </c>
    </row>
    <row r="75" spans="1:8" ht="18.75" customHeight="1" x14ac:dyDescent="0.25">
      <c r="A75" s="212"/>
      <c r="B75" s="211"/>
      <c r="C75" s="96"/>
      <c r="E75" s="1" t="str">
        <f t="shared" si="2"/>
        <v/>
      </c>
      <c r="F75" s="2" t="str">
        <f>IF(ISERROR(VLOOKUP(A75,'Cadastro-Estoque'!A:G,1,FALSE)),"",VLOOKUP(A75,'Cadastro-Estoque'!A:G,4,FALSE))</f>
        <v/>
      </c>
      <c r="G75" s="2" t="str">
        <f>IF(ISBLANK(A75),"",IF(ISERROR(VLOOKUP(A75,'Cadastro-Estoque'!A:G,1,FALSE)),"Produto não cadastrado",VLOOKUP(A75,'Cadastro-Estoque'!A:G,2,FALSE)))</f>
        <v/>
      </c>
      <c r="H75" s="2" t="str">
        <f>IF(ISERROR(VLOOKUP(A75,'Cadastro-Estoque'!A:G,1,FALSE)),"",VLOOKUP(A75,'Cadastro-Estoque'!A:G,3,FALSE))</f>
        <v/>
      </c>
    </row>
    <row r="76" spans="1:8" ht="18.75" customHeight="1" x14ac:dyDescent="0.25">
      <c r="A76" s="212"/>
      <c r="B76" s="211"/>
      <c r="C76" s="96"/>
      <c r="E76" s="1" t="str">
        <f t="shared" si="2"/>
        <v/>
      </c>
      <c r="F76" s="2" t="str">
        <f>IF(ISERROR(VLOOKUP(A76,'Cadastro-Estoque'!A:G,1,FALSE)),"",VLOOKUP(A76,'Cadastro-Estoque'!A:G,4,FALSE))</f>
        <v/>
      </c>
      <c r="G76" s="2" t="str">
        <f>IF(ISBLANK(A76),"",IF(ISERROR(VLOOKUP(A76,'Cadastro-Estoque'!A:G,1,FALSE)),"Produto não cadastrado",VLOOKUP(A76,'Cadastro-Estoque'!A:G,2,FALSE)))</f>
        <v/>
      </c>
      <c r="H76" s="2" t="str">
        <f>IF(ISERROR(VLOOKUP(A76,'Cadastro-Estoque'!A:G,1,FALSE)),"",VLOOKUP(A76,'Cadastro-Estoque'!A:G,3,FALSE))</f>
        <v/>
      </c>
    </row>
    <row r="77" spans="1:8" ht="18.75" customHeight="1" x14ac:dyDescent="0.25">
      <c r="A77" s="212"/>
      <c r="B77" s="211"/>
      <c r="C77" s="96"/>
      <c r="E77" s="1" t="str">
        <f t="shared" si="2"/>
        <v/>
      </c>
      <c r="F77" s="2" t="str">
        <f>IF(ISERROR(VLOOKUP(A77,'Cadastro-Estoque'!A:G,1,FALSE)),"",VLOOKUP(A77,'Cadastro-Estoque'!A:G,4,FALSE))</f>
        <v/>
      </c>
      <c r="G77" s="2" t="str">
        <f>IF(ISBLANK(A77),"",IF(ISERROR(VLOOKUP(A77,'Cadastro-Estoque'!A:G,1,FALSE)),"Produto não cadastrado",VLOOKUP(A77,'Cadastro-Estoque'!A:G,2,FALSE)))</f>
        <v/>
      </c>
      <c r="H77" s="2" t="str">
        <f>IF(ISERROR(VLOOKUP(A77,'Cadastro-Estoque'!A:G,1,FALSE)),"",VLOOKUP(A77,'Cadastro-Estoque'!A:G,3,FALSE))</f>
        <v/>
      </c>
    </row>
    <row r="78" spans="1:8" ht="18.75" customHeight="1" x14ac:dyDescent="0.25">
      <c r="A78" s="212"/>
      <c r="B78" s="211"/>
      <c r="C78" s="96"/>
      <c r="E78" s="1" t="str">
        <f t="shared" si="2"/>
        <v/>
      </c>
      <c r="F78" s="2" t="str">
        <f>IF(ISERROR(VLOOKUP(A78,'Cadastro-Estoque'!A:G,1,FALSE)),"",VLOOKUP(A78,'Cadastro-Estoque'!A:G,4,FALSE))</f>
        <v/>
      </c>
      <c r="G78" s="2" t="str">
        <f>IF(ISBLANK(A78),"",IF(ISERROR(VLOOKUP(A78,'Cadastro-Estoque'!A:G,1,FALSE)),"Produto não cadastrado",VLOOKUP(A78,'Cadastro-Estoque'!A:G,2,FALSE)))</f>
        <v/>
      </c>
      <c r="H78" s="2" t="str">
        <f>IF(ISERROR(VLOOKUP(A78,'Cadastro-Estoque'!A:G,1,FALSE)),"",VLOOKUP(A78,'Cadastro-Estoque'!A:G,3,FALSE))</f>
        <v/>
      </c>
    </row>
    <row r="79" spans="1:8" ht="18.75" customHeight="1" x14ac:dyDescent="0.25">
      <c r="A79" s="212"/>
      <c r="B79" s="211"/>
      <c r="C79" s="96"/>
      <c r="E79" s="1" t="str">
        <f t="shared" si="2"/>
        <v/>
      </c>
      <c r="F79" s="2" t="str">
        <f>IF(ISERROR(VLOOKUP(A79,'Cadastro-Estoque'!A:G,1,FALSE)),"",VLOOKUP(A79,'Cadastro-Estoque'!A:G,4,FALSE))</f>
        <v/>
      </c>
      <c r="G79" s="2" t="str">
        <f>IF(ISBLANK(A79),"",IF(ISERROR(VLOOKUP(A79,'Cadastro-Estoque'!A:G,1,FALSE)),"Produto não cadastrado",VLOOKUP(A79,'Cadastro-Estoque'!A:G,2,FALSE)))</f>
        <v/>
      </c>
      <c r="H79" s="2" t="str">
        <f>IF(ISERROR(VLOOKUP(A79,'Cadastro-Estoque'!A:G,1,FALSE)),"",VLOOKUP(A79,'Cadastro-Estoque'!A:G,3,FALSE))</f>
        <v/>
      </c>
    </row>
    <row r="80" spans="1:8" ht="18.75" customHeight="1" x14ac:dyDescent="0.25">
      <c r="A80" s="212"/>
      <c r="B80" s="211"/>
      <c r="C80" s="96"/>
      <c r="E80" s="1" t="str">
        <f t="shared" si="2"/>
        <v/>
      </c>
      <c r="F80" s="2" t="str">
        <f>IF(ISERROR(VLOOKUP(A80,'Cadastro-Estoque'!A:G,1,FALSE)),"",VLOOKUP(A80,'Cadastro-Estoque'!A:G,4,FALSE))</f>
        <v/>
      </c>
      <c r="G80" s="2" t="str">
        <f>IF(ISBLANK(A80),"",IF(ISERROR(VLOOKUP(A80,'Cadastro-Estoque'!A:G,1,FALSE)),"Produto não cadastrado",VLOOKUP(A80,'Cadastro-Estoque'!A:G,2,FALSE)))</f>
        <v/>
      </c>
      <c r="H80" s="2" t="str">
        <f>IF(ISERROR(VLOOKUP(A80,'Cadastro-Estoque'!A:G,1,FALSE)),"",VLOOKUP(A80,'Cadastro-Estoque'!A:G,3,FALSE))</f>
        <v/>
      </c>
    </row>
    <row r="81" spans="1:8" ht="18.75" customHeight="1" x14ac:dyDescent="0.25">
      <c r="A81" s="212"/>
      <c r="B81" s="211"/>
      <c r="C81" s="96"/>
      <c r="E81" s="1" t="str">
        <f t="shared" si="2"/>
        <v/>
      </c>
      <c r="F81" s="2" t="str">
        <f>IF(ISERROR(VLOOKUP(A81,'Cadastro-Estoque'!A:G,1,FALSE)),"",VLOOKUP(A81,'Cadastro-Estoque'!A:G,4,FALSE))</f>
        <v/>
      </c>
      <c r="G81" s="2" t="str">
        <f>IF(ISBLANK(A81),"",IF(ISERROR(VLOOKUP(A81,'Cadastro-Estoque'!A:G,1,FALSE)),"Produto não cadastrado",VLOOKUP(A81,'Cadastro-Estoque'!A:G,2,FALSE)))</f>
        <v/>
      </c>
      <c r="H81" s="2" t="str">
        <f>IF(ISERROR(VLOOKUP(A81,'Cadastro-Estoque'!A:G,1,FALSE)),"",VLOOKUP(A81,'Cadastro-Estoque'!A:G,3,FALSE))</f>
        <v/>
      </c>
    </row>
    <row r="82" spans="1:8" ht="18.75" customHeight="1" x14ac:dyDescent="0.25">
      <c r="A82" s="212"/>
      <c r="B82" s="211"/>
      <c r="C82" s="96"/>
      <c r="E82" s="1" t="str">
        <f t="shared" si="2"/>
        <v/>
      </c>
      <c r="F82" s="2" t="str">
        <f>IF(ISERROR(VLOOKUP(A82,'Cadastro-Estoque'!A:G,1,FALSE)),"",VLOOKUP(A82,'Cadastro-Estoque'!A:G,4,FALSE))</f>
        <v/>
      </c>
      <c r="G82" s="2" t="str">
        <f>IF(ISBLANK(A82),"",IF(ISERROR(VLOOKUP(A82,'Cadastro-Estoque'!A:G,1,FALSE)),"Produto não cadastrado",VLOOKUP(A82,'Cadastro-Estoque'!A:G,2,FALSE)))</f>
        <v/>
      </c>
      <c r="H82" s="2" t="str">
        <f>IF(ISERROR(VLOOKUP(A82,'Cadastro-Estoque'!A:G,1,FALSE)),"",VLOOKUP(A82,'Cadastro-Estoque'!A:G,3,FALSE))</f>
        <v/>
      </c>
    </row>
    <row r="83" spans="1:8" ht="18.75" customHeight="1" x14ac:dyDescent="0.25">
      <c r="A83" s="212"/>
      <c r="B83" s="211"/>
      <c r="C83" s="96"/>
      <c r="E83" s="1" t="str">
        <f t="shared" si="2"/>
        <v/>
      </c>
      <c r="F83" s="2" t="str">
        <f>IF(ISERROR(VLOOKUP(A83,'Cadastro-Estoque'!A:G,1,FALSE)),"",VLOOKUP(A83,'Cadastro-Estoque'!A:G,4,FALSE))</f>
        <v/>
      </c>
      <c r="G83" s="2" t="str">
        <f>IF(ISBLANK(A83),"",IF(ISERROR(VLOOKUP(A83,'Cadastro-Estoque'!A:G,1,FALSE)),"Produto não cadastrado",VLOOKUP(A83,'Cadastro-Estoque'!A:G,2,FALSE)))</f>
        <v/>
      </c>
      <c r="H83" s="2" t="str">
        <f>IF(ISERROR(VLOOKUP(A83,'Cadastro-Estoque'!A:G,1,FALSE)),"",VLOOKUP(A83,'Cadastro-Estoque'!A:G,3,FALSE))</f>
        <v/>
      </c>
    </row>
    <row r="84" spans="1:8" ht="18.75" customHeight="1" x14ac:dyDescent="0.25">
      <c r="A84" s="212"/>
      <c r="B84" s="211"/>
      <c r="C84" s="96"/>
      <c r="E84" s="1" t="str">
        <f t="shared" si="2"/>
        <v/>
      </c>
      <c r="F84" s="2" t="str">
        <f>IF(ISERROR(VLOOKUP(A84,'Cadastro-Estoque'!A:G,1,FALSE)),"",VLOOKUP(A84,'Cadastro-Estoque'!A:G,4,FALSE))</f>
        <v/>
      </c>
      <c r="G84" s="2" t="str">
        <f>IF(ISBLANK(A84),"",IF(ISERROR(VLOOKUP(A84,'Cadastro-Estoque'!A:G,1,FALSE)),"Produto não cadastrado",VLOOKUP(A84,'Cadastro-Estoque'!A:G,2,FALSE)))</f>
        <v/>
      </c>
      <c r="H84" s="2" t="str">
        <f>IF(ISERROR(VLOOKUP(A84,'Cadastro-Estoque'!A:G,1,FALSE)),"",VLOOKUP(A84,'Cadastro-Estoque'!A:G,3,FALSE))</f>
        <v/>
      </c>
    </row>
    <row r="85" spans="1:8" ht="18.75" customHeight="1" x14ac:dyDescent="0.25">
      <c r="A85" s="212"/>
      <c r="B85" s="211"/>
      <c r="C85" s="96"/>
      <c r="E85" s="1" t="str">
        <f t="shared" si="2"/>
        <v/>
      </c>
      <c r="F85" s="2" t="str">
        <f>IF(ISERROR(VLOOKUP(A85,'Cadastro-Estoque'!A:G,1,FALSE)),"",VLOOKUP(A85,'Cadastro-Estoque'!A:G,4,FALSE))</f>
        <v/>
      </c>
      <c r="G85" s="2" t="str">
        <f>IF(ISBLANK(A85),"",IF(ISERROR(VLOOKUP(A85,'Cadastro-Estoque'!A:G,1,FALSE)),"Produto não cadastrado",VLOOKUP(A85,'Cadastro-Estoque'!A:G,2,FALSE)))</f>
        <v/>
      </c>
      <c r="H85" s="2" t="str">
        <f>IF(ISERROR(VLOOKUP(A85,'Cadastro-Estoque'!A:G,1,FALSE)),"",VLOOKUP(A85,'Cadastro-Estoque'!A:G,3,FALSE))</f>
        <v/>
      </c>
    </row>
    <row r="86" spans="1:8" ht="18.75" customHeight="1" x14ac:dyDescent="0.25">
      <c r="A86" s="212"/>
      <c r="B86" s="211"/>
      <c r="C86" s="96"/>
      <c r="E86" s="1" t="str">
        <f t="shared" si="2"/>
        <v/>
      </c>
      <c r="F86" s="2" t="str">
        <f>IF(ISERROR(VLOOKUP(A86,'Cadastro-Estoque'!A:G,1,FALSE)),"",VLOOKUP(A86,'Cadastro-Estoque'!A:G,4,FALSE))</f>
        <v/>
      </c>
      <c r="G86" s="2" t="str">
        <f>IF(ISBLANK(A86),"",IF(ISERROR(VLOOKUP(A86,'Cadastro-Estoque'!A:G,1,FALSE)),"Produto não cadastrado",VLOOKUP(A86,'Cadastro-Estoque'!A:G,2,FALSE)))</f>
        <v/>
      </c>
      <c r="H86" s="2" t="str">
        <f>IF(ISERROR(VLOOKUP(A86,'Cadastro-Estoque'!A:G,1,FALSE)),"",VLOOKUP(A86,'Cadastro-Estoque'!A:G,3,FALSE))</f>
        <v/>
      </c>
    </row>
    <row r="87" spans="1:8" ht="18.75" customHeight="1" x14ac:dyDescent="0.25">
      <c r="A87" s="212"/>
      <c r="B87" s="211"/>
      <c r="C87" s="96"/>
      <c r="E87" s="1" t="str">
        <f t="shared" si="2"/>
        <v/>
      </c>
      <c r="F87" s="2" t="str">
        <f>IF(ISERROR(VLOOKUP(A87,'Cadastro-Estoque'!A:G,1,FALSE)),"",VLOOKUP(A87,'Cadastro-Estoque'!A:G,4,FALSE))</f>
        <v/>
      </c>
      <c r="G87" s="2" t="str">
        <f>IF(ISBLANK(A87),"",IF(ISERROR(VLOOKUP(A87,'Cadastro-Estoque'!A:G,1,FALSE)),"Produto não cadastrado",VLOOKUP(A87,'Cadastro-Estoque'!A:G,2,FALSE)))</f>
        <v/>
      </c>
      <c r="H87" s="2" t="str">
        <f>IF(ISERROR(VLOOKUP(A87,'Cadastro-Estoque'!A:G,1,FALSE)),"",VLOOKUP(A87,'Cadastro-Estoque'!A:G,3,FALSE))</f>
        <v/>
      </c>
    </row>
    <row r="88" spans="1:8" ht="18.75" customHeight="1" x14ac:dyDescent="0.25">
      <c r="A88" s="212"/>
      <c r="B88" s="211"/>
      <c r="C88" s="96"/>
      <c r="E88" s="1" t="str">
        <f t="shared" si="2"/>
        <v/>
      </c>
      <c r="F88" s="2" t="str">
        <f>IF(ISERROR(VLOOKUP(A88,'Cadastro-Estoque'!A:G,1,FALSE)),"",VLOOKUP(A88,'Cadastro-Estoque'!A:G,4,FALSE))</f>
        <v/>
      </c>
      <c r="G88" s="2" t="str">
        <f>IF(ISBLANK(A88),"",IF(ISERROR(VLOOKUP(A88,'Cadastro-Estoque'!A:G,1,FALSE)),"Produto não cadastrado",VLOOKUP(A88,'Cadastro-Estoque'!A:G,2,FALSE)))</f>
        <v/>
      </c>
      <c r="H88" s="2" t="str">
        <f>IF(ISERROR(VLOOKUP(A88,'Cadastro-Estoque'!A:G,1,FALSE)),"",VLOOKUP(A88,'Cadastro-Estoque'!A:G,3,FALSE))</f>
        <v/>
      </c>
    </row>
    <row r="89" spans="1:8" ht="18.75" customHeight="1" x14ac:dyDescent="0.25">
      <c r="A89" s="212"/>
      <c r="B89" s="211"/>
      <c r="C89" s="96"/>
      <c r="E89" s="1" t="str">
        <f t="shared" si="2"/>
        <v/>
      </c>
      <c r="F89" s="2" t="str">
        <f>IF(ISERROR(VLOOKUP(A89,'Cadastro-Estoque'!A:G,1,FALSE)),"",VLOOKUP(A89,'Cadastro-Estoque'!A:G,4,FALSE))</f>
        <v/>
      </c>
      <c r="G89" s="2" t="str">
        <f>IF(ISBLANK(A89),"",IF(ISERROR(VLOOKUP(A89,'Cadastro-Estoque'!A:G,1,FALSE)),"Produto não cadastrado",VLOOKUP(A89,'Cadastro-Estoque'!A:G,2,FALSE)))</f>
        <v/>
      </c>
      <c r="H89" s="2" t="str">
        <f>IF(ISERROR(VLOOKUP(A89,'Cadastro-Estoque'!A:G,1,FALSE)),"",VLOOKUP(A89,'Cadastro-Estoque'!A:G,3,FALSE))</f>
        <v/>
      </c>
    </row>
    <row r="90" spans="1:8" ht="18.75" customHeight="1" x14ac:dyDescent="0.25">
      <c r="A90" s="212"/>
      <c r="B90" s="211"/>
      <c r="C90" s="96"/>
      <c r="E90" s="1" t="str">
        <f t="shared" si="2"/>
        <v/>
      </c>
      <c r="F90" s="2" t="str">
        <f>IF(ISERROR(VLOOKUP(A90,'Cadastro-Estoque'!A:G,1,FALSE)),"",VLOOKUP(A90,'Cadastro-Estoque'!A:G,4,FALSE))</f>
        <v/>
      </c>
      <c r="G90" s="2" t="str">
        <f>IF(ISBLANK(A90),"",IF(ISERROR(VLOOKUP(A90,'Cadastro-Estoque'!A:G,1,FALSE)),"Produto não cadastrado",VLOOKUP(A90,'Cadastro-Estoque'!A:G,2,FALSE)))</f>
        <v/>
      </c>
      <c r="H90" s="2" t="str">
        <f>IF(ISERROR(VLOOKUP(A90,'Cadastro-Estoque'!A:G,1,FALSE)),"",VLOOKUP(A90,'Cadastro-Estoque'!A:G,3,FALSE))</f>
        <v/>
      </c>
    </row>
    <row r="91" spans="1:8" ht="18.75" customHeight="1" x14ac:dyDescent="0.25">
      <c r="A91" s="212"/>
      <c r="B91" s="211"/>
      <c r="C91" s="96"/>
      <c r="E91" s="1" t="str">
        <f t="shared" si="2"/>
        <v/>
      </c>
      <c r="F91" s="2" t="str">
        <f>IF(ISERROR(VLOOKUP(A91,'Cadastro-Estoque'!A:G,1,FALSE)),"",VLOOKUP(A91,'Cadastro-Estoque'!A:G,4,FALSE))</f>
        <v/>
      </c>
      <c r="G91" s="2" t="str">
        <f>IF(ISBLANK(A91),"",IF(ISERROR(VLOOKUP(A91,'Cadastro-Estoque'!A:G,1,FALSE)),"Produto não cadastrado",VLOOKUP(A91,'Cadastro-Estoque'!A:G,2,FALSE)))</f>
        <v/>
      </c>
      <c r="H91" s="2" t="str">
        <f>IF(ISERROR(VLOOKUP(A91,'Cadastro-Estoque'!A:G,1,FALSE)),"",VLOOKUP(A91,'Cadastro-Estoque'!A:G,3,FALSE))</f>
        <v/>
      </c>
    </row>
    <row r="92" spans="1:8" ht="18.75" customHeight="1" x14ac:dyDescent="0.25">
      <c r="A92" s="212"/>
      <c r="B92" s="211"/>
      <c r="C92" s="96"/>
      <c r="E92" s="1" t="str">
        <f t="shared" si="2"/>
        <v/>
      </c>
      <c r="F92" s="2" t="str">
        <f>IF(ISERROR(VLOOKUP(A92,'Cadastro-Estoque'!A:G,1,FALSE)),"",VLOOKUP(A92,'Cadastro-Estoque'!A:G,4,FALSE))</f>
        <v/>
      </c>
      <c r="G92" s="2" t="str">
        <f>IF(ISBLANK(A92),"",IF(ISERROR(VLOOKUP(A92,'Cadastro-Estoque'!A:G,1,FALSE)),"Produto não cadastrado",VLOOKUP(A92,'Cadastro-Estoque'!A:G,2,FALSE)))</f>
        <v/>
      </c>
      <c r="H92" s="2" t="str">
        <f>IF(ISERROR(VLOOKUP(A92,'Cadastro-Estoque'!A:G,1,FALSE)),"",VLOOKUP(A92,'Cadastro-Estoque'!A:G,3,FALSE))</f>
        <v/>
      </c>
    </row>
    <row r="93" spans="1:8" ht="18.75" customHeight="1" x14ac:dyDescent="0.25">
      <c r="A93" s="212"/>
      <c r="B93" s="211"/>
      <c r="C93" s="96"/>
      <c r="E93" s="1" t="str">
        <f t="shared" si="2"/>
        <v/>
      </c>
      <c r="F93" s="2" t="str">
        <f>IF(ISERROR(VLOOKUP(A93,'Cadastro-Estoque'!A:G,1,FALSE)),"",VLOOKUP(A93,'Cadastro-Estoque'!A:G,4,FALSE))</f>
        <v/>
      </c>
      <c r="G93" s="2" t="str">
        <f>IF(ISBLANK(A93),"",IF(ISERROR(VLOOKUP(A93,'Cadastro-Estoque'!A:G,1,FALSE)),"Produto não cadastrado",VLOOKUP(A93,'Cadastro-Estoque'!A:G,2,FALSE)))</f>
        <v/>
      </c>
      <c r="H93" s="2" t="str">
        <f>IF(ISERROR(VLOOKUP(A93,'Cadastro-Estoque'!A:G,1,FALSE)),"",VLOOKUP(A93,'Cadastro-Estoque'!A:G,3,FALSE))</f>
        <v/>
      </c>
    </row>
    <row r="94" spans="1:8" ht="18.75" customHeight="1" x14ac:dyDescent="0.25">
      <c r="A94" s="212"/>
      <c r="B94" s="211"/>
      <c r="C94" s="96"/>
      <c r="E94" s="1" t="str">
        <f t="shared" si="2"/>
        <v/>
      </c>
      <c r="F94" s="2" t="str">
        <f>IF(ISERROR(VLOOKUP(A94,'Cadastro-Estoque'!A:G,1,FALSE)),"",VLOOKUP(A94,'Cadastro-Estoque'!A:G,4,FALSE))</f>
        <v/>
      </c>
      <c r="G94" s="2" t="str">
        <f>IF(ISBLANK(A94),"",IF(ISERROR(VLOOKUP(A94,'Cadastro-Estoque'!A:G,1,FALSE)),"Produto não cadastrado",VLOOKUP(A94,'Cadastro-Estoque'!A:G,2,FALSE)))</f>
        <v/>
      </c>
      <c r="H94" s="2" t="str">
        <f>IF(ISERROR(VLOOKUP(A94,'Cadastro-Estoque'!A:G,1,FALSE)),"",VLOOKUP(A94,'Cadastro-Estoque'!A:G,3,FALSE))</f>
        <v/>
      </c>
    </row>
    <row r="95" spans="1:8" ht="18.75" customHeight="1" x14ac:dyDescent="0.25">
      <c r="A95" s="212"/>
      <c r="B95" s="211"/>
      <c r="C95" s="96"/>
      <c r="E95" s="1" t="str">
        <f t="shared" si="2"/>
        <v/>
      </c>
      <c r="F95" s="2" t="str">
        <f>IF(ISERROR(VLOOKUP(A95,'Cadastro-Estoque'!A:G,1,FALSE)),"",VLOOKUP(A95,'Cadastro-Estoque'!A:G,4,FALSE))</f>
        <v/>
      </c>
      <c r="G95" s="2" t="str">
        <f>IF(ISBLANK(A95),"",IF(ISERROR(VLOOKUP(A95,'Cadastro-Estoque'!A:G,1,FALSE)),"Produto não cadastrado",VLOOKUP(A95,'Cadastro-Estoque'!A:G,2,FALSE)))</f>
        <v/>
      </c>
      <c r="H95" s="2" t="str">
        <f>IF(ISERROR(VLOOKUP(A95,'Cadastro-Estoque'!A:G,1,FALSE)),"",VLOOKUP(A95,'Cadastro-Estoque'!A:G,3,FALSE))</f>
        <v/>
      </c>
    </row>
    <row r="96" spans="1:8" ht="18.75" customHeight="1" x14ac:dyDescent="0.25">
      <c r="A96" s="212"/>
      <c r="B96" s="211"/>
      <c r="C96" s="96"/>
      <c r="E96" s="1" t="str">
        <f t="shared" si="2"/>
        <v/>
      </c>
      <c r="F96" s="2" t="str">
        <f>IF(ISERROR(VLOOKUP(A96,'Cadastro-Estoque'!A:G,1,FALSE)),"",VLOOKUP(A96,'Cadastro-Estoque'!A:G,4,FALSE))</f>
        <v/>
      </c>
      <c r="G96" s="2" t="str">
        <f>IF(ISBLANK(A96),"",IF(ISERROR(VLOOKUP(A96,'Cadastro-Estoque'!A:G,1,FALSE)),"Produto não cadastrado",VLOOKUP(A96,'Cadastro-Estoque'!A:G,2,FALSE)))</f>
        <v/>
      </c>
      <c r="H96" s="2" t="str">
        <f>IF(ISERROR(VLOOKUP(A96,'Cadastro-Estoque'!A:G,1,FALSE)),"",VLOOKUP(A96,'Cadastro-Estoque'!A:G,3,FALSE))</f>
        <v/>
      </c>
    </row>
    <row r="97" spans="1:8" ht="18.75" customHeight="1" x14ac:dyDescent="0.25">
      <c r="A97" s="212"/>
      <c r="B97" s="211"/>
      <c r="C97" s="96"/>
      <c r="E97" s="1" t="str">
        <f t="shared" si="2"/>
        <v/>
      </c>
      <c r="F97" s="2" t="str">
        <f>IF(ISERROR(VLOOKUP(A97,'Cadastro-Estoque'!A:G,1,FALSE)),"",VLOOKUP(A97,'Cadastro-Estoque'!A:G,4,FALSE))</f>
        <v/>
      </c>
      <c r="G97" s="2" t="str">
        <f>IF(ISBLANK(A97),"",IF(ISERROR(VLOOKUP(A97,'Cadastro-Estoque'!A:G,1,FALSE)),"Produto não cadastrado",VLOOKUP(A97,'Cadastro-Estoque'!A:G,2,FALSE)))</f>
        <v/>
      </c>
      <c r="H97" s="2" t="str">
        <f>IF(ISERROR(VLOOKUP(A97,'Cadastro-Estoque'!A:G,1,FALSE)),"",VLOOKUP(A97,'Cadastro-Estoque'!A:G,3,FALSE))</f>
        <v/>
      </c>
    </row>
    <row r="98" spans="1:8" ht="18.75" customHeight="1" x14ac:dyDescent="0.25">
      <c r="A98" s="212"/>
      <c r="B98" s="211"/>
      <c r="C98" s="96"/>
      <c r="E98" s="1" t="str">
        <f t="shared" si="2"/>
        <v/>
      </c>
      <c r="F98" s="2" t="str">
        <f>IF(ISERROR(VLOOKUP(A98,'Cadastro-Estoque'!A:G,1,FALSE)),"",VLOOKUP(A98,'Cadastro-Estoque'!A:G,4,FALSE))</f>
        <v/>
      </c>
      <c r="G98" s="2" t="str">
        <f>IF(ISBLANK(A98),"",IF(ISERROR(VLOOKUP(A98,'Cadastro-Estoque'!A:G,1,FALSE)),"Produto não cadastrado",VLOOKUP(A98,'Cadastro-Estoque'!A:G,2,FALSE)))</f>
        <v/>
      </c>
      <c r="H98" s="2" t="str">
        <f>IF(ISERROR(VLOOKUP(A98,'Cadastro-Estoque'!A:G,1,FALSE)),"",VLOOKUP(A98,'Cadastro-Estoque'!A:G,3,FALSE))</f>
        <v/>
      </c>
    </row>
    <row r="99" spans="1:8" ht="18.75" customHeight="1" x14ac:dyDescent="0.25">
      <c r="A99" s="212"/>
      <c r="B99" s="211"/>
      <c r="C99" s="96"/>
      <c r="E99" s="1" t="str">
        <f t="shared" si="2"/>
        <v/>
      </c>
      <c r="F99" s="2" t="str">
        <f>IF(ISERROR(VLOOKUP(A99,'Cadastro-Estoque'!A:G,1,FALSE)),"",VLOOKUP(A99,'Cadastro-Estoque'!A:G,4,FALSE))</f>
        <v/>
      </c>
      <c r="G99" s="2" t="str">
        <f>IF(ISBLANK(A99),"",IF(ISERROR(VLOOKUP(A99,'Cadastro-Estoque'!A:G,1,FALSE)),"Produto não cadastrado",VLOOKUP(A99,'Cadastro-Estoque'!A:G,2,FALSE)))</f>
        <v/>
      </c>
      <c r="H99" s="2" t="str">
        <f>IF(ISERROR(VLOOKUP(A99,'Cadastro-Estoque'!A:G,1,FALSE)),"",VLOOKUP(A99,'Cadastro-Estoque'!A:G,3,FALSE))</f>
        <v/>
      </c>
    </row>
    <row r="100" spans="1:8" ht="18.75" customHeight="1" x14ac:dyDescent="0.25">
      <c r="A100" s="212"/>
      <c r="B100" s="211"/>
      <c r="C100" s="96"/>
      <c r="E100" s="1" t="str">
        <f t="shared" si="2"/>
        <v/>
      </c>
      <c r="F100" s="2" t="str">
        <f>IF(ISERROR(VLOOKUP(A100,'Cadastro-Estoque'!A:G,1,FALSE)),"",VLOOKUP(A100,'Cadastro-Estoque'!A:G,4,FALSE))</f>
        <v/>
      </c>
      <c r="G100" s="2" t="str">
        <f>IF(ISBLANK(A100),"",IF(ISERROR(VLOOKUP(A100,'Cadastro-Estoque'!A:G,1,FALSE)),"Produto não cadastrado",VLOOKUP(A100,'Cadastro-Estoque'!A:G,2,FALSE)))</f>
        <v/>
      </c>
      <c r="H100" s="2" t="str">
        <f>IF(ISERROR(VLOOKUP(A100,'Cadastro-Estoque'!A:G,1,FALSE)),"",VLOOKUP(A100,'Cadastro-Estoque'!A:G,3,FALSE))</f>
        <v/>
      </c>
    </row>
    <row r="101" spans="1:8" ht="18.75" customHeight="1" x14ac:dyDescent="0.25">
      <c r="E101" s="1" t="str">
        <f t="shared" si="2"/>
        <v/>
      </c>
      <c r="F101" s="2" t="str">
        <f>IF(ISERROR(VLOOKUP(A101,'Cadastro-Estoque'!A:G,1,FALSE)),"",VLOOKUP(A101,'Cadastro-Estoque'!A:G,4,FALSE))</f>
        <v/>
      </c>
      <c r="G101" s="2" t="str">
        <f>IF(ISBLANK(A101),"",IF(ISERROR(VLOOKUP(A101,'Cadastro-Estoque'!A:G,1,FALSE)),"Produto não cadastrado",VLOOKUP(A101,'Cadastro-Estoque'!A:G,2,FALSE)))</f>
        <v/>
      </c>
      <c r="H101" s="2" t="str">
        <f>IF(ISERROR(VLOOKUP(A101,'Cadastro-Estoque'!A:G,1,FALSE)),"",VLOOKUP(A101,'Cadastro-Estoque'!A:G,3,FALSE))</f>
        <v/>
      </c>
    </row>
    <row r="102" spans="1:8" ht="18.75" customHeight="1" x14ac:dyDescent="0.25">
      <c r="E102" s="1" t="str">
        <f t="shared" si="2"/>
        <v/>
      </c>
      <c r="F102" s="2" t="str">
        <f>IF(ISERROR(VLOOKUP(A102,'Cadastro-Estoque'!A:G,1,FALSE)),"",VLOOKUP(A102,'Cadastro-Estoque'!A:G,4,FALSE))</f>
        <v/>
      </c>
      <c r="G102" s="2" t="str">
        <f>IF(ISBLANK(A102),"",IF(ISERROR(VLOOKUP(A102,'Cadastro-Estoque'!A:G,1,FALSE)),"Produto não cadastrado",VLOOKUP(A102,'Cadastro-Estoque'!A:G,2,FALSE)))</f>
        <v/>
      </c>
      <c r="H102" s="2" t="str">
        <f>IF(ISERROR(VLOOKUP(A102,'Cadastro-Estoque'!A:G,1,FALSE)),"",VLOOKUP(A102,'Cadastro-Estoque'!A:G,3,FALSE))</f>
        <v/>
      </c>
    </row>
    <row r="103" spans="1:8" ht="18.75" customHeight="1" x14ac:dyDescent="0.25">
      <c r="E103" s="1" t="str">
        <f t="shared" si="2"/>
        <v/>
      </c>
      <c r="F103" s="2" t="str">
        <f>IF(ISERROR(VLOOKUP(A103,'Cadastro-Estoque'!A:G,1,FALSE)),"",VLOOKUP(A103,'Cadastro-Estoque'!A:G,4,FALSE))</f>
        <v/>
      </c>
      <c r="G103" s="2" t="str">
        <f>IF(ISBLANK(A103),"",IF(ISERROR(VLOOKUP(A103,'Cadastro-Estoque'!A:G,1,FALSE)),"Produto não cadastrado",VLOOKUP(A103,'Cadastro-Estoque'!A:G,2,FALSE)))</f>
        <v/>
      </c>
      <c r="H103" s="2" t="str">
        <f>IF(ISERROR(VLOOKUP(A103,'Cadastro-Estoque'!A:G,1,FALSE)),"",VLOOKUP(A103,'Cadastro-Estoque'!A:G,3,FALSE))</f>
        <v/>
      </c>
    </row>
    <row r="104" spans="1:8" ht="18.75" customHeight="1" x14ac:dyDescent="0.25">
      <c r="E104" s="1" t="str">
        <f t="shared" si="2"/>
        <v/>
      </c>
      <c r="F104" s="2" t="str">
        <f>IF(ISERROR(VLOOKUP(A104,'Cadastro-Estoque'!A:G,1,FALSE)),"",VLOOKUP(A104,'Cadastro-Estoque'!A:G,4,FALSE))</f>
        <v/>
      </c>
      <c r="G104" s="2" t="str">
        <f>IF(ISBLANK(A104),"",IF(ISERROR(VLOOKUP(A104,'Cadastro-Estoque'!A:G,1,FALSE)),"Produto não cadastrado",VLOOKUP(A104,'Cadastro-Estoque'!A:G,2,FALSE)))</f>
        <v/>
      </c>
      <c r="H104" s="2" t="str">
        <f>IF(ISERROR(VLOOKUP(A104,'Cadastro-Estoque'!A:G,1,FALSE)),"",VLOOKUP(A104,'Cadastro-Estoque'!A:G,3,FALSE))</f>
        <v/>
      </c>
    </row>
    <row r="105" spans="1:8" ht="18.75" customHeight="1" x14ac:dyDescent="0.25">
      <c r="E105" s="1" t="str">
        <f t="shared" si="2"/>
        <v/>
      </c>
      <c r="F105" s="2" t="str">
        <f>IF(ISERROR(VLOOKUP(A105,'Cadastro-Estoque'!A:G,1,FALSE)),"",VLOOKUP(A105,'Cadastro-Estoque'!A:G,4,FALSE))</f>
        <v/>
      </c>
      <c r="G105" s="2" t="str">
        <f>IF(ISBLANK(A105),"",IF(ISERROR(VLOOKUP(A105,'Cadastro-Estoque'!A:G,1,FALSE)),"Produto não cadastrado",VLOOKUP(A105,'Cadastro-Estoque'!A:G,2,FALSE)))</f>
        <v/>
      </c>
      <c r="H105" s="2" t="str">
        <f>IF(ISERROR(VLOOKUP(A105,'Cadastro-Estoque'!A:G,1,FALSE)),"",VLOOKUP(A105,'Cadastro-Estoque'!A:G,3,FALSE))</f>
        <v/>
      </c>
    </row>
    <row r="106" spans="1:8" ht="18.75" customHeight="1" x14ac:dyDescent="0.25">
      <c r="E106" s="1" t="str">
        <f t="shared" si="2"/>
        <v/>
      </c>
      <c r="F106" s="2" t="str">
        <f>IF(ISERROR(VLOOKUP(A106,'Cadastro-Estoque'!A:G,1,FALSE)),"",VLOOKUP(A106,'Cadastro-Estoque'!A:G,4,FALSE))</f>
        <v/>
      </c>
      <c r="G106" s="2" t="str">
        <f>IF(ISBLANK(A106),"",IF(ISERROR(VLOOKUP(A106,'Cadastro-Estoque'!A:G,1,FALSE)),"Produto não cadastrado",VLOOKUP(A106,'Cadastro-Estoque'!A:G,2,FALSE)))</f>
        <v/>
      </c>
      <c r="H106" s="2" t="str">
        <f>IF(ISERROR(VLOOKUP(A106,'Cadastro-Estoque'!A:G,1,FALSE)),"",VLOOKUP(A106,'Cadastro-Estoque'!A:G,3,FALSE))</f>
        <v/>
      </c>
    </row>
    <row r="107" spans="1:8" ht="18.75" customHeight="1" x14ac:dyDescent="0.25">
      <c r="E107" s="1" t="str">
        <f t="shared" si="2"/>
        <v/>
      </c>
      <c r="F107" s="2" t="str">
        <f>IF(ISERROR(VLOOKUP(A107,'Cadastro-Estoque'!A:G,1,FALSE)),"",VLOOKUP(A107,'Cadastro-Estoque'!A:G,4,FALSE))</f>
        <v/>
      </c>
      <c r="G107" s="2" t="str">
        <f>IF(ISBLANK(A107),"",IF(ISERROR(VLOOKUP(A107,'Cadastro-Estoque'!A:G,1,FALSE)),"Produto não cadastrado",VLOOKUP(A107,'Cadastro-Estoque'!A:G,2,FALSE)))</f>
        <v/>
      </c>
      <c r="H107" s="2" t="str">
        <f>IF(ISERROR(VLOOKUP(A107,'Cadastro-Estoque'!A:G,1,FALSE)),"",VLOOKUP(A107,'Cadastro-Estoque'!A:G,3,FALSE))</f>
        <v/>
      </c>
    </row>
    <row r="108" spans="1:8" ht="18.75" customHeight="1" x14ac:dyDescent="0.25">
      <c r="E108" s="1" t="str">
        <f t="shared" si="2"/>
        <v/>
      </c>
      <c r="F108" s="2" t="str">
        <f>IF(ISERROR(VLOOKUP(A108,'Cadastro-Estoque'!A:G,1,FALSE)),"",VLOOKUP(A108,'Cadastro-Estoque'!A:G,4,FALSE))</f>
        <v/>
      </c>
      <c r="G108" s="2" t="str">
        <f>IF(ISBLANK(A108),"",IF(ISERROR(VLOOKUP(A108,'Cadastro-Estoque'!A:G,1,FALSE)),"Produto não cadastrado",VLOOKUP(A108,'Cadastro-Estoque'!A:G,2,FALSE)))</f>
        <v/>
      </c>
      <c r="H108" s="2" t="str">
        <f>IF(ISERROR(VLOOKUP(A108,'Cadastro-Estoque'!A:G,1,FALSE)),"",VLOOKUP(A108,'Cadastro-Estoque'!A:G,3,FALSE))</f>
        <v/>
      </c>
    </row>
    <row r="109" spans="1:8" ht="18.75" customHeight="1" x14ac:dyDescent="0.25">
      <c r="E109" s="1" t="str">
        <f t="shared" si="2"/>
        <v/>
      </c>
      <c r="F109" s="2" t="str">
        <f>IF(ISERROR(VLOOKUP(A109,'Cadastro-Estoque'!A:G,1,FALSE)),"",VLOOKUP(A109,'Cadastro-Estoque'!A:G,4,FALSE))</f>
        <v/>
      </c>
      <c r="G109" s="2" t="str">
        <f>IF(ISBLANK(A109),"",IF(ISERROR(VLOOKUP(A109,'Cadastro-Estoque'!A:G,1,FALSE)),"Produto não cadastrado",VLOOKUP(A109,'Cadastro-Estoque'!A:G,2,FALSE)))</f>
        <v/>
      </c>
      <c r="H109" s="2" t="str">
        <f>IF(ISERROR(VLOOKUP(A109,'Cadastro-Estoque'!A:G,1,FALSE)),"",VLOOKUP(A109,'Cadastro-Estoque'!A:G,3,FALSE))</f>
        <v/>
      </c>
    </row>
    <row r="110" spans="1:8" ht="18.75" customHeight="1" x14ac:dyDescent="0.25">
      <c r="E110" s="1" t="str">
        <f t="shared" si="2"/>
        <v/>
      </c>
      <c r="F110" s="2" t="str">
        <f>IF(ISERROR(VLOOKUP(A110,'Cadastro-Estoque'!A:G,1,FALSE)),"",VLOOKUP(A110,'Cadastro-Estoque'!A:G,4,FALSE))</f>
        <v/>
      </c>
      <c r="G110" s="2" t="str">
        <f>IF(ISBLANK(A110),"",IF(ISERROR(VLOOKUP(A110,'Cadastro-Estoque'!A:G,1,FALSE)),"Produto não cadastrado",VLOOKUP(A110,'Cadastro-Estoque'!A:G,2,FALSE)))</f>
        <v/>
      </c>
      <c r="H110" s="2" t="str">
        <f>IF(ISERROR(VLOOKUP(A110,'Cadastro-Estoque'!A:G,1,FALSE)),"",VLOOKUP(A110,'Cadastro-Estoque'!A:G,3,FALSE))</f>
        <v/>
      </c>
    </row>
    <row r="111" spans="1:8" ht="18.75" customHeight="1" x14ac:dyDescent="0.25">
      <c r="E111" s="1" t="str">
        <f t="shared" si="2"/>
        <v/>
      </c>
      <c r="F111" s="2" t="str">
        <f>IF(ISERROR(VLOOKUP(A111,'Cadastro-Estoque'!A:G,1,FALSE)),"",VLOOKUP(A111,'Cadastro-Estoque'!A:G,4,FALSE))</f>
        <v/>
      </c>
      <c r="G111" s="2" t="str">
        <f>IF(ISBLANK(A111),"",IF(ISERROR(VLOOKUP(A111,'Cadastro-Estoque'!A:G,1,FALSE)),"Produto não cadastrado",VLOOKUP(A111,'Cadastro-Estoque'!A:G,2,FALSE)))</f>
        <v/>
      </c>
      <c r="H111" s="2" t="str">
        <f>IF(ISERROR(VLOOKUP(A111,'Cadastro-Estoque'!A:G,1,FALSE)),"",VLOOKUP(A111,'Cadastro-Estoque'!A:G,3,FALSE))</f>
        <v/>
      </c>
    </row>
    <row r="112" spans="1:8" ht="18.75" customHeight="1" x14ac:dyDescent="0.25">
      <c r="E112" s="1" t="str">
        <f t="shared" si="2"/>
        <v/>
      </c>
      <c r="F112" s="2" t="str">
        <f>IF(ISERROR(VLOOKUP(A112,'Cadastro-Estoque'!A:G,1,FALSE)),"",VLOOKUP(A112,'Cadastro-Estoque'!A:G,4,FALSE))</f>
        <v/>
      </c>
      <c r="G112" s="2" t="str">
        <f>IF(ISBLANK(A112),"",IF(ISERROR(VLOOKUP(A112,'Cadastro-Estoque'!A:G,1,FALSE)),"Produto não cadastrado",VLOOKUP(A112,'Cadastro-Estoque'!A:G,2,FALSE)))</f>
        <v/>
      </c>
      <c r="H112" s="2" t="str">
        <f>IF(ISERROR(VLOOKUP(A112,'Cadastro-Estoque'!A:G,1,FALSE)),"",VLOOKUP(A112,'Cadastro-Estoque'!A:G,3,FALSE))</f>
        <v/>
      </c>
    </row>
    <row r="113" spans="5:8" ht="18.75" customHeight="1" x14ac:dyDescent="0.25">
      <c r="E113" s="1" t="str">
        <f t="shared" si="2"/>
        <v/>
      </c>
      <c r="F113" s="2" t="str">
        <f>IF(ISERROR(VLOOKUP(A113,'Cadastro-Estoque'!A:G,1,FALSE)),"",VLOOKUP(A113,'Cadastro-Estoque'!A:G,4,FALSE))</f>
        <v/>
      </c>
      <c r="G113" s="2" t="str">
        <f>IF(ISBLANK(A113),"",IF(ISERROR(VLOOKUP(A113,'Cadastro-Estoque'!A:G,1,FALSE)),"Produto não cadastrado",VLOOKUP(A113,'Cadastro-Estoque'!A:G,2,FALSE)))</f>
        <v/>
      </c>
      <c r="H113" s="2" t="str">
        <f>IF(ISERROR(VLOOKUP(A113,'Cadastro-Estoque'!A:G,1,FALSE)),"",VLOOKUP(A113,'Cadastro-Estoque'!A:G,3,FALSE))</f>
        <v/>
      </c>
    </row>
    <row r="114" spans="5:8" ht="18.75" customHeight="1" x14ac:dyDescent="0.25">
      <c r="E114" s="1" t="str">
        <f t="shared" si="2"/>
        <v/>
      </c>
      <c r="F114" s="2" t="str">
        <f>IF(ISERROR(VLOOKUP(A114,'Cadastro-Estoque'!A:G,1,FALSE)),"",VLOOKUP(A114,'Cadastro-Estoque'!A:G,4,FALSE))</f>
        <v/>
      </c>
      <c r="G114" s="2" t="str">
        <f>IF(ISBLANK(A114),"",IF(ISERROR(VLOOKUP(A114,'Cadastro-Estoque'!A:G,1,FALSE)),"Produto não cadastrado",VLOOKUP(A114,'Cadastro-Estoque'!A:G,2,FALSE)))</f>
        <v/>
      </c>
      <c r="H114" s="2" t="str">
        <f>IF(ISERROR(VLOOKUP(A114,'Cadastro-Estoque'!A:G,1,FALSE)),"",VLOOKUP(A114,'Cadastro-Estoque'!A:G,3,FALSE))</f>
        <v/>
      </c>
    </row>
    <row r="115" spans="5:8" ht="18.75" customHeight="1" x14ac:dyDescent="0.25">
      <c r="E115" s="1" t="str">
        <f t="shared" si="2"/>
        <v/>
      </c>
      <c r="F115" s="2" t="str">
        <f>IF(ISERROR(VLOOKUP(A115,'Cadastro-Estoque'!A:G,1,FALSE)),"",VLOOKUP(A115,'Cadastro-Estoque'!A:G,4,FALSE))</f>
        <v/>
      </c>
      <c r="G115" s="2" t="str">
        <f>IF(ISBLANK(A115),"",IF(ISERROR(VLOOKUP(A115,'Cadastro-Estoque'!A:G,1,FALSE)),"Produto não cadastrado",VLOOKUP(A115,'Cadastro-Estoque'!A:G,2,FALSE)))</f>
        <v/>
      </c>
      <c r="H115" s="2" t="str">
        <f>IF(ISERROR(VLOOKUP(A115,'Cadastro-Estoque'!A:G,1,FALSE)),"",VLOOKUP(A115,'Cadastro-Estoque'!A:G,3,FALSE))</f>
        <v/>
      </c>
    </row>
    <row r="116" spans="5:8" ht="18.75" customHeight="1" x14ac:dyDescent="0.25">
      <c r="E116" s="1" t="str">
        <f t="shared" si="2"/>
        <v/>
      </c>
      <c r="F116" s="2" t="str">
        <f>IF(ISERROR(VLOOKUP(A116,'Cadastro-Estoque'!A:G,1,FALSE)),"",VLOOKUP(A116,'Cadastro-Estoque'!A:G,4,FALSE))</f>
        <v/>
      </c>
      <c r="G116" s="2" t="str">
        <f>IF(ISBLANK(A116),"",IF(ISERROR(VLOOKUP(A116,'Cadastro-Estoque'!A:G,1,FALSE)),"Produto não cadastrado",VLOOKUP(A116,'Cadastro-Estoque'!A:G,2,FALSE)))</f>
        <v/>
      </c>
      <c r="H116" s="2" t="str">
        <f>IF(ISERROR(VLOOKUP(A116,'Cadastro-Estoque'!A:G,1,FALSE)),"",VLOOKUP(A116,'Cadastro-Estoque'!A:G,3,FALSE))</f>
        <v/>
      </c>
    </row>
    <row r="117" spans="5:8" ht="18.75" customHeight="1" x14ac:dyDescent="0.25">
      <c r="E117" s="1" t="str">
        <f t="shared" si="2"/>
        <v/>
      </c>
      <c r="F117" s="2" t="str">
        <f>IF(ISERROR(VLOOKUP(A117,'Cadastro-Estoque'!A:G,1,FALSE)),"",VLOOKUP(A117,'Cadastro-Estoque'!A:G,4,FALSE))</f>
        <v/>
      </c>
      <c r="G117" s="2" t="str">
        <f>IF(ISBLANK(A117),"",IF(ISERROR(VLOOKUP(A117,'Cadastro-Estoque'!A:G,1,FALSE)),"Produto não cadastrado",VLOOKUP(A117,'Cadastro-Estoque'!A:G,2,FALSE)))</f>
        <v/>
      </c>
      <c r="H117" s="2" t="str">
        <f>IF(ISERROR(VLOOKUP(A117,'Cadastro-Estoque'!A:G,1,FALSE)),"",VLOOKUP(A117,'Cadastro-Estoque'!A:G,3,FALSE))</f>
        <v/>
      </c>
    </row>
    <row r="118" spans="5:8" ht="18.75" customHeight="1" x14ac:dyDescent="0.25">
      <c r="E118" s="1" t="str">
        <f t="shared" si="2"/>
        <v/>
      </c>
      <c r="F118" s="2" t="str">
        <f>IF(ISERROR(VLOOKUP(A118,'Cadastro-Estoque'!A:G,1,FALSE)),"",VLOOKUP(A118,'Cadastro-Estoque'!A:G,4,FALSE))</f>
        <v/>
      </c>
      <c r="G118" s="2" t="str">
        <f>IF(ISBLANK(A118),"",IF(ISERROR(VLOOKUP(A118,'Cadastro-Estoque'!A:G,1,FALSE)),"Produto não cadastrado",VLOOKUP(A118,'Cadastro-Estoque'!A:G,2,FALSE)))</f>
        <v/>
      </c>
      <c r="H118" s="2" t="str">
        <f>IF(ISERROR(VLOOKUP(A118,'Cadastro-Estoque'!A:G,1,FALSE)),"",VLOOKUP(A118,'Cadastro-Estoque'!A:G,3,FALSE))</f>
        <v/>
      </c>
    </row>
    <row r="119" spans="5:8" ht="18.75" customHeight="1" x14ac:dyDescent="0.25">
      <c r="E119" s="1" t="str">
        <f t="shared" si="2"/>
        <v/>
      </c>
      <c r="F119" s="2" t="str">
        <f>IF(ISERROR(VLOOKUP(A119,'Cadastro-Estoque'!A:G,1,FALSE)),"",VLOOKUP(A119,'Cadastro-Estoque'!A:G,4,FALSE))</f>
        <v/>
      </c>
      <c r="G119" s="2" t="str">
        <f>IF(ISBLANK(A119),"",IF(ISERROR(VLOOKUP(A119,'Cadastro-Estoque'!A:G,1,FALSE)),"Produto não cadastrado",VLOOKUP(A119,'Cadastro-Estoque'!A:G,2,FALSE)))</f>
        <v/>
      </c>
      <c r="H119" s="2" t="str">
        <f>IF(ISERROR(VLOOKUP(A119,'Cadastro-Estoque'!A:G,1,FALSE)),"",VLOOKUP(A119,'Cadastro-Estoque'!A:G,3,FALSE))</f>
        <v/>
      </c>
    </row>
    <row r="120" spans="5:8" ht="18.75" customHeight="1" x14ac:dyDescent="0.25">
      <c r="E120" s="1" t="str">
        <f t="shared" si="2"/>
        <v/>
      </c>
      <c r="F120" s="2" t="str">
        <f>IF(ISERROR(VLOOKUP(A120,'Cadastro-Estoque'!A:G,1,FALSE)),"",VLOOKUP(A120,'Cadastro-Estoque'!A:G,4,FALSE))</f>
        <v/>
      </c>
      <c r="G120" s="2" t="str">
        <f>IF(ISBLANK(A120),"",IF(ISERROR(VLOOKUP(A120,'Cadastro-Estoque'!A:G,1,FALSE)),"Produto não cadastrado",VLOOKUP(A120,'Cadastro-Estoque'!A:G,2,FALSE)))</f>
        <v/>
      </c>
      <c r="H120" s="2" t="str">
        <f>IF(ISERROR(VLOOKUP(A120,'Cadastro-Estoque'!A:G,1,FALSE)),"",VLOOKUP(A120,'Cadastro-Estoque'!A:G,3,FALSE))</f>
        <v/>
      </c>
    </row>
    <row r="121" spans="5:8" ht="18.75" customHeight="1" x14ac:dyDescent="0.25">
      <c r="E121" s="1" t="str">
        <f t="shared" si="2"/>
        <v/>
      </c>
      <c r="F121" s="2" t="str">
        <f>IF(ISERROR(VLOOKUP(A121,'Cadastro-Estoque'!A:G,1,FALSE)),"",VLOOKUP(A121,'Cadastro-Estoque'!A:G,4,FALSE))</f>
        <v/>
      </c>
      <c r="G121" s="2" t="str">
        <f>IF(ISBLANK(A121),"",IF(ISERROR(VLOOKUP(A121,'Cadastro-Estoque'!A:G,1,FALSE)),"Produto não cadastrado",VLOOKUP(A121,'Cadastro-Estoque'!A:G,2,FALSE)))</f>
        <v/>
      </c>
      <c r="H121" s="2" t="str">
        <f>IF(ISERROR(VLOOKUP(A121,'Cadastro-Estoque'!A:G,1,FALSE)),"",VLOOKUP(A121,'Cadastro-Estoque'!A:G,3,FALSE))</f>
        <v/>
      </c>
    </row>
    <row r="122" spans="5:8" ht="18.75" customHeight="1" x14ac:dyDescent="0.25">
      <c r="E122" s="1" t="str">
        <f t="shared" si="2"/>
        <v/>
      </c>
      <c r="F122" s="2" t="str">
        <f>IF(ISERROR(VLOOKUP(A122,'Cadastro-Estoque'!A:G,1,FALSE)),"",VLOOKUP(A122,'Cadastro-Estoque'!A:G,4,FALSE))</f>
        <v/>
      </c>
      <c r="G122" s="2" t="str">
        <f>IF(ISBLANK(A122),"",IF(ISERROR(VLOOKUP(A122,'Cadastro-Estoque'!A:G,1,FALSE)),"Produto não cadastrado",VLOOKUP(A122,'Cadastro-Estoque'!A:G,2,FALSE)))</f>
        <v/>
      </c>
      <c r="H122" s="2" t="str">
        <f>IF(ISERROR(VLOOKUP(A122,'Cadastro-Estoque'!A:G,1,FALSE)),"",VLOOKUP(A122,'Cadastro-Estoque'!A:G,3,FALSE))</f>
        <v/>
      </c>
    </row>
    <row r="123" spans="5:8" ht="18.75" customHeight="1" x14ac:dyDescent="0.25">
      <c r="E123" s="1" t="str">
        <f t="shared" si="2"/>
        <v/>
      </c>
      <c r="F123" s="2" t="str">
        <f>IF(ISERROR(VLOOKUP(A123,'Cadastro-Estoque'!A:G,1,FALSE)),"",VLOOKUP(A123,'Cadastro-Estoque'!A:G,4,FALSE))</f>
        <v/>
      </c>
      <c r="G123" s="2" t="str">
        <f>IF(ISBLANK(A123),"",IF(ISERROR(VLOOKUP(A123,'Cadastro-Estoque'!A:G,1,FALSE)),"Produto não cadastrado",VLOOKUP(A123,'Cadastro-Estoque'!A:G,2,FALSE)))</f>
        <v/>
      </c>
      <c r="H123" s="2" t="str">
        <f>IF(ISERROR(VLOOKUP(A123,'Cadastro-Estoque'!A:G,1,FALSE)),"",VLOOKUP(A123,'Cadastro-Estoque'!A:G,3,FALSE))</f>
        <v/>
      </c>
    </row>
    <row r="124" spans="5:8" ht="18.75" customHeight="1" x14ac:dyDescent="0.25">
      <c r="E124" s="1" t="str">
        <f t="shared" si="2"/>
        <v/>
      </c>
      <c r="F124" s="2" t="str">
        <f>IF(ISERROR(VLOOKUP(A124,'Cadastro-Estoque'!A:G,1,FALSE)),"",VLOOKUP(A124,'Cadastro-Estoque'!A:G,4,FALSE))</f>
        <v/>
      </c>
      <c r="G124" s="2" t="str">
        <f>IF(ISBLANK(A124),"",IF(ISERROR(VLOOKUP(A124,'Cadastro-Estoque'!A:G,1,FALSE)),"Produto não cadastrado",VLOOKUP(A124,'Cadastro-Estoque'!A:G,2,FALSE)))</f>
        <v/>
      </c>
      <c r="H124" s="2" t="str">
        <f>IF(ISERROR(VLOOKUP(A124,'Cadastro-Estoque'!A:G,1,FALSE)),"",VLOOKUP(A124,'Cadastro-Estoque'!A:G,3,FALSE))</f>
        <v/>
      </c>
    </row>
    <row r="125" spans="5:8" ht="18.75" customHeight="1" x14ac:dyDescent="0.25">
      <c r="E125" s="1" t="str">
        <f t="shared" si="2"/>
        <v/>
      </c>
      <c r="F125" s="2" t="str">
        <f>IF(ISERROR(VLOOKUP(A125,'Cadastro-Estoque'!A:G,1,FALSE)),"",VLOOKUP(A125,'Cadastro-Estoque'!A:G,4,FALSE))</f>
        <v/>
      </c>
      <c r="G125" s="2" t="str">
        <f>IF(ISBLANK(A125),"",IF(ISERROR(VLOOKUP(A125,'Cadastro-Estoque'!A:G,1,FALSE)),"Produto não cadastrado",VLOOKUP(A125,'Cadastro-Estoque'!A:G,2,FALSE)))</f>
        <v/>
      </c>
      <c r="H125" s="2" t="str">
        <f>IF(ISERROR(VLOOKUP(A125,'Cadastro-Estoque'!A:G,1,FALSE)),"",VLOOKUP(A125,'Cadastro-Estoque'!A:G,3,FALSE))</f>
        <v/>
      </c>
    </row>
    <row r="126" spans="5:8" ht="18.75" customHeight="1" x14ac:dyDescent="0.25">
      <c r="E126" s="1" t="str">
        <f t="shared" si="2"/>
        <v/>
      </c>
      <c r="F126" s="2" t="str">
        <f>IF(ISERROR(VLOOKUP(A126,'Cadastro-Estoque'!A:G,1,FALSE)),"",VLOOKUP(A126,'Cadastro-Estoque'!A:G,4,FALSE))</f>
        <v/>
      </c>
      <c r="G126" s="2" t="str">
        <f>IF(ISBLANK(A126),"",IF(ISERROR(VLOOKUP(A126,'Cadastro-Estoque'!A:G,1,FALSE)),"Produto não cadastrado",VLOOKUP(A126,'Cadastro-Estoque'!A:G,2,FALSE)))</f>
        <v/>
      </c>
      <c r="H126" s="2" t="str">
        <f>IF(ISERROR(VLOOKUP(A126,'Cadastro-Estoque'!A:G,1,FALSE)),"",VLOOKUP(A126,'Cadastro-Estoque'!A:G,3,FALSE))</f>
        <v/>
      </c>
    </row>
    <row r="127" spans="5:8" ht="18.75" customHeight="1" x14ac:dyDescent="0.25">
      <c r="E127" s="1" t="str">
        <f t="shared" si="2"/>
        <v/>
      </c>
      <c r="F127" s="2" t="str">
        <f>IF(ISERROR(VLOOKUP(A127,'Cadastro-Estoque'!A:G,1,FALSE)),"",VLOOKUP(A127,'Cadastro-Estoque'!A:G,4,FALSE))</f>
        <v/>
      </c>
      <c r="G127" s="2" t="str">
        <f>IF(ISBLANK(A127),"",IF(ISERROR(VLOOKUP(A127,'Cadastro-Estoque'!A:G,1,FALSE)),"Produto não cadastrado",VLOOKUP(A127,'Cadastro-Estoque'!A:G,2,FALSE)))</f>
        <v/>
      </c>
      <c r="H127" s="2" t="str">
        <f>IF(ISERROR(VLOOKUP(A127,'Cadastro-Estoque'!A:G,1,FALSE)),"",VLOOKUP(A127,'Cadastro-Estoque'!A:G,3,FALSE))</f>
        <v/>
      </c>
    </row>
    <row r="128" spans="5:8" ht="18.75" customHeight="1" x14ac:dyDescent="0.25">
      <c r="E128" s="1" t="str">
        <f t="shared" si="2"/>
        <v/>
      </c>
      <c r="F128" s="2" t="str">
        <f>IF(ISERROR(VLOOKUP(A128,'Cadastro-Estoque'!A:G,1,FALSE)),"",VLOOKUP(A128,'Cadastro-Estoque'!A:G,4,FALSE))</f>
        <v/>
      </c>
      <c r="G128" s="2" t="str">
        <f>IF(ISBLANK(A128),"",IF(ISERROR(VLOOKUP(A128,'Cadastro-Estoque'!A:G,1,FALSE)),"Produto não cadastrado",VLOOKUP(A128,'Cadastro-Estoque'!A:G,2,FALSE)))</f>
        <v/>
      </c>
      <c r="H128" s="2" t="str">
        <f>IF(ISERROR(VLOOKUP(A128,'Cadastro-Estoque'!A:G,1,FALSE)),"",VLOOKUP(A128,'Cadastro-Estoque'!A:G,3,FALSE))</f>
        <v/>
      </c>
    </row>
    <row r="129" spans="5:8" ht="18.75" customHeight="1" x14ac:dyDescent="0.25">
      <c r="E129" s="1" t="str">
        <f t="shared" si="2"/>
        <v/>
      </c>
      <c r="F129" s="2" t="str">
        <f>IF(ISERROR(VLOOKUP(A129,'Cadastro-Estoque'!A:G,1,FALSE)),"",VLOOKUP(A129,'Cadastro-Estoque'!A:G,4,FALSE))</f>
        <v/>
      </c>
      <c r="G129" s="2" t="str">
        <f>IF(ISBLANK(A129),"",IF(ISERROR(VLOOKUP(A129,'Cadastro-Estoque'!A:G,1,FALSE)),"Produto não cadastrado",VLOOKUP(A129,'Cadastro-Estoque'!A:G,2,FALSE)))</f>
        <v/>
      </c>
      <c r="H129" s="2" t="str">
        <f>IF(ISERROR(VLOOKUP(A129,'Cadastro-Estoque'!A:G,1,FALSE)),"",VLOOKUP(A129,'Cadastro-Estoque'!A:G,3,FALSE))</f>
        <v/>
      </c>
    </row>
    <row r="130" spans="5:8" ht="18.75" customHeight="1" x14ac:dyDescent="0.25">
      <c r="E130" s="1" t="str">
        <f t="shared" si="2"/>
        <v/>
      </c>
      <c r="F130" s="2" t="str">
        <f>IF(ISERROR(VLOOKUP(A130,'Cadastro-Estoque'!A:G,1,FALSE)),"",VLOOKUP(A130,'Cadastro-Estoque'!A:G,4,FALSE))</f>
        <v/>
      </c>
      <c r="G130" s="2" t="str">
        <f>IF(ISBLANK(A130),"",IF(ISERROR(VLOOKUP(A130,'Cadastro-Estoque'!A:G,1,FALSE)),"Produto não cadastrado",VLOOKUP(A130,'Cadastro-Estoque'!A:G,2,FALSE)))</f>
        <v/>
      </c>
      <c r="H130" s="2" t="str">
        <f>IF(ISERROR(VLOOKUP(A130,'Cadastro-Estoque'!A:G,1,FALSE)),"",VLOOKUP(A130,'Cadastro-Estoque'!A:G,3,FALSE))</f>
        <v/>
      </c>
    </row>
    <row r="131" spans="5:8" ht="18.75" customHeight="1" x14ac:dyDescent="0.25">
      <c r="E131" s="1" t="str">
        <f t="shared" si="2"/>
        <v/>
      </c>
      <c r="F131" s="2" t="str">
        <f>IF(ISERROR(VLOOKUP(A131,'Cadastro-Estoque'!A:G,1,FALSE)),"",VLOOKUP(A131,'Cadastro-Estoque'!A:G,4,FALSE))</f>
        <v/>
      </c>
      <c r="G131" s="2" t="str">
        <f>IF(ISBLANK(A131),"",IF(ISERROR(VLOOKUP(A131,'Cadastro-Estoque'!A:G,1,FALSE)),"Produto não cadastrado",VLOOKUP(A131,'Cadastro-Estoque'!A:G,2,FALSE)))</f>
        <v/>
      </c>
      <c r="H131" s="2" t="str">
        <f>IF(ISERROR(VLOOKUP(A131,'Cadastro-Estoque'!A:G,1,FALSE)),"",VLOOKUP(A131,'Cadastro-Estoque'!A:G,3,FALSE))</f>
        <v/>
      </c>
    </row>
    <row r="132" spans="5:8" ht="18.75" customHeight="1" x14ac:dyDescent="0.25">
      <c r="E132" s="1" t="str">
        <f t="shared" si="2"/>
        <v/>
      </c>
      <c r="F132" s="2" t="str">
        <f>IF(ISERROR(VLOOKUP(A132,'Cadastro-Estoque'!A:G,1,FALSE)),"",VLOOKUP(A132,'Cadastro-Estoque'!A:G,4,FALSE))</f>
        <v/>
      </c>
      <c r="G132" s="2" t="str">
        <f>IF(ISBLANK(A132),"",IF(ISERROR(VLOOKUP(A132,'Cadastro-Estoque'!A:G,1,FALSE)),"Produto não cadastrado",VLOOKUP(A132,'Cadastro-Estoque'!A:G,2,FALSE)))</f>
        <v/>
      </c>
      <c r="H132" s="2" t="str">
        <f>IF(ISERROR(VLOOKUP(A132,'Cadastro-Estoque'!A:G,1,FALSE)),"",VLOOKUP(A132,'Cadastro-Estoque'!A:G,3,FALSE))</f>
        <v/>
      </c>
    </row>
    <row r="133" spans="5:8" ht="18.75" customHeight="1" x14ac:dyDescent="0.25">
      <c r="E133" s="1" t="str">
        <f t="shared" si="2"/>
        <v/>
      </c>
      <c r="F133" s="2" t="str">
        <f>IF(ISERROR(VLOOKUP(A133,'Cadastro-Estoque'!A:G,1,FALSE)),"",VLOOKUP(A133,'Cadastro-Estoque'!A:G,4,FALSE))</f>
        <v/>
      </c>
      <c r="G133" s="2" t="str">
        <f>IF(ISBLANK(A133),"",IF(ISERROR(VLOOKUP(A133,'Cadastro-Estoque'!A:G,1,FALSE)),"Produto não cadastrado",VLOOKUP(A133,'Cadastro-Estoque'!A:G,2,FALSE)))</f>
        <v/>
      </c>
      <c r="H133" s="2" t="str">
        <f>IF(ISERROR(VLOOKUP(A133,'Cadastro-Estoque'!A:G,1,FALSE)),"",VLOOKUP(A133,'Cadastro-Estoque'!A:G,3,FALSE))</f>
        <v/>
      </c>
    </row>
    <row r="134" spans="5:8" ht="18.75" customHeight="1" x14ac:dyDescent="0.25">
      <c r="E134" s="1" t="str">
        <f t="shared" si="2"/>
        <v/>
      </c>
      <c r="F134" s="2" t="str">
        <f>IF(ISERROR(VLOOKUP(A134,'Cadastro-Estoque'!A:G,1,FALSE)),"",VLOOKUP(A134,'Cadastro-Estoque'!A:G,4,FALSE))</f>
        <v/>
      </c>
      <c r="G134" s="2" t="str">
        <f>IF(ISBLANK(A134),"",IF(ISERROR(VLOOKUP(A134,'Cadastro-Estoque'!A:G,1,FALSE)),"Produto não cadastrado",VLOOKUP(A134,'Cadastro-Estoque'!A:G,2,FALSE)))</f>
        <v/>
      </c>
      <c r="H134" s="2" t="str">
        <f>IF(ISERROR(VLOOKUP(A134,'Cadastro-Estoque'!A:G,1,FALSE)),"",VLOOKUP(A134,'Cadastro-Estoque'!A:G,3,FALSE))</f>
        <v/>
      </c>
    </row>
    <row r="135" spans="5:8" ht="18.75" customHeight="1" x14ac:dyDescent="0.25">
      <c r="E135" s="1" t="str">
        <f t="shared" ref="E135:E198" si="3">IF(ISBLANK(A135),"",C135*D135)</f>
        <v/>
      </c>
      <c r="F135" s="2" t="str">
        <f>IF(ISERROR(VLOOKUP(A135,'Cadastro-Estoque'!A:G,1,FALSE)),"",VLOOKUP(A135,'Cadastro-Estoque'!A:G,4,FALSE))</f>
        <v/>
      </c>
      <c r="G135" s="2" t="str">
        <f>IF(ISBLANK(A135),"",IF(ISERROR(VLOOKUP(A135,'Cadastro-Estoque'!A:G,1,FALSE)),"Produto não cadastrado",VLOOKUP(A135,'Cadastro-Estoque'!A:G,2,FALSE)))</f>
        <v/>
      </c>
      <c r="H135" s="2" t="str">
        <f>IF(ISERROR(VLOOKUP(A135,'Cadastro-Estoque'!A:G,1,FALSE)),"",VLOOKUP(A135,'Cadastro-Estoque'!A:G,3,FALSE))</f>
        <v/>
      </c>
    </row>
    <row r="136" spans="5:8" ht="18.75" customHeight="1" x14ac:dyDescent="0.25">
      <c r="E136" s="1" t="str">
        <f t="shared" si="3"/>
        <v/>
      </c>
      <c r="F136" s="2" t="str">
        <f>IF(ISERROR(VLOOKUP(A136,'Cadastro-Estoque'!A:G,1,FALSE)),"",VLOOKUP(A136,'Cadastro-Estoque'!A:G,4,FALSE))</f>
        <v/>
      </c>
      <c r="G136" s="2" t="str">
        <f>IF(ISBLANK(A136),"",IF(ISERROR(VLOOKUP(A136,'Cadastro-Estoque'!A:G,1,FALSE)),"Produto não cadastrado",VLOOKUP(A136,'Cadastro-Estoque'!A:G,2,FALSE)))</f>
        <v/>
      </c>
      <c r="H136" s="2" t="str">
        <f>IF(ISERROR(VLOOKUP(A136,'Cadastro-Estoque'!A:G,1,FALSE)),"",VLOOKUP(A136,'Cadastro-Estoque'!A:G,3,FALSE))</f>
        <v/>
      </c>
    </row>
    <row r="137" spans="5:8" ht="18.75" customHeight="1" x14ac:dyDescent="0.25">
      <c r="E137" s="1" t="str">
        <f t="shared" si="3"/>
        <v/>
      </c>
      <c r="F137" s="2" t="str">
        <f>IF(ISERROR(VLOOKUP(A137,'Cadastro-Estoque'!A:G,1,FALSE)),"",VLOOKUP(A137,'Cadastro-Estoque'!A:G,4,FALSE))</f>
        <v/>
      </c>
      <c r="G137" s="2" t="str">
        <f>IF(ISBLANK(A137),"",IF(ISERROR(VLOOKUP(A137,'Cadastro-Estoque'!A:G,1,FALSE)),"Produto não cadastrado",VLOOKUP(A137,'Cadastro-Estoque'!A:G,2,FALSE)))</f>
        <v/>
      </c>
      <c r="H137" s="2" t="str">
        <f>IF(ISERROR(VLOOKUP(A137,'Cadastro-Estoque'!A:G,1,FALSE)),"",VLOOKUP(A137,'Cadastro-Estoque'!A:G,3,FALSE))</f>
        <v/>
      </c>
    </row>
    <row r="138" spans="5:8" ht="18.75" customHeight="1" x14ac:dyDescent="0.25">
      <c r="E138" s="1" t="str">
        <f t="shared" si="3"/>
        <v/>
      </c>
      <c r="F138" s="2" t="str">
        <f>IF(ISERROR(VLOOKUP(A138,'Cadastro-Estoque'!A:G,1,FALSE)),"",VLOOKUP(A138,'Cadastro-Estoque'!A:G,4,FALSE))</f>
        <v/>
      </c>
      <c r="G138" s="2" t="str">
        <f>IF(ISBLANK(A138),"",IF(ISERROR(VLOOKUP(A138,'Cadastro-Estoque'!A:G,1,FALSE)),"Produto não cadastrado",VLOOKUP(A138,'Cadastro-Estoque'!A:G,2,FALSE)))</f>
        <v/>
      </c>
      <c r="H138" s="2" t="str">
        <f>IF(ISERROR(VLOOKUP(A138,'Cadastro-Estoque'!A:G,1,FALSE)),"",VLOOKUP(A138,'Cadastro-Estoque'!A:G,3,FALSE))</f>
        <v/>
      </c>
    </row>
    <row r="139" spans="5:8" ht="18.75" customHeight="1" x14ac:dyDescent="0.25">
      <c r="E139" s="1" t="str">
        <f t="shared" si="3"/>
        <v/>
      </c>
      <c r="F139" s="2" t="str">
        <f>IF(ISERROR(VLOOKUP(A139,'Cadastro-Estoque'!A:G,1,FALSE)),"",VLOOKUP(A139,'Cadastro-Estoque'!A:G,4,FALSE))</f>
        <v/>
      </c>
      <c r="G139" s="2" t="str">
        <f>IF(ISBLANK(A139),"",IF(ISERROR(VLOOKUP(A139,'Cadastro-Estoque'!A:G,1,FALSE)),"Produto não cadastrado",VLOOKUP(A139,'Cadastro-Estoque'!A:G,2,FALSE)))</f>
        <v/>
      </c>
      <c r="H139" s="2" t="str">
        <f>IF(ISERROR(VLOOKUP(A139,'Cadastro-Estoque'!A:G,1,FALSE)),"",VLOOKUP(A139,'Cadastro-Estoque'!A:G,3,FALSE))</f>
        <v/>
      </c>
    </row>
    <row r="140" spans="5:8" ht="18.75" customHeight="1" x14ac:dyDescent="0.25">
      <c r="E140" s="1" t="str">
        <f t="shared" si="3"/>
        <v/>
      </c>
      <c r="F140" s="2" t="str">
        <f>IF(ISERROR(VLOOKUP(A140,'Cadastro-Estoque'!A:G,1,FALSE)),"",VLOOKUP(A140,'Cadastro-Estoque'!A:G,4,FALSE))</f>
        <v/>
      </c>
      <c r="G140" s="2" t="str">
        <f>IF(ISBLANK(A140),"",IF(ISERROR(VLOOKUP(A140,'Cadastro-Estoque'!A:G,1,FALSE)),"Produto não cadastrado",VLOOKUP(A140,'Cadastro-Estoque'!A:G,2,FALSE)))</f>
        <v/>
      </c>
      <c r="H140" s="2" t="str">
        <f>IF(ISERROR(VLOOKUP(A140,'Cadastro-Estoque'!A:G,1,FALSE)),"",VLOOKUP(A140,'Cadastro-Estoque'!A:G,3,FALSE))</f>
        <v/>
      </c>
    </row>
    <row r="141" spans="5:8" ht="18.75" customHeight="1" x14ac:dyDescent="0.25">
      <c r="E141" s="1" t="str">
        <f t="shared" si="3"/>
        <v/>
      </c>
      <c r="F141" s="2" t="str">
        <f>IF(ISERROR(VLOOKUP(A141,'Cadastro-Estoque'!A:G,1,FALSE)),"",VLOOKUP(A141,'Cadastro-Estoque'!A:G,4,FALSE))</f>
        <v/>
      </c>
      <c r="G141" s="2" t="str">
        <f>IF(ISBLANK(A141),"",IF(ISERROR(VLOOKUP(A141,'Cadastro-Estoque'!A:G,1,FALSE)),"Produto não cadastrado",VLOOKUP(A141,'Cadastro-Estoque'!A:G,2,FALSE)))</f>
        <v/>
      </c>
      <c r="H141" s="2" t="str">
        <f>IF(ISERROR(VLOOKUP(A141,'Cadastro-Estoque'!A:G,1,FALSE)),"",VLOOKUP(A141,'Cadastro-Estoque'!A:G,3,FALSE))</f>
        <v/>
      </c>
    </row>
    <row r="142" spans="5:8" ht="18.75" customHeight="1" x14ac:dyDescent="0.25">
      <c r="E142" s="1" t="str">
        <f t="shared" si="3"/>
        <v/>
      </c>
      <c r="F142" s="2" t="str">
        <f>IF(ISERROR(VLOOKUP(A142,'Cadastro-Estoque'!A:G,1,FALSE)),"",VLOOKUP(A142,'Cadastro-Estoque'!A:G,4,FALSE))</f>
        <v/>
      </c>
      <c r="G142" s="2" t="str">
        <f>IF(ISBLANK(A142),"",IF(ISERROR(VLOOKUP(A142,'Cadastro-Estoque'!A:G,1,FALSE)),"Produto não cadastrado",VLOOKUP(A142,'Cadastro-Estoque'!A:G,2,FALSE)))</f>
        <v/>
      </c>
      <c r="H142" s="2" t="str">
        <f>IF(ISERROR(VLOOKUP(A142,'Cadastro-Estoque'!A:G,1,FALSE)),"",VLOOKUP(A142,'Cadastro-Estoque'!A:G,3,FALSE))</f>
        <v/>
      </c>
    </row>
    <row r="143" spans="5:8" ht="18.75" customHeight="1" x14ac:dyDescent="0.25">
      <c r="E143" s="1" t="str">
        <f t="shared" si="3"/>
        <v/>
      </c>
      <c r="F143" s="2" t="str">
        <f>IF(ISERROR(VLOOKUP(A143,'Cadastro-Estoque'!A:G,1,FALSE)),"",VLOOKUP(A143,'Cadastro-Estoque'!A:G,4,FALSE))</f>
        <v/>
      </c>
      <c r="G143" s="2" t="str">
        <f>IF(ISBLANK(A143),"",IF(ISERROR(VLOOKUP(A143,'Cadastro-Estoque'!A:G,1,FALSE)),"Produto não cadastrado",VLOOKUP(A143,'Cadastro-Estoque'!A:G,2,FALSE)))</f>
        <v/>
      </c>
      <c r="H143" s="2" t="str">
        <f>IF(ISERROR(VLOOKUP(A143,'Cadastro-Estoque'!A:G,1,FALSE)),"",VLOOKUP(A143,'Cadastro-Estoque'!A:G,3,FALSE))</f>
        <v/>
      </c>
    </row>
    <row r="144" spans="5:8" ht="18.75" customHeight="1" x14ac:dyDescent="0.25">
      <c r="E144" s="1" t="str">
        <f t="shared" si="3"/>
        <v/>
      </c>
      <c r="F144" s="2" t="str">
        <f>IF(ISERROR(VLOOKUP(A144,'Cadastro-Estoque'!A:G,1,FALSE)),"",VLOOKUP(A144,'Cadastro-Estoque'!A:G,4,FALSE))</f>
        <v/>
      </c>
      <c r="G144" s="2" t="str">
        <f>IF(ISBLANK(A144),"",IF(ISERROR(VLOOKUP(A144,'Cadastro-Estoque'!A:G,1,FALSE)),"Produto não cadastrado",VLOOKUP(A144,'Cadastro-Estoque'!A:G,2,FALSE)))</f>
        <v/>
      </c>
      <c r="H144" s="2" t="str">
        <f>IF(ISERROR(VLOOKUP(A144,'Cadastro-Estoque'!A:G,1,FALSE)),"",VLOOKUP(A144,'Cadastro-Estoque'!A:G,3,FALSE))</f>
        <v/>
      </c>
    </row>
    <row r="145" spans="5:8" ht="18.75" customHeight="1" x14ac:dyDescent="0.25">
      <c r="E145" s="1" t="str">
        <f t="shared" si="3"/>
        <v/>
      </c>
      <c r="F145" s="2" t="str">
        <f>IF(ISERROR(VLOOKUP(A145,'Cadastro-Estoque'!A:G,1,FALSE)),"",VLOOKUP(A145,'Cadastro-Estoque'!A:G,4,FALSE))</f>
        <v/>
      </c>
      <c r="G145" s="2" t="str">
        <f>IF(ISBLANK(A145),"",IF(ISERROR(VLOOKUP(A145,'Cadastro-Estoque'!A:G,1,FALSE)),"Produto não cadastrado",VLOOKUP(A145,'Cadastro-Estoque'!A:G,2,FALSE)))</f>
        <v/>
      </c>
      <c r="H145" s="2" t="str">
        <f>IF(ISERROR(VLOOKUP(A145,'Cadastro-Estoque'!A:G,1,FALSE)),"",VLOOKUP(A145,'Cadastro-Estoque'!A:G,3,FALSE))</f>
        <v/>
      </c>
    </row>
    <row r="146" spans="5:8" ht="18.75" customHeight="1" x14ac:dyDescent="0.25">
      <c r="E146" s="1" t="str">
        <f t="shared" si="3"/>
        <v/>
      </c>
      <c r="F146" s="2" t="str">
        <f>IF(ISERROR(VLOOKUP(A146,'Cadastro-Estoque'!A:G,1,FALSE)),"",VLOOKUP(A146,'Cadastro-Estoque'!A:G,4,FALSE))</f>
        <v/>
      </c>
      <c r="G146" s="2" t="str">
        <f>IF(ISBLANK(A146),"",IF(ISERROR(VLOOKUP(A146,'Cadastro-Estoque'!A:G,1,FALSE)),"Produto não cadastrado",VLOOKUP(A146,'Cadastro-Estoque'!A:G,2,FALSE)))</f>
        <v/>
      </c>
      <c r="H146" s="2" t="str">
        <f>IF(ISERROR(VLOOKUP(A146,'Cadastro-Estoque'!A:G,1,FALSE)),"",VLOOKUP(A146,'Cadastro-Estoque'!A:G,3,FALSE))</f>
        <v/>
      </c>
    </row>
    <row r="147" spans="5:8" ht="18.75" customHeight="1" x14ac:dyDescent="0.25">
      <c r="E147" s="1" t="str">
        <f t="shared" si="3"/>
        <v/>
      </c>
      <c r="F147" s="2" t="str">
        <f>IF(ISERROR(VLOOKUP(A147,'Cadastro-Estoque'!A:G,1,FALSE)),"",VLOOKUP(A147,'Cadastro-Estoque'!A:G,4,FALSE))</f>
        <v/>
      </c>
      <c r="G147" s="2" t="str">
        <f>IF(ISBLANK(A147),"",IF(ISERROR(VLOOKUP(A147,'Cadastro-Estoque'!A:G,1,FALSE)),"Produto não cadastrado",VLOOKUP(A147,'Cadastro-Estoque'!A:G,2,FALSE)))</f>
        <v/>
      </c>
      <c r="H147" s="2" t="str">
        <f>IF(ISERROR(VLOOKUP(A147,'Cadastro-Estoque'!A:G,1,FALSE)),"",VLOOKUP(A147,'Cadastro-Estoque'!A:G,3,FALSE))</f>
        <v/>
      </c>
    </row>
    <row r="148" spans="5:8" ht="18.75" customHeight="1" x14ac:dyDescent="0.25">
      <c r="E148" s="1" t="str">
        <f t="shared" si="3"/>
        <v/>
      </c>
      <c r="F148" s="2" t="str">
        <f>IF(ISERROR(VLOOKUP(A148,'Cadastro-Estoque'!A:G,1,FALSE)),"",VLOOKUP(A148,'Cadastro-Estoque'!A:G,4,FALSE))</f>
        <v/>
      </c>
      <c r="G148" s="2" t="str">
        <f>IF(ISBLANK(A148),"",IF(ISERROR(VLOOKUP(A148,'Cadastro-Estoque'!A:G,1,FALSE)),"Produto não cadastrado",VLOOKUP(A148,'Cadastro-Estoque'!A:G,2,FALSE)))</f>
        <v/>
      </c>
      <c r="H148" s="2" t="str">
        <f>IF(ISERROR(VLOOKUP(A148,'Cadastro-Estoque'!A:G,1,FALSE)),"",VLOOKUP(A148,'Cadastro-Estoque'!A:G,3,FALSE))</f>
        <v/>
      </c>
    </row>
    <row r="149" spans="5:8" ht="18.75" customHeight="1" x14ac:dyDescent="0.25">
      <c r="E149" s="1" t="str">
        <f t="shared" si="3"/>
        <v/>
      </c>
      <c r="F149" s="2" t="str">
        <f>IF(ISERROR(VLOOKUP(A149,'Cadastro-Estoque'!A:G,1,FALSE)),"",VLOOKUP(A149,'Cadastro-Estoque'!A:G,4,FALSE))</f>
        <v/>
      </c>
      <c r="G149" s="2" t="str">
        <f>IF(ISBLANK(A149),"",IF(ISERROR(VLOOKUP(A149,'Cadastro-Estoque'!A:G,1,FALSE)),"Produto não cadastrado",VLOOKUP(A149,'Cadastro-Estoque'!A:G,2,FALSE)))</f>
        <v/>
      </c>
      <c r="H149" s="2" t="str">
        <f>IF(ISERROR(VLOOKUP(A149,'Cadastro-Estoque'!A:G,1,FALSE)),"",VLOOKUP(A149,'Cadastro-Estoque'!A:G,3,FALSE))</f>
        <v/>
      </c>
    </row>
    <row r="150" spans="5:8" ht="18.75" customHeight="1" x14ac:dyDescent="0.25">
      <c r="E150" s="1" t="str">
        <f t="shared" si="3"/>
        <v/>
      </c>
      <c r="F150" s="2" t="str">
        <f>IF(ISERROR(VLOOKUP(A150,'Cadastro-Estoque'!A:G,1,FALSE)),"",VLOOKUP(A150,'Cadastro-Estoque'!A:G,4,FALSE))</f>
        <v/>
      </c>
      <c r="G150" s="2" t="str">
        <f>IF(ISBLANK(A150),"",IF(ISERROR(VLOOKUP(A150,'Cadastro-Estoque'!A:G,1,FALSE)),"Produto não cadastrado",VLOOKUP(A150,'Cadastro-Estoque'!A:G,2,FALSE)))</f>
        <v/>
      </c>
      <c r="H150" s="2" t="str">
        <f>IF(ISERROR(VLOOKUP(A150,'Cadastro-Estoque'!A:G,1,FALSE)),"",VLOOKUP(A150,'Cadastro-Estoque'!A:G,3,FALSE))</f>
        <v/>
      </c>
    </row>
    <row r="151" spans="5:8" ht="18.75" customHeight="1" x14ac:dyDescent="0.25">
      <c r="E151" s="1" t="str">
        <f t="shared" si="3"/>
        <v/>
      </c>
      <c r="F151" s="2" t="str">
        <f>IF(ISERROR(VLOOKUP(A151,'Cadastro-Estoque'!A:G,1,FALSE)),"",VLOOKUP(A151,'Cadastro-Estoque'!A:G,4,FALSE))</f>
        <v/>
      </c>
      <c r="G151" s="2" t="str">
        <f>IF(ISBLANK(A151),"",IF(ISERROR(VLOOKUP(A151,'Cadastro-Estoque'!A:G,1,FALSE)),"Produto não cadastrado",VLOOKUP(A151,'Cadastro-Estoque'!A:G,2,FALSE)))</f>
        <v/>
      </c>
      <c r="H151" s="2" t="str">
        <f>IF(ISERROR(VLOOKUP(A151,'Cadastro-Estoque'!A:G,1,FALSE)),"",VLOOKUP(A151,'Cadastro-Estoque'!A:G,3,FALSE))</f>
        <v/>
      </c>
    </row>
    <row r="152" spans="5:8" ht="18.75" customHeight="1" x14ac:dyDescent="0.25">
      <c r="E152" s="1" t="str">
        <f t="shared" si="3"/>
        <v/>
      </c>
      <c r="F152" s="2" t="str">
        <f>IF(ISERROR(VLOOKUP(A152,'Cadastro-Estoque'!A:G,1,FALSE)),"",VLOOKUP(A152,'Cadastro-Estoque'!A:G,4,FALSE))</f>
        <v/>
      </c>
      <c r="G152" s="2" t="str">
        <f>IF(ISBLANK(A152),"",IF(ISERROR(VLOOKUP(A152,'Cadastro-Estoque'!A:G,1,FALSE)),"Produto não cadastrado",VLOOKUP(A152,'Cadastro-Estoque'!A:G,2,FALSE)))</f>
        <v/>
      </c>
      <c r="H152" s="2" t="str">
        <f>IF(ISERROR(VLOOKUP(A152,'Cadastro-Estoque'!A:G,1,FALSE)),"",VLOOKUP(A152,'Cadastro-Estoque'!A:G,3,FALSE))</f>
        <v/>
      </c>
    </row>
    <row r="153" spans="5:8" ht="18.75" customHeight="1" x14ac:dyDescent="0.25">
      <c r="E153" s="1" t="str">
        <f t="shared" si="3"/>
        <v/>
      </c>
      <c r="F153" s="2" t="str">
        <f>IF(ISERROR(VLOOKUP(A153,'Cadastro-Estoque'!A:G,1,FALSE)),"",VLOOKUP(A153,'Cadastro-Estoque'!A:G,4,FALSE))</f>
        <v/>
      </c>
      <c r="G153" s="2" t="str">
        <f>IF(ISBLANK(A153),"",IF(ISERROR(VLOOKUP(A153,'Cadastro-Estoque'!A:G,1,FALSE)),"Produto não cadastrado",VLOOKUP(A153,'Cadastro-Estoque'!A:G,2,FALSE)))</f>
        <v/>
      </c>
      <c r="H153" s="2" t="str">
        <f>IF(ISERROR(VLOOKUP(A153,'Cadastro-Estoque'!A:G,1,FALSE)),"",VLOOKUP(A153,'Cadastro-Estoque'!A:G,3,FALSE))</f>
        <v/>
      </c>
    </row>
    <row r="154" spans="5:8" ht="18.75" customHeight="1" x14ac:dyDescent="0.25">
      <c r="E154" s="1" t="str">
        <f t="shared" si="3"/>
        <v/>
      </c>
      <c r="F154" s="2" t="str">
        <f>IF(ISERROR(VLOOKUP(A154,'Cadastro-Estoque'!A:G,1,FALSE)),"",VLOOKUP(A154,'Cadastro-Estoque'!A:G,4,FALSE))</f>
        <v/>
      </c>
      <c r="G154" s="2" t="str">
        <f>IF(ISBLANK(A154),"",IF(ISERROR(VLOOKUP(A154,'Cadastro-Estoque'!A:G,1,FALSE)),"Produto não cadastrado",VLOOKUP(A154,'Cadastro-Estoque'!A:G,2,FALSE)))</f>
        <v/>
      </c>
      <c r="H154" s="2" t="str">
        <f>IF(ISERROR(VLOOKUP(A154,'Cadastro-Estoque'!A:G,1,FALSE)),"",VLOOKUP(A154,'Cadastro-Estoque'!A:G,3,FALSE))</f>
        <v/>
      </c>
    </row>
    <row r="155" spans="5:8" ht="18.75" customHeight="1" x14ac:dyDescent="0.25">
      <c r="E155" s="1" t="str">
        <f t="shared" si="3"/>
        <v/>
      </c>
      <c r="F155" s="2" t="str">
        <f>IF(ISERROR(VLOOKUP(A155,'Cadastro-Estoque'!A:G,1,FALSE)),"",VLOOKUP(A155,'Cadastro-Estoque'!A:G,4,FALSE))</f>
        <v/>
      </c>
      <c r="G155" s="2" t="str">
        <f>IF(ISBLANK(A155),"",IF(ISERROR(VLOOKUP(A155,'Cadastro-Estoque'!A:G,1,FALSE)),"Produto não cadastrado",VLOOKUP(A155,'Cadastro-Estoque'!A:G,2,FALSE)))</f>
        <v/>
      </c>
      <c r="H155" s="2" t="str">
        <f>IF(ISERROR(VLOOKUP(A155,'Cadastro-Estoque'!A:G,1,FALSE)),"",VLOOKUP(A155,'Cadastro-Estoque'!A:G,3,FALSE))</f>
        <v/>
      </c>
    </row>
    <row r="156" spans="5:8" ht="18.75" customHeight="1" x14ac:dyDescent="0.25">
      <c r="E156" s="1" t="str">
        <f t="shared" si="3"/>
        <v/>
      </c>
      <c r="F156" s="2" t="str">
        <f>IF(ISERROR(VLOOKUP(A156,'Cadastro-Estoque'!A:G,1,FALSE)),"",VLOOKUP(A156,'Cadastro-Estoque'!A:G,4,FALSE))</f>
        <v/>
      </c>
      <c r="G156" s="2" t="str">
        <f>IF(ISBLANK(A156),"",IF(ISERROR(VLOOKUP(A156,'Cadastro-Estoque'!A:G,1,FALSE)),"Produto não cadastrado",VLOOKUP(A156,'Cadastro-Estoque'!A:G,2,FALSE)))</f>
        <v/>
      </c>
      <c r="H156" s="2" t="str">
        <f>IF(ISERROR(VLOOKUP(A156,'Cadastro-Estoque'!A:G,1,FALSE)),"",VLOOKUP(A156,'Cadastro-Estoque'!A:G,3,FALSE))</f>
        <v/>
      </c>
    </row>
    <row r="157" spans="5:8" ht="18.75" customHeight="1" x14ac:dyDescent="0.25">
      <c r="E157" s="1" t="str">
        <f t="shared" si="3"/>
        <v/>
      </c>
      <c r="F157" s="2" t="str">
        <f>IF(ISERROR(VLOOKUP(A157,'Cadastro-Estoque'!A:G,1,FALSE)),"",VLOOKUP(A157,'Cadastro-Estoque'!A:G,4,FALSE))</f>
        <v/>
      </c>
      <c r="G157" s="2" t="str">
        <f>IF(ISBLANK(A157),"",IF(ISERROR(VLOOKUP(A157,'Cadastro-Estoque'!A:G,1,FALSE)),"Produto não cadastrado",VLOOKUP(A157,'Cadastro-Estoque'!A:G,2,FALSE)))</f>
        <v/>
      </c>
      <c r="H157" s="2" t="str">
        <f>IF(ISERROR(VLOOKUP(A157,'Cadastro-Estoque'!A:G,1,FALSE)),"",VLOOKUP(A157,'Cadastro-Estoque'!A:G,3,FALSE))</f>
        <v/>
      </c>
    </row>
    <row r="158" spans="5:8" ht="18.75" customHeight="1" x14ac:dyDescent="0.25">
      <c r="E158" s="1" t="str">
        <f t="shared" si="3"/>
        <v/>
      </c>
      <c r="F158" s="2" t="str">
        <f>IF(ISERROR(VLOOKUP(A158,'Cadastro-Estoque'!A:G,1,FALSE)),"",VLOOKUP(A158,'Cadastro-Estoque'!A:G,4,FALSE))</f>
        <v/>
      </c>
      <c r="G158" s="2" t="str">
        <f>IF(ISBLANK(A158),"",IF(ISERROR(VLOOKUP(A158,'Cadastro-Estoque'!A:G,1,FALSE)),"Produto não cadastrado",VLOOKUP(A158,'Cadastro-Estoque'!A:G,2,FALSE)))</f>
        <v/>
      </c>
      <c r="H158" s="2" t="str">
        <f>IF(ISERROR(VLOOKUP(A158,'Cadastro-Estoque'!A:G,1,FALSE)),"",VLOOKUP(A158,'Cadastro-Estoque'!A:G,3,FALSE))</f>
        <v/>
      </c>
    </row>
    <row r="159" spans="5:8" ht="18.75" customHeight="1" x14ac:dyDescent="0.25">
      <c r="E159" s="1" t="str">
        <f t="shared" si="3"/>
        <v/>
      </c>
      <c r="F159" s="2" t="str">
        <f>IF(ISERROR(VLOOKUP(A159,'Cadastro-Estoque'!A:G,1,FALSE)),"",VLOOKUP(A159,'Cadastro-Estoque'!A:G,4,FALSE))</f>
        <v/>
      </c>
      <c r="G159" s="2" t="str">
        <f>IF(ISBLANK(A159),"",IF(ISERROR(VLOOKUP(A159,'Cadastro-Estoque'!A:G,1,FALSE)),"Produto não cadastrado",VLOOKUP(A159,'Cadastro-Estoque'!A:G,2,FALSE)))</f>
        <v/>
      </c>
      <c r="H159" s="2" t="str">
        <f>IF(ISERROR(VLOOKUP(A159,'Cadastro-Estoque'!A:G,1,FALSE)),"",VLOOKUP(A159,'Cadastro-Estoque'!A:G,3,FALSE))</f>
        <v/>
      </c>
    </row>
    <row r="160" spans="5:8" ht="18.75" customHeight="1" x14ac:dyDescent="0.25">
      <c r="E160" s="1" t="str">
        <f t="shared" si="3"/>
        <v/>
      </c>
      <c r="F160" s="2" t="str">
        <f>IF(ISERROR(VLOOKUP(A160,'Cadastro-Estoque'!A:G,1,FALSE)),"",VLOOKUP(A160,'Cadastro-Estoque'!A:G,4,FALSE))</f>
        <v/>
      </c>
      <c r="G160" s="2" t="str">
        <f>IF(ISBLANK(A160),"",IF(ISERROR(VLOOKUP(A160,'Cadastro-Estoque'!A:G,1,FALSE)),"Produto não cadastrado",VLOOKUP(A160,'Cadastro-Estoque'!A:G,2,FALSE)))</f>
        <v/>
      </c>
      <c r="H160" s="2" t="str">
        <f>IF(ISERROR(VLOOKUP(A160,'Cadastro-Estoque'!A:G,1,FALSE)),"",VLOOKUP(A160,'Cadastro-Estoque'!A:G,3,FALSE))</f>
        <v/>
      </c>
    </row>
    <row r="161" spans="5:8" ht="18.75" customHeight="1" x14ac:dyDescent="0.25">
      <c r="E161" s="1" t="str">
        <f t="shared" si="3"/>
        <v/>
      </c>
      <c r="F161" s="2" t="str">
        <f>IF(ISERROR(VLOOKUP(A161,'Cadastro-Estoque'!A:G,1,FALSE)),"",VLOOKUP(A161,'Cadastro-Estoque'!A:G,4,FALSE))</f>
        <v/>
      </c>
      <c r="G161" s="2" t="str">
        <f>IF(ISBLANK(A161),"",IF(ISERROR(VLOOKUP(A161,'Cadastro-Estoque'!A:G,1,FALSE)),"Produto não cadastrado",VLOOKUP(A161,'Cadastro-Estoque'!A:G,2,FALSE)))</f>
        <v/>
      </c>
      <c r="H161" s="2" t="str">
        <f>IF(ISERROR(VLOOKUP(A161,'Cadastro-Estoque'!A:G,1,FALSE)),"",VLOOKUP(A161,'Cadastro-Estoque'!A:G,3,FALSE))</f>
        <v/>
      </c>
    </row>
    <row r="162" spans="5:8" ht="18.75" customHeight="1" x14ac:dyDescent="0.25">
      <c r="E162" s="1" t="str">
        <f t="shared" si="3"/>
        <v/>
      </c>
      <c r="F162" s="2" t="str">
        <f>IF(ISERROR(VLOOKUP(A162,'Cadastro-Estoque'!A:G,1,FALSE)),"",VLOOKUP(A162,'Cadastro-Estoque'!A:G,4,FALSE))</f>
        <v/>
      </c>
      <c r="G162" s="2" t="str">
        <f>IF(ISBLANK(A162),"",IF(ISERROR(VLOOKUP(A162,'Cadastro-Estoque'!A:G,1,FALSE)),"Produto não cadastrado",VLOOKUP(A162,'Cadastro-Estoque'!A:G,2,FALSE)))</f>
        <v/>
      </c>
      <c r="H162" s="2" t="str">
        <f>IF(ISERROR(VLOOKUP(A162,'Cadastro-Estoque'!A:G,1,FALSE)),"",VLOOKUP(A162,'Cadastro-Estoque'!A:G,3,FALSE))</f>
        <v/>
      </c>
    </row>
    <row r="163" spans="5:8" ht="18.75" customHeight="1" x14ac:dyDescent="0.25">
      <c r="E163" s="1" t="str">
        <f t="shared" si="3"/>
        <v/>
      </c>
      <c r="F163" s="2" t="str">
        <f>IF(ISERROR(VLOOKUP(A163,'Cadastro-Estoque'!A:G,1,FALSE)),"",VLOOKUP(A163,'Cadastro-Estoque'!A:G,4,FALSE))</f>
        <v/>
      </c>
      <c r="G163" s="2" t="str">
        <f>IF(ISBLANK(A163),"",IF(ISERROR(VLOOKUP(A163,'Cadastro-Estoque'!A:G,1,FALSE)),"Produto não cadastrado",VLOOKUP(A163,'Cadastro-Estoque'!A:G,2,FALSE)))</f>
        <v/>
      </c>
      <c r="H163" s="2" t="str">
        <f>IF(ISERROR(VLOOKUP(A163,'Cadastro-Estoque'!A:G,1,FALSE)),"",VLOOKUP(A163,'Cadastro-Estoque'!A:G,3,FALSE))</f>
        <v/>
      </c>
    </row>
    <row r="164" spans="5:8" ht="18.75" customHeight="1" x14ac:dyDescent="0.25">
      <c r="E164" s="1" t="str">
        <f t="shared" si="3"/>
        <v/>
      </c>
      <c r="F164" s="2" t="str">
        <f>IF(ISERROR(VLOOKUP(A164,'Cadastro-Estoque'!A:G,1,FALSE)),"",VLOOKUP(A164,'Cadastro-Estoque'!A:G,4,FALSE))</f>
        <v/>
      </c>
      <c r="G164" s="2" t="str">
        <f>IF(ISBLANK(A164),"",IF(ISERROR(VLOOKUP(A164,'Cadastro-Estoque'!A:G,1,FALSE)),"Produto não cadastrado",VLOOKUP(A164,'Cadastro-Estoque'!A:G,2,FALSE)))</f>
        <v/>
      </c>
      <c r="H164" s="2" t="str">
        <f>IF(ISERROR(VLOOKUP(A164,'Cadastro-Estoque'!A:G,1,FALSE)),"",VLOOKUP(A164,'Cadastro-Estoque'!A:G,3,FALSE))</f>
        <v/>
      </c>
    </row>
    <row r="165" spans="5:8" ht="18.75" customHeight="1" x14ac:dyDescent="0.25">
      <c r="E165" s="1" t="str">
        <f t="shared" si="3"/>
        <v/>
      </c>
      <c r="F165" s="2" t="str">
        <f>IF(ISERROR(VLOOKUP(A165,'Cadastro-Estoque'!A:G,1,FALSE)),"",VLOOKUP(A165,'Cadastro-Estoque'!A:G,4,FALSE))</f>
        <v/>
      </c>
      <c r="G165" s="2" t="str">
        <f>IF(ISBLANK(A165),"",IF(ISERROR(VLOOKUP(A165,'Cadastro-Estoque'!A:G,1,FALSE)),"Produto não cadastrado",VLOOKUP(A165,'Cadastro-Estoque'!A:G,2,FALSE)))</f>
        <v/>
      </c>
      <c r="H165" s="2" t="str">
        <f>IF(ISERROR(VLOOKUP(A165,'Cadastro-Estoque'!A:G,1,FALSE)),"",VLOOKUP(A165,'Cadastro-Estoque'!A:G,3,FALSE))</f>
        <v/>
      </c>
    </row>
    <row r="166" spans="5:8" ht="18.75" customHeight="1" x14ac:dyDescent="0.25">
      <c r="E166" s="1" t="str">
        <f t="shared" si="3"/>
        <v/>
      </c>
      <c r="F166" s="2" t="str">
        <f>IF(ISERROR(VLOOKUP(A166,'Cadastro-Estoque'!A:G,1,FALSE)),"",VLOOKUP(A166,'Cadastro-Estoque'!A:G,4,FALSE))</f>
        <v/>
      </c>
      <c r="G166" s="2" t="str">
        <f>IF(ISBLANK(A166),"",IF(ISERROR(VLOOKUP(A166,'Cadastro-Estoque'!A:G,1,FALSE)),"Produto não cadastrado",VLOOKUP(A166,'Cadastro-Estoque'!A:G,2,FALSE)))</f>
        <v/>
      </c>
      <c r="H166" s="2" t="str">
        <f>IF(ISERROR(VLOOKUP(A166,'Cadastro-Estoque'!A:G,1,FALSE)),"",VLOOKUP(A166,'Cadastro-Estoque'!A:G,3,FALSE))</f>
        <v/>
      </c>
    </row>
    <row r="167" spans="5:8" ht="18.75" customHeight="1" x14ac:dyDescent="0.25">
      <c r="E167" s="1" t="str">
        <f t="shared" si="3"/>
        <v/>
      </c>
      <c r="F167" s="2" t="str">
        <f>IF(ISERROR(VLOOKUP(A167,'Cadastro-Estoque'!A:G,1,FALSE)),"",VLOOKUP(A167,'Cadastro-Estoque'!A:G,4,FALSE))</f>
        <v/>
      </c>
      <c r="G167" s="2" t="str">
        <f>IF(ISBLANK(A167),"",IF(ISERROR(VLOOKUP(A167,'Cadastro-Estoque'!A:G,1,FALSE)),"Produto não cadastrado",VLOOKUP(A167,'Cadastro-Estoque'!A:G,2,FALSE)))</f>
        <v/>
      </c>
      <c r="H167" s="2" t="str">
        <f>IF(ISERROR(VLOOKUP(A167,'Cadastro-Estoque'!A:G,1,FALSE)),"",VLOOKUP(A167,'Cadastro-Estoque'!A:G,3,FALSE))</f>
        <v/>
      </c>
    </row>
    <row r="168" spans="5:8" ht="18.75" customHeight="1" x14ac:dyDescent="0.25">
      <c r="E168" s="1" t="str">
        <f t="shared" si="3"/>
        <v/>
      </c>
      <c r="F168" s="2" t="str">
        <f>IF(ISERROR(VLOOKUP(A168,'Cadastro-Estoque'!A:G,1,FALSE)),"",VLOOKUP(A168,'Cadastro-Estoque'!A:G,4,FALSE))</f>
        <v/>
      </c>
      <c r="G168" s="2" t="str">
        <f>IF(ISBLANK(A168),"",IF(ISERROR(VLOOKUP(A168,'Cadastro-Estoque'!A:G,1,FALSE)),"Produto não cadastrado",VLOOKUP(A168,'Cadastro-Estoque'!A:G,2,FALSE)))</f>
        <v/>
      </c>
      <c r="H168" s="2" t="str">
        <f>IF(ISERROR(VLOOKUP(A168,'Cadastro-Estoque'!A:G,1,FALSE)),"",VLOOKUP(A168,'Cadastro-Estoque'!A:G,3,FALSE))</f>
        <v/>
      </c>
    </row>
    <row r="169" spans="5:8" ht="18.75" customHeight="1" x14ac:dyDescent="0.25">
      <c r="E169" s="1" t="str">
        <f t="shared" si="3"/>
        <v/>
      </c>
      <c r="F169" s="2" t="str">
        <f>IF(ISERROR(VLOOKUP(A169,'Cadastro-Estoque'!A:G,1,FALSE)),"",VLOOKUP(A169,'Cadastro-Estoque'!A:G,4,FALSE))</f>
        <v/>
      </c>
      <c r="G169" s="2" t="str">
        <f>IF(ISBLANK(A169),"",IF(ISERROR(VLOOKUP(A169,'Cadastro-Estoque'!A:G,1,FALSE)),"Produto não cadastrado",VLOOKUP(A169,'Cadastro-Estoque'!A:G,2,FALSE)))</f>
        <v/>
      </c>
      <c r="H169" s="2" t="str">
        <f>IF(ISERROR(VLOOKUP(A169,'Cadastro-Estoque'!A:G,1,FALSE)),"",VLOOKUP(A169,'Cadastro-Estoque'!A:G,3,FALSE))</f>
        <v/>
      </c>
    </row>
    <row r="170" spans="5:8" ht="18.75" customHeight="1" x14ac:dyDescent="0.25">
      <c r="E170" s="1" t="str">
        <f t="shared" si="3"/>
        <v/>
      </c>
      <c r="F170" s="2" t="str">
        <f>IF(ISERROR(VLOOKUP(A170,'Cadastro-Estoque'!A:G,1,FALSE)),"",VLOOKUP(A170,'Cadastro-Estoque'!A:G,4,FALSE))</f>
        <v/>
      </c>
      <c r="G170" s="2" t="str">
        <f>IF(ISBLANK(A170),"",IF(ISERROR(VLOOKUP(A170,'Cadastro-Estoque'!A:G,1,FALSE)),"Produto não cadastrado",VLOOKUP(A170,'Cadastro-Estoque'!A:G,2,FALSE)))</f>
        <v/>
      </c>
      <c r="H170" s="2" t="str">
        <f>IF(ISERROR(VLOOKUP(A170,'Cadastro-Estoque'!A:G,1,FALSE)),"",VLOOKUP(A170,'Cadastro-Estoque'!A:G,3,FALSE))</f>
        <v/>
      </c>
    </row>
    <row r="171" spans="5:8" ht="18.75" customHeight="1" x14ac:dyDescent="0.25">
      <c r="E171" s="1" t="str">
        <f t="shared" si="3"/>
        <v/>
      </c>
      <c r="F171" s="2" t="str">
        <f>IF(ISERROR(VLOOKUP(A171,'Cadastro-Estoque'!A:G,1,FALSE)),"",VLOOKUP(A171,'Cadastro-Estoque'!A:G,4,FALSE))</f>
        <v/>
      </c>
      <c r="G171" s="2" t="str">
        <f>IF(ISBLANK(A171),"",IF(ISERROR(VLOOKUP(A171,'Cadastro-Estoque'!A:G,1,FALSE)),"Produto não cadastrado",VLOOKUP(A171,'Cadastro-Estoque'!A:G,2,FALSE)))</f>
        <v/>
      </c>
      <c r="H171" s="2" t="str">
        <f>IF(ISERROR(VLOOKUP(A171,'Cadastro-Estoque'!A:G,1,FALSE)),"",VLOOKUP(A171,'Cadastro-Estoque'!A:G,3,FALSE))</f>
        <v/>
      </c>
    </row>
    <row r="172" spans="5:8" ht="18.75" customHeight="1" x14ac:dyDescent="0.25">
      <c r="E172" s="1" t="str">
        <f t="shared" si="3"/>
        <v/>
      </c>
      <c r="F172" s="2" t="str">
        <f>IF(ISERROR(VLOOKUP(A172,'Cadastro-Estoque'!A:G,1,FALSE)),"",VLOOKUP(A172,'Cadastro-Estoque'!A:G,4,FALSE))</f>
        <v/>
      </c>
      <c r="G172" s="2" t="str">
        <f>IF(ISBLANK(A172),"",IF(ISERROR(VLOOKUP(A172,'Cadastro-Estoque'!A:G,1,FALSE)),"Produto não cadastrado",VLOOKUP(A172,'Cadastro-Estoque'!A:G,2,FALSE)))</f>
        <v/>
      </c>
      <c r="H172" s="2" t="str">
        <f>IF(ISERROR(VLOOKUP(A172,'Cadastro-Estoque'!A:G,1,FALSE)),"",VLOOKUP(A172,'Cadastro-Estoque'!A:G,3,FALSE))</f>
        <v/>
      </c>
    </row>
    <row r="173" spans="5:8" ht="18.75" customHeight="1" x14ac:dyDescent="0.25">
      <c r="E173" s="1" t="str">
        <f t="shared" si="3"/>
        <v/>
      </c>
      <c r="F173" s="2" t="str">
        <f>IF(ISERROR(VLOOKUP(A173,'Cadastro-Estoque'!A:G,1,FALSE)),"",VLOOKUP(A173,'Cadastro-Estoque'!A:G,4,FALSE))</f>
        <v/>
      </c>
      <c r="G173" s="2" t="str">
        <f>IF(ISBLANK(A173),"",IF(ISERROR(VLOOKUP(A173,'Cadastro-Estoque'!A:G,1,FALSE)),"Produto não cadastrado",VLOOKUP(A173,'Cadastro-Estoque'!A:G,2,FALSE)))</f>
        <v/>
      </c>
      <c r="H173" s="2" t="str">
        <f>IF(ISERROR(VLOOKUP(A173,'Cadastro-Estoque'!A:G,1,FALSE)),"",VLOOKUP(A173,'Cadastro-Estoque'!A:G,3,FALSE))</f>
        <v/>
      </c>
    </row>
    <row r="174" spans="5:8" ht="18.75" customHeight="1" x14ac:dyDescent="0.25">
      <c r="E174" s="1" t="str">
        <f t="shared" si="3"/>
        <v/>
      </c>
      <c r="F174" s="2" t="str">
        <f>IF(ISERROR(VLOOKUP(A174,'Cadastro-Estoque'!A:G,1,FALSE)),"",VLOOKUP(A174,'Cadastro-Estoque'!A:G,4,FALSE))</f>
        <v/>
      </c>
      <c r="G174" s="2" t="str">
        <f>IF(ISBLANK(A174),"",IF(ISERROR(VLOOKUP(A174,'Cadastro-Estoque'!A:G,1,FALSE)),"Produto não cadastrado",VLOOKUP(A174,'Cadastro-Estoque'!A:G,2,FALSE)))</f>
        <v/>
      </c>
      <c r="H174" s="2" t="str">
        <f>IF(ISERROR(VLOOKUP(A174,'Cadastro-Estoque'!A:G,1,FALSE)),"",VLOOKUP(A174,'Cadastro-Estoque'!A:G,3,FALSE))</f>
        <v/>
      </c>
    </row>
    <row r="175" spans="5:8" ht="18.75" customHeight="1" x14ac:dyDescent="0.25">
      <c r="E175" s="1" t="str">
        <f t="shared" si="3"/>
        <v/>
      </c>
      <c r="F175" s="2" t="str">
        <f>IF(ISERROR(VLOOKUP(A175,'Cadastro-Estoque'!A:G,1,FALSE)),"",VLOOKUP(A175,'Cadastro-Estoque'!A:G,4,FALSE))</f>
        <v/>
      </c>
      <c r="G175" s="2" t="str">
        <f>IF(ISBLANK(A175),"",IF(ISERROR(VLOOKUP(A175,'Cadastro-Estoque'!A:G,1,FALSE)),"Produto não cadastrado",VLOOKUP(A175,'Cadastro-Estoque'!A:G,2,FALSE)))</f>
        <v/>
      </c>
      <c r="H175" s="2" t="str">
        <f>IF(ISERROR(VLOOKUP(A175,'Cadastro-Estoque'!A:G,1,FALSE)),"",VLOOKUP(A175,'Cadastro-Estoque'!A:G,3,FALSE))</f>
        <v/>
      </c>
    </row>
    <row r="176" spans="5:8" ht="18.75" customHeight="1" x14ac:dyDescent="0.25">
      <c r="E176" s="1" t="str">
        <f t="shared" si="3"/>
        <v/>
      </c>
      <c r="F176" s="2" t="str">
        <f>IF(ISERROR(VLOOKUP(A176,'Cadastro-Estoque'!A:G,1,FALSE)),"",VLOOKUP(A176,'Cadastro-Estoque'!A:G,4,FALSE))</f>
        <v/>
      </c>
      <c r="G176" s="2" t="str">
        <f>IF(ISBLANK(A176),"",IF(ISERROR(VLOOKUP(A176,'Cadastro-Estoque'!A:G,1,FALSE)),"Produto não cadastrado",VLOOKUP(A176,'Cadastro-Estoque'!A:G,2,FALSE)))</f>
        <v/>
      </c>
      <c r="H176" s="2" t="str">
        <f>IF(ISERROR(VLOOKUP(A176,'Cadastro-Estoque'!A:G,1,FALSE)),"",VLOOKUP(A176,'Cadastro-Estoque'!A:G,3,FALSE))</f>
        <v/>
      </c>
    </row>
    <row r="177" spans="5:8" ht="18.75" customHeight="1" x14ac:dyDescent="0.25">
      <c r="E177" s="1" t="str">
        <f t="shared" si="3"/>
        <v/>
      </c>
      <c r="F177" s="2" t="str">
        <f>IF(ISERROR(VLOOKUP(A177,'Cadastro-Estoque'!A:G,1,FALSE)),"",VLOOKUP(A177,'Cadastro-Estoque'!A:G,4,FALSE))</f>
        <v/>
      </c>
      <c r="G177" s="2" t="str">
        <f>IF(ISBLANK(A177),"",IF(ISERROR(VLOOKUP(A177,'Cadastro-Estoque'!A:G,1,FALSE)),"Produto não cadastrado",VLOOKUP(A177,'Cadastro-Estoque'!A:G,2,FALSE)))</f>
        <v/>
      </c>
      <c r="H177" s="2" t="str">
        <f>IF(ISERROR(VLOOKUP(A177,'Cadastro-Estoque'!A:G,1,FALSE)),"",VLOOKUP(A177,'Cadastro-Estoque'!A:G,3,FALSE))</f>
        <v/>
      </c>
    </row>
    <row r="178" spans="5:8" ht="18.75" customHeight="1" x14ac:dyDescent="0.25">
      <c r="E178" s="1" t="str">
        <f t="shared" si="3"/>
        <v/>
      </c>
      <c r="F178" s="2" t="str">
        <f>IF(ISERROR(VLOOKUP(A178,'Cadastro-Estoque'!A:G,1,FALSE)),"",VLOOKUP(A178,'Cadastro-Estoque'!A:G,4,FALSE))</f>
        <v/>
      </c>
      <c r="G178" s="2" t="str">
        <f>IF(ISBLANK(A178),"",IF(ISERROR(VLOOKUP(A178,'Cadastro-Estoque'!A:G,1,FALSE)),"Produto não cadastrado",VLOOKUP(A178,'Cadastro-Estoque'!A:G,2,FALSE)))</f>
        <v/>
      </c>
      <c r="H178" s="2" t="str">
        <f>IF(ISERROR(VLOOKUP(A178,'Cadastro-Estoque'!A:G,1,FALSE)),"",VLOOKUP(A178,'Cadastro-Estoque'!A:G,3,FALSE))</f>
        <v/>
      </c>
    </row>
    <row r="179" spans="5:8" ht="18.75" customHeight="1" x14ac:dyDescent="0.25">
      <c r="E179" s="1" t="str">
        <f t="shared" si="3"/>
        <v/>
      </c>
      <c r="F179" s="2" t="str">
        <f>IF(ISERROR(VLOOKUP(A179,'Cadastro-Estoque'!A:G,1,FALSE)),"",VLOOKUP(A179,'Cadastro-Estoque'!A:G,4,FALSE))</f>
        <v/>
      </c>
      <c r="G179" s="2" t="str">
        <f>IF(ISBLANK(A179),"",IF(ISERROR(VLOOKUP(A179,'Cadastro-Estoque'!A:G,1,FALSE)),"Produto não cadastrado",VLOOKUP(A179,'Cadastro-Estoque'!A:G,2,FALSE)))</f>
        <v/>
      </c>
      <c r="H179" s="2" t="str">
        <f>IF(ISERROR(VLOOKUP(A179,'Cadastro-Estoque'!A:G,1,FALSE)),"",VLOOKUP(A179,'Cadastro-Estoque'!A:G,3,FALSE))</f>
        <v/>
      </c>
    </row>
    <row r="180" spans="5:8" ht="18.75" customHeight="1" x14ac:dyDescent="0.25">
      <c r="E180" s="1" t="str">
        <f t="shared" si="3"/>
        <v/>
      </c>
      <c r="F180" s="2" t="str">
        <f>IF(ISERROR(VLOOKUP(A180,'Cadastro-Estoque'!A:G,1,FALSE)),"",VLOOKUP(A180,'Cadastro-Estoque'!A:G,4,FALSE))</f>
        <v/>
      </c>
      <c r="G180" s="2" t="str">
        <f>IF(ISBLANK(A180),"",IF(ISERROR(VLOOKUP(A180,'Cadastro-Estoque'!A:G,1,FALSE)),"Produto não cadastrado",VLOOKUP(A180,'Cadastro-Estoque'!A:G,2,FALSE)))</f>
        <v/>
      </c>
      <c r="H180" s="2" t="str">
        <f>IF(ISERROR(VLOOKUP(A180,'Cadastro-Estoque'!A:G,1,FALSE)),"",VLOOKUP(A180,'Cadastro-Estoque'!A:G,3,FALSE))</f>
        <v/>
      </c>
    </row>
    <row r="181" spans="5:8" ht="18.75" customHeight="1" x14ac:dyDescent="0.25">
      <c r="E181" s="1" t="str">
        <f t="shared" si="3"/>
        <v/>
      </c>
      <c r="F181" s="2" t="str">
        <f>IF(ISERROR(VLOOKUP(A181,'Cadastro-Estoque'!A:G,1,FALSE)),"",VLOOKUP(A181,'Cadastro-Estoque'!A:G,4,FALSE))</f>
        <v/>
      </c>
      <c r="G181" s="2" t="str">
        <f>IF(ISBLANK(A181),"",IF(ISERROR(VLOOKUP(A181,'Cadastro-Estoque'!A:G,1,FALSE)),"Produto não cadastrado",VLOOKUP(A181,'Cadastro-Estoque'!A:G,2,FALSE)))</f>
        <v/>
      </c>
      <c r="H181" s="2" t="str">
        <f>IF(ISERROR(VLOOKUP(A181,'Cadastro-Estoque'!A:G,1,FALSE)),"",VLOOKUP(A181,'Cadastro-Estoque'!A:G,3,FALSE))</f>
        <v/>
      </c>
    </row>
    <row r="182" spans="5:8" ht="18.75" customHeight="1" x14ac:dyDescent="0.25">
      <c r="E182" s="1" t="str">
        <f t="shared" si="3"/>
        <v/>
      </c>
      <c r="F182" s="2" t="str">
        <f>IF(ISERROR(VLOOKUP(A182,'Cadastro-Estoque'!A:G,1,FALSE)),"",VLOOKUP(A182,'Cadastro-Estoque'!A:G,4,FALSE))</f>
        <v/>
      </c>
      <c r="G182" s="2" t="str">
        <f>IF(ISBLANK(A182),"",IF(ISERROR(VLOOKUP(A182,'Cadastro-Estoque'!A:G,1,FALSE)),"Produto não cadastrado",VLOOKUP(A182,'Cadastro-Estoque'!A:G,2,FALSE)))</f>
        <v/>
      </c>
      <c r="H182" s="2" t="str">
        <f>IF(ISERROR(VLOOKUP(A182,'Cadastro-Estoque'!A:G,1,FALSE)),"",VLOOKUP(A182,'Cadastro-Estoque'!A:G,3,FALSE))</f>
        <v/>
      </c>
    </row>
    <row r="183" spans="5:8" ht="18.75" customHeight="1" x14ac:dyDescent="0.25">
      <c r="E183" s="1" t="str">
        <f t="shared" si="3"/>
        <v/>
      </c>
      <c r="F183" s="2" t="str">
        <f>IF(ISERROR(VLOOKUP(A183,'Cadastro-Estoque'!A:G,1,FALSE)),"",VLOOKUP(A183,'Cadastro-Estoque'!A:G,4,FALSE))</f>
        <v/>
      </c>
      <c r="G183" s="2" t="str">
        <f>IF(ISBLANK(A183),"",IF(ISERROR(VLOOKUP(A183,'Cadastro-Estoque'!A:G,1,FALSE)),"Produto não cadastrado",VLOOKUP(A183,'Cadastro-Estoque'!A:G,2,FALSE)))</f>
        <v/>
      </c>
      <c r="H183" s="2" t="str">
        <f>IF(ISERROR(VLOOKUP(A183,'Cadastro-Estoque'!A:G,1,FALSE)),"",VLOOKUP(A183,'Cadastro-Estoque'!A:G,3,FALSE))</f>
        <v/>
      </c>
    </row>
    <row r="184" spans="5:8" ht="18.75" customHeight="1" x14ac:dyDescent="0.25">
      <c r="E184" s="1" t="str">
        <f t="shared" si="3"/>
        <v/>
      </c>
      <c r="F184" s="2" t="str">
        <f>IF(ISERROR(VLOOKUP(A184,'Cadastro-Estoque'!A:G,1,FALSE)),"",VLOOKUP(A184,'Cadastro-Estoque'!A:G,4,FALSE))</f>
        <v/>
      </c>
      <c r="G184" s="2" t="str">
        <f>IF(ISBLANK(A184),"",IF(ISERROR(VLOOKUP(A184,'Cadastro-Estoque'!A:G,1,FALSE)),"Produto não cadastrado",VLOOKUP(A184,'Cadastro-Estoque'!A:G,2,FALSE)))</f>
        <v/>
      </c>
      <c r="H184" s="2" t="str">
        <f>IF(ISERROR(VLOOKUP(A184,'Cadastro-Estoque'!A:G,1,FALSE)),"",VLOOKUP(A184,'Cadastro-Estoque'!A:G,3,FALSE))</f>
        <v/>
      </c>
    </row>
    <row r="185" spans="5:8" ht="18.75" customHeight="1" x14ac:dyDescent="0.25">
      <c r="E185" s="1" t="str">
        <f t="shared" si="3"/>
        <v/>
      </c>
      <c r="F185" s="2" t="str">
        <f>IF(ISERROR(VLOOKUP(A185,'Cadastro-Estoque'!A:G,1,FALSE)),"",VLOOKUP(A185,'Cadastro-Estoque'!A:G,4,FALSE))</f>
        <v/>
      </c>
      <c r="G185" s="2" t="str">
        <f>IF(ISBLANK(A185),"",IF(ISERROR(VLOOKUP(A185,'Cadastro-Estoque'!A:G,1,FALSE)),"Produto não cadastrado",VLOOKUP(A185,'Cadastro-Estoque'!A:G,2,FALSE)))</f>
        <v/>
      </c>
      <c r="H185" s="2" t="str">
        <f>IF(ISERROR(VLOOKUP(A185,'Cadastro-Estoque'!A:G,1,FALSE)),"",VLOOKUP(A185,'Cadastro-Estoque'!A:G,3,FALSE))</f>
        <v/>
      </c>
    </row>
    <row r="186" spans="5:8" ht="18.75" customHeight="1" x14ac:dyDescent="0.25">
      <c r="E186" s="1" t="str">
        <f t="shared" si="3"/>
        <v/>
      </c>
      <c r="F186" s="2" t="str">
        <f>IF(ISERROR(VLOOKUP(A186,'Cadastro-Estoque'!A:G,1,FALSE)),"",VLOOKUP(A186,'Cadastro-Estoque'!A:G,4,FALSE))</f>
        <v/>
      </c>
      <c r="G186" s="2" t="str">
        <f>IF(ISBLANK(A186),"",IF(ISERROR(VLOOKUP(A186,'Cadastro-Estoque'!A:G,1,FALSE)),"Produto não cadastrado",VLOOKUP(A186,'Cadastro-Estoque'!A:G,2,FALSE)))</f>
        <v/>
      </c>
      <c r="H186" s="2" t="str">
        <f>IF(ISERROR(VLOOKUP(A186,'Cadastro-Estoque'!A:G,1,FALSE)),"",VLOOKUP(A186,'Cadastro-Estoque'!A:G,3,FALSE))</f>
        <v/>
      </c>
    </row>
    <row r="187" spans="5:8" ht="18.75" customHeight="1" x14ac:dyDescent="0.25">
      <c r="E187" s="1" t="str">
        <f t="shared" si="3"/>
        <v/>
      </c>
      <c r="F187" s="2" t="str">
        <f>IF(ISERROR(VLOOKUP(A187,'Cadastro-Estoque'!A:G,1,FALSE)),"",VLOOKUP(A187,'Cadastro-Estoque'!A:G,4,FALSE))</f>
        <v/>
      </c>
      <c r="G187" s="2" t="str">
        <f>IF(ISBLANK(A187),"",IF(ISERROR(VLOOKUP(A187,'Cadastro-Estoque'!A:G,1,FALSE)),"Produto não cadastrado",VLOOKUP(A187,'Cadastro-Estoque'!A:G,2,FALSE)))</f>
        <v/>
      </c>
      <c r="H187" s="2" t="str">
        <f>IF(ISERROR(VLOOKUP(A187,'Cadastro-Estoque'!A:G,1,FALSE)),"",VLOOKUP(A187,'Cadastro-Estoque'!A:G,3,FALSE))</f>
        <v/>
      </c>
    </row>
    <row r="188" spans="5:8" ht="18.75" customHeight="1" x14ac:dyDescent="0.25">
      <c r="E188" s="1" t="str">
        <f t="shared" si="3"/>
        <v/>
      </c>
      <c r="F188" s="2" t="str">
        <f>IF(ISERROR(VLOOKUP(A188,'Cadastro-Estoque'!A:G,1,FALSE)),"",VLOOKUP(A188,'Cadastro-Estoque'!A:G,4,FALSE))</f>
        <v/>
      </c>
      <c r="G188" s="2" t="str">
        <f>IF(ISBLANK(A188),"",IF(ISERROR(VLOOKUP(A188,'Cadastro-Estoque'!A:G,1,FALSE)),"Produto não cadastrado",VLOOKUP(A188,'Cadastro-Estoque'!A:G,2,FALSE)))</f>
        <v/>
      </c>
      <c r="H188" s="2" t="str">
        <f>IF(ISERROR(VLOOKUP(A188,'Cadastro-Estoque'!A:G,1,FALSE)),"",VLOOKUP(A188,'Cadastro-Estoque'!A:G,3,FALSE))</f>
        <v/>
      </c>
    </row>
    <row r="189" spans="5:8" ht="18.75" customHeight="1" x14ac:dyDescent="0.25">
      <c r="E189" s="1" t="str">
        <f t="shared" si="3"/>
        <v/>
      </c>
      <c r="F189" s="2" t="str">
        <f>IF(ISERROR(VLOOKUP(A189,'Cadastro-Estoque'!A:G,1,FALSE)),"",VLOOKUP(A189,'Cadastro-Estoque'!A:G,4,FALSE))</f>
        <v/>
      </c>
      <c r="G189" s="2" t="str">
        <f>IF(ISBLANK(A189),"",IF(ISERROR(VLOOKUP(A189,'Cadastro-Estoque'!A:G,1,FALSE)),"Produto não cadastrado",VLOOKUP(A189,'Cadastro-Estoque'!A:G,2,FALSE)))</f>
        <v/>
      </c>
      <c r="H189" s="2" t="str">
        <f>IF(ISERROR(VLOOKUP(A189,'Cadastro-Estoque'!A:G,1,FALSE)),"",VLOOKUP(A189,'Cadastro-Estoque'!A:G,3,FALSE))</f>
        <v/>
      </c>
    </row>
    <row r="190" spans="5:8" ht="18.75" customHeight="1" x14ac:dyDescent="0.25">
      <c r="E190" s="1" t="str">
        <f t="shared" si="3"/>
        <v/>
      </c>
      <c r="F190" s="2" t="str">
        <f>IF(ISERROR(VLOOKUP(A190,'Cadastro-Estoque'!A:G,1,FALSE)),"",VLOOKUP(A190,'Cadastro-Estoque'!A:G,4,FALSE))</f>
        <v/>
      </c>
      <c r="G190" s="2" t="str">
        <f>IF(ISBLANK(A190),"",IF(ISERROR(VLOOKUP(A190,'Cadastro-Estoque'!A:G,1,FALSE)),"Produto não cadastrado",VLOOKUP(A190,'Cadastro-Estoque'!A:G,2,FALSE)))</f>
        <v/>
      </c>
      <c r="H190" s="2" t="str">
        <f>IF(ISERROR(VLOOKUP(A190,'Cadastro-Estoque'!A:G,1,FALSE)),"",VLOOKUP(A190,'Cadastro-Estoque'!A:G,3,FALSE))</f>
        <v/>
      </c>
    </row>
    <row r="191" spans="5:8" ht="18.75" customHeight="1" x14ac:dyDescent="0.25">
      <c r="E191" s="1" t="str">
        <f t="shared" si="3"/>
        <v/>
      </c>
      <c r="F191" s="2" t="str">
        <f>IF(ISERROR(VLOOKUP(A191,'Cadastro-Estoque'!A:G,1,FALSE)),"",VLOOKUP(A191,'Cadastro-Estoque'!A:G,4,FALSE))</f>
        <v/>
      </c>
      <c r="G191" s="2" t="str">
        <f>IF(ISBLANK(A191),"",IF(ISERROR(VLOOKUP(A191,'Cadastro-Estoque'!A:G,1,FALSE)),"Produto não cadastrado",VLOOKUP(A191,'Cadastro-Estoque'!A:G,2,FALSE)))</f>
        <v/>
      </c>
      <c r="H191" s="2" t="str">
        <f>IF(ISERROR(VLOOKUP(A191,'Cadastro-Estoque'!A:G,1,FALSE)),"",VLOOKUP(A191,'Cadastro-Estoque'!A:G,3,FALSE))</f>
        <v/>
      </c>
    </row>
    <row r="192" spans="5:8" ht="18.75" customHeight="1" x14ac:dyDescent="0.25">
      <c r="E192" s="1" t="str">
        <f t="shared" si="3"/>
        <v/>
      </c>
      <c r="F192" s="2" t="str">
        <f>IF(ISERROR(VLOOKUP(A192,'Cadastro-Estoque'!A:G,1,FALSE)),"",VLOOKUP(A192,'Cadastro-Estoque'!A:G,4,FALSE))</f>
        <v/>
      </c>
      <c r="G192" s="2" t="str">
        <f>IF(ISBLANK(A192),"",IF(ISERROR(VLOOKUP(A192,'Cadastro-Estoque'!A:G,1,FALSE)),"Produto não cadastrado",VLOOKUP(A192,'Cadastro-Estoque'!A:G,2,FALSE)))</f>
        <v/>
      </c>
      <c r="H192" s="2" t="str">
        <f>IF(ISERROR(VLOOKUP(A192,'Cadastro-Estoque'!A:G,1,FALSE)),"",VLOOKUP(A192,'Cadastro-Estoque'!A:G,3,FALSE))</f>
        <v/>
      </c>
    </row>
    <row r="193" spans="5:8" ht="18.75" customHeight="1" x14ac:dyDescent="0.25">
      <c r="E193" s="1" t="str">
        <f t="shared" si="3"/>
        <v/>
      </c>
      <c r="F193" s="2" t="str">
        <f>IF(ISERROR(VLOOKUP(A193,'Cadastro-Estoque'!A:G,1,FALSE)),"",VLOOKUP(A193,'Cadastro-Estoque'!A:G,4,FALSE))</f>
        <v/>
      </c>
      <c r="G193" s="2" t="str">
        <f>IF(ISBLANK(A193),"",IF(ISERROR(VLOOKUP(A193,'Cadastro-Estoque'!A:G,1,FALSE)),"Produto não cadastrado",VLOOKUP(A193,'Cadastro-Estoque'!A:G,2,FALSE)))</f>
        <v/>
      </c>
      <c r="H193" s="2" t="str">
        <f>IF(ISERROR(VLOOKUP(A193,'Cadastro-Estoque'!A:G,1,FALSE)),"",VLOOKUP(A193,'Cadastro-Estoque'!A:G,3,FALSE))</f>
        <v/>
      </c>
    </row>
    <row r="194" spans="5:8" ht="18.75" customHeight="1" x14ac:dyDescent="0.25">
      <c r="E194" s="1" t="str">
        <f t="shared" si="3"/>
        <v/>
      </c>
      <c r="F194" s="2" t="str">
        <f>IF(ISERROR(VLOOKUP(A194,'Cadastro-Estoque'!A:G,1,FALSE)),"",VLOOKUP(A194,'Cadastro-Estoque'!A:G,4,FALSE))</f>
        <v/>
      </c>
      <c r="G194" s="2" t="str">
        <f>IF(ISBLANK(A194),"",IF(ISERROR(VLOOKUP(A194,'Cadastro-Estoque'!A:G,1,FALSE)),"Produto não cadastrado",VLOOKUP(A194,'Cadastro-Estoque'!A:G,2,FALSE)))</f>
        <v/>
      </c>
      <c r="H194" s="2" t="str">
        <f>IF(ISERROR(VLOOKUP(A194,'Cadastro-Estoque'!A:G,1,FALSE)),"",VLOOKUP(A194,'Cadastro-Estoque'!A:G,3,FALSE))</f>
        <v/>
      </c>
    </row>
    <row r="195" spans="5:8" ht="18.75" customHeight="1" x14ac:dyDescent="0.25">
      <c r="E195" s="1" t="str">
        <f t="shared" si="3"/>
        <v/>
      </c>
      <c r="F195" s="2" t="str">
        <f>IF(ISERROR(VLOOKUP(A195,'Cadastro-Estoque'!A:G,1,FALSE)),"",VLOOKUP(A195,'Cadastro-Estoque'!A:G,4,FALSE))</f>
        <v/>
      </c>
      <c r="G195" s="2" t="str">
        <f>IF(ISBLANK(A195),"",IF(ISERROR(VLOOKUP(A195,'Cadastro-Estoque'!A:G,1,FALSE)),"Produto não cadastrado",VLOOKUP(A195,'Cadastro-Estoque'!A:G,2,FALSE)))</f>
        <v/>
      </c>
      <c r="H195" s="2" t="str">
        <f>IF(ISERROR(VLOOKUP(A195,'Cadastro-Estoque'!A:G,1,FALSE)),"",VLOOKUP(A195,'Cadastro-Estoque'!A:G,3,FALSE))</f>
        <v/>
      </c>
    </row>
    <row r="196" spans="5:8" ht="18.75" customHeight="1" x14ac:dyDescent="0.25">
      <c r="E196" s="1" t="str">
        <f t="shared" si="3"/>
        <v/>
      </c>
      <c r="F196" s="2" t="str">
        <f>IF(ISERROR(VLOOKUP(A196,'Cadastro-Estoque'!A:G,1,FALSE)),"",VLOOKUP(A196,'Cadastro-Estoque'!A:G,4,FALSE))</f>
        <v/>
      </c>
      <c r="G196" s="2" t="str">
        <f>IF(ISBLANK(A196),"",IF(ISERROR(VLOOKUP(A196,'Cadastro-Estoque'!A:G,1,FALSE)),"Produto não cadastrado",VLOOKUP(A196,'Cadastro-Estoque'!A:G,2,FALSE)))</f>
        <v/>
      </c>
      <c r="H196" s="2" t="str">
        <f>IF(ISERROR(VLOOKUP(A196,'Cadastro-Estoque'!A:G,1,FALSE)),"",VLOOKUP(A196,'Cadastro-Estoque'!A:G,3,FALSE))</f>
        <v/>
      </c>
    </row>
    <row r="197" spans="5:8" ht="18.75" customHeight="1" x14ac:dyDescent="0.25">
      <c r="E197" s="1" t="str">
        <f t="shared" si="3"/>
        <v/>
      </c>
      <c r="F197" s="2" t="str">
        <f>IF(ISERROR(VLOOKUP(A197,'Cadastro-Estoque'!A:G,1,FALSE)),"",VLOOKUP(A197,'Cadastro-Estoque'!A:G,4,FALSE))</f>
        <v/>
      </c>
      <c r="G197" s="2" t="str">
        <f>IF(ISBLANK(A197),"",IF(ISERROR(VLOOKUP(A197,'Cadastro-Estoque'!A:G,1,FALSE)),"Produto não cadastrado",VLOOKUP(A197,'Cadastro-Estoque'!A:G,2,FALSE)))</f>
        <v/>
      </c>
      <c r="H197" s="2" t="str">
        <f>IF(ISERROR(VLOOKUP(A197,'Cadastro-Estoque'!A:G,1,FALSE)),"",VLOOKUP(A197,'Cadastro-Estoque'!A:G,3,FALSE))</f>
        <v/>
      </c>
    </row>
    <row r="198" spans="5:8" ht="18.75" customHeight="1" x14ac:dyDescent="0.25">
      <c r="E198" s="1" t="str">
        <f t="shared" si="3"/>
        <v/>
      </c>
      <c r="F198" s="2" t="str">
        <f>IF(ISERROR(VLOOKUP(A198,'Cadastro-Estoque'!A:G,1,FALSE)),"",VLOOKUP(A198,'Cadastro-Estoque'!A:G,4,FALSE))</f>
        <v/>
      </c>
      <c r="G198" s="2" t="str">
        <f>IF(ISBLANK(A198),"",IF(ISERROR(VLOOKUP(A198,'Cadastro-Estoque'!A:G,1,FALSE)),"Produto não cadastrado",VLOOKUP(A198,'Cadastro-Estoque'!A:G,2,FALSE)))</f>
        <v/>
      </c>
      <c r="H198" s="2" t="str">
        <f>IF(ISERROR(VLOOKUP(A198,'Cadastro-Estoque'!A:G,1,FALSE)),"",VLOOKUP(A198,'Cadastro-Estoque'!A:G,3,FALSE))</f>
        <v/>
      </c>
    </row>
    <row r="199" spans="5:8" ht="18.75" customHeight="1" x14ac:dyDescent="0.25">
      <c r="E199" s="1" t="str">
        <f t="shared" ref="E199:E262" si="4">IF(ISBLANK(A199),"",C199*D199)</f>
        <v/>
      </c>
      <c r="F199" s="2" t="str">
        <f>IF(ISERROR(VLOOKUP(A199,'Cadastro-Estoque'!A:G,1,FALSE)),"",VLOOKUP(A199,'Cadastro-Estoque'!A:G,4,FALSE))</f>
        <v/>
      </c>
      <c r="G199" s="2" t="str">
        <f>IF(ISBLANK(A199),"",IF(ISERROR(VLOOKUP(A199,'Cadastro-Estoque'!A:G,1,FALSE)),"Produto não cadastrado",VLOOKUP(A199,'Cadastro-Estoque'!A:G,2,FALSE)))</f>
        <v/>
      </c>
      <c r="H199" s="2" t="str">
        <f>IF(ISERROR(VLOOKUP(A199,'Cadastro-Estoque'!A:G,1,FALSE)),"",VLOOKUP(A199,'Cadastro-Estoque'!A:G,3,FALSE))</f>
        <v/>
      </c>
    </row>
    <row r="200" spans="5:8" ht="18.75" customHeight="1" x14ac:dyDescent="0.25">
      <c r="E200" s="1" t="str">
        <f t="shared" si="4"/>
        <v/>
      </c>
      <c r="F200" s="2" t="str">
        <f>IF(ISERROR(VLOOKUP(A200,'Cadastro-Estoque'!A:G,1,FALSE)),"",VLOOKUP(A200,'Cadastro-Estoque'!A:G,4,FALSE))</f>
        <v/>
      </c>
      <c r="G200" s="2" t="str">
        <f>IF(ISBLANK(A200),"",IF(ISERROR(VLOOKUP(A200,'Cadastro-Estoque'!A:G,1,FALSE)),"Produto não cadastrado",VLOOKUP(A200,'Cadastro-Estoque'!A:G,2,FALSE)))</f>
        <v/>
      </c>
      <c r="H200" s="2" t="str">
        <f>IF(ISERROR(VLOOKUP(A200,'Cadastro-Estoque'!A:G,1,FALSE)),"",VLOOKUP(A200,'Cadastro-Estoque'!A:G,3,FALSE))</f>
        <v/>
      </c>
    </row>
    <row r="201" spans="5:8" ht="18.75" customHeight="1" x14ac:dyDescent="0.25">
      <c r="E201" s="1" t="str">
        <f t="shared" si="4"/>
        <v/>
      </c>
      <c r="F201" s="2" t="str">
        <f>IF(ISERROR(VLOOKUP(A201,'Cadastro-Estoque'!A:G,1,FALSE)),"",VLOOKUP(A201,'Cadastro-Estoque'!A:G,4,FALSE))</f>
        <v/>
      </c>
      <c r="G201" s="2" t="str">
        <f>IF(ISBLANK(A201),"",IF(ISERROR(VLOOKUP(A201,'Cadastro-Estoque'!A:G,1,FALSE)),"Produto não cadastrado",VLOOKUP(A201,'Cadastro-Estoque'!A:G,2,FALSE)))</f>
        <v/>
      </c>
      <c r="H201" s="2" t="str">
        <f>IF(ISERROR(VLOOKUP(A201,'Cadastro-Estoque'!A:G,1,FALSE)),"",VLOOKUP(A201,'Cadastro-Estoque'!A:G,3,FALSE))</f>
        <v/>
      </c>
    </row>
    <row r="202" spans="5:8" ht="18.75" customHeight="1" x14ac:dyDescent="0.25">
      <c r="E202" s="1" t="str">
        <f t="shared" si="4"/>
        <v/>
      </c>
      <c r="F202" s="2" t="str">
        <f>IF(ISERROR(VLOOKUP(A202,'Cadastro-Estoque'!A:G,1,FALSE)),"",VLOOKUP(A202,'Cadastro-Estoque'!A:G,4,FALSE))</f>
        <v/>
      </c>
      <c r="G202" s="2" t="str">
        <f>IF(ISBLANK(A202),"",IF(ISERROR(VLOOKUP(A202,'Cadastro-Estoque'!A:G,1,FALSE)),"Produto não cadastrado",VLOOKUP(A202,'Cadastro-Estoque'!A:G,2,FALSE)))</f>
        <v/>
      </c>
      <c r="H202" s="2" t="str">
        <f>IF(ISERROR(VLOOKUP(A202,'Cadastro-Estoque'!A:G,1,FALSE)),"",VLOOKUP(A202,'Cadastro-Estoque'!A:G,3,FALSE))</f>
        <v/>
      </c>
    </row>
    <row r="203" spans="5:8" ht="18.75" customHeight="1" x14ac:dyDescent="0.25">
      <c r="E203" s="1" t="str">
        <f t="shared" si="4"/>
        <v/>
      </c>
      <c r="F203" s="2" t="str">
        <f>IF(ISERROR(VLOOKUP(A203,'Cadastro-Estoque'!A:G,1,FALSE)),"",VLOOKUP(A203,'Cadastro-Estoque'!A:G,4,FALSE))</f>
        <v/>
      </c>
      <c r="G203" s="2" t="str">
        <f>IF(ISBLANK(A203),"",IF(ISERROR(VLOOKUP(A203,'Cadastro-Estoque'!A:G,1,FALSE)),"Produto não cadastrado",VLOOKUP(A203,'Cadastro-Estoque'!A:G,2,FALSE)))</f>
        <v/>
      </c>
      <c r="H203" s="2" t="str">
        <f>IF(ISERROR(VLOOKUP(A203,'Cadastro-Estoque'!A:G,1,FALSE)),"",VLOOKUP(A203,'Cadastro-Estoque'!A:G,3,FALSE))</f>
        <v/>
      </c>
    </row>
    <row r="204" spans="5:8" ht="18.75" customHeight="1" x14ac:dyDescent="0.25">
      <c r="E204" s="1" t="str">
        <f t="shared" si="4"/>
        <v/>
      </c>
      <c r="F204" s="2" t="str">
        <f>IF(ISERROR(VLOOKUP(A204,'Cadastro-Estoque'!A:G,1,FALSE)),"",VLOOKUP(A204,'Cadastro-Estoque'!A:G,4,FALSE))</f>
        <v/>
      </c>
      <c r="G204" s="2" t="str">
        <f>IF(ISBLANK(A204),"",IF(ISERROR(VLOOKUP(A204,'Cadastro-Estoque'!A:G,1,FALSE)),"Produto não cadastrado",VLOOKUP(A204,'Cadastro-Estoque'!A:G,2,FALSE)))</f>
        <v/>
      </c>
      <c r="H204" s="2" t="str">
        <f>IF(ISERROR(VLOOKUP(A204,'Cadastro-Estoque'!A:G,1,FALSE)),"",VLOOKUP(A204,'Cadastro-Estoque'!A:G,3,FALSE))</f>
        <v/>
      </c>
    </row>
    <row r="205" spans="5:8" ht="18.75" customHeight="1" x14ac:dyDescent="0.25">
      <c r="E205" s="1" t="str">
        <f t="shared" si="4"/>
        <v/>
      </c>
      <c r="F205" s="2" t="str">
        <f>IF(ISERROR(VLOOKUP(A205,'Cadastro-Estoque'!A:G,1,FALSE)),"",VLOOKUP(A205,'Cadastro-Estoque'!A:G,4,FALSE))</f>
        <v/>
      </c>
      <c r="G205" s="2" t="str">
        <f>IF(ISBLANK(A205),"",IF(ISERROR(VLOOKUP(A205,'Cadastro-Estoque'!A:G,1,FALSE)),"Produto não cadastrado",VLOOKUP(A205,'Cadastro-Estoque'!A:G,2,FALSE)))</f>
        <v/>
      </c>
      <c r="H205" s="2" t="str">
        <f>IF(ISERROR(VLOOKUP(A205,'Cadastro-Estoque'!A:G,1,FALSE)),"",VLOOKUP(A205,'Cadastro-Estoque'!A:G,3,FALSE))</f>
        <v/>
      </c>
    </row>
    <row r="206" spans="5:8" ht="18.75" customHeight="1" x14ac:dyDescent="0.25">
      <c r="E206" s="1" t="str">
        <f t="shared" si="4"/>
        <v/>
      </c>
      <c r="F206" s="2" t="str">
        <f>IF(ISERROR(VLOOKUP(A206,'Cadastro-Estoque'!A:G,1,FALSE)),"",VLOOKUP(A206,'Cadastro-Estoque'!A:G,4,FALSE))</f>
        <v/>
      </c>
      <c r="G206" s="2" t="str">
        <f>IF(ISBLANK(A206),"",IF(ISERROR(VLOOKUP(A206,'Cadastro-Estoque'!A:G,1,FALSE)),"Produto não cadastrado",VLOOKUP(A206,'Cadastro-Estoque'!A:G,2,FALSE)))</f>
        <v/>
      </c>
      <c r="H206" s="2" t="str">
        <f>IF(ISERROR(VLOOKUP(A206,'Cadastro-Estoque'!A:G,1,FALSE)),"",VLOOKUP(A206,'Cadastro-Estoque'!A:G,3,FALSE))</f>
        <v/>
      </c>
    </row>
    <row r="207" spans="5:8" ht="18.75" customHeight="1" x14ac:dyDescent="0.25">
      <c r="E207" s="1" t="str">
        <f t="shared" si="4"/>
        <v/>
      </c>
      <c r="F207" s="2" t="str">
        <f>IF(ISERROR(VLOOKUP(A207,'Cadastro-Estoque'!A:G,1,FALSE)),"",VLOOKUP(A207,'Cadastro-Estoque'!A:G,4,FALSE))</f>
        <v/>
      </c>
      <c r="G207" s="2" t="str">
        <f>IF(ISBLANK(A207),"",IF(ISERROR(VLOOKUP(A207,'Cadastro-Estoque'!A:G,1,FALSE)),"Produto não cadastrado",VLOOKUP(A207,'Cadastro-Estoque'!A:G,2,FALSE)))</f>
        <v/>
      </c>
      <c r="H207" s="2" t="str">
        <f>IF(ISERROR(VLOOKUP(A207,'Cadastro-Estoque'!A:G,1,FALSE)),"",VLOOKUP(A207,'Cadastro-Estoque'!A:G,3,FALSE))</f>
        <v/>
      </c>
    </row>
    <row r="208" spans="5:8" ht="18.75" customHeight="1" x14ac:dyDescent="0.25">
      <c r="E208" s="1" t="str">
        <f t="shared" si="4"/>
        <v/>
      </c>
      <c r="F208" s="2" t="str">
        <f>IF(ISERROR(VLOOKUP(A208,'Cadastro-Estoque'!A:G,1,FALSE)),"",VLOOKUP(A208,'Cadastro-Estoque'!A:G,4,FALSE))</f>
        <v/>
      </c>
      <c r="G208" s="2" t="str">
        <f>IF(ISBLANK(A208),"",IF(ISERROR(VLOOKUP(A208,'Cadastro-Estoque'!A:G,1,FALSE)),"Produto não cadastrado",VLOOKUP(A208,'Cadastro-Estoque'!A:G,2,FALSE)))</f>
        <v/>
      </c>
      <c r="H208" s="2" t="str">
        <f>IF(ISERROR(VLOOKUP(A208,'Cadastro-Estoque'!A:G,1,FALSE)),"",VLOOKUP(A208,'Cadastro-Estoque'!A:G,3,FALSE))</f>
        <v/>
      </c>
    </row>
    <row r="209" spans="5:8" ht="18.75" customHeight="1" x14ac:dyDescent="0.25">
      <c r="E209" s="1" t="str">
        <f t="shared" si="4"/>
        <v/>
      </c>
      <c r="F209" s="2" t="str">
        <f>IF(ISERROR(VLOOKUP(A209,'Cadastro-Estoque'!A:G,1,FALSE)),"",VLOOKUP(A209,'Cadastro-Estoque'!A:G,4,FALSE))</f>
        <v/>
      </c>
      <c r="G209" s="2" t="str">
        <f>IF(ISBLANK(A209),"",IF(ISERROR(VLOOKUP(A209,'Cadastro-Estoque'!A:G,1,FALSE)),"Produto não cadastrado",VLOOKUP(A209,'Cadastro-Estoque'!A:G,2,FALSE)))</f>
        <v/>
      </c>
      <c r="H209" s="2" t="str">
        <f>IF(ISERROR(VLOOKUP(A209,'Cadastro-Estoque'!A:G,1,FALSE)),"",VLOOKUP(A209,'Cadastro-Estoque'!A:G,3,FALSE))</f>
        <v/>
      </c>
    </row>
    <row r="210" spans="5:8" ht="18.75" customHeight="1" x14ac:dyDescent="0.25">
      <c r="E210" s="1" t="str">
        <f t="shared" si="4"/>
        <v/>
      </c>
      <c r="F210" s="2" t="str">
        <f>IF(ISERROR(VLOOKUP(A210,'Cadastro-Estoque'!A:G,1,FALSE)),"",VLOOKUP(A210,'Cadastro-Estoque'!A:G,4,FALSE))</f>
        <v/>
      </c>
      <c r="G210" s="2" t="str">
        <f>IF(ISBLANK(A210),"",IF(ISERROR(VLOOKUP(A210,'Cadastro-Estoque'!A:G,1,FALSE)),"Produto não cadastrado",VLOOKUP(A210,'Cadastro-Estoque'!A:G,2,FALSE)))</f>
        <v/>
      </c>
      <c r="H210" s="2" t="str">
        <f>IF(ISERROR(VLOOKUP(A210,'Cadastro-Estoque'!A:G,1,FALSE)),"",VLOOKUP(A210,'Cadastro-Estoque'!A:G,3,FALSE))</f>
        <v/>
      </c>
    </row>
    <row r="211" spans="5:8" ht="18.75" customHeight="1" x14ac:dyDescent="0.25">
      <c r="E211" s="1" t="str">
        <f t="shared" si="4"/>
        <v/>
      </c>
      <c r="F211" s="2" t="str">
        <f>IF(ISERROR(VLOOKUP(A211,'Cadastro-Estoque'!A:G,1,FALSE)),"",VLOOKUP(A211,'Cadastro-Estoque'!A:G,4,FALSE))</f>
        <v/>
      </c>
      <c r="G211" s="2" t="str">
        <f>IF(ISBLANK(A211),"",IF(ISERROR(VLOOKUP(A211,'Cadastro-Estoque'!A:G,1,FALSE)),"Produto não cadastrado",VLOOKUP(A211,'Cadastro-Estoque'!A:G,2,FALSE)))</f>
        <v/>
      </c>
      <c r="H211" s="2" t="str">
        <f>IF(ISERROR(VLOOKUP(A211,'Cadastro-Estoque'!A:G,1,FALSE)),"",VLOOKUP(A211,'Cadastro-Estoque'!A:G,3,FALSE))</f>
        <v/>
      </c>
    </row>
    <row r="212" spans="5:8" ht="18.75" customHeight="1" x14ac:dyDescent="0.25">
      <c r="E212" s="1" t="str">
        <f t="shared" si="4"/>
        <v/>
      </c>
      <c r="F212" s="2" t="str">
        <f>IF(ISERROR(VLOOKUP(A212,'Cadastro-Estoque'!A:G,1,FALSE)),"",VLOOKUP(A212,'Cadastro-Estoque'!A:G,4,FALSE))</f>
        <v/>
      </c>
      <c r="G212" s="2" t="str">
        <f>IF(ISBLANK(A212),"",IF(ISERROR(VLOOKUP(A212,'Cadastro-Estoque'!A:G,1,FALSE)),"Produto não cadastrado",VLOOKUP(A212,'Cadastro-Estoque'!A:G,2,FALSE)))</f>
        <v/>
      </c>
      <c r="H212" s="2" t="str">
        <f>IF(ISERROR(VLOOKUP(A212,'Cadastro-Estoque'!A:G,1,FALSE)),"",VLOOKUP(A212,'Cadastro-Estoque'!A:G,3,FALSE))</f>
        <v/>
      </c>
    </row>
    <row r="213" spans="5:8" ht="18.75" customHeight="1" x14ac:dyDescent="0.25">
      <c r="E213" s="1" t="str">
        <f t="shared" si="4"/>
        <v/>
      </c>
      <c r="F213" s="2" t="str">
        <f>IF(ISERROR(VLOOKUP(A213,'Cadastro-Estoque'!A:G,1,FALSE)),"",VLOOKUP(A213,'Cadastro-Estoque'!A:G,4,FALSE))</f>
        <v/>
      </c>
      <c r="G213" s="2" t="str">
        <f>IF(ISBLANK(A213),"",IF(ISERROR(VLOOKUP(A213,'Cadastro-Estoque'!A:G,1,FALSE)),"Produto não cadastrado",VLOOKUP(A213,'Cadastro-Estoque'!A:G,2,FALSE)))</f>
        <v/>
      </c>
      <c r="H213" s="2" t="str">
        <f>IF(ISERROR(VLOOKUP(A213,'Cadastro-Estoque'!A:G,1,FALSE)),"",VLOOKUP(A213,'Cadastro-Estoque'!A:G,3,FALSE))</f>
        <v/>
      </c>
    </row>
    <row r="214" spans="5:8" ht="18.75" customHeight="1" x14ac:dyDescent="0.25">
      <c r="E214" s="1" t="str">
        <f t="shared" si="4"/>
        <v/>
      </c>
      <c r="F214" s="2" t="str">
        <f>IF(ISERROR(VLOOKUP(A214,'Cadastro-Estoque'!A:G,1,FALSE)),"",VLOOKUP(A214,'Cadastro-Estoque'!A:G,4,FALSE))</f>
        <v/>
      </c>
      <c r="G214" s="2" t="str">
        <f>IF(ISBLANK(A214),"",IF(ISERROR(VLOOKUP(A214,'Cadastro-Estoque'!A:G,1,FALSE)),"Produto não cadastrado",VLOOKUP(A214,'Cadastro-Estoque'!A:G,2,FALSE)))</f>
        <v/>
      </c>
      <c r="H214" s="2" t="str">
        <f>IF(ISERROR(VLOOKUP(A214,'Cadastro-Estoque'!A:G,1,FALSE)),"",VLOOKUP(A214,'Cadastro-Estoque'!A:G,3,FALSE))</f>
        <v/>
      </c>
    </row>
    <row r="215" spans="5:8" ht="18.75" customHeight="1" x14ac:dyDescent="0.25">
      <c r="E215" s="1" t="str">
        <f t="shared" si="4"/>
        <v/>
      </c>
      <c r="F215" s="2" t="str">
        <f>IF(ISERROR(VLOOKUP(A215,'Cadastro-Estoque'!A:G,1,FALSE)),"",VLOOKUP(A215,'Cadastro-Estoque'!A:G,4,FALSE))</f>
        <v/>
      </c>
      <c r="G215" s="2" t="str">
        <f>IF(ISBLANK(A215),"",IF(ISERROR(VLOOKUP(A215,'Cadastro-Estoque'!A:G,1,FALSE)),"Produto não cadastrado",VLOOKUP(A215,'Cadastro-Estoque'!A:G,2,FALSE)))</f>
        <v/>
      </c>
      <c r="H215" s="2" t="str">
        <f>IF(ISERROR(VLOOKUP(A215,'Cadastro-Estoque'!A:G,1,FALSE)),"",VLOOKUP(A215,'Cadastro-Estoque'!A:G,3,FALSE))</f>
        <v/>
      </c>
    </row>
    <row r="216" spans="5:8" ht="18.75" customHeight="1" x14ac:dyDescent="0.25">
      <c r="E216" s="1" t="str">
        <f t="shared" si="4"/>
        <v/>
      </c>
      <c r="F216" s="2" t="str">
        <f>IF(ISERROR(VLOOKUP(A216,'Cadastro-Estoque'!A:G,1,FALSE)),"",VLOOKUP(A216,'Cadastro-Estoque'!A:G,4,FALSE))</f>
        <v/>
      </c>
      <c r="G216" s="2" t="str">
        <f>IF(ISBLANK(A216),"",IF(ISERROR(VLOOKUP(A216,'Cadastro-Estoque'!A:G,1,FALSE)),"Produto não cadastrado",VLOOKUP(A216,'Cadastro-Estoque'!A:G,2,FALSE)))</f>
        <v/>
      </c>
      <c r="H216" s="2" t="str">
        <f>IF(ISERROR(VLOOKUP(A216,'Cadastro-Estoque'!A:G,1,FALSE)),"",VLOOKUP(A216,'Cadastro-Estoque'!A:G,3,FALSE))</f>
        <v/>
      </c>
    </row>
    <row r="217" spans="5:8" ht="18.75" customHeight="1" x14ac:dyDescent="0.25">
      <c r="E217" s="1" t="str">
        <f t="shared" si="4"/>
        <v/>
      </c>
      <c r="F217" s="2" t="str">
        <f>IF(ISERROR(VLOOKUP(A217,'Cadastro-Estoque'!A:G,1,FALSE)),"",VLOOKUP(A217,'Cadastro-Estoque'!A:G,4,FALSE))</f>
        <v/>
      </c>
      <c r="G217" s="2" t="str">
        <f>IF(ISBLANK(A217),"",IF(ISERROR(VLOOKUP(A217,'Cadastro-Estoque'!A:G,1,FALSE)),"Produto não cadastrado",VLOOKUP(A217,'Cadastro-Estoque'!A:G,2,FALSE)))</f>
        <v/>
      </c>
      <c r="H217" s="2" t="str">
        <f>IF(ISERROR(VLOOKUP(A217,'Cadastro-Estoque'!A:G,1,FALSE)),"",VLOOKUP(A217,'Cadastro-Estoque'!A:G,3,FALSE))</f>
        <v/>
      </c>
    </row>
    <row r="218" spans="5:8" ht="18.75" customHeight="1" x14ac:dyDescent="0.25">
      <c r="E218" s="1" t="str">
        <f t="shared" si="4"/>
        <v/>
      </c>
      <c r="F218" s="2" t="str">
        <f>IF(ISERROR(VLOOKUP(A218,'Cadastro-Estoque'!A:G,1,FALSE)),"",VLOOKUP(A218,'Cadastro-Estoque'!A:G,4,FALSE))</f>
        <v/>
      </c>
      <c r="G218" s="2" t="str">
        <f>IF(ISBLANK(A218),"",IF(ISERROR(VLOOKUP(A218,'Cadastro-Estoque'!A:G,1,FALSE)),"Produto não cadastrado",VLOOKUP(A218,'Cadastro-Estoque'!A:G,2,FALSE)))</f>
        <v/>
      </c>
      <c r="H218" s="2" t="str">
        <f>IF(ISERROR(VLOOKUP(A218,'Cadastro-Estoque'!A:G,1,FALSE)),"",VLOOKUP(A218,'Cadastro-Estoque'!A:G,3,FALSE))</f>
        <v/>
      </c>
    </row>
    <row r="219" spans="5:8" ht="18.75" customHeight="1" x14ac:dyDescent="0.25">
      <c r="E219" s="1" t="str">
        <f t="shared" si="4"/>
        <v/>
      </c>
      <c r="F219" s="2" t="str">
        <f>IF(ISERROR(VLOOKUP(A219,'Cadastro-Estoque'!A:G,1,FALSE)),"",VLOOKUP(A219,'Cadastro-Estoque'!A:G,4,FALSE))</f>
        <v/>
      </c>
      <c r="G219" s="2" t="str">
        <f>IF(ISBLANK(A219),"",IF(ISERROR(VLOOKUP(A219,'Cadastro-Estoque'!A:G,1,FALSE)),"Produto não cadastrado",VLOOKUP(A219,'Cadastro-Estoque'!A:G,2,FALSE)))</f>
        <v/>
      </c>
      <c r="H219" s="2" t="str">
        <f>IF(ISERROR(VLOOKUP(A219,'Cadastro-Estoque'!A:G,1,FALSE)),"",VLOOKUP(A219,'Cadastro-Estoque'!A:G,3,FALSE))</f>
        <v/>
      </c>
    </row>
    <row r="220" spans="5:8" ht="18.75" customHeight="1" x14ac:dyDescent="0.25">
      <c r="E220" s="1" t="str">
        <f t="shared" si="4"/>
        <v/>
      </c>
      <c r="F220" s="2" t="str">
        <f>IF(ISERROR(VLOOKUP(A220,'Cadastro-Estoque'!A:G,1,FALSE)),"",VLOOKUP(A220,'Cadastro-Estoque'!A:G,4,FALSE))</f>
        <v/>
      </c>
      <c r="G220" s="2" t="str">
        <f>IF(ISBLANK(A220),"",IF(ISERROR(VLOOKUP(A220,'Cadastro-Estoque'!A:G,1,FALSE)),"Produto não cadastrado",VLOOKUP(A220,'Cadastro-Estoque'!A:G,2,FALSE)))</f>
        <v/>
      </c>
      <c r="H220" s="2" t="str">
        <f>IF(ISERROR(VLOOKUP(A220,'Cadastro-Estoque'!A:G,1,FALSE)),"",VLOOKUP(A220,'Cadastro-Estoque'!A:G,3,FALSE))</f>
        <v/>
      </c>
    </row>
    <row r="221" spans="5:8" ht="18.75" customHeight="1" x14ac:dyDescent="0.25">
      <c r="E221" s="1" t="str">
        <f t="shared" si="4"/>
        <v/>
      </c>
      <c r="F221" s="2" t="str">
        <f>IF(ISERROR(VLOOKUP(A221,'Cadastro-Estoque'!A:G,1,FALSE)),"",VLOOKUP(A221,'Cadastro-Estoque'!A:G,4,FALSE))</f>
        <v/>
      </c>
      <c r="G221" s="2" t="str">
        <f>IF(ISBLANK(A221),"",IF(ISERROR(VLOOKUP(A221,'Cadastro-Estoque'!A:G,1,FALSE)),"Produto não cadastrado",VLOOKUP(A221,'Cadastro-Estoque'!A:G,2,FALSE)))</f>
        <v/>
      </c>
      <c r="H221" s="2" t="str">
        <f>IF(ISERROR(VLOOKUP(A221,'Cadastro-Estoque'!A:G,1,FALSE)),"",VLOOKUP(A221,'Cadastro-Estoque'!A:G,3,FALSE))</f>
        <v/>
      </c>
    </row>
    <row r="222" spans="5:8" ht="18.75" customHeight="1" x14ac:dyDescent="0.25">
      <c r="E222" s="1" t="str">
        <f t="shared" si="4"/>
        <v/>
      </c>
      <c r="F222" s="2" t="str">
        <f>IF(ISERROR(VLOOKUP(A222,'Cadastro-Estoque'!A:G,1,FALSE)),"",VLOOKUP(A222,'Cadastro-Estoque'!A:G,4,FALSE))</f>
        <v/>
      </c>
      <c r="G222" s="2" t="str">
        <f>IF(ISBLANK(A222),"",IF(ISERROR(VLOOKUP(A222,'Cadastro-Estoque'!A:G,1,FALSE)),"Produto não cadastrado",VLOOKUP(A222,'Cadastro-Estoque'!A:G,2,FALSE)))</f>
        <v/>
      </c>
      <c r="H222" s="2" t="str">
        <f>IF(ISERROR(VLOOKUP(A222,'Cadastro-Estoque'!A:G,1,FALSE)),"",VLOOKUP(A222,'Cadastro-Estoque'!A:G,3,FALSE))</f>
        <v/>
      </c>
    </row>
    <row r="223" spans="5:8" ht="18.75" customHeight="1" x14ac:dyDescent="0.25">
      <c r="E223" s="1" t="str">
        <f t="shared" si="4"/>
        <v/>
      </c>
      <c r="F223" s="2" t="str">
        <f>IF(ISERROR(VLOOKUP(A223,'Cadastro-Estoque'!A:G,1,FALSE)),"",VLOOKUP(A223,'Cadastro-Estoque'!A:G,4,FALSE))</f>
        <v/>
      </c>
      <c r="G223" s="2" t="str">
        <f>IF(ISBLANK(A223),"",IF(ISERROR(VLOOKUP(A223,'Cadastro-Estoque'!A:G,1,FALSE)),"Produto não cadastrado",VLOOKUP(A223,'Cadastro-Estoque'!A:G,2,FALSE)))</f>
        <v/>
      </c>
      <c r="H223" s="2" t="str">
        <f>IF(ISERROR(VLOOKUP(A223,'Cadastro-Estoque'!A:G,1,FALSE)),"",VLOOKUP(A223,'Cadastro-Estoque'!A:G,3,FALSE))</f>
        <v/>
      </c>
    </row>
    <row r="224" spans="5:8" ht="18.75" customHeight="1" x14ac:dyDescent="0.25">
      <c r="E224" s="1" t="str">
        <f t="shared" si="4"/>
        <v/>
      </c>
      <c r="F224" s="2" t="str">
        <f>IF(ISERROR(VLOOKUP(A224,'Cadastro-Estoque'!A:G,1,FALSE)),"",VLOOKUP(A224,'Cadastro-Estoque'!A:G,4,FALSE))</f>
        <v/>
      </c>
      <c r="G224" s="2" t="str">
        <f>IF(ISBLANK(A224),"",IF(ISERROR(VLOOKUP(A224,'Cadastro-Estoque'!A:G,1,FALSE)),"Produto não cadastrado",VLOOKUP(A224,'Cadastro-Estoque'!A:G,2,FALSE)))</f>
        <v/>
      </c>
      <c r="H224" s="2" t="str">
        <f>IF(ISERROR(VLOOKUP(A224,'Cadastro-Estoque'!A:G,1,FALSE)),"",VLOOKUP(A224,'Cadastro-Estoque'!A:G,3,FALSE))</f>
        <v/>
      </c>
    </row>
    <row r="225" spans="5:8" ht="18.75" customHeight="1" x14ac:dyDescent="0.25">
      <c r="E225" s="1" t="str">
        <f t="shared" si="4"/>
        <v/>
      </c>
      <c r="F225" s="2" t="str">
        <f>IF(ISERROR(VLOOKUP(A225,'Cadastro-Estoque'!A:G,1,FALSE)),"",VLOOKUP(A225,'Cadastro-Estoque'!A:G,4,FALSE))</f>
        <v/>
      </c>
      <c r="G225" s="2" t="str">
        <f>IF(ISBLANK(A225),"",IF(ISERROR(VLOOKUP(A225,'Cadastro-Estoque'!A:G,1,FALSE)),"Produto não cadastrado",VLOOKUP(A225,'Cadastro-Estoque'!A:G,2,FALSE)))</f>
        <v/>
      </c>
      <c r="H225" s="2" t="str">
        <f>IF(ISERROR(VLOOKUP(A225,'Cadastro-Estoque'!A:G,1,FALSE)),"",VLOOKUP(A225,'Cadastro-Estoque'!A:G,3,FALSE))</f>
        <v/>
      </c>
    </row>
    <row r="226" spans="5:8" ht="18.75" customHeight="1" x14ac:dyDescent="0.25">
      <c r="E226" s="1" t="str">
        <f t="shared" si="4"/>
        <v/>
      </c>
      <c r="F226" s="2" t="str">
        <f>IF(ISERROR(VLOOKUP(A226,'Cadastro-Estoque'!A:G,1,FALSE)),"",VLOOKUP(A226,'Cadastro-Estoque'!A:G,4,FALSE))</f>
        <v/>
      </c>
      <c r="G226" s="2" t="str">
        <f>IF(ISBLANK(A226),"",IF(ISERROR(VLOOKUP(A226,'Cadastro-Estoque'!A:G,1,FALSE)),"Produto não cadastrado",VLOOKUP(A226,'Cadastro-Estoque'!A:G,2,FALSE)))</f>
        <v/>
      </c>
      <c r="H226" s="2" t="str">
        <f>IF(ISERROR(VLOOKUP(A226,'Cadastro-Estoque'!A:G,1,FALSE)),"",VLOOKUP(A226,'Cadastro-Estoque'!A:G,3,FALSE))</f>
        <v/>
      </c>
    </row>
    <row r="227" spans="5:8" ht="18.75" customHeight="1" x14ac:dyDescent="0.25">
      <c r="E227" s="1" t="str">
        <f t="shared" si="4"/>
        <v/>
      </c>
      <c r="F227" s="2" t="str">
        <f>IF(ISERROR(VLOOKUP(A227,'Cadastro-Estoque'!A:G,1,FALSE)),"",VLOOKUP(A227,'Cadastro-Estoque'!A:G,4,FALSE))</f>
        <v/>
      </c>
      <c r="G227" s="2" t="str">
        <f>IF(ISBLANK(A227),"",IF(ISERROR(VLOOKUP(A227,'Cadastro-Estoque'!A:G,1,FALSE)),"Produto não cadastrado",VLOOKUP(A227,'Cadastro-Estoque'!A:G,2,FALSE)))</f>
        <v/>
      </c>
      <c r="H227" s="2" t="str">
        <f>IF(ISERROR(VLOOKUP(A227,'Cadastro-Estoque'!A:G,1,FALSE)),"",VLOOKUP(A227,'Cadastro-Estoque'!A:G,3,FALSE))</f>
        <v/>
      </c>
    </row>
    <row r="228" spans="5:8" ht="18.75" customHeight="1" x14ac:dyDescent="0.25">
      <c r="E228" s="1" t="str">
        <f t="shared" si="4"/>
        <v/>
      </c>
      <c r="F228" s="2" t="str">
        <f>IF(ISERROR(VLOOKUP(A228,'Cadastro-Estoque'!A:G,1,FALSE)),"",VLOOKUP(A228,'Cadastro-Estoque'!A:G,4,FALSE))</f>
        <v/>
      </c>
      <c r="G228" s="2" t="str">
        <f>IF(ISBLANK(A228),"",IF(ISERROR(VLOOKUP(A228,'Cadastro-Estoque'!A:G,1,FALSE)),"Produto não cadastrado",VLOOKUP(A228,'Cadastro-Estoque'!A:G,2,FALSE)))</f>
        <v/>
      </c>
      <c r="H228" s="2" t="str">
        <f>IF(ISERROR(VLOOKUP(A228,'Cadastro-Estoque'!A:G,1,FALSE)),"",VLOOKUP(A228,'Cadastro-Estoque'!A:G,3,FALSE))</f>
        <v/>
      </c>
    </row>
    <row r="229" spans="5:8" ht="18.75" customHeight="1" x14ac:dyDescent="0.25">
      <c r="E229" s="1" t="str">
        <f t="shared" si="4"/>
        <v/>
      </c>
      <c r="F229" s="2" t="str">
        <f>IF(ISERROR(VLOOKUP(A229,'Cadastro-Estoque'!A:G,1,FALSE)),"",VLOOKUP(A229,'Cadastro-Estoque'!A:G,4,FALSE))</f>
        <v/>
      </c>
      <c r="G229" s="2" t="str">
        <f>IF(ISBLANK(A229),"",IF(ISERROR(VLOOKUP(A229,'Cadastro-Estoque'!A:G,1,FALSE)),"Produto não cadastrado",VLOOKUP(A229,'Cadastro-Estoque'!A:G,2,FALSE)))</f>
        <v/>
      </c>
      <c r="H229" s="2" t="str">
        <f>IF(ISERROR(VLOOKUP(A229,'Cadastro-Estoque'!A:G,1,FALSE)),"",VLOOKUP(A229,'Cadastro-Estoque'!A:G,3,FALSE))</f>
        <v/>
      </c>
    </row>
    <row r="230" spans="5:8" ht="18.75" customHeight="1" x14ac:dyDescent="0.25">
      <c r="E230" s="1" t="str">
        <f t="shared" si="4"/>
        <v/>
      </c>
      <c r="F230" s="2" t="str">
        <f>IF(ISERROR(VLOOKUP(A230,'Cadastro-Estoque'!A:G,1,FALSE)),"",VLOOKUP(A230,'Cadastro-Estoque'!A:G,4,FALSE))</f>
        <v/>
      </c>
      <c r="G230" s="2" t="str">
        <f>IF(ISBLANK(A230),"",IF(ISERROR(VLOOKUP(A230,'Cadastro-Estoque'!A:G,1,FALSE)),"Produto não cadastrado",VLOOKUP(A230,'Cadastro-Estoque'!A:G,2,FALSE)))</f>
        <v/>
      </c>
      <c r="H230" s="2" t="str">
        <f>IF(ISERROR(VLOOKUP(A230,'Cadastro-Estoque'!A:G,1,FALSE)),"",VLOOKUP(A230,'Cadastro-Estoque'!A:G,3,FALSE))</f>
        <v/>
      </c>
    </row>
    <row r="231" spans="5:8" ht="18.75" customHeight="1" x14ac:dyDescent="0.25">
      <c r="E231" s="1" t="str">
        <f t="shared" si="4"/>
        <v/>
      </c>
      <c r="F231" s="2" t="str">
        <f>IF(ISERROR(VLOOKUP(A231,'Cadastro-Estoque'!A:G,1,FALSE)),"",VLOOKUP(A231,'Cadastro-Estoque'!A:G,4,FALSE))</f>
        <v/>
      </c>
      <c r="G231" s="2" t="str">
        <f>IF(ISBLANK(A231),"",IF(ISERROR(VLOOKUP(A231,'Cadastro-Estoque'!A:G,1,FALSE)),"Produto não cadastrado",VLOOKUP(A231,'Cadastro-Estoque'!A:G,2,FALSE)))</f>
        <v/>
      </c>
      <c r="H231" s="2" t="str">
        <f>IF(ISERROR(VLOOKUP(A231,'Cadastro-Estoque'!A:G,1,FALSE)),"",VLOOKUP(A231,'Cadastro-Estoque'!A:G,3,FALSE))</f>
        <v/>
      </c>
    </row>
    <row r="232" spans="5:8" ht="18.75" customHeight="1" x14ac:dyDescent="0.25">
      <c r="E232" s="1" t="str">
        <f t="shared" si="4"/>
        <v/>
      </c>
      <c r="F232" s="2" t="str">
        <f>IF(ISERROR(VLOOKUP(A232,'Cadastro-Estoque'!A:G,1,FALSE)),"",VLOOKUP(A232,'Cadastro-Estoque'!A:G,4,FALSE))</f>
        <v/>
      </c>
      <c r="G232" s="2" t="str">
        <f>IF(ISBLANK(A232),"",IF(ISERROR(VLOOKUP(A232,'Cadastro-Estoque'!A:G,1,FALSE)),"Produto não cadastrado",VLOOKUP(A232,'Cadastro-Estoque'!A:G,2,FALSE)))</f>
        <v/>
      </c>
      <c r="H232" s="2" t="str">
        <f>IF(ISERROR(VLOOKUP(A232,'Cadastro-Estoque'!A:G,1,FALSE)),"",VLOOKUP(A232,'Cadastro-Estoque'!A:G,3,FALSE))</f>
        <v/>
      </c>
    </row>
    <row r="233" spans="5:8" ht="18.75" customHeight="1" x14ac:dyDescent="0.25">
      <c r="E233" s="1" t="str">
        <f t="shared" si="4"/>
        <v/>
      </c>
      <c r="F233" s="2" t="str">
        <f>IF(ISERROR(VLOOKUP(A233,'Cadastro-Estoque'!A:G,1,FALSE)),"",VLOOKUP(A233,'Cadastro-Estoque'!A:G,4,FALSE))</f>
        <v/>
      </c>
      <c r="G233" s="2" t="str">
        <f>IF(ISBLANK(A233),"",IF(ISERROR(VLOOKUP(A233,'Cadastro-Estoque'!A:G,1,FALSE)),"Produto não cadastrado",VLOOKUP(A233,'Cadastro-Estoque'!A:G,2,FALSE)))</f>
        <v/>
      </c>
      <c r="H233" s="2" t="str">
        <f>IF(ISERROR(VLOOKUP(A233,'Cadastro-Estoque'!A:G,1,FALSE)),"",VLOOKUP(A233,'Cadastro-Estoque'!A:G,3,FALSE))</f>
        <v/>
      </c>
    </row>
    <row r="234" spans="5:8" ht="18.75" customHeight="1" x14ac:dyDescent="0.25">
      <c r="E234" s="1" t="str">
        <f t="shared" si="4"/>
        <v/>
      </c>
      <c r="F234" s="2" t="str">
        <f>IF(ISERROR(VLOOKUP(A234,'Cadastro-Estoque'!A:G,1,FALSE)),"",VLOOKUP(A234,'Cadastro-Estoque'!A:G,4,FALSE))</f>
        <v/>
      </c>
      <c r="G234" s="2" t="str">
        <f>IF(ISBLANK(A234),"",IF(ISERROR(VLOOKUP(A234,'Cadastro-Estoque'!A:G,1,FALSE)),"Produto não cadastrado",VLOOKUP(A234,'Cadastro-Estoque'!A:G,2,FALSE)))</f>
        <v/>
      </c>
      <c r="H234" s="2" t="str">
        <f>IF(ISERROR(VLOOKUP(A234,'Cadastro-Estoque'!A:G,1,FALSE)),"",VLOOKUP(A234,'Cadastro-Estoque'!A:G,3,FALSE))</f>
        <v/>
      </c>
    </row>
    <row r="235" spans="5:8" ht="18.75" customHeight="1" x14ac:dyDescent="0.25">
      <c r="E235" s="1" t="str">
        <f t="shared" si="4"/>
        <v/>
      </c>
      <c r="F235" s="2" t="str">
        <f>IF(ISERROR(VLOOKUP(A235,'Cadastro-Estoque'!A:G,1,FALSE)),"",VLOOKUP(A235,'Cadastro-Estoque'!A:G,4,FALSE))</f>
        <v/>
      </c>
      <c r="G235" s="2" t="str">
        <f>IF(ISBLANK(A235),"",IF(ISERROR(VLOOKUP(A235,'Cadastro-Estoque'!A:G,1,FALSE)),"Produto não cadastrado",VLOOKUP(A235,'Cadastro-Estoque'!A:G,2,FALSE)))</f>
        <v/>
      </c>
      <c r="H235" s="2" t="str">
        <f>IF(ISERROR(VLOOKUP(A235,'Cadastro-Estoque'!A:G,1,FALSE)),"",VLOOKUP(A235,'Cadastro-Estoque'!A:G,3,FALSE))</f>
        <v/>
      </c>
    </row>
    <row r="236" spans="5:8" ht="18.75" customHeight="1" x14ac:dyDescent="0.25">
      <c r="E236" s="1" t="str">
        <f t="shared" si="4"/>
        <v/>
      </c>
      <c r="F236" s="2" t="str">
        <f>IF(ISERROR(VLOOKUP(A236,'Cadastro-Estoque'!A:G,1,FALSE)),"",VLOOKUP(A236,'Cadastro-Estoque'!A:G,4,FALSE))</f>
        <v/>
      </c>
      <c r="G236" s="2" t="str">
        <f>IF(ISBLANK(A236),"",IF(ISERROR(VLOOKUP(A236,'Cadastro-Estoque'!A:G,1,FALSE)),"Produto não cadastrado",VLOOKUP(A236,'Cadastro-Estoque'!A:G,2,FALSE)))</f>
        <v/>
      </c>
      <c r="H236" s="2" t="str">
        <f>IF(ISERROR(VLOOKUP(A236,'Cadastro-Estoque'!A:G,1,FALSE)),"",VLOOKUP(A236,'Cadastro-Estoque'!A:G,3,FALSE))</f>
        <v/>
      </c>
    </row>
    <row r="237" spans="5:8" ht="18.75" customHeight="1" x14ac:dyDescent="0.25">
      <c r="E237" s="1" t="str">
        <f t="shared" si="4"/>
        <v/>
      </c>
      <c r="F237" s="2" t="str">
        <f>IF(ISERROR(VLOOKUP(A237,'Cadastro-Estoque'!A:G,1,FALSE)),"",VLOOKUP(A237,'Cadastro-Estoque'!A:G,4,FALSE))</f>
        <v/>
      </c>
      <c r="G237" s="2" t="str">
        <f>IF(ISBLANK(A237),"",IF(ISERROR(VLOOKUP(A237,'Cadastro-Estoque'!A:G,1,FALSE)),"Produto não cadastrado",VLOOKUP(A237,'Cadastro-Estoque'!A:G,2,FALSE)))</f>
        <v/>
      </c>
      <c r="H237" s="2" t="str">
        <f>IF(ISERROR(VLOOKUP(A237,'Cadastro-Estoque'!A:G,1,FALSE)),"",VLOOKUP(A237,'Cadastro-Estoque'!A:G,3,FALSE))</f>
        <v/>
      </c>
    </row>
    <row r="238" spans="5:8" ht="18.75" customHeight="1" x14ac:dyDescent="0.25">
      <c r="E238" s="1" t="str">
        <f t="shared" si="4"/>
        <v/>
      </c>
      <c r="F238" s="2" t="str">
        <f>IF(ISERROR(VLOOKUP(A238,'Cadastro-Estoque'!A:G,1,FALSE)),"",VLOOKUP(A238,'Cadastro-Estoque'!A:G,4,FALSE))</f>
        <v/>
      </c>
      <c r="G238" s="2" t="str">
        <f>IF(ISBLANK(A238),"",IF(ISERROR(VLOOKUP(A238,'Cadastro-Estoque'!A:G,1,FALSE)),"Produto não cadastrado",VLOOKUP(A238,'Cadastro-Estoque'!A:G,2,FALSE)))</f>
        <v/>
      </c>
      <c r="H238" s="2" t="str">
        <f>IF(ISERROR(VLOOKUP(A238,'Cadastro-Estoque'!A:G,1,FALSE)),"",VLOOKUP(A238,'Cadastro-Estoque'!A:G,3,FALSE))</f>
        <v/>
      </c>
    </row>
    <row r="239" spans="5:8" ht="18.75" customHeight="1" x14ac:dyDescent="0.25">
      <c r="E239" s="1" t="str">
        <f t="shared" si="4"/>
        <v/>
      </c>
      <c r="F239" s="2" t="str">
        <f>IF(ISERROR(VLOOKUP(A239,'Cadastro-Estoque'!A:G,1,FALSE)),"",VLOOKUP(A239,'Cadastro-Estoque'!A:G,4,FALSE))</f>
        <v/>
      </c>
      <c r="G239" s="2" t="str">
        <f>IF(ISBLANK(A239),"",IF(ISERROR(VLOOKUP(A239,'Cadastro-Estoque'!A:G,1,FALSE)),"Produto não cadastrado",VLOOKUP(A239,'Cadastro-Estoque'!A:G,2,FALSE)))</f>
        <v/>
      </c>
      <c r="H239" s="2" t="str">
        <f>IF(ISERROR(VLOOKUP(A239,'Cadastro-Estoque'!A:G,1,FALSE)),"",VLOOKUP(A239,'Cadastro-Estoque'!A:G,3,FALSE))</f>
        <v/>
      </c>
    </row>
    <row r="240" spans="5:8" ht="18.75" customHeight="1" x14ac:dyDescent="0.25">
      <c r="E240" s="1" t="str">
        <f t="shared" si="4"/>
        <v/>
      </c>
      <c r="F240" s="2" t="str">
        <f>IF(ISERROR(VLOOKUP(A240,'Cadastro-Estoque'!A:G,1,FALSE)),"",VLOOKUP(A240,'Cadastro-Estoque'!A:G,4,FALSE))</f>
        <v/>
      </c>
      <c r="G240" s="2" t="str">
        <f>IF(ISBLANK(A240),"",IF(ISERROR(VLOOKUP(A240,'Cadastro-Estoque'!A:G,1,FALSE)),"Produto não cadastrado",VLOOKUP(A240,'Cadastro-Estoque'!A:G,2,FALSE)))</f>
        <v/>
      </c>
      <c r="H240" s="2" t="str">
        <f>IF(ISERROR(VLOOKUP(A240,'Cadastro-Estoque'!A:G,1,FALSE)),"",VLOOKUP(A240,'Cadastro-Estoque'!A:G,3,FALSE))</f>
        <v/>
      </c>
    </row>
    <row r="241" spans="5:8" ht="18.75" customHeight="1" x14ac:dyDescent="0.25">
      <c r="E241" s="1" t="str">
        <f t="shared" si="4"/>
        <v/>
      </c>
      <c r="F241" s="2" t="str">
        <f>IF(ISERROR(VLOOKUP(A241,'Cadastro-Estoque'!A:G,1,FALSE)),"",VLOOKUP(A241,'Cadastro-Estoque'!A:G,4,FALSE))</f>
        <v/>
      </c>
      <c r="G241" s="2" t="str">
        <f>IF(ISBLANK(A241),"",IF(ISERROR(VLOOKUP(A241,'Cadastro-Estoque'!A:G,1,FALSE)),"Produto não cadastrado",VLOOKUP(A241,'Cadastro-Estoque'!A:G,2,FALSE)))</f>
        <v/>
      </c>
      <c r="H241" s="2" t="str">
        <f>IF(ISERROR(VLOOKUP(A241,'Cadastro-Estoque'!A:G,1,FALSE)),"",VLOOKUP(A241,'Cadastro-Estoque'!A:G,3,FALSE))</f>
        <v/>
      </c>
    </row>
    <row r="242" spans="5:8" ht="18.75" customHeight="1" x14ac:dyDescent="0.25">
      <c r="E242" s="1" t="str">
        <f t="shared" si="4"/>
        <v/>
      </c>
      <c r="F242" s="2" t="str">
        <f>IF(ISERROR(VLOOKUP(A242,'Cadastro-Estoque'!A:G,1,FALSE)),"",VLOOKUP(A242,'Cadastro-Estoque'!A:G,4,FALSE))</f>
        <v/>
      </c>
      <c r="G242" s="2" t="str">
        <f>IF(ISBLANK(A242),"",IF(ISERROR(VLOOKUP(A242,'Cadastro-Estoque'!A:G,1,FALSE)),"Produto não cadastrado",VLOOKUP(A242,'Cadastro-Estoque'!A:G,2,FALSE)))</f>
        <v/>
      </c>
      <c r="H242" s="2" t="str">
        <f>IF(ISERROR(VLOOKUP(A242,'Cadastro-Estoque'!A:G,1,FALSE)),"",VLOOKUP(A242,'Cadastro-Estoque'!A:G,3,FALSE))</f>
        <v/>
      </c>
    </row>
    <row r="243" spans="5:8" ht="18.75" customHeight="1" x14ac:dyDescent="0.25">
      <c r="E243" s="1" t="str">
        <f t="shared" si="4"/>
        <v/>
      </c>
      <c r="F243" s="2" t="str">
        <f>IF(ISERROR(VLOOKUP(A243,'Cadastro-Estoque'!A:G,1,FALSE)),"",VLOOKUP(A243,'Cadastro-Estoque'!A:G,4,FALSE))</f>
        <v/>
      </c>
      <c r="G243" s="2" t="str">
        <f>IF(ISBLANK(A243),"",IF(ISERROR(VLOOKUP(A243,'Cadastro-Estoque'!A:G,1,FALSE)),"Produto não cadastrado",VLOOKUP(A243,'Cadastro-Estoque'!A:G,2,FALSE)))</f>
        <v/>
      </c>
      <c r="H243" s="2" t="str">
        <f>IF(ISERROR(VLOOKUP(A243,'Cadastro-Estoque'!A:G,1,FALSE)),"",VLOOKUP(A243,'Cadastro-Estoque'!A:G,3,FALSE))</f>
        <v/>
      </c>
    </row>
    <row r="244" spans="5:8" ht="18.75" customHeight="1" x14ac:dyDescent="0.25">
      <c r="E244" s="1" t="str">
        <f t="shared" si="4"/>
        <v/>
      </c>
      <c r="F244" s="2" t="str">
        <f>IF(ISERROR(VLOOKUP(A244,'Cadastro-Estoque'!A:G,1,FALSE)),"",VLOOKUP(A244,'Cadastro-Estoque'!A:G,4,FALSE))</f>
        <v/>
      </c>
      <c r="G244" s="2" t="str">
        <f>IF(ISBLANK(A244),"",IF(ISERROR(VLOOKUP(A244,'Cadastro-Estoque'!A:G,1,FALSE)),"Produto não cadastrado",VLOOKUP(A244,'Cadastro-Estoque'!A:G,2,FALSE)))</f>
        <v/>
      </c>
      <c r="H244" s="2" t="str">
        <f>IF(ISERROR(VLOOKUP(A244,'Cadastro-Estoque'!A:G,1,FALSE)),"",VLOOKUP(A244,'Cadastro-Estoque'!A:G,3,FALSE))</f>
        <v/>
      </c>
    </row>
    <row r="245" spans="5:8" ht="18.75" customHeight="1" x14ac:dyDescent="0.25">
      <c r="E245" s="1" t="str">
        <f t="shared" si="4"/>
        <v/>
      </c>
      <c r="F245" s="2" t="str">
        <f>IF(ISERROR(VLOOKUP(A245,'Cadastro-Estoque'!A:G,1,FALSE)),"",VLOOKUP(A245,'Cadastro-Estoque'!A:G,4,FALSE))</f>
        <v/>
      </c>
      <c r="G245" s="2" t="str">
        <f>IF(ISBLANK(A245),"",IF(ISERROR(VLOOKUP(A245,'Cadastro-Estoque'!A:G,1,FALSE)),"Produto não cadastrado",VLOOKUP(A245,'Cadastro-Estoque'!A:G,2,FALSE)))</f>
        <v/>
      </c>
      <c r="H245" s="2" t="str">
        <f>IF(ISERROR(VLOOKUP(A245,'Cadastro-Estoque'!A:G,1,FALSE)),"",VLOOKUP(A245,'Cadastro-Estoque'!A:G,3,FALSE))</f>
        <v/>
      </c>
    </row>
    <row r="246" spans="5:8" ht="18.75" customHeight="1" x14ac:dyDescent="0.25">
      <c r="E246" s="1" t="str">
        <f t="shared" si="4"/>
        <v/>
      </c>
      <c r="F246" s="2" t="str">
        <f>IF(ISERROR(VLOOKUP(A246,'Cadastro-Estoque'!A:G,1,FALSE)),"",VLOOKUP(A246,'Cadastro-Estoque'!A:G,4,FALSE))</f>
        <v/>
      </c>
      <c r="G246" s="2" t="str">
        <f>IF(ISBLANK(A246),"",IF(ISERROR(VLOOKUP(A246,'Cadastro-Estoque'!A:G,1,FALSE)),"Produto não cadastrado",VLOOKUP(A246,'Cadastro-Estoque'!A:G,2,FALSE)))</f>
        <v/>
      </c>
      <c r="H246" s="2" t="str">
        <f>IF(ISERROR(VLOOKUP(A246,'Cadastro-Estoque'!A:G,1,FALSE)),"",VLOOKUP(A246,'Cadastro-Estoque'!A:G,3,FALSE))</f>
        <v/>
      </c>
    </row>
    <row r="247" spans="5:8" ht="18.75" customHeight="1" x14ac:dyDescent="0.25">
      <c r="E247" s="1" t="str">
        <f t="shared" si="4"/>
        <v/>
      </c>
      <c r="F247" s="2" t="str">
        <f>IF(ISERROR(VLOOKUP(A247,'Cadastro-Estoque'!A:G,1,FALSE)),"",VLOOKUP(A247,'Cadastro-Estoque'!A:G,4,FALSE))</f>
        <v/>
      </c>
      <c r="G247" s="2" t="str">
        <f>IF(ISBLANK(A247),"",IF(ISERROR(VLOOKUP(A247,'Cadastro-Estoque'!A:G,1,FALSE)),"Produto não cadastrado",VLOOKUP(A247,'Cadastro-Estoque'!A:G,2,FALSE)))</f>
        <v/>
      </c>
      <c r="H247" s="2" t="str">
        <f>IF(ISERROR(VLOOKUP(A247,'Cadastro-Estoque'!A:G,1,FALSE)),"",VLOOKUP(A247,'Cadastro-Estoque'!A:G,3,FALSE))</f>
        <v/>
      </c>
    </row>
    <row r="248" spans="5:8" ht="18.75" customHeight="1" x14ac:dyDescent="0.25">
      <c r="E248" s="1" t="str">
        <f t="shared" si="4"/>
        <v/>
      </c>
      <c r="F248" s="2" t="str">
        <f>IF(ISERROR(VLOOKUP(A248,'Cadastro-Estoque'!A:G,1,FALSE)),"",VLOOKUP(A248,'Cadastro-Estoque'!A:G,4,FALSE))</f>
        <v/>
      </c>
      <c r="G248" s="2" t="str">
        <f>IF(ISBLANK(A248),"",IF(ISERROR(VLOOKUP(A248,'Cadastro-Estoque'!A:G,1,FALSE)),"Produto não cadastrado",VLOOKUP(A248,'Cadastro-Estoque'!A:G,2,FALSE)))</f>
        <v/>
      </c>
      <c r="H248" s="2" t="str">
        <f>IF(ISERROR(VLOOKUP(A248,'Cadastro-Estoque'!A:G,1,FALSE)),"",VLOOKUP(A248,'Cadastro-Estoque'!A:G,3,FALSE))</f>
        <v/>
      </c>
    </row>
    <row r="249" spans="5:8" ht="18.75" customHeight="1" x14ac:dyDescent="0.25">
      <c r="E249" s="1" t="str">
        <f t="shared" si="4"/>
        <v/>
      </c>
      <c r="F249" s="2" t="str">
        <f>IF(ISERROR(VLOOKUP(A249,'Cadastro-Estoque'!A:G,1,FALSE)),"",VLOOKUP(A249,'Cadastro-Estoque'!A:G,4,FALSE))</f>
        <v/>
      </c>
      <c r="G249" s="2" t="str">
        <f>IF(ISBLANK(A249),"",IF(ISERROR(VLOOKUP(A249,'Cadastro-Estoque'!A:G,1,FALSE)),"Produto não cadastrado",VLOOKUP(A249,'Cadastro-Estoque'!A:G,2,FALSE)))</f>
        <v/>
      </c>
      <c r="H249" s="2" t="str">
        <f>IF(ISERROR(VLOOKUP(A249,'Cadastro-Estoque'!A:G,1,FALSE)),"",VLOOKUP(A249,'Cadastro-Estoque'!A:G,3,FALSE))</f>
        <v/>
      </c>
    </row>
    <row r="250" spans="5:8" ht="18.75" customHeight="1" x14ac:dyDescent="0.25">
      <c r="E250" s="1" t="str">
        <f t="shared" si="4"/>
        <v/>
      </c>
      <c r="F250" s="2" t="str">
        <f>IF(ISERROR(VLOOKUP(A250,'Cadastro-Estoque'!A:G,1,FALSE)),"",VLOOKUP(A250,'Cadastro-Estoque'!A:G,4,FALSE))</f>
        <v/>
      </c>
      <c r="G250" s="2" t="str">
        <f>IF(ISBLANK(A250),"",IF(ISERROR(VLOOKUP(A250,'Cadastro-Estoque'!A:G,1,FALSE)),"Produto não cadastrado",VLOOKUP(A250,'Cadastro-Estoque'!A:G,2,FALSE)))</f>
        <v/>
      </c>
      <c r="H250" s="2" t="str">
        <f>IF(ISERROR(VLOOKUP(A250,'Cadastro-Estoque'!A:G,1,FALSE)),"",VLOOKUP(A250,'Cadastro-Estoque'!A:G,3,FALSE))</f>
        <v/>
      </c>
    </row>
    <row r="251" spans="5:8" ht="18.75" customHeight="1" x14ac:dyDescent="0.25">
      <c r="E251" s="1" t="str">
        <f t="shared" si="4"/>
        <v/>
      </c>
      <c r="F251" s="2" t="str">
        <f>IF(ISERROR(VLOOKUP(A251,'Cadastro-Estoque'!A:G,1,FALSE)),"",VLOOKUP(A251,'Cadastro-Estoque'!A:G,4,FALSE))</f>
        <v/>
      </c>
      <c r="G251" s="2" t="str">
        <f>IF(ISBLANK(A251),"",IF(ISERROR(VLOOKUP(A251,'Cadastro-Estoque'!A:G,1,FALSE)),"Produto não cadastrado",VLOOKUP(A251,'Cadastro-Estoque'!A:G,2,FALSE)))</f>
        <v/>
      </c>
      <c r="H251" s="2" t="str">
        <f>IF(ISERROR(VLOOKUP(A251,'Cadastro-Estoque'!A:G,1,FALSE)),"",VLOOKUP(A251,'Cadastro-Estoque'!A:G,3,FALSE))</f>
        <v/>
      </c>
    </row>
    <row r="252" spans="5:8" ht="18.75" customHeight="1" x14ac:dyDescent="0.25">
      <c r="E252" s="1" t="str">
        <f t="shared" si="4"/>
        <v/>
      </c>
      <c r="F252" s="2" t="str">
        <f>IF(ISERROR(VLOOKUP(A252,'Cadastro-Estoque'!A:G,1,FALSE)),"",VLOOKUP(A252,'Cadastro-Estoque'!A:G,4,FALSE))</f>
        <v/>
      </c>
      <c r="G252" s="2" t="str">
        <f>IF(ISBLANK(A252),"",IF(ISERROR(VLOOKUP(A252,'Cadastro-Estoque'!A:G,1,FALSE)),"Produto não cadastrado",VLOOKUP(A252,'Cadastro-Estoque'!A:G,2,FALSE)))</f>
        <v/>
      </c>
      <c r="H252" s="2" t="str">
        <f>IF(ISERROR(VLOOKUP(A252,'Cadastro-Estoque'!A:G,1,FALSE)),"",VLOOKUP(A252,'Cadastro-Estoque'!A:G,3,FALSE))</f>
        <v/>
      </c>
    </row>
    <row r="253" spans="5:8" ht="18.75" customHeight="1" x14ac:dyDescent="0.25">
      <c r="E253" s="1" t="str">
        <f t="shared" si="4"/>
        <v/>
      </c>
      <c r="F253" s="2" t="str">
        <f>IF(ISERROR(VLOOKUP(A253,'Cadastro-Estoque'!A:G,1,FALSE)),"",VLOOKUP(A253,'Cadastro-Estoque'!A:G,4,FALSE))</f>
        <v/>
      </c>
      <c r="G253" s="2" t="str">
        <f>IF(ISBLANK(A253),"",IF(ISERROR(VLOOKUP(A253,'Cadastro-Estoque'!A:G,1,FALSE)),"Produto não cadastrado",VLOOKUP(A253,'Cadastro-Estoque'!A:G,2,FALSE)))</f>
        <v/>
      </c>
      <c r="H253" s="2" t="str">
        <f>IF(ISERROR(VLOOKUP(A253,'Cadastro-Estoque'!A:G,1,FALSE)),"",VLOOKUP(A253,'Cadastro-Estoque'!A:G,3,FALSE))</f>
        <v/>
      </c>
    </row>
    <row r="254" spans="5:8" ht="18.75" customHeight="1" x14ac:dyDescent="0.25">
      <c r="E254" s="1" t="str">
        <f t="shared" si="4"/>
        <v/>
      </c>
      <c r="F254" s="2" t="str">
        <f>IF(ISERROR(VLOOKUP(A254,'Cadastro-Estoque'!A:G,1,FALSE)),"",VLOOKUP(A254,'Cadastro-Estoque'!A:G,4,FALSE))</f>
        <v/>
      </c>
      <c r="G254" s="2" t="str">
        <f>IF(ISBLANK(A254),"",IF(ISERROR(VLOOKUP(A254,'Cadastro-Estoque'!A:G,1,FALSE)),"Produto não cadastrado",VLOOKUP(A254,'Cadastro-Estoque'!A:G,2,FALSE)))</f>
        <v/>
      </c>
      <c r="H254" s="2" t="str">
        <f>IF(ISERROR(VLOOKUP(A254,'Cadastro-Estoque'!A:G,1,FALSE)),"",VLOOKUP(A254,'Cadastro-Estoque'!A:G,3,FALSE))</f>
        <v/>
      </c>
    </row>
    <row r="255" spans="5:8" ht="18.75" customHeight="1" x14ac:dyDescent="0.25">
      <c r="E255" s="1" t="str">
        <f t="shared" si="4"/>
        <v/>
      </c>
      <c r="F255" s="2" t="str">
        <f>IF(ISERROR(VLOOKUP(A255,'Cadastro-Estoque'!A:G,1,FALSE)),"",VLOOKUP(A255,'Cadastro-Estoque'!A:G,4,FALSE))</f>
        <v/>
      </c>
      <c r="G255" s="2" t="str">
        <f>IF(ISBLANK(A255),"",IF(ISERROR(VLOOKUP(A255,'Cadastro-Estoque'!A:G,1,FALSE)),"Produto não cadastrado",VLOOKUP(A255,'Cadastro-Estoque'!A:G,2,FALSE)))</f>
        <v/>
      </c>
      <c r="H255" s="2" t="str">
        <f>IF(ISERROR(VLOOKUP(A255,'Cadastro-Estoque'!A:G,1,FALSE)),"",VLOOKUP(A255,'Cadastro-Estoque'!A:G,3,FALSE))</f>
        <v/>
      </c>
    </row>
    <row r="256" spans="5:8" ht="18.75" customHeight="1" x14ac:dyDescent="0.25">
      <c r="E256" s="1" t="str">
        <f t="shared" si="4"/>
        <v/>
      </c>
      <c r="F256" s="2" t="str">
        <f>IF(ISERROR(VLOOKUP(A256,'Cadastro-Estoque'!A:G,1,FALSE)),"",VLOOKUP(A256,'Cadastro-Estoque'!A:G,4,FALSE))</f>
        <v/>
      </c>
      <c r="G256" s="2" t="str">
        <f>IF(ISBLANK(A256),"",IF(ISERROR(VLOOKUP(A256,'Cadastro-Estoque'!A:G,1,FALSE)),"Produto não cadastrado",VLOOKUP(A256,'Cadastro-Estoque'!A:G,2,FALSE)))</f>
        <v/>
      </c>
      <c r="H256" s="2" t="str">
        <f>IF(ISERROR(VLOOKUP(A256,'Cadastro-Estoque'!A:G,1,FALSE)),"",VLOOKUP(A256,'Cadastro-Estoque'!A:G,3,FALSE))</f>
        <v/>
      </c>
    </row>
    <row r="257" spans="5:8" ht="18.75" customHeight="1" x14ac:dyDescent="0.25">
      <c r="E257" s="1" t="str">
        <f t="shared" si="4"/>
        <v/>
      </c>
      <c r="F257" s="2" t="str">
        <f>IF(ISERROR(VLOOKUP(A257,'Cadastro-Estoque'!A:G,1,FALSE)),"",VLOOKUP(A257,'Cadastro-Estoque'!A:G,4,FALSE))</f>
        <v/>
      </c>
      <c r="G257" s="2" t="str">
        <f>IF(ISBLANK(A257),"",IF(ISERROR(VLOOKUP(A257,'Cadastro-Estoque'!A:G,1,FALSE)),"Produto não cadastrado",VLOOKUP(A257,'Cadastro-Estoque'!A:G,2,FALSE)))</f>
        <v/>
      </c>
      <c r="H257" s="2" t="str">
        <f>IF(ISERROR(VLOOKUP(A257,'Cadastro-Estoque'!A:G,1,FALSE)),"",VLOOKUP(A257,'Cadastro-Estoque'!A:G,3,FALSE))</f>
        <v/>
      </c>
    </row>
    <row r="258" spans="5:8" ht="18.75" customHeight="1" x14ac:dyDescent="0.25">
      <c r="E258" s="1" t="str">
        <f t="shared" si="4"/>
        <v/>
      </c>
      <c r="F258" s="2" t="str">
        <f>IF(ISERROR(VLOOKUP(A258,'Cadastro-Estoque'!A:G,1,FALSE)),"",VLOOKUP(A258,'Cadastro-Estoque'!A:G,4,FALSE))</f>
        <v/>
      </c>
      <c r="G258" s="2" t="str">
        <f>IF(ISBLANK(A258),"",IF(ISERROR(VLOOKUP(A258,'Cadastro-Estoque'!A:G,1,FALSE)),"Produto não cadastrado",VLOOKUP(A258,'Cadastro-Estoque'!A:G,2,FALSE)))</f>
        <v/>
      </c>
      <c r="H258" s="2" t="str">
        <f>IF(ISERROR(VLOOKUP(A258,'Cadastro-Estoque'!A:G,1,FALSE)),"",VLOOKUP(A258,'Cadastro-Estoque'!A:G,3,FALSE))</f>
        <v/>
      </c>
    </row>
    <row r="259" spans="5:8" ht="18.75" customHeight="1" x14ac:dyDescent="0.25">
      <c r="E259" s="1" t="str">
        <f t="shared" si="4"/>
        <v/>
      </c>
      <c r="F259" s="2" t="str">
        <f>IF(ISERROR(VLOOKUP(A259,'Cadastro-Estoque'!A:G,1,FALSE)),"",VLOOKUP(A259,'Cadastro-Estoque'!A:G,4,FALSE))</f>
        <v/>
      </c>
      <c r="G259" s="2" t="str">
        <f>IF(ISBLANK(A259),"",IF(ISERROR(VLOOKUP(A259,'Cadastro-Estoque'!A:G,1,FALSE)),"Produto não cadastrado",VLOOKUP(A259,'Cadastro-Estoque'!A:G,2,FALSE)))</f>
        <v/>
      </c>
      <c r="H259" s="2" t="str">
        <f>IF(ISERROR(VLOOKUP(A259,'Cadastro-Estoque'!A:G,1,FALSE)),"",VLOOKUP(A259,'Cadastro-Estoque'!A:G,3,FALSE))</f>
        <v/>
      </c>
    </row>
    <row r="260" spans="5:8" ht="18.75" customHeight="1" x14ac:dyDescent="0.25">
      <c r="E260" s="1" t="str">
        <f t="shared" si="4"/>
        <v/>
      </c>
      <c r="F260" s="2" t="str">
        <f>IF(ISERROR(VLOOKUP(A260,'Cadastro-Estoque'!A:G,1,FALSE)),"",VLOOKUP(A260,'Cadastro-Estoque'!A:G,4,FALSE))</f>
        <v/>
      </c>
      <c r="G260" s="2" t="str">
        <f>IF(ISBLANK(A260),"",IF(ISERROR(VLOOKUP(A260,'Cadastro-Estoque'!A:G,1,FALSE)),"Produto não cadastrado",VLOOKUP(A260,'Cadastro-Estoque'!A:G,2,FALSE)))</f>
        <v/>
      </c>
      <c r="H260" s="2" t="str">
        <f>IF(ISERROR(VLOOKUP(A260,'Cadastro-Estoque'!A:G,1,FALSE)),"",VLOOKUP(A260,'Cadastro-Estoque'!A:G,3,FALSE))</f>
        <v/>
      </c>
    </row>
    <row r="261" spans="5:8" ht="18.75" customHeight="1" x14ac:dyDescent="0.25">
      <c r="E261" s="1" t="str">
        <f t="shared" si="4"/>
        <v/>
      </c>
      <c r="F261" s="2" t="str">
        <f>IF(ISERROR(VLOOKUP(A261,'Cadastro-Estoque'!A:G,1,FALSE)),"",VLOOKUP(A261,'Cadastro-Estoque'!A:G,4,FALSE))</f>
        <v/>
      </c>
      <c r="G261" s="2" t="str">
        <f>IF(ISBLANK(A261),"",IF(ISERROR(VLOOKUP(A261,'Cadastro-Estoque'!A:G,1,FALSE)),"Produto não cadastrado",VLOOKUP(A261,'Cadastro-Estoque'!A:G,2,FALSE)))</f>
        <v/>
      </c>
      <c r="H261" s="2" t="str">
        <f>IF(ISERROR(VLOOKUP(A261,'Cadastro-Estoque'!A:G,1,FALSE)),"",VLOOKUP(A261,'Cadastro-Estoque'!A:G,3,FALSE))</f>
        <v/>
      </c>
    </row>
    <row r="262" spans="5:8" ht="18.75" customHeight="1" x14ac:dyDescent="0.25">
      <c r="E262" s="1" t="str">
        <f t="shared" si="4"/>
        <v/>
      </c>
      <c r="F262" s="2" t="str">
        <f>IF(ISERROR(VLOOKUP(A262,'Cadastro-Estoque'!A:G,1,FALSE)),"",VLOOKUP(A262,'Cadastro-Estoque'!A:G,4,FALSE))</f>
        <v/>
      </c>
      <c r="G262" s="2" t="str">
        <f>IF(ISBLANK(A262),"",IF(ISERROR(VLOOKUP(A262,'Cadastro-Estoque'!A:G,1,FALSE)),"Produto não cadastrado",VLOOKUP(A262,'Cadastro-Estoque'!A:G,2,FALSE)))</f>
        <v/>
      </c>
      <c r="H262" s="2" t="str">
        <f>IF(ISERROR(VLOOKUP(A262,'Cadastro-Estoque'!A:G,1,FALSE)),"",VLOOKUP(A262,'Cadastro-Estoque'!A:G,3,FALSE))</f>
        <v/>
      </c>
    </row>
    <row r="263" spans="5:8" ht="18.75" customHeight="1" x14ac:dyDescent="0.25">
      <c r="E263" s="1" t="str">
        <f t="shared" ref="E263:E326" si="5">IF(ISBLANK(A263),"",C263*D263)</f>
        <v/>
      </c>
      <c r="F263" s="2" t="str">
        <f>IF(ISERROR(VLOOKUP(A263,'Cadastro-Estoque'!A:G,1,FALSE)),"",VLOOKUP(A263,'Cadastro-Estoque'!A:G,4,FALSE))</f>
        <v/>
      </c>
      <c r="G263" s="2" t="str">
        <f>IF(ISBLANK(A263),"",IF(ISERROR(VLOOKUP(A263,'Cadastro-Estoque'!A:G,1,FALSE)),"Produto não cadastrado",VLOOKUP(A263,'Cadastro-Estoque'!A:G,2,FALSE)))</f>
        <v/>
      </c>
      <c r="H263" s="2" t="str">
        <f>IF(ISERROR(VLOOKUP(A263,'Cadastro-Estoque'!A:G,1,FALSE)),"",VLOOKUP(A263,'Cadastro-Estoque'!A:G,3,FALSE))</f>
        <v/>
      </c>
    </row>
    <row r="264" spans="5:8" ht="18.75" customHeight="1" x14ac:dyDescent="0.25">
      <c r="E264" s="1" t="str">
        <f t="shared" si="5"/>
        <v/>
      </c>
      <c r="F264" s="2" t="str">
        <f>IF(ISERROR(VLOOKUP(A264,'Cadastro-Estoque'!A:G,1,FALSE)),"",VLOOKUP(A264,'Cadastro-Estoque'!A:G,4,FALSE))</f>
        <v/>
      </c>
      <c r="G264" s="2" t="str">
        <f>IF(ISBLANK(A264),"",IF(ISERROR(VLOOKUP(A264,'Cadastro-Estoque'!A:G,1,FALSE)),"Produto não cadastrado",VLOOKUP(A264,'Cadastro-Estoque'!A:G,2,FALSE)))</f>
        <v/>
      </c>
      <c r="H264" s="2" t="str">
        <f>IF(ISERROR(VLOOKUP(A264,'Cadastro-Estoque'!A:G,1,FALSE)),"",VLOOKUP(A264,'Cadastro-Estoque'!A:G,3,FALSE))</f>
        <v/>
      </c>
    </row>
    <row r="265" spans="5:8" ht="18.75" customHeight="1" x14ac:dyDescent="0.25">
      <c r="E265" s="1" t="str">
        <f t="shared" si="5"/>
        <v/>
      </c>
      <c r="F265" s="2" t="str">
        <f>IF(ISERROR(VLOOKUP(A265,'Cadastro-Estoque'!A:G,1,FALSE)),"",VLOOKUP(A265,'Cadastro-Estoque'!A:G,4,FALSE))</f>
        <v/>
      </c>
      <c r="G265" s="2" t="str">
        <f>IF(ISBLANK(A265),"",IF(ISERROR(VLOOKUP(A265,'Cadastro-Estoque'!A:G,1,FALSE)),"Produto não cadastrado",VLOOKUP(A265,'Cadastro-Estoque'!A:G,2,FALSE)))</f>
        <v/>
      </c>
      <c r="H265" s="2" t="str">
        <f>IF(ISERROR(VLOOKUP(A265,'Cadastro-Estoque'!A:G,1,FALSE)),"",VLOOKUP(A265,'Cadastro-Estoque'!A:G,3,FALSE))</f>
        <v/>
      </c>
    </row>
    <row r="266" spans="5:8" ht="18.75" customHeight="1" x14ac:dyDescent="0.25">
      <c r="E266" s="1" t="str">
        <f t="shared" si="5"/>
        <v/>
      </c>
      <c r="F266" s="2" t="str">
        <f>IF(ISERROR(VLOOKUP(A266,'Cadastro-Estoque'!A:G,1,FALSE)),"",VLOOKUP(A266,'Cadastro-Estoque'!A:G,4,FALSE))</f>
        <v/>
      </c>
      <c r="G266" s="2" t="str">
        <f>IF(ISBLANK(A266),"",IF(ISERROR(VLOOKUP(A266,'Cadastro-Estoque'!A:G,1,FALSE)),"Produto não cadastrado",VLOOKUP(A266,'Cadastro-Estoque'!A:G,2,FALSE)))</f>
        <v/>
      </c>
      <c r="H266" s="2" t="str">
        <f>IF(ISERROR(VLOOKUP(A266,'Cadastro-Estoque'!A:G,1,FALSE)),"",VLOOKUP(A266,'Cadastro-Estoque'!A:G,3,FALSE))</f>
        <v/>
      </c>
    </row>
    <row r="267" spans="5:8" ht="18.75" customHeight="1" x14ac:dyDescent="0.25">
      <c r="E267" s="1" t="str">
        <f t="shared" si="5"/>
        <v/>
      </c>
      <c r="F267" s="2" t="str">
        <f>IF(ISERROR(VLOOKUP(A267,'Cadastro-Estoque'!A:G,1,FALSE)),"",VLOOKUP(A267,'Cadastro-Estoque'!A:G,4,FALSE))</f>
        <v/>
      </c>
      <c r="G267" s="2" t="str">
        <f>IF(ISBLANK(A267),"",IF(ISERROR(VLOOKUP(A267,'Cadastro-Estoque'!A:G,1,FALSE)),"Produto não cadastrado",VLOOKUP(A267,'Cadastro-Estoque'!A:G,2,FALSE)))</f>
        <v/>
      </c>
      <c r="H267" s="2" t="str">
        <f>IF(ISERROR(VLOOKUP(A267,'Cadastro-Estoque'!A:G,1,FALSE)),"",VLOOKUP(A267,'Cadastro-Estoque'!A:G,3,FALSE))</f>
        <v/>
      </c>
    </row>
    <row r="268" spans="5:8" ht="18.75" customHeight="1" x14ac:dyDescent="0.25">
      <c r="E268" s="1" t="str">
        <f t="shared" si="5"/>
        <v/>
      </c>
      <c r="F268" s="2" t="str">
        <f>IF(ISERROR(VLOOKUP(A268,'Cadastro-Estoque'!A:G,1,FALSE)),"",VLOOKUP(A268,'Cadastro-Estoque'!A:G,4,FALSE))</f>
        <v/>
      </c>
      <c r="G268" s="2" t="str">
        <f>IF(ISBLANK(A268),"",IF(ISERROR(VLOOKUP(A268,'Cadastro-Estoque'!A:G,1,FALSE)),"Produto não cadastrado",VLOOKUP(A268,'Cadastro-Estoque'!A:G,2,FALSE)))</f>
        <v/>
      </c>
      <c r="H268" s="2" t="str">
        <f>IF(ISERROR(VLOOKUP(A268,'Cadastro-Estoque'!A:G,1,FALSE)),"",VLOOKUP(A268,'Cadastro-Estoque'!A:G,3,FALSE))</f>
        <v/>
      </c>
    </row>
    <row r="269" spans="5:8" ht="18.75" customHeight="1" x14ac:dyDescent="0.25">
      <c r="E269" s="1" t="str">
        <f t="shared" si="5"/>
        <v/>
      </c>
      <c r="F269" s="2" t="str">
        <f>IF(ISERROR(VLOOKUP(A269,'Cadastro-Estoque'!A:G,1,FALSE)),"",VLOOKUP(A269,'Cadastro-Estoque'!A:G,4,FALSE))</f>
        <v/>
      </c>
      <c r="G269" s="2" t="str">
        <f>IF(ISBLANK(A269),"",IF(ISERROR(VLOOKUP(A269,'Cadastro-Estoque'!A:G,1,FALSE)),"Produto não cadastrado",VLOOKUP(A269,'Cadastro-Estoque'!A:G,2,FALSE)))</f>
        <v/>
      </c>
      <c r="H269" s="2" t="str">
        <f>IF(ISERROR(VLOOKUP(A269,'Cadastro-Estoque'!A:G,1,FALSE)),"",VLOOKUP(A269,'Cadastro-Estoque'!A:G,3,FALSE))</f>
        <v/>
      </c>
    </row>
    <row r="270" spans="5:8" ht="18.75" customHeight="1" x14ac:dyDescent="0.25">
      <c r="E270" s="1" t="str">
        <f t="shared" si="5"/>
        <v/>
      </c>
      <c r="F270" s="2" t="str">
        <f>IF(ISERROR(VLOOKUP(A270,'Cadastro-Estoque'!A:G,1,FALSE)),"",VLOOKUP(A270,'Cadastro-Estoque'!A:G,4,FALSE))</f>
        <v/>
      </c>
      <c r="G270" s="2" t="str">
        <f>IF(ISBLANK(A270),"",IF(ISERROR(VLOOKUP(A270,'Cadastro-Estoque'!A:G,1,FALSE)),"Produto não cadastrado",VLOOKUP(A270,'Cadastro-Estoque'!A:G,2,FALSE)))</f>
        <v/>
      </c>
      <c r="H270" s="2" t="str">
        <f>IF(ISERROR(VLOOKUP(A270,'Cadastro-Estoque'!A:G,1,FALSE)),"",VLOOKUP(A270,'Cadastro-Estoque'!A:G,3,FALSE))</f>
        <v/>
      </c>
    </row>
    <row r="271" spans="5:8" ht="18.75" customHeight="1" x14ac:dyDescent="0.25">
      <c r="E271" s="1" t="str">
        <f t="shared" si="5"/>
        <v/>
      </c>
      <c r="F271" s="2" t="str">
        <f>IF(ISERROR(VLOOKUP(A271,'Cadastro-Estoque'!A:G,1,FALSE)),"",VLOOKUP(A271,'Cadastro-Estoque'!A:G,4,FALSE))</f>
        <v/>
      </c>
      <c r="G271" s="2" t="str">
        <f>IF(ISBLANK(A271),"",IF(ISERROR(VLOOKUP(A271,'Cadastro-Estoque'!A:G,1,FALSE)),"Produto não cadastrado",VLOOKUP(A271,'Cadastro-Estoque'!A:G,2,FALSE)))</f>
        <v/>
      </c>
      <c r="H271" s="2" t="str">
        <f>IF(ISERROR(VLOOKUP(A271,'Cadastro-Estoque'!A:G,1,FALSE)),"",VLOOKUP(A271,'Cadastro-Estoque'!A:G,3,FALSE))</f>
        <v/>
      </c>
    </row>
    <row r="272" spans="5:8" ht="18.75" customHeight="1" x14ac:dyDescent="0.25">
      <c r="E272" s="1" t="str">
        <f t="shared" si="5"/>
        <v/>
      </c>
      <c r="F272" s="2" t="str">
        <f>IF(ISERROR(VLOOKUP(A272,'Cadastro-Estoque'!A:G,1,FALSE)),"",VLOOKUP(A272,'Cadastro-Estoque'!A:G,4,FALSE))</f>
        <v/>
      </c>
      <c r="G272" s="2" t="str">
        <f>IF(ISBLANK(A272),"",IF(ISERROR(VLOOKUP(A272,'Cadastro-Estoque'!A:G,1,FALSE)),"Produto não cadastrado",VLOOKUP(A272,'Cadastro-Estoque'!A:G,2,FALSE)))</f>
        <v/>
      </c>
      <c r="H272" s="2" t="str">
        <f>IF(ISERROR(VLOOKUP(A272,'Cadastro-Estoque'!A:G,1,FALSE)),"",VLOOKUP(A272,'Cadastro-Estoque'!A:G,3,FALSE))</f>
        <v/>
      </c>
    </row>
    <row r="273" spans="5:8" ht="18.75" customHeight="1" x14ac:dyDescent="0.25">
      <c r="E273" s="1" t="str">
        <f t="shared" si="5"/>
        <v/>
      </c>
      <c r="F273" s="2" t="str">
        <f>IF(ISERROR(VLOOKUP(A273,'Cadastro-Estoque'!A:G,1,FALSE)),"",VLOOKUP(A273,'Cadastro-Estoque'!A:G,4,FALSE))</f>
        <v/>
      </c>
      <c r="G273" s="2" t="str">
        <f>IF(ISBLANK(A273),"",IF(ISERROR(VLOOKUP(A273,'Cadastro-Estoque'!A:G,1,FALSE)),"Produto não cadastrado",VLOOKUP(A273,'Cadastro-Estoque'!A:G,2,FALSE)))</f>
        <v/>
      </c>
      <c r="H273" s="2" t="str">
        <f>IF(ISERROR(VLOOKUP(A273,'Cadastro-Estoque'!A:G,1,FALSE)),"",VLOOKUP(A273,'Cadastro-Estoque'!A:G,3,FALSE))</f>
        <v/>
      </c>
    </row>
    <row r="274" spans="5:8" ht="18.75" customHeight="1" x14ac:dyDescent="0.25">
      <c r="E274" s="1" t="str">
        <f t="shared" si="5"/>
        <v/>
      </c>
      <c r="F274" s="2" t="str">
        <f>IF(ISERROR(VLOOKUP(A274,'Cadastro-Estoque'!A:G,1,FALSE)),"",VLOOKUP(A274,'Cadastro-Estoque'!A:G,4,FALSE))</f>
        <v/>
      </c>
      <c r="G274" s="2" t="str">
        <f>IF(ISBLANK(A274),"",IF(ISERROR(VLOOKUP(A274,'Cadastro-Estoque'!A:G,1,FALSE)),"Produto não cadastrado",VLOOKUP(A274,'Cadastro-Estoque'!A:G,2,FALSE)))</f>
        <v/>
      </c>
      <c r="H274" s="2" t="str">
        <f>IF(ISERROR(VLOOKUP(A274,'Cadastro-Estoque'!A:G,1,FALSE)),"",VLOOKUP(A274,'Cadastro-Estoque'!A:G,3,FALSE))</f>
        <v/>
      </c>
    </row>
    <row r="275" spans="5:8" ht="18.75" customHeight="1" x14ac:dyDescent="0.25">
      <c r="E275" s="1" t="str">
        <f t="shared" si="5"/>
        <v/>
      </c>
      <c r="F275" s="2" t="str">
        <f>IF(ISERROR(VLOOKUP(A275,'Cadastro-Estoque'!A:G,1,FALSE)),"",VLOOKUP(A275,'Cadastro-Estoque'!A:G,4,FALSE))</f>
        <v/>
      </c>
      <c r="G275" s="2" t="str">
        <f>IF(ISBLANK(A275),"",IF(ISERROR(VLOOKUP(A275,'Cadastro-Estoque'!A:G,1,FALSE)),"Produto não cadastrado",VLOOKUP(A275,'Cadastro-Estoque'!A:G,2,FALSE)))</f>
        <v/>
      </c>
      <c r="H275" s="2" t="str">
        <f>IF(ISERROR(VLOOKUP(A275,'Cadastro-Estoque'!A:G,1,FALSE)),"",VLOOKUP(A275,'Cadastro-Estoque'!A:G,3,FALSE))</f>
        <v/>
      </c>
    </row>
    <row r="276" spans="5:8" ht="18.75" customHeight="1" x14ac:dyDescent="0.25">
      <c r="E276" s="1" t="str">
        <f t="shared" si="5"/>
        <v/>
      </c>
      <c r="F276" s="2" t="str">
        <f>IF(ISERROR(VLOOKUP(A276,'Cadastro-Estoque'!A:G,1,FALSE)),"",VLOOKUP(A276,'Cadastro-Estoque'!A:G,4,FALSE))</f>
        <v/>
      </c>
      <c r="G276" s="2" t="str">
        <f>IF(ISBLANK(A276),"",IF(ISERROR(VLOOKUP(A276,'Cadastro-Estoque'!A:G,1,FALSE)),"Produto não cadastrado",VLOOKUP(A276,'Cadastro-Estoque'!A:G,2,FALSE)))</f>
        <v/>
      </c>
      <c r="H276" s="2" t="str">
        <f>IF(ISERROR(VLOOKUP(A276,'Cadastro-Estoque'!A:G,1,FALSE)),"",VLOOKUP(A276,'Cadastro-Estoque'!A:G,3,FALSE))</f>
        <v/>
      </c>
    </row>
    <row r="277" spans="5:8" ht="18.75" customHeight="1" x14ac:dyDescent="0.25">
      <c r="E277" s="1" t="str">
        <f t="shared" si="5"/>
        <v/>
      </c>
      <c r="F277" s="2" t="str">
        <f>IF(ISERROR(VLOOKUP(A277,'Cadastro-Estoque'!A:G,1,FALSE)),"",VLOOKUP(A277,'Cadastro-Estoque'!A:G,4,FALSE))</f>
        <v/>
      </c>
      <c r="G277" s="2" t="str">
        <f>IF(ISBLANK(A277),"",IF(ISERROR(VLOOKUP(A277,'Cadastro-Estoque'!A:G,1,FALSE)),"Produto não cadastrado",VLOOKUP(A277,'Cadastro-Estoque'!A:G,2,FALSE)))</f>
        <v/>
      </c>
      <c r="H277" s="2" t="str">
        <f>IF(ISERROR(VLOOKUP(A277,'Cadastro-Estoque'!A:G,1,FALSE)),"",VLOOKUP(A277,'Cadastro-Estoque'!A:G,3,FALSE))</f>
        <v/>
      </c>
    </row>
    <row r="278" spans="5:8" ht="18.75" customHeight="1" x14ac:dyDescent="0.25">
      <c r="E278" s="1" t="str">
        <f t="shared" si="5"/>
        <v/>
      </c>
      <c r="F278" s="2" t="str">
        <f>IF(ISERROR(VLOOKUP(A278,'Cadastro-Estoque'!A:G,1,FALSE)),"",VLOOKUP(A278,'Cadastro-Estoque'!A:G,4,FALSE))</f>
        <v/>
      </c>
      <c r="G278" s="2" t="str">
        <f>IF(ISBLANK(A278),"",IF(ISERROR(VLOOKUP(A278,'Cadastro-Estoque'!A:G,1,FALSE)),"Produto não cadastrado",VLOOKUP(A278,'Cadastro-Estoque'!A:G,2,FALSE)))</f>
        <v/>
      </c>
      <c r="H278" s="2" t="str">
        <f>IF(ISERROR(VLOOKUP(A278,'Cadastro-Estoque'!A:G,1,FALSE)),"",VLOOKUP(A278,'Cadastro-Estoque'!A:G,3,FALSE))</f>
        <v/>
      </c>
    </row>
    <row r="279" spans="5:8" ht="18.75" customHeight="1" x14ac:dyDescent="0.25">
      <c r="E279" s="1" t="str">
        <f t="shared" si="5"/>
        <v/>
      </c>
      <c r="F279" s="2" t="str">
        <f>IF(ISERROR(VLOOKUP(A279,'Cadastro-Estoque'!A:G,1,FALSE)),"",VLOOKUP(A279,'Cadastro-Estoque'!A:G,4,FALSE))</f>
        <v/>
      </c>
      <c r="G279" s="2" t="str">
        <f>IF(ISBLANK(A279),"",IF(ISERROR(VLOOKUP(A279,'Cadastro-Estoque'!A:G,1,FALSE)),"Produto não cadastrado",VLOOKUP(A279,'Cadastro-Estoque'!A:G,2,FALSE)))</f>
        <v/>
      </c>
      <c r="H279" s="2" t="str">
        <f>IF(ISERROR(VLOOKUP(A279,'Cadastro-Estoque'!A:G,1,FALSE)),"",VLOOKUP(A279,'Cadastro-Estoque'!A:G,3,FALSE))</f>
        <v/>
      </c>
    </row>
    <row r="280" spans="5:8" ht="18.75" customHeight="1" x14ac:dyDescent="0.25">
      <c r="E280" s="1" t="str">
        <f t="shared" si="5"/>
        <v/>
      </c>
      <c r="F280" s="2" t="str">
        <f>IF(ISERROR(VLOOKUP(A280,'Cadastro-Estoque'!A:G,1,FALSE)),"",VLOOKUP(A280,'Cadastro-Estoque'!A:G,4,FALSE))</f>
        <v/>
      </c>
      <c r="G280" s="2" t="str">
        <f>IF(ISBLANK(A280),"",IF(ISERROR(VLOOKUP(A280,'Cadastro-Estoque'!A:G,1,FALSE)),"Produto não cadastrado",VLOOKUP(A280,'Cadastro-Estoque'!A:G,2,FALSE)))</f>
        <v/>
      </c>
      <c r="H280" s="2" t="str">
        <f>IF(ISERROR(VLOOKUP(A280,'Cadastro-Estoque'!A:G,1,FALSE)),"",VLOOKUP(A280,'Cadastro-Estoque'!A:G,3,FALSE))</f>
        <v/>
      </c>
    </row>
    <row r="281" spans="5:8" ht="18.75" customHeight="1" x14ac:dyDescent="0.25">
      <c r="E281" s="1" t="str">
        <f t="shared" si="5"/>
        <v/>
      </c>
      <c r="F281" s="2" t="str">
        <f>IF(ISERROR(VLOOKUP(A281,'Cadastro-Estoque'!A:G,1,FALSE)),"",VLOOKUP(A281,'Cadastro-Estoque'!A:G,4,FALSE))</f>
        <v/>
      </c>
      <c r="G281" s="2" t="str">
        <f>IF(ISBLANK(A281),"",IF(ISERROR(VLOOKUP(A281,'Cadastro-Estoque'!A:G,1,FALSE)),"Produto não cadastrado",VLOOKUP(A281,'Cadastro-Estoque'!A:G,2,FALSE)))</f>
        <v/>
      </c>
      <c r="H281" s="2" t="str">
        <f>IF(ISERROR(VLOOKUP(A281,'Cadastro-Estoque'!A:G,1,FALSE)),"",VLOOKUP(A281,'Cadastro-Estoque'!A:G,3,FALSE))</f>
        <v/>
      </c>
    </row>
    <row r="282" spans="5:8" ht="18.75" customHeight="1" x14ac:dyDescent="0.25">
      <c r="E282" s="1" t="str">
        <f t="shared" si="5"/>
        <v/>
      </c>
      <c r="F282" s="2" t="str">
        <f>IF(ISERROR(VLOOKUP(A282,'Cadastro-Estoque'!A:G,1,FALSE)),"",VLOOKUP(A282,'Cadastro-Estoque'!A:G,4,FALSE))</f>
        <v/>
      </c>
      <c r="G282" s="2" t="str">
        <f>IF(ISBLANK(A282),"",IF(ISERROR(VLOOKUP(A282,'Cadastro-Estoque'!A:G,1,FALSE)),"Produto não cadastrado",VLOOKUP(A282,'Cadastro-Estoque'!A:G,2,FALSE)))</f>
        <v/>
      </c>
      <c r="H282" s="2" t="str">
        <f>IF(ISERROR(VLOOKUP(A282,'Cadastro-Estoque'!A:G,1,FALSE)),"",VLOOKUP(A282,'Cadastro-Estoque'!A:G,3,FALSE))</f>
        <v/>
      </c>
    </row>
    <row r="283" spans="5:8" ht="18.75" customHeight="1" x14ac:dyDescent="0.25">
      <c r="E283" s="1" t="str">
        <f t="shared" si="5"/>
        <v/>
      </c>
      <c r="F283" s="2" t="str">
        <f>IF(ISERROR(VLOOKUP(A283,'Cadastro-Estoque'!A:G,1,FALSE)),"",VLOOKUP(A283,'Cadastro-Estoque'!A:G,4,FALSE))</f>
        <v/>
      </c>
      <c r="G283" s="2" t="str">
        <f>IF(ISBLANK(A283),"",IF(ISERROR(VLOOKUP(A283,'Cadastro-Estoque'!A:G,1,FALSE)),"Produto não cadastrado",VLOOKUP(A283,'Cadastro-Estoque'!A:G,2,FALSE)))</f>
        <v/>
      </c>
      <c r="H283" s="2" t="str">
        <f>IF(ISERROR(VLOOKUP(A283,'Cadastro-Estoque'!A:G,1,FALSE)),"",VLOOKUP(A283,'Cadastro-Estoque'!A:G,3,FALSE))</f>
        <v/>
      </c>
    </row>
    <row r="284" spans="5:8" ht="18.75" customHeight="1" x14ac:dyDescent="0.25">
      <c r="E284" s="1" t="str">
        <f t="shared" si="5"/>
        <v/>
      </c>
      <c r="F284" s="2" t="str">
        <f>IF(ISERROR(VLOOKUP(A284,'Cadastro-Estoque'!A:G,1,FALSE)),"",VLOOKUP(A284,'Cadastro-Estoque'!A:G,4,FALSE))</f>
        <v/>
      </c>
      <c r="G284" s="2" t="str">
        <f>IF(ISBLANK(A284),"",IF(ISERROR(VLOOKUP(A284,'Cadastro-Estoque'!A:G,1,FALSE)),"Produto não cadastrado",VLOOKUP(A284,'Cadastro-Estoque'!A:G,2,FALSE)))</f>
        <v/>
      </c>
      <c r="H284" s="2" t="str">
        <f>IF(ISERROR(VLOOKUP(A284,'Cadastro-Estoque'!A:G,1,FALSE)),"",VLOOKUP(A284,'Cadastro-Estoque'!A:G,3,FALSE))</f>
        <v/>
      </c>
    </row>
    <row r="285" spans="5:8" ht="18.75" customHeight="1" x14ac:dyDescent="0.25">
      <c r="E285" s="1" t="str">
        <f t="shared" si="5"/>
        <v/>
      </c>
      <c r="F285" s="2" t="str">
        <f>IF(ISERROR(VLOOKUP(A285,'Cadastro-Estoque'!A:G,1,FALSE)),"",VLOOKUP(A285,'Cadastro-Estoque'!A:G,4,FALSE))</f>
        <v/>
      </c>
      <c r="G285" s="2" t="str">
        <f>IF(ISBLANK(A285),"",IF(ISERROR(VLOOKUP(A285,'Cadastro-Estoque'!A:G,1,FALSE)),"Produto não cadastrado",VLOOKUP(A285,'Cadastro-Estoque'!A:G,2,FALSE)))</f>
        <v/>
      </c>
      <c r="H285" s="2" t="str">
        <f>IF(ISERROR(VLOOKUP(A285,'Cadastro-Estoque'!A:G,1,FALSE)),"",VLOOKUP(A285,'Cadastro-Estoque'!A:G,3,FALSE))</f>
        <v/>
      </c>
    </row>
    <row r="286" spans="5:8" ht="18.75" customHeight="1" x14ac:dyDescent="0.25">
      <c r="E286" s="1" t="str">
        <f t="shared" si="5"/>
        <v/>
      </c>
      <c r="F286" s="2" t="str">
        <f>IF(ISERROR(VLOOKUP(A286,'Cadastro-Estoque'!A:G,1,FALSE)),"",VLOOKUP(A286,'Cadastro-Estoque'!A:G,4,FALSE))</f>
        <v/>
      </c>
      <c r="G286" s="2" t="str">
        <f>IF(ISBLANK(A286),"",IF(ISERROR(VLOOKUP(A286,'Cadastro-Estoque'!A:G,1,FALSE)),"Produto não cadastrado",VLOOKUP(A286,'Cadastro-Estoque'!A:G,2,FALSE)))</f>
        <v/>
      </c>
      <c r="H286" s="2" t="str">
        <f>IF(ISERROR(VLOOKUP(A286,'Cadastro-Estoque'!A:G,1,FALSE)),"",VLOOKUP(A286,'Cadastro-Estoque'!A:G,3,FALSE))</f>
        <v/>
      </c>
    </row>
    <row r="287" spans="5:8" ht="18.75" customHeight="1" x14ac:dyDescent="0.25">
      <c r="E287" s="1" t="str">
        <f t="shared" si="5"/>
        <v/>
      </c>
      <c r="F287" s="2" t="str">
        <f>IF(ISERROR(VLOOKUP(A287,'Cadastro-Estoque'!A:G,1,FALSE)),"",VLOOKUP(A287,'Cadastro-Estoque'!A:G,4,FALSE))</f>
        <v/>
      </c>
      <c r="G287" s="2" t="str">
        <f>IF(ISBLANK(A287),"",IF(ISERROR(VLOOKUP(A287,'Cadastro-Estoque'!A:G,1,FALSE)),"Produto não cadastrado",VLOOKUP(A287,'Cadastro-Estoque'!A:G,2,FALSE)))</f>
        <v/>
      </c>
      <c r="H287" s="2" t="str">
        <f>IF(ISERROR(VLOOKUP(A287,'Cadastro-Estoque'!A:G,1,FALSE)),"",VLOOKUP(A287,'Cadastro-Estoque'!A:G,3,FALSE))</f>
        <v/>
      </c>
    </row>
    <row r="288" spans="5:8" ht="18.75" customHeight="1" x14ac:dyDescent="0.25">
      <c r="E288" s="1" t="str">
        <f t="shared" si="5"/>
        <v/>
      </c>
      <c r="F288" s="2" t="str">
        <f>IF(ISERROR(VLOOKUP(A288,'Cadastro-Estoque'!A:G,1,FALSE)),"",VLOOKUP(A288,'Cadastro-Estoque'!A:G,4,FALSE))</f>
        <v/>
      </c>
      <c r="G288" s="2" t="str">
        <f>IF(ISBLANK(A288),"",IF(ISERROR(VLOOKUP(A288,'Cadastro-Estoque'!A:G,1,FALSE)),"Produto não cadastrado",VLOOKUP(A288,'Cadastro-Estoque'!A:G,2,FALSE)))</f>
        <v/>
      </c>
      <c r="H288" s="2" t="str">
        <f>IF(ISERROR(VLOOKUP(A288,'Cadastro-Estoque'!A:G,1,FALSE)),"",VLOOKUP(A288,'Cadastro-Estoque'!A:G,3,FALSE))</f>
        <v/>
      </c>
    </row>
    <row r="289" spans="5:8" ht="18.75" customHeight="1" x14ac:dyDescent="0.25">
      <c r="E289" s="1" t="str">
        <f t="shared" si="5"/>
        <v/>
      </c>
      <c r="F289" s="2" t="str">
        <f>IF(ISERROR(VLOOKUP(A289,'Cadastro-Estoque'!A:G,1,FALSE)),"",VLOOKUP(A289,'Cadastro-Estoque'!A:G,4,FALSE))</f>
        <v/>
      </c>
      <c r="G289" s="2" t="str">
        <f>IF(ISBLANK(A289),"",IF(ISERROR(VLOOKUP(A289,'Cadastro-Estoque'!A:G,1,FALSE)),"Produto não cadastrado",VLOOKUP(A289,'Cadastro-Estoque'!A:G,2,FALSE)))</f>
        <v/>
      </c>
      <c r="H289" s="2" t="str">
        <f>IF(ISERROR(VLOOKUP(A289,'Cadastro-Estoque'!A:G,1,FALSE)),"",VLOOKUP(A289,'Cadastro-Estoque'!A:G,3,FALSE))</f>
        <v/>
      </c>
    </row>
    <row r="290" spans="5:8" ht="18.75" customHeight="1" x14ac:dyDescent="0.25">
      <c r="E290" s="1" t="str">
        <f t="shared" si="5"/>
        <v/>
      </c>
      <c r="F290" s="2" t="str">
        <f>IF(ISERROR(VLOOKUP(A290,'Cadastro-Estoque'!A:G,1,FALSE)),"",VLOOKUP(A290,'Cadastro-Estoque'!A:G,4,FALSE))</f>
        <v/>
      </c>
      <c r="G290" s="2" t="str">
        <f>IF(ISBLANK(A290),"",IF(ISERROR(VLOOKUP(A290,'Cadastro-Estoque'!A:G,1,FALSE)),"Produto não cadastrado",VLOOKUP(A290,'Cadastro-Estoque'!A:G,2,FALSE)))</f>
        <v/>
      </c>
      <c r="H290" s="2" t="str">
        <f>IF(ISERROR(VLOOKUP(A290,'Cadastro-Estoque'!A:G,1,FALSE)),"",VLOOKUP(A290,'Cadastro-Estoque'!A:G,3,FALSE))</f>
        <v/>
      </c>
    </row>
    <row r="291" spans="5:8" ht="18.75" customHeight="1" x14ac:dyDescent="0.25">
      <c r="E291" s="1" t="str">
        <f t="shared" si="5"/>
        <v/>
      </c>
      <c r="F291" s="2" t="str">
        <f>IF(ISERROR(VLOOKUP(A291,'Cadastro-Estoque'!A:G,1,FALSE)),"",VLOOKUP(A291,'Cadastro-Estoque'!A:G,4,FALSE))</f>
        <v/>
      </c>
      <c r="G291" s="2" t="str">
        <f>IF(ISBLANK(A291),"",IF(ISERROR(VLOOKUP(A291,'Cadastro-Estoque'!A:G,1,FALSE)),"Produto não cadastrado",VLOOKUP(A291,'Cadastro-Estoque'!A:G,2,FALSE)))</f>
        <v/>
      </c>
      <c r="H291" s="2" t="str">
        <f>IF(ISERROR(VLOOKUP(A291,'Cadastro-Estoque'!A:G,1,FALSE)),"",VLOOKUP(A291,'Cadastro-Estoque'!A:G,3,FALSE))</f>
        <v/>
      </c>
    </row>
    <row r="292" spans="5:8" ht="18.75" customHeight="1" x14ac:dyDescent="0.25">
      <c r="E292" s="1" t="str">
        <f t="shared" si="5"/>
        <v/>
      </c>
      <c r="F292" s="2" t="str">
        <f>IF(ISERROR(VLOOKUP(A292,'Cadastro-Estoque'!A:G,1,FALSE)),"",VLOOKUP(A292,'Cadastro-Estoque'!A:G,4,FALSE))</f>
        <v/>
      </c>
      <c r="G292" s="2" t="str">
        <f>IF(ISBLANK(A292),"",IF(ISERROR(VLOOKUP(A292,'Cadastro-Estoque'!A:G,1,FALSE)),"Produto não cadastrado",VLOOKUP(A292,'Cadastro-Estoque'!A:G,2,FALSE)))</f>
        <v/>
      </c>
      <c r="H292" s="2" t="str">
        <f>IF(ISERROR(VLOOKUP(A292,'Cadastro-Estoque'!A:G,1,FALSE)),"",VLOOKUP(A292,'Cadastro-Estoque'!A:G,3,FALSE))</f>
        <v/>
      </c>
    </row>
    <row r="293" spans="5:8" ht="18.75" customHeight="1" x14ac:dyDescent="0.25">
      <c r="E293" s="1" t="str">
        <f t="shared" si="5"/>
        <v/>
      </c>
      <c r="F293" s="2" t="str">
        <f>IF(ISERROR(VLOOKUP(A293,'Cadastro-Estoque'!A:G,1,FALSE)),"",VLOOKUP(A293,'Cadastro-Estoque'!A:G,4,FALSE))</f>
        <v/>
      </c>
      <c r="G293" s="2" t="str">
        <f>IF(ISBLANK(A293),"",IF(ISERROR(VLOOKUP(A293,'Cadastro-Estoque'!A:G,1,FALSE)),"Produto não cadastrado",VLOOKUP(A293,'Cadastro-Estoque'!A:G,2,FALSE)))</f>
        <v/>
      </c>
      <c r="H293" s="2" t="str">
        <f>IF(ISERROR(VLOOKUP(A293,'Cadastro-Estoque'!A:G,1,FALSE)),"",VLOOKUP(A293,'Cadastro-Estoque'!A:G,3,FALSE))</f>
        <v/>
      </c>
    </row>
    <row r="294" spans="5:8" ht="18.75" customHeight="1" x14ac:dyDescent="0.25">
      <c r="E294" s="1" t="str">
        <f t="shared" si="5"/>
        <v/>
      </c>
      <c r="F294" s="2" t="str">
        <f>IF(ISERROR(VLOOKUP(A294,'Cadastro-Estoque'!A:G,1,FALSE)),"",VLOOKUP(A294,'Cadastro-Estoque'!A:G,4,FALSE))</f>
        <v/>
      </c>
      <c r="G294" s="2" t="str">
        <f>IF(ISBLANK(A294),"",IF(ISERROR(VLOOKUP(A294,'Cadastro-Estoque'!A:G,1,FALSE)),"Produto não cadastrado",VLOOKUP(A294,'Cadastro-Estoque'!A:G,2,FALSE)))</f>
        <v/>
      </c>
      <c r="H294" s="2" t="str">
        <f>IF(ISERROR(VLOOKUP(A294,'Cadastro-Estoque'!A:G,1,FALSE)),"",VLOOKUP(A294,'Cadastro-Estoque'!A:G,3,FALSE))</f>
        <v/>
      </c>
    </row>
    <row r="295" spans="5:8" ht="18.75" customHeight="1" x14ac:dyDescent="0.25">
      <c r="E295" s="1" t="str">
        <f t="shared" si="5"/>
        <v/>
      </c>
      <c r="F295" s="2" t="str">
        <f>IF(ISERROR(VLOOKUP(A295,'Cadastro-Estoque'!A:G,1,FALSE)),"",VLOOKUP(A295,'Cadastro-Estoque'!A:G,4,FALSE))</f>
        <v/>
      </c>
      <c r="G295" s="2" t="str">
        <f>IF(ISBLANK(A295),"",IF(ISERROR(VLOOKUP(A295,'Cadastro-Estoque'!A:G,1,FALSE)),"Produto não cadastrado",VLOOKUP(A295,'Cadastro-Estoque'!A:G,2,FALSE)))</f>
        <v/>
      </c>
      <c r="H295" s="2" t="str">
        <f>IF(ISERROR(VLOOKUP(A295,'Cadastro-Estoque'!A:G,1,FALSE)),"",VLOOKUP(A295,'Cadastro-Estoque'!A:G,3,FALSE))</f>
        <v/>
      </c>
    </row>
    <row r="296" spans="5:8" ht="18.75" customHeight="1" x14ac:dyDescent="0.25">
      <c r="E296" s="1" t="str">
        <f t="shared" si="5"/>
        <v/>
      </c>
      <c r="F296" s="2" t="str">
        <f>IF(ISERROR(VLOOKUP(A296,'Cadastro-Estoque'!A:G,1,FALSE)),"",VLOOKUP(A296,'Cadastro-Estoque'!A:G,4,FALSE))</f>
        <v/>
      </c>
      <c r="G296" s="2" t="str">
        <f>IF(ISBLANK(A296),"",IF(ISERROR(VLOOKUP(A296,'Cadastro-Estoque'!A:G,1,FALSE)),"Produto não cadastrado",VLOOKUP(A296,'Cadastro-Estoque'!A:G,2,FALSE)))</f>
        <v/>
      </c>
      <c r="H296" s="2" t="str">
        <f>IF(ISERROR(VLOOKUP(A296,'Cadastro-Estoque'!A:G,1,FALSE)),"",VLOOKUP(A296,'Cadastro-Estoque'!A:G,3,FALSE))</f>
        <v/>
      </c>
    </row>
    <row r="297" spans="5:8" ht="18.75" customHeight="1" x14ac:dyDescent="0.25">
      <c r="E297" s="1" t="str">
        <f t="shared" si="5"/>
        <v/>
      </c>
      <c r="F297" s="2" t="str">
        <f>IF(ISERROR(VLOOKUP(A297,'Cadastro-Estoque'!A:G,1,FALSE)),"",VLOOKUP(A297,'Cadastro-Estoque'!A:G,4,FALSE))</f>
        <v/>
      </c>
      <c r="G297" s="2" t="str">
        <f>IF(ISBLANK(A297),"",IF(ISERROR(VLOOKUP(A297,'Cadastro-Estoque'!A:G,1,FALSE)),"Produto não cadastrado",VLOOKUP(A297,'Cadastro-Estoque'!A:G,2,FALSE)))</f>
        <v/>
      </c>
      <c r="H297" s="2" t="str">
        <f>IF(ISERROR(VLOOKUP(A297,'Cadastro-Estoque'!A:G,1,FALSE)),"",VLOOKUP(A297,'Cadastro-Estoque'!A:G,3,FALSE))</f>
        <v/>
      </c>
    </row>
    <row r="298" spans="5:8" ht="18.75" customHeight="1" x14ac:dyDescent="0.25">
      <c r="E298" s="1" t="str">
        <f t="shared" si="5"/>
        <v/>
      </c>
      <c r="F298" s="2" t="str">
        <f>IF(ISERROR(VLOOKUP(A298,'Cadastro-Estoque'!A:G,1,FALSE)),"",VLOOKUP(A298,'Cadastro-Estoque'!A:G,4,FALSE))</f>
        <v/>
      </c>
      <c r="G298" s="2" t="str">
        <f>IF(ISBLANK(A298),"",IF(ISERROR(VLOOKUP(A298,'Cadastro-Estoque'!A:G,1,FALSE)),"Produto não cadastrado",VLOOKUP(A298,'Cadastro-Estoque'!A:G,2,FALSE)))</f>
        <v/>
      </c>
      <c r="H298" s="2" t="str">
        <f>IF(ISERROR(VLOOKUP(A298,'Cadastro-Estoque'!A:G,1,FALSE)),"",VLOOKUP(A298,'Cadastro-Estoque'!A:G,3,FALSE))</f>
        <v/>
      </c>
    </row>
    <row r="299" spans="5:8" ht="18.75" customHeight="1" x14ac:dyDescent="0.25">
      <c r="E299" s="1" t="str">
        <f t="shared" si="5"/>
        <v/>
      </c>
      <c r="F299" s="2" t="str">
        <f>IF(ISERROR(VLOOKUP(A299,'Cadastro-Estoque'!A:G,1,FALSE)),"",VLOOKUP(A299,'Cadastro-Estoque'!A:G,4,FALSE))</f>
        <v/>
      </c>
      <c r="G299" s="2" t="str">
        <f>IF(ISBLANK(A299),"",IF(ISERROR(VLOOKUP(A299,'Cadastro-Estoque'!A:G,1,FALSE)),"Produto não cadastrado",VLOOKUP(A299,'Cadastro-Estoque'!A:G,2,FALSE)))</f>
        <v/>
      </c>
      <c r="H299" s="2" t="str">
        <f>IF(ISERROR(VLOOKUP(A299,'Cadastro-Estoque'!A:G,1,FALSE)),"",VLOOKUP(A299,'Cadastro-Estoque'!A:G,3,FALSE))</f>
        <v/>
      </c>
    </row>
    <row r="300" spans="5:8" ht="18.75" customHeight="1" x14ac:dyDescent="0.25">
      <c r="E300" s="1" t="str">
        <f t="shared" si="5"/>
        <v/>
      </c>
      <c r="F300" s="2" t="str">
        <f>IF(ISERROR(VLOOKUP(A300,'Cadastro-Estoque'!A:G,1,FALSE)),"",VLOOKUP(A300,'Cadastro-Estoque'!A:G,4,FALSE))</f>
        <v/>
      </c>
      <c r="G300" s="2" t="str">
        <f>IF(ISBLANK(A300),"",IF(ISERROR(VLOOKUP(A300,'Cadastro-Estoque'!A:G,1,FALSE)),"Produto não cadastrado",VLOOKUP(A300,'Cadastro-Estoque'!A:G,2,FALSE)))</f>
        <v/>
      </c>
      <c r="H300" s="2" t="str">
        <f>IF(ISERROR(VLOOKUP(A300,'Cadastro-Estoque'!A:G,1,FALSE)),"",VLOOKUP(A300,'Cadastro-Estoque'!A:G,3,FALSE))</f>
        <v/>
      </c>
    </row>
    <row r="301" spans="5:8" ht="18.75" customHeight="1" x14ac:dyDescent="0.25">
      <c r="E301" s="1" t="str">
        <f t="shared" si="5"/>
        <v/>
      </c>
      <c r="F301" s="2" t="str">
        <f>IF(ISERROR(VLOOKUP(A301,'Cadastro-Estoque'!A:G,1,FALSE)),"",VLOOKUP(A301,'Cadastro-Estoque'!A:G,4,FALSE))</f>
        <v/>
      </c>
      <c r="G301" s="2" t="str">
        <f>IF(ISBLANK(A301),"",IF(ISERROR(VLOOKUP(A301,'Cadastro-Estoque'!A:G,1,FALSE)),"Produto não cadastrado",VLOOKUP(A301,'Cadastro-Estoque'!A:G,2,FALSE)))</f>
        <v/>
      </c>
      <c r="H301" s="2" t="str">
        <f>IF(ISERROR(VLOOKUP(A301,'Cadastro-Estoque'!A:G,1,FALSE)),"",VLOOKUP(A301,'Cadastro-Estoque'!A:G,3,FALSE))</f>
        <v/>
      </c>
    </row>
    <row r="302" spans="5:8" ht="18.75" customHeight="1" x14ac:dyDescent="0.25">
      <c r="E302" s="1" t="str">
        <f t="shared" si="5"/>
        <v/>
      </c>
      <c r="F302" s="2" t="str">
        <f>IF(ISERROR(VLOOKUP(A302,'Cadastro-Estoque'!A:G,1,FALSE)),"",VLOOKUP(A302,'Cadastro-Estoque'!A:G,4,FALSE))</f>
        <v/>
      </c>
      <c r="G302" s="2" t="str">
        <f>IF(ISBLANK(A302),"",IF(ISERROR(VLOOKUP(A302,'Cadastro-Estoque'!A:G,1,FALSE)),"Produto não cadastrado",VLOOKUP(A302,'Cadastro-Estoque'!A:G,2,FALSE)))</f>
        <v/>
      </c>
      <c r="H302" s="2" t="str">
        <f>IF(ISERROR(VLOOKUP(A302,'Cadastro-Estoque'!A:G,1,FALSE)),"",VLOOKUP(A302,'Cadastro-Estoque'!A:G,3,FALSE))</f>
        <v/>
      </c>
    </row>
    <row r="303" spans="5:8" ht="18.75" customHeight="1" x14ac:dyDescent="0.25">
      <c r="E303" s="1" t="str">
        <f t="shared" si="5"/>
        <v/>
      </c>
      <c r="F303" s="2" t="str">
        <f>IF(ISERROR(VLOOKUP(A303,'Cadastro-Estoque'!A:G,1,FALSE)),"",VLOOKUP(A303,'Cadastro-Estoque'!A:G,4,FALSE))</f>
        <v/>
      </c>
      <c r="G303" s="2" t="str">
        <f>IF(ISBLANK(A303),"",IF(ISERROR(VLOOKUP(A303,'Cadastro-Estoque'!A:G,1,FALSE)),"Produto não cadastrado",VLOOKUP(A303,'Cadastro-Estoque'!A:G,2,FALSE)))</f>
        <v/>
      </c>
      <c r="H303" s="2" t="str">
        <f>IF(ISERROR(VLOOKUP(A303,'Cadastro-Estoque'!A:G,1,FALSE)),"",VLOOKUP(A303,'Cadastro-Estoque'!A:G,3,FALSE))</f>
        <v/>
      </c>
    </row>
    <row r="304" spans="5:8" ht="18.75" customHeight="1" x14ac:dyDescent="0.25">
      <c r="E304" s="1" t="str">
        <f t="shared" si="5"/>
        <v/>
      </c>
      <c r="F304" s="2" t="str">
        <f>IF(ISERROR(VLOOKUP(A304,'Cadastro-Estoque'!A:G,1,FALSE)),"",VLOOKUP(A304,'Cadastro-Estoque'!A:G,4,FALSE))</f>
        <v/>
      </c>
      <c r="G304" s="2" t="str">
        <f>IF(ISBLANK(A304),"",IF(ISERROR(VLOOKUP(A304,'Cadastro-Estoque'!A:G,1,FALSE)),"Produto não cadastrado",VLOOKUP(A304,'Cadastro-Estoque'!A:G,2,FALSE)))</f>
        <v/>
      </c>
      <c r="H304" s="2" t="str">
        <f>IF(ISERROR(VLOOKUP(A304,'Cadastro-Estoque'!A:G,1,FALSE)),"",VLOOKUP(A304,'Cadastro-Estoque'!A:G,3,FALSE))</f>
        <v/>
      </c>
    </row>
    <row r="305" spans="5:8" ht="18.75" customHeight="1" x14ac:dyDescent="0.25">
      <c r="E305" s="1" t="str">
        <f t="shared" si="5"/>
        <v/>
      </c>
      <c r="F305" s="2" t="str">
        <f>IF(ISERROR(VLOOKUP(A305,'Cadastro-Estoque'!A:G,1,FALSE)),"",VLOOKUP(A305,'Cadastro-Estoque'!A:G,4,FALSE))</f>
        <v/>
      </c>
      <c r="G305" s="2" t="str">
        <f>IF(ISBLANK(A305),"",IF(ISERROR(VLOOKUP(A305,'Cadastro-Estoque'!A:G,1,FALSE)),"Produto não cadastrado",VLOOKUP(A305,'Cadastro-Estoque'!A:G,2,FALSE)))</f>
        <v/>
      </c>
      <c r="H305" s="2" t="str">
        <f>IF(ISERROR(VLOOKUP(A305,'Cadastro-Estoque'!A:G,1,FALSE)),"",VLOOKUP(A305,'Cadastro-Estoque'!A:G,3,FALSE))</f>
        <v/>
      </c>
    </row>
    <row r="306" spans="5:8" ht="18.75" customHeight="1" x14ac:dyDescent="0.25">
      <c r="E306" s="1" t="str">
        <f t="shared" si="5"/>
        <v/>
      </c>
      <c r="F306" s="2" t="str">
        <f>IF(ISERROR(VLOOKUP(A306,'Cadastro-Estoque'!A:G,1,FALSE)),"",VLOOKUP(A306,'Cadastro-Estoque'!A:G,4,FALSE))</f>
        <v/>
      </c>
      <c r="G306" s="2" t="str">
        <f>IF(ISBLANK(A306),"",IF(ISERROR(VLOOKUP(A306,'Cadastro-Estoque'!A:G,1,FALSE)),"Produto não cadastrado",VLOOKUP(A306,'Cadastro-Estoque'!A:G,2,FALSE)))</f>
        <v/>
      </c>
      <c r="H306" s="2" t="str">
        <f>IF(ISERROR(VLOOKUP(A306,'Cadastro-Estoque'!A:G,1,FALSE)),"",VLOOKUP(A306,'Cadastro-Estoque'!A:G,3,FALSE))</f>
        <v/>
      </c>
    </row>
    <row r="307" spans="5:8" ht="18.75" customHeight="1" x14ac:dyDescent="0.25">
      <c r="E307" s="1" t="str">
        <f t="shared" si="5"/>
        <v/>
      </c>
      <c r="F307" s="2" t="str">
        <f>IF(ISERROR(VLOOKUP(A307,'Cadastro-Estoque'!A:G,1,FALSE)),"",VLOOKUP(A307,'Cadastro-Estoque'!A:G,4,FALSE))</f>
        <v/>
      </c>
      <c r="G307" s="2" t="str">
        <f>IF(ISBLANK(A307),"",IF(ISERROR(VLOOKUP(A307,'Cadastro-Estoque'!A:G,1,FALSE)),"Produto não cadastrado",VLOOKUP(A307,'Cadastro-Estoque'!A:G,2,FALSE)))</f>
        <v/>
      </c>
      <c r="H307" s="2" t="str">
        <f>IF(ISERROR(VLOOKUP(A307,'Cadastro-Estoque'!A:G,1,FALSE)),"",VLOOKUP(A307,'Cadastro-Estoque'!A:G,3,FALSE))</f>
        <v/>
      </c>
    </row>
    <row r="308" spans="5:8" ht="18.75" customHeight="1" x14ac:dyDescent="0.25">
      <c r="E308" s="1" t="str">
        <f t="shared" si="5"/>
        <v/>
      </c>
      <c r="F308" s="2" t="str">
        <f>IF(ISERROR(VLOOKUP(A308,'Cadastro-Estoque'!A:G,1,FALSE)),"",VLOOKUP(A308,'Cadastro-Estoque'!A:G,4,FALSE))</f>
        <v/>
      </c>
      <c r="G308" s="2" t="str">
        <f>IF(ISBLANK(A308),"",IF(ISERROR(VLOOKUP(A308,'Cadastro-Estoque'!A:G,1,FALSE)),"Produto não cadastrado",VLOOKUP(A308,'Cadastro-Estoque'!A:G,2,FALSE)))</f>
        <v/>
      </c>
      <c r="H308" s="2" t="str">
        <f>IF(ISERROR(VLOOKUP(A308,'Cadastro-Estoque'!A:G,1,FALSE)),"",VLOOKUP(A308,'Cadastro-Estoque'!A:G,3,FALSE))</f>
        <v/>
      </c>
    </row>
    <row r="309" spans="5:8" ht="18.75" customHeight="1" x14ac:dyDescent="0.25">
      <c r="E309" s="1" t="str">
        <f t="shared" si="5"/>
        <v/>
      </c>
      <c r="F309" s="2" t="str">
        <f>IF(ISERROR(VLOOKUP(A309,'Cadastro-Estoque'!A:G,1,FALSE)),"",VLOOKUP(A309,'Cadastro-Estoque'!A:G,4,FALSE))</f>
        <v/>
      </c>
      <c r="G309" s="2" t="str">
        <f>IF(ISBLANK(A309),"",IF(ISERROR(VLOOKUP(A309,'Cadastro-Estoque'!A:G,1,FALSE)),"Produto não cadastrado",VLOOKUP(A309,'Cadastro-Estoque'!A:G,2,FALSE)))</f>
        <v/>
      </c>
      <c r="H309" s="2" t="str">
        <f>IF(ISERROR(VLOOKUP(A309,'Cadastro-Estoque'!A:G,1,FALSE)),"",VLOOKUP(A309,'Cadastro-Estoque'!A:G,3,FALSE))</f>
        <v/>
      </c>
    </row>
    <row r="310" spans="5:8" ht="18.75" customHeight="1" x14ac:dyDescent="0.25">
      <c r="E310" s="1" t="str">
        <f t="shared" si="5"/>
        <v/>
      </c>
      <c r="F310" s="2" t="str">
        <f>IF(ISERROR(VLOOKUP(A310,'Cadastro-Estoque'!A:G,1,FALSE)),"",VLOOKUP(A310,'Cadastro-Estoque'!A:G,4,FALSE))</f>
        <v/>
      </c>
      <c r="G310" s="2" t="str">
        <f>IF(ISBLANK(A310),"",IF(ISERROR(VLOOKUP(A310,'Cadastro-Estoque'!A:G,1,FALSE)),"Produto não cadastrado",VLOOKUP(A310,'Cadastro-Estoque'!A:G,2,FALSE)))</f>
        <v/>
      </c>
      <c r="H310" s="2" t="str">
        <f>IF(ISERROR(VLOOKUP(A310,'Cadastro-Estoque'!A:G,1,FALSE)),"",VLOOKUP(A310,'Cadastro-Estoque'!A:G,3,FALSE))</f>
        <v/>
      </c>
    </row>
    <row r="311" spans="5:8" ht="18.75" customHeight="1" x14ac:dyDescent="0.25">
      <c r="E311" s="1" t="str">
        <f t="shared" si="5"/>
        <v/>
      </c>
      <c r="F311" s="2" t="str">
        <f>IF(ISERROR(VLOOKUP(A311,'Cadastro-Estoque'!A:G,1,FALSE)),"",VLOOKUP(A311,'Cadastro-Estoque'!A:G,4,FALSE))</f>
        <v/>
      </c>
      <c r="G311" s="2" t="str">
        <f>IF(ISBLANK(A311),"",IF(ISERROR(VLOOKUP(A311,'Cadastro-Estoque'!A:G,1,FALSE)),"Produto não cadastrado",VLOOKUP(A311,'Cadastro-Estoque'!A:G,2,FALSE)))</f>
        <v/>
      </c>
      <c r="H311" s="2" t="str">
        <f>IF(ISERROR(VLOOKUP(A311,'Cadastro-Estoque'!A:G,1,FALSE)),"",VLOOKUP(A311,'Cadastro-Estoque'!A:G,3,FALSE))</f>
        <v/>
      </c>
    </row>
    <row r="312" spans="5:8" ht="18.75" customHeight="1" x14ac:dyDescent="0.25">
      <c r="E312" s="1" t="str">
        <f t="shared" si="5"/>
        <v/>
      </c>
      <c r="F312" s="2" t="str">
        <f>IF(ISERROR(VLOOKUP(A312,'Cadastro-Estoque'!A:G,1,FALSE)),"",VLOOKUP(A312,'Cadastro-Estoque'!A:G,4,FALSE))</f>
        <v/>
      </c>
      <c r="G312" s="2" t="str">
        <f>IF(ISBLANK(A312),"",IF(ISERROR(VLOOKUP(A312,'Cadastro-Estoque'!A:G,1,FALSE)),"Produto não cadastrado",VLOOKUP(A312,'Cadastro-Estoque'!A:G,2,FALSE)))</f>
        <v/>
      </c>
      <c r="H312" s="2" t="str">
        <f>IF(ISERROR(VLOOKUP(A312,'Cadastro-Estoque'!A:G,1,FALSE)),"",VLOOKUP(A312,'Cadastro-Estoque'!A:G,3,FALSE))</f>
        <v/>
      </c>
    </row>
    <row r="313" spans="5:8" ht="18.75" customHeight="1" x14ac:dyDescent="0.25">
      <c r="E313" s="1" t="str">
        <f t="shared" si="5"/>
        <v/>
      </c>
      <c r="F313" s="2" t="str">
        <f>IF(ISERROR(VLOOKUP(A313,'Cadastro-Estoque'!A:G,1,FALSE)),"",VLOOKUP(A313,'Cadastro-Estoque'!A:G,4,FALSE))</f>
        <v/>
      </c>
      <c r="G313" s="2" t="str">
        <f>IF(ISBLANK(A313),"",IF(ISERROR(VLOOKUP(A313,'Cadastro-Estoque'!A:G,1,FALSE)),"Produto não cadastrado",VLOOKUP(A313,'Cadastro-Estoque'!A:G,2,FALSE)))</f>
        <v/>
      </c>
      <c r="H313" s="2" t="str">
        <f>IF(ISERROR(VLOOKUP(A313,'Cadastro-Estoque'!A:G,1,FALSE)),"",VLOOKUP(A313,'Cadastro-Estoque'!A:G,3,FALSE))</f>
        <v/>
      </c>
    </row>
    <row r="314" spans="5:8" ht="18.75" customHeight="1" x14ac:dyDescent="0.25">
      <c r="E314" s="1" t="str">
        <f t="shared" si="5"/>
        <v/>
      </c>
      <c r="F314" s="2" t="str">
        <f>IF(ISERROR(VLOOKUP(A314,'Cadastro-Estoque'!A:G,1,FALSE)),"",VLOOKUP(A314,'Cadastro-Estoque'!A:G,4,FALSE))</f>
        <v/>
      </c>
      <c r="G314" s="2" t="str">
        <f>IF(ISBLANK(A314),"",IF(ISERROR(VLOOKUP(A314,'Cadastro-Estoque'!A:G,1,FALSE)),"Produto não cadastrado",VLOOKUP(A314,'Cadastro-Estoque'!A:G,2,FALSE)))</f>
        <v/>
      </c>
      <c r="H314" s="2" t="str">
        <f>IF(ISERROR(VLOOKUP(A314,'Cadastro-Estoque'!A:G,1,FALSE)),"",VLOOKUP(A314,'Cadastro-Estoque'!A:G,3,FALSE))</f>
        <v/>
      </c>
    </row>
    <row r="315" spans="5:8" ht="18.75" customHeight="1" x14ac:dyDescent="0.25">
      <c r="E315" s="1" t="str">
        <f t="shared" si="5"/>
        <v/>
      </c>
      <c r="F315" s="2" t="str">
        <f>IF(ISERROR(VLOOKUP(A315,'Cadastro-Estoque'!A:G,1,FALSE)),"",VLOOKUP(A315,'Cadastro-Estoque'!A:G,4,FALSE))</f>
        <v/>
      </c>
      <c r="G315" s="2" t="str">
        <f>IF(ISBLANK(A315),"",IF(ISERROR(VLOOKUP(A315,'Cadastro-Estoque'!A:G,1,FALSE)),"Produto não cadastrado",VLOOKUP(A315,'Cadastro-Estoque'!A:G,2,FALSE)))</f>
        <v/>
      </c>
      <c r="H315" s="2" t="str">
        <f>IF(ISERROR(VLOOKUP(A315,'Cadastro-Estoque'!A:G,1,FALSE)),"",VLOOKUP(A315,'Cadastro-Estoque'!A:G,3,FALSE))</f>
        <v/>
      </c>
    </row>
    <row r="316" spans="5:8" ht="18.75" customHeight="1" x14ac:dyDescent="0.25">
      <c r="E316" s="1" t="str">
        <f t="shared" si="5"/>
        <v/>
      </c>
      <c r="F316" s="2" t="str">
        <f>IF(ISERROR(VLOOKUP(A316,'Cadastro-Estoque'!A:G,1,FALSE)),"",VLOOKUP(A316,'Cadastro-Estoque'!A:G,4,FALSE))</f>
        <v/>
      </c>
      <c r="G316" s="2" t="str">
        <f>IF(ISBLANK(A316),"",IF(ISERROR(VLOOKUP(A316,'Cadastro-Estoque'!A:G,1,FALSE)),"Produto não cadastrado",VLOOKUP(A316,'Cadastro-Estoque'!A:G,2,FALSE)))</f>
        <v/>
      </c>
      <c r="H316" s="2" t="str">
        <f>IF(ISERROR(VLOOKUP(A316,'Cadastro-Estoque'!A:G,1,FALSE)),"",VLOOKUP(A316,'Cadastro-Estoque'!A:G,3,FALSE))</f>
        <v/>
      </c>
    </row>
    <row r="317" spans="5:8" ht="18.75" customHeight="1" x14ac:dyDescent="0.25">
      <c r="E317" s="1" t="str">
        <f t="shared" si="5"/>
        <v/>
      </c>
      <c r="F317" s="2" t="str">
        <f>IF(ISERROR(VLOOKUP(A317,'Cadastro-Estoque'!A:G,1,FALSE)),"",VLOOKUP(A317,'Cadastro-Estoque'!A:G,4,FALSE))</f>
        <v/>
      </c>
      <c r="G317" s="2" t="str">
        <f>IF(ISBLANK(A317),"",IF(ISERROR(VLOOKUP(A317,'Cadastro-Estoque'!A:G,1,FALSE)),"Produto não cadastrado",VLOOKUP(A317,'Cadastro-Estoque'!A:G,2,FALSE)))</f>
        <v/>
      </c>
      <c r="H317" s="2" t="str">
        <f>IF(ISERROR(VLOOKUP(A317,'Cadastro-Estoque'!A:G,1,FALSE)),"",VLOOKUP(A317,'Cadastro-Estoque'!A:G,3,FALSE))</f>
        <v/>
      </c>
    </row>
    <row r="318" spans="5:8" ht="18.75" customHeight="1" x14ac:dyDescent="0.25">
      <c r="E318" s="1" t="str">
        <f t="shared" si="5"/>
        <v/>
      </c>
      <c r="F318" s="2" t="str">
        <f>IF(ISERROR(VLOOKUP(A318,'Cadastro-Estoque'!A:G,1,FALSE)),"",VLOOKUP(A318,'Cadastro-Estoque'!A:G,4,FALSE))</f>
        <v/>
      </c>
      <c r="G318" s="2" t="str">
        <f>IF(ISBLANK(A318),"",IF(ISERROR(VLOOKUP(A318,'Cadastro-Estoque'!A:G,1,FALSE)),"Produto não cadastrado",VLOOKUP(A318,'Cadastro-Estoque'!A:G,2,FALSE)))</f>
        <v/>
      </c>
      <c r="H318" s="2" t="str">
        <f>IF(ISERROR(VLOOKUP(A318,'Cadastro-Estoque'!A:G,1,FALSE)),"",VLOOKUP(A318,'Cadastro-Estoque'!A:G,3,FALSE))</f>
        <v/>
      </c>
    </row>
    <row r="319" spans="5:8" ht="18.75" customHeight="1" x14ac:dyDescent="0.25">
      <c r="E319" s="1" t="str">
        <f t="shared" si="5"/>
        <v/>
      </c>
      <c r="F319" s="2" t="str">
        <f>IF(ISERROR(VLOOKUP(A319,'Cadastro-Estoque'!A:G,1,FALSE)),"",VLOOKUP(A319,'Cadastro-Estoque'!A:G,4,FALSE))</f>
        <v/>
      </c>
      <c r="G319" s="2" t="str">
        <f>IF(ISBLANK(A319),"",IF(ISERROR(VLOOKUP(A319,'Cadastro-Estoque'!A:G,1,FALSE)),"Produto não cadastrado",VLOOKUP(A319,'Cadastro-Estoque'!A:G,2,FALSE)))</f>
        <v/>
      </c>
      <c r="H319" s="2" t="str">
        <f>IF(ISERROR(VLOOKUP(A319,'Cadastro-Estoque'!A:G,1,FALSE)),"",VLOOKUP(A319,'Cadastro-Estoque'!A:G,3,FALSE))</f>
        <v/>
      </c>
    </row>
    <row r="320" spans="5:8" ht="18.75" customHeight="1" x14ac:dyDescent="0.25">
      <c r="E320" s="1" t="str">
        <f t="shared" si="5"/>
        <v/>
      </c>
      <c r="F320" s="2" t="str">
        <f>IF(ISERROR(VLOOKUP(A320,'Cadastro-Estoque'!A:G,1,FALSE)),"",VLOOKUP(A320,'Cadastro-Estoque'!A:G,4,FALSE))</f>
        <v/>
      </c>
      <c r="G320" s="2" t="str">
        <f>IF(ISBLANK(A320),"",IF(ISERROR(VLOOKUP(A320,'Cadastro-Estoque'!A:G,1,FALSE)),"Produto não cadastrado",VLOOKUP(A320,'Cadastro-Estoque'!A:G,2,FALSE)))</f>
        <v/>
      </c>
      <c r="H320" s="2" t="str">
        <f>IF(ISERROR(VLOOKUP(A320,'Cadastro-Estoque'!A:G,1,FALSE)),"",VLOOKUP(A320,'Cadastro-Estoque'!A:G,3,FALSE))</f>
        <v/>
      </c>
    </row>
    <row r="321" spans="5:8" ht="18.75" customHeight="1" x14ac:dyDescent="0.25">
      <c r="E321" s="1" t="str">
        <f t="shared" si="5"/>
        <v/>
      </c>
      <c r="F321" s="2" t="str">
        <f>IF(ISERROR(VLOOKUP(A321,'Cadastro-Estoque'!A:G,1,FALSE)),"",VLOOKUP(A321,'Cadastro-Estoque'!A:G,4,FALSE))</f>
        <v/>
      </c>
      <c r="G321" s="2" t="str">
        <f>IF(ISBLANK(A321),"",IF(ISERROR(VLOOKUP(A321,'Cadastro-Estoque'!A:G,1,FALSE)),"Produto não cadastrado",VLOOKUP(A321,'Cadastro-Estoque'!A:G,2,FALSE)))</f>
        <v/>
      </c>
      <c r="H321" s="2" t="str">
        <f>IF(ISERROR(VLOOKUP(A321,'Cadastro-Estoque'!A:G,1,FALSE)),"",VLOOKUP(A321,'Cadastro-Estoque'!A:G,3,FALSE))</f>
        <v/>
      </c>
    </row>
    <row r="322" spans="5:8" ht="18.75" customHeight="1" x14ac:dyDescent="0.25">
      <c r="E322" s="1" t="str">
        <f t="shared" si="5"/>
        <v/>
      </c>
      <c r="F322" s="2" t="str">
        <f>IF(ISERROR(VLOOKUP(A322,'Cadastro-Estoque'!A:G,1,FALSE)),"",VLOOKUP(A322,'Cadastro-Estoque'!A:G,4,FALSE))</f>
        <v/>
      </c>
      <c r="G322" s="2" t="str">
        <f>IF(ISBLANK(A322),"",IF(ISERROR(VLOOKUP(A322,'Cadastro-Estoque'!A:G,1,FALSE)),"Produto não cadastrado",VLOOKUP(A322,'Cadastro-Estoque'!A:G,2,FALSE)))</f>
        <v/>
      </c>
      <c r="H322" s="2" t="str">
        <f>IF(ISERROR(VLOOKUP(A322,'Cadastro-Estoque'!A:G,1,FALSE)),"",VLOOKUP(A322,'Cadastro-Estoque'!A:G,3,FALSE))</f>
        <v/>
      </c>
    </row>
    <row r="323" spans="5:8" ht="18.75" customHeight="1" x14ac:dyDescent="0.25">
      <c r="E323" s="1" t="str">
        <f t="shared" si="5"/>
        <v/>
      </c>
      <c r="F323" s="2" t="str">
        <f>IF(ISERROR(VLOOKUP(A323,'Cadastro-Estoque'!A:G,1,FALSE)),"",VLOOKUP(A323,'Cadastro-Estoque'!A:G,4,FALSE))</f>
        <v/>
      </c>
      <c r="G323" s="2" t="str">
        <f>IF(ISBLANK(A323),"",IF(ISERROR(VLOOKUP(A323,'Cadastro-Estoque'!A:G,1,FALSE)),"Produto não cadastrado",VLOOKUP(A323,'Cadastro-Estoque'!A:G,2,FALSE)))</f>
        <v/>
      </c>
      <c r="H323" s="2" t="str">
        <f>IF(ISERROR(VLOOKUP(A323,'Cadastro-Estoque'!A:G,1,FALSE)),"",VLOOKUP(A323,'Cadastro-Estoque'!A:G,3,FALSE))</f>
        <v/>
      </c>
    </row>
    <row r="324" spans="5:8" ht="18.75" customHeight="1" x14ac:dyDescent="0.25">
      <c r="E324" s="1" t="str">
        <f t="shared" si="5"/>
        <v/>
      </c>
      <c r="F324" s="2" t="str">
        <f>IF(ISERROR(VLOOKUP(A324,'Cadastro-Estoque'!A:G,1,FALSE)),"",VLOOKUP(A324,'Cadastro-Estoque'!A:G,4,FALSE))</f>
        <v/>
      </c>
      <c r="G324" s="2" t="str">
        <f>IF(ISBLANK(A324),"",IF(ISERROR(VLOOKUP(A324,'Cadastro-Estoque'!A:G,1,FALSE)),"Produto não cadastrado",VLOOKUP(A324,'Cadastro-Estoque'!A:G,2,FALSE)))</f>
        <v/>
      </c>
      <c r="H324" s="2" t="str">
        <f>IF(ISERROR(VLOOKUP(A324,'Cadastro-Estoque'!A:G,1,FALSE)),"",VLOOKUP(A324,'Cadastro-Estoque'!A:G,3,FALSE))</f>
        <v/>
      </c>
    </row>
    <row r="325" spans="5:8" ht="18.75" customHeight="1" x14ac:dyDescent="0.25">
      <c r="E325" s="1" t="str">
        <f t="shared" si="5"/>
        <v/>
      </c>
      <c r="F325" s="2" t="str">
        <f>IF(ISERROR(VLOOKUP(A325,'Cadastro-Estoque'!A:G,1,FALSE)),"",VLOOKUP(A325,'Cadastro-Estoque'!A:G,4,FALSE))</f>
        <v/>
      </c>
      <c r="G325" s="2" t="str">
        <f>IF(ISBLANK(A325),"",IF(ISERROR(VLOOKUP(A325,'Cadastro-Estoque'!A:G,1,FALSE)),"Produto não cadastrado",VLOOKUP(A325,'Cadastro-Estoque'!A:G,2,FALSE)))</f>
        <v/>
      </c>
      <c r="H325" s="2" t="str">
        <f>IF(ISERROR(VLOOKUP(A325,'Cadastro-Estoque'!A:G,1,FALSE)),"",VLOOKUP(A325,'Cadastro-Estoque'!A:G,3,FALSE))</f>
        <v/>
      </c>
    </row>
    <row r="326" spans="5:8" ht="18.75" customHeight="1" x14ac:dyDescent="0.25">
      <c r="E326" s="1" t="str">
        <f t="shared" si="5"/>
        <v/>
      </c>
      <c r="F326" s="2" t="str">
        <f>IF(ISERROR(VLOOKUP(A326,'Cadastro-Estoque'!A:G,1,FALSE)),"",VLOOKUP(A326,'Cadastro-Estoque'!A:G,4,FALSE))</f>
        <v/>
      </c>
      <c r="G326" s="2" t="str">
        <f>IF(ISBLANK(A326),"",IF(ISERROR(VLOOKUP(A326,'Cadastro-Estoque'!A:G,1,FALSE)),"Produto não cadastrado",VLOOKUP(A326,'Cadastro-Estoque'!A:G,2,FALSE)))</f>
        <v/>
      </c>
      <c r="H326" s="2" t="str">
        <f>IF(ISERROR(VLOOKUP(A326,'Cadastro-Estoque'!A:G,1,FALSE)),"",VLOOKUP(A326,'Cadastro-Estoque'!A:G,3,FALSE))</f>
        <v/>
      </c>
    </row>
    <row r="327" spans="5:8" ht="18.75" customHeight="1" x14ac:dyDescent="0.25">
      <c r="E327" s="1" t="str">
        <f t="shared" ref="E327:E390" si="6">IF(ISBLANK(A327),"",C327*D327)</f>
        <v/>
      </c>
      <c r="F327" s="2" t="str">
        <f>IF(ISERROR(VLOOKUP(A327,'Cadastro-Estoque'!A:G,1,FALSE)),"",VLOOKUP(A327,'Cadastro-Estoque'!A:G,4,FALSE))</f>
        <v/>
      </c>
      <c r="G327" s="2" t="str">
        <f>IF(ISBLANK(A327),"",IF(ISERROR(VLOOKUP(A327,'Cadastro-Estoque'!A:G,1,FALSE)),"Produto não cadastrado",VLOOKUP(A327,'Cadastro-Estoque'!A:G,2,FALSE)))</f>
        <v/>
      </c>
      <c r="H327" s="2" t="str">
        <f>IF(ISERROR(VLOOKUP(A327,'Cadastro-Estoque'!A:G,1,FALSE)),"",VLOOKUP(A327,'Cadastro-Estoque'!A:G,3,FALSE))</f>
        <v/>
      </c>
    </row>
    <row r="328" spans="5:8" ht="18.75" customHeight="1" x14ac:dyDescent="0.25">
      <c r="E328" s="1" t="str">
        <f t="shared" si="6"/>
        <v/>
      </c>
      <c r="F328" s="2" t="str">
        <f>IF(ISERROR(VLOOKUP(A328,'Cadastro-Estoque'!A:G,1,FALSE)),"",VLOOKUP(A328,'Cadastro-Estoque'!A:G,4,FALSE))</f>
        <v/>
      </c>
      <c r="G328" s="2" t="str">
        <f>IF(ISBLANK(A328),"",IF(ISERROR(VLOOKUP(A328,'Cadastro-Estoque'!A:G,1,FALSE)),"Produto não cadastrado",VLOOKUP(A328,'Cadastro-Estoque'!A:G,2,FALSE)))</f>
        <v/>
      </c>
      <c r="H328" s="2" t="str">
        <f>IF(ISERROR(VLOOKUP(A328,'Cadastro-Estoque'!A:G,1,FALSE)),"",VLOOKUP(A328,'Cadastro-Estoque'!A:G,3,FALSE))</f>
        <v/>
      </c>
    </row>
    <row r="329" spans="5:8" ht="18.75" customHeight="1" x14ac:dyDescent="0.25">
      <c r="E329" s="1" t="str">
        <f t="shared" si="6"/>
        <v/>
      </c>
      <c r="F329" s="2" t="str">
        <f>IF(ISERROR(VLOOKUP(A329,'Cadastro-Estoque'!A:G,1,FALSE)),"",VLOOKUP(A329,'Cadastro-Estoque'!A:G,4,FALSE))</f>
        <v/>
      </c>
      <c r="G329" s="2" t="str">
        <f>IF(ISBLANK(A329),"",IF(ISERROR(VLOOKUP(A329,'Cadastro-Estoque'!A:G,1,FALSE)),"Produto não cadastrado",VLOOKUP(A329,'Cadastro-Estoque'!A:G,2,FALSE)))</f>
        <v/>
      </c>
      <c r="H329" s="2" t="str">
        <f>IF(ISERROR(VLOOKUP(A329,'Cadastro-Estoque'!A:G,1,FALSE)),"",VLOOKUP(A329,'Cadastro-Estoque'!A:G,3,FALSE))</f>
        <v/>
      </c>
    </row>
    <row r="330" spans="5:8" ht="18.75" customHeight="1" x14ac:dyDescent="0.25">
      <c r="E330" s="1" t="str">
        <f t="shared" si="6"/>
        <v/>
      </c>
      <c r="F330" s="2" t="str">
        <f>IF(ISERROR(VLOOKUP(A330,'Cadastro-Estoque'!A:G,1,FALSE)),"",VLOOKUP(A330,'Cadastro-Estoque'!A:G,4,FALSE))</f>
        <v/>
      </c>
      <c r="G330" s="2" t="str">
        <f>IF(ISBLANK(A330),"",IF(ISERROR(VLOOKUP(A330,'Cadastro-Estoque'!A:G,1,FALSE)),"Produto não cadastrado",VLOOKUP(A330,'Cadastro-Estoque'!A:G,2,FALSE)))</f>
        <v/>
      </c>
      <c r="H330" s="2" t="str">
        <f>IF(ISERROR(VLOOKUP(A330,'Cadastro-Estoque'!A:G,1,FALSE)),"",VLOOKUP(A330,'Cadastro-Estoque'!A:G,3,FALSE))</f>
        <v/>
      </c>
    </row>
    <row r="331" spans="5:8" ht="18.75" customHeight="1" x14ac:dyDescent="0.25">
      <c r="E331" s="1" t="str">
        <f t="shared" si="6"/>
        <v/>
      </c>
      <c r="F331" s="2" t="str">
        <f>IF(ISERROR(VLOOKUP(A331,'Cadastro-Estoque'!A:G,1,FALSE)),"",VLOOKUP(A331,'Cadastro-Estoque'!A:G,4,FALSE))</f>
        <v/>
      </c>
      <c r="G331" s="2" t="str">
        <f>IF(ISBLANK(A331),"",IF(ISERROR(VLOOKUP(A331,'Cadastro-Estoque'!A:G,1,FALSE)),"Produto não cadastrado",VLOOKUP(A331,'Cadastro-Estoque'!A:G,2,FALSE)))</f>
        <v/>
      </c>
      <c r="H331" s="2" t="str">
        <f>IF(ISERROR(VLOOKUP(A331,'Cadastro-Estoque'!A:G,1,FALSE)),"",VLOOKUP(A331,'Cadastro-Estoque'!A:G,3,FALSE))</f>
        <v/>
      </c>
    </row>
    <row r="332" spans="5:8" ht="18.75" customHeight="1" x14ac:dyDescent="0.25">
      <c r="E332" s="1" t="str">
        <f t="shared" si="6"/>
        <v/>
      </c>
      <c r="F332" s="2" t="str">
        <f>IF(ISERROR(VLOOKUP(A332,'Cadastro-Estoque'!A:G,1,FALSE)),"",VLOOKUP(A332,'Cadastro-Estoque'!A:G,4,FALSE))</f>
        <v/>
      </c>
      <c r="G332" s="2" t="str">
        <f>IF(ISBLANK(A332),"",IF(ISERROR(VLOOKUP(A332,'Cadastro-Estoque'!A:G,1,FALSE)),"Produto não cadastrado",VLOOKUP(A332,'Cadastro-Estoque'!A:G,2,FALSE)))</f>
        <v/>
      </c>
      <c r="H332" s="2" t="str">
        <f>IF(ISERROR(VLOOKUP(A332,'Cadastro-Estoque'!A:G,1,FALSE)),"",VLOOKUP(A332,'Cadastro-Estoque'!A:G,3,FALSE))</f>
        <v/>
      </c>
    </row>
    <row r="333" spans="5:8" ht="18.75" customHeight="1" x14ac:dyDescent="0.25">
      <c r="E333" s="1" t="str">
        <f t="shared" si="6"/>
        <v/>
      </c>
      <c r="F333" s="2" t="str">
        <f>IF(ISERROR(VLOOKUP(A333,'Cadastro-Estoque'!A:G,1,FALSE)),"",VLOOKUP(A333,'Cadastro-Estoque'!A:G,4,FALSE))</f>
        <v/>
      </c>
      <c r="G333" s="2" t="str">
        <f>IF(ISBLANK(A333),"",IF(ISERROR(VLOOKUP(A333,'Cadastro-Estoque'!A:G,1,FALSE)),"Produto não cadastrado",VLOOKUP(A333,'Cadastro-Estoque'!A:G,2,FALSE)))</f>
        <v/>
      </c>
      <c r="H333" s="2" t="str">
        <f>IF(ISERROR(VLOOKUP(A333,'Cadastro-Estoque'!A:G,1,FALSE)),"",VLOOKUP(A333,'Cadastro-Estoque'!A:G,3,FALSE))</f>
        <v/>
      </c>
    </row>
    <row r="334" spans="5:8" ht="18.75" customHeight="1" x14ac:dyDescent="0.25">
      <c r="E334" s="1" t="str">
        <f t="shared" si="6"/>
        <v/>
      </c>
      <c r="F334" s="2" t="str">
        <f>IF(ISERROR(VLOOKUP(A334,'Cadastro-Estoque'!A:G,1,FALSE)),"",VLOOKUP(A334,'Cadastro-Estoque'!A:G,4,FALSE))</f>
        <v/>
      </c>
      <c r="G334" s="2" t="str">
        <f>IF(ISBLANK(A334),"",IF(ISERROR(VLOOKUP(A334,'Cadastro-Estoque'!A:G,1,FALSE)),"Produto não cadastrado",VLOOKUP(A334,'Cadastro-Estoque'!A:G,2,FALSE)))</f>
        <v/>
      </c>
      <c r="H334" s="2" t="str">
        <f>IF(ISERROR(VLOOKUP(A334,'Cadastro-Estoque'!A:G,1,FALSE)),"",VLOOKUP(A334,'Cadastro-Estoque'!A:G,3,FALSE))</f>
        <v/>
      </c>
    </row>
    <row r="335" spans="5:8" ht="18.75" customHeight="1" x14ac:dyDescent="0.25">
      <c r="E335" s="1" t="str">
        <f t="shared" si="6"/>
        <v/>
      </c>
      <c r="F335" s="2" t="str">
        <f>IF(ISERROR(VLOOKUP(A335,'Cadastro-Estoque'!A:G,1,FALSE)),"",VLOOKUP(A335,'Cadastro-Estoque'!A:G,4,FALSE))</f>
        <v/>
      </c>
      <c r="G335" s="2" t="str">
        <f>IF(ISBLANK(A335),"",IF(ISERROR(VLOOKUP(A335,'Cadastro-Estoque'!A:G,1,FALSE)),"Produto não cadastrado",VLOOKUP(A335,'Cadastro-Estoque'!A:G,2,FALSE)))</f>
        <v/>
      </c>
      <c r="H335" s="2" t="str">
        <f>IF(ISERROR(VLOOKUP(A335,'Cadastro-Estoque'!A:G,1,FALSE)),"",VLOOKUP(A335,'Cadastro-Estoque'!A:G,3,FALSE))</f>
        <v/>
      </c>
    </row>
    <row r="336" spans="5:8" ht="18.75" customHeight="1" x14ac:dyDescent="0.25">
      <c r="E336" s="1" t="str">
        <f t="shared" si="6"/>
        <v/>
      </c>
      <c r="F336" s="2" t="str">
        <f>IF(ISERROR(VLOOKUP(A336,'Cadastro-Estoque'!A:G,1,FALSE)),"",VLOOKUP(A336,'Cadastro-Estoque'!A:G,4,FALSE))</f>
        <v/>
      </c>
      <c r="G336" s="2" t="str">
        <f>IF(ISBLANK(A336),"",IF(ISERROR(VLOOKUP(A336,'Cadastro-Estoque'!A:G,1,FALSE)),"Produto não cadastrado",VLOOKUP(A336,'Cadastro-Estoque'!A:G,2,FALSE)))</f>
        <v/>
      </c>
      <c r="H336" s="2" t="str">
        <f>IF(ISERROR(VLOOKUP(A336,'Cadastro-Estoque'!A:G,1,FALSE)),"",VLOOKUP(A336,'Cadastro-Estoque'!A:G,3,FALSE))</f>
        <v/>
      </c>
    </row>
    <row r="337" spans="5:8" ht="18.75" customHeight="1" x14ac:dyDescent="0.25">
      <c r="E337" s="1" t="str">
        <f t="shared" si="6"/>
        <v/>
      </c>
      <c r="F337" s="2" t="str">
        <f>IF(ISERROR(VLOOKUP(A337,'Cadastro-Estoque'!A:G,1,FALSE)),"",VLOOKUP(A337,'Cadastro-Estoque'!A:G,4,FALSE))</f>
        <v/>
      </c>
      <c r="G337" s="2" t="str">
        <f>IF(ISBLANK(A337),"",IF(ISERROR(VLOOKUP(A337,'Cadastro-Estoque'!A:G,1,FALSE)),"Produto não cadastrado",VLOOKUP(A337,'Cadastro-Estoque'!A:G,2,FALSE)))</f>
        <v/>
      </c>
      <c r="H337" s="2" t="str">
        <f>IF(ISERROR(VLOOKUP(A337,'Cadastro-Estoque'!A:G,1,FALSE)),"",VLOOKUP(A337,'Cadastro-Estoque'!A:G,3,FALSE))</f>
        <v/>
      </c>
    </row>
    <row r="338" spans="5:8" ht="18.75" customHeight="1" x14ac:dyDescent="0.25">
      <c r="E338" s="1" t="str">
        <f t="shared" si="6"/>
        <v/>
      </c>
      <c r="F338" s="2" t="str">
        <f>IF(ISERROR(VLOOKUP(A338,'Cadastro-Estoque'!A:G,1,FALSE)),"",VLOOKUP(A338,'Cadastro-Estoque'!A:G,4,FALSE))</f>
        <v/>
      </c>
      <c r="G338" s="2" t="str">
        <f>IF(ISBLANK(A338),"",IF(ISERROR(VLOOKUP(A338,'Cadastro-Estoque'!A:G,1,FALSE)),"Produto não cadastrado",VLOOKUP(A338,'Cadastro-Estoque'!A:G,2,FALSE)))</f>
        <v/>
      </c>
      <c r="H338" s="2" t="str">
        <f>IF(ISERROR(VLOOKUP(A338,'Cadastro-Estoque'!A:G,1,FALSE)),"",VLOOKUP(A338,'Cadastro-Estoque'!A:G,3,FALSE))</f>
        <v/>
      </c>
    </row>
    <row r="339" spans="5:8" ht="18.75" customHeight="1" x14ac:dyDescent="0.25">
      <c r="E339" s="1" t="str">
        <f t="shared" si="6"/>
        <v/>
      </c>
      <c r="F339" s="2" t="str">
        <f>IF(ISERROR(VLOOKUP(A339,'Cadastro-Estoque'!A:G,1,FALSE)),"",VLOOKUP(A339,'Cadastro-Estoque'!A:G,4,FALSE))</f>
        <v/>
      </c>
      <c r="G339" s="2" t="str">
        <f>IF(ISBLANK(A339),"",IF(ISERROR(VLOOKUP(A339,'Cadastro-Estoque'!A:G,1,FALSE)),"Produto não cadastrado",VLOOKUP(A339,'Cadastro-Estoque'!A:G,2,FALSE)))</f>
        <v/>
      </c>
      <c r="H339" s="2" t="str">
        <f>IF(ISERROR(VLOOKUP(A339,'Cadastro-Estoque'!A:G,1,FALSE)),"",VLOOKUP(A339,'Cadastro-Estoque'!A:G,3,FALSE))</f>
        <v/>
      </c>
    </row>
    <row r="340" spans="5:8" ht="18.75" customHeight="1" x14ac:dyDescent="0.25">
      <c r="E340" s="1" t="str">
        <f t="shared" si="6"/>
        <v/>
      </c>
      <c r="F340" s="2" t="str">
        <f>IF(ISERROR(VLOOKUP(A340,'Cadastro-Estoque'!A:G,1,FALSE)),"",VLOOKUP(A340,'Cadastro-Estoque'!A:G,4,FALSE))</f>
        <v/>
      </c>
      <c r="G340" s="2" t="str">
        <f>IF(ISBLANK(A340),"",IF(ISERROR(VLOOKUP(A340,'Cadastro-Estoque'!A:G,1,FALSE)),"Produto não cadastrado",VLOOKUP(A340,'Cadastro-Estoque'!A:G,2,FALSE)))</f>
        <v/>
      </c>
      <c r="H340" s="2" t="str">
        <f>IF(ISERROR(VLOOKUP(A340,'Cadastro-Estoque'!A:G,1,FALSE)),"",VLOOKUP(A340,'Cadastro-Estoque'!A:G,3,FALSE))</f>
        <v/>
      </c>
    </row>
    <row r="341" spans="5:8" ht="18.75" customHeight="1" x14ac:dyDescent="0.25">
      <c r="E341" s="1" t="str">
        <f t="shared" si="6"/>
        <v/>
      </c>
      <c r="F341" s="2" t="str">
        <f>IF(ISERROR(VLOOKUP(A341,'Cadastro-Estoque'!A:G,1,FALSE)),"",VLOOKUP(A341,'Cadastro-Estoque'!A:G,4,FALSE))</f>
        <v/>
      </c>
      <c r="G341" s="2" t="str">
        <f>IF(ISBLANK(A341),"",IF(ISERROR(VLOOKUP(A341,'Cadastro-Estoque'!A:G,1,FALSE)),"Produto não cadastrado",VLOOKUP(A341,'Cadastro-Estoque'!A:G,2,FALSE)))</f>
        <v/>
      </c>
      <c r="H341" s="2" t="str">
        <f>IF(ISERROR(VLOOKUP(A341,'Cadastro-Estoque'!A:G,1,FALSE)),"",VLOOKUP(A341,'Cadastro-Estoque'!A:G,3,FALSE))</f>
        <v/>
      </c>
    </row>
    <row r="342" spans="5:8" ht="18.75" customHeight="1" x14ac:dyDescent="0.25">
      <c r="E342" s="1" t="str">
        <f t="shared" si="6"/>
        <v/>
      </c>
      <c r="F342" s="2" t="str">
        <f>IF(ISERROR(VLOOKUP(A342,'Cadastro-Estoque'!A:G,1,FALSE)),"",VLOOKUP(A342,'Cadastro-Estoque'!A:G,4,FALSE))</f>
        <v/>
      </c>
      <c r="G342" s="2" t="str">
        <f>IF(ISBLANK(A342),"",IF(ISERROR(VLOOKUP(A342,'Cadastro-Estoque'!A:G,1,FALSE)),"Produto não cadastrado",VLOOKUP(A342,'Cadastro-Estoque'!A:G,2,FALSE)))</f>
        <v/>
      </c>
      <c r="H342" s="2" t="str">
        <f>IF(ISERROR(VLOOKUP(A342,'Cadastro-Estoque'!A:G,1,FALSE)),"",VLOOKUP(A342,'Cadastro-Estoque'!A:G,3,FALSE))</f>
        <v/>
      </c>
    </row>
    <row r="343" spans="5:8" ht="18.75" customHeight="1" x14ac:dyDescent="0.25">
      <c r="E343" s="1" t="str">
        <f t="shared" si="6"/>
        <v/>
      </c>
      <c r="F343" s="2" t="str">
        <f>IF(ISERROR(VLOOKUP(A343,'Cadastro-Estoque'!A:G,1,FALSE)),"",VLOOKUP(A343,'Cadastro-Estoque'!A:G,4,FALSE))</f>
        <v/>
      </c>
      <c r="G343" s="2" t="str">
        <f>IF(ISBLANK(A343),"",IF(ISERROR(VLOOKUP(A343,'Cadastro-Estoque'!A:G,1,FALSE)),"Produto não cadastrado",VLOOKUP(A343,'Cadastro-Estoque'!A:G,2,FALSE)))</f>
        <v/>
      </c>
      <c r="H343" s="2" t="str">
        <f>IF(ISERROR(VLOOKUP(A343,'Cadastro-Estoque'!A:G,1,FALSE)),"",VLOOKUP(A343,'Cadastro-Estoque'!A:G,3,FALSE))</f>
        <v/>
      </c>
    </row>
    <row r="344" spans="5:8" ht="18.75" customHeight="1" x14ac:dyDescent="0.25">
      <c r="E344" s="1" t="str">
        <f t="shared" si="6"/>
        <v/>
      </c>
      <c r="F344" s="2" t="str">
        <f>IF(ISERROR(VLOOKUP(A344,'Cadastro-Estoque'!A:G,1,FALSE)),"",VLOOKUP(A344,'Cadastro-Estoque'!A:G,4,FALSE))</f>
        <v/>
      </c>
      <c r="G344" s="2" t="str">
        <f>IF(ISBLANK(A344),"",IF(ISERROR(VLOOKUP(A344,'Cadastro-Estoque'!A:G,1,FALSE)),"Produto não cadastrado",VLOOKUP(A344,'Cadastro-Estoque'!A:G,2,FALSE)))</f>
        <v/>
      </c>
      <c r="H344" s="2" t="str">
        <f>IF(ISERROR(VLOOKUP(A344,'Cadastro-Estoque'!A:G,1,FALSE)),"",VLOOKUP(A344,'Cadastro-Estoque'!A:G,3,FALSE))</f>
        <v/>
      </c>
    </row>
    <row r="345" spans="5:8" ht="18.75" customHeight="1" x14ac:dyDescent="0.25">
      <c r="E345" s="1" t="str">
        <f t="shared" si="6"/>
        <v/>
      </c>
      <c r="F345" s="2" t="str">
        <f>IF(ISERROR(VLOOKUP(A345,'Cadastro-Estoque'!A:G,1,FALSE)),"",VLOOKUP(A345,'Cadastro-Estoque'!A:G,4,FALSE))</f>
        <v/>
      </c>
      <c r="G345" s="2" t="str">
        <f>IF(ISBLANK(A345),"",IF(ISERROR(VLOOKUP(A345,'Cadastro-Estoque'!A:G,1,FALSE)),"Produto não cadastrado",VLOOKUP(A345,'Cadastro-Estoque'!A:G,2,FALSE)))</f>
        <v/>
      </c>
      <c r="H345" s="2" t="str">
        <f>IF(ISERROR(VLOOKUP(A345,'Cadastro-Estoque'!A:G,1,FALSE)),"",VLOOKUP(A345,'Cadastro-Estoque'!A:G,3,FALSE))</f>
        <v/>
      </c>
    </row>
    <row r="346" spans="5:8" ht="18.75" customHeight="1" x14ac:dyDescent="0.25">
      <c r="E346" s="1" t="str">
        <f t="shared" si="6"/>
        <v/>
      </c>
      <c r="F346" s="2" t="str">
        <f>IF(ISERROR(VLOOKUP(A346,'Cadastro-Estoque'!A:G,1,FALSE)),"",VLOOKUP(A346,'Cadastro-Estoque'!A:G,4,FALSE))</f>
        <v/>
      </c>
      <c r="G346" s="2" t="str">
        <f>IF(ISBLANK(A346),"",IF(ISERROR(VLOOKUP(A346,'Cadastro-Estoque'!A:G,1,FALSE)),"Produto não cadastrado",VLOOKUP(A346,'Cadastro-Estoque'!A:G,2,FALSE)))</f>
        <v/>
      </c>
      <c r="H346" s="2" t="str">
        <f>IF(ISERROR(VLOOKUP(A346,'Cadastro-Estoque'!A:G,1,FALSE)),"",VLOOKUP(A346,'Cadastro-Estoque'!A:G,3,FALSE))</f>
        <v/>
      </c>
    </row>
    <row r="347" spans="5:8" ht="18.75" customHeight="1" x14ac:dyDescent="0.25">
      <c r="E347" s="1" t="str">
        <f t="shared" si="6"/>
        <v/>
      </c>
      <c r="F347" s="2" t="str">
        <f>IF(ISERROR(VLOOKUP(A347,'Cadastro-Estoque'!A:G,1,FALSE)),"",VLOOKUP(A347,'Cadastro-Estoque'!A:G,4,FALSE))</f>
        <v/>
      </c>
      <c r="G347" s="2" t="str">
        <f>IF(ISBLANK(A347),"",IF(ISERROR(VLOOKUP(A347,'Cadastro-Estoque'!A:G,1,FALSE)),"Produto não cadastrado",VLOOKUP(A347,'Cadastro-Estoque'!A:G,2,FALSE)))</f>
        <v/>
      </c>
      <c r="H347" s="2" t="str">
        <f>IF(ISERROR(VLOOKUP(A347,'Cadastro-Estoque'!A:G,1,FALSE)),"",VLOOKUP(A347,'Cadastro-Estoque'!A:G,3,FALSE))</f>
        <v/>
      </c>
    </row>
    <row r="348" spans="5:8" ht="18.75" customHeight="1" x14ac:dyDescent="0.25">
      <c r="E348" s="1" t="str">
        <f t="shared" si="6"/>
        <v/>
      </c>
      <c r="F348" s="2" t="str">
        <f>IF(ISERROR(VLOOKUP(A348,'Cadastro-Estoque'!A:G,1,FALSE)),"",VLOOKUP(A348,'Cadastro-Estoque'!A:G,4,FALSE))</f>
        <v/>
      </c>
      <c r="G348" s="2" t="str">
        <f>IF(ISBLANK(A348),"",IF(ISERROR(VLOOKUP(A348,'Cadastro-Estoque'!A:G,1,FALSE)),"Produto não cadastrado",VLOOKUP(A348,'Cadastro-Estoque'!A:G,2,FALSE)))</f>
        <v/>
      </c>
      <c r="H348" s="2" t="str">
        <f>IF(ISERROR(VLOOKUP(A348,'Cadastro-Estoque'!A:G,1,FALSE)),"",VLOOKUP(A348,'Cadastro-Estoque'!A:G,3,FALSE))</f>
        <v/>
      </c>
    </row>
    <row r="349" spans="5:8" ht="18.75" customHeight="1" x14ac:dyDescent="0.25">
      <c r="E349" s="1" t="str">
        <f t="shared" si="6"/>
        <v/>
      </c>
      <c r="F349" s="2" t="str">
        <f>IF(ISERROR(VLOOKUP(A349,'Cadastro-Estoque'!A:G,1,FALSE)),"",VLOOKUP(A349,'Cadastro-Estoque'!A:G,4,FALSE))</f>
        <v/>
      </c>
      <c r="G349" s="2" t="str">
        <f>IF(ISBLANK(A349),"",IF(ISERROR(VLOOKUP(A349,'Cadastro-Estoque'!A:G,1,FALSE)),"Produto não cadastrado",VLOOKUP(A349,'Cadastro-Estoque'!A:G,2,FALSE)))</f>
        <v/>
      </c>
      <c r="H349" s="2" t="str">
        <f>IF(ISERROR(VLOOKUP(A349,'Cadastro-Estoque'!A:G,1,FALSE)),"",VLOOKUP(A349,'Cadastro-Estoque'!A:G,3,FALSE))</f>
        <v/>
      </c>
    </row>
    <row r="350" spans="5:8" ht="18.75" customHeight="1" x14ac:dyDescent="0.25">
      <c r="E350" s="1" t="str">
        <f t="shared" si="6"/>
        <v/>
      </c>
      <c r="F350" s="2" t="str">
        <f>IF(ISERROR(VLOOKUP(A350,'Cadastro-Estoque'!A:G,1,FALSE)),"",VLOOKUP(A350,'Cadastro-Estoque'!A:G,4,FALSE))</f>
        <v/>
      </c>
      <c r="G350" s="2" t="str">
        <f>IF(ISBLANK(A350),"",IF(ISERROR(VLOOKUP(A350,'Cadastro-Estoque'!A:G,1,FALSE)),"Produto não cadastrado",VLOOKUP(A350,'Cadastro-Estoque'!A:G,2,FALSE)))</f>
        <v/>
      </c>
      <c r="H350" s="2" t="str">
        <f>IF(ISERROR(VLOOKUP(A350,'Cadastro-Estoque'!A:G,1,FALSE)),"",VLOOKUP(A350,'Cadastro-Estoque'!A:G,3,FALSE))</f>
        <v/>
      </c>
    </row>
    <row r="351" spans="5:8" ht="18.75" customHeight="1" x14ac:dyDescent="0.25">
      <c r="E351" s="1" t="str">
        <f t="shared" si="6"/>
        <v/>
      </c>
      <c r="F351" s="2" t="str">
        <f>IF(ISERROR(VLOOKUP(A351,'Cadastro-Estoque'!A:G,1,FALSE)),"",VLOOKUP(A351,'Cadastro-Estoque'!A:G,4,FALSE))</f>
        <v/>
      </c>
      <c r="G351" s="2" t="str">
        <f>IF(ISBLANK(A351),"",IF(ISERROR(VLOOKUP(A351,'Cadastro-Estoque'!A:G,1,FALSE)),"Produto não cadastrado",VLOOKUP(A351,'Cadastro-Estoque'!A:G,2,FALSE)))</f>
        <v/>
      </c>
      <c r="H351" s="2" t="str">
        <f>IF(ISERROR(VLOOKUP(A351,'Cadastro-Estoque'!A:G,1,FALSE)),"",VLOOKUP(A351,'Cadastro-Estoque'!A:G,3,FALSE))</f>
        <v/>
      </c>
    </row>
    <row r="352" spans="5:8" ht="18.75" customHeight="1" x14ac:dyDescent="0.25">
      <c r="E352" s="1" t="str">
        <f t="shared" si="6"/>
        <v/>
      </c>
      <c r="F352" s="2" t="str">
        <f>IF(ISERROR(VLOOKUP(A352,'Cadastro-Estoque'!A:G,1,FALSE)),"",VLOOKUP(A352,'Cadastro-Estoque'!A:G,4,FALSE))</f>
        <v/>
      </c>
      <c r="G352" s="2" t="str">
        <f>IF(ISBLANK(A352),"",IF(ISERROR(VLOOKUP(A352,'Cadastro-Estoque'!A:G,1,FALSE)),"Produto não cadastrado",VLOOKUP(A352,'Cadastro-Estoque'!A:G,2,FALSE)))</f>
        <v/>
      </c>
      <c r="H352" s="2" t="str">
        <f>IF(ISERROR(VLOOKUP(A352,'Cadastro-Estoque'!A:G,1,FALSE)),"",VLOOKUP(A352,'Cadastro-Estoque'!A:G,3,FALSE))</f>
        <v/>
      </c>
    </row>
    <row r="353" spans="5:8" ht="18.75" customHeight="1" x14ac:dyDescent="0.25">
      <c r="E353" s="1" t="str">
        <f t="shared" si="6"/>
        <v/>
      </c>
      <c r="F353" s="2" t="str">
        <f>IF(ISERROR(VLOOKUP(A353,'Cadastro-Estoque'!A:G,1,FALSE)),"",VLOOKUP(A353,'Cadastro-Estoque'!A:G,4,FALSE))</f>
        <v/>
      </c>
      <c r="G353" s="2" t="str">
        <f>IF(ISBLANK(A353),"",IF(ISERROR(VLOOKUP(A353,'Cadastro-Estoque'!A:G,1,FALSE)),"Produto não cadastrado",VLOOKUP(A353,'Cadastro-Estoque'!A:G,2,FALSE)))</f>
        <v/>
      </c>
      <c r="H353" s="2" t="str">
        <f>IF(ISERROR(VLOOKUP(A353,'Cadastro-Estoque'!A:G,1,FALSE)),"",VLOOKUP(A353,'Cadastro-Estoque'!A:G,3,FALSE))</f>
        <v/>
      </c>
    </row>
    <row r="354" spans="5:8" ht="18.75" customHeight="1" x14ac:dyDescent="0.25">
      <c r="E354" s="1" t="str">
        <f t="shared" si="6"/>
        <v/>
      </c>
      <c r="F354" s="2" t="str">
        <f>IF(ISERROR(VLOOKUP(A354,'Cadastro-Estoque'!A:G,1,FALSE)),"",VLOOKUP(A354,'Cadastro-Estoque'!A:G,4,FALSE))</f>
        <v/>
      </c>
      <c r="G354" s="2" t="str">
        <f>IF(ISBLANK(A354),"",IF(ISERROR(VLOOKUP(A354,'Cadastro-Estoque'!A:G,1,FALSE)),"Produto não cadastrado",VLOOKUP(A354,'Cadastro-Estoque'!A:G,2,FALSE)))</f>
        <v/>
      </c>
      <c r="H354" s="2" t="str">
        <f>IF(ISERROR(VLOOKUP(A354,'Cadastro-Estoque'!A:G,1,FALSE)),"",VLOOKUP(A354,'Cadastro-Estoque'!A:G,3,FALSE))</f>
        <v/>
      </c>
    </row>
    <row r="355" spans="5:8" ht="18.75" customHeight="1" x14ac:dyDescent="0.25">
      <c r="E355" s="1" t="str">
        <f t="shared" si="6"/>
        <v/>
      </c>
      <c r="F355" s="2" t="str">
        <f>IF(ISERROR(VLOOKUP(A355,'Cadastro-Estoque'!A:G,1,FALSE)),"",VLOOKUP(A355,'Cadastro-Estoque'!A:G,4,FALSE))</f>
        <v/>
      </c>
      <c r="G355" s="2" t="str">
        <f>IF(ISBLANK(A355),"",IF(ISERROR(VLOOKUP(A355,'Cadastro-Estoque'!A:G,1,FALSE)),"Produto não cadastrado",VLOOKUP(A355,'Cadastro-Estoque'!A:G,2,FALSE)))</f>
        <v/>
      </c>
      <c r="H355" s="2" t="str">
        <f>IF(ISERROR(VLOOKUP(A355,'Cadastro-Estoque'!A:G,1,FALSE)),"",VLOOKUP(A355,'Cadastro-Estoque'!A:G,3,FALSE))</f>
        <v/>
      </c>
    </row>
    <row r="356" spans="5:8" ht="18.75" customHeight="1" x14ac:dyDescent="0.25">
      <c r="E356" s="1" t="str">
        <f t="shared" si="6"/>
        <v/>
      </c>
      <c r="F356" s="2" t="str">
        <f>IF(ISERROR(VLOOKUP(A356,'Cadastro-Estoque'!A:G,1,FALSE)),"",VLOOKUP(A356,'Cadastro-Estoque'!A:G,4,FALSE))</f>
        <v/>
      </c>
      <c r="G356" s="2" t="str">
        <f>IF(ISBLANK(A356),"",IF(ISERROR(VLOOKUP(A356,'Cadastro-Estoque'!A:G,1,FALSE)),"Produto não cadastrado",VLOOKUP(A356,'Cadastro-Estoque'!A:G,2,FALSE)))</f>
        <v/>
      </c>
      <c r="H356" s="2" t="str">
        <f>IF(ISERROR(VLOOKUP(A356,'Cadastro-Estoque'!A:G,1,FALSE)),"",VLOOKUP(A356,'Cadastro-Estoque'!A:G,3,FALSE))</f>
        <v/>
      </c>
    </row>
    <row r="357" spans="5:8" ht="18.75" customHeight="1" x14ac:dyDescent="0.25">
      <c r="E357" s="1" t="str">
        <f t="shared" si="6"/>
        <v/>
      </c>
      <c r="F357" s="2" t="str">
        <f>IF(ISERROR(VLOOKUP(A357,'Cadastro-Estoque'!A:G,1,FALSE)),"",VLOOKUP(A357,'Cadastro-Estoque'!A:G,4,FALSE))</f>
        <v/>
      </c>
      <c r="G357" s="2" t="str">
        <f>IF(ISBLANK(A357),"",IF(ISERROR(VLOOKUP(A357,'Cadastro-Estoque'!A:G,1,FALSE)),"Produto não cadastrado",VLOOKUP(A357,'Cadastro-Estoque'!A:G,2,FALSE)))</f>
        <v/>
      </c>
      <c r="H357" s="2" t="str">
        <f>IF(ISERROR(VLOOKUP(A357,'Cadastro-Estoque'!A:G,1,FALSE)),"",VLOOKUP(A357,'Cadastro-Estoque'!A:G,3,FALSE))</f>
        <v/>
      </c>
    </row>
    <row r="358" spans="5:8" ht="18.75" customHeight="1" x14ac:dyDescent="0.25">
      <c r="E358" s="1" t="str">
        <f t="shared" si="6"/>
        <v/>
      </c>
      <c r="F358" s="2" t="str">
        <f>IF(ISERROR(VLOOKUP(A358,'Cadastro-Estoque'!A:G,1,FALSE)),"",VLOOKUP(A358,'Cadastro-Estoque'!A:G,4,FALSE))</f>
        <v/>
      </c>
      <c r="G358" s="2" t="str">
        <f>IF(ISBLANK(A358),"",IF(ISERROR(VLOOKUP(A358,'Cadastro-Estoque'!A:G,1,FALSE)),"Produto não cadastrado",VLOOKUP(A358,'Cadastro-Estoque'!A:G,2,FALSE)))</f>
        <v/>
      </c>
      <c r="H358" s="2" t="str">
        <f>IF(ISERROR(VLOOKUP(A358,'Cadastro-Estoque'!A:G,1,FALSE)),"",VLOOKUP(A358,'Cadastro-Estoque'!A:G,3,FALSE))</f>
        <v/>
      </c>
    </row>
    <row r="359" spans="5:8" ht="18.75" customHeight="1" x14ac:dyDescent="0.25">
      <c r="E359" s="1" t="str">
        <f t="shared" si="6"/>
        <v/>
      </c>
      <c r="F359" s="2" t="str">
        <f>IF(ISERROR(VLOOKUP(A359,'Cadastro-Estoque'!A:G,1,FALSE)),"",VLOOKUP(A359,'Cadastro-Estoque'!A:G,4,FALSE))</f>
        <v/>
      </c>
      <c r="G359" s="2" t="str">
        <f>IF(ISBLANK(A359),"",IF(ISERROR(VLOOKUP(A359,'Cadastro-Estoque'!A:G,1,FALSE)),"Produto não cadastrado",VLOOKUP(A359,'Cadastro-Estoque'!A:G,2,FALSE)))</f>
        <v/>
      </c>
      <c r="H359" s="2" t="str">
        <f>IF(ISERROR(VLOOKUP(A359,'Cadastro-Estoque'!A:G,1,FALSE)),"",VLOOKUP(A359,'Cadastro-Estoque'!A:G,3,FALSE))</f>
        <v/>
      </c>
    </row>
    <row r="360" spans="5:8" ht="18.75" customHeight="1" x14ac:dyDescent="0.25">
      <c r="E360" s="1" t="str">
        <f t="shared" si="6"/>
        <v/>
      </c>
      <c r="F360" s="2" t="str">
        <f>IF(ISERROR(VLOOKUP(A360,'Cadastro-Estoque'!A:G,1,FALSE)),"",VLOOKUP(A360,'Cadastro-Estoque'!A:G,4,FALSE))</f>
        <v/>
      </c>
      <c r="G360" s="2" t="str">
        <f>IF(ISBLANK(A360),"",IF(ISERROR(VLOOKUP(A360,'Cadastro-Estoque'!A:G,1,FALSE)),"Produto não cadastrado",VLOOKUP(A360,'Cadastro-Estoque'!A:G,2,FALSE)))</f>
        <v/>
      </c>
      <c r="H360" s="2" t="str">
        <f>IF(ISERROR(VLOOKUP(A360,'Cadastro-Estoque'!A:G,1,FALSE)),"",VLOOKUP(A360,'Cadastro-Estoque'!A:G,3,FALSE))</f>
        <v/>
      </c>
    </row>
    <row r="361" spans="5:8" ht="18.75" customHeight="1" x14ac:dyDescent="0.25">
      <c r="E361" s="1" t="str">
        <f t="shared" si="6"/>
        <v/>
      </c>
      <c r="F361" s="2" t="str">
        <f>IF(ISERROR(VLOOKUP(A361,'Cadastro-Estoque'!A:G,1,FALSE)),"",VLOOKUP(A361,'Cadastro-Estoque'!A:G,4,FALSE))</f>
        <v/>
      </c>
      <c r="G361" s="2" t="str">
        <f>IF(ISBLANK(A361),"",IF(ISERROR(VLOOKUP(A361,'Cadastro-Estoque'!A:G,1,FALSE)),"Produto não cadastrado",VLOOKUP(A361,'Cadastro-Estoque'!A:G,2,FALSE)))</f>
        <v/>
      </c>
      <c r="H361" s="2" t="str">
        <f>IF(ISERROR(VLOOKUP(A361,'Cadastro-Estoque'!A:G,1,FALSE)),"",VLOOKUP(A361,'Cadastro-Estoque'!A:G,3,FALSE))</f>
        <v/>
      </c>
    </row>
    <row r="362" spans="5:8" ht="18.75" customHeight="1" x14ac:dyDescent="0.25">
      <c r="E362" s="1" t="str">
        <f t="shared" si="6"/>
        <v/>
      </c>
      <c r="F362" s="2" t="str">
        <f>IF(ISERROR(VLOOKUP(A362,'Cadastro-Estoque'!A:G,1,FALSE)),"",VLOOKUP(A362,'Cadastro-Estoque'!A:G,4,FALSE))</f>
        <v/>
      </c>
      <c r="G362" s="2" t="str">
        <f>IF(ISBLANK(A362),"",IF(ISERROR(VLOOKUP(A362,'Cadastro-Estoque'!A:G,1,FALSE)),"Produto não cadastrado",VLOOKUP(A362,'Cadastro-Estoque'!A:G,2,FALSE)))</f>
        <v/>
      </c>
      <c r="H362" s="2" t="str">
        <f>IF(ISERROR(VLOOKUP(A362,'Cadastro-Estoque'!A:G,1,FALSE)),"",VLOOKUP(A362,'Cadastro-Estoque'!A:G,3,FALSE))</f>
        <v/>
      </c>
    </row>
    <row r="363" spans="5:8" ht="18.75" customHeight="1" x14ac:dyDescent="0.25">
      <c r="E363" s="1" t="str">
        <f t="shared" si="6"/>
        <v/>
      </c>
      <c r="F363" s="2" t="str">
        <f>IF(ISERROR(VLOOKUP(A363,'Cadastro-Estoque'!A:G,1,FALSE)),"",VLOOKUP(A363,'Cadastro-Estoque'!A:G,4,FALSE))</f>
        <v/>
      </c>
      <c r="G363" s="2" t="str">
        <f>IF(ISBLANK(A363),"",IF(ISERROR(VLOOKUP(A363,'Cadastro-Estoque'!A:G,1,FALSE)),"Produto não cadastrado",VLOOKUP(A363,'Cadastro-Estoque'!A:G,2,FALSE)))</f>
        <v/>
      </c>
      <c r="H363" s="2" t="str">
        <f>IF(ISERROR(VLOOKUP(A363,'Cadastro-Estoque'!A:G,1,FALSE)),"",VLOOKUP(A363,'Cadastro-Estoque'!A:G,3,FALSE))</f>
        <v/>
      </c>
    </row>
    <row r="364" spans="5:8" ht="18.75" customHeight="1" x14ac:dyDescent="0.25">
      <c r="E364" s="1" t="str">
        <f t="shared" si="6"/>
        <v/>
      </c>
      <c r="F364" s="2" t="str">
        <f>IF(ISERROR(VLOOKUP(A364,'Cadastro-Estoque'!A:G,1,FALSE)),"",VLOOKUP(A364,'Cadastro-Estoque'!A:G,4,FALSE))</f>
        <v/>
      </c>
      <c r="G364" s="2" t="str">
        <f>IF(ISBLANK(A364),"",IF(ISERROR(VLOOKUP(A364,'Cadastro-Estoque'!A:G,1,FALSE)),"Produto não cadastrado",VLOOKUP(A364,'Cadastro-Estoque'!A:G,2,FALSE)))</f>
        <v/>
      </c>
      <c r="H364" s="2" t="str">
        <f>IF(ISERROR(VLOOKUP(A364,'Cadastro-Estoque'!A:G,1,FALSE)),"",VLOOKUP(A364,'Cadastro-Estoque'!A:G,3,FALSE))</f>
        <v/>
      </c>
    </row>
    <row r="365" spans="5:8" ht="18.75" customHeight="1" x14ac:dyDescent="0.25">
      <c r="E365" s="1" t="str">
        <f t="shared" si="6"/>
        <v/>
      </c>
      <c r="F365" s="2" t="str">
        <f>IF(ISERROR(VLOOKUP(A365,'Cadastro-Estoque'!A:G,1,FALSE)),"",VLOOKUP(A365,'Cadastro-Estoque'!A:G,4,FALSE))</f>
        <v/>
      </c>
      <c r="G365" s="2" t="str">
        <f>IF(ISBLANK(A365),"",IF(ISERROR(VLOOKUP(A365,'Cadastro-Estoque'!A:G,1,FALSE)),"Produto não cadastrado",VLOOKUP(A365,'Cadastro-Estoque'!A:G,2,FALSE)))</f>
        <v/>
      </c>
      <c r="H365" s="2" t="str">
        <f>IF(ISERROR(VLOOKUP(A365,'Cadastro-Estoque'!A:G,1,FALSE)),"",VLOOKUP(A365,'Cadastro-Estoque'!A:G,3,FALSE))</f>
        <v/>
      </c>
    </row>
    <row r="366" spans="5:8" ht="18.75" customHeight="1" x14ac:dyDescent="0.25">
      <c r="E366" s="1" t="str">
        <f t="shared" si="6"/>
        <v/>
      </c>
      <c r="F366" s="2" t="str">
        <f>IF(ISERROR(VLOOKUP(A366,'Cadastro-Estoque'!A:G,1,FALSE)),"",VLOOKUP(A366,'Cadastro-Estoque'!A:G,4,FALSE))</f>
        <v/>
      </c>
      <c r="G366" s="2" t="str">
        <f>IF(ISBLANK(A366),"",IF(ISERROR(VLOOKUP(A366,'Cadastro-Estoque'!A:G,1,FALSE)),"Produto não cadastrado",VLOOKUP(A366,'Cadastro-Estoque'!A:G,2,FALSE)))</f>
        <v/>
      </c>
      <c r="H366" s="2" t="str">
        <f>IF(ISERROR(VLOOKUP(A366,'Cadastro-Estoque'!A:G,1,FALSE)),"",VLOOKUP(A366,'Cadastro-Estoque'!A:G,3,FALSE))</f>
        <v/>
      </c>
    </row>
    <row r="367" spans="5:8" ht="18.75" customHeight="1" x14ac:dyDescent="0.25">
      <c r="E367" s="1" t="str">
        <f t="shared" si="6"/>
        <v/>
      </c>
      <c r="F367" s="2" t="str">
        <f>IF(ISERROR(VLOOKUP(A367,'Cadastro-Estoque'!A:G,1,FALSE)),"",VLOOKUP(A367,'Cadastro-Estoque'!A:G,4,FALSE))</f>
        <v/>
      </c>
      <c r="G367" s="2" t="str">
        <f>IF(ISBLANK(A367),"",IF(ISERROR(VLOOKUP(A367,'Cadastro-Estoque'!A:G,1,FALSE)),"Produto não cadastrado",VLOOKUP(A367,'Cadastro-Estoque'!A:G,2,FALSE)))</f>
        <v/>
      </c>
      <c r="H367" s="2" t="str">
        <f>IF(ISERROR(VLOOKUP(A367,'Cadastro-Estoque'!A:G,1,FALSE)),"",VLOOKUP(A367,'Cadastro-Estoque'!A:G,3,FALSE))</f>
        <v/>
      </c>
    </row>
    <row r="368" spans="5:8" ht="18.75" customHeight="1" x14ac:dyDescent="0.25">
      <c r="E368" s="1" t="str">
        <f t="shared" si="6"/>
        <v/>
      </c>
      <c r="F368" s="2" t="str">
        <f>IF(ISERROR(VLOOKUP(A368,'Cadastro-Estoque'!A:G,1,FALSE)),"",VLOOKUP(A368,'Cadastro-Estoque'!A:G,4,FALSE))</f>
        <v/>
      </c>
      <c r="G368" s="2" t="str">
        <f>IF(ISBLANK(A368),"",IF(ISERROR(VLOOKUP(A368,'Cadastro-Estoque'!A:G,1,FALSE)),"Produto não cadastrado",VLOOKUP(A368,'Cadastro-Estoque'!A:G,2,FALSE)))</f>
        <v/>
      </c>
      <c r="H368" s="2" t="str">
        <f>IF(ISERROR(VLOOKUP(A368,'Cadastro-Estoque'!A:G,1,FALSE)),"",VLOOKUP(A368,'Cadastro-Estoque'!A:G,3,FALSE))</f>
        <v/>
      </c>
    </row>
    <row r="369" spans="5:8" ht="18.75" customHeight="1" x14ac:dyDescent="0.25">
      <c r="E369" s="1" t="str">
        <f t="shared" si="6"/>
        <v/>
      </c>
      <c r="F369" s="2" t="str">
        <f>IF(ISERROR(VLOOKUP(A369,'Cadastro-Estoque'!A:G,1,FALSE)),"",VLOOKUP(A369,'Cadastro-Estoque'!A:G,4,FALSE))</f>
        <v/>
      </c>
      <c r="G369" s="2" t="str">
        <f>IF(ISBLANK(A369),"",IF(ISERROR(VLOOKUP(A369,'Cadastro-Estoque'!A:G,1,FALSE)),"Produto não cadastrado",VLOOKUP(A369,'Cadastro-Estoque'!A:G,2,FALSE)))</f>
        <v/>
      </c>
      <c r="H369" s="2" t="str">
        <f>IF(ISERROR(VLOOKUP(A369,'Cadastro-Estoque'!A:G,1,FALSE)),"",VLOOKUP(A369,'Cadastro-Estoque'!A:G,3,FALSE))</f>
        <v/>
      </c>
    </row>
    <row r="370" spans="5:8" ht="18.75" customHeight="1" x14ac:dyDescent="0.25">
      <c r="E370" s="1" t="str">
        <f t="shared" si="6"/>
        <v/>
      </c>
      <c r="F370" s="2" t="str">
        <f>IF(ISERROR(VLOOKUP(A370,'Cadastro-Estoque'!A:G,1,FALSE)),"",VLOOKUP(A370,'Cadastro-Estoque'!A:G,4,FALSE))</f>
        <v/>
      </c>
      <c r="G370" s="2" t="str">
        <f>IF(ISBLANK(A370),"",IF(ISERROR(VLOOKUP(A370,'Cadastro-Estoque'!A:G,1,FALSE)),"Produto não cadastrado",VLOOKUP(A370,'Cadastro-Estoque'!A:G,2,FALSE)))</f>
        <v/>
      </c>
      <c r="H370" s="2" t="str">
        <f>IF(ISERROR(VLOOKUP(A370,'Cadastro-Estoque'!A:G,1,FALSE)),"",VLOOKUP(A370,'Cadastro-Estoque'!A:G,3,FALSE))</f>
        <v/>
      </c>
    </row>
    <row r="371" spans="5:8" ht="18.75" customHeight="1" x14ac:dyDescent="0.25">
      <c r="E371" s="1" t="str">
        <f t="shared" si="6"/>
        <v/>
      </c>
      <c r="F371" s="2" t="str">
        <f>IF(ISERROR(VLOOKUP(A371,'Cadastro-Estoque'!A:G,1,FALSE)),"",VLOOKUP(A371,'Cadastro-Estoque'!A:G,4,FALSE))</f>
        <v/>
      </c>
      <c r="G371" s="2" t="str">
        <f>IF(ISBLANK(A371),"",IF(ISERROR(VLOOKUP(A371,'Cadastro-Estoque'!A:G,1,FALSE)),"Produto não cadastrado",VLOOKUP(A371,'Cadastro-Estoque'!A:G,2,FALSE)))</f>
        <v/>
      </c>
      <c r="H371" s="2" t="str">
        <f>IF(ISERROR(VLOOKUP(A371,'Cadastro-Estoque'!A:G,1,FALSE)),"",VLOOKUP(A371,'Cadastro-Estoque'!A:G,3,FALSE))</f>
        <v/>
      </c>
    </row>
    <row r="372" spans="5:8" ht="18.75" customHeight="1" x14ac:dyDescent="0.25">
      <c r="E372" s="1" t="str">
        <f t="shared" si="6"/>
        <v/>
      </c>
      <c r="F372" s="2" t="str">
        <f>IF(ISERROR(VLOOKUP(A372,'Cadastro-Estoque'!A:G,1,FALSE)),"",VLOOKUP(A372,'Cadastro-Estoque'!A:G,4,FALSE))</f>
        <v/>
      </c>
      <c r="G372" s="2" t="str">
        <f>IF(ISBLANK(A372),"",IF(ISERROR(VLOOKUP(A372,'Cadastro-Estoque'!A:G,1,FALSE)),"Produto não cadastrado",VLOOKUP(A372,'Cadastro-Estoque'!A:G,2,FALSE)))</f>
        <v/>
      </c>
      <c r="H372" s="2" t="str">
        <f>IF(ISERROR(VLOOKUP(A372,'Cadastro-Estoque'!A:G,1,FALSE)),"",VLOOKUP(A372,'Cadastro-Estoque'!A:G,3,FALSE))</f>
        <v/>
      </c>
    </row>
    <row r="373" spans="5:8" ht="18.75" customHeight="1" x14ac:dyDescent="0.25">
      <c r="E373" s="1" t="str">
        <f t="shared" si="6"/>
        <v/>
      </c>
      <c r="F373" s="2" t="str">
        <f>IF(ISERROR(VLOOKUP(A373,'Cadastro-Estoque'!A:G,1,FALSE)),"",VLOOKUP(A373,'Cadastro-Estoque'!A:G,4,FALSE))</f>
        <v/>
      </c>
      <c r="G373" s="2" t="str">
        <f>IF(ISBLANK(A373),"",IF(ISERROR(VLOOKUP(A373,'Cadastro-Estoque'!A:G,1,FALSE)),"Produto não cadastrado",VLOOKUP(A373,'Cadastro-Estoque'!A:G,2,FALSE)))</f>
        <v/>
      </c>
      <c r="H373" s="2" t="str">
        <f>IF(ISERROR(VLOOKUP(A373,'Cadastro-Estoque'!A:G,1,FALSE)),"",VLOOKUP(A373,'Cadastro-Estoque'!A:G,3,FALSE))</f>
        <v/>
      </c>
    </row>
    <row r="374" spans="5:8" ht="18.75" customHeight="1" x14ac:dyDescent="0.25">
      <c r="E374" s="1" t="str">
        <f t="shared" si="6"/>
        <v/>
      </c>
      <c r="F374" s="2" t="str">
        <f>IF(ISERROR(VLOOKUP(A374,'Cadastro-Estoque'!A:G,1,FALSE)),"",VLOOKUP(A374,'Cadastro-Estoque'!A:G,4,FALSE))</f>
        <v/>
      </c>
      <c r="G374" s="2" t="str">
        <f>IF(ISBLANK(A374),"",IF(ISERROR(VLOOKUP(A374,'Cadastro-Estoque'!A:G,1,FALSE)),"Produto não cadastrado",VLOOKUP(A374,'Cadastro-Estoque'!A:G,2,FALSE)))</f>
        <v/>
      </c>
      <c r="H374" s="2" t="str">
        <f>IF(ISERROR(VLOOKUP(A374,'Cadastro-Estoque'!A:G,1,FALSE)),"",VLOOKUP(A374,'Cadastro-Estoque'!A:G,3,FALSE))</f>
        <v/>
      </c>
    </row>
    <row r="375" spans="5:8" ht="18.75" customHeight="1" x14ac:dyDescent="0.25">
      <c r="E375" s="1" t="str">
        <f t="shared" si="6"/>
        <v/>
      </c>
      <c r="F375" s="2" t="str">
        <f>IF(ISERROR(VLOOKUP(A375,'Cadastro-Estoque'!A:G,1,FALSE)),"",VLOOKUP(A375,'Cadastro-Estoque'!A:G,4,FALSE))</f>
        <v/>
      </c>
      <c r="G375" s="2" t="str">
        <f>IF(ISBLANK(A375),"",IF(ISERROR(VLOOKUP(A375,'Cadastro-Estoque'!A:G,1,FALSE)),"Produto não cadastrado",VLOOKUP(A375,'Cadastro-Estoque'!A:G,2,FALSE)))</f>
        <v/>
      </c>
      <c r="H375" s="2" t="str">
        <f>IF(ISERROR(VLOOKUP(A375,'Cadastro-Estoque'!A:G,1,FALSE)),"",VLOOKUP(A375,'Cadastro-Estoque'!A:G,3,FALSE))</f>
        <v/>
      </c>
    </row>
    <row r="376" spans="5:8" ht="18.75" customHeight="1" x14ac:dyDescent="0.25">
      <c r="E376" s="1" t="str">
        <f t="shared" si="6"/>
        <v/>
      </c>
      <c r="F376" s="2" t="str">
        <f>IF(ISERROR(VLOOKUP(A376,'Cadastro-Estoque'!A:G,1,FALSE)),"",VLOOKUP(A376,'Cadastro-Estoque'!A:G,4,FALSE))</f>
        <v/>
      </c>
      <c r="G376" s="2" t="str">
        <f>IF(ISBLANK(A376),"",IF(ISERROR(VLOOKUP(A376,'Cadastro-Estoque'!A:G,1,FALSE)),"Produto não cadastrado",VLOOKUP(A376,'Cadastro-Estoque'!A:G,2,FALSE)))</f>
        <v/>
      </c>
      <c r="H376" s="2" t="str">
        <f>IF(ISERROR(VLOOKUP(A376,'Cadastro-Estoque'!A:G,1,FALSE)),"",VLOOKUP(A376,'Cadastro-Estoque'!A:G,3,FALSE))</f>
        <v/>
      </c>
    </row>
    <row r="377" spans="5:8" ht="18.75" customHeight="1" x14ac:dyDescent="0.25">
      <c r="E377" s="1" t="str">
        <f t="shared" si="6"/>
        <v/>
      </c>
      <c r="F377" s="2" t="str">
        <f>IF(ISERROR(VLOOKUP(A377,'Cadastro-Estoque'!A:G,1,FALSE)),"",VLOOKUP(A377,'Cadastro-Estoque'!A:G,4,FALSE))</f>
        <v/>
      </c>
      <c r="G377" s="2" t="str">
        <f>IF(ISBLANK(A377),"",IF(ISERROR(VLOOKUP(A377,'Cadastro-Estoque'!A:G,1,FALSE)),"Produto não cadastrado",VLOOKUP(A377,'Cadastro-Estoque'!A:G,2,FALSE)))</f>
        <v/>
      </c>
      <c r="H377" s="2" t="str">
        <f>IF(ISERROR(VLOOKUP(A377,'Cadastro-Estoque'!A:G,1,FALSE)),"",VLOOKUP(A377,'Cadastro-Estoque'!A:G,3,FALSE))</f>
        <v/>
      </c>
    </row>
    <row r="378" spans="5:8" ht="18.75" customHeight="1" x14ac:dyDescent="0.25">
      <c r="E378" s="1" t="str">
        <f t="shared" si="6"/>
        <v/>
      </c>
      <c r="F378" s="2" t="str">
        <f>IF(ISERROR(VLOOKUP(A378,'Cadastro-Estoque'!A:G,1,FALSE)),"",VLOOKUP(A378,'Cadastro-Estoque'!A:G,4,FALSE))</f>
        <v/>
      </c>
      <c r="G378" s="2" t="str">
        <f>IF(ISBLANK(A378),"",IF(ISERROR(VLOOKUP(A378,'Cadastro-Estoque'!A:G,1,FALSE)),"Produto não cadastrado",VLOOKUP(A378,'Cadastro-Estoque'!A:G,2,FALSE)))</f>
        <v/>
      </c>
      <c r="H378" s="2" t="str">
        <f>IF(ISERROR(VLOOKUP(A378,'Cadastro-Estoque'!A:G,1,FALSE)),"",VLOOKUP(A378,'Cadastro-Estoque'!A:G,3,FALSE))</f>
        <v/>
      </c>
    </row>
    <row r="379" spans="5:8" ht="18.75" customHeight="1" x14ac:dyDescent="0.25">
      <c r="E379" s="1" t="str">
        <f t="shared" si="6"/>
        <v/>
      </c>
      <c r="F379" s="2" t="str">
        <f>IF(ISERROR(VLOOKUP(A379,'Cadastro-Estoque'!A:G,1,FALSE)),"",VLOOKUP(A379,'Cadastro-Estoque'!A:G,4,FALSE))</f>
        <v/>
      </c>
      <c r="G379" s="2" t="str">
        <f>IF(ISBLANK(A379),"",IF(ISERROR(VLOOKUP(A379,'Cadastro-Estoque'!A:G,1,FALSE)),"Produto não cadastrado",VLOOKUP(A379,'Cadastro-Estoque'!A:G,2,FALSE)))</f>
        <v/>
      </c>
      <c r="H379" s="2" t="str">
        <f>IF(ISERROR(VLOOKUP(A379,'Cadastro-Estoque'!A:G,1,FALSE)),"",VLOOKUP(A379,'Cadastro-Estoque'!A:G,3,FALSE))</f>
        <v/>
      </c>
    </row>
    <row r="380" spans="5:8" ht="18.75" customHeight="1" x14ac:dyDescent="0.25">
      <c r="E380" s="1" t="str">
        <f t="shared" si="6"/>
        <v/>
      </c>
      <c r="F380" s="2" t="str">
        <f>IF(ISERROR(VLOOKUP(A380,'Cadastro-Estoque'!A:G,1,FALSE)),"",VLOOKUP(A380,'Cadastro-Estoque'!A:G,4,FALSE))</f>
        <v/>
      </c>
      <c r="G380" s="2" t="str">
        <f>IF(ISBLANK(A380),"",IF(ISERROR(VLOOKUP(A380,'Cadastro-Estoque'!A:G,1,FALSE)),"Produto não cadastrado",VLOOKUP(A380,'Cadastro-Estoque'!A:G,2,FALSE)))</f>
        <v/>
      </c>
      <c r="H380" s="2" t="str">
        <f>IF(ISERROR(VLOOKUP(A380,'Cadastro-Estoque'!A:G,1,FALSE)),"",VLOOKUP(A380,'Cadastro-Estoque'!A:G,3,FALSE))</f>
        <v/>
      </c>
    </row>
    <row r="381" spans="5:8" ht="18.75" customHeight="1" x14ac:dyDescent="0.25">
      <c r="E381" s="1" t="str">
        <f t="shared" si="6"/>
        <v/>
      </c>
      <c r="F381" s="2" t="str">
        <f>IF(ISERROR(VLOOKUP(A381,'Cadastro-Estoque'!A:G,1,FALSE)),"",VLOOKUP(A381,'Cadastro-Estoque'!A:G,4,FALSE))</f>
        <v/>
      </c>
      <c r="G381" s="2" t="str">
        <f>IF(ISBLANK(A381),"",IF(ISERROR(VLOOKUP(A381,'Cadastro-Estoque'!A:G,1,FALSE)),"Produto não cadastrado",VLOOKUP(A381,'Cadastro-Estoque'!A:G,2,FALSE)))</f>
        <v/>
      </c>
      <c r="H381" s="2" t="str">
        <f>IF(ISERROR(VLOOKUP(A381,'Cadastro-Estoque'!A:G,1,FALSE)),"",VLOOKUP(A381,'Cadastro-Estoque'!A:G,3,FALSE))</f>
        <v/>
      </c>
    </row>
    <row r="382" spans="5:8" ht="18.75" customHeight="1" x14ac:dyDescent="0.25">
      <c r="E382" s="1" t="str">
        <f t="shared" si="6"/>
        <v/>
      </c>
      <c r="F382" s="2" t="str">
        <f>IF(ISERROR(VLOOKUP(A382,'Cadastro-Estoque'!A:G,1,FALSE)),"",VLOOKUP(A382,'Cadastro-Estoque'!A:G,4,FALSE))</f>
        <v/>
      </c>
      <c r="G382" s="2" t="str">
        <f>IF(ISBLANK(A382),"",IF(ISERROR(VLOOKUP(A382,'Cadastro-Estoque'!A:G,1,FALSE)),"Produto não cadastrado",VLOOKUP(A382,'Cadastro-Estoque'!A:G,2,FALSE)))</f>
        <v/>
      </c>
      <c r="H382" s="2" t="str">
        <f>IF(ISERROR(VLOOKUP(A382,'Cadastro-Estoque'!A:G,1,FALSE)),"",VLOOKUP(A382,'Cadastro-Estoque'!A:G,3,FALSE))</f>
        <v/>
      </c>
    </row>
    <row r="383" spans="5:8" ht="18.75" customHeight="1" x14ac:dyDescent="0.25">
      <c r="E383" s="1" t="str">
        <f t="shared" si="6"/>
        <v/>
      </c>
      <c r="F383" s="2" t="str">
        <f>IF(ISERROR(VLOOKUP(A383,'Cadastro-Estoque'!A:G,1,FALSE)),"",VLOOKUP(A383,'Cadastro-Estoque'!A:G,4,FALSE))</f>
        <v/>
      </c>
      <c r="G383" s="2" t="str">
        <f>IF(ISBLANK(A383),"",IF(ISERROR(VLOOKUP(A383,'Cadastro-Estoque'!A:G,1,FALSE)),"Produto não cadastrado",VLOOKUP(A383,'Cadastro-Estoque'!A:G,2,FALSE)))</f>
        <v/>
      </c>
      <c r="H383" s="2" t="str">
        <f>IF(ISERROR(VLOOKUP(A383,'Cadastro-Estoque'!A:G,1,FALSE)),"",VLOOKUP(A383,'Cadastro-Estoque'!A:G,3,FALSE))</f>
        <v/>
      </c>
    </row>
    <row r="384" spans="5:8" ht="18.75" customHeight="1" x14ac:dyDescent="0.25">
      <c r="E384" s="1" t="str">
        <f t="shared" si="6"/>
        <v/>
      </c>
      <c r="F384" s="2" t="str">
        <f>IF(ISERROR(VLOOKUP(A384,'Cadastro-Estoque'!A:G,1,FALSE)),"",VLOOKUP(A384,'Cadastro-Estoque'!A:G,4,FALSE))</f>
        <v/>
      </c>
      <c r="G384" s="2" t="str">
        <f>IF(ISBLANK(A384),"",IF(ISERROR(VLOOKUP(A384,'Cadastro-Estoque'!A:G,1,FALSE)),"Produto não cadastrado",VLOOKUP(A384,'Cadastro-Estoque'!A:G,2,FALSE)))</f>
        <v/>
      </c>
      <c r="H384" s="2" t="str">
        <f>IF(ISERROR(VLOOKUP(A384,'Cadastro-Estoque'!A:G,1,FALSE)),"",VLOOKUP(A384,'Cadastro-Estoque'!A:G,3,FALSE))</f>
        <v/>
      </c>
    </row>
    <row r="385" spans="5:8" ht="18.75" customHeight="1" x14ac:dyDescent="0.25">
      <c r="E385" s="1" t="str">
        <f t="shared" si="6"/>
        <v/>
      </c>
      <c r="F385" s="2" t="str">
        <f>IF(ISERROR(VLOOKUP(A385,'Cadastro-Estoque'!A:G,1,FALSE)),"",VLOOKUP(A385,'Cadastro-Estoque'!A:G,4,FALSE))</f>
        <v/>
      </c>
      <c r="G385" s="2" t="str">
        <f>IF(ISBLANK(A385),"",IF(ISERROR(VLOOKUP(A385,'Cadastro-Estoque'!A:G,1,FALSE)),"Produto não cadastrado",VLOOKUP(A385,'Cadastro-Estoque'!A:G,2,FALSE)))</f>
        <v/>
      </c>
      <c r="H385" s="2" t="str">
        <f>IF(ISERROR(VLOOKUP(A385,'Cadastro-Estoque'!A:G,1,FALSE)),"",VLOOKUP(A385,'Cadastro-Estoque'!A:G,3,FALSE))</f>
        <v/>
      </c>
    </row>
    <row r="386" spans="5:8" ht="18.75" customHeight="1" x14ac:dyDescent="0.25">
      <c r="E386" s="1" t="str">
        <f t="shared" si="6"/>
        <v/>
      </c>
      <c r="F386" s="2" t="str">
        <f>IF(ISERROR(VLOOKUP(A386,'Cadastro-Estoque'!A:G,1,FALSE)),"",VLOOKUP(A386,'Cadastro-Estoque'!A:G,4,FALSE))</f>
        <v/>
      </c>
      <c r="G386" s="2" t="str">
        <f>IF(ISBLANK(A386),"",IF(ISERROR(VLOOKUP(A386,'Cadastro-Estoque'!A:G,1,FALSE)),"Produto não cadastrado",VLOOKUP(A386,'Cadastro-Estoque'!A:G,2,FALSE)))</f>
        <v/>
      </c>
      <c r="H386" s="2" t="str">
        <f>IF(ISERROR(VLOOKUP(A386,'Cadastro-Estoque'!A:G,1,FALSE)),"",VLOOKUP(A386,'Cadastro-Estoque'!A:G,3,FALSE))</f>
        <v/>
      </c>
    </row>
    <row r="387" spans="5:8" ht="18.75" customHeight="1" x14ac:dyDescent="0.25">
      <c r="E387" s="1" t="str">
        <f t="shared" si="6"/>
        <v/>
      </c>
      <c r="F387" s="2" t="str">
        <f>IF(ISERROR(VLOOKUP(A387,'Cadastro-Estoque'!A:G,1,FALSE)),"",VLOOKUP(A387,'Cadastro-Estoque'!A:G,4,FALSE))</f>
        <v/>
      </c>
      <c r="G387" s="2" t="str">
        <f>IF(ISBLANK(A387),"",IF(ISERROR(VLOOKUP(A387,'Cadastro-Estoque'!A:G,1,FALSE)),"Produto não cadastrado",VLOOKUP(A387,'Cadastro-Estoque'!A:G,2,FALSE)))</f>
        <v/>
      </c>
      <c r="H387" s="2" t="str">
        <f>IF(ISERROR(VLOOKUP(A387,'Cadastro-Estoque'!A:G,1,FALSE)),"",VLOOKUP(A387,'Cadastro-Estoque'!A:G,3,FALSE))</f>
        <v/>
      </c>
    </row>
    <row r="388" spans="5:8" ht="18.75" customHeight="1" x14ac:dyDescent="0.25">
      <c r="E388" s="1" t="str">
        <f t="shared" si="6"/>
        <v/>
      </c>
      <c r="F388" s="2" t="str">
        <f>IF(ISERROR(VLOOKUP(A388,'Cadastro-Estoque'!A:G,1,FALSE)),"",VLOOKUP(A388,'Cadastro-Estoque'!A:G,4,FALSE))</f>
        <v/>
      </c>
      <c r="G388" s="2" t="str">
        <f>IF(ISBLANK(A388),"",IF(ISERROR(VLOOKUP(A388,'Cadastro-Estoque'!A:G,1,FALSE)),"Produto não cadastrado",VLOOKUP(A388,'Cadastro-Estoque'!A:G,2,FALSE)))</f>
        <v/>
      </c>
      <c r="H388" s="2" t="str">
        <f>IF(ISERROR(VLOOKUP(A388,'Cadastro-Estoque'!A:G,1,FALSE)),"",VLOOKUP(A388,'Cadastro-Estoque'!A:G,3,FALSE))</f>
        <v/>
      </c>
    </row>
    <row r="389" spans="5:8" ht="18.75" customHeight="1" x14ac:dyDescent="0.25">
      <c r="E389" s="1" t="str">
        <f t="shared" si="6"/>
        <v/>
      </c>
      <c r="F389" s="2" t="str">
        <f>IF(ISERROR(VLOOKUP(A389,'Cadastro-Estoque'!A:G,1,FALSE)),"",VLOOKUP(A389,'Cadastro-Estoque'!A:G,4,FALSE))</f>
        <v/>
      </c>
      <c r="G389" s="2" t="str">
        <f>IF(ISBLANK(A389),"",IF(ISERROR(VLOOKUP(A389,'Cadastro-Estoque'!A:G,1,FALSE)),"Produto não cadastrado",VLOOKUP(A389,'Cadastro-Estoque'!A:G,2,FALSE)))</f>
        <v/>
      </c>
      <c r="H389" s="2" t="str">
        <f>IF(ISERROR(VLOOKUP(A389,'Cadastro-Estoque'!A:G,1,FALSE)),"",VLOOKUP(A389,'Cadastro-Estoque'!A:G,3,FALSE))</f>
        <v/>
      </c>
    </row>
    <row r="390" spans="5:8" ht="18.75" customHeight="1" x14ac:dyDescent="0.25">
      <c r="E390" s="1" t="str">
        <f t="shared" si="6"/>
        <v/>
      </c>
      <c r="F390" s="2" t="str">
        <f>IF(ISERROR(VLOOKUP(A390,'Cadastro-Estoque'!A:G,1,FALSE)),"",VLOOKUP(A390,'Cadastro-Estoque'!A:G,4,FALSE))</f>
        <v/>
      </c>
      <c r="G390" s="2" t="str">
        <f>IF(ISBLANK(A390),"",IF(ISERROR(VLOOKUP(A390,'Cadastro-Estoque'!A:G,1,FALSE)),"Produto não cadastrado",VLOOKUP(A390,'Cadastro-Estoque'!A:G,2,FALSE)))</f>
        <v/>
      </c>
      <c r="H390" s="2" t="str">
        <f>IF(ISERROR(VLOOKUP(A390,'Cadastro-Estoque'!A:G,1,FALSE)),"",VLOOKUP(A390,'Cadastro-Estoque'!A:G,3,FALSE))</f>
        <v/>
      </c>
    </row>
    <row r="391" spans="5:8" ht="18.75" customHeight="1" x14ac:dyDescent="0.25">
      <c r="E391" s="1" t="str">
        <f t="shared" ref="E391:E454" si="7">IF(ISBLANK(A391),"",C391*D391)</f>
        <v/>
      </c>
      <c r="F391" s="2" t="str">
        <f>IF(ISERROR(VLOOKUP(A391,'Cadastro-Estoque'!A:G,1,FALSE)),"",VLOOKUP(A391,'Cadastro-Estoque'!A:G,4,FALSE))</f>
        <v/>
      </c>
      <c r="G391" s="2" t="str">
        <f>IF(ISBLANK(A391),"",IF(ISERROR(VLOOKUP(A391,'Cadastro-Estoque'!A:G,1,FALSE)),"Produto não cadastrado",VLOOKUP(A391,'Cadastro-Estoque'!A:G,2,FALSE)))</f>
        <v/>
      </c>
      <c r="H391" s="2" t="str">
        <f>IF(ISERROR(VLOOKUP(A391,'Cadastro-Estoque'!A:G,1,FALSE)),"",VLOOKUP(A391,'Cadastro-Estoque'!A:G,3,FALSE))</f>
        <v/>
      </c>
    </row>
    <row r="392" spans="5:8" ht="18.75" customHeight="1" x14ac:dyDescent="0.25">
      <c r="E392" s="1" t="str">
        <f t="shared" si="7"/>
        <v/>
      </c>
      <c r="F392" s="2" t="str">
        <f>IF(ISERROR(VLOOKUP(A392,'Cadastro-Estoque'!A:G,1,FALSE)),"",VLOOKUP(A392,'Cadastro-Estoque'!A:G,4,FALSE))</f>
        <v/>
      </c>
      <c r="G392" s="2" t="str">
        <f>IF(ISBLANK(A392),"",IF(ISERROR(VLOOKUP(A392,'Cadastro-Estoque'!A:G,1,FALSE)),"Produto não cadastrado",VLOOKUP(A392,'Cadastro-Estoque'!A:G,2,FALSE)))</f>
        <v/>
      </c>
      <c r="H392" s="2" t="str">
        <f>IF(ISERROR(VLOOKUP(A392,'Cadastro-Estoque'!A:G,1,FALSE)),"",VLOOKUP(A392,'Cadastro-Estoque'!A:G,3,FALSE))</f>
        <v/>
      </c>
    </row>
    <row r="393" spans="5:8" ht="18.75" customHeight="1" x14ac:dyDescent="0.25">
      <c r="E393" s="1" t="str">
        <f t="shared" si="7"/>
        <v/>
      </c>
      <c r="F393" s="2" t="str">
        <f>IF(ISERROR(VLOOKUP(A393,'Cadastro-Estoque'!A:G,1,FALSE)),"",VLOOKUP(A393,'Cadastro-Estoque'!A:G,4,FALSE))</f>
        <v/>
      </c>
      <c r="G393" s="2" t="str">
        <f>IF(ISBLANK(A393),"",IF(ISERROR(VLOOKUP(A393,'Cadastro-Estoque'!A:G,1,FALSE)),"Produto não cadastrado",VLOOKUP(A393,'Cadastro-Estoque'!A:G,2,FALSE)))</f>
        <v/>
      </c>
      <c r="H393" s="2" t="str">
        <f>IF(ISERROR(VLOOKUP(A393,'Cadastro-Estoque'!A:G,1,FALSE)),"",VLOOKUP(A393,'Cadastro-Estoque'!A:G,3,FALSE))</f>
        <v/>
      </c>
    </row>
    <row r="394" spans="5:8" ht="18.75" customHeight="1" x14ac:dyDescent="0.25">
      <c r="E394" s="1" t="str">
        <f t="shared" si="7"/>
        <v/>
      </c>
      <c r="F394" s="2" t="str">
        <f>IF(ISERROR(VLOOKUP(A394,'Cadastro-Estoque'!A:G,1,FALSE)),"",VLOOKUP(A394,'Cadastro-Estoque'!A:G,4,FALSE))</f>
        <v/>
      </c>
      <c r="G394" s="2" t="str">
        <f>IF(ISBLANK(A394),"",IF(ISERROR(VLOOKUP(A394,'Cadastro-Estoque'!A:G,1,FALSE)),"Produto não cadastrado",VLOOKUP(A394,'Cadastro-Estoque'!A:G,2,FALSE)))</f>
        <v/>
      </c>
      <c r="H394" s="2" t="str">
        <f>IF(ISERROR(VLOOKUP(A394,'Cadastro-Estoque'!A:G,1,FALSE)),"",VLOOKUP(A394,'Cadastro-Estoque'!A:G,3,FALSE))</f>
        <v/>
      </c>
    </row>
    <row r="395" spans="5:8" ht="18.75" customHeight="1" x14ac:dyDescent="0.25">
      <c r="E395" s="1" t="str">
        <f t="shared" si="7"/>
        <v/>
      </c>
      <c r="F395" s="2" t="str">
        <f>IF(ISERROR(VLOOKUP(A395,'Cadastro-Estoque'!A:G,1,FALSE)),"",VLOOKUP(A395,'Cadastro-Estoque'!A:G,4,FALSE))</f>
        <v/>
      </c>
      <c r="G395" s="2" t="str">
        <f>IF(ISBLANK(A395),"",IF(ISERROR(VLOOKUP(A395,'Cadastro-Estoque'!A:G,1,FALSE)),"Produto não cadastrado",VLOOKUP(A395,'Cadastro-Estoque'!A:G,2,FALSE)))</f>
        <v/>
      </c>
      <c r="H395" s="2" t="str">
        <f>IF(ISERROR(VLOOKUP(A395,'Cadastro-Estoque'!A:G,1,FALSE)),"",VLOOKUP(A395,'Cadastro-Estoque'!A:G,3,FALSE))</f>
        <v/>
      </c>
    </row>
    <row r="396" spans="5:8" ht="18.75" customHeight="1" x14ac:dyDescent="0.25">
      <c r="E396" s="1" t="str">
        <f t="shared" si="7"/>
        <v/>
      </c>
      <c r="F396" s="2" t="str">
        <f>IF(ISERROR(VLOOKUP(A396,'Cadastro-Estoque'!A:G,1,FALSE)),"",VLOOKUP(A396,'Cadastro-Estoque'!A:G,4,FALSE))</f>
        <v/>
      </c>
      <c r="G396" s="2" t="str">
        <f>IF(ISBLANK(A396),"",IF(ISERROR(VLOOKUP(A396,'Cadastro-Estoque'!A:G,1,FALSE)),"Produto não cadastrado",VLOOKUP(A396,'Cadastro-Estoque'!A:G,2,FALSE)))</f>
        <v/>
      </c>
      <c r="H396" s="2" t="str">
        <f>IF(ISERROR(VLOOKUP(A396,'Cadastro-Estoque'!A:G,1,FALSE)),"",VLOOKUP(A396,'Cadastro-Estoque'!A:G,3,FALSE))</f>
        <v/>
      </c>
    </row>
    <row r="397" spans="5:8" ht="18.75" customHeight="1" x14ac:dyDescent="0.25">
      <c r="E397" s="1" t="str">
        <f t="shared" si="7"/>
        <v/>
      </c>
      <c r="F397" s="2" t="str">
        <f>IF(ISERROR(VLOOKUP(A397,'Cadastro-Estoque'!A:G,1,FALSE)),"",VLOOKUP(A397,'Cadastro-Estoque'!A:G,4,FALSE))</f>
        <v/>
      </c>
      <c r="G397" s="2" t="str">
        <f>IF(ISBLANK(A397),"",IF(ISERROR(VLOOKUP(A397,'Cadastro-Estoque'!A:G,1,FALSE)),"Produto não cadastrado",VLOOKUP(A397,'Cadastro-Estoque'!A:G,2,FALSE)))</f>
        <v/>
      </c>
      <c r="H397" s="2" t="str">
        <f>IF(ISERROR(VLOOKUP(A397,'Cadastro-Estoque'!A:G,1,FALSE)),"",VLOOKUP(A397,'Cadastro-Estoque'!A:G,3,FALSE))</f>
        <v/>
      </c>
    </row>
    <row r="398" spans="5:8" ht="18.75" customHeight="1" x14ac:dyDescent="0.25">
      <c r="E398" s="1" t="str">
        <f t="shared" si="7"/>
        <v/>
      </c>
      <c r="F398" s="2" t="str">
        <f>IF(ISERROR(VLOOKUP(A398,'Cadastro-Estoque'!A:G,1,FALSE)),"",VLOOKUP(A398,'Cadastro-Estoque'!A:G,4,FALSE))</f>
        <v/>
      </c>
      <c r="G398" s="2" t="str">
        <f>IF(ISBLANK(A398),"",IF(ISERROR(VLOOKUP(A398,'Cadastro-Estoque'!A:G,1,FALSE)),"Produto não cadastrado",VLOOKUP(A398,'Cadastro-Estoque'!A:G,2,FALSE)))</f>
        <v/>
      </c>
      <c r="H398" s="2" t="str">
        <f>IF(ISERROR(VLOOKUP(A398,'Cadastro-Estoque'!A:G,1,FALSE)),"",VLOOKUP(A398,'Cadastro-Estoque'!A:G,3,FALSE))</f>
        <v/>
      </c>
    </row>
    <row r="399" spans="5:8" ht="18.75" customHeight="1" x14ac:dyDescent="0.25">
      <c r="E399" s="1" t="str">
        <f t="shared" si="7"/>
        <v/>
      </c>
      <c r="F399" s="2" t="str">
        <f>IF(ISERROR(VLOOKUP(A399,'Cadastro-Estoque'!A:G,1,FALSE)),"",VLOOKUP(A399,'Cadastro-Estoque'!A:G,4,FALSE))</f>
        <v/>
      </c>
      <c r="G399" s="2" t="str">
        <f>IF(ISBLANK(A399),"",IF(ISERROR(VLOOKUP(A399,'Cadastro-Estoque'!A:G,1,FALSE)),"Produto não cadastrado",VLOOKUP(A399,'Cadastro-Estoque'!A:G,2,FALSE)))</f>
        <v/>
      </c>
      <c r="H399" s="2" t="str">
        <f>IF(ISERROR(VLOOKUP(A399,'Cadastro-Estoque'!A:G,1,FALSE)),"",VLOOKUP(A399,'Cadastro-Estoque'!A:G,3,FALSE))</f>
        <v/>
      </c>
    </row>
    <row r="400" spans="5:8" ht="18.75" customHeight="1" x14ac:dyDescent="0.25">
      <c r="E400" s="1" t="str">
        <f t="shared" si="7"/>
        <v/>
      </c>
      <c r="F400" s="2" t="str">
        <f>IF(ISERROR(VLOOKUP(A400,'Cadastro-Estoque'!A:G,1,FALSE)),"",VLOOKUP(A400,'Cadastro-Estoque'!A:G,4,FALSE))</f>
        <v/>
      </c>
      <c r="G400" s="2" t="str">
        <f>IF(ISBLANK(A400),"",IF(ISERROR(VLOOKUP(A400,'Cadastro-Estoque'!A:G,1,FALSE)),"Produto não cadastrado",VLOOKUP(A400,'Cadastro-Estoque'!A:G,2,FALSE)))</f>
        <v/>
      </c>
      <c r="H400" s="2" t="str">
        <f>IF(ISERROR(VLOOKUP(A400,'Cadastro-Estoque'!A:G,1,FALSE)),"",VLOOKUP(A400,'Cadastro-Estoque'!A:G,3,FALSE))</f>
        <v/>
      </c>
    </row>
    <row r="401" spans="5:8" ht="18.75" customHeight="1" x14ac:dyDescent="0.25">
      <c r="E401" s="1" t="str">
        <f t="shared" si="7"/>
        <v/>
      </c>
      <c r="F401" s="2" t="str">
        <f>IF(ISERROR(VLOOKUP(A401,'Cadastro-Estoque'!A:G,1,FALSE)),"",VLOOKUP(A401,'Cadastro-Estoque'!A:G,4,FALSE))</f>
        <v/>
      </c>
      <c r="G401" s="2" t="str">
        <f>IF(ISBLANK(A401),"",IF(ISERROR(VLOOKUP(A401,'Cadastro-Estoque'!A:G,1,FALSE)),"Produto não cadastrado",VLOOKUP(A401,'Cadastro-Estoque'!A:G,2,FALSE)))</f>
        <v/>
      </c>
      <c r="H401" s="2" t="str">
        <f>IF(ISERROR(VLOOKUP(A401,'Cadastro-Estoque'!A:G,1,FALSE)),"",VLOOKUP(A401,'Cadastro-Estoque'!A:G,3,FALSE))</f>
        <v/>
      </c>
    </row>
    <row r="402" spans="5:8" ht="18.75" customHeight="1" x14ac:dyDescent="0.25">
      <c r="E402" s="1" t="str">
        <f t="shared" si="7"/>
        <v/>
      </c>
      <c r="F402" s="2" t="str">
        <f>IF(ISERROR(VLOOKUP(A402,'Cadastro-Estoque'!A:G,1,FALSE)),"",VLOOKUP(A402,'Cadastro-Estoque'!A:G,4,FALSE))</f>
        <v/>
      </c>
      <c r="G402" s="2" t="str">
        <f>IF(ISBLANK(A402),"",IF(ISERROR(VLOOKUP(A402,'Cadastro-Estoque'!A:G,1,FALSE)),"Produto não cadastrado",VLOOKUP(A402,'Cadastro-Estoque'!A:G,2,FALSE)))</f>
        <v/>
      </c>
      <c r="H402" s="2" t="str">
        <f>IF(ISERROR(VLOOKUP(A402,'Cadastro-Estoque'!A:G,1,FALSE)),"",VLOOKUP(A402,'Cadastro-Estoque'!A:G,3,FALSE))</f>
        <v/>
      </c>
    </row>
    <row r="403" spans="5:8" ht="18.75" customHeight="1" x14ac:dyDescent="0.25">
      <c r="E403" s="1" t="str">
        <f t="shared" si="7"/>
        <v/>
      </c>
      <c r="F403" s="2" t="str">
        <f>IF(ISERROR(VLOOKUP(A403,'Cadastro-Estoque'!A:G,1,FALSE)),"",VLOOKUP(A403,'Cadastro-Estoque'!A:G,4,FALSE))</f>
        <v/>
      </c>
      <c r="G403" s="2" t="str">
        <f>IF(ISBLANK(A403),"",IF(ISERROR(VLOOKUP(A403,'Cadastro-Estoque'!A:G,1,FALSE)),"Produto não cadastrado",VLOOKUP(A403,'Cadastro-Estoque'!A:G,2,FALSE)))</f>
        <v/>
      </c>
      <c r="H403" s="2" t="str">
        <f>IF(ISERROR(VLOOKUP(A403,'Cadastro-Estoque'!A:G,1,FALSE)),"",VLOOKUP(A403,'Cadastro-Estoque'!A:G,3,FALSE))</f>
        <v/>
      </c>
    </row>
    <row r="404" spans="5:8" ht="18.75" customHeight="1" x14ac:dyDescent="0.25">
      <c r="E404" s="1" t="str">
        <f t="shared" si="7"/>
        <v/>
      </c>
      <c r="F404" s="2" t="str">
        <f>IF(ISERROR(VLOOKUP(A404,'Cadastro-Estoque'!A:G,1,FALSE)),"",VLOOKUP(A404,'Cadastro-Estoque'!A:G,4,FALSE))</f>
        <v/>
      </c>
      <c r="G404" s="2" t="str">
        <f>IF(ISBLANK(A404),"",IF(ISERROR(VLOOKUP(A404,'Cadastro-Estoque'!A:G,1,FALSE)),"Produto não cadastrado",VLOOKUP(A404,'Cadastro-Estoque'!A:G,2,FALSE)))</f>
        <v/>
      </c>
      <c r="H404" s="2" t="str">
        <f>IF(ISERROR(VLOOKUP(A404,'Cadastro-Estoque'!A:G,1,FALSE)),"",VLOOKUP(A404,'Cadastro-Estoque'!A:G,3,FALSE))</f>
        <v/>
      </c>
    </row>
    <row r="405" spans="5:8" ht="18.75" customHeight="1" x14ac:dyDescent="0.25">
      <c r="E405" s="1" t="str">
        <f t="shared" si="7"/>
        <v/>
      </c>
      <c r="F405" s="2" t="str">
        <f>IF(ISERROR(VLOOKUP(A405,'Cadastro-Estoque'!A:G,1,FALSE)),"",VLOOKUP(A405,'Cadastro-Estoque'!A:G,4,FALSE))</f>
        <v/>
      </c>
      <c r="G405" s="2" t="str">
        <f>IF(ISBLANK(A405),"",IF(ISERROR(VLOOKUP(A405,'Cadastro-Estoque'!A:G,1,FALSE)),"Produto não cadastrado",VLOOKUP(A405,'Cadastro-Estoque'!A:G,2,FALSE)))</f>
        <v/>
      </c>
      <c r="H405" s="2" t="str">
        <f>IF(ISERROR(VLOOKUP(A405,'Cadastro-Estoque'!A:G,1,FALSE)),"",VLOOKUP(A405,'Cadastro-Estoque'!A:G,3,FALSE))</f>
        <v/>
      </c>
    </row>
    <row r="406" spans="5:8" ht="18.75" customHeight="1" x14ac:dyDescent="0.25">
      <c r="E406" s="1" t="str">
        <f t="shared" si="7"/>
        <v/>
      </c>
      <c r="F406" s="2" t="str">
        <f>IF(ISERROR(VLOOKUP(A406,'Cadastro-Estoque'!A:G,1,FALSE)),"",VLOOKUP(A406,'Cadastro-Estoque'!A:G,4,FALSE))</f>
        <v/>
      </c>
      <c r="G406" s="2" t="str">
        <f>IF(ISBLANK(A406),"",IF(ISERROR(VLOOKUP(A406,'Cadastro-Estoque'!A:G,1,FALSE)),"Produto não cadastrado",VLOOKUP(A406,'Cadastro-Estoque'!A:G,2,FALSE)))</f>
        <v/>
      </c>
      <c r="H406" s="2" t="str">
        <f>IF(ISERROR(VLOOKUP(A406,'Cadastro-Estoque'!A:G,1,FALSE)),"",VLOOKUP(A406,'Cadastro-Estoque'!A:G,3,FALSE))</f>
        <v/>
      </c>
    </row>
    <row r="407" spans="5:8" ht="18.75" customHeight="1" x14ac:dyDescent="0.25">
      <c r="E407" s="1" t="str">
        <f t="shared" si="7"/>
        <v/>
      </c>
      <c r="F407" s="2" t="str">
        <f>IF(ISERROR(VLOOKUP(A407,'Cadastro-Estoque'!A:G,1,FALSE)),"",VLOOKUP(A407,'Cadastro-Estoque'!A:G,4,FALSE))</f>
        <v/>
      </c>
      <c r="G407" s="2" t="str">
        <f>IF(ISBLANK(A407),"",IF(ISERROR(VLOOKUP(A407,'Cadastro-Estoque'!A:G,1,FALSE)),"Produto não cadastrado",VLOOKUP(A407,'Cadastro-Estoque'!A:G,2,FALSE)))</f>
        <v/>
      </c>
      <c r="H407" s="2" t="str">
        <f>IF(ISERROR(VLOOKUP(A407,'Cadastro-Estoque'!A:G,1,FALSE)),"",VLOOKUP(A407,'Cadastro-Estoque'!A:G,3,FALSE))</f>
        <v/>
      </c>
    </row>
    <row r="408" spans="5:8" ht="18.75" customHeight="1" x14ac:dyDescent="0.25">
      <c r="E408" s="1" t="str">
        <f t="shared" si="7"/>
        <v/>
      </c>
      <c r="F408" s="2" t="str">
        <f>IF(ISERROR(VLOOKUP(A408,'Cadastro-Estoque'!A:G,1,FALSE)),"",VLOOKUP(A408,'Cadastro-Estoque'!A:G,4,FALSE))</f>
        <v/>
      </c>
      <c r="G408" s="2" t="str">
        <f>IF(ISBLANK(A408),"",IF(ISERROR(VLOOKUP(A408,'Cadastro-Estoque'!A:G,1,FALSE)),"Produto não cadastrado",VLOOKUP(A408,'Cadastro-Estoque'!A:G,2,FALSE)))</f>
        <v/>
      </c>
      <c r="H408" s="2" t="str">
        <f>IF(ISERROR(VLOOKUP(A408,'Cadastro-Estoque'!A:G,1,FALSE)),"",VLOOKUP(A408,'Cadastro-Estoque'!A:G,3,FALSE))</f>
        <v/>
      </c>
    </row>
    <row r="409" spans="5:8" ht="18.75" customHeight="1" x14ac:dyDescent="0.25">
      <c r="E409" s="1" t="str">
        <f t="shared" si="7"/>
        <v/>
      </c>
      <c r="F409" s="2" t="str">
        <f>IF(ISERROR(VLOOKUP(A409,'Cadastro-Estoque'!A:G,1,FALSE)),"",VLOOKUP(A409,'Cadastro-Estoque'!A:G,4,FALSE))</f>
        <v/>
      </c>
      <c r="G409" s="2" t="str">
        <f>IF(ISBLANK(A409),"",IF(ISERROR(VLOOKUP(A409,'Cadastro-Estoque'!A:G,1,FALSE)),"Produto não cadastrado",VLOOKUP(A409,'Cadastro-Estoque'!A:G,2,FALSE)))</f>
        <v/>
      </c>
      <c r="H409" s="2" t="str">
        <f>IF(ISERROR(VLOOKUP(A409,'Cadastro-Estoque'!A:G,1,FALSE)),"",VLOOKUP(A409,'Cadastro-Estoque'!A:G,3,FALSE))</f>
        <v/>
      </c>
    </row>
    <row r="410" spans="5:8" ht="18.75" customHeight="1" x14ac:dyDescent="0.25">
      <c r="E410" s="1" t="str">
        <f t="shared" si="7"/>
        <v/>
      </c>
      <c r="F410" s="2" t="str">
        <f>IF(ISERROR(VLOOKUP(A410,'Cadastro-Estoque'!A:G,1,FALSE)),"",VLOOKUP(A410,'Cadastro-Estoque'!A:G,4,FALSE))</f>
        <v/>
      </c>
      <c r="G410" s="2" t="str">
        <f>IF(ISBLANK(A410),"",IF(ISERROR(VLOOKUP(A410,'Cadastro-Estoque'!A:G,1,FALSE)),"Produto não cadastrado",VLOOKUP(A410,'Cadastro-Estoque'!A:G,2,FALSE)))</f>
        <v/>
      </c>
      <c r="H410" s="2" t="str">
        <f>IF(ISERROR(VLOOKUP(A410,'Cadastro-Estoque'!A:G,1,FALSE)),"",VLOOKUP(A410,'Cadastro-Estoque'!A:G,3,FALSE))</f>
        <v/>
      </c>
    </row>
    <row r="411" spans="5:8" ht="18.75" customHeight="1" x14ac:dyDescent="0.25">
      <c r="E411" s="1" t="str">
        <f t="shared" si="7"/>
        <v/>
      </c>
      <c r="F411" s="2" t="str">
        <f>IF(ISERROR(VLOOKUP(A411,'Cadastro-Estoque'!A:G,1,FALSE)),"",VLOOKUP(A411,'Cadastro-Estoque'!A:G,4,FALSE))</f>
        <v/>
      </c>
      <c r="G411" s="2" t="str">
        <f>IF(ISBLANK(A411),"",IF(ISERROR(VLOOKUP(A411,'Cadastro-Estoque'!A:G,1,FALSE)),"Produto não cadastrado",VLOOKUP(A411,'Cadastro-Estoque'!A:G,2,FALSE)))</f>
        <v/>
      </c>
      <c r="H411" s="2" t="str">
        <f>IF(ISERROR(VLOOKUP(A411,'Cadastro-Estoque'!A:G,1,FALSE)),"",VLOOKUP(A411,'Cadastro-Estoque'!A:G,3,FALSE))</f>
        <v/>
      </c>
    </row>
    <row r="412" spans="5:8" ht="18.75" customHeight="1" x14ac:dyDescent="0.25">
      <c r="E412" s="1" t="str">
        <f t="shared" si="7"/>
        <v/>
      </c>
      <c r="F412" s="2" t="str">
        <f>IF(ISERROR(VLOOKUP(A412,'Cadastro-Estoque'!A:G,1,FALSE)),"",VLOOKUP(A412,'Cadastro-Estoque'!A:G,4,FALSE))</f>
        <v/>
      </c>
      <c r="G412" s="2" t="str">
        <f>IF(ISBLANK(A412),"",IF(ISERROR(VLOOKUP(A412,'Cadastro-Estoque'!A:G,1,FALSE)),"Produto não cadastrado",VLOOKUP(A412,'Cadastro-Estoque'!A:G,2,FALSE)))</f>
        <v/>
      </c>
      <c r="H412" s="2" t="str">
        <f>IF(ISERROR(VLOOKUP(A412,'Cadastro-Estoque'!A:G,1,FALSE)),"",VLOOKUP(A412,'Cadastro-Estoque'!A:G,3,FALSE))</f>
        <v/>
      </c>
    </row>
    <row r="413" spans="5:8" ht="18.75" customHeight="1" x14ac:dyDescent="0.25">
      <c r="E413" s="1" t="str">
        <f t="shared" si="7"/>
        <v/>
      </c>
      <c r="F413" s="2" t="str">
        <f>IF(ISERROR(VLOOKUP(A413,'Cadastro-Estoque'!A:G,1,FALSE)),"",VLOOKUP(A413,'Cadastro-Estoque'!A:G,4,FALSE))</f>
        <v/>
      </c>
      <c r="G413" s="2" t="str">
        <f>IF(ISBLANK(A413),"",IF(ISERROR(VLOOKUP(A413,'Cadastro-Estoque'!A:G,1,FALSE)),"Produto não cadastrado",VLOOKUP(A413,'Cadastro-Estoque'!A:G,2,FALSE)))</f>
        <v/>
      </c>
      <c r="H413" s="2" t="str">
        <f>IF(ISERROR(VLOOKUP(A413,'Cadastro-Estoque'!A:G,1,FALSE)),"",VLOOKUP(A413,'Cadastro-Estoque'!A:G,3,FALSE))</f>
        <v/>
      </c>
    </row>
    <row r="414" spans="5:8" ht="18.75" customHeight="1" x14ac:dyDescent="0.25">
      <c r="E414" s="1" t="str">
        <f t="shared" si="7"/>
        <v/>
      </c>
      <c r="F414" s="2" t="str">
        <f>IF(ISERROR(VLOOKUP(A414,'Cadastro-Estoque'!A:G,1,FALSE)),"",VLOOKUP(A414,'Cadastro-Estoque'!A:G,4,FALSE))</f>
        <v/>
      </c>
      <c r="G414" s="2" t="str">
        <f>IF(ISBLANK(A414),"",IF(ISERROR(VLOOKUP(A414,'Cadastro-Estoque'!A:G,1,FALSE)),"Produto não cadastrado",VLOOKUP(A414,'Cadastro-Estoque'!A:G,2,FALSE)))</f>
        <v/>
      </c>
      <c r="H414" s="2" t="str">
        <f>IF(ISERROR(VLOOKUP(A414,'Cadastro-Estoque'!A:G,1,FALSE)),"",VLOOKUP(A414,'Cadastro-Estoque'!A:G,3,FALSE))</f>
        <v/>
      </c>
    </row>
    <row r="415" spans="5:8" ht="18.75" customHeight="1" x14ac:dyDescent="0.25">
      <c r="E415" s="1" t="str">
        <f t="shared" si="7"/>
        <v/>
      </c>
      <c r="F415" s="2" t="str">
        <f>IF(ISERROR(VLOOKUP(A415,'Cadastro-Estoque'!A:G,1,FALSE)),"",VLOOKUP(A415,'Cadastro-Estoque'!A:G,4,FALSE))</f>
        <v/>
      </c>
      <c r="G415" s="2" t="str">
        <f>IF(ISBLANK(A415),"",IF(ISERROR(VLOOKUP(A415,'Cadastro-Estoque'!A:G,1,FALSE)),"Produto não cadastrado",VLOOKUP(A415,'Cadastro-Estoque'!A:G,2,FALSE)))</f>
        <v/>
      </c>
      <c r="H415" s="2" t="str">
        <f>IF(ISERROR(VLOOKUP(A415,'Cadastro-Estoque'!A:G,1,FALSE)),"",VLOOKUP(A415,'Cadastro-Estoque'!A:G,3,FALSE))</f>
        <v/>
      </c>
    </row>
    <row r="416" spans="5:8" ht="18.75" customHeight="1" x14ac:dyDescent="0.25">
      <c r="E416" s="1" t="str">
        <f t="shared" si="7"/>
        <v/>
      </c>
      <c r="F416" s="2" t="str">
        <f>IF(ISERROR(VLOOKUP(A416,'Cadastro-Estoque'!A:G,1,FALSE)),"",VLOOKUP(A416,'Cadastro-Estoque'!A:G,4,FALSE))</f>
        <v/>
      </c>
      <c r="G416" s="2" t="str">
        <f>IF(ISBLANK(A416),"",IF(ISERROR(VLOOKUP(A416,'Cadastro-Estoque'!A:G,1,FALSE)),"Produto não cadastrado",VLOOKUP(A416,'Cadastro-Estoque'!A:G,2,FALSE)))</f>
        <v/>
      </c>
      <c r="H416" s="2" t="str">
        <f>IF(ISERROR(VLOOKUP(A416,'Cadastro-Estoque'!A:G,1,FALSE)),"",VLOOKUP(A416,'Cadastro-Estoque'!A:G,3,FALSE))</f>
        <v/>
      </c>
    </row>
    <row r="417" spans="5:8" ht="18.75" customHeight="1" x14ac:dyDescent="0.25">
      <c r="E417" s="1" t="str">
        <f t="shared" si="7"/>
        <v/>
      </c>
      <c r="F417" s="2" t="str">
        <f>IF(ISERROR(VLOOKUP(A417,'Cadastro-Estoque'!A:G,1,FALSE)),"",VLOOKUP(A417,'Cadastro-Estoque'!A:G,4,FALSE))</f>
        <v/>
      </c>
      <c r="G417" s="2" t="str">
        <f>IF(ISBLANK(A417),"",IF(ISERROR(VLOOKUP(A417,'Cadastro-Estoque'!A:G,1,FALSE)),"Produto não cadastrado",VLOOKUP(A417,'Cadastro-Estoque'!A:G,2,FALSE)))</f>
        <v/>
      </c>
      <c r="H417" s="2" t="str">
        <f>IF(ISERROR(VLOOKUP(A417,'Cadastro-Estoque'!A:G,1,FALSE)),"",VLOOKUP(A417,'Cadastro-Estoque'!A:G,3,FALSE))</f>
        <v/>
      </c>
    </row>
    <row r="418" spans="5:8" ht="18.75" customHeight="1" x14ac:dyDescent="0.25">
      <c r="E418" s="1" t="str">
        <f t="shared" si="7"/>
        <v/>
      </c>
      <c r="F418" s="2" t="str">
        <f>IF(ISERROR(VLOOKUP(A418,'Cadastro-Estoque'!A:G,1,FALSE)),"",VLOOKUP(A418,'Cadastro-Estoque'!A:G,4,FALSE))</f>
        <v/>
      </c>
      <c r="G418" s="2" t="str">
        <f>IF(ISBLANK(A418),"",IF(ISERROR(VLOOKUP(A418,'Cadastro-Estoque'!A:G,1,FALSE)),"Produto não cadastrado",VLOOKUP(A418,'Cadastro-Estoque'!A:G,2,FALSE)))</f>
        <v/>
      </c>
      <c r="H418" s="2" t="str">
        <f>IF(ISERROR(VLOOKUP(A418,'Cadastro-Estoque'!A:G,1,FALSE)),"",VLOOKUP(A418,'Cadastro-Estoque'!A:G,3,FALSE))</f>
        <v/>
      </c>
    </row>
    <row r="419" spans="5:8" ht="18.75" customHeight="1" x14ac:dyDescent="0.25">
      <c r="E419" s="1" t="str">
        <f t="shared" si="7"/>
        <v/>
      </c>
      <c r="F419" s="2" t="str">
        <f>IF(ISERROR(VLOOKUP(A419,'Cadastro-Estoque'!A:G,1,FALSE)),"",VLOOKUP(A419,'Cadastro-Estoque'!A:G,4,FALSE))</f>
        <v/>
      </c>
      <c r="G419" s="2" t="str">
        <f>IF(ISBLANK(A419),"",IF(ISERROR(VLOOKUP(A419,'Cadastro-Estoque'!A:G,1,FALSE)),"Produto não cadastrado",VLOOKUP(A419,'Cadastro-Estoque'!A:G,2,FALSE)))</f>
        <v/>
      </c>
      <c r="H419" s="2" t="str">
        <f>IF(ISERROR(VLOOKUP(A419,'Cadastro-Estoque'!A:G,1,FALSE)),"",VLOOKUP(A419,'Cadastro-Estoque'!A:G,3,FALSE))</f>
        <v/>
      </c>
    </row>
    <row r="420" spans="5:8" ht="18.75" customHeight="1" x14ac:dyDescent="0.25">
      <c r="E420" s="1" t="str">
        <f t="shared" si="7"/>
        <v/>
      </c>
      <c r="F420" s="2" t="str">
        <f>IF(ISERROR(VLOOKUP(A420,'Cadastro-Estoque'!A:G,1,FALSE)),"",VLOOKUP(A420,'Cadastro-Estoque'!A:G,4,FALSE))</f>
        <v/>
      </c>
      <c r="G420" s="2" t="str">
        <f>IF(ISBLANK(A420),"",IF(ISERROR(VLOOKUP(A420,'Cadastro-Estoque'!A:G,1,FALSE)),"Produto não cadastrado",VLOOKUP(A420,'Cadastro-Estoque'!A:G,2,FALSE)))</f>
        <v/>
      </c>
      <c r="H420" s="2" t="str">
        <f>IF(ISERROR(VLOOKUP(A420,'Cadastro-Estoque'!A:G,1,FALSE)),"",VLOOKUP(A420,'Cadastro-Estoque'!A:G,3,FALSE))</f>
        <v/>
      </c>
    </row>
    <row r="421" spans="5:8" ht="18.75" customHeight="1" x14ac:dyDescent="0.25">
      <c r="E421" s="1" t="str">
        <f t="shared" si="7"/>
        <v/>
      </c>
      <c r="F421" s="2" t="str">
        <f>IF(ISERROR(VLOOKUP(A421,'Cadastro-Estoque'!A:G,1,FALSE)),"",VLOOKUP(A421,'Cadastro-Estoque'!A:G,4,FALSE))</f>
        <v/>
      </c>
      <c r="G421" s="2" t="str">
        <f>IF(ISBLANK(A421),"",IF(ISERROR(VLOOKUP(A421,'Cadastro-Estoque'!A:G,1,FALSE)),"Produto não cadastrado",VLOOKUP(A421,'Cadastro-Estoque'!A:G,2,FALSE)))</f>
        <v/>
      </c>
      <c r="H421" s="2" t="str">
        <f>IF(ISERROR(VLOOKUP(A421,'Cadastro-Estoque'!A:G,1,FALSE)),"",VLOOKUP(A421,'Cadastro-Estoque'!A:G,3,FALSE))</f>
        <v/>
      </c>
    </row>
    <row r="422" spans="5:8" ht="18.75" customHeight="1" x14ac:dyDescent="0.25">
      <c r="E422" s="1" t="str">
        <f t="shared" si="7"/>
        <v/>
      </c>
      <c r="F422" s="2" t="str">
        <f>IF(ISERROR(VLOOKUP(A422,'Cadastro-Estoque'!A:G,1,FALSE)),"",VLOOKUP(A422,'Cadastro-Estoque'!A:G,4,FALSE))</f>
        <v/>
      </c>
      <c r="G422" s="2" t="str">
        <f>IF(ISBLANK(A422),"",IF(ISERROR(VLOOKUP(A422,'Cadastro-Estoque'!A:G,1,FALSE)),"Produto não cadastrado",VLOOKUP(A422,'Cadastro-Estoque'!A:G,2,FALSE)))</f>
        <v/>
      </c>
      <c r="H422" s="2" t="str">
        <f>IF(ISERROR(VLOOKUP(A422,'Cadastro-Estoque'!A:G,1,FALSE)),"",VLOOKUP(A422,'Cadastro-Estoque'!A:G,3,FALSE))</f>
        <v/>
      </c>
    </row>
    <row r="423" spans="5:8" ht="18.75" customHeight="1" x14ac:dyDescent="0.25">
      <c r="E423" s="1" t="str">
        <f t="shared" si="7"/>
        <v/>
      </c>
      <c r="F423" s="2" t="str">
        <f>IF(ISERROR(VLOOKUP(A423,'Cadastro-Estoque'!A:G,1,FALSE)),"",VLOOKUP(A423,'Cadastro-Estoque'!A:G,4,FALSE))</f>
        <v/>
      </c>
      <c r="G423" s="2" t="str">
        <f>IF(ISBLANK(A423),"",IF(ISERROR(VLOOKUP(A423,'Cadastro-Estoque'!A:G,1,FALSE)),"Produto não cadastrado",VLOOKUP(A423,'Cadastro-Estoque'!A:G,2,FALSE)))</f>
        <v/>
      </c>
      <c r="H423" s="2" t="str">
        <f>IF(ISERROR(VLOOKUP(A423,'Cadastro-Estoque'!A:G,1,FALSE)),"",VLOOKUP(A423,'Cadastro-Estoque'!A:G,3,FALSE))</f>
        <v/>
      </c>
    </row>
    <row r="424" spans="5:8" ht="18.75" customHeight="1" x14ac:dyDescent="0.25">
      <c r="E424" s="1" t="str">
        <f t="shared" si="7"/>
        <v/>
      </c>
      <c r="F424" s="2" t="str">
        <f>IF(ISERROR(VLOOKUP(A424,'Cadastro-Estoque'!A:G,1,FALSE)),"",VLOOKUP(A424,'Cadastro-Estoque'!A:G,4,FALSE))</f>
        <v/>
      </c>
      <c r="G424" s="2" t="str">
        <f>IF(ISBLANK(A424),"",IF(ISERROR(VLOOKUP(A424,'Cadastro-Estoque'!A:G,1,FALSE)),"Produto não cadastrado",VLOOKUP(A424,'Cadastro-Estoque'!A:G,2,FALSE)))</f>
        <v/>
      </c>
      <c r="H424" s="2" t="str">
        <f>IF(ISERROR(VLOOKUP(A424,'Cadastro-Estoque'!A:G,1,FALSE)),"",VLOOKUP(A424,'Cadastro-Estoque'!A:G,3,FALSE))</f>
        <v/>
      </c>
    </row>
    <row r="425" spans="5:8" ht="18.75" customHeight="1" x14ac:dyDescent="0.25">
      <c r="E425" s="1" t="str">
        <f t="shared" si="7"/>
        <v/>
      </c>
      <c r="F425" s="2" t="str">
        <f>IF(ISERROR(VLOOKUP(A425,'Cadastro-Estoque'!A:G,1,FALSE)),"",VLOOKUP(A425,'Cadastro-Estoque'!A:G,4,FALSE))</f>
        <v/>
      </c>
      <c r="G425" s="2" t="str">
        <f>IF(ISBLANK(A425),"",IF(ISERROR(VLOOKUP(A425,'Cadastro-Estoque'!A:G,1,FALSE)),"Produto não cadastrado",VLOOKUP(A425,'Cadastro-Estoque'!A:G,2,FALSE)))</f>
        <v/>
      </c>
      <c r="H425" s="2" t="str">
        <f>IF(ISERROR(VLOOKUP(A425,'Cadastro-Estoque'!A:G,1,FALSE)),"",VLOOKUP(A425,'Cadastro-Estoque'!A:G,3,FALSE))</f>
        <v/>
      </c>
    </row>
    <row r="426" spans="5:8" ht="18.75" customHeight="1" x14ac:dyDescent="0.25">
      <c r="E426" s="1" t="str">
        <f t="shared" si="7"/>
        <v/>
      </c>
      <c r="F426" s="2" t="str">
        <f>IF(ISERROR(VLOOKUP(A426,'Cadastro-Estoque'!A:G,1,FALSE)),"",VLOOKUP(A426,'Cadastro-Estoque'!A:G,4,FALSE))</f>
        <v/>
      </c>
      <c r="G426" s="2" t="str">
        <f>IF(ISBLANK(A426),"",IF(ISERROR(VLOOKUP(A426,'Cadastro-Estoque'!A:G,1,FALSE)),"Produto não cadastrado",VLOOKUP(A426,'Cadastro-Estoque'!A:G,2,FALSE)))</f>
        <v/>
      </c>
      <c r="H426" s="2" t="str">
        <f>IF(ISERROR(VLOOKUP(A426,'Cadastro-Estoque'!A:G,1,FALSE)),"",VLOOKUP(A426,'Cadastro-Estoque'!A:G,3,FALSE))</f>
        <v/>
      </c>
    </row>
    <row r="427" spans="5:8" ht="18.75" customHeight="1" x14ac:dyDescent="0.25">
      <c r="E427" s="1" t="str">
        <f t="shared" si="7"/>
        <v/>
      </c>
      <c r="F427" s="2" t="str">
        <f>IF(ISERROR(VLOOKUP(A427,'Cadastro-Estoque'!A:G,1,FALSE)),"",VLOOKUP(A427,'Cadastro-Estoque'!A:G,4,FALSE))</f>
        <v/>
      </c>
      <c r="G427" s="2" t="str">
        <f>IF(ISBLANK(A427),"",IF(ISERROR(VLOOKUP(A427,'Cadastro-Estoque'!A:G,1,FALSE)),"Produto não cadastrado",VLOOKUP(A427,'Cadastro-Estoque'!A:G,2,FALSE)))</f>
        <v/>
      </c>
      <c r="H427" s="2" t="str">
        <f>IF(ISERROR(VLOOKUP(A427,'Cadastro-Estoque'!A:G,1,FALSE)),"",VLOOKUP(A427,'Cadastro-Estoque'!A:G,3,FALSE))</f>
        <v/>
      </c>
    </row>
    <row r="428" spans="5:8" ht="18.75" customHeight="1" x14ac:dyDescent="0.25">
      <c r="E428" s="1" t="str">
        <f t="shared" si="7"/>
        <v/>
      </c>
      <c r="F428" s="2" t="str">
        <f>IF(ISERROR(VLOOKUP(A428,'Cadastro-Estoque'!A:G,1,FALSE)),"",VLOOKUP(A428,'Cadastro-Estoque'!A:G,4,FALSE))</f>
        <v/>
      </c>
      <c r="G428" s="2" t="str">
        <f>IF(ISBLANK(A428),"",IF(ISERROR(VLOOKUP(A428,'Cadastro-Estoque'!A:G,1,FALSE)),"Produto não cadastrado",VLOOKUP(A428,'Cadastro-Estoque'!A:G,2,FALSE)))</f>
        <v/>
      </c>
      <c r="H428" s="2" t="str">
        <f>IF(ISERROR(VLOOKUP(A428,'Cadastro-Estoque'!A:G,1,FALSE)),"",VLOOKUP(A428,'Cadastro-Estoque'!A:G,3,FALSE))</f>
        <v/>
      </c>
    </row>
    <row r="429" spans="5:8" ht="18.75" customHeight="1" x14ac:dyDescent="0.25">
      <c r="E429" s="1" t="str">
        <f t="shared" si="7"/>
        <v/>
      </c>
      <c r="F429" s="2" t="str">
        <f>IF(ISERROR(VLOOKUP(A429,'Cadastro-Estoque'!A:G,1,FALSE)),"",VLOOKUP(A429,'Cadastro-Estoque'!A:G,4,FALSE))</f>
        <v/>
      </c>
      <c r="G429" s="2" t="str">
        <f>IF(ISBLANK(A429),"",IF(ISERROR(VLOOKUP(A429,'Cadastro-Estoque'!A:G,1,FALSE)),"Produto não cadastrado",VLOOKUP(A429,'Cadastro-Estoque'!A:G,2,FALSE)))</f>
        <v/>
      </c>
      <c r="H429" s="2" t="str">
        <f>IF(ISERROR(VLOOKUP(A429,'Cadastro-Estoque'!A:G,1,FALSE)),"",VLOOKUP(A429,'Cadastro-Estoque'!A:G,3,FALSE))</f>
        <v/>
      </c>
    </row>
    <row r="430" spans="5:8" ht="18.75" customHeight="1" x14ac:dyDescent="0.25">
      <c r="E430" s="1" t="str">
        <f t="shared" si="7"/>
        <v/>
      </c>
      <c r="F430" s="2" t="str">
        <f>IF(ISERROR(VLOOKUP(A430,'Cadastro-Estoque'!A:G,1,FALSE)),"",VLOOKUP(A430,'Cadastro-Estoque'!A:G,4,FALSE))</f>
        <v/>
      </c>
      <c r="G430" s="2" t="str">
        <f>IF(ISBLANK(A430),"",IF(ISERROR(VLOOKUP(A430,'Cadastro-Estoque'!A:G,1,FALSE)),"Produto não cadastrado",VLOOKUP(A430,'Cadastro-Estoque'!A:G,2,FALSE)))</f>
        <v/>
      </c>
      <c r="H430" s="2" t="str">
        <f>IF(ISERROR(VLOOKUP(A430,'Cadastro-Estoque'!A:G,1,FALSE)),"",VLOOKUP(A430,'Cadastro-Estoque'!A:G,3,FALSE))</f>
        <v/>
      </c>
    </row>
    <row r="431" spans="5:8" ht="18.75" customHeight="1" x14ac:dyDescent="0.25">
      <c r="E431" s="1" t="str">
        <f t="shared" si="7"/>
        <v/>
      </c>
      <c r="F431" s="2" t="str">
        <f>IF(ISERROR(VLOOKUP(A431,'Cadastro-Estoque'!A:G,1,FALSE)),"",VLOOKUP(A431,'Cadastro-Estoque'!A:G,4,FALSE))</f>
        <v/>
      </c>
      <c r="G431" s="2" t="str">
        <f>IF(ISBLANK(A431),"",IF(ISERROR(VLOOKUP(A431,'Cadastro-Estoque'!A:G,1,FALSE)),"Produto não cadastrado",VLOOKUP(A431,'Cadastro-Estoque'!A:G,2,FALSE)))</f>
        <v/>
      </c>
      <c r="H431" s="2" t="str">
        <f>IF(ISERROR(VLOOKUP(A431,'Cadastro-Estoque'!A:G,1,FALSE)),"",VLOOKUP(A431,'Cadastro-Estoque'!A:G,3,FALSE))</f>
        <v/>
      </c>
    </row>
    <row r="432" spans="5:8" ht="18.75" customHeight="1" x14ac:dyDescent="0.25">
      <c r="E432" s="1" t="str">
        <f t="shared" si="7"/>
        <v/>
      </c>
      <c r="F432" s="2" t="str">
        <f>IF(ISERROR(VLOOKUP(A432,'Cadastro-Estoque'!A:G,1,FALSE)),"",VLOOKUP(A432,'Cadastro-Estoque'!A:G,4,FALSE))</f>
        <v/>
      </c>
      <c r="G432" s="2" t="str">
        <f>IF(ISBLANK(A432),"",IF(ISERROR(VLOOKUP(A432,'Cadastro-Estoque'!A:G,1,FALSE)),"Produto não cadastrado",VLOOKUP(A432,'Cadastro-Estoque'!A:G,2,FALSE)))</f>
        <v/>
      </c>
      <c r="H432" s="2" t="str">
        <f>IF(ISERROR(VLOOKUP(A432,'Cadastro-Estoque'!A:G,1,FALSE)),"",VLOOKUP(A432,'Cadastro-Estoque'!A:G,3,FALSE))</f>
        <v/>
      </c>
    </row>
    <row r="433" spans="5:8" ht="18.75" customHeight="1" x14ac:dyDescent="0.25">
      <c r="E433" s="1" t="str">
        <f t="shared" si="7"/>
        <v/>
      </c>
      <c r="F433" s="2" t="str">
        <f>IF(ISERROR(VLOOKUP(A433,'Cadastro-Estoque'!A:G,1,FALSE)),"",VLOOKUP(A433,'Cadastro-Estoque'!A:G,4,FALSE))</f>
        <v/>
      </c>
      <c r="G433" s="2" t="str">
        <f>IF(ISBLANK(A433),"",IF(ISERROR(VLOOKUP(A433,'Cadastro-Estoque'!A:G,1,FALSE)),"Produto não cadastrado",VLOOKUP(A433,'Cadastro-Estoque'!A:G,2,FALSE)))</f>
        <v/>
      </c>
      <c r="H433" s="2" t="str">
        <f>IF(ISERROR(VLOOKUP(A433,'Cadastro-Estoque'!A:G,1,FALSE)),"",VLOOKUP(A433,'Cadastro-Estoque'!A:G,3,FALSE))</f>
        <v/>
      </c>
    </row>
    <row r="434" spans="5:8" ht="18.75" customHeight="1" x14ac:dyDescent="0.25">
      <c r="E434" s="1" t="str">
        <f t="shared" si="7"/>
        <v/>
      </c>
      <c r="F434" s="2" t="str">
        <f>IF(ISERROR(VLOOKUP(A434,'Cadastro-Estoque'!A:G,1,FALSE)),"",VLOOKUP(A434,'Cadastro-Estoque'!A:G,4,FALSE))</f>
        <v/>
      </c>
      <c r="G434" s="2" t="str">
        <f>IF(ISBLANK(A434),"",IF(ISERROR(VLOOKUP(A434,'Cadastro-Estoque'!A:G,1,FALSE)),"Produto não cadastrado",VLOOKUP(A434,'Cadastro-Estoque'!A:G,2,FALSE)))</f>
        <v/>
      </c>
      <c r="H434" s="2" t="str">
        <f>IF(ISERROR(VLOOKUP(A434,'Cadastro-Estoque'!A:G,1,FALSE)),"",VLOOKUP(A434,'Cadastro-Estoque'!A:G,3,FALSE))</f>
        <v/>
      </c>
    </row>
    <row r="435" spans="5:8" ht="18.75" customHeight="1" x14ac:dyDescent="0.25">
      <c r="E435" s="1" t="str">
        <f t="shared" si="7"/>
        <v/>
      </c>
      <c r="F435" s="2" t="str">
        <f>IF(ISERROR(VLOOKUP(A435,'Cadastro-Estoque'!A:G,1,FALSE)),"",VLOOKUP(A435,'Cadastro-Estoque'!A:G,4,FALSE))</f>
        <v/>
      </c>
      <c r="G435" s="2" t="str">
        <f>IF(ISBLANK(A435),"",IF(ISERROR(VLOOKUP(A435,'Cadastro-Estoque'!A:G,1,FALSE)),"Produto não cadastrado",VLOOKUP(A435,'Cadastro-Estoque'!A:G,2,FALSE)))</f>
        <v/>
      </c>
      <c r="H435" s="2" t="str">
        <f>IF(ISERROR(VLOOKUP(A435,'Cadastro-Estoque'!A:G,1,FALSE)),"",VLOOKUP(A435,'Cadastro-Estoque'!A:G,3,FALSE))</f>
        <v/>
      </c>
    </row>
    <row r="436" spans="5:8" ht="18.75" customHeight="1" x14ac:dyDescent="0.25">
      <c r="E436" s="1" t="str">
        <f t="shared" si="7"/>
        <v/>
      </c>
      <c r="F436" s="2" t="str">
        <f>IF(ISERROR(VLOOKUP(A436,'Cadastro-Estoque'!A:G,1,FALSE)),"",VLOOKUP(A436,'Cadastro-Estoque'!A:G,4,FALSE))</f>
        <v/>
      </c>
      <c r="G436" s="2" t="str">
        <f>IF(ISBLANK(A436),"",IF(ISERROR(VLOOKUP(A436,'Cadastro-Estoque'!A:G,1,FALSE)),"Produto não cadastrado",VLOOKUP(A436,'Cadastro-Estoque'!A:G,2,FALSE)))</f>
        <v/>
      </c>
      <c r="H436" s="2" t="str">
        <f>IF(ISERROR(VLOOKUP(A436,'Cadastro-Estoque'!A:G,1,FALSE)),"",VLOOKUP(A436,'Cadastro-Estoque'!A:G,3,FALSE))</f>
        <v/>
      </c>
    </row>
    <row r="437" spans="5:8" ht="18.75" customHeight="1" x14ac:dyDescent="0.25">
      <c r="E437" s="1" t="str">
        <f t="shared" si="7"/>
        <v/>
      </c>
      <c r="F437" s="2" t="str">
        <f>IF(ISERROR(VLOOKUP(A437,'Cadastro-Estoque'!A:G,1,FALSE)),"",VLOOKUP(A437,'Cadastro-Estoque'!A:G,4,FALSE))</f>
        <v/>
      </c>
      <c r="G437" s="2" t="str">
        <f>IF(ISBLANK(A437),"",IF(ISERROR(VLOOKUP(A437,'Cadastro-Estoque'!A:G,1,FALSE)),"Produto não cadastrado",VLOOKUP(A437,'Cadastro-Estoque'!A:G,2,FALSE)))</f>
        <v/>
      </c>
      <c r="H437" s="2" t="str">
        <f>IF(ISERROR(VLOOKUP(A437,'Cadastro-Estoque'!A:G,1,FALSE)),"",VLOOKUP(A437,'Cadastro-Estoque'!A:G,3,FALSE))</f>
        <v/>
      </c>
    </row>
    <row r="438" spans="5:8" ht="18.75" customHeight="1" x14ac:dyDescent="0.25">
      <c r="E438" s="1" t="str">
        <f t="shared" si="7"/>
        <v/>
      </c>
      <c r="F438" s="2" t="str">
        <f>IF(ISERROR(VLOOKUP(A438,'Cadastro-Estoque'!A:G,1,FALSE)),"",VLOOKUP(A438,'Cadastro-Estoque'!A:G,4,FALSE))</f>
        <v/>
      </c>
      <c r="G438" s="2" t="str">
        <f>IF(ISBLANK(A438),"",IF(ISERROR(VLOOKUP(A438,'Cadastro-Estoque'!A:G,1,FALSE)),"Produto não cadastrado",VLOOKUP(A438,'Cadastro-Estoque'!A:G,2,FALSE)))</f>
        <v/>
      </c>
      <c r="H438" s="2" t="str">
        <f>IF(ISERROR(VLOOKUP(A438,'Cadastro-Estoque'!A:G,1,FALSE)),"",VLOOKUP(A438,'Cadastro-Estoque'!A:G,3,FALSE))</f>
        <v/>
      </c>
    </row>
    <row r="439" spans="5:8" ht="18.75" customHeight="1" x14ac:dyDescent="0.25">
      <c r="E439" s="1" t="str">
        <f t="shared" si="7"/>
        <v/>
      </c>
      <c r="F439" s="2" t="str">
        <f>IF(ISERROR(VLOOKUP(A439,'Cadastro-Estoque'!A:G,1,FALSE)),"",VLOOKUP(A439,'Cadastro-Estoque'!A:G,4,FALSE))</f>
        <v/>
      </c>
      <c r="G439" s="2" t="str">
        <f>IF(ISBLANK(A439),"",IF(ISERROR(VLOOKUP(A439,'Cadastro-Estoque'!A:G,1,FALSE)),"Produto não cadastrado",VLOOKUP(A439,'Cadastro-Estoque'!A:G,2,FALSE)))</f>
        <v/>
      </c>
      <c r="H439" s="2" t="str">
        <f>IF(ISERROR(VLOOKUP(A439,'Cadastro-Estoque'!A:G,1,FALSE)),"",VLOOKUP(A439,'Cadastro-Estoque'!A:G,3,FALSE))</f>
        <v/>
      </c>
    </row>
    <row r="440" spans="5:8" ht="18.75" customHeight="1" x14ac:dyDescent="0.25">
      <c r="E440" s="1" t="str">
        <f t="shared" si="7"/>
        <v/>
      </c>
      <c r="F440" s="2" t="str">
        <f>IF(ISERROR(VLOOKUP(A440,'Cadastro-Estoque'!A:G,1,FALSE)),"",VLOOKUP(A440,'Cadastro-Estoque'!A:G,4,FALSE))</f>
        <v/>
      </c>
      <c r="G440" s="2" t="str">
        <f>IF(ISBLANK(A440),"",IF(ISERROR(VLOOKUP(A440,'Cadastro-Estoque'!A:G,1,FALSE)),"Produto não cadastrado",VLOOKUP(A440,'Cadastro-Estoque'!A:G,2,FALSE)))</f>
        <v/>
      </c>
      <c r="H440" s="2" t="str">
        <f>IF(ISERROR(VLOOKUP(A440,'Cadastro-Estoque'!A:G,1,FALSE)),"",VLOOKUP(A440,'Cadastro-Estoque'!A:G,3,FALSE))</f>
        <v/>
      </c>
    </row>
    <row r="441" spans="5:8" ht="18.75" customHeight="1" x14ac:dyDescent="0.25">
      <c r="E441" s="1" t="str">
        <f t="shared" si="7"/>
        <v/>
      </c>
      <c r="F441" s="2" t="str">
        <f>IF(ISERROR(VLOOKUP(A441,'Cadastro-Estoque'!A:G,1,FALSE)),"",VLOOKUP(A441,'Cadastro-Estoque'!A:G,4,FALSE))</f>
        <v/>
      </c>
      <c r="G441" s="2" t="str">
        <f>IF(ISBLANK(A441),"",IF(ISERROR(VLOOKUP(A441,'Cadastro-Estoque'!A:G,1,FALSE)),"Produto não cadastrado",VLOOKUP(A441,'Cadastro-Estoque'!A:G,2,FALSE)))</f>
        <v/>
      </c>
      <c r="H441" s="2" t="str">
        <f>IF(ISERROR(VLOOKUP(A441,'Cadastro-Estoque'!A:G,1,FALSE)),"",VLOOKUP(A441,'Cadastro-Estoque'!A:G,3,FALSE))</f>
        <v/>
      </c>
    </row>
    <row r="442" spans="5:8" ht="18.75" customHeight="1" x14ac:dyDescent="0.25">
      <c r="E442" s="1" t="str">
        <f t="shared" si="7"/>
        <v/>
      </c>
      <c r="F442" s="2" t="str">
        <f>IF(ISERROR(VLOOKUP(A442,'Cadastro-Estoque'!A:G,1,FALSE)),"",VLOOKUP(A442,'Cadastro-Estoque'!A:G,4,FALSE))</f>
        <v/>
      </c>
      <c r="G442" s="2" t="str">
        <f>IF(ISBLANK(A442),"",IF(ISERROR(VLOOKUP(A442,'Cadastro-Estoque'!A:G,1,FALSE)),"Produto não cadastrado",VLOOKUP(A442,'Cadastro-Estoque'!A:G,2,FALSE)))</f>
        <v/>
      </c>
      <c r="H442" s="2" t="str">
        <f>IF(ISERROR(VLOOKUP(A442,'Cadastro-Estoque'!A:G,1,FALSE)),"",VLOOKUP(A442,'Cadastro-Estoque'!A:G,3,FALSE))</f>
        <v/>
      </c>
    </row>
    <row r="443" spans="5:8" ht="18.75" customHeight="1" x14ac:dyDescent="0.25">
      <c r="E443" s="1" t="str">
        <f t="shared" si="7"/>
        <v/>
      </c>
      <c r="F443" s="2" t="str">
        <f>IF(ISERROR(VLOOKUP(A443,'Cadastro-Estoque'!A:G,1,FALSE)),"",VLOOKUP(A443,'Cadastro-Estoque'!A:G,4,FALSE))</f>
        <v/>
      </c>
      <c r="G443" s="2" t="str">
        <f>IF(ISBLANK(A443),"",IF(ISERROR(VLOOKUP(A443,'Cadastro-Estoque'!A:G,1,FALSE)),"Produto não cadastrado",VLOOKUP(A443,'Cadastro-Estoque'!A:G,2,FALSE)))</f>
        <v/>
      </c>
      <c r="H443" s="2" t="str">
        <f>IF(ISERROR(VLOOKUP(A443,'Cadastro-Estoque'!A:G,1,FALSE)),"",VLOOKUP(A443,'Cadastro-Estoque'!A:G,3,FALSE))</f>
        <v/>
      </c>
    </row>
    <row r="444" spans="5:8" ht="18.75" customHeight="1" x14ac:dyDescent="0.25">
      <c r="E444" s="1" t="str">
        <f t="shared" si="7"/>
        <v/>
      </c>
      <c r="F444" s="2" t="str">
        <f>IF(ISERROR(VLOOKUP(A444,'Cadastro-Estoque'!A:G,1,FALSE)),"",VLOOKUP(A444,'Cadastro-Estoque'!A:G,4,FALSE))</f>
        <v/>
      </c>
      <c r="G444" s="2" t="str">
        <f>IF(ISBLANK(A444),"",IF(ISERROR(VLOOKUP(A444,'Cadastro-Estoque'!A:G,1,FALSE)),"Produto não cadastrado",VLOOKUP(A444,'Cadastro-Estoque'!A:G,2,FALSE)))</f>
        <v/>
      </c>
      <c r="H444" s="2" t="str">
        <f>IF(ISERROR(VLOOKUP(A444,'Cadastro-Estoque'!A:G,1,FALSE)),"",VLOOKUP(A444,'Cadastro-Estoque'!A:G,3,FALSE))</f>
        <v/>
      </c>
    </row>
    <row r="445" spans="5:8" ht="18.75" customHeight="1" x14ac:dyDescent="0.25">
      <c r="E445" s="1" t="str">
        <f t="shared" si="7"/>
        <v/>
      </c>
      <c r="F445" s="2" t="str">
        <f>IF(ISERROR(VLOOKUP(A445,'Cadastro-Estoque'!A:G,1,FALSE)),"",VLOOKUP(A445,'Cadastro-Estoque'!A:G,4,FALSE))</f>
        <v/>
      </c>
      <c r="G445" s="2" t="str">
        <f>IF(ISBLANK(A445),"",IF(ISERROR(VLOOKUP(A445,'Cadastro-Estoque'!A:G,1,FALSE)),"Produto não cadastrado",VLOOKUP(A445,'Cadastro-Estoque'!A:G,2,FALSE)))</f>
        <v/>
      </c>
      <c r="H445" s="2" t="str">
        <f>IF(ISERROR(VLOOKUP(A445,'Cadastro-Estoque'!A:G,1,FALSE)),"",VLOOKUP(A445,'Cadastro-Estoque'!A:G,3,FALSE))</f>
        <v/>
      </c>
    </row>
    <row r="446" spans="5:8" ht="18.75" customHeight="1" x14ac:dyDescent="0.25">
      <c r="E446" s="1" t="str">
        <f t="shared" si="7"/>
        <v/>
      </c>
      <c r="F446" s="2" t="str">
        <f>IF(ISERROR(VLOOKUP(A446,'Cadastro-Estoque'!A:G,1,FALSE)),"",VLOOKUP(A446,'Cadastro-Estoque'!A:G,4,FALSE))</f>
        <v/>
      </c>
      <c r="G446" s="2" t="str">
        <f>IF(ISBLANK(A446),"",IF(ISERROR(VLOOKUP(A446,'Cadastro-Estoque'!A:G,1,FALSE)),"Produto não cadastrado",VLOOKUP(A446,'Cadastro-Estoque'!A:G,2,FALSE)))</f>
        <v/>
      </c>
      <c r="H446" s="2" t="str">
        <f>IF(ISERROR(VLOOKUP(A446,'Cadastro-Estoque'!A:G,1,FALSE)),"",VLOOKUP(A446,'Cadastro-Estoque'!A:G,3,FALSE))</f>
        <v/>
      </c>
    </row>
    <row r="447" spans="5:8" ht="18.75" customHeight="1" x14ac:dyDescent="0.25">
      <c r="E447" s="1" t="str">
        <f t="shared" si="7"/>
        <v/>
      </c>
      <c r="F447" s="2" t="str">
        <f>IF(ISERROR(VLOOKUP(A447,'Cadastro-Estoque'!A:G,1,FALSE)),"",VLOOKUP(A447,'Cadastro-Estoque'!A:G,4,FALSE))</f>
        <v/>
      </c>
      <c r="G447" s="2" t="str">
        <f>IF(ISBLANK(A447),"",IF(ISERROR(VLOOKUP(A447,'Cadastro-Estoque'!A:G,1,FALSE)),"Produto não cadastrado",VLOOKUP(A447,'Cadastro-Estoque'!A:G,2,FALSE)))</f>
        <v/>
      </c>
      <c r="H447" s="2" t="str">
        <f>IF(ISERROR(VLOOKUP(A447,'Cadastro-Estoque'!A:G,1,FALSE)),"",VLOOKUP(A447,'Cadastro-Estoque'!A:G,3,FALSE))</f>
        <v/>
      </c>
    </row>
    <row r="448" spans="5:8" ht="18.75" customHeight="1" x14ac:dyDescent="0.25">
      <c r="E448" s="1" t="str">
        <f t="shared" si="7"/>
        <v/>
      </c>
      <c r="F448" s="2" t="str">
        <f>IF(ISERROR(VLOOKUP(A448,'Cadastro-Estoque'!A:G,1,FALSE)),"",VLOOKUP(A448,'Cadastro-Estoque'!A:G,4,FALSE))</f>
        <v/>
      </c>
      <c r="G448" s="2" t="str">
        <f>IF(ISBLANK(A448),"",IF(ISERROR(VLOOKUP(A448,'Cadastro-Estoque'!A:G,1,FALSE)),"Produto não cadastrado",VLOOKUP(A448,'Cadastro-Estoque'!A:G,2,FALSE)))</f>
        <v/>
      </c>
      <c r="H448" s="2" t="str">
        <f>IF(ISERROR(VLOOKUP(A448,'Cadastro-Estoque'!A:G,1,FALSE)),"",VLOOKUP(A448,'Cadastro-Estoque'!A:G,3,FALSE))</f>
        <v/>
      </c>
    </row>
    <row r="449" spans="5:8" ht="18.75" customHeight="1" x14ac:dyDescent="0.25">
      <c r="E449" s="1" t="str">
        <f t="shared" si="7"/>
        <v/>
      </c>
      <c r="F449" s="2" t="str">
        <f>IF(ISERROR(VLOOKUP(A449,'Cadastro-Estoque'!A:G,1,FALSE)),"",VLOOKUP(A449,'Cadastro-Estoque'!A:G,4,FALSE))</f>
        <v/>
      </c>
      <c r="G449" s="2" t="str">
        <f>IF(ISBLANK(A449),"",IF(ISERROR(VLOOKUP(A449,'Cadastro-Estoque'!A:G,1,FALSE)),"Produto não cadastrado",VLOOKUP(A449,'Cadastro-Estoque'!A:G,2,FALSE)))</f>
        <v/>
      </c>
      <c r="H449" s="2" t="str">
        <f>IF(ISERROR(VLOOKUP(A449,'Cadastro-Estoque'!A:G,1,FALSE)),"",VLOOKUP(A449,'Cadastro-Estoque'!A:G,3,FALSE))</f>
        <v/>
      </c>
    </row>
    <row r="450" spans="5:8" ht="18.75" customHeight="1" x14ac:dyDescent="0.25">
      <c r="E450" s="1" t="str">
        <f t="shared" si="7"/>
        <v/>
      </c>
      <c r="F450" s="2" t="str">
        <f>IF(ISERROR(VLOOKUP(A450,'Cadastro-Estoque'!A:G,1,FALSE)),"",VLOOKUP(A450,'Cadastro-Estoque'!A:G,4,FALSE))</f>
        <v/>
      </c>
      <c r="G450" s="2" t="str">
        <f>IF(ISBLANK(A450),"",IF(ISERROR(VLOOKUP(A450,'Cadastro-Estoque'!A:G,1,FALSE)),"Produto não cadastrado",VLOOKUP(A450,'Cadastro-Estoque'!A:G,2,FALSE)))</f>
        <v/>
      </c>
      <c r="H450" s="2" t="str">
        <f>IF(ISERROR(VLOOKUP(A450,'Cadastro-Estoque'!A:G,1,FALSE)),"",VLOOKUP(A450,'Cadastro-Estoque'!A:G,3,FALSE))</f>
        <v/>
      </c>
    </row>
    <row r="451" spans="5:8" ht="18.75" customHeight="1" x14ac:dyDescent="0.25">
      <c r="E451" s="1" t="str">
        <f t="shared" si="7"/>
        <v/>
      </c>
      <c r="F451" s="2" t="str">
        <f>IF(ISERROR(VLOOKUP(A451,'Cadastro-Estoque'!A:G,1,FALSE)),"",VLOOKUP(A451,'Cadastro-Estoque'!A:G,4,FALSE))</f>
        <v/>
      </c>
      <c r="G451" s="2" t="str">
        <f>IF(ISBLANK(A451),"",IF(ISERROR(VLOOKUP(A451,'Cadastro-Estoque'!A:G,1,FALSE)),"Produto não cadastrado",VLOOKUP(A451,'Cadastro-Estoque'!A:G,2,FALSE)))</f>
        <v/>
      </c>
      <c r="H451" s="2" t="str">
        <f>IF(ISERROR(VLOOKUP(A451,'Cadastro-Estoque'!A:G,1,FALSE)),"",VLOOKUP(A451,'Cadastro-Estoque'!A:G,3,FALSE))</f>
        <v/>
      </c>
    </row>
    <row r="452" spans="5:8" ht="18.75" customHeight="1" x14ac:dyDescent="0.25">
      <c r="E452" s="1" t="str">
        <f t="shared" si="7"/>
        <v/>
      </c>
      <c r="F452" s="2" t="str">
        <f>IF(ISERROR(VLOOKUP(A452,'Cadastro-Estoque'!A:G,1,FALSE)),"",VLOOKUP(A452,'Cadastro-Estoque'!A:G,4,FALSE))</f>
        <v/>
      </c>
      <c r="G452" s="2" t="str">
        <f>IF(ISBLANK(A452),"",IF(ISERROR(VLOOKUP(A452,'Cadastro-Estoque'!A:G,1,FALSE)),"Produto não cadastrado",VLOOKUP(A452,'Cadastro-Estoque'!A:G,2,FALSE)))</f>
        <v/>
      </c>
      <c r="H452" s="2" t="str">
        <f>IF(ISERROR(VLOOKUP(A452,'Cadastro-Estoque'!A:G,1,FALSE)),"",VLOOKUP(A452,'Cadastro-Estoque'!A:G,3,FALSE))</f>
        <v/>
      </c>
    </row>
    <row r="453" spans="5:8" ht="18.75" customHeight="1" x14ac:dyDescent="0.25">
      <c r="E453" s="1" t="str">
        <f t="shared" si="7"/>
        <v/>
      </c>
      <c r="F453" s="2" t="str">
        <f>IF(ISERROR(VLOOKUP(A453,'Cadastro-Estoque'!A:G,1,FALSE)),"",VLOOKUP(A453,'Cadastro-Estoque'!A:G,4,FALSE))</f>
        <v/>
      </c>
      <c r="G453" s="2" t="str">
        <f>IF(ISBLANK(A453),"",IF(ISERROR(VLOOKUP(A453,'Cadastro-Estoque'!A:G,1,FALSE)),"Produto não cadastrado",VLOOKUP(A453,'Cadastro-Estoque'!A:G,2,FALSE)))</f>
        <v/>
      </c>
      <c r="H453" s="2" t="str">
        <f>IF(ISERROR(VLOOKUP(A453,'Cadastro-Estoque'!A:G,1,FALSE)),"",VLOOKUP(A453,'Cadastro-Estoque'!A:G,3,FALSE))</f>
        <v/>
      </c>
    </row>
    <row r="454" spans="5:8" ht="18.75" customHeight="1" x14ac:dyDescent="0.25">
      <c r="E454" s="1" t="str">
        <f t="shared" si="7"/>
        <v/>
      </c>
      <c r="F454" s="2" t="str">
        <f>IF(ISERROR(VLOOKUP(A454,'Cadastro-Estoque'!A:G,1,FALSE)),"",VLOOKUP(A454,'Cadastro-Estoque'!A:G,4,FALSE))</f>
        <v/>
      </c>
      <c r="G454" s="2" t="str">
        <f>IF(ISBLANK(A454),"",IF(ISERROR(VLOOKUP(A454,'Cadastro-Estoque'!A:G,1,FALSE)),"Produto não cadastrado",VLOOKUP(A454,'Cadastro-Estoque'!A:G,2,FALSE)))</f>
        <v/>
      </c>
      <c r="H454" s="2" t="str">
        <f>IF(ISERROR(VLOOKUP(A454,'Cadastro-Estoque'!A:G,1,FALSE)),"",VLOOKUP(A454,'Cadastro-Estoque'!A:G,3,FALSE))</f>
        <v/>
      </c>
    </row>
    <row r="455" spans="5:8" ht="18.75" customHeight="1" x14ac:dyDescent="0.25">
      <c r="E455" s="1" t="str">
        <f t="shared" ref="E455:E518" si="8">IF(ISBLANK(A455),"",C455*D455)</f>
        <v/>
      </c>
      <c r="F455" s="2" t="str">
        <f>IF(ISERROR(VLOOKUP(A455,'Cadastro-Estoque'!A:G,1,FALSE)),"",VLOOKUP(A455,'Cadastro-Estoque'!A:G,4,FALSE))</f>
        <v/>
      </c>
      <c r="G455" s="2" t="str">
        <f>IF(ISBLANK(A455),"",IF(ISERROR(VLOOKUP(A455,'Cadastro-Estoque'!A:G,1,FALSE)),"Produto não cadastrado",VLOOKUP(A455,'Cadastro-Estoque'!A:G,2,FALSE)))</f>
        <v/>
      </c>
      <c r="H455" s="2" t="str">
        <f>IF(ISERROR(VLOOKUP(A455,'Cadastro-Estoque'!A:G,1,FALSE)),"",VLOOKUP(A455,'Cadastro-Estoque'!A:G,3,FALSE))</f>
        <v/>
      </c>
    </row>
    <row r="456" spans="5:8" ht="18.75" customHeight="1" x14ac:dyDescent="0.25">
      <c r="E456" s="1" t="str">
        <f t="shared" si="8"/>
        <v/>
      </c>
      <c r="F456" s="2" t="str">
        <f>IF(ISERROR(VLOOKUP(A456,'Cadastro-Estoque'!A:G,1,FALSE)),"",VLOOKUP(A456,'Cadastro-Estoque'!A:G,4,FALSE))</f>
        <v/>
      </c>
      <c r="G456" s="2" t="str">
        <f>IF(ISBLANK(A456),"",IF(ISERROR(VLOOKUP(A456,'Cadastro-Estoque'!A:G,1,FALSE)),"Produto não cadastrado",VLOOKUP(A456,'Cadastro-Estoque'!A:G,2,FALSE)))</f>
        <v/>
      </c>
      <c r="H456" s="2" t="str">
        <f>IF(ISERROR(VLOOKUP(A456,'Cadastro-Estoque'!A:G,1,FALSE)),"",VLOOKUP(A456,'Cadastro-Estoque'!A:G,3,FALSE))</f>
        <v/>
      </c>
    </row>
    <row r="457" spans="5:8" ht="18.75" customHeight="1" x14ac:dyDescent="0.25">
      <c r="E457" s="1" t="str">
        <f t="shared" si="8"/>
        <v/>
      </c>
      <c r="F457" s="2" t="str">
        <f>IF(ISERROR(VLOOKUP(A457,'Cadastro-Estoque'!A:G,1,FALSE)),"",VLOOKUP(A457,'Cadastro-Estoque'!A:G,4,FALSE))</f>
        <v/>
      </c>
      <c r="G457" s="2" t="str">
        <f>IF(ISBLANK(A457),"",IF(ISERROR(VLOOKUP(A457,'Cadastro-Estoque'!A:G,1,FALSE)),"Produto não cadastrado",VLOOKUP(A457,'Cadastro-Estoque'!A:G,2,FALSE)))</f>
        <v/>
      </c>
      <c r="H457" s="2" t="str">
        <f>IF(ISERROR(VLOOKUP(A457,'Cadastro-Estoque'!A:G,1,FALSE)),"",VLOOKUP(A457,'Cadastro-Estoque'!A:G,3,FALSE))</f>
        <v/>
      </c>
    </row>
    <row r="458" spans="5:8" ht="18.75" customHeight="1" x14ac:dyDescent="0.25">
      <c r="E458" s="1" t="str">
        <f t="shared" si="8"/>
        <v/>
      </c>
      <c r="F458" s="2" t="str">
        <f>IF(ISERROR(VLOOKUP(A458,'Cadastro-Estoque'!A:G,1,FALSE)),"",VLOOKUP(A458,'Cadastro-Estoque'!A:G,4,FALSE))</f>
        <v/>
      </c>
      <c r="G458" s="2" t="str">
        <f>IF(ISBLANK(A458),"",IF(ISERROR(VLOOKUP(A458,'Cadastro-Estoque'!A:G,1,FALSE)),"Produto não cadastrado",VLOOKUP(A458,'Cadastro-Estoque'!A:G,2,FALSE)))</f>
        <v/>
      </c>
      <c r="H458" s="2" t="str">
        <f>IF(ISERROR(VLOOKUP(A458,'Cadastro-Estoque'!A:G,1,FALSE)),"",VLOOKUP(A458,'Cadastro-Estoque'!A:G,3,FALSE))</f>
        <v/>
      </c>
    </row>
    <row r="459" spans="5:8" ht="18.75" customHeight="1" x14ac:dyDescent="0.25">
      <c r="E459" s="1" t="str">
        <f t="shared" si="8"/>
        <v/>
      </c>
      <c r="F459" s="2" t="str">
        <f>IF(ISERROR(VLOOKUP(A459,'Cadastro-Estoque'!A:G,1,FALSE)),"",VLOOKUP(A459,'Cadastro-Estoque'!A:G,4,FALSE))</f>
        <v/>
      </c>
      <c r="G459" s="2" t="str">
        <f>IF(ISBLANK(A459),"",IF(ISERROR(VLOOKUP(A459,'Cadastro-Estoque'!A:G,1,FALSE)),"Produto não cadastrado",VLOOKUP(A459,'Cadastro-Estoque'!A:G,2,FALSE)))</f>
        <v/>
      </c>
      <c r="H459" s="2" t="str">
        <f>IF(ISERROR(VLOOKUP(A459,'Cadastro-Estoque'!A:G,1,FALSE)),"",VLOOKUP(A459,'Cadastro-Estoque'!A:G,3,FALSE))</f>
        <v/>
      </c>
    </row>
    <row r="460" spans="5:8" ht="18.75" customHeight="1" x14ac:dyDescent="0.25">
      <c r="E460" s="1" t="str">
        <f t="shared" si="8"/>
        <v/>
      </c>
      <c r="F460" s="2" t="str">
        <f>IF(ISERROR(VLOOKUP(A460,'Cadastro-Estoque'!A:G,1,FALSE)),"",VLOOKUP(A460,'Cadastro-Estoque'!A:G,4,FALSE))</f>
        <v/>
      </c>
      <c r="G460" s="2" t="str">
        <f>IF(ISBLANK(A460),"",IF(ISERROR(VLOOKUP(A460,'Cadastro-Estoque'!A:G,1,FALSE)),"Produto não cadastrado",VLOOKUP(A460,'Cadastro-Estoque'!A:G,2,FALSE)))</f>
        <v/>
      </c>
      <c r="H460" s="2" t="str">
        <f>IF(ISERROR(VLOOKUP(A460,'Cadastro-Estoque'!A:G,1,FALSE)),"",VLOOKUP(A460,'Cadastro-Estoque'!A:G,3,FALSE))</f>
        <v/>
      </c>
    </row>
    <row r="461" spans="5:8" ht="18.75" customHeight="1" x14ac:dyDescent="0.25">
      <c r="E461" s="1" t="str">
        <f t="shared" si="8"/>
        <v/>
      </c>
      <c r="F461" s="2" t="str">
        <f>IF(ISERROR(VLOOKUP(A461,'Cadastro-Estoque'!A:G,1,FALSE)),"",VLOOKUP(A461,'Cadastro-Estoque'!A:G,4,FALSE))</f>
        <v/>
      </c>
      <c r="G461" s="2" t="str">
        <f>IF(ISBLANK(A461),"",IF(ISERROR(VLOOKUP(A461,'Cadastro-Estoque'!A:G,1,FALSE)),"Produto não cadastrado",VLOOKUP(A461,'Cadastro-Estoque'!A:G,2,FALSE)))</f>
        <v/>
      </c>
      <c r="H461" s="2" t="str">
        <f>IF(ISERROR(VLOOKUP(A461,'Cadastro-Estoque'!A:G,1,FALSE)),"",VLOOKUP(A461,'Cadastro-Estoque'!A:G,3,FALSE))</f>
        <v/>
      </c>
    </row>
    <row r="462" spans="5:8" ht="18.75" customHeight="1" x14ac:dyDescent="0.25">
      <c r="E462" s="1" t="str">
        <f t="shared" si="8"/>
        <v/>
      </c>
      <c r="F462" s="2" t="str">
        <f>IF(ISERROR(VLOOKUP(A462,'Cadastro-Estoque'!A:G,1,FALSE)),"",VLOOKUP(A462,'Cadastro-Estoque'!A:G,4,FALSE))</f>
        <v/>
      </c>
      <c r="G462" s="2" t="str">
        <f>IF(ISBLANK(A462),"",IF(ISERROR(VLOOKUP(A462,'Cadastro-Estoque'!A:G,1,FALSE)),"Produto não cadastrado",VLOOKUP(A462,'Cadastro-Estoque'!A:G,2,FALSE)))</f>
        <v/>
      </c>
      <c r="H462" s="2" t="str">
        <f>IF(ISERROR(VLOOKUP(A462,'Cadastro-Estoque'!A:G,1,FALSE)),"",VLOOKUP(A462,'Cadastro-Estoque'!A:G,3,FALSE))</f>
        <v/>
      </c>
    </row>
    <row r="463" spans="5:8" ht="18.75" customHeight="1" x14ac:dyDescent="0.25">
      <c r="E463" s="1" t="str">
        <f t="shared" si="8"/>
        <v/>
      </c>
      <c r="F463" s="2" t="str">
        <f>IF(ISERROR(VLOOKUP(A463,'Cadastro-Estoque'!A:G,1,FALSE)),"",VLOOKUP(A463,'Cadastro-Estoque'!A:G,4,FALSE))</f>
        <v/>
      </c>
      <c r="G463" s="2" t="str">
        <f>IF(ISBLANK(A463),"",IF(ISERROR(VLOOKUP(A463,'Cadastro-Estoque'!A:G,1,FALSE)),"Produto não cadastrado",VLOOKUP(A463,'Cadastro-Estoque'!A:G,2,FALSE)))</f>
        <v/>
      </c>
      <c r="H463" s="2" t="str">
        <f>IF(ISERROR(VLOOKUP(A463,'Cadastro-Estoque'!A:G,1,FALSE)),"",VLOOKUP(A463,'Cadastro-Estoque'!A:G,3,FALSE))</f>
        <v/>
      </c>
    </row>
    <row r="464" spans="5:8" ht="18.75" customHeight="1" x14ac:dyDescent="0.25">
      <c r="E464" s="1" t="str">
        <f t="shared" si="8"/>
        <v/>
      </c>
      <c r="F464" s="2" t="str">
        <f>IF(ISERROR(VLOOKUP(A464,'Cadastro-Estoque'!A:G,1,FALSE)),"",VLOOKUP(A464,'Cadastro-Estoque'!A:G,4,FALSE))</f>
        <v/>
      </c>
      <c r="G464" s="2" t="str">
        <f>IF(ISBLANK(A464),"",IF(ISERROR(VLOOKUP(A464,'Cadastro-Estoque'!A:G,1,FALSE)),"Produto não cadastrado",VLOOKUP(A464,'Cadastro-Estoque'!A:G,2,FALSE)))</f>
        <v/>
      </c>
      <c r="H464" s="2" t="str">
        <f>IF(ISERROR(VLOOKUP(A464,'Cadastro-Estoque'!A:G,1,FALSE)),"",VLOOKUP(A464,'Cadastro-Estoque'!A:G,3,FALSE))</f>
        <v/>
      </c>
    </row>
    <row r="465" spans="5:8" ht="18.75" customHeight="1" x14ac:dyDescent="0.25">
      <c r="E465" s="1" t="str">
        <f t="shared" si="8"/>
        <v/>
      </c>
      <c r="F465" s="2" t="str">
        <f>IF(ISERROR(VLOOKUP(A465,'Cadastro-Estoque'!A:G,1,FALSE)),"",VLOOKUP(A465,'Cadastro-Estoque'!A:G,4,FALSE))</f>
        <v/>
      </c>
      <c r="G465" s="2" t="str">
        <f>IF(ISBLANK(A465),"",IF(ISERROR(VLOOKUP(A465,'Cadastro-Estoque'!A:G,1,FALSE)),"Produto não cadastrado",VLOOKUP(A465,'Cadastro-Estoque'!A:G,2,FALSE)))</f>
        <v/>
      </c>
      <c r="H465" s="2" t="str">
        <f>IF(ISERROR(VLOOKUP(A465,'Cadastro-Estoque'!A:G,1,FALSE)),"",VLOOKUP(A465,'Cadastro-Estoque'!A:G,3,FALSE))</f>
        <v/>
      </c>
    </row>
    <row r="466" spans="5:8" ht="18.75" customHeight="1" x14ac:dyDescent="0.25">
      <c r="E466" s="1" t="str">
        <f t="shared" si="8"/>
        <v/>
      </c>
      <c r="F466" s="2" t="str">
        <f>IF(ISERROR(VLOOKUP(A466,'Cadastro-Estoque'!A:G,1,FALSE)),"",VLOOKUP(A466,'Cadastro-Estoque'!A:G,4,FALSE))</f>
        <v/>
      </c>
      <c r="G466" s="2" t="str">
        <f>IF(ISBLANK(A466),"",IF(ISERROR(VLOOKUP(A466,'Cadastro-Estoque'!A:G,1,FALSE)),"Produto não cadastrado",VLOOKUP(A466,'Cadastro-Estoque'!A:G,2,FALSE)))</f>
        <v/>
      </c>
      <c r="H466" s="2" t="str">
        <f>IF(ISERROR(VLOOKUP(A466,'Cadastro-Estoque'!A:G,1,FALSE)),"",VLOOKUP(A466,'Cadastro-Estoque'!A:G,3,FALSE))</f>
        <v/>
      </c>
    </row>
    <row r="467" spans="5:8" ht="18.75" customHeight="1" x14ac:dyDescent="0.25">
      <c r="E467" s="1" t="str">
        <f t="shared" si="8"/>
        <v/>
      </c>
      <c r="F467" s="2" t="str">
        <f>IF(ISERROR(VLOOKUP(A467,'Cadastro-Estoque'!A:G,1,FALSE)),"",VLOOKUP(A467,'Cadastro-Estoque'!A:G,4,FALSE))</f>
        <v/>
      </c>
      <c r="G467" s="2" t="str">
        <f>IF(ISBLANK(A467),"",IF(ISERROR(VLOOKUP(A467,'Cadastro-Estoque'!A:G,1,FALSE)),"Produto não cadastrado",VLOOKUP(A467,'Cadastro-Estoque'!A:G,2,FALSE)))</f>
        <v/>
      </c>
      <c r="H467" s="2" t="str">
        <f>IF(ISERROR(VLOOKUP(A467,'Cadastro-Estoque'!A:G,1,FALSE)),"",VLOOKUP(A467,'Cadastro-Estoque'!A:G,3,FALSE))</f>
        <v/>
      </c>
    </row>
    <row r="468" spans="5:8" ht="18.75" customHeight="1" x14ac:dyDescent="0.25">
      <c r="E468" s="1" t="str">
        <f t="shared" si="8"/>
        <v/>
      </c>
      <c r="F468" s="2" t="str">
        <f>IF(ISERROR(VLOOKUP(A468,'Cadastro-Estoque'!A:G,1,FALSE)),"",VLOOKUP(A468,'Cadastro-Estoque'!A:G,4,FALSE))</f>
        <v/>
      </c>
      <c r="G468" s="2" t="str">
        <f>IF(ISBLANK(A468),"",IF(ISERROR(VLOOKUP(A468,'Cadastro-Estoque'!A:G,1,FALSE)),"Produto não cadastrado",VLOOKUP(A468,'Cadastro-Estoque'!A:G,2,FALSE)))</f>
        <v/>
      </c>
      <c r="H468" s="2" t="str">
        <f>IF(ISERROR(VLOOKUP(A468,'Cadastro-Estoque'!A:G,1,FALSE)),"",VLOOKUP(A468,'Cadastro-Estoque'!A:G,3,FALSE))</f>
        <v/>
      </c>
    </row>
    <row r="469" spans="5:8" ht="18.75" customHeight="1" x14ac:dyDescent="0.25">
      <c r="E469" s="1" t="str">
        <f t="shared" si="8"/>
        <v/>
      </c>
      <c r="F469" s="2" t="str">
        <f>IF(ISERROR(VLOOKUP(A469,'Cadastro-Estoque'!A:G,1,FALSE)),"",VLOOKUP(A469,'Cadastro-Estoque'!A:G,4,FALSE))</f>
        <v/>
      </c>
      <c r="G469" s="2" t="str">
        <f>IF(ISBLANK(A469),"",IF(ISERROR(VLOOKUP(A469,'Cadastro-Estoque'!A:G,1,FALSE)),"Produto não cadastrado",VLOOKUP(A469,'Cadastro-Estoque'!A:G,2,FALSE)))</f>
        <v/>
      </c>
      <c r="H469" s="2" t="str">
        <f>IF(ISERROR(VLOOKUP(A469,'Cadastro-Estoque'!A:G,1,FALSE)),"",VLOOKUP(A469,'Cadastro-Estoque'!A:G,3,FALSE))</f>
        <v/>
      </c>
    </row>
    <row r="470" spans="5:8" ht="18.75" customHeight="1" x14ac:dyDescent="0.25">
      <c r="E470" s="1" t="str">
        <f t="shared" si="8"/>
        <v/>
      </c>
      <c r="F470" s="2" t="str">
        <f>IF(ISERROR(VLOOKUP(A470,'Cadastro-Estoque'!A:G,1,FALSE)),"",VLOOKUP(A470,'Cadastro-Estoque'!A:G,4,FALSE))</f>
        <v/>
      </c>
      <c r="G470" s="2" t="str">
        <f>IF(ISBLANK(A470),"",IF(ISERROR(VLOOKUP(A470,'Cadastro-Estoque'!A:G,1,FALSE)),"Produto não cadastrado",VLOOKUP(A470,'Cadastro-Estoque'!A:G,2,FALSE)))</f>
        <v/>
      </c>
      <c r="H470" s="2" t="str">
        <f>IF(ISERROR(VLOOKUP(A470,'Cadastro-Estoque'!A:G,1,FALSE)),"",VLOOKUP(A470,'Cadastro-Estoque'!A:G,3,FALSE))</f>
        <v/>
      </c>
    </row>
    <row r="471" spans="5:8" ht="18.75" customHeight="1" x14ac:dyDescent="0.25">
      <c r="E471" s="1" t="str">
        <f t="shared" si="8"/>
        <v/>
      </c>
      <c r="F471" s="2" t="str">
        <f>IF(ISERROR(VLOOKUP(A471,'Cadastro-Estoque'!A:G,1,FALSE)),"",VLOOKUP(A471,'Cadastro-Estoque'!A:G,4,FALSE))</f>
        <v/>
      </c>
      <c r="G471" s="2" t="str">
        <f>IF(ISBLANK(A471),"",IF(ISERROR(VLOOKUP(A471,'Cadastro-Estoque'!A:G,1,FALSE)),"Produto não cadastrado",VLOOKUP(A471,'Cadastro-Estoque'!A:G,2,FALSE)))</f>
        <v/>
      </c>
      <c r="H471" s="2" t="str">
        <f>IF(ISERROR(VLOOKUP(A471,'Cadastro-Estoque'!A:G,1,FALSE)),"",VLOOKUP(A471,'Cadastro-Estoque'!A:G,3,FALSE))</f>
        <v/>
      </c>
    </row>
    <row r="472" spans="5:8" ht="18.75" customHeight="1" x14ac:dyDescent="0.25">
      <c r="E472" s="1" t="str">
        <f t="shared" si="8"/>
        <v/>
      </c>
      <c r="F472" s="2" t="str">
        <f>IF(ISERROR(VLOOKUP(A472,'Cadastro-Estoque'!A:G,1,FALSE)),"",VLOOKUP(A472,'Cadastro-Estoque'!A:G,4,FALSE))</f>
        <v/>
      </c>
      <c r="G472" s="2" t="str">
        <f>IF(ISBLANK(A472),"",IF(ISERROR(VLOOKUP(A472,'Cadastro-Estoque'!A:G,1,FALSE)),"Produto não cadastrado",VLOOKUP(A472,'Cadastro-Estoque'!A:G,2,FALSE)))</f>
        <v/>
      </c>
      <c r="H472" s="2" t="str">
        <f>IF(ISERROR(VLOOKUP(A472,'Cadastro-Estoque'!A:G,1,FALSE)),"",VLOOKUP(A472,'Cadastro-Estoque'!A:G,3,FALSE))</f>
        <v/>
      </c>
    </row>
    <row r="473" spans="5:8" ht="18.75" customHeight="1" x14ac:dyDescent="0.25">
      <c r="E473" s="1" t="str">
        <f t="shared" si="8"/>
        <v/>
      </c>
      <c r="F473" s="2" t="str">
        <f>IF(ISERROR(VLOOKUP(A473,'Cadastro-Estoque'!A:G,1,FALSE)),"",VLOOKUP(A473,'Cadastro-Estoque'!A:G,4,FALSE))</f>
        <v/>
      </c>
      <c r="G473" s="2" t="str">
        <f>IF(ISBLANK(A473),"",IF(ISERROR(VLOOKUP(A473,'Cadastro-Estoque'!A:G,1,FALSE)),"Produto não cadastrado",VLOOKUP(A473,'Cadastro-Estoque'!A:G,2,FALSE)))</f>
        <v/>
      </c>
      <c r="H473" s="2" t="str">
        <f>IF(ISERROR(VLOOKUP(A473,'Cadastro-Estoque'!A:G,1,FALSE)),"",VLOOKUP(A473,'Cadastro-Estoque'!A:G,3,FALSE))</f>
        <v/>
      </c>
    </row>
    <row r="474" spans="5:8" ht="18.75" customHeight="1" x14ac:dyDescent="0.25">
      <c r="E474" s="1" t="str">
        <f t="shared" si="8"/>
        <v/>
      </c>
      <c r="F474" s="2" t="str">
        <f>IF(ISERROR(VLOOKUP(A474,'Cadastro-Estoque'!A:G,1,FALSE)),"",VLOOKUP(A474,'Cadastro-Estoque'!A:G,4,FALSE))</f>
        <v/>
      </c>
      <c r="G474" s="2" t="str">
        <f>IF(ISBLANK(A474),"",IF(ISERROR(VLOOKUP(A474,'Cadastro-Estoque'!A:G,1,FALSE)),"Produto não cadastrado",VLOOKUP(A474,'Cadastro-Estoque'!A:G,2,FALSE)))</f>
        <v/>
      </c>
      <c r="H474" s="2" t="str">
        <f>IF(ISERROR(VLOOKUP(A474,'Cadastro-Estoque'!A:G,1,FALSE)),"",VLOOKUP(A474,'Cadastro-Estoque'!A:G,3,FALSE))</f>
        <v/>
      </c>
    </row>
    <row r="475" spans="5:8" ht="18.75" customHeight="1" x14ac:dyDescent="0.25">
      <c r="E475" s="1" t="str">
        <f t="shared" si="8"/>
        <v/>
      </c>
      <c r="F475" s="2" t="str">
        <f>IF(ISERROR(VLOOKUP(A475,'Cadastro-Estoque'!A:G,1,FALSE)),"",VLOOKUP(A475,'Cadastro-Estoque'!A:G,4,FALSE))</f>
        <v/>
      </c>
      <c r="G475" s="2" t="str">
        <f>IF(ISBLANK(A475),"",IF(ISERROR(VLOOKUP(A475,'Cadastro-Estoque'!A:G,1,FALSE)),"Produto não cadastrado",VLOOKUP(A475,'Cadastro-Estoque'!A:G,2,FALSE)))</f>
        <v/>
      </c>
      <c r="H475" s="2" t="str">
        <f>IF(ISERROR(VLOOKUP(A475,'Cadastro-Estoque'!A:G,1,FALSE)),"",VLOOKUP(A475,'Cadastro-Estoque'!A:G,3,FALSE))</f>
        <v/>
      </c>
    </row>
    <row r="476" spans="5:8" ht="18.75" customHeight="1" x14ac:dyDescent="0.25">
      <c r="E476" s="1" t="str">
        <f t="shared" si="8"/>
        <v/>
      </c>
      <c r="F476" s="2" t="str">
        <f>IF(ISERROR(VLOOKUP(A476,'Cadastro-Estoque'!A:G,1,FALSE)),"",VLOOKUP(A476,'Cadastro-Estoque'!A:G,4,FALSE))</f>
        <v/>
      </c>
      <c r="G476" s="2" t="str">
        <f>IF(ISBLANK(A476),"",IF(ISERROR(VLOOKUP(A476,'Cadastro-Estoque'!A:G,1,FALSE)),"Produto não cadastrado",VLOOKUP(A476,'Cadastro-Estoque'!A:G,2,FALSE)))</f>
        <v/>
      </c>
      <c r="H476" s="2" t="str">
        <f>IF(ISERROR(VLOOKUP(A476,'Cadastro-Estoque'!A:G,1,FALSE)),"",VLOOKUP(A476,'Cadastro-Estoque'!A:G,3,FALSE))</f>
        <v/>
      </c>
    </row>
    <row r="477" spans="5:8" ht="18.75" customHeight="1" x14ac:dyDescent="0.25">
      <c r="E477" s="1" t="str">
        <f t="shared" si="8"/>
        <v/>
      </c>
      <c r="F477" s="2" t="str">
        <f>IF(ISERROR(VLOOKUP(A477,'Cadastro-Estoque'!A:G,1,FALSE)),"",VLOOKUP(A477,'Cadastro-Estoque'!A:G,4,FALSE))</f>
        <v/>
      </c>
      <c r="G477" s="2" t="str">
        <f>IF(ISBLANK(A477),"",IF(ISERROR(VLOOKUP(A477,'Cadastro-Estoque'!A:G,1,FALSE)),"Produto não cadastrado",VLOOKUP(A477,'Cadastro-Estoque'!A:G,2,FALSE)))</f>
        <v/>
      </c>
      <c r="H477" s="2" t="str">
        <f>IF(ISERROR(VLOOKUP(A477,'Cadastro-Estoque'!A:G,1,FALSE)),"",VLOOKUP(A477,'Cadastro-Estoque'!A:G,3,FALSE))</f>
        <v/>
      </c>
    </row>
    <row r="478" spans="5:8" ht="18.75" customHeight="1" x14ac:dyDescent="0.25">
      <c r="E478" s="1" t="str">
        <f t="shared" si="8"/>
        <v/>
      </c>
      <c r="F478" s="2" t="str">
        <f>IF(ISERROR(VLOOKUP(A478,'Cadastro-Estoque'!A:G,1,FALSE)),"",VLOOKUP(A478,'Cadastro-Estoque'!A:G,4,FALSE))</f>
        <v/>
      </c>
      <c r="G478" s="2" t="str">
        <f>IF(ISBLANK(A478),"",IF(ISERROR(VLOOKUP(A478,'Cadastro-Estoque'!A:G,1,FALSE)),"Produto não cadastrado",VLOOKUP(A478,'Cadastro-Estoque'!A:G,2,FALSE)))</f>
        <v/>
      </c>
      <c r="H478" s="2" t="str">
        <f>IF(ISERROR(VLOOKUP(A478,'Cadastro-Estoque'!A:G,1,FALSE)),"",VLOOKUP(A478,'Cadastro-Estoque'!A:G,3,FALSE))</f>
        <v/>
      </c>
    </row>
    <row r="479" spans="5:8" ht="18.75" customHeight="1" x14ac:dyDescent="0.25">
      <c r="E479" s="1" t="str">
        <f t="shared" si="8"/>
        <v/>
      </c>
      <c r="F479" s="2" t="str">
        <f>IF(ISERROR(VLOOKUP(A479,'Cadastro-Estoque'!A:G,1,FALSE)),"",VLOOKUP(A479,'Cadastro-Estoque'!A:G,4,FALSE))</f>
        <v/>
      </c>
      <c r="G479" s="2" t="str">
        <f>IF(ISBLANK(A479),"",IF(ISERROR(VLOOKUP(A479,'Cadastro-Estoque'!A:G,1,FALSE)),"Produto não cadastrado",VLOOKUP(A479,'Cadastro-Estoque'!A:G,2,FALSE)))</f>
        <v/>
      </c>
      <c r="H479" s="2" t="str">
        <f>IF(ISERROR(VLOOKUP(A479,'Cadastro-Estoque'!A:G,1,FALSE)),"",VLOOKUP(A479,'Cadastro-Estoque'!A:G,3,FALSE))</f>
        <v/>
      </c>
    </row>
    <row r="480" spans="5:8" ht="18.75" customHeight="1" x14ac:dyDescent="0.25">
      <c r="E480" s="1" t="str">
        <f t="shared" si="8"/>
        <v/>
      </c>
      <c r="F480" s="2" t="str">
        <f>IF(ISERROR(VLOOKUP(A480,'Cadastro-Estoque'!A:G,1,FALSE)),"",VLOOKUP(A480,'Cadastro-Estoque'!A:G,4,FALSE))</f>
        <v/>
      </c>
      <c r="G480" s="2" t="str">
        <f>IF(ISBLANK(A480),"",IF(ISERROR(VLOOKUP(A480,'Cadastro-Estoque'!A:G,1,FALSE)),"Produto não cadastrado",VLOOKUP(A480,'Cadastro-Estoque'!A:G,2,FALSE)))</f>
        <v/>
      </c>
      <c r="H480" s="2" t="str">
        <f>IF(ISERROR(VLOOKUP(A480,'Cadastro-Estoque'!A:G,1,FALSE)),"",VLOOKUP(A480,'Cadastro-Estoque'!A:G,3,FALSE))</f>
        <v/>
      </c>
    </row>
    <row r="481" spans="5:8" ht="18.75" customHeight="1" x14ac:dyDescent="0.25">
      <c r="E481" s="1" t="str">
        <f t="shared" si="8"/>
        <v/>
      </c>
      <c r="F481" s="2" t="str">
        <f>IF(ISERROR(VLOOKUP(A481,'Cadastro-Estoque'!A:G,1,FALSE)),"",VLOOKUP(A481,'Cadastro-Estoque'!A:G,4,FALSE))</f>
        <v/>
      </c>
      <c r="G481" s="2" t="str">
        <f>IF(ISBLANK(A481),"",IF(ISERROR(VLOOKUP(A481,'Cadastro-Estoque'!A:G,1,FALSE)),"Produto não cadastrado",VLOOKUP(A481,'Cadastro-Estoque'!A:G,2,FALSE)))</f>
        <v/>
      </c>
      <c r="H481" s="2" t="str">
        <f>IF(ISERROR(VLOOKUP(A481,'Cadastro-Estoque'!A:G,1,FALSE)),"",VLOOKUP(A481,'Cadastro-Estoque'!A:G,3,FALSE))</f>
        <v/>
      </c>
    </row>
    <row r="482" spans="5:8" ht="18.75" customHeight="1" x14ac:dyDescent="0.25">
      <c r="E482" s="1" t="str">
        <f t="shared" si="8"/>
        <v/>
      </c>
      <c r="F482" s="2" t="str">
        <f>IF(ISERROR(VLOOKUP(A482,'Cadastro-Estoque'!A:G,1,FALSE)),"",VLOOKUP(A482,'Cadastro-Estoque'!A:G,4,FALSE))</f>
        <v/>
      </c>
      <c r="G482" s="2" t="str">
        <f>IF(ISBLANK(A482),"",IF(ISERROR(VLOOKUP(A482,'Cadastro-Estoque'!A:G,1,FALSE)),"Produto não cadastrado",VLOOKUP(A482,'Cadastro-Estoque'!A:G,2,FALSE)))</f>
        <v/>
      </c>
      <c r="H482" s="2" t="str">
        <f>IF(ISERROR(VLOOKUP(A482,'Cadastro-Estoque'!A:G,1,FALSE)),"",VLOOKUP(A482,'Cadastro-Estoque'!A:G,3,FALSE))</f>
        <v/>
      </c>
    </row>
    <row r="483" spans="5:8" ht="18.75" customHeight="1" x14ac:dyDescent="0.25">
      <c r="E483" s="1" t="str">
        <f t="shared" si="8"/>
        <v/>
      </c>
      <c r="F483" s="2" t="str">
        <f>IF(ISERROR(VLOOKUP(A483,'Cadastro-Estoque'!A:G,1,FALSE)),"",VLOOKUP(A483,'Cadastro-Estoque'!A:G,4,FALSE))</f>
        <v/>
      </c>
      <c r="G483" s="2" t="str">
        <f>IF(ISBLANK(A483),"",IF(ISERROR(VLOOKUP(A483,'Cadastro-Estoque'!A:G,1,FALSE)),"Produto não cadastrado",VLOOKUP(A483,'Cadastro-Estoque'!A:G,2,FALSE)))</f>
        <v/>
      </c>
      <c r="H483" s="2" t="str">
        <f>IF(ISERROR(VLOOKUP(A483,'Cadastro-Estoque'!A:G,1,FALSE)),"",VLOOKUP(A483,'Cadastro-Estoque'!A:G,3,FALSE))</f>
        <v/>
      </c>
    </row>
    <row r="484" spans="5:8" ht="18.75" customHeight="1" x14ac:dyDescent="0.25">
      <c r="E484" s="1" t="str">
        <f t="shared" si="8"/>
        <v/>
      </c>
      <c r="F484" s="2" t="str">
        <f>IF(ISERROR(VLOOKUP(A484,'Cadastro-Estoque'!A:G,1,FALSE)),"",VLOOKUP(A484,'Cadastro-Estoque'!A:G,4,FALSE))</f>
        <v/>
      </c>
      <c r="G484" s="2" t="str">
        <f>IF(ISBLANK(A484),"",IF(ISERROR(VLOOKUP(A484,'Cadastro-Estoque'!A:G,1,FALSE)),"Produto não cadastrado",VLOOKUP(A484,'Cadastro-Estoque'!A:G,2,FALSE)))</f>
        <v/>
      </c>
      <c r="H484" s="2" t="str">
        <f>IF(ISERROR(VLOOKUP(A484,'Cadastro-Estoque'!A:G,1,FALSE)),"",VLOOKUP(A484,'Cadastro-Estoque'!A:G,3,FALSE))</f>
        <v/>
      </c>
    </row>
    <row r="485" spans="5:8" ht="18.75" customHeight="1" x14ac:dyDescent="0.25">
      <c r="E485" s="1" t="str">
        <f t="shared" si="8"/>
        <v/>
      </c>
      <c r="F485" s="2" t="str">
        <f>IF(ISERROR(VLOOKUP(A485,'Cadastro-Estoque'!A:G,1,FALSE)),"",VLOOKUP(A485,'Cadastro-Estoque'!A:G,4,FALSE))</f>
        <v/>
      </c>
      <c r="G485" s="2" t="str">
        <f>IF(ISBLANK(A485),"",IF(ISERROR(VLOOKUP(A485,'Cadastro-Estoque'!A:G,1,FALSE)),"Produto não cadastrado",VLOOKUP(A485,'Cadastro-Estoque'!A:G,2,FALSE)))</f>
        <v/>
      </c>
      <c r="H485" s="2" t="str">
        <f>IF(ISERROR(VLOOKUP(A485,'Cadastro-Estoque'!A:G,1,FALSE)),"",VLOOKUP(A485,'Cadastro-Estoque'!A:G,3,FALSE))</f>
        <v/>
      </c>
    </row>
    <row r="486" spans="5:8" ht="18.75" customHeight="1" x14ac:dyDescent="0.25">
      <c r="E486" s="1" t="str">
        <f t="shared" si="8"/>
        <v/>
      </c>
      <c r="F486" s="2" t="str">
        <f>IF(ISERROR(VLOOKUP(A486,'Cadastro-Estoque'!A:G,1,FALSE)),"",VLOOKUP(A486,'Cadastro-Estoque'!A:G,4,FALSE))</f>
        <v/>
      </c>
      <c r="G486" s="2" t="str">
        <f>IF(ISBLANK(A486),"",IF(ISERROR(VLOOKUP(A486,'Cadastro-Estoque'!A:G,1,FALSE)),"Produto não cadastrado",VLOOKUP(A486,'Cadastro-Estoque'!A:G,2,FALSE)))</f>
        <v/>
      </c>
      <c r="H486" s="2" t="str">
        <f>IF(ISERROR(VLOOKUP(A486,'Cadastro-Estoque'!A:G,1,FALSE)),"",VLOOKUP(A486,'Cadastro-Estoque'!A:G,3,FALSE))</f>
        <v/>
      </c>
    </row>
    <row r="487" spans="5:8" ht="18.75" customHeight="1" x14ac:dyDescent="0.25">
      <c r="E487" s="1" t="str">
        <f t="shared" si="8"/>
        <v/>
      </c>
      <c r="F487" s="2" t="str">
        <f>IF(ISERROR(VLOOKUP(A487,'Cadastro-Estoque'!A:G,1,FALSE)),"",VLOOKUP(A487,'Cadastro-Estoque'!A:G,4,FALSE))</f>
        <v/>
      </c>
      <c r="G487" s="2" t="str">
        <f>IF(ISBLANK(A487),"",IF(ISERROR(VLOOKUP(A487,'Cadastro-Estoque'!A:G,1,FALSE)),"Produto não cadastrado",VLOOKUP(A487,'Cadastro-Estoque'!A:G,2,FALSE)))</f>
        <v/>
      </c>
      <c r="H487" s="2" t="str">
        <f>IF(ISERROR(VLOOKUP(A487,'Cadastro-Estoque'!A:G,1,FALSE)),"",VLOOKUP(A487,'Cadastro-Estoque'!A:G,3,FALSE))</f>
        <v/>
      </c>
    </row>
    <row r="488" spans="5:8" ht="18.75" customHeight="1" x14ac:dyDescent="0.25">
      <c r="E488" s="1" t="str">
        <f t="shared" si="8"/>
        <v/>
      </c>
      <c r="F488" s="2" t="str">
        <f>IF(ISERROR(VLOOKUP(A488,'Cadastro-Estoque'!A:G,1,FALSE)),"",VLOOKUP(A488,'Cadastro-Estoque'!A:G,4,FALSE))</f>
        <v/>
      </c>
      <c r="G488" s="2" t="str">
        <f>IF(ISBLANK(A488),"",IF(ISERROR(VLOOKUP(A488,'Cadastro-Estoque'!A:G,1,FALSE)),"Produto não cadastrado",VLOOKUP(A488,'Cadastro-Estoque'!A:G,2,FALSE)))</f>
        <v/>
      </c>
      <c r="H488" s="2" t="str">
        <f>IF(ISERROR(VLOOKUP(A488,'Cadastro-Estoque'!A:G,1,FALSE)),"",VLOOKUP(A488,'Cadastro-Estoque'!A:G,3,FALSE))</f>
        <v/>
      </c>
    </row>
    <row r="489" spans="5:8" ht="18.75" customHeight="1" x14ac:dyDescent="0.25">
      <c r="E489" s="1" t="str">
        <f t="shared" si="8"/>
        <v/>
      </c>
      <c r="F489" s="2" t="str">
        <f>IF(ISERROR(VLOOKUP(A489,'Cadastro-Estoque'!A:G,1,FALSE)),"",VLOOKUP(A489,'Cadastro-Estoque'!A:G,4,FALSE))</f>
        <v/>
      </c>
      <c r="G489" s="2" t="str">
        <f>IF(ISBLANK(A489),"",IF(ISERROR(VLOOKUP(A489,'Cadastro-Estoque'!A:G,1,FALSE)),"Produto não cadastrado",VLOOKUP(A489,'Cadastro-Estoque'!A:G,2,FALSE)))</f>
        <v/>
      </c>
      <c r="H489" s="2" t="str">
        <f>IF(ISERROR(VLOOKUP(A489,'Cadastro-Estoque'!A:G,1,FALSE)),"",VLOOKUP(A489,'Cadastro-Estoque'!A:G,3,FALSE))</f>
        <v/>
      </c>
    </row>
    <row r="490" spans="5:8" ht="18.75" customHeight="1" x14ac:dyDescent="0.25">
      <c r="E490" s="1" t="str">
        <f t="shared" si="8"/>
        <v/>
      </c>
      <c r="F490" s="2" t="str">
        <f>IF(ISERROR(VLOOKUP(A490,'Cadastro-Estoque'!A:G,1,FALSE)),"",VLOOKUP(A490,'Cadastro-Estoque'!A:G,4,FALSE))</f>
        <v/>
      </c>
      <c r="G490" s="2" t="str">
        <f>IF(ISBLANK(A490),"",IF(ISERROR(VLOOKUP(A490,'Cadastro-Estoque'!A:G,1,FALSE)),"Produto não cadastrado",VLOOKUP(A490,'Cadastro-Estoque'!A:G,2,FALSE)))</f>
        <v/>
      </c>
      <c r="H490" s="2" t="str">
        <f>IF(ISERROR(VLOOKUP(A490,'Cadastro-Estoque'!A:G,1,FALSE)),"",VLOOKUP(A490,'Cadastro-Estoque'!A:G,3,FALSE))</f>
        <v/>
      </c>
    </row>
    <row r="491" spans="5:8" ht="18.75" customHeight="1" x14ac:dyDescent="0.25">
      <c r="E491" s="1" t="str">
        <f t="shared" si="8"/>
        <v/>
      </c>
      <c r="F491" s="2" t="str">
        <f>IF(ISERROR(VLOOKUP(A491,'Cadastro-Estoque'!A:G,1,FALSE)),"",VLOOKUP(A491,'Cadastro-Estoque'!A:G,4,FALSE))</f>
        <v/>
      </c>
      <c r="G491" s="2" t="str">
        <f>IF(ISBLANK(A491),"",IF(ISERROR(VLOOKUP(A491,'Cadastro-Estoque'!A:G,1,FALSE)),"Produto não cadastrado",VLOOKUP(A491,'Cadastro-Estoque'!A:G,2,FALSE)))</f>
        <v/>
      </c>
      <c r="H491" s="2" t="str">
        <f>IF(ISERROR(VLOOKUP(A491,'Cadastro-Estoque'!A:G,1,FALSE)),"",VLOOKUP(A491,'Cadastro-Estoque'!A:G,3,FALSE))</f>
        <v/>
      </c>
    </row>
    <row r="492" spans="5:8" ht="18.75" customHeight="1" x14ac:dyDescent="0.25">
      <c r="E492" s="1" t="str">
        <f t="shared" si="8"/>
        <v/>
      </c>
      <c r="F492" s="2" t="str">
        <f>IF(ISERROR(VLOOKUP(A492,'Cadastro-Estoque'!A:G,1,FALSE)),"",VLOOKUP(A492,'Cadastro-Estoque'!A:G,4,FALSE))</f>
        <v/>
      </c>
      <c r="G492" s="2" t="str">
        <f>IF(ISBLANK(A492),"",IF(ISERROR(VLOOKUP(A492,'Cadastro-Estoque'!A:G,1,FALSE)),"Produto não cadastrado",VLOOKUP(A492,'Cadastro-Estoque'!A:G,2,FALSE)))</f>
        <v/>
      </c>
      <c r="H492" s="2" t="str">
        <f>IF(ISERROR(VLOOKUP(A492,'Cadastro-Estoque'!A:G,1,FALSE)),"",VLOOKUP(A492,'Cadastro-Estoque'!A:G,3,FALSE))</f>
        <v/>
      </c>
    </row>
    <row r="493" spans="5:8" ht="18.75" customHeight="1" x14ac:dyDescent="0.25">
      <c r="E493" s="1" t="str">
        <f t="shared" si="8"/>
        <v/>
      </c>
      <c r="F493" s="2" t="str">
        <f>IF(ISERROR(VLOOKUP(A493,'Cadastro-Estoque'!A:G,1,FALSE)),"",VLOOKUP(A493,'Cadastro-Estoque'!A:G,4,FALSE))</f>
        <v/>
      </c>
      <c r="G493" s="2" t="str">
        <f>IF(ISBLANK(A493),"",IF(ISERROR(VLOOKUP(A493,'Cadastro-Estoque'!A:G,1,FALSE)),"Produto não cadastrado",VLOOKUP(A493,'Cadastro-Estoque'!A:G,2,FALSE)))</f>
        <v/>
      </c>
      <c r="H493" s="2" t="str">
        <f>IF(ISERROR(VLOOKUP(A493,'Cadastro-Estoque'!A:G,1,FALSE)),"",VLOOKUP(A493,'Cadastro-Estoque'!A:G,3,FALSE))</f>
        <v/>
      </c>
    </row>
    <row r="494" spans="5:8" ht="18.75" customHeight="1" x14ac:dyDescent="0.25">
      <c r="E494" s="1" t="str">
        <f t="shared" si="8"/>
        <v/>
      </c>
      <c r="F494" s="2" t="str">
        <f>IF(ISERROR(VLOOKUP(A494,'Cadastro-Estoque'!A:G,1,FALSE)),"",VLOOKUP(A494,'Cadastro-Estoque'!A:G,4,FALSE))</f>
        <v/>
      </c>
      <c r="G494" s="2" t="str">
        <f>IF(ISBLANK(A494),"",IF(ISERROR(VLOOKUP(A494,'Cadastro-Estoque'!A:G,1,FALSE)),"Produto não cadastrado",VLOOKUP(A494,'Cadastro-Estoque'!A:G,2,FALSE)))</f>
        <v/>
      </c>
      <c r="H494" s="2" t="str">
        <f>IF(ISERROR(VLOOKUP(A494,'Cadastro-Estoque'!A:G,1,FALSE)),"",VLOOKUP(A494,'Cadastro-Estoque'!A:G,3,FALSE))</f>
        <v/>
      </c>
    </row>
    <row r="495" spans="5:8" ht="18.75" customHeight="1" x14ac:dyDescent="0.25">
      <c r="E495" s="1" t="str">
        <f t="shared" si="8"/>
        <v/>
      </c>
      <c r="F495" s="2" t="str">
        <f>IF(ISERROR(VLOOKUP(A495,'Cadastro-Estoque'!A:G,1,FALSE)),"",VLOOKUP(A495,'Cadastro-Estoque'!A:G,4,FALSE))</f>
        <v/>
      </c>
      <c r="G495" s="2" t="str">
        <f>IF(ISBLANK(A495),"",IF(ISERROR(VLOOKUP(A495,'Cadastro-Estoque'!A:G,1,FALSE)),"Produto não cadastrado",VLOOKUP(A495,'Cadastro-Estoque'!A:G,2,FALSE)))</f>
        <v/>
      </c>
      <c r="H495" s="2" t="str">
        <f>IF(ISERROR(VLOOKUP(A495,'Cadastro-Estoque'!A:G,1,FALSE)),"",VLOOKUP(A495,'Cadastro-Estoque'!A:G,3,FALSE))</f>
        <v/>
      </c>
    </row>
    <row r="496" spans="5:8" ht="18.75" customHeight="1" x14ac:dyDescent="0.25">
      <c r="E496" s="1" t="str">
        <f t="shared" si="8"/>
        <v/>
      </c>
      <c r="F496" s="2" t="str">
        <f>IF(ISERROR(VLOOKUP(A496,'Cadastro-Estoque'!A:G,1,FALSE)),"",VLOOKUP(A496,'Cadastro-Estoque'!A:G,4,FALSE))</f>
        <v/>
      </c>
      <c r="G496" s="2" t="str">
        <f>IF(ISBLANK(A496),"",IF(ISERROR(VLOOKUP(A496,'Cadastro-Estoque'!A:G,1,FALSE)),"Produto não cadastrado",VLOOKUP(A496,'Cadastro-Estoque'!A:G,2,FALSE)))</f>
        <v/>
      </c>
      <c r="H496" s="2" t="str">
        <f>IF(ISERROR(VLOOKUP(A496,'Cadastro-Estoque'!A:G,1,FALSE)),"",VLOOKUP(A496,'Cadastro-Estoque'!A:G,3,FALSE))</f>
        <v/>
      </c>
    </row>
    <row r="497" spans="5:8" ht="18.75" customHeight="1" x14ac:dyDescent="0.25">
      <c r="E497" s="1" t="str">
        <f t="shared" si="8"/>
        <v/>
      </c>
      <c r="F497" s="2" t="str">
        <f>IF(ISERROR(VLOOKUP(A497,'Cadastro-Estoque'!A:G,1,FALSE)),"",VLOOKUP(A497,'Cadastro-Estoque'!A:G,4,FALSE))</f>
        <v/>
      </c>
      <c r="G497" s="2" t="str">
        <f>IF(ISBLANK(A497),"",IF(ISERROR(VLOOKUP(A497,'Cadastro-Estoque'!A:G,1,FALSE)),"Produto não cadastrado",VLOOKUP(A497,'Cadastro-Estoque'!A:G,2,FALSE)))</f>
        <v/>
      </c>
      <c r="H497" s="2" t="str">
        <f>IF(ISERROR(VLOOKUP(A497,'Cadastro-Estoque'!A:G,1,FALSE)),"",VLOOKUP(A497,'Cadastro-Estoque'!A:G,3,FALSE))</f>
        <v/>
      </c>
    </row>
    <row r="498" spans="5:8" ht="18.75" customHeight="1" x14ac:dyDescent="0.25">
      <c r="E498" s="1" t="str">
        <f t="shared" si="8"/>
        <v/>
      </c>
      <c r="F498" s="2" t="str">
        <f>IF(ISERROR(VLOOKUP(A498,'Cadastro-Estoque'!A:G,1,FALSE)),"",VLOOKUP(A498,'Cadastro-Estoque'!A:G,4,FALSE))</f>
        <v/>
      </c>
      <c r="G498" s="2" t="str">
        <f>IF(ISBLANK(A498),"",IF(ISERROR(VLOOKUP(A498,'Cadastro-Estoque'!A:G,1,FALSE)),"Produto não cadastrado",VLOOKUP(A498,'Cadastro-Estoque'!A:G,2,FALSE)))</f>
        <v/>
      </c>
      <c r="H498" s="2" t="str">
        <f>IF(ISERROR(VLOOKUP(A498,'Cadastro-Estoque'!A:G,1,FALSE)),"",VLOOKUP(A498,'Cadastro-Estoque'!A:G,3,FALSE))</f>
        <v/>
      </c>
    </row>
    <row r="499" spans="5:8" ht="18.75" customHeight="1" x14ac:dyDescent="0.25">
      <c r="E499" s="1" t="str">
        <f t="shared" si="8"/>
        <v/>
      </c>
      <c r="F499" s="2" t="str">
        <f>IF(ISERROR(VLOOKUP(A499,'Cadastro-Estoque'!A:G,1,FALSE)),"",VLOOKUP(A499,'Cadastro-Estoque'!A:G,4,FALSE))</f>
        <v/>
      </c>
      <c r="G499" s="2" t="str">
        <f>IF(ISBLANK(A499),"",IF(ISERROR(VLOOKUP(A499,'Cadastro-Estoque'!A:G,1,FALSE)),"Produto não cadastrado",VLOOKUP(A499,'Cadastro-Estoque'!A:G,2,FALSE)))</f>
        <v/>
      </c>
      <c r="H499" s="2" t="str">
        <f>IF(ISERROR(VLOOKUP(A499,'Cadastro-Estoque'!A:G,1,FALSE)),"",VLOOKUP(A499,'Cadastro-Estoque'!A:G,3,FALSE))</f>
        <v/>
      </c>
    </row>
    <row r="500" spans="5:8" ht="18.75" customHeight="1" x14ac:dyDescent="0.25">
      <c r="E500" s="1" t="str">
        <f t="shared" si="8"/>
        <v/>
      </c>
      <c r="F500" s="2" t="str">
        <f>IF(ISERROR(VLOOKUP(A500,'Cadastro-Estoque'!A:G,1,FALSE)),"",VLOOKUP(A500,'Cadastro-Estoque'!A:G,4,FALSE))</f>
        <v/>
      </c>
      <c r="G500" s="2" t="str">
        <f>IF(ISBLANK(A500),"",IF(ISERROR(VLOOKUP(A500,'Cadastro-Estoque'!A:G,1,FALSE)),"Produto não cadastrado",VLOOKUP(A500,'Cadastro-Estoque'!A:G,2,FALSE)))</f>
        <v/>
      </c>
      <c r="H500" s="2" t="str">
        <f>IF(ISERROR(VLOOKUP(A500,'Cadastro-Estoque'!A:G,1,FALSE)),"",VLOOKUP(A500,'Cadastro-Estoque'!A:G,3,FALSE))</f>
        <v/>
      </c>
    </row>
    <row r="501" spans="5:8" ht="18.75" customHeight="1" x14ac:dyDescent="0.25">
      <c r="E501" s="1" t="str">
        <f t="shared" si="8"/>
        <v/>
      </c>
      <c r="F501" s="2" t="str">
        <f>IF(ISERROR(VLOOKUP(A501,'Cadastro-Estoque'!A:G,1,FALSE)),"",VLOOKUP(A501,'Cadastro-Estoque'!A:G,4,FALSE))</f>
        <v/>
      </c>
      <c r="G501" s="2" t="str">
        <f>IF(ISBLANK(A501),"",IF(ISERROR(VLOOKUP(A501,'Cadastro-Estoque'!A:G,1,FALSE)),"Produto não cadastrado",VLOOKUP(A501,'Cadastro-Estoque'!A:G,2,FALSE)))</f>
        <v/>
      </c>
      <c r="H501" s="2" t="str">
        <f>IF(ISERROR(VLOOKUP(A501,'Cadastro-Estoque'!A:G,1,FALSE)),"",VLOOKUP(A501,'Cadastro-Estoque'!A:G,3,FALSE))</f>
        <v/>
      </c>
    </row>
    <row r="502" spans="5:8" ht="18.75" customHeight="1" x14ac:dyDescent="0.25">
      <c r="E502" s="1" t="str">
        <f t="shared" si="8"/>
        <v/>
      </c>
      <c r="F502" s="2" t="str">
        <f>IF(ISERROR(VLOOKUP(A502,'Cadastro-Estoque'!A:G,1,FALSE)),"",VLOOKUP(A502,'Cadastro-Estoque'!A:G,4,FALSE))</f>
        <v/>
      </c>
      <c r="G502" s="2" t="str">
        <f>IF(ISBLANK(A502),"",IF(ISERROR(VLOOKUP(A502,'Cadastro-Estoque'!A:G,1,FALSE)),"Produto não cadastrado",VLOOKUP(A502,'Cadastro-Estoque'!A:G,2,FALSE)))</f>
        <v/>
      </c>
      <c r="H502" s="2" t="str">
        <f>IF(ISERROR(VLOOKUP(A502,'Cadastro-Estoque'!A:G,1,FALSE)),"",VLOOKUP(A502,'Cadastro-Estoque'!A:G,3,FALSE))</f>
        <v/>
      </c>
    </row>
    <row r="503" spans="5:8" ht="18.75" customHeight="1" x14ac:dyDescent="0.25">
      <c r="E503" s="1" t="str">
        <f t="shared" si="8"/>
        <v/>
      </c>
      <c r="F503" s="2" t="str">
        <f>IF(ISERROR(VLOOKUP(A503,'Cadastro-Estoque'!A:G,1,FALSE)),"",VLOOKUP(A503,'Cadastro-Estoque'!A:G,4,FALSE))</f>
        <v/>
      </c>
      <c r="G503" s="2" t="str">
        <f>IF(ISBLANK(A503),"",IF(ISERROR(VLOOKUP(A503,'Cadastro-Estoque'!A:G,1,FALSE)),"Produto não cadastrado",VLOOKUP(A503,'Cadastro-Estoque'!A:G,2,FALSE)))</f>
        <v/>
      </c>
      <c r="H503" s="2" t="str">
        <f>IF(ISERROR(VLOOKUP(A503,'Cadastro-Estoque'!A:G,1,FALSE)),"",VLOOKUP(A503,'Cadastro-Estoque'!A:G,3,FALSE))</f>
        <v/>
      </c>
    </row>
    <row r="504" spans="5:8" ht="18.75" customHeight="1" x14ac:dyDescent="0.25">
      <c r="E504" s="1" t="str">
        <f t="shared" si="8"/>
        <v/>
      </c>
      <c r="F504" s="2" t="str">
        <f>IF(ISERROR(VLOOKUP(A504,'Cadastro-Estoque'!A:G,1,FALSE)),"",VLOOKUP(A504,'Cadastro-Estoque'!A:G,4,FALSE))</f>
        <v/>
      </c>
      <c r="G504" s="2" t="str">
        <f>IF(ISBLANK(A504),"",IF(ISERROR(VLOOKUP(A504,'Cadastro-Estoque'!A:G,1,FALSE)),"Produto não cadastrado",VLOOKUP(A504,'Cadastro-Estoque'!A:G,2,FALSE)))</f>
        <v/>
      </c>
      <c r="H504" s="2" t="str">
        <f>IF(ISERROR(VLOOKUP(A504,'Cadastro-Estoque'!A:G,1,FALSE)),"",VLOOKUP(A504,'Cadastro-Estoque'!A:G,3,FALSE))</f>
        <v/>
      </c>
    </row>
    <row r="505" spans="5:8" ht="18.75" customHeight="1" x14ac:dyDescent="0.25">
      <c r="E505" s="1" t="str">
        <f t="shared" si="8"/>
        <v/>
      </c>
      <c r="F505" s="2" t="str">
        <f>IF(ISERROR(VLOOKUP(A505,'Cadastro-Estoque'!A:G,1,FALSE)),"",VLOOKUP(A505,'Cadastro-Estoque'!A:G,4,FALSE))</f>
        <v/>
      </c>
      <c r="G505" s="2" t="str">
        <f>IF(ISBLANK(A505),"",IF(ISERROR(VLOOKUP(A505,'Cadastro-Estoque'!A:G,1,FALSE)),"Produto não cadastrado",VLOOKUP(A505,'Cadastro-Estoque'!A:G,2,FALSE)))</f>
        <v/>
      </c>
      <c r="H505" s="2" t="str">
        <f>IF(ISERROR(VLOOKUP(A505,'Cadastro-Estoque'!A:G,1,FALSE)),"",VLOOKUP(A505,'Cadastro-Estoque'!A:G,3,FALSE))</f>
        <v/>
      </c>
    </row>
    <row r="506" spans="5:8" ht="18.75" customHeight="1" x14ac:dyDescent="0.25">
      <c r="E506" s="1" t="str">
        <f t="shared" si="8"/>
        <v/>
      </c>
      <c r="F506" s="2" t="str">
        <f>IF(ISERROR(VLOOKUP(A506,'Cadastro-Estoque'!A:G,1,FALSE)),"",VLOOKUP(A506,'Cadastro-Estoque'!A:G,4,FALSE))</f>
        <v/>
      </c>
      <c r="G506" s="2" t="str">
        <f>IF(ISBLANK(A506),"",IF(ISERROR(VLOOKUP(A506,'Cadastro-Estoque'!A:G,1,FALSE)),"Produto não cadastrado",VLOOKUP(A506,'Cadastro-Estoque'!A:G,2,FALSE)))</f>
        <v/>
      </c>
      <c r="H506" s="2" t="str">
        <f>IF(ISERROR(VLOOKUP(A506,'Cadastro-Estoque'!A:G,1,FALSE)),"",VLOOKUP(A506,'Cadastro-Estoque'!A:G,3,FALSE))</f>
        <v/>
      </c>
    </row>
    <row r="507" spans="5:8" ht="18.75" customHeight="1" x14ac:dyDescent="0.25">
      <c r="E507" s="1" t="str">
        <f t="shared" si="8"/>
        <v/>
      </c>
      <c r="F507" s="2" t="str">
        <f>IF(ISERROR(VLOOKUP(A507,'Cadastro-Estoque'!A:G,1,FALSE)),"",VLOOKUP(A507,'Cadastro-Estoque'!A:G,4,FALSE))</f>
        <v/>
      </c>
      <c r="G507" s="2" t="str">
        <f>IF(ISBLANK(A507),"",IF(ISERROR(VLOOKUP(A507,'Cadastro-Estoque'!A:G,1,FALSE)),"Produto não cadastrado",VLOOKUP(A507,'Cadastro-Estoque'!A:G,2,FALSE)))</f>
        <v/>
      </c>
      <c r="H507" s="2" t="str">
        <f>IF(ISERROR(VLOOKUP(A507,'Cadastro-Estoque'!A:G,1,FALSE)),"",VLOOKUP(A507,'Cadastro-Estoque'!A:G,3,FALSE))</f>
        <v/>
      </c>
    </row>
    <row r="508" spans="5:8" ht="18.75" customHeight="1" x14ac:dyDescent="0.25">
      <c r="E508" s="1" t="str">
        <f t="shared" si="8"/>
        <v/>
      </c>
      <c r="F508" s="2" t="str">
        <f>IF(ISERROR(VLOOKUP(A508,'Cadastro-Estoque'!A:G,1,FALSE)),"",VLOOKUP(A508,'Cadastro-Estoque'!A:G,4,FALSE))</f>
        <v/>
      </c>
      <c r="G508" s="2" t="str">
        <f>IF(ISBLANK(A508),"",IF(ISERROR(VLOOKUP(A508,'Cadastro-Estoque'!A:G,1,FALSE)),"Produto não cadastrado",VLOOKUP(A508,'Cadastro-Estoque'!A:G,2,FALSE)))</f>
        <v/>
      </c>
      <c r="H508" s="2" t="str">
        <f>IF(ISERROR(VLOOKUP(A508,'Cadastro-Estoque'!A:G,1,FALSE)),"",VLOOKUP(A508,'Cadastro-Estoque'!A:G,3,FALSE))</f>
        <v/>
      </c>
    </row>
    <row r="509" spans="5:8" ht="18.75" customHeight="1" x14ac:dyDescent="0.25">
      <c r="E509" s="1" t="str">
        <f t="shared" si="8"/>
        <v/>
      </c>
      <c r="F509" s="2" t="str">
        <f>IF(ISERROR(VLOOKUP(A509,'Cadastro-Estoque'!A:G,1,FALSE)),"",VLOOKUP(A509,'Cadastro-Estoque'!A:G,4,FALSE))</f>
        <v/>
      </c>
      <c r="G509" s="2" t="str">
        <f>IF(ISBLANK(A509),"",IF(ISERROR(VLOOKUP(A509,'Cadastro-Estoque'!A:G,1,FALSE)),"Produto não cadastrado",VLOOKUP(A509,'Cadastro-Estoque'!A:G,2,FALSE)))</f>
        <v/>
      </c>
      <c r="H509" s="2" t="str">
        <f>IF(ISERROR(VLOOKUP(A509,'Cadastro-Estoque'!A:G,1,FALSE)),"",VLOOKUP(A509,'Cadastro-Estoque'!A:G,3,FALSE))</f>
        <v/>
      </c>
    </row>
    <row r="510" spans="5:8" ht="18.75" customHeight="1" x14ac:dyDescent="0.25">
      <c r="E510" s="1" t="str">
        <f t="shared" si="8"/>
        <v/>
      </c>
      <c r="F510" s="2" t="str">
        <f>IF(ISERROR(VLOOKUP(A510,'Cadastro-Estoque'!A:G,1,FALSE)),"",VLOOKUP(A510,'Cadastro-Estoque'!A:G,4,FALSE))</f>
        <v/>
      </c>
      <c r="G510" s="2" t="str">
        <f>IF(ISBLANK(A510),"",IF(ISERROR(VLOOKUP(A510,'Cadastro-Estoque'!A:G,1,FALSE)),"Produto não cadastrado",VLOOKUP(A510,'Cadastro-Estoque'!A:G,2,FALSE)))</f>
        <v/>
      </c>
      <c r="H510" s="2" t="str">
        <f>IF(ISERROR(VLOOKUP(A510,'Cadastro-Estoque'!A:G,1,FALSE)),"",VLOOKUP(A510,'Cadastro-Estoque'!A:G,3,FALSE))</f>
        <v/>
      </c>
    </row>
    <row r="511" spans="5:8" ht="18.75" customHeight="1" x14ac:dyDescent="0.25">
      <c r="E511" s="1" t="str">
        <f t="shared" si="8"/>
        <v/>
      </c>
      <c r="F511" s="2" t="str">
        <f>IF(ISERROR(VLOOKUP(A511,'Cadastro-Estoque'!A:G,1,FALSE)),"",VLOOKUP(A511,'Cadastro-Estoque'!A:G,4,FALSE))</f>
        <v/>
      </c>
      <c r="G511" s="2" t="str">
        <f>IF(ISBLANK(A511),"",IF(ISERROR(VLOOKUP(A511,'Cadastro-Estoque'!A:G,1,FALSE)),"Produto não cadastrado",VLOOKUP(A511,'Cadastro-Estoque'!A:G,2,FALSE)))</f>
        <v/>
      </c>
      <c r="H511" s="2" t="str">
        <f>IF(ISERROR(VLOOKUP(A511,'Cadastro-Estoque'!A:G,1,FALSE)),"",VLOOKUP(A511,'Cadastro-Estoque'!A:G,3,FALSE))</f>
        <v/>
      </c>
    </row>
    <row r="512" spans="5:8" ht="18.75" customHeight="1" x14ac:dyDescent="0.25">
      <c r="E512" s="1" t="str">
        <f t="shared" si="8"/>
        <v/>
      </c>
      <c r="F512" s="2" t="str">
        <f>IF(ISERROR(VLOOKUP(A512,'Cadastro-Estoque'!A:G,1,FALSE)),"",VLOOKUP(A512,'Cadastro-Estoque'!A:G,4,FALSE))</f>
        <v/>
      </c>
      <c r="G512" s="2" t="str">
        <f>IF(ISBLANK(A512),"",IF(ISERROR(VLOOKUP(A512,'Cadastro-Estoque'!A:G,1,FALSE)),"Produto não cadastrado",VLOOKUP(A512,'Cadastro-Estoque'!A:G,2,FALSE)))</f>
        <v/>
      </c>
      <c r="H512" s="2" t="str">
        <f>IF(ISERROR(VLOOKUP(A512,'Cadastro-Estoque'!A:G,1,FALSE)),"",VLOOKUP(A512,'Cadastro-Estoque'!A:G,3,FALSE))</f>
        <v/>
      </c>
    </row>
    <row r="513" spans="5:8" ht="18.75" customHeight="1" x14ac:dyDescent="0.25">
      <c r="E513" s="1" t="str">
        <f t="shared" si="8"/>
        <v/>
      </c>
      <c r="F513" s="2" t="str">
        <f>IF(ISERROR(VLOOKUP(A513,'Cadastro-Estoque'!A:G,1,FALSE)),"",VLOOKUP(A513,'Cadastro-Estoque'!A:G,4,FALSE))</f>
        <v/>
      </c>
      <c r="G513" s="2" t="str">
        <f>IF(ISBLANK(A513),"",IF(ISERROR(VLOOKUP(A513,'Cadastro-Estoque'!A:G,1,FALSE)),"Produto não cadastrado",VLOOKUP(A513,'Cadastro-Estoque'!A:G,2,FALSE)))</f>
        <v/>
      </c>
      <c r="H513" s="2" t="str">
        <f>IF(ISERROR(VLOOKUP(A513,'Cadastro-Estoque'!A:G,1,FALSE)),"",VLOOKUP(A513,'Cadastro-Estoque'!A:G,3,FALSE))</f>
        <v/>
      </c>
    </row>
    <row r="514" spans="5:8" ht="18.75" customHeight="1" x14ac:dyDescent="0.25">
      <c r="E514" s="1" t="str">
        <f t="shared" si="8"/>
        <v/>
      </c>
      <c r="F514" s="2" t="str">
        <f>IF(ISERROR(VLOOKUP(A514,'Cadastro-Estoque'!A:G,1,FALSE)),"",VLOOKUP(A514,'Cadastro-Estoque'!A:G,4,FALSE))</f>
        <v/>
      </c>
      <c r="G514" s="2" t="str">
        <f>IF(ISBLANK(A514),"",IF(ISERROR(VLOOKUP(A514,'Cadastro-Estoque'!A:G,1,FALSE)),"Produto não cadastrado",VLOOKUP(A514,'Cadastro-Estoque'!A:G,2,FALSE)))</f>
        <v/>
      </c>
      <c r="H514" s="2" t="str">
        <f>IF(ISERROR(VLOOKUP(A514,'Cadastro-Estoque'!A:G,1,FALSE)),"",VLOOKUP(A514,'Cadastro-Estoque'!A:G,3,FALSE))</f>
        <v/>
      </c>
    </row>
    <row r="515" spans="5:8" ht="18.75" customHeight="1" x14ac:dyDescent="0.25">
      <c r="E515" s="1" t="str">
        <f t="shared" si="8"/>
        <v/>
      </c>
      <c r="F515" s="2" t="str">
        <f>IF(ISERROR(VLOOKUP(A515,'Cadastro-Estoque'!A:G,1,FALSE)),"",VLOOKUP(A515,'Cadastro-Estoque'!A:G,4,FALSE))</f>
        <v/>
      </c>
      <c r="G515" s="2" t="str">
        <f>IF(ISBLANK(A515),"",IF(ISERROR(VLOOKUP(A515,'Cadastro-Estoque'!A:G,1,FALSE)),"Produto não cadastrado",VLOOKUP(A515,'Cadastro-Estoque'!A:G,2,FALSE)))</f>
        <v/>
      </c>
      <c r="H515" s="2" t="str">
        <f>IF(ISERROR(VLOOKUP(A515,'Cadastro-Estoque'!A:G,1,FALSE)),"",VLOOKUP(A515,'Cadastro-Estoque'!A:G,3,FALSE))</f>
        <v/>
      </c>
    </row>
    <row r="516" spans="5:8" ht="18.75" customHeight="1" x14ac:dyDescent="0.25">
      <c r="E516" s="1" t="str">
        <f t="shared" si="8"/>
        <v/>
      </c>
      <c r="F516" s="2" t="str">
        <f>IF(ISERROR(VLOOKUP(A516,'Cadastro-Estoque'!A:G,1,FALSE)),"",VLOOKUP(A516,'Cadastro-Estoque'!A:G,4,FALSE))</f>
        <v/>
      </c>
      <c r="G516" s="2" t="str">
        <f>IF(ISBLANK(A516),"",IF(ISERROR(VLOOKUP(A516,'Cadastro-Estoque'!A:G,1,FALSE)),"Produto não cadastrado",VLOOKUP(A516,'Cadastro-Estoque'!A:G,2,FALSE)))</f>
        <v/>
      </c>
      <c r="H516" s="2" t="str">
        <f>IF(ISERROR(VLOOKUP(A516,'Cadastro-Estoque'!A:G,1,FALSE)),"",VLOOKUP(A516,'Cadastro-Estoque'!A:G,3,FALSE))</f>
        <v/>
      </c>
    </row>
    <row r="517" spans="5:8" ht="18.75" customHeight="1" x14ac:dyDescent="0.25">
      <c r="E517" s="1" t="str">
        <f t="shared" si="8"/>
        <v/>
      </c>
      <c r="F517" s="2" t="str">
        <f>IF(ISERROR(VLOOKUP(A517,'Cadastro-Estoque'!A:G,1,FALSE)),"",VLOOKUP(A517,'Cadastro-Estoque'!A:G,4,FALSE))</f>
        <v/>
      </c>
      <c r="G517" s="2" t="str">
        <f>IF(ISBLANK(A517),"",IF(ISERROR(VLOOKUP(A517,'Cadastro-Estoque'!A:G,1,FALSE)),"Produto não cadastrado",VLOOKUP(A517,'Cadastro-Estoque'!A:G,2,FALSE)))</f>
        <v/>
      </c>
      <c r="H517" s="2" t="str">
        <f>IF(ISERROR(VLOOKUP(A517,'Cadastro-Estoque'!A:G,1,FALSE)),"",VLOOKUP(A517,'Cadastro-Estoque'!A:G,3,FALSE))</f>
        <v/>
      </c>
    </row>
    <row r="518" spans="5:8" ht="18.75" customHeight="1" x14ac:dyDescent="0.25">
      <c r="E518" s="1" t="str">
        <f t="shared" si="8"/>
        <v/>
      </c>
      <c r="F518" s="2" t="str">
        <f>IF(ISERROR(VLOOKUP(A518,'Cadastro-Estoque'!A:G,1,FALSE)),"",VLOOKUP(A518,'Cadastro-Estoque'!A:G,4,FALSE))</f>
        <v/>
      </c>
      <c r="G518" s="2" t="str">
        <f>IF(ISBLANK(A518),"",IF(ISERROR(VLOOKUP(A518,'Cadastro-Estoque'!A:G,1,FALSE)),"Produto não cadastrado",VLOOKUP(A518,'Cadastro-Estoque'!A:G,2,FALSE)))</f>
        <v/>
      </c>
      <c r="H518" s="2" t="str">
        <f>IF(ISERROR(VLOOKUP(A518,'Cadastro-Estoque'!A:G,1,FALSE)),"",VLOOKUP(A518,'Cadastro-Estoque'!A:G,3,FALSE))</f>
        <v/>
      </c>
    </row>
    <row r="519" spans="5:8" ht="18.75" customHeight="1" x14ac:dyDescent="0.25">
      <c r="E519" s="1" t="str">
        <f t="shared" ref="E519:E582" si="9">IF(ISBLANK(A519),"",C519*D519)</f>
        <v/>
      </c>
      <c r="F519" s="2" t="str">
        <f>IF(ISERROR(VLOOKUP(A519,'Cadastro-Estoque'!A:G,1,FALSE)),"",VLOOKUP(A519,'Cadastro-Estoque'!A:G,4,FALSE))</f>
        <v/>
      </c>
      <c r="G519" s="2" t="str">
        <f>IF(ISBLANK(A519),"",IF(ISERROR(VLOOKUP(A519,'Cadastro-Estoque'!A:G,1,FALSE)),"Produto não cadastrado",VLOOKUP(A519,'Cadastro-Estoque'!A:G,2,FALSE)))</f>
        <v/>
      </c>
      <c r="H519" s="2" t="str">
        <f>IF(ISERROR(VLOOKUP(A519,'Cadastro-Estoque'!A:G,1,FALSE)),"",VLOOKUP(A519,'Cadastro-Estoque'!A:G,3,FALSE))</f>
        <v/>
      </c>
    </row>
    <row r="520" spans="5:8" ht="18.75" customHeight="1" x14ac:dyDescent="0.25">
      <c r="E520" s="1" t="str">
        <f t="shared" si="9"/>
        <v/>
      </c>
      <c r="F520" s="2" t="str">
        <f>IF(ISERROR(VLOOKUP(A520,'Cadastro-Estoque'!A:G,1,FALSE)),"",VLOOKUP(A520,'Cadastro-Estoque'!A:G,4,FALSE))</f>
        <v/>
      </c>
      <c r="G520" s="2" t="str">
        <f>IF(ISBLANK(A520),"",IF(ISERROR(VLOOKUP(A520,'Cadastro-Estoque'!A:G,1,FALSE)),"Produto não cadastrado",VLOOKUP(A520,'Cadastro-Estoque'!A:G,2,FALSE)))</f>
        <v/>
      </c>
      <c r="H520" s="2" t="str">
        <f>IF(ISERROR(VLOOKUP(A520,'Cadastro-Estoque'!A:G,1,FALSE)),"",VLOOKUP(A520,'Cadastro-Estoque'!A:G,3,FALSE))</f>
        <v/>
      </c>
    </row>
    <row r="521" spans="5:8" ht="18.75" customHeight="1" x14ac:dyDescent="0.25">
      <c r="E521" s="1" t="str">
        <f t="shared" si="9"/>
        <v/>
      </c>
      <c r="F521" s="2" t="str">
        <f>IF(ISERROR(VLOOKUP(A521,'Cadastro-Estoque'!A:G,1,FALSE)),"",VLOOKUP(A521,'Cadastro-Estoque'!A:G,4,FALSE))</f>
        <v/>
      </c>
      <c r="G521" s="2" t="str">
        <f>IF(ISBLANK(A521),"",IF(ISERROR(VLOOKUP(A521,'Cadastro-Estoque'!A:G,1,FALSE)),"Produto não cadastrado",VLOOKUP(A521,'Cadastro-Estoque'!A:G,2,FALSE)))</f>
        <v/>
      </c>
      <c r="H521" s="2" t="str">
        <f>IF(ISERROR(VLOOKUP(A521,'Cadastro-Estoque'!A:G,1,FALSE)),"",VLOOKUP(A521,'Cadastro-Estoque'!A:G,3,FALSE))</f>
        <v/>
      </c>
    </row>
    <row r="522" spans="5:8" ht="18.75" customHeight="1" x14ac:dyDescent="0.25">
      <c r="E522" s="1" t="str">
        <f t="shared" si="9"/>
        <v/>
      </c>
      <c r="F522" s="2" t="str">
        <f>IF(ISERROR(VLOOKUP(A522,'Cadastro-Estoque'!A:G,1,FALSE)),"",VLOOKUP(A522,'Cadastro-Estoque'!A:G,4,FALSE))</f>
        <v/>
      </c>
      <c r="G522" s="2" t="str">
        <f>IF(ISBLANK(A522),"",IF(ISERROR(VLOOKUP(A522,'Cadastro-Estoque'!A:G,1,FALSE)),"Produto não cadastrado",VLOOKUP(A522,'Cadastro-Estoque'!A:G,2,FALSE)))</f>
        <v/>
      </c>
      <c r="H522" s="2" t="str">
        <f>IF(ISERROR(VLOOKUP(A522,'Cadastro-Estoque'!A:G,1,FALSE)),"",VLOOKUP(A522,'Cadastro-Estoque'!A:G,3,FALSE))</f>
        <v/>
      </c>
    </row>
    <row r="523" spans="5:8" ht="18.75" customHeight="1" x14ac:dyDescent="0.25">
      <c r="E523" s="1" t="str">
        <f t="shared" si="9"/>
        <v/>
      </c>
      <c r="F523" s="2" t="str">
        <f>IF(ISERROR(VLOOKUP(A523,'Cadastro-Estoque'!A:G,1,FALSE)),"",VLOOKUP(A523,'Cadastro-Estoque'!A:G,4,FALSE))</f>
        <v/>
      </c>
      <c r="G523" s="2" t="str">
        <f>IF(ISBLANK(A523),"",IF(ISERROR(VLOOKUP(A523,'Cadastro-Estoque'!A:G,1,FALSE)),"Produto não cadastrado",VLOOKUP(A523,'Cadastro-Estoque'!A:G,2,FALSE)))</f>
        <v/>
      </c>
      <c r="H523" s="2" t="str">
        <f>IF(ISERROR(VLOOKUP(A523,'Cadastro-Estoque'!A:G,1,FALSE)),"",VLOOKUP(A523,'Cadastro-Estoque'!A:G,3,FALSE))</f>
        <v/>
      </c>
    </row>
    <row r="524" spans="5:8" ht="18.75" customHeight="1" x14ac:dyDescent="0.25">
      <c r="E524" s="1" t="str">
        <f t="shared" si="9"/>
        <v/>
      </c>
      <c r="F524" s="2" t="str">
        <f>IF(ISERROR(VLOOKUP(A524,'Cadastro-Estoque'!A:G,1,FALSE)),"",VLOOKUP(A524,'Cadastro-Estoque'!A:G,4,FALSE))</f>
        <v/>
      </c>
      <c r="G524" s="2" t="str">
        <f>IF(ISBLANK(A524),"",IF(ISERROR(VLOOKUP(A524,'Cadastro-Estoque'!A:G,1,FALSE)),"Produto não cadastrado",VLOOKUP(A524,'Cadastro-Estoque'!A:G,2,FALSE)))</f>
        <v/>
      </c>
      <c r="H524" s="2" t="str">
        <f>IF(ISERROR(VLOOKUP(A524,'Cadastro-Estoque'!A:G,1,FALSE)),"",VLOOKUP(A524,'Cadastro-Estoque'!A:G,3,FALSE))</f>
        <v/>
      </c>
    </row>
    <row r="525" spans="5:8" ht="18.75" customHeight="1" x14ac:dyDescent="0.25">
      <c r="E525" s="1" t="str">
        <f t="shared" si="9"/>
        <v/>
      </c>
      <c r="F525" s="2" t="str">
        <f>IF(ISERROR(VLOOKUP(A525,'Cadastro-Estoque'!A:G,1,FALSE)),"",VLOOKUP(A525,'Cadastro-Estoque'!A:G,4,FALSE))</f>
        <v/>
      </c>
      <c r="G525" s="2" t="str">
        <f>IF(ISBLANK(A525),"",IF(ISERROR(VLOOKUP(A525,'Cadastro-Estoque'!A:G,1,FALSE)),"Produto não cadastrado",VLOOKUP(A525,'Cadastro-Estoque'!A:G,2,FALSE)))</f>
        <v/>
      </c>
      <c r="H525" s="2" t="str">
        <f>IF(ISERROR(VLOOKUP(A525,'Cadastro-Estoque'!A:G,1,FALSE)),"",VLOOKUP(A525,'Cadastro-Estoque'!A:G,3,FALSE))</f>
        <v/>
      </c>
    </row>
    <row r="526" spans="5:8" ht="18.75" customHeight="1" x14ac:dyDescent="0.25">
      <c r="E526" s="1" t="str">
        <f t="shared" si="9"/>
        <v/>
      </c>
      <c r="F526" s="2" t="str">
        <f>IF(ISERROR(VLOOKUP(A526,'Cadastro-Estoque'!A:G,1,FALSE)),"",VLOOKUP(A526,'Cadastro-Estoque'!A:G,4,FALSE))</f>
        <v/>
      </c>
      <c r="G526" s="2" t="str">
        <f>IF(ISBLANK(A526),"",IF(ISERROR(VLOOKUP(A526,'Cadastro-Estoque'!A:G,1,FALSE)),"Produto não cadastrado",VLOOKUP(A526,'Cadastro-Estoque'!A:G,2,FALSE)))</f>
        <v/>
      </c>
      <c r="H526" s="2" t="str">
        <f>IF(ISERROR(VLOOKUP(A526,'Cadastro-Estoque'!A:G,1,FALSE)),"",VLOOKUP(A526,'Cadastro-Estoque'!A:G,3,FALSE))</f>
        <v/>
      </c>
    </row>
    <row r="527" spans="5:8" ht="18.75" customHeight="1" x14ac:dyDescent="0.25">
      <c r="E527" s="1" t="str">
        <f t="shared" si="9"/>
        <v/>
      </c>
      <c r="F527" s="2" t="str">
        <f>IF(ISERROR(VLOOKUP(A527,'Cadastro-Estoque'!A:G,1,FALSE)),"",VLOOKUP(A527,'Cadastro-Estoque'!A:G,4,FALSE))</f>
        <v/>
      </c>
      <c r="G527" s="2" t="str">
        <f>IF(ISBLANK(A527),"",IF(ISERROR(VLOOKUP(A527,'Cadastro-Estoque'!A:G,1,FALSE)),"Produto não cadastrado",VLOOKUP(A527,'Cadastro-Estoque'!A:G,2,FALSE)))</f>
        <v/>
      </c>
      <c r="H527" s="2" t="str">
        <f>IF(ISERROR(VLOOKUP(A527,'Cadastro-Estoque'!A:G,1,FALSE)),"",VLOOKUP(A527,'Cadastro-Estoque'!A:G,3,FALSE))</f>
        <v/>
      </c>
    </row>
    <row r="528" spans="5:8" ht="18.75" customHeight="1" x14ac:dyDescent="0.25">
      <c r="E528" s="1" t="str">
        <f t="shared" si="9"/>
        <v/>
      </c>
      <c r="F528" s="2" t="str">
        <f>IF(ISERROR(VLOOKUP(A528,'Cadastro-Estoque'!A:G,1,FALSE)),"",VLOOKUP(A528,'Cadastro-Estoque'!A:G,4,FALSE))</f>
        <v/>
      </c>
      <c r="G528" s="2" t="str">
        <f>IF(ISBLANK(A528),"",IF(ISERROR(VLOOKUP(A528,'Cadastro-Estoque'!A:G,1,FALSE)),"Produto não cadastrado",VLOOKUP(A528,'Cadastro-Estoque'!A:G,2,FALSE)))</f>
        <v/>
      </c>
      <c r="H528" s="2" t="str">
        <f>IF(ISERROR(VLOOKUP(A528,'Cadastro-Estoque'!A:G,1,FALSE)),"",VLOOKUP(A528,'Cadastro-Estoque'!A:G,3,FALSE))</f>
        <v/>
      </c>
    </row>
    <row r="529" spans="5:8" ht="18.75" customHeight="1" x14ac:dyDescent="0.25">
      <c r="E529" s="1" t="str">
        <f t="shared" si="9"/>
        <v/>
      </c>
      <c r="F529" s="2" t="str">
        <f>IF(ISERROR(VLOOKUP(A529,'Cadastro-Estoque'!A:G,1,FALSE)),"",VLOOKUP(A529,'Cadastro-Estoque'!A:G,4,FALSE))</f>
        <v/>
      </c>
      <c r="G529" s="2" t="str">
        <f>IF(ISBLANK(A529),"",IF(ISERROR(VLOOKUP(A529,'Cadastro-Estoque'!A:G,1,FALSE)),"Produto não cadastrado",VLOOKUP(A529,'Cadastro-Estoque'!A:G,2,FALSE)))</f>
        <v/>
      </c>
      <c r="H529" s="2" t="str">
        <f>IF(ISERROR(VLOOKUP(A529,'Cadastro-Estoque'!A:G,1,FALSE)),"",VLOOKUP(A529,'Cadastro-Estoque'!A:G,3,FALSE))</f>
        <v/>
      </c>
    </row>
    <row r="530" spans="5:8" ht="18.75" customHeight="1" x14ac:dyDescent="0.25">
      <c r="E530" s="1" t="str">
        <f t="shared" si="9"/>
        <v/>
      </c>
      <c r="F530" s="2" t="str">
        <f>IF(ISERROR(VLOOKUP(A530,'Cadastro-Estoque'!A:G,1,FALSE)),"",VLOOKUP(A530,'Cadastro-Estoque'!A:G,4,FALSE))</f>
        <v/>
      </c>
      <c r="G530" s="2" t="str">
        <f>IF(ISBLANK(A530),"",IF(ISERROR(VLOOKUP(A530,'Cadastro-Estoque'!A:G,1,FALSE)),"Produto não cadastrado",VLOOKUP(A530,'Cadastro-Estoque'!A:G,2,FALSE)))</f>
        <v/>
      </c>
      <c r="H530" s="2" t="str">
        <f>IF(ISERROR(VLOOKUP(A530,'Cadastro-Estoque'!A:G,1,FALSE)),"",VLOOKUP(A530,'Cadastro-Estoque'!A:G,3,FALSE))</f>
        <v/>
      </c>
    </row>
    <row r="531" spans="5:8" ht="18.75" customHeight="1" x14ac:dyDescent="0.25">
      <c r="E531" s="1" t="str">
        <f t="shared" si="9"/>
        <v/>
      </c>
      <c r="F531" s="2" t="str">
        <f>IF(ISERROR(VLOOKUP(A531,'Cadastro-Estoque'!A:G,1,FALSE)),"",VLOOKUP(A531,'Cadastro-Estoque'!A:G,4,FALSE))</f>
        <v/>
      </c>
      <c r="G531" s="2" t="str">
        <f>IF(ISBLANK(A531),"",IF(ISERROR(VLOOKUP(A531,'Cadastro-Estoque'!A:G,1,FALSE)),"Produto não cadastrado",VLOOKUP(A531,'Cadastro-Estoque'!A:G,2,FALSE)))</f>
        <v/>
      </c>
      <c r="H531" s="2" t="str">
        <f>IF(ISERROR(VLOOKUP(A531,'Cadastro-Estoque'!A:G,1,FALSE)),"",VLOOKUP(A531,'Cadastro-Estoque'!A:G,3,FALSE))</f>
        <v/>
      </c>
    </row>
    <row r="532" spans="5:8" ht="18.75" customHeight="1" x14ac:dyDescent="0.25">
      <c r="E532" s="1" t="str">
        <f t="shared" si="9"/>
        <v/>
      </c>
      <c r="F532" s="2" t="str">
        <f>IF(ISERROR(VLOOKUP(A532,'Cadastro-Estoque'!A:G,1,FALSE)),"",VLOOKUP(A532,'Cadastro-Estoque'!A:G,4,FALSE))</f>
        <v/>
      </c>
      <c r="G532" s="2" t="str">
        <f>IF(ISBLANK(A532),"",IF(ISERROR(VLOOKUP(A532,'Cadastro-Estoque'!A:G,1,FALSE)),"Produto não cadastrado",VLOOKUP(A532,'Cadastro-Estoque'!A:G,2,FALSE)))</f>
        <v/>
      </c>
      <c r="H532" s="2" t="str">
        <f>IF(ISERROR(VLOOKUP(A532,'Cadastro-Estoque'!A:G,1,FALSE)),"",VLOOKUP(A532,'Cadastro-Estoque'!A:G,3,FALSE))</f>
        <v/>
      </c>
    </row>
    <row r="533" spans="5:8" ht="18.75" customHeight="1" x14ac:dyDescent="0.25">
      <c r="E533" s="1" t="str">
        <f t="shared" si="9"/>
        <v/>
      </c>
      <c r="F533" s="2" t="str">
        <f>IF(ISERROR(VLOOKUP(A533,'Cadastro-Estoque'!A:G,1,FALSE)),"",VLOOKUP(A533,'Cadastro-Estoque'!A:G,4,FALSE))</f>
        <v/>
      </c>
      <c r="G533" s="2" t="str">
        <f>IF(ISBLANK(A533),"",IF(ISERROR(VLOOKUP(A533,'Cadastro-Estoque'!A:G,1,FALSE)),"Produto não cadastrado",VLOOKUP(A533,'Cadastro-Estoque'!A:G,2,FALSE)))</f>
        <v/>
      </c>
      <c r="H533" s="2" t="str">
        <f>IF(ISERROR(VLOOKUP(A533,'Cadastro-Estoque'!A:G,1,FALSE)),"",VLOOKUP(A533,'Cadastro-Estoque'!A:G,3,FALSE))</f>
        <v/>
      </c>
    </row>
    <row r="534" spans="5:8" ht="18.75" customHeight="1" x14ac:dyDescent="0.25">
      <c r="E534" s="1" t="str">
        <f t="shared" si="9"/>
        <v/>
      </c>
      <c r="F534" s="2" t="str">
        <f>IF(ISERROR(VLOOKUP(A534,'Cadastro-Estoque'!A:G,1,FALSE)),"",VLOOKUP(A534,'Cadastro-Estoque'!A:G,4,FALSE))</f>
        <v/>
      </c>
      <c r="G534" s="2" t="str">
        <f>IF(ISBLANK(A534),"",IF(ISERROR(VLOOKUP(A534,'Cadastro-Estoque'!A:G,1,FALSE)),"Produto não cadastrado",VLOOKUP(A534,'Cadastro-Estoque'!A:G,2,FALSE)))</f>
        <v/>
      </c>
      <c r="H534" s="2" t="str">
        <f>IF(ISERROR(VLOOKUP(A534,'Cadastro-Estoque'!A:G,1,FALSE)),"",VLOOKUP(A534,'Cadastro-Estoque'!A:G,3,FALSE))</f>
        <v/>
      </c>
    </row>
    <row r="535" spans="5:8" ht="18.75" customHeight="1" x14ac:dyDescent="0.25">
      <c r="E535" s="1" t="str">
        <f t="shared" si="9"/>
        <v/>
      </c>
      <c r="F535" s="2" t="str">
        <f>IF(ISERROR(VLOOKUP(A535,'Cadastro-Estoque'!A:G,1,FALSE)),"",VLOOKUP(A535,'Cadastro-Estoque'!A:G,4,FALSE))</f>
        <v/>
      </c>
      <c r="G535" s="2" t="str">
        <f>IF(ISBLANK(A535),"",IF(ISERROR(VLOOKUP(A535,'Cadastro-Estoque'!A:G,1,FALSE)),"Produto não cadastrado",VLOOKUP(A535,'Cadastro-Estoque'!A:G,2,FALSE)))</f>
        <v/>
      </c>
      <c r="H535" s="2" t="str">
        <f>IF(ISERROR(VLOOKUP(A535,'Cadastro-Estoque'!A:G,1,FALSE)),"",VLOOKUP(A535,'Cadastro-Estoque'!A:G,3,FALSE))</f>
        <v/>
      </c>
    </row>
    <row r="536" spans="5:8" ht="18.75" customHeight="1" x14ac:dyDescent="0.25">
      <c r="E536" s="1" t="str">
        <f t="shared" si="9"/>
        <v/>
      </c>
      <c r="F536" s="2" t="str">
        <f>IF(ISERROR(VLOOKUP(A536,'Cadastro-Estoque'!A:G,1,FALSE)),"",VLOOKUP(A536,'Cadastro-Estoque'!A:G,4,FALSE))</f>
        <v/>
      </c>
      <c r="G536" s="2" t="str">
        <f>IF(ISBLANK(A536),"",IF(ISERROR(VLOOKUP(A536,'Cadastro-Estoque'!A:G,1,FALSE)),"Produto não cadastrado",VLOOKUP(A536,'Cadastro-Estoque'!A:G,2,FALSE)))</f>
        <v/>
      </c>
      <c r="H536" s="2" t="str">
        <f>IF(ISERROR(VLOOKUP(A536,'Cadastro-Estoque'!A:G,1,FALSE)),"",VLOOKUP(A536,'Cadastro-Estoque'!A:G,3,FALSE))</f>
        <v/>
      </c>
    </row>
    <row r="537" spans="5:8" ht="18.75" customHeight="1" x14ac:dyDescent="0.25">
      <c r="E537" s="1" t="str">
        <f t="shared" si="9"/>
        <v/>
      </c>
      <c r="F537" s="2" t="str">
        <f>IF(ISERROR(VLOOKUP(A537,'Cadastro-Estoque'!A:G,1,FALSE)),"",VLOOKUP(A537,'Cadastro-Estoque'!A:G,4,FALSE))</f>
        <v/>
      </c>
      <c r="G537" s="2" t="str">
        <f>IF(ISBLANK(A537),"",IF(ISERROR(VLOOKUP(A537,'Cadastro-Estoque'!A:G,1,FALSE)),"Produto não cadastrado",VLOOKUP(A537,'Cadastro-Estoque'!A:G,2,FALSE)))</f>
        <v/>
      </c>
      <c r="H537" s="2" t="str">
        <f>IF(ISERROR(VLOOKUP(A537,'Cadastro-Estoque'!A:G,1,FALSE)),"",VLOOKUP(A537,'Cadastro-Estoque'!A:G,3,FALSE))</f>
        <v/>
      </c>
    </row>
    <row r="538" spans="5:8" ht="18.75" customHeight="1" x14ac:dyDescent="0.25">
      <c r="E538" s="1" t="str">
        <f t="shared" si="9"/>
        <v/>
      </c>
      <c r="F538" s="2" t="str">
        <f>IF(ISERROR(VLOOKUP(A538,'Cadastro-Estoque'!A:G,1,FALSE)),"",VLOOKUP(A538,'Cadastro-Estoque'!A:G,4,FALSE))</f>
        <v/>
      </c>
      <c r="G538" s="2" t="str">
        <f>IF(ISBLANK(A538),"",IF(ISERROR(VLOOKUP(A538,'Cadastro-Estoque'!A:G,1,FALSE)),"Produto não cadastrado",VLOOKUP(A538,'Cadastro-Estoque'!A:G,2,FALSE)))</f>
        <v/>
      </c>
      <c r="H538" s="2" t="str">
        <f>IF(ISERROR(VLOOKUP(A538,'Cadastro-Estoque'!A:G,1,FALSE)),"",VLOOKUP(A538,'Cadastro-Estoque'!A:G,3,FALSE))</f>
        <v/>
      </c>
    </row>
    <row r="539" spans="5:8" ht="18.75" customHeight="1" x14ac:dyDescent="0.25">
      <c r="E539" s="1" t="str">
        <f t="shared" si="9"/>
        <v/>
      </c>
      <c r="F539" s="2" t="str">
        <f>IF(ISERROR(VLOOKUP(A539,'Cadastro-Estoque'!A:G,1,FALSE)),"",VLOOKUP(A539,'Cadastro-Estoque'!A:G,4,FALSE))</f>
        <v/>
      </c>
      <c r="G539" s="2" t="str">
        <f>IF(ISBLANK(A539),"",IF(ISERROR(VLOOKUP(A539,'Cadastro-Estoque'!A:G,1,FALSE)),"Produto não cadastrado",VLOOKUP(A539,'Cadastro-Estoque'!A:G,2,FALSE)))</f>
        <v/>
      </c>
      <c r="H539" s="2" t="str">
        <f>IF(ISERROR(VLOOKUP(A539,'Cadastro-Estoque'!A:G,1,FALSE)),"",VLOOKUP(A539,'Cadastro-Estoque'!A:G,3,FALSE))</f>
        <v/>
      </c>
    </row>
    <row r="540" spans="5:8" ht="18.75" customHeight="1" x14ac:dyDescent="0.25">
      <c r="E540" s="1" t="str">
        <f t="shared" si="9"/>
        <v/>
      </c>
      <c r="F540" s="2" t="str">
        <f>IF(ISERROR(VLOOKUP(A540,'Cadastro-Estoque'!A:G,1,FALSE)),"",VLOOKUP(A540,'Cadastro-Estoque'!A:G,4,FALSE))</f>
        <v/>
      </c>
      <c r="G540" s="2" t="str">
        <f>IF(ISBLANK(A540),"",IF(ISERROR(VLOOKUP(A540,'Cadastro-Estoque'!A:G,1,FALSE)),"Produto não cadastrado",VLOOKUP(A540,'Cadastro-Estoque'!A:G,2,FALSE)))</f>
        <v/>
      </c>
      <c r="H540" s="2" t="str">
        <f>IF(ISERROR(VLOOKUP(A540,'Cadastro-Estoque'!A:G,1,FALSE)),"",VLOOKUP(A540,'Cadastro-Estoque'!A:G,3,FALSE))</f>
        <v/>
      </c>
    </row>
    <row r="541" spans="5:8" ht="18.75" customHeight="1" x14ac:dyDescent="0.25">
      <c r="E541" s="1" t="str">
        <f t="shared" si="9"/>
        <v/>
      </c>
      <c r="F541" s="2" t="str">
        <f>IF(ISERROR(VLOOKUP(A541,'Cadastro-Estoque'!A:G,1,FALSE)),"",VLOOKUP(A541,'Cadastro-Estoque'!A:G,4,FALSE))</f>
        <v/>
      </c>
      <c r="G541" s="2" t="str">
        <f>IF(ISBLANK(A541),"",IF(ISERROR(VLOOKUP(A541,'Cadastro-Estoque'!A:G,1,FALSE)),"Produto não cadastrado",VLOOKUP(A541,'Cadastro-Estoque'!A:G,2,FALSE)))</f>
        <v/>
      </c>
      <c r="H541" s="2" t="str">
        <f>IF(ISERROR(VLOOKUP(A541,'Cadastro-Estoque'!A:G,1,FALSE)),"",VLOOKUP(A541,'Cadastro-Estoque'!A:G,3,FALSE))</f>
        <v/>
      </c>
    </row>
    <row r="542" spans="5:8" ht="18.75" customHeight="1" x14ac:dyDescent="0.25">
      <c r="E542" s="1" t="str">
        <f t="shared" si="9"/>
        <v/>
      </c>
      <c r="F542" s="2" t="str">
        <f>IF(ISERROR(VLOOKUP(A542,'Cadastro-Estoque'!A:G,1,FALSE)),"",VLOOKUP(A542,'Cadastro-Estoque'!A:G,4,FALSE))</f>
        <v/>
      </c>
      <c r="G542" s="2" t="str">
        <f>IF(ISBLANK(A542),"",IF(ISERROR(VLOOKUP(A542,'Cadastro-Estoque'!A:G,1,FALSE)),"Produto não cadastrado",VLOOKUP(A542,'Cadastro-Estoque'!A:G,2,FALSE)))</f>
        <v/>
      </c>
      <c r="H542" s="2" t="str">
        <f>IF(ISERROR(VLOOKUP(A542,'Cadastro-Estoque'!A:G,1,FALSE)),"",VLOOKUP(A542,'Cadastro-Estoque'!A:G,3,FALSE))</f>
        <v/>
      </c>
    </row>
    <row r="543" spans="5:8" ht="18.75" customHeight="1" x14ac:dyDescent="0.25">
      <c r="E543" s="1" t="str">
        <f t="shared" si="9"/>
        <v/>
      </c>
      <c r="F543" s="2" t="str">
        <f>IF(ISERROR(VLOOKUP(A543,'Cadastro-Estoque'!A:G,1,FALSE)),"",VLOOKUP(A543,'Cadastro-Estoque'!A:G,4,FALSE))</f>
        <v/>
      </c>
      <c r="G543" s="2" t="str">
        <f>IF(ISBLANK(A543),"",IF(ISERROR(VLOOKUP(A543,'Cadastro-Estoque'!A:G,1,FALSE)),"Produto não cadastrado",VLOOKUP(A543,'Cadastro-Estoque'!A:G,2,FALSE)))</f>
        <v/>
      </c>
      <c r="H543" s="2" t="str">
        <f>IF(ISERROR(VLOOKUP(A543,'Cadastro-Estoque'!A:G,1,FALSE)),"",VLOOKUP(A543,'Cadastro-Estoque'!A:G,3,FALSE))</f>
        <v/>
      </c>
    </row>
    <row r="544" spans="5:8" ht="18.75" customHeight="1" x14ac:dyDescent="0.25">
      <c r="E544" s="1" t="str">
        <f t="shared" si="9"/>
        <v/>
      </c>
      <c r="F544" s="2" t="str">
        <f>IF(ISERROR(VLOOKUP(A544,'Cadastro-Estoque'!A:G,1,FALSE)),"",VLOOKUP(A544,'Cadastro-Estoque'!A:G,4,FALSE))</f>
        <v/>
      </c>
      <c r="G544" s="2" t="str">
        <f>IF(ISBLANK(A544),"",IF(ISERROR(VLOOKUP(A544,'Cadastro-Estoque'!A:G,1,FALSE)),"Produto não cadastrado",VLOOKUP(A544,'Cadastro-Estoque'!A:G,2,FALSE)))</f>
        <v/>
      </c>
      <c r="H544" s="2" t="str">
        <f>IF(ISERROR(VLOOKUP(A544,'Cadastro-Estoque'!A:G,1,FALSE)),"",VLOOKUP(A544,'Cadastro-Estoque'!A:G,3,FALSE))</f>
        <v/>
      </c>
    </row>
    <row r="545" spans="5:8" ht="18.75" customHeight="1" x14ac:dyDescent="0.25">
      <c r="E545" s="1" t="str">
        <f t="shared" si="9"/>
        <v/>
      </c>
      <c r="F545" s="2" t="str">
        <f>IF(ISERROR(VLOOKUP(A545,'Cadastro-Estoque'!A:G,1,FALSE)),"",VLOOKUP(A545,'Cadastro-Estoque'!A:G,4,FALSE))</f>
        <v/>
      </c>
      <c r="G545" s="2" t="str">
        <f>IF(ISBLANK(A545),"",IF(ISERROR(VLOOKUP(A545,'Cadastro-Estoque'!A:G,1,FALSE)),"Produto não cadastrado",VLOOKUP(A545,'Cadastro-Estoque'!A:G,2,FALSE)))</f>
        <v/>
      </c>
      <c r="H545" s="2" t="str">
        <f>IF(ISERROR(VLOOKUP(A545,'Cadastro-Estoque'!A:G,1,FALSE)),"",VLOOKUP(A545,'Cadastro-Estoque'!A:G,3,FALSE))</f>
        <v/>
      </c>
    </row>
    <row r="546" spans="5:8" ht="18.75" customHeight="1" x14ac:dyDescent="0.25">
      <c r="E546" s="1" t="str">
        <f t="shared" si="9"/>
        <v/>
      </c>
      <c r="F546" s="2" t="str">
        <f>IF(ISERROR(VLOOKUP(A546,'Cadastro-Estoque'!A:G,1,FALSE)),"",VLOOKUP(A546,'Cadastro-Estoque'!A:G,4,FALSE))</f>
        <v/>
      </c>
      <c r="G546" s="2" t="str">
        <f>IF(ISBLANK(A546),"",IF(ISERROR(VLOOKUP(A546,'Cadastro-Estoque'!A:G,1,FALSE)),"Produto não cadastrado",VLOOKUP(A546,'Cadastro-Estoque'!A:G,2,FALSE)))</f>
        <v/>
      </c>
      <c r="H546" s="2" t="str">
        <f>IF(ISERROR(VLOOKUP(A546,'Cadastro-Estoque'!A:G,1,FALSE)),"",VLOOKUP(A546,'Cadastro-Estoque'!A:G,3,FALSE))</f>
        <v/>
      </c>
    </row>
    <row r="547" spans="5:8" ht="18.75" customHeight="1" x14ac:dyDescent="0.25">
      <c r="E547" s="1" t="str">
        <f t="shared" si="9"/>
        <v/>
      </c>
      <c r="F547" s="2" t="str">
        <f>IF(ISERROR(VLOOKUP(A547,'Cadastro-Estoque'!A:G,1,FALSE)),"",VLOOKUP(A547,'Cadastro-Estoque'!A:G,4,FALSE))</f>
        <v/>
      </c>
      <c r="G547" s="2" t="str">
        <f>IF(ISBLANK(A547),"",IF(ISERROR(VLOOKUP(A547,'Cadastro-Estoque'!A:G,1,FALSE)),"Produto não cadastrado",VLOOKUP(A547,'Cadastro-Estoque'!A:G,2,FALSE)))</f>
        <v/>
      </c>
      <c r="H547" s="2" t="str">
        <f>IF(ISERROR(VLOOKUP(A547,'Cadastro-Estoque'!A:G,1,FALSE)),"",VLOOKUP(A547,'Cadastro-Estoque'!A:G,3,FALSE))</f>
        <v/>
      </c>
    </row>
    <row r="548" spans="5:8" ht="18.75" customHeight="1" x14ac:dyDescent="0.25">
      <c r="E548" s="1" t="str">
        <f t="shared" si="9"/>
        <v/>
      </c>
      <c r="F548" s="2" t="str">
        <f>IF(ISERROR(VLOOKUP(A548,'Cadastro-Estoque'!A:G,1,FALSE)),"",VLOOKUP(A548,'Cadastro-Estoque'!A:G,4,FALSE))</f>
        <v/>
      </c>
      <c r="G548" s="2" t="str">
        <f>IF(ISBLANK(A548),"",IF(ISERROR(VLOOKUP(A548,'Cadastro-Estoque'!A:G,1,FALSE)),"Produto não cadastrado",VLOOKUP(A548,'Cadastro-Estoque'!A:G,2,FALSE)))</f>
        <v/>
      </c>
      <c r="H548" s="2" t="str">
        <f>IF(ISERROR(VLOOKUP(A548,'Cadastro-Estoque'!A:G,1,FALSE)),"",VLOOKUP(A548,'Cadastro-Estoque'!A:G,3,FALSE))</f>
        <v/>
      </c>
    </row>
    <row r="549" spans="5:8" ht="18.75" customHeight="1" x14ac:dyDescent="0.25">
      <c r="E549" s="1" t="str">
        <f t="shared" si="9"/>
        <v/>
      </c>
      <c r="F549" s="2" t="str">
        <f>IF(ISERROR(VLOOKUP(A549,'Cadastro-Estoque'!A:G,1,FALSE)),"",VLOOKUP(A549,'Cadastro-Estoque'!A:G,4,FALSE))</f>
        <v/>
      </c>
      <c r="G549" s="2" t="str">
        <f>IF(ISBLANK(A549),"",IF(ISERROR(VLOOKUP(A549,'Cadastro-Estoque'!A:G,1,FALSE)),"Produto não cadastrado",VLOOKUP(A549,'Cadastro-Estoque'!A:G,2,FALSE)))</f>
        <v/>
      </c>
      <c r="H549" s="2" t="str">
        <f>IF(ISERROR(VLOOKUP(A549,'Cadastro-Estoque'!A:G,1,FALSE)),"",VLOOKUP(A549,'Cadastro-Estoque'!A:G,3,FALSE))</f>
        <v/>
      </c>
    </row>
    <row r="550" spans="5:8" ht="18.75" customHeight="1" x14ac:dyDescent="0.25">
      <c r="E550" s="1" t="str">
        <f t="shared" si="9"/>
        <v/>
      </c>
      <c r="F550" s="2" t="str">
        <f>IF(ISERROR(VLOOKUP(A550,'Cadastro-Estoque'!A:G,1,FALSE)),"",VLOOKUP(A550,'Cadastro-Estoque'!A:G,4,FALSE))</f>
        <v/>
      </c>
      <c r="G550" s="2" t="str">
        <f>IF(ISBLANK(A550),"",IF(ISERROR(VLOOKUP(A550,'Cadastro-Estoque'!A:G,1,FALSE)),"Produto não cadastrado",VLOOKUP(A550,'Cadastro-Estoque'!A:G,2,FALSE)))</f>
        <v/>
      </c>
      <c r="H550" s="2" t="str">
        <f>IF(ISERROR(VLOOKUP(A550,'Cadastro-Estoque'!A:G,1,FALSE)),"",VLOOKUP(A550,'Cadastro-Estoque'!A:G,3,FALSE))</f>
        <v/>
      </c>
    </row>
    <row r="551" spans="5:8" ht="18.75" customHeight="1" x14ac:dyDescent="0.25">
      <c r="E551" s="1" t="str">
        <f t="shared" si="9"/>
        <v/>
      </c>
      <c r="F551" s="2" t="str">
        <f>IF(ISERROR(VLOOKUP(A551,'Cadastro-Estoque'!A:G,1,FALSE)),"",VLOOKUP(A551,'Cadastro-Estoque'!A:G,4,FALSE))</f>
        <v/>
      </c>
      <c r="G551" s="2" t="str">
        <f>IF(ISBLANK(A551),"",IF(ISERROR(VLOOKUP(A551,'Cadastro-Estoque'!A:G,1,FALSE)),"Produto não cadastrado",VLOOKUP(A551,'Cadastro-Estoque'!A:G,2,FALSE)))</f>
        <v/>
      </c>
      <c r="H551" s="2" t="str">
        <f>IF(ISERROR(VLOOKUP(A551,'Cadastro-Estoque'!A:G,1,FALSE)),"",VLOOKUP(A551,'Cadastro-Estoque'!A:G,3,FALSE))</f>
        <v/>
      </c>
    </row>
    <row r="552" spans="5:8" ht="18.75" customHeight="1" x14ac:dyDescent="0.25">
      <c r="E552" s="1" t="str">
        <f t="shared" si="9"/>
        <v/>
      </c>
      <c r="F552" s="2" t="str">
        <f>IF(ISERROR(VLOOKUP(A552,'Cadastro-Estoque'!A:G,1,FALSE)),"",VLOOKUP(A552,'Cadastro-Estoque'!A:G,4,FALSE))</f>
        <v/>
      </c>
      <c r="G552" s="2" t="str">
        <f>IF(ISBLANK(A552),"",IF(ISERROR(VLOOKUP(A552,'Cadastro-Estoque'!A:G,1,FALSE)),"Produto não cadastrado",VLOOKUP(A552,'Cadastro-Estoque'!A:G,2,FALSE)))</f>
        <v/>
      </c>
      <c r="H552" s="2" t="str">
        <f>IF(ISERROR(VLOOKUP(A552,'Cadastro-Estoque'!A:G,1,FALSE)),"",VLOOKUP(A552,'Cadastro-Estoque'!A:G,3,FALSE))</f>
        <v/>
      </c>
    </row>
    <row r="553" spans="5:8" ht="18.75" customHeight="1" x14ac:dyDescent="0.25">
      <c r="E553" s="1" t="str">
        <f t="shared" si="9"/>
        <v/>
      </c>
      <c r="F553" s="2" t="str">
        <f>IF(ISERROR(VLOOKUP(A553,'Cadastro-Estoque'!A:G,1,FALSE)),"",VLOOKUP(A553,'Cadastro-Estoque'!A:G,4,FALSE))</f>
        <v/>
      </c>
      <c r="G553" s="2" t="str">
        <f>IF(ISBLANK(A553),"",IF(ISERROR(VLOOKUP(A553,'Cadastro-Estoque'!A:G,1,FALSE)),"Produto não cadastrado",VLOOKUP(A553,'Cadastro-Estoque'!A:G,2,FALSE)))</f>
        <v/>
      </c>
      <c r="H553" s="2" t="str">
        <f>IF(ISERROR(VLOOKUP(A553,'Cadastro-Estoque'!A:G,1,FALSE)),"",VLOOKUP(A553,'Cadastro-Estoque'!A:G,3,FALSE))</f>
        <v/>
      </c>
    </row>
    <row r="554" spans="5:8" ht="18.75" customHeight="1" x14ac:dyDescent="0.25">
      <c r="E554" s="1" t="str">
        <f t="shared" si="9"/>
        <v/>
      </c>
      <c r="F554" s="2" t="str">
        <f>IF(ISERROR(VLOOKUP(A554,'Cadastro-Estoque'!A:G,1,FALSE)),"",VLOOKUP(A554,'Cadastro-Estoque'!A:G,4,FALSE))</f>
        <v/>
      </c>
      <c r="G554" s="2" t="str">
        <f>IF(ISBLANK(A554),"",IF(ISERROR(VLOOKUP(A554,'Cadastro-Estoque'!A:G,1,FALSE)),"Produto não cadastrado",VLOOKUP(A554,'Cadastro-Estoque'!A:G,2,FALSE)))</f>
        <v/>
      </c>
      <c r="H554" s="2" t="str">
        <f>IF(ISERROR(VLOOKUP(A554,'Cadastro-Estoque'!A:G,1,FALSE)),"",VLOOKUP(A554,'Cadastro-Estoque'!A:G,3,FALSE))</f>
        <v/>
      </c>
    </row>
    <row r="555" spans="5:8" ht="18.75" customHeight="1" x14ac:dyDescent="0.25">
      <c r="E555" s="1" t="str">
        <f t="shared" si="9"/>
        <v/>
      </c>
      <c r="F555" s="2" t="str">
        <f>IF(ISERROR(VLOOKUP(A555,'Cadastro-Estoque'!A:G,1,FALSE)),"",VLOOKUP(A555,'Cadastro-Estoque'!A:G,4,FALSE))</f>
        <v/>
      </c>
      <c r="G555" s="2" t="str">
        <f>IF(ISBLANK(A555),"",IF(ISERROR(VLOOKUP(A555,'Cadastro-Estoque'!A:G,1,FALSE)),"Produto não cadastrado",VLOOKUP(A555,'Cadastro-Estoque'!A:G,2,FALSE)))</f>
        <v/>
      </c>
      <c r="H555" s="2" t="str">
        <f>IF(ISERROR(VLOOKUP(A555,'Cadastro-Estoque'!A:G,1,FALSE)),"",VLOOKUP(A555,'Cadastro-Estoque'!A:G,3,FALSE))</f>
        <v/>
      </c>
    </row>
    <row r="556" spans="5:8" ht="18.75" customHeight="1" x14ac:dyDescent="0.25">
      <c r="E556" s="1" t="str">
        <f t="shared" si="9"/>
        <v/>
      </c>
      <c r="F556" s="2" t="str">
        <f>IF(ISERROR(VLOOKUP(A556,'Cadastro-Estoque'!A:G,1,FALSE)),"",VLOOKUP(A556,'Cadastro-Estoque'!A:G,4,FALSE))</f>
        <v/>
      </c>
      <c r="G556" s="2" t="str">
        <f>IF(ISBLANK(A556),"",IF(ISERROR(VLOOKUP(A556,'Cadastro-Estoque'!A:G,1,FALSE)),"Produto não cadastrado",VLOOKUP(A556,'Cadastro-Estoque'!A:G,2,FALSE)))</f>
        <v/>
      </c>
      <c r="H556" s="2" t="str">
        <f>IF(ISERROR(VLOOKUP(A556,'Cadastro-Estoque'!A:G,1,FALSE)),"",VLOOKUP(A556,'Cadastro-Estoque'!A:G,3,FALSE))</f>
        <v/>
      </c>
    </row>
    <row r="557" spans="5:8" ht="18.75" customHeight="1" x14ac:dyDescent="0.25">
      <c r="E557" s="1" t="str">
        <f t="shared" si="9"/>
        <v/>
      </c>
      <c r="F557" s="2" t="str">
        <f>IF(ISERROR(VLOOKUP(A557,'Cadastro-Estoque'!A:G,1,FALSE)),"",VLOOKUP(A557,'Cadastro-Estoque'!A:G,4,FALSE))</f>
        <v/>
      </c>
      <c r="G557" s="2" t="str">
        <f>IF(ISBLANK(A557),"",IF(ISERROR(VLOOKUP(A557,'Cadastro-Estoque'!A:G,1,FALSE)),"Produto não cadastrado",VLOOKUP(A557,'Cadastro-Estoque'!A:G,2,FALSE)))</f>
        <v/>
      </c>
      <c r="H557" s="2" t="str">
        <f>IF(ISERROR(VLOOKUP(A557,'Cadastro-Estoque'!A:G,1,FALSE)),"",VLOOKUP(A557,'Cadastro-Estoque'!A:G,3,FALSE))</f>
        <v/>
      </c>
    </row>
    <row r="558" spans="5:8" ht="18.75" customHeight="1" x14ac:dyDescent="0.25">
      <c r="E558" s="1" t="str">
        <f t="shared" si="9"/>
        <v/>
      </c>
      <c r="F558" s="2" t="str">
        <f>IF(ISERROR(VLOOKUP(A558,'Cadastro-Estoque'!A:G,1,FALSE)),"",VLOOKUP(A558,'Cadastro-Estoque'!A:G,4,FALSE))</f>
        <v/>
      </c>
      <c r="G558" s="2" t="str">
        <f>IF(ISBLANK(A558),"",IF(ISERROR(VLOOKUP(A558,'Cadastro-Estoque'!A:G,1,FALSE)),"Produto não cadastrado",VLOOKUP(A558,'Cadastro-Estoque'!A:G,2,FALSE)))</f>
        <v/>
      </c>
      <c r="H558" s="2" t="str">
        <f>IF(ISERROR(VLOOKUP(A558,'Cadastro-Estoque'!A:G,1,FALSE)),"",VLOOKUP(A558,'Cadastro-Estoque'!A:G,3,FALSE))</f>
        <v/>
      </c>
    </row>
    <row r="559" spans="5:8" ht="18.75" customHeight="1" x14ac:dyDescent="0.25">
      <c r="E559" s="1" t="str">
        <f t="shared" si="9"/>
        <v/>
      </c>
      <c r="F559" s="2" t="str">
        <f>IF(ISERROR(VLOOKUP(A559,'Cadastro-Estoque'!A:G,1,FALSE)),"",VLOOKUP(A559,'Cadastro-Estoque'!A:G,4,FALSE))</f>
        <v/>
      </c>
      <c r="G559" s="2" t="str">
        <f>IF(ISBLANK(A559),"",IF(ISERROR(VLOOKUP(A559,'Cadastro-Estoque'!A:G,1,FALSE)),"Produto não cadastrado",VLOOKUP(A559,'Cadastro-Estoque'!A:G,2,FALSE)))</f>
        <v/>
      </c>
      <c r="H559" s="2" t="str">
        <f>IF(ISERROR(VLOOKUP(A559,'Cadastro-Estoque'!A:G,1,FALSE)),"",VLOOKUP(A559,'Cadastro-Estoque'!A:G,3,FALSE))</f>
        <v/>
      </c>
    </row>
    <row r="560" spans="5:8" ht="18.75" customHeight="1" x14ac:dyDescent="0.25">
      <c r="E560" s="1" t="str">
        <f t="shared" si="9"/>
        <v/>
      </c>
      <c r="F560" s="2" t="str">
        <f>IF(ISERROR(VLOOKUP(A560,'Cadastro-Estoque'!A:G,1,FALSE)),"",VLOOKUP(A560,'Cadastro-Estoque'!A:G,4,FALSE))</f>
        <v/>
      </c>
      <c r="G560" s="2" t="str">
        <f>IF(ISBLANK(A560),"",IF(ISERROR(VLOOKUP(A560,'Cadastro-Estoque'!A:G,1,FALSE)),"Produto não cadastrado",VLOOKUP(A560,'Cadastro-Estoque'!A:G,2,FALSE)))</f>
        <v/>
      </c>
      <c r="H560" s="2" t="str">
        <f>IF(ISERROR(VLOOKUP(A560,'Cadastro-Estoque'!A:G,1,FALSE)),"",VLOOKUP(A560,'Cadastro-Estoque'!A:G,3,FALSE))</f>
        <v/>
      </c>
    </row>
    <row r="561" spans="5:8" ht="18.75" customHeight="1" x14ac:dyDescent="0.25">
      <c r="E561" s="1" t="str">
        <f t="shared" si="9"/>
        <v/>
      </c>
      <c r="F561" s="2" t="str">
        <f>IF(ISERROR(VLOOKUP(A561,'Cadastro-Estoque'!A:G,1,FALSE)),"",VLOOKUP(A561,'Cadastro-Estoque'!A:G,4,FALSE))</f>
        <v/>
      </c>
      <c r="G561" s="2" t="str">
        <f>IF(ISBLANK(A561),"",IF(ISERROR(VLOOKUP(A561,'Cadastro-Estoque'!A:G,1,FALSE)),"Produto não cadastrado",VLOOKUP(A561,'Cadastro-Estoque'!A:G,2,FALSE)))</f>
        <v/>
      </c>
      <c r="H561" s="2" t="str">
        <f>IF(ISERROR(VLOOKUP(A561,'Cadastro-Estoque'!A:G,1,FALSE)),"",VLOOKUP(A561,'Cadastro-Estoque'!A:G,3,FALSE))</f>
        <v/>
      </c>
    </row>
    <row r="562" spans="5:8" ht="18.75" customHeight="1" x14ac:dyDescent="0.25">
      <c r="E562" s="1" t="str">
        <f t="shared" si="9"/>
        <v/>
      </c>
      <c r="F562" s="2" t="str">
        <f>IF(ISERROR(VLOOKUP(A562,'Cadastro-Estoque'!A:G,1,FALSE)),"",VLOOKUP(A562,'Cadastro-Estoque'!A:G,4,FALSE))</f>
        <v/>
      </c>
      <c r="G562" s="2" t="str">
        <f>IF(ISBLANK(A562),"",IF(ISERROR(VLOOKUP(A562,'Cadastro-Estoque'!A:G,1,FALSE)),"Produto não cadastrado",VLOOKUP(A562,'Cadastro-Estoque'!A:G,2,FALSE)))</f>
        <v/>
      </c>
      <c r="H562" s="2" t="str">
        <f>IF(ISERROR(VLOOKUP(A562,'Cadastro-Estoque'!A:G,1,FALSE)),"",VLOOKUP(A562,'Cadastro-Estoque'!A:G,3,FALSE))</f>
        <v/>
      </c>
    </row>
    <row r="563" spans="5:8" ht="18.75" customHeight="1" x14ac:dyDescent="0.25">
      <c r="E563" s="1" t="str">
        <f t="shared" si="9"/>
        <v/>
      </c>
      <c r="F563" s="2" t="str">
        <f>IF(ISERROR(VLOOKUP(A563,'Cadastro-Estoque'!A:G,1,FALSE)),"",VLOOKUP(A563,'Cadastro-Estoque'!A:G,4,FALSE))</f>
        <v/>
      </c>
      <c r="G563" s="2" t="str">
        <f>IF(ISBLANK(A563),"",IF(ISERROR(VLOOKUP(A563,'Cadastro-Estoque'!A:G,1,FALSE)),"Produto não cadastrado",VLOOKUP(A563,'Cadastro-Estoque'!A:G,2,FALSE)))</f>
        <v/>
      </c>
      <c r="H563" s="2" t="str">
        <f>IF(ISERROR(VLOOKUP(A563,'Cadastro-Estoque'!A:G,1,FALSE)),"",VLOOKUP(A563,'Cadastro-Estoque'!A:G,3,FALSE))</f>
        <v/>
      </c>
    </row>
    <row r="564" spans="5:8" ht="18.75" customHeight="1" x14ac:dyDescent="0.25">
      <c r="E564" s="1" t="str">
        <f t="shared" si="9"/>
        <v/>
      </c>
      <c r="F564" s="2" t="str">
        <f>IF(ISERROR(VLOOKUP(A564,'Cadastro-Estoque'!A:G,1,FALSE)),"",VLOOKUP(A564,'Cadastro-Estoque'!A:G,4,FALSE))</f>
        <v/>
      </c>
      <c r="G564" s="2" t="str">
        <f>IF(ISBLANK(A564),"",IF(ISERROR(VLOOKUP(A564,'Cadastro-Estoque'!A:G,1,FALSE)),"Produto não cadastrado",VLOOKUP(A564,'Cadastro-Estoque'!A:G,2,FALSE)))</f>
        <v/>
      </c>
      <c r="H564" s="2" t="str">
        <f>IF(ISERROR(VLOOKUP(A564,'Cadastro-Estoque'!A:G,1,FALSE)),"",VLOOKUP(A564,'Cadastro-Estoque'!A:G,3,FALSE))</f>
        <v/>
      </c>
    </row>
    <row r="565" spans="5:8" ht="18.75" customHeight="1" x14ac:dyDescent="0.25">
      <c r="E565" s="1" t="str">
        <f t="shared" si="9"/>
        <v/>
      </c>
      <c r="F565" s="2" t="str">
        <f>IF(ISERROR(VLOOKUP(A565,'Cadastro-Estoque'!A:G,1,FALSE)),"",VLOOKUP(A565,'Cadastro-Estoque'!A:G,4,FALSE))</f>
        <v/>
      </c>
      <c r="G565" s="2" t="str">
        <f>IF(ISBLANK(A565),"",IF(ISERROR(VLOOKUP(A565,'Cadastro-Estoque'!A:G,1,FALSE)),"Produto não cadastrado",VLOOKUP(A565,'Cadastro-Estoque'!A:G,2,FALSE)))</f>
        <v/>
      </c>
      <c r="H565" s="2" t="str">
        <f>IF(ISERROR(VLOOKUP(A565,'Cadastro-Estoque'!A:G,1,FALSE)),"",VLOOKUP(A565,'Cadastro-Estoque'!A:G,3,FALSE))</f>
        <v/>
      </c>
    </row>
    <row r="566" spans="5:8" ht="18.75" customHeight="1" x14ac:dyDescent="0.25">
      <c r="E566" s="1" t="str">
        <f t="shared" si="9"/>
        <v/>
      </c>
      <c r="F566" s="2" t="str">
        <f>IF(ISERROR(VLOOKUP(A566,'Cadastro-Estoque'!A:G,1,FALSE)),"",VLOOKUP(A566,'Cadastro-Estoque'!A:G,4,FALSE))</f>
        <v/>
      </c>
      <c r="G566" s="2" t="str">
        <f>IF(ISBLANK(A566),"",IF(ISERROR(VLOOKUP(A566,'Cadastro-Estoque'!A:G,1,FALSE)),"Produto não cadastrado",VLOOKUP(A566,'Cadastro-Estoque'!A:G,2,FALSE)))</f>
        <v/>
      </c>
      <c r="H566" s="2" t="str">
        <f>IF(ISERROR(VLOOKUP(A566,'Cadastro-Estoque'!A:G,1,FALSE)),"",VLOOKUP(A566,'Cadastro-Estoque'!A:G,3,FALSE))</f>
        <v/>
      </c>
    </row>
    <row r="567" spans="5:8" ht="18.75" customHeight="1" x14ac:dyDescent="0.25">
      <c r="E567" s="1" t="str">
        <f t="shared" si="9"/>
        <v/>
      </c>
      <c r="F567" s="2" t="str">
        <f>IF(ISERROR(VLOOKUP(A567,'Cadastro-Estoque'!A:G,1,FALSE)),"",VLOOKUP(A567,'Cadastro-Estoque'!A:G,4,FALSE))</f>
        <v/>
      </c>
      <c r="G567" s="2" t="str">
        <f>IF(ISBLANK(A567),"",IF(ISERROR(VLOOKUP(A567,'Cadastro-Estoque'!A:G,1,FALSE)),"Produto não cadastrado",VLOOKUP(A567,'Cadastro-Estoque'!A:G,2,FALSE)))</f>
        <v/>
      </c>
      <c r="H567" s="2" t="str">
        <f>IF(ISERROR(VLOOKUP(A567,'Cadastro-Estoque'!A:G,1,FALSE)),"",VLOOKUP(A567,'Cadastro-Estoque'!A:G,3,FALSE))</f>
        <v/>
      </c>
    </row>
    <row r="568" spans="5:8" ht="18.75" customHeight="1" x14ac:dyDescent="0.25">
      <c r="E568" s="1" t="str">
        <f t="shared" si="9"/>
        <v/>
      </c>
      <c r="F568" s="2" t="str">
        <f>IF(ISERROR(VLOOKUP(A568,'Cadastro-Estoque'!A:G,1,FALSE)),"",VLOOKUP(A568,'Cadastro-Estoque'!A:G,4,FALSE))</f>
        <v/>
      </c>
      <c r="G568" s="2" t="str">
        <f>IF(ISBLANK(A568),"",IF(ISERROR(VLOOKUP(A568,'Cadastro-Estoque'!A:G,1,FALSE)),"Produto não cadastrado",VLOOKUP(A568,'Cadastro-Estoque'!A:G,2,FALSE)))</f>
        <v/>
      </c>
      <c r="H568" s="2" t="str">
        <f>IF(ISERROR(VLOOKUP(A568,'Cadastro-Estoque'!A:G,1,FALSE)),"",VLOOKUP(A568,'Cadastro-Estoque'!A:G,3,FALSE))</f>
        <v/>
      </c>
    </row>
    <row r="569" spans="5:8" ht="18.75" customHeight="1" x14ac:dyDescent="0.25">
      <c r="E569" s="1" t="str">
        <f t="shared" si="9"/>
        <v/>
      </c>
      <c r="F569" s="2" t="str">
        <f>IF(ISERROR(VLOOKUP(A569,'Cadastro-Estoque'!A:G,1,FALSE)),"",VLOOKUP(A569,'Cadastro-Estoque'!A:G,4,FALSE))</f>
        <v/>
      </c>
      <c r="G569" s="2" t="str">
        <f>IF(ISBLANK(A569),"",IF(ISERROR(VLOOKUP(A569,'Cadastro-Estoque'!A:G,1,FALSE)),"Produto não cadastrado",VLOOKUP(A569,'Cadastro-Estoque'!A:G,2,FALSE)))</f>
        <v/>
      </c>
      <c r="H569" s="2" t="str">
        <f>IF(ISERROR(VLOOKUP(A569,'Cadastro-Estoque'!A:G,1,FALSE)),"",VLOOKUP(A569,'Cadastro-Estoque'!A:G,3,FALSE))</f>
        <v/>
      </c>
    </row>
    <row r="570" spans="5:8" ht="18.75" customHeight="1" x14ac:dyDescent="0.25">
      <c r="E570" s="1" t="str">
        <f t="shared" si="9"/>
        <v/>
      </c>
      <c r="F570" s="2" t="str">
        <f>IF(ISERROR(VLOOKUP(A570,'Cadastro-Estoque'!A:G,1,FALSE)),"",VLOOKUP(A570,'Cadastro-Estoque'!A:G,4,FALSE))</f>
        <v/>
      </c>
      <c r="G570" s="2" t="str">
        <f>IF(ISBLANK(A570),"",IF(ISERROR(VLOOKUP(A570,'Cadastro-Estoque'!A:G,1,FALSE)),"Produto não cadastrado",VLOOKUP(A570,'Cadastro-Estoque'!A:G,2,FALSE)))</f>
        <v/>
      </c>
      <c r="H570" s="2" t="str">
        <f>IF(ISERROR(VLOOKUP(A570,'Cadastro-Estoque'!A:G,1,FALSE)),"",VLOOKUP(A570,'Cadastro-Estoque'!A:G,3,FALSE))</f>
        <v/>
      </c>
    </row>
    <row r="571" spans="5:8" ht="18.75" customHeight="1" x14ac:dyDescent="0.25">
      <c r="E571" s="1" t="str">
        <f t="shared" si="9"/>
        <v/>
      </c>
      <c r="F571" s="2" t="str">
        <f>IF(ISERROR(VLOOKUP(A571,'Cadastro-Estoque'!A:G,1,FALSE)),"",VLOOKUP(A571,'Cadastro-Estoque'!A:G,4,FALSE))</f>
        <v/>
      </c>
      <c r="G571" s="2" t="str">
        <f>IF(ISBLANK(A571),"",IF(ISERROR(VLOOKUP(A571,'Cadastro-Estoque'!A:G,1,FALSE)),"Produto não cadastrado",VLOOKUP(A571,'Cadastro-Estoque'!A:G,2,FALSE)))</f>
        <v/>
      </c>
      <c r="H571" s="2" t="str">
        <f>IF(ISERROR(VLOOKUP(A571,'Cadastro-Estoque'!A:G,1,FALSE)),"",VLOOKUP(A571,'Cadastro-Estoque'!A:G,3,FALSE))</f>
        <v/>
      </c>
    </row>
    <row r="572" spans="5:8" ht="18.75" customHeight="1" x14ac:dyDescent="0.25">
      <c r="E572" s="1" t="str">
        <f t="shared" si="9"/>
        <v/>
      </c>
      <c r="F572" s="2" t="str">
        <f>IF(ISERROR(VLOOKUP(A572,'Cadastro-Estoque'!A:G,1,FALSE)),"",VLOOKUP(A572,'Cadastro-Estoque'!A:G,4,FALSE))</f>
        <v/>
      </c>
      <c r="G572" s="2" t="str">
        <f>IF(ISBLANK(A572),"",IF(ISERROR(VLOOKUP(A572,'Cadastro-Estoque'!A:G,1,FALSE)),"Produto não cadastrado",VLOOKUP(A572,'Cadastro-Estoque'!A:G,2,FALSE)))</f>
        <v/>
      </c>
      <c r="H572" s="2" t="str">
        <f>IF(ISERROR(VLOOKUP(A572,'Cadastro-Estoque'!A:G,1,FALSE)),"",VLOOKUP(A572,'Cadastro-Estoque'!A:G,3,FALSE))</f>
        <v/>
      </c>
    </row>
    <row r="573" spans="5:8" ht="18.75" customHeight="1" x14ac:dyDescent="0.25">
      <c r="E573" s="1" t="str">
        <f t="shared" si="9"/>
        <v/>
      </c>
      <c r="F573" s="2" t="str">
        <f>IF(ISERROR(VLOOKUP(A573,'Cadastro-Estoque'!A:G,1,FALSE)),"",VLOOKUP(A573,'Cadastro-Estoque'!A:G,4,FALSE))</f>
        <v/>
      </c>
      <c r="G573" s="2" t="str">
        <f>IF(ISBLANK(A573),"",IF(ISERROR(VLOOKUP(A573,'Cadastro-Estoque'!A:G,1,FALSE)),"Produto não cadastrado",VLOOKUP(A573,'Cadastro-Estoque'!A:G,2,FALSE)))</f>
        <v/>
      </c>
      <c r="H573" s="2" t="str">
        <f>IF(ISERROR(VLOOKUP(A573,'Cadastro-Estoque'!A:G,1,FALSE)),"",VLOOKUP(A573,'Cadastro-Estoque'!A:G,3,FALSE))</f>
        <v/>
      </c>
    </row>
    <row r="574" spans="5:8" ht="18.75" customHeight="1" x14ac:dyDescent="0.25">
      <c r="E574" s="1" t="str">
        <f t="shared" si="9"/>
        <v/>
      </c>
      <c r="F574" s="2" t="str">
        <f>IF(ISERROR(VLOOKUP(A574,'Cadastro-Estoque'!A:G,1,FALSE)),"",VLOOKUP(A574,'Cadastro-Estoque'!A:G,4,FALSE))</f>
        <v/>
      </c>
      <c r="G574" s="2" t="str">
        <f>IF(ISBLANK(A574),"",IF(ISERROR(VLOOKUP(A574,'Cadastro-Estoque'!A:G,1,FALSE)),"Produto não cadastrado",VLOOKUP(A574,'Cadastro-Estoque'!A:G,2,FALSE)))</f>
        <v/>
      </c>
      <c r="H574" s="2" t="str">
        <f>IF(ISERROR(VLOOKUP(A574,'Cadastro-Estoque'!A:G,1,FALSE)),"",VLOOKUP(A574,'Cadastro-Estoque'!A:G,3,FALSE))</f>
        <v/>
      </c>
    </row>
    <row r="575" spans="5:8" ht="18.75" customHeight="1" x14ac:dyDescent="0.25">
      <c r="E575" s="1" t="str">
        <f t="shared" si="9"/>
        <v/>
      </c>
      <c r="F575" s="2" t="str">
        <f>IF(ISERROR(VLOOKUP(A575,'Cadastro-Estoque'!A:G,1,FALSE)),"",VLOOKUP(A575,'Cadastro-Estoque'!A:G,4,FALSE))</f>
        <v/>
      </c>
      <c r="G575" s="2" t="str">
        <f>IF(ISBLANK(A575),"",IF(ISERROR(VLOOKUP(A575,'Cadastro-Estoque'!A:G,1,FALSE)),"Produto não cadastrado",VLOOKUP(A575,'Cadastro-Estoque'!A:G,2,FALSE)))</f>
        <v/>
      </c>
      <c r="H575" s="2" t="str">
        <f>IF(ISERROR(VLOOKUP(A575,'Cadastro-Estoque'!A:G,1,FALSE)),"",VLOOKUP(A575,'Cadastro-Estoque'!A:G,3,FALSE))</f>
        <v/>
      </c>
    </row>
    <row r="576" spans="5:8" ht="18.75" customHeight="1" x14ac:dyDescent="0.25">
      <c r="E576" s="1" t="str">
        <f t="shared" si="9"/>
        <v/>
      </c>
      <c r="F576" s="2" t="str">
        <f>IF(ISERROR(VLOOKUP(A576,'Cadastro-Estoque'!A:G,1,FALSE)),"",VLOOKUP(A576,'Cadastro-Estoque'!A:G,4,FALSE))</f>
        <v/>
      </c>
      <c r="G576" s="2" t="str">
        <f>IF(ISBLANK(A576),"",IF(ISERROR(VLOOKUP(A576,'Cadastro-Estoque'!A:G,1,FALSE)),"Produto não cadastrado",VLOOKUP(A576,'Cadastro-Estoque'!A:G,2,FALSE)))</f>
        <v/>
      </c>
      <c r="H576" s="2" t="str">
        <f>IF(ISERROR(VLOOKUP(A576,'Cadastro-Estoque'!A:G,1,FALSE)),"",VLOOKUP(A576,'Cadastro-Estoque'!A:G,3,FALSE))</f>
        <v/>
      </c>
    </row>
    <row r="577" spans="5:8" ht="18.75" customHeight="1" x14ac:dyDescent="0.25">
      <c r="E577" s="1" t="str">
        <f t="shared" si="9"/>
        <v/>
      </c>
      <c r="F577" s="2" t="str">
        <f>IF(ISERROR(VLOOKUP(A577,'Cadastro-Estoque'!A:G,1,FALSE)),"",VLOOKUP(A577,'Cadastro-Estoque'!A:G,4,FALSE))</f>
        <v/>
      </c>
      <c r="G577" s="2" t="str">
        <f>IF(ISBLANK(A577),"",IF(ISERROR(VLOOKUP(A577,'Cadastro-Estoque'!A:G,1,FALSE)),"Produto não cadastrado",VLOOKUP(A577,'Cadastro-Estoque'!A:G,2,FALSE)))</f>
        <v/>
      </c>
      <c r="H577" s="2" t="str">
        <f>IF(ISERROR(VLOOKUP(A577,'Cadastro-Estoque'!A:G,1,FALSE)),"",VLOOKUP(A577,'Cadastro-Estoque'!A:G,3,FALSE))</f>
        <v/>
      </c>
    </row>
    <row r="578" spans="5:8" ht="18.75" customHeight="1" x14ac:dyDescent="0.25">
      <c r="E578" s="1" t="str">
        <f t="shared" si="9"/>
        <v/>
      </c>
      <c r="F578" s="2" t="str">
        <f>IF(ISERROR(VLOOKUP(A578,'Cadastro-Estoque'!A:G,1,FALSE)),"",VLOOKUP(A578,'Cadastro-Estoque'!A:G,4,FALSE))</f>
        <v/>
      </c>
      <c r="G578" s="2" t="str">
        <f>IF(ISBLANK(A578),"",IF(ISERROR(VLOOKUP(A578,'Cadastro-Estoque'!A:G,1,FALSE)),"Produto não cadastrado",VLOOKUP(A578,'Cadastro-Estoque'!A:G,2,FALSE)))</f>
        <v/>
      </c>
      <c r="H578" s="2" t="str">
        <f>IF(ISERROR(VLOOKUP(A578,'Cadastro-Estoque'!A:G,1,FALSE)),"",VLOOKUP(A578,'Cadastro-Estoque'!A:G,3,FALSE))</f>
        <v/>
      </c>
    </row>
    <row r="579" spans="5:8" ht="18.75" customHeight="1" x14ac:dyDescent="0.25">
      <c r="E579" s="1" t="str">
        <f t="shared" si="9"/>
        <v/>
      </c>
      <c r="F579" s="2" t="str">
        <f>IF(ISERROR(VLOOKUP(A579,'Cadastro-Estoque'!A:G,1,FALSE)),"",VLOOKUP(A579,'Cadastro-Estoque'!A:G,4,FALSE))</f>
        <v/>
      </c>
      <c r="G579" s="2" t="str">
        <f>IF(ISBLANK(A579),"",IF(ISERROR(VLOOKUP(A579,'Cadastro-Estoque'!A:G,1,FALSE)),"Produto não cadastrado",VLOOKUP(A579,'Cadastro-Estoque'!A:G,2,FALSE)))</f>
        <v/>
      </c>
      <c r="H579" s="2" t="str">
        <f>IF(ISERROR(VLOOKUP(A579,'Cadastro-Estoque'!A:G,1,FALSE)),"",VLOOKUP(A579,'Cadastro-Estoque'!A:G,3,FALSE))</f>
        <v/>
      </c>
    </row>
    <row r="580" spans="5:8" ht="18.75" customHeight="1" x14ac:dyDescent="0.25">
      <c r="E580" s="1" t="str">
        <f t="shared" si="9"/>
        <v/>
      </c>
      <c r="F580" s="2" t="str">
        <f>IF(ISERROR(VLOOKUP(A580,'Cadastro-Estoque'!A:G,1,FALSE)),"",VLOOKUP(A580,'Cadastro-Estoque'!A:G,4,FALSE))</f>
        <v/>
      </c>
      <c r="G580" s="2" t="str">
        <f>IF(ISBLANK(A580),"",IF(ISERROR(VLOOKUP(A580,'Cadastro-Estoque'!A:G,1,FALSE)),"Produto não cadastrado",VLOOKUP(A580,'Cadastro-Estoque'!A:G,2,FALSE)))</f>
        <v/>
      </c>
      <c r="H580" s="2" t="str">
        <f>IF(ISERROR(VLOOKUP(A580,'Cadastro-Estoque'!A:G,1,FALSE)),"",VLOOKUP(A580,'Cadastro-Estoque'!A:G,3,FALSE))</f>
        <v/>
      </c>
    </row>
    <row r="581" spans="5:8" ht="18.75" customHeight="1" x14ac:dyDescent="0.25">
      <c r="E581" s="1" t="str">
        <f t="shared" si="9"/>
        <v/>
      </c>
      <c r="F581" s="2" t="str">
        <f>IF(ISERROR(VLOOKUP(A581,'Cadastro-Estoque'!A:G,1,FALSE)),"",VLOOKUP(A581,'Cadastro-Estoque'!A:G,4,FALSE))</f>
        <v/>
      </c>
      <c r="G581" s="2" t="str">
        <f>IF(ISBLANK(A581),"",IF(ISERROR(VLOOKUP(A581,'Cadastro-Estoque'!A:G,1,FALSE)),"Produto não cadastrado",VLOOKUP(A581,'Cadastro-Estoque'!A:G,2,FALSE)))</f>
        <v/>
      </c>
      <c r="H581" s="2" t="str">
        <f>IF(ISERROR(VLOOKUP(A581,'Cadastro-Estoque'!A:G,1,FALSE)),"",VLOOKUP(A581,'Cadastro-Estoque'!A:G,3,FALSE))</f>
        <v/>
      </c>
    </row>
    <row r="582" spans="5:8" ht="18.75" customHeight="1" x14ac:dyDescent="0.25">
      <c r="E582" s="1" t="str">
        <f t="shared" si="9"/>
        <v/>
      </c>
      <c r="F582" s="2" t="str">
        <f>IF(ISERROR(VLOOKUP(A582,'Cadastro-Estoque'!A:G,1,FALSE)),"",VLOOKUP(A582,'Cadastro-Estoque'!A:G,4,FALSE))</f>
        <v/>
      </c>
      <c r="G582" s="2" t="str">
        <f>IF(ISBLANK(A582),"",IF(ISERROR(VLOOKUP(A582,'Cadastro-Estoque'!A:G,1,FALSE)),"Produto não cadastrado",VLOOKUP(A582,'Cadastro-Estoque'!A:G,2,FALSE)))</f>
        <v/>
      </c>
      <c r="H582" s="2" t="str">
        <f>IF(ISERROR(VLOOKUP(A582,'Cadastro-Estoque'!A:G,1,FALSE)),"",VLOOKUP(A582,'Cadastro-Estoque'!A:G,3,FALSE))</f>
        <v/>
      </c>
    </row>
    <row r="583" spans="5:8" ht="18.75" customHeight="1" x14ac:dyDescent="0.25">
      <c r="E583" s="1" t="str">
        <f t="shared" ref="E583:E646" si="10">IF(ISBLANK(A583),"",C583*D583)</f>
        <v/>
      </c>
      <c r="F583" s="2" t="str">
        <f>IF(ISERROR(VLOOKUP(A583,'Cadastro-Estoque'!A:G,1,FALSE)),"",VLOOKUP(A583,'Cadastro-Estoque'!A:G,4,FALSE))</f>
        <v/>
      </c>
      <c r="G583" s="2" t="str">
        <f>IF(ISBLANK(A583),"",IF(ISERROR(VLOOKUP(A583,'Cadastro-Estoque'!A:G,1,FALSE)),"Produto não cadastrado",VLOOKUP(A583,'Cadastro-Estoque'!A:G,2,FALSE)))</f>
        <v/>
      </c>
      <c r="H583" s="2" t="str">
        <f>IF(ISERROR(VLOOKUP(A583,'Cadastro-Estoque'!A:G,1,FALSE)),"",VLOOKUP(A583,'Cadastro-Estoque'!A:G,3,FALSE))</f>
        <v/>
      </c>
    </row>
    <row r="584" spans="5:8" ht="18.75" customHeight="1" x14ac:dyDescent="0.25">
      <c r="E584" s="1" t="str">
        <f t="shared" si="10"/>
        <v/>
      </c>
      <c r="F584" s="2" t="str">
        <f>IF(ISERROR(VLOOKUP(A584,'Cadastro-Estoque'!A:G,1,FALSE)),"",VLOOKUP(A584,'Cadastro-Estoque'!A:G,4,FALSE))</f>
        <v/>
      </c>
      <c r="G584" s="2" t="str">
        <f>IF(ISBLANK(A584),"",IF(ISERROR(VLOOKUP(A584,'Cadastro-Estoque'!A:G,1,FALSE)),"Produto não cadastrado",VLOOKUP(A584,'Cadastro-Estoque'!A:G,2,FALSE)))</f>
        <v/>
      </c>
      <c r="H584" s="2" t="str">
        <f>IF(ISERROR(VLOOKUP(A584,'Cadastro-Estoque'!A:G,1,FALSE)),"",VLOOKUP(A584,'Cadastro-Estoque'!A:G,3,FALSE))</f>
        <v/>
      </c>
    </row>
    <row r="585" spans="5:8" ht="18.75" customHeight="1" x14ac:dyDescent="0.25">
      <c r="E585" s="1" t="str">
        <f t="shared" si="10"/>
        <v/>
      </c>
      <c r="F585" s="2" t="str">
        <f>IF(ISERROR(VLOOKUP(A585,'Cadastro-Estoque'!A:G,1,FALSE)),"",VLOOKUP(A585,'Cadastro-Estoque'!A:G,4,FALSE))</f>
        <v/>
      </c>
      <c r="G585" s="2" t="str">
        <f>IF(ISBLANK(A585),"",IF(ISERROR(VLOOKUP(A585,'Cadastro-Estoque'!A:G,1,FALSE)),"Produto não cadastrado",VLOOKUP(A585,'Cadastro-Estoque'!A:G,2,FALSE)))</f>
        <v/>
      </c>
      <c r="H585" s="2" t="str">
        <f>IF(ISERROR(VLOOKUP(A585,'Cadastro-Estoque'!A:G,1,FALSE)),"",VLOOKUP(A585,'Cadastro-Estoque'!A:G,3,FALSE))</f>
        <v/>
      </c>
    </row>
    <row r="586" spans="5:8" ht="18.75" customHeight="1" x14ac:dyDescent="0.25">
      <c r="E586" s="1" t="str">
        <f t="shared" si="10"/>
        <v/>
      </c>
      <c r="F586" s="2" t="str">
        <f>IF(ISERROR(VLOOKUP(A586,'Cadastro-Estoque'!A:G,1,FALSE)),"",VLOOKUP(A586,'Cadastro-Estoque'!A:G,4,FALSE))</f>
        <v/>
      </c>
      <c r="G586" s="2" t="str">
        <f>IF(ISBLANK(A586),"",IF(ISERROR(VLOOKUP(A586,'Cadastro-Estoque'!A:G,1,FALSE)),"Produto não cadastrado",VLOOKUP(A586,'Cadastro-Estoque'!A:G,2,FALSE)))</f>
        <v/>
      </c>
      <c r="H586" s="2" t="str">
        <f>IF(ISERROR(VLOOKUP(A586,'Cadastro-Estoque'!A:G,1,FALSE)),"",VLOOKUP(A586,'Cadastro-Estoque'!A:G,3,FALSE))</f>
        <v/>
      </c>
    </row>
    <row r="587" spans="5:8" ht="18.75" customHeight="1" x14ac:dyDescent="0.25">
      <c r="E587" s="1" t="str">
        <f t="shared" si="10"/>
        <v/>
      </c>
      <c r="F587" s="2" t="str">
        <f>IF(ISERROR(VLOOKUP(A587,'Cadastro-Estoque'!A:G,1,FALSE)),"",VLOOKUP(A587,'Cadastro-Estoque'!A:G,4,FALSE))</f>
        <v/>
      </c>
      <c r="G587" s="2" t="str">
        <f>IF(ISBLANK(A587),"",IF(ISERROR(VLOOKUP(A587,'Cadastro-Estoque'!A:G,1,FALSE)),"Produto não cadastrado",VLOOKUP(A587,'Cadastro-Estoque'!A:G,2,FALSE)))</f>
        <v/>
      </c>
      <c r="H587" s="2" t="str">
        <f>IF(ISERROR(VLOOKUP(A587,'Cadastro-Estoque'!A:G,1,FALSE)),"",VLOOKUP(A587,'Cadastro-Estoque'!A:G,3,FALSE))</f>
        <v/>
      </c>
    </row>
    <row r="588" spans="5:8" ht="18.75" customHeight="1" x14ac:dyDescent="0.25">
      <c r="E588" s="1" t="str">
        <f t="shared" si="10"/>
        <v/>
      </c>
      <c r="F588" s="2" t="str">
        <f>IF(ISERROR(VLOOKUP(A588,'Cadastro-Estoque'!A:G,1,FALSE)),"",VLOOKUP(A588,'Cadastro-Estoque'!A:G,4,FALSE))</f>
        <v/>
      </c>
      <c r="G588" s="2" t="str">
        <f>IF(ISBLANK(A588),"",IF(ISERROR(VLOOKUP(A588,'Cadastro-Estoque'!A:G,1,FALSE)),"Produto não cadastrado",VLOOKUP(A588,'Cadastro-Estoque'!A:G,2,FALSE)))</f>
        <v/>
      </c>
      <c r="H588" s="2" t="str">
        <f>IF(ISERROR(VLOOKUP(A588,'Cadastro-Estoque'!A:G,1,FALSE)),"",VLOOKUP(A588,'Cadastro-Estoque'!A:G,3,FALSE))</f>
        <v/>
      </c>
    </row>
    <row r="589" spans="5:8" ht="18.75" customHeight="1" x14ac:dyDescent="0.25">
      <c r="E589" s="1" t="str">
        <f t="shared" si="10"/>
        <v/>
      </c>
      <c r="F589" s="2" t="str">
        <f>IF(ISERROR(VLOOKUP(A589,'Cadastro-Estoque'!A:G,1,FALSE)),"",VLOOKUP(A589,'Cadastro-Estoque'!A:G,4,FALSE))</f>
        <v/>
      </c>
      <c r="G589" s="2" t="str">
        <f>IF(ISBLANK(A589),"",IF(ISERROR(VLOOKUP(A589,'Cadastro-Estoque'!A:G,1,FALSE)),"Produto não cadastrado",VLOOKUP(A589,'Cadastro-Estoque'!A:G,2,FALSE)))</f>
        <v/>
      </c>
      <c r="H589" s="2" t="str">
        <f>IF(ISERROR(VLOOKUP(A589,'Cadastro-Estoque'!A:G,1,FALSE)),"",VLOOKUP(A589,'Cadastro-Estoque'!A:G,3,FALSE))</f>
        <v/>
      </c>
    </row>
    <row r="590" spans="5:8" ht="18.75" customHeight="1" x14ac:dyDescent="0.25">
      <c r="E590" s="1" t="str">
        <f t="shared" si="10"/>
        <v/>
      </c>
      <c r="F590" s="2" t="str">
        <f>IF(ISERROR(VLOOKUP(A590,'Cadastro-Estoque'!A:G,1,FALSE)),"",VLOOKUP(A590,'Cadastro-Estoque'!A:G,4,FALSE))</f>
        <v/>
      </c>
      <c r="G590" s="2" t="str">
        <f>IF(ISBLANK(A590),"",IF(ISERROR(VLOOKUP(A590,'Cadastro-Estoque'!A:G,1,FALSE)),"Produto não cadastrado",VLOOKUP(A590,'Cadastro-Estoque'!A:G,2,FALSE)))</f>
        <v/>
      </c>
      <c r="H590" s="2" t="str">
        <f>IF(ISERROR(VLOOKUP(A590,'Cadastro-Estoque'!A:G,1,FALSE)),"",VLOOKUP(A590,'Cadastro-Estoque'!A:G,3,FALSE))</f>
        <v/>
      </c>
    </row>
    <row r="591" spans="5:8" ht="18.75" customHeight="1" x14ac:dyDescent="0.25">
      <c r="E591" s="1" t="str">
        <f t="shared" si="10"/>
        <v/>
      </c>
      <c r="F591" s="2" t="str">
        <f>IF(ISERROR(VLOOKUP(A591,'Cadastro-Estoque'!A:G,1,FALSE)),"",VLOOKUP(A591,'Cadastro-Estoque'!A:G,4,FALSE))</f>
        <v/>
      </c>
      <c r="G591" s="2" t="str">
        <f>IF(ISBLANK(A591),"",IF(ISERROR(VLOOKUP(A591,'Cadastro-Estoque'!A:G,1,FALSE)),"Produto não cadastrado",VLOOKUP(A591,'Cadastro-Estoque'!A:G,2,FALSE)))</f>
        <v/>
      </c>
      <c r="H591" s="2" t="str">
        <f>IF(ISERROR(VLOOKUP(A591,'Cadastro-Estoque'!A:G,1,FALSE)),"",VLOOKUP(A591,'Cadastro-Estoque'!A:G,3,FALSE))</f>
        <v/>
      </c>
    </row>
    <row r="592" spans="5:8" ht="18.75" customHeight="1" x14ac:dyDescent="0.25">
      <c r="E592" s="1" t="str">
        <f t="shared" si="10"/>
        <v/>
      </c>
      <c r="F592" s="2" t="str">
        <f>IF(ISERROR(VLOOKUP(A592,'Cadastro-Estoque'!A:G,1,FALSE)),"",VLOOKUP(A592,'Cadastro-Estoque'!A:G,4,FALSE))</f>
        <v/>
      </c>
      <c r="G592" s="2" t="str">
        <f>IF(ISBLANK(A592),"",IF(ISERROR(VLOOKUP(A592,'Cadastro-Estoque'!A:G,1,FALSE)),"Produto não cadastrado",VLOOKUP(A592,'Cadastro-Estoque'!A:G,2,FALSE)))</f>
        <v/>
      </c>
      <c r="H592" s="2" t="str">
        <f>IF(ISERROR(VLOOKUP(A592,'Cadastro-Estoque'!A:G,1,FALSE)),"",VLOOKUP(A592,'Cadastro-Estoque'!A:G,3,FALSE))</f>
        <v/>
      </c>
    </row>
    <row r="593" spans="5:8" ht="18.75" customHeight="1" x14ac:dyDescent="0.25">
      <c r="E593" s="1" t="str">
        <f t="shared" si="10"/>
        <v/>
      </c>
      <c r="F593" s="2" t="str">
        <f>IF(ISERROR(VLOOKUP(A593,'Cadastro-Estoque'!A:G,1,FALSE)),"",VLOOKUP(A593,'Cadastro-Estoque'!A:G,4,FALSE))</f>
        <v/>
      </c>
      <c r="G593" s="2" t="str">
        <f>IF(ISBLANK(A593),"",IF(ISERROR(VLOOKUP(A593,'Cadastro-Estoque'!A:G,1,FALSE)),"Produto não cadastrado",VLOOKUP(A593,'Cadastro-Estoque'!A:G,2,FALSE)))</f>
        <v/>
      </c>
      <c r="H593" s="2" t="str">
        <f>IF(ISERROR(VLOOKUP(A593,'Cadastro-Estoque'!A:G,1,FALSE)),"",VLOOKUP(A593,'Cadastro-Estoque'!A:G,3,FALSE))</f>
        <v/>
      </c>
    </row>
    <row r="594" spans="5:8" ht="18.75" customHeight="1" x14ac:dyDescent="0.25">
      <c r="E594" s="1" t="str">
        <f t="shared" si="10"/>
        <v/>
      </c>
      <c r="F594" s="2" t="str">
        <f>IF(ISERROR(VLOOKUP(A594,'Cadastro-Estoque'!A:G,1,FALSE)),"",VLOOKUP(A594,'Cadastro-Estoque'!A:G,4,FALSE))</f>
        <v/>
      </c>
      <c r="G594" s="2" t="str">
        <f>IF(ISBLANK(A594),"",IF(ISERROR(VLOOKUP(A594,'Cadastro-Estoque'!A:G,1,FALSE)),"Produto não cadastrado",VLOOKUP(A594,'Cadastro-Estoque'!A:G,2,FALSE)))</f>
        <v/>
      </c>
      <c r="H594" s="2" t="str">
        <f>IF(ISERROR(VLOOKUP(A594,'Cadastro-Estoque'!A:G,1,FALSE)),"",VLOOKUP(A594,'Cadastro-Estoque'!A:G,3,FALSE))</f>
        <v/>
      </c>
    </row>
    <row r="595" spans="5:8" ht="18.75" customHeight="1" x14ac:dyDescent="0.25">
      <c r="E595" s="1" t="str">
        <f t="shared" si="10"/>
        <v/>
      </c>
      <c r="F595" s="2" t="str">
        <f>IF(ISERROR(VLOOKUP(A595,'Cadastro-Estoque'!A:G,1,FALSE)),"",VLOOKUP(A595,'Cadastro-Estoque'!A:G,4,FALSE))</f>
        <v/>
      </c>
      <c r="G595" s="2" t="str">
        <f>IF(ISBLANK(A595),"",IF(ISERROR(VLOOKUP(A595,'Cadastro-Estoque'!A:G,1,FALSE)),"Produto não cadastrado",VLOOKUP(A595,'Cadastro-Estoque'!A:G,2,FALSE)))</f>
        <v/>
      </c>
      <c r="H595" s="2" t="str">
        <f>IF(ISERROR(VLOOKUP(A595,'Cadastro-Estoque'!A:G,1,FALSE)),"",VLOOKUP(A595,'Cadastro-Estoque'!A:G,3,FALSE))</f>
        <v/>
      </c>
    </row>
    <row r="596" spans="5:8" ht="18.75" customHeight="1" x14ac:dyDescent="0.25">
      <c r="E596" s="1" t="str">
        <f t="shared" si="10"/>
        <v/>
      </c>
      <c r="F596" s="2" t="str">
        <f>IF(ISERROR(VLOOKUP(A596,'Cadastro-Estoque'!A:G,1,FALSE)),"",VLOOKUP(A596,'Cadastro-Estoque'!A:G,4,FALSE))</f>
        <v/>
      </c>
      <c r="G596" s="2" t="str">
        <f>IF(ISBLANK(A596),"",IF(ISERROR(VLOOKUP(A596,'Cadastro-Estoque'!A:G,1,FALSE)),"Produto não cadastrado",VLOOKUP(A596,'Cadastro-Estoque'!A:G,2,FALSE)))</f>
        <v/>
      </c>
      <c r="H596" s="2" t="str">
        <f>IF(ISERROR(VLOOKUP(A596,'Cadastro-Estoque'!A:G,1,FALSE)),"",VLOOKUP(A596,'Cadastro-Estoque'!A:G,3,FALSE))</f>
        <v/>
      </c>
    </row>
    <row r="597" spans="5:8" ht="18.75" customHeight="1" x14ac:dyDescent="0.25">
      <c r="E597" s="1" t="str">
        <f t="shared" si="10"/>
        <v/>
      </c>
      <c r="F597" s="2" t="str">
        <f>IF(ISERROR(VLOOKUP(A597,'Cadastro-Estoque'!A:G,1,FALSE)),"",VLOOKUP(A597,'Cadastro-Estoque'!A:G,4,FALSE))</f>
        <v/>
      </c>
      <c r="G597" s="2" t="str">
        <f>IF(ISBLANK(A597),"",IF(ISERROR(VLOOKUP(A597,'Cadastro-Estoque'!A:G,1,FALSE)),"Produto não cadastrado",VLOOKUP(A597,'Cadastro-Estoque'!A:G,2,FALSE)))</f>
        <v/>
      </c>
      <c r="H597" s="2" t="str">
        <f>IF(ISERROR(VLOOKUP(A597,'Cadastro-Estoque'!A:G,1,FALSE)),"",VLOOKUP(A597,'Cadastro-Estoque'!A:G,3,FALSE))</f>
        <v/>
      </c>
    </row>
    <row r="598" spans="5:8" ht="18.75" customHeight="1" x14ac:dyDescent="0.25">
      <c r="E598" s="1" t="str">
        <f t="shared" si="10"/>
        <v/>
      </c>
      <c r="F598" s="2" t="str">
        <f>IF(ISERROR(VLOOKUP(A598,'Cadastro-Estoque'!A:G,1,FALSE)),"",VLOOKUP(A598,'Cadastro-Estoque'!A:G,4,FALSE))</f>
        <v/>
      </c>
      <c r="G598" s="2" t="str">
        <f>IF(ISBLANK(A598),"",IF(ISERROR(VLOOKUP(A598,'Cadastro-Estoque'!A:G,1,FALSE)),"Produto não cadastrado",VLOOKUP(A598,'Cadastro-Estoque'!A:G,2,FALSE)))</f>
        <v/>
      </c>
      <c r="H598" s="2" t="str">
        <f>IF(ISERROR(VLOOKUP(A598,'Cadastro-Estoque'!A:G,1,FALSE)),"",VLOOKUP(A598,'Cadastro-Estoque'!A:G,3,FALSE))</f>
        <v/>
      </c>
    </row>
    <row r="599" spans="5:8" ht="18.75" customHeight="1" x14ac:dyDescent="0.25">
      <c r="E599" s="1" t="str">
        <f t="shared" si="10"/>
        <v/>
      </c>
      <c r="F599" s="2" t="str">
        <f>IF(ISERROR(VLOOKUP(A599,'Cadastro-Estoque'!A:G,1,FALSE)),"",VLOOKUP(A599,'Cadastro-Estoque'!A:G,4,FALSE))</f>
        <v/>
      </c>
      <c r="G599" s="2" t="str">
        <f>IF(ISBLANK(A599),"",IF(ISERROR(VLOOKUP(A599,'Cadastro-Estoque'!A:G,1,FALSE)),"Produto não cadastrado",VLOOKUP(A599,'Cadastro-Estoque'!A:G,2,FALSE)))</f>
        <v/>
      </c>
      <c r="H599" s="2" t="str">
        <f>IF(ISERROR(VLOOKUP(A599,'Cadastro-Estoque'!A:G,1,FALSE)),"",VLOOKUP(A599,'Cadastro-Estoque'!A:G,3,FALSE))</f>
        <v/>
      </c>
    </row>
    <row r="600" spans="5:8" ht="18.75" customHeight="1" x14ac:dyDescent="0.25">
      <c r="E600" s="1" t="str">
        <f t="shared" si="10"/>
        <v/>
      </c>
      <c r="F600" s="2" t="str">
        <f>IF(ISERROR(VLOOKUP(A600,'Cadastro-Estoque'!A:G,1,FALSE)),"",VLOOKUP(A600,'Cadastro-Estoque'!A:G,4,FALSE))</f>
        <v/>
      </c>
      <c r="G600" s="2" t="str">
        <f>IF(ISBLANK(A600),"",IF(ISERROR(VLOOKUP(A600,'Cadastro-Estoque'!A:G,1,FALSE)),"Produto não cadastrado",VLOOKUP(A600,'Cadastro-Estoque'!A:G,2,FALSE)))</f>
        <v/>
      </c>
      <c r="H600" s="2" t="str">
        <f>IF(ISERROR(VLOOKUP(A600,'Cadastro-Estoque'!A:G,1,FALSE)),"",VLOOKUP(A600,'Cadastro-Estoque'!A:G,3,FALSE))</f>
        <v/>
      </c>
    </row>
    <row r="601" spans="5:8" ht="18.75" customHeight="1" x14ac:dyDescent="0.25">
      <c r="E601" s="1" t="str">
        <f t="shared" si="10"/>
        <v/>
      </c>
      <c r="F601" s="2" t="str">
        <f>IF(ISERROR(VLOOKUP(A601,'Cadastro-Estoque'!A:G,1,FALSE)),"",VLOOKUP(A601,'Cadastro-Estoque'!A:G,4,FALSE))</f>
        <v/>
      </c>
      <c r="G601" s="2" t="str">
        <f>IF(ISBLANK(A601),"",IF(ISERROR(VLOOKUP(A601,'Cadastro-Estoque'!A:G,1,FALSE)),"Produto não cadastrado",VLOOKUP(A601,'Cadastro-Estoque'!A:G,2,FALSE)))</f>
        <v/>
      </c>
      <c r="H601" s="2" t="str">
        <f>IF(ISERROR(VLOOKUP(A601,'Cadastro-Estoque'!A:G,1,FALSE)),"",VLOOKUP(A601,'Cadastro-Estoque'!A:G,3,FALSE))</f>
        <v/>
      </c>
    </row>
    <row r="602" spans="5:8" ht="18.75" customHeight="1" x14ac:dyDescent="0.25">
      <c r="E602" s="1" t="str">
        <f t="shared" si="10"/>
        <v/>
      </c>
      <c r="F602" s="2" t="str">
        <f>IF(ISERROR(VLOOKUP(A602,'Cadastro-Estoque'!A:G,1,FALSE)),"",VLOOKUP(A602,'Cadastro-Estoque'!A:G,4,FALSE))</f>
        <v/>
      </c>
      <c r="G602" s="2" t="str">
        <f>IF(ISBLANK(A602),"",IF(ISERROR(VLOOKUP(A602,'Cadastro-Estoque'!A:G,1,FALSE)),"Produto não cadastrado",VLOOKUP(A602,'Cadastro-Estoque'!A:G,2,FALSE)))</f>
        <v/>
      </c>
      <c r="H602" s="2" t="str">
        <f>IF(ISERROR(VLOOKUP(A602,'Cadastro-Estoque'!A:G,1,FALSE)),"",VLOOKUP(A602,'Cadastro-Estoque'!A:G,3,FALSE))</f>
        <v/>
      </c>
    </row>
    <row r="603" spans="5:8" ht="18.75" customHeight="1" x14ac:dyDescent="0.25">
      <c r="E603" s="1" t="str">
        <f t="shared" si="10"/>
        <v/>
      </c>
      <c r="F603" s="2" t="str">
        <f>IF(ISERROR(VLOOKUP(A603,'Cadastro-Estoque'!A:G,1,FALSE)),"",VLOOKUP(A603,'Cadastro-Estoque'!A:G,4,FALSE))</f>
        <v/>
      </c>
      <c r="G603" s="2" t="str">
        <f>IF(ISBLANK(A603),"",IF(ISERROR(VLOOKUP(A603,'Cadastro-Estoque'!A:G,1,FALSE)),"Produto não cadastrado",VLOOKUP(A603,'Cadastro-Estoque'!A:G,2,FALSE)))</f>
        <v/>
      </c>
      <c r="H603" s="2" t="str">
        <f>IF(ISERROR(VLOOKUP(A603,'Cadastro-Estoque'!A:G,1,FALSE)),"",VLOOKUP(A603,'Cadastro-Estoque'!A:G,3,FALSE))</f>
        <v/>
      </c>
    </row>
    <row r="604" spans="5:8" ht="18.75" customHeight="1" x14ac:dyDescent="0.25">
      <c r="E604" s="1" t="str">
        <f t="shared" si="10"/>
        <v/>
      </c>
      <c r="F604" s="2" t="str">
        <f>IF(ISERROR(VLOOKUP(A604,'Cadastro-Estoque'!A:G,1,FALSE)),"",VLOOKUP(A604,'Cadastro-Estoque'!A:G,4,FALSE))</f>
        <v/>
      </c>
      <c r="G604" s="2" t="str">
        <f>IF(ISBLANK(A604),"",IF(ISERROR(VLOOKUP(A604,'Cadastro-Estoque'!A:G,1,FALSE)),"Produto não cadastrado",VLOOKUP(A604,'Cadastro-Estoque'!A:G,2,FALSE)))</f>
        <v/>
      </c>
      <c r="H604" s="2" t="str">
        <f>IF(ISERROR(VLOOKUP(A604,'Cadastro-Estoque'!A:G,1,FALSE)),"",VLOOKUP(A604,'Cadastro-Estoque'!A:G,3,FALSE))</f>
        <v/>
      </c>
    </row>
    <row r="605" spans="5:8" ht="18.75" customHeight="1" x14ac:dyDescent="0.25">
      <c r="E605" s="1" t="str">
        <f t="shared" si="10"/>
        <v/>
      </c>
      <c r="F605" s="2" t="str">
        <f>IF(ISERROR(VLOOKUP(A605,'Cadastro-Estoque'!A:G,1,FALSE)),"",VLOOKUP(A605,'Cadastro-Estoque'!A:G,4,FALSE))</f>
        <v/>
      </c>
      <c r="G605" s="2" t="str">
        <f>IF(ISBLANK(A605),"",IF(ISERROR(VLOOKUP(A605,'Cadastro-Estoque'!A:G,1,FALSE)),"Produto não cadastrado",VLOOKUP(A605,'Cadastro-Estoque'!A:G,2,FALSE)))</f>
        <v/>
      </c>
      <c r="H605" s="2" t="str">
        <f>IF(ISERROR(VLOOKUP(A605,'Cadastro-Estoque'!A:G,1,FALSE)),"",VLOOKUP(A605,'Cadastro-Estoque'!A:G,3,FALSE))</f>
        <v/>
      </c>
    </row>
    <row r="606" spans="5:8" ht="18.75" customHeight="1" x14ac:dyDescent="0.25">
      <c r="E606" s="1" t="str">
        <f t="shared" si="10"/>
        <v/>
      </c>
      <c r="F606" s="2" t="str">
        <f>IF(ISERROR(VLOOKUP(A606,'Cadastro-Estoque'!A:G,1,FALSE)),"",VLOOKUP(A606,'Cadastro-Estoque'!A:G,4,FALSE))</f>
        <v/>
      </c>
      <c r="G606" s="2" t="str">
        <f>IF(ISBLANK(A606),"",IF(ISERROR(VLOOKUP(A606,'Cadastro-Estoque'!A:G,1,FALSE)),"Produto não cadastrado",VLOOKUP(A606,'Cadastro-Estoque'!A:G,2,FALSE)))</f>
        <v/>
      </c>
      <c r="H606" s="2" t="str">
        <f>IF(ISERROR(VLOOKUP(A606,'Cadastro-Estoque'!A:G,1,FALSE)),"",VLOOKUP(A606,'Cadastro-Estoque'!A:G,3,FALSE))</f>
        <v/>
      </c>
    </row>
    <row r="607" spans="5:8" ht="18.75" customHeight="1" x14ac:dyDescent="0.25">
      <c r="E607" s="1" t="str">
        <f t="shared" si="10"/>
        <v/>
      </c>
      <c r="F607" s="2" t="str">
        <f>IF(ISERROR(VLOOKUP(A607,'Cadastro-Estoque'!A:G,1,FALSE)),"",VLOOKUP(A607,'Cadastro-Estoque'!A:G,4,FALSE))</f>
        <v/>
      </c>
      <c r="G607" s="2" t="str">
        <f>IF(ISBLANK(A607),"",IF(ISERROR(VLOOKUP(A607,'Cadastro-Estoque'!A:G,1,FALSE)),"Produto não cadastrado",VLOOKUP(A607,'Cadastro-Estoque'!A:G,2,FALSE)))</f>
        <v/>
      </c>
      <c r="H607" s="2" t="str">
        <f>IF(ISERROR(VLOOKUP(A607,'Cadastro-Estoque'!A:G,1,FALSE)),"",VLOOKUP(A607,'Cadastro-Estoque'!A:G,3,FALSE))</f>
        <v/>
      </c>
    </row>
    <row r="608" spans="5:8" ht="18.75" customHeight="1" x14ac:dyDescent="0.25">
      <c r="E608" s="1" t="str">
        <f t="shared" si="10"/>
        <v/>
      </c>
      <c r="F608" s="2" t="str">
        <f>IF(ISERROR(VLOOKUP(A608,'Cadastro-Estoque'!A:G,1,FALSE)),"",VLOOKUP(A608,'Cadastro-Estoque'!A:G,4,FALSE))</f>
        <v/>
      </c>
      <c r="G608" s="2" t="str">
        <f>IF(ISBLANK(A608),"",IF(ISERROR(VLOOKUP(A608,'Cadastro-Estoque'!A:G,1,FALSE)),"Produto não cadastrado",VLOOKUP(A608,'Cadastro-Estoque'!A:G,2,FALSE)))</f>
        <v/>
      </c>
      <c r="H608" s="2" t="str">
        <f>IF(ISERROR(VLOOKUP(A608,'Cadastro-Estoque'!A:G,1,FALSE)),"",VLOOKUP(A608,'Cadastro-Estoque'!A:G,3,FALSE))</f>
        <v/>
      </c>
    </row>
    <row r="609" spans="5:8" ht="18.75" customHeight="1" x14ac:dyDescent="0.25">
      <c r="E609" s="1" t="str">
        <f t="shared" si="10"/>
        <v/>
      </c>
      <c r="F609" s="2" t="str">
        <f>IF(ISERROR(VLOOKUP(A609,'Cadastro-Estoque'!A:G,1,FALSE)),"",VLOOKUP(A609,'Cadastro-Estoque'!A:G,4,FALSE))</f>
        <v/>
      </c>
      <c r="G609" s="2" t="str">
        <f>IF(ISBLANK(A609),"",IF(ISERROR(VLOOKUP(A609,'Cadastro-Estoque'!A:G,1,FALSE)),"Produto não cadastrado",VLOOKUP(A609,'Cadastro-Estoque'!A:G,2,FALSE)))</f>
        <v/>
      </c>
      <c r="H609" s="2" t="str">
        <f>IF(ISERROR(VLOOKUP(A609,'Cadastro-Estoque'!A:G,1,FALSE)),"",VLOOKUP(A609,'Cadastro-Estoque'!A:G,3,FALSE))</f>
        <v/>
      </c>
    </row>
    <row r="610" spans="5:8" ht="18.75" customHeight="1" x14ac:dyDescent="0.25">
      <c r="E610" s="1" t="str">
        <f t="shared" si="10"/>
        <v/>
      </c>
      <c r="F610" s="2" t="str">
        <f>IF(ISERROR(VLOOKUP(A610,'Cadastro-Estoque'!A:G,1,FALSE)),"",VLOOKUP(A610,'Cadastro-Estoque'!A:G,4,FALSE))</f>
        <v/>
      </c>
      <c r="G610" s="2" t="str">
        <f>IF(ISBLANK(A610),"",IF(ISERROR(VLOOKUP(A610,'Cadastro-Estoque'!A:G,1,FALSE)),"Produto não cadastrado",VLOOKUP(A610,'Cadastro-Estoque'!A:G,2,FALSE)))</f>
        <v/>
      </c>
      <c r="H610" s="2" t="str">
        <f>IF(ISERROR(VLOOKUP(A610,'Cadastro-Estoque'!A:G,1,FALSE)),"",VLOOKUP(A610,'Cadastro-Estoque'!A:G,3,FALSE))</f>
        <v/>
      </c>
    </row>
    <row r="611" spans="5:8" ht="18.75" customHeight="1" x14ac:dyDescent="0.25">
      <c r="E611" s="1" t="str">
        <f t="shared" si="10"/>
        <v/>
      </c>
      <c r="F611" s="2" t="str">
        <f>IF(ISERROR(VLOOKUP(A611,'Cadastro-Estoque'!A:G,1,FALSE)),"",VLOOKUP(A611,'Cadastro-Estoque'!A:G,4,FALSE))</f>
        <v/>
      </c>
      <c r="G611" s="2" t="str">
        <f>IF(ISBLANK(A611),"",IF(ISERROR(VLOOKUP(A611,'Cadastro-Estoque'!A:G,1,FALSE)),"Produto não cadastrado",VLOOKUP(A611,'Cadastro-Estoque'!A:G,2,FALSE)))</f>
        <v/>
      </c>
      <c r="H611" s="2" t="str">
        <f>IF(ISERROR(VLOOKUP(A611,'Cadastro-Estoque'!A:G,1,FALSE)),"",VLOOKUP(A611,'Cadastro-Estoque'!A:G,3,FALSE))</f>
        <v/>
      </c>
    </row>
    <row r="612" spans="5:8" ht="18.75" customHeight="1" x14ac:dyDescent="0.25">
      <c r="E612" s="1" t="str">
        <f t="shared" si="10"/>
        <v/>
      </c>
      <c r="F612" s="2" t="str">
        <f>IF(ISERROR(VLOOKUP(A612,'Cadastro-Estoque'!A:G,1,FALSE)),"",VLOOKUP(A612,'Cadastro-Estoque'!A:G,4,FALSE))</f>
        <v/>
      </c>
      <c r="G612" s="2" t="str">
        <f>IF(ISBLANK(A612),"",IF(ISERROR(VLOOKUP(A612,'Cadastro-Estoque'!A:G,1,FALSE)),"Produto não cadastrado",VLOOKUP(A612,'Cadastro-Estoque'!A:G,2,FALSE)))</f>
        <v/>
      </c>
      <c r="H612" s="2" t="str">
        <f>IF(ISERROR(VLOOKUP(A612,'Cadastro-Estoque'!A:G,1,FALSE)),"",VLOOKUP(A612,'Cadastro-Estoque'!A:G,3,FALSE))</f>
        <v/>
      </c>
    </row>
    <row r="613" spans="5:8" ht="18.75" customHeight="1" x14ac:dyDescent="0.25">
      <c r="E613" s="1" t="str">
        <f t="shared" si="10"/>
        <v/>
      </c>
      <c r="F613" s="2" t="str">
        <f>IF(ISERROR(VLOOKUP(A613,'Cadastro-Estoque'!A:G,1,FALSE)),"",VLOOKUP(A613,'Cadastro-Estoque'!A:G,4,FALSE))</f>
        <v/>
      </c>
      <c r="G613" s="2" t="str">
        <f>IF(ISBLANK(A613),"",IF(ISERROR(VLOOKUP(A613,'Cadastro-Estoque'!A:G,1,FALSE)),"Produto não cadastrado",VLOOKUP(A613,'Cadastro-Estoque'!A:G,2,FALSE)))</f>
        <v/>
      </c>
      <c r="H613" s="2" t="str">
        <f>IF(ISERROR(VLOOKUP(A613,'Cadastro-Estoque'!A:G,1,FALSE)),"",VLOOKUP(A613,'Cadastro-Estoque'!A:G,3,FALSE))</f>
        <v/>
      </c>
    </row>
    <row r="614" spans="5:8" ht="18.75" customHeight="1" x14ac:dyDescent="0.25">
      <c r="E614" s="1" t="str">
        <f t="shared" si="10"/>
        <v/>
      </c>
      <c r="F614" s="2" t="str">
        <f>IF(ISERROR(VLOOKUP(A614,'Cadastro-Estoque'!A:G,1,FALSE)),"",VLOOKUP(A614,'Cadastro-Estoque'!A:G,4,FALSE))</f>
        <v/>
      </c>
      <c r="G614" s="2" t="str">
        <f>IF(ISBLANK(A614),"",IF(ISERROR(VLOOKUP(A614,'Cadastro-Estoque'!A:G,1,FALSE)),"Produto não cadastrado",VLOOKUP(A614,'Cadastro-Estoque'!A:G,2,FALSE)))</f>
        <v/>
      </c>
      <c r="H614" s="2" t="str">
        <f>IF(ISERROR(VLOOKUP(A614,'Cadastro-Estoque'!A:G,1,FALSE)),"",VLOOKUP(A614,'Cadastro-Estoque'!A:G,3,FALSE))</f>
        <v/>
      </c>
    </row>
    <row r="615" spans="5:8" ht="18.75" customHeight="1" x14ac:dyDescent="0.25">
      <c r="E615" s="1" t="str">
        <f t="shared" si="10"/>
        <v/>
      </c>
      <c r="F615" s="2" t="str">
        <f>IF(ISERROR(VLOOKUP(A615,'Cadastro-Estoque'!A:G,1,FALSE)),"",VLOOKUP(A615,'Cadastro-Estoque'!A:G,4,FALSE))</f>
        <v/>
      </c>
      <c r="G615" s="2" t="str">
        <f>IF(ISBLANK(A615),"",IF(ISERROR(VLOOKUP(A615,'Cadastro-Estoque'!A:G,1,FALSE)),"Produto não cadastrado",VLOOKUP(A615,'Cadastro-Estoque'!A:G,2,FALSE)))</f>
        <v/>
      </c>
      <c r="H615" s="2" t="str">
        <f>IF(ISERROR(VLOOKUP(A615,'Cadastro-Estoque'!A:G,1,FALSE)),"",VLOOKUP(A615,'Cadastro-Estoque'!A:G,3,FALSE))</f>
        <v/>
      </c>
    </row>
    <row r="616" spans="5:8" ht="18.75" customHeight="1" x14ac:dyDescent="0.25">
      <c r="E616" s="1" t="str">
        <f t="shared" si="10"/>
        <v/>
      </c>
      <c r="F616" s="2" t="str">
        <f>IF(ISERROR(VLOOKUP(A616,'Cadastro-Estoque'!A:G,1,FALSE)),"",VLOOKUP(A616,'Cadastro-Estoque'!A:G,4,FALSE))</f>
        <v/>
      </c>
      <c r="G616" s="2" t="str">
        <f>IF(ISBLANK(A616),"",IF(ISERROR(VLOOKUP(A616,'Cadastro-Estoque'!A:G,1,FALSE)),"Produto não cadastrado",VLOOKUP(A616,'Cadastro-Estoque'!A:G,2,FALSE)))</f>
        <v/>
      </c>
      <c r="H616" s="2" t="str">
        <f>IF(ISERROR(VLOOKUP(A616,'Cadastro-Estoque'!A:G,1,FALSE)),"",VLOOKUP(A616,'Cadastro-Estoque'!A:G,3,FALSE))</f>
        <v/>
      </c>
    </row>
    <row r="617" spans="5:8" ht="18.75" customHeight="1" x14ac:dyDescent="0.25">
      <c r="E617" s="1" t="str">
        <f t="shared" si="10"/>
        <v/>
      </c>
      <c r="F617" s="2" t="str">
        <f>IF(ISERROR(VLOOKUP(A617,'Cadastro-Estoque'!A:G,1,FALSE)),"",VLOOKUP(A617,'Cadastro-Estoque'!A:G,4,FALSE))</f>
        <v/>
      </c>
      <c r="G617" s="2" t="str">
        <f>IF(ISBLANK(A617),"",IF(ISERROR(VLOOKUP(A617,'Cadastro-Estoque'!A:G,1,FALSE)),"Produto não cadastrado",VLOOKUP(A617,'Cadastro-Estoque'!A:G,2,FALSE)))</f>
        <v/>
      </c>
      <c r="H617" s="2" t="str">
        <f>IF(ISERROR(VLOOKUP(A617,'Cadastro-Estoque'!A:G,1,FALSE)),"",VLOOKUP(A617,'Cadastro-Estoque'!A:G,3,FALSE))</f>
        <v/>
      </c>
    </row>
    <row r="618" spans="5:8" ht="18.75" customHeight="1" x14ac:dyDescent="0.25">
      <c r="E618" s="1" t="str">
        <f t="shared" si="10"/>
        <v/>
      </c>
      <c r="F618" s="2" t="str">
        <f>IF(ISERROR(VLOOKUP(A618,'Cadastro-Estoque'!A:G,1,FALSE)),"",VLOOKUP(A618,'Cadastro-Estoque'!A:G,4,FALSE))</f>
        <v/>
      </c>
      <c r="G618" s="2" t="str">
        <f>IF(ISBLANK(A618),"",IF(ISERROR(VLOOKUP(A618,'Cadastro-Estoque'!A:G,1,FALSE)),"Produto não cadastrado",VLOOKUP(A618,'Cadastro-Estoque'!A:G,2,FALSE)))</f>
        <v/>
      </c>
      <c r="H618" s="2" t="str">
        <f>IF(ISERROR(VLOOKUP(A618,'Cadastro-Estoque'!A:G,1,FALSE)),"",VLOOKUP(A618,'Cadastro-Estoque'!A:G,3,FALSE))</f>
        <v/>
      </c>
    </row>
    <row r="619" spans="5:8" ht="18.75" customHeight="1" x14ac:dyDescent="0.25">
      <c r="E619" s="1" t="str">
        <f t="shared" si="10"/>
        <v/>
      </c>
      <c r="F619" s="2" t="str">
        <f>IF(ISERROR(VLOOKUP(A619,'Cadastro-Estoque'!A:G,1,FALSE)),"",VLOOKUP(A619,'Cadastro-Estoque'!A:G,4,FALSE))</f>
        <v/>
      </c>
      <c r="G619" s="2" t="str">
        <f>IF(ISBLANK(A619),"",IF(ISERROR(VLOOKUP(A619,'Cadastro-Estoque'!A:G,1,FALSE)),"Produto não cadastrado",VLOOKUP(A619,'Cadastro-Estoque'!A:G,2,FALSE)))</f>
        <v/>
      </c>
      <c r="H619" s="2" t="str">
        <f>IF(ISERROR(VLOOKUP(A619,'Cadastro-Estoque'!A:G,1,FALSE)),"",VLOOKUP(A619,'Cadastro-Estoque'!A:G,3,FALSE))</f>
        <v/>
      </c>
    </row>
    <row r="620" spans="5:8" ht="18.75" customHeight="1" x14ac:dyDescent="0.25">
      <c r="E620" s="1" t="str">
        <f t="shared" si="10"/>
        <v/>
      </c>
      <c r="F620" s="2" t="str">
        <f>IF(ISERROR(VLOOKUP(A620,'Cadastro-Estoque'!A:G,1,FALSE)),"",VLOOKUP(A620,'Cadastro-Estoque'!A:G,4,FALSE))</f>
        <v/>
      </c>
      <c r="G620" s="2" t="str">
        <f>IF(ISBLANK(A620),"",IF(ISERROR(VLOOKUP(A620,'Cadastro-Estoque'!A:G,1,FALSE)),"Produto não cadastrado",VLOOKUP(A620,'Cadastro-Estoque'!A:G,2,FALSE)))</f>
        <v/>
      </c>
      <c r="H620" s="2" t="str">
        <f>IF(ISERROR(VLOOKUP(A620,'Cadastro-Estoque'!A:G,1,FALSE)),"",VLOOKUP(A620,'Cadastro-Estoque'!A:G,3,FALSE))</f>
        <v/>
      </c>
    </row>
    <row r="621" spans="5:8" ht="18.75" customHeight="1" x14ac:dyDescent="0.25">
      <c r="E621" s="1" t="str">
        <f t="shared" si="10"/>
        <v/>
      </c>
      <c r="F621" s="2" t="str">
        <f>IF(ISERROR(VLOOKUP(A621,'Cadastro-Estoque'!A:G,1,FALSE)),"",VLOOKUP(A621,'Cadastro-Estoque'!A:G,4,FALSE))</f>
        <v/>
      </c>
      <c r="G621" s="2" t="str">
        <f>IF(ISBLANK(A621),"",IF(ISERROR(VLOOKUP(A621,'Cadastro-Estoque'!A:G,1,FALSE)),"Produto não cadastrado",VLOOKUP(A621,'Cadastro-Estoque'!A:G,2,FALSE)))</f>
        <v/>
      </c>
      <c r="H621" s="2" t="str">
        <f>IF(ISERROR(VLOOKUP(A621,'Cadastro-Estoque'!A:G,1,FALSE)),"",VLOOKUP(A621,'Cadastro-Estoque'!A:G,3,FALSE))</f>
        <v/>
      </c>
    </row>
    <row r="622" spans="5:8" ht="18.75" customHeight="1" x14ac:dyDescent="0.25">
      <c r="E622" s="1" t="str">
        <f t="shared" si="10"/>
        <v/>
      </c>
      <c r="F622" s="2" t="str">
        <f>IF(ISERROR(VLOOKUP(A622,'Cadastro-Estoque'!A:G,1,FALSE)),"",VLOOKUP(A622,'Cadastro-Estoque'!A:G,4,FALSE))</f>
        <v/>
      </c>
      <c r="G622" s="2" t="str">
        <f>IF(ISBLANK(A622),"",IF(ISERROR(VLOOKUP(A622,'Cadastro-Estoque'!A:G,1,FALSE)),"Produto não cadastrado",VLOOKUP(A622,'Cadastro-Estoque'!A:G,2,FALSE)))</f>
        <v/>
      </c>
      <c r="H622" s="2" t="str">
        <f>IF(ISERROR(VLOOKUP(A622,'Cadastro-Estoque'!A:G,1,FALSE)),"",VLOOKUP(A622,'Cadastro-Estoque'!A:G,3,FALSE))</f>
        <v/>
      </c>
    </row>
    <row r="623" spans="5:8" ht="18.75" customHeight="1" x14ac:dyDescent="0.25">
      <c r="E623" s="1" t="str">
        <f t="shared" si="10"/>
        <v/>
      </c>
      <c r="F623" s="2" t="str">
        <f>IF(ISERROR(VLOOKUP(A623,'Cadastro-Estoque'!A:G,1,FALSE)),"",VLOOKUP(A623,'Cadastro-Estoque'!A:G,4,FALSE))</f>
        <v/>
      </c>
      <c r="G623" s="2" t="str">
        <f>IF(ISBLANK(A623),"",IF(ISERROR(VLOOKUP(A623,'Cadastro-Estoque'!A:G,1,FALSE)),"Produto não cadastrado",VLOOKUP(A623,'Cadastro-Estoque'!A:G,2,FALSE)))</f>
        <v/>
      </c>
      <c r="H623" s="2" t="str">
        <f>IF(ISERROR(VLOOKUP(A623,'Cadastro-Estoque'!A:G,1,FALSE)),"",VLOOKUP(A623,'Cadastro-Estoque'!A:G,3,FALSE))</f>
        <v/>
      </c>
    </row>
    <row r="624" spans="5:8" ht="18.75" customHeight="1" x14ac:dyDescent="0.25">
      <c r="E624" s="1" t="str">
        <f t="shared" si="10"/>
        <v/>
      </c>
      <c r="F624" s="2" t="str">
        <f>IF(ISERROR(VLOOKUP(A624,'Cadastro-Estoque'!A:G,1,FALSE)),"",VLOOKUP(A624,'Cadastro-Estoque'!A:G,4,FALSE))</f>
        <v/>
      </c>
      <c r="G624" s="2" t="str">
        <f>IF(ISBLANK(A624),"",IF(ISERROR(VLOOKUP(A624,'Cadastro-Estoque'!A:G,1,FALSE)),"Produto não cadastrado",VLOOKUP(A624,'Cadastro-Estoque'!A:G,2,FALSE)))</f>
        <v/>
      </c>
      <c r="H624" s="2" t="str">
        <f>IF(ISERROR(VLOOKUP(A624,'Cadastro-Estoque'!A:G,1,FALSE)),"",VLOOKUP(A624,'Cadastro-Estoque'!A:G,3,FALSE))</f>
        <v/>
      </c>
    </row>
    <row r="625" spans="5:8" ht="18.75" customHeight="1" x14ac:dyDescent="0.25">
      <c r="E625" s="1" t="str">
        <f t="shared" si="10"/>
        <v/>
      </c>
      <c r="F625" s="2" t="str">
        <f>IF(ISERROR(VLOOKUP(A625,'Cadastro-Estoque'!A:G,1,FALSE)),"",VLOOKUP(A625,'Cadastro-Estoque'!A:G,4,FALSE))</f>
        <v/>
      </c>
      <c r="G625" s="2" t="str">
        <f>IF(ISBLANK(A625),"",IF(ISERROR(VLOOKUP(A625,'Cadastro-Estoque'!A:G,1,FALSE)),"Produto não cadastrado",VLOOKUP(A625,'Cadastro-Estoque'!A:G,2,FALSE)))</f>
        <v/>
      </c>
      <c r="H625" s="2" t="str">
        <f>IF(ISERROR(VLOOKUP(A625,'Cadastro-Estoque'!A:G,1,FALSE)),"",VLOOKUP(A625,'Cadastro-Estoque'!A:G,3,FALSE))</f>
        <v/>
      </c>
    </row>
    <row r="626" spans="5:8" ht="18.75" customHeight="1" x14ac:dyDescent="0.25">
      <c r="E626" s="1" t="str">
        <f t="shared" si="10"/>
        <v/>
      </c>
      <c r="F626" s="2" t="str">
        <f>IF(ISERROR(VLOOKUP(A626,'Cadastro-Estoque'!A:G,1,FALSE)),"",VLOOKUP(A626,'Cadastro-Estoque'!A:G,4,FALSE))</f>
        <v/>
      </c>
      <c r="G626" s="2" t="str">
        <f>IF(ISBLANK(A626),"",IF(ISERROR(VLOOKUP(A626,'Cadastro-Estoque'!A:G,1,FALSE)),"Produto não cadastrado",VLOOKUP(A626,'Cadastro-Estoque'!A:G,2,FALSE)))</f>
        <v/>
      </c>
      <c r="H626" s="2" t="str">
        <f>IF(ISERROR(VLOOKUP(A626,'Cadastro-Estoque'!A:G,1,FALSE)),"",VLOOKUP(A626,'Cadastro-Estoque'!A:G,3,FALSE))</f>
        <v/>
      </c>
    </row>
    <row r="627" spans="5:8" ht="18.75" customHeight="1" x14ac:dyDescent="0.25">
      <c r="E627" s="1" t="str">
        <f t="shared" si="10"/>
        <v/>
      </c>
      <c r="F627" s="2" t="str">
        <f>IF(ISERROR(VLOOKUP(A627,'Cadastro-Estoque'!A:G,1,FALSE)),"",VLOOKUP(A627,'Cadastro-Estoque'!A:G,4,FALSE))</f>
        <v/>
      </c>
      <c r="G627" s="2" t="str">
        <f>IF(ISBLANK(A627),"",IF(ISERROR(VLOOKUP(A627,'Cadastro-Estoque'!A:G,1,FALSE)),"Produto não cadastrado",VLOOKUP(A627,'Cadastro-Estoque'!A:G,2,FALSE)))</f>
        <v/>
      </c>
      <c r="H627" s="2" t="str">
        <f>IF(ISERROR(VLOOKUP(A627,'Cadastro-Estoque'!A:G,1,FALSE)),"",VLOOKUP(A627,'Cadastro-Estoque'!A:G,3,FALSE))</f>
        <v/>
      </c>
    </row>
    <row r="628" spans="5:8" ht="18.75" customHeight="1" x14ac:dyDescent="0.25">
      <c r="E628" s="1" t="str">
        <f t="shared" si="10"/>
        <v/>
      </c>
      <c r="F628" s="2" t="str">
        <f>IF(ISERROR(VLOOKUP(A628,'Cadastro-Estoque'!A:G,1,FALSE)),"",VLOOKUP(A628,'Cadastro-Estoque'!A:G,4,FALSE))</f>
        <v/>
      </c>
      <c r="G628" s="2" t="str">
        <f>IF(ISBLANK(A628),"",IF(ISERROR(VLOOKUP(A628,'Cadastro-Estoque'!A:G,1,FALSE)),"Produto não cadastrado",VLOOKUP(A628,'Cadastro-Estoque'!A:G,2,FALSE)))</f>
        <v/>
      </c>
      <c r="H628" s="2" t="str">
        <f>IF(ISERROR(VLOOKUP(A628,'Cadastro-Estoque'!A:G,1,FALSE)),"",VLOOKUP(A628,'Cadastro-Estoque'!A:G,3,FALSE))</f>
        <v/>
      </c>
    </row>
    <row r="629" spans="5:8" ht="18.75" customHeight="1" x14ac:dyDescent="0.25">
      <c r="E629" s="1" t="str">
        <f t="shared" si="10"/>
        <v/>
      </c>
      <c r="F629" s="2" t="str">
        <f>IF(ISERROR(VLOOKUP(A629,'Cadastro-Estoque'!A:G,1,FALSE)),"",VLOOKUP(A629,'Cadastro-Estoque'!A:G,4,FALSE))</f>
        <v/>
      </c>
      <c r="G629" s="2" t="str">
        <f>IF(ISBLANK(A629),"",IF(ISERROR(VLOOKUP(A629,'Cadastro-Estoque'!A:G,1,FALSE)),"Produto não cadastrado",VLOOKUP(A629,'Cadastro-Estoque'!A:G,2,FALSE)))</f>
        <v/>
      </c>
      <c r="H629" s="2" t="str">
        <f>IF(ISERROR(VLOOKUP(A629,'Cadastro-Estoque'!A:G,1,FALSE)),"",VLOOKUP(A629,'Cadastro-Estoque'!A:G,3,FALSE))</f>
        <v/>
      </c>
    </row>
    <row r="630" spans="5:8" ht="18.75" customHeight="1" x14ac:dyDescent="0.25">
      <c r="E630" s="1" t="str">
        <f t="shared" si="10"/>
        <v/>
      </c>
      <c r="F630" s="2" t="str">
        <f>IF(ISERROR(VLOOKUP(A630,'Cadastro-Estoque'!A:G,1,FALSE)),"",VLOOKUP(A630,'Cadastro-Estoque'!A:G,4,FALSE))</f>
        <v/>
      </c>
      <c r="G630" s="2" t="str">
        <f>IF(ISBLANK(A630),"",IF(ISERROR(VLOOKUP(A630,'Cadastro-Estoque'!A:G,1,FALSE)),"Produto não cadastrado",VLOOKUP(A630,'Cadastro-Estoque'!A:G,2,FALSE)))</f>
        <v/>
      </c>
      <c r="H630" s="2" t="str">
        <f>IF(ISERROR(VLOOKUP(A630,'Cadastro-Estoque'!A:G,1,FALSE)),"",VLOOKUP(A630,'Cadastro-Estoque'!A:G,3,FALSE))</f>
        <v/>
      </c>
    </row>
    <row r="631" spans="5:8" ht="18.75" customHeight="1" x14ac:dyDescent="0.25">
      <c r="E631" s="1" t="str">
        <f t="shared" si="10"/>
        <v/>
      </c>
      <c r="F631" s="2" t="str">
        <f>IF(ISERROR(VLOOKUP(A631,'Cadastro-Estoque'!A:G,1,FALSE)),"",VLOOKUP(A631,'Cadastro-Estoque'!A:G,4,FALSE))</f>
        <v/>
      </c>
      <c r="G631" s="2" t="str">
        <f>IF(ISBLANK(A631),"",IF(ISERROR(VLOOKUP(A631,'Cadastro-Estoque'!A:G,1,FALSE)),"Produto não cadastrado",VLOOKUP(A631,'Cadastro-Estoque'!A:G,2,FALSE)))</f>
        <v/>
      </c>
      <c r="H631" s="2" t="str">
        <f>IF(ISERROR(VLOOKUP(A631,'Cadastro-Estoque'!A:G,1,FALSE)),"",VLOOKUP(A631,'Cadastro-Estoque'!A:G,3,FALSE))</f>
        <v/>
      </c>
    </row>
    <row r="632" spans="5:8" ht="18.75" customHeight="1" x14ac:dyDescent="0.25">
      <c r="E632" s="1" t="str">
        <f t="shared" si="10"/>
        <v/>
      </c>
      <c r="F632" s="2" t="str">
        <f>IF(ISERROR(VLOOKUP(A632,'Cadastro-Estoque'!A:G,1,FALSE)),"",VLOOKUP(A632,'Cadastro-Estoque'!A:G,4,FALSE))</f>
        <v/>
      </c>
      <c r="G632" s="2" t="str">
        <f>IF(ISBLANK(A632),"",IF(ISERROR(VLOOKUP(A632,'Cadastro-Estoque'!A:G,1,FALSE)),"Produto não cadastrado",VLOOKUP(A632,'Cadastro-Estoque'!A:G,2,FALSE)))</f>
        <v/>
      </c>
      <c r="H632" s="2" t="str">
        <f>IF(ISERROR(VLOOKUP(A632,'Cadastro-Estoque'!A:G,1,FALSE)),"",VLOOKUP(A632,'Cadastro-Estoque'!A:G,3,FALSE))</f>
        <v/>
      </c>
    </row>
    <row r="633" spans="5:8" ht="18.75" customHeight="1" x14ac:dyDescent="0.25">
      <c r="E633" s="1" t="str">
        <f t="shared" si="10"/>
        <v/>
      </c>
      <c r="F633" s="2" t="str">
        <f>IF(ISERROR(VLOOKUP(A633,'Cadastro-Estoque'!A:G,1,FALSE)),"",VLOOKUP(A633,'Cadastro-Estoque'!A:G,4,FALSE))</f>
        <v/>
      </c>
      <c r="G633" s="2" t="str">
        <f>IF(ISBLANK(A633),"",IF(ISERROR(VLOOKUP(A633,'Cadastro-Estoque'!A:G,1,FALSE)),"Produto não cadastrado",VLOOKUP(A633,'Cadastro-Estoque'!A:G,2,FALSE)))</f>
        <v/>
      </c>
      <c r="H633" s="2" t="str">
        <f>IF(ISERROR(VLOOKUP(A633,'Cadastro-Estoque'!A:G,1,FALSE)),"",VLOOKUP(A633,'Cadastro-Estoque'!A:G,3,FALSE))</f>
        <v/>
      </c>
    </row>
    <row r="634" spans="5:8" ht="18.75" customHeight="1" x14ac:dyDescent="0.25">
      <c r="E634" s="1" t="str">
        <f t="shared" si="10"/>
        <v/>
      </c>
      <c r="F634" s="2" t="str">
        <f>IF(ISERROR(VLOOKUP(A634,'Cadastro-Estoque'!A:G,1,FALSE)),"",VLOOKUP(A634,'Cadastro-Estoque'!A:G,4,FALSE))</f>
        <v/>
      </c>
      <c r="G634" s="2" t="str">
        <f>IF(ISBLANK(A634),"",IF(ISERROR(VLOOKUP(A634,'Cadastro-Estoque'!A:G,1,FALSE)),"Produto não cadastrado",VLOOKUP(A634,'Cadastro-Estoque'!A:G,2,FALSE)))</f>
        <v/>
      </c>
      <c r="H634" s="2" t="str">
        <f>IF(ISERROR(VLOOKUP(A634,'Cadastro-Estoque'!A:G,1,FALSE)),"",VLOOKUP(A634,'Cadastro-Estoque'!A:G,3,FALSE))</f>
        <v/>
      </c>
    </row>
    <row r="635" spans="5:8" ht="18.75" customHeight="1" x14ac:dyDescent="0.25">
      <c r="E635" s="1" t="str">
        <f t="shared" si="10"/>
        <v/>
      </c>
      <c r="F635" s="2" t="str">
        <f>IF(ISERROR(VLOOKUP(A635,'Cadastro-Estoque'!A:G,1,FALSE)),"",VLOOKUP(A635,'Cadastro-Estoque'!A:G,4,FALSE))</f>
        <v/>
      </c>
      <c r="G635" s="2" t="str">
        <f>IF(ISBLANK(A635),"",IF(ISERROR(VLOOKUP(A635,'Cadastro-Estoque'!A:G,1,FALSE)),"Produto não cadastrado",VLOOKUP(A635,'Cadastro-Estoque'!A:G,2,FALSE)))</f>
        <v/>
      </c>
      <c r="H635" s="2" t="str">
        <f>IF(ISERROR(VLOOKUP(A635,'Cadastro-Estoque'!A:G,1,FALSE)),"",VLOOKUP(A635,'Cadastro-Estoque'!A:G,3,FALSE))</f>
        <v/>
      </c>
    </row>
    <row r="636" spans="5:8" ht="18.75" customHeight="1" x14ac:dyDescent="0.25">
      <c r="E636" s="1" t="str">
        <f t="shared" si="10"/>
        <v/>
      </c>
      <c r="F636" s="2" t="str">
        <f>IF(ISERROR(VLOOKUP(A636,'Cadastro-Estoque'!A:G,1,FALSE)),"",VLOOKUP(A636,'Cadastro-Estoque'!A:G,4,FALSE))</f>
        <v/>
      </c>
      <c r="G636" s="2" t="str">
        <f>IF(ISBLANK(A636),"",IF(ISERROR(VLOOKUP(A636,'Cadastro-Estoque'!A:G,1,FALSE)),"Produto não cadastrado",VLOOKUP(A636,'Cadastro-Estoque'!A:G,2,FALSE)))</f>
        <v/>
      </c>
      <c r="H636" s="2" t="str">
        <f>IF(ISERROR(VLOOKUP(A636,'Cadastro-Estoque'!A:G,1,FALSE)),"",VLOOKUP(A636,'Cadastro-Estoque'!A:G,3,FALSE))</f>
        <v/>
      </c>
    </row>
    <row r="637" spans="5:8" ht="18.75" customHeight="1" x14ac:dyDescent="0.25">
      <c r="E637" s="1" t="str">
        <f t="shared" si="10"/>
        <v/>
      </c>
      <c r="F637" s="2" t="str">
        <f>IF(ISERROR(VLOOKUP(A637,'Cadastro-Estoque'!A:G,1,FALSE)),"",VLOOKUP(A637,'Cadastro-Estoque'!A:G,4,FALSE))</f>
        <v/>
      </c>
      <c r="G637" s="2" t="str">
        <f>IF(ISBLANK(A637),"",IF(ISERROR(VLOOKUP(A637,'Cadastro-Estoque'!A:G,1,FALSE)),"Produto não cadastrado",VLOOKUP(A637,'Cadastro-Estoque'!A:G,2,FALSE)))</f>
        <v/>
      </c>
      <c r="H637" s="2" t="str">
        <f>IF(ISERROR(VLOOKUP(A637,'Cadastro-Estoque'!A:G,1,FALSE)),"",VLOOKUP(A637,'Cadastro-Estoque'!A:G,3,FALSE))</f>
        <v/>
      </c>
    </row>
    <row r="638" spans="5:8" ht="18.75" customHeight="1" x14ac:dyDescent="0.25">
      <c r="E638" s="1" t="str">
        <f t="shared" si="10"/>
        <v/>
      </c>
      <c r="F638" s="2" t="str">
        <f>IF(ISERROR(VLOOKUP(A638,'Cadastro-Estoque'!A:G,1,FALSE)),"",VLOOKUP(A638,'Cadastro-Estoque'!A:G,4,FALSE))</f>
        <v/>
      </c>
      <c r="G638" s="2" t="str">
        <f>IF(ISBLANK(A638),"",IF(ISERROR(VLOOKUP(A638,'Cadastro-Estoque'!A:G,1,FALSE)),"Produto não cadastrado",VLOOKUP(A638,'Cadastro-Estoque'!A:G,2,FALSE)))</f>
        <v/>
      </c>
      <c r="H638" s="2" t="str">
        <f>IF(ISERROR(VLOOKUP(A638,'Cadastro-Estoque'!A:G,1,FALSE)),"",VLOOKUP(A638,'Cadastro-Estoque'!A:G,3,FALSE))</f>
        <v/>
      </c>
    </row>
    <row r="639" spans="5:8" ht="18.75" customHeight="1" x14ac:dyDescent="0.25">
      <c r="E639" s="1" t="str">
        <f t="shared" si="10"/>
        <v/>
      </c>
      <c r="F639" s="2" t="str">
        <f>IF(ISERROR(VLOOKUP(A639,'Cadastro-Estoque'!A:G,1,FALSE)),"",VLOOKUP(A639,'Cadastro-Estoque'!A:G,4,FALSE))</f>
        <v/>
      </c>
      <c r="G639" s="2" t="str">
        <f>IF(ISBLANK(A639),"",IF(ISERROR(VLOOKUP(A639,'Cadastro-Estoque'!A:G,1,FALSE)),"Produto não cadastrado",VLOOKUP(A639,'Cadastro-Estoque'!A:G,2,FALSE)))</f>
        <v/>
      </c>
      <c r="H639" s="2" t="str">
        <f>IF(ISERROR(VLOOKUP(A639,'Cadastro-Estoque'!A:G,1,FALSE)),"",VLOOKUP(A639,'Cadastro-Estoque'!A:G,3,FALSE))</f>
        <v/>
      </c>
    </row>
    <row r="640" spans="5:8" ht="18.75" customHeight="1" x14ac:dyDescent="0.25">
      <c r="E640" s="1" t="str">
        <f t="shared" si="10"/>
        <v/>
      </c>
      <c r="F640" s="2" t="str">
        <f>IF(ISERROR(VLOOKUP(A640,'Cadastro-Estoque'!A:G,1,FALSE)),"",VLOOKUP(A640,'Cadastro-Estoque'!A:G,4,FALSE))</f>
        <v/>
      </c>
      <c r="G640" s="2" t="str">
        <f>IF(ISBLANK(A640),"",IF(ISERROR(VLOOKUP(A640,'Cadastro-Estoque'!A:G,1,FALSE)),"Produto não cadastrado",VLOOKUP(A640,'Cadastro-Estoque'!A:G,2,FALSE)))</f>
        <v/>
      </c>
      <c r="H640" s="2" t="str">
        <f>IF(ISERROR(VLOOKUP(A640,'Cadastro-Estoque'!A:G,1,FALSE)),"",VLOOKUP(A640,'Cadastro-Estoque'!A:G,3,FALSE))</f>
        <v/>
      </c>
    </row>
    <row r="641" spans="5:8" ht="18.75" customHeight="1" x14ac:dyDescent="0.25">
      <c r="E641" s="1" t="str">
        <f t="shared" si="10"/>
        <v/>
      </c>
      <c r="F641" s="2" t="str">
        <f>IF(ISERROR(VLOOKUP(A641,'Cadastro-Estoque'!A:G,1,FALSE)),"",VLOOKUP(A641,'Cadastro-Estoque'!A:G,4,FALSE))</f>
        <v/>
      </c>
      <c r="G641" s="2" t="str">
        <f>IF(ISBLANK(A641),"",IF(ISERROR(VLOOKUP(A641,'Cadastro-Estoque'!A:G,1,FALSE)),"Produto não cadastrado",VLOOKUP(A641,'Cadastro-Estoque'!A:G,2,FALSE)))</f>
        <v/>
      </c>
      <c r="H641" s="2" t="str">
        <f>IF(ISERROR(VLOOKUP(A641,'Cadastro-Estoque'!A:G,1,FALSE)),"",VLOOKUP(A641,'Cadastro-Estoque'!A:G,3,FALSE))</f>
        <v/>
      </c>
    </row>
    <row r="642" spans="5:8" ht="18.75" customHeight="1" x14ac:dyDescent="0.25">
      <c r="E642" s="1" t="str">
        <f t="shared" si="10"/>
        <v/>
      </c>
      <c r="F642" s="2" t="str">
        <f>IF(ISERROR(VLOOKUP(A642,'Cadastro-Estoque'!A:G,1,FALSE)),"",VLOOKUP(A642,'Cadastro-Estoque'!A:G,4,FALSE))</f>
        <v/>
      </c>
      <c r="G642" s="2" t="str">
        <f>IF(ISBLANK(A642),"",IF(ISERROR(VLOOKUP(A642,'Cadastro-Estoque'!A:G,1,FALSE)),"Produto não cadastrado",VLOOKUP(A642,'Cadastro-Estoque'!A:G,2,FALSE)))</f>
        <v/>
      </c>
      <c r="H642" s="2" t="str">
        <f>IF(ISERROR(VLOOKUP(A642,'Cadastro-Estoque'!A:G,1,FALSE)),"",VLOOKUP(A642,'Cadastro-Estoque'!A:G,3,FALSE))</f>
        <v/>
      </c>
    </row>
    <row r="643" spans="5:8" ht="18.75" customHeight="1" x14ac:dyDescent="0.25">
      <c r="E643" s="1" t="str">
        <f t="shared" si="10"/>
        <v/>
      </c>
      <c r="F643" s="2" t="str">
        <f>IF(ISERROR(VLOOKUP(A643,'Cadastro-Estoque'!A:G,1,FALSE)),"",VLOOKUP(A643,'Cadastro-Estoque'!A:G,4,FALSE))</f>
        <v/>
      </c>
      <c r="G643" s="2" t="str">
        <f>IF(ISBLANK(A643),"",IF(ISERROR(VLOOKUP(A643,'Cadastro-Estoque'!A:G,1,FALSE)),"Produto não cadastrado",VLOOKUP(A643,'Cadastro-Estoque'!A:G,2,FALSE)))</f>
        <v/>
      </c>
      <c r="H643" s="2" t="str">
        <f>IF(ISERROR(VLOOKUP(A643,'Cadastro-Estoque'!A:G,1,FALSE)),"",VLOOKUP(A643,'Cadastro-Estoque'!A:G,3,FALSE))</f>
        <v/>
      </c>
    </row>
    <row r="644" spans="5:8" ht="18.75" customHeight="1" x14ac:dyDescent="0.25">
      <c r="E644" s="1" t="str">
        <f t="shared" si="10"/>
        <v/>
      </c>
      <c r="F644" s="2" t="str">
        <f>IF(ISERROR(VLOOKUP(A644,'Cadastro-Estoque'!A:G,1,FALSE)),"",VLOOKUP(A644,'Cadastro-Estoque'!A:G,4,FALSE))</f>
        <v/>
      </c>
      <c r="G644" s="2" t="str">
        <f>IF(ISBLANK(A644),"",IF(ISERROR(VLOOKUP(A644,'Cadastro-Estoque'!A:G,1,FALSE)),"Produto não cadastrado",VLOOKUP(A644,'Cadastro-Estoque'!A:G,2,FALSE)))</f>
        <v/>
      </c>
      <c r="H644" s="2" t="str">
        <f>IF(ISERROR(VLOOKUP(A644,'Cadastro-Estoque'!A:G,1,FALSE)),"",VLOOKUP(A644,'Cadastro-Estoque'!A:G,3,FALSE))</f>
        <v/>
      </c>
    </row>
    <row r="645" spans="5:8" ht="18.75" customHeight="1" x14ac:dyDescent="0.25">
      <c r="E645" s="1" t="str">
        <f t="shared" si="10"/>
        <v/>
      </c>
      <c r="F645" s="2" t="str">
        <f>IF(ISERROR(VLOOKUP(A645,'Cadastro-Estoque'!A:G,1,FALSE)),"",VLOOKUP(A645,'Cadastro-Estoque'!A:G,4,FALSE))</f>
        <v/>
      </c>
      <c r="G645" s="2" t="str">
        <f>IF(ISBLANK(A645),"",IF(ISERROR(VLOOKUP(A645,'Cadastro-Estoque'!A:G,1,FALSE)),"Produto não cadastrado",VLOOKUP(A645,'Cadastro-Estoque'!A:G,2,FALSE)))</f>
        <v/>
      </c>
      <c r="H645" s="2" t="str">
        <f>IF(ISERROR(VLOOKUP(A645,'Cadastro-Estoque'!A:G,1,FALSE)),"",VLOOKUP(A645,'Cadastro-Estoque'!A:G,3,FALSE))</f>
        <v/>
      </c>
    </row>
    <row r="646" spans="5:8" ht="18.75" customHeight="1" x14ac:dyDescent="0.25">
      <c r="E646" s="1" t="str">
        <f t="shared" si="10"/>
        <v/>
      </c>
      <c r="F646" s="2" t="str">
        <f>IF(ISERROR(VLOOKUP(A646,'Cadastro-Estoque'!A:G,1,FALSE)),"",VLOOKUP(A646,'Cadastro-Estoque'!A:G,4,FALSE))</f>
        <v/>
      </c>
      <c r="G646" s="2" t="str">
        <f>IF(ISBLANK(A646),"",IF(ISERROR(VLOOKUP(A646,'Cadastro-Estoque'!A:G,1,FALSE)),"Produto não cadastrado",VLOOKUP(A646,'Cadastro-Estoque'!A:G,2,FALSE)))</f>
        <v/>
      </c>
      <c r="H646" s="2" t="str">
        <f>IF(ISERROR(VLOOKUP(A646,'Cadastro-Estoque'!A:G,1,FALSE)),"",VLOOKUP(A646,'Cadastro-Estoque'!A:G,3,FALSE))</f>
        <v/>
      </c>
    </row>
    <row r="647" spans="5:8" ht="18.75" customHeight="1" x14ac:dyDescent="0.25">
      <c r="E647" s="1" t="str">
        <f t="shared" ref="E647:E710" si="11">IF(ISBLANK(A647),"",C647*D647)</f>
        <v/>
      </c>
      <c r="F647" s="2" t="str">
        <f>IF(ISERROR(VLOOKUP(A647,'Cadastro-Estoque'!A:G,1,FALSE)),"",VLOOKUP(A647,'Cadastro-Estoque'!A:G,4,FALSE))</f>
        <v/>
      </c>
      <c r="G647" s="2" t="str">
        <f>IF(ISBLANK(A647),"",IF(ISERROR(VLOOKUP(A647,'Cadastro-Estoque'!A:G,1,FALSE)),"Produto não cadastrado",VLOOKUP(A647,'Cadastro-Estoque'!A:G,2,FALSE)))</f>
        <v/>
      </c>
      <c r="H647" s="2" t="str">
        <f>IF(ISERROR(VLOOKUP(A647,'Cadastro-Estoque'!A:G,1,FALSE)),"",VLOOKUP(A647,'Cadastro-Estoque'!A:G,3,FALSE))</f>
        <v/>
      </c>
    </row>
    <row r="648" spans="5:8" ht="18.75" customHeight="1" x14ac:dyDescent="0.25">
      <c r="E648" s="1" t="str">
        <f t="shared" si="11"/>
        <v/>
      </c>
      <c r="F648" s="2" t="str">
        <f>IF(ISERROR(VLOOKUP(A648,'Cadastro-Estoque'!A:G,1,FALSE)),"",VLOOKUP(A648,'Cadastro-Estoque'!A:G,4,FALSE))</f>
        <v/>
      </c>
      <c r="G648" s="2" t="str">
        <f>IF(ISBLANK(A648),"",IF(ISERROR(VLOOKUP(A648,'Cadastro-Estoque'!A:G,1,FALSE)),"Produto não cadastrado",VLOOKUP(A648,'Cadastro-Estoque'!A:G,2,FALSE)))</f>
        <v/>
      </c>
      <c r="H648" s="2" t="str">
        <f>IF(ISERROR(VLOOKUP(A648,'Cadastro-Estoque'!A:G,1,FALSE)),"",VLOOKUP(A648,'Cadastro-Estoque'!A:G,3,FALSE))</f>
        <v/>
      </c>
    </row>
    <row r="649" spans="5:8" ht="18.75" customHeight="1" x14ac:dyDescent="0.25">
      <c r="E649" s="1" t="str">
        <f t="shared" si="11"/>
        <v/>
      </c>
      <c r="F649" s="2" t="str">
        <f>IF(ISERROR(VLOOKUP(A649,'Cadastro-Estoque'!A:G,1,FALSE)),"",VLOOKUP(A649,'Cadastro-Estoque'!A:G,4,FALSE))</f>
        <v/>
      </c>
      <c r="G649" s="2" t="str">
        <f>IF(ISBLANK(A649),"",IF(ISERROR(VLOOKUP(A649,'Cadastro-Estoque'!A:G,1,FALSE)),"Produto não cadastrado",VLOOKUP(A649,'Cadastro-Estoque'!A:G,2,FALSE)))</f>
        <v/>
      </c>
      <c r="H649" s="2" t="str">
        <f>IF(ISERROR(VLOOKUP(A649,'Cadastro-Estoque'!A:G,1,FALSE)),"",VLOOKUP(A649,'Cadastro-Estoque'!A:G,3,FALSE))</f>
        <v/>
      </c>
    </row>
    <row r="650" spans="5:8" ht="18.75" customHeight="1" x14ac:dyDescent="0.25">
      <c r="E650" s="1" t="str">
        <f t="shared" si="11"/>
        <v/>
      </c>
      <c r="F650" s="2" t="str">
        <f>IF(ISERROR(VLOOKUP(A650,'Cadastro-Estoque'!A:G,1,FALSE)),"",VLOOKUP(A650,'Cadastro-Estoque'!A:G,4,FALSE))</f>
        <v/>
      </c>
      <c r="G650" s="2" t="str">
        <f>IF(ISBLANK(A650),"",IF(ISERROR(VLOOKUP(A650,'Cadastro-Estoque'!A:G,1,FALSE)),"Produto não cadastrado",VLOOKUP(A650,'Cadastro-Estoque'!A:G,2,FALSE)))</f>
        <v/>
      </c>
      <c r="H650" s="2" t="str">
        <f>IF(ISERROR(VLOOKUP(A650,'Cadastro-Estoque'!A:G,1,FALSE)),"",VLOOKUP(A650,'Cadastro-Estoque'!A:G,3,FALSE))</f>
        <v/>
      </c>
    </row>
    <row r="651" spans="5:8" ht="18.75" customHeight="1" x14ac:dyDescent="0.25">
      <c r="E651" s="1" t="str">
        <f t="shared" si="11"/>
        <v/>
      </c>
      <c r="F651" s="2" t="str">
        <f>IF(ISERROR(VLOOKUP(A651,'Cadastro-Estoque'!A:G,1,FALSE)),"",VLOOKUP(A651,'Cadastro-Estoque'!A:G,4,FALSE))</f>
        <v/>
      </c>
      <c r="G651" s="2" t="str">
        <f>IF(ISBLANK(A651),"",IF(ISERROR(VLOOKUP(A651,'Cadastro-Estoque'!A:G,1,FALSE)),"Produto não cadastrado",VLOOKUP(A651,'Cadastro-Estoque'!A:G,2,FALSE)))</f>
        <v/>
      </c>
      <c r="H651" s="2" t="str">
        <f>IF(ISERROR(VLOOKUP(A651,'Cadastro-Estoque'!A:G,1,FALSE)),"",VLOOKUP(A651,'Cadastro-Estoque'!A:G,3,FALSE))</f>
        <v/>
      </c>
    </row>
    <row r="652" spans="5:8" ht="18.75" customHeight="1" x14ac:dyDescent="0.25">
      <c r="E652" s="1" t="str">
        <f t="shared" si="11"/>
        <v/>
      </c>
      <c r="F652" s="2" t="str">
        <f>IF(ISERROR(VLOOKUP(A652,'Cadastro-Estoque'!A:G,1,FALSE)),"",VLOOKUP(A652,'Cadastro-Estoque'!A:G,4,FALSE))</f>
        <v/>
      </c>
      <c r="G652" s="2" t="str">
        <f>IF(ISBLANK(A652),"",IF(ISERROR(VLOOKUP(A652,'Cadastro-Estoque'!A:G,1,FALSE)),"Produto não cadastrado",VLOOKUP(A652,'Cadastro-Estoque'!A:G,2,FALSE)))</f>
        <v/>
      </c>
      <c r="H652" s="2" t="str">
        <f>IF(ISERROR(VLOOKUP(A652,'Cadastro-Estoque'!A:G,1,FALSE)),"",VLOOKUP(A652,'Cadastro-Estoque'!A:G,3,FALSE))</f>
        <v/>
      </c>
    </row>
    <row r="653" spans="5:8" ht="18.75" customHeight="1" x14ac:dyDescent="0.25">
      <c r="E653" s="1" t="str">
        <f t="shared" si="11"/>
        <v/>
      </c>
      <c r="F653" s="2" t="str">
        <f>IF(ISERROR(VLOOKUP(A653,'Cadastro-Estoque'!A:G,1,FALSE)),"",VLOOKUP(A653,'Cadastro-Estoque'!A:G,4,FALSE))</f>
        <v/>
      </c>
      <c r="G653" s="2" t="str">
        <f>IF(ISBLANK(A653),"",IF(ISERROR(VLOOKUP(A653,'Cadastro-Estoque'!A:G,1,FALSE)),"Produto não cadastrado",VLOOKUP(A653,'Cadastro-Estoque'!A:G,2,FALSE)))</f>
        <v/>
      </c>
      <c r="H653" s="2" t="str">
        <f>IF(ISERROR(VLOOKUP(A653,'Cadastro-Estoque'!A:G,1,FALSE)),"",VLOOKUP(A653,'Cadastro-Estoque'!A:G,3,FALSE))</f>
        <v/>
      </c>
    </row>
    <row r="654" spans="5:8" ht="18.75" customHeight="1" x14ac:dyDescent="0.25">
      <c r="E654" s="1" t="str">
        <f t="shared" si="11"/>
        <v/>
      </c>
      <c r="F654" s="2" t="str">
        <f>IF(ISERROR(VLOOKUP(A654,'Cadastro-Estoque'!A:G,1,FALSE)),"",VLOOKUP(A654,'Cadastro-Estoque'!A:G,4,FALSE))</f>
        <v/>
      </c>
      <c r="G654" s="2" t="str">
        <f>IF(ISBLANK(A654),"",IF(ISERROR(VLOOKUP(A654,'Cadastro-Estoque'!A:G,1,FALSE)),"Produto não cadastrado",VLOOKUP(A654,'Cadastro-Estoque'!A:G,2,FALSE)))</f>
        <v/>
      </c>
      <c r="H654" s="2" t="str">
        <f>IF(ISERROR(VLOOKUP(A654,'Cadastro-Estoque'!A:G,1,FALSE)),"",VLOOKUP(A654,'Cadastro-Estoque'!A:G,3,FALSE))</f>
        <v/>
      </c>
    </row>
    <row r="655" spans="5:8" ht="18.75" customHeight="1" x14ac:dyDescent="0.25">
      <c r="E655" s="1" t="str">
        <f t="shared" si="11"/>
        <v/>
      </c>
      <c r="F655" s="2" t="str">
        <f>IF(ISERROR(VLOOKUP(A655,'Cadastro-Estoque'!A:G,1,FALSE)),"",VLOOKUP(A655,'Cadastro-Estoque'!A:G,4,FALSE))</f>
        <v/>
      </c>
      <c r="G655" s="2" t="str">
        <f>IF(ISBLANK(A655),"",IF(ISERROR(VLOOKUP(A655,'Cadastro-Estoque'!A:G,1,FALSE)),"Produto não cadastrado",VLOOKUP(A655,'Cadastro-Estoque'!A:G,2,FALSE)))</f>
        <v/>
      </c>
      <c r="H655" s="2" t="str">
        <f>IF(ISERROR(VLOOKUP(A655,'Cadastro-Estoque'!A:G,1,FALSE)),"",VLOOKUP(A655,'Cadastro-Estoque'!A:G,3,FALSE))</f>
        <v/>
      </c>
    </row>
    <row r="656" spans="5:8" ht="18.75" customHeight="1" x14ac:dyDescent="0.25">
      <c r="E656" s="1" t="str">
        <f t="shared" si="11"/>
        <v/>
      </c>
      <c r="F656" s="2" t="str">
        <f>IF(ISERROR(VLOOKUP(A656,'Cadastro-Estoque'!A:G,1,FALSE)),"",VLOOKUP(A656,'Cadastro-Estoque'!A:G,4,FALSE))</f>
        <v/>
      </c>
      <c r="G656" s="2" t="str">
        <f>IF(ISBLANK(A656),"",IF(ISERROR(VLOOKUP(A656,'Cadastro-Estoque'!A:G,1,FALSE)),"Produto não cadastrado",VLOOKUP(A656,'Cadastro-Estoque'!A:G,2,FALSE)))</f>
        <v/>
      </c>
      <c r="H656" s="2" t="str">
        <f>IF(ISERROR(VLOOKUP(A656,'Cadastro-Estoque'!A:G,1,FALSE)),"",VLOOKUP(A656,'Cadastro-Estoque'!A:G,3,FALSE))</f>
        <v/>
      </c>
    </row>
    <row r="657" spans="5:8" ht="18.75" customHeight="1" x14ac:dyDescent="0.25">
      <c r="E657" s="1" t="str">
        <f t="shared" si="11"/>
        <v/>
      </c>
      <c r="F657" s="2" t="str">
        <f>IF(ISERROR(VLOOKUP(A657,'Cadastro-Estoque'!A:G,1,FALSE)),"",VLOOKUP(A657,'Cadastro-Estoque'!A:G,4,FALSE))</f>
        <v/>
      </c>
      <c r="G657" s="2" t="str">
        <f>IF(ISBLANK(A657),"",IF(ISERROR(VLOOKUP(A657,'Cadastro-Estoque'!A:G,1,FALSE)),"Produto não cadastrado",VLOOKUP(A657,'Cadastro-Estoque'!A:G,2,FALSE)))</f>
        <v/>
      </c>
      <c r="H657" s="2" t="str">
        <f>IF(ISERROR(VLOOKUP(A657,'Cadastro-Estoque'!A:G,1,FALSE)),"",VLOOKUP(A657,'Cadastro-Estoque'!A:G,3,FALSE))</f>
        <v/>
      </c>
    </row>
    <row r="658" spans="5:8" ht="18.75" customHeight="1" x14ac:dyDescent="0.25">
      <c r="E658" s="1" t="str">
        <f t="shared" si="11"/>
        <v/>
      </c>
      <c r="F658" s="2" t="str">
        <f>IF(ISERROR(VLOOKUP(A658,'Cadastro-Estoque'!A:G,1,FALSE)),"",VLOOKUP(A658,'Cadastro-Estoque'!A:G,4,FALSE))</f>
        <v/>
      </c>
      <c r="G658" s="2" t="str">
        <f>IF(ISBLANK(A658),"",IF(ISERROR(VLOOKUP(A658,'Cadastro-Estoque'!A:G,1,FALSE)),"Produto não cadastrado",VLOOKUP(A658,'Cadastro-Estoque'!A:G,2,FALSE)))</f>
        <v/>
      </c>
      <c r="H658" s="2" t="str">
        <f>IF(ISERROR(VLOOKUP(A658,'Cadastro-Estoque'!A:G,1,FALSE)),"",VLOOKUP(A658,'Cadastro-Estoque'!A:G,3,FALSE))</f>
        <v/>
      </c>
    </row>
    <row r="659" spans="5:8" ht="18.75" customHeight="1" x14ac:dyDescent="0.25">
      <c r="E659" s="1" t="str">
        <f t="shared" si="11"/>
        <v/>
      </c>
      <c r="F659" s="2" t="str">
        <f>IF(ISERROR(VLOOKUP(A659,'Cadastro-Estoque'!A:G,1,FALSE)),"",VLOOKUP(A659,'Cadastro-Estoque'!A:G,4,FALSE))</f>
        <v/>
      </c>
      <c r="G659" s="2" t="str">
        <f>IF(ISBLANK(A659),"",IF(ISERROR(VLOOKUP(A659,'Cadastro-Estoque'!A:G,1,FALSE)),"Produto não cadastrado",VLOOKUP(A659,'Cadastro-Estoque'!A:G,2,FALSE)))</f>
        <v/>
      </c>
      <c r="H659" s="2" t="str">
        <f>IF(ISERROR(VLOOKUP(A659,'Cadastro-Estoque'!A:G,1,FALSE)),"",VLOOKUP(A659,'Cadastro-Estoque'!A:G,3,FALSE))</f>
        <v/>
      </c>
    </row>
    <row r="660" spans="5:8" ht="18.75" customHeight="1" x14ac:dyDescent="0.25">
      <c r="E660" s="1" t="str">
        <f t="shared" si="11"/>
        <v/>
      </c>
      <c r="F660" s="2" t="str">
        <f>IF(ISERROR(VLOOKUP(A660,'Cadastro-Estoque'!A:G,1,FALSE)),"",VLOOKUP(A660,'Cadastro-Estoque'!A:G,4,FALSE))</f>
        <v/>
      </c>
      <c r="G660" s="2" t="str">
        <f>IF(ISBLANK(A660),"",IF(ISERROR(VLOOKUP(A660,'Cadastro-Estoque'!A:G,1,FALSE)),"Produto não cadastrado",VLOOKUP(A660,'Cadastro-Estoque'!A:G,2,FALSE)))</f>
        <v/>
      </c>
      <c r="H660" s="2" t="str">
        <f>IF(ISERROR(VLOOKUP(A660,'Cadastro-Estoque'!A:G,1,FALSE)),"",VLOOKUP(A660,'Cadastro-Estoque'!A:G,3,FALSE))</f>
        <v/>
      </c>
    </row>
    <row r="661" spans="5:8" ht="18.75" customHeight="1" x14ac:dyDescent="0.25">
      <c r="E661" s="1" t="str">
        <f t="shared" si="11"/>
        <v/>
      </c>
      <c r="F661" s="2" t="str">
        <f>IF(ISERROR(VLOOKUP(A661,'Cadastro-Estoque'!A:G,1,FALSE)),"",VLOOKUP(A661,'Cadastro-Estoque'!A:G,4,FALSE))</f>
        <v/>
      </c>
      <c r="G661" s="2" t="str">
        <f>IF(ISBLANK(A661),"",IF(ISERROR(VLOOKUP(A661,'Cadastro-Estoque'!A:G,1,FALSE)),"Produto não cadastrado",VLOOKUP(A661,'Cadastro-Estoque'!A:G,2,FALSE)))</f>
        <v/>
      </c>
      <c r="H661" s="2" t="str">
        <f>IF(ISERROR(VLOOKUP(A661,'Cadastro-Estoque'!A:G,1,FALSE)),"",VLOOKUP(A661,'Cadastro-Estoque'!A:G,3,FALSE))</f>
        <v/>
      </c>
    </row>
    <row r="662" spans="5:8" ht="18.75" customHeight="1" x14ac:dyDescent="0.25">
      <c r="E662" s="1" t="str">
        <f t="shared" si="11"/>
        <v/>
      </c>
      <c r="F662" s="2" t="str">
        <f>IF(ISERROR(VLOOKUP(A662,'Cadastro-Estoque'!A:G,1,FALSE)),"",VLOOKUP(A662,'Cadastro-Estoque'!A:G,4,FALSE))</f>
        <v/>
      </c>
      <c r="G662" s="2" t="str">
        <f>IF(ISBLANK(A662),"",IF(ISERROR(VLOOKUP(A662,'Cadastro-Estoque'!A:G,1,FALSE)),"Produto não cadastrado",VLOOKUP(A662,'Cadastro-Estoque'!A:G,2,FALSE)))</f>
        <v/>
      </c>
      <c r="H662" s="2" t="str">
        <f>IF(ISERROR(VLOOKUP(A662,'Cadastro-Estoque'!A:G,1,FALSE)),"",VLOOKUP(A662,'Cadastro-Estoque'!A:G,3,FALSE))</f>
        <v/>
      </c>
    </row>
    <row r="663" spans="5:8" ht="18.75" customHeight="1" x14ac:dyDescent="0.25">
      <c r="E663" s="1" t="str">
        <f t="shared" si="11"/>
        <v/>
      </c>
      <c r="F663" s="2" t="str">
        <f>IF(ISERROR(VLOOKUP(A663,'Cadastro-Estoque'!A:G,1,FALSE)),"",VLOOKUP(A663,'Cadastro-Estoque'!A:G,4,FALSE))</f>
        <v/>
      </c>
      <c r="G663" s="2" t="str">
        <f>IF(ISBLANK(A663),"",IF(ISERROR(VLOOKUP(A663,'Cadastro-Estoque'!A:G,1,FALSE)),"Produto não cadastrado",VLOOKUP(A663,'Cadastro-Estoque'!A:G,2,FALSE)))</f>
        <v/>
      </c>
      <c r="H663" s="2" t="str">
        <f>IF(ISERROR(VLOOKUP(A663,'Cadastro-Estoque'!A:G,1,FALSE)),"",VLOOKUP(A663,'Cadastro-Estoque'!A:G,3,FALSE))</f>
        <v/>
      </c>
    </row>
    <row r="664" spans="5:8" ht="18.75" customHeight="1" x14ac:dyDescent="0.25">
      <c r="E664" s="1" t="str">
        <f t="shared" si="11"/>
        <v/>
      </c>
      <c r="F664" s="2" t="str">
        <f>IF(ISERROR(VLOOKUP(A664,'Cadastro-Estoque'!A:G,1,FALSE)),"",VLOOKUP(A664,'Cadastro-Estoque'!A:G,4,FALSE))</f>
        <v/>
      </c>
      <c r="G664" s="2" t="str">
        <f>IF(ISBLANK(A664),"",IF(ISERROR(VLOOKUP(A664,'Cadastro-Estoque'!A:G,1,FALSE)),"Produto não cadastrado",VLOOKUP(A664,'Cadastro-Estoque'!A:G,2,FALSE)))</f>
        <v/>
      </c>
      <c r="H664" s="2" t="str">
        <f>IF(ISERROR(VLOOKUP(A664,'Cadastro-Estoque'!A:G,1,FALSE)),"",VLOOKUP(A664,'Cadastro-Estoque'!A:G,3,FALSE))</f>
        <v/>
      </c>
    </row>
    <row r="665" spans="5:8" ht="18.75" customHeight="1" x14ac:dyDescent="0.25">
      <c r="E665" s="1" t="str">
        <f t="shared" si="11"/>
        <v/>
      </c>
      <c r="F665" s="2" t="str">
        <f>IF(ISERROR(VLOOKUP(A665,'Cadastro-Estoque'!A:G,1,FALSE)),"",VLOOKUP(A665,'Cadastro-Estoque'!A:G,4,FALSE))</f>
        <v/>
      </c>
      <c r="G665" s="2" t="str">
        <f>IF(ISBLANK(A665),"",IF(ISERROR(VLOOKUP(A665,'Cadastro-Estoque'!A:G,1,FALSE)),"Produto não cadastrado",VLOOKUP(A665,'Cadastro-Estoque'!A:G,2,FALSE)))</f>
        <v/>
      </c>
      <c r="H665" s="2" t="str">
        <f>IF(ISERROR(VLOOKUP(A665,'Cadastro-Estoque'!A:G,1,FALSE)),"",VLOOKUP(A665,'Cadastro-Estoque'!A:G,3,FALSE))</f>
        <v/>
      </c>
    </row>
    <row r="666" spans="5:8" ht="18.75" customHeight="1" x14ac:dyDescent="0.25">
      <c r="E666" s="1" t="str">
        <f t="shared" si="11"/>
        <v/>
      </c>
      <c r="F666" s="2" t="str">
        <f>IF(ISERROR(VLOOKUP(A666,'Cadastro-Estoque'!A:G,1,FALSE)),"",VLOOKUP(A666,'Cadastro-Estoque'!A:G,4,FALSE))</f>
        <v/>
      </c>
      <c r="G666" s="2" t="str">
        <f>IF(ISBLANK(A666),"",IF(ISERROR(VLOOKUP(A666,'Cadastro-Estoque'!A:G,1,FALSE)),"Produto não cadastrado",VLOOKUP(A666,'Cadastro-Estoque'!A:G,2,FALSE)))</f>
        <v/>
      </c>
      <c r="H666" s="2" t="str">
        <f>IF(ISERROR(VLOOKUP(A666,'Cadastro-Estoque'!A:G,1,FALSE)),"",VLOOKUP(A666,'Cadastro-Estoque'!A:G,3,FALSE))</f>
        <v/>
      </c>
    </row>
    <row r="667" spans="5:8" ht="18.75" customHeight="1" x14ac:dyDescent="0.25">
      <c r="E667" s="1" t="str">
        <f t="shared" si="11"/>
        <v/>
      </c>
      <c r="F667" s="2" t="str">
        <f>IF(ISERROR(VLOOKUP(A667,'Cadastro-Estoque'!A:G,1,FALSE)),"",VLOOKUP(A667,'Cadastro-Estoque'!A:G,4,FALSE))</f>
        <v/>
      </c>
      <c r="G667" s="2" t="str">
        <f>IF(ISBLANK(A667),"",IF(ISERROR(VLOOKUP(A667,'Cadastro-Estoque'!A:G,1,FALSE)),"Produto não cadastrado",VLOOKUP(A667,'Cadastro-Estoque'!A:G,2,FALSE)))</f>
        <v/>
      </c>
      <c r="H667" s="2" t="str">
        <f>IF(ISERROR(VLOOKUP(A667,'Cadastro-Estoque'!A:G,1,FALSE)),"",VLOOKUP(A667,'Cadastro-Estoque'!A:G,3,FALSE))</f>
        <v/>
      </c>
    </row>
    <row r="668" spans="5:8" ht="18.75" customHeight="1" x14ac:dyDescent="0.25">
      <c r="E668" s="1" t="str">
        <f t="shared" si="11"/>
        <v/>
      </c>
      <c r="F668" s="2" t="str">
        <f>IF(ISERROR(VLOOKUP(A668,'Cadastro-Estoque'!A:G,1,FALSE)),"",VLOOKUP(A668,'Cadastro-Estoque'!A:G,4,FALSE))</f>
        <v/>
      </c>
      <c r="G668" s="2" t="str">
        <f>IF(ISBLANK(A668),"",IF(ISERROR(VLOOKUP(A668,'Cadastro-Estoque'!A:G,1,FALSE)),"Produto não cadastrado",VLOOKUP(A668,'Cadastro-Estoque'!A:G,2,FALSE)))</f>
        <v/>
      </c>
      <c r="H668" s="2" t="str">
        <f>IF(ISERROR(VLOOKUP(A668,'Cadastro-Estoque'!A:G,1,FALSE)),"",VLOOKUP(A668,'Cadastro-Estoque'!A:G,3,FALSE))</f>
        <v/>
      </c>
    </row>
    <row r="669" spans="5:8" ht="18.75" customHeight="1" x14ac:dyDescent="0.25">
      <c r="E669" s="1" t="str">
        <f t="shared" si="11"/>
        <v/>
      </c>
      <c r="F669" s="2" t="str">
        <f>IF(ISERROR(VLOOKUP(A669,'Cadastro-Estoque'!A:G,1,FALSE)),"",VLOOKUP(A669,'Cadastro-Estoque'!A:G,4,FALSE))</f>
        <v/>
      </c>
      <c r="G669" s="2" t="str">
        <f>IF(ISBLANK(A669),"",IF(ISERROR(VLOOKUP(A669,'Cadastro-Estoque'!A:G,1,FALSE)),"Produto não cadastrado",VLOOKUP(A669,'Cadastro-Estoque'!A:G,2,FALSE)))</f>
        <v/>
      </c>
      <c r="H669" s="2" t="str">
        <f>IF(ISERROR(VLOOKUP(A669,'Cadastro-Estoque'!A:G,1,FALSE)),"",VLOOKUP(A669,'Cadastro-Estoque'!A:G,3,FALSE))</f>
        <v/>
      </c>
    </row>
    <row r="670" spans="5:8" ht="18.75" customHeight="1" x14ac:dyDescent="0.25">
      <c r="E670" s="1" t="str">
        <f t="shared" si="11"/>
        <v/>
      </c>
      <c r="F670" s="2" t="str">
        <f>IF(ISERROR(VLOOKUP(A670,'Cadastro-Estoque'!A:G,1,FALSE)),"",VLOOKUP(A670,'Cadastro-Estoque'!A:G,4,FALSE))</f>
        <v/>
      </c>
      <c r="G670" s="2" t="str">
        <f>IF(ISBLANK(A670),"",IF(ISERROR(VLOOKUP(A670,'Cadastro-Estoque'!A:G,1,FALSE)),"Produto não cadastrado",VLOOKUP(A670,'Cadastro-Estoque'!A:G,2,FALSE)))</f>
        <v/>
      </c>
      <c r="H670" s="2" t="str">
        <f>IF(ISERROR(VLOOKUP(A670,'Cadastro-Estoque'!A:G,1,FALSE)),"",VLOOKUP(A670,'Cadastro-Estoque'!A:G,3,FALSE))</f>
        <v/>
      </c>
    </row>
    <row r="671" spans="5:8" ht="18.75" customHeight="1" x14ac:dyDescent="0.25">
      <c r="E671" s="1" t="str">
        <f t="shared" si="11"/>
        <v/>
      </c>
      <c r="F671" s="2" t="str">
        <f>IF(ISERROR(VLOOKUP(A671,'Cadastro-Estoque'!A:G,1,FALSE)),"",VLOOKUP(A671,'Cadastro-Estoque'!A:G,4,FALSE))</f>
        <v/>
      </c>
      <c r="G671" s="2" t="str">
        <f>IF(ISBLANK(A671),"",IF(ISERROR(VLOOKUP(A671,'Cadastro-Estoque'!A:G,1,FALSE)),"Produto não cadastrado",VLOOKUP(A671,'Cadastro-Estoque'!A:G,2,FALSE)))</f>
        <v/>
      </c>
      <c r="H671" s="2" t="str">
        <f>IF(ISERROR(VLOOKUP(A671,'Cadastro-Estoque'!A:G,1,FALSE)),"",VLOOKUP(A671,'Cadastro-Estoque'!A:G,3,FALSE))</f>
        <v/>
      </c>
    </row>
    <row r="672" spans="5:8" ht="18.75" customHeight="1" x14ac:dyDescent="0.25">
      <c r="E672" s="1" t="str">
        <f t="shared" si="11"/>
        <v/>
      </c>
      <c r="F672" s="2" t="str">
        <f>IF(ISERROR(VLOOKUP(A672,'Cadastro-Estoque'!A:G,1,FALSE)),"",VLOOKUP(A672,'Cadastro-Estoque'!A:G,4,FALSE))</f>
        <v/>
      </c>
      <c r="G672" s="2" t="str">
        <f>IF(ISBLANK(A672),"",IF(ISERROR(VLOOKUP(A672,'Cadastro-Estoque'!A:G,1,FALSE)),"Produto não cadastrado",VLOOKUP(A672,'Cadastro-Estoque'!A:G,2,FALSE)))</f>
        <v/>
      </c>
      <c r="H672" s="2" t="str">
        <f>IF(ISERROR(VLOOKUP(A672,'Cadastro-Estoque'!A:G,1,FALSE)),"",VLOOKUP(A672,'Cadastro-Estoque'!A:G,3,FALSE))</f>
        <v/>
      </c>
    </row>
    <row r="673" spans="5:8" ht="18.75" customHeight="1" x14ac:dyDescent="0.25">
      <c r="E673" s="1" t="str">
        <f t="shared" si="11"/>
        <v/>
      </c>
      <c r="F673" s="2" t="str">
        <f>IF(ISERROR(VLOOKUP(A673,'Cadastro-Estoque'!A:G,1,FALSE)),"",VLOOKUP(A673,'Cadastro-Estoque'!A:G,4,FALSE))</f>
        <v/>
      </c>
      <c r="G673" s="2" t="str">
        <f>IF(ISBLANK(A673),"",IF(ISERROR(VLOOKUP(A673,'Cadastro-Estoque'!A:G,1,FALSE)),"Produto não cadastrado",VLOOKUP(A673,'Cadastro-Estoque'!A:G,2,FALSE)))</f>
        <v/>
      </c>
      <c r="H673" s="2" t="str">
        <f>IF(ISERROR(VLOOKUP(A673,'Cadastro-Estoque'!A:G,1,FALSE)),"",VLOOKUP(A673,'Cadastro-Estoque'!A:G,3,FALSE))</f>
        <v/>
      </c>
    </row>
    <row r="674" spans="5:8" ht="18.75" customHeight="1" x14ac:dyDescent="0.25">
      <c r="E674" s="1" t="str">
        <f t="shared" si="11"/>
        <v/>
      </c>
      <c r="F674" s="2" t="str">
        <f>IF(ISERROR(VLOOKUP(A674,'Cadastro-Estoque'!A:G,1,FALSE)),"",VLOOKUP(A674,'Cadastro-Estoque'!A:G,4,FALSE))</f>
        <v/>
      </c>
      <c r="G674" s="2" t="str">
        <f>IF(ISBLANK(A674),"",IF(ISERROR(VLOOKUP(A674,'Cadastro-Estoque'!A:G,1,FALSE)),"Produto não cadastrado",VLOOKUP(A674,'Cadastro-Estoque'!A:G,2,FALSE)))</f>
        <v/>
      </c>
      <c r="H674" s="2" t="str">
        <f>IF(ISERROR(VLOOKUP(A674,'Cadastro-Estoque'!A:G,1,FALSE)),"",VLOOKUP(A674,'Cadastro-Estoque'!A:G,3,FALSE))</f>
        <v/>
      </c>
    </row>
    <row r="675" spans="5:8" ht="18.75" customHeight="1" x14ac:dyDescent="0.25">
      <c r="E675" s="1" t="str">
        <f t="shared" si="11"/>
        <v/>
      </c>
      <c r="F675" s="2" t="str">
        <f>IF(ISERROR(VLOOKUP(A675,'Cadastro-Estoque'!A:G,1,FALSE)),"",VLOOKUP(A675,'Cadastro-Estoque'!A:G,4,FALSE))</f>
        <v/>
      </c>
      <c r="G675" s="2" t="str">
        <f>IF(ISBLANK(A675),"",IF(ISERROR(VLOOKUP(A675,'Cadastro-Estoque'!A:G,1,FALSE)),"Produto não cadastrado",VLOOKUP(A675,'Cadastro-Estoque'!A:G,2,FALSE)))</f>
        <v/>
      </c>
      <c r="H675" s="2" t="str">
        <f>IF(ISERROR(VLOOKUP(A675,'Cadastro-Estoque'!A:G,1,FALSE)),"",VLOOKUP(A675,'Cadastro-Estoque'!A:G,3,FALSE))</f>
        <v/>
      </c>
    </row>
    <row r="676" spans="5:8" ht="18.75" customHeight="1" x14ac:dyDescent="0.25">
      <c r="E676" s="1" t="str">
        <f t="shared" si="11"/>
        <v/>
      </c>
      <c r="F676" s="2" t="str">
        <f>IF(ISERROR(VLOOKUP(A676,'Cadastro-Estoque'!A:G,1,FALSE)),"",VLOOKUP(A676,'Cadastro-Estoque'!A:G,4,FALSE))</f>
        <v/>
      </c>
      <c r="G676" s="2" t="str">
        <f>IF(ISBLANK(A676),"",IF(ISERROR(VLOOKUP(A676,'Cadastro-Estoque'!A:G,1,FALSE)),"Produto não cadastrado",VLOOKUP(A676,'Cadastro-Estoque'!A:G,2,FALSE)))</f>
        <v/>
      </c>
      <c r="H676" s="2" t="str">
        <f>IF(ISERROR(VLOOKUP(A676,'Cadastro-Estoque'!A:G,1,FALSE)),"",VLOOKUP(A676,'Cadastro-Estoque'!A:G,3,FALSE))</f>
        <v/>
      </c>
    </row>
    <row r="677" spans="5:8" ht="18.75" customHeight="1" x14ac:dyDescent="0.25">
      <c r="E677" s="1" t="str">
        <f t="shared" si="11"/>
        <v/>
      </c>
      <c r="F677" s="2" t="str">
        <f>IF(ISERROR(VLOOKUP(A677,'Cadastro-Estoque'!A:G,1,FALSE)),"",VLOOKUP(A677,'Cadastro-Estoque'!A:G,4,FALSE))</f>
        <v/>
      </c>
      <c r="G677" s="2" t="str">
        <f>IF(ISBLANK(A677),"",IF(ISERROR(VLOOKUP(A677,'Cadastro-Estoque'!A:G,1,FALSE)),"Produto não cadastrado",VLOOKUP(A677,'Cadastro-Estoque'!A:G,2,FALSE)))</f>
        <v/>
      </c>
      <c r="H677" s="2" t="str">
        <f>IF(ISERROR(VLOOKUP(A677,'Cadastro-Estoque'!A:G,1,FALSE)),"",VLOOKUP(A677,'Cadastro-Estoque'!A:G,3,FALSE))</f>
        <v/>
      </c>
    </row>
    <row r="678" spans="5:8" ht="18.75" customHeight="1" x14ac:dyDescent="0.25">
      <c r="E678" s="1" t="str">
        <f t="shared" si="11"/>
        <v/>
      </c>
      <c r="F678" s="2" t="str">
        <f>IF(ISERROR(VLOOKUP(A678,'Cadastro-Estoque'!A:G,1,FALSE)),"",VLOOKUP(A678,'Cadastro-Estoque'!A:G,4,FALSE))</f>
        <v/>
      </c>
      <c r="G678" s="2" t="str">
        <f>IF(ISBLANK(A678),"",IF(ISERROR(VLOOKUP(A678,'Cadastro-Estoque'!A:G,1,FALSE)),"Produto não cadastrado",VLOOKUP(A678,'Cadastro-Estoque'!A:G,2,FALSE)))</f>
        <v/>
      </c>
      <c r="H678" s="2" t="str">
        <f>IF(ISERROR(VLOOKUP(A678,'Cadastro-Estoque'!A:G,1,FALSE)),"",VLOOKUP(A678,'Cadastro-Estoque'!A:G,3,FALSE))</f>
        <v/>
      </c>
    </row>
    <row r="679" spans="5:8" ht="18.75" customHeight="1" x14ac:dyDescent="0.25">
      <c r="E679" s="1" t="str">
        <f t="shared" si="11"/>
        <v/>
      </c>
      <c r="F679" s="2" t="str">
        <f>IF(ISERROR(VLOOKUP(A679,'Cadastro-Estoque'!A:G,1,FALSE)),"",VLOOKUP(A679,'Cadastro-Estoque'!A:G,4,FALSE))</f>
        <v/>
      </c>
      <c r="G679" s="2" t="str">
        <f>IF(ISBLANK(A679),"",IF(ISERROR(VLOOKUP(A679,'Cadastro-Estoque'!A:G,1,FALSE)),"Produto não cadastrado",VLOOKUP(A679,'Cadastro-Estoque'!A:G,2,FALSE)))</f>
        <v/>
      </c>
      <c r="H679" s="2" t="str">
        <f>IF(ISERROR(VLOOKUP(A679,'Cadastro-Estoque'!A:G,1,FALSE)),"",VLOOKUP(A679,'Cadastro-Estoque'!A:G,3,FALSE))</f>
        <v/>
      </c>
    </row>
    <row r="680" spans="5:8" ht="18.75" customHeight="1" x14ac:dyDescent="0.25">
      <c r="E680" s="1" t="str">
        <f t="shared" si="11"/>
        <v/>
      </c>
      <c r="F680" s="2" t="str">
        <f>IF(ISERROR(VLOOKUP(A680,'Cadastro-Estoque'!A:G,1,FALSE)),"",VLOOKUP(A680,'Cadastro-Estoque'!A:G,4,FALSE))</f>
        <v/>
      </c>
      <c r="G680" s="2" t="str">
        <f>IF(ISBLANK(A680),"",IF(ISERROR(VLOOKUP(A680,'Cadastro-Estoque'!A:G,1,FALSE)),"Produto não cadastrado",VLOOKUP(A680,'Cadastro-Estoque'!A:G,2,FALSE)))</f>
        <v/>
      </c>
      <c r="H680" s="2" t="str">
        <f>IF(ISERROR(VLOOKUP(A680,'Cadastro-Estoque'!A:G,1,FALSE)),"",VLOOKUP(A680,'Cadastro-Estoque'!A:G,3,FALSE))</f>
        <v/>
      </c>
    </row>
    <row r="681" spans="5:8" ht="18.75" customHeight="1" x14ac:dyDescent="0.25">
      <c r="E681" s="1" t="str">
        <f t="shared" si="11"/>
        <v/>
      </c>
      <c r="F681" s="2" t="str">
        <f>IF(ISERROR(VLOOKUP(A681,'Cadastro-Estoque'!A:G,1,FALSE)),"",VLOOKUP(A681,'Cadastro-Estoque'!A:G,4,FALSE))</f>
        <v/>
      </c>
      <c r="G681" s="2" t="str">
        <f>IF(ISBLANK(A681),"",IF(ISERROR(VLOOKUP(A681,'Cadastro-Estoque'!A:G,1,FALSE)),"Produto não cadastrado",VLOOKUP(A681,'Cadastro-Estoque'!A:G,2,FALSE)))</f>
        <v/>
      </c>
      <c r="H681" s="2" t="str">
        <f>IF(ISERROR(VLOOKUP(A681,'Cadastro-Estoque'!A:G,1,FALSE)),"",VLOOKUP(A681,'Cadastro-Estoque'!A:G,3,FALSE))</f>
        <v/>
      </c>
    </row>
    <row r="682" spans="5:8" ht="18.75" customHeight="1" x14ac:dyDescent="0.25">
      <c r="E682" s="1" t="str">
        <f t="shared" si="11"/>
        <v/>
      </c>
      <c r="F682" s="2" t="str">
        <f>IF(ISERROR(VLOOKUP(A682,'Cadastro-Estoque'!A:G,1,FALSE)),"",VLOOKUP(A682,'Cadastro-Estoque'!A:G,4,FALSE))</f>
        <v/>
      </c>
      <c r="G682" s="2" t="str">
        <f>IF(ISBLANK(A682),"",IF(ISERROR(VLOOKUP(A682,'Cadastro-Estoque'!A:G,1,FALSE)),"Produto não cadastrado",VLOOKUP(A682,'Cadastro-Estoque'!A:G,2,FALSE)))</f>
        <v/>
      </c>
      <c r="H682" s="2" t="str">
        <f>IF(ISERROR(VLOOKUP(A682,'Cadastro-Estoque'!A:G,1,FALSE)),"",VLOOKUP(A682,'Cadastro-Estoque'!A:G,3,FALSE))</f>
        <v/>
      </c>
    </row>
    <row r="683" spans="5:8" ht="18.75" customHeight="1" x14ac:dyDescent="0.25">
      <c r="E683" s="1" t="str">
        <f t="shared" si="11"/>
        <v/>
      </c>
      <c r="F683" s="2" t="str">
        <f>IF(ISERROR(VLOOKUP(A683,'Cadastro-Estoque'!A:G,1,FALSE)),"",VLOOKUP(A683,'Cadastro-Estoque'!A:G,4,FALSE))</f>
        <v/>
      </c>
      <c r="G683" s="2" t="str">
        <f>IF(ISBLANK(A683),"",IF(ISERROR(VLOOKUP(A683,'Cadastro-Estoque'!A:G,1,FALSE)),"Produto não cadastrado",VLOOKUP(A683,'Cadastro-Estoque'!A:G,2,FALSE)))</f>
        <v/>
      </c>
      <c r="H683" s="2" t="str">
        <f>IF(ISERROR(VLOOKUP(A683,'Cadastro-Estoque'!A:G,1,FALSE)),"",VLOOKUP(A683,'Cadastro-Estoque'!A:G,3,FALSE))</f>
        <v/>
      </c>
    </row>
    <row r="684" spans="5:8" ht="18.75" customHeight="1" x14ac:dyDescent="0.25">
      <c r="E684" s="1" t="str">
        <f t="shared" si="11"/>
        <v/>
      </c>
      <c r="F684" s="2" t="str">
        <f>IF(ISERROR(VLOOKUP(A684,'Cadastro-Estoque'!A:G,1,FALSE)),"",VLOOKUP(A684,'Cadastro-Estoque'!A:G,4,FALSE))</f>
        <v/>
      </c>
      <c r="G684" s="2" t="str">
        <f>IF(ISBLANK(A684),"",IF(ISERROR(VLOOKUP(A684,'Cadastro-Estoque'!A:G,1,FALSE)),"Produto não cadastrado",VLOOKUP(A684,'Cadastro-Estoque'!A:G,2,FALSE)))</f>
        <v/>
      </c>
      <c r="H684" s="2" t="str">
        <f>IF(ISERROR(VLOOKUP(A684,'Cadastro-Estoque'!A:G,1,FALSE)),"",VLOOKUP(A684,'Cadastro-Estoque'!A:G,3,FALSE))</f>
        <v/>
      </c>
    </row>
    <row r="685" spans="5:8" ht="18.75" customHeight="1" x14ac:dyDescent="0.25">
      <c r="E685" s="1" t="str">
        <f t="shared" si="11"/>
        <v/>
      </c>
      <c r="F685" s="2" t="str">
        <f>IF(ISERROR(VLOOKUP(A685,'Cadastro-Estoque'!A:G,1,FALSE)),"",VLOOKUP(A685,'Cadastro-Estoque'!A:G,4,FALSE))</f>
        <v/>
      </c>
      <c r="G685" s="2" t="str">
        <f>IF(ISBLANK(A685),"",IF(ISERROR(VLOOKUP(A685,'Cadastro-Estoque'!A:G,1,FALSE)),"Produto não cadastrado",VLOOKUP(A685,'Cadastro-Estoque'!A:G,2,FALSE)))</f>
        <v/>
      </c>
      <c r="H685" s="2" t="str">
        <f>IF(ISERROR(VLOOKUP(A685,'Cadastro-Estoque'!A:G,1,FALSE)),"",VLOOKUP(A685,'Cadastro-Estoque'!A:G,3,FALSE))</f>
        <v/>
      </c>
    </row>
    <row r="686" spans="5:8" ht="18.75" customHeight="1" x14ac:dyDescent="0.25">
      <c r="E686" s="1" t="str">
        <f t="shared" si="11"/>
        <v/>
      </c>
      <c r="F686" s="2" t="str">
        <f>IF(ISERROR(VLOOKUP(A686,'Cadastro-Estoque'!A:G,1,FALSE)),"",VLOOKUP(A686,'Cadastro-Estoque'!A:G,4,FALSE))</f>
        <v/>
      </c>
      <c r="G686" s="2" t="str">
        <f>IF(ISBLANK(A686),"",IF(ISERROR(VLOOKUP(A686,'Cadastro-Estoque'!A:G,1,FALSE)),"Produto não cadastrado",VLOOKUP(A686,'Cadastro-Estoque'!A:G,2,FALSE)))</f>
        <v/>
      </c>
      <c r="H686" s="2" t="str">
        <f>IF(ISERROR(VLOOKUP(A686,'Cadastro-Estoque'!A:G,1,FALSE)),"",VLOOKUP(A686,'Cadastro-Estoque'!A:G,3,FALSE))</f>
        <v/>
      </c>
    </row>
    <row r="687" spans="5:8" ht="18.75" customHeight="1" x14ac:dyDescent="0.25">
      <c r="E687" s="1" t="str">
        <f t="shared" si="11"/>
        <v/>
      </c>
      <c r="F687" s="2" t="str">
        <f>IF(ISERROR(VLOOKUP(A687,'Cadastro-Estoque'!A:G,1,FALSE)),"",VLOOKUP(A687,'Cadastro-Estoque'!A:G,4,FALSE))</f>
        <v/>
      </c>
      <c r="G687" s="2" t="str">
        <f>IF(ISBLANK(A687),"",IF(ISERROR(VLOOKUP(A687,'Cadastro-Estoque'!A:G,1,FALSE)),"Produto não cadastrado",VLOOKUP(A687,'Cadastro-Estoque'!A:G,2,FALSE)))</f>
        <v/>
      </c>
      <c r="H687" s="2" t="str">
        <f>IF(ISERROR(VLOOKUP(A687,'Cadastro-Estoque'!A:G,1,FALSE)),"",VLOOKUP(A687,'Cadastro-Estoque'!A:G,3,FALSE))</f>
        <v/>
      </c>
    </row>
    <row r="688" spans="5:8" ht="18.75" customHeight="1" x14ac:dyDescent="0.25">
      <c r="E688" s="1" t="str">
        <f t="shared" si="11"/>
        <v/>
      </c>
      <c r="F688" s="2" t="str">
        <f>IF(ISERROR(VLOOKUP(A688,'Cadastro-Estoque'!A:G,1,FALSE)),"",VLOOKUP(A688,'Cadastro-Estoque'!A:G,4,FALSE))</f>
        <v/>
      </c>
      <c r="G688" s="2" t="str">
        <f>IF(ISBLANK(A688),"",IF(ISERROR(VLOOKUP(A688,'Cadastro-Estoque'!A:G,1,FALSE)),"Produto não cadastrado",VLOOKUP(A688,'Cadastro-Estoque'!A:G,2,FALSE)))</f>
        <v/>
      </c>
      <c r="H688" s="2" t="str">
        <f>IF(ISERROR(VLOOKUP(A688,'Cadastro-Estoque'!A:G,1,FALSE)),"",VLOOKUP(A688,'Cadastro-Estoque'!A:G,3,FALSE))</f>
        <v/>
      </c>
    </row>
    <row r="689" spans="5:8" ht="18.75" customHeight="1" x14ac:dyDescent="0.25">
      <c r="E689" s="1" t="str">
        <f t="shared" si="11"/>
        <v/>
      </c>
      <c r="F689" s="2" t="str">
        <f>IF(ISERROR(VLOOKUP(A689,'Cadastro-Estoque'!A:G,1,FALSE)),"",VLOOKUP(A689,'Cadastro-Estoque'!A:G,4,FALSE))</f>
        <v/>
      </c>
      <c r="G689" s="2" t="str">
        <f>IF(ISBLANK(A689),"",IF(ISERROR(VLOOKUP(A689,'Cadastro-Estoque'!A:G,1,FALSE)),"Produto não cadastrado",VLOOKUP(A689,'Cadastro-Estoque'!A:G,2,FALSE)))</f>
        <v/>
      </c>
      <c r="H689" s="2" t="str">
        <f>IF(ISERROR(VLOOKUP(A689,'Cadastro-Estoque'!A:G,1,FALSE)),"",VLOOKUP(A689,'Cadastro-Estoque'!A:G,3,FALSE))</f>
        <v/>
      </c>
    </row>
    <row r="690" spans="5:8" ht="18.75" customHeight="1" x14ac:dyDescent="0.25">
      <c r="E690" s="1" t="str">
        <f t="shared" si="11"/>
        <v/>
      </c>
      <c r="F690" s="2" t="str">
        <f>IF(ISERROR(VLOOKUP(A690,'Cadastro-Estoque'!A:G,1,FALSE)),"",VLOOKUP(A690,'Cadastro-Estoque'!A:G,4,FALSE))</f>
        <v/>
      </c>
      <c r="G690" s="2" t="str">
        <f>IF(ISBLANK(A690),"",IF(ISERROR(VLOOKUP(A690,'Cadastro-Estoque'!A:G,1,FALSE)),"Produto não cadastrado",VLOOKUP(A690,'Cadastro-Estoque'!A:G,2,FALSE)))</f>
        <v/>
      </c>
      <c r="H690" s="2" t="str">
        <f>IF(ISERROR(VLOOKUP(A690,'Cadastro-Estoque'!A:G,1,FALSE)),"",VLOOKUP(A690,'Cadastro-Estoque'!A:G,3,FALSE))</f>
        <v/>
      </c>
    </row>
    <row r="691" spans="5:8" ht="18.75" customHeight="1" x14ac:dyDescent="0.25">
      <c r="E691" s="1" t="str">
        <f t="shared" si="11"/>
        <v/>
      </c>
      <c r="F691" s="2" t="str">
        <f>IF(ISERROR(VLOOKUP(A691,'Cadastro-Estoque'!A:G,1,FALSE)),"",VLOOKUP(A691,'Cadastro-Estoque'!A:G,4,FALSE))</f>
        <v/>
      </c>
      <c r="G691" s="2" t="str">
        <f>IF(ISBLANK(A691),"",IF(ISERROR(VLOOKUP(A691,'Cadastro-Estoque'!A:G,1,FALSE)),"Produto não cadastrado",VLOOKUP(A691,'Cadastro-Estoque'!A:G,2,FALSE)))</f>
        <v/>
      </c>
      <c r="H691" s="2" t="str">
        <f>IF(ISERROR(VLOOKUP(A691,'Cadastro-Estoque'!A:G,1,FALSE)),"",VLOOKUP(A691,'Cadastro-Estoque'!A:G,3,FALSE))</f>
        <v/>
      </c>
    </row>
    <row r="692" spans="5:8" ht="18.75" customHeight="1" x14ac:dyDescent="0.25">
      <c r="E692" s="1" t="str">
        <f t="shared" si="11"/>
        <v/>
      </c>
      <c r="F692" s="2" t="str">
        <f>IF(ISERROR(VLOOKUP(A692,'Cadastro-Estoque'!A:G,1,FALSE)),"",VLOOKUP(A692,'Cadastro-Estoque'!A:G,4,FALSE))</f>
        <v/>
      </c>
      <c r="G692" s="2" t="str">
        <f>IF(ISBLANK(A692),"",IF(ISERROR(VLOOKUP(A692,'Cadastro-Estoque'!A:G,1,FALSE)),"Produto não cadastrado",VLOOKUP(A692,'Cadastro-Estoque'!A:G,2,FALSE)))</f>
        <v/>
      </c>
      <c r="H692" s="2" t="str">
        <f>IF(ISERROR(VLOOKUP(A692,'Cadastro-Estoque'!A:G,1,FALSE)),"",VLOOKUP(A692,'Cadastro-Estoque'!A:G,3,FALSE))</f>
        <v/>
      </c>
    </row>
    <row r="693" spans="5:8" ht="18.75" customHeight="1" x14ac:dyDescent="0.25">
      <c r="E693" s="1" t="str">
        <f t="shared" si="11"/>
        <v/>
      </c>
      <c r="F693" s="2" t="str">
        <f>IF(ISERROR(VLOOKUP(A693,'Cadastro-Estoque'!A:G,1,FALSE)),"",VLOOKUP(A693,'Cadastro-Estoque'!A:G,4,FALSE))</f>
        <v/>
      </c>
      <c r="G693" s="2" t="str">
        <f>IF(ISBLANK(A693),"",IF(ISERROR(VLOOKUP(A693,'Cadastro-Estoque'!A:G,1,FALSE)),"Produto não cadastrado",VLOOKUP(A693,'Cadastro-Estoque'!A:G,2,FALSE)))</f>
        <v/>
      </c>
      <c r="H693" s="2" t="str">
        <f>IF(ISERROR(VLOOKUP(A693,'Cadastro-Estoque'!A:G,1,FALSE)),"",VLOOKUP(A693,'Cadastro-Estoque'!A:G,3,FALSE))</f>
        <v/>
      </c>
    </row>
    <row r="694" spans="5:8" ht="18.75" customHeight="1" x14ac:dyDescent="0.25">
      <c r="E694" s="1" t="str">
        <f t="shared" si="11"/>
        <v/>
      </c>
      <c r="F694" s="2" t="str">
        <f>IF(ISERROR(VLOOKUP(A694,'Cadastro-Estoque'!A:G,1,FALSE)),"",VLOOKUP(A694,'Cadastro-Estoque'!A:G,4,FALSE))</f>
        <v/>
      </c>
      <c r="G694" s="2" t="str">
        <f>IF(ISBLANK(A694),"",IF(ISERROR(VLOOKUP(A694,'Cadastro-Estoque'!A:G,1,FALSE)),"Produto não cadastrado",VLOOKUP(A694,'Cadastro-Estoque'!A:G,2,FALSE)))</f>
        <v/>
      </c>
      <c r="H694" s="2" t="str">
        <f>IF(ISERROR(VLOOKUP(A694,'Cadastro-Estoque'!A:G,1,FALSE)),"",VLOOKUP(A694,'Cadastro-Estoque'!A:G,3,FALSE))</f>
        <v/>
      </c>
    </row>
    <row r="695" spans="5:8" ht="18.75" customHeight="1" x14ac:dyDescent="0.25">
      <c r="E695" s="1" t="str">
        <f t="shared" si="11"/>
        <v/>
      </c>
      <c r="F695" s="2" t="str">
        <f>IF(ISERROR(VLOOKUP(A695,'Cadastro-Estoque'!A:G,1,FALSE)),"",VLOOKUP(A695,'Cadastro-Estoque'!A:G,4,FALSE))</f>
        <v/>
      </c>
      <c r="G695" s="2" t="str">
        <f>IF(ISBLANK(A695),"",IF(ISERROR(VLOOKUP(A695,'Cadastro-Estoque'!A:G,1,FALSE)),"Produto não cadastrado",VLOOKUP(A695,'Cadastro-Estoque'!A:G,2,FALSE)))</f>
        <v/>
      </c>
      <c r="H695" s="2" t="str">
        <f>IF(ISERROR(VLOOKUP(A695,'Cadastro-Estoque'!A:G,1,FALSE)),"",VLOOKUP(A695,'Cadastro-Estoque'!A:G,3,FALSE))</f>
        <v/>
      </c>
    </row>
    <row r="696" spans="5:8" ht="18.75" customHeight="1" x14ac:dyDescent="0.25">
      <c r="E696" s="1" t="str">
        <f t="shared" si="11"/>
        <v/>
      </c>
      <c r="F696" s="2" t="str">
        <f>IF(ISERROR(VLOOKUP(A696,'Cadastro-Estoque'!A:G,1,FALSE)),"",VLOOKUP(A696,'Cadastro-Estoque'!A:G,4,FALSE))</f>
        <v/>
      </c>
      <c r="G696" s="2" t="str">
        <f>IF(ISBLANK(A696),"",IF(ISERROR(VLOOKUP(A696,'Cadastro-Estoque'!A:G,1,FALSE)),"Produto não cadastrado",VLOOKUP(A696,'Cadastro-Estoque'!A:G,2,FALSE)))</f>
        <v/>
      </c>
      <c r="H696" s="2" t="str">
        <f>IF(ISERROR(VLOOKUP(A696,'Cadastro-Estoque'!A:G,1,FALSE)),"",VLOOKUP(A696,'Cadastro-Estoque'!A:G,3,FALSE))</f>
        <v/>
      </c>
    </row>
    <row r="697" spans="5:8" ht="18.75" customHeight="1" x14ac:dyDescent="0.25">
      <c r="E697" s="1" t="str">
        <f t="shared" si="11"/>
        <v/>
      </c>
      <c r="F697" s="2" t="str">
        <f>IF(ISERROR(VLOOKUP(A697,'Cadastro-Estoque'!A:G,1,FALSE)),"",VLOOKUP(A697,'Cadastro-Estoque'!A:G,4,FALSE))</f>
        <v/>
      </c>
      <c r="G697" s="2" t="str">
        <f>IF(ISBLANK(A697),"",IF(ISERROR(VLOOKUP(A697,'Cadastro-Estoque'!A:G,1,FALSE)),"Produto não cadastrado",VLOOKUP(A697,'Cadastro-Estoque'!A:G,2,FALSE)))</f>
        <v/>
      </c>
      <c r="H697" s="2" t="str">
        <f>IF(ISERROR(VLOOKUP(A697,'Cadastro-Estoque'!A:G,1,FALSE)),"",VLOOKUP(A697,'Cadastro-Estoque'!A:G,3,FALSE))</f>
        <v/>
      </c>
    </row>
    <row r="698" spans="5:8" ht="18.75" customHeight="1" x14ac:dyDescent="0.25">
      <c r="E698" s="1" t="str">
        <f t="shared" si="11"/>
        <v/>
      </c>
      <c r="F698" s="2" t="str">
        <f>IF(ISERROR(VLOOKUP(A698,'Cadastro-Estoque'!A:G,1,FALSE)),"",VLOOKUP(A698,'Cadastro-Estoque'!A:G,4,FALSE))</f>
        <v/>
      </c>
      <c r="G698" s="2" t="str">
        <f>IF(ISBLANK(A698),"",IF(ISERROR(VLOOKUP(A698,'Cadastro-Estoque'!A:G,1,FALSE)),"Produto não cadastrado",VLOOKUP(A698,'Cadastro-Estoque'!A:G,2,FALSE)))</f>
        <v/>
      </c>
      <c r="H698" s="2" t="str">
        <f>IF(ISERROR(VLOOKUP(A698,'Cadastro-Estoque'!A:G,1,FALSE)),"",VLOOKUP(A698,'Cadastro-Estoque'!A:G,3,FALSE))</f>
        <v/>
      </c>
    </row>
    <row r="699" spans="5:8" ht="18.75" customHeight="1" x14ac:dyDescent="0.25">
      <c r="E699" s="1" t="str">
        <f t="shared" si="11"/>
        <v/>
      </c>
      <c r="F699" s="2" t="str">
        <f>IF(ISERROR(VLOOKUP(A699,'Cadastro-Estoque'!A:G,1,FALSE)),"",VLOOKUP(A699,'Cadastro-Estoque'!A:G,4,FALSE))</f>
        <v/>
      </c>
      <c r="G699" s="2" t="str">
        <f>IF(ISBLANK(A699),"",IF(ISERROR(VLOOKUP(A699,'Cadastro-Estoque'!A:G,1,FALSE)),"Produto não cadastrado",VLOOKUP(A699,'Cadastro-Estoque'!A:G,2,FALSE)))</f>
        <v/>
      </c>
      <c r="H699" s="2" t="str">
        <f>IF(ISERROR(VLOOKUP(A699,'Cadastro-Estoque'!A:G,1,FALSE)),"",VLOOKUP(A699,'Cadastro-Estoque'!A:G,3,FALSE))</f>
        <v/>
      </c>
    </row>
    <row r="700" spans="5:8" ht="18.75" customHeight="1" x14ac:dyDescent="0.25">
      <c r="E700" s="1" t="str">
        <f t="shared" si="11"/>
        <v/>
      </c>
      <c r="F700" s="2" t="str">
        <f>IF(ISERROR(VLOOKUP(A700,'Cadastro-Estoque'!A:G,1,FALSE)),"",VLOOKUP(A700,'Cadastro-Estoque'!A:G,4,FALSE))</f>
        <v/>
      </c>
      <c r="G700" s="2" t="str">
        <f>IF(ISBLANK(A700),"",IF(ISERROR(VLOOKUP(A700,'Cadastro-Estoque'!A:G,1,FALSE)),"Produto não cadastrado",VLOOKUP(A700,'Cadastro-Estoque'!A:G,2,FALSE)))</f>
        <v/>
      </c>
      <c r="H700" s="2" t="str">
        <f>IF(ISERROR(VLOOKUP(A700,'Cadastro-Estoque'!A:G,1,FALSE)),"",VLOOKUP(A700,'Cadastro-Estoque'!A:G,3,FALSE))</f>
        <v/>
      </c>
    </row>
    <row r="701" spans="5:8" ht="18.75" customHeight="1" x14ac:dyDescent="0.25">
      <c r="E701" s="1" t="str">
        <f t="shared" si="11"/>
        <v/>
      </c>
      <c r="F701" s="2" t="str">
        <f>IF(ISERROR(VLOOKUP(A701,'Cadastro-Estoque'!A:G,1,FALSE)),"",VLOOKUP(A701,'Cadastro-Estoque'!A:G,4,FALSE))</f>
        <v/>
      </c>
      <c r="G701" s="2" t="str">
        <f>IF(ISBLANK(A701),"",IF(ISERROR(VLOOKUP(A701,'Cadastro-Estoque'!A:G,1,FALSE)),"Produto não cadastrado",VLOOKUP(A701,'Cadastro-Estoque'!A:G,2,FALSE)))</f>
        <v/>
      </c>
      <c r="H701" s="2" t="str">
        <f>IF(ISERROR(VLOOKUP(A701,'Cadastro-Estoque'!A:G,1,FALSE)),"",VLOOKUP(A701,'Cadastro-Estoque'!A:G,3,FALSE))</f>
        <v/>
      </c>
    </row>
    <row r="702" spans="5:8" ht="18.75" customHeight="1" x14ac:dyDescent="0.25">
      <c r="E702" s="1" t="str">
        <f t="shared" si="11"/>
        <v/>
      </c>
      <c r="F702" s="2" t="str">
        <f>IF(ISERROR(VLOOKUP(A702,'Cadastro-Estoque'!A:G,1,FALSE)),"",VLOOKUP(A702,'Cadastro-Estoque'!A:G,4,FALSE))</f>
        <v/>
      </c>
      <c r="G702" s="2" t="str">
        <f>IF(ISBLANK(A702),"",IF(ISERROR(VLOOKUP(A702,'Cadastro-Estoque'!A:G,1,FALSE)),"Produto não cadastrado",VLOOKUP(A702,'Cadastro-Estoque'!A:G,2,FALSE)))</f>
        <v/>
      </c>
      <c r="H702" s="2" t="str">
        <f>IF(ISERROR(VLOOKUP(A702,'Cadastro-Estoque'!A:G,1,FALSE)),"",VLOOKUP(A702,'Cadastro-Estoque'!A:G,3,FALSE))</f>
        <v/>
      </c>
    </row>
    <row r="703" spans="5:8" ht="18.75" customHeight="1" x14ac:dyDescent="0.25">
      <c r="E703" s="1" t="str">
        <f t="shared" si="11"/>
        <v/>
      </c>
      <c r="F703" s="2" t="str">
        <f>IF(ISERROR(VLOOKUP(A703,'Cadastro-Estoque'!A:G,1,FALSE)),"",VLOOKUP(A703,'Cadastro-Estoque'!A:G,4,FALSE))</f>
        <v/>
      </c>
      <c r="G703" s="2" t="str">
        <f>IF(ISBLANK(A703),"",IF(ISERROR(VLOOKUP(A703,'Cadastro-Estoque'!A:G,1,FALSE)),"Produto não cadastrado",VLOOKUP(A703,'Cadastro-Estoque'!A:G,2,FALSE)))</f>
        <v/>
      </c>
      <c r="H703" s="2" t="str">
        <f>IF(ISERROR(VLOOKUP(A703,'Cadastro-Estoque'!A:G,1,FALSE)),"",VLOOKUP(A703,'Cadastro-Estoque'!A:G,3,FALSE))</f>
        <v/>
      </c>
    </row>
    <row r="704" spans="5:8" ht="18.75" customHeight="1" x14ac:dyDescent="0.25">
      <c r="E704" s="1" t="str">
        <f t="shared" si="11"/>
        <v/>
      </c>
      <c r="F704" s="2" t="str">
        <f>IF(ISERROR(VLOOKUP(A704,'Cadastro-Estoque'!A:G,1,FALSE)),"",VLOOKUP(A704,'Cadastro-Estoque'!A:G,4,FALSE))</f>
        <v/>
      </c>
      <c r="G704" s="2" t="str">
        <f>IF(ISBLANK(A704),"",IF(ISERROR(VLOOKUP(A704,'Cadastro-Estoque'!A:G,1,FALSE)),"Produto não cadastrado",VLOOKUP(A704,'Cadastro-Estoque'!A:G,2,FALSE)))</f>
        <v/>
      </c>
      <c r="H704" s="2" t="str">
        <f>IF(ISERROR(VLOOKUP(A704,'Cadastro-Estoque'!A:G,1,FALSE)),"",VLOOKUP(A704,'Cadastro-Estoque'!A:G,3,FALSE))</f>
        <v/>
      </c>
    </row>
    <row r="705" spans="5:8" ht="18.75" customHeight="1" x14ac:dyDescent="0.25">
      <c r="E705" s="1" t="str">
        <f t="shared" si="11"/>
        <v/>
      </c>
      <c r="F705" s="2" t="str">
        <f>IF(ISERROR(VLOOKUP(A705,'Cadastro-Estoque'!A:G,1,FALSE)),"",VLOOKUP(A705,'Cadastro-Estoque'!A:G,4,FALSE))</f>
        <v/>
      </c>
      <c r="G705" s="2" t="str">
        <f>IF(ISBLANK(A705),"",IF(ISERROR(VLOOKUP(A705,'Cadastro-Estoque'!A:G,1,FALSE)),"Produto não cadastrado",VLOOKUP(A705,'Cadastro-Estoque'!A:G,2,FALSE)))</f>
        <v/>
      </c>
      <c r="H705" s="2" t="str">
        <f>IF(ISERROR(VLOOKUP(A705,'Cadastro-Estoque'!A:G,1,FALSE)),"",VLOOKUP(A705,'Cadastro-Estoque'!A:G,3,FALSE))</f>
        <v/>
      </c>
    </row>
    <row r="706" spans="5:8" ht="18.75" customHeight="1" x14ac:dyDescent="0.25">
      <c r="E706" s="1" t="str">
        <f t="shared" si="11"/>
        <v/>
      </c>
      <c r="F706" s="2" t="str">
        <f>IF(ISERROR(VLOOKUP(A706,'Cadastro-Estoque'!A:G,1,FALSE)),"",VLOOKUP(A706,'Cadastro-Estoque'!A:G,4,FALSE))</f>
        <v/>
      </c>
      <c r="G706" s="2" t="str">
        <f>IF(ISBLANK(A706),"",IF(ISERROR(VLOOKUP(A706,'Cadastro-Estoque'!A:G,1,FALSE)),"Produto não cadastrado",VLOOKUP(A706,'Cadastro-Estoque'!A:G,2,FALSE)))</f>
        <v/>
      </c>
      <c r="H706" s="2" t="str">
        <f>IF(ISERROR(VLOOKUP(A706,'Cadastro-Estoque'!A:G,1,FALSE)),"",VLOOKUP(A706,'Cadastro-Estoque'!A:G,3,FALSE))</f>
        <v/>
      </c>
    </row>
    <row r="707" spans="5:8" ht="18.75" customHeight="1" x14ac:dyDescent="0.25">
      <c r="E707" s="1" t="str">
        <f t="shared" si="11"/>
        <v/>
      </c>
      <c r="F707" s="2" t="str">
        <f>IF(ISERROR(VLOOKUP(A707,'Cadastro-Estoque'!A:G,1,FALSE)),"",VLOOKUP(A707,'Cadastro-Estoque'!A:G,4,FALSE))</f>
        <v/>
      </c>
      <c r="G707" s="2" t="str">
        <f>IF(ISBLANK(A707),"",IF(ISERROR(VLOOKUP(A707,'Cadastro-Estoque'!A:G,1,FALSE)),"Produto não cadastrado",VLOOKUP(A707,'Cadastro-Estoque'!A:G,2,FALSE)))</f>
        <v/>
      </c>
      <c r="H707" s="2" t="str">
        <f>IF(ISERROR(VLOOKUP(A707,'Cadastro-Estoque'!A:G,1,FALSE)),"",VLOOKUP(A707,'Cadastro-Estoque'!A:G,3,FALSE))</f>
        <v/>
      </c>
    </row>
    <row r="708" spans="5:8" ht="18.75" customHeight="1" x14ac:dyDescent="0.25">
      <c r="E708" s="1" t="str">
        <f t="shared" si="11"/>
        <v/>
      </c>
      <c r="F708" s="2" t="str">
        <f>IF(ISERROR(VLOOKUP(A708,'Cadastro-Estoque'!A:G,1,FALSE)),"",VLOOKUP(A708,'Cadastro-Estoque'!A:G,4,FALSE))</f>
        <v/>
      </c>
      <c r="G708" s="2" t="str">
        <f>IF(ISBLANK(A708),"",IF(ISERROR(VLOOKUP(A708,'Cadastro-Estoque'!A:G,1,FALSE)),"Produto não cadastrado",VLOOKUP(A708,'Cadastro-Estoque'!A:G,2,FALSE)))</f>
        <v/>
      </c>
      <c r="H708" s="2" t="str">
        <f>IF(ISERROR(VLOOKUP(A708,'Cadastro-Estoque'!A:G,1,FALSE)),"",VLOOKUP(A708,'Cadastro-Estoque'!A:G,3,FALSE))</f>
        <v/>
      </c>
    </row>
    <row r="709" spans="5:8" ht="18.75" customHeight="1" x14ac:dyDescent="0.25">
      <c r="E709" s="1" t="str">
        <f t="shared" si="11"/>
        <v/>
      </c>
      <c r="F709" s="2" t="str">
        <f>IF(ISERROR(VLOOKUP(A709,'Cadastro-Estoque'!A:G,1,FALSE)),"",VLOOKUP(A709,'Cadastro-Estoque'!A:G,4,FALSE))</f>
        <v/>
      </c>
      <c r="G709" s="2" t="str">
        <f>IF(ISBLANK(A709),"",IF(ISERROR(VLOOKUP(A709,'Cadastro-Estoque'!A:G,1,FALSE)),"Produto não cadastrado",VLOOKUP(A709,'Cadastro-Estoque'!A:G,2,FALSE)))</f>
        <v/>
      </c>
      <c r="H709" s="2" t="str">
        <f>IF(ISERROR(VLOOKUP(A709,'Cadastro-Estoque'!A:G,1,FALSE)),"",VLOOKUP(A709,'Cadastro-Estoque'!A:G,3,FALSE))</f>
        <v/>
      </c>
    </row>
    <row r="710" spans="5:8" ht="18.75" customHeight="1" x14ac:dyDescent="0.25">
      <c r="E710" s="1" t="str">
        <f t="shared" si="11"/>
        <v/>
      </c>
      <c r="F710" s="2" t="str">
        <f>IF(ISERROR(VLOOKUP(A710,'Cadastro-Estoque'!A:G,1,FALSE)),"",VLOOKUP(A710,'Cadastro-Estoque'!A:G,4,FALSE))</f>
        <v/>
      </c>
      <c r="G710" s="2" t="str">
        <f>IF(ISBLANK(A710),"",IF(ISERROR(VLOOKUP(A710,'Cadastro-Estoque'!A:G,1,FALSE)),"Produto não cadastrado",VLOOKUP(A710,'Cadastro-Estoque'!A:G,2,FALSE)))</f>
        <v/>
      </c>
      <c r="H710" s="2" t="str">
        <f>IF(ISERROR(VLOOKUP(A710,'Cadastro-Estoque'!A:G,1,FALSE)),"",VLOOKUP(A710,'Cadastro-Estoque'!A:G,3,FALSE))</f>
        <v/>
      </c>
    </row>
    <row r="711" spans="5:8" ht="18.75" customHeight="1" x14ac:dyDescent="0.25">
      <c r="E711" s="1" t="str">
        <f t="shared" ref="E711:E774" si="12">IF(ISBLANK(A711),"",C711*D711)</f>
        <v/>
      </c>
      <c r="F711" s="2" t="str">
        <f>IF(ISERROR(VLOOKUP(A711,'Cadastro-Estoque'!A:G,1,FALSE)),"",VLOOKUP(A711,'Cadastro-Estoque'!A:G,4,FALSE))</f>
        <v/>
      </c>
      <c r="G711" s="2" t="str">
        <f>IF(ISBLANK(A711),"",IF(ISERROR(VLOOKUP(A711,'Cadastro-Estoque'!A:G,1,FALSE)),"Produto não cadastrado",VLOOKUP(A711,'Cadastro-Estoque'!A:G,2,FALSE)))</f>
        <v/>
      </c>
      <c r="H711" s="2" t="str">
        <f>IF(ISERROR(VLOOKUP(A711,'Cadastro-Estoque'!A:G,1,FALSE)),"",VLOOKUP(A711,'Cadastro-Estoque'!A:G,3,FALSE))</f>
        <v/>
      </c>
    </row>
    <row r="712" spans="5:8" ht="18.75" customHeight="1" x14ac:dyDescent="0.25">
      <c r="E712" s="1" t="str">
        <f t="shared" si="12"/>
        <v/>
      </c>
      <c r="F712" s="2" t="str">
        <f>IF(ISERROR(VLOOKUP(A712,'Cadastro-Estoque'!A:G,1,FALSE)),"",VLOOKUP(A712,'Cadastro-Estoque'!A:G,4,FALSE))</f>
        <v/>
      </c>
      <c r="G712" s="2" t="str">
        <f>IF(ISBLANK(A712),"",IF(ISERROR(VLOOKUP(A712,'Cadastro-Estoque'!A:G,1,FALSE)),"Produto não cadastrado",VLOOKUP(A712,'Cadastro-Estoque'!A:G,2,FALSE)))</f>
        <v/>
      </c>
      <c r="H712" s="2" t="str">
        <f>IF(ISERROR(VLOOKUP(A712,'Cadastro-Estoque'!A:G,1,FALSE)),"",VLOOKUP(A712,'Cadastro-Estoque'!A:G,3,FALSE))</f>
        <v/>
      </c>
    </row>
    <row r="713" spans="5:8" ht="18.75" customHeight="1" x14ac:dyDescent="0.25">
      <c r="E713" s="1" t="str">
        <f t="shared" si="12"/>
        <v/>
      </c>
      <c r="F713" s="2" t="str">
        <f>IF(ISERROR(VLOOKUP(A713,'Cadastro-Estoque'!A:G,1,FALSE)),"",VLOOKUP(A713,'Cadastro-Estoque'!A:G,4,FALSE))</f>
        <v/>
      </c>
      <c r="G713" s="2" t="str">
        <f>IF(ISBLANK(A713),"",IF(ISERROR(VLOOKUP(A713,'Cadastro-Estoque'!A:G,1,FALSE)),"Produto não cadastrado",VLOOKUP(A713,'Cadastro-Estoque'!A:G,2,FALSE)))</f>
        <v/>
      </c>
      <c r="H713" s="2" t="str">
        <f>IF(ISERROR(VLOOKUP(A713,'Cadastro-Estoque'!A:G,1,FALSE)),"",VLOOKUP(A713,'Cadastro-Estoque'!A:G,3,FALSE))</f>
        <v/>
      </c>
    </row>
    <row r="714" spans="5:8" ht="18.75" customHeight="1" x14ac:dyDescent="0.25">
      <c r="E714" s="1" t="str">
        <f t="shared" si="12"/>
        <v/>
      </c>
      <c r="F714" s="2" t="str">
        <f>IF(ISERROR(VLOOKUP(A714,'Cadastro-Estoque'!A:G,1,FALSE)),"",VLOOKUP(A714,'Cadastro-Estoque'!A:G,4,FALSE))</f>
        <v/>
      </c>
      <c r="G714" s="2" t="str">
        <f>IF(ISBLANK(A714),"",IF(ISERROR(VLOOKUP(A714,'Cadastro-Estoque'!A:G,1,FALSE)),"Produto não cadastrado",VLOOKUP(A714,'Cadastro-Estoque'!A:G,2,FALSE)))</f>
        <v/>
      </c>
      <c r="H714" s="2" t="str">
        <f>IF(ISERROR(VLOOKUP(A714,'Cadastro-Estoque'!A:G,1,FALSE)),"",VLOOKUP(A714,'Cadastro-Estoque'!A:G,3,FALSE))</f>
        <v/>
      </c>
    </row>
    <row r="715" spans="5:8" ht="18.75" customHeight="1" x14ac:dyDescent="0.25">
      <c r="E715" s="1" t="str">
        <f t="shared" si="12"/>
        <v/>
      </c>
      <c r="F715" s="2" t="str">
        <f>IF(ISERROR(VLOOKUP(A715,'Cadastro-Estoque'!A:G,1,FALSE)),"",VLOOKUP(A715,'Cadastro-Estoque'!A:G,4,FALSE))</f>
        <v/>
      </c>
      <c r="G715" s="2" t="str">
        <f>IF(ISBLANK(A715),"",IF(ISERROR(VLOOKUP(A715,'Cadastro-Estoque'!A:G,1,FALSE)),"Produto não cadastrado",VLOOKUP(A715,'Cadastro-Estoque'!A:G,2,FALSE)))</f>
        <v/>
      </c>
      <c r="H715" s="2" t="str">
        <f>IF(ISERROR(VLOOKUP(A715,'Cadastro-Estoque'!A:G,1,FALSE)),"",VLOOKUP(A715,'Cadastro-Estoque'!A:G,3,FALSE))</f>
        <v/>
      </c>
    </row>
    <row r="716" spans="5:8" ht="18.75" customHeight="1" x14ac:dyDescent="0.25">
      <c r="E716" s="1" t="str">
        <f t="shared" si="12"/>
        <v/>
      </c>
      <c r="F716" s="2" t="str">
        <f>IF(ISERROR(VLOOKUP(A716,'Cadastro-Estoque'!A:G,1,FALSE)),"",VLOOKUP(A716,'Cadastro-Estoque'!A:G,4,FALSE))</f>
        <v/>
      </c>
      <c r="G716" s="2" t="str">
        <f>IF(ISBLANK(A716),"",IF(ISERROR(VLOOKUP(A716,'Cadastro-Estoque'!A:G,1,FALSE)),"Produto não cadastrado",VLOOKUP(A716,'Cadastro-Estoque'!A:G,2,FALSE)))</f>
        <v/>
      </c>
      <c r="H716" s="2" t="str">
        <f>IF(ISERROR(VLOOKUP(A716,'Cadastro-Estoque'!A:G,1,FALSE)),"",VLOOKUP(A716,'Cadastro-Estoque'!A:G,3,FALSE))</f>
        <v/>
      </c>
    </row>
    <row r="717" spans="5:8" ht="18.75" customHeight="1" x14ac:dyDescent="0.25">
      <c r="E717" s="1" t="str">
        <f t="shared" si="12"/>
        <v/>
      </c>
      <c r="F717" s="2" t="str">
        <f>IF(ISERROR(VLOOKUP(A717,'Cadastro-Estoque'!A:G,1,FALSE)),"",VLOOKUP(A717,'Cadastro-Estoque'!A:G,4,FALSE))</f>
        <v/>
      </c>
      <c r="G717" s="2" t="str">
        <f>IF(ISBLANK(A717),"",IF(ISERROR(VLOOKUP(A717,'Cadastro-Estoque'!A:G,1,FALSE)),"Produto não cadastrado",VLOOKUP(A717,'Cadastro-Estoque'!A:G,2,FALSE)))</f>
        <v/>
      </c>
      <c r="H717" s="2" t="str">
        <f>IF(ISERROR(VLOOKUP(A717,'Cadastro-Estoque'!A:G,1,FALSE)),"",VLOOKUP(A717,'Cadastro-Estoque'!A:G,3,FALSE))</f>
        <v/>
      </c>
    </row>
    <row r="718" spans="5:8" ht="18.75" customHeight="1" x14ac:dyDescent="0.25">
      <c r="E718" s="1" t="str">
        <f t="shared" si="12"/>
        <v/>
      </c>
      <c r="F718" s="2" t="str">
        <f>IF(ISERROR(VLOOKUP(A718,'Cadastro-Estoque'!A:G,1,FALSE)),"",VLOOKUP(A718,'Cadastro-Estoque'!A:G,4,FALSE))</f>
        <v/>
      </c>
      <c r="G718" s="2" t="str">
        <f>IF(ISBLANK(A718),"",IF(ISERROR(VLOOKUP(A718,'Cadastro-Estoque'!A:G,1,FALSE)),"Produto não cadastrado",VLOOKUP(A718,'Cadastro-Estoque'!A:G,2,FALSE)))</f>
        <v/>
      </c>
      <c r="H718" s="2" t="str">
        <f>IF(ISERROR(VLOOKUP(A718,'Cadastro-Estoque'!A:G,1,FALSE)),"",VLOOKUP(A718,'Cadastro-Estoque'!A:G,3,FALSE))</f>
        <v/>
      </c>
    </row>
    <row r="719" spans="5:8" ht="18.75" customHeight="1" x14ac:dyDescent="0.25">
      <c r="E719" s="1" t="str">
        <f t="shared" si="12"/>
        <v/>
      </c>
      <c r="F719" s="2" t="str">
        <f>IF(ISERROR(VLOOKUP(A719,'Cadastro-Estoque'!A:G,1,FALSE)),"",VLOOKUP(A719,'Cadastro-Estoque'!A:G,4,FALSE))</f>
        <v/>
      </c>
      <c r="G719" s="2" t="str">
        <f>IF(ISBLANK(A719),"",IF(ISERROR(VLOOKUP(A719,'Cadastro-Estoque'!A:G,1,FALSE)),"Produto não cadastrado",VLOOKUP(A719,'Cadastro-Estoque'!A:G,2,FALSE)))</f>
        <v/>
      </c>
      <c r="H719" s="2" t="str">
        <f>IF(ISERROR(VLOOKUP(A719,'Cadastro-Estoque'!A:G,1,FALSE)),"",VLOOKUP(A719,'Cadastro-Estoque'!A:G,3,FALSE))</f>
        <v/>
      </c>
    </row>
    <row r="720" spans="5:8" ht="18.75" customHeight="1" x14ac:dyDescent="0.25">
      <c r="E720" s="1" t="str">
        <f t="shared" si="12"/>
        <v/>
      </c>
      <c r="F720" s="2" t="str">
        <f>IF(ISERROR(VLOOKUP(A720,'Cadastro-Estoque'!A:G,1,FALSE)),"",VLOOKUP(A720,'Cadastro-Estoque'!A:G,4,FALSE))</f>
        <v/>
      </c>
      <c r="G720" s="2" t="str">
        <f>IF(ISBLANK(A720),"",IF(ISERROR(VLOOKUP(A720,'Cadastro-Estoque'!A:G,1,FALSE)),"Produto não cadastrado",VLOOKUP(A720,'Cadastro-Estoque'!A:G,2,FALSE)))</f>
        <v/>
      </c>
      <c r="H720" s="2" t="str">
        <f>IF(ISERROR(VLOOKUP(A720,'Cadastro-Estoque'!A:G,1,FALSE)),"",VLOOKUP(A720,'Cadastro-Estoque'!A:G,3,FALSE))</f>
        <v/>
      </c>
    </row>
    <row r="721" spans="5:8" ht="18.75" customHeight="1" x14ac:dyDescent="0.25">
      <c r="E721" s="1" t="str">
        <f t="shared" si="12"/>
        <v/>
      </c>
      <c r="F721" s="2" t="str">
        <f>IF(ISERROR(VLOOKUP(A721,'Cadastro-Estoque'!A:G,1,FALSE)),"",VLOOKUP(A721,'Cadastro-Estoque'!A:G,4,FALSE))</f>
        <v/>
      </c>
      <c r="G721" s="2" t="str">
        <f>IF(ISBLANK(A721),"",IF(ISERROR(VLOOKUP(A721,'Cadastro-Estoque'!A:G,1,FALSE)),"Produto não cadastrado",VLOOKUP(A721,'Cadastro-Estoque'!A:G,2,FALSE)))</f>
        <v/>
      </c>
      <c r="H721" s="2" t="str">
        <f>IF(ISERROR(VLOOKUP(A721,'Cadastro-Estoque'!A:G,1,FALSE)),"",VLOOKUP(A721,'Cadastro-Estoque'!A:G,3,FALSE))</f>
        <v/>
      </c>
    </row>
    <row r="722" spans="5:8" ht="18.75" customHeight="1" x14ac:dyDescent="0.25">
      <c r="E722" s="1" t="str">
        <f t="shared" si="12"/>
        <v/>
      </c>
      <c r="F722" s="2" t="str">
        <f>IF(ISERROR(VLOOKUP(A722,'Cadastro-Estoque'!A:G,1,FALSE)),"",VLOOKUP(A722,'Cadastro-Estoque'!A:G,4,FALSE))</f>
        <v/>
      </c>
      <c r="G722" s="2" t="str">
        <f>IF(ISBLANK(A722),"",IF(ISERROR(VLOOKUP(A722,'Cadastro-Estoque'!A:G,1,FALSE)),"Produto não cadastrado",VLOOKUP(A722,'Cadastro-Estoque'!A:G,2,FALSE)))</f>
        <v/>
      </c>
      <c r="H722" s="2" t="str">
        <f>IF(ISERROR(VLOOKUP(A722,'Cadastro-Estoque'!A:G,1,FALSE)),"",VLOOKUP(A722,'Cadastro-Estoque'!A:G,3,FALSE))</f>
        <v/>
      </c>
    </row>
    <row r="723" spans="5:8" ht="18.75" customHeight="1" x14ac:dyDescent="0.25">
      <c r="E723" s="1" t="str">
        <f t="shared" si="12"/>
        <v/>
      </c>
      <c r="F723" s="2" t="str">
        <f>IF(ISERROR(VLOOKUP(A723,'Cadastro-Estoque'!A:G,1,FALSE)),"",VLOOKUP(A723,'Cadastro-Estoque'!A:G,4,FALSE))</f>
        <v/>
      </c>
      <c r="G723" s="2" t="str">
        <f>IF(ISBLANK(A723),"",IF(ISERROR(VLOOKUP(A723,'Cadastro-Estoque'!A:G,1,FALSE)),"Produto não cadastrado",VLOOKUP(A723,'Cadastro-Estoque'!A:G,2,FALSE)))</f>
        <v/>
      </c>
      <c r="H723" s="2" t="str">
        <f>IF(ISERROR(VLOOKUP(A723,'Cadastro-Estoque'!A:G,1,FALSE)),"",VLOOKUP(A723,'Cadastro-Estoque'!A:G,3,FALSE))</f>
        <v/>
      </c>
    </row>
    <row r="724" spans="5:8" ht="18.75" customHeight="1" x14ac:dyDescent="0.25">
      <c r="E724" s="1" t="str">
        <f t="shared" si="12"/>
        <v/>
      </c>
      <c r="F724" s="2" t="str">
        <f>IF(ISERROR(VLOOKUP(A724,'Cadastro-Estoque'!A:G,1,FALSE)),"",VLOOKUP(A724,'Cadastro-Estoque'!A:G,4,FALSE))</f>
        <v/>
      </c>
      <c r="G724" s="2" t="str">
        <f>IF(ISBLANK(A724),"",IF(ISERROR(VLOOKUP(A724,'Cadastro-Estoque'!A:G,1,FALSE)),"Produto não cadastrado",VLOOKUP(A724,'Cadastro-Estoque'!A:G,2,FALSE)))</f>
        <v/>
      </c>
      <c r="H724" s="2" t="str">
        <f>IF(ISERROR(VLOOKUP(A724,'Cadastro-Estoque'!A:G,1,FALSE)),"",VLOOKUP(A724,'Cadastro-Estoque'!A:G,3,FALSE))</f>
        <v/>
      </c>
    </row>
    <row r="725" spans="5:8" ht="18.75" customHeight="1" x14ac:dyDescent="0.25">
      <c r="E725" s="1" t="str">
        <f t="shared" si="12"/>
        <v/>
      </c>
      <c r="F725" s="2" t="str">
        <f>IF(ISERROR(VLOOKUP(A725,'Cadastro-Estoque'!A:G,1,FALSE)),"",VLOOKUP(A725,'Cadastro-Estoque'!A:G,4,FALSE))</f>
        <v/>
      </c>
      <c r="G725" s="2" t="str">
        <f>IF(ISBLANK(A725),"",IF(ISERROR(VLOOKUP(A725,'Cadastro-Estoque'!A:G,1,FALSE)),"Produto não cadastrado",VLOOKUP(A725,'Cadastro-Estoque'!A:G,2,FALSE)))</f>
        <v/>
      </c>
      <c r="H725" s="2" t="str">
        <f>IF(ISERROR(VLOOKUP(A725,'Cadastro-Estoque'!A:G,1,FALSE)),"",VLOOKUP(A725,'Cadastro-Estoque'!A:G,3,FALSE))</f>
        <v/>
      </c>
    </row>
    <row r="726" spans="5:8" ht="18.75" customHeight="1" x14ac:dyDescent="0.25">
      <c r="E726" s="1" t="str">
        <f t="shared" si="12"/>
        <v/>
      </c>
      <c r="F726" s="2" t="str">
        <f>IF(ISERROR(VLOOKUP(A726,'Cadastro-Estoque'!A:G,1,FALSE)),"",VLOOKUP(A726,'Cadastro-Estoque'!A:G,4,FALSE))</f>
        <v/>
      </c>
      <c r="G726" s="2" t="str">
        <f>IF(ISBLANK(A726),"",IF(ISERROR(VLOOKUP(A726,'Cadastro-Estoque'!A:G,1,FALSE)),"Produto não cadastrado",VLOOKUP(A726,'Cadastro-Estoque'!A:G,2,FALSE)))</f>
        <v/>
      </c>
      <c r="H726" s="2" t="str">
        <f>IF(ISERROR(VLOOKUP(A726,'Cadastro-Estoque'!A:G,1,FALSE)),"",VLOOKUP(A726,'Cadastro-Estoque'!A:G,3,FALSE))</f>
        <v/>
      </c>
    </row>
    <row r="727" spans="5:8" ht="18.75" customHeight="1" x14ac:dyDescent="0.25">
      <c r="E727" s="1" t="str">
        <f t="shared" si="12"/>
        <v/>
      </c>
      <c r="F727" s="2" t="str">
        <f>IF(ISERROR(VLOOKUP(A727,'Cadastro-Estoque'!A:G,1,FALSE)),"",VLOOKUP(A727,'Cadastro-Estoque'!A:G,4,FALSE))</f>
        <v/>
      </c>
      <c r="G727" s="2" t="str">
        <f>IF(ISBLANK(A727),"",IF(ISERROR(VLOOKUP(A727,'Cadastro-Estoque'!A:G,1,FALSE)),"Produto não cadastrado",VLOOKUP(A727,'Cadastro-Estoque'!A:G,2,FALSE)))</f>
        <v/>
      </c>
      <c r="H727" s="2" t="str">
        <f>IF(ISERROR(VLOOKUP(A727,'Cadastro-Estoque'!A:G,1,FALSE)),"",VLOOKUP(A727,'Cadastro-Estoque'!A:G,3,FALSE))</f>
        <v/>
      </c>
    </row>
    <row r="728" spans="5:8" ht="18.75" customHeight="1" x14ac:dyDescent="0.25">
      <c r="E728" s="1" t="str">
        <f t="shared" si="12"/>
        <v/>
      </c>
      <c r="F728" s="2" t="str">
        <f>IF(ISERROR(VLOOKUP(A728,'Cadastro-Estoque'!A:G,1,FALSE)),"",VLOOKUP(A728,'Cadastro-Estoque'!A:G,4,FALSE))</f>
        <v/>
      </c>
      <c r="G728" s="2" t="str">
        <f>IF(ISBLANK(A728),"",IF(ISERROR(VLOOKUP(A728,'Cadastro-Estoque'!A:G,1,FALSE)),"Produto não cadastrado",VLOOKUP(A728,'Cadastro-Estoque'!A:G,2,FALSE)))</f>
        <v/>
      </c>
      <c r="H728" s="2" t="str">
        <f>IF(ISERROR(VLOOKUP(A728,'Cadastro-Estoque'!A:G,1,FALSE)),"",VLOOKUP(A728,'Cadastro-Estoque'!A:G,3,FALSE))</f>
        <v/>
      </c>
    </row>
    <row r="729" spans="5:8" ht="18.75" customHeight="1" x14ac:dyDescent="0.25">
      <c r="E729" s="1" t="str">
        <f t="shared" si="12"/>
        <v/>
      </c>
      <c r="F729" s="2" t="str">
        <f>IF(ISERROR(VLOOKUP(A729,'Cadastro-Estoque'!A:G,1,FALSE)),"",VLOOKUP(A729,'Cadastro-Estoque'!A:G,4,FALSE))</f>
        <v/>
      </c>
      <c r="G729" s="2" t="str">
        <f>IF(ISBLANK(A729),"",IF(ISERROR(VLOOKUP(A729,'Cadastro-Estoque'!A:G,1,FALSE)),"Produto não cadastrado",VLOOKUP(A729,'Cadastro-Estoque'!A:G,2,FALSE)))</f>
        <v/>
      </c>
      <c r="H729" s="2" t="str">
        <f>IF(ISERROR(VLOOKUP(A729,'Cadastro-Estoque'!A:G,1,FALSE)),"",VLOOKUP(A729,'Cadastro-Estoque'!A:G,3,FALSE))</f>
        <v/>
      </c>
    </row>
    <row r="730" spans="5:8" ht="18.75" customHeight="1" x14ac:dyDescent="0.25">
      <c r="E730" s="1" t="str">
        <f t="shared" si="12"/>
        <v/>
      </c>
      <c r="F730" s="2" t="str">
        <f>IF(ISERROR(VLOOKUP(A730,'Cadastro-Estoque'!A:G,1,FALSE)),"",VLOOKUP(A730,'Cadastro-Estoque'!A:G,4,FALSE))</f>
        <v/>
      </c>
      <c r="G730" s="2" t="str">
        <f>IF(ISBLANK(A730),"",IF(ISERROR(VLOOKUP(A730,'Cadastro-Estoque'!A:G,1,FALSE)),"Produto não cadastrado",VLOOKUP(A730,'Cadastro-Estoque'!A:G,2,FALSE)))</f>
        <v/>
      </c>
      <c r="H730" s="2" t="str">
        <f>IF(ISERROR(VLOOKUP(A730,'Cadastro-Estoque'!A:G,1,FALSE)),"",VLOOKUP(A730,'Cadastro-Estoque'!A:G,3,FALSE))</f>
        <v/>
      </c>
    </row>
    <row r="731" spans="5:8" ht="18.75" customHeight="1" x14ac:dyDescent="0.25">
      <c r="E731" s="1" t="str">
        <f t="shared" si="12"/>
        <v/>
      </c>
      <c r="F731" s="2" t="str">
        <f>IF(ISERROR(VLOOKUP(A731,'Cadastro-Estoque'!A:G,1,FALSE)),"",VLOOKUP(A731,'Cadastro-Estoque'!A:G,4,FALSE))</f>
        <v/>
      </c>
      <c r="G731" s="2" t="str">
        <f>IF(ISBLANK(A731),"",IF(ISERROR(VLOOKUP(A731,'Cadastro-Estoque'!A:G,1,FALSE)),"Produto não cadastrado",VLOOKUP(A731,'Cadastro-Estoque'!A:G,2,FALSE)))</f>
        <v/>
      </c>
      <c r="H731" s="2" t="str">
        <f>IF(ISERROR(VLOOKUP(A731,'Cadastro-Estoque'!A:G,1,FALSE)),"",VLOOKUP(A731,'Cadastro-Estoque'!A:G,3,FALSE))</f>
        <v/>
      </c>
    </row>
    <row r="732" spans="5:8" ht="18.75" customHeight="1" x14ac:dyDescent="0.25">
      <c r="E732" s="1" t="str">
        <f t="shared" si="12"/>
        <v/>
      </c>
      <c r="F732" s="2" t="str">
        <f>IF(ISERROR(VLOOKUP(A732,'Cadastro-Estoque'!A:G,1,FALSE)),"",VLOOKUP(A732,'Cadastro-Estoque'!A:G,4,FALSE))</f>
        <v/>
      </c>
      <c r="G732" s="2" t="str">
        <f>IF(ISBLANK(A732),"",IF(ISERROR(VLOOKUP(A732,'Cadastro-Estoque'!A:G,1,FALSE)),"Produto não cadastrado",VLOOKUP(A732,'Cadastro-Estoque'!A:G,2,FALSE)))</f>
        <v/>
      </c>
      <c r="H732" s="2" t="str">
        <f>IF(ISERROR(VLOOKUP(A732,'Cadastro-Estoque'!A:G,1,FALSE)),"",VLOOKUP(A732,'Cadastro-Estoque'!A:G,3,FALSE))</f>
        <v/>
      </c>
    </row>
    <row r="733" spans="5:8" ht="18.75" customHeight="1" x14ac:dyDescent="0.25">
      <c r="E733" s="1" t="str">
        <f t="shared" si="12"/>
        <v/>
      </c>
      <c r="F733" s="2" t="str">
        <f>IF(ISERROR(VLOOKUP(A733,'Cadastro-Estoque'!A:G,1,FALSE)),"",VLOOKUP(A733,'Cadastro-Estoque'!A:G,4,FALSE))</f>
        <v/>
      </c>
      <c r="G733" s="2" t="str">
        <f>IF(ISBLANK(A733),"",IF(ISERROR(VLOOKUP(A733,'Cadastro-Estoque'!A:G,1,FALSE)),"Produto não cadastrado",VLOOKUP(A733,'Cadastro-Estoque'!A:G,2,FALSE)))</f>
        <v/>
      </c>
      <c r="H733" s="2" t="str">
        <f>IF(ISERROR(VLOOKUP(A733,'Cadastro-Estoque'!A:G,1,FALSE)),"",VLOOKUP(A733,'Cadastro-Estoque'!A:G,3,FALSE))</f>
        <v/>
      </c>
    </row>
    <row r="734" spans="5:8" ht="18.75" customHeight="1" x14ac:dyDescent="0.25">
      <c r="E734" s="1" t="str">
        <f t="shared" si="12"/>
        <v/>
      </c>
      <c r="F734" s="2" t="str">
        <f>IF(ISERROR(VLOOKUP(A734,'Cadastro-Estoque'!A:G,1,FALSE)),"",VLOOKUP(A734,'Cadastro-Estoque'!A:G,4,FALSE))</f>
        <v/>
      </c>
      <c r="G734" s="2" t="str">
        <f>IF(ISBLANK(A734),"",IF(ISERROR(VLOOKUP(A734,'Cadastro-Estoque'!A:G,1,FALSE)),"Produto não cadastrado",VLOOKUP(A734,'Cadastro-Estoque'!A:G,2,FALSE)))</f>
        <v/>
      </c>
      <c r="H734" s="2" t="str">
        <f>IF(ISERROR(VLOOKUP(A734,'Cadastro-Estoque'!A:G,1,FALSE)),"",VLOOKUP(A734,'Cadastro-Estoque'!A:G,3,FALSE))</f>
        <v/>
      </c>
    </row>
    <row r="735" spans="5:8" ht="18.75" customHeight="1" x14ac:dyDescent="0.25">
      <c r="E735" s="1" t="str">
        <f t="shared" si="12"/>
        <v/>
      </c>
      <c r="F735" s="2" t="str">
        <f>IF(ISERROR(VLOOKUP(A735,'Cadastro-Estoque'!A:G,1,FALSE)),"",VLOOKUP(A735,'Cadastro-Estoque'!A:G,4,FALSE))</f>
        <v/>
      </c>
      <c r="G735" s="2" t="str">
        <f>IF(ISBLANK(A735),"",IF(ISERROR(VLOOKUP(A735,'Cadastro-Estoque'!A:G,1,FALSE)),"Produto não cadastrado",VLOOKUP(A735,'Cadastro-Estoque'!A:G,2,FALSE)))</f>
        <v/>
      </c>
      <c r="H735" s="2" t="str">
        <f>IF(ISERROR(VLOOKUP(A735,'Cadastro-Estoque'!A:G,1,FALSE)),"",VLOOKUP(A735,'Cadastro-Estoque'!A:G,3,FALSE))</f>
        <v/>
      </c>
    </row>
    <row r="736" spans="5:8" ht="18.75" customHeight="1" x14ac:dyDescent="0.25">
      <c r="E736" s="1" t="str">
        <f t="shared" si="12"/>
        <v/>
      </c>
      <c r="F736" s="2" t="str">
        <f>IF(ISERROR(VLOOKUP(A736,'Cadastro-Estoque'!A:G,1,FALSE)),"",VLOOKUP(A736,'Cadastro-Estoque'!A:G,4,FALSE))</f>
        <v/>
      </c>
      <c r="G736" s="2" t="str">
        <f>IF(ISBLANK(A736),"",IF(ISERROR(VLOOKUP(A736,'Cadastro-Estoque'!A:G,1,FALSE)),"Produto não cadastrado",VLOOKUP(A736,'Cadastro-Estoque'!A:G,2,FALSE)))</f>
        <v/>
      </c>
      <c r="H736" s="2" t="str">
        <f>IF(ISERROR(VLOOKUP(A736,'Cadastro-Estoque'!A:G,1,FALSE)),"",VLOOKUP(A736,'Cadastro-Estoque'!A:G,3,FALSE))</f>
        <v/>
      </c>
    </row>
    <row r="737" spans="5:8" ht="18.75" customHeight="1" x14ac:dyDescent="0.25">
      <c r="E737" s="1" t="str">
        <f t="shared" si="12"/>
        <v/>
      </c>
      <c r="F737" s="2" t="str">
        <f>IF(ISERROR(VLOOKUP(A737,'Cadastro-Estoque'!A:G,1,FALSE)),"",VLOOKUP(A737,'Cadastro-Estoque'!A:G,4,FALSE))</f>
        <v/>
      </c>
      <c r="G737" s="2" t="str">
        <f>IF(ISBLANK(A737),"",IF(ISERROR(VLOOKUP(A737,'Cadastro-Estoque'!A:G,1,FALSE)),"Produto não cadastrado",VLOOKUP(A737,'Cadastro-Estoque'!A:G,2,FALSE)))</f>
        <v/>
      </c>
      <c r="H737" s="2" t="str">
        <f>IF(ISERROR(VLOOKUP(A737,'Cadastro-Estoque'!A:G,1,FALSE)),"",VLOOKUP(A737,'Cadastro-Estoque'!A:G,3,FALSE))</f>
        <v/>
      </c>
    </row>
    <row r="738" spans="5:8" ht="18.75" customHeight="1" x14ac:dyDescent="0.25">
      <c r="E738" s="1" t="str">
        <f t="shared" si="12"/>
        <v/>
      </c>
      <c r="F738" s="2" t="str">
        <f>IF(ISERROR(VLOOKUP(A738,'Cadastro-Estoque'!A:G,1,FALSE)),"",VLOOKUP(A738,'Cadastro-Estoque'!A:G,4,FALSE))</f>
        <v/>
      </c>
      <c r="G738" s="2" t="str">
        <f>IF(ISBLANK(A738),"",IF(ISERROR(VLOOKUP(A738,'Cadastro-Estoque'!A:G,1,FALSE)),"Produto não cadastrado",VLOOKUP(A738,'Cadastro-Estoque'!A:G,2,FALSE)))</f>
        <v/>
      </c>
      <c r="H738" s="2" t="str">
        <f>IF(ISERROR(VLOOKUP(A738,'Cadastro-Estoque'!A:G,1,FALSE)),"",VLOOKUP(A738,'Cadastro-Estoque'!A:G,3,FALSE))</f>
        <v/>
      </c>
    </row>
    <row r="739" spans="5:8" ht="18.75" customHeight="1" x14ac:dyDescent="0.25">
      <c r="E739" s="1" t="str">
        <f t="shared" si="12"/>
        <v/>
      </c>
      <c r="F739" s="2" t="str">
        <f>IF(ISERROR(VLOOKUP(A739,'Cadastro-Estoque'!A:G,1,FALSE)),"",VLOOKUP(A739,'Cadastro-Estoque'!A:G,4,FALSE))</f>
        <v/>
      </c>
      <c r="G739" s="2" t="str">
        <f>IF(ISBLANK(A739),"",IF(ISERROR(VLOOKUP(A739,'Cadastro-Estoque'!A:G,1,FALSE)),"Produto não cadastrado",VLOOKUP(A739,'Cadastro-Estoque'!A:G,2,FALSE)))</f>
        <v/>
      </c>
      <c r="H739" s="2" t="str">
        <f>IF(ISERROR(VLOOKUP(A739,'Cadastro-Estoque'!A:G,1,FALSE)),"",VLOOKUP(A739,'Cadastro-Estoque'!A:G,3,FALSE))</f>
        <v/>
      </c>
    </row>
    <row r="740" spans="5:8" ht="18.75" customHeight="1" x14ac:dyDescent="0.25">
      <c r="E740" s="1" t="str">
        <f t="shared" si="12"/>
        <v/>
      </c>
      <c r="F740" s="2" t="str">
        <f>IF(ISERROR(VLOOKUP(A740,'Cadastro-Estoque'!A:G,1,FALSE)),"",VLOOKUP(A740,'Cadastro-Estoque'!A:G,4,FALSE))</f>
        <v/>
      </c>
      <c r="G740" s="2" t="str">
        <f>IF(ISBLANK(A740),"",IF(ISERROR(VLOOKUP(A740,'Cadastro-Estoque'!A:G,1,FALSE)),"Produto não cadastrado",VLOOKUP(A740,'Cadastro-Estoque'!A:G,2,FALSE)))</f>
        <v/>
      </c>
      <c r="H740" s="2" t="str">
        <f>IF(ISERROR(VLOOKUP(A740,'Cadastro-Estoque'!A:G,1,FALSE)),"",VLOOKUP(A740,'Cadastro-Estoque'!A:G,3,FALSE))</f>
        <v/>
      </c>
    </row>
    <row r="741" spans="5:8" ht="18.75" customHeight="1" x14ac:dyDescent="0.25">
      <c r="E741" s="1" t="str">
        <f t="shared" si="12"/>
        <v/>
      </c>
      <c r="F741" s="2" t="str">
        <f>IF(ISERROR(VLOOKUP(A741,'Cadastro-Estoque'!A:G,1,FALSE)),"",VLOOKUP(A741,'Cadastro-Estoque'!A:G,4,FALSE))</f>
        <v/>
      </c>
      <c r="G741" s="2" t="str">
        <f>IF(ISBLANK(A741),"",IF(ISERROR(VLOOKUP(A741,'Cadastro-Estoque'!A:G,1,FALSE)),"Produto não cadastrado",VLOOKUP(A741,'Cadastro-Estoque'!A:G,2,FALSE)))</f>
        <v/>
      </c>
      <c r="H741" s="2" t="str">
        <f>IF(ISERROR(VLOOKUP(A741,'Cadastro-Estoque'!A:G,1,FALSE)),"",VLOOKUP(A741,'Cadastro-Estoque'!A:G,3,FALSE))</f>
        <v/>
      </c>
    </row>
    <row r="742" spans="5:8" ht="18.75" customHeight="1" x14ac:dyDescent="0.25">
      <c r="E742" s="1" t="str">
        <f t="shared" si="12"/>
        <v/>
      </c>
      <c r="F742" s="2" t="str">
        <f>IF(ISERROR(VLOOKUP(A742,'Cadastro-Estoque'!A:G,1,FALSE)),"",VLOOKUP(A742,'Cadastro-Estoque'!A:G,4,FALSE))</f>
        <v/>
      </c>
      <c r="G742" s="2" t="str">
        <f>IF(ISBLANK(A742),"",IF(ISERROR(VLOOKUP(A742,'Cadastro-Estoque'!A:G,1,FALSE)),"Produto não cadastrado",VLOOKUP(A742,'Cadastro-Estoque'!A:G,2,FALSE)))</f>
        <v/>
      </c>
      <c r="H742" s="2" t="str">
        <f>IF(ISERROR(VLOOKUP(A742,'Cadastro-Estoque'!A:G,1,FALSE)),"",VLOOKUP(A742,'Cadastro-Estoque'!A:G,3,FALSE))</f>
        <v/>
      </c>
    </row>
    <row r="743" spans="5:8" ht="18.75" customHeight="1" x14ac:dyDescent="0.25">
      <c r="E743" s="1" t="str">
        <f t="shared" si="12"/>
        <v/>
      </c>
      <c r="F743" s="2" t="str">
        <f>IF(ISERROR(VLOOKUP(A743,'Cadastro-Estoque'!A:G,1,FALSE)),"",VLOOKUP(A743,'Cadastro-Estoque'!A:G,4,FALSE))</f>
        <v/>
      </c>
      <c r="G743" s="2" t="str">
        <f>IF(ISBLANK(A743),"",IF(ISERROR(VLOOKUP(A743,'Cadastro-Estoque'!A:G,1,FALSE)),"Produto não cadastrado",VLOOKUP(A743,'Cadastro-Estoque'!A:G,2,FALSE)))</f>
        <v/>
      </c>
      <c r="H743" s="2" t="str">
        <f>IF(ISERROR(VLOOKUP(A743,'Cadastro-Estoque'!A:G,1,FALSE)),"",VLOOKUP(A743,'Cadastro-Estoque'!A:G,3,FALSE))</f>
        <v/>
      </c>
    </row>
    <row r="744" spans="5:8" ht="18.75" customHeight="1" x14ac:dyDescent="0.25">
      <c r="E744" s="1" t="str">
        <f t="shared" si="12"/>
        <v/>
      </c>
      <c r="F744" s="2" t="str">
        <f>IF(ISERROR(VLOOKUP(A744,'Cadastro-Estoque'!A:G,1,FALSE)),"",VLOOKUP(A744,'Cadastro-Estoque'!A:G,4,FALSE))</f>
        <v/>
      </c>
      <c r="G744" s="2" t="str">
        <f>IF(ISBLANK(A744),"",IF(ISERROR(VLOOKUP(A744,'Cadastro-Estoque'!A:G,1,FALSE)),"Produto não cadastrado",VLOOKUP(A744,'Cadastro-Estoque'!A:G,2,FALSE)))</f>
        <v/>
      </c>
      <c r="H744" s="2" t="str">
        <f>IF(ISERROR(VLOOKUP(A744,'Cadastro-Estoque'!A:G,1,FALSE)),"",VLOOKUP(A744,'Cadastro-Estoque'!A:G,3,FALSE))</f>
        <v/>
      </c>
    </row>
    <row r="745" spans="5:8" ht="18.75" customHeight="1" x14ac:dyDescent="0.25">
      <c r="E745" s="1" t="str">
        <f t="shared" si="12"/>
        <v/>
      </c>
      <c r="F745" s="2" t="str">
        <f>IF(ISERROR(VLOOKUP(A745,'Cadastro-Estoque'!A:G,1,FALSE)),"",VLOOKUP(A745,'Cadastro-Estoque'!A:G,4,FALSE))</f>
        <v/>
      </c>
      <c r="G745" s="2" t="str">
        <f>IF(ISBLANK(A745),"",IF(ISERROR(VLOOKUP(A745,'Cadastro-Estoque'!A:G,1,FALSE)),"Produto não cadastrado",VLOOKUP(A745,'Cadastro-Estoque'!A:G,2,FALSE)))</f>
        <v/>
      </c>
      <c r="H745" s="2" t="str">
        <f>IF(ISERROR(VLOOKUP(A745,'Cadastro-Estoque'!A:G,1,FALSE)),"",VLOOKUP(A745,'Cadastro-Estoque'!A:G,3,FALSE))</f>
        <v/>
      </c>
    </row>
    <row r="746" spans="5:8" ht="18.75" customHeight="1" x14ac:dyDescent="0.25">
      <c r="E746" s="1" t="str">
        <f t="shared" si="12"/>
        <v/>
      </c>
      <c r="F746" s="2" t="str">
        <f>IF(ISERROR(VLOOKUP(A746,'Cadastro-Estoque'!A:G,1,FALSE)),"",VLOOKUP(A746,'Cadastro-Estoque'!A:G,4,FALSE))</f>
        <v/>
      </c>
      <c r="G746" s="2" t="str">
        <f>IF(ISBLANK(A746),"",IF(ISERROR(VLOOKUP(A746,'Cadastro-Estoque'!A:G,1,FALSE)),"Produto não cadastrado",VLOOKUP(A746,'Cadastro-Estoque'!A:G,2,FALSE)))</f>
        <v/>
      </c>
      <c r="H746" s="2" t="str">
        <f>IF(ISERROR(VLOOKUP(A746,'Cadastro-Estoque'!A:G,1,FALSE)),"",VLOOKUP(A746,'Cadastro-Estoque'!A:G,3,FALSE))</f>
        <v/>
      </c>
    </row>
    <row r="747" spans="5:8" ht="18.75" customHeight="1" x14ac:dyDescent="0.25">
      <c r="E747" s="1" t="str">
        <f t="shared" si="12"/>
        <v/>
      </c>
      <c r="F747" s="2" t="str">
        <f>IF(ISERROR(VLOOKUP(A747,'Cadastro-Estoque'!A:G,1,FALSE)),"",VLOOKUP(A747,'Cadastro-Estoque'!A:G,4,FALSE))</f>
        <v/>
      </c>
      <c r="G747" s="2" t="str">
        <f>IF(ISBLANK(A747),"",IF(ISERROR(VLOOKUP(A747,'Cadastro-Estoque'!A:G,1,FALSE)),"Produto não cadastrado",VLOOKUP(A747,'Cadastro-Estoque'!A:G,2,FALSE)))</f>
        <v/>
      </c>
      <c r="H747" s="2" t="str">
        <f>IF(ISERROR(VLOOKUP(A747,'Cadastro-Estoque'!A:G,1,FALSE)),"",VLOOKUP(A747,'Cadastro-Estoque'!A:G,3,FALSE))</f>
        <v/>
      </c>
    </row>
    <row r="748" spans="5:8" ht="18.75" customHeight="1" x14ac:dyDescent="0.25">
      <c r="E748" s="1" t="str">
        <f t="shared" si="12"/>
        <v/>
      </c>
      <c r="F748" s="2" t="str">
        <f>IF(ISERROR(VLOOKUP(A748,'Cadastro-Estoque'!A:G,1,FALSE)),"",VLOOKUP(A748,'Cadastro-Estoque'!A:G,4,FALSE))</f>
        <v/>
      </c>
      <c r="G748" s="2" t="str">
        <f>IF(ISBLANK(A748),"",IF(ISERROR(VLOOKUP(A748,'Cadastro-Estoque'!A:G,1,FALSE)),"Produto não cadastrado",VLOOKUP(A748,'Cadastro-Estoque'!A:G,2,FALSE)))</f>
        <v/>
      </c>
      <c r="H748" s="2" t="str">
        <f>IF(ISERROR(VLOOKUP(A748,'Cadastro-Estoque'!A:G,1,FALSE)),"",VLOOKUP(A748,'Cadastro-Estoque'!A:G,3,FALSE))</f>
        <v/>
      </c>
    </row>
    <row r="749" spans="5:8" ht="18.75" customHeight="1" x14ac:dyDescent="0.25">
      <c r="E749" s="1" t="str">
        <f t="shared" si="12"/>
        <v/>
      </c>
      <c r="F749" s="2" t="str">
        <f>IF(ISERROR(VLOOKUP(A749,'Cadastro-Estoque'!A:G,1,FALSE)),"",VLOOKUP(A749,'Cadastro-Estoque'!A:G,4,FALSE))</f>
        <v/>
      </c>
      <c r="G749" s="2" t="str">
        <f>IF(ISBLANK(A749),"",IF(ISERROR(VLOOKUP(A749,'Cadastro-Estoque'!A:G,1,FALSE)),"Produto não cadastrado",VLOOKUP(A749,'Cadastro-Estoque'!A:G,2,FALSE)))</f>
        <v/>
      </c>
      <c r="H749" s="2" t="str">
        <f>IF(ISERROR(VLOOKUP(A749,'Cadastro-Estoque'!A:G,1,FALSE)),"",VLOOKUP(A749,'Cadastro-Estoque'!A:G,3,FALSE))</f>
        <v/>
      </c>
    </row>
    <row r="750" spans="5:8" ht="18.75" customHeight="1" x14ac:dyDescent="0.25">
      <c r="E750" s="1" t="str">
        <f t="shared" si="12"/>
        <v/>
      </c>
      <c r="F750" s="2" t="str">
        <f>IF(ISERROR(VLOOKUP(A750,'Cadastro-Estoque'!A:G,1,FALSE)),"",VLOOKUP(A750,'Cadastro-Estoque'!A:G,4,FALSE))</f>
        <v/>
      </c>
      <c r="G750" s="2" t="str">
        <f>IF(ISBLANK(A750),"",IF(ISERROR(VLOOKUP(A750,'Cadastro-Estoque'!A:G,1,FALSE)),"Produto não cadastrado",VLOOKUP(A750,'Cadastro-Estoque'!A:G,2,FALSE)))</f>
        <v/>
      </c>
      <c r="H750" s="2" t="str">
        <f>IF(ISERROR(VLOOKUP(A750,'Cadastro-Estoque'!A:G,1,FALSE)),"",VLOOKUP(A750,'Cadastro-Estoque'!A:G,3,FALSE))</f>
        <v/>
      </c>
    </row>
    <row r="751" spans="5:8" ht="18.75" customHeight="1" x14ac:dyDescent="0.25">
      <c r="E751" s="1" t="str">
        <f t="shared" si="12"/>
        <v/>
      </c>
      <c r="F751" s="2" t="str">
        <f>IF(ISERROR(VLOOKUP(A751,'Cadastro-Estoque'!A:G,1,FALSE)),"",VLOOKUP(A751,'Cadastro-Estoque'!A:G,4,FALSE))</f>
        <v/>
      </c>
      <c r="G751" s="2" t="str">
        <f>IF(ISBLANK(A751),"",IF(ISERROR(VLOOKUP(A751,'Cadastro-Estoque'!A:G,1,FALSE)),"Produto não cadastrado",VLOOKUP(A751,'Cadastro-Estoque'!A:G,2,FALSE)))</f>
        <v/>
      </c>
      <c r="H751" s="2" t="str">
        <f>IF(ISERROR(VLOOKUP(A751,'Cadastro-Estoque'!A:G,1,FALSE)),"",VLOOKUP(A751,'Cadastro-Estoque'!A:G,3,FALSE))</f>
        <v/>
      </c>
    </row>
    <row r="752" spans="5:8" ht="18.75" customHeight="1" x14ac:dyDescent="0.25">
      <c r="E752" s="1" t="str">
        <f t="shared" si="12"/>
        <v/>
      </c>
      <c r="F752" s="2" t="str">
        <f>IF(ISERROR(VLOOKUP(A752,'Cadastro-Estoque'!A:G,1,FALSE)),"",VLOOKUP(A752,'Cadastro-Estoque'!A:G,4,FALSE))</f>
        <v/>
      </c>
      <c r="G752" s="2" t="str">
        <f>IF(ISBLANK(A752),"",IF(ISERROR(VLOOKUP(A752,'Cadastro-Estoque'!A:G,1,FALSE)),"Produto não cadastrado",VLOOKUP(A752,'Cadastro-Estoque'!A:G,2,FALSE)))</f>
        <v/>
      </c>
      <c r="H752" s="2" t="str">
        <f>IF(ISERROR(VLOOKUP(A752,'Cadastro-Estoque'!A:G,1,FALSE)),"",VLOOKUP(A752,'Cadastro-Estoque'!A:G,3,FALSE))</f>
        <v/>
      </c>
    </row>
    <row r="753" spans="5:8" ht="18.75" customHeight="1" x14ac:dyDescent="0.25">
      <c r="E753" s="1" t="str">
        <f t="shared" si="12"/>
        <v/>
      </c>
      <c r="F753" s="2" t="str">
        <f>IF(ISERROR(VLOOKUP(A753,'Cadastro-Estoque'!A:G,1,FALSE)),"",VLOOKUP(A753,'Cadastro-Estoque'!A:G,4,FALSE))</f>
        <v/>
      </c>
      <c r="G753" s="2" t="str">
        <f>IF(ISBLANK(A753),"",IF(ISERROR(VLOOKUP(A753,'Cadastro-Estoque'!A:G,1,FALSE)),"Produto não cadastrado",VLOOKUP(A753,'Cadastro-Estoque'!A:G,2,FALSE)))</f>
        <v/>
      </c>
      <c r="H753" s="2" t="str">
        <f>IF(ISERROR(VLOOKUP(A753,'Cadastro-Estoque'!A:G,1,FALSE)),"",VLOOKUP(A753,'Cadastro-Estoque'!A:G,3,FALSE))</f>
        <v/>
      </c>
    </row>
    <row r="754" spans="5:8" ht="18.75" customHeight="1" x14ac:dyDescent="0.25">
      <c r="E754" s="1" t="str">
        <f t="shared" si="12"/>
        <v/>
      </c>
      <c r="F754" s="2" t="str">
        <f>IF(ISERROR(VLOOKUP(A754,'Cadastro-Estoque'!A:G,1,FALSE)),"",VLOOKUP(A754,'Cadastro-Estoque'!A:G,4,FALSE))</f>
        <v/>
      </c>
      <c r="G754" s="2" t="str">
        <f>IF(ISBLANK(A754),"",IF(ISERROR(VLOOKUP(A754,'Cadastro-Estoque'!A:G,1,FALSE)),"Produto não cadastrado",VLOOKUP(A754,'Cadastro-Estoque'!A:G,2,FALSE)))</f>
        <v/>
      </c>
      <c r="H754" s="2" t="str">
        <f>IF(ISERROR(VLOOKUP(A754,'Cadastro-Estoque'!A:G,1,FALSE)),"",VLOOKUP(A754,'Cadastro-Estoque'!A:G,3,FALSE))</f>
        <v/>
      </c>
    </row>
    <row r="755" spans="5:8" ht="18.75" customHeight="1" x14ac:dyDescent="0.25">
      <c r="E755" s="1" t="str">
        <f t="shared" si="12"/>
        <v/>
      </c>
      <c r="F755" s="2" t="str">
        <f>IF(ISERROR(VLOOKUP(A755,'Cadastro-Estoque'!A:G,1,FALSE)),"",VLOOKUP(A755,'Cadastro-Estoque'!A:G,4,FALSE))</f>
        <v/>
      </c>
      <c r="G755" s="2" t="str">
        <f>IF(ISBLANK(A755),"",IF(ISERROR(VLOOKUP(A755,'Cadastro-Estoque'!A:G,1,FALSE)),"Produto não cadastrado",VLOOKUP(A755,'Cadastro-Estoque'!A:G,2,FALSE)))</f>
        <v/>
      </c>
      <c r="H755" s="2" t="str">
        <f>IF(ISERROR(VLOOKUP(A755,'Cadastro-Estoque'!A:G,1,FALSE)),"",VLOOKUP(A755,'Cadastro-Estoque'!A:G,3,FALSE))</f>
        <v/>
      </c>
    </row>
    <row r="756" spans="5:8" ht="18.75" customHeight="1" x14ac:dyDescent="0.25">
      <c r="E756" s="1" t="str">
        <f t="shared" si="12"/>
        <v/>
      </c>
      <c r="F756" s="2" t="str">
        <f>IF(ISERROR(VLOOKUP(A756,'Cadastro-Estoque'!A:G,1,FALSE)),"",VLOOKUP(A756,'Cadastro-Estoque'!A:G,4,FALSE))</f>
        <v/>
      </c>
      <c r="G756" s="2" t="str">
        <f>IF(ISBLANK(A756),"",IF(ISERROR(VLOOKUP(A756,'Cadastro-Estoque'!A:G,1,FALSE)),"Produto não cadastrado",VLOOKUP(A756,'Cadastro-Estoque'!A:G,2,FALSE)))</f>
        <v/>
      </c>
      <c r="H756" s="2" t="str">
        <f>IF(ISERROR(VLOOKUP(A756,'Cadastro-Estoque'!A:G,1,FALSE)),"",VLOOKUP(A756,'Cadastro-Estoque'!A:G,3,FALSE))</f>
        <v/>
      </c>
    </row>
    <row r="757" spans="5:8" ht="18.75" customHeight="1" x14ac:dyDescent="0.25">
      <c r="E757" s="1" t="str">
        <f t="shared" si="12"/>
        <v/>
      </c>
      <c r="F757" s="2" t="str">
        <f>IF(ISERROR(VLOOKUP(A757,'Cadastro-Estoque'!A:G,1,FALSE)),"",VLOOKUP(A757,'Cadastro-Estoque'!A:G,4,FALSE))</f>
        <v/>
      </c>
      <c r="G757" s="2" t="str">
        <f>IF(ISBLANK(A757),"",IF(ISERROR(VLOOKUP(A757,'Cadastro-Estoque'!A:G,1,FALSE)),"Produto não cadastrado",VLOOKUP(A757,'Cadastro-Estoque'!A:G,2,FALSE)))</f>
        <v/>
      </c>
      <c r="H757" s="2" t="str">
        <f>IF(ISERROR(VLOOKUP(A757,'Cadastro-Estoque'!A:G,1,FALSE)),"",VLOOKUP(A757,'Cadastro-Estoque'!A:G,3,FALSE))</f>
        <v/>
      </c>
    </row>
    <row r="758" spans="5:8" ht="18.75" customHeight="1" x14ac:dyDescent="0.25">
      <c r="E758" s="1" t="str">
        <f t="shared" si="12"/>
        <v/>
      </c>
      <c r="F758" s="2" t="str">
        <f>IF(ISERROR(VLOOKUP(A758,'Cadastro-Estoque'!A:G,1,FALSE)),"",VLOOKUP(A758,'Cadastro-Estoque'!A:G,4,FALSE))</f>
        <v/>
      </c>
      <c r="G758" s="2" t="str">
        <f>IF(ISBLANK(A758),"",IF(ISERROR(VLOOKUP(A758,'Cadastro-Estoque'!A:G,1,FALSE)),"Produto não cadastrado",VLOOKUP(A758,'Cadastro-Estoque'!A:G,2,FALSE)))</f>
        <v/>
      </c>
      <c r="H758" s="2" t="str">
        <f>IF(ISERROR(VLOOKUP(A758,'Cadastro-Estoque'!A:G,1,FALSE)),"",VLOOKUP(A758,'Cadastro-Estoque'!A:G,3,FALSE))</f>
        <v/>
      </c>
    </row>
    <row r="759" spans="5:8" ht="18.75" customHeight="1" x14ac:dyDescent="0.25">
      <c r="E759" s="1" t="str">
        <f t="shared" si="12"/>
        <v/>
      </c>
      <c r="F759" s="2" t="str">
        <f>IF(ISERROR(VLOOKUP(A759,'Cadastro-Estoque'!A:G,1,FALSE)),"",VLOOKUP(A759,'Cadastro-Estoque'!A:G,4,FALSE))</f>
        <v/>
      </c>
      <c r="G759" s="2" t="str">
        <f>IF(ISBLANK(A759),"",IF(ISERROR(VLOOKUP(A759,'Cadastro-Estoque'!A:G,1,FALSE)),"Produto não cadastrado",VLOOKUP(A759,'Cadastro-Estoque'!A:G,2,FALSE)))</f>
        <v/>
      </c>
      <c r="H759" s="2" t="str">
        <f>IF(ISERROR(VLOOKUP(A759,'Cadastro-Estoque'!A:G,1,FALSE)),"",VLOOKUP(A759,'Cadastro-Estoque'!A:G,3,FALSE))</f>
        <v/>
      </c>
    </row>
    <row r="760" spans="5:8" ht="18.75" customHeight="1" x14ac:dyDescent="0.25">
      <c r="E760" s="1" t="str">
        <f t="shared" si="12"/>
        <v/>
      </c>
      <c r="F760" s="2" t="str">
        <f>IF(ISERROR(VLOOKUP(A760,'Cadastro-Estoque'!A:G,1,FALSE)),"",VLOOKUP(A760,'Cadastro-Estoque'!A:G,4,FALSE))</f>
        <v/>
      </c>
      <c r="G760" s="2" t="str">
        <f>IF(ISBLANK(A760),"",IF(ISERROR(VLOOKUP(A760,'Cadastro-Estoque'!A:G,1,FALSE)),"Produto não cadastrado",VLOOKUP(A760,'Cadastro-Estoque'!A:G,2,FALSE)))</f>
        <v/>
      </c>
      <c r="H760" s="2" t="str">
        <f>IF(ISERROR(VLOOKUP(A760,'Cadastro-Estoque'!A:G,1,FALSE)),"",VLOOKUP(A760,'Cadastro-Estoque'!A:G,3,FALSE))</f>
        <v/>
      </c>
    </row>
    <row r="761" spans="5:8" ht="18.75" customHeight="1" x14ac:dyDescent="0.25">
      <c r="E761" s="1" t="str">
        <f t="shared" si="12"/>
        <v/>
      </c>
      <c r="F761" s="2" t="str">
        <f>IF(ISERROR(VLOOKUP(A761,'Cadastro-Estoque'!A:G,1,FALSE)),"",VLOOKUP(A761,'Cadastro-Estoque'!A:G,4,FALSE))</f>
        <v/>
      </c>
      <c r="G761" s="2" t="str">
        <f>IF(ISBLANK(A761),"",IF(ISERROR(VLOOKUP(A761,'Cadastro-Estoque'!A:G,1,FALSE)),"Produto não cadastrado",VLOOKUP(A761,'Cadastro-Estoque'!A:G,2,FALSE)))</f>
        <v/>
      </c>
      <c r="H761" s="2" t="str">
        <f>IF(ISERROR(VLOOKUP(A761,'Cadastro-Estoque'!A:G,1,FALSE)),"",VLOOKUP(A761,'Cadastro-Estoque'!A:G,3,FALSE))</f>
        <v/>
      </c>
    </row>
    <row r="762" spans="5:8" ht="18.75" customHeight="1" x14ac:dyDescent="0.25">
      <c r="E762" s="1" t="str">
        <f t="shared" si="12"/>
        <v/>
      </c>
      <c r="F762" s="2" t="str">
        <f>IF(ISERROR(VLOOKUP(A762,'Cadastro-Estoque'!A:G,1,FALSE)),"",VLOOKUP(A762,'Cadastro-Estoque'!A:G,4,FALSE))</f>
        <v/>
      </c>
      <c r="G762" s="2" t="str">
        <f>IF(ISBLANK(A762),"",IF(ISERROR(VLOOKUP(A762,'Cadastro-Estoque'!A:G,1,FALSE)),"Produto não cadastrado",VLOOKUP(A762,'Cadastro-Estoque'!A:G,2,FALSE)))</f>
        <v/>
      </c>
      <c r="H762" s="2" t="str">
        <f>IF(ISERROR(VLOOKUP(A762,'Cadastro-Estoque'!A:G,1,FALSE)),"",VLOOKUP(A762,'Cadastro-Estoque'!A:G,3,FALSE))</f>
        <v/>
      </c>
    </row>
    <row r="763" spans="5:8" ht="18.75" customHeight="1" x14ac:dyDescent="0.25">
      <c r="E763" s="1" t="str">
        <f t="shared" si="12"/>
        <v/>
      </c>
      <c r="F763" s="2" t="str">
        <f>IF(ISERROR(VLOOKUP(A763,'Cadastro-Estoque'!A:G,1,FALSE)),"",VLOOKUP(A763,'Cadastro-Estoque'!A:G,4,FALSE))</f>
        <v/>
      </c>
      <c r="G763" s="2" t="str">
        <f>IF(ISBLANK(A763),"",IF(ISERROR(VLOOKUP(A763,'Cadastro-Estoque'!A:G,1,FALSE)),"Produto não cadastrado",VLOOKUP(A763,'Cadastro-Estoque'!A:G,2,FALSE)))</f>
        <v/>
      </c>
      <c r="H763" s="2" t="str">
        <f>IF(ISERROR(VLOOKUP(A763,'Cadastro-Estoque'!A:G,1,FALSE)),"",VLOOKUP(A763,'Cadastro-Estoque'!A:G,3,FALSE))</f>
        <v/>
      </c>
    </row>
    <row r="764" spans="5:8" ht="18.75" customHeight="1" x14ac:dyDescent="0.25">
      <c r="E764" s="1" t="str">
        <f t="shared" si="12"/>
        <v/>
      </c>
      <c r="F764" s="2" t="str">
        <f>IF(ISERROR(VLOOKUP(A764,'Cadastro-Estoque'!A:G,1,FALSE)),"",VLOOKUP(A764,'Cadastro-Estoque'!A:G,4,FALSE))</f>
        <v/>
      </c>
      <c r="G764" s="2" t="str">
        <f>IF(ISBLANK(A764),"",IF(ISERROR(VLOOKUP(A764,'Cadastro-Estoque'!A:G,1,FALSE)),"Produto não cadastrado",VLOOKUP(A764,'Cadastro-Estoque'!A:G,2,FALSE)))</f>
        <v/>
      </c>
      <c r="H764" s="2" t="str">
        <f>IF(ISERROR(VLOOKUP(A764,'Cadastro-Estoque'!A:G,1,FALSE)),"",VLOOKUP(A764,'Cadastro-Estoque'!A:G,3,FALSE))</f>
        <v/>
      </c>
    </row>
    <row r="765" spans="5:8" ht="18.75" customHeight="1" x14ac:dyDescent="0.25">
      <c r="E765" s="1" t="str">
        <f t="shared" si="12"/>
        <v/>
      </c>
      <c r="F765" s="2" t="str">
        <f>IF(ISERROR(VLOOKUP(A765,'Cadastro-Estoque'!A:G,1,FALSE)),"",VLOOKUP(A765,'Cadastro-Estoque'!A:G,4,FALSE))</f>
        <v/>
      </c>
      <c r="G765" s="2" t="str">
        <f>IF(ISBLANK(A765),"",IF(ISERROR(VLOOKUP(A765,'Cadastro-Estoque'!A:G,1,FALSE)),"Produto não cadastrado",VLOOKUP(A765,'Cadastro-Estoque'!A:G,2,FALSE)))</f>
        <v/>
      </c>
      <c r="H765" s="2" t="str">
        <f>IF(ISERROR(VLOOKUP(A765,'Cadastro-Estoque'!A:G,1,FALSE)),"",VLOOKUP(A765,'Cadastro-Estoque'!A:G,3,FALSE))</f>
        <v/>
      </c>
    </row>
    <row r="766" spans="5:8" ht="18.75" customHeight="1" x14ac:dyDescent="0.25">
      <c r="E766" s="1" t="str">
        <f t="shared" si="12"/>
        <v/>
      </c>
      <c r="F766" s="2" t="str">
        <f>IF(ISERROR(VLOOKUP(A766,'Cadastro-Estoque'!A:G,1,FALSE)),"",VLOOKUP(A766,'Cadastro-Estoque'!A:G,4,FALSE))</f>
        <v/>
      </c>
      <c r="G766" s="2" t="str">
        <f>IF(ISBLANK(A766),"",IF(ISERROR(VLOOKUP(A766,'Cadastro-Estoque'!A:G,1,FALSE)),"Produto não cadastrado",VLOOKUP(A766,'Cadastro-Estoque'!A:G,2,FALSE)))</f>
        <v/>
      </c>
      <c r="H766" s="2" t="str">
        <f>IF(ISERROR(VLOOKUP(A766,'Cadastro-Estoque'!A:G,1,FALSE)),"",VLOOKUP(A766,'Cadastro-Estoque'!A:G,3,FALSE))</f>
        <v/>
      </c>
    </row>
    <row r="767" spans="5:8" ht="18.75" customHeight="1" x14ac:dyDescent="0.25">
      <c r="E767" s="1" t="str">
        <f t="shared" si="12"/>
        <v/>
      </c>
      <c r="F767" s="2" t="str">
        <f>IF(ISERROR(VLOOKUP(A767,'Cadastro-Estoque'!A:G,1,FALSE)),"",VLOOKUP(A767,'Cadastro-Estoque'!A:G,4,FALSE))</f>
        <v/>
      </c>
      <c r="G767" s="2" t="str">
        <f>IF(ISBLANK(A767),"",IF(ISERROR(VLOOKUP(A767,'Cadastro-Estoque'!A:G,1,FALSE)),"Produto não cadastrado",VLOOKUP(A767,'Cadastro-Estoque'!A:G,2,FALSE)))</f>
        <v/>
      </c>
      <c r="H767" s="2" t="str">
        <f>IF(ISERROR(VLOOKUP(A767,'Cadastro-Estoque'!A:G,1,FALSE)),"",VLOOKUP(A767,'Cadastro-Estoque'!A:G,3,FALSE))</f>
        <v/>
      </c>
    </row>
    <row r="768" spans="5:8" ht="18.75" customHeight="1" x14ac:dyDescent="0.25">
      <c r="E768" s="1" t="str">
        <f t="shared" si="12"/>
        <v/>
      </c>
      <c r="F768" s="2" t="str">
        <f>IF(ISERROR(VLOOKUP(A768,'Cadastro-Estoque'!A:G,1,FALSE)),"",VLOOKUP(A768,'Cadastro-Estoque'!A:G,4,FALSE))</f>
        <v/>
      </c>
      <c r="G768" s="2" t="str">
        <f>IF(ISBLANK(A768),"",IF(ISERROR(VLOOKUP(A768,'Cadastro-Estoque'!A:G,1,FALSE)),"Produto não cadastrado",VLOOKUP(A768,'Cadastro-Estoque'!A:G,2,FALSE)))</f>
        <v/>
      </c>
      <c r="H768" s="2" t="str">
        <f>IF(ISERROR(VLOOKUP(A768,'Cadastro-Estoque'!A:G,1,FALSE)),"",VLOOKUP(A768,'Cadastro-Estoque'!A:G,3,FALSE))</f>
        <v/>
      </c>
    </row>
    <row r="769" spans="5:8" ht="18.75" customHeight="1" x14ac:dyDescent="0.25">
      <c r="E769" s="1" t="str">
        <f t="shared" si="12"/>
        <v/>
      </c>
      <c r="F769" s="2" t="str">
        <f>IF(ISERROR(VLOOKUP(A769,'Cadastro-Estoque'!A:G,1,FALSE)),"",VLOOKUP(A769,'Cadastro-Estoque'!A:G,4,FALSE))</f>
        <v/>
      </c>
      <c r="G769" s="2" t="str">
        <f>IF(ISBLANK(A769),"",IF(ISERROR(VLOOKUP(A769,'Cadastro-Estoque'!A:G,1,FALSE)),"Produto não cadastrado",VLOOKUP(A769,'Cadastro-Estoque'!A:G,2,FALSE)))</f>
        <v/>
      </c>
      <c r="H769" s="2" t="str">
        <f>IF(ISERROR(VLOOKUP(A769,'Cadastro-Estoque'!A:G,1,FALSE)),"",VLOOKUP(A769,'Cadastro-Estoque'!A:G,3,FALSE))</f>
        <v/>
      </c>
    </row>
    <row r="770" spans="5:8" ht="18.75" customHeight="1" x14ac:dyDescent="0.25">
      <c r="E770" s="1" t="str">
        <f t="shared" si="12"/>
        <v/>
      </c>
      <c r="F770" s="2" t="str">
        <f>IF(ISERROR(VLOOKUP(A770,'Cadastro-Estoque'!A:G,1,FALSE)),"",VLOOKUP(A770,'Cadastro-Estoque'!A:G,4,FALSE))</f>
        <v/>
      </c>
      <c r="G770" s="2" t="str">
        <f>IF(ISBLANK(A770),"",IF(ISERROR(VLOOKUP(A770,'Cadastro-Estoque'!A:G,1,FALSE)),"Produto não cadastrado",VLOOKUP(A770,'Cadastro-Estoque'!A:G,2,FALSE)))</f>
        <v/>
      </c>
      <c r="H770" s="2" t="str">
        <f>IF(ISERROR(VLOOKUP(A770,'Cadastro-Estoque'!A:G,1,FALSE)),"",VLOOKUP(A770,'Cadastro-Estoque'!A:G,3,FALSE))</f>
        <v/>
      </c>
    </row>
    <row r="771" spans="5:8" ht="18.75" customHeight="1" x14ac:dyDescent="0.25">
      <c r="E771" s="1" t="str">
        <f t="shared" si="12"/>
        <v/>
      </c>
      <c r="F771" s="2" t="str">
        <f>IF(ISERROR(VLOOKUP(A771,'Cadastro-Estoque'!A:G,1,FALSE)),"",VLOOKUP(A771,'Cadastro-Estoque'!A:G,4,FALSE))</f>
        <v/>
      </c>
      <c r="G771" s="2" t="str">
        <f>IF(ISBLANK(A771),"",IF(ISERROR(VLOOKUP(A771,'Cadastro-Estoque'!A:G,1,FALSE)),"Produto não cadastrado",VLOOKUP(A771,'Cadastro-Estoque'!A:G,2,FALSE)))</f>
        <v/>
      </c>
      <c r="H771" s="2" t="str">
        <f>IF(ISERROR(VLOOKUP(A771,'Cadastro-Estoque'!A:G,1,FALSE)),"",VLOOKUP(A771,'Cadastro-Estoque'!A:G,3,FALSE))</f>
        <v/>
      </c>
    </row>
    <row r="772" spans="5:8" ht="18.75" customHeight="1" x14ac:dyDescent="0.25">
      <c r="E772" s="1" t="str">
        <f t="shared" si="12"/>
        <v/>
      </c>
      <c r="F772" s="2" t="str">
        <f>IF(ISERROR(VLOOKUP(A772,'Cadastro-Estoque'!A:G,1,FALSE)),"",VLOOKUP(A772,'Cadastro-Estoque'!A:G,4,FALSE))</f>
        <v/>
      </c>
      <c r="G772" s="2" t="str">
        <f>IF(ISBLANK(A772),"",IF(ISERROR(VLOOKUP(A772,'Cadastro-Estoque'!A:G,1,FALSE)),"Produto não cadastrado",VLOOKUP(A772,'Cadastro-Estoque'!A:G,2,FALSE)))</f>
        <v/>
      </c>
      <c r="H772" s="2" t="str">
        <f>IF(ISERROR(VLOOKUP(A772,'Cadastro-Estoque'!A:G,1,FALSE)),"",VLOOKUP(A772,'Cadastro-Estoque'!A:G,3,FALSE))</f>
        <v/>
      </c>
    </row>
    <row r="773" spans="5:8" ht="18.75" customHeight="1" x14ac:dyDescent="0.25">
      <c r="E773" s="1" t="str">
        <f t="shared" si="12"/>
        <v/>
      </c>
      <c r="F773" s="2" t="str">
        <f>IF(ISERROR(VLOOKUP(A773,'Cadastro-Estoque'!A:G,1,FALSE)),"",VLOOKUP(A773,'Cadastro-Estoque'!A:G,4,FALSE))</f>
        <v/>
      </c>
      <c r="G773" s="2" t="str">
        <f>IF(ISBLANK(A773),"",IF(ISERROR(VLOOKUP(A773,'Cadastro-Estoque'!A:G,1,FALSE)),"Produto não cadastrado",VLOOKUP(A773,'Cadastro-Estoque'!A:G,2,FALSE)))</f>
        <v/>
      </c>
      <c r="H773" s="2" t="str">
        <f>IF(ISERROR(VLOOKUP(A773,'Cadastro-Estoque'!A:G,1,FALSE)),"",VLOOKUP(A773,'Cadastro-Estoque'!A:G,3,FALSE))</f>
        <v/>
      </c>
    </row>
    <row r="774" spans="5:8" ht="18.75" customHeight="1" x14ac:dyDescent="0.25">
      <c r="E774" s="1" t="str">
        <f t="shared" si="12"/>
        <v/>
      </c>
      <c r="F774" s="2" t="str">
        <f>IF(ISERROR(VLOOKUP(A774,'Cadastro-Estoque'!A:G,1,FALSE)),"",VLOOKUP(A774,'Cadastro-Estoque'!A:G,4,FALSE))</f>
        <v/>
      </c>
      <c r="G774" s="2" t="str">
        <f>IF(ISBLANK(A774),"",IF(ISERROR(VLOOKUP(A774,'Cadastro-Estoque'!A:G,1,FALSE)),"Produto não cadastrado",VLOOKUP(A774,'Cadastro-Estoque'!A:G,2,FALSE)))</f>
        <v/>
      </c>
      <c r="H774" s="2" t="str">
        <f>IF(ISERROR(VLOOKUP(A774,'Cadastro-Estoque'!A:G,1,FALSE)),"",VLOOKUP(A774,'Cadastro-Estoque'!A:G,3,FALSE))</f>
        <v/>
      </c>
    </row>
    <row r="775" spans="5:8" ht="18.75" customHeight="1" x14ac:dyDescent="0.25">
      <c r="E775" s="1" t="str">
        <f t="shared" ref="E775:E838" si="13">IF(ISBLANK(A775),"",C775*D775)</f>
        <v/>
      </c>
      <c r="F775" s="2" t="str">
        <f>IF(ISERROR(VLOOKUP(A775,'Cadastro-Estoque'!A:G,1,FALSE)),"",VLOOKUP(A775,'Cadastro-Estoque'!A:G,4,FALSE))</f>
        <v/>
      </c>
      <c r="G775" s="2" t="str">
        <f>IF(ISBLANK(A775),"",IF(ISERROR(VLOOKUP(A775,'Cadastro-Estoque'!A:G,1,FALSE)),"Produto não cadastrado",VLOOKUP(A775,'Cadastro-Estoque'!A:G,2,FALSE)))</f>
        <v/>
      </c>
      <c r="H775" s="2" t="str">
        <f>IF(ISERROR(VLOOKUP(A775,'Cadastro-Estoque'!A:G,1,FALSE)),"",VLOOKUP(A775,'Cadastro-Estoque'!A:G,3,FALSE))</f>
        <v/>
      </c>
    </row>
    <row r="776" spans="5:8" ht="18.75" customHeight="1" x14ac:dyDescent="0.25">
      <c r="E776" s="1" t="str">
        <f t="shared" si="13"/>
        <v/>
      </c>
      <c r="F776" s="2" t="str">
        <f>IF(ISERROR(VLOOKUP(A776,'Cadastro-Estoque'!A:G,1,FALSE)),"",VLOOKUP(A776,'Cadastro-Estoque'!A:G,4,FALSE))</f>
        <v/>
      </c>
      <c r="G776" s="2" t="str">
        <f>IF(ISBLANK(A776),"",IF(ISERROR(VLOOKUP(A776,'Cadastro-Estoque'!A:G,1,FALSE)),"Produto não cadastrado",VLOOKUP(A776,'Cadastro-Estoque'!A:G,2,FALSE)))</f>
        <v/>
      </c>
      <c r="H776" s="2" t="str">
        <f>IF(ISERROR(VLOOKUP(A776,'Cadastro-Estoque'!A:G,1,FALSE)),"",VLOOKUP(A776,'Cadastro-Estoque'!A:G,3,FALSE))</f>
        <v/>
      </c>
    </row>
    <row r="777" spans="5:8" ht="18.75" customHeight="1" x14ac:dyDescent="0.25">
      <c r="E777" s="1" t="str">
        <f t="shared" si="13"/>
        <v/>
      </c>
      <c r="F777" s="2" t="str">
        <f>IF(ISERROR(VLOOKUP(A777,'Cadastro-Estoque'!A:G,1,FALSE)),"",VLOOKUP(A777,'Cadastro-Estoque'!A:G,4,FALSE))</f>
        <v/>
      </c>
      <c r="G777" s="2" t="str">
        <f>IF(ISBLANK(A777),"",IF(ISERROR(VLOOKUP(A777,'Cadastro-Estoque'!A:G,1,FALSE)),"Produto não cadastrado",VLOOKUP(A777,'Cadastro-Estoque'!A:G,2,FALSE)))</f>
        <v/>
      </c>
      <c r="H777" s="2" t="str">
        <f>IF(ISERROR(VLOOKUP(A777,'Cadastro-Estoque'!A:G,1,FALSE)),"",VLOOKUP(A777,'Cadastro-Estoque'!A:G,3,FALSE))</f>
        <v/>
      </c>
    </row>
    <row r="778" spans="5:8" ht="18.75" customHeight="1" x14ac:dyDescent="0.25">
      <c r="E778" s="1" t="str">
        <f t="shared" si="13"/>
        <v/>
      </c>
      <c r="F778" s="2" t="str">
        <f>IF(ISERROR(VLOOKUP(A778,'Cadastro-Estoque'!A:G,1,FALSE)),"",VLOOKUP(A778,'Cadastro-Estoque'!A:G,4,FALSE))</f>
        <v/>
      </c>
      <c r="G778" s="2" t="str">
        <f>IF(ISBLANK(A778),"",IF(ISERROR(VLOOKUP(A778,'Cadastro-Estoque'!A:G,1,FALSE)),"Produto não cadastrado",VLOOKUP(A778,'Cadastro-Estoque'!A:G,2,FALSE)))</f>
        <v/>
      </c>
      <c r="H778" s="2" t="str">
        <f>IF(ISERROR(VLOOKUP(A778,'Cadastro-Estoque'!A:G,1,FALSE)),"",VLOOKUP(A778,'Cadastro-Estoque'!A:G,3,FALSE))</f>
        <v/>
      </c>
    </row>
    <row r="779" spans="5:8" ht="18.75" customHeight="1" x14ac:dyDescent="0.25">
      <c r="E779" s="1" t="str">
        <f t="shared" si="13"/>
        <v/>
      </c>
      <c r="F779" s="2" t="str">
        <f>IF(ISERROR(VLOOKUP(A779,'Cadastro-Estoque'!A:G,1,FALSE)),"",VLOOKUP(A779,'Cadastro-Estoque'!A:G,4,FALSE))</f>
        <v/>
      </c>
      <c r="G779" s="2" t="str">
        <f>IF(ISBLANK(A779),"",IF(ISERROR(VLOOKUP(A779,'Cadastro-Estoque'!A:G,1,FALSE)),"Produto não cadastrado",VLOOKUP(A779,'Cadastro-Estoque'!A:G,2,FALSE)))</f>
        <v/>
      </c>
      <c r="H779" s="2" t="str">
        <f>IF(ISERROR(VLOOKUP(A779,'Cadastro-Estoque'!A:G,1,FALSE)),"",VLOOKUP(A779,'Cadastro-Estoque'!A:G,3,FALSE))</f>
        <v/>
      </c>
    </row>
    <row r="780" spans="5:8" ht="18.75" customHeight="1" x14ac:dyDescent="0.25">
      <c r="E780" s="1" t="str">
        <f t="shared" si="13"/>
        <v/>
      </c>
      <c r="F780" s="2" t="str">
        <f>IF(ISERROR(VLOOKUP(A780,'Cadastro-Estoque'!A:G,1,FALSE)),"",VLOOKUP(A780,'Cadastro-Estoque'!A:G,4,FALSE))</f>
        <v/>
      </c>
      <c r="G780" s="2" t="str">
        <f>IF(ISBLANK(A780),"",IF(ISERROR(VLOOKUP(A780,'Cadastro-Estoque'!A:G,1,FALSE)),"Produto não cadastrado",VLOOKUP(A780,'Cadastro-Estoque'!A:G,2,FALSE)))</f>
        <v/>
      </c>
      <c r="H780" s="2" t="str">
        <f>IF(ISERROR(VLOOKUP(A780,'Cadastro-Estoque'!A:G,1,FALSE)),"",VLOOKUP(A780,'Cadastro-Estoque'!A:G,3,FALSE))</f>
        <v/>
      </c>
    </row>
    <row r="781" spans="5:8" ht="18.75" customHeight="1" x14ac:dyDescent="0.25">
      <c r="E781" s="1" t="str">
        <f t="shared" si="13"/>
        <v/>
      </c>
      <c r="F781" s="2" t="str">
        <f>IF(ISERROR(VLOOKUP(A781,'Cadastro-Estoque'!A:G,1,FALSE)),"",VLOOKUP(A781,'Cadastro-Estoque'!A:G,4,FALSE))</f>
        <v/>
      </c>
      <c r="G781" s="2" t="str">
        <f>IF(ISBLANK(A781),"",IF(ISERROR(VLOOKUP(A781,'Cadastro-Estoque'!A:G,1,FALSE)),"Produto não cadastrado",VLOOKUP(A781,'Cadastro-Estoque'!A:G,2,FALSE)))</f>
        <v/>
      </c>
      <c r="H781" s="2" t="str">
        <f>IF(ISERROR(VLOOKUP(A781,'Cadastro-Estoque'!A:G,1,FALSE)),"",VLOOKUP(A781,'Cadastro-Estoque'!A:G,3,FALSE))</f>
        <v/>
      </c>
    </row>
    <row r="782" spans="5:8" ht="18.75" customHeight="1" x14ac:dyDescent="0.25">
      <c r="E782" s="1" t="str">
        <f t="shared" si="13"/>
        <v/>
      </c>
      <c r="F782" s="2" t="str">
        <f>IF(ISERROR(VLOOKUP(A782,'Cadastro-Estoque'!A:G,1,FALSE)),"",VLOOKUP(A782,'Cadastro-Estoque'!A:G,4,FALSE))</f>
        <v/>
      </c>
      <c r="G782" s="2" t="str">
        <f>IF(ISBLANK(A782),"",IF(ISERROR(VLOOKUP(A782,'Cadastro-Estoque'!A:G,1,FALSE)),"Produto não cadastrado",VLOOKUP(A782,'Cadastro-Estoque'!A:G,2,FALSE)))</f>
        <v/>
      </c>
      <c r="H782" s="2" t="str">
        <f>IF(ISERROR(VLOOKUP(A782,'Cadastro-Estoque'!A:G,1,FALSE)),"",VLOOKUP(A782,'Cadastro-Estoque'!A:G,3,FALSE))</f>
        <v/>
      </c>
    </row>
    <row r="783" spans="5:8" ht="18.75" customHeight="1" x14ac:dyDescent="0.25">
      <c r="E783" s="1" t="str">
        <f t="shared" si="13"/>
        <v/>
      </c>
      <c r="F783" s="2" t="str">
        <f>IF(ISERROR(VLOOKUP(A783,'Cadastro-Estoque'!A:G,1,FALSE)),"",VLOOKUP(A783,'Cadastro-Estoque'!A:G,4,FALSE))</f>
        <v/>
      </c>
      <c r="G783" s="2" t="str">
        <f>IF(ISBLANK(A783),"",IF(ISERROR(VLOOKUP(A783,'Cadastro-Estoque'!A:G,1,FALSE)),"Produto não cadastrado",VLOOKUP(A783,'Cadastro-Estoque'!A:G,2,FALSE)))</f>
        <v/>
      </c>
      <c r="H783" s="2" t="str">
        <f>IF(ISERROR(VLOOKUP(A783,'Cadastro-Estoque'!A:G,1,FALSE)),"",VLOOKUP(A783,'Cadastro-Estoque'!A:G,3,FALSE))</f>
        <v/>
      </c>
    </row>
    <row r="784" spans="5:8" ht="18.75" customHeight="1" x14ac:dyDescent="0.25">
      <c r="E784" s="1" t="str">
        <f t="shared" si="13"/>
        <v/>
      </c>
      <c r="F784" s="2" t="str">
        <f>IF(ISERROR(VLOOKUP(A784,'Cadastro-Estoque'!A:G,1,FALSE)),"",VLOOKUP(A784,'Cadastro-Estoque'!A:G,4,FALSE))</f>
        <v/>
      </c>
      <c r="G784" s="2" t="str">
        <f>IF(ISBLANK(A784),"",IF(ISERROR(VLOOKUP(A784,'Cadastro-Estoque'!A:G,1,FALSE)),"Produto não cadastrado",VLOOKUP(A784,'Cadastro-Estoque'!A:G,2,FALSE)))</f>
        <v/>
      </c>
      <c r="H784" s="2" t="str">
        <f>IF(ISERROR(VLOOKUP(A784,'Cadastro-Estoque'!A:G,1,FALSE)),"",VLOOKUP(A784,'Cadastro-Estoque'!A:G,3,FALSE))</f>
        <v/>
      </c>
    </row>
    <row r="785" spans="5:8" ht="18.75" customHeight="1" x14ac:dyDescent="0.25">
      <c r="E785" s="1" t="str">
        <f t="shared" si="13"/>
        <v/>
      </c>
      <c r="F785" s="2" t="str">
        <f>IF(ISERROR(VLOOKUP(A785,'Cadastro-Estoque'!A:G,1,FALSE)),"",VLOOKUP(A785,'Cadastro-Estoque'!A:G,4,FALSE))</f>
        <v/>
      </c>
      <c r="G785" s="2" t="str">
        <f>IF(ISBLANK(A785),"",IF(ISERROR(VLOOKUP(A785,'Cadastro-Estoque'!A:G,1,FALSE)),"Produto não cadastrado",VLOOKUP(A785,'Cadastro-Estoque'!A:G,2,FALSE)))</f>
        <v/>
      </c>
      <c r="H785" s="2" t="str">
        <f>IF(ISERROR(VLOOKUP(A785,'Cadastro-Estoque'!A:G,1,FALSE)),"",VLOOKUP(A785,'Cadastro-Estoque'!A:G,3,FALSE))</f>
        <v/>
      </c>
    </row>
    <row r="786" spans="5:8" ht="18.75" customHeight="1" x14ac:dyDescent="0.25">
      <c r="E786" s="1" t="str">
        <f t="shared" si="13"/>
        <v/>
      </c>
      <c r="F786" s="2" t="str">
        <f>IF(ISERROR(VLOOKUP(A786,'Cadastro-Estoque'!A:G,1,FALSE)),"",VLOOKUP(A786,'Cadastro-Estoque'!A:G,4,FALSE))</f>
        <v/>
      </c>
      <c r="G786" s="2" t="str">
        <f>IF(ISBLANK(A786),"",IF(ISERROR(VLOOKUP(A786,'Cadastro-Estoque'!A:G,1,FALSE)),"Produto não cadastrado",VLOOKUP(A786,'Cadastro-Estoque'!A:G,2,FALSE)))</f>
        <v/>
      </c>
      <c r="H786" s="2" t="str">
        <f>IF(ISERROR(VLOOKUP(A786,'Cadastro-Estoque'!A:G,1,FALSE)),"",VLOOKUP(A786,'Cadastro-Estoque'!A:G,3,FALSE))</f>
        <v/>
      </c>
    </row>
    <row r="787" spans="5:8" ht="18.75" customHeight="1" x14ac:dyDescent="0.25">
      <c r="E787" s="1" t="str">
        <f t="shared" si="13"/>
        <v/>
      </c>
      <c r="F787" s="2" t="str">
        <f>IF(ISERROR(VLOOKUP(A787,'Cadastro-Estoque'!A:G,1,FALSE)),"",VLOOKUP(A787,'Cadastro-Estoque'!A:G,4,FALSE))</f>
        <v/>
      </c>
      <c r="G787" s="2" t="str">
        <f>IF(ISBLANK(A787),"",IF(ISERROR(VLOOKUP(A787,'Cadastro-Estoque'!A:G,1,FALSE)),"Produto não cadastrado",VLOOKUP(A787,'Cadastro-Estoque'!A:G,2,FALSE)))</f>
        <v/>
      </c>
      <c r="H787" s="2" t="str">
        <f>IF(ISERROR(VLOOKUP(A787,'Cadastro-Estoque'!A:G,1,FALSE)),"",VLOOKUP(A787,'Cadastro-Estoque'!A:G,3,FALSE))</f>
        <v/>
      </c>
    </row>
    <row r="788" spans="5:8" ht="18.75" customHeight="1" x14ac:dyDescent="0.25">
      <c r="E788" s="1" t="str">
        <f t="shared" si="13"/>
        <v/>
      </c>
      <c r="F788" s="2" t="str">
        <f>IF(ISERROR(VLOOKUP(A788,'Cadastro-Estoque'!A:G,1,FALSE)),"",VLOOKUP(A788,'Cadastro-Estoque'!A:G,4,FALSE))</f>
        <v/>
      </c>
      <c r="G788" s="2" t="str">
        <f>IF(ISBLANK(A788),"",IF(ISERROR(VLOOKUP(A788,'Cadastro-Estoque'!A:G,1,FALSE)),"Produto não cadastrado",VLOOKUP(A788,'Cadastro-Estoque'!A:G,2,FALSE)))</f>
        <v/>
      </c>
      <c r="H788" s="2" t="str">
        <f>IF(ISERROR(VLOOKUP(A788,'Cadastro-Estoque'!A:G,1,FALSE)),"",VLOOKUP(A788,'Cadastro-Estoque'!A:G,3,FALSE))</f>
        <v/>
      </c>
    </row>
    <row r="789" spans="5:8" ht="18.75" customHeight="1" x14ac:dyDescent="0.25">
      <c r="E789" s="1" t="str">
        <f t="shared" si="13"/>
        <v/>
      </c>
      <c r="F789" s="2" t="str">
        <f>IF(ISERROR(VLOOKUP(A789,'Cadastro-Estoque'!A:G,1,FALSE)),"",VLOOKUP(A789,'Cadastro-Estoque'!A:G,4,FALSE))</f>
        <v/>
      </c>
      <c r="G789" s="2" t="str">
        <f>IF(ISBLANK(A789),"",IF(ISERROR(VLOOKUP(A789,'Cadastro-Estoque'!A:G,1,FALSE)),"Produto não cadastrado",VLOOKUP(A789,'Cadastro-Estoque'!A:G,2,FALSE)))</f>
        <v/>
      </c>
      <c r="H789" s="2" t="str">
        <f>IF(ISERROR(VLOOKUP(A789,'Cadastro-Estoque'!A:G,1,FALSE)),"",VLOOKUP(A789,'Cadastro-Estoque'!A:G,3,FALSE))</f>
        <v/>
      </c>
    </row>
    <row r="790" spans="5:8" ht="18.75" customHeight="1" x14ac:dyDescent="0.25">
      <c r="E790" s="1" t="str">
        <f t="shared" si="13"/>
        <v/>
      </c>
      <c r="F790" s="2" t="str">
        <f>IF(ISERROR(VLOOKUP(A790,'Cadastro-Estoque'!A:G,1,FALSE)),"",VLOOKUP(A790,'Cadastro-Estoque'!A:G,4,FALSE))</f>
        <v/>
      </c>
      <c r="G790" s="2" t="str">
        <f>IF(ISBLANK(A790),"",IF(ISERROR(VLOOKUP(A790,'Cadastro-Estoque'!A:G,1,FALSE)),"Produto não cadastrado",VLOOKUP(A790,'Cadastro-Estoque'!A:G,2,FALSE)))</f>
        <v/>
      </c>
      <c r="H790" s="2" t="str">
        <f>IF(ISERROR(VLOOKUP(A790,'Cadastro-Estoque'!A:G,1,FALSE)),"",VLOOKUP(A790,'Cadastro-Estoque'!A:G,3,FALSE))</f>
        <v/>
      </c>
    </row>
    <row r="791" spans="5:8" ht="18.75" customHeight="1" x14ac:dyDescent="0.25">
      <c r="E791" s="1" t="str">
        <f t="shared" si="13"/>
        <v/>
      </c>
      <c r="F791" s="2" t="str">
        <f>IF(ISERROR(VLOOKUP(A791,'Cadastro-Estoque'!A:G,1,FALSE)),"",VLOOKUP(A791,'Cadastro-Estoque'!A:G,4,FALSE))</f>
        <v/>
      </c>
      <c r="G791" s="2" t="str">
        <f>IF(ISBLANK(A791),"",IF(ISERROR(VLOOKUP(A791,'Cadastro-Estoque'!A:G,1,FALSE)),"Produto não cadastrado",VLOOKUP(A791,'Cadastro-Estoque'!A:G,2,FALSE)))</f>
        <v/>
      </c>
      <c r="H791" s="2" t="str">
        <f>IF(ISERROR(VLOOKUP(A791,'Cadastro-Estoque'!A:G,1,FALSE)),"",VLOOKUP(A791,'Cadastro-Estoque'!A:G,3,FALSE))</f>
        <v/>
      </c>
    </row>
    <row r="792" spans="5:8" ht="18.75" customHeight="1" x14ac:dyDescent="0.25">
      <c r="E792" s="1" t="str">
        <f t="shared" si="13"/>
        <v/>
      </c>
      <c r="F792" s="2" t="str">
        <f>IF(ISERROR(VLOOKUP(A792,'Cadastro-Estoque'!A:G,1,FALSE)),"",VLOOKUP(A792,'Cadastro-Estoque'!A:G,4,FALSE))</f>
        <v/>
      </c>
      <c r="G792" s="2" t="str">
        <f>IF(ISBLANK(A792),"",IF(ISERROR(VLOOKUP(A792,'Cadastro-Estoque'!A:G,1,FALSE)),"Produto não cadastrado",VLOOKUP(A792,'Cadastro-Estoque'!A:G,2,FALSE)))</f>
        <v/>
      </c>
      <c r="H792" s="2" t="str">
        <f>IF(ISERROR(VLOOKUP(A792,'Cadastro-Estoque'!A:G,1,FALSE)),"",VLOOKUP(A792,'Cadastro-Estoque'!A:G,3,FALSE))</f>
        <v/>
      </c>
    </row>
    <row r="793" spans="5:8" ht="18.75" customHeight="1" x14ac:dyDescent="0.25">
      <c r="E793" s="1" t="str">
        <f t="shared" si="13"/>
        <v/>
      </c>
      <c r="F793" s="2" t="str">
        <f>IF(ISERROR(VLOOKUP(A793,'Cadastro-Estoque'!A:G,1,FALSE)),"",VLOOKUP(A793,'Cadastro-Estoque'!A:G,4,FALSE))</f>
        <v/>
      </c>
      <c r="G793" s="2" t="str">
        <f>IF(ISBLANK(A793),"",IF(ISERROR(VLOOKUP(A793,'Cadastro-Estoque'!A:G,1,FALSE)),"Produto não cadastrado",VLOOKUP(A793,'Cadastro-Estoque'!A:G,2,FALSE)))</f>
        <v/>
      </c>
      <c r="H793" s="2" t="str">
        <f>IF(ISERROR(VLOOKUP(A793,'Cadastro-Estoque'!A:G,1,FALSE)),"",VLOOKUP(A793,'Cadastro-Estoque'!A:G,3,FALSE))</f>
        <v/>
      </c>
    </row>
    <row r="794" spans="5:8" ht="18.75" customHeight="1" x14ac:dyDescent="0.25">
      <c r="E794" s="1" t="str">
        <f t="shared" si="13"/>
        <v/>
      </c>
      <c r="F794" s="2" t="str">
        <f>IF(ISERROR(VLOOKUP(A794,'Cadastro-Estoque'!A:G,1,FALSE)),"",VLOOKUP(A794,'Cadastro-Estoque'!A:G,4,FALSE))</f>
        <v/>
      </c>
      <c r="G794" s="2" t="str">
        <f>IF(ISBLANK(A794),"",IF(ISERROR(VLOOKUP(A794,'Cadastro-Estoque'!A:G,1,FALSE)),"Produto não cadastrado",VLOOKUP(A794,'Cadastro-Estoque'!A:G,2,FALSE)))</f>
        <v/>
      </c>
      <c r="H794" s="2" t="str">
        <f>IF(ISERROR(VLOOKUP(A794,'Cadastro-Estoque'!A:G,1,FALSE)),"",VLOOKUP(A794,'Cadastro-Estoque'!A:G,3,FALSE))</f>
        <v/>
      </c>
    </row>
    <row r="795" spans="5:8" ht="18.75" customHeight="1" x14ac:dyDescent="0.25">
      <c r="E795" s="1" t="str">
        <f t="shared" si="13"/>
        <v/>
      </c>
      <c r="F795" s="2" t="str">
        <f>IF(ISERROR(VLOOKUP(A795,'Cadastro-Estoque'!A:G,1,FALSE)),"",VLOOKUP(A795,'Cadastro-Estoque'!A:G,4,FALSE))</f>
        <v/>
      </c>
      <c r="G795" s="2" t="str">
        <f>IF(ISBLANK(A795),"",IF(ISERROR(VLOOKUP(A795,'Cadastro-Estoque'!A:G,1,FALSE)),"Produto não cadastrado",VLOOKUP(A795,'Cadastro-Estoque'!A:G,2,FALSE)))</f>
        <v/>
      </c>
      <c r="H795" s="2" t="str">
        <f>IF(ISERROR(VLOOKUP(A795,'Cadastro-Estoque'!A:G,1,FALSE)),"",VLOOKUP(A795,'Cadastro-Estoque'!A:G,3,FALSE))</f>
        <v/>
      </c>
    </row>
    <row r="796" spans="5:8" ht="18.75" customHeight="1" x14ac:dyDescent="0.25">
      <c r="E796" s="1" t="str">
        <f t="shared" si="13"/>
        <v/>
      </c>
      <c r="F796" s="2" t="str">
        <f>IF(ISERROR(VLOOKUP(A796,'Cadastro-Estoque'!A:G,1,FALSE)),"",VLOOKUP(A796,'Cadastro-Estoque'!A:G,4,FALSE))</f>
        <v/>
      </c>
      <c r="G796" s="2" t="str">
        <f>IF(ISBLANK(A796),"",IF(ISERROR(VLOOKUP(A796,'Cadastro-Estoque'!A:G,1,FALSE)),"Produto não cadastrado",VLOOKUP(A796,'Cadastro-Estoque'!A:G,2,FALSE)))</f>
        <v/>
      </c>
      <c r="H796" s="2" t="str">
        <f>IF(ISERROR(VLOOKUP(A796,'Cadastro-Estoque'!A:G,1,FALSE)),"",VLOOKUP(A796,'Cadastro-Estoque'!A:G,3,FALSE))</f>
        <v/>
      </c>
    </row>
    <row r="797" spans="5:8" ht="18.75" customHeight="1" x14ac:dyDescent="0.25">
      <c r="E797" s="1" t="str">
        <f t="shared" si="13"/>
        <v/>
      </c>
      <c r="F797" s="2" t="str">
        <f>IF(ISERROR(VLOOKUP(A797,'Cadastro-Estoque'!A:G,1,FALSE)),"",VLOOKUP(A797,'Cadastro-Estoque'!A:G,4,FALSE))</f>
        <v/>
      </c>
      <c r="G797" s="2" t="str">
        <f>IF(ISBLANK(A797),"",IF(ISERROR(VLOOKUP(A797,'Cadastro-Estoque'!A:G,1,FALSE)),"Produto não cadastrado",VLOOKUP(A797,'Cadastro-Estoque'!A:G,2,FALSE)))</f>
        <v/>
      </c>
      <c r="H797" s="2" t="str">
        <f>IF(ISERROR(VLOOKUP(A797,'Cadastro-Estoque'!A:G,1,FALSE)),"",VLOOKUP(A797,'Cadastro-Estoque'!A:G,3,FALSE))</f>
        <v/>
      </c>
    </row>
    <row r="798" spans="5:8" ht="18.75" customHeight="1" x14ac:dyDescent="0.25">
      <c r="E798" s="1" t="str">
        <f t="shared" si="13"/>
        <v/>
      </c>
      <c r="F798" s="2" t="str">
        <f>IF(ISERROR(VLOOKUP(A798,'Cadastro-Estoque'!A:G,1,FALSE)),"",VLOOKUP(A798,'Cadastro-Estoque'!A:G,4,FALSE))</f>
        <v/>
      </c>
      <c r="G798" s="2" t="str">
        <f>IF(ISBLANK(A798),"",IF(ISERROR(VLOOKUP(A798,'Cadastro-Estoque'!A:G,1,FALSE)),"Produto não cadastrado",VLOOKUP(A798,'Cadastro-Estoque'!A:G,2,FALSE)))</f>
        <v/>
      </c>
      <c r="H798" s="2" t="str">
        <f>IF(ISERROR(VLOOKUP(A798,'Cadastro-Estoque'!A:G,1,FALSE)),"",VLOOKUP(A798,'Cadastro-Estoque'!A:G,3,FALSE))</f>
        <v/>
      </c>
    </row>
    <row r="799" spans="5:8" ht="18.75" customHeight="1" x14ac:dyDescent="0.25">
      <c r="E799" s="1" t="str">
        <f t="shared" si="13"/>
        <v/>
      </c>
      <c r="F799" s="2" t="str">
        <f>IF(ISERROR(VLOOKUP(A799,'Cadastro-Estoque'!A:G,1,FALSE)),"",VLOOKUP(A799,'Cadastro-Estoque'!A:G,4,FALSE))</f>
        <v/>
      </c>
      <c r="G799" s="2" t="str">
        <f>IF(ISBLANK(A799),"",IF(ISERROR(VLOOKUP(A799,'Cadastro-Estoque'!A:G,1,FALSE)),"Produto não cadastrado",VLOOKUP(A799,'Cadastro-Estoque'!A:G,2,FALSE)))</f>
        <v/>
      </c>
      <c r="H799" s="2" t="str">
        <f>IF(ISERROR(VLOOKUP(A799,'Cadastro-Estoque'!A:G,1,FALSE)),"",VLOOKUP(A799,'Cadastro-Estoque'!A:G,3,FALSE))</f>
        <v/>
      </c>
    </row>
    <row r="800" spans="5:8" ht="18.75" customHeight="1" x14ac:dyDescent="0.25">
      <c r="E800" s="1" t="str">
        <f t="shared" si="13"/>
        <v/>
      </c>
      <c r="F800" s="2" t="str">
        <f>IF(ISERROR(VLOOKUP(A800,'Cadastro-Estoque'!A:G,1,FALSE)),"",VLOOKUP(A800,'Cadastro-Estoque'!A:G,4,FALSE))</f>
        <v/>
      </c>
      <c r="G800" s="2" t="str">
        <f>IF(ISBLANK(A800),"",IF(ISERROR(VLOOKUP(A800,'Cadastro-Estoque'!A:G,1,FALSE)),"Produto não cadastrado",VLOOKUP(A800,'Cadastro-Estoque'!A:G,2,FALSE)))</f>
        <v/>
      </c>
      <c r="H800" s="2" t="str">
        <f>IF(ISERROR(VLOOKUP(A800,'Cadastro-Estoque'!A:G,1,FALSE)),"",VLOOKUP(A800,'Cadastro-Estoque'!A:G,3,FALSE))</f>
        <v/>
      </c>
    </row>
    <row r="801" spans="5:8" ht="18.75" customHeight="1" x14ac:dyDescent="0.25">
      <c r="E801" s="1" t="str">
        <f t="shared" si="13"/>
        <v/>
      </c>
      <c r="F801" s="2" t="str">
        <f>IF(ISERROR(VLOOKUP(A801,'Cadastro-Estoque'!A:G,1,FALSE)),"",VLOOKUP(A801,'Cadastro-Estoque'!A:G,4,FALSE))</f>
        <v/>
      </c>
      <c r="G801" s="2" t="str">
        <f>IF(ISBLANK(A801),"",IF(ISERROR(VLOOKUP(A801,'Cadastro-Estoque'!A:G,1,FALSE)),"Produto não cadastrado",VLOOKUP(A801,'Cadastro-Estoque'!A:G,2,FALSE)))</f>
        <v/>
      </c>
      <c r="H801" s="2" t="str">
        <f>IF(ISERROR(VLOOKUP(A801,'Cadastro-Estoque'!A:G,1,FALSE)),"",VLOOKUP(A801,'Cadastro-Estoque'!A:G,3,FALSE))</f>
        <v/>
      </c>
    </row>
    <row r="802" spans="5:8" ht="18.75" customHeight="1" x14ac:dyDescent="0.25">
      <c r="E802" s="1" t="str">
        <f t="shared" si="13"/>
        <v/>
      </c>
      <c r="F802" s="2" t="str">
        <f>IF(ISERROR(VLOOKUP(A802,'Cadastro-Estoque'!A:G,1,FALSE)),"",VLOOKUP(A802,'Cadastro-Estoque'!A:G,4,FALSE))</f>
        <v/>
      </c>
      <c r="G802" s="2" t="str">
        <f>IF(ISBLANK(A802),"",IF(ISERROR(VLOOKUP(A802,'Cadastro-Estoque'!A:G,1,FALSE)),"Produto não cadastrado",VLOOKUP(A802,'Cadastro-Estoque'!A:G,2,FALSE)))</f>
        <v/>
      </c>
      <c r="H802" s="2" t="str">
        <f>IF(ISERROR(VLOOKUP(A802,'Cadastro-Estoque'!A:G,1,FALSE)),"",VLOOKUP(A802,'Cadastro-Estoque'!A:G,3,FALSE))</f>
        <v/>
      </c>
    </row>
    <row r="803" spans="5:8" ht="18.75" customHeight="1" x14ac:dyDescent="0.25">
      <c r="E803" s="1" t="str">
        <f t="shared" si="13"/>
        <v/>
      </c>
      <c r="F803" s="2" t="str">
        <f>IF(ISERROR(VLOOKUP(A803,'Cadastro-Estoque'!A:G,1,FALSE)),"",VLOOKUP(A803,'Cadastro-Estoque'!A:G,4,FALSE))</f>
        <v/>
      </c>
      <c r="G803" s="2" t="str">
        <f>IF(ISBLANK(A803),"",IF(ISERROR(VLOOKUP(A803,'Cadastro-Estoque'!A:G,1,FALSE)),"Produto não cadastrado",VLOOKUP(A803,'Cadastro-Estoque'!A:G,2,FALSE)))</f>
        <v/>
      </c>
      <c r="H803" s="2" t="str">
        <f>IF(ISERROR(VLOOKUP(A803,'Cadastro-Estoque'!A:G,1,FALSE)),"",VLOOKUP(A803,'Cadastro-Estoque'!A:G,3,FALSE))</f>
        <v/>
      </c>
    </row>
    <row r="804" spans="5:8" ht="18.75" customHeight="1" x14ac:dyDescent="0.25">
      <c r="E804" s="1" t="str">
        <f t="shared" si="13"/>
        <v/>
      </c>
      <c r="F804" s="2" t="str">
        <f>IF(ISERROR(VLOOKUP(A804,'Cadastro-Estoque'!A:G,1,FALSE)),"",VLOOKUP(A804,'Cadastro-Estoque'!A:G,4,FALSE))</f>
        <v/>
      </c>
      <c r="G804" s="2" t="str">
        <f>IF(ISBLANK(A804),"",IF(ISERROR(VLOOKUP(A804,'Cadastro-Estoque'!A:G,1,FALSE)),"Produto não cadastrado",VLOOKUP(A804,'Cadastro-Estoque'!A:G,2,FALSE)))</f>
        <v/>
      </c>
      <c r="H804" s="2" t="str">
        <f>IF(ISERROR(VLOOKUP(A804,'Cadastro-Estoque'!A:G,1,FALSE)),"",VLOOKUP(A804,'Cadastro-Estoque'!A:G,3,FALSE))</f>
        <v/>
      </c>
    </row>
    <row r="805" spans="5:8" ht="18.75" customHeight="1" x14ac:dyDescent="0.25">
      <c r="E805" s="1" t="str">
        <f t="shared" si="13"/>
        <v/>
      </c>
      <c r="F805" s="2" t="str">
        <f>IF(ISERROR(VLOOKUP(A805,'Cadastro-Estoque'!A:G,1,FALSE)),"",VLOOKUP(A805,'Cadastro-Estoque'!A:G,4,FALSE))</f>
        <v/>
      </c>
      <c r="G805" s="2" t="str">
        <f>IF(ISBLANK(A805),"",IF(ISERROR(VLOOKUP(A805,'Cadastro-Estoque'!A:G,1,FALSE)),"Produto não cadastrado",VLOOKUP(A805,'Cadastro-Estoque'!A:G,2,FALSE)))</f>
        <v/>
      </c>
      <c r="H805" s="2" t="str">
        <f>IF(ISERROR(VLOOKUP(A805,'Cadastro-Estoque'!A:G,1,FALSE)),"",VLOOKUP(A805,'Cadastro-Estoque'!A:G,3,FALSE))</f>
        <v/>
      </c>
    </row>
    <row r="806" spans="5:8" ht="18.75" customHeight="1" x14ac:dyDescent="0.25">
      <c r="E806" s="1" t="str">
        <f t="shared" si="13"/>
        <v/>
      </c>
      <c r="F806" s="2" t="str">
        <f>IF(ISERROR(VLOOKUP(A806,'Cadastro-Estoque'!A:G,1,FALSE)),"",VLOOKUP(A806,'Cadastro-Estoque'!A:G,4,FALSE))</f>
        <v/>
      </c>
      <c r="G806" s="2" t="str">
        <f>IF(ISBLANK(A806),"",IF(ISERROR(VLOOKUP(A806,'Cadastro-Estoque'!A:G,1,FALSE)),"Produto não cadastrado",VLOOKUP(A806,'Cadastro-Estoque'!A:G,2,FALSE)))</f>
        <v/>
      </c>
      <c r="H806" s="2" t="str">
        <f>IF(ISERROR(VLOOKUP(A806,'Cadastro-Estoque'!A:G,1,FALSE)),"",VLOOKUP(A806,'Cadastro-Estoque'!A:G,3,FALSE))</f>
        <v/>
      </c>
    </row>
    <row r="807" spans="5:8" ht="18.75" customHeight="1" x14ac:dyDescent="0.25">
      <c r="E807" s="1" t="str">
        <f t="shared" si="13"/>
        <v/>
      </c>
      <c r="F807" s="2" t="str">
        <f>IF(ISERROR(VLOOKUP(A807,'Cadastro-Estoque'!A:G,1,FALSE)),"",VLOOKUP(A807,'Cadastro-Estoque'!A:G,4,FALSE))</f>
        <v/>
      </c>
      <c r="G807" s="2" t="str">
        <f>IF(ISBLANK(A807),"",IF(ISERROR(VLOOKUP(A807,'Cadastro-Estoque'!A:G,1,FALSE)),"Produto não cadastrado",VLOOKUP(A807,'Cadastro-Estoque'!A:G,2,FALSE)))</f>
        <v/>
      </c>
      <c r="H807" s="2" t="str">
        <f>IF(ISERROR(VLOOKUP(A807,'Cadastro-Estoque'!A:G,1,FALSE)),"",VLOOKUP(A807,'Cadastro-Estoque'!A:G,3,FALSE))</f>
        <v/>
      </c>
    </row>
    <row r="808" spans="5:8" ht="18.75" customHeight="1" x14ac:dyDescent="0.25">
      <c r="E808" s="1" t="str">
        <f t="shared" si="13"/>
        <v/>
      </c>
      <c r="F808" s="2" t="str">
        <f>IF(ISERROR(VLOOKUP(A808,'Cadastro-Estoque'!A:G,1,FALSE)),"",VLOOKUP(A808,'Cadastro-Estoque'!A:G,4,FALSE))</f>
        <v/>
      </c>
      <c r="G808" s="2" t="str">
        <f>IF(ISBLANK(A808),"",IF(ISERROR(VLOOKUP(A808,'Cadastro-Estoque'!A:G,1,FALSE)),"Produto não cadastrado",VLOOKUP(A808,'Cadastro-Estoque'!A:G,2,FALSE)))</f>
        <v/>
      </c>
      <c r="H808" s="2" t="str">
        <f>IF(ISERROR(VLOOKUP(A808,'Cadastro-Estoque'!A:G,1,FALSE)),"",VLOOKUP(A808,'Cadastro-Estoque'!A:G,3,FALSE))</f>
        <v/>
      </c>
    </row>
    <row r="809" spans="5:8" ht="18.75" customHeight="1" x14ac:dyDescent="0.25">
      <c r="E809" s="1" t="str">
        <f t="shared" si="13"/>
        <v/>
      </c>
      <c r="F809" s="2" t="str">
        <f>IF(ISERROR(VLOOKUP(A809,'Cadastro-Estoque'!A:G,1,FALSE)),"",VLOOKUP(A809,'Cadastro-Estoque'!A:G,4,FALSE))</f>
        <v/>
      </c>
      <c r="G809" s="2" t="str">
        <f>IF(ISBLANK(A809),"",IF(ISERROR(VLOOKUP(A809,'Cadastro-Estoque'!A:G,1,FALSE)),"Produto não cadastrado",VLOOKUP(A809,'Cadastro-Estoque'!A:G,2,FALSE)))</f>
        <v/>
      </c>
      <c r="H809" s="2" t="str">
        <f>IF(ISERROR(VLOOKUP(A809,'Cadastro-Estoque'!A:G,1,FALSE)),"",VLOOKUP(A809,'Cadastro-Estoque'!A:G,3,FALSE))</f>
        <v/>
      </c>
    </row>
    <row r="810" spans="5:8" ht="18.75" customHeight="1" x14ac:dyDescent="0.25">
      <c r="E810" s="1" t="str">
        <f t="shared" si="13"/>
        <v/>
      </c>
      <c r="F810" s="2" t="str">
        <f>IF(ISERROR(VLOOKUP(A810,'Cadastro-Estoque'!A:G,1,FALSE)),"",VLOOKUP(A810,'Cadastro-Estoque'!A:G,4,FALSE))</f>
        <v/>
      </c>
      <c r="G810" s="2" t="str">
        <f>IF(ISBLANK(A810),"",IF(ISERROR(VLOOKUP(A810,'Cadastro-Estoque'!A:G,1,FALSE)),"Produto não cadastrado",VLOOKUP(A810,'Cadastro-Estoque'!A:G,2,FALSE)))</f>
        <v/>
      </c>
      <c r="H810" s="2" t="str">
        <f>IF(ISERROR(VLOOKUP(A810,'Cadastro-Estoque'!A:G,1,FALSE)),"",VLOOKUP(A810,'Cadastro-Estoque'!A:G,3,FALSE))</f>
        <v/>
      </c>
    </row>
    <row r="811" spans="5:8" ht="18.75" customHeight="1" x14ac:dyDescent="0.25">
      <c r="E811" s="1" t="str">
        <f t="shared" si="13"/>
        <v/>
      </c>
      <c r="F811" s="2" t="str">
        <f>IF(ISERROR(VLOOKUP(A811,'Cadastro-Estoque'!A:G,1,FALSE)),"",VLOOKUP(A811,'Cadastro-Estoque'!A:G,4,FALSE))</f>
        <v/>
      </c>
      <c r="G811" s="2" t="str">
        <f>IF(ISBLANK(A811),"",IF(ISERROR(VLOOKUP(A811,'Cadastro-Estoque'!A:G,1,FALSE)),"Produto não cadastrado",VLOOKUP(A811,'Cadastro-Estoque'!A:G,2,FALSE)))</f>
        <v/>
      </c>
      <c r="H811" s="2" t="str">
        <f>IF(ISERROR(VLOOKUP(A811,'Cadastro-Estoque'!A:G,1,FALSE)),"",VLOOKUP(A811,'Cadastro-Estoque'!A:G,3,FALSE))</f>
        <v/>
      </c>
    </row>
    <row r="812" spans="5:8" ht="18.75" customHeight="1" x14ac:dyDescent="0.25">
      <c r="E812" s="1" t="str">
        <f t="shared" si="13"/>
        <v/>
      </c>
      <c r="F812" s="2" t="str">
        <f>IF(ISERROR(VLOOKUP(A812,'Cadastro-Estoque'!A:G,1,FALSE)),"",VLOOKUP(A812,'Cadastro-Estoque'!A:G,4,FALSE))</f>
        <v/>
      </c>
      <c r="G812" s="2" t="str">
        <f>IF(ISBLANK(A812),"",IF(ISERROR(VLOOKUP(A812,'Cadastro-Estoque'!A:G,1,FALSE)),"Produto não cadastrado",VLOOKUP(A812,'Cadastro-Estoque'!A:G,2,FALSE)))</f>
        <v/>
      </c>
      <c r="H812" s="2" t="str">
        <f>IF(ISERROR(VLOOKUP(A812,'Cadastro-Estoque'!A:G,1,FALSE)),"",VLOOKUP(A812,'Cadastro-Estoque'!A:G,3,FALSE))</f>
        <v/>
      </c>
    </row>
    <row r="813" spans="5:8" ht="18.75" customHeight="1" x14ac:dyDescent="0.25">
      <c r="E813" s="1" t="str">
        <f t="shared" si="13"/>
        <v/>
      </c>
      <c r="F813" s="2" t="str">
        <f>IF(ISERROR(VLOOKUP(A813,'Cadastro-Estoque'!A:G,1,FALSE)),"",VLOOKUP(A813,'Cadastro-Estoque'!A:G,4,FALSE))</f>
        <v/>
      </c>
      <c r="G813" s="2" t="str">
        <f>IF(ISBLANK(A813),"",IF(ISERROR(VLOOKUP(A813,'Cadastro-Estoque'!A:G,1,FALSE)),"Produto não cadastrado",VLOOKUP(A813,'Cadastro-Estoque'!A:G,2,FALSE)))</f>
        <v/>
      </c>
      <c r="H813" s="2" t="str">
        <f>IF(ISERROR(VLOOKUP(A813,'Cadastro-Estoque'!A:G,1,FALSE)),"",VLOOKUP(A813,'Cadastro-Estoque'!A:G,3,FALSE))</f>
        <v/>
      </c>
    </row>
    <row r="814" spans="5:8" ht="18.75" customHeight="1" x14ac:dyDescent="0.25">
      <c r="E814" s="1" t="str">
        <f t="shared" si="13"/>
        <v/>
      </c>
      <c r="F814" s="2" t="str">
        <f>IF(ISERROR(VLOOKUP(A814,'Cadastro-Estoque'!A:G,1,FALSE)),"",VLOOKUP(A814,'Cadastro-Estoque'!A:G,4,FALSE))</f>
        <v/>
      </c>
      <c r="G814" s="2" t="str">
        <f>IF(ISBLANK(A814),"",IF(ISERROR(VLOOKUP(A814,'Cadastro-Estoque'!A:G,1,FALSE)),"Produto não cadastrado",VLOOKUP(A814,'Cadastro-Estoque'!A:G,2,FALSE)))</f>
        <v/>
      </c>
      <c r="H814" s="2" t="str">
        <f>IF(ISERROR(VLOOKUP(A814,'Cadastro-Estoque'!A:G,1,FALSE)),"",VLOOKUP(A814,'Cadastro-Estoque'!A:G,3,FALSE))</f>
        <v/>
      </c>
    </row>
    <row r="815" spans="5:8" ht="18.75" customHeight="1" x14ac:dyDescent="0.25">
      <c r="E815" s="1" t="str">
        <f t="shared" si="13"/>
        <v/>
      </c>
      <c r="F815" s="2" t="str">
        <f>IF(ISERROR(VLOOKUP(A815,'Cadastro-Estoque'!A:G,1,FALSE)),"",VLOOKUP(A815,'Cadastro-Estoque'!A:G,4,FALSE))</f>
        <v/>
      </c>
      <c r="G815" s="2" t="str">
        <f>IF(ISBLANK(A815),"",IF(ISERROR(VLOOKUP(A815,'Cadastro-Estoque'!A:G,1,FALSE)),"Produto não cadastrado",VLOOKUP(A815,'Cadastro-Estoque'!A:G,2,FALSE)))</f>
        <v/>
      </c>
      <c r="H815" s="2" t="str">
        <f>IF(ISERROR(VLOOKUP(A815,'Cadastro-Estoque'!A:G,1,FALSE)),"",VLOOKUP(A815,'Cadastro-Estoque'!A:G,3,FALSE))</f>
        <v/>
      </c>
    </row>
    <row r="816" spans="5:8" ht="18.75" customHeight="1" x14ac:dyDescent="0.25">
      <c r="E816" s="1" t="str">
        <f t="shared" si="13"/>
        <v/>
      </c>
      <c r="F816" s="2" t="str">
        <f>IF(ISERROR(VLOOKUP(A816,'Cadastro-Estoque'!A:G,1,FALSE)),"",VLOOKUP(A816,'Cadastro-Estoque'!A:G,4,FALSE))</f>
        <v/>
      </c>
      <c r="G816" s="2" t="str">
        <f>IF(ISBLANK(A816),"",IF(ISERROR(VLOOKUP(A816,'Cadastro-Estoque'!A:G,1,FALSE)),"Produto não cadastrado",VLOOKUP(A816,'Cadastro-Estoque'!A:G,2,FALSE)))</f>
        <v/>
      </c>
      <c r="H816" s="2" t="str">
        <f>IF(ISERROR(VLOOKUP(A816,'Cadastro-Estoque'!A:G,1,FALSE)),"",VLOOKUP(A816,'Cadastro-Estoque'!A:G,3,FALSE))</f>
        <v/>
      </c>
    </row>
    <row r="817" spans="5:8" ht="18.75" customHeight="1" x14ac:dyDescent="0.25">
      <c r="E817" s="1" t="str">
        <f t="shared" si="13"/>
        <v/>
      </c>
      <c r="F817" s="2" t="str">
        <f>IF(ISERROR(VLOOKUP(A817,'Cadastro-Estoque'!A:G,1,FALSE)),"",VLOOKUP(A817,'Cadastro-Estoque'!A:G,4,FALSE))</f>
        <v/>
      </c>
      <c r="G817" s="2" t="str">
        <f>IF(ISBLANK(A817),"",IF(ISERROR(VLOOKUP(A817,'Cadastro-Estoque'!A:G,1,FALSE)),"Produto não cadastrado",VLOOKUP(A817,'Cadastro-Estoque'!A:G,2,FALSE)))</f>
        <v/>
      </c>
      <c r="H817" s="2" t="str">
        <f>IF(ISERROR(VLOOKUP(A817,'Cadastro-Estoque'!A:G,1,FALSE)),"",VLOOKUP(A817,'Cadastro-Estoque'!A:G,3,FALSE))</f>
        <v/>
      </c>
    </row>
    <row r="818" spans="5:8" ht="18.75" customHeight="1" x14ac:dyDescent="0.25">
      <c r="E818" s="1" t="str">
        <f t="shared" si="13"/>
        <v/>
      </c>
      <c r="F818" s="2" t="str">
        <f>IF(ISERROR(VLOOKUP(A818,'Cadastro-Estoque'!A:G,1,FALSE)),"",VLOOKUP(A818,'Cadastro-Estoque'!A:G,4,FALSE))</f>
        <v/>
      </c>
      <c r="G818" s="2" t="str">
        <f>IF(ISBLANK(A818),"",IF(ISERROR(VLOOKUP(A818,'Cadastro-Estoque'!A:G,1,FALSE)),"Produto não cadastrado",VLOOKUP(A818,'Cadastro-Estoque'!A:G,2,FALSE)))</f>
        <v/>
      </c>
      <c r="H818" s="2" t="str">
        <f>IF(ISERROR(VLOOKUP(A818,'Cadastro-Estoque'!A:G,1,FALSE)),"",VLOOKUP(A818,'Cadastro-Estoque'!A:G,3,FALSE))</f>
        <v/>
      </c>
    </row>
    <row r="819" spans="5:8" ht="18.75" customHeight="1" x14ac:dyDescent="0.25">
      <c r="E819" s="1" t="str">
        <f t="shared" si="13"/>
        <v/>
      </c>
      <c r="F819" s="2" t="str">
        <f>IF(ISERROR(VLOOKUP(A819,'Cadastro-Estoque'!A:G,1,FALSE)),"",VLOOKUP(A819,'Cadastro-Estoque'!A:G,4,FALSE))</f>
        <v/>
      </c>
      <c r="G819" s="2" t="str">
        <f>IF(ISBLANK(A819),"",IF(ISERROR(VLOOKUP(A819,'Cadastro-Estoque'!A:G,1,FALSE)),"Produto não cadastrado",VLOOKUP(A819,'Cadastro-Estoque'!A:G,2,FALSE)))</f>
        <v/>
      </c>
      <c r="H819" s="2" t="str">
        <f>IF(ISERROR(VLOOKUP(A819,'Cadastro-Estoque'!A:G,1,FALSE)),"",VLOOKUP(A819,'Cadastro-Estoque'!A:G,3,FALSE))</f>
        <v/>
      </c>
    </row>
    <row r="820" spans="5:8" ht="18.75" customHeight="1" x14ac:dyDescent="0.25">
      <c r="E820" s="1" t="str">
        <f t="shared" si="13"/>
        <v/>
      </c>
      <c r="F820" s="2" t="str">
        <f>IF(ISERROR(VLOOKUP(A820,'Cadastro-Estoque'!A:G,1,FALSE)),"",VLOOKUP(A820,'Cadastro-Estoque'!A:G,4,FALSE))</f>
        <v/>
      </c>
      <c r="G820" s="2" t="str">
        <f>IF(ISBLANK(A820),"",IF(ISERROR(VLOOKUP(A820,'Cadastro-Estoque'!A:G,1,FALSE)),"Produto não cadastrado",VLOOKUP(A820,'Cadastro-Estoque'!A:G,2,FALSE)))</f>
        <v/>
      </c>
      <c r="H820" s="2" t="str">
        <f>IF(ISERROR(VLOOKUP(A820,'Cadastro-Estoque'!A:G,1,FALSE)),"",VLOOKUP(A820,'Cadastro-Estoque'!A:G,3,FALSE))</f>
        <v/>
      </c>
    </row>
    <row r="821" spans="5:8" ht="18.75" customHeight="1" x14ac:dyDescent="0.25">
      <c r="E821" s="1" t="str">
        <f t="shared" si="13"/>
        <v/>
      </c>
      <c r="F821" s="2" t="str">
        <f>IF(ISERROR(VLOOKUP(A821,'Cadastro-Estoque'!A:G,1,FALSE)),"",VLOOKUP(A821,'Cadastro-Estoque'!A:G,4,FALSE))</f>
        <v/>
      </c>
      <c r="G821" s="2" t="str">
        <f>IF(ISBLANK(A821),"",IF(ISERROR(VLOOKUP(A821,'Cadastro-Estoque'!A:G,1,FALSE)),"Produto não cadastrado",VLOOKUP(A821,'Cadastro-Estoque'!A:G,2,FALSE)))</f>
        <v/>
      </c>
      <c r="H821" s="2" t="str">
        <f>IF(ISERROR(VLOOKUP(A821,'Cadastro-Estoque'!A:G,1,FALSE)),"",VLOOKUP(A821,'Cadastro-Estoque'!A:G,3,FALSE))</f>
        <v/>
      </c>
    </row>
    <row r="822" spans="5:8" ht="18.75" customHeight="1" x14ac:dyDescent="0.25">
      <c r="E822" s="1" t="str">
        <f t="shared" si="13"/>
        <v/>
      </c>
      <c r="F822" s="2" t="str">
        <f>IF(ISERROR(VLOOKUP(A822,'Cadastro-Estoque'!A:G,1,FALSE)),"",VLOOKUP(A822,'Cadastro-Estoque'!A:G,4,FALSE))</f>
        <v/>
      </c>
      <c r="G822" s="2" t="str">
        <f>IF(ISBLANK(A822),"",IF(ISERROR(VLOOKUP(A822,'Cadastro-Estoque'!A:G,1,FALSE)),"Produto não cadastrado",VLOOKUP(A822,'Cadastro-Estoque'!A:G,2,FALSE)))</f>
        <v/>
      </c>
      <c r="H822" s="2" t="str">
        <f>IF(ISERROR(VLOOKUP(A822,'Cadastro-Estoque'!A:G,1,FALSE)),"",VLOOKUP(A822,'Cadastro-Estoque'!A:G,3,FALSE))</f>
        <v/>
      </c>
    </row>
    <row r="823" spans="5:8" ht="18.75" customHeight="1" x14ac:dyDescent="0.25">
      <c r="E823" s="1" t="str">
        <f t="shared" si="13"/>
        <v/>
      </c>
      <c r="F823" s="2" t="str">
        <f>IF(ISERROR(VLOOKUP(A823,'Cadastro-Estoque'!A:G,1,FALSE)),"",VLOOKUP(A823,'Cadastro-Estoque'!A:G,4,FALSE))</f>
        <v/>
      </c>
      <c r="G823" s="2" t="str">
        <f>IF(ISBLANK(A823),"",IF(ISERROR(VLOOKUP(A823,'Cadastro-Estoque'!A:G,1,FALSE)),"Produto não cadastrado",VLOOKUP(A823,'Cadastro-Estoque'!A:G,2,FALSE)))</f>
        <v/>
      </c>
      <c r="H823" s="2" t="str">
        <f>IF(ISERROR(VLOOKUP(A823,'Cadastro-Estoque'!A:G,1,FALSE)),"",VLOOKUP(A823,'Cadastro-Estoque'!A:G,3,FALSE))</f>
        <v/>
      </c>
    </row>
    <row r="824" spans="5:8" ht="18.75" customHeight="1" x14ac:dyDescent="0.25">
      <c r="E824" s="1" t="str">
        <f t="shared" si="13"/>
        <v/>
      </c>
      <c r="F824" s="2" t="str">
        <f>IF(ISERROR(VLOOKUP(A824,'Cadastro-Estoque'!A:G,1,FALSE)),"",VLOOKUP(A824,'Cadastro-Estoque'!A:G,4,FALSE))</f>
        <v/>
      </c>
      <c r="G824" s="2" t="str">
        <f>IF(ISBLANK(A824),"",IF(ISERROR(VLOOKUP(A824,'Cadastro-Estoque'!A:G,1,FALSE)),"Produto não cadastrado",VLOOKUP(A824,'Cadastro-Estoque'!A:G,2,FALSE)))</f>
        <v/>
      </c>
      <c r="H824" s="2" t="str">
        <f>IF(ISERROR(VLOOKUP(A824,'Cadastro-Estoque'!A:G,1,FALSE)),"",VLOOKUP(A824,'Cadastro-Estoque'!A:G,3,FALSE))</f>
        <v/>
      </c>
    </row>
    <row r="825" spans="5:8" ht="18.75" customHeight="1" x14ac:dyDescent="0.25">
      <c r="E825" s="1" t="str">
        <f t="shared" si="13"/>
        <v/>
      </c>
      <c r="F825" s="2" t="str">
        <f>IF(ISERROR(VLOOKUP(A825,'Cadastro-Estoque'!A:G,1,FALSE)),"",VLOOKUP(A825,'Cadastro-Estoque'!A:G,4,FALSE))</f>
        <v/>
      </c>
      <c r="G825" s="2" t="str">
        <f>IF(ISBLANK(A825),"",IF(ISERROR(VLOOKUP(A825,'Cadastro-Estoque'!A:G,1,FALSE)),"Produto não cadastrado",VLOOKUP(A825,'Cadastro-Estoque'!A:G,2,FALSE)))</f>
        <v/>
      </c>
      <c r="H825" s="2" t="str">
        <f>IF(ISERROR(VLOOKUP(A825,'Cadastro-Estoque'!A:G,1,FALSE)),"",VLOOKUP(A825,'Cadastro-Estoque'!A:G,3,FALSE))</f>
        <v/>
      </c>
    </row>
    <row r="826" spans="5:8" ht="18.75" customHeight="1" x14ac:dyDescent="0.25">
      <c r="E826" s="1" t="str">
        <f t="shared" si="13"/>
        <v/>
      </c>
      <c r="F826" s="2" t="str">
        <f>IF(ISERROR(VLOOKUP(A826,'Cadastro-Estoque'!A:G,1,FALSE)),"",VLOOKUP(A826,'Cadastro-Estoque'!A:G,4,FALSE))</f>
        <v/>
      </c>
      <c r="G826" s="2" t="str">
        <f>IF(ISBLANK(A826),"",IF(ISERROR(VLOOKUP(A826,'Cadastro-Estoque'!A:G,1,FALSE)),"Produto não cadastrado",VLOOKUP(A826,'Cadastro-Estoque'!A:G,2,FALSE)))</f>
        <v/>
      </c>
      <c r="H826" s="2" t="str">
        <f>IF(ISERROR(VLOOKUP(A826,'Cadastro-Estoque'!A:G,1,FALSE)),"",VLOOKUP(A826,'Cadastro-Estoque'!A:G,3,FALSE))</f>
        <v/>
      </c>
    </row>
    <row r="827" spans="5:8" ht="18.75" customHeight="1" x14ac:dyDescent="0.25">
      <c r="E827" s="1" t="str">
        <f t="shared" si="13"/>
        <v/>
      </c>
      <c r="F827" s="2" t="str">
        <f>IF(ISERROR(VLOOKUP(A827,'Cadastro-Estoque'!A:G,1,FALSE)),"",VLOOKUP(A827,'Cadastro-Estoque'!A:G,4,FALSE))</f>
        <v/>
      </c>
      <c r="G827" s="2" t="str">
        <f>IF(ISBLANK(A827),"",IF(ISERROR(VLOOKUP(A827,'Cadastro-Estoque'!A:G,1,FALSE)),"Produto não cadastrado",VLOOKUP(A827,'Cadastro-Estoque'!A:G,2,FALSE)))</f>
        <v/>
      </c>
      <c r="H827" s="2" t="str">
        <f>IF(ISERROR(VLOOKUP(A827,'Cadastro-Estoque'!A:G,1,FALSE)),"",VLOOKUP(A827,'Cadastro-Estoque'!A:G,3,FALSE))</f>
        <v/>
      </c>
    </row>
    <row r="828" spans="5:8" ht="18.75" customHeight="1" x14ac:dyDescent="0.25">
      <c r="E828" s="1" t="str">
        <f t="shared" si="13"/>
        <v/>
      </c>
      <c r="F828" s="2" t="str">
        <f>IF(ISERROR(VLOOKUP(A828,'Cadastro-Estoque'!A:G,1,FALSE)),"",VLOOKUP(A828,'Cadastro-Estoque'!A:G,4,FALSE))</f>
        <v/>
      </c>
      <c r="G828" s="2" t="str">
        <f>IF(ISBLANK(A828),"",IF(ISERROR(VLOOKUP(A828,'Cadastro-Estoque'!A:G,1,FALSE)),"Produto não cadastrado",VLOOKUP(A828,'Cadastro-Estoque'!A:G,2,FALSE)))</f>
        <v/>
      </c>
      <c r="H828" s="2" t="str">
        <f>IF(ISERROR(VLOOKUP(A828,'Cadastro-Estoque'!A:G,1,FALSE)),"",VLOOKUP(A828,'Cadastro-Estoque'!A:G,3,FALSE))</f>
        <v/>
      </c>
    </row>
    <row r="829" spans="5:8" ht="18.75" customHeight="1" x14ac:dyDescent="0.25">
      <c r="E829" s="1" t="str">
        <f t="shared" si="13"/>
        <v/>
      </c>
      <c r="F829" s="2" t="str">
        <f>IF(ISERROR(VLOOKUP(A829,'Cadastro-Estoque'!A:G,1,FALSE)),"",VLOOKUP(A829,'Cadastro-Estoque'!A:G,4,FALSE))</f>
        <v/>
      </c>
      <c r="G829" s="2" t="str">
        <f>IF(ISBLANK(A829),"",IF(ISERROR(VLOOKUP(A829,'Cadastro-Estoque'!A:G,1,FALSE)),"Produto não cadastrado",VLOOKUP(A829,'Cadastro-Estoque'!A:G,2,FALSE)))</f>
        <v/>
      </c>
      <c r="H829" s="2" t="str">
        <f>IF(ISERROR(VLOOKUP(A829,'Cadastro-Estoque'!A:G,1,FALSE)),"",VLOOKUP(A829,'Cadastro-Estoque'!A:G,3,FALSE))</f>
        <v/>
      </c>
    </row>
    <row r="830" spans="5:8" ht="18.75" customHeight="1" x14ac:dyDescent="0.25">
      <c r="E830" s="1" t="str">
        <f t="shared" si="13"/>
        <v/>
      </c>
      <c r="F830" s="2" t="str">
        <f>IF(ISERROR(VLOOKUP(A830,'Cadastro-Estoque'!A:G,1,FALSE)),"",VLOOKUP(A830,'Cadastro-Estoque'!A:G,4,FALSE))</f>
        <v/>
      </c>
      <c r="G830" s="2" t="str">
        <f>IF(ISBLANK(A830),"",IF(ISERROR(VLOOKUP(A830,'Cadastro-Estoque'!A:G,1,FALSE)),"Produto não cadastrado",VLOOKUP(A830,'Cadastro-Estoque'!A:G,2,FALSE)))</f>
        <v/>
      </c>
      <c r="H830" s="2" t="str">
        <f>IF(ISERROR(VLOOKUP(A830,'Cadastro-Estoque'!A:G,1,FALSE)),"",VLOOKUP(A830,'Cadastro-Estoque'!A:G,3,FALSE))</f>
        <v/>
      </c>
    </row>
    <row r="831" spans="5:8" ht="18.75" customHeight="1" x14ac:dyDescent="0.25">
      <c r="E831" s="1" t="str">
        <f t="shared" si="13"/>
        <v/>
      </c>
      <c r="F831" s="2" t="str">
        <f>IF(ISERROR(VLOOKUP(A831,'Cadastro-Estoque'!A:G,1,FALSE)),"",VLOOKUP(A831,'Cadastro-Estoque'!A:G,4,FALSE))</f>
        <v/>
      </c>
      <c r="G831" s="2" t="str">
        <f>IF(ISBLANK(A831),"",IF(ISERROR(VLOOKUP(A831,'Cadastro-Estoque'!A:G,1,FALSE)),"Produto não cadastrado",VLOOKUP(A831,'Cadastro-Estoque'!A:G,2,FALSE)))</f>
        <v/>
      </c>
      <c r="H831" s="2" t="str">
        <f>IF(ISERROR(VLOOKUP(A831,'Cadastro-Estoque'!A:G,1,FALSE)),"",VLOOKUP(A831,'Cadastro-Estoque'!A:G,3,FALSE))</f>
        <v/>
      </c>
    </row>
    <row r="832" spans="5:8" ht="18.75" customHeight="1" x14ac:dyDescent="0.25">
      <c r="E832" s="1" t="str">
        <f t="shared" si="13"/>
        <v/>
      </c>
      <c r="F832" s="2" t="str">
        <f>IF(ISERROR(VLOOKUP(A832,'Cadastro-Estoque'!A:G,1,FALSE)),"",VLOOKUP(A832,'Cadastro-Estoque'!A:G,4,FALSE))</f>
        <v/>
      </c>
      <c r="G832" s="2" t="str">
        <f>IF(ISBLANK(A832),"",IF(ISERROR(VLOOKUP(A832,'Cadastro-Estoque'!A:G,1,FALSE)),"Produto não cadastrado",VLOOKUP(A832,'Cadastro-Estoque'!A:G,2,FALSE)))</f>
        <v/>
      </c>
      <c r="H832" s="2" t="str">
        <f>IF(ISERROR(VLOOKUP(A832,'Cadastro-Estoque'!A:G,1,FALSE)),"",VLOOKUP(A832,'Cadastro-Estoque'!A:G,3,FALSE))</f>
        <v/>
      </c>
    </row>
    <row r="833" spans="5:8" ht="18.75" customHeight="1" x14ac:dyDescent="0.25">
      <c r="E833" s="1" t="str">
        <f t="shared" si="13"/>
        <v/>
      </c>
      <c r="F833" s="2" t="str">
        <f>IF(ISERROR(VLOOKUP(A833,'Cadastro-Estoque'!A:G,1,FALSE)),"",VLOOKUP(A833,'Cadastro-Estoque'!A:G,4,FALSE))</f>
        <v/>
      </c>
      <c r="G833" s="2" t="str">
        <f>IF(ISBLANK(A833),"",IF(ISERROR(VLOOKUP(A833,'Cadastro-Estoque'!A:G,1,FALSE)),"Produto não cadastrado",VLOOKUP(A833,'Cadastro-Estoque'!A:G,2,FALSE)))</f>
        <v/>
      </c>
      <c r="H833" s="2" t="str">
        <f>IF(ISERROR(VLOOKUP(A833,'Cadastro-Estoque'!A:G,1,FALSE)),"",VLOOKUP(A833,'Cadastro-Estoque'!A:G,3,FALSE))</f>
        <v/>
      </c>
    </row>
    <row r="834" spans="5:8" ht="18.75" customHeight="1" x14ac:dyDescent="0.25">
      <c r="E834" s="1" t="str">
        <f t="shared" si="13"/>
        <v/>
      </c>
      <c r="F834" s="2" t="str">
        <f>IF(ISERROR(VLOOKUP(A834,'Cadastro-Estoque'!A:G,1,FALSE)),"",VLOOKUP(A834,'Cadastro-Estoque'!A:G,4,FALSE))</f>
        <v/>
      </c>
      <c r="G834" s="2" t="str">
        <f>IF(ISBLANK(A834),"",IF(ISERROR(VLOOKUP(A834,'Cadastro-Estoque'!A:G,1,FALSE)),"Produto não cadastrado",VLOOKUP(A834,'Cadastro-Estoque'!A:G,2,FALSE)))</f>
        <v/>
      </c>
      <c r="H834" s="2" t="str">
        <f>IF(ISERROR(VLOOKUP(A834,'Cadastro-Estoque'!A:G,1,FALSE)),"",VLOOKUP(A834,'Cadastro-Estoque'!A:G,3,FALSE))</f>
        <v/>
      </c>
    </row>
    <row r="835" spans="5:8" ht="18.75" customHeight="1" x14ac:dyDescent="0.25">
      <c r="E835" s="1" t="str">
        <f t="shared" si="13"/>
        <v/>
      </c>
      <c r="F835" s="2" t="str">
        <f>IF(ISERROR(VLOOKUP(A835,'Cadastro-Estoque'!A:G,1,FALSE)),"",VLOOKUP(A835,'Cadastro-Estoque'!A:G,4,FALSE))</f>
        <v/>
      </c>
      <c r="G835" s="2" t="str">
        <f>IF(ISBLANK(A835),"",IF(ISERROR(VLOOKUP(A835,'Cadastro-Estoque'!A:G,1,FALSE)),"Produto não cadastrado",VLOOKUP(A835,'Cadastro-Estoque'!A:G,2,FALSE)))</f>
        <v/>
      </c>
      <c r="H835" s="2" t="str">
        <f>IF(ISERROR(VLOOKUP(A835,'Cadastro-Estoque'!A:G,1,FALSE)),"",VLOOKUP(A835,'Cadastro-Estoque'!A:G,3,FALSE))</f>
        <v/>
      </c>
    </row>
    <row r="836" spans="5:8" ht="18.75" customHeight="1" x14ac:dyDescent="0.25">
      <c r="E836" s="1" t="str">
        <f t="shared" si="13"/>
        <v/>
      </c>
      <c r="F836" s="2" t="str">
        <f>IF(ISERROR(VLOOKUP(A836,'Cadastro-Estoque'!A:G,1,FALSE)),"",VLOOKUP(A836,'Cadastro-Estoque'!A:G,4,FALSE))</f>
        <v/>
      </c>
      <c r="G836" s="2" t="str">
        <f>IF(ISBLANK(A836),"",IF(ISERROR(VLOOKUP(A836,'Cadastro-Estoque'!A:G,1,FALSE)),"Produto não cadastrado",VLOOKUP(A836,'Cadastro-Estoque'!A:G,2,FALSE)))</f>
        <v/>
      </c>
      <c r="H836" s="2" t="str">
        <f>IF(ISERROR(VLOOKUP(A836,'Cadastro-Estoque'!A:G,1,FALSE)),"",VLOOKUP(A836,'Cadastro-Estoque'!A:G,3,FALSE))</f>
        <v/>
      </c>
    </row>
    <row r="837" spans="5:8" ht="18.75" customHeight="1" x14ac:dyDescent="0.25">
      <c r="E837" s="1" t="str">
        <f t="shared" si="13"/>
        <v/>
      </c>
      <c r="F837" s="2" t="str">
        <f>IF(ISERROR(VLOOKUP(A837,'Cadastro-Estoque'!A:G,1,FALSE)),"",VLOOKUP(A837,'Cadastro-Estoque'!A:G,4,FALSE))</f>
        <v/>
      </c>
      <c r="G837" s="2" t="str">
        <f>IF(ISBLANK(A837),"",IF(ISERROR(VLOOKUP(A837,'Cadastro-Estoque'!A:G,1,FALSE)),"Produto não cadastrado",VLOOKUP(A837,'Cadastro-Estoque'!A:G,2,FALSE)))</f>
        <v/>
      </c>
      <c r="H837" s="2" t="str">
        <f>IF(ISERROR(VLOOKUP(A837,'Cadastro-Estoque'!A:G,1,FALSE)),"",VLOOKUP(A837,'Cadastro-Estoque'!A:G,3,FALSE))</f>
        <v/>
      </c>
    </row>
    <row r="838" spans="5:8" ht="18.75" customHeight="1" x14ac:dyDescent="0.25">
      <c r="E838" s="1" t="str">
        <f t="shared" si="13"/>
        <v/>
      </c>
      <c r="F838" s="2" t="str">
        <f>IF(ISERROR(VLOOKUP(A838,'Cadastro-Estoque'!A:G,1,FALSE)),"",VLOOKUP(A838,'Cadastro-Estoque'!A:G,4,FALSE))</f>
        <v/>
      </c>
      <c r="G838" s="2" t="str">
        <f>IF(ISBLANK(A838),"",IF(ISERROR(VLOOKUP(A838,'Cadastro-Estoque'!A:G,1,FALSE)),"Produto não cadastrado",VLOOKUP(A838,'Cadastro-Estoque'!A:G,2,FALSE)))</f>
        <v/>
      </c>
      <c r="H838" s="2" t="str">
        <f>IF(ISERROR(VLOOKUP(A838,'Cadastro-Estoque'!A:G,1,FALSE)),"",VLOOKUP(A838,'Cadastro-Estoque'!A:G,3,FALSE))</f>
        <v/>
      </c>
    </row>
    <row r="839" spans="5:8" ht="18.75" customHeight="1" x14ac:dyDescent="0.25">
      <c r="E839" s="1" t="str">
        <f t="shared" ref="E839:E902" si="14">IF(ISBLANK(A839),"",C839*D839)</f>
        <v/>
      </c>
      <c r="F839" s="2" t="str">
        <f>IF(ISERROR(VLOOKUP(A839,'Cadastro-Estoque'!A:G,1,FALSE)),"",VLOOKUP(A839,'Cadastro-Estoque'!A:G,4,FALSE))</f>
        <v/>
      </c>
      <c r="G839" s="2" t="str">
        <f>IF(ISBLANK(A839),"",IF(ISERROR(VLOOKUP(A839,'Cadastro-Estoque'!A:G,1,FALSE)),"Produto não cadastrado",VLOOKUP(A839,'Cadastro-Estoque'!A:G,2,FALSE)))</f>
        <v/>
      </c>
      <c r="H839" s="2" t="str">
        <f>IF(ISERROR(VLOOKUP(A839,'Cadastro-Estoque'!A:G,1,FALSE)),"",VLOOKUP(A839,'Cadastro-Estoque'!A:G,3,FALSE))</f>
        <v/>
      </c>
    </row>
    <row r="840" spans="5:8" ht="18.75" customHeight="1" x14ac:dyDescent="0.25">
      <c r="E840" s="1" t="str">
        <f t="shared" si="14"/>
        <v/>
      </c>
      <c r="F840" s="2" t="str">
        <f>IF(ISERROR(VLOOKUP(A840,'Cadastro-Estoque'!A:G,1,FALSE)),"",VLOOKUP(A840,'Cadastro-Estoque'!A:G,4,FALSE))</f>
        <v/>
      </c>
      <c r="G840" s="2" t="str">
        <f>IF(ISBLANK(A840),"",IF(ISERROR(VLOOKUP(A840,'Cadastro-Estoque'!A:G,1,FALSE)),"Produto não cadastrado",VLOOKUP(A840,'Cadastro-Estoque'!A:G,2,FALSE)))</f>
        <v/>
      </c>
      <c r="H840" s="2" t="str">
        <f>IF(ISERROR(VLOOKUP(A840,'Cadastro-Estoque'!A:G,1,FALSE)),"",VLOOKUP(A840,'Cadastro-Estoque'!A:G,3,FALSE))</f>
        <v/>
      </c>
    </row>
    <row r="841" spans="5:8" ht="18.75" customHeight="1" x14ac:dyDescent="0.25">
      <c r="E841" s="1" t="str">
        <f t="shared" si="14"/>
        <v/>
      </c>
      <c r="F841" s="2" t="str">
        <f>IF(ISERROR(VLOOKUP(A841,'Cadastro-Estoque'!A:G,1,FALSE)),"",VLOOKUP(A841,'Cadastro-Estoque'!A:G,4,FALSE))</f>
        <v/>
      </c>
      <c r="G841" s="2" t="str">
        <f>IF(ISBLANK(A841),"",IF(ISERROR(VLOOKUP(A841,'Cadastro-Estoque'!A:G,1,FALSE)),"Produto não cadastrado",VLOOKUP(A841,'Cadastro-Estoque'!A:G,2,FALSE)))</f>
        <v/>
      </c>
      <c r="H841" s="2" t="str">
        <f>IF(ISERROR(VLOOKUP(A841,'Cadastro-Estoque'!A:G,1,FALSE)),"",VLOOKUP(A841,'Cadastro-Estoque'!A:G,3,FALSE))</f>
        <v/>
      </c>
    </row>
    <row r="842" spans="5:8" ht="18.75" customHeight="1" x14ac:dyDescent="0.25">
      <c r="E842" s="1" t="str">
        <f t="shared" si="14"/>
        <v/>
      </c>
      <c r="F842" s="2" t="str">
        <f>IF(ISERROR(VLOOKUP(A842,'Cadastro-Estoque'!A:G,1,FALSE)),"",VLOOKUP(A842,'Cadastro-Estoque'!A:G,4,FALSE))</f>
        <v/>
      </c>
      <c r="G842" s="2" t="str">
        <f>IF(ISBLANK(A842),"",IF(ISERROR(VLOOKUP(A842,'Cadastro-Estoque'!A:G,1,FALSE)),"Produto não cadastrado",VLOOKUP(A842,'Cadastro-Estoque'!A:G,2,FALSE)))</f>
        <v/>
      </c>
      <c r="H842" s="2" t="str">
        <f>IF(ISERROR(VLOOKUP(A842,'Cadastro-Estoque'!A:G,1,FALSE)),"",VLOOKUP(A842,'Cadastro-Estoque'!A:G,3,FALSE))</f>
        <v/>
      </c>
    </row>
    <row r="843" spans="5:8" ht="18.75" customHeight="1" x14ac:dyDescent="0.25">
      <c r="E843" s="1" t="str">
        <f t="shared" si="14"/>
        <v/>
      </c>
      <c r="F843" s="2" t="str">
        <f>IF(ISERROR(VLOOKUP(A843,'Cadastro-Estoque'!A:G,1,FALSE)),"",VLOOKUP(A843,'Cadastro-Estoque'!A:G,4,FALSE))</f>
        <v/>
      </c>
      <c r="G843" s="2" t="str">
        <f>IF(ISBLANK(A843),"",IF(ISERROR(VLOOKUP(A843,'Cadastro-Estoque'!A:G,1,FALSE)),"Produto não cadastrado",VLOOKUP(A843,'Cadastro-Estoque'!A:G,2,FALSE)))</f>
        <v/>
      </c>
      <c r="H843" s="2" t="str">
        <f>IF(ISERROR(VLOOKUP(A843,'Cadastro-Estoque'!A:G,1,FALSE)),"",VLOOKUP(A843,'Cadastro-Estoque'!A:G,3,FALSE))</f>
        <v/>
      </c>
    </row>
    <row r="844" spans="5:8" ht="18.75" customHeight="1" x14ac:dyDescent="0.25">
      <c r="E844" s="1" t="str">
        <f t="shared" si="14"/>
        <v/>
      </c>
      <c r="F844" s="2" t="str">
        <f>IF(ISERROR(VLOOKUP(A844,'Cadastro-Estoque'!A:G,1,FALSE)),"",VLOOKUP(A844,'Cadastro-Estoque'!A:G,4,FALSE))</f>
        <v/>
      </c>
      <c r="G844" s="2" t="str">
        <f>IF(ISBLANK(A844),"",IF(ISERROR(VLOOKUP(A844,'Cadastro-Estoque'!A:G,1,FALSE)),"Produto não cadastrado",VLOOKUP(A844,'Cadastro-Estoque'!A:G,2,FALSE)))</f>
        <v/>
      </c>
      <c r="H844" s="2" t="str">
        <f>IF(ISERROR(VLOOKUP(A844,'Cadastro-Estoque'!A:G,1,FALSE)),"",VLOOKUP(A844,'Cadastro-Estoque'!A:G,3,FALSE))</f>
        <v/>
      </c>
    </row>
    <row r="845" spans="5:8" ht="18.75" customHeight="1" x14ac:dyDescent="0.25">
      <c r="E845" s="1" t="str">
        <f t="shared" si="14"/>
        <v/>
      </c>
      <c r="F845" s="2" t="str">
        <f>IF(ISERROR(VLOOKUP(A845,'Cadastro-Estoque'!A:G,1,FALSE)),"",VLOOKUP(A845,'Cadastro-Estoque'!A:G,4,FALSE))</f>
        <v/>
      </c>
      <c r="G845" s="2" t="str">
        <f>IF(ISBLANK(A845),"",IF(ISERROR(VLOOKUP(A845,'Cadastro-Estoque'!A:G,1,FALSE)),"Produto não cadastrado",VLOOKUP(A845,'Cadastro-Estoque'!A:G,2,FALSE)))</f>
        <v/>
      </c>
      <c r="H845" s="2" t="str">
        <f>IF(ISERROR(VLOOKUP(A845,'Cadastro-Estoque'!A:G,1,FALSE)),"",VLOOKUP(A845,'Cadastro-Estoque'!A:G,3,FALSE))</f>
        <v/>
      </c>
    </row>
    <row r="846" spans="5:8" ht="18.75" customHeight="1" x14ac:dyDescent="0.25">
      <c r="E846" s="1" t="str">
        <f t="shared" si="14"/>
        <v/>
      </c>
      <c r="F846" s="2" t="str">
        <f>IF(ISERROR(VLOOKUP(A846,'Cadastro-Estoque'!A:G,1,FALSE)),"",VLOOKUP(A846,'Cadastro-Estoque'!A:G,4,FALSE))</f>
        <v/>
      </c>
      <c r="G846" s="2" t="str">
        <f>IF(ISBLANK(A846),"",IF(ISERROR(VLOOKUP(A846,'Cadastro-Estoque'!A:G,1,FALSE)),"Produto não cadastrado",VLOOKUP(A846,'Cadastro-Estoque'!A:G,2,FALSE)))</f>
        <v/>
      </c>
      <c r="H846" s="2" t="str">
        <f>IF(ISERROR(VLOOKUP(A846,'Cadastro-Estoque'!A:G,1,FALSE)),"",VLOOKUP(A846,'Cadastro-Estoque'!A:G,3,FALSE))</f>
        <v/>
      </c>
    </row>
    <row r="847" spans="5:8" ht="18.75" customHeight="1" x14ac:dyDescent="0.25">
      <c r="E847" s="1" t="str">
        <f t="shared" si="14"/>
        <v/>
      </c>
      <c r="F847" s="2" t="str">
        <f>IF(ISERROR(VLOOKUP(A847,'Cadastro-Estoque'!A:G,1,FALSE)),"",VLOOKUP(A847,'Cadastro-Estoque'!A:G,4,FALSE))</f>
        <v/>
      </c>
      <c r="G847" s="2" t="str">
        <f>IF(ISBLANK(A847),"",IF(ISERROR(VLOOKUP(A847,'Cadastro-Estoque'!A:G,1,FALSE)),"Produto não cadastrado",VLOOKUP(A847,'Cadastro-Estoque'!A:G,2,FALSE)))</f>
        <v/>
      </c>
      <c r="H847" s="2" t="str">
        <f>IF(ISERROR(VLOOKUP(A847,'Cadastro-Estoque'!A:G,1,FALSE)),"",VLOOKUP(A847,'Cadastro-Estoque'!A:G,3,FALSE))</f>
        <v/>
      </c>
    </row>
    <row r="848" spans="5:8" ht="18.75" customHeight="1" x14ac:dyDescent="0.25">
      <c r="E848" s="1" t="str">
        <f t="shared" si="14"/>
        <v/>
      </c>
      <c r="F848" s="2" t="str">
        <f>IF(ISERROR(VLOOKUP(A848,'Cadastro-Estoque'!A:G,1,FALSE)),"",VLOOKUP(A848,'Cadastro-Estoque'!A:G,4,FALSE))</f>
        <v/>
      </c>
      <c r="G848" s="2" t="str">
        <f>IF(ISBLANK(A848),"",IF(ISERROR(VLOOKUP(A848,'Cadastro-Estoque'!A:G,1,FALSE)),"Produto não cadastrado",VLOOKUP(A848,'Cadastro-Estoque'!A:G,2,FALSE)))</f>
        <v/>
      </c>
      <c r="H848" s="2" t="str">
        <f>IF(ISERROR(VLOOKUP(A848,'Cadastro-Estoque'!A:G,1,FALSE)),"",VLOOKUP(A848,'Cadastro-Estoque'!A:G,3,FALSE))</f>
        <v/>
      </c>
    </row>
    <row r="849" spans="5:8" ht="18.75" customHeight="1" x14ac:dyDescent="0.25">
      <c r="E849" s="1" t="str">
        <f t="shared" si="14"/>
        <v/>
      </c>
      <c r="F849" s="2" t="str">
        <f>IF(ISERROR(VLOOKUP(A849,'Cadastro-Estoque'!A:G,1,FALSE)),"",VLOOKUP(A849,'Cadastro-Estoque'!A:G,4,FALSE))</f>
        <v/>
      </c>
      <c r="G849" s="2" t="str">
        <f>IF(ISBLANK(A849),"",IF(ISERROR(VLOOKUP(A849,'Cadastro-Estoque'!A:G,1,FALSE)),"Produto não cadastrado",VLOOKUP(A849,'Cadastro-Estoque'!A:G,2,FALSE)))</f>
        <v/>
      </c>
      <c r="H849" s="2" t="str">
        <f>IF(ISERROR(VLOOKUP(A849,'Cadastro-Estoque'!A:G,1,FALSE)),"",VLOOKUP(A849,'Cadastro-Estoque'!A:G,3,FALSE))</f>
        <v/>
      </c>
    </row>
    <row r="850" spans="5:8" ht="18.75" customHeight="1" x14ac:dyDescent="0.25">
      <c r="E850" s="1" t="str">
        <f t="shared" si="14"/>
        <v/>
      </c>
      <c r="F850" s="2" t="str">
        <f>IF(ISERROR(VLOOKUP(A850,'Cadastro-Estoque'!A:G,1,FALSE)),"",VLOOKUP(A850,'Cadastro-Estoque'!A:G,4,FALSE))</f>
        <v/>
      </c>
      <c r="G850" s="2" t="str">
        <f>IF(ISBLANK(A850),"",IF(ISERROR(VLOOKUP(A850,'Cadastro-Estoque'!A:G,1,FALSE)),"Produto não cadastrado",VLOOKUP(A850,'Cadastro-Estoque'!A:G,2,FALSE)))</f>
        <v/>
      </c>
      <c r="H850" s="2" t="str">
        <f>IF(ISERROR(VLOOKUP(A850,'Cadastro-Estoque'!A:G,1,FALSE)),"",VLOOKUP(A850,'Cadastro-Estoque'!A:G,3,FALSE))</f>
        <v/>
      </c>
    </row>
    <row r="851" spans="5:8" ht="18.75" customHeight="1" x14ac:dyDescent="0.25">
      <c r="E851" s="1" t="str">
        <f t="shared" si="14"/>
        <v/>
      </c>
      <c r="F851" s="2" t="str">
        <f>IF(ISERROR(VLOOKUP(A851,'Cadastro-Estoque'!A:G,1,FALSE)),"",VLOOKUP(A851,'Cadastro-Estoque'!A:G,4,FALSE))</f>
        <v/>
      </c>
      <c r="G851" s="2" t="str">
        <f>IF(ISBLANK(A851),"",IF(ISERROR(VLOOKUP(A851,'Cadastro-Estoque'!A:G,1,FALSE)),"Produto não cadastrado",VLOOKUP(A851,'Cadastro-Estoque'!A:G,2,FALSE)))</f>
        <v/>
      </c>
      <c r="H851" s="2" t="str">
        <f>IF(ISERROR(VLOOKUP(A851,'Cadastro-Estoque'!A:G,1,FALSE)),"",VLOOKUP(A851,'Cadastro-Estoque'!A:G,3,FALSE))</f>
        <v/>
      </c>
    </row>
    <row r="852" spans="5:8" ht="18.75" customHeight="1" x14ac:dyDescent="0.25">
      <c r="E852" s="1" t="str">
        <f t="shared" si="14"/>
        <v/>
      </c>
      <c r="F852" s="2" t="str">
        <f>IF(ISERROR(VLOOKUP(A852,'Cadastro-Estoque'!A:G,1,FALSE)),"",VLOOKUP(A852,'Cadastro-Estoque'!A:G,4,FALSE))</f>
        <v/>
      </c>
      <c r="G852" s="2" t="str">
        <f>IF(ISBLANK(A852),"",IF(ISERROR(VLOOKUP(A852,'Cadastro-Estoque'!A:G,1,FALSE)),"Produto não cadastrado",VLOOKUP(A852,'Cadastro-Estoque'!A:G,2,FALSE)))</f>
        <v/>
      </c>
      <c r="H852" s="2" t="str">
        <f>IF(ISERROR(VLOOKUP(A852,'Cadastro-Estoque'!A:G,1,FALSE)),"",VLOOKUP(A852,'Cadastro-Estoque'!A:G,3,FALSE))</f>
        <v/>
      </c>
    </row>
    <row r="853" spans="5:8" ht="18.75" customHeight="1" x14ac:dyDescent="0.25">
      <c r="E853" s="1" t="str">
        <f t="shared" si="14"/>
        <v/>
      </c>
      <c r="F853" s="2" t="str">
        <f>IF(ISERROR(VLOOKUP(A853,'Cadastro-Estoque'!A:G,1,FALSE)),"",VLOOKUP(A853,'Cadastro-Estoque'!A:G,4,FALSE))</f>
        <v/>
      </c>
      <c r="G853" s="2" t="str">
        <f>IF(ISBLANK(A853),"",IF(ISERROR(VLOOKUP(A853,'Cadastro-Estoque'!A:G,1,FALSE)),"Produto não cadastrado",VLOOKUP(A853,'Cadastro-Estoque'!A:G,2,FALSE)))</f>
        <v/>
      </c>
      <c r="H853" s="2" t="str">
        <f>IF(ISERROR(VLOOKUP(A853,'Cadastro-Estoque'!A:G,1,FALSE)),"",VLOOKUP(A853,'Cadastro-Estoque'!A:G,3,FALSE))</f>
        <v/>
      </c>
    </row>
    <row r="854" spans="5:8" ht="18.75" customHeight="1" x14ac:dyDescent="0.25">
      <c r="E854" s="1" t="str">
        <f t="shared" si="14"/>
        <v/>
      </c>
      <c r="F854" s="2" t="str">
        <f>IF(ISERROR(VLOOKUP(A854,'Cadastro-Estoque'!A:G,1,FALSE)),"",VLOOKUP(A854,'Cadastro-Estoque'!A:G,4,FALSE))</f>
        <v/>
      </c>
      <c r="G854" s="2" t="str">
        <f>IF(ISBLANK(A854),"",IF(ISERROR(VLOOKUP(A854,'Cadastro-Estoque'!A:G,1,FALSE)),"Produto não cadastrado",VLOOKUP(A854,'Cadastro-Estoque'!A:G,2,FALSE)))</f>
        <v/>
      </c>
      <c r="H854" s="2" t="str">
        <f>IF(ISERROR(VLOOKUP(A854,'Cadastro-Estoque'!A:G,1,FALSE)),"",VLOOKUP(A854,'Cadastro-Estoque'!A:G,3,FALSE))</f>
        <v/>
      </c>
    </row>
    <row r="855" spans="5:8" ht="18.75" customHeight="1" x14ac:dyDescent="0.25">
      <c r="E855" s="1" t="str">
        <f t="shared" si="14"/>
        <v/>
      </c>
      <c r="F855" s="2" t="str">
        <f>IF(ISERROR(VLOOKUP(A855,'Cadastro-Estoque'!A:G,1,FALSE)),"",VLOOKUP(A855,'Cadastro-Estoque'!A:G,4,FALSE))</f>
        <v/>
      </c>
      <c r="G855" s="2" t="str">
        <f>IF(ISBLANK(A855),"",IF(ISERROR(VLOOKUP(A855,'Cadastro-Estoque'!A:G,1,FALSE)),"Produto não cadastrado",VLOOKUP(A855,'Cadastro-Estoque'!A:G,2,FALSE)))</f>
        <v/>
      </c>
      <c r="H855" s="2" t="str">
        <f>IF(ISERROR(VLOOKUP(A855,'Cadastro-Estoque'!A:G,1,FALSE)),"",VLOOKUP(A855,'Cadastro-Estoque'!A:G,3,FALSE))</f>
        <v/>
      </c>
    </row>
    <row r="856" spans="5:8" ht="18.75" customHeight="1" x14ac:dyDescent="0.25">
      <c r="E856" s="1" t="str">
        <f t="shared" si="14"/>
        <v/>
      </c>
      <c r="F856" s="2" t="str">
        <f>IF(ISERROR(VLOOKUP(A856,'Cadastro-Estoque'!A:G,1,FALSE)),"",VLOOKUP(A856,'Cadastro-Estoque'!A:G,4,FALSE))</f>
        <v/>
      </c>
      <c r="G856" s="2" t="str">
        <f>IF(ISBLANK(A856),"",IF(ISERROR(VLOOKUP(A856,'Cadastro-Estoque'!A:G,1,FALSE)),"Produto não cadastrado",VLOOKUP(A856,'Cadastro-Estoque'!A:G,2,FALSE)))</f>
        <v/>
      </c>
      <c r="H856" s="2" t="str">
        <f>IF(ISERROR(VLOOKUP(A856,'Cadastro-Estoque'!A:G,1,FALSE)),"",VLOOKUP(A856,'Cadastro-Estoque'!A:G,3,FALSE))</f>
        <v/>
      </c>
    </row>
    <row r="857" spans="5:8" ht="18.75" customHeight="1" x14ac:dyDescent="0.25">
      <c r="E857" s="1" t="str">
        <f t="shared" si="14"/>
        <v/>
      </c>
      <c r="F857" s="2" t="str">
        <f>IF(ISERROR(VLOOKUP(A857,'Cadastro-Estoque'!A:G,1,FALSE)),"",VLOOKUP(A857,'Cadastro-Estoque'!A:G,4,FALSE))</f>
        <v/>
      </c>
      <c r="G857" s="2" t="str">
        <f>IF(ISBLANK(A857),"",IF(ISERROR(VLOOKUP(A857,'Cadastro-Estoque'!A:G,1,FALSE)),"Produto não cadastrado",VLOOKUP(A857,'Cadastro-Estoque'!A:G,2,FALSE)))</f>
        <v/>
      </c>
      <c r="H857" s="2" t="str">
        <f>IF(ISERROR(VLOOKUP(A857,'Cadastro-Estoque'!A:G,1,FALSE)),"",VLOOKUP(A857,'Cadastro-Estoque'!A:G,3,FALSE))</f>
        <v/>
      </c>
    </row>
    <row r="858" spans="5:8" ht="18.75" customHeight="1" x14ac:dyDescent="0.25">
      <c r="E858" s="1" t="str">
        <f t="shared" si="14"/>
        <v/>
      </c>
      <c r="F858" s="2" t="str">
        <f>IF(ISERROR(VLOOKUP(A858,'Cadastro-Estoque'!A:G,1,FALSE)),"",VLOOKUP(A858,'Cadastro-Estoque'!A:G,4,FALSE))</f>
        <v/>
      </c>
      <c r="G858" s="2" t="str">
        <f>IF(ISBLANK(A858),"",IF(ISERROR(VLOOKUP(A858,'Cadastro-Estoque'!A:G,1,FALSE)),"Produto não cadastrado",VLOOKUP(A858,'Cadastro-Estoque'!A:G,2,FALSE)))</f>
        <v/>
      </c>
      <c r="H858" s="2" t="str">
        <f>IF(ISERROR(VLOOKUP(A858,'Cadastro-Estoque'!A:G,1,FALSE)),"",VLOOKUP(A858,'Cadastro-Estoque'!A:G,3,FALSE))</f>
        <v/>
      </c>
    </row>
    <row r="859" spans="5:8" ht="18.75" customHeight="1" x14ac:dyDescent="0.25">
      <c r="E859" s="1" t="str">
        <f t="shared" si="14"/>
        <v/>
      </c>
      <c r="F859" s="2" t="str">
        <f>IF(ISERROR(VLOOKUP(A859,'Cadastro-Estoque'!A:G,1,FALSE)),"",VLOOKUP(A859,'Cadastro-Estoque'!A:G,4,FALSE))</f>
        <v/>
      </c>
      <c r="G859" s="2" t="str">
        <f>IF(ISBLANK(A859),"",IF(ISERROR(VLOOKUP(A859,'Cadastro-Estoque'!A:G,1,FALSE)),"Produto não cadastrado",VLOOKUP(A859,'Cadastro-Estoque'!A:G,2,FALSE)))</f>
        <v/>
      </c>
      <c r="H859" s="2" t="str">
        <f>IF(ISERROR(VLOOKUP(A859,'Cadastro-Estoque'!A:G,1,FALSE)),"",VLOOKUP(A859,'Cadastro-Estoque'!A:G,3,FALSE))</f>
        <v/>
      </c>
    </row>
    <row r="860" spans="5:8" ht="18.75" customHeight="1" x14ac:dyDescent="0.25">
      <c r="E860" s="1" t="str">
        <f t="shared" si="14"/>
        <v/>
      </c>
      <c r="F860" s="2" t="str">
        <f>IF(ISERROR(VLOOKUP(A860,'Cadastro-Estoque'!A:G,1,FALSE)),"",VLOOKUP(A860,'Cadastro-Estoque'!A:G,4,FALSE))</f>
        <v/>
      </c>
      <c r="G860" s="2" t="str">
        <f>IF(ISBLANK(A860),"",IF(ISERROR(VLOOKUP(A860,'Cadastro-Estoque'!A:G,1,FALSE)),"Produto não cadastrado",VLOOKUP(A860,'Cadastro-Estoque'!A:G,2,FALSE)))</f>
        <v/>
      </c>
      <c r="H860" s="2" t="str">
        <f>IF(ISERROR(VLOOKUP(A860,'Cadastro-Estoque'!A:G,1,FALSE)),"",VLOOKUP(A860,'Cadastro-Estoque'!A:G,3,FALSE))</f>
        <v/>
      </c>
    </row>
    <row r="861" spans="5:8" ht="18.75" customHeight="1" x14ac:dyDescent="0.25">
      <c r="E861" s="1" t="str">
        <f t="shared" si="14"/>
        <v/>
      </c>
      <c r="F861" s="2" t="str">
        <f>IF(ISERROR(VLOOKUP(A861,'Cadastro-Estoque'!A:G,1,FALSE)),"",VLOOKUP(A861,'Cadastro-Estoque'!A:G,4,FALSE))</f>
        <v/>
      </c>
      <c r="G861" s="2" t="str">
        <f>IF(ISBLANK(A861),"",IF(ISERROR(VLOOKUP(A861,'Cadastro-Estoque'!A:G,1,FALSE)),"Produto não cadastrado",VLOOKUP(A861,'Cadastro-Estoque'!A:G,2,FALSE)))</f>
        <v/>
      </c>
      <c r="H861" s="2" t="str">
        <f>IF(ISERROR(VLOOKUP(A861,'Cadastro-Estoque'!A:G,1,FALSE)),"",VLOOKUP(A861,'Cadastro-Estoque'!A:G,3,FALSE))</f>
        <v/>
      </c>
    </row>
    <row r="862" spans="5:8" ht="18.75" customHeight="1" x14ac:dyDescent="0.25">
      <c r="E862" s="1" t="str">
        <f t="shared" si="14"/>
        <v/>
      </c>
      <c r="F862" s="2" t="str">
        <f>IF(ISERROR(VLOOKUP(A862,'Cadastro-Estoque'!A:G,1,FALSE)),"",VLOOKUP(A862,'Cadastro-Estoque'!A:G,4,FALSE))</f>
        <v/>
      </c>
      <c r="G862" s="2" t="str">
        <f>IF(ISBLANK(A862),"",IF(ISERROR(VLOOKUP(A862,'Cadastro-Estoque'!A:G,1,FALSE)),"Produto não cadastrado",VLOOKUP(A862,'Cadastro-Estoque'!A:G,2,FALSE)))</f>
        <v/>
      </c>
      <c r="H862" s="2" t="str">
        <f>IF(ISERROR(VLOOKUP(A862,'Cadastro-Estoque'!A:G,1,FALSE)),"",VLOOKUP(A862,'Cadastro-Estoque'!A:G,3,FALSE))</f>
        <v/>
      </c>
    </row>
    <row r="863" spans="5:8" ht="18.75" customHeight="1" x14ac:dyDescent="0.25">
      <c r="E863" s="1" t="str">
        <f t="shared" si="14"/>
        <v/>
      </c>
      <c r="F863" s="2" t="str">
        <f>IF(ISERROR(VLOOKUP(A863,'Cadastro-Estoque'!A:G,1,FALSE)),"",VLOOKUP(A863,'Cadastro-Estoque'!A:G,4,FALSE))</f>
        <v/>
      </c>
      <c r="G863" s="2" t="str">
        <f>IF(ISBLANK(A863),"",IF(ISERROR(VLOOKUP(A863,'Cadastro-Estoque'!A:G,1,FALSE)),"Produto não cadastrado",VLOOKUP(A863,'Cadastro-Estoque'!A:G,2,FALSE)))</f>
        <v/>
      </c>
      <c r="H863" s="2" t="str">
        <f>IF(ISERROR(VLOOKUP(A863,'Cadastro-Estoque'!A:G,1,FALSE)),"",VLOOKUP(A863,'Cadastro-Estoque'!A:G,3,FALSE))</f>
        <v/>
      </c>
    </row>
    <row r="864" spans="5:8" ht="18.75" customHeight="1" x14ac:dyDescent="0.25">
      <c r="E864" s="1" t="str">
        <f t="shared" si="14"/>
        <v/>
      </c>
      <c r="F864" s="2" t="str">
        <f>IF(ISERROR(VLOOKUP(A864,'Cadastro-Estoque'!A:G,1,FALSE)),"",VLOOKUP(A864,'Cadastro-Estoque'!A:G,4,FALSE))</f>
        <v/>
      </c>
      <c r="G864" s="2" t="str">
        <f>IF(ISBLANK(A864),"",IF(ISERROR(VLOOKUP(A864,'Cadastro-Estoque'!A:G,1,FALSE)),"Produto não cadastrado",VLOOKUP(A864,'Cadastro-Estoque'!A:G,2,FALSE)))</f>
        <v/>
      </c>
      <c r="H864" s="2" t="str">
        <f>IF(ISERROR(VLOOKUP(A864,'Cadastro-Estoque'!A:G,1,FALSE)),"",VLOOKUP(A864,'Cadastro-Estoque'!A:G,3,FALSE))</f>
        <v/>
      </c>
    </row>
    <row r="865" spans="5:8" ht="18.75" customHeight="1" x14ac:dyDescent="0.25">
      <c r="E865" s="1" t="str">
        <f t="shared" si="14"/>
        <v/>
      </c>
      <c r="F865" s="2" t="str">
        <f>IF(ISERROR(VLOOKUP(A865,'Cadastro-Estoque'!A:G,1,FALSE)),"",VLOOKUP(A865,'Cadastro-Estoque'!A:G,4,FALSE))</f>
        <v/>
      </c>
      <c r="G865" s="2" t="str">
        <f>IF(ISBLANK(A865),"",IF(ISERROR(VLOOKUP(A865,'Cadastro-Estoque'!A:G,1,FALSE)),"Produto não cadastrado",VLOOKUP(A865,'Cadastro-Estoque'!A:G,2,FALSE)))</f>
        <v/>
      </c>
      <c r="H865" s="2" t="str">
        <f>IF(ISERROR(VLOOKUP(A865,'Cadastro-Estoque'!A:G,1,FALSE)),"",VLOOKUP(A865,'Cadastro-Estoque'!A:G,3,FALSE))</f>
        <v/>
      </c>
    </row>
    <row r="866" spans="5:8" ht="18.75" customHeight="1" x14ac:dyDescent="0.25">
      <c r="E866" s="1" t="str">
        <f t="shared" si="14"/>
        <v/>
      </c>
      <c r="F866" s="2" t="str">
        <f>IF(ISERROR(VLOOKUP(A866,'Cadastro-Estoque'!A:G,1,FALSE)),"",VLOOKUP(A866,'Cadastro-Estoque'!A:G,4,FALSE))</f>
        <v/>
      </c>
      <c r="G866" s="2" t="str">
        <f>IF(ISBLANK(A866),"",IF(ISERROR(VLOOKUP(A866,'Cadastro-Estoque'!A:G,1,FALSE)),"Produto não cadastrado",VLOOKUP(A866,'Cadastro-Estoque'!A:G,2,FALSE)))</f>
        <v/>
      </c>
      <c r="H866" s="2" t="str">
        <f>IF(ISERROR(VLOOKUP(A866,'Cadastro-Estoque'!A:G,1,FALSE)),"",VLOOKUP(A866,'Cadastro-Estoque'!A:G,3,FALSE))</f>
        <v/>
      </c>
    </row>
    <row r="867" spans="5:8" ht="18.75" customHeight="1" x14ac:dyDescent="0.25">
      <c r="E867" s="1" t="str">
        <f t="shared" si="14"/>
        <v/>
      </c>
      <c r="F867" s="2" t="str">
        <f>IF(ISERROR(VLOOKUP(A867,'Cadastro-Estoque'!A:G,1,FALSE)),"",VLOOKUP(A867,'Cadastro-Estoque'!A:G,4,FALSE))</f>
        <v/>
      </c>
      <c r="G867" s="2" t="str">
        <f>IF(ISBLANK(A867),"",IF(ISERROR(VLOOKUP(A867,'Cadastro-Estoque'!A:G,1,FALSE)),"Produto não cadastrado",VLOOKUP(A867,'Cadastro-Estoque'!A:G,2,FALSE)))</f>
        <v/>
      </c>
      <c r="H867" s="2" t="str">
        <f>IF(ISERROR(VLOOKUP(A867,'Cadastro-Estoque'!A:G,1,FALSE)),"",VLOOKUP(A867,'Cadastro-Estoque'!A:G,3,FALSE))</f>
        <v/>
      </c>
    </row>
    <row r="868" spans="5:8" ht="18.75" customHeight="1" x14ac:dyDescent="0.25">
      <c r="E868" s="1" t="str">
        <f t="shared" si="14"/>
        <v/>
      </c>
      <c r="F868" s="2" t="str">
        <f>IF(ISERROR(VLOOKUP(A868,'Cadastro-Estoque'!A:G,1,FALSE)),"",VLOOKUP(A868,'Cadastro-Estoque'!A:G,4,FALSE))</f>
        <v/>
      </c>
      <c r="G868" s="2" t="str">
        <f>IF(ISBLANK(A868),"",IF(ISERROR(VLOOKUP(A868,'Cadastro-Estoque'!A:G,1,FALSE)),"Produto não cadastrado",VLOOKUP(A868,'Cadastro-Estoque'!A:G,2,FALSE)))</f>
        <v/>
      </c>
      <c r="H868" s="2" t="str">
        <f>IF(ISERROR(VLOOKUP(A868,'Cadastro-Estoque'!A:G,1,FALSE)),"",VLOOKUP(A868,'Cadastro-Estoque'!A:G,3,FALSE))</f>
        <v/>
      </c>
    </row>
    <row r="869" spans="5:8" ht="18.75" customHeight="1" x14ac:dyDescent="0.25">
      <c r="E869" s="1" t="str">
        <f t="shared" si="14"/>
        <v/>
      </c>
      <c r="F869" s="2" t="str">
        <f>IF(ISERROR(VLOOKUP(A869,'Cadastro-Estoque'!A:G,1,FALSE)),"",VLOOKUP(A869,'Cadastro-Estoque'!A:G,4,FALSE))</f>
        <v/>
      </c>
      <c r="G869" s="2" t="str">
        <f>IF(ISBLANK(A869),"",IF(ISERROR(VLOOKUP(A869,'Cadastro-Estoque'!A:G,1,FALSE)),"Produto não cadastrado",VLOOKUP(A869,'Cadastro-Estoque'!A:G,2,FALSE)))</f>
        <v/>
      </c>
      <c r="H869" s="2" t="str">
        <f>IF(ISERROR(VLOOKUP(A869,'Cadastro-Estoque'!A:G,1,FALSE)),"",VLOOKUP(A869,'Cadastro-Estoque'!A:G,3,FALSE))</f>
        <v/>
      </c>
    </row>
    <row r="870" spans="5:8" ht="18.75" customHeight="1" x14ac:dyDescent="0.25">
      <c r="E870" s="1" t="str">
        <f t="shared" si="14"/>
        <v/>
      </c>
      <c r="F870" s="2" t="str">
        <f>IF(ISERROR(VLOOKUP(A870,'Cadastro-Estoque'!A:G,1,FALSE)),"",VLOOKUP(A870,'Cadastro-Estoque'!A:G,4,FALSE))</f>
        <v/>
      </c>
      <c r="G870" s="2" t="str">
        <f>IF(ISBLANK(A870),"",IF(ISERROR(VLOOKUP(A870,'Cadastro-Estoque'!A:G,1,FALSE)),"Produto não cadastrado",VLOOKUP(A870,'Cadastro-Estoque'!A:G,2,FALSE)))</f>
        <v/>
      </c>
      <c r="H870" s="2" t="str">
        <f>IF(ISERROR(VLOOKUP(A870,'Cadastro-Estoque'!A:G,1,FALSE)),"",VLOOKUP(A870,'Cadastro-Estoque'!A:G,3,FALSE))</f>
        <v/>
      </c>
    </row>
    <row r="871" spans="5:8" ht="18.75" customHeight="1" x14ac:dyDescent="0.25">
      <c r="E871" s="1" t="str">
        <f t="shared" si="14"/>
        <v/>
      </c>
      <c r="F871" s="2" t="str">
        <f>IF(ISERROR(VLOOKUP(A871,'Cadastro-Estoque'!A:G,1,FALSE)),"",VLOOKUP(A871,'Cadastro-Estoque'!A:G,4,FALSE))</f>
        <v/>
      </c>
      <c r="G871" s="2" t="str">
        <f>IF(ISBLANK(A871),"",IF(ISERROR(VLOOKUP(A871,'Cadastro-Estoque'!A:G,1,FALSE)),"Produto não cadastrado",VLOOKUP(A871,'Cadastro-Estoque'!A:G,2,FALSE)))</f>
        <v/>
      </c>
      <c r="H871" s="2" t="str">
        <f>IF(ISERROR(VLOOKUP(A871,'Cadastro-Estoque'!A:G,1,FALSE)),"",VLOOKUP(A871,'Cadastro-Estoque'!A:G,3,FALSE))</f>
        <v/>
      </c>
    </row>
    <row r="872" spans="5:8" ht="18.75" customHeight="1" x14ac:dyDescent="0.25">
      <c r="E872" s="1" t="str">
        <f t="shared" si="14"/>
        <v/>
      </c>
      <c r="F872" s="2" t="str">
        <f>IF(ISERROR(VLOOKUP(A872,'Cadastro-Estoque'!A:G,1,FALSE)),"",VLOOKUP(A872,'Cadastro-Estoque'!A:G,4,FALSE))</f>
        <v/>
      </c>
      <c r="G872" s="2" t="str">
        <f>IF(ISBLANK(A872),"",IF(ISERROR(VLOOKUP(A872,'Cadastro-Estoque'!A:G,1,FALSE)),"Produto não cadastrado",VLOOKUP(A872,'Cadastro-Estoque'!A:G,2,FALSE)))</f>
        <v/>
      </c>
      <c r="H872" s="2" t="str">
        <f>IF(ISERROR(VLOOKUP(A872,'Cadastro-Estoque'!A:G,1,FALSE)),"",VLOOKUP(A872,'Cadastro-Estoque'!A:G,3,FALSE))</f>
        <v/>
      </c>
    </row>
    <row r="873" spans="5:8" ht="18.75" customHeight="1" x14ac:dyDescent="0.25">
      <c r="E873" s="1" t="str">
        <f t="shared" si="14"/>
        <v/>
      </c>
      <c r="F873" s="2" t="str">
        <f>IF(ISERROR(VLOOKUP(A873,'Cadastro-Estoque'!A:G,1,FALSE)),"",VLOOKUP(A873,'Cadastro-Estoque'!A:G,4,FALSE))</f>
        <v/>
      </c>
      <c r="G873" s="2" t="str">
        <f>IF(ISBLANK(A873),"",IF(ISERROR(VLOOKUP(A873,'Cadastro-Estoque'!A:G,1,FALSE)),"Produto não cadastrado",VLOOKUP(A873,'Cadastro-Estoque'!A:G,2,FALSE)))</f>
        <v/>
      </c>
      <c r="H873" s="2" t="str">
        <f>IF(ISERROR(VLOOKUP(A873,'Cadastro-Estoque'!A:G,1,FALSE)),"",VLOOKUP(A873,'Cadastro-Estoque'!A:G,3,FALSE))</f>
        <v/>
      </c>
    </row>
    <row r="874" spans="5:8" ht="18.75" customHeight="1" x14ac:dyDescent="0.25">
      <c r="E874" s="1" t="str">
        <f t="shared" si="14"/>
        <v/>
      </c>
      <c r="F874" s="2" t="str">
        <f>IF(ISERROR(VLOOKUP(A874,'Cadastro-Estoque'!A:G,1,FALSE)),"",VLOOKUP(A874,'Cadastro-Estoque'!A:G,4,FALSE))</f>
        <v/>
      </c>
      <c r="G874" s="2" t="str">
        <f>IF(ISBLANK(A874),"",IF(ISERROR(VLOOKUP(A874,'Cadastro-Estoque'!A:G,1,FALSE)),"Produto não cadastrado",VLOOKUP(A874,'Cadastro-Estoque'!A:G,2,FALSE)))</f>
        <v/>
      </c>
      <c r="H874" s="2" t="str">
        <f>IF(ISERROR(VLOOKUP(A874,'Cadastro-Estoque'!A:G,1,FALSE)),"",VLOOKUP(A874,'Cadastro-Estoque'!A:G,3,FALSE))</f>
        <v/>
      </c>
    </row>
    <row r="875" spans="5:8" ht="18.75" customHeight="1" x14ac:dyDescent="0.25">
      <c r="E875" s="1" t="str">
        <f t="shared" si="14"/>
        <v/>
      </c>
      <c r="F875" s="2" t="str">
        <f>IF(ISERROR(VLOOKUP(A875,'Cadastro-Estoque'!A:G,1,FALSE)),"",VLOOKUP(A875,'Cadastro-Estoque'!A:G,4,FALSE))</f>
        <v/>
      </c>
      <c r="G875" s="2" t="str">
        <f>IF(ISBLANK(A875),"",IF(ISERROR(VLOOKUP(A875,'Cadastro-Estoque'!A:G,1,FALSE)),"Produto não cadastrado",VLOOKUP(A875,'Cadastro-Estoque'!A:G,2,FALSE)))</f>
        <v/>
      </c>
      <c r="H875" s="2" t="str">
        <f>IF(ISERROR(VLOOKUP(A875,'Cadastro-Estoque'!A:G,1,FALSE)),"",VLOOKUP(A875,'Cadastro-Estoque'!A:G,3,FALSE))</f>
        <v/>
      </c>
    </row>
    <row r="876" spans="5:8" ht="18.75" customHeight="1" x14ac:dyDescent="0.25">
      <c r="E876" s="1" t="str">
        <f t="shared" si="14"/>
        <v/>
      </c>
      <c r="F876" s="2" t="str">
        <f>IF(ISERROR(VLOOKUP(A876,'Cadastro-Estoque'!A:G,1,FALSE)),"",VLOOKUP(A876,'Cadastro-Estoque'!A:G,4,FALSE))</f>
        <v/>
      </c>
      <c r="G876" s="2" t="str">
        <f>IF(ISBLANK(A876),"",IF(ISERROR(VLOOKUP(A876,'Cadastro-Estoque'!A:G,1,FALSE)),"Produto não cadastrado",VLOOKUP(A876,'Cadastro-Estoque'!A:G,2,FALSE)))</f>
        <v/>
      </c>
      <c r="H876" s="2" t="str">
        <f>IF(ISERROR(VLOOKUP(A876,'Cadastro-Estoque'!A:G,1,FALSE)),"",VLOOKUP(A876,'Cadastro-Estoque'!A:G,3,FALSE))</f>
        <v/>
      </c>
    </row>
    <row r="877" spans="5:8" ht="18.75" customHeight="1" x14ac:dyDescent="0.25">
      <c r="E877" s="1" t="str">
        <f t="shared" si="14"/>
        <v/>
      </c>
      <c r="F877" s="2" t="str">
        <f>IF(ISERROR(VLOOKUP(A877,'Cadastro-Estoque'!A:G,1,FALSE)),"",VLOOKUP(A877,'Cadastro-Estoque'!A:G,4,FALSE))</f>
        <v/>
      </c>
      <c r="G877" s="2" t="str">
        <f>IF(ISBLANK(A877),"",IF(ISERROR(VLOOKUP(A877,'Cadastro-Estoque'!A:G,1,FALSE)),"Produto não cadastrado",VLOOKUP(A877,'Cadastro-Estoque'!A:G,2,FALSE)))</f>
        <v/>
      </c>
      <c r="H877" s="2" t="str">
        <f>IF(ISERROR(VLOOKUP(A877,'Cadastro-Estoque'!A:G,1,FALSE)),"",VLOOKUP(A877,'Cadastro-Estoque'!A:G,3,FALSE))</f>
        <v/>
      </c>
    </row>
    <row r="878" spans="5:8" ht="18.75" customHeight="1" x14ac:dyDescent="0.25">
      <c r="E878" s="1" t="str">
        <f t="shared" si="14"/>
        <v/>
      </c>
      <c r="F878" s="2" t="str">
        <f>IF(ISERROR(VLOOKUP(A878,'Cadastro-Estoque'!A:G,1,FALSE)),"",VLOOKUP(A878,'Cadastro-Estoque'!A:G,4,FALSE))</f>
        <v/>
      </c>
      <c r="G878" s="2" t="str">
        <f>IF(ISBLANK(A878),"",IF(ISERROR(VLOOKUP(A878,'Cadastro-Estoque'!A:G,1,FALSE)),"Produto não cadastrado",VLOOKUP(A878,'Cadastro-Estoque'!A:G,2,FALSE)))</f>
        <v/>
      </c>
      <c r="H878" s="2" t="str">
        <f>IF(ISERROR(VLOOKUP(A878,'Cadastro-Estoque'!A:G,1,FALSE)),"",VLOOKUP(A878,'Cadastro-Estoque'!A:G,3,FALSE))</f>
        <v/>
      </c>
    </row>
    <row r="879" spans="5:8" ht="18.75" customHeight="1" x14ac:dyDescent="0.25">
      <c r="E879" s="1" t="str">
        <f t="shared" si="14"/>
        <v/>
      </c>
      <c r="F879" s="2" t="str">
        <f>IF(ISERROR(VLOOKUP(A879,'Cadastro-Estoque'!A:G,1,FALSE)),"",VLOOKUP(A879,'Cadastro-Estoque'!A:G,4,FALSE))</f>
        <v/>
      </c>
      <c r="G879" s="2" t="str">
        <f>IF(ISBLANK(A879),"",IF(ISERROR(VLOOKUP(A879,'Cadastro-Estoque'!A:G,1,FALSE)),"Produto não cadastrado",VLOOKUP(A879,'Cadastro-Estoque'!A:G,2,FALSE)))</f>
        <v/>
      </c>
      <c r="H879" s="2" t="str">
        <f>IF(ISERROR(VLOOKUP(A879,'Cadastro-Estoque'!A:G,1,FALSE)),"",VLOOKUP(A879,'Cadastro-Estoque'!A:G,3,FALSE))</f>
        <v/>
      </c>
    </row>
    <row r="880" spans="5:8" ht="18.75" customHeight="1" x14ac:dyDescent="0.25">
      <c r="E880" s="1" t="str">
        <f t="shared" si="14"/>
        <v/>
      </c>
      <c r="F880" s="2" t="str">
        <f>IF(ISERROR(VLOOKUP(A880,'Cadastro-Estoque'!A:G,1,FALSE)),"",VLOOKUP(A880,'Cadastro-Estoque'!A:G,4,FALSE))</f>
        <v/>
      </c>
      <c r="G880" s="2" t="str">
        <f>IF(ISBLANK(A880),"",IF(ISERROR(VLOOKUP(A880,'Cadastro-Estoque'!A:G,1,FALSE)),"Produto não cadastrado",VLOOKUP(A880,'Cadastro-Estoque'!A:G,2,FALSE)))</f>
        <v/>
      </c>
      <c r="H880" s="2" t="str">
        <f>IF(ISERROR(VLOOKUP(A880,'Cadastro-Estoque'!A:G,1,FALSE)),"",VLOOKUP(A880,'Cadastro-Estoque'!A:G,3,FALSE))</f>
        <v/>
      </c>
    </row>
    <row r="881" spans="5:8" ht="18.75" customHeight="1" x14ac:dyDescent="0.25">
      <c r="E881" s="1" t="str">
        <f t="shared" si="14"/>
        <v/>
      </c>
      <c r="F881" s="2" t="str">
        <f>IF(ISERROR(VLOOKUP(A881,'Cadastro-Estoque'!A:G,1,FALSE)),"",VLOOKUP(A881,'Cadastro-Estoque'!A:G,4,FALSE))</f>
        <v/>
      </c>
      <c r="G881" s="2" t="str">
        <f>IF(ISBLANK(A881),"",IF(ISERROR(VLOOKUP(A881,'Cadastro-Estoque'!A:G,1,FALSE)),"Produto não cadastrado",VLOOKUP(A881,'Cadastro-Estoque'!A:G,2,FALSE)))</f>
        <v/>
      </c>
      <c r="H881" s="2" t="str">
        <f>IF(ISERROR(VLOOKUP(A881,'Cadastro-Estoque'!A:G,1,FALSE)),"",VLOOKUP(A881,'Cadastro-Estoque'!A:G,3,FALSE))</f>
        <v/>
      </c>
    </row>
    <row r="882" spans="5:8" ht="18.75" customHeight="1" x14ac:dyDescent="0.25">
      <c r="E882" s="1" t="str">
        <f t="shared" si="14"/>
        <v/>
      </c>
      <c r="F882" s="2" t="str">
        <f>IF(ISERROR(VLOOKUP(A882,'Cadastro-Estoque'!A:G,1,FALSE)),"",VLOOKUP(A882,'Cadastro-Estoque'!A:G,4,FALSE))</f>
        <v/>
      </c>
      <c r="G882" s="2" t="str">
        <f>IF(ISBLANK(A882),"",IF(ISERROR(VLOOKUP(A882,'Cadastro-Estoque'!A:G,1,FALSE)),"Produto não cadastrado",VLOOKUP(A882,'Cadastro-Estoque'!A:G,2,FALSE)))</f>
        <v/>
      </c>
      <c r="H882" s="2" t="str">
        <f>IF(ISERROR(VLOOKUP(A882,'Cadastro-Estoque'!A:G,1,FALSE)),"",VLOOKUP(A882,'Cadastro-Estoque'!A:G,3,FALSE))</f>
        <v/>
      </c>
    </row>
    <row r="883" spans="5:8" ht="18.75" customHeight="1" x14ac:dyDescent="0.25">
      <c r="E883" s="1" t="str">
        <f t="shared" si="14"/>
        <v/>
      </c>
      <c r="F883" s="2" t="str">
        <f>IF(ISERROR(VLOOKUP(A883,'Cadastro-Estoque'!A:G,1,FALSE)),"",VLOOKUP(A883,'Cadastro-Estoque'!A:G,4,FALSE))</f>
        <v/>
      </c>
      <c r="G883" s="2" t="str">
        <f>IF(ISBLANK(A883),"",IF(ISERROR(VLOOKUP(A883,'Cadastro-Estoque'!A:G,1,FALSE)),"Produto não cadastrado",VLOOKUP(A883,'Cadastro-Estoque'!A:G,2,FALSE)))</f>
        <v/>
      </c>
      <c r="H883" s="2" t="str">
        <f>IF(ISERROR(VLOOKUP(A883,'Cadastro-Estoque'!A:G,1,FALSE)),"",VLOOKUP(A883,'Cadastro-Estoque'!A:G,3,FALSE))</f>
        <v/>
      </c>
    </row>
    <row r="884" spans="5:8" ht="18.75" customHeight="1" x14ac:dyDescent="0.25">
      <c r="E884" s="1" t="str">
        <f t="shared" si="14"/>
        <v/>
      </c>
      <c r="F884" s="2" t="str">
        <f>IF(ISERROR(VLOOKUP(A884,'Cadastro-Estoque'!A:G,1,FALSE)),"",VLOOKUP(A884,'Cadastro-Estoque'!A:G,4,FALSE))</f>
        <v/>
      </c>
      <c r="G884" s="2" t="str">
        <f>IF(ISBLANK(A884),"",IF(ISERROR(VLOOKUP(A884,'Cadastro-Estoque'!A:G,1,FALSE)),"Produto não cadastrado",VLOOKUP(A884,'Cadastro-Estoque'!A:G,2,FALSE)))</f>
        <v/>
      </c>
      <c r="H884" s="2" t="str">
        <f>IF(ISERROR(VLOOKUP(A884,'Cadastro-Estoque'!A:G,1,FALSE)),"",VLOOKUP(A884,'Cadastro-Estoque'!A:G,3,FALSE))</f>
        <v/>
      </c>
    </row>
    <row r="885" spans="5:8" ht="18.75" customHeight="1" x14ac:dyDescent="0.25">
      <c r="E885" s="1" t="str">
        <f t="shared" si="14"/>
        <v/>
      </c>
      <c r="F885" s="2" t="str">
        <f>IF(ISERROR(VLOOKUP(A885,'Cadastro-Estoque'!A:G,1,FALSE)),"",VLOOKUP(A885,'Cadastro-Estoque'!A:G,4,FALSE))</f>
        <v/>
      </c>
      <c r="G885" s="2" t="str">
        <f>IF(ISBLANK(A885),"",IF(ISERROR(VLOOKUP(A885,'Cadastro-Estoque'!A:G,1,FALSE)),"Produto não cadastrado",VLOOKUP(A885,'Cadastro-Estoque'!A:G,2,FALSE)))</f>
        <v/>
      </c>
      <c r="H885" s="2" t="str">
        <f>IF(ISERROR(VLOOKUP(A885,'Cadastro-Estoque'!A:G,1,FALSE)),"",VLOOKUP(A885,'Cadastro-Estoque'!A:G,3,FALSE))</f>
        <v/>
      </c>
    </row>
    <row r="886" spans="5:8" ht="18.75" customHeight="1" x14ac:dyDescent="0.25">
      <c r="E886" s="1" t="str">
        <f t="shared" si="14"/>
        <v/>
      </c>
      <c r="F886" s="2" t="str">
        <f>IF(ISERROR(VLOOKUP(A886,'Cadastro-Estoque'!A:G,1,FALSE)),"",VLOOKUP(A886,'Cadastro-Estoque'!A:G,4,FALSE))</f>
        <v/>
      </c>
      <c r="G886" s="2" t="str">
        <f>IF(ISBLANK(A886),"",IF(ISERROR(VLOOKUP(A886,'Cadastro-Estoque'!A:G,1,FALSE)),"Produto não cadastrado",VLOOKUP(A886,'Cadastro-Estoque'!A:G,2,FALSE)))</f>
        <v/>
      </c>
      <c r="H886" s="2" t="str">
        <f>IF(ISERROR(VLOOKUP(A886,'Cadastro-Estoque'!A:G,1,FALSE)),"",VLOOKUP(A886,'Cadastro-Estoque'!A:G,3,FALSE))</f>
        <v/>
      </c>
    </row>
    <row r="887" spans="5:8" ht="18.75" customHeight="1" x14ac:dyDescent="0.25">
      <c r="E887" s="1" t="str">
        <f t="shared" si="14"/>
        <v/>
      </c>
      <c r="F887" s="2" t="str">
        <f>IF(ISERROR(VLOOKUP(A887,'Cadastro-Estoque'!A:G,1,FALSE)),"",VLOOKUP(A887,'Cadastro-Estoque'!A:G,4,FALSE))</f>
        <v/>
      </c>
      <c r="G887" s="2" t="str">
        <f>IF(ISBLANK(A887),"",IF(ISERROR(VLOOKUP(A887,'Cadastro-Estoque'!A:G,1,FALSE)),"Produto não cadastrado",VLOOKUP(A887,'Cadastro-Estoque'!A:G,2,FALSE)))</f>
        <v/>
      </c>
      <c r="H887" s="2" t="str">
        <f>IF(ISERROR(VLOOKUP(A887,'Cadastro-Estoque'!A:G,1,FALSE)),"",VLOOKUP(A887,'Cadastro-Estoque'!A:G,3,FALSE))</f>
        <v/>
      </c>
    </row>
    <row r="888" spans="5:8" ht="18.75" customHeight="1" x14ac:dyDescent="0.25">
      <c r="E888" s="1" t="str">
        <f t="shared" si="14"/>
        <v/>
      </c>
      <c r="F888" s="2" t="str">
        <f>IF(ISERROR(VLOOKUP(A888,'Cadastro-Estoque'!A:G,1,FALSE)),"",VLOOKUP(A888,'Cadastro-Estoque'!A:G,4,FALSE))</f>
        <v/>
      </c>
      <c r="G888" s="2" t="str">
        <f>IF(ISBLANK(A888),"",IF(ISERROR(VLOOKUP(A888,'Cadastro-Estoque'!A:G,1,FALSE)),"Produto não cadastrado",VLOOKUP(A888,'Cadastro-Estoque'!A:G,2,FALSE)))</f>
        <v/>
      </c>
      <c r="H888" s="2" t="str">
        <f>IF(ISERROR(VLOOKUP(A888,'Cadastro-Estoque'!A:G,1,FALSE)),"",VLOOKUP(A888,'Cadastro-Estoque'!A:G,3,FALSE))</f>
        <v/>
      </c>
    </row>
    <row r="889" spans="5:8" ht="18.75" customHeight="1" x14ac:dyDescent="0.25">
      <c r="E889" s="1" t="str">
        <f t="shared" si="14"/>
        <v/>
      </c>
      <c r="F889" s="2" t="str">
        <f>IF(ISERROR(VLOOKUP(A889,'Cadastro-Estoque'!A:G,1,FALSE)),"",VLOOKUP(A889,'Cadastro-Estoque'!A:G,4,FALSE))</f>
        <v/>
      </c>
      <c r="G889" s="2" t="str">
        <f>IF(ISBLANK(A889),"",IF(ISERROR(VLOOKUP(A889,'Cadastro-Estoque'!A:G,1,FALSE)),"Produto não cadastrado",VLOOKUP(A889,'Cadastro-Estoque'!A:G,2,FALSE)))</f>
        <v/>
      </c>
      <c r="H889" s="2" t="str">
        <f>IF(ISERROR(VLOOKUP(A889,'Cadastro-Estoque'!A:G,1,FALSE)),"",VLOOKUP(A889,'Cadastro-Estoque'!A:G,3,FALSE))</f>
        <v/>
      </c>
    </row>
    <row r="890" spans="5:8" ht="18.75" customHeight="1" x14ac:dyDescent="0.25">
      <c r="E890" s="1" t="str">
        <f t="shared" si="14"/>
        <v/>
      </c>
      <c r="F890" s="2" t="str">
        <f>IF(ISERROR(VLOOKUP(A890,'Cadastro-Estoque'!A:G,1,FALSE)),"",VLOOKUP(A890,'Cadastro-Estoque'!A:G,4,FALSE))</f>
        <v/>
      </c>
      <c r="G890" s="2" t="str">
        <f>IF(ISBLANK(A890),"",IF(ISERROR(VLOOKUP(A890,'Cadastro-Estoque'!A:G,1,FALSE)),"Produto não cadastrado",VLOOKUP(A890,'Cadastro-Estoque'!A:G,2,FALSE)))</f>
        <v/>
      </c>
      <c r="H890" s="2" t="str">
        <f>IF(ISERROR(VLOOKUP(A890,'Cadastro-Estoque'!A:G,1,FALSE)),"",VLOOKUP(A890,'Cadastro-Estoque'!A:G,3,FALSE))</f>
        <v/>
      </c>
    </row>
    <row r="891" spans="5:8" ht="18.75" customHeight="1" x14ac:dyDescent="0.25">
      <c r="E891" s="1" t="str">
        <f t="shared" si="14"/>
        <v/>
      </c>
      <c r="F891" s="2" t="str">
        <f>IF(ISERROR(VLOOKUP(A891,'Cadastro-Estoque'!A:G,1,FALSE)),"",VLOOKUP(A891,'Cadastro-Estoque'!A:G,4,FALSE))</f>
        <v/>
      </c>
      <c r="G891" s="2" t="str">
        <f>IF(ISBLANK(A891),"",IF(ISERROR(VLOOKUP(A891,'Cadastro-Estoque'!A:G,1,FALSE)),"Produto não cadastrado",VLOOKUP(A891,'Cadastro-Estoque'!A:G,2,FALSE)))</f>
        <v/>
      </c>
      <c r="H891" s="2" t="str">
        <f>IF(ISERROR(VLOOKUP(A891,'Cadastro-Estoque'!A:G,1,FALSE)),"",VLOOKUP(A891,'Cadastro-Estoque'!A:G,3,FALSE))</f>
        <v/>
      </c>
    </row>
    <row r="892" spans="5:8" ht="18.75" customHeight="1" x14ac:dyDescent="0.25">
      <c r="E892" s="1" t="str">
        <f t="shared" si="14"/>
        <v/>
      </c>
      <c r="F892" s="2" t="str">
        <f>IF(ISERROR(VLOOKUP(A892,'Cadastro-Estoque'!A:G,1,FALSE)),"",VLOOKUP(A892,'Cadastro-Estoque'!A:G,4,FALSE))</f>
        <v/>
      </c>
      <c r="G892" s="2" t="str">
        <f>IF(ISBLANK(A892),"",IF(ISERROR(VLOOKUP(A892,'Cadastro-Estoque'!A:G,1,FALSE)),"Produto não cadastrado",VLOOKUP(A892,'Cadastro-Estoque'!A:G,2,FALSE)))</f>
        <v/>
      </c>
      <c r="H892" s="2" t="str">
        <f>IF(ISERROR(VLOOKUP(A892,'Cadastro-Estoque'!A:G,1,FALSE)),"",VLOOKUP(A892,'Cadastro-Estoque'!A:G,3,FALSE))</f>
        <v/>
      </c>
    </row>
    <row r="893" spans="5:8" ht="18.75" customHeight="1" x14ac:dyDescent="0.25">
      <c r="E893" s="1" t="str">
        <f t="shared" si="14"/>
        <v/>
      </c>
      <c r="F893" s="2" t="str">
        <f>IF(ISERROR(VLOOKUP(A893,'Cadastro-Estoque'!A:G,1,FALSE)),"",VLOOKUP(A893,'Cadastro-Estoque'!A:G,4,FALSE))</f>
        <v/>
      </c>
      <c r="G893" s="2" t="str">
        <f>IF(ISBLANK(A893),"",IF(ISERROR(VLOOKUP(A893,'Cadastro-Estoque'!A:G,1,FALSE)),"Produto não cadastrado",VLOOKUP(A893,'Cadastro-Estoque'!A:G,2,FALSE)))</f>
        <v/>
      </c>
      <c r="H893" s="2" t="str">
        <f>IF(ISERROR(VLOOKUP(A893,'Cadastro-Estoque'!A:G,1,FALSE)),"",VLOOKUP(A893,'Cadastro-Estoque'!A:G,3,FALSE))</f>
        <v/>
      </c>
    </row>
    <row r="894" spans="5:8" ht="18.75" customHeight="1" x14ac:dyDescent="0.25">
      <c r="E894" s="1" t="str">
        <f t="shared" si="14"/>
        <v/>
      </c>
      <c r="F894" s="2" t="str">
        <f>IF(ISERROR(VLOOKUP(A894,'Cadastro-Estoque'!A:G,1,FALSE)),"",VLOOKUP(A894,'Cadastro-Estoque'!A:G,4,FALSE))</f>
        <v/>
      </c>
      <c r="G894" s="2" t="str">
        <f>IF(ISBLANK(A894),"",IF(ISERROR(VLOOKUP(A894,'Cadastro-Estoque'!A:G,1,FALSE)),"Produto não cadastrado",VLOOKUP(A894,'Cadastro-Estoque'!A:G,2,FALSE)))</f>
        <v/>
      </c>
      <c r="H894" s="2" t="str">
        <f>IF(ISERROR(VLOOKUP(A894,'Cadastro-Estoque'!A:G,1,FALSE)),"",VLOOKUP(A894,'Cadastro-Estoque'!A:G,3,FALSE))</f>
        <v/>
      </c>
    </row>
    <row r="895" spans="5:8" ht="18.75" customHeight="1" x14ac:dyDescent="0.25">
      <c r="E895" s="1" t="str">
        <f t="shared" si="14"/>
        <v/>
      </c>
      <c r="F895" s="2" t="str">
        <f>IF(ISERROR(VLOOKUP(A895,'Cadastro-Estoque'!A:G,1,FALSE)),"",VLOOKUP(A895,'Cadastro-Estoque'!A:G,4,FALSE))</f>
        <v/>
      </c>
      <c r="G895" s="2" t="str">
        <f>IF(ISBLANK(A895),"",IF(ISERROR(VLOOKUP(A895,'Cadastro-Estoque'!A:G,1,FALSE)),"Produto não cadastrado",VLOOKUP(A895,'Cadastro-Estoque'!A:G,2,FALSE)))</f>
        <v/>
      </c>
      <c r="H895" s="2" t="str">
        <f>IF(ISERROR(VLOOKUP(A895,'Cadastro-Estoque'!A:G,1,FALSE)),"",VLOOKUP(A895,'Cadastro-Estoque'!A:G,3,FALSE))</f>
        <v/>
      </c>
    </row>
    <row r="896" spans="5:8" ht="18.75" customHeight="1" x14ac:dyDescent="0.25">
      <c r="E896" s="1" t="str">
        <f t="shared" si="14"/>
        <v/>
      </c>
      <c r="F896" s="2" t="str">
        <f>IF(ISERROR(VLOOKUP(A896,'Cadastro-Estoque'!A:G,1,FALSE)),"",VLOOKUP(A896,'Cadastro-Estoque'!A:G,4,FALSE))</f>
        <v/>
      </c>
      <c r="G896" s="2" t="str">
        <f>IF(ISBLANK(A896),"",IF(ISERROR(VLOOKUP(A896,'Cadastro-Estoque'!A:G,1,FALSE)),"Produto não cadastrado",VLOOKUP(A896,'Cadastro-Estoque'!A:G,2,FALSE)))</f>
        <v/>
      </c>
      <c r="H896" s="2" t="str">
        <f>IF(ISERROR(VLOOKUP(A896,'Cadastro-Estoque'!A:G,1,FALSE)),"",VLOOKUP(A896,'Cadastro-Estoque'!A:G,3,FALSE))</f>
        <v/>
      </c>
    </row>
    <row r="897" spans="5:8" ht="18.75" customHeight="1" x14ac:dyDescent="0.25">
      <c r="E897" s="1" t="str">
        <f t="shared" si="14"/>
        <v/>
      </c>
      <c r="F897" s="2" t="str">
        <f>IF(ISERROR(VLOOKUP(A897,'Cadastro-Estoque'!A:G,1,FALSE)),"",VLOOKUP(A897,'Cadastro-Estoque'!A:G,4,FALSE))</f>
        <v/>
      </c>
      <c r="G897" s="2" t="str">
        <f>IF(ISBLANK(A897),"",IF(ISERROR(VLOOKUP(A897,'Cadastro-Estoque'!A:G,1,FALSE)),"Produto não cadastrado",VLOOKUP(A897,'Cadastro-Estoque'!A:G,2,FALSE)))</f>
        <v/>
      </c>
      <c r="H897" s="2" t="str">
        <f>IF(ISERROR(VLOOKUP(A897,'Cadastro-Estoque'!A:G,1,FALSE)),"",VLOOKUP(A897,'Cadastro-Estoque'!A:G,3,FALSE))</f>
        <v/>
      </c>
    </row>
    <row r="898" spans="5:8" ht="18.75" customHeight="1" x14ac:dyDescent="0.25">
      <c r="E898" s="1" t="str">
        <f t="shared" si="14"/>
        <v/>
      </c>
      <c r="F898" s="2" t="str">
        <f>IF(ISERROR(VLOOKUP(A898,'Cadastro-Estoque'!A:G,1,FALSE)),"",VLOOKUP(A898,'Cadastro-Estoque'!A:G,4,FALSE))</f>
        <v/>
      </c>
      <c r="G898" s="2" t="str">
        <f>IF(ISBLANK(A898),"",IF(ISERROR(VLOOKUP(A898,'Cadastro-Estoque'!A:G,1,FALSE)),"Produto não cadastrado",VLOOKUP(A898,'Cadastro-Estoque'!A:G,2,FALSE)))</f>
        <v/>
      </c>
      <c r="H898" s="2" t="str">
        <f>IF(ISERROR(VLOOKUP(A898,'Cadastro-Estoque'!A:G,1,FALSE)),"",VLOOKUP(A898,'Cadastro-Estoque'!A:G,3,FALSE))</f>
        <v/>
      </c>
    </row>
    <row r="899" spans="5:8" ht="18.75" customHeight="1" x14ac:dyDescent="0.25">
      <c r="E899" s="1" t="str">
        <f t="shared" si="14"/>
        <v/>
      </c>
      <c r="F899" s="2" t="str">
        <f>IF(ISERROR(VLOOKUP(A899,'Cadastro-Estoque'!A:G,1,FALSE)),"",VLOOKUP(A899,'Cadastro-Estoque'!A:G,4,FALSE))</f>
        <v/>
      </c>
      <c r="G899" s="2" t="str">
        <f>IF(ISBLANK(A899),"",IF(ISERROR(VLOOKUP(A899,'Cadastro-Estoque'!A:G,1,FALSE)),"Produto não cadastrado",VLOOKUP(A899,'Cadastro-Estoque'!A:G,2,FALSE)))</f>
        <v/>
      </c>
      <c r="H899" s="2" t="str">
        <f>IF(ISERROR(VLOOKUP(A899,'Cadastro-Estoque'!A:G,1,FALSE)),"",VLOOKUP(A899,'Cadastro-Estoque'!A:G,3,FALSE))</f>
        <v/>
      </c>
    </row>
    <row r="900" spans="5:8" ht="18.75" customHeight="1" x14ac:dyDescent="0.25">
      <c r="E900" s="1" t="str">
        <f t="shared" si="14"/>
        <v/>
      </c>
      <c r="F900" s="2" t="str">
        <f>IF(ISERROR(VLOOKUP(A900,'Cadastro-Estoque'!A:G,1,FALSE)),"",VLOOKUP(A900,'Cadastro-Estoque'!A:G,4,FALSE))</f>
        <v/>
      </c>
      <c r="G900" s="2" t="str">
        <f>IF(ISBLANK(A900),"",IF(ISERROR(VLOOKUP(A900,'Cadastro-Estoque'!A:G,1,FALSE)),"Produto não cadastrado",VLOOKUP(A900,'Cadastro-Estoque'!A:G,2,FALSE)))</f>
        <v/>
      </c>
      <c r="H900" s="2" t="str">
        <f>IF(ISERROR(VLOOKUP(A900,'Cadastro-Estoque'!A:G,1,FALSE)),"",VLOOKUP(A900,'Cadastro-Estoque'!A:G,3,FALSE))</f>
        <v/>
      </c>
    </row>
    <row r="901" spans="5:8" ht="18.75" customHeight="1" x14ac:dyDescent="0.25">
      <c r="E901" s="1" t="str">
        <f t="shared" si="14"/>
        <v/>
      </c>
      <c r="F901" s="2" t="str">
        <f>IF(ISERROR(VLOOKUP(A901,'Cadastro-Estoque'!A:G,1,FALSE)),"",VLOOKUP(A901,'Cadastro-Estoque'!A:G,4,FALSE))</f>
        <v/>
      </c>
      <c r="G901" s="2" t="str">
        <f>IF(ISBLANK(A901),"",IF(ISERROR(VLOOKUP(A901,'Cadastro-Estoque'!A:G,1,FALSE)),"Produto não cadastrado",VLOOKUP(A901,'Cadastro-Estoque'!A:G,2,FALSE)))</f>
        <v/>
      </c>
      <c r="H901" s="2" t="str">
        <f>IF(ISERROR(VLOOKUP(A901,'Cadastro-Estoque'!A:G,1,FALSE)),"",VLOOKUP(A901,'Cadastro-Estoque'!A:G,3,FALSE))</f>
        <v/>
      </c>
    </row>
    <row r="902" spans="5:8" ht="18.75" customHeight="1" x14ac:dyDescent="0.25">
      <c r="E902" s="1" t="str">
        <f t="shared" si="14"/>
        <v/>
      </c>
      <c r="F902" s="2" t="str">
        <f>IF(ISERROR(VLOOKUP(A902,'Cadastro-Estoque'!A:G,1,FALSE)),"",VLOOKUP(A902,'Cadastro-Estoque'!A:G,4,FALSE))</f>
        <v/>
      </c>
      <c r="G902" s="2" t="str">
        <f>IF(ISBLANK(A902),"",IF(ISERROR(VLOOKUP(A902,'Cadastro-Estoque'!A:G,1,FALSE)),"Produto não cadastrado",VLOOKUP(A902,'Cadastro-Estoque'!A:G,2,FALSE)))</f>
        <v/>
      </c>
      <c r="H902" s="2" t="str">
        <f>IF(ISERROR(VLOOKUP(A902,'Cadastro-Estoque'!A:G,1,FALSE)),"",VLOOKUP(A902,'Cadastro-Estoque'!A:G,3,FALSE))</f>
        <v/>
      </c>
    </row>
    <row r="903" spans="5:8" ht="18.75" customHeight="1" x14ac:dyDescent="0.25">
      <c r="E903" s="1" t="str">
        <f t="shared" ref="E903:E966" si="15">IF(ISBLANK(A903),"",C903*D903)</f>
        <v/>
      </c>
      <c r="F903" s="2" t="str">
        <f>IF(ISERROR(VLOOKUP(A903,'Cadastro-Estoque'!A:G,1,FALSE)),"",VLOOKUP(A903,'Cadastro-Estoque'!A:G,4,FALSE))</f>
        <v/>
      </c>
      <c r="G903" s="2" t="str">
        <f>IF(ISBLANK(A903),"",IF(ISERROR(VLOOKUP(A903,'Cadastro-Estoque'!A:G,1,FALSE)),"Produto não cadastrado",VLOOKUP(A903,'Cadastro-Estoque'!A:G,2,FALSE)))</f>
        <v/>
      </c>
      <c r="H903" s="2" t="str">
        <f>IF(ISERROR(VLOOKUP(A903,'Cadastro-Estoque'!A:G,1,FALSE)),"",VLOOKUP(A903,'Cadastro-Estoque'!A:G,3,FALSE))</f>
        <v/>
      </c>
    </row>
    <row r="904" spans="5:8" ht="18.75" customHeight="1" x14ac:dyDescent="0.25">
      <c r="E904" s="1" t="str">
        <f t="shared" si="15"/>
        <v/>
      </c>
      <c r="F904" s="2" t="str">
        <f>IF(ISERROR(VLOOKUP(A904,'Cadastro-Estoque'!A:G,1,FALSE)),"",VLOOKUP(A904,'Cadastro-Estoque'!A:G,4,FALSE))</f>
        <v/>
      </c>
      <c r="G904" s="2" t="str">
        <f>IF(ISBLANK(A904),"",IF(ISERROR(VLOOKUP(A904,'Cadastro-Estoque'!A:G,1,FALSE)),"Produto não cadastrado",VLOOKUP(A904,'Cadastro-Estoque'!A:G,2,FALSE)))</f>
        <v/>
      </c>
      <c r="H904" s="2" t="str">
        <f>IF(ISERROR(VLOOKUP(A904,'Cadastro-Estoque'!A:G,1,FALSE)),"",VLOOKUP(A904,'Cadastro-Estoque'!A:G,3,FALSE))</f>
        <v/>
      </c>
    </row>
    <row r="905" spans="5:8" ht="18.75" customHeight="1" x14ac:dyDescent="0.25">
      <c r="E905" s="1" t="str">
        <f t="shared" si="15"/>
        <v/>
      </c>
      <c r="F905" s="2" t="str">
        <f>IF(ISERROR(VLOOKUP(A905,'Cadastro-Estoque'!A:G,1,FALSE)),"",VLOOKUP(A905,'Cadastro-Estoque'!A:G,4,FALSE))</f>
        <v/>
      </c>
      <c r="G905" s="2" t="str">
        <f>IF(ISBLANK(A905),"",IF(ISERROR(VLOOKUP(A905,'Cadastro-Estoque'!A:G,1,FALSE)),"Produto não cadastrado",VLOOKUP(A905,'Cadastro-Estoque'!A:G,2,FALSE)))</f>
        <v/>
      </c>
      <c r="H905" s="2" t="str">
        <f>IF(ISERROR(VLOOKUP(A905,'Cadastro-Estoque'!A:G,1,FALSE)),"",VLOOKUP(A905,'Cadastro-Estoque'!A:G,3,FALSE))</f>
        <v/>
      </c>
    </row>
    <row r="906" spans="5:8" ht="18.75" customHeight="1" x14ac:dyDescent="0.25">
      <c r="E906" s="1" t="str">
        <f t="shared" si="15"/>
        <v/>
      </c>
      <c r="F906" s="2" t="str">
        <f>IF(ISERROR(VLOOKUP(A906,'Cadastro-Estoque'!A:G,1,FALSE)),"",VLOOKUP(A906,'Cadastro-Estoque'!A:G,4,FALSE))</f>
        <v/>
      </c>
      <c r="G906" s="2" t="str">
        <f>IF(ISBLANK(A906),"",IF(ISERROR(VLOOKUP(A906,'Cadastro-Estoque'!A:G,1,FALSE)),"Produto não cadastrado",VLOOKUP(A906,'Cadastro-Estoque'!A:G,2,FALSE)))</f>
        <v/>
      </c>
      <c r="H906" s="2" t="str">
        <f>IF(ISERROR(VLOOKUP(A906,'Cadastro-Estoque'!A:G,1,FALSE)),"",VLOOKUP(A906,'Cadastro-Estoque'!A:G,3,FALSE))</f>
        <v/>
      </c>
    </row>
    <row r="907" spans="5:8" ht="18.75" customHeight="1" x14ac:dyDescent="0.25">
      <c r="E907" s="1" t="str">
        <f t="shared" si="15"/>
        <v/>
      </c>
      <c r="F907" s="2" t="str">
        <f>IF(ISERROR(VLOOKUP(A907,'Cadastro-Estoque'!A:G,1,FALSE)),"",VLOOKUP(A907,'Cadastro-Estoque'!A:G,4,FALSE))</f>
        <v/>
      </c>
      <c r="G907" s="2" t="str">
        <f>IF(ISBLANK(A907),"",IF(ISERROR(VLOOKUP(A907,'Cadastro-Estoque'!A:G,1,FALSE)),"Produto não cadastrado",VLOOKUP(A907,'Cadastro-Estoque'!A:G,2,FALSE)))</f>
        <v/>
      </c>
      <c r="H907" s="2" t="str">
        <f>IF(ISERROR(VLOOKUP(A907,'Cadastro-Estoque'!A:G,1,FALSE)),"",VLOOKUP(A907,'Cadastro-Estoque'!A:G,3,FALSE))</f>
        <v/>
      </c>
    </row>
    <row r="908" spans="5:8" ht="18.75" customHeight="1" x14ac:dyDescent="0.25">
      <c r="E908" s="1" t="str">
        <f t="shared" si="15"/>
        <v/>
      </c>
      <c r="F908" s="2" t="str">
        <f>IF(ISERROR(VLOOKUP(A908,'Cadastro-Estoque'!A:G,1,FALSE)),"",VLOOKUP(A908,'Cadastro-Estoque'!A:G,4,FALSE))</f>
        <v/>
      </c>
      <c r="G908" s="2" t="str">
        <f>IF(ISBLANK(A908),"",IF(ISERROR(VLOOKUP(A908,'Cadastro-Estoque'!A:G,1,FALSE)),"Produto não cadastrado",VLOOKUP(A908,'Cadastro-Estoque'!A:G,2,FALSE)))</f>
        <v/>
      </c>
      <c r="H908" s="2" t="str">
        <f>IF(ISERROR(VLOOKUP(A908,'Cadastro-Estoque'!A:G,1,FALSE)),"",VLOOKUP(A908,'Cadastro-Estoque'!A:G,3,FALSE))</f>
        <v/>
      </c>
    </row>
    <row r="909" spans="5:8" ht="18.75" customHeight="1" x14ac:dyDescent="0.25">
      <c r="E909" s="1" t="str">
        <f t="shared" si="15"/>
        <v/>
      </c>
      <c r="F909" s="2" t="str">
        <f>IF(ISERROR(VLOOKUP(A909,'Cadastro-Estoque'!A:G,1,FALSE)),"",VLOOKUP(A909,'Cadastro-Estoque'!A:G,4,FALSE))</f>
        <v/>
      </c>
      <c r="G909" s="2" t="str">
        <f>IF(ISBLANK(A909),"",IF(ISERROR(VLOOKUP(A909,'Cadastro-Estoque'!A:G,1,FALSE)),"Produto não cadastrado",VLOOKUP(A909,'Cadastro-Estoque'!A:G,2,FALSE)))</f>
        <v/>
      </c>
      <c r="H909" s="2" t="str">
        <f>IF(ISERROR(VLOOKUP(A909,'Cadastro-Estoque'!A:G,1,FALSE)),"",VLOOKUP(A909,'Cadastro-Estoque'!A:G,3,FALSE))</f>
        <v/>
      </c>
    </row>
    <row r="910" spans="5:8" ht="18.75" customHeight="1" x14ac:dyDescent="0.25">
      <c r="E910" s="1" t="str">
        <f t="shared" si="15"/>
        <v/>
      </c>
      <c r="F910" s="2" t="str">
        <f>IF(ISERROR(VLOOKUP(A910,'Cadastro-Estoque'!A:G,1,FALSE)),"",VLOOKUP(A910,'Cadastro-Estoque'!A:G,4,FALSE))</f>
        <v/>
      </c>
      <c r="G910" s="2" t="str">
        <f>IF(ISBLANK(A910),"",IF(ISERROR(VLOOKUP(A910,'Cadastro-Estoque'!A:G,1,FALSE)),"Produto não cadastrado",VLOOKUP(A910,'Cadastro-Estoque'!A:G,2,FALSE)))</f>
        <v/>
      </c>
      <c r="H910" s="2" t="str">
        <f>IF(ISERROR(VLOOKUP(A910,'Cadastro-Estoque'!A:G,1,FALSE)),"",VLOOKUP(A910,'Cadastro-Estoque'!A:G,3,FALSE))</f>
        <v/>
      </c>
    </row>
    <row r="911" spans="5:8" ht="18.75" customHeight="1" x14ac:dyDescent="0.25">
      <c r="E911" s="1" t="str">
        <f t="shared" si="15"/>
        <v/>
      </c>
      <c r="F911" s="2" t="str">
        <f>IF(ISERROR(VLOOKUP(A911,'Cadastro-Estoque'!A:G,1,FALSE)),"",VLOOKUP(A911,'Cadastro-Estoque'!A:G,4,FALSE))</f>
        <v/>
      </c>
      <c r="G911" s="2" t="str">
        <f>IF(ISBLANK(A911),"",IF(ISERROR(VLOOKUP(A911,'Cadastro-Estoque'!A:G,1,FALSE)),"Produto não cadastrado",VLOOKUP(A911,'Cadastro-Estoque'!A:G,2,FALSE)))</f>
        <v/>
      </c>
      <c r="H911" s="2" t="str">
        <f>IF(ISERROR(VLOOKUP(A911,'Cadastro-Estoque'!A:G,1,FALSE)),"",VLOOKUP(A911,'Cadastro-Estoque'!A:G,3,FALSE))</f>
        <v/>
      </c>
    </row>
    <row r="912" spans="5:8" ht="18.75" customHeight="1" x14ac:dyDescent="0.25">
      <c r="E912" s="1" t="str">
        <f t="shared" si="15"/>
        <v/>
      </c>
      <c r="F912" s="2" t="str">
        <f>IF(ISERROR(VLOOKUP(A912,'Cadastro-Estoque'!A:G,1,FALSE)),"",VLOOKUP(A912,'Cadastro-Estoque'!A:G,4,FALSE))</f>
        <v/>
      </c>
      <c r="G912" s="2" t="str">
        <f>IF(ISBLANK(A912),"",IF(ISERROR(VLOOKUP(A912,'Cadastro-Estoque'!A:G,1,FALSE)),"Produto não cadastrado",VLOOKUP(A912,'Cadastro-Estoque'!A:G,2,FALSE)))</f>
        <v/>
      </c>
      <c r="H912" s="2" t="str">
        <f>IF(ISERROR(VLOOKUP(A912,'Cadastro-Estoque'!A:G,1,FALSE)),"",VLOOKUP(A912,'Cadastro-Estoque'!A:G,3,FALSE))</f>
        <v/>
      </c>
    </row>
    <row r="913" spans="5:8" ht="18.75" customHeight="1" x14ac:dyDescent="0.25">
      <c r="E913" s="1" t="str">
        <f t="shared" si="15"/>
        <v/>
      </c>
      <c r="F913" s="2" t="str">
        <f>IF(ISERROR(VLOOKUP(A913,'Cadastro-Estoque'!A:G,1,FALSE)),"",VLOOKUP(A913,'Cadastro-Estoque'!A:G,4,FALSE))</f>
        <v/>
      </c>
      <c r="G913" s="2" t="str">
        <f>IF(ISBLANK(A913),"",IF(ISERROR(VLOOKUP(A913,'Cadastro-Estoque'!A:G,1,FALSE)),"Produto não cadastrado",VLOOKUP(A913,'Cadastro-Estoque'!A:G,2,FALSE)))</f>
        <v/>
      </c>
      <c r="H913" s="2" t="str">
        <f>IF(ISERROR(VLOOKUP(A913,'Cadastro-Estoque'!A:G,1,FALSE)),"",VLOOKUP(A913,'Cadastro-Estoque'!A:G,3,FALSE))</f>
        <v/>
      </c>
    </row>
    <row r="914" spans="5:8" ht="18.75" customHeight="1" x14ac:dyDescent="0.25">
      <c r="E914" s="1" t="str">
        <f t="shared" si="15"/>
        <v/>
      </c>
      <c r="F914" s="2" t="str">
        <f>IF(ISERROR(VLOOKUP(A914,'Cadastro-Estoque'!A:G,1,FALSE)),"",VLOOKUP(A914,'Cadastro-Estoque'!A:G,4,FALSE))</f>
        <v/>
      </c>
      <c r="G914" s="2" t="str">
        <f>IF(ISBLANK(A914),"",IF(ISERROR(VLOOKUP(A914,'Cadastro-Estoque'!A:G,1,FALSE)),"Produto não cadastrado",VLOOKUP(A914,'Cadastro-Estoque'!A:G,2,FALSE)))</f>
        <v/>
      </c>
      <c r="H914" s="2" t="str">
        <f>IF(ISERROR(VLOOKUP(A914,'Cadastro-Estoque'!A:G,1,FALSE)),"",VLOOKUP(A914,'Cadastro-Estoque'!A:G,3,FALSE))</f>
        <v/>
      </c>
    </row>
    <row r="915" spans="5:8" ht="18.75" customHeight="1" x14ac:dyDescent="0.25">
      <c r="E915" s="1" t="str">
        <f t="shared" si="15"/>
        <v/>
      </c>
      <c r="F915" s="2" t="str">
        <f>IF(ISERROR(VLOOKUP(A915,'Cadastro-Estoque'!A:G,1,FALSE)),"",VLOOKUP(A915,'Cadastro-Estoque'!A:G,4,FALSE))</f>
        <v/>
      </c>
      <c r="G915" s="2" t="str">
        <f>IF(ISBLANK(A915),"",IF(ISERROR(VLOOKUP(A915,'Cadastro-Estoque'!A:G,1,FALSE)),"Produto não cadastrado",VLOOKUP(A915,'Cadastro-Estoque'!A:G,2,FALSE)))</f>
        <v/>
      </c>
      <c r="H915" s="2" t="str">
        <f>IF(ISERROR(VLOOKUP(A915,'Cadastro-Estoque'!A:G,1,FALSE)),"",VLOOKUP(A915,'Cadastro-Estoque'!A:G,3,FALSE))</f>
        <v/>
      </c>
    </row>
    <row r="916" spans="5:8" ht="18.75" customHeight="1" x14ac:dyDescent="0.25">
      <c r="E916" s="1" t="str">
        <f t="shared" si="15"/>
        <v/>
      </c>
      <c r="F916" s="2" t="str">
        <f>IF(ISERROR(VLOOKUP(A916,'Cadastro-Estoque'!A:G,1,FALSE)),"",VLOOKUP(A916,'Cadastro-Estoque'!A:G,4,FALSE))</f>
        <v/>
      </c>
      <c r="G916" s="2" t="str">
        <f>IF(ISBLANK(A916),"",IF(ISERROR(VLOOKUP(A916,'Cadastro-Estoque'!A:G,1,FALSE)),"Produto não cadastrado",VLOOKUP(A916,'Cadastro-Estoque'!A:G,2,FALSE)))</f>
        <v/>
      </c>
      <c r="H916" s="2" t="str">
        <f>IF(ISERROR(VLOOKUP(A916,'Cadastro-Estoque'!A:G,1,FALSE)),"",VLOOKUP(A916,'Cadastro-Estoque'!A:G,3,FALSE))</f>
        <v/>
      </c>
    </row>
    <row r="917" spans="5:8" ht="18.75" customHeight="1" x14ac:dyDescent="0.25">
      <c r="E917" s="1" t="str">
        <f t="shared" si="15"/>
        <v/>
      </c>
      <c r="F917" s="2" t="str">
        <f>IF(ISERROR(VLOOKUP(A917,'Cadastro-Estoque'!A:G,1,FALSE)),"",VLOOKUP(A917,'Cadastro-Estoque'!A:G,4,FALSE))</f>
        <v/>
      </c>
      <c r="G917" s="2" t="str">
        <f>IF(ISBLANK(A917),"",IF(ISERROR(VLOOKUP(A917,'Cadastro-Estoque'!A:G,1,FALSE)),"Produto não cadastrado",VLOOKUP(A917,'Cadastro-Estoque'!A:G,2,FALSE)))</f>
        <v/>
      </c>
      <c r="H917" s="2" t="str">
        <f>IF(ISERROR(VLOOKUP(A917,'Cadastro-Estoque'!A:G,1,FALSE)),"",VLOOKUP(A917,'Cadastro-Estoque'!A:G,3,FALSE))</f>
        <v/>
      </c>
    </row>
    <row r="918" spans="5:8" ht="18.75" customHeight="1" x14ac:dyDescent="0.25">
      <c r="E918" s="1" t="str">
        <f t="shared" si="15"/>
        <v/>
      </c>
      <c r="F918" s="2" t="str">
        <f>IF(ISERROR(VLOOKUP(A918,'Cadastro-Estoque'!A:G,1,FALSE)),"",VLOOKUP(A918,'Cadastro-Estoque'!A:G,4,FALSE))</f>
        <v/>
      </c>
      <c r="G918" s="2" t="str">
        <f>IF(ISBLANK(A918),"",IF(ISERROR(VLOOKUP(A918,'Cadastro-Estoque'!A:G,1,FALSE)),"Produto não cadastrado",VLOOKUP(A918,'Cadastro-Estoque'!A:G,2,FALSE)))</f>
        <v/>
      </c>
      <c r="H918" s="2" t="str">
        <f>IF(ISERROR(VLOOKUP(A918,'Cadastro-Estoque'!A:G,1,FALSE)),"",VLOOKUP(A918,'Cadastro-Estoque'!A:G,3,FALSE))</f>
        <v/>
      </c>
    </row>
    <row r="919" spans="5:8" ht="18.75" customHeight="1" x14ac:dyDescent="0.25">
      <c r="E919" s="1" t="str">
        <f t="shared" si="15"/>
        <v/>
      </c>
      <c r="F919" s="2" t="str">
        <f>IF(ISERROR(VLOOKUP(A919,'Cadastro-Estoque'!A:G,1,FALSE)),"",VLOOKUP(A919,'Cadastro-Estoque'!A:G,4,FALSE))</f>
        <v/>
      </c>
      <c r="G919" s="2" t="str">
        <f>IF(ISBLANK(A919),"",IF(ISERROR(VLOOKUP(A919,'Cadastro-Estoque'!A:G,1,FALSE)),"Produto não cadastrado",VLOOKUP(A919,'Cadastro-Estoque'!A:G,2,FALSE)))</f>
        <v/>
      </c>
      <c r="H919" s="2" t="str">
        <f>IF(ISERROR(VLOOKUP(A919,'Cadastro-Estoque'!A:G,1,FALSE)),"",VLOOKUP(A919,'Cadastro-Estoque'!A:G,3,FALSE))</f>
        <v/>
      </c>
    </row>
    <row r="920" spans="5:8" ht="18.75" customHeight="1" x14ac:dyDescent="0.25">
      <c r="E920" s="1" t="str">
        <f t="shared" si="15"/>
        <v/>
      </c>
      <c r="F920" s="2" t="str">
        <f>IF(ISERROR(VLOOKUP(A920,'Cadastro-Estoque'!A:G,1,FALSE)),"",VLOOKUP(A920,'Cadastro-Estoque'!A:G,4,FALSE))</f>
        <v/>
      </c>
      <c r="G920" s="2" t="str">
        <f>IF(ISBLANK(A920),"",IF(ISERROR(VLOOKUP(A920,'Cadastro-Estoque'!A:G,1,FALSE)),"Produto não cadastrado",VLOOKUP(A920,'Cadastro-Estoque'!A:G,2,FALSE)))</f>
        <v/>
      </c>
      <c r="H920" s="2" t="str">
        <f>IF(ISERROR(VLOOKUP(A920,'Cadastro-Estoque'!A:G,1,FALSE)),"",VLOOKUP(A920,'Cadastro-Estoque'!A:G,3,FALSE))</f>
        <v/>
      </c>
    </row>
    <row r="921" spans="5:8" ht="18.75" customHeight="1" x14ac:dyDescent="0.25">
      <c r="E921" s="1" t="str">
        <f t="shared" si="15"/>
        <v/>
      </c>
      <c r="F921" s="2" t="str">
        <f>IF(ISERROR(VLOOKUP(A921,'Cadastro-Estoque'!A:G,1,FALSE)),"",VLOOKUP(A921,'Cadastro-Estoque'!A:G,4,FALSE))</f>
        <v/>
      </c>
      <c r="G921" s="2" t="str">
        <f>IF(ISBLANK(A921),"",IF(ISERROR(VLOOKUP(A921,'Cadastro-Estoque'!A:G,1,FALSE)),"Produto não cadastrado",VLOOKUP(A921,'Cadastro-Estoque'!A:G,2,FALSE)))</f>
        <v/>
      </c>
      <c r="H921" s="2" t="str">
        <f>IF(ISERROR(VLOOKUP(A921,'Cadastro-Estoque'!A:G,1,FALSE)),"",VLOOKUP(A921,'Cadastro-Estoque'!A:G,3,FALSE))</f>
        <v/>
      </c>
    </row>
    <row r="922" spans="5:8" ht="18.75" customHeight="1" x14ac:dyDescent="0.25">
      <c r="E922" s="1" t="str">
        <f t="shared" si="15"/>
        <v/>
      </c>
      <c r="F922" s="2" t="str">
        <f>IF(ISERROR(VLOOKUP(A922,'Cadastro-Estoque'!A:G,1,FALSE)),"",VLOOKUP(A922,'Cadastro-Estoque'!A:G,4,FALSE))</f>
        <v/>
      </c>
      <c r="G922" s="2" t="str">
        <f>IF(ISBLANK(A922),"",IF(ISERROR(VLOOKUP(A922,'Cadastro-Estoque'!A:G,1,FALSE)),"Produto não cadastrado",VLOOKUP(A922,'Cadastro-Estoque'!A:G,2,FALSE)))</f>
        <v/>
      </c>
      <c r="H922" s="2" t="str">
        <f>IF(ISERROR(VLOOKUP(A922,'Cadastro-Estoque'!A:G,1,FALSE)),"",VLOOKUP(A922,'Cadastro-Estoque'!A:G,3,FALSE))</f>
        <v/>
      </c>
    </row>
    <row r="923" spans="5:8" ht="18.75" customHeight="1" x14ac:dyDescent="0.25">
      <c r="E923" s="1" t="str">
        <f t="shared" si="15"/>
        <v/>
      </c>
      <c r="F923" s="2" t="str">
        <f>IF(ISERROR(VLOOKUP(A923,'Cadastro-Estoque'!A:G,1,FALSE)),"",VLOOKUP(A923,'Cadastro-Estoque'!A:G,4,FALSE))</f>
        <v/>
      </c>
      <c r="G923" s="2" t="str">
        <f>IF(ISBLANK(A923),"",IF(ISERROR(VLOOKUP(A923,'Cadastro-Estoque'!A:G,1,FALSE)),"Produto não cadastrado",VLOOKUP(A923,'Cadastro-Estoque'!A:G,2,FALSE)))</f>
        <v/>
      </c>
      <c r="H923" s="2" t="str">
        <f>IF(ISERROR(VLOOKUP(A923,'Cadastro-Estoque'!A:G,1,FALSE)),"",VLOOKUP(A923,'Cadastro-Estoque'!A:G,3,FALSE))</f>
        <v/>
      </c>
    </row>
    <row r="924" spans="5:8" ht="18.75" customHeight="1" x14ac:dyDescent="0.25">
      <c r="E924" s="1" t="str">
        <f t="shared" si="15"/>
        <v/>
      </c>
      <c r="F924" s="2" t="str">
        <f>IF(ISERROR(VLOOKUP(A924,'Cadastro-Estoque'!A:G,1,FALSE)),"",VLOOKUP(A924,'Cadastro-Estoque'!A:G,4,FALSE))</f>
        <v/>
      </c>
      <c r="G924" s="2" t="str">
        <f>IF(ISBLANK(A924),"",IF(ISERROR(VLOOKUP(A924,'Cadastro-Estoque'!A:G,1,FALSE)),"Produto não cadastrado",VLOOKUP(A924,'Cadastro-Estoque'!A:G,2,FALSE)))</f>
        <v/>
      </c>
      <c r="H924" s="2" t="str">
        <f>IF(ISERROR(VLOOKUP(A924,'Cadastro-Estoque'!A:G,1,FALSE)),"",VLOOKUP(A924,'Cadastro-Estoque'!A:G,3,FALSE))</f>
        <v/>
      </c>
    </row>
    <row r="925" spans="5:8" ht="18.75" customHeight="1" x14ac:dyDescent="0.25">
      <c r="E925" s="1" t="str">
        <f t="shared" si="15"/>
        <v/>
      </c>
      <c r="F925" s="2" t="str">
        <f>IF(ISERROR(VLOOKUP(A925,'Cadastro-Estoque'!A:G,1,FALSE)),"",VLOOKUP(A925,'Cadastro-Estoque'!A:G,4,FALSE))</f>
        <v/>
      </c>
      <c r="G925" s="2" t="str">
        <f>IF(ISBLANK(A925),"",IF(ISERROR(VLOOKUP(A925,'Cadastro-Estoque'!A:G,1,FALSE)),"Produto não cadastrado",VLOOKUP(A925,'Cadastro-Estoque'!A:G,2,FALSE)))</f>
        <v/>
      </c>
      <c r="H925" s="2" t="str">
        <f>IF(ISERROR(VLOOKUP(A925,'Cadastro-Estoque'!A:G,1,FALSE)),"",VLOOKUP(A925,'Cadastro-Estoque'!A:G,3,FALSE))</f>
        <v/>
      </c>
    </row>
    <row r="926" spans="5:8" ht="18.75" customHeight="1" x14ac:dyDescent="0.25">
      <c r="E926" s="1" t="str">
        <f t="shared" si="15"/>
        <v/>
      </c>
      <c r="F926" s="2" t="str">
        <f>IF(ISERROR(VLOOKUP(A926,'Cadastro-Estoque'!A:G,1,FALSE)),"",VLOOKUP(A926,'Cadastro-Estoque'!A:G,4,FALSE))</f>
        <v/>
      </c>
      <c r="G926" s="2" t="str">
        <f>IF(ISBLANK(A926),"",IF(ISERROR(VLOOKUP(A926,'Cadastro-Estoque'!A:G,1,FALSE)),"Produto não cadastrado",VLOOKUP(A926,'Cadastro-Estoque'!A:G,2,FALSE)))</f>
        <v/>
      </c>
      <c r="H926" s="2" t="str">
        <f>IF(ISERROR(VLOOKUP(A926,'Cadastro-Estoque'!A:G,1,FALSE)),"",VLOOKUP(A926,'Cadastro-Estoque'!A:G,3,FALSE))</f>
        <v/>
      </c>
    </row>
    <row r="927" spans="5:8" ht="18.75" customHeight="1" x14ac:dyDescent="0.25">
      <c r="E927" s="1" t="str">
        <f t="shared" si="15"/>
        <v/>
      </c>
      <c r="F927" s="2" t="str">
        <f>IF(ISERROR(VLOOKUP(A927,'Cadastro-Estoque'!A:G,1,FALSE)),"",VLOOKUP(A927,'Cadastro-Estoque'!A:G,4,FALSE))</f>
        <v/>
      </c>
      <c r="G927" s="2" t="str">
        <f>IF(ISBLANK(A927),"",IF(ISERROR(VLOOKUP(A927,'Cadastro-Estoque'!A:G,1,FALSE)),"Produto não cadastrado",VLOOKUP(A927,'Cadastro-Estoque'!A:G,2,FALSE)))</f>
        <v/>
      </c>
      <c r="H927" s="2" t="str">
        <f>IF(ISERROR(VLOOKUP(A927,'Cadastro-Estoque'!A:G,1,FALSE)),"",VLOOKUP(A927,'Cadastro-Estoque'!A:G,3,FALSE))</f>
        <v/>
      </c>
    </row>
    <row r="928" spans="5:8" ht="18.75" customHeight="1" x14ac:dyDescent="0.25">
      <c r="E928" s="1" t="str">
        <f t="shared" si="15"/>
        <v/>
      </c>
      <c r="F928" s="2" t="str">
        <f>IF(ISERROR(VLOOKUP(A928,'Cadastro-Estoque'!A:G,1,FALSE)),"",VLOOKUP(A928,'Cadastro-Estoque'!A:G,4,FALSE))</f>
        <v/>
      </c>
      <c r="G928" s="2" t="str">
        <f>IF(ISBLANK(A928),"",IF(ISERROR(VLOOKUP(A928,'Cadastro-Estoque'!A:G,1,FALSE)),"Produto não cadastrado",VLOOKUP(A928,'Cadastro-Estoque'!A:G,2,FALSE)))</f>
        <v/>
      </c>
      <c r="H928" s="2" t="str">
        <f>IF(ISERROR(VLOOKUP(A928,'Cadastro-Estoque'!A:G,1,FALSE)),"",VLOOKUP(A928,'Cadastro-Estoque'!A:G,3,FALSE))</f>
        <v/>
      </c>
    </row>
    <row r="929" spans="5:8" ht="18.75" customHeight="1" x14ac:dyDescent="0.25">
      <c r="E929" s="1" t="str">
        <f t="shared" si="15"/>
        <v/>
      </c>
      <c r="F929" s="2" t="str">
        <f>IF(ISERROR(VLOOKUP(A929,'Cadastro-Estoque'!A:G,1,FALSE)),"",VLOOKUP(A929,'Cadastro-Estoque'!A:G,4,FALSE))</f>
        <v/>
      </c>
      <c r="G929" s="2" t="str">
        <f>IF(ISBLANK(A929),"",IF(ISERROR(VLOOKUP(A929,'Cadastro-Estoque'!A:G,1,FALSE)),"Produto não cadastrado",VLOOKUP(A929,'Cadastro-Estoque'!A:G,2,FALSE)))</f>
        <v/>
      </c>
      <c r="H929" s="2" t="str">
        <f>IF(ISERROR(VLOOKUP(A929,'Cadastro-Estoque'!A:G,1,FALSE)),"",VLOOKUP(A929,'Cadastro-Estoque'!A:G,3,FALSE))</f>
        <v/>
      </c>
    </row>
    <row r="930" spans="5:8" ht="18.75" customHeight="1" x14ac:dyDescent="0.25">
      <c r="E930" s="1" t="str">
        <f t="shared" si="15"/>
        <v/>
      </c>
      <c r="F930" s="2" t="str">
        <f>IF(ISERROR(VLOOKUP(A930,'Cadastro-Estoque'!A:G,1,FALSE)),"",VLOOKUP(A930,'Cadastro-Estoque'!A:G,4,FALSE))</f>
        <v/>
      </c>
      <c r="G930" s="2" t="str">
        <f>IF(ISBLANK(A930),"",IF(ISERROR(VLOOKUP(A930,'Cadastro-Estoque'!A:G,1,FALSE)),"Produto não cadastrado",VLOOKUP(A930,'Cadastro-Estoque'!A:G,2,FALSE)))</f>
        <v/>
      </c>
      <c r="H930" s="2" t="str">
        <f>IF(ISERROR(VLOOKUP(A930,'Cadastro-Estoque'!A:G,1,FALSE)),"",VLOOKUP(A930,'Cadastro-Estoque'!A:G,3,FALSE))</f>
        <v/>
      </c>
    </row>
    <row r="931" spans="5:8" ht="18.75" customHeight="1" x14ac:dyDescent="0.25">
      <c r="E931" s="1" t="str">
        <f t="shared" si="15"/>
        <v/>
      </c>
      <c r="F931" s="2" t="str">
        <f>IF(ISERROR(VLOOKUP(A931,'Cadastro-Estoque'!A:G,1,FALSE)),"",VLOOKUP(A931,'Cadastro-Estoque'!A:G,4,FALSE))</f>
        <v/>
      </c>
      <c r="G931" s="2" t="str">
        <f>IF(ISBLANK(A931),"",IF(ISERROR(VLOOKUP(A931,'Cadastro-Estoque'!A:G,1,FALSE)),"Produto não cadastrado",VLOOKUP(A931,'Cadastro-Estoque'!A:G,2,FALSE)))</f>
        <v/>
      </c>
      <c r="H931" s="2" t="str">
        <f>IF(ISERROR(VLOOKUP(A931,'Cadastro-Estoque'!A:G,1,FALSE)),"",VLOOKUP(A931,'Cadastro-Estoque'!A:G,3,FALSE))</f>
        <v/>
      </c>
    </row>
    <row r="932" spans="5:8" ht="18.75" customHeight="1" x14ac:dyDescent="0.25">
      <c r="E932" s="1" t="str">
        <f t="shared" si="15"/>
        <v/>
      </c>
      <c r="F932" s="2" t="str">
        <f>IF(ISERROR(VLOOKUP(A932,'Cadastro-Estoque'!A:G,1,FALSE)),"",VLOOKUP(A932,'Cadastro-Estoque'!A:G,4,FALSE))</f>
        <v/>
      </c>
      <c r="G932" s="2" t="str">
        <f>IF(ISBLANK(A932),"",IF(ISERROR(VLOOKUP(A932,'Cadastro-Estoque'!A:G,1,FALSE)),"Produto não cadastrado",VLOOKUP(A932,'Cadastro-Estoque'!A:G,2,FALSE)))</f>
        <v/>
      </c>
      <c r="H932" s="2" t="str">
        <f>IF(ISERROR(VLOOKUP(A932,'Cadastro-Estoque'!A:G,1,FALSE)),"",VLOOKUP(A932,'Cadastro-Estoque'!A:G,3,FALSE))</f>
        <v/>
      </c>
    </row>
    <row r="933" spans="5:8" ht="18.75" customHeight="1" x14ac:dyDescent="0.25">
      <c r="E933" s="1" t="str">
        <f t="shared" si="15"/>
        <v/>
      </c>
      <c r="F933" s="2" t="str">
        <f>IF(ISERROR(VLOOKUP(A933,'Cadastro-Estoque'!A:G,1,FALSE)),"",VLOOKUP(A933,'Cadastro-Estoque'!A:G,4,FALSE))</f>
        <v/>
      </c>
      <c r="G933" s="2" t="str">
        <f>IF(ISBLANK(A933),"",IF(ISERROR(VLOOKUP(A933,'Cadastro-Estoque'!A:G,1,FALSE)),"Produto não cadastrado",VLOOKUP(A933,'Cadastro-Estoque'!A:G,2,FALSE)))</f>
        <v/>
      </c>
      <c r="H933" s="2" t="str">
        <f>IF(ISERROR(VLOOKUP(A933,'Cadastro-Estoque'!A:G,1,FALSE)),"",VLOOKUP(A933,'Cadastro-Estoque'!A:G,3,FALSE))</f>
        <v/>
      </c>
    </row>
    <row r="934" spans="5:8" ht="18.75" customHeight="1" x14ac:dyDescent="0.25">
      <c r="E934" s="1" t="str">
        <f t="shared" si="15"/>
        <v/>
      </c>
      <c r="F934" s="2" t="str">
        <f>IF(ISERROR(VLOOKUP(A934,'Cadastro-Estoque'!A:G,1,FALSE)),"",VLOOKUP(A934,'Cadastro-Estoque'!A:G,4,FALSE))</f>
        <v/>
      </c>
      <c r="G934" s="2" t="str">
        <f>IF(ISBLANK(A934),"",IF(ISERROR(VLOOKUP(A934,'Cadastro-Estoque'!A:G,1,FALSE)),"Produto não cadastrado",VLOOKUP(A934,'Cadastro-Estoque'!A:G,2,FALSE)))</f>
        <v/>
      </c>
      <c r="H934" s="2" t="str">
        <f>IF(ISERROR(VLOOKUP(A934,'Cadastro-Estoque'!A:G,1,FALSE)),"",VLOOKUP(A934,'Cadastro-Estoque'!A:G,3,FALSE))</f>
        <v/>
      </c>
    </row>
    <row r="935" spans="5:8" ht="18.75" customHeight="1" x14ac:dyDescent="0.25">
      <c r="E935" s="1" t="str">
        <f t="shared" si="15"/>
        <v/>
      </c>
      <c r="F935" s="2" t="str">
        <f>IF(ISERROR(VLOOKUP(A935,'Cadastro-Estoque'!A:G,1,FALSE)),"",VLOOKUP(A935,'Cadastro-Estoque'!A:G,4,FALSE))</f>
        <v/>
      </c>
      <c r="G935" s="2" t="str">
        <f>IF(ISBLANK(A935),"",IF(ISERROR(VLOOKUP(A935,'Cadastro-Estoque'!A:G,1,FALSE)),"Produto não cadastrado",VLOOKUP(A935,'Cadastro-Estoque'!A:G,2,FALSE)))</f>
        <v/>
      </c>
      <c r="H935" s="2" t="str">
        <f>IF(ISERROR(VLOOKUP(A935,'Cadastro-Estoque'!A:G,1,FALSE)),"",VLOOKUP(A935,'Cadastro-Estoque'!A:G,3,FALSE))</f>
        <v/>
      </c>
    </row>
    <row r="936" spans="5:8" ht="18.75" customHeight="1" x14ac:dyDescent="0.25">
      <c r="E936" s="1" t="str">
        <f t="shared" si="15"/>
        <v/>
      </c>
      <c r="F936" s="2" t="str">
        <f>IF(ISERROR(VLOOKUP(A936,'Cadastro-Estoque'!A:G,1,FALSE)),"",VLOOKUP(A936,'Cadastro-Estoque'!A:G,4,FALSE))</f>
        <v/>
      </c>
      <c r="G936" s="2" t="str">
        <f>IF(ISBLANK(A936),"",IF(ISERROR(VLOOKUP(A936,'Cadastro-Estoque'!A:G,1,FALSE)),"Produto não cadastrado",VLOOKUP(A936,'Cadastro-Estoque'!A:G,2,FALSE)))</f>
        <v/>
      </c>
      <c r="H936" s="2" t="str">
        <f>IF(ISERROR(VLOOKUP(A936,'Cadastro-Estoque'!A:G,1,FALSE)),"",VLOOKUP(A936,'Cadastro-Estoque'!A:G,3,FALSE))</f>
        <v/>
      </c>
    </row>
    <row r="937" spans="5:8" ht="18.75" customHeight="1" x14ac:dyDescent="0.25">
      <c r="E937" s="1" t="str">
        <f t="shared" si="15"/>
        <v/>
      </c>
      <c r="F937" s="2" t="str">
        <f>IF(ISERROR(VLOOKUP(A937,'Cadastro-Estoque'!A:G,1,FALSE)),"",VLOOKUP(A937,'Cadastro-Estoque'!A:G,4,FALSE))</f>
        <v/>
      </c>
      <c r="G937" s="2" t="str">
        <f>IF(ISBLANK(A937),"",IF(ISERROR(VLOOKUP(A937,'Cadastro-Estoque'!A:G,1,FALSE)),"Produto não cadastrado",VLOOKUP(A937,'Cadastro-Estoque'!A:G,2,FALSE)))</f>
        <v/>
      </c>
      <c r="H937" s="2" t="str">
        <f>IF(ISERROR(VLOOKUP(A937,'Cadastro-Estoque'!A:G,1,FALSE)),"",VLOOKUP(A937,'Cadastro-Estoque'!A:G,3,FALSE))</f>
        <v/>
      </c>
    </row>
    <row r="938" spans="5:8" ht="18.75" customHeight="1" x14ac:dyDescent="0.25">
      <c r="E938" s="1" t="str">
        <f t="shared" si="15"/>
        <v/>
      </c>
      <c r="F938" s="2" t="str">
        <f>IF(ISERROR(VLOOKUP(A938,'Cadastro-Estoque'!A:G,1,FALSE)),"",VLOOKUP(A938,'Cadastro-Estoque'!A:G,4,FALSE))</f>
        <v/>
      </c>
      <c r="G938" s="2" t="str">
        <f>IF(ISBLANK(A938),"",IF(ISERROR(VLOOKUP(A938,'Cadastro-Estoque'!A:G,1,FALSE)),"Produto não cadastrado",VLOOKUP(A938,'Cadastro-Estoque'!A:G,2,FALSE)))</f>
        <v/>
      </c>
      <c r="H938" s="2" t="str">
        <f>IF(ISERROR(VLOOKUP(A938,'Cadastro-Estoque'!A:G,1,FALSE)),"",VLOOKUP(A938,'Cadastro-Estoque'!A:G,3,FALSE))</f>
        <v/>
      </c>
    </row>
    <row r="939" spans="5:8" ht="18.75" customHeight="1" x14ac:dyDescent="0.25">
      <c r="E939" s="1" t="str">
        <f t="shared" si="15"/>
        <v/>
      </c>
      <c r="F939" s="2" t="str">
        <f>IF(ISERROR(VLOOKUP(A939,'Cadastro-Estoque'!A:G,1,FALSE)),"",VLOOKUP(A939,'Cadastro-Estoque'!A:G,4,FALSE))</f>
        <v/>
      </c>
      <c r="G939" s="2" t="str">
        <f>IF(ISBLANK(A939),"",IF(ISERROR(VLOOKUP(A939,'Cadastro-Estoque'!A:G,1,FALSE)),"Produto não cadastrado",VLOOKUP(A939,'Cadastro-Estoque'!A:G,2,FALSE)))</f>
        <v/>
      </c>
      <c r="H939" s="2" t="str">
        <f>IF(ISERROR(VLOOKUP(A939,'Cadastro-Estoque'!A:G,1,FALSE)),"",VLOOKUP(A939,'Cadastro-Estoque'!A:G,3,FALSE))</f>
        <v/>
      </c>
    </row>
    <row r="940" spans="5:8" ht="18.75" customHeight="1" x14ac:dyDescent="0.25">
      <c r="E940" s="1" t="str">
        <f t="shared" si="15"/>
        <v/>
      </c>
      <c r="F940" s="2" t="str">
        <f>IF(ISERROR(VLOOKUP(A940,'Cadastro-Estoque'!A:G,1,FALSE)),"",VLOOKUP(A940,'Cadastro-Estoque'!A:G,4,FALSE))</f>
        <v/>
      </c>
      <c r="G940" s="2" t="str">
        <f>IF(ISBLANK(A940),"",IF(ISERROR(VLOOKUP(A940,'Cadastro-Estoque'!A:G,1,FALSE)),"Produto não cadastrado",VLOOKUP(A940,'Cadastro-Estoque'!A:G,2,FALSE)))</f>
        <v/>
      </c>
      <c r="H940" s="2" t="str">
        <f>IF(ISERROR(VLOOKUP(A940,'Cadastro-Estoque'!A:G,1,FALSE)),"",VLOOKUP(A940,'Cadastro-Estoque'!A:G,3,FALSE))</f>
        <v/>
      </c>
    </row>
    <row r="941" spans="5:8" ht="18.75" customHeight="1" x14ac:dyDescent="0.25">
      <c r="E941" s="1" t="str">
        <f t="shared" si="15"/>
        <v/>
      </c>
      <c r="F941" s="2" t="str">
        <f>IF(ISERROR(VLOOKUP(A941,'Cadastro-Estoque'!A:G,1,FALSE)),"",VLOOKUP(A941,'Cadastro-Estoque'!A:G,4,FALSE))</f>
        <v/>
      </c>
      <c r="G941" s="2" t="str">
        <f>IF(ISBLANK(A941),"",IF(ISERROR(VLOOKUP(A941,'Cadastro-Estoque'!A:G,1,FALSE)),"Produto não cadastrado",VLOOKUP(A941,'Cadastro-Estoque'!A:G,2,FALSE)))</f>
        <v/>
      </c>
      <c r="H941" s="2" t="str">
        <f>IF(ISERROR(VLOOKUP(A941,'Cadastro-Estoque'!A:G,1,FALSE)),"",VLOOKUP(A941,'Cadastro-Estoque'!A:G,3,FALSE))</f>
        <v/>
      </c>
    </row>
    <row r="942" spans="5:8" ht="18.75" customHeight="1" x14ac:dyDescent="0.25">
      <c r="E942" s="1" t="str">
        <f t="shared" si="15"/>
        <v/>
      </c>
      <c r="F942" s="2" t="str">
        <f>IF(ISERROR(VLOOKUP(A942,'Cadastro-Estoque'!A:G,1,FALSE)),"",VLOOKUP(A942,'Cadastro-Estoque'!A:G,4,FALSE))</f>
        <v/>
      </c>
      <c r="G942" s="2" t="str">
        <f>IF(ISBLANK(A942),"",IF(ISERROR(VLOOKUP(A942,'Cadastro-Estoque'!A:G,1,FALSE)),"Produto não cadastrado",VLOOKUP(A942,'Cadastro-Estoque'!A:G,2,FALSE)))</f>
        <v/>
      </c>
      <c r="H942" s="2" t="str">
        <f>IF(ISERROR(VLOOKUP(A942,'Cadastro-Estoque'!A:G,1,FALSE)),"",VLOOKUP(A942,'Cadastro-Estoque'!A:G,3,FALSE))</f>
        <v/>
      </c>
    </row>
    <row r="943" spans="5:8" ht="18.75" customHeight="1" x14ac:dyDescent="0.25">
      <c r="E943" s="1" t="str">
        <f t="shared" si="15"/>
        <v/>
      </c>
      <c r="F943" s="2" t="str">
        <f>IF(ISERROR(VLOOKUP(A943,'Cadastro-Estoque'!A:G,1,FALSE)),"",VLOOKUP(A943,'Cadastro-Estoque'!A:G,4,FALSE))</f>
        <v/>
      </c>
      <c r="G943" s="2" t="str">
        <f>IF(ISBLANK(A943),"",IF(ISERROR(VLOOKUP(A943,'Cadastro-Estoque'!A:G,1,FALSE)),"Produto não cadastrado",VLOOKUP(A943,'Cadastro-Estoque'!A:G,2,FALSE)))</f>
        <v/>
      </c>
      <c r="H943" s="2" t="str">
        <f>IF(ISERROR(VLOOKUP(A943,'Cadastro-Estoque'!A:G,1,FALSE)),"",VLOOKUP(A943,'Cadastro-Estoque'!A:G,3,FALSE))</f>
        <v/>
      </c>
    </row>
    <row r="944" spans="5:8" ht="18.75" customHeight="1" x14ac:dyDescent="0.25">
      <c r="E944" s="1" t="str">
        <f t="shared" si="15"/>
        <v/>
      </c>
      <c r="F944" s="2" t="str">
        <f>IF(ISERROR(VLOOKUP(A944,'Cadastro-Estoque'!A:G,1,FALSE)),"",VLOOKUP(A944,'Cadastro-Estoque'!A:G,4,FALSE))</f>
        <v/>
      </c>
      <c r="G944" s="2" t="str">
        <f>IF(ISBLANK(A944),"",IF(ISERROR(VLOOKUP(A944,'Cadastro-Estoque'!A:G,1,FALSE)),"Produto não cadastrado",VLOOKUP(A944,'Cadastro-Estoque'!A:G,2,FALSE)))</f>
        <v/>
      </c>
      <c r="H944" s="2" t="str">
        <f>IF(ISERROR(VLOOKUP(A944,'Cadastro-Estoque'!A:G,1,FALSE)),"",VLOOKUP(A944,'Cadastro-Estoque'!A:G,3,FALSE))</f>
        <v/>
      </c>
    </row>
    <row r="945" spans="5:8" ht="18.75" customHeight="1" x14ac:dyDescent="0.25">
      <c r="E945" s="1" t="str">
        <f t="shared" si="15"/>
        <v/>
      </c>
      <c r="F945" s="2" t="str">
        <f>IF(ISERROR(VLOOKUP(A945,'Cadastro-Estoque'!A:G,1,FALSE)),"",VLOOKUP(A945,'Cadastro-Estoque'!A:G,4,FALSE))</f>
        <v/>
      </c>
      <c r="G945" s="2" t="str">
        <f>IF(ISBLANK(A945),"",IF(ISERROR(VLOOKUP(A945,'Cadastro-Estoque'!A:G,1,FALSE)),"Produto não cadastrado",VLOOKUP(A945,'Cadastro-Estoque'!A:G,2,FALSE)))</f>
        <v/>
      </c>
      <c r="H945" s="2" t="str">
        <f>IF(ISERROR(VLOOKUP(A945,'Cadastro-Estoque'!A:G,1,FALSE)),"",VLOOKUP(A945,'Cadastro-Estoque'!A:G,3,FALSE))</f>
        <v/>
      </c>
    </row>
    <row r="946" spans="5:8" ht="18.75" customHeight="1" x14ac:dyDescent="0.25">
      <c r="E946" s="1" t="str">
        <f t="shared" si="15"/>
        <v/>
      </c>
      <c r="F946" s="2" t="str">
        <f>IF(ISERROR(VLOOKUP(A946,'Cadastro-Estoque'!A:G,1,FALSE)),"",VLOOKUP(A946,'Cadastro-Estoque'!A:G,4,FALSE))</f>
        <v/>
      </c>
      <c r="G946" s="2" t="str">
        <f>IF(ISBLANK(A946),"",IF(ISERROR(VLOOKUP(A946,'Cadastro-Estoque'!A:G,1,FALSE)),"Produto não cadastrado",VLOOKUP(A946,'Cadastro-Estoque'!A:G,2,FALSE)))</f>
        <v/>
      </c>
      <c r="H946" s="2" t="str">
        <f>IF(ISERROR(VLOOKUP(A946,'Cadastro-Estoque'!A:G,1,FALSE)),"",VLOOKUP(A946,'Cadastro-Estoque'!A:G,3,FALSE))</f>
        <v/>
      </c>
    </row>
    <row r="947" spans="5:8" ht="18.75" customHeight="1" x14ac:dyDescent="0.25">
      <c r="E947" s="1" t="str">
        <f t="shared" si="15"/>
        <v/>
      </c>
      <c r="F947" s="2" t="str">
        <f>IF(ISERROR(VLOOKUP(A947,'Cadastro-Estoque'!A:G,1,FALSE)),"",VLOOKUP(A947,'Cadastro-Estoque'!A:G,4,FALSE))</f>
        <v/>
      </c>
      <c r="G947" s="2" t="str">
        <f>IF(ISBLANK(A947),"",IF(ISERROR(VLOOKUP(A947,'Cadastro-Estoque'!A:G,1,FALSE)),"Produto não cadastrado",VLOOKUP(A947,'Cadastro-Estoque'!A:G,2,FALSE)))</f>
        <v/>
      </c>
      <c r="H947" s="2" t="str">
        <f>IF(ISERROR(VLOOKUP(A947,'Cadastro-Estoque'!A:G,1,FALSE)),"",VLOOKUP(A947,'Cadastro-Estoque'!A:G,3,FALSE))</f>
        <v/>
      </c>
    </row>
    <row r="948" spans="5:8" ht="18.75" customHeight="1" x14ac:dyDescent="0.25">
      <c r="E948" s="1" t="str">
        <f t="shared" si="15"/>
        <v/>
      </c>
      <c r="F948" s="2" t="str">
        <f>IF(ISERROR(VLOOKUP(A948,'Cadastro-Estoque'!A:G,1,FALSE)),"",VLOOKUP(A948,'Cadastro-Estoque'!A:G,4,FALSE))</f>
        <v/>
      </c>
      <c r="G948" s="2" t="str">
        <f>IF(ISBLANK(A948),"",IF(ISERROR(VLOOKUP(A948,'Cadastro-Estoque'!A:G,1,FALSE)),"Produto não cadastrado",VLOOKUP(A948,'Cadastro-Estoque'!A:G,2,FALSE)))</f>
        <v/>
      </c>
      <c r="H948" s="2" t="str">
        <f>IF(ISERROR(VLOOKUP(A948,'Cadastro-Estoque'!A:G,1,FALSE)),"",VLOOKUP(A948,'Cadastro-Estoque'!A:G,3,FALSE))</f>
        <v/>
      </c>
    </row>
    <row r="949" spans="5:8" ht="18.75" customHeight="1" x14ac:dyDescent="0.25">
      <c r="E949" s="1" t="str">
        <f t="shared" si="15"/>
        <v/>
      </c>
      <c r="F949" s="2" t="str">
        <f>IF(ISERROR(VLOOKUP(A949,'Cadastro-Estoque'!A:G,1,FALSE)),"",VLOOKUP(A949,'Cadastro-Estoque'!A:G,4,FALSE))</f>
        <v/>
      </c>
      <c r="G949" s="2" t="str">
        <f>IF(ISBLANK(A949),"",IF(ISERROR(VLOOKUP(A949,'Cadastro-Estoque'!A:G,1,FALSE)),"Produto não cadastrado",VLOOKUP(A949,'Cadastro-Estoque'!A:G,2,FALSE)))</f>
        <v/>
      </c>
      <c r="H949" s="2" t="str">
        <f>IF(ISERROR(VLOOKUP(A949,'Cadastro-Estoque'!A:G,1,FALSE)),"",VLOOKUP(A949,'Cadastro-Estoque'!A:G,3,FALSE))</f>
        <v/>
      </c>
    </row>
    <row r="950" spans="5:8" ht="18.75" customHeight="1" x14ac:dyDescent="0.25">
      <c r="E950" s="1" t="str">
        <f t="shared" si="15"/>
        <v/>
      </c>
      <c r="F950" s="2" t="str">
        <f>IF(ISERROR(VLOOKUP(A950,'Cadastro-Estoque'!A:G,1,FALSE)),"",VLOOKUP(A950,'Cadastro-Estoque'!A:G,4,FALSE))</f>
        <v/>
      </c>
      <c r="G950" s="2" t="str">
        <f>IF(ISBLANK(A950),"",IF(ISERROR(VLOOKUP(A950,'Cadastro-Estoque'!A:G,1,FALSE)),"Produto não cadastrado",VLOOKUP(A950,'Cadastro-Estoque'!A:G,2,FALSE)))</f>
        <v/>
      </c>
      <c r="H950" s="2" t="str">
        <f>IF(ISERROR(VLOOKUP(A950,'Cadastro-Estoque'!A:G,1,FALSE)),"",VLOOKUP(A950,'Cadastro-Estoque'!A:G,3,FALSE))</f>
        <v/>
      </c>
    </row>
    <row r="951" spans="5:8" ht="18.75" customHeight="1" x14ac:dyDescent="0.25">
      <c r="E951" s="1" t="str">
        <f t="shared" si="15"/>
        <v/>
      </c>
      <c r="F951" s="2" t="str">
        <f>IF(ISERROR(VLOOKUP(A951,'Cadastro-Estoque'!A:G,1,FALSE)),"",VLOOKUP(A951,'Cadastro-Estoque'!A:G,4,FALSE))</f>
        <v/>
      </c>
      <c r="G951" s="2" t="str">
        <f>IF(ISBLANK(A951),"",IF(ISERROR(VLOOKUP(A951,'Cadastro-Estoque'!A:G,1,FALSE)),"Produto não cadastrado",VLOOKUP(A951,'Cadastro-Estoque'!A:G,2,FALSE)))</f>
        <v/>
      </c>
      <c r="H951" s="2" t="str">
        <f>IF(ISERROR(VLOOKUP(A951,'Cadastro-Estoque'!A:G,1,FALSE)),"",VLOOKUP(A951,'Cadastro-Estoque'!A:G,3,FALSE))</f>
        <v/>
      </c>
    </row>
    <row r="952" spans="5:8" ht="18.75" customHeight="1" x14ac:dyDescent="0.25">
      <c r="E952" s="1" t="str">
        <f t="shared" si="15"/>
        <v/>
      </c>
      <c r="F952" s="2" t="str">
        <f>IF(ISERROR(VLOOKUP(A952,'Cadastro-Estoque'!A:G,1,FALSE)),"",VLOOKUP(A952,'Cadastro-Estoque'!A:G,4,FALSE))</f>
        <v/>
      </c>
      <c r="G952" s="2" t="str">
        <f>IF(ISBLANK(A952),"",IF(ISERROR(VLOOKUP(A952,'Cadastro-Estoque'!A:G,1,FALSE)),"Produto não cadastrado",VLOOKUP(A952,'Cadastro-Estoque'!A:G,2,FALSE)))</f>
        <v/>
      </c>
      <c r="H952" s="2" t="str">
        <f>IF(ISERROR(VLOOKUP(A952,'Cadastro-Estoque'!A:G,1,FALSE)),"",VLOOKUP(A952,'Cadastro-Estoque'!A:G,3,FALSE))</f>
        <v/>
      </c>
    </row>
    <row r="953" spans="5:8" ht="18.75" customHeight="1" x14ac:dyDescent="0.25">
      <c r="E953" s="1" t="str">
        <f t="shared" si="15"/>
        <v/>
      </c>
      <c r="F953" s="2" t="str">
        <f>IF(ISERROR(VLOOKUP(A953,'Cadastro-Estoque'!A:G,1,FALSE)),"",VLOOKUP(A953,'Cadastro-Estoque'!A:G,4,FALSE))</f>
        <v/>
      </c>
      <c r="G953" s="2" t="str">
        <f>IF(ISBLANK(A953),"",IF(ISERROR(VLOOKUP(A953,'Cadastro-Estoque'!A:G,1,FALSE)),"Produto não cadastrado",VLOOKUP(A953,'Cadastro-Estoque'!A:G,2,FALSE)))</f>
        <v/>
      </c>
      <c r="H953" s="2" t="str">
        <f>IF(ISERROR(VLOOKUP(A953,'Cadastro-Estoque'!A:G,1,FALSE)),"",VLOOKUP(A953,'Cadastro-Estoque'!A:G,3,FALSE))</f>
        <v/>
      </c>
    </row>
    <row r="954" spans="5:8" ht="18.75" customHeight="1" x14ac:dyDescent="0.25">
      <c r="E954" s="1" t="str">
        <f t="shared" si="15"/>
        <v/>
      </c>
      <c r="F954" s="2" t="str">
        <f>IF(ISERROR(VLOOKUP(A954,'Cadastro-Estoque'!A:G,1,FALSE)),"",VLOOKUP(A954,'Cadastro-Estoque'!A:G,4,FALSE))</f>
        <v/>
      </c>
      <c r="G954" s="2" t="str">
        <f>IF(ISBLANK(A954),"",IF(ISERROR(VLOOKUP(A954,'Cadastro-Estoque'!A:G,1,FALSE)),"Produto não cadastrado",VLOOKUP(A954,'Cadastro-Estoque'!A:G,2,FALSE)))</f>
        <v/>
      </c>
      <c r="H954" s="2" t="str">
        <f>IF(ISERROR(VLOOKUP(A954,'Cadastro-Estoque'!A:G,1,FALSE)),"",VLOOKUP(A954,'Cadastro-Estoque'!A:G,3,FALSE))</f>
        <v/>
      </c>
    </row>
    <row r="955" spans="5:8" ht="18.75" customHeight="1" x14ac:dyDescent="0.25">
      <c r="E955" s="1" t="str">
        <f t="shared" si="15"/>
        <v/>
      </c>
      <c r="F955" s="2" t="str">
        <f>IF(ISERROR(VLOOKUP(A955,'Cadastro-Estoque'!A:G,1,FALSE)),"",VLOOKUP(A955,'Cadastro-Estoque'!A:G,4,FALSE))</f>
        <v/>
      </c>
      <c r="G955" s="2" t="str">
        <f>IF(ISBLANK(A955),"",IF(ISERROR(VLOOKUP(A955,'Cadastro-Estoque'!A:G,1,FALSE)),"Produto não cadastrado",VLOOKUP(A955,'Cadastro-Estoque'!A:G,2,FALSE)))</f>
        <v/>
      </c>
      <c r="H955" s="2" t="str">
        <f>IF(ISERROR(VLOOKUP(A955,'Cadastro-Estoque'!A:G,1,FALSE)),"",VLOOKUP(A955,'Cadastro-Estoque'!A:G,3,FALSE))</f>
        <v/>
      </c>
    </row>
    <row r="956" spans="5:8" ht="18.75" customHeight="1" x14ac:dyDescent="0.25">
      <c r="E956" s="1" t="str">
        <f t="shared" si="15"/>
        <v/>
      </c>
      <c r="F956" s="2" t="str">
        <f>IF(ISERROR(VLOOKUP(A956,'Cadastro-Estoque'!A:G,1,FALSE)),"",VLOOKUP(A956,'Cadastro-Estoque'!A:G,4,FALSE))</f>
        <v/>
      </c>
      <c r="G956" s="2" t="str">
        <f>IF(ISBLANK(A956),"",IF(ISERROR(VLOOKUP(A956,'Cadastro-Estoque'!A:G,1,FALSE)),"Produto não cadastrado",VLOOKUP(A956,'Cadastro-Estoque'!A:G,2,FALSE)))</f>
        <v/>
      </c>
      <c r="H956" s="2" t="str">
        <f>IF(ISERROR(VLOOKUP(A956,'Cadastro-Estoque'!A:G,1,FALSE)),"",VLOOKUP(A956,'Cadastro-Estoque'!A:G,3,FALSE))</f>
        <v/>
      </c>
    </row>
    <row r="957" spans="5:8" ht="18.75" customHeight="1" x14ac:dyDescent="0.25">
      <c r="E957" s="1" t="str">
        <f t="shared" si="15"/>
        <v/>
      </c>
      <c r="F957" s="2" t="str">
        <f>IF(ISERROR(VLOOKUP(A957,'Cadastro-Estoque'!A:G,1,FALSE)),"",VLOOKUP(A957,'Cadastro-Estoque'!A:G,4,FALSE))</f>
        <v/>
      </c>
      <c r="G957" s="2" t="str">
        <f>IF(ISBLANK(A957),"",IF(ISERROR(VLOOKUP(A957,'Cadastro-Estoque'!A:G,1,FALSE)),"Produto não cadastrado",VLOOKUP(A957,'Cadastro-Estoque'!A:G,2,FALSE)))</f>
        <v/>
      </c>
      <c r="H957" s="2" t="str">
        <f>IF(ISERROR(VLOOKUP(A957,'Cadastro-Estoque'!A:G,1,FALSE)),"",VLOOKUP(A957,'Cadastro-Estoque'!A:G,3,FALSE))</f>
        <v/>
      </c>
    </row>
    <row r="958" spans="5:8" ht="18.75" customHeight="1" x14ac:dyDescent="0.25">
      <c r="E958" s="1" t="str">
        <f t="shared" si="15"/>
        <v/>
      </c>
      <c r="F958" s="2" t="str">
        <f>IF(ISERROR(VLOOKUP(A958,'Cadastro-Estoque'!A:G,1,FALSE)),"",VLOOKUP(A958,'Cadastro-Estoque'!A:G,4,FALSE))</f>
        <v/>
      </c>
      <c r="G958" s="2" t="str">
        <f>IF(ISBLANK(A958),"",IF(ISERROR(VLOOKUP(A958,'Cadastro-Estoque'!A:G,1,FALSE)),"Produto não cadastrado",VLOOKUP(A958,'Cadastro-Estoque'!A:G,2,FALSE)))</f>
        <v/>
      </c>
      <c r="H958" s="2" t="str">
        <f>IF(ISERROR(VLOOKUP(A958,'Cadastro-Estoque'!A:G,1,FALSE)),"",VLOOKUP(A958,'Cadastro-Estoque'!A:G,3,FALSE))</f>
        <v/>
      </c>
    </row>
    <row r="959" spans="5:8" ht="18.75" customHeight="1" x14ac:dyDescent="0.25">
      <c r="E959" s="1" t="str">
        <f t="shared" si="15"/>
        <v/>
      </c>
      <c r="F959" s="2" t="str">
        <f>IF(ISERROR(VLOOKUP(A959,'Cadastro-Estoque'!A:G,1,FALSE)),"",VLOOKUP(A959,'Cadastro-Estoque'!A:G,4,FALSE))</f>
        <v/>
      </c>
      <c r="G959" s="2" t="str">
        <f>IF(ISBLANK(A959),"",IF(ISERROR(VLOOKUP(A959,'Cadastro-Estoque'!A:G,1,FALSE)),"Produto não cadastrado",VLOOKUP(A959,'Cadastro-Estoque'!A:G,2,FALSE)))</f>
        <v/>
      </c>
      <c r="H959" s="2" t="str">
        <f>IF(ISERROR(VLOOKUP(A959,'Cadastro-Estoque'!A:G,1,FALSE)),"",VLOOKUP(A959,'Cadastro-Estoque'!A:G,3,FALSE))</f>
        <v/>
      </c>
    </row>
    <row r="960" spans="5:8" ht="18.75" customHeight="1" x14ac:dyDescent="0.25">
      <c r="E960" s="1" t="str">
        <f t="shared" si="15"/>
        <v/>
      </c>
      <c r="F960" s="2" t="str">
        <f>IF(ISERROR(VLOOKUP(A960,'Cadastro-Estoque'!A:G,1,FALSE)),"",VLOOKUP(A960,'Cadastro-Estoque'!A:G,4,FALSE))</f>
        <v/>
      </c>
      <c r="G960" s="2" t="str">
        <f>IF(ISBLANK(A960),"",IF(ISERROR(VLOOKUP(A960,'Cadastro-Estoque'!A:G,1,FALSE)),"Produto não cadastrado",VLOOKUP(A960,'Cadastro-Estoque'!A:G,2,FALSE)))</f>
        <v/>
      </c>
      <c r="H960" s="2" t="str">
        <f>IF(ISERROR(VLOOKUP(A960,'Cadastro-Estoque'!A:G,1,FALSE)),"",VLOOKUP(A960,'Cadastro-Estoque'!A:G,3,FALSE))</f>
        <v/>
      </c>
    </row>
    <row r="961" spans="5:8" ht="18.75" customHeight="1" x14ac:dyDescent="0.25">
      <c r="E961" s="1" t="str">
        <f t="shared" si="15"/>
        <v/>
      </c>
      <c r="F961" s="2" t="str">
        <f>IF(ISERROR(VLOOKUP(A961,'Cadastro-Estoque'!A:G,1,FALSE)),"",VLOOKUP(A961,'Cadastro-Estoque'!A:G,4,FALSE))</f>
        <v/>
      </c>
      <c r="G961" s="2" t="str">
        <f>IF(ISBLANK(A961),"",IF(ISERROR(VLOOKUP(A961,'Cadastro-Estoque'!A:G,1,FALSE)),"Produto não cadastrado",VLOOKUP(A961,'Cadastro-Estoque'!A:G,2,FALSE)))</f>
        <v/>
      </c>
      <c r="H961" s="2" t="str">
        <f>IF(ISERROR(VLOOKUP(A961,'Cadastro-Estoque'!A:G,1,FALSE)),"",VLOOKUP(A961,'Cadastro-Estoque'!A:G,3,FALSE))</f>
        <v/>
      </c>
    </row>
    <row r="962" spans="5:8" ht="18.75" customHeight="1" x14ac:dyDescent="0.25">
      <c r="E962" s="1" t="str">
        <f t="shared" si="15"/>
        <v/>
      </c>
      <c r="F962" s="2" t="str">
        <f>IF(ISERROR(VLOOKUP(A962,'Cadastro-Estoque'!A:G,1,FALSE)),"",VLOOKUP(A962,'Cadastro-Estoque'!A:G,4,FALSE))</f>
        <v/>
      </c>
      <c r="G962" s="2" t="str">
        <f>IF(ISBLANK(A962),"",IF(ISERROR(VLOOKUP(A962,'Cadastro-Estoque'!A:G,1,FALSE)),"Produto não cadastrado",VLOOKUP(A962,'Cadastro-Estoque'!A:G,2,FALSE)))</f>
        <v/>
      </c>
      <c r="H962" s="2" t="str">
        <f>IF(ISERROR(VLOOKUP(A962,'Cadastro-Estoque'!A:G,1,FALSE)),"",VLOOKUP(A962,'Cadastro-Estoque'!A:G,3,FALSE))</f>
        <v/>
      </c>
    </row>
    <row r="963" spans="5:8" ht="18.75" customHeight="1" x14ac:dyDescent="0.25">
      <c r="E963" s="1" t="str">
        <f t="shared" si="15"/>
        <v/>
      </c>
      <c r="F963" s="2" t="str">
        <f>IF(ISERROR(VLOOKUP(A963,'Cadastro-Estoque'!A:G,1,FALSE)),"",VLOOKUP(A963,'Cadastro-Estoque'!A:G,4,FALSE))</f>
        <v/>
      </c>
      <c r="G963" s="2" t="str">
        <f>IF(ISBLANK(A963),"",IF(ISERROR(VLOOKUP(A963,'Cadastro-Estoque'!A:G,1,FALSE)),"Produto não cadastrado",VLOOKUP(A963,'Cadastro-Estoque'!A:G,2,FALSE)))</f>
        <v/>
      </c>
      <c r="H963" s="2" t="str">
        <f>IF(ISERROR(VLOOKUP(A963,'Cadastro-Estoque'!A:G,1,FALSE)),"",VLOOKUP(A963,'Cadastro-Estoque'!A:G,3,FALSE))</f>
        <v/>
      </c>
    </row>
    <row r="964" spans="5:8" ht="18.75" customHeight="1" x14ac:dyDescent="0.25">
      <c r="E964" s="1" t="str">
        <f t="shared" si="15"/>
        <v/>
      </c>
      <c r="F964" s="2" t="str">
        <f>IF(ISERROR(VLOOKUP(A964,'Cadastro-Estoque'!A:G,1,FALSE)),"",VLOOKUP(A964,'Cadastro-Estoque'!A:G,4,FALSE))</f>
        <v/>
      </c>
      <c r="G964" s="2" t="str">
        <f>IF(ISBLANK(A964),"",IF(ISERROR(VLOOKUP(A964,'Cadastro-Estoque'!A:G,1,FALSE)),"Produto não cadastrado",VLOOKUP(A964,'Cadastro-Estoque'!A:G,2,FALSE)))</f>
        <v/>
      </c>
      <c r="H964" s="2" t="str">
        <f>IF(ISERROR(VLOOKUP(A964,'Cadastro-Estoque'!A:G,1,FALSE)),"",VLOOKUP(A964,'Cadastro-Estoque'!A:G,3,FALSE))</f>
        <v/>
      </c>
    </row>
    <row r="965" spans="5:8" ht="18.75" customHeight="1" x14ac:dyDescent="0.25">
      <c r="E965" s="1" t="str">
        <f t="shared" si="15"/>
        <v/>
      </c>
      <c r="F965" s="2" t="str">
        <f>IF(ISERROR(VLOOKUP(A965,'Cadastro-Estoque'!A:G,1,FALSE)),"",VLOOKUP(A965,'Cadastro-Estoque'!A:G,4,FALSE))</f>
        <v/>
      </c>
      <c r="G965" s="2" t="str">
        <f>IF(ISBLANK(A965),"",IF(ISERROR(VLOOKUP(A965,'Cadastro-Estoque'!A:G,1,FALSE)),"Produto não cadastrado",VLOOKUP(A965,'Cadastro-Estoque'!A:G,2,FALSE)))</f>
        <v/>
      </c>
      <c r="H965" s="2" t="str">
        <f>IF(ISERROR(VLOOKUP(A965,'Cadastro-Estoque'!A:G,1,FALSE)),"",VLOOKUP(A965,'Cadastro-Estoque'!A:G,3,FALSE))</f>
        <v/>
      </c>
    </row>
    <row r="966" spans="5:8" ht="18.75" customHeight="1" x14ac:dyDescent="0.25">
      <c r="E966" s="1" t="str">
        <f t="shared" si="15"/>
        <v/>
      </c>
      <c r="F966" s="2" t="str">
        <f>IF(ISERROR(VLOOKUP(A966,'Cadastro-Estoque'!A:G,1,FALSE)),"",VLOOKUP(A966,'Cadastro-Estoque'!A:G,4,FALSE))</f>
        <v/>
      </c>
      <c r="G966" s="2" t="str">
        <f>IF(ISBLANK(A966),"",IF(ISERROR(VLOOKUP(A966,'Cadastro-Estoque'!A:G,1,FALSE)),"Produto não cadastrado",VLOOKUP(A966,'Cadastro-Estoque'!A:G,2,FALSE)))</f>
        <v/>
      </c>
      <c r="H966" s="2" t="str">
        <f>IF(ISERROR(VLOOKUP(A966,'Cadastro-Estoque'!A:G,1,FALSE)),"",VLOOKUP(A966,'Cadastro-Estoque'!A:G,3,FALSE))</f>
        <v/>
      </c>
    </row>
    <row r="967" spans="5:8" ht="18.75" customHeight="1" x14ac:dyDescent="0.25">
      <c r="E967" s="1" t="str">
        <f t="shared" ref="E967:E1030" si="16">IF(ISBLANK(A967),"",C967*D967)</f>
        <v/>
      </c>
      <c r="F967" s="2" t="str">
        <f>IF(ISERROR(VLOOKUP(A967,'Cadastro-Estoque'!A:G,1,FALSE)),"",VLOOKUP(A967,'Cadastro-Estoque'!A:G,4,FALSE))</f>
        <v/>
      </c>
      <c r="G967" s="2" t="str">
        <f>IF(ISBLANK(A967),"",IF(ISERROR(VLOOKUP(A967,'Cadastro-Estoque'!A:G,1,FALSE)),"Produto não cadastrado",VLOOKUP(A967,'Cadastro-Estoque'!A:G,2,FALSE)))</f>
        <v/>
      </c>
      <c r="H967" s="2" t="str">
        <f>IF(ISERROR(VLOOKUP(A967,'Cadastro-Estoque'!A:G,1,FALSE)),"",VLOOKUP(A967,'Cadastro-Estoque'!A:G,3,FALSE))</f>
        <v/>
      </c>
    </row>
    <row r="968" spans="5:8" ht="18.75" customHeight="1" x14ac:dyDescent="0.25">
      <c r="E968" s="1" t="str">
        <f t="shared" si="16"/>
        <v/>
      </c>
      <c r="F968" s="2" t="str">
        <f>IF(ISERROR(VLOOKUP(A968,'Cadastro-Estoque'!A:G,1,FALSE)),"",VLOOKUP(A968,'Cadastro-Estoque'!A:G,4,FALSE))</f>
        <v/>
      </c>
      <c r="G968" s="2" t="str">
        <f>IF(ISBLANK(A968),"",IF(ISERROR(VLOOKUP(A968,'Cadastro-Estoque'!A:G,1,FALSE)),"Produto não cadastrado",VLOOKUP(A968,'Cadastro-Estoque'!A:G,2,FALSE)))</f>
        <v/>
      </c>
      <c r="H968" s="2" t="str">
        <f>IF(ISERROR(VLOOKUP(A968,'Cadastro-Estoque'!A:G,1,FALSE)),"",VLOOKUP(A968,'Cadastro-Estoque'!A:G,3,FALSE))</f>
        <v/>
      </c>
    </row>
    <row r="969" spans="5:8" ht="18.75" customHeight="1" x14ac:dyDescent="0.25">
      <c r="E969" s="1" t="str">
        <f t="shared" si="16"/>
        <v/>
      </c>
      <c r="F969" s="2" t="str">
        <f>IF(ISERROR(VLOOKUP(A969,'Cadastro-Estoque'!A:G,1,FALSE)),"",VLOOKUP(A969,'Cadastro-Estoque'!A:G,4,FALSE))</f>
        <v/>
      </c>
      <c r="G969" s="2" t="str">
        <f>IF(ISBLANK(A969),"",IF(ISERROR(VLOOKUP(A969,'Cadastro-Estoque'!A:G,1,FALSE)),"Produto não cadastrado",VLOOKUP(A969,'Cadastro-Estoque'!A:G,2,FALSE)))</f>
        <v/>
      </c>
      <c r="H969" s="2" t="str">
        <f>IF(ISERROR(VLOOKUP(A969,'Cadastro-Estoque'!A:G,1,FALSE)),"",VLOOKUP(A969,'Cadastro-Estoque'!A:G,3,FALSE))</f>
        <v/>
      </c>
    </row>
    <row r="970" spans="5:8" ht="18.75" customHeight="1" x14ac:dyDescent="0.25">
      <c r="E970" s="1" t="str">
        <f t="shared" si="16"/>
        <v/>
      </c>
      <c r="F970" s="2" t="str">
        <f>IF(ISERROR(VLOOKUP(A970,'Cadastro-Estoque'!A:G,1,FALSE)),"",VLOOKUP(A970,'Cadastro-Estoque'!A:G,4,FALSE))</f>
        <v/>
      </c>
      <c r="G970" s="2" t="str">
        <f>IF(ISBLANK(A970),"",IF(ISERROR(VLOOKUP(A970,'Cadastro-Estoque'!A:G,1,FALSE)),"Produto não cadastrado",VLOOKUP(A970,'Cadastro-Estoque'!A:G,2,FALSE)))</f>
        <v/>
      </c>
      <c r="H970" s="2" t="str">
        <f>IF(ISERROR(VLOOKUP(A970,'Cadastro-Estoque'!A:G,1,FALSE)),"",VLOOKUP(A970,'Cadastro-Estoque'!A:G,3,FALSE))</f>
        <v/>
      </c>
    </row>
    <row r="971" spans="5:8" ht="18.75" customHeight="1" x14ac:dyDescent="0.25">
      <c r="E971" s="1" t="str">
        <f t="shared" si="16"/>
        <v/>
      </c>
      <c r="F971" s="2" t="str">
        <f>IF(ISERROR(VLOOKUP(A971,'Cadastro-Estoque'!A:G,1,FALSE)),"",VLOOKUP(A971,'Cadastro-Estoque'!A:G,4,FALSE))</f>
        <v/>
      </c>
      <c r="G971" s="2" t="str">
        <f>IF(ISBLANK(A971),"",IF(ISERROR(VLOOKUP(A971,'Cadastro-Estoque'!A:G,1,FALSE)),"Produto não cadastrado",VLOOKUP(A971,'Cadastro-Estoque'!A:G,2,FALSE)))</f>
        <v/>
      </c>
      <c r="H971" s="2" t="str">
        <f>IF(ISERROR(VLOOKUP(A971,'Cadastro-Estoque'!A:G,1,FALSE)),"",VLOOKUP(A971,'Cadastro-Estoque'!A:G,3,FALSE))</f>
        <v/>
      </c>
    </row>
    <row r="972" spans="5:8" ht="18.75" customHeight="1" x14ac:dyDescent="0.25">
      <c r="E972" s="1" t="str">
        <f t="shared" si="16"/>
        <v/>
      </c>
      <c r="F972" s="2" t="str">
        <f>IF(ISERROR(VLOOKUP(A972,'Cadastro-Estoque'!A:G,1,FALSE)),"",VLOOKUP(A972,'Cadastro-Estoque'!A:G,4,FALSE))</f>
        <v/>
      </c>
      <c r="G972" s="2" t="str">
        <f>IF(ISBLANK(A972),"",IF(ISERROR(VLOOKUP(A972,'Cadastro-Estoque'!A:G,1,FALSE)),"Produto não cadastrado",VLOOKUP(A972,'Cadastro-Estoque'!A:G,2,FALSE)))</f>
        <v/>
      </c>
      <c r="H972" s="2" t="str">
        <f>IF(ISERROR(VLOOKUP(A972,'Cadastro-Estoque'!A:G,1,FALSE)),"",VLOOKUP(A972,'Cadastro-Estoque'!A:G,3,FALSE))</f>
        <v/>
      </c>
    </row>
    <row r="973" spans="5:8" ht="18.75" customHeight="1" x14ac:dyDescent="0.25">
      <c r="E973" s="1" t="str">
        <f t="shared" si="16"/>
        <v/>
      </c>
      <c r="F973" s="2" t="str">
        <f>IF(ISERROR(VLOOKUP(A973,'Cadastro-Estoque'!A:G,1,FALSE)),"",VLOOKUP(A973,'Cadastro-Estoque'!A:G,4,FALSE))</f>
        <v/>
      </c>
      <c r="G973" s="2" t="str">
        <f>IF(ISBLANK(A973),"",IF(ISERROR(VLOOKUP(A973,'Cadastro-Estoque'!A:G,1,FALSE)),"Produto não cadastrado",VLOOKUP(A973,'Cadastro-Estoque'!A:G,2,FALSE)))</f>
        <v/>
      </c>
      <c r="H973" s="2" t="str">
        <f>IF(ISERROR(VLOOKUP(A973,'Cadastro-Estoque'!A:G,1,FALSE)),"",VLOOKUP(A973,'Cadastro-Estoque'!A:G,3,FALSE))</f>
        <v/>
      </c>
    </row>
    <row r="974" spans="5:8" ht="18.75" customHeight="1" x14ac:dyDescent="0.25">
      <c r="E974" s="1" t="str">
        <f t="shared" si="16"/>
        <v/>
      </c>
      <c r="F974" s="2" t="str">
        <f>IF(ISERROR(VLOOKUP(A974,'Cadastro-Estoque'!A:G,1,FALSE)),"",VLOOKUP(A974,'Cadastro-Estoque'!A:G,4,FALSE))</f>
        <v/>
      </c>
      <c r="G974" s="2" t="str">
        <f>IF(ISBLANK(A974),"",IF(ISERROR(VLOOKUP(A974,'Cadastro-Estoque'!A:G,1,FALSE)),"Produto não cadastrado",VLOOKUP(A974,'Cadastro-Estoque'!A:G,2,FALSE)))</f>
        <v/>
      </c>
      <c r="H974" s="2" t="str">
        <f>IF(ISERROR(VLOOKUP(A974,'Cadastro-Estoque'!A:G,1,FALSE)),"",VLOOKUP(A974,'Cadastro-Estoque'!A:G,3,FALSE))</f>
        <v/>
      </c>
    </row>
    <row r="975" spans="5:8" ht="18.75" customHeight="1" x14ac:dyDescent="0.25">
      <c r="E975" s="1" t="str">
        <f t="shared" si="16"/>
        <v/>
      </c>
      <c r="F975" s="2" t="str">
        <f>IF(ISERROR(VLOOKUP(A975,'Cadastro-Estoque'!A:G,1,FALSE)),"",VLOOKUP(A975,'Cadastro-Estoque'!A:G,4,FALSE))</f>
        <v/>
      </c>
      <c r="G975" s="2" t="str">
        <f>IF(ISBLANK(A975),"",IF(ISERROR(VLOOKUP(A975,'Cadastro-Estoque'!A:G,1,FALSE)),"Produto não cadastrado",VLOOKUP(A975,'Cadastro-Estoque'!A:G,2,FALSE)))</f>
        <v/>
      </c>
      <c r="H975" s="2" t="str">
        <f>IF(ISERROR(VLOOKUP(A975,'Cadastro-Estoque'!A:G,1,FALSE)),"",VLOOKUP(A975,'Cadastro-Estoque'!A:G,3,FALSE))</f>
        <v/>
      </c>
    </row>
    <row r="976" spans="5:8" ht="18.75" customHeight="1" x14ac:dyDescent="0.25">
      <c r="E976" s="1" t="str">
        <f t="shared" si="16"/>
        <v/>
      </c>
      <c r="F976" s="2" t="str">
        <f>IF(ISERROR(VLOOKUP(A976,'Cadastro-Estoque'!A:G,1,FALSE)),"",VLOOKUP(A976,'Cadastro-Estoque'!A:G,4,FALSE))</f>
        <v/>
      </c>
      <c r="G976" s="2" t="str">
        <f>IF(ISBLANK(A976),"",IF(ISERROR(VLOOKUP(A976,'Cadastro-Estoque'!A:G,1,FALSE)),"Produto não cadastrado",VLOOKUP(A976,'Cadastro-Estoque'!A:G,2,FALSE)))</f>
        <v/>
      </c>
      <c r="H976" s="2" t="str">
        <f>IF(ISERROR(VLOOKUP(A976,'Cadastro-Estoque'!A:G,1,FALSE)),"",VLOOKUP(A976,'Cadastro-Estoque'!A:G,3,FALSE))</f>
        <v/>
      </c>
    </row>
    <row r="977" spans="5:8" ht="18.75" customHeight="1" x14ac:dyDescent="0.25">
      <c r="E977" s="1" t="str">
        <f t="shared" si="16"/>
        <v/>
      </c>
      <c r="F977" s="2" t="str">
        <f>IF(ISERROR(VLOOKUP(A977,'Cadastro-Estoque'!A:G,1,FALSE)),"",VLOOKUP(A977,'Cadastro-Estoque'!A:G,4,FALSE))</f>
        <v/>
      </c>
      <c r="G977" s="2" t="str">
        <f>IF(ISBLANK(A977),"",IF(ISERROR(VLOOKUP(A977,'Cadastro-Estoque'!A:G,1,FALSE)),"Produto não cadastrado",VLOOKUP(A977,'Cadastro-Estoque'!A:G,2,FALSE)))</f>
        <v/>
      </c>
      <c r="H977" s="2" t="str">
        <f>IF(ISERROR(VLOOKUP(A977,'Cadastro-Estoque'!A:G,1,FALSE)),"",VLOOKUP(A977,'Cadastro-Estoque'!A:G,3,FALSE))</f>
        <v/>
      </c>
    </row>
    <row r="978" spans="5:8" ht="18.75" customHeight="1" x14ac:dyDescent="0.25">
      <c r="E978" s="1" t="str">
        <f t="shared" si="16"/>
        <v/>
      </c>
      <c r="F978" s="2" t="str">
        <f>IF(ISERROR(VLOOKUP(A978,'Cadastro-Estoque'!A:G,1,FALSE)),"",VLOOKUP(A978,'Cadastro-Estoque'!A:G,4,FALSE))</f>
        <v/>
      </c>
      <c r="G978" s="2" t="str">
        <f>IF(ISBLANK(A978),"",IF(ISERROR(VLOOKUP(A978,'Cadastro-Estoque'!A:G,1,FALSE)),"Produto não cadastrado",VLOOKUP(A978,'Cadastro-Estoque'!A:G,2,FALSE)))</f>
        <v/>
      </c>
      <c r="H978" s="2" t="str">
        <f>IF(ISERROR(VLOOKUP(A978,'Cadastro-Estoque'!A:G,1,FALSE)),"",VLOOKUP(A978,'Cadastro-Estoque'!A:G,3,FALSE))</f>
        <v/>
      </c>
    </row>
    <row r="979" spans="5:8" ht="18.75" customHeight="1" x14ac:dyDescent="0.25">
      <c r="E979" s="1" t="str">
        <f t="shared" si="16"/>
        <v/>
      </c>
      <c r="F979" s="2" t="str">
        <f>IF(ISERROR(VLOOKUP(A979,'Cadastro-Estoque'!A:G,1,FALSE)),"",VLOOKUP(A979,'Cadastro-Estoque'!A:G,4,FALSE))</f>
        <v/>
      </c>
      <c r="G979" s="2" t="str">
        <f>IF(ISBLANK(A979),"",IF(ISERROR(VLOOKUP(A979,'Cadastro-Estoque'!A:G,1,FALSE)),"Produto não cadastrado",VLOOKUP(A979,'Cadastro-Estoque'!A:G,2,FALSE)))</f>
        <v/>
      </c>
      <c r="H979" s="2" t="str">
        <f>IF(ISERROR(VLOOKUP(A979,'Cadastro-Estoque'!A:G,1,FALSE)),"",VLOOKUP(A979,'Cadastro-Estoque'!A:G,3,FALSE))</f>
        <v/>
      </c>
    </row>
    <row r="980" spans="5:8" ht="18.75" customHeight="1" x14ac:dyDescent="0.25">
      <c r="E980" s="1" t="str">
        <f t="shared" si="16"/>
        <v/>
      </c>
      <c r="F980" s="2" t="str">
        <f>IF(ISERROR(VLOOKUP(A980,'Cadastro-Estoque'!A:G,1,FALSE)),"",VLOOKUP(A980,'Cadastro-Estoque'!A:G,4,FALSE))</f>
        <v/>
      </c>
      <c r="G980" s="2" t="str">
        <f>IF(ISBLANK(A980),"",IF(ISERROR(VLOOKUP(A980,'Cadastro-Estoque'!A:G,1,FALSE)),"Produto não cadastrado",VLOOKUP(A980,'Cadastro-Estoque'!A:G,2,FALSE)))</f>
        <v/>
      </c>
      <c r="H980" s="2" t="str">
        <f>IF(ISERROR(VLOOKUP(A980,'Cadastro-Estoque'!A:G,1,FALSE)),"",VLOOKUP(A980,'Cadastro-Estoque'!A:G,3,FALSE))</f>
        <v/>
      </c>
    </row>
    <row r="981" spans="5:8" ht="18.75" customHeight="1" x14ac:dyDescent="0.25">
      <c r="E981" s="1" t="str">
        <f t="shared" si="16"/>
        <v/>
      </c>
      <c r="F981" s="2" t="str">
        <f>IF(ISERROR(VLOOKUP(A981,'Cadastro-Estoque'!A:G,1,FALSE)),"",VLOOKUP(A981,'Cadastro-Estoque'!A:G,4,FALSE))</f>
        <v/>
      </c>
      <c r="G981" s="2" t="str">
        <f>IF(ISBLANK(A981),"",IF(ISERROR(VLOOKUP(A981,'Cadastro-Estoque'!A:G,1,FALSE)),"Produto não cadastrado",VLOOKUP(A981,'Cadastro-Estoque'!A:G,2,FALSE)))</f>
        <v/>
      </c>
      <c r="H981" s="2" t="str">
        <f>IF(ISERROR(VLOOKUP(A981,'Cadastro-Estoque'!A:G,1,FALSE)),"",VLOOKUP(A981,'Cadastro-Estoque'!A:G,3,FALSE))</f>
        <v/>
      </c>
    </row>
    <row r="982" spans="5:8" ht="18.75" customHeight="1" x14ac:dyDescent="0.25">
      <c r="E982" s="1" t="str">
        <f t="shared" si="16"/>
        <v/>
      </c>
      <c r="F982" s="2" t="str">
        <f>IF(ISERROR(VLOOKUP(A982,'Cadastro-Estoque'!A:G,1,FALSE)),"",VLOOKUP(A982,'Cadastro-Estoque'!A:G,4,FALSE))</f>
        <v/>
      </c>
      <c r="G982" s="2" t="str">
        <f>IF(ISBLANK(A982),"",IF(ISERROR(VLOOKUP(A982,'Cadastro-Estoque'!A:G,1,FALSE)),"Produto não cadastrado",VLOOKUP(A982,'Cadastro-Estoque'!A:G,2,FALSE)))</f>
        <v/>
      </c>
      <c r="H982" s="2" t="str">
        <f>IF(ISERROR(VLOOKUP(A982,'Cadastro-Estoque'!A:G,1,FALSE)),"",VLOOKUP(A982,'Cadastro-Estoque'!A:G,3,FALSE))</f>
        <v/>
      </c>
    </row>
    <row r="983" spans="5:8" ht="18.75" customHeight="1" x14ac:dyDescent="0.25">
      <c r="E983" s="1" t="str">
        <f t="shared" si="16"/>
        <v/>
      </c>
      <c r="F983" s="2" t="str">
        <f>IF(ISERROR(VLOOKUP(A983,'Cadastro-Estoque'!A:G,1,FALSE)),"",VLOOKUP(A983,'Cadastro-Estoque'!A:G,4,FALSE))</f>
        <v/>
      </c>
      <c r="G983" s="2" t="str">
        <f>IF(ISBLANK(A983),"",IF(ISERROR(VLOOKUP(A983,'Cadastro-Estoque'!A:G,1,FALSE)),"Produto não cadastrado",VLOOKUP(A983,'Cadastro-Estoque'!A:G,2,FALSE)))</f>
        <v/>
      </c>
      <c r="H983" s="2" t="str">
        <f>IF(ISERROR(VLOOKUP(A983,'Cadastro-Estoque'!A:G,1,FALSE)),"",VLOOKUP(A983,'Cadastro-Estoque'!A:G,3,FALSE))</f>
        <v/>
      </c>
    </row>
    <row r="984" spans="5:8" ht="18.75" customHeight="1" x14ac:dyDescent="0.25">
      <c r="E984" s="1" t="str">
        <f t="shared" si="16"/>
        <v/>
      </c>
      <c r="F984" s="2" t="str">
        <f>IF(ISERROR(VLOOKUP(A984,'Cadastro-Estoque'!A:G,1,FALSE)),"",VLOOKUP(A984,'Cadastro-Estoque'!A:G,4,FALSE))</f>
        <v/>
      </c>
      <c r="G984" s="2" t="str">
        <f>IF(ISBLANK(A984),"",IF(ISERROR(VLOOKUP(A984,'Cadastro-Estoque'!A:G,1,FALSE)),"Produto não cadastrado",VLOOKUP(A984,'Cadastro-Estoque'!A:G,2,FALSE)))</f>
        <v/>
      </c>
      <c r="H984" s="2" t="str">
        <f>IF(ISERROR(VLOOKUP(A984,'Cadastro-Estoque'!A:G,1,FALSE)),"",VLOOKUP(A984,'Cadastro-Estoque'!A:G,3,FALSE))</f>
        <v/>
      </c>
    </row>
    <row r="985" spans="5:8" ht="18.75" customHeight="1" x14ac:dyDescent="0.25">
      <c r="E985" s="1" t="str">
        <f t="shared" si="16"/>
        <v/>
      </c>
      <c r="F985" s="2" t="str">
        <f>IF(ISERROR(VLOOKUP(A985,'Cadastro-Estoque'!A:G,1,FALSE)),"",VLOOKUP(A985,'Cadastro-Estoque'!A:G,4,FALSE))</f>
        <v/>
      </c>
      <c r="G985" s="2" t="str">
        <f>IF(ISBLANK(A985),"",IF(ISERROR(VLOOKUP(A985,'Cadastro-Estoque'!A:G,1,FALSE)),"Produto não cadastrado",VLOOKUP(A985,'Cadastro-Estoque'!A:G,2,FALSE)))</f>
        <v/>
      </c>
      <c r="H985" s="2" t="str">
        <f>IF(ISERROR(VLOOKUP(A985,'Cadastro-Estoque'!A:G,1,FALSE)),"",VLOOKUP(A985,'Cadastro-Estoque'!A:G,3,FALSE))</f>
        <v/>
      </c>
    </row>
    <row r="986" spans="5:8" ht="18.75" customHeight="1" x14ac:dyDescent="0.25">
      <c r="E986" s="1" t="str">
        <f t="shared" si="16"/>
        <v/>
      </c>
      <c r="F986" s="2" t="str">
        <f>IF(ISERROR(VLOOKUP(A986,'Cadastro-Estoque'!A:G,1,FALSE)),"",VLOOKUP(A986,'Cadastro-Estoque'!A:G,4,FALSE))</f>
        <v/>
      </c>
      <c r="G986" s="2" t="str">
        <f>IF(ISBLANK(A986),"",IF(ISERROR(VLOOKUP(A986,'Cadastro-Estoque'!A:G,1,FALSE)),"Produto não cadastrado",VLOOKUP(A986,'Cadastro-Estoque'!A:G,2,FALSE)))</f>
        <v/>
      </c>
      <c r="H986" s="2" t="str">
        <f>IF(ISERROR(VLOOKUP(A986,'Cadastro-Estoque'!A:G,1,FALSE)),"",VLOOKUP(A986,'Cadastro-Estoque'!A:G,3,FALSE))</f>
        <v/>
      </c>
    </row>
    <row r="987" spans="5:8" ht="18.75" customHeight="1" x14ac:dyDescent="0.25">
      <c r="E987" s="1" t="str">
        <f t="shared" si="16"/>
        <v/>
      </c>
      <c r="F987" s="2" t="str">
        <f>IF(ISERROR(VLOOKUP(A987,'Cadastro-Estoque'!A:G,1,FALSE)),"",VLOOKUP(A987,'Cadastro-Estoque'!A:G,4,FALSE))</f>
        <v/>
      </c>
      <c r="G987" s="2" t="str">
        <f>IF(ISBLANK(A987),"",IF(ISERROR(VLOOKUP(A987,'Cadastro-Estoque'!A:G,1,FALSE)),"Produto não cadastrado",VLOOKUP(A987,'Cadastro-Estoque'!A:G,2,FALSE)))</f>
        <v/>
      </c>
      <c r="H987" s="2" t="str">
        <f>IF(ISERROR(VLOOKUP(A987,'Cadastro-Estoque'!A:G,1,FALSE)),"",VLOOKUP(A987,'Cadastro-Estoque'!A:G,3,FALSE))</f>
        <v/>
      </c>
    </row>
    <row r="988" spans="5:8" ht="18.75" customHeight="1" x14ac:dyDescent="0.25">
      <c r="E988" s="1" t="str">
        <f t="shared" si="16"/>
        <v/>
      </c>
      <c r="F988" s="2" t="str">
        <f>IF(ISERROR(VLOOKUP(A988,'Cadastro-Estoque'!A:G,1,FALSE)),"",VLOOKUP(A988,'Cadastro-Estoque'!A:G,4,FALSE))</f>
        <v/>
      </c>
      <c r="G988" s="2" t="str">
        <f>IF(ISBLANK(A988),"",IF(ISERROR(VLOOKUP(A988,'Cadastro-Estoque'!A:G,1,FALSE)),"Produto não cadastrado",VLOOKUP(A988,'Cadastro-Estoque'!A:G,2,FALSE)))</f>
        <v/>
      </c>
      <c r="H988" s="2" t="str">
        <f>IF(ISERROR(VLOOKUP(A988,'Cadastro-Estoque'!A:G,1,FALSE)),"",VLOOKUP(A988,'Cadastro-Estoque'!A:G,3,FALSE))</f>
        <v/>
      </c>
    </row>
    <row r="989" spans="5:8" ht="18.75" customHeight="1" x14ac:dyDescent="0.25">
      <c r="E989" s="1" t="str">
        <f t="shared" si="16"/>
        <v/>
      </c>
      <c r="F989" s="2" t="str">
        <f>IF(ISERROR(VLOOKUP(A989,'Cadastro-Estoque'!A:G,1,FALSE)),"",VLOOKUP(A989,'Cadastro-Estoque'!A:G,4,FALSE))</f>
        <v/>
      </c>
      <c r="G989" s="2" t="str">
        <f>IF(ISBLANK(A989),"",IF(ISERROR(VLOOKUP(A989,'Cadastro-Estoque'!A:G,1,FALSE)),"Produto não cadastrado",VLOOKUP(A989,'Cadastro-Estoque'!A:G,2,FALSE)))</f>
        <v/>
      </c>
      <c r="H989" s="2" t="str">
        <f>IF(ISERROR(VLOOKUP(A989,'Cadastro-Estoque'!A:G,1,FALSE)),"",VLOOKUP(A989,'Cadastro-Estoque'!A:G,3,FALSE))</f>
        <v/>
      </c>
    </row>
    <row r="990" spans="5:8" ht="18.75" customHeight="1" x14ac:dyDescent="0.25">
      <c r="E990" s="1" t="str">
        <f t="shared" si="16"/>
        <v/>
      </c>
      <c r="F990" s="2" t="str">
        <f>IF(ISERROR(VLOOKUP(A990,'Cadastro-Estoque'!A:G,1,FALSE)),"",VLOOKUP(A990,'Cadastro-Estoque'!A:G,4,FALSE))</f>
        <v/>
      </c>
      <c r="G990" s="2" t="str">
        <f>IF(ISBLANK(A990),"",IF(ISERROR(VLOOKUP(A990,'Cadastro-Estoque'!A:G,1,FALSE)),"Produto não cadastrado",VLOOKUP(A990,'Cadastro-Estoque'!A:G,2,FALSE)))</f>
        <v/>
      </c>
      <c r="H990" s="2" t="str">
        <f>IF(ISERROR(VLOOKUP(A990,'Cadastro-Estoque'!A:G,1,FALSE)),"",VLOOKUP(A990,'Cadastro-Estoque'!A:G,3,FALSE))</f>
        <v/>
      </c>
    </row>
    <row r="991" spans="5:8" ht="18.75" customHeight="1" x14ac:dyDescent="0.25">
      <c r="E991" s="1" t="str">
        <f t="shared" si="16"/>
        <v/>
      </c>
      <c r="F991" s="2" t="str">
        <f>IF(ISERROR(VLOOKUP(A991,'Cadastro-Estoque'!A:G,1,FALSE)),"",VLOOKUP(A991,'Cadastro-Estoque'!A:G,4,FALSE))</f>
        <v/>
      </c>
      <c r="G991" s="2" t="str">
        <f>IF(ISBLANK(A991),"",IF(ISERROR(VLOOKUP(A991,'Cadastro-Estoque'!A:G,1,FALSE)),"Produto não cadastrado",VLOOKUP(A991,'Cadastro-Estoque'!A:G,2,FALSE)))</f>
        <v/>
      </c>
      <c r="H991" s="2" t="str">
        <f>IF(ISERROR(VLOOKUP(A991,'Cadastro-Estoque'!A:G,1,FALSE)),"",VLOOKUP(A991,'Cadastro-Estoque'!A:G,3,FALSE))</f>
        <v/>
      </c>
    </row>
    <row r="992" spans="5:8" ht="18.75" customHeight="1" x14ac:dyDescent="0.25">
      <c r="E992" s="1" t="str">
        <f t="shared" si="16"/>
        <v/>
      </c>
      <c r="F992" s="2" t="str">
        <f>IF(ISERROR(VLOOKUP(A992,'Cadastro-Estoque'!A:G,1,FALSE)),"",VLOOKUP(A992,'Cadastro-Estoque'!A:G,4,FALSE))</f>
        <v/>
      </c>
      <c r="G992" s="2" t="str">
        <f>IF(ISBLANK(A992),"",IF(ISERROR(VLOOKUP(A992,'Cadastro-Estoque'!A:G,1,FALSE)),"Produto não cadastrado",VLOOKUP(A992,'Cadastro-Estoque'!A:G,2,FALSE)))</f>
        <v/>
      </c>
      <c r="H992" s="2" t="str">
        <f>IF(ISERROR(VLOOKUP(A992,'Cadastro-Estoque'!A:G,1,FALSE)),"",VLOOKUP(A992,'Cadastro-Estoque'!A:G,3,FALSE))</f>
        <v/>
      </c>
    </row>
    <row r="993" spans="5:8" ht="18.75" customHeight="1" x14ac:dyDescent="0.25">
      <c r="E993" s="1" t="str">
        <f t="shared" si="16"/>
        <v/>
      </c>
      <c r="F993" s="2" t="str">
        <f>IF(ISERROR(VLOOKUP(A993,'Cadastro-Estoque'!A:G,1,FALSE)),"",VLOOKUP(A993,'Cadastro-Estoque'!A:G,4,FALSE))</f>
        <v/>
      </c>
      <c r="G993" s="2" t="str">
        <f>IF(ISBLANK(A993),"",IF(ISERROR(VLOOKUP(A993,'Cadastro-Estoque'!A:G,1,FALSE)),"Produto não cadastrado",VLOOKUP(A993,'Cadastro-Estoque'!A:G,2,FALSE)))</f>
        <v/>
      </c>
      <c r="H993" s="2" t="str">
        <f>IF(ISERROR(VLOOKUP(A993,'Cadastro-Estoque'!A:G,1,FALSE)),"",VLOOKUP(A993,'Cadastro-Estoque'!A:G,3,FALSE))</f>
        <v/>
      </c>
    </row>
    <row r="994" spans="5:8" ht="18.75" customHeight="1" x14ac:dyDescent="0.25">
      <c r="E994" s="1" t="str">
        <f t="shared" si="16"/>
        <v/>
      </c>
      <c r="F994" s="2" t="str">
        <f>IF(ISERROR(VLOOKUP(A994,'Cadastro-Estoque'!A:G,1,FALSE)),"",VLOOKUP(A994,'Cadastro-Estoque'!A:G,4,FALSE))</f>
        <v/>
      </c>
      <c r="G994" s="2" t="str">
        <f>IF(ISBLANK(A994),"",IF(ISERROR(VLOOKUP(A994,'Cadastro-Estoque'!A:G,1,FALSE)),"Produto não cadastrado",VLOOKUP(A994,'Cadastro-Estoque'!A:G,2,FALSE)))</f>
        <v/>
      </c>
      <c r="H994" s="2" t="str">
        <f>IF(ISERROR(VLOOKUP(A994,'Cadastro-Estoque'!A:G,1,FALSE)),"",VLOOKUP(A994,'Cadastro-Estoque'!A:G,3,FALSE))</f>
        <v/>
      </c>
    </row>
    <row r="995" spans="5:8" ht="18.75" customHeight="1" x14ac:dyDescent="0.25">
      <c r="E995" s="1" t="str">
        <f t="shared" si="16"/>
        <v/>
      </c>
      <c r="F995" s="2" t="str">
        <f>IF(ISERROR(VLOOKUP(A995,'Cadastro-Estoque'!A:G,1,FALSE)),"",VLOOKUP(A995,'Cadastro-Estoque'!A:G,4,FALSE))</f>
        <v/>
      </c>
      <c r="G995" s="2" t="str">
        <f>IF(ISBLANK(A995),"",IF(ISERROR(VLOOKUP(A995,'Cadastro-Estoque'!A:G,1,FALSE)),"Produto não cadastrado",VLOOKUP(A995,'Cadastro-Estoque'!A:G,2,FALSE)))</f>
        <v/>
      </c>
      <c r="H995" s="2" t="str">
        <f>IF(ISERROR(VLOOKUP(A995,'Cadastro-Estoque'!A:G,1,FALSE)),"",VLOOKUP(A995,'Cadastro-Estoque'!A:G,3,FALSE))</f>
        <v/>
      </c>
    </row>
    <row r="996" spans="5:8" ht="18.75" customHeight="1" x14ac:dyDescent="0.25">
      <c r="E996" s="1" t="str">
        <f t="shared" si="16"/>
        <v/>
      </c>
      <c r="F996" s="2" t="str">
        <f>IF(ISERROR(VLOOKUP(A996,'Cadastro-Estoque'!A:G,1,FALSE)),"",VLOOKUP(A996,'Cadastro-Estoque'!A:G,4,FALSE))</f>
        <v/>
      </c>
      <c r="G996" s="2" t="str">
        <f>IF(ISBLANK(A996),"",IF(ISERROR(VLOOKUP(A996,'Cadastro-Estoque'!A:G,1,FALSE)),"Produto não cadastrado",VLOOKUP(A996,'Cadastro-Estoque'!A:G,2,FALSE)))</f>
        <v/>
      </c>
      <c r="H996" s="2" t="str">
        <f>IF(ISERROR(VLOOKUP(A996,'Cadastro-Estoque'!A:G,1,FALSE)),"",VLOOKUP(A996,'Cadastro-Estoque'!A:G,3,FALSE))</f>
        <v/>
      </c>
    </row>
    <row r="997" spans="5:8" ht="18.75" customHeight="1" x14ac:dyDescent="0.25">
      <c r="E997" s="1" t="str">
        <f t="shared" si="16"/>
        <v/>
      </c>
      <c r="F997" s="2" t="str">
        <f>IF(ISERROR(VLOOKUP(A997,'Cadastro-Estoque'!A:G,1,FALSE)),"",VLOOKUP(A997,'Cadastro-Estoque'!A:G,4,FALSE))</f>
        <v/>
      </c>
      <c r="G997" s="2" t="str">
        <f>IF(ISBLANK(A997),"",IF(ISERROR(VLOOKUP(A997,'Cadastro-Estoque'!A:G,1,FALSE)),"Produto não cadastrado",VLOOKUP(A997,'Cadastro-Estoque'!A:G,2,FALSE)))</f>
        <v/>
      </c>
      <c r="H997" s="2" t="str">
        <f>IF(ISERROR(VLOOKUP(A997,'Cadastro-Estoque'!A:G,1,FALSE)),"",VLOOKUP(A997,'Cadastro-Estoque'!A:G,3,FALSE))</f>
        <v/>
      </c>
    </row>
    <row r="998" spans="5:8" ht="18.75" customHeight="1" x14ac:dyDescent="0.25">
      <c r="E998" s="1" t="str">
        <f t="shared" si="16"/>
        <v/>
      </c>
      <c r="F998" s="2" t="str">
        <f>IF(ISERROR(VLOOKUP(A998,'Cadastro-Estoque'!A:G,1,FALSE)),"",VLOOKUP(A998,'Cadastro-Estoque'!A:G,4,FALSE))</f>
        <v/>
      </c>
      <c r="G998" s="2" t="str">
        <f>IF(ISBLANK(A998),"",IF(ISERROR(VLOOKUP(A998,'Cadastro-Estoque'!A:G,1,FALSE)),"Produto não cadastrado",VLOOKUP(A998,'Cadastro-Estoque'!A:G,2,FALSE)))</f>
        <v/>
      </c>
      <c r="H998" s="2" t="str">
        <f>IF(ISERROR(VLOOKUP(A998,'Cadastro-Estoque'!A:G,1,FALSE)),"",VLOOKUP(A998,'Cadastro-Estoque'!A:G,3,FALSE))</f>
        <v/>
      </c>
    </row>
    <row r="999" spans="5:8" ht="18.75" customHeight="1" x14ac:dyDescent="0.25">
      <c r="E999" s="1" t="str">
        <f t="shared" si="16"/>
        <v/>
      </c>
      <c r="F999" s="2" t="str">
        <f>IF(ISERROR(VLOOKUP(A999,'Cadastro-Estoque'!A:G,1,FALSE)),"",VLOOKUP(A999,'Cadastro-Estoque'!A:G,4,FALSE))</f>
        <v/>
      </c>
      <c r="G999" s="2" t="str">
        <f>IF(ISBLANK(A999),"",IF(ISERROR(VLOOKUP(A999,'Cadastro-Estoque'!A:G,1,FALSE)),"Produto não cadastrado",VLOOKUP(A999,'Cadastro-Estoque'!A:G,2,FALSE)))</f>
        <v/>
      </c>
      <c r="H999" s="2" t="str">
        <f>IF(ISERROR(VLOOKUP(A999,'Cadastro-Estoque'!A:G,1,FALSE)),"",VLOOKUP(A999,'Cadastro-Estoque'!A:G,3,FALSE))</f>
        <v/>
      </c>
    </row>
    <row r="1000" spans="5:8" ht="18.75" customHeight="1" x14ac:dyDescent="0.25">
      <c r="E1000" s="1" t="str">
        <f t="shared" si="16"/>
        <v/>
      </c>
      <c r="F1000" s="2" t="str">
        <f>IF(ISERROR(VLOOKUP(A1000,'Cadastro-Estoque'!A:G,1,FALSE)),"",VLOOKUP(A1000,'Cadastro-Estoque'!A:G,4,FALSE))</f>
        <v/>
      </c>
      <c r="G1000" s="2" t="str">
        <f>IF(ISBLANK(A1000),"",IF(ISERROR(VLOOKUP(A1000,'Cadastro-Estoque'!A:G,1,FALSE)),"Produto não cadastrado",VLOOKUP(A1000,'Cadastro-Estoque'!A:G,2,FALSE)))</f>
        <v/>
      </c>
      <c r="H1000" s="2" t="str">
        <f>IF(ISERROR(VLOOKUP(A1000,'Cadastro-Estoque'!A:G,1,FALSE)),"",VLOOKUP(A1000,'Cadastro-Estoque'!A:G,3,FALSE))</f>
        <v/>
      </c>
    </row>
    <row r="1001" spans="5:8" ht="18.75" customHeight="1" x14ac:dyDescent="0.25">
      <c r="E1001" s="1" t="str">
        <f t="shared" si="16"/>
        <v/>
      </c>
      <c r="F1001" s="2" t="str">
        <f>IF(ISERROR(VLOOKUP(A1001,'Cadastro-Estoque'!A:G,1,FALSE)),"",VLOOKUP(A1001,'Cadastro-Estoque'!A:G,4,FALSE))</f>
        <v/>
      </c>
      <c r="G1001" s="2" t="str">
        <f>IF(ISBLANK(A1001),"",IF(ISERROR(VLOOKUP(A1001,'Cadastro-Estoque'!A:G,1,FALSE)),"Produto não cadastrado",VLOOKUP(A1001,'Cadastro-Estoque'!A:G,2,FALSE)))</f>
        <v/>
      </c>
      <c r="H1001" s="2" t="str">
        <f>IF(ISERROR(VLOOKUP(A1001,'Cadastro-Estoque'!A:G,1,FALSE)),"",VLOOKUP(A1001,'Cadastro-Estoque'!A:G,3,FALSE))</f>
        <v/>
      </c>
    </row>
    <row r="1002" spans="5:8" ht="18.75" customHeight="1" x14ac:dyDescent="0.25">
      <c r="E1002" s="1" t="str">
        <f t="shared" si="16"/>
        <v/>
      </c>
      <c r="F1002" s="2" t="str">
        <f>IF(ISERROR(VLOOKUP(A1002,'Cadastro-Estoque'!A:G,1,FALSE)),"",VLOOKUP(A1002,'Cadastro-Estoque'!A:G,4,FALSE))</f>
        <v/>
      </c>
      <c r="G1002" s="2" t="str">
        <f>IF(ISBLANK(A1002),"",IF(ISERROR(VLOOKUP(A1002,'Cadastro-Estoque'!A:G,1,FALSE)),"Produto não cadastrado",VLOOKUP(A1002,'Cadastro-Estoque'!A:G,2,FALSE)))</f>
        <v/>
      </c>
      <c r="H1002" s="2" t="str">
        <f>IF(ISERROR(VLOOKUP(A1002,'Cadastro-Estoque'!A:G,1,FALSE)),"",VLOOKUP(A1002,'Cadastro-Estoque'!A:G,3,FALSE))</f>
        <v/>
      </c>
    </row>
    <row r="1003" spans="5:8" ht="18.75" customHeight="1" x14ac:dyDescent="0.25">
      <c r="E1003" s="1" t="str">
        <f t="shared" si="16"/>
        <v/>
      </c>
      <c r="F1003" s="2" t="str">
        <f>IF(ISERROR(VLOOKUP(A1003,'Cadastro-Estoque'!A:G,1,FALSE)),"",VLOOKUP(A1003,'Cadastro-Estoque'!A:G,4,FALSE))</f>
        <v/>
      </c>
      <c r="G1003" s="2" t="str">
        <f>IF(ISBLANK(A1003),"",IF(ISERROR(VLOOKUP(A1003,'Cadastro-Estoque'!A:G,1,FALSE)),"Produto não cadastrado",VLOOKUP(A1003,'Cadastro-Estoque'!A:G,2,FALSE)))</f>
        <v/>
      </c>
      <c r="H1003" s="2" t="str">
        <f>IF(ISERROR(VLOOKUP(A1003,'Cadastro-Estoque'!A:G,1,FALSE)),"",VLOOKUP(A1003,'Cadastro-Estoque'!A:G,3,FALSE))</f>
        <v/>
      </c>
    </row>
    <row r="1004" spans="5:8" ht="18.75" customHeight="1" x14ac:dyDescent="0.25">
      <c r="E1004" s="1" t="str">
        <f t="shared" si="16"/>
        <v/>
      </c>
      <c r="F1004" s="2" t="str">
        <f>IF(ISERROR(VLOOKUP(A1004,'Cadastro-Estoque'!A:G,1,FALSE)),"",VLOOKUP(A1004,'Cadastro-Estoque'!A:G,4,FALSE))</f>
        <v/>
      </c>
      <c r="G1004" s="2" t="str">
        <f>IF(ISBLANK(A1004),"",IF(ISERROR(VLOOKUP(A1004,'Cadastro-Estoque'!A:G,1,FALSE)),"Produto não cadastrado",VLOOKUP(A1004,'Cadastro-Estoque'!A:G,2,FALSE)))</f>
        <v/>
      </c>
      <c r="H1004" s="2" t="str">
        <f>IF(ISERROR(VLOOKUP(A1004,'Cadastro-Estoque'!A:G,1,FALSE)),"",VLOOKUP(A1004,'Cadastro-Estoque'!A:G,3,FALSE))</f>
        <v/>
      </c>
    </row>
    <row r="1005" spans="5:8" ht="18.75" customHeight="1" x14ac:dyDescent="0.25">
      <c r="E1005" s="1" t="str">
        <f t="shared" si="16"/>
        <v/>
      </c>
      <c r="F1005" s="2" t="str">
        <f>IF(ISERROR(VLOOKUP(A1005,'Cadastro-Estoque'!A:G,1,FALSE)),"",VLOOKUP(A1005,'Cadastro-Estoque'!A:G,4,FALSE))</f>
        <v/>
      </c>
      <c r="G1005" s="2" t="str">
        <f>IF(ISBLANK(A1005),"",IF(ISERROR(VLOOKUP(A1005,'Cadastro-Estoque'!A:G,1,FALSE)),"Produto não cadastrado",VLOOKUP(A1005,'Cadastro-Estoque'!A:G,2,FALSE)))</f>
        <v/>
      </c>
      <c r="H1005" s="2" t="str">
        <f>IF(ISERROR(VLOOKUP(A1005,'Cadastro-Estoque'!A:G,1,FALSE)),"",VLOOKUP(A1005,'Cadastro-Estoque'!A:G,3,FALSE))</f>
        <v/>
      </c>
    </row>
    <row r="1006" spans="5:8" ht="18.75" customHeight="1" x14ac:dyDescent="0.25">
      <c r="E1006" s="1" t="str">
        <f t="shared" si="16"/>
        <v/>
      </c>
      <c r="F1006" s="2" t="str">
        <f>IF(ISERROR(VLOOKUP(A1006,'Cadastro-Estoque'!A:G,1,FALSE)),"",VLOOKUP(A1006,'Cadastro-Estoque'!A:G,4,FALSE))</f>
        <v/>
      </c>
      <c r="G1006" s="2" t="str">
        <f>IF(ISBLANK(A1006),"",IF(ISERROR(VLOOKUP(A1006,'Cadastro-Estoque'!A:G,1,FALSE)),"Produto não cadastrado",VLOOKUP(A1006,'Cadastro-Estoque'!A:G,2,FALSE)))</f>
        <v/>
      </c>
      <c r="H1006" s="2" t="str">
        <f>IF(ISERROR(VLOOKUP(A1006,'Cadastro-Estoque'!A:G,1,FALSE)),"",VLOOKUP(A1006,'Cadastro-Estoque'!A:G,3,FALSE))</f>
        <v/>
      </c>
    </row>
    <row r="1007" spans="5:8" ht="18.75" customHeight="1" x14ac:dyDescent="0.25">
      <c r="E1007" s="1" t="str">
        <f t="shared" si="16"/>
        <v/>
      </c>
      <c r="F1007" s="2" t="str">
        <f>IF(ISERROR(VLOOKUP(A1007,'Cadastro-Estoque'!A:G,1,FALSE)),"",VLOOKUP(A1007,'Cadastro-Estoque'!A:G,4,FALSE))</f>
        <v/>
      </c>
      <c r="G1007" s="2" t="str">
        <f>IF(ISBLANK(A1007),"",IF(ISERROR(VLOOKUP(A1007,'Cadastro-Estoque'!A:G,1,FALSE)),"Produto não cadastrado",VLOOKUP(A1007,'Cadastro-Estoque'!A:G,2,FALSE)))</f>
        <v/>
      </c>
      <c r="H1007" s="2" t="str">
        <f>IF(ISERROR(VLOOKUP(A1007,'Cadastro-Estoque'!A:G,1,FALSE)),"",VLOOKUP(A1007,'Cadastro-Estoque'!A:G,3,FALSE))</f>
        <v/>
      </c>
    </row>
    <row r="1008" spans="5:8" ht="18.75" customHeight="1" x14ac:dyDescent="0.25">
      <c r="E1008" s="1" t="str">
        <f t="shared" si="16"/>
        <v/>
      </c>
      <c r="F1008" s="2" t="str">
        <f>IF(ISERROR(VLOOKUP(A1008,'Cadastro-Estoque'!A:G,1,FALSE)),"",VLOOKUP(A1008,'Cadastro-Estoque'!A:G,4,FALSE))</f>
        <v/>
      </c>
      <c r="G1008" s="2" t="str">
        <f>IF(ISBLANK(A1008),"",IF(ISERROR(VLOOKUP(A1008,'Cadastro-Estoque'!A:G,1,FALSE)),"Produto não cadastrado",VLOOKUP(A1008,'Cadastro-Estoque'!A:G,2,FALSE)))</f>
        <v/>
      </c>
      <c r="H1008" s="2" t="str">
        <f>IF(ISERROR(VLOOKUP(A1008,'Cadastro-Estoque'!A:G,1,FALSE)),"",VLOOKUP(A1008,'Cadastro-Estoque'!A:G,3,FALSE))</f>
        <v/>
      </c>
    </row>
    <row r="1009" spans="5:8" ht="18.75" customHeight="1" x14ac:dyDescent="0.25">
      <c r="E1009" s="1" t="str">
        <f t="shared" si="16"/>
        <v/>
      </c>
      <c r="F1009" s="2" t="str">
        <f>IF(ISERROR(VLOOKUP(A1009,'Cadastro-Estoque'!A:G,1,FALSE)),"",VLOOKUP(A1009,'Cadastro-Estoque'!A:G,4,FALSE))</f>
        <v/>
      </c>
      <c r="G1009" s="2" t="str">
        <f>IF(ISBLANK(A1009),"",IF(ISERROR(VLOOKUP(A1009,'Cadastro-Estoque'!A:G,1,FALSE)),"Produto não cadastrado",VLOOKUP(A1009,'Cadastro-Estoque'!A:G,2,FALSE)))</f>
        <v/>
      </c>
      <c r="H1009" s="2" t="str">
        <f>IF(ISERROR(VLOOKUP(A1009,'Cadastro-Estoque'!A:G,1,FALSE)),"",VLOOKUP(A1009,'Cadastro-Estoque'!A:G,3,FALSE))</f>
        <v/>
      </c>
    </row>
    <row r="1010" spans="5:8" ht="18.75" customHeight="1" x14ac:dyDescent="0.25">
      <c r="E1010" s="1" t="str">
        <f t="shared" si="16"/>
        <v/>
      </c>
      <c r="F1010" s="2" t="str">
        <f>IF(ISERROR(VLOOKUP(A1010,'Cadastro-Estoque'!A:G,1,FALSE)),"",VLOOKUP(A1010,'Cadastro-Estoque'!A:G,4,FALSE))</f>
        <v/>
      </c>
      <c r="G1010" s="2" t="str">
        <f>IF(ISBLANK(A1010),"",IF(ISERROR(VLOOKUP(A1010,'Cadastro-Estoque'!A:G,1,FALSE)),"Produto não cadastrado",VLOOKUP(A1010,'Cadastro-Estoque'!A:G,2,FALSE)))</f>
        <v/>
      </c>
      <c r="H1010" s="2" t="str">
        <f>IF(ISERROR(VLOOKUP(A1010,'Cadastro-Estoque'!A:G,1,FALSE)),"",VLOOKUP(A1010,'Cadastro-Estoque'!A:G,3,FALSE))</f>
        <v/>
      </c>
    </row>
    <row r="1011" spans="5:8" ht="18.75" customHeight="1" x14ac:dyDescent="0.25">
      <c r="E1011" s="1" t="str">
        <f t="shared" si="16"/>
        <v/>
      </c>
      <c r="F1011" s="2" t="str">
        <f>IF(ISERROR(VLOOKUP(A1011,'Cadastro-Estoque'!A:G,1,FALSE)),"",VLOOKUP(A1011,'Cadastro-Estoque'!A:G,4,FALSE))</f>
        <v/>
      </c>
      <c r="G1011" s="2" t="str">
        <f>IF(ISBLANK(A1011),"",IF(ISERROR(VLOOKUP(A1011,'Cadastro-Estoque'!A:G,1,FALSE)),"Produto não cadastrado",VLOOKUP(A1011,'Cadastro-Estoque'!A:G,2,FALSE)))</f>
        <v/>
      </c>
      <c r="H1011" s="2" t="str">
        <f>IF(ISERROR(VLOOKUP(A1011,'Cadastro-Estoque'!A:G,1,FALSE)),"",VLOOKUP(A1011,'Cadastro-Estoque'!A:G,3,FALSE))</f>
        <v/>
      </c>
    </row>
    <row r="1012" spans="5:8" ht="18.75" customHeight="1" x14ac:dyDescent="0.25">
      <c r="E1012" s="1" t="str">
        <f t="shared" si="16"/>
        <v/>
      </c>
      <c r="F1012" s="2" t="str">
        <f>IF(ISERROR(VLOOKUP(A1012,'Cadastro-Estoque'!A:G,1,FALSE)),"",VLOOKUP(A1012,'Cadastro-Estoque'!A:G,4,FALSE))</f>
        <v/>
      </c>
      <c r="G1012" s="2" t="str">
        <f>IF(ISBLANK(A1012),"",IF(ISERROR(VLOOKUP(A1012,'Cadastro-Estoque'!A:G,1,FALSE)),"Produto não cadastrado",VLOOKUP(A1012,'Cadastro-Estoque'!A:G,2,FALSE)))</f>
        <v/>
      </c>
      <c r="H1012" s="2" t="str">
        <f>IF(ISERROR(VLOOKUP(A1012,'Cadastro-Estoque'!A:G,1,FALSE)),"",VLOOKUP(A1012,'Cadastro-Estoque'!A:G,3,FALSE))</f>
        <v/>
      </c>
    </row>
    <row r="1013" spans="5:8" ht="18.75" customHeight="1" x14ac:dyDescent="0.25">
      <c r="E1013" s="1" t="str">
        <f t="shared" si="16"/>
        <v/>
      </c>
      <c r="F1013" s="2" t="str">
        <f>IF(ISERROR(VLOOKUP(A1013,'Cadastro-Estoque'!A:G,1,FALSE)),"",VLOOKUP(A1013,'Cadastro-Estoque'!A:G,4,FALSE))</f>
        <v/>
      </c>
      <c r="G1013" s="2" t="str">
        <f>IF(ISBLANK(A1013),"",IF(ISERROR(VLOOKUP(A1013,'Cadastro-Estoque'!A:G,1,FALSE)),"Produto não cadastrado",VLOOKUP(A1013,'Cadastro-Estoque'!A:G,2,FALSE)))</f>
        <v/>
      </c>
      <c r="H1013" s="2" t="str">
        <f>IF(ISERROR(VLOOKUP(A1013,'Cadastro-Estoque'!A:G,1,FALSE)),"",VLOOKUP(A1013,'Cadastro-Estoque'!A:G,3,FALSE))</f>
        <v/>
      </c>
    </row>
    <row r="1014" spans="5:8" ht="18.75" customHeight="1" x14ac:dyDescent="0.25">
      <c r="E1014" s="1" t="str">
        <f t="shared" si="16"/>
        <v/>
      </c>
      <c r="F1014" s="2" t="str">
        <f>IF(ISERROR(VLOOKUP(A1014,'Cadastro-Estoque'!A:G,1,FALSE)),"",VLOOKUP(A1014,'Cadastro-Estoque'!A:G,4,FALSE))</f>
        <v/>
      </c>
      <c r="G1014" s="2" t="str">
        <f>IF(ISBLANK(A1014),"",IF(ISERROR(VLOOKUP(A1014,'Cadastro-Estoque'!A:G,1,FALSE)),"Produto não cadastrado",VLOOKUP(A1014,'Cadastro-Estoque'!A:G,2,FALSE)))</f>
        <v/>
      </c>
      <c r="H1014" s="2" t="str">
        <f>IF(ISERROR(VLOOKUP(A1014,'Cadastro-Estoque'!A:G,1,FALSE)),"",VLOOKUP(A1014,'Cadastro-Estoque'!A:G,3,FALSE))</f>
        <v/>
      </c>
    </row>
    <row r="1015" spans="5:8" ht="18.75" customHeight="1" x14ac:dyDescent="0.25">
      <c r="E1015" s="1" t="str">
        <f t="shared" si="16"/>
        <v/>
      </c>
      <c r="F1015" s="2" t="str">
        <f>IF(ISERROR(VLOOKUP(A1015,'Cadastro-Estoque'!A:G,1,FALSE)),"",VLOOKUP(A1015,'Cadastro-Estoque'!A:G,4,FALSE))</f>
        <v/>
      </c>
      <c r="G1015" s="2" t="str">
        <f>IF(ISBLANK(A1015),"",IF(ISERROR(VLOOKUP(A1015,'Cadastro-Estoque'!A:G,1,FALSE)),"Produto não cadastrado",VLOOKUP(A1015,'Cadastro-Estoque'!A:G,2,FALSE)))</f>
        <v/>
      </c>
      <c r="H1015" s="2" t="str">
        <f>IF(ISERROR(VLOOKUP(A1015,'Cadastro-Estoque'!A:G,1,FALSE)),"",VLOOKUP(A1015,'Cadastro-Estoque'!A:G,3,FALSE))</f>
        <v/>
      </c>
    </row>
    <row r="1016" spans="5:8" ht="18.75" customHeight="1" x14ac:dyDescent="0.25">
      <c r="E1016" s="1" t="str">
        <f t="shared" si="16"/>
        <v/>
      </c>
      <c r="F1016" s="2" t="str">
        <f>IF(ISERROR(VLOOKUP(A1016,'Cadastro-Estoque'!A:G,1,FALSE)),"",VLOOKUP(A1016,'Cadastro-Estoque'!A:G,4,FALSE))</f>
        <v/>
      </c>
      <c r="G1016" s="2" t="str">
        <f>IF(ISBLANK(A1016),"",IF(ISERROR(VLOOKUP(A1016,'Cadastro-Estoque'!A:G,1,FALSE)),"Produto não cadastrado",VLOOKUP(A1016,'Cadastro-Estoque'!A:G,2,FALSE)))</f>
        <v/>
      </c>
      <c r="H1016" s="2" t="str">
        <f>IF(ISERROR(VLOOKUP(A1016,'Cadastro-Estoque'!A:G,1,FALSE)),"",VLOOKUP(A1016,'Cadastro-Estoque'!A:G,3,FALSE))</f>
        <v/>
      </c>
    </row>
    <row r="1017" spans="5:8" ht="18.75" customHeight="1" x14ac:dyDescent="0.25">
      <c r="E1017" s="1" t="str">
        <f t="shared" si="16"/>
        <v/>
      </c>
      <c r="F1017" s="2" t="str">
        <f>IF(ISERROR(VLOOKUP(A1017,'Cadastro-Estoque'!A:G,1,FALSE)),"",VLOOKUP(A1017,'Cadastro-Estoque'!A:G,4,FALSE))</f>
        <v/>
      </c>
      <c r="G1017" s="2" t="str">
        <f>IF(ISBLANK(A1017),"",IF(ISERROR(VLOOKUP(A1017,'Cadastro-Estoque'!A:G,1,FALSE)),"Produto não cadastrado",VLOOKUP(A1017,'Cadastro-Estoque'!A:G,2,FALSE)))</f>
        <v/>
      </c>
      <c r="H1017" s="2" t="str">
        <f>IF(ISERROR(VLOOKUP(A1017,'Cadastro-Estoque'!A:G,1,FALSE)),"",VLOOKUP(A1017,'Cadastro-Estoque'!A:G,3,FALSE))</f>
        <v/>
      </c>
    </row>
    <row r="1018" spans="5:8" ht="18.75" customHeight="1" x14ac:dyDescent="0.25">
      <c r="E1018" s="1" t="str">
        <f t="shared" si="16"/>
        <v/>
      </c>
      <c r="F1018" s="2" t="str">
        <f>IF(ISERROR(VLOOKUP(A1018,'Cadastro-Estoque'!A:G,1,FALSE)),"",VLOOKUP(A1018,'Cadastro-Estoque'!A:G,4,FALSE))</f>
        <v/>
      </c>
      <c r="G1018" s="2" t="str">
        <f>IF(ISBLANK(A1018),"",IF(ISERROR(VLOOKUP(A1018,'Cadastro-Estoque'!A:G,1,FALSE)),"Produto não cadastrado",VLOOKUP(A1018,'Cadastro-Estoque'!A:G,2,FALSE)))</f>
        <v/>
      </c>
      <c r="H1018" s="2" t="str">
        <f>IF(ISERROR(VLOOKUP(A1018,'Cadastro-Estoque'!A:G,1,FALSE)),"",VLOOKUP(A1018,'Cadastro-Estoque'!A:G,3,FALSE))</f>
        <v/>
      </c>
    </row>
    <row r="1019" spans="5:8" ht="18.75" customHeight="1" x14ac:dyDescent="0.25">
      <c r="E1019" s="1" t="str">
        <f t="shared" si="16"/>
        <v/>
      </c>
      <c r="F1019" s="2" t="str">
        <f>IF(ISERROR(VLOOKUP(A1019,'Cadastro-Estoque'!A:G,1,FALSE)),"",VLOOKUP(A1019,'Cadastro-Estoque'!A:G,4,FALSE))</f>
        <v/>
      </c>
      <c r="G1019" s="2" t="str">
        <f>IF(ISBLANK(A1019),"",IF(ISERROR(VLOOKUP(A1019,'Cadastro-Estoque'!A:G,1,FALSE)),"Produto não cadastrado",VLOOKUP(A1019,'Cadastro-Estoque'!A:G,2,FALSE)))</f>
        <v/>
      </c>
      <c r="H1019" s="2" t="str">
        <f>IF(ISERROR(VLOOKUP(A1019,'Cadastro-Estoque'!A:G,1,FALSE)),"",VLOOKUP(A1019,'Cadastro-Estoque'!A:G,3,FALSE))</f>
        <v/>
      </c>
    </row>
    <row r="1020" spans="5:8" ht="18.75" customHeight="1" x14ac:dyDescent="0.25">
      <c r="E1020" s="1" t="str">
        <f t="shared" si="16"/>
        <v/>
      </c>
      <c r="F1020" s="2" t="str">
        <f>IF(ISERROR(VLOOKUP(A1020,'Cadastro-Estoque'!A:G,1,FALSE)),"",VLOOKUP(A1020,'Cadastro-Estoque'!A:G,4,FALSE))</f>
        <v/>
      </c>
      <c r="G1020" s="2" t="str">
        <f>IF(ISBLANK(A1020),"",IF(ISERROR(VLOOKUP(A1020,'Cadastro-Estoque'!A:G,1,FALSE)),"Produto não cadastrado",VLOOKUP(A1020,'Cadastro-Estoque'!A:G,2,FALSE)))</f>
        <v/>
      </c>
      <c r="H1020" s="2" t="str">
        <f>IF(ISERROR(VLOOKUP(A1020,'Cadastro-Estoque'!A:G,1,FALSE)),"",VLOOKUP(A1020,'Cadastro-Estoque'!A:G,3,FALSE))</f>
        <v/>
      </c>
    </row>
    <row r="1021" spans="5:8" ht="18.75" customHeight="1" x14ac:dyDescent="0.25">
      <c r="E1021" s="1" t="str">
        <f t="shared" si="16"/>
        <v/>
      </c>
      <c r="F1021" s="2" t="str">
        <f>IF(ISERROR(VLOOKUP(A1021,'Cadastro-Estoque'!A:G,1,FALSE)),"",VLOOKUP(A1021,'Cadastro-Estoque'!A:G,4,FALSE))</f>
        <v/>
      </c>
      <c r="G1021" s="2" t="str">
        <f>IF(ISBLANK(A1021),"",IF(ISERROR(VLOOKUP(A1021,'Cadastro-Estoque'!A:G,1,FALSE)),"Produto não cadastrado",VLOOKUP(A1021,'Cadastro-Estoque'!A:G,2,FALSE)))</f>
        <v/>
      </c>
      <c r="H1021" s="2" t="str">
        <f>IF(ISERROR(VLOOKUP(A1021,'Cadastro-Estoque'!A:G,1,FALSE)),"",VLOOKUP(A1021,'Cadastro-Estoque'!A:G,3,FALSE))</f>
        <v/>
      </c>
    </row>
    <row r="1022" spans="5:8" ht="18.75" customHeight="1" x14ac:dyDescent="0.25">
      <c r="E1022" s="1" t="str">
        <f t="shared" si="16"/>
        <v/>
      </c>
      <c r="F1022" s="2" t="str">
        <f>IF(ISERROR(VLOOKUP(A1022,'Cadastro-Estoque'!A:G,1,FALSE)),"",VLOOKUP(A1022,'Cadastro-Estoque'!A:G,4,FALSE))</f>
        <v/>
      </c>
      <c r="G1022" s="2" t="str">
        <f>IF(ISBLANK(A1022),"",IF(ISERROR(VLOOKUP(A1022,'Cadastro-Estoque'!A:G,1,FALSE)),"Produto não cadastrado",VLOOKUP(A1022,'Cadastro-Estoque'!A:G,2,FALSE)))</f>
        <v/>
      </c>
      <c r="H1022" s="2" t="str">
        <f>IF(ISERROR(VLOOKUP(A1022,'Cadastro-Estoque'!A:G,1,FALSE)),"",VLOOKUP(A1022,'Cadastro-Estoque'!A:G,3,FALSE))</f>
        <v/>
      </c>
    </row>
    <row r="1023" spans="5:8" ht="18.75" customHeight="1" x14ac:dyDescent="0.25">
      <c r="E1023" s="1" t="str">
        <f t="shared" si="16"/>
        <v/>
      </c>
      <c r="F1023" s="2" t="str">
        <f>IF(ISERROR(VLOOKUP(A1023,'Cadastro-Estoque'!A:G,1,FALSE)),"",VLOOKUP(A1023,'Cadastro-Estoque'!A:G,4,FALSE))</f>
        <v/>
      </c>
      <c r="G1023" s="2" t="str">
        <f>IF(ISBLANK(A1023),"",IF(ISERROR(VLOOKUP(A1023,'Cadastro-Estoque'!A:G,1,FALSE)),"Produto não cadastrado",VLOOKUP(A1023,'Cadastro-Estoque'!A:G,2,FALSE)))</f>
        <v/>
      </c>
      <c r="H1023" s="2" t="str">
        <f>IF(ISERROR(VLOOKUP(A1023,'Cadastro-Estoque'!A:G,1,FALSE)),"",VLOOKUP(A1023,'Cadastro-Estoque'!A:G,3,FALSE))</f>
        <v/>
      </c>
    </row>
    <row r="1024" spans="5:8" ht="18.75" customHeight="1" x14ac:dyDescent="0.25">
      <c r="E1024" s="1" t="str">
        <f t="shared" si="16"/>
        <v/>
      </c>
      <c r="F1024" s="2" t="str">
        <f>IF(ISERROR(VLOOKUP(A1024,'Cadastro-Estoque'!A:G,1,FALSE)),"",VLOOKUP(A1024,'Cadastro-Estoque'!A:G,4,FALSE))</f>
        <v/>
      </c>
      <c r="G1024" s="2" t="str">
        <f>IF(ISBLANK(A1024),"",IF(ISERROR(VLOOKUP(A1024,'Cadastro-Estoque'!A:G,1,FALSE)),"Produto não cadastrado",VLOOKUP(A1024,'Cadastro-Estoque'!A:G,2,FALSE)))</f>
        <v/>
      </c>
      <c r="H1024" s="2" t="str">
        <f>IF(ISERROR(VLOOKUP(A1024,'Cadastro-Estoque'!A:G,1,FALSE)),"",VLOOKUP(A1024,'Cadastro-Estoque'!A:G,3,FALSE))</f>
        <v/>
      </c>
    </row>
    <row r="1025" spans="5:8" ht="18.75" customHeight="1" x14ac:dyDescent="0.25">
      <c r="E1025" s="1" t="str">
        <f t="shared" si="16"/>
        <v/>
      </c>
      <c r="F1025" s="2" t="str">
        <f>IF(ISERROR(VLOOKUP(A1025,'Cadastro-Estoque'!A:G,1,FALSE)),"",VLOOKUP(A1025,'Cadastro-Estoque'!A:G,4,FALSE))</f>
        <v/>
      </c>
      <c r="G1025" s="2" t="str">
        <f>IF(ISBLANK(A1025),"",IF(ISERROR(VLOOKUP(A1025,'Cadastro-Estoque'!A:G,1,FALSE)),"Produto não cadastrado",VLOOKUP(A1025,'Cadastro-Estoque'!A:G,2,FALSE)))</f>
        <v/>
      </c>
      <c r="H1025" s="2" t="str">
        <f>IF(ISERROR(VLOOKUP(A1025,'Cadastro-Estoque'!A:G,1,FALSE)),"",VLOOKUP(A1025,'Cadastro-Estoque'!A:G,3,FALSE))</f>
        <v/>
      </c>
    </row>
    <row r="1026" spans="5:8" ht="18.75" customHeight="1" x14ac:dyDescent="0.25">
      <c r="E1026" s="1" t="str">
        <f t="shared" si="16"/>
        <v/>
      </c>
      <c r="F1026" s="2" t="str">
        <f>IF(ISERROR(VLOOKUP(A1026,'Cadastro-Estoque'!A:G,1,FALSE)),"",VLOOKUP(A1026,'Cadastro-Estoque'!A:G,4,FALSE))</f>
        <v/>
      </c>
      <c r="G1026" s="2" t="str">
        <f>IF(ISBLANK(A1026),"",IF(ISERROR(VLOOKUP(A1026,'Cadastro-Estoque'!A:G,1,FALSE)),"Produto não cadastrado",VLOOKUP(A1026,'Cadastro-Estoque'!A:G,2,FALSE)))</f>
        <v/>
      </c>
      <c r="H1026" s="2" t="str">
        <f>IF(ISERROR(VLOOKUP(A1026,'Cadastro-Estoque'!A:G,1,FALSE)),"",VLOOKUP(A1026,'Cadastro-Estoque'!A:G,3,FALSE))</f>
        <v/>
      </c>
    </row>
    <row r="1027" spans="5:8" ht="18.75" customHeight="1" x14ac:dyDescent="0.25">
      <c r="E1027" s="1" t="str">
        <f t="shared" si="16"/>
        <v/>
      </c>
      <c r="F1027" s="2" t="str">
        <f>IF(ISERROR(VLOOKUP(A1027,'Cadastro-Estoque'!A:G,1,FALSE)),"",VLOOKUP(A1027,'Cadastro-Estoque'!A:G,4,FALSE))</f>
        <v/>
      </c>
      <c r="G1027" s="2" t="str">
        <f>IF(ISBLANK(A1027),"",IF(ISERROR(VLOOKUP(A1027,'Cadastro-Estoque'!A:G,1,FALSE)),"Produto não cadastrado",VLOOKUP(A1027,'Cadastro-Estoque'!A:G,2,FALSE)))</f>
        <v/>
      </c>
      <c r="H1027" s="2" t="str">
        <f>IF(ISERROR(VLOOKUP(A1027,'Cadastro-Estoque'!A:G,1,FALSE)),"",VLOOKUP(A1027,'Cadastro-Estoque'!A:G,3,FALSE))</f>
        <v/>
      </c>
    </row>
    <row r="1028" spans="5:8" ht="18.75" customHeight="1" x14ac:dyDescent="0.25">
      <c r="E1028" s="1" t="str">
        <f t="shared" si="16"/>
        <v/>
      </c>
      <c r="F1028" s="2" t="str">
        <f>IF(ISERROR(VLOOKUP(A1028,'Cadastro-Estoque'!A:G,1,FALSE)),"",VLOOKUP(A1028,'Cadastro-Estoque'!A:G,4,FALSE))</f>
        <v/>
      </c>
      <c r="G1028" s="2" t="str">
        <f>IF(ISBLANK(A1028),"",IF(ISERROR(VLOOKUP(A1028,'Cadastro-Estoque'!A:G,1,FALSE)),"Produto não cadastrado",VLOOKUP(A1028,'Cadastro-Estoque'!A:G,2,FALSE)))</f>
        <v/>
      </c>
      <c r="H1028" s="2" t="str">
        <f>IF(ISERROR(VLOOKUP(A1028,'Cadastro-Estoque'!A:G,1,FALSE)),"",VLOOKUP(A1028,'Cadastro-Estoque'!A:G,3,FALSE))</f>
        <v/>
      </c>
    </row>
    <row r="1029" spans="5:8" ht="18.75" customHeight="1" x14ac:dyDescent="0.25">
      <c r="E1029" s="1" t="str">
        <f t="shared" si="16"/>
        <v/>
      </c>
      <c r="F1029" s="2" t="str">
        <f>IF(ISERROR(VLOOKUP(A1029,'Cadastro-Estoque'!A:G,1,FALSE)),"",VLOOKUP(A1029,'Cadastro-Estoque'!A:G,4,FALSE))</f>
        <v/>
      </c>
      <c r="G1029" s="2" t="str">
        <f>IF(ISBLANK(A1029),"",IF(ISERROR(VLOOKUP(A1029,'Cadastro-Estoque'!A:G,1,FALSE)),"Produto não cadastrado",VLOOKUP(A1029,'Cadastro-Estoque'!A:G,2,FALSE)))</f>
        <v/>
      </c>
      <c r="H1029" s="2" t="str">
        <f>IF(ISERROR(VLOOKUP(A1029,'Cadastro-Estoque'!A:G,1,FALSE)),"",VLOOKUP(A1029,'Cadastro-Estoque'!A:G,3,FALSE))</f>
        <v/>
      </c>
    </row>
    <row r="1030" spans="5:8" ht="18.75" customHeight="1" x14ac:dyDescent="0.25">
      <c r="E1030" s="1" t="str">
        <f t="shared" si="16"/>
        <v/>
      </c>
      <c r="F1030" s="2" t="str">
        <f>IF(ISERROR(VLOOKUP(A1030,'Cadastro-Estoque'!A:G,1,FALSE)),"",VLOOKUP(A1030,'Cadastro-Estoque'!A:G,4,FALSE))</f>
        <v/>
      </c>
      <c r="G1030" s="2" t="str">
        <f>IF(ISBLANK(A1030),"",IF(ISERROR(VLOOKUP(A1030,'Cadastro-Estoque'!A:G,1,FALSE)),"Produto não cadastrado",VLOOKUP(A1030,'Cadastro-Estoque'!A:G,2,FALSE)))</f>
        <v/>
      </c>
      <c r="H1030" s="2" t="str">
        <f>IF(ISERROR(VLOOKUP(A1030,'Cadastro-Estoque'!A:G,1,FALSE)),"",VLOOKUP(A1030,'Cadastro-Estoque'!A:G,3,FALSE))</f>
        <v/>
      </c>
    </row>
    <row r="1031" spans="5:8" ht="18.75" customHeight="1" x14ac:dyDescent="0.25">
      <c r="E1031" s="1" t="str">
        <f t="shared" ref="E1031:E1094" si="17">IF(ISBLANK(A1031),"",C1031*D1031)</f>
        <v/>
      </c>
      <c r="F1031" s="2" t="str">
        <f>IF(ISERROR(VLOOKUP(A1031,'Cadastro-Estoque'!A:G,1,FALSE)),"",VLOOKUP(A1031,'Cadastro-Estoque'!A:G,4,FALSE))</f>
        <v/>
      </c>
      <c r="G1031" s="2" t="str">
        <f>IF(ISBLANK(A1031),"",IF(ISERROR(VLOOKUP(A1031,'Cadastro-Estoque'!A:G,1,FALSE)),"Produto não cadastrado",VLOOKUP(A1031,'Cadastro-Estoque'!A:G,2,FALSE)))</f>
        <v/>
      </c>
      <c r="H1031" s="2" t="str">
        <f>IF(ISERROR(VLOOKUP(A1031,'Cadastro-Estoque'!A:G,1,FALSE)),"",VLOOKUP(A1031,'Cadastro-Estoque'!A:G,3,FALSE))</f>
        <v/>
      </c>
    </row>
    <row r="1032" spans="5:8" ht="18.75" customHeight="1" x14ac:dyDescent="0.25">
      <c r="E1032" s="1" t="str">
        <f t="shared" si="17"/>
        <v/>
      </c>
      <c r="F1032" s="2" t="str">
        <f>IF(ISERROR(VLOOKUP(A1032,'Cadastro-Estoque'!A:G,1,FALSE)),"",VLOOKUP(A1032,'Cadastro-Estoque'!A:G,4,FALSE))</f>
        <v/>
      </c>
      <c r="G1032" s="2" t="str">
        <f>IF(ISBLANK(A1032),"",IF(ISERROR(VLOOKUP(A1032,'Cadastro-Estoque'!A:G,1,FALSE)),"Produto não cadastrado",VLOOKUP(A1032,'Cadastro-Estoque'!A:G,2,FALSE)))</f>
        <v/>
      </c>
      <c r="H1032" s="2" t="str">
        <f>IF(ISERROR(VLOOKUP(A1032,'Cadastro-Estoque'!A:G,1,FALSE)),"",VLOOKUP(A1032,'Cadastro-Estoque'!A:G,3,FALSE))</f>
        <v/>
      </c>
    </row>
    <row r="1033" spans="5:8" ht="18.75" customHeight="1" x14ac:dyDescent="0.25">
      <c r="E1033" s="1" t="str">
        <f t="shared" si="17"/>
        <v/>
      </c>
      <c r="F1033" s="2" t="str">
        <f>IF(ISERROR(VLOOKUP(A1033,'Cadastro-Estoque'!A:G,1,FALSE)),"",VLOOKUP(A1033,'Cadastro-Estoque'!A:G,4,FALSE))</f>
        <v/>
      </c>
      <c r="G1033" s="2" t="str">
        <f>IF(ISBLANK(A1033),"",IF(ISERROR(VLOOKUP(A1033,'Cadastro-Estoque'!A:G,1,FALSE)),"Produto não cadastrado",VLOOKUP(A1033,'Cadastro-Estoque'!A:G,2,FALSE)))</f>
        <v/>
      </c>
      <c r="H1033" s="2" t="str">
        <f>IF(ISERROR(VLOOKUP(A1033,'Cadastro-Estoque'!A:G,1,FALSE)),"",VLOOKUP(A1033,'Cadastro-Estoque'!A:G,3,FALSE))</f>
        <v/>
      </c>
    </row>
    <row r="1034" spans="5:8" ht="18.75" customHeight="1" x14ac:dyDescent="0.25">
      <c r="E1034" s="1" t="str">
        <f t="shared" si="17"/>
        <v/>
      </c>
      <c r="F1034" s="2" t="str">
        <f>IF(ISERROR(VLOOKUP(A1034,'Cadastro-Estoque'!A:G,1,FALSE)),"",VLOOKUP(A1034,'Cadastro-Estoque'!A:G,4,FALSE))</f>
        <v/>
      </c>
      <c r="G1034" s="2" t="str">
        <f>IF(ISBLANK(A1034),"",IF(ISERROR(VLOOKUP(A1034,'Cadastro-Estoque'!A:G,1,FALSE)),"Produto não cadastrado",VLOOKUP(A1034,'Cadastro-Estoque'!A:G,2,FALSE)))</f>
        <v/>
      </c>
      <c r="H1034" s="2" t="str">
        <f>IF(ISERROR(VLOOKUP(A1034,'Cadastro-Estoque'!A:G,1,FALSE)),"",VLOOKUP(A1034,'Cadastro-Estoque'!A:G,3,FALSE))</f>
        <v/>
      </c>
    </row>
    <row r="1035" spans="5:8" ht="18.75" customHeight="1" x14ac:dyDescent="0.25">
      <c r="E1035" s="1" t="str">
        <f t="shared" si="17"/>
        <v/>
      </c>
      <c r="F1035" s="2" t="str">
        <f>IF(ISERROR(VLOOKUP(A1035,'Cadastro-Estoque'!A:G,1,FALSE)),"",VLOOKUP(A1035,'Cadastro-Estoque'!A:G,4,FALSE))</f>
        <v/>
      </c>
      <c r="G1035" s="2" t="str">
        <f>IF(ISBLANK(A1035),"",IF(ISERROR(VLOOKUP(A1035,'Cadastro-Estoque'!A:G,1,FALSE)),"Produto não cadastrado",VLOOKUP(A1035,'Cadastro-Estoque'!A:G,2,FALSE)))</f>
        <v/>
      </c>
      <c r="H1035" s="2" t="str">
        <f>IF(ISERROR(VLOOKUP(A1035,'Cadastro-Estoque'!A:G,1,FALSE)),"",VLOOKUP(A1035,'Cadastro-Estoque'!A:G,3,FALSE))</f>
        <v/>
      </c>
    </row>
    <row r="1036" spans="5:8" ht="18.75" customHeight="1" x14ac:dyDescent="0.25">
      <c r="E1036" s="1" t="str">
        <f t="shared" si="17"/>
        <v/>
      </c>
      <c r="F1036" s="2" t="str">
        <f>IF(ISERROR(VLOOKUP(A1036,'Cadastro-Estoque'!A:G,1,FALSE)),"",VLOOKUP(A1036,'Cadastro-Estoque'!A:G,4,FALSE))</f>
        <v/>
      </c>
      <c r="G1036" s="2" t="str">
        <f>IF(ISBLANK(A1036),"",IF(ISERROR(VLOOKUP(A1036,'Cadastro-Estoque'!A:G,1,FALSE)),"Produto não cadastrado",VLOOKUP(A1036,'Cadastro-Estoque'!A:G,2,FALSE)))</f>
        <v/>
      </c>
      <c r="H1036" s="2" t="str">
        <f>IF(ISERROR(VLOOKUP(A1036,'Cadastro-Estoque'!A:G,1,FALSE)),"",VLOOKUP(A1036,'Cadastro-Estoque'!A:G,3,FALSE))</f>
        <v/>
      </c>
    </row>
    <row r="1037" spans="5:8" ht="18.75" customHeight="1" x14ac:dyDescent="0.25">
      <c r="E1037" s="1" t="str">
        <f t="shared" si="17"/>
        <v/>
      </c>
      <c r="F1037" s="2" t="str">
        <f>IF(ISERROR(VLOOKUP(A1037,'Cadastro-Estoque'!A:G,1,FALSE)),"",VLOOKUP(A1037,'Cadastro-Estoque'!A:G,4,FALSE))</f>
        <v/>
      </c>
      <c r="G1037" s="2" t="str">
        <f>IF(ISBLANK(A1037),"",IF(ISERROR(VLOOKUP(A1037,'Cadastro-Estoque'!A:G,1,FALSE)),"Produto não cadastrado",VLOOKUP(A1037,'Cadastro-Estoque'!A:G,2,FALSE)))</f>
        <v/>
      </c>
      <c r="H1037" s="2" t="str">
        <f>IF(ISERROR(VLOOKUP(A1037,'Cadastro-Estoque'!A:G,1,FALSE)),"",VLOOKUP(A1037,'Cadastro-Estoque'!A:G,3,FALSE))</f>
        <v/>
      </c>
    </row>
    <row r="1038" spans="5:8" ht="18.75" customHeight="1" x14ac:dyDescent="0.25">
      <c r="E1038" s="1" t="str">
        <f t="shared" si="17"/>
        <v/>
      </c>
      <c r="F1038" s="2" t="str">
        <f>IF(ISERROR(VLOOKUP(A1038,'Cadastro-Estoque'!A:G,1,FALSE)),"",VLOOKUP(A1038,'Cadastro-Estoque'!A:G,4,FALSE))</f>
        <v/>
      </c>
      <c r="G1038" s="2" t="str">
        <f>IF(ISBLANK(A1038),"",IF(ISERROR(VLOOKUP(A1038,'Cadastro-Estoque'!A:G,1,FALSE)),"Produto não cadastrado",VLOOKUP(A1038,'Cadastro-Estoque'!A:G,2,FALSE)))</f>
        <v/>
      </c>
      <c r="H1038" s="2" t="str">
        <f>IF(ISERROR(VLOOKUP(A1038,'Cadastro-Estoque'!A:G,1,FALSE)),"",VLOOKUP(A1038,'Cadastro-Estoque'!A:G,3,FALSE))</f>
        <v/>
      </c>
    </row>
    <row r="1039" spans="5:8" ht="18.75" customHeight="1" x14ac:dyDescent="0.25">
      <c r="E1039" s="1" t="str">
        <f t="shared" si="17"/>
        <v/>
      </c>
      <c r="F1039" s="2" t="str">
        <f>IF(ISERROR(VLOOKUP(A1039,'Cadastro-Estoque'!A:G,1,FALSE)),"",VLOOKUP(A1039,'Cadastro-Estoque'!A:G,4,FALSE))</f>
        <v/>
      </c>
      <c r="G1039" s="2" t="str">
        <f>IF(ISBLANK(A1039),"",IF(ISERROR(VLOOKUP(A1039,'Cadastro-Estoque'!A:G,1,FALSE)),"Produto não cadastrado",VLOOKUP(A1039,'Cadastro-Estoque'!A:G,2,FALSE)))</f>
        <v/>
      </c>
      <c r="H1039" s="2" t="str">
        <f>IF(ISERROR(VLOOKUP(A1039,'Cadastro-Estoque'!A:G,1,FALSE)),"",VLOOKUP(A1039,'Cadastro-Estoque'!A:G,3,FALSE))</f>
        <v/>
      </c>
    </row>
    <row r="1040" spans="5:8" ht="18.75" customHeight="1" x14ac:dyDescent="0.25">
      <c r="E1040" s="1" t="str">
        <f t="shared" si="17"/>
        <v/>
      </c>
      <c r="F1040" s="2" t="str">
        <f>IF(ISERROR(VLOOKUP(A1040,'Cadastro-Estoque'!A:G,1,FALSE)),"",VLOOKUP(A1040,'Cadastro-Estoque'!A:G,4,FALSE))</f>
        <v/>
      </c>
      <c r="G1040" s="2" t="str">
        <f>IF(ISBLANK(A1040),"",IF(ISERROR(VLOOKUP(A1040,'Cadastro-Estoque'!A:G,1,FALSE)),"Produto não cadastrado",VLOOKUP(A1040,'Cadastro-Estoque'!A:G,2,FALSE)))</f>
        <v/>
      </c>
      <c r="H1040" s="2" t="str">
        <f>IF(ISERROR(VLOOKUP(A1040,'Cadastro-Estoque'!A:G,1,FALSE)),"",VLOOKUP(A1040,'Cadastro-Estoque'!A:G,3,FALSE))</f>
        <v/>
      </c>
    </row>
    <row r="1041" spans="5:8" ht="18.75" customHeight="1" x14ac:dyDescent="0.25">
      <c r="E1041" s="1" t="str">
        <f t="shared" si="17"/>
        <v/>
      </c>
      <c r="F1041" s="2" t="str">
        <f>IF(ISERROR(VLOOKUP(A1041,'Cadastro-Estoque'!A:G,1,FALSE)),"",VLOOKUP(A1041,'Cadastro-Estoque'!A:G,4,FALSE))</f>
        <v/>
      </c>
      <c r="G1041" s="2" t="str">
        <f>IF(ISBLANK(A1041),"",IF(ISERROR(VLOOKUP(A1041,'Cadastro-Estoque'!A:G,1,FALSE)),"Produto não cadastrado",VLOOKUP(A1041,'Cadastro-Estoque'!A:G,2,FALSE)))</f>
        <v/>
      </c>
      <c r="H1041" s="2" t="str">
        <f>IF(ISERROR(VLOOKUP(A1041,'Cadastro-Estoque'!A:G,1,FALSE)),"",VLOOKUP(A1041,'Cadastro-Estoque'!A:G,3,FALSE))</f>
        <v/>
      </c>
    </row>
    <row r="1042" spans="5:8" ht="18.75" customHeight="1" x14ac:dyDescent="0.25">
      <c r="E1042" s="1" t="str">
        <f t="shared" si="17"/>
        <v/>
      </c>
      <c r="F1042" s="2" t="str">
        <f>IF(ISERROR(VLOOKUP(A1042,'Cadastro-Estoque'!A:G,1,FALSE)),"",VLOOKUP(A1042,'Cadastro-Estoque'!A:G,4,FALSE))</f>
        <v/>
      </c>
      <c r="G1042" s="2" t="str">
        <f>IF(ISBLANK(A1042),"",IF(ISERROR(VLOOKUP(A1042,'Cadastro-Estoque'!A:G,1,FALSE)),"Produto não cadastrado",VLOOKUP(A1042,'Cadastro-Estoque'!A:G,2,FALSE)))</f>
        <v/>
      </c>
      <c r="H1042" s="2" t="str">
        <f>IF(ISERROR(VLOOKUP(A1042,'Cadastro-Estoque'!A:G,1,FALSE)),"",VLOOKUP(A1042,'Cadastro-Estoque'!A:G,3,FALSE))</f>
        <v/>
      </c>
    </row>
    <row r="1043" spans="5:8" ht="18.75" customHeight="1" x14ac:dyDescent="0.25">
      <c r="E1043" s="1" t="str">
        <f t="shared" si="17"/>
        <v/>
      </c>
      <c r="F1043" s="2" t="str">
        <f>IF(ISERROR(VLOOKUP(A1043,'Cadastro-Estoque'!A:G,1,FALSE)),"",VLOOKUP(A1043,'Cadastro-Estoque'!A:G,4,FALSE))</f>
        <v/>
      </c>
      <c r="G1043" s="2" t="str">
        <f>IF(ISBLANK(A1043),"",IF(ISERROR(VLOOKUP(A1043,'Cadastro-Estoque'!A:G,1,FALSE)),"Produto não cadastrado",VLOOKUP(A1043,'Cadastro-Estoque'!A:G,2,FALSE)))</f>
        <v/>
      </c>
      <c r="H1043" s="2" t="str">
        <f>IF(ISERROR(VLOOKUP(A1043,'Cadastro-Estoque'!A:G,1,FALSE)),"",VLOOKUP(A1043,'Cadastro-Estoque'!A:G,3,FALSE))</f>
        <v/>
      </c>
    </row>
    <row r="1044" spans="5:8" ht="18.75" customHeight="1" x14ac:dyDescent="0.25">
      <c r="E1044" s="1" t="str">
        <f t="shared" si="17"/>
        <v/>
      </c>
      <c r="F1044" s="2" t="str">
        <f>IF(ISERROR(VLOOKUP(A1044,'Cadastro-Estoque'!A:G,1,FALSE)),"",VLOOKUP(A1044,'Cadastro-Estoque'!A:G,4,FALSE))</f>
        <v/>
      </c>
      <c r="G1044" s="2" t="str">
        <f>IF(ISBLANK(A1044),"",IF(ISERROR(VLOOKUP(A1044,'Cadastro-Estoque'!A:G,1,FALSE)),"Produto não cadastrado",VLOOKUP(A1044,'Cadastro-Estoque'!A:G,2,FALSE)))</f>
        <v/>
      </c>
      <c r="H1044" s="2" t="str">
        <f>IF(ISERROR(VLOOKUP(A1044,'Cadastro-Estoque'!A:G,1,FALSE)),"",VLOOKUP(A1044,'Cadastro-Estoque'!A:G,3,FALSE))</f>
        <v/>
      </c>
    </row>
    <row r="1045" spans="5:8" ht="18.75" customHeight="1" x14ac:dyDescent="0.25">
      <c r="E1045" s="1" t="str">
        <f t="shared" si="17"/>
        <v/>
      </c>
      <c r="F1045" s="2" t="str">
        <f>IF(ISERROR(VLOOKUP(A1045,'Cadastro-Estoque'!A:G,1,FALSE)),"",VLOOKUP(A1045,'Cadastro-Estoque'!A:G,4,FALSE))</f>
        <v/>
      </c>
      <c r="G1045" s="2" t="str">
        <f>IF(ISBLANK(A1045),"",IF(ISERROR(VLOOKUP(A1045,'Cadastro-Estoque'!A:G,1,FALSE)),"Produto não cadastrado",VLOOKUP(A1045,'Cadastro-Estoque'!A:G,2,FALSE)))</f>
        <v/>
      </c>
      <c r="H1045" s="2" t="str">
        <f>IF(ISERROR(VLOOKUP(A1045,'Cadastro-Estoque'!A:G,1,FALSE)),"",VLOOKUP(A1045,'Cadastro-Estoque'!A:G,3,FALSE))</f>
        <v/>
      </c>
    </row>
    <row r="1046" spans="5:8" ht="18.75" customHeight="1" x14ac:dyDescent="0.25">
      <c r="E1046" s="1" t="str">
        <f t="shared" si="17"/>
        <v/>
      </c>
      <c r="F1046" s="2" t="str">
        <f>IF(ISERROR(VLOOKUP(A1046,'Cadastro-Estoque'!A:G,1,FALSE)),"",VLOOKUP(A1046,'Cadastro-Estoque'!A:G,4,FALSE))</f>
        <v/>
      </c>
      <c r="G1046" s="2" t="str">
        <f>IF(ISBLANK(A1046),"",IF(ISERROR(VLOOKUP(A1046,'Cadastro-Estoque'!A:G,1,FALSE)),"Produto não cadastrado",VLOOKUP(A1046,'Cadastro-Estoque'!A:G,2,FALSE)))</f>
        <v/>
      </c>
      <c r="H1046" s="2" t="str">
        <f>IF(ISERROR(VLOOKUP(A1046,'Cadastro-Estoque'!A:G,1,FALSE)),"",VLOOKUP(A1046,'Cadastro-Estoque'!A:G,3,FALSE))</f>
        <v/>
      </c>
    </row>
    <row r="1047" spans="5:8" ht="18.75" customHeight="1" x14ac:dyDescent="0.25">
      <c r="E1047" s="1" t="str">
        <f t="shared" si="17"/>
        <v/>
      </c>
      <c r="F1047" s="2" t="str">
        <f>IF(ISERROR(VLOOKUP(A1047,'Cadastro-Estoque'!A:G,1,FALSE)),"",VLOOKUP(A1047,'Cadastro-Estoque'!A:G,4,FALSE))</f>
        <v/>
      </c>
      <c r="G1047" s="2" t="str">
        <f>IF(ISBLANK(A1047),"",IF(ISERROR(VLOOKUP(A1047,'Cadastro-Estoque'!A:G,1,FALSE)),"Produto não cadastrado",VLOOKUP(A1047,'Cadastro-Estoque'!A:G,2,FALSE)))</f>
        <v/>
      </c>
      <c r="H1047" s="2" t="str">
        <f>IF(ISERROR(VLOOKUP(A1047,'Cadastro-Estoque'!A:G,1,FALSE)),"",VLOOKUP(A1047,'Cadastro-Estoque'!A:G,3,FALSE))</f>
        <v/>
      </c>
    </row>
    <row r="1048" spans="5:8" ht="18.75" customHeight="1" x14ac:dyDescent="0.25">
      <c r="E1048" s="1" t="str">
        <f t="shared" si="17"/>
        <v/>
      </c>
      <c r="F1048" s="2" t="str">
        <f>IF(ISERROR(VLOOKUP(A1048,'Cadastro-Estoque'!A:G,1,FALSE)),"",VLOOKUP(A1048,'Cadastro-Estoque'!A:G,4,FALSE))</f>
        <v/>
      </c>
      <c r="G1048" s="2" t="str">
        <f>IF(ISBLANK(A1048),"",IF(ISERROR(VLOOKUP(A1048,'Cadastro-Estoque'!A:G,1,FALSE)),"Produto não cadastrado",VLOOKUP(A1048,'Cadastro-Estoque'!A:G,2,FALSE)))</f>
        <v/>
      </c>
      <c r="H1048" s="2" t="str">
        <f>IF(ISERROR(VLOOKUP(A1048,'Cadastro-Estoque'!A:G,1,FALSE)),"",VLOOKUP(A1048,'Cadastro-Estoque'!A:G,3,FALSE))</f>
        <v/>
      </c>
    </row>
    <row r="1049" spans="5:8" ht="18.75" customHeight="1" x14ac:dyDescent="0.25">
      <c r="E1049" s="1" t="str">
        <f t="shared" si="17"/>
        <v/>
      </c>
      <c r="F1049" s="2" t="str">
        <f>IF(ISERROR(VLOOKUP(A1049,'Cadastro-Estoque'!A:G,1,FALSE)),"",VLOOKUP(A1049,'Cadastro-Estoque'!A:G,4,FALSE))</f>
        <v/>
      </c>
      <c r="G1049" s="2" t="str">
        <f>IF(ISBLANK(A1049),"",IF(ISERROR(VLOOKUP(A1049,'Cadastro-Estoque'!A:G,1,FALSE)),"Produto não cadastrado",VLOOKUP(A1049,'Cadastro-Estoque'!A:G,2,FALSE)))</f>
        <v/>
      </c>
      <c r="H1049" s="2" t="str">
        <f>IF(ISERROR(VLOOKUP(A1049,'Cadastro-Estoque'!A:G,1,FALSE)),"",VLOOKUP(A1049,'Cadastro-Estoque'!A:G,3,FALSE))</f>
        <v/>
      </c>
    </row>
    <row r="1050" spans="5:8" ht="18.75" customHeight="1" x14ac:dyDescent="0.25">
      <c r="E1050" s="1" t="str">
        <f t="shared" si="17"/>
        <v/>
      </c>
      <c r="F1050" s="2" t="str">
        <f>IF(ISERROR(VLOOKUP(A1050,'Cadastro-Estoque'!A:G,1,FALSE)),"",VLOOKUP(A1050,'Cadastro-Estoque'!A:G,4,FALSE))</f>
        <v/>
      </c>
      <c r="G1050" s="2" t="str">
        <f>IF(ISBLANK(A1050),"",IF(ISERROR(VLOOKUP(A1050,'Cadastro-Estoque'!A:G,1,FALSE)),"Produto não cadastrado",VLOOKUP(A1050,'Cadastro-Estoque'!A:G,2,FALSE)))</f>
        <v/>
      </c>
      <c r="H1050" s="2" t="str">
        <f>IF(ISERROR(VLOOKUP(A1050,'Cadastro-Estoque'!A:G,1,FALSE)),"",VLOOKUP(A1050,'Cadastro-Estoque'!A:G,3,FALSE))</f>
        <v/>
      </c>
    </row>
    <row r="1051" spans="5:8" ht="18.75" customHeight="1" x14ac:dyDescent="0.25">
      <c r="E1051" s="1" t="str">
        <f t="shared" si="17"/>
        <v/>
      </c>
      <c r="F1051" s="2" t="str">
        <f>IF(ISERROR(VLOOKUP(A1051,'Cadastro-Estoque'!A:G,1,FALSE)),"",VLOOKUP(A1051,'Cadastro-Estoque'!A:G,4,FALSE))</f>
        <v/>
      </c>
      <c r="G1051" s="2" t="str">
        <f>IF(ISBLANK(A1051),"",IF(ISERROR(VLOOKUP(A1051,'Cadastro-Estoque'!A:G,1,FALSE)),"Produto não cadastrado",VLOOKUP(A1051,'Cadastro-Estoque'!A:G,2,FALSE)))</f>
        <v/>
      </c>
      <c r="H1051" s="2" t="str">
        <f>IF(ISERROR(VLOOKUP(A1051,'Cadastro-Estoque'!A:G,1,FALSE)),"",VLOOKUP(A1051,'Cadastro-Estoque'!A:G,3,FALSE))</f>
        <v/>
      </c>
    </row>
    <row r="1052" spans="5:8" ht="18.75" customHeight="1" x14ac:dyDescent="0.25">
      <c r="E1052" s="1" t="str">
        <f t="shared" si="17"/>
        <v/>
      </c>
      <c r="F1052" s="2" t="str">
        <f>IF(ISERROR(VLOOKUP(A1052,'Cadastro-Estoque'!A:G,1,FALSE)),"",VLOOKUP(A1052,'Cadastro-Estoque'!A:G,4,FALSE))</f>
        <v/>
      </c>
      <c r="G1052" s="2" t="str">
        <f>IF(ISBLANK(A1052),"",IF(ISERROR(VLOOKUP(A1052,'Cadastro-Estoque'!A:G,1,FALSE)),"Produto não cadastrado",VLOOKUP(A1052,'Cadastro-Estoque'!A:G,2,FALSE)))</f>
        <v/>
      </c>
      <c r="H1052" s="2" t="str">
        <f>IF(ISERROR(VLOOKUP(A1052,'Cadastro-Estoque'!A:G,1,FALSE)),"",VLOOKUP(A1052,'Cadastro-Estoque'!A:G,3,FALSE))</f>
        <v/>
      </c>
    </row>
    <row r="1053" spans="5:8" ht="18.75" customHeight="1" x14ac:dyDescent="0.25">
      <c r="E1053" s="1" t="str">
        <f t="shared" si="17"/>
        <v/>
      </c>
      <c r="F1053" s="2" t="str">
        <f>IF(ISERROR(VLOOKUP(A1053,'Cadastro-Estoque'!A:G,1,FALSE)),"",VLOOKUP(A1053,'Cadastro-Estoque'!A:G,4,FALSE))</f>
        <v/>
      </c>
      <c r="G1053" s="2" t="str">
        <f>IF(ISBLANK(A1053),"",IF(ISERROR(VLOOKUP(A1053,'Cadastro-Estoque'!A:G,1,FALSE)),"Produto não cadastrado",VLOOKUP(A1053,'Cadastro-Estoque'!A:G,2,FALSE)))</f>
        <v/>
      </c>
      <c r="H1053" s="2" t="str">
        <f>IF(ISERROR(VLOOKUP(A1053,'Cadastro-Estoque'!A:G,1,FALSE)),"",VLOOKUP(A1053,'Cadastro-Estoque'!A:G,3,FALSE))</f>
        <v/>
      </c>
    </row>
    <row r="1054" spans="5:8" ht="18.75" customHeight="1" x14ac:dyDescent="0.25">
      <c r="E1054" s="1" t="str">
        <f t="shared" si="17"/>
        <v/>
      </c>
      <c r="F1054" s="2" t="str">
        <f>IF(ISERROR(VLOOKUP(A1054,'Cadastro-Estoque'!A:G,1,FALSE)),"",VLOOKUP(A1054,'Cadastro-Estoque'!A:G,4,FALSE))</f>
        <v/>
      </c>
      <c r="G1054" s="2" t="str">
        <f>IF(ISBLANK(A1054),"",IF(ISERROR(VLOOKUP(A1054,'Cadastro-Estoque'!A:G,1,FALSE)),"Produto não cadastrado",VLOOKUP(A1054,'Cadastro-Estoque'!A:G,2,FALSE)))</f>
        <v/>
      </c>
      <c r="H1054" s="2" t="str">
        <f>IF(ISERROR(VLOOKUP(A1054,'Cadastro-Estoque'!A:G,1,FALSE)),"",VLOOKUP(A1054,'Cadastro-Estoque'!A:G,3,FALSE))</f>
        <v/>
      </c>
    </row>
    <row r="1055" spans="5:8" ht="18.75" customHeight="1" x14ac:dyDescent="0.25">
      <c r="E1055" s="1" t="str">
        <f t="shared" si="17"/>
        <v/>
      </c>
      <c r="F1055" s="2" t="str">
        <f>IF(ISERROR(VLOOKUP(A1055,'Cadastro-Estoque'!A:G,1,FALSE)),"",VLOOKUP(A1055,'Cadastro-Estoque'!A:G,4,FALSE))</f>
        <v/>
      </c>
      <c r="G1055" s="2" t="str">
        <f>IF(ISBLANK(A1055),"",IF(ISERROR(VLOOKUP(A1055,'Cadastro-Estoque'!A:G,1,FALSE)),"Produto não cadastrado",VLOOKUP(A1055,'Cadastro-Estoque'!A:G,2,FALSE)))</f>
        <v/>
      </c>
      <c r="H1055" s="2" t="str">
        <f>IF(ISERROR(VLOOKUP(A1055,'Cadastro-Estoque'!A:G,1,FALSE)),"",VLOOKUP(A1055,'Cadastro-Estoque'!A:G,3,FALSE))</f>
        <v/>
      </c>
    </row>
    <row r="1056" spans="5:8" ht="18.75" customHeight="1" x14ac:dyDescent="0.25">
      <c r="E1056" s="1" t="str">
        <f t="shared" si="17"/>
        <v/>
      </c>
      <c r="F1056" s="2" t="str">
        <f>IF(ISERROR(VLOOKUP(A1056,'Cadastro-Estoque'!A:G,1,FALSE)),"",VLOOKUP(A1056,'Cadastro-Estoque'!A:G,4,FALSE))</f>
        <v/>
      </c>
      <c r="G1056" s="2" t="str">
        <f>IF(ISBLANK(A1056),"",IF(ISERROR(VLOOKUP(A1056,'Cadastro-Estoque'!A:G,1,FALSE)),"Produto não cadastrado",VLOOKUP(A1056,'Cadastro-Estoque'!A:G,2,FALSE)))</f>
        <v/>
      </c>
      <c r="H1056" s="2" t="str">
        <f>IF(ISERROR(VLOOKUP(A1056,'Cadastro-Estoque'!A:G,1,FALSE)),"",VLOOKUP(A1056,'Cadastro-Estoque'!A:G,3,FALSE))</f>
        <v/>
      </c>
    </row>
    <row r="1057" spans="5:8" ht="18.75" customHeight="1" x14ac:dyDescent="0.25">
      <c r="E1057" s="1" t="str">
        <f t="shared" si="17"/>
        <v/>
      </c>
      <c r="F1057" s="2" t="str">
        <f>IF(ISERROR(VLOOKUP(A1057,'Cadastro-Estoque'!A:G,1,FALSE)),"",VLOOKUP(A1057,'Cadastro-Estoque'!A:G,4,FALSE))</f>
        <v/>
      </c>
      <c r="G1057" s="2" t="str">
        <f>IF(ISBLANK(A1057),"",IF(ISERROR(VLOOKUP(A1057,'Cadastro-Estoque'!A:G,1,FALSE)),"Produto não cadastrado",VLOOKUP(A1057,'Cadastro-Estoque'!A:G,2,FALSE)))</f>
        <v/>
      </c>
      <c r="H1057" s="2" t="str">
        <f>IF(ISERROR(VLOOKUP(A1057,'Cadastro-Estoque'!A:G,1,FALSE)),"",VLOOKUP(A1057,'Cadastro-Estoque'!A:G,3,FALSE))</f>
        <v/>
      </c>
    </row>
    <row r="1058" spans="5:8" ht="18.75" customHeight="1" x14ac:dyDescent="0.25">
      <c r="E1058" s="1" t="str">
        <f t="shared" si="17"/>
        <v/>
      </c>
      <c r="F1058" s="2" t="str">
        <f>IF(ISERROR(VLOOKUP(A1058,'Cadastro-Estoque'!A:G,1,FALSE)),"",VLOOKUP(A1058,'Cadastro-Estoque'!A:G,4,FALSE))</f>
        <v/>
      </c>
      <c r="G1058" s="2" t="str">
        <f>IF(ISBLANK(A1058),"",IF(ISERROR(VLOOKUP(A1058,'Cadastro-Estoque'!A:G,1,FALSE)),"Produto não cadastrado",VLOOKUP(A1058,'Cadastro-Estoque'!A:G,2,FALSE)))</f>
        <v/>
      </c>
      <c r="H1058" s="2" t="str">
        <f>IF(ISERROR(VLOOKUP(A1058,'Cadastro-Estoque'!A:G,1,FALSE)),"",VLOOKUP(A1058,'Cadastro-Estoque'!A:G,3,FALSE))</f>
        <v/>
      </c>
    </row>
    <row r="1059" spans="5:8" ht="18.75" customHeight="1" x14ac:dyDescent="0.25">
      <c r="E1059" s="1" t="str">
        <f t="shared" si="17"/>
        <v/>
      </c>
      <c r="F1059" s="2" t="str">
        <f>IF(ISERROR(VLOOKUP(A1059,'Cadastro-Estoque'!A:G,1,FALSE)),"",VLOOKUP(A1059,'Cadastro-Estoque'!A:G,4,FALSE))</f>
        <v/>
      </c>
      <c r="G1059" s="2" t="str">
        <f>IF(ISBLANK(A1059),"",IF(ISERROR(VLOOKUP(A1059,'Cadastro-Estoque'!A:G,1,FALSE)),"Produto não cadastrado",VLOOKUP(A1059,'Cadastro-Estoque'!A:G,2,FALSE)))</f>
        <v/>
      </c>
      <c r="H1059" s="2" t="str">
        <f>IF(ISERROR(VLOOKUP(A1059,'Cadastro-Estoque'!A:G,1,FALSE)),"",VLOOKUP(A1059,'Cadastro-Estoque'!A:G,3,FALSE))</f>
        <v/>
      </c>
    </row>
    <row r="1060" spans="5:8" ht="18.75" customHeight="1" x14ac:dyDescent="0.25">
      <c r="E1060" s="1" t="str">
        <f t="shared" si="17"/>
        <v/>
      </c>
      <c r="F1060" s="2" t="str">
        <f>IF(ISERROR(VLOOKUP(A1060,'Cadastro-Estoque'!A:G,1,FALSE)),"",VLOOKUP(A1060,'Cadastro-Estoque'!A:G,4,FALSE))</f>
        <v/>
      </c>
      <c r="G1060" s="2" t="str">
        <f>IF(ISBLANK(A1060),"",IF(ISERROR(VLOOKUP(A1060,'Cadastro-Estoque'!A:G,1,FALSE)),"Produto não cadastrado",VLOOKUP(A1060,'Cadastro-Estoque'!A:G,2,FALSE)))</f>
        <v/>
      </c>
      <c r="H1060" s="2" t="str">
        <f>IF(ISERROR(VLOOKUP(A1060,'Cadastro-Estoque'!A:G,1,FALSE)),"",VLOOKUP(A1060,'Cadastro-Estoque'!A:G,3,FALSE))</f>
        <v/>
      </c>
    </row>
    <row r="1061" spans="5:8" ht="18.75" customHeight="1" x14ac:dyDescent="0.25">
      <c r="E1061" s="1" t="str">
        <f t="shared" si="17"/>
        <v/>
      </c>
      <c r="F1061" s="2" t="str">
        <f>IF(ISERROR(VLOOKUP(A1061,'Cadastro-Estoque'!A:G,1,FALSE)),"",VLOOKUP(A1061,'Cadastro-Estoque'!A:G,4,FALSE))</f>
        <v/>
      </c>
      <c r="G1061" s="2" t="str">
        <f>IF(ISBLANK(A1061),"",IF(ISERROR(VLOOKUP(A1061,'Cadastro-Estoque'!A:G,1,FALSE)),"Produto não cadastrado",VLOOKUP(A1061,'Cadastro-Estoque'!A:G,2,FALSE)))</f>
        <v/>
      </c>
      <c r="H1061" s="2" t="str">
        <f>IF(ISERROR(VLOOKUP(A1061,'Cadastro-Estoque'!A:G,1,FALSE)),"",VLOOKUP(A1061,'Cadastro-Estoque'!A:G,3,FALSE))</f>
        <v/>
      </c>
    </row>
    <row r="1062" spans="5:8" ht="18.75" customHeight="1" x14ac:dyDescent="0.25">
      <c r="E1062" s="1" t="str">
        <f t="shared" si="17"/>
        <v/>
      </c>
      <c r="F1062" s="2" t="str">
        <f>IF(ISERROR(VLOOKUP(A1062,'Cadastro-Estoque'!A:G,1,FALSE)),"",VLOOKUP(A1062,'Cadastro-Estoque'!A:G,4,FALSE))</f>
        <v/>
      </c>
      <c r="G1062" s="2" t="str">
        <f>IF(ISBLANK(A1062),"",IF(ISERROR(VLOOKUP(A1062,'Cadastro-Estoque'!A:G,1,FALSE)),"Produto não cadastrado",VLOOKUP(A1062,'Cadastro-Estoque'!A:G,2,FALSE)))</f>
        <v/>
      </c>
      <c r="H1062" s="2" t="str">
        <f>IF(ISERROR(VLOOKUP(A1062,'Cadastro-Estoque'!A:G,1,FALSE)),"",VLOOKUP(A1062,'Cadastro-Estoque'!A:G,3,FALSE))</f>
        <v/>
      </c>
    </row>
    <row r="1063" spans="5:8" ht="18.75" customHeight="1" x14ac:dyDescent="0.25">
      <c r="E1063" s="1" t="str">
        <f t="shared" si="17"/>
        <v/>
      </c>
      <c r="F1063" s="2" t="str">
        <f>IF(ISERROR(VLOOKUP(A1063,'Cadastro-Estoque'!A:G,1,FALSE)),"",VLOOKUP(A1063,'Cadastro-Estoque'!A:G,4,FALSE))</f>
        <v/>
      </c>
      <c r="G1063" s="2" t="str">
        <f>IF(ISBLANK(A1063),"",IF(ISERROR(VLOOKUP(A1063,'Cadastro-Estoque'!A:G,1,FALSE)),"Produto não cadastrado",VLOOKUP(A1063,'Cadastro-Estoque'!A:G,2,FALSE)))</f>
        <v/>
      </c>
      <c r="H1063" s="2" t="str">
        <f>IF(ISERROR(VLOOKUP(A1063,'Cadastro-Estoque'!A:G,1,FALSE)),"",VLOOKUP(A1063,'Cadastro-Estoque'!A:G,3,FALSE))</f>
        <v/>
      </c>
    </row>
    <row r="1064" spans="5:8" ht="18.75" customHeight="1" x14ac:dyDescent="0.25">
      <c r="E1064" s="1" t="str">
        <f t="shared" si="17"/>
        <v/>
      </c>
      <c r="F1064" s="2" t="str">
        <f>IF(ISERROR(VLOOKUP(A1064,'Cadastro-Estoque'!A:G,1,FALSE)),"",VLOOKUP(A1064,'Cadastro-Estoque'!A:G,4,FALSE))</f>
        <v/>
      </c>
      <c r="G1064" s="2" t="str">
        <f>IF(ISBLANK(A1064),"",IF(ISERROR(VLOOKUP(A1064,'Cadastro-Estoque'!A:G,1,FALSE)),"Produto não cadastrado",VLOOKUP(A1064,'Cadastro-Estoque'!A:G,2,FALSE)))</f>
        <v/>
      </c>
      <c r="H1064" s="2" t="str">
        <f>IF(ISERROR(VLOOKUP(A1064,'Cadastro-Estoque'!A:G,1,FALSE)),"",VLOOKUP(A1064,'Cadastro-Estoque'!A:G,3,FALSE))</f>
        <v/>
      </c>
    </row>
    <row r="1065" spans="5:8" ht="18.75" customHeight="1" x14ac:dyDescent="0.25">
      <c r="E1065" s="1" t="str">
        <f t="shared" si="17"/>
        <v/>
      </c>
      <c r="F1065" s="2" t="str">
        <f>IF(ISERROR(VLOOKUP(A1065,'Cadastro-Estoque'!A:G,1,FALSE)),"",VLOOKUP(A1065,'Cadastro-Estoque'!A:G,4,FALSE))</f>
        <v/>
      </c>
      <c r="G1065" s="2" t="str">
        <f>IF(ISBLANK(A1065),"",IF(ISERROR(VLOOKUP(A1065,'Cadastro-Estoque'!A:G,1,FALSE)),"Produto não cadastrado",VLOOKUP(A1065,'Cadastro-Estoque'!A:G,2,FALSE)))</f>
        <v/>
      </c>
      <c r="H1065" s="2" t="str">
        <f>IF(ISERROR(VLOOKUP(A1065,'Cadastro-Estoque'!A:G,1,FALSE)),"",VLOOKUP(A1065,'Cadastro-Estoque'!A:G,3,FALSE))</f>
        <v/>
      </c>
    </row>
    <row r="1066" spans="5:8" ht="18.75" customHeight="1" x14ac:dyDescent="0.25">
      <c r="E1066" s="1" t="str">
        <f t="shared" si="17"/>
        <v/>
      </c>
      <c r="F1066" s="2" t="str">
        <f>IF(ISERROR(VLOOKUP(A1066,'Cadastro-Estoque'!A:G,1,FALSE)),"",VLOOKUP(A1066,'Cadastro-Estoque'!A:G,4,FALSE))</f>
        <v/>
      </c>
      <c r="G1066" s="2" t="str">
        <f>IF(ISBLANK(A1066),"",IF(ISERROR(VLOOKUP(A1066,'Cadastro-Estoque'!A:G,1,FALSE)),"Produto não cadastrado",VLOOKUP(A1066,'Cadastro-Estoque'!A:G,2,FALSE)))</f>
        <v/>
      </c>
      <c r="H1066" s="2" t="str">
        <f>IF(ISERROR(VLOOKUP(A1066,'Cadastro-Estoque'!A:G,1,FALSE)),"",VLOOKUP(A1066,'Cadastro-Estoque'!A:G,3,FALSE))</f>
        <v/>
      </c>
    </row>
    <row r="1067" spans="5:8" ht="18.75" customHeight="1" x14ac:dyDescent="0.25">
      <c r="E1067" s="1" t="str">
        <f t="shared" si="17"/>
        <v/>
      </c>
      <c r="F1067" s="2" t="str">
        <f>IF(ISERROR(VLOOKUP(A1067,'Cadastro-Estoque'!A:G,1,FALSE)),"",VLOOKUP(A1067,'Cadastro-Estoque'!A:G,4,FALSE))</f>
        <v/>
      </c>
      <c r="G1067" s="2" t="str">
        <f>IF(ISBLANK(A1067),"",IF(ISERROR(VLOOKUP(A1067,'Cadastro-Estoque'!A:G,1,FALSE)),"Produto não cadastrado",VLOOKUP(A1067,'Cadastro-Estoque'!A:G,2,FALSE)))</f>
        <v/>
      </c>
      <c r="H1067" s="2" t="str">
        <f>IF(ISERROR(VLOOKUP(A1067,'Cadastro-Estoque'!A:G,1,FALSE)),"",VLOOKUP(A1067,'Cadastro-Estoque'!A:G,3,FALSE))</f>
        <v/>
      </c>
    </row>
    <row r="1068" spans="5:8" ht="18.75" customHeight="1" x14ac:dyDescent="0.25">
      <c r="E1068" s="1" t="str">
        <f t="shared" si="17"/>
        <v/>
      </c>
      <c r="F1068" s="2" t="str">
        <f>IF(ISERROR(VLOOKUP(A1068,'Cadastro-Estoque'!A:G,1,FALSE)),"",VLOOKUP(A1068,'Cadastro-Estoque'!A:G,4,FALSE))</f>
        <v/>
      </c>
      <c r="G1068" s="2" t="str">
        <f>IF(ISBLANK(A1068),"",IF(ISERROR(VLOOKUP(A1068,'Cadastro-Estoque'!A:G,1,FALSE)),"Produto não cadastrado",VLOOKUP(A1068,'Cadastro-Estoque'!A:G,2,FALSE)))</f>
        <v/>
      </c>
      <c r="H1068" s="2" t="str">
        <f>IF(ISERROR(VLOOKUP(A1068,'Cadastro-Estoque'!A:G,1,FALSE)),"",VLOOKUP(A1068,'Cadastro-Estoque'!A:G,3,FALSE))</f>
        <v/>
      </c>
    </row>
    <row r="1069" spans="5:8" ht="18.75" customHeight="1" x14ac:dyDescent="0.25">
      <c r="E1069" s="1" t="str">
        <f t="shared" si="17"/>
        <v/>
      </c>
      <c r="F1069" s="2" t="str">
        <f>IF(ISERROR(VLOOKUP(A1069,'Cadastro-Estoque'!A:G,1,FALSE)),"",VLOOKUP(A1069,'Cadastro-Estoque'!A:G,4,FALSE))</f>
        <v/>
      </c>
      <c r="G1069" s="2" t="str">
        <f>IF(ISBLANK(A1069),"",IF(ISERROR(VLOOKUP(A1069,'Cadastro-Estoque'!A:G,1,FALSE)),"Produto não cadastrado",VLOOKUP(A1069,'Cadastro-Estoque'!A:G,2,FALSE)))</f>
        <v/>
      </c>
      <c r="H1069" s="2" t="str">
        <f>IF(ISERROR(VLOOKUP(A1069,'Cadastro-Estoque'!A:G,1,FALSE)),"",VLOOKUP(A1069,'Cadastro-Estoque'!A:G,3,FALSE))</f>
        <v/>
      </c>
    </row>
    <row r="1070" spans="5:8" ht="18.75" customHeight="1" x14ac:dyDescent="0.25">
      <c r="E1070" s="1" t="str">
        <f t="shared" si="17"/>
        <v/>
      </c>
      <c r="F1070" s="2" t="str">
        <f>IF(ISERROR(VLOOKUP(A1070,'Cadastro-Estoque'!A:G,1,FALSE)),"",VLOOKUP(A1070,'Cadastro-Estoque'!A:G,4,FALSE))</f>
        <v/>
      </c>
      <c r="G1070" s="2" t="str">
        <f>IF(ISBLANK(A1070),"",IF(ISERROR(VLOOKUP(A1070,'Cadastro-Estoque'!A:G,1,FALSE)),"Produto não cadastrado",VLOOKUP(A1070,'Cadastro-Estoque'!A:G,2,FALSE)))</f>
        <v/>
      </c>
      <c r="H1070" s="2" t="str">
        <f>IF(ISERROR(VLOOKUP(A1070,'Cadastro-Estoque'!A:G,1,FALSE)),"",VLOOKUP(A1070,'Cadastro-Estoque'!A:G,3,FALSE))</f>
        <v/>
      </c>
    </row>
    <row r="1071" spans="5:8" ht="18.75" customHeight="1" x14ac:dyDescent="0.25">
      <c r="E1071" s="1" t="str">
        <f t="shared" si="17"/>
        <v/>
      </c>
      <c r="F1071" s="2" t="str">
        <f>IF(ISERROR(VLOOKUP(A1071,'Cadastro-Estoque'!A:G,1,FALSE)),"",VLOOKUP(A1071,'Cadastro-Estoque'!A:G,4,FALSE))</f>
        <v/>
      </c>
      <c r="G1071" s="2" t="str">
        <f>IF(ISBLANK(A1071),"",IF(ISERROR(VLOOKUP(A1071,'Cadastro-Estoque'!A:G,1,FALSE)),"Produto não cadastrado",VLOOKUP(A1071,'Cadastro-Estoque'!A:G,2,FALSE)))</f>
        <v/>
      </c>
      <c r="H1071" s="2" t="str">
        <f>IF(ISERROR(VLOOKUP(A1071,'Cadastro-Estoque'!A:G,1,FALSE)),"",VLOOKUP(A1071,'Cadastro-Estoque'!A:G,3,FALSE))</f>
        <v/>
      </c>
    </row>
    <row r="1072" spans="5:8" ht="18.75" customHeight="1" x14ac:dyDescent="0.25">
      <c r="E1072" s="1" t="str">
        <f t="shared" si="17"/>
        <v/>
      </c>
      <c r="F1072" s="2" t="str">
        <f>IF(ISERROR(VLOOKUP(A1072,'Cadastro-Estoque'!A:G,1,FALSE)),"",VLOOKUP(A1072,'Cadastro-Estoque'!A:G,4,FALSE))</f>
        <v/>
      </c>
      <c r="G1072" s="2" t="str">
        <f>IF(ISBLANK(A1072),"",IF(ISERROR(VLOOKUP(A1072,'Cadastro-Estoque'!A:G,1,FALSE)),"Produto não cadastrado",VLOOKUP(A1072,'Cadastro-Estoque'!A:G,2,FALSE)))</f>
        <v/>
      </c>
      <c r="H1072" s="2" t="str">
        <f>IF(ISERROR(VLOOKUP(A1072,'Cadastro-Estoque'!A:G,1,FALSE)),"",VLOOKUP(A1072,'Cadastro-Estoque'!A:G,3,FALSE))</f>
        <v/>
      </c>
    </row>
    <row r="1073" spans="5:8" ht="18.75" customHeight="1" x14ac:dyDescent="0.25">
      <c r="E1073" s="1" t="str">
        <f t="shared" si="17"/>
        <v/>
      </c>
      <c r="F1073" s="2" t="str">
        <f>IF(ISERROR(VLOOKUP(A1073,'Cadastro-Estoque'!A:G,1,FALSE)),"",VLOOKUP(A1073,'Cadastro-Estoque'!A:G,4,FALSE))</f>
        <v/>
      </c>
      <c r="G1073" s="2" t="str">
        <f>IF(ISBLANK(A1073),"",IF(ISERROR(VLOOKUP(A1073,'Cadastro-Estoque'!A:G,1,FALSE)),"Produto não cadastrado",VLOOKUP(A1073,'Cadastro-Estoque'!A:G,2,FALSE)))</f>
        <v/>
      </c>
      <c r="H1073" s="2" t="str">
        <f>IF(ISERROR(VLOOKUP(A1073,'Cadastro-Estoque'!A:G,1,FALSE)),"",VLOOKUP(A1073,'Cadastro-Estoque'!A:G,3,FALSE))</f>
        <v/>
      </c>
    </row>
    <row r="1074" spans="5:8" ht="18.75" customHeight="1" x14ac:dyDescent="0.25">
      <c r="E1074" s="1" t="str">
        <f t="shared" si="17"/>
        <v/>
      </c>
      <c r="F1074" s="2" t="str">
        <f>IF(ISERROR(VLOOKUP(A1074,'Cadastro-Estoque'!A:G,1,FALSE)),"",VLOOKUP(A1074,'Cadastro-Estoque'!A:G,4,FALSE))</f>
        <v/>
      </c>
      <c r="G1074" s="2" t="str">
        <f>IF(ISBLANK(A1074),"",IF(ISERROR(VLOOKUP(A1074,'Cadastro-Estoque'!A:G,1,FALSE)),"Produto não cadastrado",VLOOKUP(A1074,'Cadastro-Estoque'!A:G,2,FALSE)))</f>
        <v/>
      </c>
      <c r="H1074" s="2" t="str">
        <f>IF(ISERROR(VLOOKUP(A1074,'Cadastro-Estoque'!A:G,1,FALSE)),"",VLOOKUP(A1074,'Cadastro-Estoque'!A:G,3,FALSE))</f>
        <v/>
      </c>
    </row>
    <row r="1075" spans="5:8" ht="18.75" customHeight="1" x14ac:dyDescent="0.25">
      <c r="E1075" s="1" t="str">
        <f t="shared" si="17"/>
        <v/>
      </c>
      <c r="F1075" s="2" t="str">
        <f>IF(ISERROR(VLOOKUP(A1075,'Cadastro-Estoque'!A:G,1,FALSE)),"",VLOOKUP(A1075,'Cadastro-Estoque'!A:G,4,FALSE))</f>
        <v/>
      </c>
      <c r="G1075" s="2" t="str">
        <f>IF(ISBLANK(A1075),"",IF(ISERROR(VLOOKUP(A1075,'Cadastro-Estoque'!A:G,1,FALSE)),"Produto não cadastrado",VLOOKUP(A1075,'Cadastro-Estoque'!A:G,2,FALSE)))</f>
        <v/>
      </c>
      <c r="H1075" s="2" t="str">
        <f>IF(ISERROR(VLOOKUP(A1075,'Cadastro-Estoque'!A:G,1,FALSE)),"",VLOOKUP(A1075,'Cadastro-Estoque'!A:G,3,FALSE))</f>
        <v/>
      </c>
    </row>
    <row r="1076" spans="5:8" ht="18.75" customHeight="1" x14ac:dyDescent="0.25">
      <c r="E1076" s="1" t="str">
        <f t="shared" si="17"/>
        <v/>
      </c>
      <c r="F1076" s="2" t="str">
        <f>IF(ISERROR(VLOOKUP(A1076,'Cadastro-Estoque'!A:G,1,FALSE)),"",VLOOKUP(A1076,'Cadastro-Estoque'!A:G,4,FALSE))</f>
        <v/>
      </c>
      <c r="G1076" s="2" t="str">
        <f>IF(ISBLANK(A1076),"",IF(ISERROR(VLOOKUP(A1076,'Cadastro-Estoque'!A:G,1,FALSE)),"Produto não cadastrado",VLOOKUP(A1076,'Cadastro-Estoque'!A:G,2,FALSE)))</f>
        <v/>
      </c>
      <c r="H1076" s="2" t="str">
        <f>IF(ISERROR(VLOOKUP(A1076,'Cadastro-Estoque'!A:G,1,FALSE)),"",VLOOKUP(A1076,'Cadastro-Estoque'!A:G,3,FALSE))</f>
        <v/>
      </c>
    </row>
    <row r="1077" spans="5:8" ht="18.75" customHeight="1" x14ac:dyDescent="0.25">
      <c r="E1077" s="1" t="str">
        <f t="shared" si="17"/>
        <v/>
      </c>
      <c r="F1077" s="2" t="str">
        <f>IF(ISERROR(VLOOKUP(A1077,'Cadastro-Estoque'!A:G,1,FALSE)),"",VLOOKUP(A1077,'Cadastro-Estoque'!A:G,4,FALSE))</f>
        <v/>
      </c>
      <c r="G1077" s="2" t="str">
        <f>IF(ISBLANK(A1077),"",IF(ISERROR(VLOOKUP(A1077,'Cadastro-Estoque'!A:G,1,FALSE)),"Produto não cadastrado",VLOOKUP(A1077,'Cadastro-Estoque'!A:G,2,FALSE)))</f>
        <v/>
      </c>
      <c r="H1077" s="2" t="str">
        <f>IF(ISERROR(VLOOKUP(A1077,'Cadastro-Estoque'!A:G,1,FALSE)),"",VLOOKUP(A1077,'Cadastro-Estoque'!A:G,3,FALSE))</f>
        <v/>
      </c>
    </row>
    <row r="1078" spans="5:8" ht="18.75" customHeight="1" x14ac:dyDescent="0.25">
      <c r="E1078" s="1" t="str">
        <f t="shared" si="17"/>
        <v/>
      </c>
      <c r="F1078" s="2" t="str">
        <f>IF(ISERROR(VLOOKUP(A1078,'Cadastro-Estoque'!A:G,1,FALSE)),"",VLOOKUP(A1078,'Cadastro-Estoque'!A:G,4,FALSE))</f>
        <v/>
      </c>
      <c r="G1078" s="2" t="str">
        <f>IF(ISBLANK(A1078),"",IF(ISERROR(VLOOKUP(A1078,'Cadastro-Estoque'!A:G,1,FALSE)),"Produto não cadastrado",VLOOKUP(A1078,'Cadastro-Estoque'!A:G,2,FALSE)))</f>
        <v/>
      </c>
      <c r="H1078" s="2" t="str">
        <f>IF(ISERROR(VLOOKUP(A1078,'Cadastro-Estoque'!A:G,1,FALSE)),"",VLOOKUP(A1078,'Cadastro-Estoque'!A:G,3,FALSE))</f>
        <v/>
      </c>
    </row>
    <row r="1079" spans="5:8" ht="18.75" customHeight="1" x14ac:dyDescent="0.25">
      <c r="E1079" s="1" t="str">
        <f t="shared" si="17"/>
        <v/>
      </c>
      <c r="F1079" s="2" t="str">
        <f>IF(ISERROR(VLOOKUP(A1079,'Cadastro-Estoque'!A:G,1,FALSE)),"",VLOOKUP(A1079,'Cadastro-Estoque'!A:G,4,FALSE))</f>
        <v/>
      </c>
      <c r="G1079" s="2" t="str">
        <f>IF(ISBLANK(A1079),"",IF(ISERROR(VLOOKUP(A1079,'Cadastro-Estoque'!A:G,1,FALSE)),"Produto não cadastrado",VLOOKUP(A1079,'Cadastro-Estoque'!A:G,2,FALSE)))</f>
        <v/>
      </c>
      <c r="H1079" s="2" t="str">
        <f>IF(ISERROR(VLOOKUP(A1079,'Cadastro-Estoque'!A:G,1,FALSE)),"",VLOOKUP(A1079,'Cadastro-Estoque'!A:G,3,FALSE))</f>
        <v/>
      </c>
    </row>
    <row r="1080" spans="5:8" ht="18.75" customHeight="1" x14ac:dyDescent="0.25">
      <c r="E1080" s="1" t="str">
        <f t="shared" si="17"/>
        <v/>
      </c>
      <c r="F1080" s="2" t="str">
        <f>IF(ISERROR(VLOOKUP(A1080,'Cadastro-Estoque'!A:G,1,FALSE)),"",VLOOKUP(A1080,'Cadastro-Estoque'!A:G,4,FALSE))</f>
        <v/>
      </c>
      <c r="G1080" s="2" t="str">
        <f>IF(ISBLANK(A1080),"",IF(ISERROR(VLOOKUP(A1080,'Cadastro-Estoque'!A:G,1,FALSE)),"Produto não cadastrado",VLOOKUP(A1080,'Cadastro-Estoque'!A:G,2,FALSE)))</f>
        <v/>
      </c>
      <c r="H1080" s="2" t="str">
        <f>IF(ISERROR(VLOOKUP(A1080,'Cadastro-Estoque'!A:G,1,FALSE)),"",VLOOKUP(A1080,'Cadastro-Estoque'!A:G,3,FALSE))</f>
        <v/>
      </c>
    </row>
    <row r="1081" spans="5:8" ht="18.75" customHeight="1" x14ac:dyDescent="0.25">
      <c r="E1081" s="1" t="str">
        <f t="shared" si="17"/>
        <v/>
      </c>
      <c r="F1081" s="2" t="str">
        <f>IF(ISERROR(VLOOKUP(A1081,'Cadastro-Estoque'!A:G,1,FALSE)),"",VLOOKUP(A1081,'Cadastro-Estoque'!A:G,4,FALSE))</f>
        <v/>
      </c>
      <c r="G1081" s="2" t="str">
        <f>IF(ISBLANK(A1081),"",IF(ISERROR(VLOOKUP(A1081,'Cadastro-Estoque'!A:G,1,FALSE)),"Produto não cadastrado",VLOOKUP(A1081,'Cadastro-Estoque'!A:G,2,FALSE)))</f>
        <v/>
      </c>
      <c r="H1081" s="2" t="str">
        <f>IF(ISERROR(VLOOKUP(A1081,'Cadastro-Estoque'!A:G,1,FALSE)),"",VLOOKUP(A1081,'Cadastro-Estoque'!A:G,3,FALSE))</f>
        <v/>
      </c>
    </row>
    <row r="1082" spans="5:8" ht="18.75" customHeight="1" x14ac:dyDescent="0.25">
      <c r="E1082" s="1" t="str">
        <f t="shared" si="17"/>
        <v/>
      </c>
      <c r="F1082" s="2" t="str">
        <f>IF(ISERROR(VLOOKUP(A1082,'Cadastro-Estoque'!A:G,1,FALSE)),"",VLOOKUP(A1082,'Cadastro-Estoque'!A:G,4,FALSE))</f>
        <v/>
      </c>
      <c r="G1082" s="2" t="str">
        <f>IF(ISBLANK(A1082),"",IF(ISERROR(VLOOKUP(A1082,'Cadastro-Estoque'!A:G,1,FALSE)),"Produto não cadastrado",VLOOKUP(A1082,'Cadastro-Estoque'!A:G,2,FALSE)))</f>
        <v/>
      </c>
      <c r="H1082" s="2" t="str">
        <f>IF(ISERROR(VLOOKUP(A1082,'Cadastro-Estoque'!A:G,1,FALSE)),"",VLOOKUP(A1082,'Cadastro-Estoque'!A:G,3,FALSE))</f>
        <v/>
      </c>
    </row>
    <row r="1083" spans="5:8" ht="18.75" customHeight="1" x14ac:dyDescent="0.25">
      <c r="E1083" s="1" t="str">
        <f t="shared" si="17"/>
        <v/>
      </c>
      <c r="F1083" s="2" t="str">
        <f>IF(ISERROR(VLOOKUP(A1083,'Cadastro-Estoque'!A:G,1,FALSE)),"",VLOOKUP(A1083,'Cadastro-Estoque'!A:G,4,FALSE))</f>
        <v/>
      </c>
      <c r="G1083" s="2" t="str">
        <f>IF(ISBLANK(A1083),"",IF(ISERROR(VLOOKUP(A1083,'Cadastro-Estoque'!A:G,1,FALSE)),"Produto não cadastrado",VLOOKUP(A1083,'Cadastro-Estoque'!A:G,2,FALSE)))</f>
        <v/>
      </c>
      <c r="H1083" s="2" t="str">
        <f>IF(ISERROR(VLOOKUP(A1083,'Cadastro-Estoque'!A:G,1,FALSE)),"",VLOOKUP(A1083,'Cadastro-Estoque'!A:G,3,FALSE))</f>
        <v/>
      </c>
    </row>
    <row r="1084" spans="5:8" ht="18.75" customHeight="1" x14ac:dyDescent="0.25">
      <c r="E1084" s="1" t="str">
        <f t="shared" si="17"/>
        <v/>
      </c>
      <c r="F1084" s="2" t="str">
        <f>IF(ISERROR(VLOOKUP(A1084,'Cadastro-Estoque'!A:G,1,FALSE)),"",VLOOKUP(A1084,'Cadastro-Estoque'!A:G,4,FALSE))</f>
        <v/>
      </c>
      <c r="G1084" s="2" t="str">
        <f>IF(ISBLANK(A1084),"",IF(ISERROR(VLOOKUP(A1084,'Cadastro-Estoque'!A:G,1,FALSE)),"Produto não cadastrado",VLOOKUP(A1084,'Cadastro-Estoque'!A:G,2,FALSE)))</f>
        <v/>
      </c>
      <c r="H1084" s="2" t="str">
        <f>IF(ISERROR(VLOOKUP(A1084,'Cadastro-Estoque'!A:G,1,FALSE)),"",VLOOKUP(A1084,'Cadastro-Estoque'!A:G,3,FALSE))</f>
        <v/>
      </c>
    </row>
    <row r="1085" spans="5:8" ht="18.75" customHeight="1" x14ac:dyDescent="0.25">
      <c r="E1085" s="1" t="str">
        <f t="shared" si="17"/>
        <v/>
      </c>
      <c r="F1085" s="2" t="str">
        <f>IF(ISERROR(VLOOKUP(A1085,'Cadastro-Estoque'!A:G,1,FALSE)),"",VLOOKUP(A1085,'Cadastro-Estoque'!A:G,4,FALSE))</f>
        <v/>
      </c>
      <c r="G1085" s="2" t="str">
        <f>IF(ISBLANK(A1085),"",IF(ISERROR(VLOOKUP(A1085,'Cadastro-Estoque'!A:G,1,FALSE)),"Produto não cadastrado",VLOOKUP(A1085,'Cadastro-Estoque'!A:G,2,FALSE)))</f>
        <v/>
      </c>
      <c r="H1085" s="2" t="str">
        <f>IF(ISERROR(VLOOKUP(A1085,'Cadastro-Estoque'!A:G,1,FALSE)),"",VLOOKUP(A1085,'Cadastro-Estoque'!A:G,3,FALSE))</f>
        <v/>
      </c>
    </row>
    <row r="1086" spans="5:8" ht="18.75" customHeight="1" x14ac:dyDescent="0.25">
      <c r="E1086" s="1" t="str">
        <f t="shared" si="17"/>
        <v/>
      </c>
      <c r="F1086" s="2" t="str">
        <f>IF(ISERROR(VLOOKUP(A1086,'Cadastro-Estoque'!A:G,1,FALSE)),"",VLOOKUP(A1086,'Cadastro-Estoque'!A:G,4,FALSE))</f>
        <v/>
      </c>
      <c r="G1086" s="2" t="str">
        <f>IF(ISBLANK(A1086),"",IF(ISERROR(VLOOKUP(A1086,'Cadastro-Estoque'!A:G,1,FALSE)),"Produto não cadastrado",VLOOKUP(A1086,'Cadastro-Estoque'!A:G,2,FALSE)))</f>
        <v/>
      </c>
      <c r="H1086" s="2" t="str">
        <f>IF(ISERROR(VLOOKUP(A1086,'Cadastro-Estoque'!A:G,1,FALSE)),"",VLOOKUP(A1086,'Cadastro-Estoque'!A:G,3,FALSE))</f>
        <v/>
      </c>
    </row>
    <row r="1087" spans="5:8" ht="18.75" customHeight="1" x14ac:dyDescent="0.25">
      <c r="E1087" s="1" t="str">
        <f t="shared" si="17"/>
        <v/>
      </c>
      <c r="F1087" s="2" t="str">
        <f>IF(ISERROR(VLOOKUP(A1087,'Cadastro-Estoque'!A:G,1,FALSE)),"",VLOOKUP(A1087,'Cadastro-Estoque'!A:G,4,FALSE))</f>
        <v/>
      </c>
      <c r="G1087" s="2" t="str">
        <f>IF(ISBLANK(A1087),"",IF(ISERROR(VLOOKUP(A1087,'Cadastro-Estoque'!A:G,1,FALSE)),"Produto não cadastrado",VLOOKUP(A1087,'Cadastro-Estoque'!A:G,2,FALSE)))</f>
        <v/>
      </c>
      <c r="H1087" s="2" t="str">
        <f>IF(ISERROR(VLOOKUP(A1087,'Cadastro-Estoque'!A:G,1,FALSE)),"",VLOOKUP(A1087,'Cadastro-Estoque'!A:G,3,FALSE))</f>
        <v/>
      </c>
    </row>
    <row r="1088" spans="5:8" ht="18.75" customHeight="1" x14ac:dyDescent="0.25">
      <c r="E1088" s="1" t="str">
        <f t="shared" si="17"/>
        <v/>
      </c>
      <c r="F1088" s="2" t="str">
        <f>IF(ISERROR(VLOOKUP(A1088,'Cadastro-Estoque'!A:G,1,FALSE)),"",VLOOKUP(A1088,'Cadastro-Estoque'!A:G,4,FALSE))</f>
        <v/>
      </c>
      <c r="G1088" s="2" t="str">
        <f>IF(ISBLANK(A1088),"",IF(ISERROR(VLOOKUP(A1088,'Cadastro-Estoque'!A:G,1,FALSE)),"Produto não cadastrado",VLOOKUP(A1088,'Cadastro-Estoque'!A:G,2,FALSE)))</f>
        <v/>
      </c>
      <c r="H1088" s="2" t="str">
        <f>IF(ISERROR(VLOOKUP(A1088,'Cadastro-Estoque'!A:G,1,FALSE)),"",VLOOKUP(A1088,'Cadastro-Estoque'!A:G,3,FALSE))</f>
        <v/>
      </c>
    </row>
    <row r="1089" spans="5:8" ht="18.75" customHeight="1" x14ac:dyDescent="0.25">
      <c r="E1089" s="1" t="str">
        <f t="shared" si="17"/>
        <v/>
      </c>
      <c r="F1089" s="2" t="str">
        <f>IF(ISERROR(VLOOKUP(A1089,'Cadastro-Estoque'!A:G,1,FALSE)),"",VLOOKUP(A1089,'Cadastro-Estoque'!A:G,4,FALSE))</f>
        <v/>
      </c>
      <c r="G1089" s="2" t="str">
        <f>IF(ISBLANK(A1089),"",IF(ISERROR(VLOOKUP(A1089,'Cadastro-Estoque'!A:G,1,FALSE)),"Produto não cadastrado",VLOOKUP(A1089,'Cadastro-Estoque'!A:G,2,FALSE)))</f>
        <v/>
      </c>
      <c r="H1089" s="2" t="str">
        <f>IF(ISERROR(VLOOKUP(A1089,'Cadastro-Estoque'!A:G,1,FALSE)),"",VLOOKUP(A1089,'Cadastro-Estoque'!A:G,3,FALSE))</f>
        <v/>
      </c>
    </row>
    <row r="1090" spans="5:8" ht="18.75" customHeight="1" x14ac:dyDescent="0.25">
      <c r="E1090" s="1" t="str">
        <f t="shared" si="17"/>
        <v/>
      </c>
      <c r="F1090" s="2" t="str">
        <f>IF(ISERROR(VLOOKUP(A1090,'Cadastro-Estoque'!A:G,1,FALSE)),"",VLOOKUP(A1090,'Cadastro-Estoque'!A:G,4,FALSE))</f>
        <v/>
      </c>
      <c r="G1090" s="2" t="str">
        <f>IF(ISBLANK(A1090),"",IF(ISERROR(VLOOKUP(A1090,'Cadastro-Estoque'!A:G,1,FALSE)),"Produto não cadastrado",VLOOKUP(A1090,'Cadastro-Estoque'!A:G,2,FALSE)))</f>
        <v/>
      </c>
      <c r="H1090" s="2" t="str">
        <f>IF(ISERROR(VLOOKUP(A1090,'Cadastro-Estoque'!A:G,1,FALSE)),"",VLOOKUP(A1090,'Cadastro-Estoque'!A:G,3,FALSE))</f>
        <v/>
      </c>
    </row>
    <row r="1091" spans="5:8" ht="18.75" customHeight="1" x14ac:dyDescent="0.25">
      <c r="E1091" s="1" t="str">
        <f t="shared" si="17"/>
        <v/>
      </c>
      <c r="F1091" s="2" t="str">
        <f>IF(ISERROR(VLOOKUP(A1091,'Cadastro-Estoque'!A:G,1,FALSE)),"",VLOOKUP(A1091,'Cadastro-Estoque'!A:G,4,FALSE))</f>
        <v/>
      </c>
      <c r="G1091" s="2" t="str">
        <f>IF(ISBLANK(A1091),"",IF(ISERROR(VLOOKUP(A1091,'Cadastro-Estoque'!A:G,1,FALSE)),"Produto não cadastrado",VLOOKUP(A1091,'Cadastro-Estoque'!A:G,2,FALSE)))</f>
        <v/>
      </c>
      <c r="H1091" s="2" t="str">
        <f>IF(ISERROR(VLOOKUP(A1091,'Cadastro-Estoque'!A:G,1,FALSE)),"",VLOOKUP(A1091,'Cadastro-Estoque'!A:G,3,FALSE))</f>
        <v/>
      </c>
    </row>
    <row r="1092" spans="5:8" ht="18.75" customHeight="1" x14ac:dyDescent="0.25">
      <c r="E1092" s="1" t="str">
        <f t="shared" si="17"/>
        <v/>
      </c>
      <c r="F1092" s="2" t="str">
        <f>IF(ISERROR(VLOOKUP(A1092,'Cadastro-Estoque'!A:G,1,FALSE)),"",VLOOKUP(A1092,'Cadastro-Estoque'!A:G,4,FALSE))</f>
        <v/>
      </c>
      <c r="G1092" s="2" t="str">
        <f>IF(ISBLANK(A1092),"",IF(ISERROR(VLOOKUP(A1092,'Cadastro-Estoque'!A:G,1,FALSE)),"Produto não cadastrado",VLOOKUP(A1092,'Cadastro-Estoque'!A:G,2,FALSE)))</f>
        <v/>
      </c>
      <c r="H1092" s="2" t="str">
        <f>IF(ISERROR(VLOOKUP(A1092,'Cadastro-Estoque'!A:G,1,FALSE)),"",VLOOKUP(A1092,'Cadastro-Estoque'!A:G,3,FALSE))</f>
        <v/>
      </c>
    </row>
    <row r="1093" spans="5:8" ht="18.75" customHeight="1" x14ac:dyDescent="0.25">
      <c r="E1093" s="1" t="str">
        <f t="shared" si="17"/>
        <v/>
      </c>
      <c r="F1093" s="2" t="str">
        <f>IF(ISERROR(VLOOKUP(A1093,'Cadastro-Estoque'!A:G,1,FALSE)),"",VLOOKUP(A1093,'Cadastro-Estoque'!A:G,4,FALSE))</f>
        <v/>
      </c>
      <c r="G1093" s="2" t="str">
        <f>IF(ISBLANK(A1093),"",IF(ISERROR(VLOOKUP(A1093,'Cadastro-Estoque'!A:G,1,FALSE)),"Produto não cadastrado",VLOOKUP(A1093,'Cadastro-Estoque'!A:G,2,FALSE)))</f>
        <v/>
      </c>
      <c r="H1093" s="2" t="str">
        <f>IF(ISERROR(VLOOKUP(A1093,'Cadastro-Estoque'!A:G,1,FALSE)),"",VLOOKUP(A1093,'Cadastro-Estoque'!A:G,3,FALSE))</f>
        <v/>
      </c>
    </row>
    <row r="1094" spans="5:8" ht="18.75" customHeight="1" x14ac:dyDescent="0.25">
      <c r="E1094" s="1" t="str">
        <f t="shared" si="17"/>
        <v/>
      </c>
      <c r="F1094" s="2" t="str">
        <f>IF(ISERROR(VLOOKUP(A1094,'Cadastro-Estoque'!A:G,1,FALSE)),"",VLOOKUP(A1094,'Cadastro-Estoque'!A:G,4,FALSE))</f>
        <v/>
      </c>
      <c r="G1094" s="2" t="str">
        <f>IF(ISBLANK(A1094),"",IF(ISERROR(VLOOKUP(A1094,'Cadastro-Estoque'!A:G,1,FALSE)),"Produto não cadastrado",VLOOKUP(A1094,'Cadastro-Estoque'!A:G,2,FALSE)))</f>
        <v/>
      </c>
      <c r="H1094" s="2" t="str">
        <f>IF(ISERROR(VLOOKUP(A1094,'Cadastro-Estoque'!A:G,1,FALSE)),"",VLOOKUP(A1094,'Cadastro-Estoque'!A:G,3,FALSE))</f>
        <v/>
      </c>
    </row>
    <row r="1095" spans="5:8" ht="18.75" customHeight="1" x14ac:dyDescent="0.25">
      <c r="E1095" s="1" t="str">
        <f t="shared" ref="E1095:E1158" si="18">IF(ISBLANK(A1095),"",C1095*D1095)</f>
        <v/>
      </c>
      <c r="F1095" s="2" t="str">
        <f>IF(ISERROR(VLOOKUP(A1095,'Cadastro-Estoque'!A:G,1,FALSE)),"",VLOOKUP(A1095,'Cadastro-Estoque'!A:G,4,FALSE))</f>
        <v/>
      </c>
      <c r="G1095" s="2" t="str">
        <f>IF(ISBLANK(A1095),"",IF(ISERROR(VLOOKUP(A1095,'Cadastro-Estoque'!A:G,1,FALSE)),"Produto não cadastrado",VLOOKUP(A1095,'Cadastro-Estoque'!A:G,2,FALSE)))</f>
        <v/>
      </c>
      <c r="H1095" s="2" t="str">
        <f>IF(ISERROR(VLOOKUP(A1095,'Cadastro-Estoque'!A:G,1,FALSE)),"",VLOOKUP(A1095,'Cadastro-Estoque'!A:G,3,FALSE))</f>
        <v/>
      </c>
    </row>
    <row r="1096" spans="5:8" ht="18.75" customHeight="1" x14ac:dyDescent="0.25">
      <c r="E1096" s="1" t="str">
        <f t="shared" si="18"/>
        <v/>
      </c>
      <c r="F1096" s="2" t="str">
        <f>IF(ISERROR(VLOOKUP(A1096,'Cadastro-Estoque'!A:G,1,FALSE)),"",VLOOKUP(A1096,'Cadastro-Estoque'!A:G,4,FALSE))</f>
        <v/>
      </c>
      <c r="G1096" s="2" t="str">
        <f>IF(ISBLANK(A1096),"",IF(ISERROR(VLOOKUP(A1096,'Cadastro-Estoque'!A:G,1,FALSE)),"Produto não cadastrado",VLOOKUP(A1096,'Cadastro-Estoque'!A:G,2,FALSE)))</f>
        <v/>
      </c>
      <c r="H1096" s="2" t="str">
        <f>IF(ISERROR(VLOOKUP(A1096,'Cadastro-Estoque'!A:G,1,FALSE)),"",VLOOKUP(A1096,'Cadastro-Estoque'!A:G,3,FALSE))</f>
        <v/>
      </c>
    </row>
    <row r="1097" spans="5:8" ht="18.75" customHeight="1" x14ac:dyDescent="0.25">
      <c r="E1097" s="1" t="str">
        <f t="shared" si="18"/>
        <v/>
      </c>
      <c r="F1097" s="2" t="str">
        <f>IF(ISERROR(VLOOKUP(A1097,'Cadastro-Estoque'!A:G,1,FALSE)),"",VLOOKUP(A1097,'Cadastro-Estoque'!A:G,4,FALSE))</f>
        <v/>
      </c>
      <c r="G1097" s="2" t="str">
        <f>IF(ISBLANK(A1097),"",IF(ISERROR(VLOOKUP(A1097,'Cadastro-Estoque'!A:G,1,FALSE)),"Produto não cadastrado",VLOOKUP(A1097,'Cadastro-Estoque'!A:G,2,FALSE)))</f>
        <v/>
      </c>
      <c r="H1097" s="2" t="str">
        <f>IF(ISERROR(VLOOKUP(A1097,'Cadastro-Estoque'!A:G,1,FALSE)),"",VLOOKUP(A1097,'Cadastro-Estoque'!A:G,3,FALSE))</f>
        <v/>
      </c>
    </row>
    <row r="1098" spans="5:8" ht="18.75" customHeight="1" x14ac:dyDescent="0.25">
      <c r="E1098" s="1" t="str">
        <f t="shared" si="18"/>
        <v/>
      </c>
      <c r="F1098" s="2" t="str">
        <f>IF(ISERROR(VLOOKUP(A1098,'Cadastro-Estoque'!A:G,1,FALSE)),"",VLOOKUP(A1098,'Cadastro-Estoque'!A:G,4,FALSE))</f>
        <v/>
      </c>
      <c r="G1098" s="2" t="str">
        <f>IF(ISBLANK(A1098),"",IF(ISERROR(VLOOKUP(A1098,'Cadastro-Estoque'!A:G,1,FALSE)),"Produto não cadastrado",VLOOKUP(A1098,'Cadastro-Estoque'!A:G,2,FALSE)))</f>
        <v/>
      </c>
      <c r="H1098" s="2" t="str">
        <f>IF(ISERROR(VLOOKUP(A1098,'Cadastro-Estoque'!A:G,1,FALSE)),"",VLOOKUP(A1098,'Cadastro-Estoque'!A:G,3,FALSE))</f>
        <v/>
      </c>
    </row>
    <row r="1099" spans="5:8" ht="18.75" customHeight="1" x14ac:dyDescent="0.25">
      <c r="E1099" s="1" t="str">
        <f t="shared" si="18"/>
        <v/>
      </c>
      <c r="F1099" s="2" t="str">
        <f>IF(ISERROR(VLOOKUP(A1099,'Cadastro-Estoque'!A:G,1,FALSE)),"",VLOOKUP(A1099,'Cadastro-Estoque'!A:G,4,FALSE))</f>
        <v/>
      </c>
      <c r="G1099" s="2" t="str">
        <f>IF(ISBLANK(A1099),"",IF(ISERROR(VLOOKUP(A1099,'Cadastro-Estoque'!A:G,1,FALSE)),"Produto não cadastrado",VLOOKUP(A1099,'Cadastro-Estoque'!A:G,2,FALSE)))</f>
        <v/>
      </c>
      <c r="H1099" s="2" t="str">
        <f>IF(ISERROR(VLOOKUP(A1099,'Cadastro-Estoque'!A:G,1,FALSE)),"",VLOOKUP(A1099,'Cadastro-Estoque'!A:G,3,FALSE))</f>
        <v/>
      </c>
    </row>
    <row r="1100" spans="5:8" ht="18.75" customHeight="1" x14ac:dyDescent="0.25">
      <c r="E1100" s="1" t="str">
        <f t="shared" si="18"/>
        <v/>
      </c>
      <c r="F1100" s="2" t="str">
        <f>IF(ISERROR(VLOOKUP(A1100,'Cadastro-Estoque'!A:G,1,FALSE)),"",VLOOKUP(A1100,'Cadastro-Estoque'!A:G,4,FALSE))</f>
        <v/>
      </c>
      <c r="G1100" s="2" t="str">
        <f>IF(ISBLANK(A1100),"",IF(ISERROR(VLOOKUP(A1100,'Cadastro-Estoque'!A:G,1,FALSE)),"Produto não cadastrado",VLOOKUP(A1100,'Cadastro-Estoque'!A:G,2,FALSE)))</f>
        <v/>
      </c>
      <c r="H1100" s="2" t="str">
        <f>IF(ISERROR(VLOOKUP(A1100,'Cadastro-Estoque'!A:G,1,FALSE)),"",VLOOKUP(A1100,'Cadastro-Estoque'!A:G,3,FALSE))</f>
        <v/>
      </c>
    </row>
    <row r="1101" spans="5:8" ht="18.75" customHeight="1" x14ac:dyDescent="0.25">
      <c r="E1101" s="1" t="str">
        <f t="shared" si="18"/>
        <v/>
      </c>
      <c r="F1101" s="2" t="str">
        <f>IF(ISERROR(VLOOKUP(A1101,'Cadastro-Estoque'!A:G,1,FALSE)),"",VLOOKUP(A1101,'Cadastro-Estoque'!A:G,4,FALSE))</f>
        <v/>
      </c>
      <c r="G1101" s="2" t="str">
        <f>IF(ISBLANK(A1101),"",IF(ISERROR(VLOOKUP(A1101,'Cadastro-Estoque'!A:G,1,FALSE)),"Produto não cadastrado",VLOOKUP(A1101,'Cadastro-Estoque'!A:G,2,FALSE)))</f>
        <v/>
      </c>
      <c r="H1101" s="2" t="str">
        <f>IF(ISERROR(VLOOKUP(A1101,'Cadastro-Estoque'!A:G,1,FALSE)),"",VLOOKUP(A1101,'Cadastro-Estoque'!A:G,3,FALSE))</f>
        <v/>
      </c>
    </row>
    <row r="1102" spans="5:8" ht="18.75" customHeight="1" x14ac:dyDescent="0.25">
      <c r="E1102" s="1" t="str">
        <f t="shared" si="18"/>
        <v/>
      </c>
      <c r="F1102" s="2" t="str">
        <f>IF(ISERROR(VLOOKUP(A1102,'Cadastro-Estoque'!A:G,1,FALSE)),"",VLOOKUP(A1102,'Cadastro-Estoque'!A:G,4,FALSE))</f>
        <v/>
      </c>
      <c r="G1102" s="2" t="str">
        <f>IF(ISBLANK(A1102),"",IF(ISERROR(VLOOKUP(A1102,'Cadastro-Estoque'!A:G,1,FALSE)),"Produto não cadastrado",VLOOKUP(A1102,'Cadastro-Estoque'!A:G,2,FALSE)))</f>
        <v/>
      </c>
      <c r="H1102" s="2" t="str">
        <f>IF(ISERROR(VLOOKUP(A1102,'Cadastro-Estoque'!A:G,1,FALSE)),"",VLOOKUP(A1102,'Cadastro-Estoque'!A:G,3,FALSE))</f>
        <v/>
      </c>
    </row>
    <row r="1103" spans="5:8" ht="18.75" customHeight="1" x14ac:dyDescent="0.25">
      <c r="E1103" s="1" t="str">
        <f t="shared" si="18"/>
        <v/>
      </c>
      <c r="F1103" s="2" t="str">
        <f>IF(ISERROR(VLOOKUP(A1103,'Cadastro-Estoque'!A:G,1,FALSE)),"",VLOOKUP(A1103,'Cadastro-Estoque'!A:G,4,FALSE))</f>
        <v/>
      </c>
      <c r="G1103" s="2" t="str">
        <f>IF(ISBLANK(A1103),"",IF(ISERROR(VLOOKUP(A1103,'Cadastro-Estoque'!A:G,1,FALSE)),"Produto não cadastrado",VLOOKUP(A1103,'Cadastro-Estoque'!A:G,2,FALSE)))</f>
        <v/>
      </c>
      <c r="H1103" s="2" t="str">
        <f>IF(ISERROR(VLOOKUP(A1103,'Cadastro-Estoque'!A:G,1,FALSE)),"",VLOOKUP(A1103,'Cadastro-Estoque'!A:G,3,FALSE))</f>
        <v/>
      </c>
    </row>
    <row r="1104" spans="5:8" ht="18.75" customHeight="1" x14ac:dyDescent="0.25">
      <c r="E1104" s="1" t="str">
        <f t="shared" si="18"/>
        <v/>
      </c>
      <c r="F1104" s="2" t="str">
        <f>IF(ISERROR(VLOOKUP(A1104,'Cadastro-Estoque'!A:G,1,FALSE)),"",VLOOKUP(A1104,'Cadastro-Estoque'!A:G,4,FALSE))</f>
        <v/>
      </c>
      <c r="G1104" s="2" t="str">
        <f>IF(ISBLANK(A1104),"",IF(ISERROR(VLOOKUP(A1104,'Cadastro-Estoque'!A:G,1,FALSE)),"Produto não cadastrado",VLOOKUP(A1104,'Cadastro-Estoque'!A:G,2,FALSE)))</f>
        <v/>
      </c>
      <c r="H1104" s="2" t="str">
        <f>IF(ISERROR(VLOOKUP(A1104,'Cadastro-Estoque'!A:G,1,FALSE)),"",VLOOKUP(A1104,'Cadastro-Estoque'!A:G,3,FALSE))</f>
        <v/>
      </c>
    </row>
    <row r="1105" spans="5:8" ht="18.75" customHeight="1" x14ac:dyDescent="0.25">
      <c r="E1105" s="1" t="str">
        <f t="shared" si="18"/>
        <v/>
      </c>
      <c r="F1105" s="2" t="str">
        <f>IF(ISERROR(VLOOKUP(A1105,'Cadastro-Estoque'!A:G,1,FALSE)),"",VLOOKUP(A1105,'Cadastro-Estoque'!A:G,4,FALSE))</f>
        <v/>
      </c>
      <c r="G1105" s="2" t="str">
        <f>IF(ISBLANK(A1105),"",IF(ISERROR(VLOOKUP(A1105,'Cadastro-Estoque'!A:G,1,FALSE)),"Produto não cadastrado",VLOOKUP(A1105,'Cadastro-Estoque'!A:G,2,FALSE)))</f>
        <v/>
      </c>
      <c r="H1105" s="2" t="str">
        <f>IF(ISERROR(VLOOKUP(A1105,'Cadastro-Estoque'!A:G,1,FALSE)),"",VLOOKUP(A1105,'Cadastro-Estoque'!A:G,3,FALSE))</f>
        <v/>
      </c>
    </row>
    <row r="1106" spans="5:8" ht="18.75" customHeight="1" x14ac:dyDescent="0.25">
      <c r="E1106" s="1" t="str">
        <f t="shared" si="18"/>
        <v/>
      </c>
      <c r="F1106" s="2" t="str">
        <f>IF(ISERROR(VLOOKUP(A1106,'Cadastro-Estoque'!A:G,1,FALSE)),"",VLOOKUP(A1106,'Cadastro-Estoque'!A:G,4,FALSE))</f>
        <v/>
      </c>
      <c r="G1106" s="2" t="str">
        <f>IF(ISBLANK(A1106),"",IF(ISERROR(VLOOKUP(A1106,'Cadastro-Estoque'!A:G,1,FALSE)),"Produto não cadastrado",VLOOKUP(A1106,'Cadastro-Estoque'!A:G,2,FALSE)))</f>
        <v/>
      </c>
      <c r="H1106" s="2" t="str">
        <f>IF(ISERROR(VLOOKUP(A1106,'Cadastro-Estoque'!A:G,1,FALSE)),"",VLOOKUP(A1106,'Cadastro-Estoque'!A:G,3,FALSE))</f>
        <v/>
      </c>
    </row>
    <row r="1107" spans="5:8" ht="18.75" customHeight="1" x14ac:dyDescent="0.25">
      <c r="E1107" s="1" t="str">
        <f t="shared" si="18"/>
        <v/>
      </c>
      <c r="F1107" s="2" t="str">
        <f>IF(ISERROR(VLOOKUP(A1107,'Cadastro-Estoque'!A:G,1,FALSE)),"",VLOOKUP(A1107,'Cadastro-Estoque'!A:G,4,FALSE))</f>
        <v/>
      </c>
      <c r="G1107" s="2" t="str">
        <f>IF(ISBLANK(A1107),"",IF(ISERROR(VLOOKUP(A1107,'Cadastro-Estoque'!A:G,1,FALSE)),"Produto não cadastrado",VLOOKUP(A1107,'Cadastro-Estoque'!A:G,2,FALSE)))</f>
        <v/>
      </c>
      <c r="H1107" s="2" t="str">
        <f>IF(ISERROR(VLOOKUP(A1107,'Cadastro-Estoque'!A:G,1,FALSE)),"",VLOOKUP(A1107,'Cadastro-Estoque'!A:G,3,FALSE))</f>
        <v/>
      </c>
    </row>
    <row r="1108" spans="5:8" ht="18.75" customHeight="1" x14ac:dyDescent="0.25">
      <c r="E1108" s="1" t="str">
        <f t="shared" si="18"/>
        <v/>
      </c>
      <c r="F1108" s="2" t="str">
        <f>IF(ISERROR(VLOOKUP(A1108,'Cadastro-Estoque'!A:G,1,FALSE)),"",VLOOKUP(A1108,'Cadastro-Estoque'!A:G,4,FALSE))</f>
        <v/>
      </c>
      <c r="G1108" s="2" t="str">
        <f>IF(ISBLANK(A1108),"",IF(ISERROR(VLOOKUP(A1108,'Cadastro-Estoque'!A:G,1,FALSE)),"Produto não cadastrado",VLOOKUP(A1108,'Cadastro-Estoque'!A:G,2,FALSE)))</f>
        <v/>
      </c>
      <c r="H1108" s="2" t="str">
        <f>IF(ISERROR(VLOOKUP(A1108,'Cadastro-Estoque'!A:G,1,FALSE)),"",VLOOKUP(A1108,'Cadastro-Estoque'!A:G,3,FALSE))</f>
        <v/>
      </c>
    </row>
    <row r="1109" spans="5:8" ht="18.75" customHeight="1" x14ac:dyDescent="0.25">
      <c r="E1109" s="1" t="str">
        <f t="shared" si="18"/>
        <v/>
      </c>
      <c r="F1109" s="2" t="str">
        <f>IF(ISERROR(VLOOKUP(A1109,'Cadastro-Estoque'!A:G,1,FALSE)),"",VLOOKUP(A1109,'Cadastro-Estoque'!A:G,4,FALSE))</f>
        <v/>
      </c>
      <c r="G1109" s="2" t="str">
        <f>IF(ISBLANK(A1109),"",IF(ISERROR(VLOOKUP(A1109,'Cadastro-Estoque'!A:G,1,FALSE)),"Produto não cadastrado",VLOOKUP(A1109,'Cadastro-Estoque'!A:G,2,FALSE)))</f>
        <v/>
      </c>
      <c r="H1109" s="2" t="str">
        <f>IF(ISERROR(VLOOKUP(A1109,'Cadastro-Estoque'!A:G,1,FALSE)),"",VLOOKUP(A1109,'Cadastro-Estoque'!A:G,3,FALSE))</f>
        <v/>
      </c>
    </row>
    <row r="1110" spans="5:8" ht="18.75" customHeight="1" x14ac:dyDescent="0.25">
      <c r="E1110" s="1" t="str">
        <f t="shared" si="18"/>
        <v/>
      </c>
      <c r="F1110" s="2" t="str">
        <f>IF(ISERROR(VLOOKUP(A1110,'Cadastro-Estoque'!A:G,1,FALSE)),"",VLOOKUP(A1110,'Cadastro-Estoque'!A:G,4,FALSE))</f>
        <v/>
      </c>
      <c r="G1110" s="2" t="str">
        <f>IF(ISBLANK(A1110),"",IF(ISERROR(VLOOKUP(A1110,'Cadastro-Estoque'!A:G,1,FALSE)),"Produto não cadastrado",VLOOKUP(A1110,'Cadastro-Estoque'!A:G,2,FALSE)))</f>
        <v/>
      </c>
      <c r="H1110" s="2" t="str">
        <f>IF(ISERROR(VLOOKUP(A1110,'Cadastro-Estoque'!A:G,1,FALSE)),"",VLOOKUP(A1110,'Cadastro-Estoque'!A:G,3,FALSE))</f>
        <v/>
      </c>
    </row>
    <row r="1111" spans="5:8" ht="18.75" customHeight="1" x14ac:dyDescent="0.25">
      <c r="E1111" s="1" t="str">
        <f t="shared" si="18"/>
        <v/>
      </c>
      <c r="F1111" s="2" t="str">
        <f>IF(ISERROR(VLOOKUP(A1111,'Cadastro-Estoque'!A:G,1,FALSE)),"",VLOOKUP(A1111,'Cadastro-Estoque'!A:G,4,FALSE))</f>
        <v/>
      </c>
      <c r="G1111" s="2" t="str">
        <f>IF(ISBLANK(A1111),"",IF(ISERROR(VLOOKUP(A1111,'Cadastro-Estoque'!A:G,1,FALSE)),"Produto não cadastrado",VLOOKUP(A1111,'Cadastro-Estoque'!A:G,2,FALSE)))</f>
        <v/>
      </c>
      <c r="H1111" s="2" t="str">
        <f>IF(ISERROR(VLOOKUP(A1111,'Cadastro-Estoque'!A:G,1,FALSE)),"",VLOOKUP(A1111,'Cadastro-Estoque'!A:G,3,FALSE))</f>
        <v/>
      </c>
    </row>
    <row r="1112" spans="5:8" ht="18.75" customHeight="1" x14ac:dyDescent="0.25">
      <c r="E1112" s="1" t="str">
        <f t="shared" si="18"/>
        <v/>
      </c>
      <c r="F1112" s="2" t="str">
        <f>IF(ISERROR(VLOOKUP(A1112,'Cadastro-Estoque'!A:G,1,FALSE)),"",VLOOKUP(A1112,'Cadastro-Estoque'!A:G,4,FALSE))</f>
        <v/>
      </c>
      <c r="G1112" s="2" t="str">
        <f>IF(ISBLANK(A1112),"",IF(ISERROR(VLOOKUP(A1112,'Cadastro-Estoque'!A:G,1,FALSE)),"Produto não cadastrado",VLOOKUP(A1112,'Cadastro-Estoque'!A:G,2,FALSE)))</f>
        <v/>
      </c>
      <c r="H1112" s="2" t="str">
        <f>IF(ISERROR(VLOOKUP(A1112,'Cadastro-Estoque'!A:G,1,FALSE)),"",VLOOKUP(A1112,'Cadastro-Estoque'!A:G,3,FALSE))</f>
        <v/>
      </c>
    </row>
    <row r="1113" spans="5:8" ht="18.75" customHeight="1" x14ac:dyDescent="0.25">
      <c r="E1113" s="1" t="str">
        <f t="shared" si="18"/>
        <v/>
      </c>
      <c r="F1113" s="2" t="str">
        <f>IF(ISERROR(VLOOKUP(A1113,'Cadastro-Estoque'!A:G,1,FALSE)),"",VLOOKUP(A1113,'Cadastro-Estoque'!A:G,4,FALSE))</f>
        <v/>
      </c>
      <c r="G1113" s="2" t="str">
        <f>IF(ISBLANK(A1113),"",IF(ISERROR(VLOOKUP(A1113,'Cadastro-Estoque'!A:G,1,FALSE)),"Produto não cadastrado",VLOOKUP(A1113,'Cadastro-Estoque'!A:G,2,FALSE)))</f>
        <v/>
      </c>
      <c r="H1113" s="2" t="str">
        <f>IF(ISERROR(VLOOKUP(A1113,'Cadastro-Estoque'!A:G,1,FALSE)),"",VLOOKUP(A1113,'Cadastro-Estoque'!A:G,3,FALSE))</f>
        <v/>
      </c>
    </row>
    <row r="1114" spans="5:8" ht="18.75" customHeight="1" x14ac:dyDescent="0.25">
      <c r="E1114" s="1" t="str">
        <f t="shared" si="18"/>
        <v/>
      </c>
      <c r="F1114" s="2" t="str">
        <f>IF(ISERROR(VLOOKUP(A1114,'Cadastro-Estoque'!A:G,1,FALSE)),"",VLOOKUP(A1114,'Cadastro-Estoque'!A:G,4,FALSE))</f>
        <v/>
      </c>
      <c r="G1114" s="2" t="str">
        <f>IF(ISBLANK(A1114),"",IF(ISERROR(VLOOKUP(A1114,'Cadastro-Estoque'!A:G,1,FALSE)),"Produto não cadastrado",VLOOKUP(A1114,'Cadastro-Estoque'!A:G,2,FALSE)))</f>
        <v/>
      </c>
      <c r="H1114" s="2" t="str">
        <f>IF(ISERROR(VLOOKUP(A1114,'Cadastro-Estoque'!A:G,1,FALSE)),"",VLOOKUP(A1114,'Cadastro-Estoque'!A:G,3,FALSE))</f>
        <v/>
      </c>
    </row>
    <row r="1115" spans="5:8" ht="18.75" customHeight="1" x14ac:dyDescent="0.25">
      <c r="E1115" s="1" t="str">
        <f t="shared" si="18"/>
        <v/>
      </c>
      <c r="F1115" s="2" t="str">
        <f>IF(ISERROR(VLOOKUP(A1115,'Cadastro-Estoque'!A:G,1,FALSE)),"",VLOOKUP(A1115,'Cadastro-Estoque'!A:G,4,FALSE))</f>
        <v/>
      </c>
      <c r="G1115" s="2" t="str">
        <f>IF(ISBLANK(A1115),"",IF(ISERROR(VLOOKUP(A1115,'Cadastro-Estoque'!A:G,1,FALSE)),"Produto não cadastrado",VLOOKUP(A1115,'Cadastro-Estoque'!A:G,2,FALSE)))</f>
        <v/>
      </c>
      <c r="H1115" s="2" t="str">
        <f>IF(ISERROR(VLOOKUP(A1115,'Cadastro-Estoque'!A:G,1,FALSE)),"",VLOOKUP(A1115,'Cadastro-Estoque'!A:G,3,FALSE))</f>
        <v/>
      </c>
    </row>
    <row r="1116" spans="5:8" ht="18.75" customHeight="1" x14ac:dyDescent="0.25">
      <c r="E1116" s="1" t="str">
        <f t="shared" si="18"/>
        <v/>
      </c>
      <c r="F1116" s="2" t="str">
        <f>IF(ISERROR(VLOOKUP(A1116,'Cadastro-Estoque'!A:G,1,FALSE)),"",VLOOKUP(A1116,'Cadastro-Estoque'!A:G,4,FALSE))</f>
        <v/>
      </c>
      <c r="G1116" s="2" t="str">
        <f>IF(ISBLANK(A1116),"",IF(ISERROR(VLOOKUP(A1116,'Cadastro-Estoque'!A:G,1,FALSE)),"Produto não cadastrado",VLOOKUP(A1116,'Cadastro-Estoque'!A:G,2,FALSE)))</f>
        <v/>
      </c>
      <c r="H1116" s="2" t="str">
        <f>IF(ISERROR(VLOOKUP(A1116,'Cadastro-Estoque'!A:G,1,FALSE)),"",VLOOKUP(A1116,'Cadastro-Estoque'!A:G,3,FALSE))</f>
        <v/>
      </c>
    </row>
    <row r="1117" spans="5:8" ht="18.75" customHeight="1" x14ac:dyDescent="0.25">
      <c r="E1117" s="1" t="str">
        <f t="shared" si="18"/>
        <v/>
      </c>
      <c r="F1117" s="2" t="str">
        <f>IF(ISERROR(VLOOKUP(A1117,'Cadastro-Estoque'!A:G,1,FALSE)),"",VLOOKUP(A1117,'Cadastro-Estoque'!A:G,4,FALSE))</f>
        <v/>
      </c>
      <c r="G1117" s="2" t="str">
        <f>IF(ISBLANK(A1117),"",IF(ISERROR(VLOOKUP(A1117,'Cadastro-Estoque'!A:G,1,FALSE)),"Produto não cadastrado",VLOOKUP(A1117,'Cadastro-Estoque'!A:G,2,FALSE)))</f>
        <v/>
      </c>
      <c r="H1117" s="2" t="str">
        <f>IF(ISERROR(VLOOKUP(A1117,'Cadastro-Estoque'!A:G,1,FALSE)),"",VLOOKUP(A1117,'Cadastro-Estoque'!A:G,3,FALSE))</f>
        <v/>
      </c>
    </row>
    <row r="1118" spans="5:8" ht="18.75" customHeight="1" x14ac:dyDescent="0.25">
      <c r="E1118" s="1" t="str">
        <f t="shared" si="18"/>
        <v/>
      </c>
      <c r="F1118" s="2" t="str">
        <f>IF(ISERROR(VLOOKUP(A1118,'Cadastro-Estoque'!A:G,1,FALSE)),"",VLOOKUP(A1118,'Cadastro-Estoque'!A:G,4,FALSE))</f>
        <v/>
      </c>
      <c r="G1118" s="2" t="str">
        <f>IF(ISBLANK(A1118),"",IF(ISERROR(VLOOKUP(A1118,'Cadastro-Estoque'!A:G,1,FALSE)),"Produto não cadastrado",VLOOKUP(A1118,'Cadastro-Estoque'!A:G,2,FALSE)))</f>
        <v/>
      </c>
      <c r="H1118" s="2" t="str">
        <f>IF(ISERROR(VLOOKUP(A1118,'Cadastro-Estoque'!A:G,1,FALSE)),"",VLOOKUP(A1118,'Cadastro-Estoque'!A:G,3,FALSE))</f>
        <v/>
      </c>
    </row>
    <row r="1119" spans="5:8" ht="18.75" customHeight="1" x14ac:dyDescent="0.25">
      <c r="E1119" s="1" t="str">
        <f t="shared" si="18"/>
        <v/>
      </c>
      <c r="F1119" s="2" t="str">
        <f>IF(ISERROR(VLOOKUP(A1119,'Cadastro-Estoque'!A:G,1,FALSE)),"",VLOOKUP(A1119,'Cadastro-Estoque'!A:G,4,FALSE))</f>
        <v/>
      </c>
      <c r="G1119" s="2" t="str">
        <f>IF(ISBLANK(A1119),"",IF(ISERROR(VLOOKUP(A1119,'Cadastro-Estoque'!A:G,1,FALSE)),"Produto não cadastrado",VLOOKUP(A1119,'Cadastro-Estoque'!A:G,2,FALSE)))</f>
        <v/>
      </c>
      <c r="H1119" s="2" t="str">
        <f>IF(ISERROR(VLOOKUP(A1119,'Cadastro-Estoque'!A:G,1,FALSE)),"",VLOOKUP(A1119,'Cadastro-Estoque'!A:G,3,FALSE))</f>
        <v/>
      </c>
    </row>
    <row r="1120" spans="5:8" ht="18.75" customHeight="1" x14ac:dyDescent="0.25">
      <c r="E1120" s="1" t="str">
        <f t="shared" si="18"/>
        <v/>
      </c>
      <c r="F1120" s="2" t="str">
        <f>IF(ISERROR(VLOOKUP(A1120,'Cadastro-Estoque'!A:G,1,FALSE)),"",VLOOKUP(A1120,'Cadastro-Estoque'!A:G,4,FALSE))</f>
        <v/>
      </c>
      <c r="G1120" s="2" t="str">
        <f>IF(ISBLANK(A1120),"",IF(ISERROR(VLOOKUP(A1120,'Cadastro-Estoque'!A:G,1,FALSE)),"Produto não cadastrado",VLOOKUP(A1120,'Cadastro-Estoque'!A:G,2,FALSE)))</f>
        <v/>
      </c>
      <c r="H1120" s="2" t="str">
        <f>IF(ISERROR(VLOOKUP(A1120,'Cadastro-Estoque'!A:G,1,FALSE)),"",VLOOKUP(A1120,'Cadastro-Estoque'!A:G,3,FALSE))</f>
        <v/>
      </c>
    </row>
    <row r="1121" spans="5:8" ht="18.75" customHeight="1" x14ac:dyDescent="0.25">
      <c r="E1121" s="1" t="str">
        <f t="shared" si="18"/>
        <v/>
      </c>
      <c r="F1121" s="2" t="str">
        <f>IF(ISERROR(VLOOKUP(A1121,'Cadastro-Estoque'!A:G,1,FALSE)),"",VLOOKUP(A1121,'Cadastro-Estoque'!A:G,4,FALSE))</f>
        <v/>
      </c>
      <c r="G1121" s="2" t="str">
        <f>IF(ISBLANK(A1121),"",IF(ISERROR(VLOOKUP(A1121,'Cadastro-Estoque'!A:G,1,FALSE)),"Produto não cadastrado",VLOOKUP(A1121,'Cadastro-Estoque'!A:G,2,FALSE)))</f>
        <v/>
      </c>
      <c r="H1121" s="2" t="str">
        <f>IF(ISERROR(VLOOKUP(A1121,'Cadastro-Estoque'!A:G,1,FALSE)),"",VLOOKUP(A1121,'Cadastro-Estoque'!A:G,3,FALSE))</f>
        <v/>
      </c>
    </row>
    <row r="1122" spans="5:8" ht="18.75" customHeight="1" x14ac:dyDescent="0.25">
      <c r="E1122" s="1" t="str">
        <f t="shared" si="18"/>
        <v/>
      </c>
      <c r="F1122" s="2" t="str">
        <f>IF(ISERROR(VLOOKUP(A1122,'Cadastro-Estoque'!A:G,1,FALSE)),"",VLOOKUP(A1122,'Cadastro-Estoque'!A:G,4,FALSE))</f>
        <v/>
      </c>
      <c r="G1122" s="2" t="str">
        <f>IF(ISBLANK(A1122),"",IF(ISERROR(VLOOKUP(A1122,'Cadastro-Estoque'!A:G,1,FALSE)),"Produto não cadastrado",VLOOKUP(A1122,'Cadastro-Estoque'!A:G,2,FALSE)))</f>
        <v/>
      </c>
      <c r="H1122" s="2" t="str">
        <f>IF(ISERROR(VLOOKUP(A1122,'Cadastro-Estoque'!A:G,1,FALSE)),"",VLOOKUP(A1122,'Cadastro-Estoque'!A:G,3,FALSE))</f>
        <v/>
      </c>
    </row>
    <row r="1123" spans="5:8" ht="18.75" customHeight="1" x14ac:dyDescent="0.25">
      <c r="E1123" s="1" t="str">
        <f t="shared" si="18"/>
        <v/>
      </c>
      <c r="F1123" s="2" t="str">
        <f>IF(ISERROR(VLOOKUP(A1123,'Cadastro-Estoque'!A:G,1,FALSE)),"",VLOOKUP(A1123,'Cadastro-Estoque'!A:G,4,FALSE))</f>
        <v/>
      </c>
      <c r="G1123" s="2" t="str">
        <f>IF(ISBLANK(A1123),"",IF(ISERROR(VLOOKUP(A1123,'Cadastro-Estoque'!A:G,1,FALSE)),"Produto não cadastrado",VLOOKUP(A1123,'Cadastro-Estoque'!A:G,2,FALSE)))</f>
        <v/>
      </c>
      <c r="H1123" s="2" t="str">
        <f>IF(ISERROR(VLOOKUP(A1123,'Cadastro-Estoque'!A:G,1,FALSE)),"",VLOOKUP(A1123,'Cadastro-Estoque'!A:G,3,FALSE))</f>
        <v/>
      </c>
    </row>
    <row r="1124" spans="5:8" ht="18.75" customHeight="1" x14ac:dyDescent="0.25">
      <c r="E1124" s="1" t="str">
        <f t="shared" si="18"/>
        <v/>
      </c>
      <c r="F1124" s="2" t="str">
        <f>IF(ISERROR(VLOOKUP(A1124,'Cadastro-Estoque'!A:G,1,FALSE)),"",VLOOKUP(A1124,'Cadastro-Estoque'!A:G,4,FALSE))</f>
        <v/>
      </c>
      <c r="G1124" s="2" t="str">
        <f>IF(ISBLANK(A1124),"",IF(ISERROR(VLOOKUP(A1124,'Cadastro-Estoque'!A:G,1,FALSE)),"Produto não cadastrado",VLOOKUP(A1124,'Cadastro-Estoque'!A:G,2,FALSE)))</f>
        <v/>
      </c>
      <c r="H1124" s="2" t="str">
        <f>IF(ISERROR(VLOOKUP(A1124,'Cadastro-Estoque'!A:G,1,FALSE)),"",VLOOKUP(A1124,'Cadastro-Estoque'!A:G,3,FALSE))</f>
        <v/>
      </c>
    </row>
    <row r="1125" spans="5:8" ht="18.75" customHeight="1" x14ac:dyDescent="0.25">
      <c r="E1125" s="1" t="str">
        <f t="shared" si="18"/>
        <v/>
      </c>
      <c r="F1125" s="2" t="str">
        <f>IF(ISERROR(VLOOKUP(A1125,'Cadastro-Estoque'!A:G,1,FALSE)),"",VLOOKUP(A1125,'Cadastro-Estoque'!A:G,4,FALSE))</f>
        <v/>
      </c>
      <c r="G1125" s="2" t="str">
        <f>IF(ISBLANK(A1125),"",IF(ISERROR(VLOOKUP(A1125,'Cadastro-Estoque'!A:G,1,FALSE)),"Produto não cadastrado",VLOOKUP(A1125,'Cadastro-Estoque'!A:G,2,FALSE)))</f>
        <v/>
      </c>
      <c r="H1125" s="2" t="str">
        <f>IF(ISERROR(VLOOKUP(A1125,'Cadastro-Estoque'!A:G,1,FALSE)),"",VLOOKUP(A1125,'Cadastro-Estoque'!A:G,3,FALSE))</f>
        <v/>
      </c>
    </row>
    <row r="1126" spans="5:8" ht="18.75" customHeight="1" x14ac:dyDescent="0.25">
      <c r="E1126" s="1" t="str">
        <f t="shared" si="18"/>
        <v/>
      </c>
      <c r="F1126" s="2" t="str">
        <f>IF(ISERROR(VLOOKUP(A1126,'Cadastro-Estoque'!A:G,1,FALSE)),"",VLOOKUP(A1126,'Cadastro-Estoque'!A:G,4,FALSE))</f>
        <v/>
      </c>
      <c r="G1126" s="2" t="str">
        <f>IF(ISBLANK(A1126),"",IF(ISERROR(VLOOKUP(A1126,'Cadastro-Estoque'!A:G,1,FALSE)),"Produto não cadastrado",VLOOKUP(A1126,'Cadastro-Estoque'!A:G,2,FALSE)))</f>
        <v/>
      </c>
      <c r="H1126" s="2" t="str">
        <f>IF(ISERROR(VLOOKUP(A1126,'Cadastro-Estoque'!A:G,1,FALSE)),"",VLOOKUP(A1126,'Cadastro-Estoque'!A:G,3,FALSE))</f>
        <v/>
      </c>
    </row>
    <row r="1127" spans="5:8" ht="18.75" customHeight="1" x14ac:dyDescent="0.25">
      <c r="E1127" s="1" t="str">
        <f t="shared" si="18"/>
        <v/>
      </c>
      <c r="F1127" s="2" t="str">
        <f>IF(ISERROR(VLOOKUP(A1127,'Cadastro-Estoque'!A:G,1,FALSE)),"",VLOOKUP(A1127,'Cadastro-Estoque'!A:G,4,FALSE))</f>
        <v/>
      </c>
      <c r="G1127" s="2" t="str">
        <f>IF(ISBLANK(A1127),"",IF(ISERROR(VLOOKUP(A1127,'Cadastro-Estoque'!A:G,1,FALSE)),"Produto não cadastrado",VLOOKUP(A1127,'Cadastro-Estoque'!A:G,2,FALSE)))</f>
        <v/>
      </c>
      <c r="H1127" s="2" t="str">
        <f>IF(ISERROR(VLOOKUP(A1127,'Cadastro-Estoque'!A:G,1,FALSE)),"",VLOOKUP(A1127,'Cadastro-Estoque'!A:G,3,FALSE))</f>
        <v/>
      </c>
    </row>
    <row r="1128" spans="5:8" ht="18.75" customHeight="1" x14ac:dyDescent="0.25">
      <c r="E1128" s="1" t="str">
        <f t="shared" si="18"/>
        <v/>
      </c>
      <c r="F1128" s="2" t="str">
        <f>IF(ISERROR(VLOOKUP(A1128,'Cadastro-Estoque'!A:G,1,FALSE)),"",VLOOKUP(A1128,'Cadastro-Estoque'!A:G,4,FALSE))</f>
        <v/>
      </c>
      <c r="G1128" s="2" t="str">
        <f>IF(ISBLANK(A1128),"",IF(ISERROR(VLOOKUP(A1128,'Cadastro-Estoque'!A:G,1,FALSE)),"Produto não cadastrado",VLOOKUP(A1128,'Cadastro-Estoque'!A:G,2,FALSE)))</f>
        <v/>
      </c>
      <c r="H1128" s="2" t="str">
        <f>IF(ISERROR(VLOOKUP(A1128,'Cadastro-Estoque'!A:G,1,FALSE)),"",VLOOKUP(A1128,'Cadastro-Estoque'!A:G,3,FALSE))</f>
        <v/>
      </c>
    </row>
    <row r="1129" spans="5:8" ht="18.75" customHeight="1" x14ac:dyDescent="0.25">
      <c r="E1129" s="1" t="str">
        <f t="shared" si="18"/>
        <v/>
      </c>
      <c r="F1129" s="2" t="str">
        <f>IF(ISERROR(VLOOKUP(A1129,'Cadastro-Estoque'!A:G,1,FALSE)),"",VLOOKUP(A1129,'Cadastro-Estoque'!A:G,4,FALSE))</f>
        <v/>
      </c>
      <c r="G1129" s="2" t="str">
        <f>IF(ISBLANK(A1129),"",IF(ISERROR(VLOOKUP(A1129,'Cadastro-Estoque'!A:G,1,FALSE)),"Produto não cadastrado",VLOOKUP(A1129,'Cadastro-Estoque'!A:G,2,FALSE)))</f>
        <v/>
      </c>
      <c r="H1129" s="2" t="str">
        <f>IF(ISERROR(VLOOKUP(A1129,'Cadastro-Estoque'!A:G,1,FALSE)),"",VLOOKUP(A1129,'Cadastro-Estoque'!A:G,3,FALSE))</f>
        <v/>
      </c>
    </row>
    <row r="1130" spans="5:8" ht="18.75" customHeight="1" x14ac:dyDescent="0.25">
      <c r="E1130" s="1" t="str">
        <f t="shared" si="18"/>
        <v/>
      </c>
      <c r="F1130" s="2" t="str">
        <f>IF(ISERROR(VLOOKUP(A1130,'Cadastro-Estoque'!A:G,1,FALSE)),"",VLOOKUP(A1130,'Cadastro-Estoque'!A:G,4,FALSE))</f>
        <v/>
      </c>
      <c r="G1130" s="2" t="str">
        <f>IF(ISBLANK(A1130),"",IF(ISERROR(VLOOKUP(A1130,'Cadastro-Estoque'!A:G,1,FALSE)),"Produto não cadastrado",VLOOKUP(A1130,'Cadastro-Estoque'!A:G,2,FALSE)))</f>
        <v/>
      </c>
      <c r="H1130" s="2" t="str">
        <f>IF(ISERROR(VLOOKUP(A1130,'Cadastro-Estoque'!A:G,1,FALSE)),"",VLOOKUP(A1130,'Cadastro-Estoque'!A:G,3,FALSE))</f>
        <v/>
      </c>
    </row>
    <row r="1131" spans="5:8" ht="18.75" customHeight="1" x14ac:dyDescent="0.25">
      <c r="E1131" s="1" t="str">
        <f t="shared" si="18"/>
        <v/>
      </c>
      <c r="F1131" s="2" t="str">
        <f>IF(ISERROR(VLOOKUP(A1131,'Cadastro-Estoque'!A:G,1,FALSE)),"",VLOOKUP(A1131,'Cadastro-Estoque'!A:G,4,FALSE))</f>
        <v/>
      </c>
      <c r="G1131" s="2" t="str">
        <f>IF(ISBLANK(A1131),"",IF(ISERROR(VLOOKUP(A1131,'Cadastro-Estoque'!A:G,1,FALSE)),"Produto não cadastrado",VLOOKUP(A1131,'Cadastro-Estoque'!A:G,2,FALSE)))</f>
        <v/>
      </c>
      <c r="H1131" s="2" t="str">
        <f>IF(ISERROR(VLOOKUP(A1131,'Cadastro-Estoque'!A:G,1,FALSE)),"",VLOOKUP(A1131,'Cadastro-Estoque'!A:G,3,FALSE))</f>
        <v/>
      </c>
    </row>
    <row r="1132" spans="5:8" ht="18.75" customHeight="1" x14ac:dyDescent="0.25">
      <c r="E1132" s="1" t="str">
        <f t="shared" si="18"/>
        <v/>
      </c>
      <c r="F1132" s="2" t="str">
        <f>IF(ISERROR(VLOOKUP(A1132,'Cadastro-Estoque'!A:G,1,FALSE)),"",VLOOKUP(A1132,'Cadastro-Estoque'!A:G,4,FALSE))</f>
        <v/>
      </c>
      <c r="G1132" s="2" t="str">
        <f>IF(ISBLANK(A1132),"",IF(ISERROR(VLOOKUP(A1132,'Cadastro-Estoque'!A:G,1,FALSE)),"Produto não cadastrado",VLOOKUP(A1132,'Cadastro-Estoque'!A:G,2,FALSE)))</f>
        <v/>
      </c>
      <c r="H1132" s="2" t="str">
        <f>IF(ISERROR(VLOOKUP(A1132,'Cadastro-Estoque'!A:G,1,FALSE)),"",VLOOKUP(A1132,'Cadastro-Estoque'!A:G,3,FALSE))</f>
        <v/>
      </c>
    </row>
    <row r="1133" spans="5:8" ht="18.75" customHeight="1" x14ac:dyDescent="0.25">
      <c r="E1133" s="1" t="str">
        <f t="shared" si="18"/>
        <v/>
      </c>
      <c r="F1133" s="2" t="str">
        <f>IF(ISERROR(VLOOKUP(A1133,'Cadastro-Estoque'!A:G,1,FALSE)),"",VLOOKUP(A1133,'Cadastro-Estoque'!A:G,4,FALSE))</f>
        <v/>
      </c>
      <c r="G1133" s="2" t="str">
        <f>IF(ISBLANK(A1133),"",IF(ISERROR(VLOOKUP(A1133,'Cadastro-Estoque'!A:G,1,FALSE)),"Produto não cadastrado",VLOOKUP(A1133,'Cadastro-Estoque'!A:G,2,FALSE)))</f>
        <v/>
      </c>
      <c r="H1133" s="2" t="str">
        <f>IF(ISERROR(VLOOKUP(A1133,'Cadastro-Estoque'!A:G,1,FALSE)),"",VLOOKUP(A1133,'Cadastro-Estoque'!A:G,3,FALSE))</f>
        <v/>
      </c>
    </row>
    <row r="1134" spans="5:8" ht="18.75" customHeight="1" x14ac:dyDescent="0.25">
      <c r="E1134" s="1" t="str">
        <f t="shared" si="18"/>
        <v/>
      </c>
      <c r="F1134" s="2" t="str">
        <f>IF(ISERROR(VLOOKUP(A1134,'Cadastro-Estoque'!A:G,1,FALSE)),"",VLOOKUP(A1134,'Cadastro-Estoque'!A:G,4,FALSE))</f>
        <v/>
      </c>
      <c r="G1134" s="2" t="str">
        <f>IF(ISBLANK(A1134),"",IF(ISERROR(VLOOKUP(A1134,'Cadastro-Estoque'!A:G,1,FALSE)),"Produto não cadastrado",VLOOKUP(A1134,'Cadastro-Estoque'!A:G,2,FALSE)))</f>
        <v/>
      </c>
      <c r="H1134" s="2" t="str">
        <f>IF(ISERROR(VLOOKUP(A1134,'Cadastro-Estoque'!A:G,1,FALSE)),"",VLOOKUP(A1134,'Cadastro-Estoque'!A:G,3,FALSE))</f>
        <v/>
      </c>
    </row>
    <row r="1135" spans="5:8" ht="18.75" customHeight="1" x14ac:dyDescent="0.25">
      <c r="E1135" s="1" t="str">
        <f t="shared" si="18"/>
        <v/>
      </c>
      <c r="F1135" s="2" t="str">
        <f>IF(ISERROR(VLOOKUP(A1135,'Cadastro-Estoque'!A:G,1,FALSE)),"",VLOOKUP(A1135,'Cadastro-Estoque'!A:G,4,FALSE))</f>
        <v/>
      </c>
      <c r="G1135" s="2" t="str">
        <f>IF(ISBLANK(A1135),"",IF(ISERROR(VLOOKUP(A1135,'Cadastro-Estoque'!A:G,1,FALSE)),"Produto não cadastrado",VLOOKUP(A1135,'Cadastro-Estoque'!A:G,2,FALSE)))</f>
        <v/>
      </c>
      <c r="H1135" s="2" t="str">
        <f>IF(ISERROR(VLOOKUP(A1135,'Cadastro-Estoque'!A:G,1,FALSE)),"",VLOOKUP(A1135,'Cadastro-Estoque'!A:G,3,FALSE))</f>
        <v/>
      </c>
    </row>
    <row r="1136" spans="5:8" ht="18.75" customHeight="1" x14ac:dyDescent="0.25">
      <c r="E1136" s="1" t="str">
        <f t="shared" si="18"/>
        <v/>
      </c>
      <c r="F1136" s="2" t="str">
        <f>IF(ISERROR(VLOOKUP(A1136,'Cadastro-Estoque'!A:G,1,FALSE)),"",VLOOKUP(A1136,'Cadastro-Estoque'!A:G,4,FALSE))</f>
        <v/>
      </c>
      <c r="G1136" s="2" t="str">
        <f>IF(ISBLANK(A1136),"",IF(ISERROR(VLOOKUP(A1136,'Cadastro-Estoque'!A:G,1,FALSE)),"Produto não cadastrado",VLOOKUP(A1136,'Cadastro-Estoque'!A:G,2,FALSE)))</f>
        <v/>
      </c>
      <c r="H1136" s="2" t="str">
        <f>IF(ISERROR(VLOOKUP(A1136,'Cadastro-Estoque'!A:G,1,FALSE)),"",VLOOKUP(A1136,'Cadastro-Estoque'!A:G,3,FALSE))</f>
        <v/>
      </c>
    </row>
    <row r="1137" spans="5:8" ht="18.75" customHeight="1" x14ac:dyDescent="0.25">
      <c r="E1137" s="1" t="str">
        <f t="shared" si="18"/>
        <v/>
      </c>
      <c r="F1137" s="2" t="str">
        <f>IF(ISERROR(VLOOKUP(A1137,'Cadastro-Estoque'!A:G,1,FALSE)),"",VLOOKUP(A1137,'Cadastro-Estoque'!A:G,4,FALSE))</f>
        <v/>
      </c>
      <c r="G1137" s="2" t="str">
        <f>IF(ISBLANK(A1137),"",IF(ISERROR(VLOOKUP(A1137,'Cadastro-Estoque'!A:G,1,FALSE)),"Produto não cadastrado",VLOOKUP(A1137,'Cadastro-Estoque'!A:G,2,FALSE)))</f>
        <v/>
      </c>
      <c r="H1137" s="2" t="str">
        <f>IF(ISERROR(VLOOKUP(A1137,'Cadastro-Estoque'!A:G,1,FALSE)),"",VLOOKUP(A1137,'Cadastro-Estoque'!A:G,3,FALSE))</f>
        <v/>
      </c>
    </row>
    <row r="1138" spans="5:8" ht="18.75" customHeight="1" x14ac:dyDescent="0.25">
      <c r="E1138" s="1" t="str">
        <f t="shared" si="18"/>
        <v/>
      </c>
      <c r="F1138" s="2" t="str">
        <f>IF(ISERROR(VLOOKUP(A1138,'Cadastro-Estoque'!A:G,1,FALSE)),"",VLOOKUP(A1138,'Cadastro-Estoque'!A:G,4,FALSE))</f>
        <v/>
      </c>
      <c r="G1138" s="2" t="str">
        <f>IF(ISBLANK(A1138),"",IF(ISERROR(VLOOKUP(A1138,'Cadastro-Estoque'!A:G,1,FALSE)),"Produto não cadastrado",VLOOKUP(A1138,'Cadastro-Estoque'!A:G,2,FALSE)))</f>
        <v/>
      </c>
      <c r="H1138" s="2" t="str">
        <f>IF(ISERROR(VLOOKUP(A1138,'Cadastro-Estoque'!A:G,1,FALSE)),"",VLOOKUP(A1138,'Cadastro-Estoque'!A:G,3,FALSE))</f>
        <v/>
      </c>
    </row>
    <row r="1139" spans="5:8" ht="18.75" customHeight="1" x14ac:dyDescent="0.25">
      <c r="E1139" s="1" t="str">
        <f t="shared" si="18"/>
        <v/>
      </c>
      <c r="F1139" s="2" t="str">
        <f>IF(ISERROR(VLOOKUP(A1139,'Cadastro-Estoque'!A:G,1,FALSE)),"",VLOOKUP(A1139,'Cadastro-Estoque'!A:G,4,FALSE))</f>
        <v/>
      </c>
      <c r="G1139" s="2" t="str">
        <f>IF(ISBLANK(A1139),"",IF(ISERROR(VLOOKUP(A1139,'Cadastro-Estoque'!A:G,1,FALSE)),"Produto não cadastrado",VLOOKUP(A1139,'Cadastro-Estoque'!A:G,2,FALSE)))</f>
        <v/>
      </c>
      <c r="H1139" s="2" t="str">
        <f>IF(ISERROR(VLOOKUP(A1139,'Cadastro-Estoque'!A:G,1,FALSE)),"",VLOOKUP(A1139,'Cadastro-Estoque'!A:G,3,FALSE))</f>
        <v/>
      </c>
    </row>
    <row r="1140" spans="5:8" ht="18.75" customHeight="1" x14ac:dyDescent="0.25">
      <c r="E1140" s="1" t="str">
        <f t="shared" si="18"/>
        <v/>
      </c>
      <c r="F1140" s="2" t="str">
        <f>IF(ISERROR(VLOOKUP(A1140,'Cadastro-Estoque'!A:G,1,FALSE)),"",VLOOKUP(A1140,'Cadastro-Estoque'!A:G,4,FALSE))</f>
        <v/>
      </c>
      <c r="G1140" s="2" t="str">
        <f>IF(ISBLANK(A1140),"",IF(ISERROR(VLOOKUP(A1140,'Cadastro-Estoque'!A:G,1,FALSE)),"Produto não cadastrado",VLOOKUP(A1140,'Cadastro-Estoque'!A:G,2,FALSE)))</f>
        <v/>
      </c>
      <c r="H1140" s="2" t="str">
        <f>IF(ISERROR(VLOOKUP(A1140,'Cadastro-Estoque'!A:G,1,FALSE)),"",VLOOKUP(A1140,'Cadastro-Estoque'!A:G,3,FALSE))</f>
        <v/>
      </c>
    </row>
    <row r="1141" spans="5:8" ht="18.75" customHeight="1" x14ac:dyDescent="0.25">
      <c r="E1141" s="1" t="str">
        <f t="shared" si="18"/>
        <v/>
      </c>
      <c r="F1141" s="2" t="str">
        <f>IF(ISERROR(VLOOKUP(A1141,'Cadastro-Estoque'!A:G,1,FALSE)),"",VLOOKUP(A1141,'Cadastro-Estoque'!A:G,4,FALSE))</f>
        <v/>
      </c>
      <c r="G1141" s="2" t="str">
        <f>IF(ISBLANK(A1141),"",IF(ISERROR(VLOOKUP(A1141,'Cadastro-Estoque'!A:G,1,FALSE)),"Produto não cadastrado",VLOOKUP(A1141,'Cadastro-Estoque'!A:G,2,FALSE)))</f>
        <v/>
      </c>
      <c r="H1141" s="2" t="str">
        <f>IF(ISERROR(VLOOKUP(A1141,'Cadastro-Estoque'!A:G,1,FALSE)),"",VLOOKUP(A1141,'Cadastro-Estoque'!A:G,3,FALSE))</f>
        <v/>
      </c>
    </row>
    <row r="1142" spans="5:8" ht="18.75" customHeight="1" x14ac:dyDescent="0.25">
      <c r="E1142" s="1" t="str">
        <f t="shared" si="18"/>
        <v/>
      </c>
      <c r="F1142" s="2" t="str">
        <f>IF(ISERROR(VLOOKUP(A1142,'Cadastro-Estoque'!A:G,1,FALSE)),"",VLOOKUP(A1142,'Cadastro-Estoque'!A:G,4,FALSE))</f>
        <v/>
      </c>
      <c r="G1142" s="2" t="str">
        <f>IF(ISBLANK(A1142),"",IF(ISERROR(VLOOKUP(A1142,'Cadastro-Estoque'!A:G,1,FALSE)),"Produto não cadastrado",VLOOKUP(A1142,'Cadastro-Estoque'!A:G,2,FALSE)))</f>
        <v/>
      </c>
      <c r="H1142" s="2" t="str">
        <f>IF(ISERROR(VLOOKUP(A1142,'Cadastro-Estoque'!A:G,1,FALSE)),"",VLOOKUP(A1142,'Cadastro-Estoque'!A:G,3,FALSE))</f>
        <v/>
      </c>
    </row>
    <row r="1143" spans="5:8" ht="18.75" customHeight="1" x14ac:dyDescent="0.25">
      <c r="E1143" s="1" t="str">
        <f t="shared" si="18"/>
        <v/>
      </c>
      <c r="F1143" s="2" t="str">
        <f>IF(ISERROR(VLOOKUP(A1143,'Cadastro-Estoque'!A:G,1,FALSE)),"",VLOOKUP(A1143,'Cadastro-Estoque'!A:G,4,FALSE))</f>
        <v/>
      </c>
      <c r="G1143" s="2" t="str">
        <f>IF(ISBLANK(A1143),"",IF(ISERROR(VLOOKUP(A1143,'Cadastro-Estoque'!A:G,1,FALSE)),"Produto não cadastrado",VLOOKUP(A1143,'Cadastro-Estoque'!A:G,2,FALSE)))</f>
        <v/>
      </c>
      <c r="H1143" s="2" t="str">
        <f>IF(ISERROR(VLOOKUP(A1143,'Cadastro-Estoque'!A:G,1,FALSE)),"",VLOOKUP(A1143,'Cadastro-Estoque'!A:G,3,FALSE))</f>
        <v/>
      </c>
    </row>
    <row r="1144" spans="5:8" ht="18.75" customHeight="1" x14ac:dyDescent="0.25">
      <c r="E1144" s="1" t="str">
        <f t="shared" si="18"/>
        <v/>
      </c>
      <c r="F1144" s="2" t="str">
        <f>IF(ISERROR(VLOOKUP(A1144,'Cadastro-Estoque'!A:G,1,FALSE)),"",VLOOKUP(A1144,'Cadastro-Estoque'!A:G,4,FALSE))</f>
        <v/>
      </c>
      <c r="G1144" s="2" t="str">
        <f>IF(ISBLANK(A1144),"",IF(ISERROR(VLOOKUP(A1144,'Cadastro-Estoque'!A:G,1,FALSE)),"Produto não cadastrado",VLOOKUP(A1144,'Cadastro-Estoque'!A:G,2,FALSE)))</f>
        <v/>
      </c>
      <c r="H1144" s="2" t="str">
        <f>IF(ISERROR(VLOOKUP(A1144,'Cadastro-Estoque'!A:G,1,FALSE)),"",VLOOKUP(A1144,'Cadastro-Estoque'!A:G,3,FALSE))</f>
        <v/>
      </c>
    </row>
    <row r="1145" spans="5:8" ht="18.75" customHeight="1" x14ac:dyDescent="0.25">
      <c r="E1145" s="1" t="str">
        <f t="shared" si="18"/>
        <v/>
      </c>
      <c r="F1145" s="2" t="str">
        <f>IF(ISERROR(VLOOKUP(A1145,'Cadastro-Estoque'!A:G,1,FALSE)),"",VLOOKUP(A1145,'Cadastro-Estoque'!A:G,4,FALSE))</f>
        <v/>
      </c>
      <c r="G1145" s="2" t="str">
        <f>IF(ISBLANK(A1145),"",IF(ISERROR(VLOOKUP(A1145,'Cadastro-Estoque'!A:G,1,FALSE)),"Produto não cadastrado",VLOOKUP(A1145,'Cadastro-Estoque'!A:G,2,FALSE)))</f>
        <v/>
      </c>
      <c r="H1145" s="2" t="str">
        <f>IF(ISERROR(VLOOKUP(A1145,'Cadastro-Estoque'!A:G,1,FALSE)),"",VLOOKUP(A1145,'Cadastro-Estoque'!A:G,3,FALSE))</f>
        <v/>
      </c>
    </row>
    <row r="1146" spans="5:8" ht="18.75" customHeight="1" x14ac:dyDescent="0.25">
      <c r="E1146" s="1" t="str">
        <f t="shared" si="18"/>
        <v/>
      </c>
      <c r="F1146" s="2" t="str">
        <f>IF(ISERROR(VLOOKUP(A1146,'Cadastro-Estoque'!A:G,1,FALSE)),"",VLOOKUP(A1146,'Cadastro-Estoque'!A:G,4,FALSE))</f>
        <v/>
      </c>
      <c r="G1146" s="2" t="str">
        <f>IF(ISBLANK(A1146),"",IF(ISERROR(VLOOKUP(A1146,'Cadastro-Estoque'!A:G,1,FALSE)),"Produto não cadastrado",VLOOKUP(A1146,'Cadastro-Estoque'!A:G,2,FALSE)))</f>
        <v/>
      </c>
      <c r="H1146" s="2" t="str">
        <f>IF(ISERROR(VLOOKUP(A1146,'Cadastro-Estoque'!A:G,1,FALSE)),"",VLOOKUP(A1146,'Cadastro-Estoque'!A:G,3,FALSE))</f>
        <v/>
      </c>
    </row>
    <row r="1147" spans="5:8" ht="18.75" customHeight="1" x14ac:dyDescent="0.25">
      <c r="E1147" s="1" t="str">
        <f t="shared" si="18"/>
        <v/>
      </c>
      <c r="F1147" s="2" t="str">
        <f>IF(ISERROR(VLOOKUP(A1147,'Cadastro-Estoque'!A:G,1,FALSE)),"",VLOOKUP(A1147,'Cadastro-Estoque'!A:G,4,FALSE))</f>
        <v/>
      </c>
      <c r="G1147" s="2" t="str">
        <f>IF(ISBLANK(A1147),"",IF(ISERROR(VLOOKUP(A1147,'Cadastro-Estoque'!A:G,1,FALSE)),"Produto não cadastrado",VLOOKUP(A1147,'Cadastro-Estoque'!A:G,2,FALSE)))</f>
        <v/>
      </c>
      <c r="H1147" s="2" t="str">
        <f>IF(ISERROR(VLOOKUP(A1147,'Cadastro-Estoque'!A:G,1,FALSE)),"",VLOOKUP(A1147,'Cadastro-Estoque'!A:G,3,FALSE))</f>
        <v/>
      </c>
    </row>
    <row r="1148" spans="5:8" ht="18.75" customHeight="1" x14ac:dyDescent="0.25">
      <c r="E1148" s="1" t="str">
        <f t="shared" si="18"/>
        <v/>
      </c>
      <c r="F1148" s="2" t="str">
        <f>IF(ISERROR(VLOOKUP(A1148,'Cadastro-Estoque'!A:G,1,FALSE)),"",VLOOKUP(A1148,'Cadastro-Estoque'!A:G,4,FALSE))</f>
        <v/>
      </c>
      <c r="G1148" s="2" t="str">
        <f>IF(ISBLANK(A1148),"",IF(ISERROR(VLOOKUP(A1148,'Cadastro-Estoque'!A:G,1,FALSE)),"Produto não cadastrado",VLOOKUP(A1148,'Cadastro-Estoque'!A:G,2,FALSE)))</f>
        <v/>
      </c>
      <c r="H1148" s="2" t="str">
        <f>IF(ISERROR(VLOOKUP(A1148,'Cadastro-Estoque'!A:G,1,FALSE)),"",VLOOKUP(A1148,'Cadastro-Estoque'!A:G,3,FALSE))</f>
        <v/>
      </c>
    </row>
    <row r="1149" spans="5:8" ht="18.75" customHeight="1" x14ac:dyDescent="0.25">
      <c r="E1149" s="1" t="str">
        <f t="shared" si="18"/>
        <v/>
      </c>
      <c r="F1149" s="2" t="str">
        <f>IF(ISERROR(VLOOKUP(A1149,'Cadastro-Estoque'!A:G,1,FALSE)),"",VLOOKUP(A1149,'Cadastro-Estoque'!A:G,4,FALSE))</f>
        <v/>
      </c>
      <c r="G1149" s="2" t="str">
        <f>IF(ISBLANK(A1149),"",IF(ISERROR(VLOOKUP(A1149,'Cadastro-Estoque'!A:G,1,FALSE)),"Produto não cadastrado",VLOOKUP(A1149,'Cadastro-Estoque'!A:G,2,FALSE)))</f>
        <v/>
      </c>
      <c r="H1149" s="2" t="str">
        <f>IF(ISERROR(VLOOKUP(A1149,'Cadastro-Estoque'!A:G,1,FALSE)),"",VLOOKUP(A1149,'Cadastro-Estoque'!A:G,3,FALSE))</f>
        <v/>
      </c>
    </row>
    <row r="1150" spans="5:8" ht="18.75" customHeight="1" x14ac:dyDescent="0.25">
      <c r="E1150" s="1" t="str">
        <f t="shared" si="18"/>
        <v/>
      </c>
      <c r="F1150" s="2" t="str">
        <f>IF(ISERROR(VLOOKUP(A1150,'Cadastro-Estoque'!A:G,1,FALSE)),"",VLOOKUP(A1150,'Cadastro-Estoque'!A:G,4,FALSE))</f>
        <v/>
      </c>
      <c r="G1150" s="2" t="str">
        <f>IF(ISBLANK(A1150),"",IF(ISERROR(VLOOKUP(A1150,'Cadastro-Estoque'!A:G,1,FALSE)),"Produto não cadastrado",VLOOKUP(A1150,'Cadastro-Estoque'!A:G,2,FALSE)))</f>
        <v/>
      </c>
      <c r="H1150" s="2" t="str">
        <f>IF(ISERROR(VLOOKUP(A1150,'Cadastro-Estoque'!A:G,1,FALSE)),"",VLOOKUP(A1150,'Cadastro-Estoque'!A:G,3,FALSE))</f>
        <v/>
      </c>
    </row>
    <row r="1151" spans="5:8" ht="18.75" customHeight="1" x14ac:dyDescent="0.25">
      <c r="E1151" s="1" t="str">
        <f t="shared" si="18"/>
        <v/>
      </c>
      <c r="F1151" s="2" t="str">
        <f>IF(ISERROR(VLOOKUP(A1151,'Cadastro-Estoque'!A:G,1,FALSE)),"",VLOOKUP(A1151,'Cadastro-Estoque'!A:G,4,FALSE))</f>
        <v/>
      </c>
      <c r="G1151" s="2" t="str">
        <f>IF(ISBLANK(A1151),"",IF(ISERROR(VLOOKUP(A1151,'Cadastro-Estoque'!A:G,1,FALSE)),"Produto não cadastrado",VLOOKUP(A1151,'Cadastro-Estoque'!A:G,2,FALSE)))</f>
        <v/>
      </c>
      <c r="H1151" s="2" t="str">
        <f>IF(ISERROR(VLOOKUP(A1151,'Cadastro-Estoque'!A:G,1,FALSE)),"",VLOOKUP(A1151,'Cadastro-Estoque'!A:G,3,FALSE))</f>
        <v/>
      </c>
    </row>
    <row r="1152" spans="5:8" ht="18.75" customHeight="1" x14ac:dyDescent="0.25">
      <c r="E1152" s="1" t="str">
        <f t="shared" si="18"/>
        <v/>
      </c>
      <c r="F1152" s="2" t="str">
        <f>IF(ISERROR(VLOOKUP(A1152,'Cadastro-Estoque'!A:G,1,FALSE)),"",VLOOKUP(A1152,'Cadastro-Estoque'!A:G,4,FALSE))</f>
        <v/>
      </c>
      <c r="G1152" s="2" t="str">
        <f>IF(ISBLANK(A1152),"",IF(ISERROR(VLOOKUP(A1152,'Cadastro-Estoque'!A:G,1,FALSE)),"Produto não cadastrado",VLOOKUP(A1152,'Cadastro-Estoque'!A:G,2,FALSE)))</f>
        <v/>
      </c>
      <c r="H1152" s="2" t="str">
        <f>IF(ISERROR(VLOOKUP(A1152,'Cadastro-Estoque'!A:G,1,FALSE)),"",VLOOKUP(A1152,'Cadastro-Estoque'!A:G,3,FALSE))</f>
        <v/>
      </c>
    </row>
    <row r="1153" spans="5:8" ht="18.75" customHeight="1" x14ac:dyDescent="0.25">
      <c r="E1153" s="1" t="str">
        <f t="shared" si="18"/>
        <v/>
      </c>
      <c r="F1153" s="2" t="str">
        <f>IF(ISERROR(VLOOKUP(A1153,'Cadastro-Estoque'!A:G,1,FALSE)),"",VLOOKUP(A1153,'Cadastro-Estoque'!A:G,4,FALSE))</f>
        <v/>
      </c>
      <c r="G1153" s="2" t="str">
        <f>IF(ISBLANK(A1153),"",IF(ISERROR(VLOOKUP(A1153,'Cadastro-Estoque'!A:G,1,FALSE)),"Produto não cadastrado",VLOOKUP(A1153,'Cadastro-Estoque'!A:G,2,FALSE)))</f>
        <v/>
      </c>
      <c r="H1153" s="2" t="str">
        <f>IF(ISERROR(VLOOKUP(A1153,'Cadastro-Estoque'!A:G,1,FALSE)),"",VLOOKUP(A1153,'Cadastro-Estoque'!A:G,3,FALSE))</f>
        <v/>
      </c>
    </row>
    <row r="1154" spans="5:8" ht="18.75" customHeight="1" x14ac:dyDescent="0.25">
      <c r="E1154" s="1" t="str">
        <f t="shared" si="18"/>
        <v/>
      </c>
      <c r="F1154" s="2" t="str">
        <f>IF(ISERROR(VLOOKUP(A1154,'Cadastro-Estoque'!A:G,1,FALSE)),"",VLOOKUP(A1154,'Cadastro-Estoque'!A:G,4,FALSE))</f>
        <v/>
      </c>
      <c r="G1154" s="2" t="str">
        <f>IF(ISBLANK(A1154),"",IF(ISERROR(VLOOKUP(A1154,'Cadastro-Estoque'!A:G,1,FALSE)),"Produto não cadastrado",VLOOKUP(A1154,'Cadastro-Estoque'!A:G,2,FALSE)))</f>
        <v/>
      </c>
      <c r="H1154" s="2" t="str">
        <f>IF(ISERROR(VLOOKUP(A1154,'Cadastro-Estoque'!A:G,1,FALSE)),"",VLOOKUP(A1154,'Cadastro-Estoque'!A:G,3,FALSE))</f>
        <v/>
      </c>
    </row>
    <row r="1155" spans="5:8" ht="18.75" customHeight="1" x14ac:dyDescent="0.25">
      <c r="E1155" s="1" t="str">
        <f t="shared" si="18"/>
        <v/>
      </c>
      <c r="F1155" s="2" t="str">
        <f>IF(ISERROR(VLOOKUP(A1155,'Cadastro-Estoque'!A:G,1,FALSE)),"",VLOOKUP(A1155,'Cadastro-Estoque'!A:G,4,FALSE))</f>
        <v/>
      </c>
      <c r="G1155" s="2" t="str">
        <f>IF(ISBLANK(A1155),"",IF(ISERROR(VLOOKUP(A1155,'Cadastro-Estoque'!A:G,1,FALSE)),"Produto não cadastrado",VLOOKUP(A1155,'Cadastro-Estoque'!A:G,2,FALSE)))</f>
        <v/>
      </c>
      <c r="H1155" s="2" t="str">
        <f>IF(ISERROR(VLOOKUP(A1155,'Cadastro-Estoque'!A:G,1,FALSE)),"",VLOOKUP(A1155,'Cadastro-Estoque'!A:G,3,FALSE))</f>
        <v/>
      </c>
    </row>
    <row r="1156" spans="5:8" ht="18.75" customHeight="1" x14ac:dyDescent="0.25">
      <c r="E1156" s="1" t="str">
        <f t="shared" si="18"/>
        <v/>
      </c>
      <c r="F1156" s="2" t="str">
        <f>IF(ISERROR(VLOOKUP(A1156,'Cadastro-Estoque'!A:G,1,FALSE)),"",VLOOKUP(A1156,'Cadastro-Estoque'!A:G,4,FALSE))</f>
        <v/>
      </c>
      <c r="G1156" s="2" t="str">
        <f>IF(ISBLANK(A1156),"",IF(ISERROR(VLOOKUP(A1156,'Cadastro-Estoque'!A:G,1,FALSE)),"Produto não cadastrado",VLOOKUP(A1156,'Cadastro-Estoque'!A:G,2,FALSE)))</f>
        <v/>
      </c>
      <c r="H1156" s="2" t="str">
        <f>IF(ISERROR(VLOOKUP(A1156,'Cadastro-Estoque'!A:G,1,FALSE)),"",VLOOKUP(A1156,'Cadastro-Estoque'!A:G,3,FALSE))</f>
        <v/>
      </c>
    </row>
    <row r="1157" spans="5:8" ht="18.75" customHeight="1" x14ac:dyDescent="0.25">
      <c r="E1157" s="1" t="str">
        <f t="shared" si="18"/>
        <v/>
      </c>
      <c r="F1157" s="2" t="str">
        <f>IF(ISERROR(VLOOKUP(A1157,'Cadastro-Estoque'!A:G,1,FALSE)),"",VLOOKUP(A1157,'Cadastro-Estoque'!A:G,4,FALSE))</f>
        <v/>
      </c>
      <c r="G1157" s="2" t="str">
        <f>IF(ISBLANK(A1157),"",IF(ISERROR(VLOOKUP(A1157,'Cadastro-Estoque'!A:G,1,FALSE)),"Produto não cadastrado",VLOOKUP(A1157,'Cadastro-Estoque'!A:G,2,FALSE)))</f>
        <v/>
      </c>
      <c r="H1157" s="2" t="str">
        <f>IF(ISERROR(VLOOKUP(A1157,'Cadastro-Estoque'!A:G,1,FALSE)),"",VLOOKUP(A1157,'Cadastro-Estoque'!A:G,3,FALSE))</f>
        <v/>
      </c>
    </row>
    <row r="1158" spans="5:8" ht="18.75" customHeight="1" x14ac:dyDescent="0.25">
      <c r="E1158" s="1" t="str">
        <f t="shared" si="18"/>
        <v/>
      </c>
      <c r="F1158" s="2" t="str">
        <f>IF(ISERROR(VLOOKUP(A1158,'Cadastro-Estoque'!A:G,1,FALSE)),"",VLOOKUP(A1158,'Cadastro-Estoque'!A:G,4,FALSE))</f>
        <v/>
      </c>
      <c r="G1158" s="2" t="str">
        <f>IF(ISBLANK(A1158),"",IF(ISERROR(VLOOKUP(A1158,'Cadastro-Estoque'!A:G,1,FALSE)),"Produto não cadastrado",VLOOKUP(A1158,'Cadastro-Estoque'!A:G,2,FALSE)))</f>
        <v/>
      </c>
      <c r="H1158" s="2" t="str">
        <f>IF(ISERROR(VLOOKUP(A1158,'Cadastro-Estoque'!A:G,1,FALSE)),"",VLOOKUP(A1158,'Cadastro-Estoque'!A:G,3,FALSE))</f>
        <v/>
      </c>
    </row>
    <row r="1159" spans="5:8" ht="18.75" customHeight="1" x14ac:dyDescent="0.25">
      <c r="E1159" s="1" t="str">
        <f t="shared" ref="E1159:E1222" si="19">IF(ISBLANK(A1159),"",C1159*D1159)</f>
        <v/>
      </c>
      <c r="F1159" s="2" t="str">
        <f>IF(ISERROR(VLOOKUP(A1159,'Cadastro-Estoque'!A:G,1,FALSE)),"",VLOOKUP(A1159,'Cadastro-Estoque'!A:G,4,FALSE))</f>
        <v/>
      </c>
      <c r="G1159" s="2" t="str">
        <f>IF(ISBLANK(A1159),"",IF(ISERROR(VLOOKUP(A1159,'Cadastro-Estoque'!A:G,1,FALSE)),"Produto não cadastrado",VLOOKUP(A1159,'Cadastro-Estoque'!A:G,2,FALSE)))</f>
        <v/>
      </c>
      <c r="H1159" s="2" t="str">
        <f>IF(ISERROR(VLOOKUP(A1159,'Cadastro-Estoque'!A:G,1,FALSE)),"",VLOOKUP(A1159,'Cadastro-Estoque'!A:G,3,FALSE))</f>
        <v/>
      </c>
    </row>
    <row r="1160" spans="5:8" ht="18.75" customHeight="1" x14ac:dyDescent="0.25">
      <c r="E1160" s="1" t="str">
        <f t="shared" si="19"/>
        <v/>
      </c>
      <c r="F1160" s="2" t="str">
        <f>IF(ISERROR(VLOOKUP(A1160,'Cadastro-Estoque'!A:G,1,FALSE)),"",VLOOKUP(A1160,'Cadastro-Estoque'!A:G,4,FALSE))</f>
        <v/>
      </c>
      <c r="G1160" s="2" t="str">
        <f>IF(ISBLANK(A1160),"",IF(ISERROR(VLOOKUP(A1160,'Cadastro-Estoque'!A:G,1,FALSE)),"Produto não cadastrado",VLOOKUP(A1160,'Cadastro-Estoque'!A:G,2,FALSE)))</f>
        <v/>
      </c>
      <c r="H1160" s="2" t="str">
        <f>IF(ISERROR(VLOOKUP(A1160,'Cadastro-Estoque'!A:G,1,FALSE)),"",VLOOKUP(A1160,'Cadastro-Estoque'!A:G,3,FALSE))</f>
        <v/>
      </c>
    </row>
    <row r="1161" spans="5:8" ht="18.75" customHeight="1" x14ac:dyDescent="0.25">
      <c r="E1161" s="1" t="str">
        <f t="shared" si="19"/>
        <v/>
      </c>
      <c r="F1161" s="2" t="str">
        <f>IF(ISERROR(VLOOKUP(A1161,'Cadastro-Estoque'!A:G,1,FALSE)),"",VLOOKUP(A1161,'Cadastro-Estoque'!A:G,4,FALSE))</f>
        <v/>
      </c>
      <c r="G1161" s="2" t="str">
        <f>IF(ISBLANK(A1161),"",IF(ISERROR(VLOOKUP(A1161,'Cadastro-Estoque'!A:G,1,FALSE)),"Produto não cadastrado",VLOOKUP(A1161,'Cadastro-Estoque'!A:G,2,FALSE)))</f>
        <v/>
      </c>
      <c r="H1161" s="2" t="str">
        <f>IF(ISERROR(VLOOKUP(A1161,'Cadastro-Estoque'!A:G,1,FALSE)),"",VLOOKUP(A1161,'Cadastro-Estoque'!A:G,3,FALSE))</f>
        <v/>
      </c>
    </row>
    <row r="1162" spans="5:8" ht="18.75" customHeight="1" x14ac:dyDescent="0.25">
      <c r="E1162" s="1" t="str">
        <f t="shared" si="19"/>
        <v/>
      </c>
      <c r="F1162" s="2" t="str">
        <f>IF(ISERROR(VLOOKUP(A1162,'Cadastro-Estoque'!A:G,1,FALSE)),"",VLOOKUP(A1162,'Cadastro-Estoque'!A:G,4,FALSE))</f>
        <v/>
      </c>
      <c r="G1162" s="2" t="str">
        <f>IF(ISBLANK(A1162),"",IF(ISERROR(VLOOKUP(A1162,'Cadastro-Estoque'!A:G,1,FALSE)),"Produto não cadastrado",VLOOKUP(A1162,'Cadastro-Estoque'!A:G,2,FALSE)))</f>
        <v/>
      </c>
      <c r="H1162" s="2" t="str">
        <f>IF(ISERROR(VLOOKUP(A1162,'Cadastro-Estoque'!A:G,1,FALSE)),"",VLOOKUP(A1162,'Cadastro-Estoque'!A:G,3,FALSE))</f>
        <v/>
      </c>
    </row>
    <row r="1163" spans="5:8" ht="18.75" customHeight="1" x14ac:dyDescent="0.25">
      <c r="E1163" s="1" t="str">
        <f t="shared" si="19"/>
        <v/>
      </c>
      <c r="F1163" s="2" t="str">
        <f>IF(ISERROR(VLOOKUP(A1163,'Cadastro-Estoque'!A:G,1,FALSE)),"",VLOOKUP(A1163,'Cadastro-Estoque'!A:G,4,FALSE))</f>
        <v/>
      </c>
      <c r="G1163" s="2" t="str">
        <f>IF(ISBLANK(A1163),"",IF(ISERROR(VLOOKUP(A1163,'Cadastro-Estoque'!A:G,1,FALSE)),"Produto não cadastrado",VLOOKUP(A1163,'Cadastro-Estoque'!A:G,2,FALSE)))</f>
        <v/>
      </c>
      <c r="H1163" s="2" t="str">
        <f>IF(ISERROR(VLOOKUP(A1163,'Cadastro-Estoque'!A:G,1,FALSE)),"",VLOOKUP(A1163,'Cadastro-Estoque'!A:G,3,FALSE))</f>
        <v/>
      </c>
    </row>
    <row r="1164" spans="5:8" ht="18.75" customHeight="1" x14ac:dyDescent="0.25">
      <c r="E1164" s="1" t="str">
        <f t="shared" si="19"/>
        <v/>
      </c>
      <c r="F1164" s="2" t="str">
        <f>IF(ISERROR(VLOOKUP(A1164,'Cadastro-Estoque'!A:G,1,FALSE)),"",VLOOKUP(A1164,'Cadastro-Estoque'!A:G,4,FALSE))</f>
        <v/>
      </c>
      <c r="G1164" s="2" t="str">
        <f>IF(ISBLANK(A1164),"",IF(ISERROR(VLOOKUP(A1164,'Cadastro-Estoque'!A:G,1,FALSE)),"Produto não cadastrado",VLOOKUP(A1164,'Cadastro-Estoque'!A:G,2,FALSE)))</f>
        <v/>
      </c>
      <c r="H1164" s="2" t="str">
        <f>IF(ISERROR(VLOOKUP(A1164,'Cadastro-Estoque'!A:G,1,FALSE)),"",VLOOKUP(A1164,'Cadastro-Estoque'!A:G,3,FALSE))</f>
        <v/>
      </c>
    </row>
    <row r="1165" spans="5:8" ht="18.75" customHeight="1" x14ac:dyDescent="0.25">
      <c r="E1165" s="1" t="str">
        <f t="shared" si="19"/>
        <v/>
      </c>
      <c r="F1165" s="2" t="str">
        <f>IF(ISERROR(VLOOKUP(A1165,'Cadastro-Estoque'!A:G,1,FALSE)),"",VLOOKUP(A1165,'Cadastro-Estoque'!A:G,4,FALSE))</f>
        <v/>
      </c>
      <c r="G1165" s="2" t="str">
        <f>IF(ISBLANK(A1165),"",IF(ISERROR(VLOOKUP(A1165,'Cadastro-Estoque'!A:G,1,FALSE)),"Produto não cadastrado",VLOOKUP(A1165,'Cadastro-Estoque'!A:G,2,FALSE)))</f>
        <v/>
      </c>
      <c r="H1165" s="2" t="str">
        <f>IF(ISERROR(VLOOKUP(A1165,'Cadastro-Estoque'!A:G,1,FALSE)),"",VLOOKUP(A1165,'Cadastro-Estoque'!A:G,3,FALSE))</f>
        <v/>
      </c>
    </row>
    <row r="1166" spans="5:8" ht="18.75" customHeight="1" x14ac:dyDescent="0.25">
      <c r="E1166" s="1" t="str">
        <f t="shared" si="19"/>
        <v/>
      </c>
      <c r="F1166" s="2" t="str">
        <f>IF(ISERROR(VLOOKUP(A1166,'Cadastro-Estoque'!A:G,1,FALSE)),"",VLOOKUP(A1166,'Cadastro-Estoque'!A:G,4,FALSE))</f>
        <v/>
      </c>
      <c r="G1166" s="2" t="str">
        <f>IF(ISBLANK(A1166),"",IF(ISERROR(VLOOKUP(A1166,'Cadastro-Estoque'!A:G,1,FALSE)),"Produto não cadastrado",VLOOKUP(A1166,'Cadastro-Estoque'!A:G,2,FALSE)))</f>
        <v/>
      </c>
      <c r="H1166" s="2" t="str">
        <f>IF(ISERROR(VLOOKUP(A1166,'Cadastro-Estoque'!A:G,1,FALSE)),"",VLOOKUP(A1166,'Cadastro-Estoque'!A:G,3,FALSE))</f>
        <v/>
      </c>
    </row>
    <row r="1167" spans="5:8" ht="18.75" customHeight="1" x14ac:dyDescent="0.25">
      <c r="E1167" s="1" t="str">
        <f t="shared" si="19"/>
        <v/>
      </c>
      <c r="F1167" s="2" t="str">
        <f>IF(ISERROR(VLOOKUP(A1167,'Cadastro-Estoque'!A:G,1,FALSE)),"",VLOOKUP(A1167,'Cadastro-Estoque'!A:G,4,FALSE))</f>
        <v/>
      </c>
      <c r="G1167" s="2" t="str">
        <f>IF(ISBLANK(A1167),"",IF(ISERROR(VLOOKUP(A1167,'Cadastro-Estoque'!A:G,1,FALSE)),"Produto não cadastrado",VLOOKUP(A1167,'Cadastro-Estoque'!A:G,2,FALSE)))</f>
        <v/>
      </c>
      <c r="H1167" s="2" t="str">
        <f>IF(ISERROR(VLOOKUP(A1167,'Cadastro-Estoque'!A:G,1,FALSE)),"",VLOOKUP(A1167,'Cadastro-Estoque'!A:G,3,FALSE))</f>
        <v/>
      </c>
    </row>
    <row r="1168" spans="5:8" ht="18.75" customHeight="1" x14ac:dyDescent="0.25">
      <c r="E1168" s="1" t="str">
        <f t="shared" si="19"/>
        <v/>
      </c>
      <c r="F1168" s="2" t="str">
        <f>IF(ISERROR(VLOOKUP(A1168,'Cadastro-Estoque'!A:G,1,FALSE)),"",VLOOKUP(A1168,'Cadastro-Estoque'!A:G,4,FALSE))</f>
        <v/>
      </c>
      <c r="G1168" s="2" t="str">
        <f>IF(ISBLANK(A1168),"",IF(ISERROR(VLOOKUP(A1168,'Cadastro-Estoque'!A:G,1,FALSE)),"Produto não cadastrado",VLOOKUP(A1168,'Cadastro-Estoque'!A:G,2,FALSE)))</f>
        <v/>
      </c>
      <c r="H1168" s="2" t="str">
        <f>IF(ISERROR(VLOOKUP(A1168,'Cadastro-Estoque'!A:G,1,FALSE)),"",VLOOKUP(A1168,'Cadastro-Estoque'!A:G,3,FALSE))</f>
        <v/>
      </c>
    </row>
    <row r="1169" spans="5:8" ht="18.75" customHeight="1" x14ac:dyDescent="0.25">
      <c r="E1169" s="1" t="str">
        <f t="shared" si="19"/>
        <v/>
      </c>
      <c r="F1169" s="2" t="str">
        <f>IF(ISERROR(VLOOKUP(A1169,'Cadastro-Estoque'!A:G,1,FALSE)),"",VLOOKUP(A1169,'Cadastro-Estoque'!A:G,4,FALSE))</f>
        <v/>
      </c>
      <c r="G1169" s="2" t="str">
        <f>IF(ISBLANK(A1169),"",IF(ISERROR(VLOOKUP(A1169,'Cadastro-Estoque'!A:G,1,FALSE)),"Produto não cadastrado",VLOOKUP(A1169,'Cadastro-Estoque'!A:G,2,FALSE)))</f>
        <v/>
      </c>
      <c r="H1169" s="2" t="str">
        <f>IF(ISERROR(VLOOKUP(A1169,'Cadastro-Estoque'!A:G,1,FALSE)),"",VLOOKUP(A1169,'Cadastro-Estoque'!A:G,3,FALSE))</f>
        <v/>
      </c>
    </row>
    <row r="1170" spans="5:8" ht="18.75" customHeight="1" x14ac:dyDescent="0.25">
      <c r="E1170" s="1" t="str">
        <f t="shared" si="19"/>
        <v/>
      </c>
      <c r="F1170" s="2" t="str">
        <f>IF(ISERROR(VLOOKUP(A1170,'Cadastro-Estoque'!A:G,1,FALSE)),"",VLOOKUP(A1170,'Cadastro-Estoque'!A:G,4,FALSE))</f>
        <v/>
      </c>
      <c r="G1170" s="2" t="str">
        <f>IF(ISBLANK(A1170),"",IF(ISERROR(VLOOKUP(A1170,'Cadastro-Estoque'!A:G,1,FALSE)),"Produto não cadastrado",VLOOKUP(A1170,'Cadastro-Estoque'!A:G,2,FALSE)))</f>
        <v/>
      </c>
      <c r="H1170" s="2" t="str">
        <f>IF(ISERROR(VLOOKUP(A1170,'Cadastro-Estoque'!A:G,1,FALSE)),"",VLOOKUP(A1170,'Cadastro-Estoque'!A:G,3,FALSE))</f>
        <v/>
      </c>
    </row>
    <row r="1171" spans="5:8" ht="18.75" customHeight="1" x14ac:dyDescent="0.25">
      <c r="E1171" s="1" t="str">
        <f t="shared" si="19"/>
        <v/>
      </c>
      <c r="F1171" s="2" t="str">
        <f>IF(ISERROR(VLOOKUP(A1171,'Cadastro-Estoque'!A:G,1,FALSE)),"",VLOOKUP(A1171,'Cadastro-Estoque'!A:G,4,FALSE))</f>
        <v/>
      </c>
      <c r="G1171" s="2" t="str">
        <f>IF(ISBLANK(A1171),"",IF(ISERROR(VLOOKUP(A1171,'Cadastro-Estoque'!A:G,1,FALSE)),"Produto não cadastrado",VLOOKUP(A1171,'Cadastro-Estoque'!A:G,2,FALSE)))</f>
        <v/>
      </c>
      <c r="H1171" s="2" t="str">
        <f>IF(ISERROR(VLOOKUP(A1171,'Cadastro-Estoque'!A:G,1,FALSE)),"",VLOOKUP(A1171,'Cadastro-Estoque'!A:G,3,FALSE))</f>
        <v/>
      </c>
    </row>
    <row r="1172" spans="5:8" ht="18.75" customHeight="1" x14ac:dyDescent="0.25">
      <c r="E1172" s="1" t="str">
        <f t="shared" si="19"/>
        <v/>
      </c>
      <c r="F1172" s="2" t="str">
        <f>IF(ISERROR(VLOOKUP(A1172,'Cadastro-Estoque'!A:G,1,FALSE)),"",VLOOKUP(A1172,'Cadastro-Estoque'!A:G,4,FALSE))</f>
        <v/>
      </c>
      <c r="G1172" s="2" t="str">
        <f>IF(ISBLANK(A1172),"",IF(ISERROR(VLOOKUP(A1172,'Cadastro-Estoque'!A:G,1,FALSE)),"Produto não cadastrado",VLOOKUP(A1172,'Cadastro-Estoque'!A:G,2,FALSE)))</f>
        <v/>
      </c>
      <c r="H1172" s="2" t="str">
        <f>IF(ISERROR(VLOOKUP(A1172,'Cadastro-Estoque'!A:G,1,FALSE)),"",VLOOKUP(A1172,'Cadastro-Estoque'!A:G,3,FALSE))</f>
        <v/>
      </c>
    </row>
    <row r="1173" spans="5:8" ht="18.75" customHeight="1" x14ac:dyDescent="0.25">
      <c r="E1173" s="1" t="str">
        <f t="shared" si="19"/>
        <v/>
      </c>
      <c r="F1173" s="2" t="str">
        <f>IF(ISERROR(VLOOKUP(A1173,'Cadastro-Estoque'!A:G,1,FALSE)),"",VLOOKUP(A1173,'Cadastro-Estoque'!A:G,4,FALSE))</f>
        <v/>
      </c>
      <c r="G1173" s="2" t="str">
        <f>IF(ISBLANK(A1173),"",IF(ISERROR(VLOOKUP(A1173,'Cadastro-Estoque'!A:G,1,FALSE)),"Produto não cadastrado",VLOOKUP(A1173,'Cadastro-Estoque'!A:G,2,FALSE)))</f>
        <v/>
      </c>
      <c r="H1173" s="2" t="str">
        <f>IF(ISERROR(VLOOKUP(A1173,'Cadastro-Estoque'!A:G,1,FALSE)),"",VLOOKUP(A1173,'Cadastro-Estoque'!A:G,3,FALSE))</f>
        <v/>
      </c>
    </row>
    <row r="1174" spans="5:8" ht="18.75" customHeight="1" x14ac:dyDescent="0.25">
      <c r="E1174" s="1" t="str">
        <f t="shared" si="19"/>
        <v/>
      </c>
      <c r="F1174" s="2" t="str">
        <f>IF(ISERROR(VLOOKUP(A1174,'Cadastro-Estoque'!A:G,1,FALSE)),"",VLOOKUP(A1174,'Cadastro-Estoque'!A:G,4,FALSE))</f>
        <v/>
      </c>
      <c r="G1174" s="2" t="str">
        <f>IF(ISBLANK(A1174),"",IF(ISERROR(VLOOKUP(A1174,'Cadastro-Estoque'!A:G,1,FALSE)),"Produto não cadastrado",VLOOKUP(A1174,'Cadastro-Estoque'!A:G,2,FALSE)))</f>
        <v/>
      </c>
      <c r="H1174" s="2" t="str">
        <f>IF(ISERROR(VLOOKUP(A1174,'Cadastro-Estoque'!A:G,1,FALSE)),"",VLOOKUP(A1174,'Cadastro-Estoque'!A:G,3,FALSE))</f>
        <v/>
      </c>
    </row>
    <row r="1175" spans="5:8" ht="18.75" customHeight="1" x14ac:dyDescent="0.25">
      <c r="E1175" s="1" t="str">
        <f t="shared" si="19"/>
        <v/>
      </c>
      <c r="F1175" s="2" t="str">
        <f>IF(ISERROR(VLOOKUP(A1175,'Cadastro-Estoque'!A:G,1,FALSE)),"",VLOOKUP(A1175,'Cadastro-Estoque'!A:G,4,FALSE))</f>
        <v/>
      </c>
      <c r="G1175" s="2" t="str">
        <f>IF(ISBLANK(A1175),"",IF(ISERROR(VLOOKUP(A1175,'Cadastro-Estoque'!A:G,1,FALSE)),"Produto não cadastrado",VLOOKUP(A1175,'Cadastro-Estoque'!A:G,2,FALSE)))</f>
        <v/>
      </c>
      <c r="H1175" s="2" t="str">
        <f>IF(ISERROR(VLOOKUP(A1175,'Cadastro-Estoque'!A:G,1,FALSE)),"",VLOOKUP(A1175,'Cadastro-Estoque'!A:G,3,FALSE))</f>
        <v/>
      </c>
    </row>
    <row r="1176" spans="5:8" ht="18.75" customHeight="1" x14ac:dyDescent="0.25">
      <c r="E1176" s="1" t="str">
        <f t="shared" si="19"/>
        <v/>
      </c>
      <c r="F1176" s="2" t="str">
        <f>IF(ISERROR(VLOOKUP(A1176,'Cadastro-Estoque'!A:G,1,FALSE)),"",VLOOKUP(A1176,'Cadastro-Estoque'!A:G,4,FALSE))</f>
        <v/>
      </c>
      <c r="G1176" s="2" t="str">
        <f>IF(ISBLANK(A1176),"",IF(ISERROR(VLOOKUP(A1176,'Cadastro-Estoque'!A:G,1,FALSE)),"Produto não cadastrado",VLOOKUP(A1176,'Cadastro-Estoque'!A:G,2,FALSE)))</f>
        <v/>
      </c>
      <c r="H1176" s="2" t="str">
        <f>IF(ISERROR(VLOOKUP(A1176,'Cadastro-Estoque'!A:G,1,FALSE)),"",VLOOKUP(A1176,'Cadastro-Estoque'!A:G,3,FALSE))</f>
        <v/>
      </c>
    </row>
    <row r="1177" spans="5:8" ht="18.75" customHeight="1" x14ac:dyDescent="0.25">
      <c r="E1177" s="1" t="str">
        <f t="shared" si="19"/>
        <v/>
      </c>
      <c r="F1177" s="2" t="str">
        <f>IF(ISERROR(VLOOKUP(A1177,'Cadastro-Estoque'!A:G,1,FALSE)),"",VLOOKUP(A1177,'Cadastro-Estoque'!A:G,4,FALSE))</f>
        <v/>
      </c>
      <c r="G1177" s="2" t="str">
        <f>IF(ISBLANK(A1177),"",IF(ISERROR(VLOOKUP(A1177,'Cadastro-Estoque'!A:G,1,FALSE)),"Produto não cadastrado",VLOOKUP(A1177,'Cadastro-Estoque'!A:G,2,FALSE)))</f>
        <v/>
      </c>
      <c r="H1177" s="2" t="str">
        <f>IF(ISERROR(VLOOKUP(A1177,'Cadastro-Estoque'!A:G,1,FALSE)),"",VLOOKUP(A1177,'Cadastro-Estoque'!A:G,3,FALSE))</f>
        <v/>
      </c>
    </row>
    <row r="1178" spans="5:8" ht="18.75" customHeight="1" x14ac:dyDescent="0.25">
      <c r="E1178" s="1" t="str">
        <f t="shared" si="19"/>
        <v/>
      </c>
      <c r="F1178" s="2" t="str">
        <f>IF(ISERROR(VLOOKUP(A1178,'Cadastro-Estoque'!A:G,1,FALSE)),"",VLOOKUP(A1178,'Cadastro-Estoque'!A:G,4,FALSE))</f>
        <v/>
      </c>
      <c r="G1178" s="2" t="str">
        <f>IF(ISBLANK(A1178),"",IF(ISERROR(VLOOKUP(A1178,'Cadastro-Estoque'!A:G,1,FALSE)),"Produto não cadastrado",VLOOKUP(A1178,'Cadastro-Estoque'!A:G,2,FALSE)))</f>
        <v/>
      </c>
      <c r="H1178" s="2" t="str">
        <f>IF(ISERROR(VLOOKUP(A1178,'Cadastro-Estoque'!A:G,1,FALSE)),"",VLOOKUP(A1178,'Cadastro-Estoque'!A:G,3,FALSE))</f>
        <v/>
      </c>
    </row>
    <row r="1179" spans="5:8" ht="18.75" customHeight="1" x14ac:dyDescent="0.25">
      <c r="E1179" s="1" t="str">
        <f t="shared" si="19"/>
        <v/>
      </c>
      <c r="F1179" s="2" t="str">
        <f>IF(ISERROR(VLOOKUP(A1179,'Cadastro-Estoque'!A:G,1,FALSE)),"",VLOOKUP(A1179,'Cadastro-Estoque'!A:G,4,FALSE))</f>
        <v/>
      </c>
      <c r="G1179" s="2" t="str">
        <f>IF(ISBLANK(A1179),"",IF(ISERROR(VLOOKUP(A1179,'Cadastro-Estoque'!A:G,1,FALSE)),"Produto não cadastrado",VLOOKUP(A1179,'Cadastro-Estoque'!A:G,2,FALSE)))</f>
        <v/>
      </c>
      <c r="H1179" s="2" t="str">
        <f>IF(ISERROR(VLOOKUP(A1179,'Cadastro-Estoque'!A:G,1,FALSE)),"",VLOOKUP(A1179,'Cadastro-Estoque'!A:G,3,FALSE))</f>
        <v/>
      </c>
    </row>
    <row r="1180" spans="5:8" ht="18.75" customHeight="1" x14ac:dyDescent="0.25">
      <c r="E1180" s="1" t="str">
        <f t="shared" si="19"/>
        <v/>
      </c>
      <c r="F1180" s="2" t="str">
        <f>IF(ISERROR(VLOOKUP(A1180,'Cadastro-Estoque'!A:G,1,FALSE)),"",VLOOKUP(A1180,'Cadastro-Estoque'!A:G,4,FALSE))</f>
        <v/>
      </c>
      <c r="G1180" s="2" t="str">
        <f>IF(ISBLANK(A1180),"",IF(ISERROR(VLOOKUP(A1180,'Cadastro-Estoque'!A:G,1,FALSE)),"Produto não cadastrado",VLOOKUP(A1180,'Cadastro-Estoque'!A:G,2,FALSE)))</f>
        <v/>
      </c>
      <c r="H1180" s="2" t="str">
        <f>IF(ISERROR(VLOOKUP(A1180,'Cadastro-Estoque'!A:G,1,FALSE)),"",VLOOKUP(A1180,'Cadastro-Estoque'!A:G,3,FALSE))</f>
        <v/>
      </c>
    </row>
    <row r="1181" spans="5:8" ht="18.75" customHeight="1" x14ac:dyDescent="0.25">
      <c r="E1181" s="1" t="str">
        <f t="shared" si="19"/>
        <v/>
      </c>
      <c r="F1181" s="2" t="str">
        <f>IF(ISERROR(VLOOKUP(A1181,'Cadastro-Estoque'!A:G,1,FALSE)),"",VLOOKUP(A1181,'Cadastro-Estoque'!A:G,4,FALSE))</f>
        <v/>
      </c>
      <c r="G1181" s="2" t="str">
        <f>IF(ISBLANK(A1181),"",IF(ISERROR(VLOOKUP(A1181,'Cadastro-Estoque'!A:G,1,FALSE)),"Produto não cadastrado",VLOOKUP(A1181,'Cadastro-Estoque'!A:G,2,FALSE)))</f>
        <v/>
      </c>
      <c r="H1181" s="2" t="str">
        <f>IF(ISERROR(VLOOKUP(A1181,'Cadastro-Estoque'!A:G,1,FALSE)),"",VLOOKUP(A1181,'Cadastro-Estoque'!A:G,3,FALSE))</f>
        <v/>
      </c>
    </row>
    <row r="1182" spans="5:8" ht="18.75" customHeight="1" x14ac:dyDescent="0.25">
      <c r="E1182" s="1" t="str">
        <f t="shared" si="19"/>
        <v/>
      </c>
      <c r="F1182" s="2" t="str">
        <f>IF(ISERROR(VLOOKUP(A1182,'Cadastro-Estoque'!A:G,1,FALSE)),"",VLOOKUP(A1182,'Cadastro-Estoque'!A:G,4,FALSE))</f>
        <v/>
      </c>
      <c r="G1182" s="2" t="str">
        <f>IF(ISBLANK(A1182),"",IF(ISERROR(VLOOKUP(A1182,'Cadastro-Estoque'!A:G,1,FALSE)),"Produto não cadastrado",VLOOKUP(A1182,'Cadastro-Estoque'!A:G,2,FALSE)))</f>
        <v/>
      </c>
      <c r="H1182" s="2" t="str">
        <f>IF(ISERROR(VLOOKUP(A1182,'Cadastro-Estoque'!A:G,1,FALSE)),"",VLOOKUP(A1182,'Cadastro-Estoque'!A:G,3,FALSE))</f>
        <v/>
      </c>
    </row>
    <row r="1183" spans="5:8" ht="18.75" customHeight="1" x14ac:dyDescent="0.25">
      <c r="E1183" s="1" t="str">
        <f t="shared" si="19"/>
        <v/>
      </c>
      <c r="F1183" s="2" t="str">
        <f>IF(ISERROR(VLOOKUP(A1183,'Cadastro-Estoque'!A:G,1,FALSE)),"",VLOOKUP(A1183,'Cadastro-Estoque'!A:G,4,FALSE))</f>
        <v/>
      </c>
      <c r="G1183" s="2" t="str">
        <f>IF(ISBLANK(A1183),"",IF(ISERROR(VLOOKUP(A1183,'Cadastro-Estoque'!A:G,1,FALSE)),"Produto não cadastrado",VLOOKUP(A1183,'Cadastro-Estoque'!A:G,2,FALSE)))</f>
        <v/>
      </c>
      <c r="H1183" s="2" t="str">
        <f>IF(ISERROR(VLOOKUP(A1183,'Cadastro-Estoque'!A:G,1,FALSE)),"",VLOOKUP(A1183,'Cadastro-Estoque'!A:G,3,FALSE))</f>
        <v/>
      </c>
    </row>
    <row r="1184" spans="5:8" ht="18.75" customHeight="1" x14ac:dyDescent="0.25">
      <c r="E1184" s="1" t="str">
        <f t="shared" si="19"/>
        <v/>
      </c>
      <c r="F1184" s="2" t="str">
        <f>IF(ISERROR(VLOOKUP(A1184,'Cadastro-Estoque'!A:G,1,FALSE)),"",VLOOKUP(A1184,'Cadastro-Estoque'!A:G,4,FALSE))</f>
        <v/>
      </c>
      <c r="G1184" s="2" t="str">
        <f>IF(ISBLANK(A1184),"",IF(ISERROR(VLOOKUP(A1184,'Cadastro-Estoque'!A:G,1,FALSE)),"Produto não cadastrado",VLOOKUP(A1184,'Cadastro-Estoque'!A:G,2,FALSE)))</f>
        <v/>
      </c>
      <c r="H1184" s="2" t="str">
        <f>IF(ISERROR(VLOOKUP(A1184,'Cadastro-Estoque'!A:G,1,FALSE)),"",VLOOKUP(A1184,'Cadastro-Estoque'!A:G,3,FALSE))</f>
        <v/>
      </c>
    </row>
    <row r="1185" spans="5:8" ht="18.75" customHeight="1" x14ac:dyDescent="0.25">
      <c r="E1185" s="1" t="str">
        <f t="shared" si="19"/>
        <v/>
      </c>
      <c r="F1185" s="2" t="str">
        <f>IF(ISERROR(VLOOKUP(A1185,'Cadastro-Estoque'!A:G,1,FALSE)),"",VLOOKUP(A1185,'Cadastro-Estoque'!A:G,4,FALSE))</f>
        <v/>
      </c>
      <c r="G1185" s="2" t="str">
        <f>IF(ISBLANK(A1185),"",IF(ISERROR(VLOOKUP(A1185,'Cadastro-Estoque'!A:G,1,FALSE)),"Produto não cadastrado",VLOOKUP(A1185,'Cadastro-Estoque'!A:G,2,FALSE)))</f>
        <v/>
      </c>
      <c r="H1185" s="2" t="str">
        <f>IF(ISERROR(VLOOKUP(A1185,'Cadastro-Estoque'!A:G,1,FALSE)),"",VLOOKUP(A1185,'Cadastro-Estoque'!A:G,3,FALSE))</f>
        <v/>
      </c>
    </row>
    <row r="1186" spans="5:8" ht="18.75" customHeight="1" x14ac:dyDescent="0.25">
      <c r="E1186" s="1" t="str">
        <f t="shared" si="19"/>
        <v/>
      </c>
      <c r="F1186" s="2" t="str">
        <f>IF(ISERROR(VLOOKUP(A1186,'Cadastro-Estoque'!A:G,1,FALSE)),"",VLOOKUP(A1186,'Cadastro-Estoque'!A:G,4,FALSE))</f>
        <v/>
      </c>
      <c r="G1186" s="2" t="str">
        <f>IF(ISBLANK(A1186),"",IF(ISERROR(VLOOKUP(A1186,'Cadastro-Estoque'!A:G,1,FALSE)),"Produto não cadastrado",VLOOKUP(A1186,'Cadastro-Estoque'!A:G,2,FALSE)))</f>
        <v/>
      </c>
      <c r="H1186" s="2" t="str">
        <f>IF(ISERROR(VLOOKUP(A1186,'Cadastro-Estoque'!A:G,1,FALSE)),"",VLOOKUP(A1186,'Cadastro-Estoque'!A:G,3,FALSE))</f>
        <v/>
      </c>
    </row>
    <row r="1187" spans="5:8" ht="18.75" customHeight="1" x14ac:dyDescent="0.25">
      <c r="E1187" s="1" t="str">
        <f t="shared" si="19"/>
        <v/>
      </c>
      <c r="F1187" s="2" t="str">
        <f>IF(ISERROR(VLOOKUP(A1187,'Cadastro-Estoque'!A:G,1,FALSE)),"",VLOOKUP(A1187,'Cadastro-Estoque'!A:G,4,FALSE))</f>
        <v/>
      </c>
      <c r="G1187" s="2" t="str">
        <f>IF(ISBLANK(A1187),"",IF(ISERROR(VLOOKUP(A1187,'Cadastro-Estoque'!A:G,1,FALSE)),"Produto não cadastrado",VLOOKUP(A1187,'Cadastro-Estoque'!A:G,2,FALSE)))</f>
        <v/>
      </c>
      <c r="H1187" s="2" t="str">
        <f>IF(ISERROR(VLOOKUP(A1187,'Cadastro-Estoque'!A:G,1,FALSE)),"",VLOOKUP(A1187,'Cadastro-Estoque'!A:G,3,FALSE))</f>
        <v/>
      </c>
    </row>
    <row r="1188" spans="5:8" ht="18.75" customHeight="1" x14ac:dyDescent="0.25">
      <c r="E1188" s="1" t="str">
        <f t="shared" si="19"/>
        <v/>
      </c>
      <c r="F1188" s="2" t="str">
        <f>IF(ISERROR(VLOOKUP(A1188,'Cadastro-Estoque'!A:G,1,FALSE)),"",VLOOKUP(A1188,'Cadastro-Estoque'!A:G,4,FALSE))</f>
        <v/>
      </c>
      <c r="G1188" s="2" t="str">
        <f>IF(ISBLANK(A1188),"",IF(ISERROR(VLOOKUP(A1188,'Cadastro-Estoque'!A:G,1,FALSE)),"Produto não cadastrado",VLOOKUP(A1188,'Cadastro-Estoque'!A:G,2,FALSE)))</f>
        <v/>
      </c>
      <c r="H1188" s="2" t="str">
        <f>IF(ISERROR(VLOOKUP(A1188,'Cadastro-Estoque'!A:G,1,FALSE)),"",VLOOKUP(A1188,'Cadastro-Estoque'!A:G,3,FALSE))</f>
        <v/>
      </c>
    </row>
    <row r="1189" spans="5:8" ht="18.75" customHeight="1" x14ac:dyDescent="0.25">
      <c r="E1189" s="1" t="str">
        <f t="shared" si="19"/>
        <v/>
      </c>
      <c r="F1189" s="2" t="str">
        <f>IF(ISERROR(VLOOKUP(A1189,'Cadastro-Estoque'!A:G,1,FALSE)),"",VLOOKUP(A1189,'Cadastro-Estoque'!A:G,4,FALSE))</f>
        <v/>
      </c>
      <c r="G1189" s="2" t="str">
        <f>IF(ISBLANK(A1189),"",IF(ISERROR(VLOOKUP(A1189,'Cadastro-Estoque'!A:G,1,FALSE)),"Produto não cadastrado",VLOOKUP(A1189,'Cadastro-Estoque'!A:G,2,FALSE)))</f>
        <v/>
      </c>
      <c r="H1189" s="2" t="str">
        <f>IF(ISERROR(VLOOKUP(A1189,'Cadastro-Estoque'!A:G,1,FALSE)),"",VLOOKUP(A1189,'Cadastro-Estoque'!A:G,3,FALSE))</f>
        <v/>
      </c>
    </row>
    <row r="1190" spans="5:8" ht="18.75" customHeight="1" x14ac:dyDescent="0.25">
      <c r="E1190" s="1" t="str">
        <f t="shared" si="19"/>
        <v/>
      </c>
      <c r="F1190" s="2" t="str">
        <f>IF(ISERROR(VLOOKUP(A1190,'Cadastro-Estoque'!A:G,1,FALSE)),"",VLOOKUP(A1190,'Cadastro-Estoque'!A:G,4,FALSE))</f>
        <v/>
      </c>
      <c r="G1190" s="2" t="str">
        <f>IF(ISBLANK(A1190),"",IF(ISERROR(VLOOKUP(A1190,'Cadastro-Estoque'!A:G,1,FALSE)),"Produto não cadastrado",VLOOKUP(A1190,'Cadastro-Estoque'!A:G,2,FALSE)))</f>
        <v/>
      </c>
      <c r="H1190" s="2" t="str">
        <f>IF(ISERROR(VLOOKUP(A1190,'Cadastro-Estoque'!A:G,1,FALSE)),"",VLOOKUP(A1190,'Cadastro-Estoque'!A:G,3,FALSE))</f>
        <v/>
      </c>
    </row>
    <row r="1191" spans="5:8" ht="18.75" customHeight="1" x14ac:dyDescent="0.25">
      <c r="E1191" s="1" t="str">
        <f t="shared" si="19"/>
        <v/>
      </c>
      <c r="F1191" s="2" t="str">
        <f>IF(ISERROR(VLOOKUP(A1191,'Cadastro-Estoque'!A:G,1,FALSE)),"",VLOOKUP(A1191,'Cadastro-Estoque'!A:G,4,FALSE))</f>
        <v/>
      </c>
      <c r="G1191" s="2" t="str">
        <f>IF(ISBLANK(A1191),"",IF(ISERROR(VLOOKUP(A1191,'Cadastro-Estoque'!A:G,1,FALSE)),"Produto não cadastrado",VLOOKUP(A1191,'Cadastro-Estoque'!A:G,2,FALSE)))</f>
        <v/>
      </c>
      <c r="H1191" s="2" t="str">
        <f>IF(ISERROR(VLOOKUP(A1191,'Cadastro-Estoque'!A:G,1,FALSE)),"",VLOOKUP(A1191,'Cadastro-Estoque'!A:G,3,FALSE))</f>
        <v/>
      </c>
    </row>
    <row r="1192" spans="5:8" ht="18.75" customHeight="1" x14ac:dyDescent="0.25">
      <c r="E1192" s="1" t="str">
        <f t="shared" si="19"/>
        <v/>
      </c>
      <c r="F1192" s="2" t="str">
        <f>IF(ISERROR(VLOOKUP(A1192,'Cadastro-Estoque'!A:G,1,FALSE)),"",VLOOKUP(A1192,'Cadastro-Estoque'!A:G,4,FALSE))</f>
        <v/>
      </c>
      <c r="G1192" s="2" t="str">
        <f>IF(ISBLANK(A1192),"",IF(ISERROR(VLOOKUP(A1192,'Cadastro-Estoque'!A:G,1,FALSE)),"Produto não cadastrado",VLOOKUP(A1192,'Cadastro-Estoque'!A:G,2,FALSE)))</f>
        <v/>
      </c>
      <c r="H1192" s="2" t="str">
        <f>IF(ISERROR(VLOOKUP(A1192,'Cadastro-Estoque'!A:G,1,FALSE)),"",VLOOKUP(A1192,'Cadastro-Estoque'!A:G,3,FALSE))</f>
        <v/>
      </c>
    </row>
    <row r="1193" spans="5:8" ht="18.75" customHeight="1" x14ac:dyDescent="0.25">
      <c r="E1193" s="1" t="str">
        <f t="shared" si="19"/>
        <v/>
      </c>
      <c r="F1193" s="2" t="str">
        <f>IF(ISERROR(VLOOKUP(A1193,'Cadastro-Estoque'!A:G,1,FALSE)),"",VLOOKUP(A1193,'Cadastro-Estoque'!A:G,4,FALSE))</f>
        <v/>
      </c>
      <c r="G1193" s="2" t="str">
        <f>IF(ISBLANK(A1193),"",IF(ISERROR(VLOOKUP(A1193,'Cadastro-Estoque'!A:G,1,FALSE)),"Produto não cadastrado",VLOOKUP(A1193,'Cadastro-Estoque'!A:G,2,FALSE)))</f>
        <v/>
      </c>
      <c r="H1193" s="2" t="str">
        <f>IF(ISERROR(VLOOKUP(A1193,'Cadastro-Estoque'!A:G,1,FALSE)),"",VLOOKUP(A1193,'Cadastro-Estoque'!A:G,3,FALSE))</f>
        <v/>
      </c>
    </row>
    <row r="1194" spans="5:8" ht="18.75" customHeight="1" x14ac:dyDescent="0.25">
      <c r="E1194" s="1" t="str">
        <f t="shared" si="19"/>
        <v/>
      </c>
      <c r="F1194" s="2" t="str">
        <f>IF(ISERROR(VLOOKUP(A1194,'Cadastro-Estoque'!A:G,1,FALSE)),"",VLOOKUP(A1194,'Cadastro-Estoque'!A:G,4,FALSE))</f>
        <v/>
      </c>
      <c r="G1194" s="2" t="str">
        <f>IF(ISBLANK(A1194),"",IF(ISERROR(VLOOKUP(A1194,'Cadastro-Estoque'!A:G,1,FALSE)),"Produto não cadastrado",VLOOKUP(A1194,'Cadastro-Estoque'!A:G,2,FALSE)))</f>
        <v/>
      </c>
      <c r="H1194" s="2" t="str">
        <f>IF(ISERROR(VLOOKUP(A1194,'Cadastro-Estoque'!A:G,1,FALSE)),"",VLOOKUP(A1194,'Cadastro-Estoque'!A:G,3,FALSE))</f>
        <v/>
      </c>
    </row>
    <row r="1195" spans="5:8" ht="18.75" customHeight="1" x14ac:dyDescent="0.25">
      <c r="E1195" s="1" t="str">
        <f t="shared" si="19"/>
        <v/>
      </c>
      <c r="F1195" s="2" t="str">
        <f>IF(ISERROR(VLOOKUP(A1195,'Cadastro-Estoque'!A:G,1,FALSE)),"",VLOOKUP(A1195,'Cadastro-Estoque'!A:G,4,FALSE))</f>
        <v/>
      </c>
      <c r="G1195" s="2" t="str">
        <f>IF(ISBLANK(A1195),"",IF(ISERROR(VLOOKUP(A1195,'Cadastro-Estoque'!A:G,1,FALSE)),"Produto não cadastrado",VLOOKUP(A1195,'Cadastro-Estoque'!A:G,2,FALSE)))</f>
        <v/>
      </c>
      <c r="H1195" s="2" t="str">
        <f>IF(ISERROR(VLOOKUP(A1195,'Cadastro-Estoque'!A:G,1,FALSE)),"",VLOOKUP(A1195,'Cadastro-Estoque'!A:G,3,FALSE))</f>
        <v/>
      </c>
    </row>
    <row r="1196" spans="5:8" ht="18.75" customHeight="1" x14ac:dyDescent="0.25">
      <c r="E1196" s="1" t="str">
        <f t="shared" si="19"/>
        <v/>
      </c>
      <c r="F1196" s="2" t="str">
        <f>IF(ISERROR(VLOOKUP(A1196,'Cadastro-Estoque'!A:G,1,FALSE)),"",VLOOKUP(A1196,'Cadastro-Estoque'!A:G,4,FALSE))</f>
        <v/>
      </c>
      <c r="G1196" s="2" t="str">
        <f>IF(ISBLANK(A1196),"",IF(ISERROR(VLOOKUP(A1196,'Cadastro-Estoque'!A:G,1,FALSE)),"Produto não cadastrado",VLOOKUP(A1196,'Cadastro-Estoque'!A:G,2,FALSE)))</f>
        <v/>
      </c>
      <c r="H1196" s="2" t="str">
        <f>IF(ISERROR(VLOOKUP(A1196,'Cadastro-Estoque'!A:G,1,FALSE)),"",VLOOKUP(A1196,'Cadastro-Estoque'!A:G,3,FALSE))</f>
        <v/>
      </c>
    </row>
    <row r="1197" spans="5:8" ht="18.75" customHeight="1" x14ac:dyDescent="0.25">
      <c r="E1197" s="1" t="str">
        <f t="shared" si="19"/>
        <v/>
      </c>
      <c r="F1197" s="2" t="str">
        <f>IF(ISERROR(VLOOKUP(A1197,'Cadastro-Estoque'!A:G,1,FALSE)),"",VLOOKUP(A1197,'Cadastro-Estoque'!A:G,4,FALSE))</f>
        <v/>
      </c>
      <c r="G1197" s="2" t="str">
        <f>IF(ISBLANK(A1197),"",IF(ISERROR(VLOOKUP(A1197,'Cadastro-Estoque'!A:G,1,FALSE)),"Produto não cadastrado",VLOOKUP(A1197,'Cadastro-Estoque'!A:G,2,FALSE)))</f>
        <v/>
      </c>
      <c r="H1197" s="2" t="str">
        <f>IF(ISERROR(VLOOKUP(A1197,'Cadastro-Estoque'!A:G,1,FALSE)),"",VLOOKUP(A1197,'Cadastro-Estoque'!A:G,3,FALSE))</f>
        <v/>
      </c>
    </row>
    <row r="1198" spans="5:8" ht="18.75" customHeight="1" x14ac:dyDescent="0.25">
      <c r="E1198" s="1" t="str">
        <f t="shared" si="19"/>
        <v/>
      </c>
      <c r="F1198" s="2" t="str">
        <f>IF(ISERROR(VLOOKUP(A1198,'Cadastro-Estoque'!A:G,1,FALSE)),"",VLOOKUP(A1198,'Cadastro-Estoque'!A:G,4,FALSE))</f>
        <v/>
      </c>
      <c r="G1198" s="2" t="str">
        <f>IF(ISBLANK(A1198),"",IF(ISERROR(VLOOKUP(A1198,'Cadastro-Estoque'!A:G,1,FALSE)),"Produto não cadastrado",VLOOKUP(A1198,'Cadastro-Estoque'!A:G,2,FALSE)))</f>
        <v/>
      </c>
      <c r="H1198" s="2" t="str">
        <f>IF(ISERROR(VLOOKUP(A1198,'Cadastro-Estoque'!A:G,1,FALSE)),"",VLOOKUP(A1198,'Cadastro-Estoque'!A:G,3,FALSE))</f>
        <v/>
      </c>
    </row>
    <row r="1199" spans="5:8" ht="18.75" customHeight="1" x14ac:dyDescent="0.25">
      <c r="E1199" s="1" t="str">
        <f t="shared" si="19"/>
        <v/>
      </c>
      <c r="F1199" s="2" t="str">
        <f>IF(ISERROR(VLOOKUP(A1199,'Cadastro-Estoque'!A:G,1,FALSE)),"",VLOOKUP(A1199,'Cadastro-Estoque'!A:G,4,FALSE))</f>
        <v/>
      </c>
      <c r="G1199" s="2" t="str">
        <f>IF(ISBLANK(A1199),"",IF(ISERROR(VLOOKUP(A1199,'Cadastro-Estoque'!A:G,1,FALSE)),"Produto não cadastrado",VLOOKUP(A1199,'Cadastro-Estoque'!A:G,2,FALSE)))</f>
        <v/>
      </c>
      <c r="H1199" s="2" t="str">
        <f>IF(ISERROR(VLOOKUP(A1199,'Cadastro-Estoque'!A:G,1,FALSE)),"",VLOOKUP(A1199,'Cadastro-Estoque'!A:G,3,FALSE))</f>
        <v/>
      </c>
    </row>
    <row r="1200" spans="5:8" ht="18.75" customHeight="1" x14ac:dyDescent="0.25">
      <c r="E1200" s="1" t="str">
        <f t="shared" si="19"/>
        <v/>
      </c>
      <c r="F1200" s="2" t="str">
        <f>IF(ISERROR(VLOOKUP(A1200,'Cadastro-Estoque'!A:G,1,FALSE)),"",VLOOKUP(A1200,'Cadastro-Estoque'!A:G,4,FALSE))</f>
        <v/>
      </c>
      <c r="G1200" s="2" t="str">
        <f>IF(ISBLANK(A1200),"",IF(ISERROR(VLOOKUP(A1200,'Cadastro-Estoque'!A:G,1,FALSE)),"Produto não cadastrado",VLOOKUP(A1200,'Cadastro-Estoque'!A:G,2,FALSE)))</f>
        <v/>
      </c>
      <c r="H1200" s="2" t="str">
        <f>IF(ISERROR(VLOOKUP(A1200,'Cadastro-Estoque'!A:G,1,FALSE)),"",VLOOKUP(A1200,'Cadastro-Estoque'!A:G,3,FALSE))</f>
        <v/>
      </c>
    </row>
    <row r="1201" spans="5:8" ht="18.75" customHeight="1" x14ac:dyDescent="0.25">
      <c r="E1201" s="1" t="str">
        <f t="shared" si="19"/>
        <v/>
      </c>
      <c r="F1201" s="2" t="str">
        <f>IF(ISERROR(VLOOKUP(A1201,'Cadastro-Estoque'!A:G,1,FALSE)),"",VLOOKUP(A1201,'Cadastro-Estoque'!A:G,4,FALSE))</f>
        <v/>
      </c>
      <c r="G1201" s="2" t="str">
        <f>IF(ISBLANK(A1201),"",IF(ISERROR(VLOOKUP(A1201,'Cadastro-Estoque'!A:G,1,FALSE)),"Produto não cadastrado",VLOOKUP(A1201,'Cadastro-Estoque'!A:G,2,FALSE)))</f>
        <v/>
      </c>
      <c r="H1201" s="2" t="str">
        <f>IF(ISERROR(VLOOKUP(A1201,'Cadastro-Estoque'!A:G,1,FALSE)),"",VLOOKUP(A1201,'Cadastro-Estoque'!A:G,3,FALSE))</f>
        <v/>
      </c>
    </row>
    <row r="1202" spans="5:8" ht="18.75" customHeight="1" x14ac:dyDescent="0.25">
      <c r="E1202" s="1" t="str">
        <f t="shared" si="19"/>
        <v/>
      </c>
      <c r="F1202" s="2" t="str">
        <f>IF(ISERROR(VLOOKUP(A1202,'Cadastro-Estoque'!A:G,1,FALSE)),"",VLOOKUP(A1202,'Cadastro-Estoque'!A:G,4,FALSE))</f>
        <v/>
      </c>
      <c r="G1202" s="2" t="str">
        <f>IF(ISBLANK(A1202),"",IF(ISERROR(VLOOKUP(A1202,'Cadastro-Estoque'!A:G,1,FALSE)),"Produto não cadastrado",VLOOKUP(A1202,'Cadastro-Estoque'!A:G,2,FALSE)))</f>
        <v/>
      </c>
      <c r="H1202" s="2" t="str">
        <f>IF(ISERROR(VLOOKUP(A1202,'Cadastro-Estoque'!A:G,1,FALSE)),"",VLOOKUP(A1202,'Cadastro-Estoque'!A:G,3,FALSE))</f>
        <v/>
      </c>
    </row>
    <row r="1203" spans="5:8" ht="18.75" customHeight="1" x14ac:dyDescent="0.25">
      <c r="E1203" s="1" t="str">
        <f t="shared" si="19"/>
        <v/>
      </c>
      <c r="F1203" s="2" t="str">
        <f>IF(ISERROR(VLOOKUP(A1203,'Cadastro-Estoque'!A:G,1,FALSE)),"",VLOOKUP(A1203,'Cadastro-Estoque'!A:G,4,FALSE))</f>
        <v/>
      </c>
      <c r="G1203" s="2" t="str">
        <f>IF(ISBLANK(A1203),"",IF(ISERROR(VLOOKUP(A1203,'Cadastro-Estoque'!A:G,1,FALSE)),"Produto não cadastrado",VLOOKUP(A1203,'Cadastro-Estoque'!A:G,2,FALSE)))</f>
        <v/>
      </c>
      <c r="H1203" s="2" t="str">
        <f>IF(ISERROR(VLOOKUP(A1203,'Cadastro-Estoque'!A:G,1,FALSE)),"",VLOOKUP(A1203,'Cadastro-Estoque'!A:G,3,FALSE))</f>
        <v/>
      </c>
    </row>
    <row r="1204" spans="5:8" ht="18.75" customHeight="1" x14ac:dyDescent="0.25">
      <c r="E1204" s="1" t="str">
        <f t="shared" si="19"/>
        <v/>
      </c>
      <c r="F1204" s="2" t="str">
        <f>IF(ISERROR(VLOOKUP(A1204,'Cadastro-Estoque'!A:G,1,FALSE)),"",VLOOKUP(A1204,'Cadastro-Estoque'!A:G,4,FALSE))</f>
        <v/>
      </c>
      <c r="G1204" s="2" t="str">
        <f>IF(ISBLANK(A1204),"",IF(ISERROR(VLOOKUP(A1204,'Cadastro-Estoque'!A:G,1,FALSE)),"Produto não cadastrado",VLOOKUP(A1204,'Cadastro-Estoque'!A:G,2,FALSE)))</f>
        <v/>
      </c>
      <c r="H1204" s="2" t="str">
        <f>IF(ISERROR(VLOOKUP(A1204,'Cadastro-Estoque'!A:G,1,FALSE)),"",VLOOKUP(A1204,'Cadastro-Estoque'!A:G,3,FALSE))</f>
        <v/>
      </c>
    </row>
    <row r="1205" spans="5:8" ht="18.75" customHeight="1" x14ac:dyDescent="0.25">
      <c r="E1205" s="1" t="str">
        <f t="shared" si="19"/>
        <v/>
      </c>
      <c r="F1205" s="2" t="str">
        <f>IF(ISERROR(VLOOKUP(A1205,'Cadastro-Estoque'!A:G,1,FALSE)),"",VLOOKUP(A1205,'Cadastro-Estoque'!A:G,4,FALSE))</f>
        <v/>
      </c>
      <c r="G1205" s="2" t="str">
        <f>IF(ISBLANK(A1205),"",IF(ISERROR(VLOOKUP(A1205,'Cadastro-Estoque'!A:G,1,FALSE)),"Produto não cadastrado",VLOOKUP(A1205,'Cadastro-Estoque'!A:G,2,FALSE)))</f>
        <v/>
      </c>
      <c r="H1205" s="2" t="str">
        <f>IF(ISERROR(VLOOKUP(A1205,'Cadastro-Estoque'!A:G,1,FALSE)),"",VLOOKUP(A1205,'Cadastro-Estoque'!A:G,3,FALSE))</f>
        <v/>
      </c>
    </row>
    <row r="1206" spans="5:8" ht="18.75" customHeight="1" x14ac:dyDescent="0.25">
      <c r="E1206" s="1" t="str">
        <f t="shared" si="19"/>
        <v/>
      </c>
      <c r="F1206" s="2" t="str">
        <f>IF(ISERROR(VLOOKUP(A1206,'Cadastro-Estoque'!A:G,1,FALSE)),"",VLOOKUP(A1206,'Cadastro-Estoque'!A:G,4,FALSE))</f>
        <v/>
      </c>
      <c r="G1206" s="2" t="str">
        <f>IF(ISBLANK(A1206),"",IF(ISERROR(VLOOKUP(A1206,'Cadastro-Estoque'!A:G,1,FALSE)),"Produto não cadastrado",VLOOKUP(A1206,'Cadastro-Estoque'!A:G,2,FALSE)))</f>
        <v/>
      </c>
      <c r="H1206" s="2" t="str">
        <f>IF(ISERROR(VLOOKUP(A1206,'Cadastro-Estoque'!A:G,1,FALSE)),"",VLOOKUP(A1206,'Cadastro-Estoque'!A:G,3,FALSE))</f>
        <v/>
      </c>
    </row>
    <row r="1207" spans="5:8" ht="18.75" customHeight="1" x14ac:dyDescent="0.25">
      <c r="E1207" s="1" t="str">
        <f t="shared" si="19"/>
        <v/>
      </c>
      <c r="F1207" s="2" t="str">
        <f>IF(ISERROR(VLOOKUP(A1207,'Cadastro-Estoque'!A:G,1,FALSE)),"",VLOOKUP(A1207,'Cadastro-Estoque'!A:G,4,FALSE))</f>
        <v/>
      </c>
      <c r="G1207" s="2" t="str">
        <f>IF(ISBLANK(A1207),"",IF(ISERROR(VLOOKUP(A1207,'Cadastro-Estoque'!A:G,1,FALSE)),"Produto não cadastrado",VLOOKUP(A1207,'Cadastro-Estoque'!A:G,2,FALSE)))</f>
        <v/>
      </c>
      <c r="H1207" s="2" t="str">
        <f>IF(ISERROR(VLOOKUP(A1207,'Cadastro-Estoque'!A:G,1,FALSE)),"",VLOOKUP(A1207,'Cadastro-Estoque'!A:G,3,FALSE))</f>
        <v/>
      </c>
    </row>
    <row r="1208" spans="5:8" ht="18.75" customHeight="1" x14ac:dyDescent="0.25">
      <c r="E1208" s="1" t="str">
        <f t="shared" si="19"/>
        <v/>
      </c>
      <c r="F1208" s="2" t="str">
        <f>IF(ISERROR(VLOOKUP(A1208,'Cadastro-Estoque'!A:G,1,FALSE)),"",VLOOKUP(A1208,'Cadastro-Estoque'!A:G,4,FALSE))</f>
        <v/>
      </c>
      <c r="G1208" s="2" t="str">
        <f>IF(ISBLANK(A1208),"",IF(ISERROR(VLOOKUP(A1208,'Cadastro-Estoque'!A:G,1,FALSE)),"Produto não cadastrado",VLOOKUP(A1208,'Cadastro-Estoque'!A:G,2,FALSE)))</f>
        <v/>
      </c>
      <c r="H1208" s="2" t="str">
        <f>IF(ISERROR(VLOOKUP(A1208,'Cadastro-Estoque'!A:G,1,FALSE)),"",VLOOKUP(A1208,'Cadastro-Estoque'!A:G,3,FALSE))</f>
        <v/>
      </c>
    </row>
    <row r="1209" spans="5:8" ht="18.75" customHeight="1" x14ac:dyDescent="0.25">
      <c r="E1209" s="1" t="str">
        <f t="shared" si="19"/>
        <v/>
      </c>
      <c r="F1209" s="2" t="str">
        <f>IF(ISERROR(VLOOKUP(A1209,'Cadastro-Estoque'!A:G,1,FALSE)),"",VLOOKUP(A1209,'Cadastro-Estoque'!A:G,4,FALSE))</f>
        <v/>
      </c>
      <c r="G1209" s="2" t="str">
        <f>IF(ISBLANK(A1209),"",IF(ISERROR(VLOOKUP(A1209,'Cadastro-Estoque'!A:G,1,FALSE)),"Produto não cadastrado",VLOOKUP(A1209,'Cadastro-Estoque'!A:G,2,FALSE)))</f>
        <v/>
      </c>
      <c r="H1209" s="2" t="str">
        <f>IF(ISERROR(VLOOKUP(A1209,'Cadastro-Estoque'!A:G,1,FALSE)),"",VLOOKUP(A1209,'Cadastro-Estoque'!A:G,3,FALSE))</f>
        <v/>
      </c>
    </row>
    <row r="1210" spans="5:8" ht="18.75" customHeight="1" x14ac:dyDescent="0.25">
      <c r="E1210" s="1" t="str">
        <f t="shared" si="19"/>
        <v/>
      </c>
      <c r="F1210" s="2" t="str">
        <f>IF(ISERROR(VLOOKUP(A1210,'Cadastro-Estoque'!A:G,1,FALSE)),"",VLOOKUP(A1210,'Cadastro-Estoque'!A:G,4,FALSE))</f>
        <v/>
      </c>
      <c r="G1210" s="2" t="str">
        <f>IF(ISBLANK(A1210),"",IF(ISERROR(VLOOKUP(A1210,'Cadastro-Estoque'!A:G,1,FALSE)),"Produto não cadastrado",VLOOKUP(A1210,'Cadastro-Estoque'!A:G,2,FALSE)))</f>
        <v/>
      </c>
      <c r="H1210" s="2" t="str">
        <f>IF(ISERROR(VLOOKUP(A1210,'Cadastro-Estoque'!A:G,1,FALSE)),"",VLOOKUP(A1210,'Cadastro-Estoque'!A:G,3,FALSE))</f>
        <v/>
      </c>
    </row>
    <row r="1211" spans="5:8" ht="18.75" customHeight="1" x14ac:dyDescent="0.25">
      <c r="E1211" s="1" t="str">
        <f t="shared" si="19"/>
        <v/>
      </c>
      <c r="F1211" s="2" t="str">
        <f>IF(ISERROR(VLOOKUP(A1211,'Cadastro-Estoque'!A:G,1,FALSE)),"",VLOOKUP(A1211,'Cadastro-Estoque'!A:G,4,FALSE))</f>
        <v/>
      </c>
      <c r="G1211" s="2" t="str">
        <f>IF(ISBLANK(A1211),"",IF(ISERROR(VLOOKUP(A1211,'Cadastro-Estoque'!A:G,1,FALSE)),"Produto não cadastrado",VLOOKUP(A1211,'Cadastro-Estoque'!A:G,2,FALSE)))</f>
        <v/>
      </c>
      <c r="H1211" s="2" t="str">
        <f>IF(ISERROR(VLOOKUP(A1211,'Cadastro-Estoque'!A:G,1,FALSE)),"",VLOOKUP(A1211,'Cadastro-Estoque'!A:G,3,FALSE))</f>
        <v/>
      </c>
    </row>
    <row r="1212" spans="5:8" ht="18.75" customHeight="1" x14ac:dyDescent="0.25">
      <c r="E1212" s="1" t="str">
        <f t="shared" si="19"/>
        <v/>
      </c>
      <c r="F1212" s="2" t="str">
        <f>IF(ISERROR(VLOOKUP(A1212,'Cadastro-Estoque'!A:G,1,FALSE)),"",VLOOKUP(A1212,'Cadastro-Estoque'!A:G,4,FALSE))</f>
        <v/>
      </c>
      <c r="G1212" s="2" t="str">
        <f>IF(ISBLANK(A1212),"",IF(ISERROR(VLOOKUP(A1212,'Cadastro-Estoque'!A:G,1,FALSE)),"Produto não cadastrado",VLOOKUP(A1212,'Cadastro-Estoque'!A:G,2,FALSE)))</f>
        <v/>
      </c>
      <c r="H1212" s="2" t="str">
        <f>IF(ISERROR(VLOOKUP(A1212,'Cadastro-Estoque'!A:G,1,FALSE)),"",VLOOKUP(A1212,'Cadastro-Estoque'!A:G,3,FALSE))</f>
        <v/>
      </c>
    </row>
    <row r="1213" spans="5:8" ht="18.75" customHeight="1" x14ac:dyDescent="0.25">
      <c r="E1213" s="1" t="str">
        <f t="shared" si="19"/>
        <v/>
      </c>
      <c r="F1213" s="2" t="str">
        <f>IF(ISERROR(VLOOKUP(A1213,'Cadastro-Estoque'!A:G,1,FALSE)),"",VLOOKUP(A1213,'Cadastro-Estoque'!A:G,4,FALSE))</f>
        <v/>
      </c>
      <c r="G1213" s="2" t="str">
        <f>IF(ISBLANK(A1213),"",IF(ISERROR(VLOOKUP(A1213,'Cadastro-Estoque'!A:G,1,FALSE)),"Produto não cadastrado",VLOOKUP(A1213,'Cadastro-Estoque'!A:G,2,FALSE)))</f>
        <v/>
      </c>
      <c r="H1213" s="2" t="str">
        <f>IF(ISERROR(VLOOKUP(A1213,'Cadastro-Estoque'!A:G,1,FALSE)),"",VLOOKUP(A1213,'Cadastro-Estoque'!A:G,3,FALSE))</f>
        <v/>
      </c>
    </row>
    <row r="1214" spans="5:8" ht="18.75" customHeight="1" x14ac:dyDescent="0.25">
      <c r="E1214" s="1" t="str">
        <f t="shared" si="19"/>
        <v/>
      </c>
      <c r="F1214" s="2" t="str">
        <f>IF(ISERROR(VLOOKUP(A1214,'Cadastro-Estoque'!A:G,1,FALSE)),"",VLOOKUP(A1214,'Cadastro-Estoque'!A:G,4,FALSE))</f>
        <v/>
      </c>
      <c r="G1214" s="2" t="str">
        <f>IF(ISBLANK(A1214),"",IF(ISERROR(VLOOKUP(A1214,'Cadastro-Estoque'!A:G,1,FALSE)),"Produto não cadastrado",VLOOKUP(A1214,'Cadastro-Estoque'!A:G,2,FALSE)))</f>
        <v/>
      </c>
      <c r="H1214" s="2" t="str">
        <f>IF(ISERROR(VLOOKUP(A1214,'Cadastro-Estoque'!A:G,1,FALSE)),"",VLOOKUP(A1214,'Cadastro-Estoque'!A:G,3,FALSE))</f>
        <v/>
      </c>
    </row>
    <row r="1215" spans="5:8" ht="18.75" customHeight="1" x14ac:dyDescent="0.25">
      <c r="E1215" s="1" t="str">
        <f t="shared" si="19"/>
        <v/>
      </c>
      <c r="F1215" s="2" t="str">
        <f>IF(ISERROR(VLOOKUP(A1215,'Cadastro-Estoque'!A:G,1,FALSE)),"",VLOOKUP(A1215,'Cadastro-Estoque'!A:G,4,FALSE))</f>
        <v/>
      </c>
      <c r="G1215" s="2" t="str">
        <f>IF(ISBLANK(A1215),"",IF(ISERROR(VLOOKUP(A1215,'Cadastro-Estoque'!A:G,1,FALSE)),"Produto não cadastrado",VLOOKUP(A1215,'Cadastro-Estoque'!A:G,2,FALSE)))</f>
        <v/>
      </c>
      <c r="H1215" s="2" t="str">
        <f>IF(ISERROR(VLOOKUP(A1215,'Cadastro-Estoque'!A:G,1,FALSE)),"",VLOOKUP(A1215,'Cadastro-Estoque'!A:G,3,FALSE))</f>
        <v/>
      </c>
    </row>
    <row r="1216" spans="5:8" ht="18.75" customHeight="1" x14ac:dyDescent="0.25">
      <c r="E1216" s="1" t="str">
        <f t="shared" si="19"/>
        <v/>
      </c>
      <c r="F1216" s="2" t="str">
        <f>IF(ISERROR(VLOOKUP(A1216,'Cadastro-Estoque'!A:G,1,FALSE)),"",VLOOKUP(A1216,'Cadastro-Estoque'!A:G,4,FALSE))</f>
        <v/>
      </c>
      <c r="G1216" s="2" t="str">
        <f>IF(ISBLANK(A1216),"",IF(ISERROR(VLOOKUP(A1216,'Cadastro-Estoque'!A:G,1,FALSE)),"Produto não cadastrado",VLOOKUP(A1216,'Cadastro-Estoque'!A:G,2,FALSE)))</f>
        <v/>
      </c>
      <c r="H1216" s="2" t="str">
        <f>IF(ISERROR(VLOOKUP(A1216,'Cadastro-Estoque'!A:G,1,FALSE)),"",VLOOKUP(A1216,'Cadastro-Estoque'!A:G,3,FALSE))</f>
        <v/>
      </c>
    </row>
    <row r="1217" spans="5:8" ht="18.75" customHeight="1" x14ac:dyDescent="0.25">
      <c r="E1217" s="1" t="str">
        <f t="shared" si="19"/>
        <v/>
      </c>
      <c r="F1217" s="2" t="str">
        <f>IF(ISERROR(VLOOKUP(A1217,'Cadastro-Estoque'!A:G,1,FALSE)),"",VLOOKUP(A1217,'Cadastro-Estoque'!A:G,4,FALSE))</f>
        <v/>
      </c>
      <c r="G1217" s="2" t="str">
        <f>IF(ISBLANK(A1217),"",IF(ISERROR(VLOOKUP(A1217,'Cadastro-Estoque'!A:G,1,FALSE)),"Produto não cadastrado",VLOOKUP(A1217,'Cadastro-Estoque'!A:G,2,FALSE)))</f>
        <v/>
      </c>
      <c r="H1217" s="2" t="str">
        <f>IF(ISERROR(VLOOKUP(A1217,'Cadastro-Estoque'!A:G,1,FALSE)),"",VLOOKUP(A1217,'Cadastro-Estoque'!A:G,3,FALSE))</f>
        <v/>
      </c>
    </row>
    <row r="1218" spans="5:8" ht="18.75" customHeight="1" x14ac:dyDescent="0.25">
      <c r="E1218" s="1" t="str">
        <f t="shared" si="19"/>
        <v/>
      </c>
      <c r="F1218" s="2" t="str">
        <f>IF(ISERROR(VLOOKUP(A1218,'Cadastro-Estoque'!A:G,1,FALSE)),"",VLOOKUP(A1218,'Cadastro-Estoque'!A:G,4,FALSE))</f>
        <v/>
      </c>
      <c r="G1218" s="2" t="str">
        <f>IF(ISBLANK(A1218),"",IF(ISERROR(VLOOKUP(A1218,'Cadastro-Estoque'!A:G,1,FALSE)),"Produto não cadastrado",VLOOKUP(A1218,'Cadastro-Estoque'!A:G,2,FALSE)))</f>
        <v/>
      </c>
      <c r="H1218" s="2" t="str">
        <f>IF(ISERROR(VLOOKUP(A1218,'Cadastro-Estoque'!A:G,1,FALSE)),"",VLOOKUP(A1218,'Cadastro-Estoque'!A:G,3,FALSE))</f>
        <v/>
      </c>
    </row>
    <row r="1219" spans="5:8" ht="18.75" customHeight="1" x14ac:dyDescent="0.25">
      <c r="E1219" s="1" t="str">
        <f t="shared" si="19"/>
        <v/>
      </c>
      <c r="F1219" s="2" t="str">
        <f>IF(ISERROR(VLOOKUP(A1219,'Cadastro-Estoque'!A:G,1,FALSE)),"",VLOOKUP(A1219,'Cadastro-Estoque'!A:G,4,FALSE))</f>
        <v/>
      </c>
      <c r="G1219" s="2" t="str">
        <f>IF(ISBLANK(A1219),"",IF(ISERROR(VLOOKUP(A1219,'Cadastro-Estoque'!A:G,1,FALSE)),"Produto não cadastrado",VLOOKUP(A1219,'Cadastro-Estoque'!A:G,2,FALSE)))</f>
        <v/>
      </c>
      <c r="H1219" s="2" t="str">
        <f>IF(ISERROR(VLOOKUP(A1219,'Cadastro-Estoque'!A:G,1,FALSE)),"",VLOOKUP(A1219,'Cadastro-Estoque'!A:G,3,FALSE))</f>
        <v/>
      </c>
    </row>
    <row r="1220" spans="5:8" ht="18.75" customHeight="1" x14ac:dyDescent="0.25">
      <c r="E1220" s="1" t="str">
        <f t="shared" si="19"/>
        <v/>
      </c>
      <c r="F1220" s="2" t="str">
        <f>IF(ISERROR(VLOOKUP(A1220,'Cadastro-Estoque'!A:G,1,FALSE)),"",VLOOKUP(A1220,'Cadastro-Estoque'!A:G,4,FALSE))</f>
        <v/>
      </c>
      <c r="G1220" s="2" t="str">
        <f>IF(ISBLANK(A1220),"",IF(ISERROR(VLOOKUP(A1220,'Cadastro-Estoque'!A:G,1,FALSE)),"Produto não cadastrado",VLOOKUP(A1220,'Cadastro-Estoque'!A:G,2,FALSE)))</f>
        <v/>
      </c>
      <c r="H1220" s="2" t="str">
        <f>IF(ISERROR(VLOOKUP(A1220,'Cadastro-Estoque'!A:G,1,FALSE)),"",VLOOKUP(A1220,'Cadastro-Estoque'!A:G,3,FALSE))</f>
        <v/>
      </c>
    </row>
    <row r="1221" spans="5:8" ht="18.75" customHeight="1" x14ac:dyDescent="0.25">
      <c r="E1221" s="1" t="str">
        <f t="shared" si="19"/>
        <v/>
      </c>
      <c r="F1221" s="2" t="str">
        <f>IF(ISERROR(VLOOKUP(A1221,'Cadastro-Estoque'!A:G,1,FALSE)),"",VLOOKUP(A1221,'Cadastro-Estoque'!A:G,4,FALSE))</f>
        <v/>
      </c>
      <c r="G1221" s="2" t="str">
        <f>IF(ISBLANK(A1221),"",IF(ISERROR(VLOOKUP(A1221,'Cadastro-Estoque'!A:G,1,FALSE)),"Produto não cadastrado",VLOOKUP(A1221,'Cadastro-Estoque'!A:G,2,FALSE)))</f>
        <v/>
      </c>
      <c r="H1221" s="2" t="str">
        <f>IF(ISERROR(VLOOKUP(A1221,'Cadastro-Estoque'!A:G,1,FALSE)),"",VLOOKUP(A1221,'Cadastro-Estoque'!A:G,3,FALSE))</f>
        <v/>
      </c>
    </row>
    <row r="1222" spans="5:8" ht="18.75" customHeight="1" x14ac:dyDescent="0.25">
      <c r="E1222" s="1" t="str">
        <f t="shared" si="19"/>
        <v/>
      </c>
      <c r="F1222" s="2" t="str">
        <f>IF(ISERROR(VLOOKUP(A1222,'Cadastro-Estoque'!A:G,1,FALSE)),"",VLOOKUP(A1222,'Cadastro-Estoque'!A:G,4,FALSE))</f>
        <v/>
      </c>
      <c r="G1222" s="2" t="str">
        <f>IF(ISBLANK(A1222),"",IF(ISERROR(VLOOKUP(A1222,'Cadastro-Estoque'!A:G,1,FALSE)),"Produto não cadastrado",VLOOKUP(A1222,'Cadastro-Estoque'!A:G,2,FALSE)))</f>
        <v/>
      </c>
      <c r="H1222" s="2" t="str">
        <f>IF(ISERROR(VLOOKUP(A1222,'Cadastro-Estoque'!A:G,1,FALSE)),"",VLOOKUP(A1222,'Cadastro-Estoque'!A:G,3,FALSE))</f>
        <v/>
      </c>
    </row>
    <row r="1223" spans="5:8" ht="18.75" customHeight="1" x14ac:dyDescent="0.25">
      <c r="E1223" s="1" t="str">
        <f t="shared" ref="E1223:E1286" si="20">IF(ISBLANK(A1223),"",C1223*D1223)</f>
        <v/>
      </c>
      <c r="F1223" s="2" t="str">
        <f>IF(ISERROR(VLOOKUP(A1223,'Cadastro-Estoque'!A:G,1,FALSE)),"",VLOOKUP(A1223,'Cadastro-Estoque'!A:G,4,FALSE))</f>
        <v/>
      </c>
      <c r="G1223" s="2" t="str">
        <f>IF(ISBLANK(A1223),"",IF(ISERROR(VLOOKUP(A1223,'Cadastro-Estoque'!A:G,1,FALSE)),"Produto não cadastrado",VLOOKUP(A1223,'Cadastro-Estoque'!A:G,2,FALSE)))</f>
        <v/>
      </c>
      <c r="H1223" s="2" t="str">
        <f>IF(ISERROR(VLOOKUP(A1223,'Cadastro-Estoque'!A:G,1,FALSE)),"",VLOOKUP(A1223,'Cadastro-Estoque'!A:G,3,FALSE))</f>
        <v/>
      </c>
    </row>
    <row r="1224" spans="5:8" ht="18.75" customHeight="1" x14ac:dyDescent="0.25">
      <c r="E1224" s="1" t="str">
        <f t="shared" si="20"/>
        <v/>
      </c>
      <c r="F1224" s="2" t="str">
        <f>IF(ISERROR(VLOOKUP(A1224,'Cadastro-Estoque'!A:G,1,FALSE)),"",VLOOKUP(A1224,'Cadastro-Estoque'!A:G,4,FALSE))</f>
        <v/>
      </c>
      <c r="G1224" s="2" t="str">
        <f>IF(ISBLANK(A1224),"",IF(ISERROR(VLOOKUP(A1224,'Cadastro-Estoque'!A:G,1,FALSE)),"Produto não cadastrado",VLOOKUP(A1224,'Cadastro-Estoque'!A:G,2,FALSE)))</f>
        <v/>
      </c>
      <c r="H1224" s="2" t="str">
        <f>IF(ISERROR(VLOOKUP(A1224,'Cadastro-Estoque'!A:G,1,FALSE)),"",VLOOKUP(A1224,'Cadastro-Estoque'!A:G,3,FALSE))</f>
        <v/>
      </c>
    </row>
    <row r="1225" spans="5:8" ht="18.75" customHeight="1" x14ac:dyDescent="0.25">
      <c r="E1225" s="1" t="str">
        <f t="shared" si="20"/>
        <v/>
      </c>
      <c r="F1225" s="2" t="str">
        <f>IF(ISERROR(VLOOKUP(A1225,'Cadastro-Estoque'!A:G,1,FALSE)),"",VLOOKUP(A1225,'Cadastro-Estoque'!A:G,4,FALSE))</f>
        <v/>
      </c>
      <c r="G1225" s="2" t="str">
        <f>IF(ISBLANK(A1225),"",IF(ISERROR(VLOOKUP(A1225,'Cadastro-Estoque'!A:G,1,FALSE)),"Produto não cadastrado",VLOOKUP(A1225,'Cadastro-Estoque'!A:G,2,FALSE)))</f>
        <v/>
      </c>
      <c r="H1225" s="2" t="str">
        <f>IF(ISERROR(VLOOKUP(A1225,'Cadastro-Estoque'!A:G,1,FALSE)),"",VLOOKUP(A1225,'Cadastro-Estoque'!A:G,3,FALSE))</f>
        <v/>
      </c>
    </row>
    <row r="1226" spans="5:8" ht="18.75" customHeight="1" x14ac:dyDescent="0.25">
      <c r="E1226" s="1" t="str">
        <f t="shared" si="20"/>
        <v/>
      </c>
      <c r="F1226" s="2" t="str">
        <f>IF(ISERROR(VLOOKUP(A1226,'Cadastro-Estoque'!A:G,1,FALSE)),"",VLOOKUP(A1226,'Cadastro-Estoque'!A:G,4,FALSE))</f>
        <v/>
      </c>
      <c r="G1226" s="2" t="str">
        <f>IF(ISBLANK(A1226),"",IF(ISERROR(VLOOKUP(A1226,'Cadastro-Estoque'!A:G,1,FALSE)),"Produto não cadastrado",VLOOKUP(A1226,'Cadastro-Estoque'!A:G,2,FALSE)))</f>
        <v/>
      </c>
      <c r="H1226" s="2" t="str">
        <f>IF(ISERROR(VLOOKUP(A1226,'Cadastro-Estoque'!A:G,1,FALSE)),"",VLOOKUP(A1226,'Cadastro-Estoque'!A:G,3,FALSE))</f>
        <v/>
      </c>
    </row>
    <row r="1227" spans="5:8" ht="18.75" customHeight="1" x14ac:dyDescent="0.25">
      <c r="E1227" s="1" t="str">
        <f t="shared" si="20"/>
        <v/>
      </c>
      <c r="F1227" s="2" t="str">
        <f>IF(ISERROR(VLOOKUP(A1227,'Cadastro-Estoque'!A:G,1,FALSE)),"",VLOOKUP(A1227,'Cadastro-Estoque'!A:G,4,FALSE))</f>
        <v/>
      </c>
      <c r="G1227" s="2" t="str">
        <f>IF(ISBLANK(A1227),"",IF(ISERROR(VLOOKUP(A1227,'Cadastro-Estoque'!A:G,1,FALSE)),"Produto não cadastrado",VLOOKUP(A1227,'Cadastro-Estoque'!A:G,2,FALSE)))</f>
        <v/>
      </c>
      <c r="H1227" s="2" t="str">
        <f>IF(ISERROR(VLOOKUP(A1227,'Cadastro-Estoque'!A:G,1,FALSE)),"",VLOOKUP(A1227,'Cadastro-Estoque'!A:G,3,FALSE))</f>
        <v/>
      </c>
    </row>
    <row r="1228" spans="5:8" ht="18.75" customHeight="1" x14ac:dyDescent="0.25">
      <c r="E1228" s="1" t="str">
        <f t="shared" si="20"/>
        <v/>
      </c>
      <c r="F1228" s="2" t="str">
        <f>IF(ISERROR(VLOOKUP(A1228,'Cadastro-Estoque'!A:G,1,FALSE)),"",VLOOKUP(A1228,'Cadastro-Estoque'!A:G,4,FALSE))</f>
        <v/>
      </c>
      <c r="G1228" s="2" t="str">
        <f>IF(ISBLANK(A1228),"",IF(ISERROR(VLOOKUP(A1228,'Cadastro-Estoque'!A:G,1,FALSE)),"Produto não cadastrado",VLOOKUP(A1228,'Cadastro-Estoque'!A:G,2,FALSE)))</f>
        <v/>
      </c>
      <c r="H1228" s="2" t="str">
        <f>IF(ISERROR(VLOOKUP(A1228,'Cadastro-Estoque'!A:G,1,FALSE)),"",VLOOKUP(A1228,'Cadastro-Estoque'!A:G,3,FALSE))</f>
        <v/>
      </c>
    </row>
    <row r="1229" spans="5:8" ht="18.75" customHeight="1" x14ac:dyDescent="0.25">
      <c r="E1229" s="1" t="str">
        <f t="shared" si="20"/>
        <v/>
      </c>
      <c r="F1229" s="2" t="str">
        <f>IF(ISERROR(VLOOKUP(A1229,'Cadastro-Estoque'!A:G,1,FALSE)),"",VLOOKUP(A1229,'Cadastro-Estoque'!A:G,4,FALSE))</f>
        <v/>
      </c>
      <c r="G1229" s="2" t="str">
        <f>IF(ISBLANK(A1229),"",IF(ISERROR(VLOOKUP(A1229,'Cadastro-Estoque'!A:G,1,FALSE)),"Produto não cadastrado",VLOOKUP(A1229,'Cadastro-Estoque'!A:G,2,FALSE)))</f>
        <v/>
      </c>
      <c r="H1229" s="2" t="str">
        <f>IF(ISERROR(VLOOKUP(A1229,'Cadastro-Estoque'!A:G,1,FALSE)),"",VLOOKUP(A1229,'Cadastro-Estoque'!A:G,3,FALSE))</f>
        <v/>
      </c>
    </row>
    <row r="1230" spans="5:8" ht="18.75" customHeight="1" x14ac:dyDescent="0.25">
      <c r="E1230" s="1" t="str">
        <f t="shared" si="20"/>
        <v/>
      </c>
      <c r="F1230" s="2" t="str">
        <f>IF(ISERROR(VLOOKUP(A1230,'Cadastro-Estoque'!A:G,1,FALSE)),"",VLOOKUP(A1230,'Cadastro-Estoque'!A:G,4,FALSE))</f>
        <v/>
      </c>
      <c r="G1230" s="2" t="str">
        <f>IF(ISBLANK(A1230),"",IF(ISERROR(VLOOKUP(A1230,'Cadastro-Estoque'!A:G,1,FALSE)),"Produto não cadastrado",VLOOKUP(A1230,'Cadastro-Estoque'!A:G,2,FALSE)))</f>
        <v/>
      </c>
      <c r="H1230" s="2" t="str">
        <f>IF(ISERROR(VLOOKUP(A1230,'Cadastro-Estoque'!A:G,1,FALSE)),"",VLOOKUP(A1230,'Cadastro-Estoque'!A:G,3,FALSE))</f>
        <v/>
      </c>
    </row>
    <row r="1231" spans="5:8" ht="18.75" customHeight="1" x14ac:dyDescent="0.25">
      <c r="E1231" s="1" t="str">
        <f t="shared" si="20"/>
        <v/>
      </c>
      <c r="F1231" s="2" t="str">
        <f>IF(ISERROR(VLOOKUP(A1231,'Cadastro-Estoque'!A:G,1,FALSE)),"",VLOOKUP(A1231,'Cadastro-Estoque'!A:G,4,FALSE))</f>
        <v/>
      </c>
      <c r="G1231" s="2" t="str">
        <f>IF(ISBLANK(A1231),"",IF(ISERROR(VLOOKUP(A1231,'Cadastro-Estoque'!A:G,1,FALSE)),"Produto não cadastrado",VLOOKUP(A1231,'Cadastro-Estoque'!A:G,2,FALSE)))</f>
        <v/>
      </c>
      <c r="H1231" s="2" t="str">
        <f>IF(ISERROR(VLOOKUP(A1231,'Cadastro-Estoque'!A:G,1,FALSE)),"",VLOOKUP(A1231,'Cadastro-Estoque'!A:G,3,FALSE))</f>
        <v/>
      </c>
    </row>
    <row r="1232" spans="5:8" ht="18.75" customHeight="1" x14ac:dyDescent="0.25">
      <c r="E1232" s="1" t="str">
        <f t="shared" si="20"/>
        <v/>
      </c>
      <c r="F1232" s="2" t="str">
        <f>IF(ISERROR(VLOOKUP(A1232,'Cadastro-Estoque'!A:G,1,FALSE)),"",VLOOKUP(A1232,'Cadastro-Estoque'!A:G,4,FALSE))</f>
        <v/>
      </c>
      <c r="G1232" s="2" t="str">
        <f>IF(ISBLANK(A1232),"",IF(ISERROR(VLOOKUP(A1232,'Cadastro-Estoque'!A:G,1,FALSE)),"Produto não cadastrado",VLOOKUP(A1232,'Cadastro-Estoque'!A:G,2,FALSE)))</f>
        <v/>
      </c>
      <c r="H1232" s="2" t="str">
        <f>IF(ISERROR(VLOOKUP(A1232,'Cadastro-Estoque'!A:G,1,FALSE)),"",VLOOKUP(A1232,'Cadastro-Estoque'!A:G,3,FALSE))</f>
        <v/>
      </c>
    </row>
    <row r="1233" spans="5:8" ht="18.75" customHeight="1" x14ac:dyDescent="0.25">
      <c r="E1233" s="1" t="str">
        <f t="shared" si="20"/>
        <v/>
      </c>
      <c r="F1233" s="2" t="str">
        <f>IF(ISERROR(VLOOKUP(A1233,'Cadastro-Estoque'!A:G,1,FALSE)),"",VLOOKUP(A1233,'Cadastro-Estoque'!A:G,4,FALSE))</f>
        <v/>
      </c>
      <c r="G1233" s="2" t="str">
        <f>IF(ISBLANK(A1233),"",IF(ISERROR(VLOOKUP(A1233,'Cadastro-Estoque'!A:G,1,FALSE)),"Produto não cadastrado",VLOOKUP(A1233,'Cadastro-Estoque'!A:G,2,FALSE)))</f>
        <v/>
      </c>
      <c r="H1233" s="2" t="str">
        <f>IF(ISERROR(VLOOKUP(A1233,'Cadastro-Estoque'!A:G,1,FALSE)),"",VLOOKUP(A1233,'Cadastro-Estoque'!A:G,3,FALSE))</f>
        <v/>
      </c>
    </row>
    <row r="1234" spans="5:8" ht="18.75" customHeight="1" x14ac:dyDescent="0.25">
      <c r="E1234" s="1" t="str">
        <f t="shared" si="20"/>
        <v/>
      </c>
      <c r="F1234" s="2" t="str">
        <f>IF(ISERROR(VLOOKUP(A1234,'Cadastro-Estoque'!A:G,1,FALSE)),"",VLOOKUP(A1234,'Cadastro-Estoque'!A:G,4,FALSE))</f>
        <v/>
      </c>
      <c r="G1234" s="2" t="str">
        <f>IF(ISBLANK(A1234),"",IF(ISERROR(VLOOKUP(A1234,'Cadastro-Estoque'!A:G,1,FALSE)),"Produto não cadastrado",VLOOKUP(A1234,'Cadastro-Estoque'!A:G,2,FALSE)))</f>
        <v/>
      </c>
      <c r="H1234" s="2" t="str">
        <f>IF(ISERROR(VLOOKUP(A1234,'Cadastro-Estoque'!A:G,1,FALSE)),"",VLOOKUP(A1234,'Cadastro-Estoque'!A:G,3,FALSE))</f>
        <v/>
      </c>
    </row>
    <row r="1235" spans="5:8" ht="18.75" customHeight="1" x14ac:dyDescent="0.25">
      <c r="E1235" s="1" t="str">
        <f t="shared" si="20"/>
        <v/>
      </c>
      <c r="F1235" s="2" t="str">
        <f>IF(ISERROR(VLOOKUP(A1235,'Cadastro-Estoque'!A:G,1,FALSE)),"",VLOOKUP(A1235,'Cadastro-Estoque'!A:G,4,FALSE))</f>
        <v/>
      </c>
      <c r="G1235" s="2" t="str">
        <f>IF(ISBLANK(A1235),"",IF(ISERROR(VLOOKUP(A1235,'Cadastro-Estoque'!A:G,1,FALSE)),"Produto não cadastrado",VLOOKUP(A1235,'Cadastro-Estoque'!A:G,2,FALSE)))</f>
        <v/>
      </c>
      <c r="H1235" s="2" t="str">
        <f>IF(ISERROR(VLOOKUP(A1235,'Cadastro-Estoque'!A:G,1,FALSE)),"",VLOOKUP(A1235,'Cadastro-Estoque'!A:G,3,FALSE))</f>
        <v/>
      </c>
    </row>
    <row r="1236" spans="5:8" ht="18.75" customHeight="1" x14ac:dyDescent="0.25">
      <c r="E1236" s="1" t="str">
        <f t="shared" si="20"/>
        <v/>
      </c>
      <c r="F1236" s="2" t="str">
        <f>IF(ISERROR(VLOOKUP(A1236,'Cadastro-Estoque'!A:G,1,FALSE)),"",VLOOKUP(A1236,'Cadastro-Estoque'!A:G,4,FALSE))</f>
        <v/>
      </c>
      <c r="G1236" s="2" t="str">
        <f>IF(ISBLANK(A1236),"",IF(ISERROR(VLOOKUP(A1236,'Cadastro-Estoque'!A:G,1,FALSE)),"Produto não cadastrado",VLOOKUP(A1236,'Cadastro-Estoque'!A:G,2,FALSE)))</f>
        <v/>
      </c>
      <c r="H1236" s="2" t="str">
        <f>IF(ISERROR(VLOOKUP(A1236,'Cadastro-Estoque'!A:G,1,FALSE)),"",VLOOKUP(A1236,'Cadastro-Estoque'!A:G,3,FALSE))</f>
        <v/>
      </c>
    </row>
    <row r="1237" spans="5:8" ht="18.75" customHeight="1" x14ac:dyDescent="0.25">
      <c r="E1237" s="1" t="str">
        <f t="shared" si="20"/>
        <v/>
      </c>
      <c r="F1237" s="2" t="str">
        <f>IF(ISERROR(VLOOKUP(A1237,'Cadastro-Estoque'!A:G,1,FALSE)),"",VLOOKUP(A1237,'Cadastro-Estoque'!A:G,4,FALSE))</f>
        <v/>
      </c>
      <c r="G1237" s="2" t="str">
        <f>IF(ISBLANK(A1237),"",IF(ISERROR(VLOOKUP(A1237,'Cadastro-Estoque'!A:G,1,FALSE)),"Produto não cadastrado",VLOOKUP(A1237,'Cadastro-Estoque'!A:G,2,FALSE)))</f>
        <v/>
      </c>
      <c r="H1237" s="2" t="str">
        <f>IF(ISERROR(VLOOKUP(A1237,'Cadastro-Estoque'!A:G,1,FALSE)),"",VLOOKUP(A1237,'Cadastro-Estoque'!A:G,3,FALSE))</f>
        <v/>
      </c>
    </row>
    <row r="1238" spans="5:8" ht="18.75" customHeight="1" x14ac:dyDescent="0.25">
      <c r="E1238" s="1" t="str">
        <f t="shared" si="20"/>
        <v/>
      </c>
      <c r="F1238" s="2" t="str">
        <f>IF(ISERROR(VLOOKUP(A1238,'Cadastro-Estoque'!A:G,1,FALSE)),"",VLOOKUP(A1238,'Cadastro-Estoque'!A:G,4,FALSE))</f>
        <v/>
      </c>
      <c r="G1238" s="2" t="str">
        <f>IF(ISBLANK(A1238),"",IF(ISERROR(VLOOKUP(A1238,'Cadastro-Estoque'!A:G,1,FALSE)),"Produto não cadastrado",VLOOKUP(A1238,'Cadastro-Estoque'!A:G,2,FALSE)))</f>
        <v/>
      </c>
      <c r="H1238" s="2" t="str">
        <f>IF(ISERROR(VLOOKUP(A1238,'Cadastro-Estoque'!A:G,1,FALSE)),"",VLOOKUP(A1238,'Cadastro-Estoque'!A:G,3,FALSE))</f>
        <v/>
      </c>
    </row>
    <row r="1239" spans="5:8" ht="18.75" customHeight="1" x14ac:dyDescent="0.25">
      <c r="E1239" s="1" t="str">
        <f t="shared" si="20"/>
        <v/>
      </c>
      <c r="F1239" s="2" t="str">
        <f>IF(ISERROR(VLOOKUP(A1239,'Cadastro-Estoque'!A:G,1,FALSE)),"",VLOOKUP(A1239,'Cadastro-Estoque'!A:G,4,FALSE))</f>
        <v/>
      </c>
      <c r="G1239" s="2" t="str">
        <f>IF(ISBLANK(A1239),"",IF(ISERROR(VLOOKUP(A1239,'Cadastro-Estoque'!A:G,1,FALSE)),"Produto não cadastrado",VLOOKUP(A1239,'Cadastro-Estoque'!A:G,2,FALSE)))</f>
        <v/>
      </c>
      <c r="H1239" s="2" t="str">
        <f>IF(ISERROR(VLOOKUP(A1239,'Cadastro-Estoque'!A:G,1,FALSE)),"",VLOOKUP(A1239,'Cadastro-Estoque'!A:G,3,FALSE))</f>
        <v/>
      </c>
    </row>
    <row r="1240" spans="5:8" ht="18.75" customHeight="1" x14ac:dyDescent="0.25">
      <c r="E1240" s="1" t="str">
        <f t="shared" si="20"/>
        <v/>
      </c>
      <c r="F1240" s="2" t="str">
        <f>IF(ISERROR(VLOOKUP(A1240,'Cadastro-Estoque'!A:G,1,FALSE)),"",VLOOKUP(A1240,'Cadastro-Estoque'!A:G,4,FALSE))</f>
        <v/>
      </c>
      <c r="G1240" s="2" t="str">
        <f>IF(ISBLANK(A1240),"",IF(ISERROR(VLOOKUP(A1240,'Cadastro-Estoque'!A:G,1,FALSE)),"Produto não cadastrado",VLOOKUP(A1240,'Cadastro-Estoque'!A:G,2,FALSE)))</f>
        <v/>
      </c>
      <c r="H1240" s="2" t="str">
        <f>IF(ISERROR(VLOOKUP(A1240,'Cadastro-Estoque'!A:G,1,FALSE)),"",VLOOKUP(A1240,'Cadastro-Estoque'!A:G,3,FALSE))</f>
        <v/>
      </c>
    </row>
    <row r="1241" spans="5:8" ht="18.75" customHeight="1" x14ac:dyDescent="0.25">
      <c r="E1241" s="1" t="str">
        <f t="shared" si="20"/>
        <v/>
      </c>
      <c r="F1241" s="2" t="str">
        <f>IF(ISERROR(VLOOKUP(A1241,'Cadastro-Estoque'!A:G,1,FALSE)),"",VLOOKUP(A1241,'Cadastro-Estoque'!A:G,4,FALSE))</f>
        <v/>
      </c>
      <c r="G1241" s="2" t="str">
        <f>IF(ISBLANK(A1241),"",IF(ISERROR(VLOOKUP(A1241,'Cadastro-Estoque'!A:G,1,FALSE)),"Produto não cadastrado",VLOOKUP(A1241,'Cadastro-Estoque'!A:G,2,FALSE)))</f>
        <v/>
      </c>
      <c r="H1241" s="2" t="str">
        <f>IF(ISERROR(VLOOKUP(A1241,'Cadastro-Estoque'!A:G,1,FALSE)),"",VLOOKUP(A1241,'Cadastro-Estoque'!A:G,3,FALSE))</f>
        <v/>
      </c>
    </row>
    <row r="1242" spans="5:8" ht="18.75" customHeight="1" x14ac:dyDescent="0.25">
      <c r="E1242" s="1" t="str">
        <f t="shared" si="20"/>
        <v/>
      </c>
      <c r="F1242" s="2" t="str">
        <f>IF(ISERROR(VLOOKUP(A1242,'Cadastro-Estoque'!A:G,1,FALSE)),"",VLOOKUP(A1242,'Cadastro-Estoque'!A:G,4,FALSE))</f>
        <v/>
      </c>
      <c r="G1242" s="2" t="str">
        <f>IF(ISBLANK(A1242),"",IF(ISERROR(VLOOKUP(A1242,'Cadastro-Estoque'!A:G,1,FALSE)),"Produto não cadastrado",VLOOKUP(A1242,'Cadastro-Estoque'!A:G,2,FALSE)))</f>
        <v/>
      </c>
      <c r="H1242" s="2" t="str">
        <f>IF(ISERROR(VLOOKUP(A1242,'Cadastro-Estoque'!A:G,1,FALSE)),"",VLOOKUP(A1242,'Cadastro-Estoque'!A:G,3,FALSE))</f>
        <v/>
      </c>
    </row>
    <row r="1243" spans="5:8" ht="18.75" customHeight="1" x14ac:dyDescent="0.25">
      <c r="E1243" s="1" t="str">
        <f t="shared" si="20"/>
        <v/>
      </c>
      <c r="F1243" s="2" t="str">
        <f>IF(ISERROR(VLOOKUP(A1243,'Cadastro-Estoque'!A:G,1,FALSE)),"",VLOOKUP(A1243,'Cadastro-Estoque'!A:G,4,FALSE))</f>
        <v/>
      </c>
      <c r="G1243" s="2" t="str">
        <f>IF(ISBLANK(A1243),"",IF(ISERROR(VLOOKUP(A1243,'Cadastro-Estoque'!A:G,1,FALSE)),"Produto não cadastrado",VLOOKUP(A1243,'Cadastro-Estoque'!A:G,2,FALSE)))</f>
        <v/>
      </c>
      <c r="H1243" s="2" t="str">
        <f>IF(ISERROR(VLOOKUP(A1243,'Cadastro-Estoque'!A:G,1,FALSE)),"",VLOOKUP(A1243,'Cadastro-Estoque'!A:G,3,FALSE))</f>
        <v/>
      </c>
    </row>
    <row r="1244" spans="5:8" ht="18.75" customHeight="1" x14ac:dyDescent="0.25">
      <c r="E1244" s="1" t="str">
        <f t="shared" si="20"/>
        <v/>
      </c>
      <c r="F1244" s="2" t="str">
        <f>IF(ISERROR(VLOOKUP(A1244,'Cadastro-Estoque'!A:G,1,FALSE)),"",VLOOKUP(A1244,'Cadastro-Estoque'!A:G,4,FALSE))</f>
        <v/>
      </c>
      <c r="G1244" s="2" t="str">
        <f>IF(ISBLANK(A1244),"",IF(ISERROR(VLOOKUP(A1244,'Cadastro-Estoque'!A:G,1,FALSE)),"Produto não cadastrado",VLOOKUP(A1244,'Cadastro-Estoque'!A:G,2,FALSE)))</f>
        <v/>
      </c>
      <c r="H1244" s="2" t="str">
        <f>IF(ISERROR(VLOOKUP(A1244,'Cadastro-Estoque'!A:G,1,FALSE)),"",VLOOKUP(A1244,'Cadastro-Estoque'!A:G,3,FALSE))</f>
        <v/>
      </c>
    </row>
    <row r="1245" spans="5:8" ht="18.75" customHeight="1" x14ac:dyDescent="0.25">
      <c r="E1245" s="1" t="str">
        <f t="shared" si="20"/>
        <v/>
      </c>
      <c r="F1245" s="2" t="str">
        <f>IF(ISERROR(VLOOKUP(A1245,'Cadastro-Estoque'!A:G,1,FALSE)),"",VLOOKUP(A1245,'Cadastro-Estoque'!A:G,4,FALSE))</f>
        <v/>
      </c>
      <c r="G1245" s="2" t="str">
        <f>IF(ISBLANK(A1245),"",IF(ISERROR(VLOOKUP(A1245,'Cadastro-Estoque'!A:G,1,FALSE)),"Produto não cadastrado",VLOOKUP(A1245,'Cadastro-Estoque'!A:G,2,FALSE)))</f>
        <v/>
      </c>
      <c r="H1245" s="2" t="str">
        <f>IF(ISERROR(VLOOKUP(A1245,'Cadastro-Estoque'!A:G,1,FALSE)),"",VLOOKUP(A1245,'Cadastro-Estoque'!A:G,3,FALSE))</f>
        <v/>
      </c>
    </row>
    <row r="1246" spans="5:8" ht="18.75" customHeight="1" x14ac:dyDescent="0.25">
      <c r="E1246" s="1" t="str">
        <f t="shared" si="20"/>
        <v/>
      </c>
      <c r="F1246" s="2" t="str">
        <f>IF(ISERROR(VLOOKUP(A1246,'Cadastro-Estoque'!A:G,1,FALSE)),"",VLOOKUP(A1246,'Cadastro-Estoque'!A:G,4,FALSE))</f>
        <v/>
      </c>
      <c r="G1246" s="2" t="str">
        <f>IF(ISBLANK(A1246),"",IF(ISERROR(VLOOKUP(A1246,'Cadastro-Estoque'!A:G,1,FALSE)),"Produto não cadastrado",VLOOKUP(A1246,'Cadastro-Estoque'!A:G,2,FALSE)))</f>
        <v/>
      </c>
      <c r="H1246" s="2" t="str">
        <f>IF(ISERROR(VLOOKUP(A1246,'Cadastro-Estoque'!A:G,1,FALSE)),"",VLOOKUP(A1246,'Cadastro-Estoque'!A:G,3,FALSE))</f>
        <v/>
      </c>
    </row>
    <row r="1247" spans="5:8" ht="18.75" customHeight="1" x14ac:dyDescent="0.25">
      <c r="E1247" s="1" t="str">
        <f t="shared" si="20"/>
        <v/>
      </c>
      <c r="F1247" s="2" t="str">
        <f>IF(ISERROR(VLOOKUP(A1247,'Cadastro-Estoque'!A:G,1,FALSE)),"",VLOOKUP(A1247,'Cadastro-Estoque'!A:G,4,FALSE))</f>
        <v/>
      </c>
      <c r="G1247" s="2" t="str">
        <f>IF(ISBLANK(A1247),"",IF(ISERROR(VLOOKUP(A1247,'Cadastro-Estoque'!A:G,1,FALSE)),"Produto não cadastrado",VLOOKUP(A1247,'Cadastro-Estoque'!A:G,2,FALSE)))</f>
        <v/>
      </c>
      <c r="H1247" s="2" t="str">
        <f>IF(ISERROR(VLOOKUP(A1247,'Cadastro-Estoque'!A:G,1,FALSE)),"",VLOOKUP(A1247,'Cadastro-Estoque'!A:G,3,FALSE))</f>
        <v/>
      </c>
    </row>
    <row r="1248" spans="5:8" ht="18.75" customHeight="1" x14ac:dyDescent="0.25">
      <c r="E1248" s="1" t="str">
        <f t="shared" si="20"/>
        <v/>
      </c>
      <c r="F1248" s="2" t="str">
        <f>IF(ISERROR(VLOOKUP(A1248,'Cadastro-Estoque'!A:G,1,FALSE)),"",VLOOKUP(A1248,'Cadastro-Estoque'!A:G,4,FALSE))</f>
        <v/>
      </c>
      <c r="G1248" s="2" t="str">
        <f>IF(ISBLANK(A1248),"",IF(ISERROR(VLOOKUP(A1248,'Cadastro-Estoque'!A:G,1,FALSE)),"Produto não cadastrado",VLOOKUP(A1248,'Cadastro-Estoque'!A:G,2,FALSE)))</f>
        <v/>
      </c>
      <c r="H1248" s="2" t="str">
        <f>IF(ISERROR(VLOOKUP(A1248,'Cadastro-Estoque'!A:G,1,FALSE)),"",VLOOKUP(A1248,'Cadastro-Estoque'!A:G,3,FALSE))</f>
        <v/>
      </c>
    </row>
    <row r="1249" spans="5:8" ht="18.75" customHeight="1" x14ac:dyDescent="0.25">
      <c r="E1249" s="1" t="str">
        <f t="shared" si="20"/>
        <v/>
      </c>
      <c r="F1249" s="2" t="str">
        <f>IF(ISERROR(VLOOKUP(A1249,'Cadastro-Estoque'!A:G,1,FALSE)),"",VLOOKUP(A1249,'Cadastro-Estoque'!A:G,4,FALSE))</f>
        <v/>
      </c>
      <c r="G1249" s="2" t="str">
        <f>IF(ISBLANK(A1249),"",IF(ISERROR(VLOOKUP(A1249,'Cadastro-Estoque'!A:G,1,FALSE)),"Produto não cadastrado",VLOOKUP(A1249,'Cadastro-Estoque'!A:G,2,FALSE)))</f>
        <v/>
      </c>
      <c r="H1249" s="2" t="str">
        <f>IF(ISERROR(VLOOKUP(A1249,'Cadastro-Estoque'!A:G,1,FALSE)),"",VLOOKUP(A1249,'Cadastro-Estoque'!A:G,3,FALSE))</f>
        <v/>
      </c>
    </row>
    <row r="1250" spans="5:8" ht="18.75" customHeight="1" x14ac:dyDescent="0.25">
      <c r="E1250" s="1" t="str">
        <f t="shared" si="20"/>
        <v/>
      </c>
      <c r="F1250" s="2" t="str">
        <f>IF(ISERROR(VLOOKUP(A1250,'Cadastro-Estoque'!A:G,1,FALSE)),"",VLOOKUP(A1250,'Cadastro-Estoque'!A:G,4,FALSE))</f>
        <v/>
      </c>
      <c r="G1250" s="2" t="str">
        <f>IF(ISBLANK(A1250),"",IF(ISERROR(VLOOKUP(A1250,'Cadastro-Estoque'!A:G,1,FALSE)),"Produto não cadastrado",VLOOKUP(A1250,'Cadastro-Estoque'!A:G,2,FALSE)))</f>
        <v/>
      </c>
      <c r="H1250" s="2" t="str">
        <f>IF(ISERROR(VLOOKUP(A1250,'Cadastro-Estoque'!A:G,1,FALSE)),"",VLOOKUP(A1250,'Cadastro-Estoque'!A:G,3,FALSE))</f>
        <v/>
      </c>
    </row>
    <row r="1251" spans="5:8" ht="18.75" customHeight="1" x14ac:dyDescent="0.25">
      <c r="E1251" s="1" t="str">
        <f t="shared" si="20"/>
        <v/>
      </c>
      <c r="F1251" s="2" t="str">
        <f>IF(ISERROR(VLOOKUP(A1251,'Cadastro-Estoque'!A:G,1,FALSE)),"",VLOOKUP(A1251,'Cadastro-Estoque'!A:G,4,FALSE))</f>
        <v/>
      </c>
      <c r="G1251" s="2" t="str">
        <f>IF(ISBLANK(A1251),"",IF(ISERROR(VLOOKUP(A1251,'Cadastro-Estoque'!A:G,1,FALSE)),"Produto não cadastrado",VLOOKUP(A1251,'Cadastro-Estoque'!A:G,2,FALSE)))</f>
        <v/>
      </c>
      <c r="H1251" s="2" t="str">
        <f>IF(ISERROR(VLOOKUP(A1251,'Cadastro-Estoque'!A:G,1,FALSE)),"",VLOOKUP(A1251,'Cadastro-Estoque'!A:G,3,FALSE))</f>
        <v/>
      </c>
    </row>
    <row r="1252" spans="5:8" ht="18.75" customHeight="1" x14ac:dyDescent="0.25">
      <c r="E1252" s="1" t="str">
        <f t="shared" si="20"/>
        <v/>
      </c>
      <c r="F1252" s="2" t="str">
        <f>IF(ISERROR(VLOOKUP(A1252,'Cadastro-Estoque'!A:G,1,FALSE)),"",VLOOKUP(A1252,'Cadastro-Estoque'!A:G,4,FALSE))</f>
        <v/>
      </c>
      <c r="G1252" s="2" t="str">
        <f>IF(ISBLANK(A1252),"",IF(ISERROR(VLOOKUP(A1252,'Cadastro-Estoque'!A:G,1,FALSE)),"Produto não cadastrado",VLOOKUP(A1252,'Cadastro-Estoque'!A:G,2,FALSE)))</f>
        <v/>
      </c>
      <c r="H1252" s="2" t="str">
        <f>IF(ISERROR(VLOOKUP(A1252,'Cadastro-Estoque'!A:G,1,FALSE)),"",VLOOKUP(A1252,'Cadastro-Estoque'!A:G,3,FALSE))</f>
        <v/>
      </c>
    </row>
    <row r="1253" spans="5:8" ht="18.75" customHeight="1" x14ac:dyDescent="0.25">
      <c r="E1253" s="1" t="str">
        <f t="shared" si="20"/>
        <v/>
      </c>
      <c r="F1253" s="2" t="str">
        <f>IF(ISERROR(VLOOKUP(A1253,'Cadastro-Estoque'!A:G,1,FALSE)),"",VLOOKUP(A1253,'Cadastro-Estoque'!A:G,4,FALSE))</f>
        <v/>
      </c>
      <c r="G1253" s="2" t="str">
        <f>IF(ISBLANK(A1253),"",IF(ISERROR(VLOOKUP(A1253,'Cadastro-Estoque'!A:G,1,FALSE)),"Produto não cadastrado",VLOOKUP(A1253,'Cadastro-Estoque'!A:G,2,FALSE)))</f>
        <v/>
      </c>
      <c r="H1253" s="2" t="str">
        <f>IF(ISERROR(VLOOKUP(A1253,'Cadastro-Estoque'!A:G,1,FALSE)),"",VLOOKUP(A1253,'Cadastro-Estoque'!A:G,3,FALSE))</f>
        <v/>
      </c>
    </row>
    <row r="1254" spans="5:8" ht="18.75" customHeight="1" x14ac:dyDescent="0.25">
      <c r="E1254" s="1" t="str">
        <f t="shared" si="20"/>
        <v/>
      </c>
      <c r="F1254" s="2" t="str">
        <f>IF(ISERROR(VLOOKUP(A1254,'Cadastro-Estoque'!A:G,1,FALSE)),"",VLOOKUP(A1254,'Cadastro-Estoque'!A:G,4,FALSE))</f>
        <v/>
      </c>
      <c r="G1254" s="2" t="str">
        <f>IF(ISBLANK(A1254),"",IF(ISERROR(VLOOKUP(A1254,'Cadastro-Estoque'!A:G,1,FALSE)),"Produto não cadastrado",VLOOKUP(A1254,'Cadastro-Estoque'!A:G,2,FALSE)))</f>
        <v/>
      </c>
      <c r="H1254" s="2" t="str">
        <f>IF(ISERROR(VLOOKUP(A1254,'Cadastro-Estoque'!A:G,1,FALSE)),"",VLOOKUP(A1254,'Cadastro-Estoque'!A:G,3,FALSE))</f>
        <v/>
      </c>
    </row>
    <row r="1255" spans="5:8" ht="18.75" customHeight="1" x14ac:dyDescent="0.25">
      <c r="E1255" s="1" t="str">
        <f t="shared" si="20"/>
        <v/>
      </c>
      <c r="F1255" s="2" t="str">
        <f>IF(ISERROR(VLOOKUP(A1255,'Cadastro-Estoque'!A:G,1,FALSE)),"",VLOOKUP(A1255,'Cadastro-Estoque'!A:G,4,FALSE))</f>
        <v/>
      </c>
      <c r="G1255" s="2" t="str">
        <f>IF(ISBLANK(A1255),"",IF(ISERROR(VLOOKUP(A1255,'Cadastro-Estoque'!A:G,1,FALSE)),"Produto não cadastrado",VLOOKUP(A1255,'Cadastro-Estoque'!A:G,2,FALSE)))</f>
        <v/>
      </c>
      <c r="H1255" s="2" t="str">
        <f>IF(ISERROR(VLOOKUP(A1255,'Cadastro-Estoque'!A:G,1,FALSE)),"",VLOOKUP(A1255,'Cadastro-Estoque'!A:G,3,FALSE))</f>
        <v/>
      </c>
    </row>
    <row r="1256" spans="5:8" ht="18.75" customHeight="1" x14ac:dyDescent="0.25">
      <c r="E1256" s="1" t="str">
        <f t="shared" si="20"/>
        <v/>
      </c>
      <c r="F1256" s="2" t="str">
        <f>IF(ISERROR(VLOOKUP(A1256,'Cadastro-Estoque'!A:G,1,FALSE)),"",VLOOKUP(A1256,'Cadastro-Estoque'!A:G,4,FALSE))</f>
        <v/>
      </c>
      <c r="G1256" s="2" t="str">
        <f>IF(ISBLANK(A1256),"",IF(ISERROR(VLOOKUP(A1256,'Cadastro-Estoque'!A:G,1,FALSE)),"Produto não cadastrado",VLOOKUP(A1256,'Cadastro-Estoque'!A:G,2,FALSE)))</f>
        <v/>
      </c>
      <c r="H1256" s="2" t="str">
        <f>IF(ISERROR(VLOOKUP(A1256,'Cadastro-Estoque'!A:G,1,FALSE)),"",VLOOKUP(A1256,'Cadastro-Estoque'!A:G,3,FALSE))</f>
        <v/>
      </c>
    </row>
    <row r="1257" spans="5:8" ht="18.75" customHeight="1" x14ac:dyDescent="0.25">
      <c r="E1257" s="1" t="str">
        <f t="shared" si="20"/>
        <v/>
      </c>
      <c r="F1257" s="2" t="str">
        <f>IF(ISERROR(VLOOKUP(A1257,'Cadastro-Estoque'!A:G,1,FALSE)),"",VLOOKUP(A1257,'Cadastro-Estoque'!A:G,4,FALSE))</f>
        <v/>
      </c>
      <c r="G1257" s="2" t="str">
        <f>IF(ISBLANK(A1257),"",IF(ISERROR(VLOOKUP(A1257,'Cadastro-Estoque'!A:G,1,FALSE)),"Produto não cadastrado",VLOOKUP(A1257,'Cadastro-Estoque'!A:G,2,FALSE)))</f>
        <v/>
      </c>
      <c r="H1257" s="2" t="str">
        <f>IF(ISERROR(VLOOKUP(A1257,'Cadastro-Estoque'!A:G,1,FALSE)),"",VLOOKUP(A1257,'Cadastro-Estoque'!A:G,3,FALSE))</f>
        <v/>
      </c>
    </row>
    <row r="1258" spans="5:8" ht="18.75" customHeight="1" x14ac:dyDescent="0.25">
      <c r="E1258" s="1" t="str">
        <f t="shared" si="20"/>
        <v/>
      </c>
      <c r="F1258" s="2" t="str">
        <f>IF(ISERROR(VLOOKUP(A1258,'Cadastro-Estoque'!A:G,1,FALSE)),"",VLOOKUP(A1258,'Cadastro-Estoque'!A:G,4,FALSE))</f>
        <v/>
      </c>
      <c r="G1258" s="2" t="str">
        <f>IF(ISBLANK(A1258),"",IF(ISERROR(VLOOKUP(A1258,'Cadastro-Estoque'!A:G,1,FALSE)),"Produto não cadastrado",VLOOKUP(A1258,'Cadastro-Estoque'!A:G,2,FALSE)))</f>
        <v/>
      </c>
      <c r="H1258" s="2" t="str">
        <f>IF(ISERROR(VLOOKUP(A1258,'Cadastro-Estoque'!A:G,1,FALSE)),"",VLOOKUP(A1258,'Cadastro-Estoque'!A:G,3,FALSE))</f>
        <v/>
      </c>
    </row>
    <row r="1259" spans="5:8" ht="18.75" customHeight="1" x14ac:dyDescent="0.25">
      <c r="E1259" s="1" t="str">
        <f t="shared" si="20"/>
        <v/>
      </c>
      <c r="F1259" s="2" t="str">
        <f>IF(ISERROR(VLOOKUP(A1259,'Cadastro-Estoque'!A:G,1,FALSE)),"",VLOOKUP(A1259,'Cadastro-Estoque'!A:G,4,FALSE))</f>
        <v/>
      </c>
      <c r="G1259" s="2" t="str">
        <f>IF(ISBLANK(A1259),"",IF(ISERROR(VLOOKUP(A1259,'Cadastro-Estoque'!A:G,1,FALSE)),"Produto não cadastrado",VLOOKUP(A1259,'Cadastro-Estoque'!A:G,2,FALSE)))</f>
        <v/>
      </c>
      <c r="H1259" s="2" t="str">
        <f>IF(ISERROR(VLOOKUP(A1259,'Cadastro-Estoque'!A:G,1,FALSE)),"",VLOOKUP(A1259,'Cadastro-Estoque'!A:G,3,FALSE))</f>
        <v/>
      </c>
    </row>
    <row r="1260" spans="5:8" ht="18.75" customHeight="1" x14ac:dyDescent="0.25">
      <c r="E1260" s="1" t="str">
        <f t="shared" si="20"/>
        <v/>
      </c>
      <c r="F1260" s="2" t="str">
        <f>IF(ISERROR(VLOOKUP(A1260,'Cadastro-Estoque'!A:G,1,FALSE)),"",VLOOKUP(A1260,'Cadastro-Estoque'!A:G,4,FALSE))</f>
        <v/>
      </c>
      <c r="G1260" s="2" t="str">
        <f>IF(ISBLANK(A1260),"",IF(ISERROR(VLOOKUP(A1260,'Cadastro-Estoque'!A:G,1,FALSE)),"Produto não cadastrado",VLOOKUP(A1260,'Cadastro-Estoque'!A:G,2,FALSE)))</f>
        <v/>
      </c>
      <c r="H1260" s="2" t="str">
        <f>IF(ISERROR(VLOOKUP(A1260,'Cadastro-Estoque'!A:G,1,FALSE)),"",VLOOKUP(A1260,'Cadastro-Estoque'!A:G,3,FALSE))</f>
        <v/>
      </c>
    </row>
    <row r="1261" spans="5:8" ht="18.75" customHeight="1" x14ac:dyDescent="0.25">
      <c r="E1261" s="1" t="str">
        <f t="shared" si="20"/>
        <v/>
      </c>
      <c r="F1261" s="2" t="str">
        <f>IF(ISERROR(VLOOKUP(A1261,'Cadastro-Estoque'!A:G,1,FALSE)),"",VLOOKUP(A1261,'Cadastro-Estoque'!A:G,4,FALSE))</f>
        <v/>
      </c>
      <c r="G1261" s="2" t="str">
        <f>IF(ISBLANK(A1261),"",IF(ISERROR(VLOOKUP(A1261,'Cadastro-Estoque'!A:G,1,FALSE)),"Produto não cadastrado",VLOOKUP(A1261,'Cadastro-Estoque'!A:G,2,FALSE)))</f>
        <v/>
      </c>
      <c r="H1261" s="2" t="str">
        <f>IF(ISERROR(VLOOKUP(A1261,'Cadastro-Estoque'!A:G,1,FALSE)),"",VLOOKUP(A1261,'Cadastro-Estoque'!A:G,3,FALSE))</f>
        <v/>
      </c>
    </row>
    <row r="1262" spans="5:8" ht="18.75" customHeight="1" x14ac:dyDescent="0.25">
      <c r="E1262" s="1" t="str">
        <f t="shared" si="20"/>
        <v/>
      </c>
      <c r="F1262" s="2" t="str">
        <f>IF(ISERROR(VLOOKUP(A1262,'Cadastro-Estoque'!A:G,1,FALSE)),"",VLOOKUP(A1262,'Cadastro-Estoque'!A:G,4,FALSE))</f>
        <v/>
      </c>
      <c r="G1262" s="2" t="str">
        <f>IF(ISBLANK(A1262),"",IF(ISERROR(VLOOKUP(A1262,'Cadastro-Estoque'!A:G,1,FALSE)),"Produto não cadastrado",VLOOKUP(A1262,'Cadastro-Estoque'!A:G,2,FALSE)))</f>
        <v/>
      </c>
      <c r="H1262" s="2" t="str">
        <f>IF(ISERROR(VLOOKUP(A1262,'Cadastro-Estoque'!A:G,1,FALSE)),"",VLOOKUP(A1262,'Cadastro-Estoque'!A:G,3,FALSE))</f>
        <v/>
      </c>
    </row>
    <row r="1263" spans="5:8" ht="18.75" customHeight="1" x14ac:dyDescent="0.25">
      <c r="E1263" s="1" t="str">
        <f t="shared" si="20"/>
        <v/>
      </c>
      <c r="F1263" s="2" t="str">
        <f>IF(ISERROR(VLOOKUP(A1263,'Cadastro-Estoque'!A:G,1,FALSE)),"",VLOOKUP(A1263,'Cadastro-Estoque'!A:G,4,FALSE))</f>
        <v/>
      </c>
      <c r="G1263" s="2" t="str">
        <f>IF(ISBLANK(A1263),"",IF(ISERROR(VLOOKUP(A1263,'Cadastro-Estoque'!A:G,1,FALSE)),"Produto não cadastrado",VLOOKUP(A1263,'Cadastro-Estoque'!A:G,2,FALSE)))</f>
        <v/>
      </c>
      <c r="H1263" s="2" t="str">
        <f>IF(ISERROR(VLOOKUP(A1263,'Cadastro-Estoque'!A:G,1,FALSE)),"",VLOOKUP(A1263,'Cadastro-Estoque'!A:G,3,FALSE))</f>
        <v/>
      </c>
    </row>
    <row r="1264" spans="5:8" ht="18.75" customHeight="1" x14ac:dyDescent="0.25">
      <c r="E1264" s="1" t="str">
        <f t="shared" si="20"/>
        <v/>
      </c>
      <c r="F1264" s="2" t="str">
        <f>IF(ISERROR(VLOOKUP(A1264,'Cadastro-Estoque'!A:G,1,FALSE)),"",VLOOKUP(A1264,'Cadastro-Estoque'!A:G,4,FALSE))</f>
        <v/>
      </c>
      <c r="G1264" s="2" t="str">
        <f>IF(ISBLANK(A1264),"",IF(ISERROR(VLOOKUP(A1264,'Cadastro-Estoque'!A:G,1,FALSE)),"Produto não cadastrado",VLOOKUP(A1264,'Cadastro-Estoque'!A:G,2,FALSE)))</f>
        <v/>
      </c>
      <c r="H1264" s="2" t="str">
        <f>IF(ISERROR(VLOOKUP(A1264,'Cadastro-Estoque'!A:G,1,FALSE)),"",VLOOKUP(A1264,'Cadastro-Estoque'!A:G,3,FALSE))</f>
        <v/>
      </c>
    </row>
    <row r="1265" spans="5:8" ht="18.75" customHeight="1" x14ac:dyDescent="0.25">
      <c r="E1265" s="1" t="str">
        <f t="shared" si="20"/>
        <v/>
      </c>
      <c r="F1265" s="2" t="str">
        <f>IF(ISERROR(VLOOKUP(A1265,'Cadastro-Estoque'!A:G,1,FALSE)),"",VLOOKUP(A1265,'Cadastro-Estoque'!A:G,4,FALSE))</f>
        <v/>
      </c>
      <c r="G1265" s="2" t="str">
        <f>IF(ISBLANK(A1265),"",IF(ISERROR(VLOOKUP(A1265,'Cadastro-Estoque'!A:G,1,FALSE)),"Produto não cadastrado",VLOOKUP(A1265,'Cadastro-Estoque'!A:G,2,FALSE)))</f>
        <v/>
      </c>
      <c r="H1265" s="2" t="str">
        <f>IF(ISERROR(VLOOKUP(A1265,'Cadastro-Estoque'!A:G,1,FALSE)),"",VLOOKUP(A1265,'Cadastro-Estoque'!A:G,3,FALSE))</f>
        <v/>
      </c>
    </row>
    <row r="1266" spans="5:8" ht="18.75" customHeight="1" x14ac:dyDescent="0.25">
      <c r="E1266" s="1" t="str">
        <f t="shared" si="20"/>
        <v/>
      </c>
      <c r="F1266" s="2" t="str">
        <f>IF(ISERROR(VLOOKUP(A1266,'Cadastro-Estoque'!A:G,1,FALSE)),"",VLOOKUP(A1266,'Cadastro-Estoque'!A:G,4,FALSE))</f>
        <v/>
      </c>
      <c r="G1266" s="2" t="str">
        <f>IF(ISBLANK(A1266),"",IF(ISERROR(VLOOKUP(A1266,'Cadastro-Estoque'!A:G,1,FALSE)),"Produto não cadastrado",VLOOKUP(A1266,'Cadastro-Estoque'!A:G,2,FALSE)))</f>
        <v/>
      </c>
      <c r="H1266" s="2" t="str">
        <f>IF(ISERROR(VLOOKUP(A1266,'Cadastro-Estoque'!A:G,1,FALSE)),"",VLOOKUP(A1266,'Cadastro-Estoque'!A:G,3,FALSE))</f>
        <v/>
      </c>
    </row>
    <row r="1267" spans="5:8" ht="18.75" customHeight="1" x14ac:dyDescent="0.25">
      <c r="E1267" s="1" t="str">
        <f t="shared" si="20"/>
        <v/>
      </c>
      <c r="F1267" s="2" t="str">
        <f>IF(ISERROR(VLOOKUP(A1267,'Cadastro-Estoque'!A:G,1,FALSE)),"",VLOOKUP(A1267,'Cadastro-Estoque'!A:G,4,FALSE))</f>
        <v/>
      </c>
      <c r="G1267" s="2" t="str">
        <f>IF(ISBLANK(A1267),"",IF(ISERROR(VLOOKUP(A1267,'Cadastro-Estoque'!A:G,1,FALSE)),"Produto não cadastrado",VLOOKUP(A1267,'Cadastro-Estoque'!A:G,2,FALSE)))</f>
        <v/>
      </c>
      <c r="H1267" s="2" t="str">
        <f>IF(ISERROR(VLOOKUP(A1267,'Cadastro-Estoque'!A:G,1,FALSE)),"",VLOOKUP(A1267,'Cadastro-Estoque'!A:G,3,FALSE))</f>
        <v/>
      </c>
    </row>
    <row r="1268" spans="5:8" ht="18.75" customHeight="1" x14ac:dyDescent="0.25">
      <c r="E1268" s="1" t="str">
        <f t="shared" si="20"/>
        <v/>
      </c>
      <c r="F1268" s="2" t="str">
        <f>IF(ISERROR(VLOOKUP(A1268,'Cadastro-Estoque'!A:G,1,FALSE)),"",VLOOKUP(A1268,'Cadastro-Estoque'!A:G,4,FALSE))</f>
        <v/>
      </c>
      <c r="G1268" s="2" t="str">
        <f>IF(ISBLANK(A1268),"",IF(ISERROR(VLOOKUP(A1268,'Cadastro-Estoque'!A:G,1,FALSE)),"Produto não cadastrado",VLOOKUP(A1268,'Cadastro-Estoque'!A:G,2,FALSE)))</f>
        <v/>
      </c>
      <c r="H1268" s="2" t="str">
        <f>IF(ISERROR(VLOOKUP(A1268,'Cadastro-Estoque'!A:G,1,FALSE)),"",VLOOKUP(A1268,'Cadastro-Estoque'!A:G,3,FALSE))</f>
        <v/>
      </c>
    </row>
    <row r="1269" spans="5:8" ht="18.75" customHeight="1" x14ac:dyDescent="0.25">
      <c r="E1269" s="1" t="str">
        <f t="shared" si="20"/>
        <v/>
      </c>
      <c r="F1269" s="2" t="str">
        <f>IF(ISERROR(VLOOKUP(A1269,'Cadastro-Estoque'!A:G,1,FALSE)),"",VLOOKUP(A1269,'Cadastro-Estoque'!A:G,4,FALSE))</f>
        <v/>
      </c>
      <c r="G1269" s="2" t="str">
        <f>IF(ISBLANK(A1269),"",IF(ISERROR(VLOOKUP(A1269,'Cadastro-Estoque'!A:G,1,FALSE)),"Produto não cadastrado",VLOOKUP(A1269,'Cadastro-Estoque'!A:G,2,FALSE)))</f>
        <v/>
      </c>
      <c r="H1269" s="2" t="str">
        <f>IF(ISERROR(VLOOKUP(A1269,'Cadastro-Estoque'!A:G,1,FALSE)),"",VLOOKUP(A1269,'Cadastro-Estoque'!A:G,3,FALSE))</f>
        <v/>
      </c>
    </row>
    <row r="1270" spans="5:8" ht="18.75" customHeight="1" x14ac:dyDescent="0.25">
      <c r="E1270" s="1" t="str">
        <f t="shared" si="20"/>
        <v/>
      </c>
      <c r="F1270" s="2" t="str">
        <f>IF(ISERROR(VLOOKUP(A1270,'Cadastro-Estoque'!A:G,1,FALSE)),"",VLOOKUP(A1270,'Cadastro-Estoque'!A:G,4,FALSE))</f>
        <v/>
      </c>
      <c r="G1270" s="2" t="str">
        <f>IF(ISBLANK(A1270),"",IF(ISERROR(VLOOKUP(A1270,'Cadastro-Estoque'!A:G,1,FALSE)),"Produto não cadastrado",VLOOKUP(A1270,'Cadastro-Estoque'!A:G,2,FALSE)))</f>
        <v/>
      </c>
      <c r="H1270" s="2" t="str">
        <f>IF(ISERROR(VLOOKUP(A1270,'Cadastro-Estoque'!A:G,1,FALSE)),"",VLOOKUP(A1270,'Cadastro-Estoque'!A:G,3,FALSE))</f>
        <v/>
      </c>
    </row>
    <row r="1271" spans="5:8" ht="18.75" customHeight="1" x14ac:dyDescent="0.25">
      <c r="E1271" s="1" t="str">
        <f t="shared" si="20"/>
        <v/>
      </c>
      <c r="F1271" s="2" t="str">
        <f>IF(ISERROR(VLOOKUP(A1271,'Cadastro-Estoque'!A:G,1,FALSE)),"",VLOOKUP(A1271,'Cadastro-Estoque'!A:G,4,FALSE))</f>
        <v/>
      </c>
      <c r="G1271" s="2" t="str">
        <f>IF(ISBLANK(A1271),"",IF(ISERROR(VLOOKUP(A1271,'Cadastro-Estoque'!A:G,1,FALSE)),"Produto não cadastrado",VLOOKUP(A1271,'Cadastro-Estoque'!A:G,2,FALSE)))</f>
        <v/>
      </c>
      <c r="H1271" s="2" t="str">
        <f>IF(ISERROR(VLOOKUP(A1271,'Cadastro-Estoque'!A:G,1,FALSE)),"",VLOOKUP(A1271,'Cadastro-Estoque'!A:G,3,FALSE))</f>
        <v/>
      </c>
    </row>
    <row r="1272" spans="5:8" ht="18.75" customHeight="1" x14ac:dyDescent="0.25">
      <c r="E1272" s="1" t="str">
        <f t="shared" si="20"/>
        <v/>
      </c>
      <c r="F1272" s="2" t="str">
        <f>IF(ISERROR(VLOOKUP(A1272,'Cadastro-Estoque'!A:G,1,FALSE)),"",VLOOKUP(A1272,'Cadastro-Estoque'!A:G,4,FALSE))</f>
        <v/>
      </c>
      <c r="G1272" s="2" t="str">
        <f>IF(ISBLANK(A1272),"",IF(ISERROR(VLOOKUP(A1272,'Cadastro-Estoque'!A:G,1,FALSE)),"Produto não cadastrado",VLOOKUP(A1272,'Cadastro-Estoque'!A:G,2,FALSE)))</f>
        <v/>
      </c>
      <c r="H1272" s="2" t="str">
        <f>IF(ISERROR(VLOOKUP(A1272,'Cadastro-Estoque'!A:G,1,FALSE)),"",VLOOKUP(A1272,'Cadastro-Estoque'!A:G,3,FALSE))</f>
        <v/>
      </c>
    </row>
    <row r="1273" spans="5:8" ht="18.75" customHeight="1" x14ac:dyDescent="0.25">
      <c r="E1273" s="1" t="str">
        <f t="shared" si="20"/>
        <v/>
      </c>
      <c r="F1273" s="2" t="str">
        <f>IF(ISERROR(VLOOKUP(A1273,'Cadastro-Estoque'!A:G,1,FALSE)),"",VLOOKUP(A1273,'Cadastro-Estoque'!A:G,4,FALSE))</f>
        <v/>
      </c>
      <c r="G1273" s="2" t="str">
        <f>IF(ISBLANK(A1273),"",IF(ISERROR(VLOOKUP(A1273,'Cadastro-Estoque'!A:G,1,FALSE)),"Produto não cadastrado",VLOOKUP(A1273,'Cadastro-Estoque'!A:G,2,FALSE)))</f>
        <v/>
      </c>
      <c r="H1273" s="2" t="str">
        <f>IF(ISERROR(VLOOKUP(A1273,'Cadastro-Estoque'!A:G,1,FALSE)),"",VLOOKUP(A1273,'Cadastro-Estoque'!A:G,3,FALSE))</f>
        <v/>
      </c>
    </row>
    <row r="1274" spans="5:8" ht="18.75" customHeight="1" x14ac:dyDescent="0.25">
      <c r="E1274" s="1" t="str">
        <f t="shared" si="20"/>
        <v/>
      </c>
      <c r="F1274" s="2" t="str">
        <f>IF(ISERROR(VLOOKUP(A1274,'Cadastro-Estoque'!A:G,1,FALSE)),"",VLOOKUP(A1274,'Cadastro-Estoque'!A:G,4,FALSE))</f>
        <v/>
      </c>
      <c r="G1274" s="2" t="str">
        <f>IF(ISBLANK(A1274),"",IF(ISERROR(VLOOKUP(A1274,'Cadastro-Estoque'!A:G,1,FALSE)),"Produto não cadastrado",VLOOKUP(A1274,'Cadastro-Estoque'!A:G,2,FALSE)))</f>
        <v/>
      </c>
      <c r="H1274" s="2" t="str">
        <f>IF(ISERROR(VLOOKUP(A1274,'Cadastro-Estoque'!A:G,1,FALSE)),"",VLOOKUP(A1274,'Cadastro-Estoque'!A:G,3,FALSE))</f>
        <v/>
      </c>
    </row>
    <row r="1275" spans="5:8" ht="18.75" customHeight="1" x14ac:dyDescent="0.25">
      <c r="E1275" s="1" t="str">
        <f t="shared" si="20"/>
        <v/>
      </c>
      <c r="F1275" s="2" t="str">
        <f>IF(ISERROR(VLOOKUP(A1275,'Cadastro-Estoque'!A:G,1,FALSE)),"",VLOOKUP(A1275,'Cadastro-Estoque'!A:G,4,FALSE))</f>
        <v/>
      </c>
      <c r="G1275" s="2" t="str">
        <f>IF(ISBLANK(A1275),"",IF(ISERROR(VLOOKUP(A1275,'Cadastro-Estoque'!A:G,1,FALSE)),"Produto não cadastrado",VLOOKUP(A1275,'Cadastro-Estoque'!A:G,2,FALSE)))</f>
        <v/>
      </c>
      <c r="H1275" s="2" t="str">
        <f>IF(ISERROR(VLOOKUP(A1275,'Cadastro-Estoque'!A:G,1,FALSE)),"",VLOOKUP(A1275,'Cadastro-Estoque'!A:G,3,FALSE))</f>
        <v/>
      </c>
    </row>
    <row r="1276" spans="5:8" ht="18.75" customHeight="1" x14ac:dyDescent="0.25">
      <c r="E1276" s="1" t="str">
        <f t="shared" si="20"/>
        <v/>
      </c>
      <c r="F1276" s="2" t="str">
        <f>IF(ISERROR(VLOOKUP(A1276,'Cadastro-Estoque'!A:G,1,FALSE)),"",VLOOKUP(A1276,'Cadastro-Estoque'!A:G,4,FALSE))</f>
        <v/>
      </c>
      <c r="G1276" s="2" t="str">
        <f>IF(ISBLANK(A1276),"",IF(ISERROR(VLOOKUP(A1276,'Cadastro-Estoque'!A:G,1,FALSE)),"Produto não cadastrado",VLOOKUP(A1276,'Cadastro-Estoque'!A:G,2,FALSE)))</f>
        <v/>
      </c>
      <c r="H1276" s="2" t="str">
        <f>IF(ISERROR(VLOOKUP(A1276,'Cadastro-Estoque'!A:G,1,FALSE)),"",VLOOKUP(A1276,'Cadastro-Estoque'!A:G,3,FALSE))</f>
        <v/>
      </c>
    </row>
    <row r="1277" spans="5:8" ht="18.75" customHeight="1" x14ac:dyDescent="0.25">
      <c r="E1277" s="1" t="str">
        <f t="shared" si="20"/>
        <v/>
      </c>
      <c r="F1277" s="2" t="str">
        <f>IF(ISERROR(VLOOKUP(A1277,'Cadastro-Estoque'!A:G,1,FALSE)),"",VLOOKUP(A1277,'Cadastro-Estoque'!A:G,4,FALSE))</f>
        <v/>
      </c>
      <c r="G1277" s="2" t="str">
        <f>IF(ISBLANK(A1277),"",IF(ISERROR(VLOOKUP(A1277,'Cadastro-Estoque'!A:G,1,FALSE)),"Produto não cadastrado",VLOOKUP(A1277,'Cadastro-Estoque'!A:G,2,FALSE)))</f>
        <v/>
      </c>
      <c r="H1277" s="2" t="str">
        <f>IF(ISERROR(VLOOKUP(A1277,'Cadastro-Estoque'!A:G,1,FALSE)),"",VLOOKUP(A1277,'Cadastro-Estoque'!A:G,3,FALSE))</f>
        <v/>
      </c>
    </row>
    <row r="1278" spans="5:8" ht="18.75" customHeight="1" x14ac:dyDescent="0.25">
      <c r="E1278" s="1" t="str">
        <f t="shared" si="20"/>
        <v/>
      </c>
      <c r="F1278" s="2" t="str">
        <f>IF(ISERROR(VLOOKUP(A1278,'Cadastro-Estoque'!A:G,1,FALSE)),"",VLOOKUP(A1278,'Cadastro-Estoque'!A:G,4,FALSE))</f>
        <v/>
      </c>
      <c r="G1278" s="2" t="str">
        <f>IF(ISBLANK(A1278),"",IF(ISERROR(VLOOKUP(A1278,'Cadastro-Estoque'!A:G,1,FALSE)),"Produto não cadastrado",VLOOKUP(A1278,'Cadastro-Estoque'!A:G,2,FALSE)))</f>
        <v/>
      </c>
      <c r="H1278" s="2" t="str">
        <f>IF(ISERROR(VLOOKUP(A1278,'Cadastro-Estoque'!A:G,1,FALSE)),"",VLOOKUP(A1278,'Cadastro-Estoque'!A:G,3,FALSE))</f>
        <v/>
      </c>
    </row>
    <row r="1279" spans="5:8" ht="18.75" customHeight="1" x14ac:dyDescent="0.25">
      <c r="E1279" s="1" t="str">
        <f t="shared" si="20"/>
        <v/>
      </c>
      <c r="F1279" s="2" t="str">
        <f>IF(ISERROR(VLOOKUP(A1279,'Cadastro-Estoque'!A:G,1,FALSE)),"",VLOOKUP(A1279,'Cadastro-Estoque'!A:G,4,FALSE))</f>
        <v/>
      </c>
      <c r="G1279" s="2" t="str">
        <f>IF(ISBLANK(A1279),"",IF(ISERROR(VLOOKUP(A1279,'Cadastro-Estoque'!A:G,1,FALSE)),"Produto não cadastrado",VLOOKUP(A1279,'Cadastro-Estoque'!A:G,2,FALSE)))</f>
        <v/>
      </c>
      <c r="H1279" s="2" t="str">
        <f>IF(ISERROR(VLOOKUP(A1279,'Cadastro-Estoque'!A:G,1,FALSE)),"",VLOOKUP(A1279,'Cadastro-Estoque'!A:G,3,FALSE))</f>
        <v/>
      </c>
    </row>
    <row r="1280" spans="5:8" ht="18.75" customHeight="1" x14ac:dyDescent="0.25">
      <c r="E1280" s="1" t="str">
        <f t="shared" si="20"/>
        <v/>
      </c>
      <c r="F1280" s="2" t="str">
        <f>IF(ISERROR(VLOOKUP(A1280,'Cadastro-Estoque'!A:G,1,FALSE)),"",VLOOKUP(A1280,'Cadastro-Estoque'!A:G,4,FALSE))</f>
        <v/>
      </c>
      <c r="G1280" s="2" t="str">
        <f>IF(ISBLANK(A1280),"",IF(ISERROR(VLOOKUP(A1280,'Cadastro-Estoque'!A:G,1,FALSE)),"Produto não cadastrado",VLOOKUP(A1280,'Cadastro-Estoque'!A:G,2,FALSE)))</f>
        <v/>
      </c>
      <c r="H1280" s="2" t="str">
        <f>IF(ISERROR(VLOOKUP(A1280,'Cadastro-Estoque'!A:G,1,FALSE)),"",VLOOKUP(A1280,'Cadastro-Estoque'!A:G,3,FALSE))</f>
        <v/>
      </c>
    </row>
    <row r="1281" spans="5:8" ht="18.75" customHeight="1" x14ac:dyDescent="0.25">
      <c r="E1281" s="1" t="str">
        <f t="shared" si="20"/>
        <v/>
      </c>
      <c r="F1281" s="2" t="str">
        <f>IF(ISERROR(VLOOKUP(A1281,'Cadastro-Estoque'!A:G,1,FALSE)),"",VLOOKUP(A1281,'Cadastro-Estoque'!A:G,4,FALSE))</f>
        <v/>
      </c>
      <c r="G1281" s="2" t="str">
        <f>IF(ISBLANK(A1281),"",IF(ISERROR(VLOOKUP(A1281,'Cadastro-Estoque'!A:G,1,FALSE)),"Produto não cadastrado",VLOOKUP(A1281,'Cadastro-Estoque'!A:G,2,FALSE)))</f>
        <v/>
      </c>
      <c r="H1281" s="2" t="str">
        <f>IF(ISERROR(VLOOKUP(A1281,'Cadastro-Estoque'!A:G,1,FALSE)),"",VLOOKUP(A1281,'Cadastro-Estoque'!A:G,3,FALSE))</f>
        <v/>
      </c>
    </row>
    <row r="1282" spans="5:8" ht="18.75" customHeight="1" x14ac:dyDescent="0.25">
      <c r="E1282" s="1" t="str">
        <f t="shared" si="20"/>
        <v/>
      </c>
      <c r="F1282" s="2" t="str">
        <f>IF(ISERROR(VLOOKUP(A1282,'Cadastro-Estoque'!A:G,1,FALSE)),"",VLOOKUP(A1282,'Cadastro-Estoque'!A:G,4,FALSE))</f>
        <v/>
      </c>
      <c r="G1282" s="2" t="str">
        <f>IF(ISBLANK(A1282),"",IF(ISERROR(VLOOKUP(A1282,'Cadastro-Estoque'!A:G,1,FALSE)),"Produto não cadastrado",VLOOKUP(A1282,'Cadastro-Estoque'!A:G,2,FALSE)))</f>
        <v/>
      </c>
      <c r="H1282" s="2" t="str">
        <f>IF(ISERROR(VLOOKUP(A1282,'Cadastro-Estoque'!A:G,1,FALSE)),"",VLOOKUP(A1282,'Cadastro-Estoque'!A:G,3,FALSE))</f>
        <v/>
      </c>
    </row>
    <row r="1283" spans="5:8" ht="18.75" customHeight="1" x14ac:dyDescent="0.25">
      <c r="E1283" s="1" t="str">
        <f t="shared" si="20"/>
        <v/>
      </c>
      <c r="F1283" s="2" t="str">
        <f>IF(ISERROR(VLOOKUP(A1283,'Cadastro-Estoque'!A:G,1,FALSE)),"",VLOOKUP(A1283,'Cadastro-Estoque'!A:G,4,FALSE))</f>
        <v/>
      </c>
      <c r="G1283" s="2" t="str">
        <f>IF(ISBLANK(A1283),"",IF(ISERROR(VLOOKUP(A1283,'Cadastro-Estoque'!A:G,1,FALSE)),"Produto não cadastrado",VLOOKUP(A1283,'Cadastro-Estoque'!A:G,2,FALSE)))</f>
        <v/>
      </c>
      <c r="H1283" s="2" t="str">
        <f>IF(ISERROR(VLOOKUP(A1283,'Cadastro-Estoque'!A:G,1,FALSE)),"",VLOOKUP(A1283,'Cadastro-Estoque'!A:G,3,FALSE))</f>
        <v/>
      </c>
    </row>
    <row r="1284" spans="5:8" ht="18.75" customHeight="1" x14ac:dyDescent="0.25">
      <c r="E1284" s="1" t="str">
        <f t="shared" si="20"/>
        <v/>
      </c>
      <c r="F1284" s="2" t="str">
        <f>IF(ISERROR(VLOOKUP(A1284,'Cadastro-Estoque'!A:G,1,FALSE)),"",VLOOKUP(A1284,'Cadastro-Estoque'!A:G,4,FALSE))</f>
        <v/>
      </c>
      <c r="G1284" s="2" t="str">
        <f>IF(ISBLANK(A1284),"",IF(ISERROR(VLOOKUP(A1284,'Cadastro-Estoque'!A:G,1,FALSE)),"Produto não cadastrado",VLOOKUP(A1284,'Cadastro-Estoque'!A:G,2,FALSE)))</f>
        <v/>
      </c>
      <c r="H1284" s="2" t="str">
        <f>IF(ISERROR(VLOOKUP(A1284,'Cadastro-Estoque'!A:G,1,FALSE)),"",VLOOKUP(A1284,'Cadastro-Estoque'!A:G,3,FALSE))</f>
        <v/>
      </c>
    </row>
    <row r="1285" spans="5:8" ht="18.75" customHeight="1" x14ac:dyDescent="0.25">
      <c r="E1285" s="1" t="str">
        <f t="shared" si="20"/>
        <v/>
      </c>
      <c r="F1285" s="2" t="str">
        <f>IF(ISERROR(VLOOKUP(A1285,'Cadastro-Estoque'!A:G,1,FALSE)),"",VLOOKUP(A1285,'Cadastro-Estoque'!A:G,4,FALSE))</f>
        <v/>
      </c>
      <c r="G1285" s="2" t="str">
        <f>IF(ISBLANK(A1285),"",IF(ISERROR(VLOOKUP(A1285,'Cadastro-Estoque'!A:G,1,FALSE)),"Produto não cadastrado",VLOOKUP(A1285,'Cadastro-Estoque'!A:G,2,FALSE)))</f>
        <v/>
      </c>
      <c r="H1285" s="2" t="str">
        <f>IF(ISERROR(VLOOKUP(A1285,'Cadastro-Estoque'!A:G,1,FALSE)),"",VLOOKUP(A1285,'Cadastro-Estoque'!A:G,3,FALSE))</f>
        <v/>
      </c>
    </row>
    <row r="1286" spans="5:8" ht="18.75" customHeight="1" x14ac:dyDescent="0.25">
      <c r="E1286" s="1" t="str">
        <f t="shared" si="20"/>
        <v/>
      </c>
      <c r="F1286" s="2" t="str">
        <f>IF(ISERROR(VLOOKUP(A1286,'Cadastro-Estoque'!A:G,1,FALSE)),"",VLOOKUP(A1286,'Cadastro-Estoque'!A:G,4,FALSE))</f>
        <v/>
      </c>
      <c r="G1286" s="2" t="str">
        <f>IF(ISBLANK(A1286),"",IF(ISERROR(VLOOKUP(A1286,'Cadastro-Estoque'!A:G,1,FALSE)),"Produto não cadastrado",VLOOKUP(A1286,'Cadastro-Estoque'!A:G,2,FALSE)))</f>
        <v/>
      </c>
      <c r="H1286" s="2" t="str">
        <f>IF(ISERROR(VLOOKUP(A1286,'Cadastro-Estoque'!A:G,1,FALSE)),"",VLOOKUP(A1286,'Cadastro-Estoque'!A:G,3,FALSE))</f>
        <v/>
      </c>
    </row>
    <row r="1287" spans="5:8" ht="18.75" customHeight="1" x14ac:dyDescent="0.25">
      <c r="E1287" s="1" t="str">
        <f t="shared" ref="E1287:E1350" si="21">IF(ISBLANK(A1287),"",C1287*D1287)</f>
        <v/>
      </c>
      <c r="F1287" s="2" t="str">
        <f>IF(ISERROR(VLOOKUP(A1287,'Cadastro-Estoque'!A:G,1,FALSE)),"",VLOOKUP(A1287,'Cadastro-Estoque'!A:G,4,FALSE))</f>
        <v/>
      </c>
      <c r="G1287" s="2" t="str">
        <f>IF(ISBLANK(A1287),"",IF(ISERROR(VLOOKUP(A1287,'Cadastro-Estoque'!A:G,1,FALSE)),"Produto não cadastrado",VLOOKUP(A1287,'Cadastro-Estoque'!A:G,2,FALSE)))</f>
        <v/>
      </c>
      <c r="H1287" s="2" t="str">
        <f>IF(ISERROR(VLOOKUP(A1287,'Cadastro-Estoque'!A:G,1,FALSE)),"",VLOOKUP(A1287,'Cadastro-Estoque'!A:G,3,FALSE))</f>
        <v/>
      </c>
    </row>
    <row r="1288" spans="5:8" ht="18.75" customHeight="1" x14ac:dyDescent="0.25">
      <c r="E1288" s="1" t="str">
        <f t="shared" si="21"/>
        <v/>
      </c>
      <c r="F1288" s="2" t="str">
        <f>IF(ISERROR(VLOOKUP(A1288,'Cadastro-Estoque'!A:G,1,FALSE)),"",VLOOKUP(A1288,'Cadastro-Estoque'!A:G,4,FALSE))</f>
        <v/>
      </c>
      <c r="G1288" s="2" t="str">
        <f>IF(ISBLANK(A1288),"",IF(ISERROR(VLOOKUP(A1288,'Cadastro-Estoque'!A:G,1,FALSE)),"Produto não cadastrado",VLOOKUP(A1288,'Cadastro-Estoque'!A:G,2,FALSE)))</f>
        <v/>
      </c>
      <c r="H1288" s="2" t="str">
        <f>IF(ISERROR(VLOOKUP(A1288,'Cadastro-Estoque'!A:G,1,FALSE)),"",VLOOKUP(A1288,'Cadastro-Estoque'!A:G,3,FALSE))</f>
        <v/>
      </c>
    </row>
    <row r="1289" spans="5:8" ht="18.75" customHeight="1" x14ac:dyDescent="0.25">
      <c r="E1289" s="1" t="str">
        <f t="shared" si="21"/>
        <v/>
      </c>
      <c r="F1289" s="2" t="str">
        <f>IF(ISERROR(VLOOKUP(A1289,'Cadastro-Estoque'!A:G,1,FALSE)),"",VLOOKUP(A1289,'Cadastro-Estoque'!A:G,4,FALSE))</f>
        <v/>
      </c>
      <c r="G1289" s="2" t="str">
        <f>IF(ISBLANK(A1289),"",IF(ISERROR(VLOOKUP(A1289,'Cadastro-Estoque'!A:G,1,FALSE)),"Produto não cadastrado",VLOOKUP(A1289,'Cadastro-Estoque'!A:G,2,FALSE)))</f>
        <v/>
      </c>
      <c r="H1289" s="2" t="str">
        <f>IF(ISERROR(VLOOKUP(A1289,'Cadastro-Estoque'!A:G,1,FALSE)),"",VLOOKUP(A1289,'Cadastro-Estoque'!A:G,3,FALSE))</f>
        <v/>
      </c>
    </row>
    <row r="1290" spans="5:8" ht="18.75" customHeight="1" x14ac:dyDescent="0.25">
      <c r="E1290" s="1" t="str">
        <f t="shared" si="21"/>
        <v/>
      </c>
      <c r="F1290" s="2" t="str">
        <f>IF(ISERROR(VLOOKUP(A1290,'Cadastro-Estoque'!A:G,1,FALSE)),"",VLOOKUP(A1290,'Cadastro-Estoque'!A:G,4,FALSE))</f>
        <v/>
      </c>
      <c r="G1290" s="2" t="str">
        <f>IF(ISBLANK(A1290),"",IF(ISERROR(VLOOKUP(A1290,'Cadastro-Estoque'!A:G,1,FALSE)),"Produto não cadastrado",VLOOKUP(A1290,'Cadastro-Estoque'!A:G,2,FALSE)))</f>
        <v/>
      </c>
      <c r="H1290" s="2" t="str">
        <f>IF(ISERROR(VLOOKUP(A1290,'Cadastro-Estoque'!A:G,1,FALSE)),"",VLOOKUP(A1290,'Cadastro-Estoque'!A:G,3,FALSE))</f>
        <v/>
      </c>
    </row>
    <row r="1291" spans="5:8" ht="18.75" customHeight="1" x14ac:dyDescent="0.25">
      <c r="E1291" s="1" t="str">
        <f t="shared" si="21"/>
        <v/>
      </c>
      <c r="F1291" s="2" t="str">
        <f>IF(ISERROR(VLOOKUP(A1291,'Cadastro-Estoque'!A:G,1,FALSE)),"",VLOOKUP(A1291,'Cadastro-Estoque'!A:G,4,FALSE))</f>
        <v/>
      </c>
      <c r="G1291" s="2" t="str">
        <f>IF(ISBLANK(A1291),"",IF(ISERROR(VLOOKUP(A1291,'Cadastro-Estoque'!A:G,1,FALSE)),"Produto não cadastrado",VLOOKUP(A1291,'Cadastro-Estoque'!A:G,2,FALSE)))</f>
        <v/>
      </c>
      <c r="H1291" s="2" t="str">
        <f>IF(ISERROR(VLOOKUP(A1291,'Cadastro-Estoque'!A:G,1,FALSE)),"",VLOOKUP(A1291,'Cadastro-Estoque'!A:G,3,FALSE))</f>
        <v/>
      </c>
    </row>
    <row r="1292" spans="5:8" ht="18.75" customHeight="1" x14ac:dyDescent="0.25">
      <c r="E1292" s="1" t="str">
        <f t="shared" si="21"/>
        <v/>
      </c>
      <c r="F1292" s="2" t="str">
        <f>IF(ISERROR(VLOOKUP(A1292,'Cadastro-Estoque'!A:G,1,FALSE)),"",VLOOKUP(A1292,'Cadastro-Estoque'!A:G,4,FALSE))</f>
        <v/>
      </c>
      <c r="G1292" s="2" t="str">
        <f>IF(ISBLANK(A1292),"",IF(ISERROR(VLOOKUP(A1292,'Cadastro-Estoque'!A:G,1,FALSE)),"Produto não cadastrado",VLOOKUP(A1292,'Cadastro-Estoque'!A:G,2,FALSE)))</f>
        <v/>
      </c>
      <c r="H1292" s="2" t="str">
        <f>IF(ISERROR(VLOOKUP(A1292,'Cadastro-Estoque'!A:G,1,FALSE)),"",VLOOKUP(A1292,'Cadastro-Estoque'!A:G,3,FALSE))</f>
        <v/>
      </c>
    </row>
    <row r="1293" spans="5:8" ht="18.75" customHeight="1" x14ac:dyDescent="0.25">
      <c r="E1293" s="1" t="str">
        <f t="shared" si="21"/>
        <v/>
      </c>
      <c r="F1293" s="2" t="str">
        <f>IF(ISERROR(VLOOKUP(A1293,'Cadastro-Estoque'!A:G,1,FALSE)),"",VLOOKUP(A1293,'Cadastro-Estoque'!A:G,4,FALSE))</f>
        <v/>
      </c>
      <c r="G1293" s="2" t="str">
        <f>IF(ISBLANK(A1293),"",IF(ISERROR(VLOOKUP(A1293,'Cadastro-Estoque'!A:G,1,FALSE)),"Produto não cadastrado",VLOOKUP(A1293,'Cadastro-Estoque'!A:G,2,FALSE)))</f>
        <v/>
      </c>
      <c r="H1293" s="2" t="str">
        <f>IF(ISERROR(VLOOKUP(A1293,'Cadastro-Estoque'!A:G,1,FALSE)),"",VLOOKUP(A1293,'Cadastro-Estoque'!A:G,3,FALSE))</f>
        <v/>
      </c>
    </row>
    <row r="1294" spans="5:8" ht="18.75" customHeight="1" x14ac:dyDescent="0.25">
      <c r="E1294" s="1" t="str">
        <f t="shared" si="21"/>
        <v/>
      </c>
      <c r="F1294" s="2" t="str">
        <f>IF(ISERROR(VLOOKUP(A1294,'Cadastro-Estoque'!A:G,1,FALSE)),"",VLOOKUP(A1294,'Cadastro-Estoque'!A:G,4,FALSE))</f>
        <v/>
      </c>
      <c r="G1294" s="2" t="str">
        <f>IF(ISBLANK(A1294),"",IF(ISERROR(VLOOKUP(A1294,'Cadastro-Estoque'!A:G,1,FALSE)),"Produto não cadastrado",VLOOKUP(A1294,'Cadastro-Estoque'!A:G,2,FALSE)))</f>
        <v/>
      </c>
      <c r="H1294" s="2" t="str">
        <f>IF(ISERROR(VLOOKUP(A1294,'Cadastro-Estoque'!A:G,1,FALSE)),"",VLOOKUP(A1294,'Cadastro-Estoque'!A:G,3,FALSE))</f>
        <v/>
      </c>
    </row>
    <row r="1295" spans="5:8" ht="18.75" customHeight="1" x14ac:dyDescent="0.25">
      <c r="E1295" s="1" t="str">
        <f t="shared" si="21"/>
        <v/>
      </c>
      <c r="F1295" s="2" t="str">
        <f>IF(ISERROR(VLOOKUP(A1295,'Cadastro-Estoque'!A:G,1,FALSE)),"",VLOOKUP(A1295,'Cadastro-Estoque'!A:G,4,FALSE))</f>
        <v/>
      </c>
      <c r="G1295" s="2" t="str">
        <f>IF(ISBLANK(A1295),"",IF(ISERROR(VLOOKUP(A1295,'Cadastro-Estoque'!A:G,1,FALSE)),"Produto não cadastrado",VLOOKUP(A1295,'Cadastro-Estoque'!A:G,2,FALSE)))</f>
        <v/>
      </c>
      <c r="H1295" s="2" t="str">
        <f>IF(ISERROR(VLOOKUP(A1295,'Cadastro-Estoque'!A:G,1,FALSE)),"",VLOOKUP(A1295,'Cadastro-Estoque'!A:G,3,FALSE))</f>
        <v/>
      </c>
    </row>
    <row r="1296" spans="5:8" ht="18.75" customHeight="1" x14ac:dyDescent="0.25">
      <c r="E1296" s="1" t="str">
        <f t="shared" si="21"/>
        <v/>
      </c>
      <c r="F1296" s="2" t="str">
        <f>IF(ISERROR(VLOOKUP(A1296,'Cadastro-Estoque'!A:G,1,FALSE)),"",VLOOKUP(A1296,'Cadastro-Estoque'!A:G,4,FALSE))</f>
        <v/>
      </c>
      <c r="G1296" s="2" t="str">
        <f>IF(ISBLANK(A1296),"",IF(ISERROR(VLOOKUP(A1296,'Cadastro-Estoque'!A:G,1,FALSE)),"Produto não cadastrado",VLOOKUP(A1296,'Cadastro-Estoque'!A:G,2,FALSE)))</f>
        <v/>
      </c>
      <c r="H1296" s="2" t="str">
        <f>IF(ISERROR(VLOOKUP(A1296,'Cadastro-Estoque'!A:G,1,FALSE)),"",VLOOKUP(A1296,'Cadastro-Estoque'!A:G,3,FALSE))</f>
        <v/>
      </c>
    </row>
    <row r="1297" spans="5:8" ht="18.75" customHeight="1" x14ac:dyDescent="0.25">
      <c r="E1297" s="1" t="str">
        <f t="shared" si="21"/>
        <v/>
      </c>
      <c r="F1297" s="2" t="str">
        <f>IF(ISERROR(VLOOKUP(A1297,'Cadastro-Estoque'!A:G,1,FALSE)),"",VLOOKUP(A1297,'Cadastro-Estoque'!A:G,4,FALSE))</f>
        <v/>
      </c>
      <c r="G1297" s="2" t="str">
        <f>IF(ISBLANK(A1297),"",IF(ISERROR(VLOOKUP(A1297,'Cadastro-Estoque'!A:G,1,FALSE)),"Produto não cadastrado",VLOOKUP(A1297,'Cadastro-Estoque'!A:G,2,FALSE)))</f>
        <v/>
      </c>
      <c r="H1297" s="2" t="str">
        <f>IF(ISERROR(VLOOKUP(A1297,'Cadastro-Estoque'!A:G,1,FALSE)),"",VLOOKUP(A1297,'Cadastro-Estoque'!A:G,3,FALSE))</f>
        <v/>
      </c>
    </row>
    <row r="1298" spans="5:8" ht="18.75" customHeight="1" x14ac:dyDescent="0.25">
      <c r="E1298" s="1" t="str">
        <f t="shared" si="21"/>
        <v/>
      </c>
      <c r="F1298" s="2" t="str">
        <f>IF(ISERROR(VLOOKUP(A1298,'Cadastro-Estoque'!A:G,1,FALSE)),"",VLOOKUP(A1298,'Cadastro-Estoque'!A:G,4,FALSE))</f>
        <v/>
      </c>
      <c r="G1298" s="2" t="str">
        <f>IF(ISBLANK(A1298),"",IF(ISERROR(VLOOKUP(A1298,'Cadastro-Estoque'!A:G,1,FALSE)),"Produto não cadastrado",VLOOKUP(A1298,'Cadastro-Estoque'!A:G,2,FALSE)))</f>
        <v/>
      </c>
      <c r="H1298" s="2" t="str">
        <f>IF(ISERROR(VLOOKUP(A1298,'Cadastro-Estoque'!A:G,1,FALSE)),"",VLOOKUP(A1298,'Cadastro-Estoque'!A:G,3,FALSE))</f>
        <v/>
      </c>
    </row>
    <row r="1299" spans="5:8" ht="18.75" customHeight="1" x14ac:dyDescent="0.25">
      <c r="E1299" s="1" t="str">
        <f t="shared" si="21"/>
        <v/>
      </c>
      <c r="F1299" s="2" t="str">
        <f>IF(ISERROR(VLOOKUP(A1299,'Cadastro-Estoque'!A:G,1,FALSE)),"",VLOOKUP(A1299,'Cadastro-Estoque'!A:G,4,FALSE))</f>
        <v/>
      </c>
      <c r="G1299" s="2" t="str">
        <f>IF(ISBLANK(A1299),"",IF(ISERROR(VLOOKUP(A1299,'Cadastro-Estoque'!A:G,1,FALSE)),"Produto não cadastrado",VLOOKUP(A1299,'Cadastro-Estoque'!A:G,2,FALSE)))</f>
        <v/>
      </c>
      <c r="H1299" s="2" t="str">
        <f>IF(ISERROR(VLOOKUP(A1299,'Cadastro-Estoque'!A:G,1,FALSE)),"",VLOOKUP(A1299,'Cadastro-Estoque'!A:G,3,FALSE))</f>
        <v/>
      </c>
    </row>
    <row r="1300" spans="5:8" ht="18.75" customHeight="1" x14ac:dyDescent="0.25">
      <c r="E1300" s="1" t="str">
        <f t="shared" si="21"/>
        <v/>
      </c>
      <c r="F1300" s="2" t="str">
        <f>IF(ISERROR(VLOOKUP(A1300,'Cadastro-Estoque'!A:G,1,FALSE)),"",VLOOKUP(A1300,'Cadastro-Estoque'!A:G,4,FALSE))</f>
        <v/>
      </c>
      <c r="G1300" s="2" t="str">
        <f>IF(ISBLANK(A1300),"",IF(ISERROR(VLOOKUP(A1300,'Cadastro-Estoque'!A:G,1,FALSE)),"Produto não cadastrado",VLOOKUP(A1300,'Cadastro-Estoque'!A:G,2,FALSE)))</f>
        <v/>
      </c>
      <c r="H1300" s="2" t="str">
        <f>IF(ISERROR(VLOOKUP(A1300,'Cadastro-Estoque'!A:G,1,FALSE)),"",VLOOKUP(A1300,'Cadastro-Estoque'!A:G,3,FALSE))</f>
        <v/>
      </c>
    </row>
    <row r="1301" spans="5:8" ht="18.75" customHeight="1" x14ac:dyDescent="0.25">
      <c r="E1301" s="1" t="str">
        <f t="shared" si="21"/>
        <v/>
      </c>
      <c r="F1301" s="2" t="str">
        <f>IF(ISERROR(VLOOKUP(A1301,'Cadastro-Estoque'!A:G,1,FALSE)),"",VLOOKUP(A1301,'Cadastro-Estoque'!A:G,4,FALSE))</f>
        <v/>
      </c>
      <c r="G1301" s="2" t="str">
        <f>IF(ISBLANK(A1301),"",IF(ISERROR(VLOOKUP(A1301,'Cadastro-Estoque'!A:G,1,FALSE)),"Produto não cadastrado",VLOOKUP(A1301,'Cadastro-Estoque'!A:G,2,FALSE)))</f>
        <v/>
      </c>
      <c r="H1301" s="2" t="str">
        <f>IF(ISERROR(VLOOKUP(A1301,'Cadastro-Estoque'!A:G,1,FALSE)),"",VLOOKUP(A1301,'Cadastro-Estoque'!A:G,3,FALSE))</f>
        <v/>
      </c>
    </row>
    <row r="1302" spans="5:8" ht="18.75" customHeight="1" x14ac:dyDescent="0.25">
      <c r="E1302" s="1" t="str">
        <f t="shared" si="21"/>
        <v/>
      </c>
      <c r="F1302" s="2" t="str">
        <f>IF(ISERROR(VLOOKUP(A1302,'Cadastro-Estoque'!A:G,1,FALSE)),"",VLOOKUP(A1302,'Cadastro-Estoque'!A:G,4,FALSE))</f>
        <v/>
      </c>
      <c r="G1302" s="2" t="str">
        <f>IF(ISBLANK(A1302),"",IF(ISERROR(VLOOKUP(A1302,'Cadastro-Estoque'!A:G,1,FALSE)),"Produto não cadastrado",VLOOKUP(A1302,'Cadastro-Estoque'!A:G,2,FALSE)))</f>
        <v/>
      </c>
      <c r="H1302" s="2" t="str">
        <f>IF(ISERROR(VLOOKUP(A1302,'Cadastro-Estoque'!A:G,1,FALSE)),"",VLOOKUP(A1302,'Cadastro-Estoque'!A:G,3,FALSE))</f>
        <v/>
      </c>
    </row>
    <row r="1303" spans="5:8" ht="18.75" customHeight="1" x14ac:dyDescent="0.25">
      <c r="E1303" s="1" t="str">
        <f t="shared" si="21"/>
        <v/>
      </c>
      <c r="F1303" s="2" t="str">
        <f>IF(ISERROR(VLOOKUP(A1303,'Cadastro-Estoque'!A:G,1,FALSE)),"",VLOOKUP(A1303,'Cadastro-Estoque'!A:G,4,FALSE))</f>
        <v/>
      </c>
      <c r="G1303" s="2" t="str">
        <f>IF(ISBLANK(A1303),"",IF(ISERROR(VLOOKUP(A1303,'Cadastro-Estoque'!A:G,1,FALSE)),"Produto não cadastrado",VLOOKUP(A1303,'Cadastro-Estoque'!A:G,2,FALSE)))</f>
        <v/>
      </c>
      <c r="H1303" s="2" t="str">
        <f>IF(ISERROR(VLOOKUP(A1303,'Cadastro-Estoque'!A:G,1,FALSE)),"",VLOOKUP(A1303,'Cadastro-Estoque'!A:G,3,FALSE))</f>
        <v/>
      </c>
    </row>
    <row r="1304" spans="5:8" ht="18.75" customHeight="1" x14ac:dyDescent="0.25">
      <c r="E1304" s="1" t="str">
        <f t="shared" si="21"/>
        <v/>
      </c>
      <c r="F1304" s="2" t="str">
        <f>IF(ISERROR(VLOOKUP(A1304,'Cadastro-Estoque'!A:G,1,FALSE)),"",VLOOKUP(A1304,'Cadastro-Estoque'!A:G,4,FALSE))</f>
        <v/>
      </c>
      <c r="G1304" s="2" t="str">
        <f>IF(ISBLANK(A1304),"",IF(ISERROR(VLOOKUP(A1304,'Cadastro-Estoque'!A:G,1,FALSE)),"Produto não cadastrado",VLOOKUP(A1304,'Cadastro-Estoque'!A:G,2,FALSE)))</f>
        <v/>
      </c>
      <c r="H1304" s="2" t="str">
        <f>IF(ISERROR(VLOOKUP(A1304,'Cadastro-Estoque'!A:G,1,FALSE)),"",VLOOKUP(A1304,'Cadastro-Estoque'!A:G,3,FALSE))</f>
        <v/>
      </c>
    </row>
    <row r="1305" spans="5:8" ht="18.75" customHeight="1" x14ac:dyDescent="0.25">
      <c r="E1305" s="1" t="str">
        <f t="shared" si="21"/>
        <v/>
      </c>
      <c r="F1305" s="2" t="str">
        <f>IF(ISERROR(VLOOKUP(A1305,'Cadastro-Estoque'!A:G,1,FALSE)),"",VLOOKUP(A1305,'Cadastro-Estoque'!A:G,4,FALSE))</f>
        <v/>
      </c>
      <c r="G1305" s="2" t="str">
        <f>IF(ISBLANK(A1305),"",IF(ISERROR(VLOOKUP(A1305,'Cadastro-Estoque'!A:G,1,FALSE)),"Produto não cadastrado",VLOOKUP(A1305,'Cadastro-Estoque'!A:G,2,FALSE)))</f>
        <v/>
      </c>
      <c r="H1305" s="2" t="str">
        <f>IF(ISERROR(VLOOKUP(A1305,'Cadastro-Estoque'!A:G,1,FALSE)),"",VLOOKUP(A1305,'Cadastro-Estoque'!A:G,3,FALSE))</f>
        <v/>
      </c>
    </row>
    <row r="1306" spans="5:8" ht="18.75" customHeight="1" x14ac:dyDescent="0.25">
      <c r="E1306" s="1" t="str">
        <f t="shared" si="21"/>
        <v/>
      </c>
      <c r="F1306" s="2" t="str">
        <f>IF(ISERROR(VLOOKUP(A1306,'Cadastro-Estoque'!A:G,1,FALSE)),"",VLOOKUP(A1306,'Cadastro-Estoque'!A:G,4,FALSE))</f>
        <v/>
      </c>
      <c r="G1306" s="2" t="str">
        <f>IF(ISBLANK(A1306),"",IF(ISERROR(VLOOKUP(A1306,'Cadastro-Estoque'!A:G,1,FALSE)),"Produto não cadastrado",VLOOKUP(A1306,'Cadastro-Estoque'!A:G,2,FALSE)))</f>
        <v/>
      </c>
      <c r="H1306" s="2" t="str">
        <f>IF(ISERROR(VLOOKUP(A1306,'Cadastro-Estoque'!A:G,1,FALSE)),"",VLOOKUP(A1306,'Cadastro-Estoque'!A:G,3,FALSE))</f>
        <v/>
      </c>
    </row>
    <row r="1307" spans="5:8" ht="18.75" customHeight="1" x14ac:dyDescent="0.25">
      <c r="E1307" s="1" t="str">
        <f t="shared" si="21"/>
        <v/>
      </c>
      <c r="F1307" s="2" t="str">
        <f>IF(ISERROR(VLOOKUP(A1307,'Cadastro-Estoque'!A:G,1,FALSE)),"",VLOOKUP(A1307,'Cadastro-Estoque'!A:G,4,FALSE))</f>
        <v/>
      </c>
      <c r="G1307" s="2" t="str">
        <f>IF(ISBLANK(A1307),"",IF(ISERROR(VLOOKUP(A1307,'Cadastro-Estoque'!A:G,1,FALSE)),"Produto não cadastrado",VLOOKUP(A1307,'Cadastro-Estoque'!A:G,2,FALSE)))</f>
        <v/>
      </c>
      <c r="H1307" s="2" t="str">
        <f>IF(ISERROR(VLOOKUP(A1307,'Cadastro-Estoque'!A:G,1,FALSE)),"",VLOOKUP(A1307,'Cadastro-Estoque'!A:G,3,FALSE))</f>
        <v/>
      </c>
    </row>
    <row r="1308" spans="5:8" ht="18.75" customHeight="1" x14ac:dyDescent="0.25">
      <c r="E1308" s="1" t="str">
        <f t="shared" si="21"/>
        <v/>
      </c>
      <c r="F1308" s="2" t="str">
        <f>IF(ISERROR(VLOOKUP(A1308,'Cadastro-Estoque'!A:G,1,FALSE)),"",VLOOKUP(A1308,'Cadastro-Estoque'!A:G,4,FALSE))</f>
        <v/>
      </c>
      <c r="G1308" s="2" t="str">
        <f>IF(ISBLANK(A1308),"",IF(ISERROR(VLOOKUP(A1308,'Cadastro-Estoque'!A:G,1,FALSE)),"Produto não cadastrado",VLOOKUP(A1308,'Cadastro-Estoque'!A:G,2,FALSE)))</f>
        <v/>
      </c>
      <c r="H1308" s="2" t="str">
        <f>IF(ISERROR(VLOOKUP(A1308,'Cadastro-Estoque'!A:G,1,FALSE)),"",VLOOKUP(A1308,'Cadastro-Estoque'!A:G,3,FALSE))</f>
        <v/>
      </c>
    </row>
    <row r="1309" spans="5:8" ht="18.75" customHeight="1" x14ac:dyDescent="0.25">
      <c r="E1309" s="1" t="str">
        <f t="shared" si="21"/>
        <v/>
      </c>
      <c r="F1309" s="2" t="str">
        <f>IF(ISERROR(VLOOKUP(A1309,'Cadastro-Estoque'!A:G,1,FALSE)),"",VLOOKUP(A1309,'Cadastro-Estoque'!A:G,4,FALSE))</f>
        <v/>
      </c>
      <c r="G1309" s="2" t="str">
        <f>IF(ISBLANK(A1309),"",IF(ISERROR(VLOOKUP(A1309,'Cadastro-Estoque'!A:G,1,FALSE)),"Produto não cadastrado",VLOOKUP(A1309,'Cadastro-Estoque'!A:G,2,FALSE)))</f>
        <v/>
      </c>
      <c r="H1309" s="2" t="str">
        <f>IF(ISERROR(VLOOKUP(A1309,'Cadastro-Estoque'!A:G,1,FALSE)),"",VLOOKUP(A1309,'Cadastro-Estoque'!A:G,3,FALSE))</f>
        <v/>
      </c>
    </row>
    <row r="1310" spans="5:8" ht="18.75" customHeight="1" x14ac:dyDescent="0.25">
      <c r="E1310" s="1" t="str">
        <f t="shared" si="21"/>
        <v/>
      </c>
      <c r="F1310" s="2" t="str">
        <f>IF(ISERROR(VLOOKUP(A1310,'Cadastro-Estoque'!A:G,1,FALSE)),"",VLOOKUP(A1310,'Cadastro-Estoque'!A:G,4,FALSE))</f>
        <v/>
      </c>
      <c r="G1310" s="2" t="str">
        <f>IF(ISBLANK(A1310),"",IF(ISERROR(VLOOKUP(A1310,'Cadastro-Estoque'!A:G,1,FALSE)),"Produto não cadastrado",VLOOKUP(A1310,'Cadastro-Estoque'!A:G,2,FALSE)))</f>
        <v/>
      </c>
      <c r="H1310" s="2" t="str">
        <f>IF(ISERROR(VLOOKUP(A1310,'Cadastro-Estoque'!A:G,1,FALSE)),"",VLOOKUP(A1310,'Cadastro-Estoque'!A:G,3,FALSE))</f>
        <v/>
      </c>
    </row>
    <row r="1311" spans="5:8" ht="18.75" customHeight="1" x14ac:dyDescent="0.25">
      <c r="E1311" s="1" t="str">
        <f t="shared" si="21"/>
        <v/>
      </c>
      <c r="F1311" s="2" t="str">
        <f>IF(ISERROR(VLOOKUP(A1311,'Cadastro-Estoque'!A:G,1,FALSE)),"",VLOOKUP(A1311,'Cadastro-Estoque'!A:G,4,FALSE))</f>
        <v/>
      </c>
      <c r="G1311" s="2" t="str">
        <f>IF(ISBLANK(A1311),"",IF(ISERROR(VLOOKUP(A1311,'Cadastro-Estoque'!A:G,1,FALSE)),"Produto não cadastrado",VLOOKUP(A1311,'Cadastro-Estoque'!A:G,2,FALSE)))</f>
        <v/>
      </c>
      <c r="H1311" s="2" t="str">
        <f>IF(ISERROR(VLOOKUP(A1311,'Cadastro-Estoque'!A:G,1,FALSE)),"",VLOOKUP(A1311,'Cadastro-Estoque'!A:G,3,FALSE))</f>
        <v/>
      </c>
    </row>
    <row r="1312" spans="5:8" ht="18.75" customHeight="1" x14ac:dyDescent="0.25">
      <c r="E1312" s="1" t="str">
        <f t="shared" si="21"/>
        <v/>
      </c>
      <c r="F1312" s="2" t="str">
        <f>IF(ISERROR(VLOOKUP(A1312,'Cadastro-Estoque'!A:G,1,FALSE)),"",VLOOKUP(A1312,'Cadastro-Estoque'!A:G,4,FALSE))</f>
        <v/>
      </c>
      <c r="G1312" s="2" t="str">
        <f>IF(ISBLANK(A1312),"",IF(ISERROR(VLOOKUP(A1312,'Cadastro-Estoque'!A:G,1,FALSE)),"Produto não cadastrado",VLOOKUP(A1312,'Cadastro-Estoque'!A:G,2,FALSE)))</f>
        <v/>
      </c>
      <c r="H1312" s="2" t="str">
        <f>IF(ISERROR(VLOOKUP(A1312,'Cadastro-Estoque'!A:G,1,FALSE)),"",VLOOKUP(A1312,'Cadastro-Estoque'!A:G,3,FALSE))</f>
        <v/>
      </c>
    </row>
    <row r="1313" spans="5:8" ht="18.75" customHeight="1" x14ac:dyDescent="0.25">
      <c r="E1313" s="1" t="str">
        <f t="shared" si="21"/>
        <v/>
      </c>
      <c r="F1313" s="2" t="str">
        <f>IF(ISERROR(VLOOKUP(A1313,'Cadastro-Estoque'!A:G,1,FALSE)),"",VLOOKUP(A1313,'Cadastro-Estoque'!A:G,4,FALSE))</f>
        <v/>
      </c>
      <c r="G1313" s="2" t="str">
        <f>IF(ISBLANK(A1313),"",IF(ISERROR(VLOOKUP(A1313,'Cadastro-Estoque'!A:G,1,FALSE)),"Produto não cadastrado",VLOOKUP(A1313,'Cadastro-Estoque'!A:G,2,FALSE)))</f>
        <v/>
      </c>
      <c r="H1313" s="2" t="str">
        <f>IF(ISERROR(VLOOKUP(A1313,'Cadastro-Estoque'!A:G,1,FALSE)),"",VLOOKUP(A1313,'Cadastro-Estoque'!A:G,3,FALSE))</f>
        <v/>
      </c>
    </row>
    <row r="1314" spans="5:8" ht="18.75" customHeight="1" x14ac:dyDescent="0.25">
      <c r="E1314" s="1" t="str">
        <f t="shared" si="21"/>
        <v/>
      </c>
      <c r="F1314" s="2" t="str">
        <f>IF(ISERROR(VLOOKUP(A1314,'Cadastro-Estoque'!A:G,1,FALSE)),"",VLOOKUP(A1314,'Cadastro-Estoque'!A:G,4,FALSE))</f>
        <v/>
      </c>
      <c r="G1314" s="2" t="str">
        <f>IF(ISBLANK(A1314),"",IF(ISERROR(VLOOKUP(A1314,'Cadastro-Estoque'!A:G,1,FALSE)),"Produto não cadastrado",VLOOKUP(A1314,'Cadastro-Estoque'!A:G,2,FALSE)))</f>
        <v/>
      </c>
      <c r="H1314" s="2" t="str">
        <f>IF(ISERROR(VLOOKUP(A1314,'Cadastro-Estoque'!A:G,1,FALSE)),"",VLOOKUP(A1314,'Cadastro-Estoque'!A:G,3,FALSE))</f>
        <v/>
      </c>
    </row>
    <row r="1315" spans="5:8" ht="18.75" customHeight="1" x14ac:dyDescent="0.25">
      <c r="E1315" s="1" t="str">
        <f t="shared" si="21"/>
        <v/>
      </c>
      <c r="F1315" s="2" t="str">
        <f>IF(ISERROR(VLOOKUP(A1315,'Cadastro-Estoque'!A:G,1,FALSE)),"",VLOOKUP(A1315,'Cadastro-Estoque'!A:G,4,FALSE))</f>
        <v/>
      </c>
      <c r="G1315" s="2" t="str">
        <f>IF(ISBLANK(A1315),"",IF(ISERROR(VLOOKUP(A1315,'Cadastro-Estoque'!A:G,1,FALSE)),"Produto não cadastrado",VLOOKUP(A1315,'Cadastro-Estoque'!A:G,2,FALSE)))</f>
        <v/>
      </c>
      <c r="H1315" s="2" t="str">
        <f>IF(ISERROR(VLOOKUP(A1315,'Cadastro-Estoque'!A:G,1,FALSE)),"",VLOOKUP(A1315,'Cadastro-Estoque'!A:G,3,FALSE))</f>
        <v/>
      </c>
    </row>
    <row r="1316" spans="5:8" ht="18.75" customHeight="1" x14ac:dyDescent="0.25">
      <c r="E1316" s="1" t="str">
        <f t="shared" si="21"/>
        <v/>
      </c>
      <c r="F1316" s="2" t="str">
        <f>IF(ISERROR(VLOOKUP(A1316,'Cadastro-Estoque'!A:G,1,FALSE)),"",VLOOKUP(A1316,'Cadastro-Estoque'!A:G,4,FALSE))</f>
        <v/>
      </c>
      <c r="G1316" s="2" t="str">
        <f>IF(ISBLANK(A1316),"",IF(ISERROR(VLOOKUP(A1316,'Cadastro-Estoque'!A:G,1,FALSE)),"Produto não cadastrado",VLOOKUP(A1316,'Cadastro-Estoque'!A:G,2,FALSE)))</f>
        <v/>
      </c>
      <c r="H1316" s="2" t="str">
        <f>IF(ISERROR(VLOOKUP(A1316,'Cadastro-Estoque'!A:G,1,FALSE)),"",VLOOKUP(A1316,'Cadastro-Estoque'!A:G,3,FALSE))</f>
        <v/>
      </c>
    </row>
    <row r="1317" spans="5:8" ht="18.75" customHeight="1" x14ac:dyDescent="0.25">
      <c r="E1317" s="1" t="str">
        <f t="shared" si="21"/>
        <v/>
      </c>
      <c r="F1317" s="2" t="str">
        <f>IF(ISERROR(VLOOKUP(A1317,'Cadastro-Estoque'!A:G,1,FALSE)),"",VLOOKUP(A1317,'Cadastro-Estoque'!A:G,4,FALSE))</f>
        <v/>
      </c>
      <c r="G1317" s="2" t="str">
        <f>IF(ISBLANK(A1317),"",IF(ISERROR(VLOOKUP(A1317,'Cadastro-Estoque'!A:G,1,FALSE)),"Produto não cadastrado",VLOOKUP(A1317,'Cadastro-Estoque'!A:G,2,FALSE)))</f>
        <v/>
      </c>
      <c r="H1317" s="2" t="str">
        <f>IF(ISERROR(VLOOKUP(A1317,'Cadastro-Estoque'!A:G,1,FALSE)),"",VLOOKUP(A1317,'Cadastro-Estoque'!A:G,3,FALSE))</f>
        <v/>
      </c>
    </row>
    <row r="1318" spans="5:8" ht="18.75" customHeight="1" x14ac:dyDescent="0.25">
      <c r="E1318" s="1" t="str">
        <f t="shared" si="21"/>
        <v/>
      </c>
      <c r="F1318" s="2" t="str">
        <f>IF(ISERROR(VLOOKUP(A1318,'Cadastro-Estoque'!A:G,1,FALSE)),"",VLOOKUP(A1318,'Cadastro-Estoque'!A:G,4,FALSE))</f>
        <v/>
      </c>
      <c r="G1318" s="2" t="str">
        <f>IF(ISBLANK(A1318),"",IF(ISERROR(VLOOKUP(A1318,'Cadastro-Estoque'!A:G,1,FALSE)),"Produto não cadastrado",VLOOKUP(A1318,'Cadastro-Estoque'!A:G,2,FALSE)))</f>
        <v/>
      </c>
      <c r="H1318" s="2" t="str">
        <f>IF(ISERROR(VLOOKUP(A1318,'Cadastro-Estoque'!A:G,1,FALSE)),"",VLOOKUP(A1318,'Cadastro-Estoque'!A:G,3,FALSE))</f>
        <v/>
      </c>
    </row>
    <row r="1319" spans="5:8" ht="18.75" customHeight="1" x14ac:dyDescent="0.25">
      <c r="E1319" s="1" t="str">
        <f t="shared" si="21"/>
        <v/>
      </c>
      <c r="F1319" s="2" t="str">
        <f>IF(ISERROR(VLOOKUP(A1319,'Cadastro-Estoque'!A:G,1,FALSE)),"",VLOOKUP(A1319,'Cadastro-Estoque'!A:G,4,FALSE))</f>
        <v/>
      </c>
      <c r="G1319" s="2" t="str">
        <f>IF(ISBLANK(A1319),"",IF(ISERROR(VLOOKUP(A1319,'Cadastro-Estoque'!A:G,1,FALSE)),"Produto não cadastrado",VLOOKUP(A1319,'Cadastro-Estoque'!A:G,2,FALSE)))</f>
        <v/>
      </c>
      <c r="H1319" s="2" t="str">
        <f>IF(ISERROR(VLOOKUP(A1319,'Cadastro-Estoque'!A:G,1,FALSE)),"",VLOOKUP(A1319,'Cadastro-Estoque'!A:G,3,FALSE))</f>
        <v/>
      </c>
    </row>
    <row r="1320" spans="5:8" ht="18.75" customHeight="1" x14ac:dyDescent="0.25">
      <c r="E1320" s="1" t="str">
        <f t="shared" si="21"/>
        <v/>
      </c>
      <c r="F1320" s="2" t="str">
        <f>IF(ISERROR(VLOOKUP(A1320,'Cadastro-Estoque'!A:G,1,FALSE)),"",VLOOKUP(A1320,'Cadastro-Estoque'!A:G,4,FALSE))</f>
        <v/>
      </c>
      <c r="G1320" s="2" t="str">
        <f>IF(ISBLANK(A1320),"",IF(ISERROR(VLOOKUP(A1320,'Cadastro-Estoque'!A:G,1,FALSE)),"Produto não cadastrado",VLOOKUP(A1320,'Cadastro-Estoque'!A:G,2,FALSE)))</f>
        <v/>
      </c>
      <c r="H1320" s="2" t="str">
        <f>IF(ISERROR(VLOOKUP(A1320,'Cadastro-Estoque'!A:G,1,FALSE)),"",VLOOKUP(A1320,'Cadastro-Estoque'!A:G,3,FALSE))</f>
        <v/>
      </c>
    </row>
    <row r="1321" spans="5:8" ht="18.75" customHeight="1" x14ac:dyDescent="0.25">
      <c r="E1321" s="1" t="str">
        <f t="shared" si="21"/>
        <v/>
      </c>
      <c r="F1321" s="2" t="str">
        <f>IF(ISERROR(VLOOKUP(A1321,'Cadastro-Estoque'!A:G,1,FALSE)),"",VLOOKUP(A1321,'Cadastro-Estoque'!A:G,4,FALSE))</f>
        <v/>
      </c>
      <c r="G1321" s="2" t="str">
        <f>IF(ISBLANK(A1321),"",IF(ISERROR(VLOOKUP(A1321,'Cadastro-Estoque'!A:G,1,FALSE)),"Produto não cadastrado",VLOOKUP(A1321,'Cadastro-Estoque'!A:G,2,FALSE)))</f>
        <v/>
      </c>
      <c r="H1321" s="2" t="str">
        <f>IF(ISERROR(VLOOKUP(A1321,'Cadastro-Estoque'!A:G,1,FALSE)),"",VLOOKUP(A1321,'Cadastro-Estoque'!A:G,3,FALSE))</f>
        <v/>
      </c>
    </row>
    <row r="1322" spans="5:8" ht="18.75" customHeight="1" x14ac:dyDescent="0.25">
      <c r="E1322" s="1" t="str">
        <f t="shared" si="21"/>
        <v/>
      </c>
      <c r="F1322" s="2" t="str">
        <f>IF(ISERROR(VLOOKUP(A1322,'Cadastro-Estoque'!A:G,1,FALSE)),"",VLOOKUP(A1322,'Cadastro-Estoque'!A:G,4,FALSE))</f>
        <v/>
      </c>
      <c r="G1322" s="2" t="str">
        <f>IF(ISBLANK(A1322),"",IF(ISERROR(VLOOKUP(A1322,'Cadastro-Estoque'!A:G,1,FALSE)),"Produto não cadastrado",VLOOKUP(A1322,'Cadastro-Estoque'!A:G,2,FALSE)))</f>
        <v/>
      </c>
      <c r="H1322" s="2" t="str">
        <f>IF(ISERROR(VLOOKUP(A1322,'Cadastro-Estoque'!A:G,1,FALSE)),"",VLOOKUP(A1322,'Cadastro-Estoque'!A:G,3,FALSE))</f>
        <v/>
      </c>
    </row>
    <row r="1323" spans="5:8" ht="18.75" customHeight="1" x14ac:dyDescent="0.25">
      <c r="E1323" s="1" t="str">
        <f t="shared" si="21"/>
        <v/>
      </c>
      <c r="F1323" s="2" t="str">
        <f>IF(ISERROR(VLOOKUP(A1323,'Cadastro-Estoque'!A:G,1,FALSE)),"",VLOOKUP(A1323,'Cadastro-Estoque'!A:G,4,FALSE))</f>
        <v/>
      </c>
      <c r="G1323" s="2" t="str">
        <f>IF(ISBLANK(A1323),"",IF(ISERROR(VLOOKUP(A1323,'Cadastro-Estoque'!A:G,1,FALSE)),"Produto não cadastrado",VLOOKUP(A1323,'Cadastro-Estoque'!A:G,2,FALSE)))</f>
        <v/>
      </c>
      <c r="H1323" s="2" t="str">
        <f>IF(ISERROR(VLOOKUP(A1323,'Cadastro-Estoque'!A:G,1,FALSE)),"",VLOOKUP(A1323,'Cadastro-Estoque'!A:G,3,FALSE))</f>
        <v/>
      </c>
    </row>
    <row r="1324" spans="5:8" ht="18.75" customHeight="1" x14ac:dyDescent="0.25">
      <c r="E1324" s="1" t="str">
        <f t="shared" si="21"/>
        <v/>
      </c>
      <c r="F1324" s="2" t="str">
        <f>IF(ISERROR(VLOOKUP(A1324,'Cadastro-Estoque'!A:G,1,FALSE)),"",VLOOKUP(A1324,'Cadastro-Estoque'!A:G,4,FALSE))</f>
        <v/>
      </c>
      <c r="G1324" s="2" t="str">
        <f>IF(ISBLANK(A1324),"",IF(ISERROR(VLOOKUP(A1324,'Cadastro-Estoque'!A:G,1,FALSE)),"Produto não cadastrado",VLOOKUP(A1324,'Cadastro-Estoque'!A:G,2,FALSE)))</f>
        <v/>
      </c>
      <c r="H1324" s="2" t="str">
        <f>IF(ISERROR(VLOOKUP(A1324,'Cadastro-Estoque'!A:G,1,FALSE)),"",VLOOKUP(A1324,'Cadastro-Estoque'!A:G,3,FALSE))</f>
        <v/>
      </c>
    </row>
    <row r="1325" spans="5:8" ht="18.75" customHeight="1" x14ac:dyDescent="0.25">
      <c r="E1325" s="1" t="str">
        <f t="shared" si="21"/>
        <v/>
      </c>
      <c r="F1325" s="2" t="str">
        <f>IF(ISERROR(VLOOKUP(A1325,'Cadastro-Estoque'!A:G,1,FALSE)),"",VLOOKUP(A1325,'Cadastro-Estoque'!A:G,4,FALSE))</f>
        <v/>
      </c>
      <c r="G1325" s="2" t="str">
        <f>IF(ISBLANK(A1325),"",IF(ISERROR(VLOOKUP(A1325,'Cadastro-Estoque'!A:G,1,FALSE)),"Produto não cadastrado",VLOOKUP(A1325,'Cadastro-Estoque'!A:G,2,FALSE)))</f>
        <v/>
      </c>
      <c r="H1325" s="2" t="str">
        <f>IF(ISERROR(VLOOKUP(A1325,'Cadastro-Estoque'!A:G,1,FALSE)),"",VLOOKUP(A1325,'Cadastro-Estoque'!A:G,3,FALSE))</f>
        <v/>
      </c>
    </row>
    <row r="1326" spans="5:8" ht="18.75" customHeight="1" x14ac:dyDescent="0.25">
      <c r="E1326" s="1" t="str">
        <f t="shared" si="21"/>
        <v/>
      </c>
      <c r="F1326" s="2" t="str">
        <f>IF(ISERROR(VLOOKUP(A1326,'Cadastro-Estoque'!A:G,1,FALSE)),"",VLOOKUP(A1326,'Cadastro-Estoque'!A:G,4,FALSE))</f>
        <v/>
      </c>
      <c r="G1326" s="2" t="str">
        <f>IF(ISBLANK(A1326),"",IF(ISERROR(VLOOKUP(A1326,'Cadastro-Estoque'!A:G,1,FALSE)),"Produto não cadastrado",VLOOKUP(A1326,'Cadastro-Estoque'!A:G,2,FALSE)))</f>
        <v/>
      </c>
      <c r="H1326" s="2" t="str">
        <f>IF(ISERROR(VLOOKUP(A1326,'Cadastro-Estoque'!A:G,1,FALSE)),"",VLOOKUP(A1326,'Cadastro-Estoque'!A:G,3,FALSE))</f>
        <v/>
      </c>
    </row>
    <row r="1327" spans="5:8" ht="18.75" customHeight="1" x14ac:dyDescent="0.25">
      <c r="E1327" s="1" t="str">
        <f t="shared" si="21"/>
        <v/>
      </c>
      <c r="F1327" s="2" t="str">
        <f>IF(ISERROR(VLOOKUP(A1327,'Cadastro-Estoque'!A:G,1,FALSE)),"",VLOOKUP(A1327,'Cadastro-Estoque'!A:G,4,FALSE))</f>
        <v/>
      </c>
      <c r="G1327" s="2" t="str">
        <f>IF(ISBLANK(A1327),"",IF(ISERROR(VLOOKUP(A1327,'Cadastro-Estoque'!A:G,1,FALSE)),"Produto não cadastrado",VLOOKUP(A1327,'Cadastro-Estoque'!A:G,2,FALSE)))</f>
        <v/>
      </c>
      <c r="H1327" s="2" t="str">
        <f>IF(ISERROR(VLOOKUP(A1327,'Cadastro-Estoque'!A:G,1,FALSE)),"",VLOOKUP(A1327,'Cadastro-Estoque'!A:G,3,FALSE))</f>
        <v/>
      </c>
    </row>
    <row r="1328" spans="5:8" ht="18.75" customHeight="1" x14ac:dyDescent="0.25">
      <c r="E1328" s="1" t="str">
        <f t="shared" si="21"/>
        <v/>
      </c>
      <c r="F1328" s="2" t="str">
        <f>IF(ISERROR(VLOOKUP(A1328,'Cadastro-Estoque'!A:G,1,FALSE)),"",VLOOKUP(A1328,'Cadastro-Estoque'!A:G,4,FALSE))</f>
        <v/>
      </c>
      <c r="G1328" s="2" t="str">
        <f>IF(ISBLANK(A1328),"",IF(ISERROR(VLOOKUP(A1328,'Cadastro-Estoque'!A:G,1,FALSE)),"Produto não cadastrado",VLOOKUP(A1328,'Cadastro-Estoque'!A:G,2,FALSE)))</f>
        <v/>
      </c>
      <c r="H1328" s="2" t="str">
        <f>IF(ISERROR(VLOOKUP(A1328,'Cadastro-Estoque'!A:G,1,FALSE)),"",VLOOKUP(A1328,'Cadastro-Estoque'!A:G,3,FALSE))</f>
        <v/>
      </c>
    </row>
    <row r="1329" spans="5:8" ht="18.75" customHeight="1" x14ac:dyDescent="0.25">
      <c r="E1329" s="1" t="str">
        <f t="shared" si="21"/>
        <v/>
      </c>
      <c r="F1329" s="2" t="str">
        <f>IF(ISERROR(VLOOKUP(A1329,'Cadastro-Estoque'!A:G,1,FALSE)),"",VLOOKUP(A1329,'Cadastro-Estoque'!A:G,4,FALSE))</f>
        <v/>
      </c>
      <c r="G1329" s="2" t="str">
        <f>IF(ISBLANK(A1329),"",IF(ISERROR(VLOOKUP(A1329,'Cadastro-Estoque'!A:G,1,FALSE)),"Produto não cadastrado",VLOOKUP(A1329,'Cadastro-Estoque'!A:G,2,FALSE)))</f>
        <v/>
      </c>
      <c r="H1329" s="2" t="str">
        <f>IF(ISERROR(VLOOKUP(A1329,'Cadastro-Estoque'!A:G,1,FALSE)),"",VLOOKUP(A1329,'Cadastro-Estoque'!A:G,3,FALSE))</f>
        <v/>
      </c>
    </row>
    <row r="1330" spans="5:8" ht="18.75" customHeight="1" x14ac:dyDescent="0.25">
      <c r="E1330" s="1" t="str">
        <f t="shared" si="21"/>
        <v/>
      </c>
      <c r="F1330" s="2" t="str">
        <f>IF(ISERROR(VLOOKUP(A1330,'Cadastro-Estoque'!A:G,1,FALSE)),"",VLOOKUP(A1330,'Cadastro-Estoque'!A:G,4,FALSE))</f>
        <v/>
      </c>
      <c r="G1330" s="2" t="str">
        <f>IF(ISBLANK(A1330),"",IF(ISERROR(VLOOKUP(A1330,'Cadastro-Estoque'!A:G,1,FALSE)),"Produto não cadastrado",VLOOKUP(A1330,'Cadastro-Estoque'!A:G,2,FALSE)))</f>
        <v/>
      </c>
      <c r="H1330" s="2" t="str">
        <f>IF(ISERROR(VLOOKUP(A1330,'Cadastro-Estoque'!A:G,1,FALSE)),"",VLOOKUP(A1330,'Cadastro-Estoque'!A:G,3,FALSE))</f>
        <v/>
      </c>
    </row>
    <row r="1331" spans="5:8" ht="18.75" customHeight="1" x14ac:dyDescent="0.25">
      <c r="E1331" s="1" t="str">
        <f t="shared" si="21"/>
        <v/>
      </c>
      <c r="F1331" s="2" t="str">
        <f>IF(ISERROR(VLOOKUP(A1331,'Cadastro-Estoque'!A:G,1,FALSE)),"",VLOOKUP(A1331,'Cadastro-Estoque'!A:G,4,FALSE))</f>
        <v/>
      </c>
      <c r="G1331" s="2" t="str">
        <f>IF(ISBLANK(A1331),"",IF(ISERROR(VLOOKUP(A1331,'Cadastro-Estoque'!A:G,1,FALSE)),"Produto não cadastrado",VLOOKUP(A1331,'Cadastro-Estoque'!A:G,2,FALSE)))</f>
        <v/>
      </c>
      <c r="H1331" s="2" t="str">
        <f>IF(ISERROR(VLOOKUP(A1331,'Cadastro-Estoque'!A:G,1,FALSE)),"",VLOOKUP(A1331,'Cadastro-Estoque'!A:G,3,FALSE))</f>
        <v/>
      </c>
    </row>
    <row r="1332" spans="5:8" ht="18.75" customHeight="1" x14ac:dyDescent="0.25">
      <c r="E1332" s="1" t="str">
        <f t="shared" si="21"/>
        <v/>
      </c>
      <c r="F1332" s="2" t="str">
        <f>IF(ISERROR(VLOOKUP(A1332,'Cadastro-Estoque'!A:G,1,FALSE)),"",VLOOKUP(A1332,'Cadastro-Estoque'!A:G,4,FALSE))</f>
        <v/>
      </c>
      <c r="G1332" s="2" t="str">
        <f>IF(ISBLANK(A1332),"",IF(ISERROR(VLOOKUP(A1332,'Cadastro-Estoque'!A:G,1,FALSE)),"Produto não cadastrado",VLOOKUP(A1332,'Cadastro-Estoque'!A:G,2,FALSE)))</f>
        <v/>
      </c>
      <c r="H1332" s="2" t="str">
        <f>IF(ISERROR(VLOOKUP(A1332,'Cadastro-Estoque'!A:G,1,FALSE)),"",VLOOKUP(A1332,'Cadastro-Estoque'!A:G,3,FALSE))</f>
        <v/>
      </c>
    </row>
    <row r="1333" spans="5:8" ht="18.75" customHeight="1" x14ac:dyDescent="0.25">
      <c r="E1333" s="1" t="str">
        <f t="shared" si="21"/>
        <v/>
      </c>
      <c r="F1333" s="2" t="str">
        <f>IF(ISERROR(VLOOKUP(A1333,'Cadastro-Estoque'!A:G,1,FALSE)),"",VLOOKUP(A1333,'Cadastro-Estoque'!A:G,4,FALSE))</f>
        <v/>
      </c>
      <c r="G1333" s="2" t="str">
        <f>IF(ISBLANK(A1333),"",IF(ISERROR(VLOOKUP(A1333,'Cadastro-Estoque'!A:G,1,FALSE)),"Produto não cadastrado",VLOOKUP(A1333,'Cadastro-Estoque'!A:G,2,FALSE)))</f>
        <v/>
      </c>
      <c r="H1333" s="2" t="str">
        <f>IF(ISERROR(VLOOKUP(A1333,'Cadastro-Estoque'!A:G,1,FALSE)),"",VLOOKUP(A1333,'Cadastro-Estoque'!A:G,3,FALSE))</f>
        <v/>
      </c>
    </row>
    <row r="1334" spans="5:8" ht="18.75" customHeight="1" x14ac:dyDescent="0.25">
      <c r="E1334" s="1" t="str">
        <f t="shared" si="21"/>
        <v/>
      </c>
      <c r="F1334" s="2" t="str">
        <f>IF(ISERROR(VLOOKUP(A1334,'Cadastro-Estoque'!A:G,1,FALSE)),"",VLOOKUP(A1334,'Cadastro-Estoque'!A:G,4,FALSE))</f>
        <v/>
      </c>
      <c r="G1334" s="2" t="str">
        <f>IF(ISBLANK(A1334),"",IF(ISERROR(VLOOKUP(A1334,'Cadastro-Estoque'!A:G,1,FALSE)),"Produto não cadastrado",VLOOKUP(A1334,'Cadastro-Estoque'!A:G,2,FALSE)))</f>
        <v/>
      </c>
      <c r="H1334" s="2" t="str">
        <f>IF(ISERROR(VLOOKUP(A1334,'Cadastro-Estoque'!A:G,1,FALSE)),"",VLOOKUP(A1334,'Cadastro-Estoque'!A:G,3,FALSE))</f>
        <v/>
      </c>
    </row>
    <row r="1335" spans="5:8" ht="18.75" customHeight="1" x14ac:dyDescent="0.25">
      <c r="E1335" s="1" t="str">
        <f t="shared" si="21"/>
        <v/>
      </c>
      <c r="F1335" s="2" t="str">
        <f>IF(ISERROR(VLOOKUP(A1335,'Cadastro-Estoque'!A:G,1,FALSE)),"",VLOOKUP(A1335,'Cadastro-Estoque'!A:G,4,FALSE))</f>
        <v/>
      </c>
      <c r="G1335" s="2" t="str">
        <f>IF(ISBLANK(A1335),"",IF(ISERROR(VLOOKUP(A1335,'Cadastro-Estoque'!A:G,1,FALSE)),"Produto não cadastrado",VLOOKUP(A1335,'Cadastro-Estoque'!A:G,2,FALSE)))</f>
        <v/>
      </c>
      <c r="H1335" s="2" t="str">
        <f>IF(ISERROR(VLOOKUP(A1335,'Cadastro-Estoque'!A:G,1,FALSE)),"",VLOOKUP(A1335,'Cadastro-Estoque'!A:G,3,FALSE))</f>
        <v/>
      </c>
    </row>
    <row r="1336" spans="5:8" ht="18.75" customHeight="1" x14ac:dyDescent="0.25">
      <c r="E1336" s="1" t="str">
        <f t="shared" si="21"/>
        <v/>
      </c>
      <c r="F1336" s="2" t="str">
        <f>IF(ISERROR(VLOOKUP(A1336,'Cadastro-Estoque'!A:G,1,FALSE)),"",VLOOKUP(A1336,'Cadastro-Estoque'!A:G,4,FALSE))</f>
        <v/>
      </c>
      <c r="G1336" s="2" t="str">
        <f>IF(ISBLANK(A1336),"",IF(ISERROR(VLOOKUP(A1336,'Cadastro-Estoque'!A:G,1,FALSE)),"Produto não cadastrado",VLOOKUP(A1336,'Cadastro-Estoque'!A:G,2,FALSE)))</f>
        <v/>
      </c>
      <c r="H1336" s="2" t="str">
        <f>IF(ISERROR(VLOOKUP(A1336,'Cadastro-Estoque'!A:G,1,FALSE)),"",VLOOKUP(A1336,'Cadastro-Estoque'!A:G,3,FALSE))</f>
        <v/>
      </c>
    </row>
    <row r="1337" spans="5:8" ht="18.75" customHeight="1" x14ac:dyDescent="0.25">
      <c r="E1337" s="1" t="str">
        <f t="shared" si="21"/>
        <v/>
      </c>
      <c r="F1337" s="2" t="str">
        <f>IF(ISERROR(VLOOKUP(A1337,'Cadastro-Estoque'!A:G,1,FALSE)),"",VLOOKUP(A1337,'Cadastro-Estoque'!A:G,4,FALSE))</f>
        <v/>
      </c>
      <c r="G1337" s="2" t="str">
        <f>IF(ISBLANK(A1337),"",IF(ISERROR(VLOOKUP(A1337,'Cadastro-Estoque'!A:G,1,FALSE)),"Produto não cadastrado",VLOOKUP(A1337,'Cadastro-Estoque'!A:G,2,FALSE)))</f>
        <v/>
      </c>
      <c r="H1337" s="2" t="str">
        <f>IF(ISERROR(VLOOKUP(A1337,'Cadastro-Estoque'!A:G,1,FALSE)),"",VLOOKUP(A1337,'Cadastro-Estoque'!A:G,3,FALSE))</f>
        <v/>
      </c>
    </row>
    <row r="1338" spans="5:8" ht="18.75" customHeight="1" x14ac:dyDescent="0.25">
      <c r="E1338" s="1" t="str">
        <f t="shared" si="21"/>
        <v/>
      </c>
      <c r="F1338" s="2" t="str">
        <f>IF(ISERROR(VLOOKUP(A1338,'Cadastro-Estoque'!A:G,1,FALSE)),"",VLOOKUP(A1338,'Cadastro-Estoque'!A:G,4,FALSE))</f>
        <v/>
      </c>
      <c r="G1338" s="2" t="str">
        <f>IF(ISBLANK(A1338),"",IF(ISERROR(VLOOKUP(A1338,'Cadastro-Estoque'!A:G,1,FALSE)),"Produto não cadastrado",VLOOKUP(A1338,'Cadastro-Estoque'!A:G,2,FALSE)))</f>
        <v/>
      </c>
      <c r="H1338" s="2" t="str">
        <f>IF(ISERROR(VLOOKUP(A1338,'Cadastro-Estoque'!A:G,1,FALSE)),"",VLOOKUP(A1338,'Cadastro-Estoque'!A:G,3,FALSE))</f>
        <v/>
      </c>
    </row>
    <row r="1339" spans="5:8" ht="18.75" customHeight="1" x14ac:dyDescent="0.25">
      <c r="E1339" s="1" t="str">
        <f t="shared" si="21"/>
        <v/>
      </c>
      <c r="F1339" s="2" t="str">
        <f>IF(ISERROR(VLOOKUP(A1339,'Cadastro-Estoque'!A:G,1,FALSE)),"",VLOOKUP(A1339,'Cadastro-Estoque'!A:G,4,FALSE))</f>
        <v/>
      </c>
      <c r="G1339" s="2" t="str">
        <f>IF(ISBLANK(A1339),"",IF(ISERROR(VLOOKUP(A1339,'Cadastro-Estoque'!A:G,1,FALSE)),"Produto não cadastrado",VLOOKUP(A1339,'Cadastro-Estoque'!A:G,2,FALSE)))</f>
        <v/>
      </c>
      <c r="H1339" s="2" t="str">
        <f>IF(ISERROR(VLOOKUP(A1339,'Cadastro-Estoque'!A:G,1,FALSE)),"",VLOOKUP(A1339,'Cadastro-Estoque'!A:G,3,FALSE))</f>
        <v/>
      </c>
    </row>
    <row r="1340" spans="5:8" ht="18.75" customHeight="1" x14ac:dyDescent="0.25">
      <c r="E1340" s="1" t="str">
        <f t="shared" si="21"/>
        <v/>
      </c>
      <c r="F1340" s="2" t="str">
        <f>IF(ISERROR(VLOOKUP(A1340,'Cadastro-Estoque'!A:G,1,FALSE)),"",VLOOKUP(A1340,'Cadastro-Estoque'!A:G,4,FALSE))</f>
        <v/>
      </c>
      <c r="G1340" s="2" t="str">
        <f>IF(ISBLANK(A1340),"",IF(ISERROR(VLOOKUP(A1340,'Cadastro-Estoque'!A:G,1,FALSE)),"Produto não cadastrado",VLOOKUP(A1340,'Cadastro-Estoque'!A:G,2,FALSE)))</f>
        <v/>
      </c>
      <c r="H1340" s="2" t="str">
        <f>IF(ISERROR(VLOOKUP(A1340,'Cadastro-Estoque'!A:G,1,FALSE)),"",VLOOKUP(A1340,'Cadastro-Estoque'!A:G,3,FALSE))</f>
        <v/>
      </c>
    </row>
    <row r="1341" spans="5:8" ht="18.75" customHeight="1" x14ac:dyDescent="0.25">
      <c r="E1341" s="1" t="str">
        <f t="shared" si="21"/>
        <v/>
      </c>
      <c r="F1341" s="2" t="str">
        <f>IF(ISERROR(VLOOKUP(A1341,'Cadastro-Estoque'!A:G,1,FALSE)),"",VLOOKUP(A1341,'Cadastro-Estoque'!A:G,4,FALSE))</f>
        <v/>
      </c>
      <c r="G1341" s="2" t="str">
        <f>IF(ISBLANK(A1341),"",IF(ISERROR(VLOOKUP(A1341,'Cadastro-Estoque'!A:G,1,FALSE)),"Produto não cadastrado",VLOOKUP(A1341,'Cadastro-Estoque'!A:G,2,FALSE)))</f>
        <v/>
      </c>
      <c r="H1341" s="2" t="str">
        <f>IF(ISERROR(VLOOKUP(A1341,'Cadastro-Estoque'!A:G,1,FALSE)),"",VLOOKUP(A1341,'Cadastro-Estoque'!A:G,3,FALSE))</f>
        <v/>
      </c>
    </row>
    <row r="1342" spans="5:8" ht="18.75" customHeight="1" x14ac:dyDescent="0.25">
      <c r="E1342" s="1" t="str">
        <f t="shared" si="21"/>
        <v/>
      </c>
      <c r="F1342" s="2" t="str">
        <f>IF(ISERROR(VLOOKUP(A1342,'Cadastro-Estoque'!A:G,1,FALSE)),"",VLOOKUP(A1342,'Cadastro-Estoque'!A:G,4,FALSE))</f>
        <v/>
      </c>
      <c r="G1342" s="2" t="str">
        <f>IF(ISBLANK(A1342),"",IF(ISERROR(VLOOKUP(A1342,'Cadastro-Estoque'!A:G,1,FALSE)),"Produto não cadastrado",VLOOKUP(A1342,'Cadastro-Estoque'!A:G,2,FALSE)))</f>
        <v/>
      </c>
      <c r="H1342" s="2" t="str">
        <f>IF(ISERROR(VLOOKUP(A1342,'Cadastro-Estoque'!A:G,1,FALSE)),"",VLOOKUP(A1342,'Cadastro-Estoque'!A:G,3,FALSE))</f>
        <v/>
      </c>
    </row>
    <row r="1343" spans="5:8" ht="18.75" customHeight="1" x14ac:dyDescent="0.25">
      <c r="E1343" s="1" t="str">
        <f t="shared" si="21"/>
        <v/>
      </c>
      <c r="F1343" s="2" t="str">
        <f>IF(ISERROR(VLOOKUP(A1343,'Cadastro-Estoque'!A:G,1,FALSE)),"",VLOOKUP(A1343,'Cadastro-Estoque'!A:G,4,FALSE))</f>
        <v/>
      </c>
      <c r="G1343" s="2" t="str">
        <f>IF(ISBLANK(A1343),"",IF(ISERROR(VLOOKUP(A1343,'Cadastro-Estoque'!A:G,1,FALSE)),"Produto não cadastrado",VLOOKUP(A1343,'Cadastro-Estoque'!A:G,2,FALSE)))</f>
        <v/>
      </c>
      <c r="H1343" s="2" t="str">
        <f>IF(ISERROR(VLOOKUP(A1343,'Cadastro-Estoque'!A:G,1,FALSE)),"",VLOOKUP(A1343,'Cadastro-Estoque'!A:G,3,FALSE))</f>
        <v/>
      </c>
    </row>
    <row r="1344" spans="5:8" ht="18.75" customHeight="1" x14ac:dyDescent="0.25">
      <c r="E1344" s="1" t="str">
        <f t="shared" si="21"/>
        <v/>
      </c>
      <c r="F1344" s="2" t="str">
        <f>IF(ISERROR(VLOOKUP(A1344,'Cadastro-Estoque'!A:G,1,FALSE)),"",VLOOKUP(A1344,'Cadastro-Estoque'!A:G,4,FALSE))</f>
        <v/>
      </c>
      <c r="G1344" s="2" t="str">
        <f>IF(ISBLANK(A1344),"",IF(ISERROR(VLOOKUP(A1344,'Cadastro-Estoque'!A:G,1,FALSE)),"Produto não cadastrado",VLOOKUP(A1344,'Cadastro-Estoque'!A:G,2,FALSE)))</f>
        <v/>
      </c>
      <c r="H1344" s="2" t="str">
        <f>IF(ISERROR(VLOOKUP(A1344,'Cadastro-Estoque'!A:G,1,FALSE)),"",VLOOKUP(A1344,'Cadastro-Estoque'!A:G,3,FALSE))</f>
        <v/>
      </c>
    </row>
    <row r="1345" spans="5:8" ht="18.75" customHeight="1" x14ac:dyDescent="0.25">
      <c r="E1345" s="1" t="str">
        <f t="shared" si="21"/>
        <v/>
      </c>
      <c r="F1345" s="2" t="str">
        <f>IF(ISERROR(VLOOKUP(A1345,'Cadastro-Estoque'!A:G,1,FALSE)),"",VLOOKUP(A1345,'Cadastro-Estoque'!A:G,4,FALSE))</f>
        <v/>
      </c>
      <c r="G1345" s="2" t="str">
        <f>IF(ISBLANK(A1345),"",IF(ISERROR(VLOOKUP(A1345,'Cadastro-Estoque'!A:G,1,FALSE)),"Produto não cadastrado",VLOOKUP(A1345,'Cadastro-Estoque'!A:G,2,FALSE)))</f>
        <v/>
      </c>
      <c r="H1345" s="2" t="str">
        <f>IF(ISERROR(VLOOKUP(A1345,'Cadastro-Estoque'!A:G,1,FALSE)),"",VLOOKUP(A1345,'Cadastro-Estoque'!A:G,3,FALSE))</f>
        <v/>
      </c>
    </row>
    <row r="1346" spans="5:8" ht="18.75" customHeight="1" x14ac:dyDescent="0.25">
      <c r="E1346" s="1" t="str">
        <f t="shared" si="21"/>
        <v/>
      </c>
      <c r="F1346" s="2" t="str">
        <f>IF(ISERROR(VLOOKUP(A1346,'Cadastro-Estoque'!A:G,1,FALSE)),"",VLOOKUP(A1346,'Cadastro-Estoque'!A:G,4,FALSE))</f>
        <v/>
      </c>
      <c r="G1346" s="2" t="str">
        <f>IF(ISBLANK(A1346),"",IF(ISERROR(VLOOKUP(A1346,'Cadastro-Estoque'!A:G,1,FALSE)),"Produto não cadastrado",VLOOKUP(A1346,'Cadastro-Estoque'!A:G,2,FALSE)))</f>
        <v/>
      </c>
      <c r="H1346" s="2" t="str">
        <f>IF(ISERROR(VLOOKUP(A1346,'Cadastro-Estoque'!A:G,1,FALSE)),"",VLOOKUP(A1346,'Cadastro-Estoque'!A:G,3,FALSE))</f>
        <v/>
      </c>
    </row>
    <row r="1347" spans="5:8" ht="18.75" customHeight="1" x14ac:dyDescent="0.25">
      <c r="E1347" s="1" t="str">
        <f t="shared" si="21"/>
        <v/>
      </c>
      <c r="F1347" s="2" t="str">
        <f>IF(ISERROR(VLOOKUP(A1347,'Cadastro-Estoque'!A:G,1,FALSE)),"",VLOOKUP(A1347,'Cadastro-Estoque'!A:G,4,FALSE))</f>
        <v/>
      </c>
      <c r="G1347" s="2" t="str">
        <f>IF(ISBLANK(A1347),"",IF(ISERROR(VLOOKUP(A1347,'Cadastro-Estoque'!A:G,1,FALSE)),"Produto não cadastrado",VLOOKUP(A1347,'Cadastro-Estoque'!A:G,2,FALSE)))</f>
        <v/>
      </c>
      <c r="H1347" s="2" t="str">
        <f>IF(ISERROR(VLOOKUP(A1347,'Cadastro-Estoque'!A:G,1,FALSE)),"",VLOOKUP(A1347,'Cadastro-Estoque'!A:G,3,FALSE))</f>
        <v/>
      </c>
    </row>
    <row r="1348" spans="5:8" ht="18.75" customHeight="1" x14ac:dyDescent="0.25">
      <c r="E1348" s="1" t="str">
        <f t="shared" si="21"/>
        <v/>
      </c>
      <c r="F1348" s="2" t="str">
        <f>IF(ISERROR(VLOOKUP(A1348,'Cadastro-Estoque'!A:G,1,FALSE)),"",VLOOKUP(A1348,'Cadastro-Estoque'!A:G,4,FALSE))</f>
        <v/>
      </c>
      <c r="G1348" s="2" t="str">
        <f>IF(ISBLANK(A1348),"",IF(ISERROR(VLOOKUP(A1348,'Cadastro-Estoque'!A:G,1,FALSE)),"Produto não cadastrado",VLOOKUP(A1348,'Cadastro-Estoque'!A:G,2,FALSE)))</f>
        <v/>
      </c>
      <c r="H1348" s="2" t="str">
        <f>IF(ISERROR(VLOOKUP(A1348,'Cadastro-Estoque'!A:G,1,FALSE)),"",VLOOKUP(A1348,'Cadastro-Estoque'!A:G,3,FALSE))</f>
        <v/>
      </c>
    </row>
    <row r="1349" spans="5:8" ht="18.75" customHeight="1" x14ac:dyDescent="0.25">
      <c r="E1349" s="1" t="str">
        <f t="shared" si="21"/>
        <v/>
      </c>
      <c r="F1349" s="2" t="str">
        <f>IF(ISERROR(VLOOKUP(A1349,'Cadastro-Estoque'!A:G,1,FALSE)),"",VLOOKUP(A1349,'Cadastro-Estoque'!A:G,4,FALSE))</f>
        <v/>
      </c>
      <c r="G1349" s="2" t="str">
        <f>IF(ISBLANK(A1349),"",IF(ISERROR(VLOOKUP(A1349,'Cadastro-Estoque'!A:G,1,FALSE)),"Produto não cadastrado",VLOOKUP(A1349,'Cadastro-Estoque'!A:G,2,FALSE)))</f>
        <v/>
      </c>
      <c r="H1349" s="2" t="str">
        <f>IF(ISERROR(VLOOKUP(A1349,'Cadastro-Estoque'!A:G,1,FALSE)),"",VLOOKUP(A1349,'Cadastro-Estoque'!A:G,3,FALSE))</f>
        <v/>
      </c>
    </row>
    <row r="1350" spans="5:8" ht="18.75" customHeight="1" x14ac:dyDescent="0.25">
      <c r="E1350" s="1" t="str">
        <f t="shared" si="21"/>
        <v/>
      </c>
      <c r="F1350" s="2" t="str">
        <f>IF(ISERROR(VLOOKUP(A1350,'Cadastro-Estoque'!A:G,1,FALSE)),"",VLOOKUP(A1350,'Cadastro-Estoque'!A:G,4,FALSE))</f>
        <v/>
      </c>
      <c r="G1350" s="2" t="str">
        <f>IF(ISBLANK(A1350),"",IF(ISERROR(VLOOKUP(A1350,'Cadastro-Estoque'!A:G,1,FALSE)),"Produto não cadastrado",VLOOKUP(A1350,'Cadastro-Estoque'!A:G,2,FALSE)))</f>
        <v/>
      </c>
      <c r="H1350" s="2" t="str">
        <f>IF(ISERROR(VLOOKUP(A1350,'Cadastro-Estoque'!A:G,1,FALSE)),"",VLOOKUP(A1350,'Cadastro-Estoque'!A:G,3,FALSE))</f>
        <v/>
      </c>
    </row>
    <row r="1351" spans="5:8" ht="18.75" customHeight="1" x14ac:dyDescent="0.25">
      <c r="E1351" s="1" t="str">
        <f t="shared" ref="E1351:E1414" si="22">IF(ISBLANK(A1351),"",C1351*D1351)</f>
        <v/>
      </c>
      <c r="F1351" s="2" t="str">
        <f>IF(ISERROR(VLOOKUP(A1351,'Cadastro-Estoque'!A:G,1,FALSE)),"",VLOOKUP(A1351,'Cadastro-Estoque'!A:G,4,FALSE))</f>
        <v/>
      </c>
      <c r="G1351" s="2" t="str">
        <f>IF(ISBLANK(A1351),"",IF(ISERROR(VLOOKUP(A1351,'Cadastro-Estoque'!A:G,1,FALSE)),"Produto não cadastrado",VLOOKUP(A1351,'Cadastro-Estoque'!A:G,2,FALSE)))</f>
        <v/>
      </c>
      <c r="H1351" s="2" t="str">
        <f>IF(ISERROR(VLOOKUP(A1351,'Cadastro-Estoque'!A:G,1,FALSE)),"",VLOOKUP(A1351,'Cadastro-Estoque'!A:G,3,FALSE))</f>
        <v/>
      </c>
    </row>
    <row r="1352" spans="5:8" ht="18.75" customHeight="1" x14ac:dyDescent="0.25">
      <c r="E1352" s="1" t="str">
        <f t="shared" si="22"/>
        <v/>
      </c>
      <c r="F1352" s="2" t="str">
        <f>IF(ISERROR(VLOOKUP(A1352,'Cadastro-Estoque'!A:G,1,FALSE)),"",VLOOKUP(A1352,'Cadastro-Estoque'!A:G,4,FALSE))</f>
        <v/>
      </c>
      <c r="G1352" s="2" t="str">
        <f>IF(ISBLANK(A1352),"",IF(ISERROR(VLOOKUP(A1352,'Cadastro-Estoque'!A:G,1,FALSE)),"Produto não cadastrado",VLOOKUP(A1352,'Cadastro-Estoque'!A:G,2,FALSE)))</f>
        <v/>
      </c>
      <c r="H1352" s="2" t="str">
        <f>IF(ISERROR(VLOOKUP(A1352,'Cadastro-Estoque'!A:G,1,FALSE)),"",VLOOKUP(A1352,'Cadastro-Estoque'!A:G,3,FALSE))</f>
        <v/>
      </c>
    </row>
    <row r="1353" spans="5:8" ht="18.75" customHeight="1" x14ac:dyDescent="0.25">
      <c r="E1353" s="1" t="str">
        <f t="shared" si="22"/>
        <v/>
      </c>
      <c r="F1353" s="2" t="str">
        <f>IF(ISERROR(VLOOKUP(A1353,'Cadastro-Estoque'!A:G,1,FALSE)),"",VLOOKUP(A1353,'Cadastro-Estoque'!A:G,4,FALSE))</f>
        <v/>
      </c>
      <c r="G1353" s="2" t="str">
        <f>IF(ISBLANK(A1353),"",IF(ISERROR(VLOOKUP(A1353,'Cadastro-Estoque'!A:G,1,FALSE)),"Produto não cadastrado",VLOOKUP(A1353,'Cadastro-Estoque'!A:G,2,FALSE)))</f>
        <v/>
      </c>
      <c r="H1353" s="2" t="str">
        <f>IF(ISERROR(VLOOKUP(A1353,'Cadastro-Estoque'!A:G,1,FALSE)),"",VLOOKUP(A1353,'Cadastro-Estoque'!A:G,3,FALSE))</f>
        <v/>
      </c>
    </row>
    <row r="1354" spans="5:8" ht="18.75" customHeight="1" x14ac:dyDescent="0.25">
      <c r="E1354" s="1" t="str">
        <f t="shared" si="22"/>
        <v/>
      </c>
      <c r="F1354" s="2" t="str">
        <f>IF(ISERROR(VLOOKUP(A1354,'Cadastro-Estoque'!A:G,1,FALSE)),"",VLOOKUP(A1354,'Cadastro-Estoque'!A:G,4,FALSE))</f>
        <v/>
      </c>
      <c r="G1354" s="2" t="str">
        <f>IF(ISBLANK(A1354),"",IF(ISERROR(VLOOKUP(A1354,'Cadastro-Estoque'!A:G,1,FALSE)),"Produto não cadastrado",VLOOKUP(A1354,'Cadastro-Estoque'!A:G,2,FALSE)))</f>
        <v/>
      </c>
      <c r="H1354" s="2" t="str">
        <f>IF(ISERROR(VLOOKUP(A1354,'Cadastro-Estoque'!A:G,1,FALSE)),"",VLOOKUP(A1354,'Cadastro-Estoque'!A:G,3,FALSE))</f>
        <v/>
      </c>
    </row>
    <row r="1355" spans="5:8" ht="18.75" customHeight="1" x14ac:dyDescent="0.25">
      <c r="E1355" s="1" t="str">
        <f t="shared" si="22"/>
        <v/>
      </c>
      <c r="F1355" s="2" t="str">
        <f>IF(ISERROR(VLOOKUP(A1355,'Cadastro-Estoque'!A:G,1,FALSE)),"",VLOOKUP(A1355,'Cadastro-Estoque'!A:G,4,FALSE))</f>
        <v/>
      </c>
      <c r="G1355" s="2" t="str">
        <f>IF(ISBLANK(A1355),"",IF(ISERROR(VLOOKUP(A1355,'Cadastro-Estoque'!A:G,1,FALSE)),"Produto não cadastrado",VLOOKUP(A1355,'Cadastro-Estoque'!A:G,2,FALSE)))</f>
        <v/>
      </c>
      <c r="H1355" s="2" t="str">
        <f>IF(ISERROR(VLOOKUP(A1355,'Cadastro-Estoque'!A:G,1,FALSE)),"",VLOOKUP(A1355,'Cadastro-Estoque'!A:G,3,FALSE))</f>
        <v/>
      </c>
    </row>
    <row r="1356" spans="5:8" ht="18.75" customHeight="1" x14ac:dyDescent="0.25">
      <c r="E1356" s="1" t="str">
        <f t="shared" si="22"/>
        <v/>
      </c>
      <c r="F1356" s="2" t="str">
        <f>IF(ISERROR(VLOOKUP(A1356,'Cadastro-Estoque'!A:G,1,FALSE)),"",VLOOKUP(A1356,'Cadastro-Estoque'!A:G,4,FALSE))</f>
        <v/>
      </c>
      <c r="G1356" s="2" t="str">
        <f>IF(ISBLANK(A1356),"",IF(ISERROR(VLOOKUP(A1356,'Cadastro-Estoque'!A:G,1,FALSE)),"Produto não cadastrado",VLOOKUP(A1356,'Cadastro-Estoque'!A:G,2,FALSE)))</f>
        <v/>
      </c>
      <c r="H1356" s="2" t="str">
        <f>IF(ISERROR(VLOOKUP(A1356,'Cadastro-Estoque'!A:G,1,FALSE)),"",VLOOKUP(A1356,'Cadastro-Estoque'!A:G,3,FALSE))</f>
        <v/>
      </c>
    </row>
    <row r="1357" spans="5:8" ht="18.75" customHeight="1" x14ac:dyDescent="0.25">
      <c r="E1357" s="1" t="str">
        <f t="shared" si="22"/>
        <v/>
      </c>
      <c r="F1357" s="2" t="str">
        <f>IF(ISERROR(VLOOKUP(A1357,'Cadastro-Estoque'!A:G,1,FALSE)),"",VLOOKUP(A1357,'Cadastro-Estoque'!A:G,4,FALSE))</f>
        <v/>
      </c>
      <c r="G1357" s="2" t="str">
        <f>IF(ISBLANK(A1357),"",IF(ISERROR(VLOOKUP(A1357,'Cadastro-Estoque'!A:G,1,FALSE)),"Produto não cadastrado",VLOOKUP(A1357,'Cadastro-Estoque'!A:G,2,FALSE)))</f>
        <v/>
      </c>
      <c r="H1357" s="2" t="str">
        <f>IF(ISERROR(VLOOKUP(A1357,'Cadastro-Estoque'!A:G,1,FALSE)),"",VLOOKUP(A1357,'Cadastro-Estoque'!A:G,3,FALSE))</f>
        <v/>
      </c>
    </row>
    <row r="1358" spans="5:8" ht="18.75" customHeight="1" x14ac:dyDescent="0.25">
      <c r="E1358" s="1" t="str">
        <f t="shared" si="22"/>
        <v/>
      </c>
      <c r="F1358" s="2" t="str">
        <f>IF(ISERROR(VLOOKUP(A1358,'Cadastro-Estoque'!A:G,1,FALSE)),"",VLOOKUP(A1358,'Cadastro-Estoque'!A:G,4,FALSE))</f>
        <v/>
      </c>
      <c r="G1358" s="2" t="str">
        <f>IF(ISBLANK(A1358),"",IF(ISERROR(VLOOKUP(A1358,'Cadastro-Estoque'!A:G,1,FALSE)),"Produto não cadastrado",VLOOKUP(A1358,'Cadastro-Estoque'!A:G,2,FALSE)))</f>
        <v/>
      </c>
      <c r="H1358" s="2" t="str">
        <f>IF(ISERROR(VLOOKUP(A1358,'Cadastro-Estoque'!A:G,1,FALSE)),"",VLOOKUP(A1358,'Cadastro-Estoque'!A:G,3,FALSE))</f>
        <v/>
      </c>
    </row>
    <row r="1359" spans="5:8" ht="18.75" customHeight="1" x14ac:dyDescent="0.25">
      <c r="E1359" s="1" t="str">
        <f t="shared" si="22"/>
        <v/>
      </c>
      <c r="F1359" s="2" t="str">
        <f>IF(ISERROR(VLOOKUP(A1359,'Cadastro-Estoque'!A:G,1,FALSE)),"",VLOOKUP(A1359,'Cadastro-Estoque'!A:G,4,FALSE))</f>
        <v/>
      </c>
      <c r="G1359" s="2" t="str">
        <f>IF(ISBLANK(A1359),"",IF(ISERROR(VLOOKUP(A1359,'Cadastro-Estoque'!A:G,1,FALSE)),"Produto não cadastrado",VLOOKUP(A1359,'Cadastro-Estoque'!A:G,2,FALSE)))</f>
        <v/>
      </c>
      <c r="H1359" s="2" t="str">
        <f>IF(ISERROR(VLOOKUP(A1359,'Cadastro-Estoque'!A:G,1,FALSE)),"",VLOOKUP(A1359,'Cadastro-Estoque'!A:G,3,FALSE))</f>
        <v/>
      </c>
    </row>
    <row r="1360" spans="5:8" ht="18.75" customHeight="1" x14ac:dyDescent="0.25">
      <c r="E1360" s="1" t="str">
        <f t="shared" si="22"/>
        <v/>
      </c>
      <c r="F1360" s="2" t="str">
        <f>IF(ISERROR(VLOOKUP(A1360,'Cadastro-Estoque'!A:G,1,FALSE)),"",VLOOKUP(A1360,'Cadastro-Estoque'!A:G,4,FALSE))</f>
        <v/>
      </c>
      <c r="G1360" s="2" t="str">
        <f>IF(ISBLANK(A1360),"",IF(ISERROR(VLOOKUP(A1360,'Cadastro-Estoque'!A:G,1,FALSE)),"Produto não cadastrado",VLOOKUP(A1360,'Cadastro-Estoque'!A:G,2,FALSE)))</f>
        <v/>
      </c>
      <c r="H1360" s="2" t="str">
        <f>IF(ISERROR(VLOOKUP(A1360,'Cadastro-Estoque'!A:G,1,FALSE)),"",VLOOKUP(A1360,'Cadastro-Estoque'!A:G,3,FALSE))</f>
        <v/>
      </c>
    </row>
    <row r="1361" spans="5:8" ht="18.75" customHeight="1" x14ac:dyDescent="0.25">
      <c r="E1361" s="1" t="str">
        <f t="shared" si="22"/>
        <v/>
      </c>
      <c r="F1361" s="2" t="str">
        <f>IF(ISERROR(VLOOKUP(A1361,'Cadastro-Estoque'!A:G,1,FALSE)),"",VLOOKUP(A1361,'Cadastro-Estoque'!A:G,4,FALSE))</f>
        <v/>
      </c>
      <c r="G1361" s="2" t="str">
        <f>IF(ISBLANK(A1361),"",IF(ISERROR(VLOOKUP(A1361,'Cadastro-Estoque'!A:G,1,FALSE)),"Produto não cadastrado",VLOOKUP(A1361,'Cadastro-Estoque'!A:G,2,FALSE)))</f>
        <v/>
      </c>
      <c r="H1361" s="2" t="str">
        <f>IF(ISERROR(VLOOKUP(A1361,'Cadastro-Estoque'!A:G,1,FALSE)),"",VLOOKUP(A1361,'Cadastro-Estoque'!A:G,3,FALSE))</f>
        <v/>
      </c>
    </row>
    <row r="1362" spans="5:8" ht="18.75" customHeight="1" x14ac:dyDescent="0.25">
      <c r="E1362" s="1" t="str">
        <f t="shared" si="22"/>
        <v/>
      </c>
      <c r="F1362" s="2" t="str">
        <f>IF(ISERROR(VLOOKUP(A1362,'Cadastro-Estoque'!A:G,1,FALSE)),"",VLOOKUP(A1362,'Cadastro-Estoque'!A:G,4,FALSE))</f>
        <v/>
      </c>
      <c r="G1362" s="2" t="str">
        <f>IF(ISBLANK(A1362),"",IF(ISERROR(VLOOKUP(A1362,'Cadastro-Estoque'!A:G,1,FALSE)),"Produto não cadastrado",VLOOKUP(A1362,'Cadastro-Estoque'!A:G,2,FALSE)))</f>
        <v/>
      </c>
      <c r="H1362" s="2" t="str">
        <f>IF(ISERROR(VLOOKUP(A1362,'Cadastro-Estoque'!A:G,1,FALSE)),"",VLOOKUP(A1362,'Cadastro-Estoque'!A:G,3,FALSE))</f>
        <v/>
      </c>
    </row>
    <row r="1363" spans="5:8" ht="18.75" customHeight="1" x14ac:dyDescent="0.25">
      <c r="E1363" s="1" t="str">
        <f t="shared" si="22"/>
        <v/>
      </c>
      <c r="F1363" s="2" t="str">
        <f>IF(ISERROR(VLOOKUP(A1363,'Cadastro-Estoque'!A:G,1,FALSE)),"",VLOOKUP(A1363,'Cadastro-Estoque'!A:G,4,FALSE))</f>
        <v/>
      </c>
      <c r="G1363" s="2" t="str">
        <f>IF(ISBLANK(A1363),"",IF(ISERROR(VLOOKUP(A1363,'Cadastro-Estoque'!A:G,1,FALSE)),"Produto não cadastrado",VLOOKUP(A1363,'Cadastro-Estoque'!A:G,2,FALSE)))</f>
        <v/>
      </c>
      <c r="H1363" s="2" t="str">
        <f>IF(ISERROR(VLOOKUP(A1363,'Cadastro-Estoque'!A:G,1,FALSE)),"",VLOOKUP(A1363,'Cadastro-Estoque'!A:G,3,FALSE))</f>
        <v/>
      </c>
    </row>
    <row r="1364" spans="5:8" ht="18.75" customHeight="1" x14ac:dyDescent="0.25">
      <c r="E1364" s="1" t="str">
        <f t="shared" si="22"/>
        <v/>
      </c>
      <c r="F1364" s="2" t="str">
        <f>IF(ISERROR(VLOOKUP(A1364,'Cadastro-Estoque'!A:G,1,FALSE)),"",VLOOKUP(A1364,'Cadastro-Estoque'!A:G,4,FALSE))</f>
        <v/>
      </c>
      <c r="G1364" s="2" t="str">
        <f>IF(ISBLANK(A1364),"",IF(ISERROR(VLOOKUP(A1364,'Cadastro-Estoque'!A:G,1,FALSE)),"Produto não cadastrado",VLOOKUP(A1364,'Cadastro-Estoque'!A:G,2,FALSE)))</f>
        <v/>
      </c>
      <c r="H1364" s="2" t="str">
        <f>IF(ISERROR(VLOOKUP(A1364,'Cadastro-Estoque'!A:G,1,FALSE)),"",VLOOKUP(A1364,'Cadastro-Estoque'!A:G,3,FALSE))</f>
        <v/>
      </c>
    </row>
    <row r="1365" spans="5:8" ht="18.75" customHeight="1" x14ac:dyDescent="0.25">
      <c r="E1365" s="1" t="str">
        <f t="shared" si="22"/>
        <v/>
      </c>
      <c r="F1365" s="2" t="str">
        <f>IF(ISERROR(VLOOKUP(A1365,'Cadastro-Estoque'!A:G,1,FALSE)),"",VLOOKUP(A1365,'Cadastro-Estoque'!A:G,4,FALSE))</f>
        <v/>
      </c>
      <c r="G1365" s="2" t="str">
        <f>IF(ISBLANK(A1365),"",IF(ISERROR(VLOOKUP(A1365,'Cadastro-Estoque'!A:G,1,FALSE)),"Produto não cadastrado",VLOOKUP(A1365,'Cadastro-Estoque'!A:G,2,FALSE)))</f>
        <v/>
      </c>
      <c r="H1365" s="2" t="str">
        <f>IF(ISERROR(VLOOKUP(A1365,'Cadastro-Estoque'!A:G,1,FALSE)),"",VLOOKUP(A1365,'Cadastro-Estoque'!A:G,3,FALSE))</f>
        <v/>
      </c>
    </row>
    <row r="1366" spans="5:8" ht="18.75" customHeight="1" x14ac:dyDescent="0.25">
      <c r="E1366" s="1" t="str">
        <f t="shared" si="22"/>
        <v/>
      </c>
      <c r="F1366" s="2" t="str">
        <f>IF(ISERROR(VLOOKUP(A1366,'Cadastro-Estoque'!A:G,1,FALSE)),"",VLOOKUP(A1366,'Cadastro-Estoque'!A:G,4,FALSE))</f>
        <v/>
      </c>
      <c r="G1366" s="2" t="str">
        <f>IF(ISBLANK(A1366),"",IF(ISERROR(VLOOKUP(A1366,'Cadastro-Estoque'!A:G,1,FALSE)),"Produto não cadastrado",VLOOKUP(A1366,'Cadastro-Estoque'!A:G,2,FALSE)))</f>
        <v/>
      </c>
      <c r="H1366" s="2" t="str">
        <f>IF(ISERROR(VLOOKUP(A1366,'Cadastro-Estoque'!A:G,1,FALSE)),"",VLOOKUP(A1366,'Cadastro-Estoque'!A:G,3,FALSE))</f>
        <v/>
      </c>
    </row>
    <row r="1367" spans="5:8" ht="18.75" customHeight="1" x14ac:dyDescent="0.25">
      <c r="E1367" s="1" t="str">
        <f t="shared" si="22"/>
        <v/>
      </c>
      <c r="F1367" s="2" t="str">
        <f>IF(ISERROR(VLOOKUP(A1367,'Cadastro-Estoque'!A:G,1,FALSE)),"",VLOOKUP(A1367,'Cadastro-Estoque'!A:G,4,FALSE))</f>
        <v/>
      </c>
      <c r="G1367" s="2" t="str">
        <f>IF(ISBLANK(A1367),"",IF(ISERROR(VLOOKUP(A1367,'Cadastro-Estoque'!A:G,1,FALSE)),"Produto não cadastrado",VLOOKUP(A1367,'Cadastro-Estoque'!A:G,2,FALSE)))</f>
        <v/>
      </c>
      <c r="H1367" s="2" t="str">
        <f>IF(ISERROR(VLOOKUP(A1367,'Cadastro-Estoque'!A:G,1,FALSE)),"",VLOOKUP(A1367,'Cadastro-Estoque'!A:G,3,FALSE))</f>
        <v/>
      </c>
    </row>
    <row r="1368" spans="5:8" ht="18.75" customHeight="1" x14ac:dyDescent="0.25">
      <c r="E1368" s="1" t="str">
        <f t="shared" si="22"/>
        <v/>
      </c>
      <c r="F1368" s="2" t="str">
        <f>IF(ISERROR(VLOOKUP(A1368,'Cadastro-Estoque'!A:G,1,FALSE)),"",VLOOKUP(A1368,'Cadastro-Estoque'!A:G,4,FALSE))</f>
        <v/>
      </c>
      <c r="G1368" s="2" t="str">
        <f>IF(ISBLANK(A1368),"",IF(ISERROR(VLOOKUP(A1368,'Cadastro-Estoque'!A:G,1,FALSE)),"Produto não cadastrado",VLOOKUP(A1368,'Cadastro-Estoque'!A:G,2,FALSE)))</f>
        <v/>
      </c>
      <c r="H1368" s="2" t="str">
        <f>IF(ISERROR(VLOOKUP(A1368,'Cadastro-Estoque'!A:G,1,FALSE)),"",VLOOKUP(A1368,'Cadastro-Estoque'!A:G,3,FALSE))</f>
        <v/>
      </c>
    </row>
    <row r="1369" spans="5:8" ht="18.75" customHeight="1" x14ac:dyDescent="0.25">
      <c r="E1369" s="1" t="str">
        <f t="shared" si="22"/>
        <v/>
      </c>
      <c r="F1369" s="2" t="str">
        <f>IF(ISERROR(VLOOKUP(A1369,'Cadastro-Estoque'!A:G,1,FALSE)),"",VLOOKUP(A1369,'Cadastro-Estoque'!A:G,4,FALSE))</f>
        <v/>
      </c>
      <c r="G1369" s="2" t="str">
        <f>IF(ISBLANK(A1369),"",IF(ISERROR(VLOOKUP(A1369,'Cadastro-Estoque'!A:G,1,FALSE)),"Produto não cadastrado",VLOOKUP(A1369,'Cadastro-Estoque'!A:G,2,FALSE)))</f>
        <v/>
      </c>
      <c r="H1369" s="2" t="str">
        <f>IF(ISERROR(VLOOKUP(A1369,'Cadastro-Estoque'!A:G,1,FALSE)),"",VLOOKUP(A1369,'Cadastro-Estoque'!A:G,3,FALSE))</f>
        <v/>
      </c>
    </row>
    <row r="1370" spans="5:8" ht="18.75" customHeight="1" x14ac:dyDescent="0.25">
      <c r="E1370" s="1" t="str">
        <f t="shared" si="22"/>
        <v/>
      </c>
      <c r="F1370" s="2" t="str">
        <f>IF(ISERROR(VLOOKUP(A1370,'Cadastro-Estoque'!A:G,1,FALSE)),"",VLOOKUP(A1370,'Cadastro-Estoque'!A:G,4,FALSE))</f>
        <v/>
      </c>
      <c r="G1370" s="2" t="str">
        <f>IF(ISBLANK(A1370),"",IF(ISERROR(VLOOKUP(A1370,'Cadastro-Estoque'!A:G,1,FALSE)),"Produto não cadastrado",VLOOKUP(A1370,'Cadastro-Estoque'!A:G,2,FALSE)))</f>
        <v/>
      </c>
      <c r="H1370" s="2" t="str">
        <f>IF(ISERROR(VLOOKUP(A1370,'Cadastro-Estoque'!A:G,1,FALSE)),"",VLOOKUP(A1370,'Cadastro-Estoque'!A:G,3,FALSE))</f>
        <v/>
      </c>
    </row>
    <row r="1371" spans="5:8" ht="18.75" customHeight="1" x14ac:dyDescent="0.25">
      <c r="E1371" s="1" t="str">
        <f t="shared" si="22"/>
        <v/>
      </c>
      <c r="F1371" s="2" t="str">
        <f>IF(ISERROR(VLOOKUP(A1371,'Cadastro-Estoque'!A:G,1,FALSE)),"",VLOOKUP(A1371,'Cadastro-Estoque'!A:G,4,FALSE))</f>
        <v/>
      </c>
      <c r="G1371" s="2" t="str">
        <f>IF(ISBLANK(A1371),"",IF(ISERROR(VLOOKUP(A1371,'Cadastro-Estoque'!A:G,1,FALSE)),"Produto não cadastrado",VLOOKUP(A1371,'Cadastro-Estoque'!A:G,2,FALSE)))</f>
        <v/>
      </c>
      <c r="H1371" s="2" t="str">
        <f>IF(ISERROR(VLOOKUP(A1371,'Cadastro-Estoque'!A:G,1,FALSE)),"",VLOOKUP(A1371,'Cadastro-Estoque'!A:G,3,FALSE))</f>
        <v/>
      </c>
    </row>
    <row r="1372" spans="5:8" ht="18.75" customHeight="1" x14ac:dyDescent="0.25">
      <c r="E1372" s="1" t="str">
        <f t="shared" si="22"/>
        <v/>
      </c>
      <c r="F1372" s="2" t="str">
        <f>IF(ISERROR(VLOOKUP(A1372,'Cadastro-Estoque'!A:G,1,FALSE)),"",VLOOKUP(A1372,'Cadastro-Estoque'!A:G,4,FALSE))</f>
        <v/>
      </c>
      <c r="G1372" s="2" t="str">
        <f>IF(ISBLANK(A1372),"",IF(ISERROR(VLOOKUP(A1372,'Cadastro-Estoque'!A:G,1,FALSE)),"Produto não cadastrado",VLOOKUP(A1372,'Cadastro-Estoque'!A:G,2,FALSE)))</f>
        <v/>
      </c>
      <c r="H1372" s="2" t="str">
        <f>IF(ISERROR(VLOOKUP(A1372,'Cadastro-Estoque'!A:G,1,FALSE)),"",VLOOKUP(A1372,'Cadastro-Estoque'!A:G,3,FALSE))</f>
        <v/>
      </c>
    </row>
    <row r="1373" spans="5:8" ht="18.75" customHeight="1" x14ac:dyDescent="0.25">
      <c r="E1373" s="1" t="str">
        <f t="shared" si="22"/>
        <v/>
      </c>
      <c r="F1373" s="2" t="str">
        <f>IF(ISERROR(VLOOKUP(A1373,'Cadastro-Estoque'!A:G,1,FALSE)),"",VLOOKUP(A1373,'Cadastro-Estoque'!A:G,4,FALSE))</f>
        <v/>
      </c>
      <c r="G1373" s="2" t="str">
        <f>IF(ISBLANK(A1373),"",IF(ISERROR(VLOOKUP(A1373,'Cadastro-Estoque'!A:G,1,FALSE)),"Produto não cadastrado",VLOOKUP(A1373,'Cadastro-Estoque'!A:G,2,FALSE)))</f>
        <v/>
      </c>
      <c r="H1373" s="2" t="str">
        <f>IF(ISERROR(VLOOKUP(A1373,'Cadastro-Estoque'!A:G,1,FALSE)),"",VLOOKUP(A1373,'Cadastro-Estoque'!A:G,3,FALSE))</f>
        <v/>
      </c>
    </row>
    <row r="1374" spans="5:8" ht="18.75" customHeight="1" x14ac:dyDescent="0.25">
      <c r="E1374" s="1" t="str">
        <f t="shared" si="22"/>
        <v/>
      </c>
      <c r="F1374" s="2" t="str">
        <f>IF(ISERROR(VLOOKUP(A1374,'Cadastro-Estoque'!A:G,1,FALSE)),"",VLOOKUP(A1374,'Cadastro-Estoque'!A:G,4,FALSE))</f>
        <v/>
      </c>
      <c r="G1374" s="2" t="str">
        <f>IF(ISBLANK(A1374),"",IF(ISERROR(VLOOKUP(A1374,'Cadastro-Estoque'!A:G,1,FALSE)),"Produto não cadastrado",VLOOKUP(A1374,'Cadastro-Estoque'!A:G,2,FALSE)))</f>
        <v/>
      </c>
      <c r="H1374" s="2" t="str">
        <f>IF(ISERROR(VLOOKUP(A1374,'Cadastro-Estoque'!A:G,1,FALSE)),"",VLOOKUP(A1374,'Cadastro-Estoque'!A:G,3,FALSE))</f>
        <v/>
      </c>
    </row>
    <row r="1375" spans="5:8" ht="18.75" customHeight="1" x14ac:dyDescent="0.25">
      <c r="E1375" s="1" t="str">
        <f t="shared" si="22"/>
        <v/>
      </c>
      <c r="F1375" s="2" t="str">
        <f>IF(ISERROR(VLOOKUP(A1375,'Cadastro-Estoque'!A:G,1,FALSE)),"",VLOOKUP(A1375,'Cadastro-Estoque'!A:G,4,FALSE))</f>
        <v/>
      </c>
      <c r="G1375" s="2" t="str">
        <f>IF(ISBLANK(A1375),"",IF(ISERROR(VLOOKUP(A1375,'Cadastro-Estoque'!A:G,1,FALSE)),"Produto não cadastrado",VLOOKUP(A1375,'Cadastro-Estoque'!A:G,2,FALSE)))</f>
        <v/>
      </c>
      <c r="H1375" s="2" t="str">
        <f>IF(ISERROR(VLOOKUP(A1375,'Cadastro-Estoque'!A:G,1,FALSE)),"",VLOOKUP(A1375,'Cadastro-Estoque'!A:G,3,FALSE))</f>
        <v/>
      </c>
    </row>
    <row r="1376" spans="5:8" ht="18.75" customHeight="1" x14ac:dyDescent="0.25">
      <c r="E1376" s="1" t="str">
        <f t="shared" si="22"/>
        <v/>
      </c>
      <c r="F1376" s="2" t="str">
        <f>IF(ISERROR(VLOOKUP(A1376,'Cadastro-Estoque'!A:G,1,FALSE)),"",VLOOKUP(A1376,'Cadastro-Estoque'!A:G,4,FALSE))</f>
        <v/>
      </c>
      <c r="G1376" s="2" t="str">
        <f>IF(ISBLANK(A1376),"",IF(ISERROR(VLOOKUP(A1376,'Cadastro-Estoque'!A:G,1,FALSE)),"Produto não cadastrado",VLOOKUP(A1376,'Cadastro-Estoque'!A:G,2,FALSE)))</f>
        <v/>
      </c>
      <c r="H1376" s="2" t="str">
        <f>IF(ISERROR(VLOOKUP(A1376,'Cadastro-Estoque'!A:G,1,FALSE)),"",VLOOKUP(A1376,'Cadastro-Estoque'!A:G,3,FALSE))</f>
        <v/>
      </c>
    </row>
    <row r="1377" spans="5:8" ht="18.75" customHeight="1" x14ac:dyDescent="0.25">
      <c r="E1377" s="1" t="str">
        <f t="shared" si="22"/>
        <v/>
      </c>
      <c r="F1377" s="2" t="str">
        <f>IF(ISERROR(VLOOKUP(A1377,'Cadastro-Estoque'!A:G,1,FALSE)),"",VLOOKUP(A1377,'Cadastro-Estoque'!A:G,4,FALSE))</f>
        <v/>
      </c>
      <c r="G1377" s="2" t="str">
        <f>IF(ISBLANK(A1377),"",IF(ISERROR(VLOOKUP(A1377,'Cadastro-Estoque'!A:G,1,FALSE)),"Produto não cadastrado",VLOOKUP(A1377,'Cadastro-Estoque'!A:G,2,FALSE)))</f>
        <v/>
      </c>
      <c r="H1377" s="2" t="str">
        <f>IF(ISERROR(VLOOKUP(A1377,'Cadastro-Estoque'!A:G,1,FALSE)),"",VLOOKUP(A1377,'Cadastro-Estoque'!A:G,3,FALSE))</f>
        <v/>
      </c>
    </row>
    <row r="1378" spans="5:8" ht="18.75" customHeight="1" x14ac:dyDescent="0.25">
      <c r="E1378" s="1" t="str">
        <f t="shared" si="22"/>
        <v/>
      </c>
      <c r="F1378" s="2" t="str">
        <f>IF(ISERROR(VLOOKUP(A1378,'Cadastro-Estoque'!A:G,1,FALSE)),"",VLOOKUP(A1378,'Cadastro-Estoque'!A:G,4,FALSE))</f>
        <v/>
      </c>
      <c r="G1378" s="2" t="str">
        <f>IF(ISBLANK(A1378),"",IF(ISERROR(VLOOKUP(A1378,'Cadastro-Estoque'!A:G,1,FALSE)),"Produto não cadastrado",VLOOKUP(A1378,'Cadastro-Estoque'!A:G,2,FALSE)))</f>
        <v/>
      </c>
      <c r="H1378" s="2" t="str">
        <f>IF(ISERROR(VLOOKUP(A1378,'Cadastro-Estoque'!A:G,1,FALSE)),"",VLOOKUP(A1378,'Cadastro-Estoque'!A:G,3,FALSE))</f>
        <v/>
      </c>
    </row>
    <row r="1379" spans="5:8" ht="18.75" customHeight="1" x14ac:dyDescent="0.25">
      <c r="E1379" s="1" t="str">
        <f t="shared" si="22"/>
        <v/>
      </c>
      <c r="F1379" s="2" t="str">
        <f>IF(ISERROR(VLOOKUP(A1379,'Cadastro-Estoque'!A:G,1,FALSE)),"",VLOOKUP(A1379,'Cadastro-Estoque'!A:G,4,FALSE))</f>
        <v/>
      </c>
      <c r="G1379" s="2" t="str">
        <f>IF(ISBLANK(A1379),"",IF(ISERROR(VLOOKUP(A1379,'Cadastro-Estoque'!A:G,1,FALSE)),"Produto não cadastrado",VLOOKUP(A1379,'Cadastro-Estoque'!A:G,2,FALSE)))</f>
        <v/>
      </c>
      <c r="H1379" s="2" t="str">
        <f>IF(ISERROR(VLOOKUP(A1379,'Cadastro-Estoque'!A:G,1,FALSE)),"",VLOOKUP(A1379,'Cadastro-Estoque'!A:G,3,FALSE))</f>
        <v/>
      </c>
    </row>
    <row r="1380" spans="5:8" ht="18.75" customHeight="1" x14ac:dyDescent="0.25">
      <c r="E1380" s="1" t="str">
        <f t="shared" si="22"/>
        <v/>
      </c>
      <c r="F1380" s="2" t="str">
        <f>IF(ISERROR(VLOOKUP(A1380,'Cadastro-Estoque'!A:G,1,FALSE)),"",VLOOKUP(A1380,'Cadastro-Estoque'!A:G,4,FALSE))</f>
        <v/>
      </c>
      <c r="G1380" s="2" t="str">
        <f>IF(ISBLANK(A1380),"",IF(ISERROR(VLOOKUP(A1380,'Cadastro-Estoque'!A:G,1,FALSE)),"Produto não cadastrado",VLOOKUP(A1380,'Cadastro-Estoque'!A:G,2,FALSE)))</f>
        <v/>
      </c>
      <c r="H1380" s="2" t="str">
        <f>IF(ISERROR(VLOOKUP(A1380,'Cadastro-Estoque'!A:G,1,FALSE)),"",VLOOKUP(A1380,'Cadastro-Estoque'!A:G,3,FALSE))</f>
        <v/>
      </c>
    </row>
    <row r="1381" spans="5:8" ht="18.75" customHeight="1" x14ac:dyDescent="0.25">
      <c r="E1381" s="1" t="str">
        <f t="shared" si="22"/>
        <v/>
      </c>
      <c r="F1381" s="2" t="str">
        <f>IF(ISERROR(VLOOKUP(A1381,'Cadastro-Estoque'!A:G,1,FALSE)),"",VLOOKUP(A1381,'Cadastro-Estoque'!A:G,4,FALSE))</f>
        <v/>
      </c>
      <c r="G1381" s="2" t="str">
        <f>IF(ISBLANK(A1381),"",IF(ISERROR(VLOOKUP(A1381,'Cadastro-Estoque'!A:G,1,FALSE)),"Produto não cadastrado",VLOOKUP(A1381,'Cadastro-Estoque'!A:G,2,FALSE)))</f>
        <v/>
      </c>
      <c r="H1381" s="2" t="str">
        <f>IF(ISERROR(VLOOKUP(A1381,'Cadastro-Estoque'!A:G,1,FALSE)),"",VLOOKUP(A1381,'Cadastro-Estoque'!A:G,3,FALSE))</f>
        <v/>
      </c>
    </row>
    <row r="1382" spans="5:8" ht="18.75" customHeight="1" x14ac:dyDescent="0.25">
      <c r="E1382" s="1" t="str">
        <f t="shared" si="22"/>
        <v/>
      </c>
      <c r="F1382" s="2" t="str">
        <f>IF(ISERROR(VLOOKUP(A1382,'Cadastro-Estoque'!A:G,1,FALSE)),"",VLOOKUP(A1382,'Cadastro-Estoque'!A:G,4,FALSE))</f>
        <v/>
      </c>
      <c r="G1382" s="2" t="str">
        <f>IF(ISBLANK(A1382),"",IF(ISERROR(VLOOKUP(A1382,'Cadastro-Estoque'!A:G,1,FALSE)),"Produto não cadastrado",VLOOKUP(A1382,'Cadastro-Estoque'!A:G,2,FALSE)))</f>
        <v/>
      </c>
      <c r="H1382" s="2" t="str">
        <f>IF(ISERROR(VLOOKUP(A1382,'Cadastro-Estoque'!A:G,1,FALSE)),"",VLOOKUP(A1382,'Cadastro-Estoque'!A:G,3,FALSE))</f>
        <v/>
      </c>
    </row>
    <row r="1383" spans="5:8" ht="18.75" customHeight="1" x14ac:dyDescent="0.25">
      <c r="E1383" s="1" t="str">
        <f t="shared" si="22"/>
        <v/>
      </c>
      <c r="F1383" s="2" t="str">
        <f>IF(ISERROR(VLOOKUP(A1383,'Cadastro-Estoque'!A:G,1,FALSE)),"",VLOOKUP(A1383,'Cadastro-Estoque'!A:G,4,FALSE))</f>
        <v/>
      </c>
      <c r="G1383" s="2" t="str">
        <f>IF(ISBLANK(A1383),"",IF(ISERROR(VLOOKUP(A1383,'Cadastro-Estoque'!A:G,1,FALSE)),"Produto não cadastrado",VLOOKUP(A1383,'Cadastro-Estoque'!A:G,2,FALSE)))</f>
        <v/>
      </c>
      <c r="H1383" s="2" t="str">
        <f>IF(ISERROR(VLOOKUP(A1383,'Cadastro-Estoque'!A:G,1,FALSE)),"",VLOOKUP(A1383,'Cadastro-Estoque'!A:G,3,FALSE))</f>
        <v/>
      </c>
    </row>
    <row r="1384" spans="5:8" ht="18.75" customHeight="1" x14ac:dyDescent="0.25">
      <c r="E1384" s="1" t="str">
        <f t="shared" si="22"/>
        <v/>
      </c>
      <c r="F1384" s="2" t="str">
        <f>IF(ISERROR(VLOOKUP(A1384,'Cadastro-Estoque'!A:G,1,FALSE)),"",VLOOKUP(A1384,'Cadastro-Estoque'!A:G,4,FALSE))</f>
        <v/>
      </c>
      <c r="G1384" s="2" t="str">
        <f>IF(ISBLANK(A1384),"",IF(ISERROR(VLOOKUP(A1384,'Cadastro-Estoque'!A:G,1,FALSE)),"Produto não cadastrado",VLOOKUP(A1384,'Cadastro-Estoque'!A:G,2,FALSE)))</f>
        <v/>
      </c>
      <c r="H1384" s="2" t="str">
        <f>IF(ISERROR(VLOOKUP(A1384,'Cadastro-Estoque'!A:G,1,FALSE)),"",VLOOKUP(A1384,'Cadastro-Estoque'!A:G,3,FALSE))</f>
        <v/>
      </c>
    </row>
    <row r="1385" spans="5:8" ht="18.75" customHeight="1" x14ac:dyDescent="0.25">
      <c r="E1385" s="1" t="str">
        <f t="shared" si="22"/>
        <v/>
      </c>
      <c r="F1385" s="2" t="str">
        <f>IF(ISERROR(VLOOKUP(A1385,'Cadastro-Estoque'!A:G,1,FALSE)),"",VLOOKUP(A1385,'Cadastro-Estoque'!A:G,4,FALSE))</f>
        <v/>
      </c>
      <c r="G1385" s="2" t="str">
        <f>IF(ISBLANK(A1385),"",IF(ISERROR(VLOOKUP(A1385,'Cadastro-Estoque'!A:G,1,FALSE)),"Produto não cadastrado",VLOOKUP(A1385,'Cadastro-Estoque'!A:G,2,FALSE)))</f>
        <v/>
      </c>
      <c r="H1385" s="2" t="str">
        <f>IF(ISERROR(VLOOKUP(A1385,'Cadastro-Estoque'!A:G,1,FALSE)),"",VLOOKUP(A1385,'Cadastro-Estoque'!A:G,3,FALSE))</f>
        <v/>
      </c>
    </row>
    <row r="1386" spans="5:8" ht="18.75" customHeight="1" x14ac:dyDescent="0.25">
      <c r="E1386" s="1" t="str">
        <f t="shared" si="22"/>
        <v/>
      </c>
      <c r="F1386" s="2" t="str">
        <f>IF(ISERROR(VLOOKUP(A1386,'Cadastro-Estoque'!A:G,1,FALSE)),"",VLOOKUP(A1386,'Cadastro-Estoque'!A:G,4,FALSE))</f>
        <v/>
      </c>
      <c r="G1386" s="2" t="str">
        <f>IF(ISBLANK(A1386),"",IF(ISERROR(VLOOKUP(A1386,'Cadastro-Estoque'!A:G,1,FALSE)),"Produto não cadastrado",VLOOKUP(A1386,'Cadastro-Estoque'!A:G,2,FALSE)))</f>
        <v/>
      </c>
      <c r="H1386" s="2" t="str">
        <f>IF(ISERROR(VLOOKUP(A1386,'Cadastro-Estoque'!A:G,1,FALSE)),"",VLOOKUP(A1386,'Cadastro-Estoque'!A:G,3,FALSE))</f>
        <v/>
      </c>
    </row>
    <row r="1387" spans="5:8" ht="18.75" customHeight="1" x14ac:dyDescent="0.25">
      <c r="E1387" s="1" t="str">
        <f t="shared" si="22"/>
        <v/>
      </c>
      <c r="F1387" s="2" t="str">
        <f>IF(ISERROR(VLOOKUP(A1387,'Cadastro-Estoque'!A:G,1,FALSE)),"",VLOOKUP(A1387,'Cadastro-Estoque'!A:G,4,FALSE))</f>
        <v/>
      </c>
      <c r="G1387" s="2" t="str">
        <f>IF(ISBLANK(A1387),"",IF(ISERROR(VLOOKUP(A1387,'Cadastro-Estoque'!A:G,1,FALSE)),"Produto não cadastrado",VLOOKUP(A1387,'Cadastro-Estoque'!A:G,2,FALSE)))</f>
        <v/>
      </c>
      <c r="H1387" s="2" t="str">
        <f>IF(ISERROR(VLOOKUP(A1387,'Cadastro-Estoque'!A:G,1,FALSE)),"",VLOOKUP(A1387,'Cadastro-Estoque'!A:G,3,FALSE))</f>
        <v/>
      </c>
    </row>
    <row r="1388" spans="5:8" ht="18.75" customHeight="1" x14ac:dyDescent="0.25">
      <c r="E1388" s="1" t="str">
        <f t="shared" si="22"/>
        <v/>
      </c>
      <c r="F1388" s="2" t="str">
        <f>IF(ISERROR(VLOOKUP(A1388,'Cadastro-Estoque'!A:G,1,FALSE)),"",VLOOKUP(A1388,'Cadastro-Estoque'!A:G,4,FALSE))</f>
        <v/>
      </c>
      <c r="G1388" s="2" t="str">
        <f>IF(ISBLANK(A1388),"",IF(ISERROR(VLOOKUP(A1388,'Cadastro-Estoque'!A:G,1,FALSE)),"Produto não cadastrado",VLOOKUP(A1388,'Cadastro-Estoque'!A:G,2,FALSE)))</f>
        <v/>
      </c>
      <c r="H1388" s="2" t="str">
        <f>IF(ISERROR(VLOOKUP(A1388,'Cadastro-Estoque'!A:G,1,FALSE)),"",VLOOKUP(A1388,'Cadastro-Estoque'!A:G,3,FALSE))</f>
        <v/>
      </c>
    </row>
    <row r="1389" spans="5:8" ht="18.75" customHeight="1" x14ac:dyDescent="0.25">
      <c r="E1389" s="1" t="str">
        <f t="shared" si="22"/>
        <v/>
      </c>
      <c r="F1389" s="2" t="str">
        <f>IF(ISERROR(VLOOKUP(A1389,'Cadastro-Estoque'!A:G,1,FALSE)),"",VLOOKUP(A1389,'Cadastro-Estoque'!A:G,4,FALSE))</f>
        <v/>
      </c>
      <c r="G1389" s="2" t="str">
        <f>IF(ISBLANK(A1389),"",IF(ISERROR(VLOOKUP(A1389,'Cadastro-Estoque'!A:G,1,FALSE)),"Produto não cadastrado",VLOOKUP(A1389,'Cadastro-Estoque'!A:G,2,FALSE)))</f>
        <v/>
      </c>
      <c r="H1389" s="2" t="str">
        <f>IF(ISERROR(VLOOKUP(A1389,'Cadastro-Estoque'!A:G,1,FALSE)),"",VLOOKUP(A1389,'Cadastro-Estoque'!A:G,3,FALSE))</f>
        <v/>
      </c>
    </row>
    <row r="1390" spans="5:8" ht="18.75" customHeight="1" x14ac:dyDescent="0.25">
      <c r="E1390" s="1" t="str">
        <f t="shared" si="22"/>
        <v/>
      </c>
      <c r="F1390" s="2" t="str">
        <f>IF(ISERROR(VLOOKUP(A1390,'Cadastro-Estoque'!A:G,1,FALSE)),"",VLOOKUP(A1390,'Cadastro-Estoque'!A:G,4,FALSE))</f>
        <v/>
      </c>
      <c r="G1390" s="2" t="str">
        <f>IF(ISBLANK(A1390),"",IF(ISERROR(VLOOKUP(A1390,'Cadastro-Estoque'!A:G,1,FALSE)),"Produto não cadastrado",VLOOKUP(A1390,'Cadastro-Estoque'!A:G,2,FALSE)))</f>
        <v/>
      </c>
      <c r="H1390" s="2" t="str">
        <f>IF(ISERROR(VLOOKUP(A1390,'Cadastro-Estoque'!A:G,1,FALSE)),"",VLOOKUP(A1390,'Cadastro-Estoque'!A:G,3,FALSE))</f>
        <v/>
      </c>
    </row>
    <row r="1391" spans="5:8" ht="18.75" customHeight="1" x14ac:dyDescent="0.25">
      <c r="E1391" s="1" t="str">
        <f t="shared" si="22"/>
        <v/>
      </c>
      <c r="F1391" s="2" t="str">
        <f>IF(ISERROR(VLOOKUP(A1391,'Cadastro-Estoque'!A:G,1,FALSE)),"",VLOOKUP(A1391,'Cadastro-Estoque'!A:G,4,FALSE))</f>
        <v/>
      </c>
      <c r="G1391" s="2" t="str">
        <f>IF(ISBLANK(A1391),"",IF(ISERROR(VLOOKUP(A1391,'Cadastro-Estoque'!A:G,1,FALSE)),"Produto não cadastrado",VLOOKUP(A1391,'Cadastro-Estoque'!A:G,2,FALSE)))</f>
        <v/>
      </c>
      <c r="H1391" s="2" t="str">
        <f>IF(ISERROR(VLOOKUP(A1391,'Cadastro-Estoque'!A:G,1,FALSE)),"",VLOOKUP(A1391,'Cadastro-Estoque'!A:G,3,FALSE))</f>
        <v/>
      </c>
    </row>
    <row r="1392" spans="5:8" ht="18.75" customHeight="1" x14ac:dyDescent="0.25">
      <c r="E1392" s="1" t="str">
        <f t="shared" si="22"/>
        <v/>
      </c>
      <c r="F1392" s="2" t="str">
        <f>IF(ISERROR(VLOOKUP(A1392,'Cadastro-Estoque'!A:G,1,FALSE)),"",VLOOKUP(A1392,'Cadastro-Estoque'!A:G,4,FALSE))</f>
        <v/>
      </c>
      <c r="G1392" s="2" t="str">
        <f>IF(ISBLANK(A1392),"",IF(ISERROR(VLOOKUP(A1392,'Cadastro-Estoque'!A:G,1,FALSE)),"Produto não cadastrado",VLOOKUP(A1392,'Cadastro-Estoque'!A:G,2,FALSE)))</f>
        <v/>
      </c>
      <c r="H1392" s="2" t="str">
        <f>IF(ISERROR(VLOOKUP(A1392,'Cadastro-Estoque'!A:G,1,FALSE)),"",VLOOKUP(A1392,'Cadastro-Estoque'!A:G,3,FALSE))</f>
        <v/>
      </c>
    </row>
    <row r="1393" spans="5:8" ht="18.75" customHeight="1" x14ac:dyDescent="0.25">
      <c r="E1393" s="1" t="str">
        <f t="shared" si="22"/>
        <v/>
      </c>
      <c r="F1393" s="2" t="str">
        <f>IF(ISERROR(VLOOKUP(A1393,'Cadastro-Estoque'!A:G,1,FALSE)),"",VLOOKUP(A1393,'Cadastro-Estoque'!A:G,4,FALSE))</f>
        <v/>
      </c>
      <c r="G1393" s="2" t="str">
        <f>IF(ISBLANK(A1393),"",IF(ISERROR(VLOOKUP(A1393,'Cadastro-Estoque'!A:G,1,FALSE)),"Produto não cadastrado",VLOOKUP(A1393,'Cadastro-Estoque'!A:G,2,FALSE)))</f>
        <v/>
      </c>
      <c r="H1393" s="2" t="str">
        <f>IF(ISERROR(VLOOKUP(A1393,'Cadastro-Estoque'!A:G,1,FALSE)),"",VLOOKUP(A1393,'Cadastro-Estoque'!A:G,3,FALSE))</f>
        <v/>
      </c>
    </row>
    <row r="1394" spans="5:8" ht="18.75" customHeight="1" x14ac:dyDescent="0.25">
      <c r="E1394" s="1" t="str">
        <f t="shared" si="22"/>
        <v/>
      </c>
      <c r="F1394" s="2" t="str">
        <f>IF(ISERROR(VLOOKUP(A1394,'Cadastro-Estoque'!A:G,1,FALSE)),"",VLOOKUP(A1394,'Cadastro-Estoque'!A:G,4,FALSE))</f>
        <v/>
      </c>
      <c r="G1394" s="2" t="str">
        <f>IF(ISBLANK(A1394),"",IF(ISERROR(VLOOKUP(A1394,'Cadastro-Estoque'!A:G,1,FALSE)),"Produto não cadastrado",VLOOKUP(A1394,'Cadastro-Estoque'!A:G,2,FALSE)))</f>
        <v/>
      </c>
      <c r="H1394" s="2" t="str">
        <f>IF(ISERROR(VLOOKUP(A1394,'Cadastro-Estoque'!A:G,1,FALSE)),"",VLOOKUP(A1394,'Cadastro-Estoque'!A:G,3,FALSE))</f>
        <v/>
      </c>
    </row>
    <row r="1395" spans="5:8" ht="18.75" customHeight="1" x14ac:dyDescent="0.25">
      <c r="E1395" s="1" t="str">
        <f t="shared" si="22"/>
        <v/>
      </c>
      <c r="F1395" s="2" t="str">
        <f>IF(ISERROR(VLOOKUP(A1395,'Cadastro-Estoque'!A:G,1,FALSE)),"",VLOOKUP(A1395,'Cadastro-Estoque'!A:G,4,FALSE))</f>
        <v/>
      </c>
      <c r="G1395" s="2" t="str">
        <f>IF(ISBLANK(A1395),"",IF(ISERROR(VLOOKUP(A1395,'Cadastro-Estoque'!A:G,1,FALSE)),"Produto não cadastrado",VLOOKUP(A1395,'Cadastro-Estoque'!A:G,2,FALSE)))</f>
        <v/>
      </c>
      <c r="H1395" s="2" t="str">
        <f>IF(ISERROR(VLOOKUP(A1395,'Cadastro-Estoque'!A:G,1,FALSE)),"",VLOOKUP(A1395,'Cadastro-Estoque'!A:G,3,FALSE))</f>
        <v/>
      </c>
    </row>
    <row r="1396" spans="5:8" ht="18.75" customHeight="1" x14ac:dyDescent="0.25">
      <c r="E1396" s="1" t="str">
        <f t="shared" si="22"/>
        <v/>
      </c>
      <c r="F1396" s="2" t="str">
        <f>IF(ISERROR(VLOOKUP(A1396,'Cadastro-Estoque'!A:G,1,FALSE)),"",VLOOKUP(A1396,'Cadastro-Estoque'!A:G,4,FALSE))</f>
        <v/>
      </c>
      <c r="G1396" s="2" t="str">
        <f>IF(ISBLANK(A1396),"",IF(ISERROR(VLOOKUP(A1396,'Cadastro-Estoque'!A:G,1,FALSE)),"Produto não cadastrado",VLOOKUP(A1396,'Cadastro-Estoque'!A:G,2,FALSE)))</f>
        <v/>
      </c>
      <c r="H1396" s="2" t="str">
        <f>IF(ISERROR(VLOOKUP(A1396,'Cadastro-Estoque'!A:G,1,FALSE)),"",VLOOKUP(A1396,'Cadastro-Estoque'!A:G,3,FALSE))</f>
        <v/>
      </c>
    </row>
    <row r="1397" spans="5:8" ht="18.75" customHeight="1" x14ac:dyDescent="0.25">
      <c r="E1397" s="1" t="str">
        <f t="shared" si="22"/>
        <v/>
      </c>
      <c r="F1397" s="2" t="str">
        <f>IF(ISERROR(VLOOKUP(A1397,'Cadastro-Estoque'!A:G,1,FALSE)),"",VLOOKUP(A1397,'Cadastro-Estoque'!A:G,4,FALSE))</f>
        <v/>
      </c>
      <c r="G1397" s="2" t="str">
        <f>IF(ISBLANK(A1397),"",IF(ISERROR(VLOOKUP(A1397,'Cadastro-Estoque'!A:G,1,FALSE)),"Produto não cadastrado",VLOOKUP(A1397,'Cadastro-Estoque'!A:G,2,FALSE)))</f>
        <v/>
      </c>
      <c r="H1397" s="2" t="str">
        <f>IF(ISERROR(VLOOKUP(A1397,'Cadastro-Estoque'!A:G,1,FALSE)),"",VLOOKUP(A1397,'Cadastro-Estoque'!A:G,3,FALSE))</f>
        <v/>
      </c>
    </row>
    <row r="1398" spans="5:8" ht="18.75" customHeight="1" x14ac:dyDescent="0.25">
      <c r="E1398" s="1" t="str">
        <f t="shared" si="22"/>
        <v/>
      </c>
      <c r="F1398" s="2" t="str">
        <f>IF(ISERROR(VLOOKUP(A1398,'Cadastro-Estoque'!A:G,1,FALSE)),"",VLOOKUP(A1398,'Cadastro-Estoque'!A:G,4,FALSE))</f>
        <v/>
      </c>
      <c r="G1398" s="2" t="str">
        <f>IF(ISBLANK(A1398),"",IF(ISERROR(VLOOKUP(A1398,'Cadastro-Estoque'!A:G,1,FALSE)),"Produto não cadastrado",VLOOKUP(A1398,'Cadastro-Estoque'!A:G,2,FALSE)))</f>
        <v/>
      </c>
      <c r="H1398" s="2" t="str">
        <f>IF(ISERROR(VLOOKUP(A1398,'Cadastro-Estoque'!A:G,1,FALSE)),"",VLOOKUP(A1398,'Cadastro-Estoque'!A:G,3,FALSE))</f>
        <v/>
      </c>
    </row>
    <row r="1399" spans="5:8" ht="18.75" customHeight="1" x14ac:dyDescent="0.25">
      <c r="E1399" s="1" t="str">
        <f t="shared" si="22"/>
        <v/>
      </c>
      <c r="F1399" s="2" t="str">
        <f>IF(ISERROR(VLOOKUP(A1399,'Cadastro-Estoque'!A:G,1,FALSE)),"",VLOOKUP(A1399,'Cadastro-Estoque'!A:G,4,FALSE))</f>
        <v/>
      </c>
      <c r="G1399" s="2" t="str">
        <f>IF(ISBLANK(A1399),"",IF(ISERROR(VLOOKUP(A1399,'Cadastro-Estoque'!A:G,1,FALSE)),"Produto não cadastrado",VLOOKUP(A1399,'Cadastro-Estoque'!A:G,2,FALSE)))</f>
        <v/>
      </c>
      <c r="H1399" s="2" t="str">
        <f>IF(ISERROR(VLOOKUP(A1399,'Cadastro-Estoque'!A:G,1,FALSE)),"",VLOOKUP(A1399,'Cadastro-Estoque'!A:G,3,FALSE))</f>
        <v/>
      </c>
    </row>
    <row r="1400" spans="5:8" ht="18.75" customHeight="1" x14ac:dyDescent="0.25">
      <c r="E1400" s="1" t="str">
        <f t="shared" si="22"/>
        <v/>
      </c>
      <c r="F1400" s="2" t="str">
        <f>IF(ISERROR(VLOOKUP(A1400,'Cadastro-Estoque'!A:G,1,FALSE)),"",VLOOKUP(A1400,'Cadastro-Estoque'!A:G,4,FALSE))</f>
        <v/>
      </c>
      <c r="G1400" s="2" t="str">
        <f>IF(ISBLANK(A1400),"",IF(ISERROR(VLOOKUP(A1400,'Cadastro-Estoque'!A:G,1,FALSE)),"Produto não cadastrado",VLOOKUP(A1400,'Cadastro-Estoque'!A:G,2,FALSE)))</f>
        <v/>
      </c>
      <c r="H1400" s="2" t="str">
        <f>IF(ISERROR(VLOOKUP(A1400,'Cadastro-Estoque'!A:G,1,FALSE)),"",VLOOKUP(A1400,'Cadastro-Estoque'!A:G,3,FALSE))</f>
        <v/>
      </c>
    </row>
    <row r="1401" spans="5:8" ht="18.75" customHeight="1" x14ac:dyDescent="0.25">
      <c r="E1401" s="1" t="str">
        <f t="shared" si="22"/>
        <v/>
      </c>
      <c r="F1401" s="2" t="str">
        <f>IF(ISERROR(VLOOKUP(A1401,'Cadastro-Estoque'!A:G,1,FALSE)),"",VLOOKUP(A1401,'Cadastro-Estoque'!A:G,4,FALSE))</f>
        <v/>
      </c>
      <c r="G1401" s="2" t="str">
        <f>IF(ISBLANK(A1401),"",IF(ISERROR(VLOOKUP(A1401,'Cadastro-Estoque'!A:G,1,FALSE)),"Produto não cadastrado",VLOOKUP(A1401,'Cadastro-Estoque'!A:G,2,FALSE)))</f>
        <v/>
      </c>
      <c r="H1401" s="2" t="str">
        <f>IF(ISERROR(VLOOKUP(A1401,'Cadastro-Estoque'!A:G,1,FALSE)),"",VLOOKUP(A1401,'Cadastro-Estoque'!A:G,3,FALSE))</f>
        <v/>
      </c>
    </row>
    <row r="1402" spans="5:8" ht="18.75" customHeight="1" x14ac:dyDescent="0.25">
      <c r="E1402" s="1" t="str">
        <f t="shared" si="22"/>
        <v/>
      </c>
      <c r="F1402" s="2" t="str">
        <f>IF(ISERROR(VLOOKUP(A1402,'Cadastro-Estoque'!A:G,1,FALSE)),"",VLOOKUP(A1402,'Cadastro-Estoque'!A:G,4,FALSE))</f>
        <v/>
      </c>
      <c r="G1402" s="2" t="str">
        <f>IF(ISBLANK(A1402),"",IF(ISERROR(VLOOKUP(A1402,'Cadastro-Estoque'!A:G,1,FALSE)),"Produto não cadastrado",VLOOKUP(A1402,'Cadastro-Estoque'!A:G,2,FALSE)))</f>
        <v/>
      </c>
      <c r="H1402" s="2" t="str">
        <f>IF(ISERROR(VLOOKUP(A1402,'Cadastro-Estoque'!A:G,1,FALSE)),"",VLOOKUP(A1402,'Cadastro-Estoque'!A:G,3,FALSE))</f>
        <v/>
      </c>
    </row>
    <row r="1403" spans="5:8" ht="18.75" customHeight="1" x14ac:dyDescent="0.25">
      <c r="E1403" s="1" t="str">
        <f t="shared" si="22"/>
        <v/>
      </c>
      <c r="F1403" s="2" t="str">
        <f>IF(ISERROR(VLOOKUP(A1403,'Cadastro-Estoque'!A:G,1,FALSE)),"",VLOOKUP(A1403,'Cadastro-Estoque'!A:G,4,FALSE))</f>
        <v/>
      </c>
      <c r="G1403" s="2" t="str">
        <f>IF(ISBLANK(A1403),"",IF(ISERROR(VLOOKUP(A1403,'Cadastro-Estoque'!A:G,1,FALSE)),"Produto não cadastrado",VLOOKUP(A1403,'Cadastro-Estoque'!A:G,2,FALSE)))</f>
        <v/>
      </c>
      <c r="H1403" s="2" t="str">
        <f>IF(ISERROR(VLOOKUP(A1403,'Cadastro-Estoque'!A:G,1,FALSE)),"",VLOOKUP(A1403,'Cadastro-Estoque'!A:G,3,FALSE))</f>
        <v/>
      </c>
    </row>
    <row r="1404" spans="5:8" ht="18.75" customHeight="1" x14ac:dyDescent="0.25">
      <c r="E1404" s="1" t="str">
        <f t="shared" si="22"/>
        <v/>
      </c>
      <c r="F1404" s="2" t="str">
        <f>IF(ISERROR(VLOOKUP(A1404,'Cadastro-Estoque'!A:G,1,FALSE)),"",VLOOKUP(A1404,'Cadastro-Estoque'!A:G,4,FALSE))</f>
        <v/>
      </c>
      <c r="G1404" s="2" t="str">
        <f>IF(ISBLANK(A1404),"",IF(ISERROR(VLOOKUP(A1404,'Cadastro-Estoque'!A:G,1,FALSE)),"Produto não cadastrado",VLOOKUP(A1404,'Cadastro-Estoque'!A:G,2,FALSE)))</f>
        <v/>
      </c>
      <c r="H1404" s="2" t="str">
        <f>IF(ISERROR(VLOOKUP(A1404,'Cadastro-Estoque'!A:G,1,FALSE)),"",VLOOKUP(A1404,'Cadastro-Estoque'!A:G,3,FALSE))</f>
        <v/>
      </c>
    </row>
    <row r="1405" spans="5:8" ht="18.75" customHeight="1" x14ac:dyDescent="0.25">
      <c r="E1405" s="1" t="str">
        <f t="shared" si="22"/>
        <v/>
      </c>
      <c r="F1405" s="2" t="str">
        <f>IF(ISERROR(VLOOKUP(A1405,'Cadastro-Estoque'!A:G,1,FALSE)),"",VLOOKUP(A1405,'Cadastro-Estoque'!A:G,4,FALSE))</f>
        <v/>
      </c>
      <c r="G1405" s="2" t="str">
        <f>IF(ISBLANK(A1405),"",IF(ISERROR(VLOOKUP(A1405,'Cadastro-Estoque'!A:G,1,FALSE)),"Produto não cadastrado",VLOOKUP(A1405,'Cadastro-Estoque'!A:G,2,FALSE)))</f>
        <v/>
      </c>
      <c r="H1405" s="2" t="str">
        <f>IF(ISERROR(VLOOKUP(A1405,'Cadastro-Estoque'!A:G,1,FALSE)),"",VLOOKUP(A1405,'Cadastro-Estoque'!A:G,3,FALSE))</f>
        <v/>
      </c>
    </row>
    <row r="1406" spans="5:8" ht="18.75" customHeight="1" x14ac:dyDescent="0.25">
      <c r="E1406" s="1" t="str">
        <f t="shared" si="22"/>
        <v/>
      </c>
      <c r="F1406" s="2" t="str">
        <f>IF(ISERROR(VLOOKUP(A1406,'Cadastro-Estoque'!A:G,1,FALSE)),"",VLOOKUP(A1406,'Cadastro-Estoque'!A:G,4,FALSE))</f>
        <v/>
      </c>
      <c r="G1406" s="2" t="str">
        <f>IF(ISBLANK(A1406),"",IF(ISERROR(VLOOKUP(A1406,'Cadastro-Estoque'!A:G,1,FALSE)),"Produto não cadastrado",VLOOKUP(A1406,'Cadastro-Estoque'!A:G,2,FALSE)))</f>
        <v/>
      </c>
      <c r="H1406" s="2" t="str">
        <f>IF(ISERROR(VLOOKUP(A1406,'Cadastro-Estoque'!A:G,1,FALSE)),"",VLOOKUP(A1406,'Cadastro-Estoque'!A:G,3,FALSE))</f>
        <v/>
      </c>
    </row>
    <row r="1407" spans="5:8" ht="18.75" customHeight="1" x14ac:dyDescent="0.25">
      <c r="E1407" s="1" t="str">
        <f t="shared" si="22"/>
        <v/>
      </c>
      <c r="F1407" s="2" t="str">
        <f>IF(ISERROR(VLOOKUP(A1407,'Cadastro-Estoque'!A:G,1,FALSE)),"",VLOOKUP(A1407,'Cadastro-Estoque'!A:G,4,FALSE))</f>
        <v/>
      </c>
      <c r="G1407" s="2" t="str">
        <f>IF(ISBLANK(A1407),"",IF(ISERROR(VLOOKUP(A1407,'Cadastro-Estoque'!A:G,1,FALSE)),"Produto não cadastrado",VLOOKUP(A1407,'Cadastro-Estoque'!A:G,2,FALSE)))</f>
        <v/>
      </c>
      <c r="H1407" s="2" t="str">
        <f>IF(ISERROR(VLOOKUP(A1407,'Cadastro-Estoque'!A:G,1,FALSE)),"",VLOOKUP(A1407,'Cadastro-Estoque'!A:G,3,FALSE))</f>
        <v/>
      </c>
    </row>
    <row r="1408" spans="5:8" ht="18.75" customHeight="1" x14ac:dyDescent="0.25">
      <c r="E1408" s="1" t="str">
        <f t="shared" si="22"/>
        <v/>
      </c>
      <c r="F1408" s="2" t="str">
        <f>IF(ISERROR(VLOOKUP(A1408,'Cadastro-Estoque'!A:G,1,FALSE)),"",VLOOKUP(A1408,'Cadastro-Estoque'!A:G,4,FALSE))</f>
        <v/>
      </c>
      <c r="G1408" s="2" t="str">
        <f>IF(ISBLANK(A1408),"",IF(ISERROR(VLOOKUP(A1408,'Cadastro-Estoque'!A:G,1,FALSE)),"Produto não cadastrado",VLOOKUP(A1408,'Cadastro-Estoque'!A:G,2,FALSE)))</f>
        <v/>
      </c>
      <c r="H1408" s="2" t="str">
        <f>IF(ISERROR(VLOOKUP(A1408,'Cadastro-Estoque'!A:G,1,FALSE)),"",VLOOKUP(A1408,'Cadastro-Estoque'!A:G,3,FALSE))</f>
        <v/>
      </c>
    </row>
    <row r="1409" spans="5:8" ht="18.75" customHeight="1" x14ac:dyDescent="0.25">
      <c r="E1409" s="1" t="str">
        <f t="shared" si="22"/>
        <v/>
      </c>
      <c r="F1409" s="2" t="str">
        <f>IF(ISERROR(VLOOKUP(A1409,'Cadastro-Estoque'!A:G,1,FALSE)),"",VLOOKUP(A1409,'Cadastro-Estoque'!A:G,4,FALSE))</f>
        <v/>
      </c>
      <c r="G1409" s="2" t="str">
        <f>IF(ISBLANK(A1409),"",IF(ISERROR(VLOOKUP(A1409,'Cadastro-Estoque'!A:G,1,FALSE)),"Produto não cadastrado",VLOOKUP(A1409,'Cadastro-Estoque'!A:G,2,FALSE)))</f>
        <v/>
      </c>
      <c r="H1409" s="2" t="str">
        <f>IF(ISERROR(VLOOKUP(A1409,'Cadastro-Estoque'!A:G,1,FALSE)),"",VLOOKUP(A1409,'Cadastro-Estoque'!A:G,3,FALSE))</f>
        <v/>
      </c>
    </row>
    <row r="1410" spans="5:8" ht="18.75" customHeight="1" x14ac:dyDescent="0.25">
      <c r="E1410" s="1" t="str">
        <f t="shared" si="22"/>
        <v/>
      </c>
      <c r="F1410" s="2" t="str">
        <f>IF(ISERROR(VLOOKUP(A1410,'Cadastro-Estoque'!A:G,1,FALSE)),"",VLOOKUP(A1410,'Cadastro-Estoque'!A:G,4,FALSE))</f>
        <v/>
      </c>
      <c r="G1410" s="2" t="str">
        <f>IF(ISBLANK(A1410),"",IF(ISERROR(VLOOKUP(A1410,'Cadastro-Estoque'!A:G,1,FALSE)),"Produto não cadastrado",VLOOKUP(A1410,'Cadastro-Estoque'!A:G,2,FALSE)))</f>
        <v/>
      </c>
      <c r="H1410" s="2" t="str">
        <f>IF(ISERROR(VLOOKUP(A1410,'Cadastro-Estoque'!A:G,1,FALSE)),"",VLOOKUP(A1410,'Cadastro-Estoque'!A:G,3,FALSE))</f>
        <v/>
      </c>
    </row>
    <row r="1411" spans="5:8" ht="18.75" customHeight="1" x14ac:dyDescent="0.25">
      <c r="E1411" s="1" t="str">
        <f t="shared" si="22"/>
        <v/>
      </c>
      <c r="F1411" s="2" t="str">
        <f>IF(ISERROR(VLOOKUP(A1411,'Cadastro-Estoque'!A:G,1,FALSE)),"",VLOOKUP(A1411,'Cadastro-Estoque'!A:G,4,FALSE))</f>
        <v/>
      </c>
      <c r="G1411" s="2" t="str">
        <f>IF(ISBLANK(A1411),"",IF(ISERROR(VLOOKUP(A1411,'Cadastro-Estoque'!A:G,1,FALSE)),"Produto não cadastrado",VLOOKUP(A1411,'Cadastro-Estoque'!A:G,2,FALSE)))</f>
        <v/>
      </c>
      <c r="H1411" s="2" t="str">
        <f>IF(ISERROR(VLOOKUP(A1411,'Cadastro-Estoque'!A:G,1,FALSE)),"",VLOOKUP(A1411,'Cadastro-Estoque'!A:G,3,FALSE))</f>
        <v/>
      </c>
    </row>
    <row r="1412" spans="5:8" ht="18.75" customHeight="1" x14ac:dyDescent="0.25">
      <c r="E1412" s="1" t="str">
        <f t="shared" si="22"/>
        <v/>
      </c>
      <c r="F1412" s="2" t="str">
        <f>IF(ISERROR(VLOOKUP(A1412,'Cadastro-Estoque'!A:G,1,FALSE)),"",VLOOKUP(A1412,'Cadastro-Estoque'!A:G,4,FALSE))</f>
        <v/>
      </c>
      <c r="G1412" s="2" t="str">
        <f>IF(ISBLANK(A1412),"",IF(ISERROR(VLOOKUP(A1412,'Cadastro-Estoque'!A:G,1,FALSE)),"Produto não cadastrado",VLOOKUP(A1412,'Cadastro-Estoque'!A:G,2,FALSE)))</f>
        <v/>
      </c>
      <c r="H1412" s="2" t="str">
        <f>IF(ISERROR(VLOOKUP(A1412,'Cadastro-Estoque'!A:G,1,FALSE)),"",VLOOKUP(A1412,'Cadastro-Estoque'!A:G,3,FALSE))</f>
        <v/>
      </c>
    </row>
    <row r="1413" spans="5:8" ht="18.75" customHeight="1" x14ac:dyDescent="0.25">
      <c r="E1413" s="1" t="str">
        <f t="shared" si="22"/>
        <v/>
      </c>
      <c r="F1413" s="2" t="str">
        <f>IF(ISERROR(VLOOKUP(A1413,'Cadastro-Estoque'!A:G,1,FALSE)),"",VLOOKUP(A1413,'Cadastro-Estoque'!A:G,4,FALSE))</f>
        <v/>
      </c>
      <c r="G1413" s="2" t="str">
        <f>IF(ISBLANK(A1413),"",IF(ISERROR(VLOOKUP(A1413,'Cadastro-Estoque'!A:G,1,FALSE)),"Produto não cadastrado",VLOOKUP(A1413,'Cadastro-Estoque'!A:G,2,FALSE)))</f>
        <v/>
      </c>
      <c r="H1413" s="2" t="str">
        <f>IF(ISERROR(VLOOKUP(A1413,'Cadastro-Estoque'!A:G,1,FALSE)),"",VLOOKUP(A1413,'Cadastro-Estoque'!A:G,3,FALSE))</f>
        <v/>
      </c>
    </row>
    <row r="1414" spans="5:8" ht="18.75" customHeight="1" x14ac:dyDescent="0.25">
      <c r="E1414" s="1" t="str">
        <f t="shared" si="22"/>
        <v/>
      </c>
      <c r="F1414" s="2" t="str">
        <f>IF(ISERROR(VLOOKUP(A1414,'Cadastro-Estoque'!A:G,1,FALSE)),"",VLOOKUP(A1414,'Cadastro-Estoque'!A:G,4,FALSE))</f>
        <v/>
      </c>
      <c r="G1414" s="2" t="str">
        <f>IF(ISBLANK(A1414),"",IF(ISERROR(VLOOKUP(A1414,'Cadastro-Estoque'!A:G,1,FALSE)),"Produto não cadastrado",VLOOKUP(A1414,'Cadastro-Estoque'!A:G,2,FALSE)))</f>
        <v/>
      </c>
      <c r="H1414" s="2" t="str">
        <f>IF(ISERROR(VLOOKUP(A1414,'Cadastro-Estoque'!A:G,1,FALSE)),"",VLOOKUP(A1414,'Cadastro-Estoque'!A:G,3,FALSE))</f>
        <v/>
      </c>
    </row>
    <row r="1415" spans="5:8" ht="18.75" customHeight="1" x14ac:dyDescent="0.25">
      <c r="E1415" s="1" t="str">
        <f t="shared" ref="E1415:E1478" si="23">IF(ISBLANK(A1415),"",C1415*D1415)</f>
        <v/>
      </c>
      <c r="F1415" s="2" t="str">
        <f>IF(ISERROR(VLOOKUP(A1415,'Cadastro-Estoque'!A:G,1,FALSE)),"",VLOOKUP(A1415,'Cadastro-Estoque'!A:G,4,FALSE))</f>
        <v/>
      </c>
      <c r="G1415" s="2" t="str">
        <f>IF(ISBLANK(A1415),"",IF(ISERROR(VLOOKUP(A1415,'Cadastro-Estoque'!A:G,1,FALSE)),"Produto não cadastrado",VLOOKUP(A1415,'Cadastro-Estoque'!A:G,2,FALSE)))</f>
        <v/>
      </c>
      <c r="H1415" s="2" t="str">
        <f>IF(ISERROR(VLOOKUP(A1415,'Cadastro-Estoque'!A:G,1,FALSE)),"",VLOOKUP(A1415,'Cadastro-Estoque'!A:G,3,FALSE))</f>
        <v/>
      </c>
    </row>
    <row r="1416" spans="5:8" ht="18.75" customHeight="1" x14ac:dyDescent="0.25">
      <c r="E1416" s="1" t="str">
        <f t="shared" si="23"/>
        <v/>
      </c>
      <c r="F1416" s="2" t="str">
        <f>IF(ISERROR(VLOOKUP(A1416,'Cadastro-Estoque'!A:G,1,FALSE)),"",VLOOKUP(A1416,'Cadastro-Estoque'!A:G,4,FALSE))</f>
        <v/>
      </c>
      <c r="G1416" s="2" t="str">
        <f>IF(ISBLANK(A1416),"",IF(ISERROR(VLOOKUP(A1416,'Cadastro-Estoque'!A:G,1,FALSE)),"Produto não cadastrado",VLOOKUP(A1416,'Cadastro-Estoque'!A:G,2,FALSE)))</f>
        <v/>
      </c>
      <c r="H1416" s="2" t="str">
        <f>IF(ISERROR(VLOOKUP(A1416,'Cadastro-Estoque'!A:G,1,FALSE)),"",VLOOKUP(A1416,'Cadastro-Estoque'!A:G,3,FALSE))</f>
        <v/>
      </c>
    </row>
    <row r="1417" spans="5:8" ht="18.75" customHeight="1" x14ac:dyDescent="0.25">
      <c r="E1417" s="1" t="str">
        <f t="shared" si="23"/>
        <v/>
      </c>
      <c r="F1417" s="2" t="str">
        <f>IF(ISERROR(VLOOKUP(A1417,'Cadastro-Estoque'!A:G,1,FALSE)),"",VLOOKUP(A1417,'Cadastro-Estoque'!A:G,4,FALSE))</f>
        <v/>
      </c>
      <c r="G1417" s="2" t="str">
        <f>IF(ISBLANK(A1417),"",IF(ISERROR(VLOOKUP(A1417,'Cadastro-Estoque'!A:G,1,FALSE)),"Produto não cadastrado",VLOOKUP(A1417,'Cadastro-Estoque'!A:G,2,FALSE)))</f>
        <v/>
      </c>
      <c r="H1417" s="2" t="str">
        <f>IF(ISERROR(VLOOKUP(A1417,'Cadastro-Estoque'!A:G,1,FALSE)),"",VLOOKUP(A1417,'Cadastro-Estoque'!A:G,3,FALSE))</f>
        <v/>
      </c>
    </row>
    <row r="1418" spans="5:8" ht="18.75" customHeight="1" x14ac:dyDescent="0.25">
      <c r="E1418" s="1" t="str">
        <f t="shared" si="23"/>
        <v/>
      </c>
      <c r="F1418" s="2" t="str">
        <f>IF(ISERROR(VLOOKUP(A1418,'Cadastro-Estoque'!A:G,1,FALSE)),"",VLOOKUP(A1418,'Cadastro-Estoque'!A:G,4,FALSE))</f>
        <v/>
      </c>
      <c r="G1418" s="2" t="str">
        <f>IF(ISBLANK(A1418),"",IF(ISERROR(VLOOKUP(A1418,'Cadastro-Estoque'!A:G,1,FALSE)),"Produto não cadastrado",VLOOKUP(A1418,'Cadastro-Estoque'!A:G,2,FALSE)))</f>
        <v/>
      </c>
      <c r="H1418" s="2" t="str">
        <f>IF(ISERROR(VLOOKUP(A1418,'Cadastro-Estoque'!A:G,1,FALSE)),"",VLOOKUP(A1418,'Cadastro-Estoque'!A:G,3,FALSE))</f>
        <v/>
      </c>
    </row>
    <row r="1419" spans="5:8" ht="18.75" customHeight="1" x14ac:dyDescent="0.25">
      <c r="E1419" s="1" t="str">
        <f t="shared" si="23"/>
        <v/>
      </c>
      <c r="F1419" s="2" t="str">
        <f>IF(ISERROR(VLOOKUP(A1419,'Cadastro-Estoque'!A:G,1,FALSE)),"",VLOOKUP(A1419,'Cadastro-Estoque'!A:G,4,FALSE))</f>
        <v/>
      </c>
      <c r="G1419" s="2" t="str">
        <f>IF(ISBLANK(A1419),"",IF(ISERROR(VLOOKUP(A1419,'Cadastro-Estoque'!A:G,1,FALSE)),"Produto não cadastrado",VLOOKUP(A1419,'Cadastro-Estoque'!A:G,2,FALSE)))</f>
        <v/>
      </c>
      <c r="H1419" s="2" t="str">
        <f>IF(ISERROR(VLOOKUP(A1419,'Cadastro-Estoque'!A:G,1,FALSE)),"",VLOOKUP(A1419,'Cadastro-Estoque'!A:G,3,FALSE))</f>
        <v/>
      </c>
    </row>
    <row r="1420" spans="5:8" ht="18.75" customHeight="1" x14ac:dyDescent="0.25">
      <c r="E1420" s="1" t="str">
        <f t="shared" si="23"/>
        <v/>
      </c>
      <c r="F1420" s="2" t="str">
        <f>IF(ISERROR(VLOOKUP(A1420,'Cadastro-Estoque'!A:G,1,FALSE)),"",VLOOKUP(A1420,'Cadastro-Estoque'!A:G,4,FALSE))</f>
        <v/>
      </c>
      <c r="G1420" s="2" t="str">
        <f>IF(ISBLANK(A1420),"",IF(ISERROR(VLOOKUP(A1420,'Cadastro-Estoque'!A:G,1,FALSE)),"Produto não cadastrado",VLOOKUP(A1420,'Cadastro-Estoque'!A:G,2,FALSE)))</f>
        <v/>
      </c>
      <c r="H1420" s="2" t="str">
        <f>IF(ISERROR(VLOOKUP(A1420,'Cadastro-Estoque'!A:G,1,FALSE)),"",VLOOKUP(A1420,'Cadastro-Estoque'!A:G,3,FALSE))</f>
        <v/>
      </c>
    </row>
    <row r="1421" spans="5:8" ht="18.75" customHeight="1" x14ac:dyDescent="0.25">
      <c r="E1421" s="1" t="str">
        <f t="shared" si="23"/>
        <v/>
      </c>
      <c r="F1421" s="2" t="str">
        <f>IF(ISERROR(VLOOKUP(A1421,'Cadastro-Estoque'!A:G,1,FALSE)),"",VLOOKUP(A1421,'Cadastro-Estoque'!A:G,4,FALSE))</f>
        <v/>
      </c>
      <c r="G1421" s="2" t="str">
        <f>IF(ISBLANK(A1421),"",IF(ISERROR(VLOOKUP(A1421,'Cadastro-Estoque'!A:G,1,FALSE)),"Produto não cadastrado",VLOOKUP(A1421,'Cadastro-Estoque'!A:G,2,FALSE)))</f>
        <v/>
      </c>
      <c r="H1421" s="2" t="str">
        <f>IF(ISERROR(VLOOKUP(A1421,'Cadastro-Estoque'!A:G,1,FALSE)),"",VLOOKUP(A1421,'Cadastro-Estoque'!A:G,3,FALSE))</f>
        <v/>
      </c>
    </row>
    <row r="1422" spans="5:8" ht="18.75" customHeight="1" x14ac:dyDescent="0.25">
      <c r="E1422" s="1" t="str">
        <f t="shared" si="23"/>
        <v/>
      </c>
      <c r="F1422" s="2" t="str">
        <f>IF(ISERROR(VLOOKUP(A1422,'Cadastro-Estoque'!A:G,1,FALSE)),"",VLOOKUP(A1422,'Cadastro-Estoque'!A:G,4,FALSE))</f>
        <v/>
      </c>
      <c r="G1422" s="2" t="str">
        <f>IF(ISBLANK(A1422),"",IF(ISERROR(VLOOKUP(A1422,'Cadastro-Estoque'!A:G,1,FALSE)),"Produto não cadastrado",VLOOKUP(A1422,'Cadastro-Estoque'!A:G,2,FALSE)))</f>
        <v/>
      </c>
      <c r="H1422" s="2" t="str">
        <f>IF(ISERROR(VLOOKUP(A1422,'Cadastro-Estoque'!A:G,1,FALSE)),"",VLOOKUP(A1422,'Cadastro-Estoque'!A:G,3,FALSE))</f>
        <v/>
      </c>
    </row>
    <row r="1423" spans="5:8" ht="18.75" customHeight="1" x14ac:dyDescent="0.25">
      <c r="E1423" s="1" t="str">
        <f t="shared" si="23"/>
        <v/>
      </c>
      <c r="F1423" s="2" t="str">
        <f>IF(ISERROR(VLOOKUP(A1423,'Cadastro-Estoque'!A:G,1,FALSE)),"",VLOOKUP(A1423,'Cadastro-Estoque'!A:G,4,FALSE))</f>
        <v/>
      </c>
      <c r="G1423" s="2" t="str">
        <f>IF(ISBLANK(A1423),"",IF(ISERROR(VLOOKUP(A1423,'Cadastro-Estoque'!A:G,1,FALSE)),"Produto não cadastrado",VLOOKUP(A1423,'Cadastro-Estoque'!A:G,2,FALSE)))</f>
        <v/>
      </c>
      <c r="H1423" s="2" t="str">
        <f>IF(ISERROR(VLOOKUP(A1423,'Cadastro-Estoque'!A:G,1,FALSE)),"",VLOOKUP(A1423,'Cadastro-Estoque'!A:G,3,FALSE))</f>
        <v/>
      </c>
    </row>
    <row r="1424" spans="5:8" ht="18.75" customHeight="1" x14ac:dyDescent="0.25">
      <c r="E1424" s="1" t="str">
        <f t="shared" si="23"/>
        <v/>
      </c>
      <c r="F1424" s="2" t="str">
        <f>IF(ISERROR(VLOOKUP(A1424,'Cadastro-Estoque'!A:G,1,FALSE)),"",VLOOKUP(A1424,'Cadastro-Estoque'!A:G,4,FALSE))</f>
        <v/>
      </c>
      <c r="G1424" s="2" t="str">
        <f>IF(ISBLANK(A1424),"",IF(ISERROR(VLOOKUP(A1424,'Cadastro-Estoque'!A:G,1,FALSE)),"Produto não cadastrado",VLOOKUP(A1424,'Cadastro-Estoque'!A:G,2,FALSE)))</f>
        <v/>
      </c>
      <c r="H1424" s="2" t="str">
        <f>IF(ISERROR(VLOOKUP(A1424,'Cadastro-Estoque'!A:G,1,FALSE)),"",VLOOKUP(A1424,'Cadastro-Estoque'!A:G,3,FALSE))</f>
        <v/>
      </c>
    </row>
    <row r="1425" spans="5:8" ht="18.75" customHeight="1" x14ac:dyDescent="0.25">
      <c r="E1425" s="1" t="str">
        <f t="shared" si="23"/>
        <v/>
      </c>
      <c r="F1425" s="2" t="str">
        <f>IF(ISERROR(VLOOKUP(A1425,'Cadastro-Estoque'!A:G,1,FALSE)),"",VLOOKUP(A1425,'Cadastro-Estoque'!A:G,4,FALSE))</f>
        <v/>
      </c>
      <c r="G1425" s="2" t="str">
        <f>IF(ISBLANK(A1425),"",IF(ISERROR(VLOOKUP(A1425,'Cadastro-Estoque'!A:G,1,FALSE)),"Produto não cadastrado",VLOOKUP(A1425,'Cadastro-Estoque'!A:G,2,FALSE)))</f>
        <v/>
      </c>
      <c r="H1425" s="2" t="str">
        <f>IF(ISERROR(VLOOKUP(A1425,'Cadastro-Estoque'!A:G,1,FALSE)),"",VLOOKUP(A1425,'Cadastro-Estoque'!A:G,3,FALSE))</f>
        <v/>
      </c>
    </row>
    <row r="1426" spans="5:8" ht="18.75" customHeight="1" x14ac:dyDescent="0.25">
      <c r="E1426" s="1" t="str">
        <f t="shared" si="23"/>
        <v/>
      </c>
      <c r="F1426" s="2" t="str">
        <f>IF(ISERROR(VLOOKUP(A1426,'Cadastro-Estoque'!A:G,1,FALSE)),"",VLOOKUP(A1426,'Cadastro-Estoque'!A:G,4,FALSE))</f>
        <v/>
      </c>
      <c r="G1426" s="2" t="str">
        <f>IF(ISBLANK(A1426),"",IF(ISERROR(VLOOKUP(A1426,'Cadastro-Estoque'!A:G,1,FALSE)),"Produto não cadastrado",VLOOKUP(A1426,'Cadastro-Estoque'!A:G,2,FALSE)))</f>
        <v/>
      </c>
      <c r="H1426" s="2" t="str">
        <f>IF(ISERROR(VLOOKUP(A1426,'Cadastro-Estoque'!A:G,1,FALSE)),"",VLOOKUP(A1426,'Cadastro-Estoque'!A:G,3,FALSE))</f>
        <v/>
      </c>
    </row>
    <row r="1427" spans="5:8" ht="18.75" customHeight="1" x14ac:dyDescent="0.25">
      <c r="E1427" s="1" t="str">
        <f t="shared" si="23"/>
        <v/>
      </c>
      <c r="F1427" s="2" t="str">
        <f>IF(ISERROR(VLOOKUP(A1427,'Cadastro-Estoque'!A:G,1,FALSE)),"",VLOOKUP(A1427,'Cadastro-Estoque'!A:G,4,FALSE))</f>
        <v/>
      </c>
      <c r="G1427" s="2" t="str">
        <f>IF(ISBLANK(A1427),"",IF(ISERROR(VLOOKUP(A1427,'Cadastro-Estoque'!A:G,1,FALSE)),"Produto não cadastrado",VLOOKUP(A1427,'Cadastro-Estoque'!A:G,2,FALSE)))</f>
        <v/>
      </c>
      <c r="H1427" s="2" t="str">
        <f>IF(ISERROR(VLOOKUP(A1427,'Cadastro-Estoque'!A:G,1,FALSE)),"",VLOOKUP(A1427,'Cadastro-Estoque'!A:G,3,FALSE))</f>
        <v/>
      </c>
    </row>
    <row r="1428" spans="5:8" ht="18.75" customHeight="1" x14ac:dyDescent="0.25">
      <c r="E1428" s="1" t="str">
        <f t="shared" si="23"/>
        <v/>
      </c>
      <c r="F1428" s="2" t="str">
        <f>IF(ISERROR(VLOOKUP(A1428,'Cadastro-Estoque'!A:G,1,FALSE)),"",VLOOKUP(A1428,'Cadastro-Estoque'!A:G,4,FALSE))</f>
        <v/>
      </c>
      <c r="G1428" s="2" t="str">
        <f>IF(ISBLANK(A1428),"",IF(ISERROR(VLOOKUP(A1428,'Cadastro-Estoque'!A:G,1,FALSE)),"Produto não cadastrado",VLOOKUP(A1428,'Cadastro-Estoque'!A:G,2,FALSE)))</f>
        <v/>
      </c>
      <c r="H1428" s="2" t="str">
        <f>IF(ISERROR(VLOOKUP(A1428,'Cadastro-Estoque'!A:G,1,FALSE)),"",VLOOKUP(A1428,'Cadastro-Estoque'!A:G,3,FALSE))</f>
        <v/>
      </c>
    </row>
    <row r="1429" spans="5:8" ht="18.75" customHeight="1" x14ac:dyDescent="0.25">
      <c r="E1429" s="1" t="str">
        <f t="shared" si="23"/>
        <v/>
      </c>
      <c r="F1429" s="2" t="str">
        <f>IF(ISERROR(VLOOKUP(A1429,'Cadastro-Estoque'!A:G,1,FALSE)),"",VLOOKUP(A1429,'Cadastro-Estoque'!A:G,4,FALSE))</f>
        <v/>
      </c>
      <c r="G1429" s="2" t="str">
        <f>IF(ISBLANK(A1429),"",IF(ISERROR(VLOOKUP(A1429,'Cadastro-Estoque'!A:G,1,FALSE)),"Produto não cadastrado",VLOOKUP(A1429,'Cadastro-Estoque'!A:G,2,FALSE)))</f>
        <v/>
      </c>
      <c r="H1429" s="2" t="str">
        <f>IF(ISERROR(VLOOKUP(A1429,'Cadastro-Estoque'!A:G,1,FALSE)),"",VLOOKUP(A1429,'Cadastro-Estoque'!A:G,3,FALSE))</f>
        <v/>
      </c>
    </row>
    <row r="1430" spans="5:8" ht="18.75" customHeight="1" x14ac:dyDescent="0.25">
      <c r="E1430" s="1" t="str">
        <f t="shared" si="23"/>
        <v/>
      </c>
      <c r="F1430" s="2" t="str">
        <f>IF(ISERROR(VLOOKUP(A1430,'Cadastro-Estoque'!A:G,1,FALSE)),"",VLOOKUP(A1430,'Cadastro-Estoque'!A:G,4,FALSE))</f>
        <v/>
      </c>
      <c r="G1430" s="2" t="str">
        <f>IF(ISBLANK(A1430),"",IF(ISERROR(VLOOKUP(A1430,'Cadastro-Estoque'!A:G,1,FALSE)),"Produto não cadastrado",VLOOKUP(A1430,'Cadastro-Estoque'!A:G,2,FALSE)))</f>
        <v/>
      </c>
      <c r="H1430" s="2" t="str">
        <f>IF(ISERROR(VLOOKUP(A1430,'Cadastro-Estoque'!A:G,1,FALSE)),"",VLOOKUP(A1430,'Cadastro-Estoque'!A:G,3,FALSE))</f>
        <v/>
      </c>
    </row>
    <row r="1431" spans="5:8" ht="18.75" customHeight="1" x14ac:dyDescent="0.25">
      <c r="E1431" s="1" t="str">
        <f t="shared" si="23"/>
        <v/>
      </c>
      <c r="F1431" s="2" t="str">
        <f>IF(ISERROR(VLOOKUP(A1431,'Cadastro-Estoque'!A:G,1,FALSE)),"",VLOOKUP(A1431,'Cadastro-Estoque'!A:G,4,FALSE))</f>
        <v/>
      </c>
      <c r="G1431" s="2" t="str">
        <f>IF(ISBLANK(A1431),"",IF(ISERROR(VLOOKUP(A1431,'Cadastro-Estoque'!A:G,1,FALSE)),"Produto não cadastrado",VLOOKUP(A1431,'Cadastro-Estoque'!A:G,2,FALSE)))</f>
        <v/>
      </c>
      <c r="H1431" s="2" t="str">
        <f>IF(ISERROR(VLOOKUP(A1431,'Cadastro-Estoque'!A:G,1,FALSE)),"",VLOOKUP(A1431,'Cadastro-Estoque'!A:G,3,FALSE))</f>
        <v/>
      </c>
    </row>
    <row r="1432" spans="5:8" ht="18.75" customHeight="1" x14ac:dyDescent="0.25">
      <c r="E1432" s="1" t="str">
        <f t="shared" si="23"/>
        <v/>
      </c>
      <c r="F1432" s="2" t="str">
        <f>IF(ISERROR(VLOOKUP(A1432,'Cadastro-Estoque'!A:G,1,FALSE)),"",VLOOKUP(A1432,'Cadastro-Estoque'!A:G,4,FALSE))</f>
        <v/>
      </c>
      <c r="G1432" s="2" t="str">
        <f>IF(ISBLANK(A1432),"",IF(ISERROR(VLOOKUP(A1432,'Cadastro-Estoque'!A:G,1,FALSE)),"Produto não cadastrado",VLOOKUP(A1432,'Cadastro-Estoque'!A:G,2,FALSE)))</f>
        <v/>
      </c>
      <c r="H1432" s="2" t="str">
        <f>IF(ISERROR(VLOOKUP(A1432,'Cadastro-Estoque'!A:G,1,FALSE)),"",VLOOKUP(A1432,'Cadastro-Estoque'!A:G,3,FALSE))</f>
        <v/>
      </c>
    </row>
    <row r="1433" spans="5:8" ht="18.75" customHeight="1" x14ac:dyDescent="0.25">
      <c r="E1433" s="1" t="str">
        <f t="shared" si="23"/>
        <v/>
      </c>
      <c r="F1433" s="2" t="str">
        <f>IF(ISERROR(VLOOKUP(A1433,'Cadastro-Estoque'!A:G,1,FALSE)),"",VLOOKUP(A1433,'Cadastro-Estoque'!A:G,4,FALSE))</f>
        <v/>
      </c>
      <c r="G1433" s="2" t="str">
        <f>IF(ISBLANK(A1433),"",IF(ISERROR(VLOOKUP(A1433,'Cadastro-Estoque'!A:G,1,FALSE)),"Produto não cadastrado",VLOOKUP(A1433,'Cadastro-Estoque'!A:G,2,FALSE)))</f>
        <v/>
      </c>
      <c r="H1433" s="2" t="str">
        <f>IF(ISERROR(VLOOKUP(A1433,'Cadastro-Estoque'!A:G,1,FALSE)),"",VLOOKUP(A1433,'Cadastro-Estoque'!A:G,3,FALSE))</f>
        <v/>
      </c>
    </row>
    <row r="1434" spans="5:8" ht="18.75" customHeight="1" x14ac:dyDescent="0.25">
      <c r="E1434" s="1" t="str">
        <f t="shared" si="23"/>
        <v/>
      </c>
      <c r="F1434" s="2" t="str">
        <f>IF(ISERROR(VLOOKUP(A1434,'Cadastro-Estoque'!A:G,1,FALSE)),"",VLOOKUP(A1434,'Cadastro-Estoque'!A:G,4,FALSE))</f>
        <v/>
      </c>
      <c r="G1434" s="2" t="str">
        <f>IF(ISBLANK(A1434),"",IF(ISERROR(VLOOKUP(A1434,'Cadastro-Estoque'!A:G,1,FALSE)),"Produto não cadastrado",VLOOKUP(A1434,'Cadastro-Estoque'!A:G,2,FALSE)))</f>
        <v/>
      </c>
      <c r="H1434" s="2" t="str">
        <f>IF(ISERROR(VLOOKUP(A1434,'Cadastro-Estoque'!A:G,1,FALSE)),"",VLOOKUP(A1434,'Cadastro-Estoque'!A:G,3,FALSE))</f>
        <v/>
      </c>
    </row>
    <row r="1435" spans="5:8" ht="18.75" customHeight="1" x14ac:dyDescent="0.25">
      <c r="E1435" s="1" t="str">
        <f t="shared" si="23"/>
        <v/>
      </c>
      <c r="F1435" s="2" t="str">
        <f>IF(ISERROR(VLOOKUP(A1435,'Cadastro-Estoque'!A:G,1,FALSE)),"",VLOOKUP(A1435,'Cadastro-Estoque'!A:G,4,FALSE))</f>
        <v/>
      </c>
      <c r="G1435" s="2" t="str">
        <f>IF(ISBLANK(A1435),"",IF(ISERROR(VLOOKUP(A1435,'Cadastro-Estoque'!A:G,1,FALSE)),"Produto não cadastrado",VLOOKUP(A1435,'Cadastro-Estoque'!A:G,2,FALSE)))</f>
        <v/>
      </c>
      <c r="H1435" s="2" t="str">
        <f>IF(ISERROR(VLOOKUP(A1435,'Cadastro-Estoque'!A:G,1,FALSE)),"",VLOOKUP(A1435,'Cadastro-Estoque'!A:G,3,FALSE))</f>
        <v/>
      </c>
    </row>
    <row r="1436" spans="5:8" ht="18.75" customHeight="1" x14ac:dyDescent="0.25">
      <c r="E1436" s="1" t="str">
        <f t="shared" si="23"/>
        <v/>
      </c>
      <c r="F1436" s="2" t="str">
        <f>IF(ISERROR(VLOOKUP(A1436,'Cadastro-Estoque'!A:G,1,FALSE)),"",VLOOKUP(A1436,'Cadastro-Estoque'!A:G,4,FALSE))</f>
        <v/>
      </c>
      <c r="G1436" s="2" t="str">
        <f>IF(ISBLANK(A1436),"",IF(ISERROR(VLOOKUP(A1436,'Cadastro-Estoque'!A:G,1,FALSE)),"Produto não cadastrado",VLOOKUP(A1436,'Cadastro-Estoque'!A:G,2,FALSE)))</f>
        <v/>
      </c>
      <c r="H1436" s="2" t="str">
        <f>IF(ISERROR(VLOOKUP(A1436,'Cadastro-Estoque'!A:G,1,FALSE)),"",VLOOKUP(A1436,'Cadastro-Estoque'!A:G,3,FALSE))</f>
        <v/>
      </c>
    </row>
    <row r="1437" spans="5:8" ht="18.75" customHeight="1" x14ac:dyDescent="0.25">
      <c r="E1437" s="1" t="str">
        <f t="shared" si="23"/>
        <v/>
      </c>
      <c r="F1437" s="2" t="str">
        <f>IF(ISERROR(VLOOKUP(A1437,'Cadastro-Estoque'!A:G,1,FALSE)),"",VLOOKUP(A1437,'Cadastro-Estoque'!A:G,4,FALSE))</f>
        <v/>
      </c>
      <c r="G1437" s="2" t="str">
        <f>IF(ISBLANK(A1437),"",IF(ISERROR(VLOOKUP(A1437,'Cadastro-Estoque'!A:G,1,FALSE)),"Produto não cadastrado",VLOOKUP(A1437,'Cadastro-Estoque'!A:G,2,FALSE)))</f>
        <v/>
      </c>
      <c r="H1437" s="2" t="str">
        <f>IF(ISERROR(VLOOKUP(A1437,'Cadastro-Estoque'!A:G,1,FALSE)),"",VLOOKUP(A1437,'Cadastro-Estoque'!A:G,3,FALSE))</f>
        <v/>
      </c>
    </row>
    <row r="1438" spans="5:8" ht="18.75" customHeight="1" x14ac:dyDescent="0.25">
      <c r="E1438" s="1" t="str">
        <f t="shared" si="23"/>
        <v/>
      </c>
      <c r="F1438" s="2" t="str">
        <f>IF(ISERROR(VLOOKUP(A1438,'Cadastro-Estoque'!A:G,1,FALSE)),"",VLOOKUP(A1438,'Cadastro-Estoque'!A:G,4,FALSE))</f>
        <v/>
      </c>
      <c r="G1438" s="2" t="str">
        <f>IF(ISBLANK(A1438),"",IF(ISERROR(VLOOKUP(A1438,'Cadastro-Estoque'!A:G,1,FALSE)),"Produto não cadastrado",VLOOKUP(A1438,'Cadastro-Estoque'!A:G,2,FALSE)))</f>
        <v/>
      </c>
      <c r="H1438" s="2" t="str">
        <f>IF(ISERROR(VLOOKUP(A1438,'Cadastro-Estoque'!A:G,1,FALSE)),"",VLOOKUP(A1438,'Cadastro-Estoque'!A:G,3,FALSE))</f>
        <v/>
      </c>
    </row>
    <row r="1439" spans="5:8" ht="18.75" customHeight="1" x14ac:dyDescent="0.25">
      <c r="E1439" s="1" t="str">
        <f t="shared" si="23"/>
        <v/>
      </c>
      <c r="F1439" s="2" t="str">
        <f>IF(ISERROR(VLOOKUP(A1439,'Cadastro-Estoque'!A:G,1,FALSE)),"",VLOOKUP(A1439,'Cadastro-Estoque'!A:G,4,FALSE))</f>
        <v/>
      </c>
      <c r="G1439" s="2" t="str">
        <f>IF(ISBLANK(A1439),"",IF(ISERROR(VLOOKUP(A1439,'Cadastro-Estoque'!A:G,1,FALSE)),"Produto não cadastrado",VLOOKUP(A1439,'Cadastro-Estoque'!A:G,2,FALSE)))</f>
        <v/>
      </c>
      <c r="H1439" s="2" t="str">
        <f>IF(ISERROR(VLOOKUP(A1439,'Cadastro-Estoque'!A:G,1,FALSE)),"",VLOOKUP(A1439,'Cadastro-Estoque'!A:G,3,FALSE))</f>
        <v/>
      </c>
    </row>
    <row r="1440" spans="5:8" ht="18.75" customHeight="1" x14ac:dyDescent="0.25">
      <c r="E1440" s="1" t="str">
        <f t="shared" si="23"/>
        <v/>
      </c>
      <c r="F1440" s="2" t="str">
        <f>IF(ISERROR(VLOOKUP(A1440,'Cadastro-Estoque'!A:G,1,FALSE)),"",VLOOKUP(A1440,'Cadastro-Estoque'!A:G,4,FALSE))</f>
        <v/>
      </c>
      <c r="G1440" s="2" t="str">
        <f>IF(ISBLANK(A1440),"",IF(ISERROR(VLOOKUP(A1440,'Cadastro-Estoque'!A:G,1,FALSE)),"Produto não cadastrado",VLOOKUP(A1440,'Cadastro-Estoque'!A:G,2,FALSE)))</f>
        <v/>
      </c>
      <c r="H1440" s="2" t="str">
        <f>IF(ISERROR(VLOOKUP(A1440,'Cadastro-Estoque'!A:G,1,FALSE)),"",VLOOKUP(A1440,'Cadastro-Estoque'!A:G,3,FALSE))</f>
        <v/>
      </c>
    </row>
    <row r="1441" spans="5:8" ht="18.75" customHeight="1" x14ac:dyDescent="0.25">
      <c r="E1441" s="1" t="str">
        <f t="shared" si="23"/>
        <v/>
      </c>
      <c r="F1441" s="2" t="str">
        <f>IF(ISERROR(VLOOKUP(A1441,'Cadastro-Estoque'!A:G,1,FALSE)),"",VLOOKUP(A1441,'Cadastro-Estoque'!A:G,4,FALSE))</f>
        <v/>
      </c>
      <c r="G1441" s="2" t="str">
        <f>IF(ISBLANK(A1441),"",IF(ISERROR(VLOOKUP(A1441,'Cadastro-Estoque'!A:G,1,FALSE)),"Produto não cadastrado",VLOOKUP(A1441,'Cadastro-Estoque'!A:G,2,FALSE)))</f>
        <v/>
      </c>
      <c r="H1441" s="2" t="str">
        <f>IF(ISERROR(VLOOKUP(A1441,'Cadastro-Estoque'!A:G,1,FALSE)),"",VLOOKUP(A1441,'Cadastro-Estoque'!A:G,3,FALSE))</f>
        <v/>
      </c>
    </row>
    <row r="1442" spans="5:8" ht="18.75" customHeight="1" x14ac:dyDescent="0.25">
      <c r="E1442" s="1" t="str">
        <f t="shared" si="23"/>
        <v/>
      </c>
      <c r="F1442" s="2" t="str">
        <f>IF(ISERROR(VLOOKUP(A1442,'Cadastro-Estoque'!A:G,1,FALSE)),"",VLOOKUP(A1442,'Cadastro-Estoque'!A:G,4,FALSE))</f>
        <v/>
      </c>
      <c r="G1442" s="2" t="str">
        <f>IF(ISBLANK(A1442),"",IF(ISERROR(VLOOKUP(A1442,'Cadastro-Estoque'!A:G,1,FALSE)),"Produto não cadastrado",VLOOKUP(A1442,'Cadastro-Estoque'!A:G,2,FALSE)))</f>
        <v/>
      </c>
      <c r="H1442" s="2" t="str">
        <f>IF(ISERROR(VLOOKUP(A1442,'Cadastro-Estoque'!A:G,1,FALSE)),"",VLOOKUP(A1442,'Cadastro-Estoque'!A:G,3,FALSE))</f>
        <v/>
      </c>
    </row>
    <row r="1443" spans="5:8" ht="18.75" customHeight="1" x14ac:dyDescent="0.25">
      <c r="E1443" s="1" t="str">
        <f t="shared" si="23"/>
        <v/>
      </c>
      <c r="F1443" s="2" t="str">
        <f>IF(ISERROR(VLOOKUP(A1443,'Cadastro-Estoque'!A:G,1,FALSE)),"",VLOOKUP(A1443,'Cadastro-Estoque'!A:G,4,FALSE))</f>
        <v/>
      </c>
      <c r="G1443" s="2" t="str">
        <f>IF(ISBLANK(A1443),"",IF(ISERROR(VLOOKUP(A1443,'Cadastro-Estoque'!A:G,1,FALSE)),"Produto não cadastrado",VLOOKUP(A1443,'Cadastro-Estoque'!A:G,2,FALSE)))</f>
        <v/>
      </c>
      <c r="H1443" s="2" t="str">
        <f>IF(ISERROR(VLOOKUP(A1443,'Cadastro-Estoque'!A:G,1,FALSE)),"",VLOOKUP(A1443,'Cadastro-Estoque'!A:G,3,FALSE))</f>
        <v/>
      </c>
    </row>
    <row r="1444" spans="5:8" ht="18.75" customHeight="1" x14ac:dyDescent="0.25">
      <c r="E1444" s="1" t="str">
        <f t="shared" si="23"/>
        <v/>
      </c>
      <c r="F1444" s="2" t="str">
        <f>IF(ISERROR(VLOOKUP(A1444,'Cadastro-Estoque'!A:G,1,FALSE)),"",VLOOKUP(A1444,'Cadastro-Estoque'!A:G,4,FALSE))</f>
        <v/>
      </c>
      <c r="G1444" s="2" t="str">
        <f>IF(ISBLANK(A1444),"",IF(ISERROR(VLOOKUP(A1444,'Cadastro-Estoque'!A:G,1,FALSE)),"Produto não cadastrado",VLOOKUP(A1444,'Cadastro-Estoque'!A:G,2,FALSE)))</f>
        <v/>
      </c>
      <c r="H1444" s="2" t="str">
        <f>IF(ISERROR(VLOOKUP(A1444,'Cadastro-Estoque'!A:G,1,FALSE)),"",VLOOKUP(A1444,'Cadastro-Estoque'!A:G,3,FALSE))</f>
        <v/>
      </c>
    </row>
    <row r="1445" spans="5:8" ht="18.75" customHeight="1" x14ac:dyDescent="0.25">
      <c r="E1445" s="1" t="str">
        <f t="shared" si="23"/>
        <v/>
      </c>
      <c r="F1445" s="2" t="str">
        <f>IF(ISERROR(VLOOKUP(A1445,'Cadastro-Estoque'!A:G,1,FALSE)),"",VLOOKUP(A1445,'Cadastro-Estoque'!A:G,4,FALSE))</f>
        <v/>
      </c>
      <c r="G1445" s="2" t="str">
        <f>IF(ISBLANK(A1445),"",IF(ISERROR(VLOOKUP(A1445,'Cadastro-Estoque'!A:G,1,FALSE)),"Produto não cadastrado",VLOOKUP(A1445,'Cadastro-Estoque'!A:G,2,FALSE)))</f>
        <v/>
      </c>
      <c r="H1445" s="2" t="str">
        <f>IF(ISERROR(VLOOKUP(A1445,'Cadastro-Estoque'!A:G,1,FALSE)),"",VLOOKUP(A1445,'Cadastro-Estoque'!A:G,3,FALSE))</f>
        <v/>
      </c>
    </row>
    <row r="1446" spans="5:8" ht="18.75" customHeight="1" x14ac:dyDescent="0.25">
      <c r="E1446" s="1" t="str">
        <f t="shared" si="23"/>
        <v/>
      </c>
      <c r="F1446" s="2" t="str">
        <f>IF(ISERROR(VLOOKUP(A1446,'Cadastro-Estoque'!A:G,1,FALSE)),"",VLOOKUP(A1446,'Cadastro-Estoque'!A:G,4,FALSE))</f>
        <v/>
      </c>
      <c r="G1446" s="2" t="str">
        <f>IF(ISBLANK(A1446),"",IF(ISERROR(VLOOKUP(A1446,'Cadastro-Estoque'!A:G,1,FALSE)),"Produto não cadastrado",VLOOKUP(A1446,'Cadastro-Estoque'!A:G,2,FALSE)))</f>
        <v/>
      </c>
      <c r="H1446" s="2" t="str">
        <f>IF(ISERROR(VLOOKUP(A1446,'Cadastro-Estoque'!A:G,1,FALSE)),"",VLOOKUP(A1446,'Cadastro-Estoque'!A:G,3,FALSE))</f>
        <v/>
      </c>
    </row>
    <row r="1447" spans="5:8" ht="18.75" customHeight="1" x14ac:dyDescent="0.25">
      <c r="E1447" s="1" t="str">
        <f t="shared" si="23"/>
        <v/>
      </c>
      <c r="F1447" s="2" t="str">
        <f>IF(ISERROR(VLOOKUP(A1447,'Cadastro-Estoque'!A:G,1,FALSE)),"",VLOOKUP(A1447,'Cadastro-Estoque'!A:G,4,FALSE))</f>
        <v/>
      </c>
      <c r="G1447" s="2" t="str">
        <f>IF(ISBLANK(A1447),"",IF(ISERROR(VLOOKUP(A1447,'Cadastro-Estoque'!A:G,1,FALSE)),"Produto não cadastrado",VLOOKUP(A1447,'Cadastro-Estoque'!A:G,2,FALSE)))</f>
        <v/>
      </c>
      <c r="H1447" s="2" t="str">
        <f>IF(ISERROR(VLOOKUP(A1447,'Cadastro-Estoque'!A:G,1,FALSE)),"",VLOOKUP(A1447,'Cadastro-Estoque'!A:G,3,FALSE))</f>
        <v/>
      </c>
    </row>
    <row r="1448" spans="5:8" ht="18.75" customHeight="1" x14ac:dyDescent="0.25">
      <c r="E1448" s="1" t="str">
        <f t="shared" si="23"/>
        <v/>
      </c>
      <c r="F1448" s="2" t="str">
        <f>IF(ISERROR(VLOOKUP(A1448,'Cadastro-Estoque'!A:G,1,FALSE)),"",VLOOKUP(A1448,'Cadastro-Estoque'!A:G,4,FALSE))</f>
        <v/>
      </c>
      <c r="G1448" s="2" t="str">
        <f>IF(ISBLANK(A1448),"",IF(ISERROR(VLOOKUP(A1448,'Cadastro-Estoque'!A:G,1,FALSE)),"Produto não cadastrado",VLOOKUP(A1448,'Cadastro-Estoque'!A:G,2,FALSE)))</f>
        <v/>
      </c>
      <c r="H1448" s="2" t="str">
        <f>IF(ISERROR(VLOOKUP(A1448,'Cadastro-Estoque'!A:G,1,FALSE)),"",VLOOKUP(A1448,'Cadastro-Estoque'!A:G,3,FALSE))</f>
        <v/>
      </c>
    </row>
    <row r="1449" spans="5:8" ht="18.75" customHeight="1" x14ac:dyDescent="0.25">
      <c r="E1449" s="1" t="str">
        <f t="shared" si="23"/>
        <v/>
      </c>
      <c r="F1449" s="2" t="str">
        <f>IF(ISERROR(VLOOKUP(A1449,'Cadastro-Estoque'!A:G,1,FALSE)),"",VLOOKUP(A1449,'Cadastro-Estoque'!A:G,4,FALSE))</f>
        <v/>
      </c>
      <c r="G1449" s="2" t="str">
        <f>IF(ISBLANK(A1449),"",IF(ISERROR(VLOOKUP(A1449,'Cadastro-Estoque'!A:G,1,FALSE)),"Produto não cadastrado",VLOOKUP(A1449,'Cadastro-Estoque'!A:G,2,FALSE)))</f>
        <v/>
      </c>
      <c r="H1449" s="2" t="str">
        <f>IF(ISERROR(VLOOKUP(A1449,'Cadastro-Estoque'!A:G,1,FALSE)),"",VLOOKUP(A1449,'Cadastro-Estoque'!A:G,3,FALSE))</f>
        <v/>
      </c>
    </row>
    <row r="1450" spans="5:8" ht="18.75" customHeight="1" x14ac:dyDescent="0.25">
      <c r="E1450" s="1" t="str">
        <f t="shared" si="23"/>
        <v/>
      </c>
      <c r="F1450" s="2" t="str">
        <f>IF(ISERROR(VLOOKUP(A1450,'Cadastro-Estoque'!A:G,1,FALSE)),"",VLOOKUP(A1450,'Cadastro-Estoque'!A:G,4,FALSE))</f>
        <v/>
      </c>
      <c r="G1450" s="2" t="str">
        <f>IF(ISBLANK(A1450),"",IF(ISERROR(VLOOKUP(A1450,'Cadastro-Estoque'!A:G,1,FALSE)),"Produto não cadastrado",VLOOKUP(A1450,'Cadastro-Estoque'!A:G,2,FALSE)))</f>
        <v/>
      </c>
      <c r="H1450" s="2" t="str">
        <f>IF(ISERROR(VLOOKUP(A1450,'Cadastro-Estoque'!A:G,1,FALSE)),"",VLOOKUP(A1450,'Cadastro-Estoque'!A:G,3,FALSE))</f>
        <v/>
      </c>
    </row>
    <row r="1451" spans="5:8" ht="18.75" customHeight="1" x14ac:dyDescent="0.25">
      <c r="E1451" s="1" t="str">
        <f t="shared" si="23"/>
        <v/>
      </c>
      <c r="F1451" s="2" t="str">
        <f>IF(ISERROR(VLOOKUP(A1451,'Cadastro-Estoque'!A:G,1,FALSE)),"",VLOOKUP(A1451,'Cadastro-Estoque'!A:G,4,FALSE))</f>
        <v/>
      </c>
      <c r="G1451" s="2" t="str">
        <f>IF(ISBLANK(A1451),"",IF(ISERROR(VLOOKUP(A1451,'Cadastro-Estoque'!A:G,1,FALSE)),"Produto não cadastrado",VLOOKUP(A1451,'Cadastro-Estoque'!A:G,2,FALSE)))</f>
        <v/>
      </c>
      <c r="H1451" s="2" t="str">
        <f>IF(ISERROR(VLOOKUP(A1451,'Cadastro-Estoque'!A:G,1,FALSE)),"",VLOOKUP(A1451,'Cadastro-Estoque'!A:G,3,FALSE))</f>
        <v/>
      </c>
    </row>
    <row r="1452" spans="5:8" ht="18.75" customHeight="1" x14ac:dyDescent="0.25">
      <c r="E1452" s="1" t="str">
        <f t="shared" si="23"/>
        <v/>
      </c>
      <c r="F1452" s="2" t="str">
        <f>IF(ISERROR(VLOOKUP(A1452,'Cadastro-Estoque'!A:G,1,FALSE)),"",VLOOKUP(A1452,'Cadastro-Estoque'!A:G,4,FALSE))</f>
        <v/>
      </c>
      <c r="G1452" s="2" t="str">
        <f>IF(ISBLANK(A1452),"",IF(ISERROR(VLOOKUP(A1452,'Cadastro-Estoque'!A:G,1,FALSE)),"Produto não cadastrado",VLOOKUP(A1452,'Cadastro-Estoque'!A:G,2,FALSE)))</f>
        <v/>
      </c>
      <c r="H1452" s="2" t="str">
        <f>IF(ISERROR(VLOOKUP(A1452,'Cadastro-Estoque'!A:G,1,FALSE)),"",VLOOKUP(A1452,'Cadastro-Estoque'!A:G,3,FALSE))</f>
        <v/>
      </c>
    </row>
    <row r="1453" spans="5:8" ht="18.75" customHeight="1" x14ac:dyDescent="0.25">
      <c r="E1453" s="1" t="str">
        <f t="shared" si="23"/>
        <v/>
      </c>
      <c r="F1453" s="2" t="str">
        <f>IF(ISERROR(VLOOKUP(A1453,'Cadastro-Estoque'!A:G,1,FALSE)),"",VLOOKUP(A1453,'Cadastro-Estoque'!A:G,4,FALSE))</f>
        <v/>
      </c>
      <c r="G1453" s="2" t="str">
        <f>IF(ISBLANK(A1453),"",IF(ISERROR(VLOOKUP(A1453,'Cadastro-Estoque'!A:G,1,FALSE)),"Produto não cadastrado",VLOOKUP(A1453,'Cadastro-Estoque'!A:G,2,FALSE)))</f>
        <v/>
      </c>
      <c r="H1453" s="2" t="str">
        <f>IF(ISERROR(VLOOKUP(A1453,'Cadastro-Estoque'!A:G,1,FALSE)),"",VLOOKUP(A1453,'Cadastro-Estoque'!A:G,3,FALSE))</f>
        <v/>
      </c>
    </row>
    <row r="1454" spans="5:8" ht="18.75" customHeight="1" x14ac:dyDescent="0.25">
      <c r="E1454" s="1" t="str">
        <f t="shared" si="23"/>
        <v/>
      </c>
      <c r="F1454" s="2" t="str">
        <f>IF(ISERROR(VLOOKUP(A1454,'Cadastro-Estoque'!A:G,1,FALSE)),"",VLOOKUP(A1454,'Cadastro-Estoque'!A:G,4,FALSE))</f>
        <v/>
      </c>
      <c r="G1454" s="2" t="str">
        <f>IF(ISBLANK(A1454),"",IF(ISERROR(VLOOKUP(A1454,'Cadastro-Estoque'!A:G,1,FALSE)),"Produto não cadastrado",VLOOKUP(A1454,'Cadastro-Estoque'!A:G,2,FALSE)))</f>
        <v/>
      </c>
      <c r="H1454" s="2" t="str">
        <f>IF(ISERROR(VLOOKUP(A1454,'Cadastro-Estoque'!A:G,1,FALSE)),"",VLOOKUP(A1454,'Cadastro-Estoque'!A:G,3,FALSE))</f>
        <v/>
      </c>
    </row>
    <row r="1455" spans="5:8" ht="18.75" customHeight="1" x14ac:dyDescent="0.25">
      <c r="E1455" s="1" t="str">
        <f t="shared" si="23"/>
        <v/>
      </c>
      <c r="F1455" s="2" t="str">
        <f>IF(ISERROR(VLOOKUP(A1455,'Cadastro-Estoque'!A:G,1,FALSE)),"",VLOOKUP(A1455,'Cadastro-Estoque'!A:G,4,FALSE))</f>
        <v/>
      </c>
      <c r="G1455" s="2" t="str">
        <f>IF(ISBLANK(A1455),"",IF(ISERROR(VLOOKUP(A1455,'Cadastro-Estoque'!A:G,1,FALSE)),"Produto não cadastrado",VLOOKUP(A1455,'Cadastro-Estoque'!A:G,2,FALSE)))</f>
        <v/>
      </c>
      <c r="H1455" s="2" t="str">
        <f>IF(ISERROR(VLOOKUP(A1455,'Cadastro-Estoque'!A:G,1,FALSE)),"",VLOOKUP(A1455,'Cadastro-Estoque'!A:G,3,FALSE))</f>
        <v/>
      </c>
    </row>
    <row r="1456" spans="5:8" ht="18.75" customHeight="1" x14ac:dyDescent="0.25">
      <c r="E1456" s="1" t="str">
        <f t="shared" si="23"/>
        <v/>
      </c>
      <c r="F1456" s="2" t="str">
        <f>IF(ISERROR(VLOOKUP(A1456,'Cadastro-Estoque'!A:G,1,FALSE)),"",VLOOKUP(A1456,'Cadastro-Estoque'!A:G,4,FALSE))</f>
        <v/>
      </c>
      <c r="G1456" s="2" t="str">
        <f>IF(ISBLANK(A1456),"",IF(ISERROR(VLOOKUP(A1456,'Cadastro-Estoque'!A:G,1,FALSE)),"Produto não cadastrado",VLOOKUP(A1456,'Cadastro-Estoque'!A:G,2,FALSE)))</f>
        <v/>
      </c>
      <c r="H1456" s="2" t="str">
        <f>IF(ISERROR(VLOOKUP(A1456,'Cadastro-Estoque'!A:G,1,FALSE)),"",VLOOKUP(A1456,'Cadastro-Estoque'!A:G,3,FALSE))</f>
        <v/>
      </c>
    </row>
    <row r="1457" spans="5:8" ht="18.75" customHeight="1" x14ac:dyDescent="0.25">
      <c r="E1457" s="1" t="str">
        <f t="shared" si="23"/>
        <v/>
      </c>
      <c r="F1457" s="2" t="str">
        <f>IF(ISERROR(VLOOKUP(A1457,'Cadastro-Estoque'!A:G,1,FALSE)),"",VLOOKUP(A1457,'Cadastro-Estoque'!A:G,4,FALSE))</f>
        <v/>
      </c>
      <c r="G1457" s="2" t="str">
        <f>IF(ISBLANK(A1457),"",IF(ISERROR(VLOOKUP(A1457,'Cadastro-Estoque'!A:G,1,FALSE)),"Produto não cadastrado",VLOOKUP(A1457,'Cadastro-Estoque'!A:G,2,FALSE)))</f>
        <v/>
      </c>
      <c r="H1457" s="2" t="str">
        <f>IF(ISERROR(VLOOKUP(A1457,'Cadastro-Estoque'!A:G,1,FALSE)),"",VLOOKUP(A1457,'Cadastro-Estoque'!A:G,3,FALSE))</f>
        <v/>
      </c>
    </row>
    <row r="1458" spans="5:8" ht="18.75" customHeight="1" x14ac:dyDescent="0.25">
      <c r="E1458" s="1" t="str">
        <f t="shared" si="23"/>
        <v/>
      </c>
      <c r="F1458" s="2" t="str">
        <f>IF(ISERROR(VLOOKUP(A1458,'Cadastro-Estoque'!A:G,1,FALSE)),"",VLOOKUP(A1458,'Cadastro-Estoque'!A:G,4,FALSE))</f>
        <v/>
      </c>
      <c r="G1458" s="2" t="str">
        <f>IF(ISBLANK(A1458),"",IF(ISERROR(VLOOKUP(A1458,'Cadastro-Estoque'!A:G,1,FALSE)),"Produto não cadastrado",VLOOKUP(A1458,'Cadastro-Estoque'!A:G,2,FALSE)))</f>
        <v/>
      </c>
      <c r="H1458" s="2" t="str">
        <f>IF(ISERROR(VLOOKUP(A1458,'Cadastro-Estoque'!A:G,1,FALSE)),"",VLOOKUP(A1458,'Cadastro-Estoque'!A:G,3,FALSE))</f>
        <v/>
      </c>
    </row>
    <row r="1459" spans="5:8" ht="18.75" customHeight="1" x14ac:dyDescent="0.25">
      <c r="E1459" s="1" t="str">
        <f t="shared" si="23"/>
        <v/>
      </c>
      <c r="F1459" s="2" t="str">
        <f>IF(ISERROR(VLOOKUP(A1459,'Cadastro-Estoque'!A:G,1,FALSE)),"",VLOOKUP(A1459,'Cadastro-Estoque'!A:G,4,FALSE))</f>
        <v/>
      </c>
      <c r="G1459" s="2" t="str">
        <f>IF(ISBLANK(A1459),"",IF(ISERROR(VLOOKUP(A1459,'Cadastro-Estoque'!A:G,1,FALSE)),"Produto não cadastrado",VLOOKUP(A1459,'Cadastro-Estoque'!A:G,2,FALSE)))</f>
        <v/>
      </c>
      <c r="H1459" s="2" t="str">
        <f>IF(ISERROR(VLOOKUP(A1459,'Cadastro-Estoque'!A:G,1,FALSE)),"",VLOOKUP(A1459,'Cadastro-Estoque'!A:G,3,FALSE))</f>
        <v/>
      </c>
    </row>
    <row r="1460" spans="5:8" ht="18.75" customHeight="1" x14ac:dyDescent="0.25">
      <c r="E1460" s="1" t="str">
        <f t="shared" si="23"/>
        <v/>
      </c>
      <c r="F1460" s="2" t="str">
        <f>IF(ISERROR(VLOOKUP(A1460,'Cadastro-Estoque'!A:G,1,FALSE)),"",VLOOKUP(A1460,'Cadastro-Estoque'!A:G,4,FALSE))</f>
        <v/>
      </c>
      <c r="G1460" s="2" t="str">
        <f>IF(ISBLANK(A1460),"",IF(ISERROR(VLOOKUP(A1460,'Cadastro-Estoque'!A:G,1,FALSE)),"Produto não cadastrado",VLOOKUP(A1460,'Cadastro-Estoque'!A:G,2,FALSE)))</f>
        <v/>
      </c>
      <c r="H1460" s="2" t="str">
        <f>IF(ISERROR(VLOOKUP(A1460,'Cadastro-Estoque'!A:G,1,FALSE)),"",VLOOKUP(A1460,'Cadastro-Estoque'!A:G,3,FALSE))</f>
        <v/>
      </c>
    </row>
    <row r="1461" spans="5:8" ht="18.75" customHeight="1" x14ac:dyDescent="0.25">
      <c r="E1461" s="1" t="str">
        <f t="shared" si="23"/>
        <v/>
      </c>
      <c r="F1461" s="2" t="str">
        <f>IF(ISERROR(VLOOKUP(A1461,'Cadastro-Estoque'!A:G,1,FALSE)),"",VLOOKUP(A1461,'Cadastro-Estoque'!A:G,4,FALSE))</f>
        <v/>
      </c>
      <c r="G1461" s="2" t="str">
        <f>IF(ISBLANK(A1461),"",IF(ISERROR(VLOOKUP(A1461,'Cadastro-Estoque'!A:G,1,FALSE)),"Produto não cadastrado",VLOOKUP(A1461,'Cadastro-Estoque'!A:G,2,FALSE)))</f>
        <v/>
      </c>
      <c r="H1461" s="2" t="str">
        <f>IF(ISERROR(VLOOKUP(A1461,'Cadastro-Estoque'!A:G,1,FALSE)),"",VLOOKUP(A1461,'Cadastro-Estoque'!A:G,3,FALSE))</f>
        <v/>
      </c>
    </row>
    <row r="1462" spans="5:8" ht="18.75" customHeight="1" x14ac:dyDescent="0.25">
      <c r="E1462" s="1" t="str">
        <f t="shared" si="23"/>
        <v/>
      </c>
      <c r="F1462" s="2" t="str">
        <f>IF(ISERROR(VLOOKUP(A1462,'Cadastro-Estoque'!A:G,1,FALSE)),"",VLOOKUP(A1462,'Cadastro-Estoque'!A:G,4,FALSE))</f>
        <v/>
      </c>
      <c r="G1462" s="2" t="str">
        <f>IF(ISBLANK(A1462),"",IF(ISERROR(VLOOKUP(A1462,'Cadastro-Estoque'!A:G,1,FALSE)),"Produto não cadastrado",VLOOKUP(A1462,'Cadastro-Estoque'!A:G,2,FALSE)))</f>
        <v/>
      </c>
      <c r="H1462" s="2" t="str">
        <f>IF(ISERROR(VLOOKUP(A1462,'Cadastro-Estoque'!A:G,1,FALSE)),"",VLOOKUP(A1462,'Cadastro-Estoque'!A:G,3,FALSE))</f>
        <v/>
      </c>
    </row>
    <row r="1463" spans="5:8" ht="18.75" customHeight="1" x14ac:dyDescent="0.25">
      <c r="E1463" s="1" t="str">
        <f t="shared" si="23"/>
        <v/>
      </c>
      <c r="F1463" s="2" t="str">
        <f>IF(ISERROR(VLOOKUP(A1463,'Cadastro-Estoque'!A:G,1,FALSE)),"",VLOOKUP(A1463,'Cadastro-Estoque'!A:G,4,FALSE))</f>
        <v/>
      </c>
      <c r="G1463" s="2" t="str">
        <f>IF(ISBLANK(A1463),"",IF(ISERROR(VLOOKUP(A1463,'Cadastro-Estoque'!A:G,1,FALSE)),"Produto não cadastrado",VLOOKUP(A1463,'Cadastro-Estoque'!A:G,2,FALSE)))</f>
        <v/>
      </c>
      <c r="H1463" s="2" t="str">
        <f>IF(ISERROR(VLOOKUP(A1463,'Cadastro-Estoque'!A:G,1,FALSE)),"",VLOOKUP(A1463,'Cadastro-Estoque'!A:G,3,FALSE))</f>
        <v/>
      </c>
    </row>
    <row r="1464" spans="5:8" ht="18.75" customHeight="1" x14ac:dyDescent="0.25">
      <c r="E1464" s="1" t="str">
        <f t="shared" si="23"/>
        <v/>
      </c>
      <c r="F1464" s="2" t="str">
        <f>IF(ISERROR(VLOOKUP(A1464,'Cadastro-Estoque'!A:G,1,FALSE)),"",VLOOKUP(A1464,'Cadastro-Estoque'!A:G,4,FALSE))</f>
        <v/>
      </c>
      <c r="G1464" s="2" t="str">
        <f>IF(ISBLANK(A1464),"",IF(ISERROR(VLOOKUP(A1464,'Cadastro-Estoque'!A:G,1,FALSE)),"Produto não cadastrado",VLOOKUP(A1464,'Cadastro-Estoque'!A:G,2,FALSE)))</f>
        <v/>
      </c>
      <c r="H1464" s="2" t="str">
        <f>IF(ISERROR(VLOOKUP(A1464,'Cadastro-Estoque'!A:G,1,FALSE)),"",VLOOKUP(A1464,'Cadastro-Estoque'!A:G,3,FALSE))</f>
        <v/>
      </c>
    </row>
    <row r="1465" spans="5:8" ht="18.75" customHeight="1" x14ac:dyDescent="0.25">
      <c r="E1465" s="1" t="str">
        <f t="shared" si="23"/>
        <v/>
      </c>
      <c r="F1465" s="2" t="str">
        <f>IF(ISERROR(VLOOKUP(A1465,'Cadastro-Estoque'!A:G,1,FALSE)),"",VLOOKUP(A1465,'Cadastro-Estoque'!A:G,4,FALSE))</f>
        <v/>
      </c>
      <c r="G1465" s="2" t="str">
        <f>IF(ISBLANK(A1465),"",IF(ISERROR(VLOOKUP(A1465,'Cadastro-Estoque'!A:G,1,FALSE)),"Produto não cadastrado",VLOOKUP(A1465,'Cadastro-Estoque'!A:G,2,FALSE)))</f>
        <v/>
      </c>
      <c r="H1465" s="2" t="str">
        <f>IF(ISERROR(VLOOKUP(A1465,'Cadastro-Estoque'!A:G,1,FALSE)),"",VLOOKUP(A1465,'Cadastro-Estoque'!A:G,3,FALSE))</f>
        <v/>
      </c>
    </row>
    <row r="1466" spans="5:8" ht="18.75" customHeight="1" x14ac:dyDescent="0.25">
      <c r="E1466" s="1" t="str">
        <f t="shared" si="23"/>
        <v/>
      </c>
      <c r="F1466" s="2" t="str">
        <f>IF(ISERROR(VLOOKUP(A1466,'Cadastro-Estoque'!A:G,1,FALSE)),"",VLOOKUP(A1466,'Cadastro-Estoque'!A:G,4,FALSE))</f>
        <v/>
      </c>
      <c r="G1466" s="2" t="str">
        <f>IF(ISBLANK(A1466),"",IF(ISERROR(VLOOKUP(A1466,'Cadastro-Estoque'!A:G,1,FALSE)),"Produto não cadastrado",VLOOKUP(A1466,'Cadastro-Estoque'!A:G,2,FALSE)))</f>
        <v/>
      </c>
      <c r="H1466" s="2" t="str">
        <f>IF(ISERROR(VLOOKUP(A1466,'Cadastro-Estoque'!A:G,1,FALSE)),"",VLOOKUP(A1466,'Cadastro-Estoque'!A:G,3,FALSE))</f>
        <v/>
      </c>
    </row>
    <row r="1467" spans="5:8" ht="18.75" customHeight="1" x14ac:dyDescent="0.25">
      <c r="E1467" s="1" t="str">
        <f t="shared" si="23"/>
        <v/>
      </c>
      <c r="F1467" s="2" t="str">
        <f>IF(ISERROR(VLOOKUP(A1467,'Cadastro-Estoque'!A:G,1,FALSE)),"",VLOOKUP(A1467,'Cadastro-Estoque'!A:G,4,FALSE))</f>
        <v/>
      </c>
      <c r="G1467" s="2" t="str">
        <f>IF(ISBLANK(A1467),"",IF(ISERROR(VLOOKUP(A1467,'Cadastro-Estoque'!A:G,1,FALSE)),"Produto não cadastrado",VLOOKUP(A1467,'Cadastro-Estoque'!A:G,2,FALSE)))</f>
        <v/>
      </c>
      <c r="H1467" s="2" t="str">
        <f>IF(ISERROR(VLOOKUP(A1467,'Cadastro-Estoque'!A:G,1,FALSE)),"",VLOOKUP(A1467,'Cadastro-Estoque'!A:G,3,FALSE))</f>
        <v/>
      </c>
    </row>
    <row r="1468" spans="5:8" ht="18.75" customHeight="1" x14ac:dyDescent="0.25">
      <c r="E1468" s="1" t="str">
        <f t="shared" si="23"/>
        <v/>
      </c>
      <c r="F1468" s="2" t="str">
        <f>IF(ISERROR(VLOOKUP(A1468,'Cadastro-Estoque'!A:G,1,FALSE)),"",VLOOKUP(A1468,'Cadastro-Estoque'!A:G,4,FALSE))</f>
        <v/>
      </c>
      <c r="G1468" s="2" t="str">
        <f>IF(ISBLANK(A1468),"",IF(ISERROR(VLOOKUP(A1468,'Cadastro-Estoque'!A:G,1,FALSE)),"Produto não cadastrado",VLOOKUP(A1468,'Cadastro-Estoque'!A:G,2,FALSE)))</f>
        <v/>
      </c>
      <c r="H1468" s="2" t="str">
        <f>IF(ISERROR(VLOOKUP(A1468,'Cadastro-Estoque'!A:G,1,FALSE)),"",VLOOKUP(A1468,'Cadastro-Estoque'!A:G,3,FALSE))</f>
        <v/>
      </c>
    </row>
    <row r="1469" spans="5:8" ht="18.75" customHeight="1" x14ac:dyDescent="0.25">
      <c r="E1469" s="1" t="str">
        <f t="shared" si="23"/>
        <v/>
      </c>
      <c r="F1469" s="2" t="str">
        <f>IF(ISERROR(VLOOKUP(A1469,'Cadastro-Estoque'!A:G,1,FALSE)),"",VLOOKUP(A1469,'Cadastro-Estoque'!A:G,4,FALSE))</f>
        <v/>
      </c>
      <c r="G1469" s="2" t="str">
        <f>IF(ISBLANK(A1469),"",IF(ISERROR(VLOOKUP(A1469,'Cadastro-Estoque'!A:G,1,FALSE)),"Produto não cadastrado",VLOOKUP(A1469,'Cadastro-Estoque'!A:G,2,FALSE)))</f>
        <v/>
      </c>
      <c r="H1469" s="2" t="str">
        <f>IF(ISERROR(VLOOKUP(A1469,'Cadastro-Estoque'!A:G,1,FALSE)),"",VLOOKUP(A1469,'Cadastro-Estoque'!A:G,3,FALSE))</f>
        <v/>
      </c>
    </row>
    <row r="1470" spans="5:8" ht="18.75" customHeight="1" x14ac:dyDescent="0.25">
      <c r="E1470" s="1" t="str">
        <f t="shared" si="23"/>
        <v/>
      </c>
      <c r="F1470" s="2" t="str">
        <f>IF(ISERROR(VLOOKUP(A1470,'Cadastro-Estoque'!A:G,1,FALSE)),"",VLOOKUP(A1470,'Cadastro-Estoque'!A:G,4,FALSE))</f>
        <v/>
      </c>
      <c r="G1470" s="2" t="str">
        <f>IF(ISBLANK(A1470),"",IF(ISERROR(VLOOKUP(A1470,'Cadastro-Estoque'!A:G,1,FALSE)),"Produto não cadastrado",VLOOKUP(A1470,'Cadastro-Estoque'!A:G,2,FALSE)))</f>
        <v/>
      </c>
      <c r="H1470" s="2" t="str">
        <f>IF(ISERROR(VLOOKUP(A1470,'Cadastro-Estoque'!A:G,1,FALSE)),"",VLOOKUP(A1470,'Cadastro-Estoque'!A:G,3,FALSE))</f>
        <v/>
      </c>
    </row>
    <row r="1471" spans="5:8" ht="18.75" customHeight="1" x14ac:dyDescent="0.25">
      <c r="E1471" s="1" t="str">
        <f t="shared" si="23"/>
        <v/>
      </c>
      <c r="F1471" s="2" t="str">
        <f>IF(ISERROR(VLOOKUP(A1471,'Cadastro-Estoque'!A:G,1,FALSE)),"",VLOOKUP(A1471,'Cadastro-Estoque'!A:G,4,FALSE))</f>
        <v/>
      </c>
      <c r="G1471" s="2" t="str">
        <f>IF(ISBLANK(A1471),"",IF(ISERROR(VLOOKUP(A1471,'Cadastro-Estoque'!A:G,1,FALSE)),"Produto não cadastrado",VLOOKUP(A1471,'Cadastro-Estoque'!A:G,2,FALSE)))</f>
        <v/>
      </c>
      <c r="H1471" s="2" t="str">
        <f>IF(ISERROR(VLOOKUP(A1471,'Cadastro-Estoque'!A:G,1,FALSE)),"",VLOOKUP(A1471,'Cadastro-Estoque'!A:G,3,FALSE))</f>
        <v/>
      </c>
    </row>
    <row r="1472" spans="5:8" ht="18.75" customHeight="1" x14ac:dyDescent="0.25">
      <c r="E1472" s="1" t="str">
        <f t="shared" si="23"/>
        <v/>
      </c>
      <c r="F1472" s="2" t="str">
        <f>IF(ISERROR(VLOOKUP(A1472,'Cadastro-Estoque'!A:G,1,FALSE)),"",VLOOKUP(A1472,'Cadastro-Estoque'!A:G,4,FALSE))</f>
        <v/>
      </c>
      <c r="G1472" s="2" t="str">
        <f>IF(ISBLANK(A1472),"",IF(ISERROR(VLOOKUP(A1472,'Cadastro-Estoque'!A:G,1,FALSE)),"Produto não cadastrado",VLOOKUP(A1472,'Cadastro-Estoque'!A:G,2,FALSE)))</f>
        <v/>
      </c>
      <c r="H1472" s="2" t="str">
        <f>IF(ISERROR(VLOOKUP(A1472,'Cadastro-Estoque'!A:G,1,FALSE)),"",VLOOKUP(A1472,'Cadastro-Estoque'!A:G,3,FALSE))</f>
        <v/>
      </c>
    </row>
    <row r="1473" spans="5:8" ht="18.75" customHeight="1" x14ac:dyDescent="0.25">
      <c r="E1473" s="1" t="str">
        <f t="shared" si="23"/>
        <v/>
      </c>
      <c r="F1473" s="2" t="str">
        <f>IF(ISERROR(VLOOKUP(A1473,'Cadastro-Estoque'!A:G,1,FALSE)),"",VLOOKUP(A1473,'Cadastro-Estoque'!A:G,4,FALSE))</f>
        <v/>
      </c>
      <c r="G1473" s="2" t="str">
        <f>IF(ISBLANK(A1473),"",IF(ISERROR(VLOOKUP(A1473,'Cadastro-Estoque'!A:G,1,FALSE)),"Produto não cadastrado",VLOOKUP(A1473,'Cadastro-Estoque'!A:G,2,FALSE)))</f>
        <v/>
      </c>
      <c r="H1473" s="2" t="str">
        <f>IF(ISERROR(VLOOKUP(A1473,'Cadastro-Estoque'!A:G,1,FALSE)),"",VLOOKUP(A1473,'Cadastro-Estoque'!A:G,3,FALSE))</f>
        <v/>
      </c>
    </row>
    <row r="1474" spans="5:8" ht="18.75" customHeight="1" x14ac:dyDescent="0.25">
      <c r="E1474" s="1" t="str">
        <f t="shared" si="23"/>
        <v/>
      </c>
      <c r="F1474" s="2" t="str">
        <f>IF(ISERROR(VLOOKUP(A1474,'Cadastro-Estoque'!A:G,1,FALSE)),"",VLOOKUP(A1474,'Cadastro-Estoque'!A:G,4,FALSE))</f>
        <v/>
      </c>
      <c r="G1474" s="2" t="str">
        <f>IF(ISBLANK(A1474),"",IF(ISERROR(VLOOKUP(A1474,'Cadastro-Estoque'!A:G,1,FALSE)),"Produto não cadastrado",VLOOKUP(A1474,'Cadastro-Estoque'!A:G,2,FALSE)))</f>
        <v/>
      </c>
      <c r="H1474" s="2" t="str">
        <f>IF(ISERROR(VLOOKUP(A1474,'Cadastro-Estoque'!A:G,1,FALSE)),"",VLOOKUP(A1474,'Cadastro-Estoque'!A:G,3,FALSE))</f>
        <v/>
      </c>
    </row>
    <row r="1475" spans="5:8" ht="18.75" customHeight="1" x14ac:dyDescent="0.25">
      <c r="E1475" s="1" t="str">
        <f t="shared" si="23"/>
        <v/>
      </c>
      <c r="F1475" s="2" t="str">
        <f>IF(ISERROR(VLOOKUP(A1475,'Cadastro-Estoque'!A:G,1,FALSE)),"",VLOOKUP(A1475,'Cadastro-Estoque'!A:G,4,FALSE))</f>
        <v/>
      </c>
      <c r="G1475" s="2" t="str">
        <f>IF(ISBLANK(A1475),"",IF(ISERROR(VLOOKUP(A1475,'Cadastro-Estoque'!A:G,1,FALSE)),"Produto não cadastrado",VLOOKUP(A1475,'Cadastro-Estoque'!A:G,2,FALSE)))</f>
        <v/>
      </c>
      <c r="H1475" s="2" t="str">
        <f>IF(ISERROR(VLOOKUP(A1475,'Cadastro-Estoque'!A:G,1,FALSE)),"",VLOOKUP(A1475,'Cadastro-Estoque'!A:G,3,FALSE))</f>
        <v/>
      </c>
    </row>
    <row r="1476" spans="5:8" ht="18.75" customHeight="1" x14ac:dyDescent="0.25">
      <c r="E1476" s="1" t="str">
        <f t="shared" si="23"/>
        <v/>
      </c>
      <c r="F1476" s="2" t="str">
        <f>IF(ISERROR(VLOOKUP(A1476,'Cadastro-Estoque'!A:G,1,FALSE)),"",VLOOKUP(A1476,'Cadastro-Estoque'!A:G,4,FALSE))</f>
        <v/>
      </c>
      <c r="G1476" s="2" t="str">
        <f>IF(ISBLANK(A1476),"",IF(ISERROR(VLOOKUP(A1476,'Cadastro-Estoque'!A:G,1,FALSE)),"Produto não cadastrado",VLOOKUP(A1476,'Cadastro-Estoque'!A:G,2,FALSE)))</f>
        <v/>
      </c>
      <c r="H1476" s="2" t="str">
        <f>IF(ISERROR(VLOOKUP(A1476,'Cadastro-Estoque'!A:G,1,FALSE)),"",VLOOKUP(A1476,'Cadastro-Estoque'!A:G,3,FALSE))</f>
        <v/>
      </c>
    </row>
    <row r="1477" spans="5:8" ht="18.75" customHeight="1" x14ac:dyDescent="0.25">
      <c r="E1477" s="1" t="str">
        <f t="shared" si="23"/>
        <v/>
      </c>
      <c r="F1477" s="2" t="str">
        <f>IF(ISERROR(VLOOKUP(A1477,'Cadastro-Estoque'!A:G,1,FALSE)),"",VLOOKUP(A1477,'Cadastro-Estoque'!A:G,4,FALSE))</f>
        <v/>
      </c>
      <c r="G1477" s="2" t="str">
        <f>IF(ISBLANK(A1477),"",IF(ISERROR(VLOOKUP(A1477,'Cadastro-Estoque'!A:G,1,FALSE)),"Produto não cadastrado",VLOOKUP(A1477,'Cadastro-Estoque'!A:G,2,FALSE)))</f>
        <v/>
      </c>
      <c r="H1477" s="2" t="str">
        <f>IF(ISERROR(VLOOKUP(A1477,'Cadastro-Estoque'!A:G,1,FALSE)),"",VLOOKUP(A1477,'Cadastro-Estoque'!A:G,3,FALSE))</f>
        <v/>
      </c>
    </row>
    <row r="1478" spans="5:8" ht="18.75" customHeight="1" x14ac:dyDescent="0.25">
      <c r="E1478" s="1" t="str">
        <f t="shared" si="23"/>
        <v/>
      </c>
      <c r="F1478" s="2" t="str">
        <f>IF(ISERROR(VLOOKUP(A1478,'Cadastro-Estoque'!A:G,1,FALSE)),"",VLOOKUP(A1478,'Cadastro-Estoque'!A:G,4,FALSE))</f>
        <v/>
      </c>
      <c r="G1478" s="2" t="str">
        <f>IF(ISBLANK(A1478),"",IF(ISERROR(VLOOKUP(A1478,'Cadastro-Estoque'!A:G,1,FALSE)),"Produto não cadastrado",VLOOKUP(A1478,'Cadastro-Estoque'!A:G,2,FALSE)))</f>
        <v/>
      </c>
      <c r="H1478" s="2" t="str">
        <f>IF(ISERROR(VLOOKUP(A1478,'Cadastro-Estoque'!A:G,1,FALSE)),"",VLOOKUP(A1478,'Cadastro-Estoque'!A:G,3,FALSE))</f>
        <v/>
      </c>
    </row>
    <row r="1479" spans="5:8" ht="18.75" customHeight="1" x14ac:dyDescent="0.25">
      <c r="E1479" s="1" t="str">
        <f t="shared" ref="E1479:E1542" si="24">IF(ISBLANK(A1479),"",C1479*D1479)</f>
        <v/>
      </c>
      <c r="F1479" s="2" t="str">
        <f>IF(ISERROR(VLOOKUP(A1479,'Cadastro-Estoque'!A:G,1,FALSE)),"",VLOOKUP(A1479,'Cadastro-Estoque'!A:G,4,FALSE))</f>
        <v/>
      </c>
      <c r="G1479" s="2" t="str">
        <f>IF(ISBLANK(A1479),"",IF(ISERROR(VLOOKUP(A1479,'Cadastro-Estoque'!A:G,1,FALSE)),"Produto não cadastrado",VLOOKUP(A1479,'Cadastro-Estoque'!A:G,2,FALSE)))</f>
        <v/>
      </c>
      <c r="H1479" s="2" t="str">
        <f>IF(ISERROR(VLOOKUP(A1479,'Cadastro-Estoque'!A:G,1,FALSE)),"",VLOOKUP(A1479,'Cadastro-Estoque'!A:G,3,FALSE))</f>
        <v/>
      </c>
    </row>
    <row r="1480" spans="5:8" ht="18.75" customHeight="1" x14ac:dyDescent="0.25">
      <c r="E1480" s="1" t="str">
        <f t="shared" si="24"/>
        <v/>
      </c>
      <c r="F1480" s="2" t="str">
        <f>IF(ISERROR(VLOOKUP(A1480,'Cadastro-Estoque'!A:G,1,FALSE)),"",VLOOKUP(A1480,'Cadastro-Estoque'!A:G,4,FALSE))</f>
        <v/>
      </c>
      <c r="G1480" s="2" t="str">
        <f>IF(ISBLANK(A1480),"",IF(ISERROR(VLOOKUP(A1480,'Cadastro-Estoque'!A:G,1,FALSE)),"Produto não cadastrado",VLOOKUP(A1480,'Cadastro-Estoque'!A:G,2,FALSE)))</f>
        <v/>
      </c>
      <c r="H1480" s="2" t="str">
        <f>IF(ISERROR(VLOOKUP(A1480,'Cadastro-Estoque'!A:G,1,FALSE)),"",VLOOKUP(A1480,'Cadastro-Estoque'!A:G,3,FALSE))</f>
        <v/>
      </c>
    </row>
    <row r="1481" spans="5:8" ht="18.75" customHeight="1" x14ac:dyDescent="0.25">
      <c r="E1481" s="1" t="str">
        <f t="shared" si="24"/>
        <v/>
      </c>
      <c r="F1481" s="2" t="str">
        <f>IF(ISERROR(VLOOKUP(A1481,'Cadastro-Estoque'!A:G,1,FALSE)),"",VLOOKUP(A1481,'Cadastro-Estoque'!A:G,4,FALSE))</f>
        <v/>
      </c>
      <c r="G1481" s="2" t="str">
        <f>IF(ISBLANK(A1481),"",IF(ISERROR(VLOOKUP(A1481,'Cadastro-Estoque'!A:G,1,FALSE)),"Produto não cadastrado",VLOOKUP(A1481,'Cadastro-Estoque'!A:G,2,FALSE)))</f>
        <v/>
      </c>
      <c r="H1481" s="2" t="str">
        <f>IF(ISERROR(VLOOKUP(A1481,'Cadastro-Estoque'!A:G,1,FALSE)),"",VLOOKUP(A1481,'Cadastro-Estoque'!A:G,3,FALSE))</f>
        <v/>
      </c>
    </row>
    <row r="1482" spans="5:8" ht="18.75" customHeight="1" x14ac:dyDescent="0.25">
      <c r="E1482" s="1" t="str">
        <f t="shared" si="24"/>
        <v/>
      </c>
      <c r="F1482" s="2" t="str">
        <f>IF(ISERROR(VLOOKUP(A1482,'Cadastro-Estoque'!A:G,1,FALSE)),"",VLOOKUP(A1482,'Cadastro-Estoque'!A:G,4,FALSE))</f>
        <v/>
      </c>
      <c r="G1482" s="2" t="str">
        <f>IF(ISBLANK(A1482),"",IF(ISERROR(VLOOKUP(A1482,'Cadastro-Estoque'!A:G,1,FALSE)),"Produto não cadastrado",VLOOKUP(A1482,'Cadastro-Estoque'!A:G,2,FALSE)))</f>
        <v/>
      </c>
      <c r="H1482" s="2" t="str">
        <f>IF(ISERROR(VLOOKUP(A1482,'Cadastro-Estoque'!A:G,1,FALSE)),"",VLOOKUP(A1482,'Cadastro-Estoque'!A:G,3,FALSE))</f>
        <v/>
      </c>
    </row>
    <row r="1483" spans="5:8" ht="18.75" customHeight="1" x14ac:dyDescent="0.25">
      <c r="E1483" s="1" t="str">
        <f t="shared" si="24"/>
        <v/>
      </c>
      <c r="F1483" s="2" t="str">
        <f>IF(ISERROR(VLOOKUP(A1483,'Cadastro-Estoque'!A:G,1,FALSE)),"",VLOOKUP(A1483,'Cadastro-Estoque'!A:G,4,FALSE))</f>
        <v/>
      </c>
      <c r="G1483" s="2" t="str">
        <f>IF(ISBLANK(A1483),"",IF(ISERROR(VLOOKUP(A1483,'Cadastro-Estoque'!A:G,1,FALSE)),"Produto não cadastrado",VLOOKUP(A1483,'Cadastro-Estoque'!A:G,2,FALSE)))</f>
        <v/>
      </c>
      <c r="H1483" s="2" t="str">
        <f>IF(ISERROR(VLOOKUP(A1483,'Cadastro-Estoque'!A:G,1,FALSE)),"",VLOOKUP(A1483,'Cadastro-Estoque'!A:G,3,FALSE))</f>
        <v/>
      </c>
    </row>
    <row r="1484" spans="5:8" ht="18.75" customHeight="1" x14ac:dyDescent="0.25">
      <c r="E1484" s="1" t="str">
        <f t="shared" si="24"/>
        <v/>
      </c>
      <c r="F1484" s="2" t="str">
        <f>IF(ISERROR(VLOOKUP(A1484,'Cadastro-Estoque'!A:G,1,FALSE)),"",VLOOKUP(A1484,'Cadastro-Estoque'!A:G,4,FALSE))</f>
        <v/>
      </c>
      <c r="G1484" s="2" t="str">
        <f>IF(ISBLANK(A1484),"",IF(ISERROR(VLOOKUP(A1484,'Cadastro-Estoque'!A:G,1,FALSE)),"Produto não cadastrado",VLOOKUP(A1484,'Cadastro-Estoque'!A:G,2,FALSE)))</f>
        <v/>
      </c>
      <c r="H1484" s="2" t="str">
        <f>IF(ISERROR(VLOOKUP(A1484,'Cadastro-Estoque'!A:G,1,FALSE)),"",VLOOKUP(A1484,'Cadastro-Estoque'!A:G,3,FALSE))</f>
        <v/>
      </c>
    </row>
    <row r="1485" spans="5:8" ht="18.75" customHeight="1" x14ac:dyDescent="0.25">
      <c r="E1485" s="1" t="str">
        <f t="shared" si="24"/>
        <v/>
      </c>
      <c r="F1485" s="2" t="str">
        <f>IF(ISERROR(VLOOKUP(A1485,'Cadastro-Estoque'!A:G,1,FALSE)),"",VLOOKUP(A1485,'Cadastro-Estoque'!A:G,4,FALSE))</f>
        <v/>
      </c>
      <c r="G1485" s="2" t="str">
        <f>IF(ISBLANK(A1485),"",IF(ISERROR(VLOOKUP(A1485,'Cadastro-Estoque'!A:G,1,FALSE)),"Produto não cadastrado",VLOOKUP(A1485,'Cadastro-Estoque'!A:G,2,FALSE)))</f>
        <v/>
      </c>
      <c r="H1485" s="2" t="str">
        <f>IF(ISERROR(VLOOKUP(A1485,'Cadastro-Estoque'!A:G,1,FALSE)),"",VLOOKUP(A1485,'Cadastro-Estoque'!A:G,3,FALSE))</f>
        <v/>
      </c>
    </row>
    <row r="1486" spans="5:8" ht="18.75" customHeight="1" x14ac:dyDescent="0.25">
      <c r="E1486" s="1" t="str">
        <f t="shared" si="24"/>
        <v/>
      </c>
      <c r="F1486" s="2" t="str">
        <f>IF(ISERROR(VLOOKUP(A1486,'Cadastro-Estoque'!A:G,1,FALSE)),"",VLOOKUP(A1486,'Cadastro-Estoque'!A:G,4,FALSE))</f>
        <v/>
      </c>
      <c r="G1486" s="2" t="str">
        <f>IF(ISBLANK(A1486),"",IF(ISERROR(VLOOKUP(A1486,'Cadastro-Estoque'!A:G,1,FALSE)),"Produto não cadastrado",VLOOKUP(A1486,'Cadastro-Estoque'!A:G,2,FALSE)))</f>
        <v/>
      </c>
      <c r="H1486" s="2" t="str">
        <f>IF(ISERROR(VLOOKUP(A1486,'Cadastro-Estoque'!A:G,1,FALSE)),"",VLOOKUP(A1486,'Cadastro-Estoque'!A:G,3,FALSE))</f>
        <v/>
      </c>
    </row>
    <row r="1487" spans="5:8" ht="18.75" customHeight="1" x14ac:dyDescent="0.25">
      <c r="E1487" s="1" t="str">
        <f t="shared" si="24"/>
        <v/>
      </c>
      <c r="F1487" s="2" t="str">
        <f>IF(ISERROR(VLOOKUP(A1487,'Cadastro-Estoque'!A:G,1,FALSE)),"",VLOOKUP(A1487,'Cadastro-Estoque'!A:G,4,FALSE))</f>
        <v/>
      </c>
      <c r="G1487" s="2" t="str">
        <f>IF(ISBLANK(A1487),"",IF(ISERROR(VLOOKUP(A1487,'Cadastro-Estoque'!A:G,1,FALSE)),"Produto não cadastrado",VLOOKUP(A1487,'Cadastro-Estoque'!A:G,2,FALSE)))</f>
        <v/>
      </c>
      <c r="H1487" s="2" t="str">
        <f>IF(ISERROR(VLOOKUP(A1487,'Cadastro-Estoque'!A:G,1,FALSE)),"",VLOOKUP(A1487,'Cadastro-Estoque'!A:G,3,FALSE))</f>
        <v/>
      </c>
    </row>
    <row r="1488" spans="5:8" ht="18.75" customHeight="1" x14ac:dyDescent="0.25">
      <c r="E1488" s="1" t="str">
        <f t="shared" si="24"/>
        <v/>
      </c>
      <c r="F1488" s="2" t="str">
        <f>IF(ISERROR(VLOOKUP(A1488,'Cadastro-Estoque'!A:G,1,FALSE)),"",VLOOKUP(A1488,'Cadastro-Estoque'!A:G,4,FALSE))</f>
        <v/>
      </c>
      <c r="G1488" s="2" t="str">
        <f>IF(ISBLANK(A1488),"",IF(ISERROR(VLOOKUP(A1488,'Cadastro-Estoque'!A:G,1,FALSE)),"Produto não cadastrado",VLOOKUP(A1488,'Cadastro-Estoque'!A:G,2,FALSE)))</f>
        <v/>
      </c>
      <c r="H1488" s="2" t="str">
        <f>IF(ISERROR(VLOOKUP(A1488,'Cadastro-Estoque'!A:G,1,FALSE)),"",VLOOKUP(A1488,'Cadastro-Estoque'!A:G,3,FALSE))</f>
        <v/>
      </c>
    </row>
    <row r="1489" spans="5:8" ht="18.75" customHeight="1" x14ac:dyDescent="0.25">
      <c r="E1489" s="1" t="str">
        <f t="shared" si="24"/>
        <v/>
      </c>
      <c r="F1489" s="2" t="str">
        <f>IF(ISERROR(VLOOKUP(A1489,'Cadastro-Estoque'!A:G,1,FALSE)),"",VLOOKUP(A1489,'Cadastro-Estoque'!A:G,4,FALSE))</f>
        <v/>
      </c>
      <c r="G1489" s="2" t="str">
        <f>IF(ISBLANK(A1489),"",IF(ISERROR(VLOOKUP(A1489,'Cadastro-Estoque'!A:G,1,FALSE)),"Produto não cadastrado",VLOOKUP(A1489,'Cadastro-Estoque'!A:G,2,FALSE)))</f>
        <v/>
      </c>
      <c r="H1489" s="2" t="str">
        <f>IF(ISERROR(VLOOKUP(A1489,'Cadastro-Estoque'!A:G,1,FALSE)),"",VLOOKUP(A1489,'Cadastro-Estoque'!A:G,3,FALSE))</f>
        <v/>
      </c>
    </row>
    <row r="1490" spans="5:8" ht="18.75" customHeight="1" x14ac:dyDescent="0.25">
      <c r="E1490" s="1" t="str">
        <f t="shared" si="24"/>
        <v/>
      </c>
      <c r="F1490" s="2" t="str">
        <f>IF(ISERROR(VLOOKUP(A1490,'Cadastro-Estoque'!A:G,1,FALSE)),"",VLOOKUP(A1490,'Cadastro-Estoque'!A:G,4,FALSE))</f>
        <v/>
      </c>
      <c r="G1490" s="2" t="str">
        <f>IF(ISBLANK(A1490),"",IF(ISERROR(VLOOKUP(A1490,'Cadastro-Estoque'!A:G,1,FALSE)),"Produto não cadastrado",VLOOKUP(A1490,'Cadastro-Estoque'!A:G,2,FALSE)))</f>
        <v/>
      </c>
      <c r="H1490" s="2" t="str">
        <f>IF(ISERROR(VLOOKUP(A1490,'Cadastro-Estoque'!A:G,1,FALSE)),"",VLOOKUP(A1490,'Cadastro-Estoque'!A:G,3,FALSE))</f>
        <v/>
      </c>
    </row>
    <row r="1491" spans="5:8" ht="18.75" customHeight="1" x14ac:dyDescent="0.25">
      <c r="E1491" s="1" t="str">
        <f t="shared" si="24"/>
        <v/>
      </c>
      <c r="F1491" s="2" t="str">
        <f>IF(ISERROR(VLOOKUP(A1491,'Cadastro-Estoque'!A:G,1,FALSE)),"",VLOOKUP(A1491,'Cadastro-Estoque'!A:G,4,FALSE))</f>
        <v/>
      </c>
      <c r="G1491" s="2" t="str">
        <f>IF(ISBLANK(A1491),"",IF(ISERROR(VLOOKUP(A1491,'Cadastro-Estoque'!A:G,1,FALSE)),"Produto não cadastrado",VLOOKUP(A1491,'Cadastro-Estoque'!A:G,2,FALSE)))</f>
        <v/>
      </c>
      <c r="H1491" s="2" t="str">
        <f>IF(ISERROR(VLOOKUP(A1491,'Cadastro-Estoque'!A:G,1,FALSE)),"",VLOOKUP(A1491,'Cadastro-Estoque'!A:G,3,FALSE))</f>
        <v/>
      </c>
    </row>
    <row r="1492" spans="5:8" ht="18.75" customHeight="1" x14ac:dyDescent="0.25">
      <c r="E1492" s="1" t="str">
        <f t="shared" si="24"/>
        <v/>
      </c>
      <c r="F1492" s="2" t="str">
        <f>IF(ISERROR(VLOOKUP(A1492,'Cadastro-Estoque'!A:G,1,FALSE)),"",VLOOKUP(A1492,'Cadastro-Estoque'!A:G,4,FALSE))</f>
        <v/>
      </c>
      <c r="G1492" s="2" t="str">
        <f>IF(ISBLANK(A1492),"",IF(ISERROR(VLOOKUP(A1492,'Cadastro-Estoque'!A:G,1,FALSE)),"Produto não cadastrado",VLOOKUP(A1492,'Cadastro-Estoque'!A:G,2,FALSE)))</f>
        <v/>
      </c>
      <c r="H1492" s="2" t="str">
        <f>IF(ISERROR(VLOOKUP(A1492,'Cadastro-Estoque'!A:G,1,FALSE)),"",VLOOKUP(A1492,'Cadastro-Estoque'!A:G,3,FALSE))</f>
        <v/>
      </c>
    </row>
    <row r="1493" spans="5:8" ht="18.75" customHeight="1" x14ac:dyDescent="0.25">
      <c r="E1493" s="1" t="str">
        <f t="shared" si="24"/>
        <v/>
      </c>
      <c r="F1493" s="2" t="str">
        <f>IF(ISERROR(VLOOKUP(A1493,'Cadastro-Estoque'!A:G,1,FALSE)),"",VLOOKUP(A1493,'Cadastro-Estoque'!A:G,4,FALSE))</f>
        <v/>
      </c>
      <c r="G1493" s="2" t="str">
        <f>IF(ISBLANK(A1493),"",IF(ISERROR(VLOOKUP(A1493,'Cadastro-Estoque'!A:G,1,FALSE)),"Produto não cadastrado",VLOOKUP(A1493,'Cadastro-Estoque'!A:G,2,FALSE)))</f>
        <v/>
      </c>
      <c r="H1493" s="2" t="str">
        <f>IF(ISERROR(VLOOKUP(A1493,'Cadastro-Estoque'!A:G,1,FALSE)),"",VLOOKUP(A1493,'Cadastro-Estoque'!A:G,3,FALSE))</f>
        <v/>
      </c>
    </row>
    <row r="1494" spans="5:8" ht="18.75" customHeight="1" x14ac:dyDescent="0.25">
      <c r="E1494" s="1" t="str">
        <f t="shared" si="24"/>
        <v/>
      </c>
      <c r="F1494" s="2" t="str">
        <f>IF(ISERROR(VLOOKUP(A1494,'Cadastro-Estoque'!A:G,1,FALSE)),"",VLOOKUP(A1494,'Cadastro-Estoque'!A:G,4,FALSE))</f>
        <v/>
      </c>
      <c r="G1494" s="2" t="str">
        <f>IF(ISBLANK(A1494),"",IF(ISERROR(VLOOKUP(A1494,'Cadastro-Estoque'!A:G,1,FALSE)),"Produto não cadastrado",VLOOKUP(A1494,'Cadastro-Estoque'!A:G,2,FALSE)))</f>
        <v/>
      </c>
      <c r="H1494" s="2" t="str">
        <f>IF(ISERROR(VLOOKUP(A1494,'Cadastro-Estoque'!A:G,1,FALSE)),"",VLOOKUP(A1494,'Cadastro-Estoque'!A:G,3,FALSE))</f>
        <v/>
      </c>
    </row>
    <row r="1495" spans="5:8" ht="18.75" customHeight="1" x14ac:dyDescent="0.25">
      <c r="E1495" s="1" t="str">
        <f t="shared" si="24"/>
        <v/>
      </c>
      <c r="F1495" s="2" t="str">
        <f>IF(ISERROR(VLOOKUP(A1495,'Cadastro-Estoque'!A:G,1,FALSE)),"",VLOOKUP(A1495,'Cadastro-Estoque'!A:G,4,FALSE))</f>
        <v/>
      </c>
      <c r="G1495" s="2" t="str">
        <f>IF(ISBLANK(A1495),"",IF(ISERROR(VLOOKUP(A1495,'Cadastro-Estoque'!A:G,1,FALSE)),"Produto não cadastrado",VLOOKUP(A1495,'Cadastro-Estoque'!A:G,2,FALSE)))</f>
        <v/>
      </c>
      <c r="H1495" s="2" t="str">
        <f>IF(ISERROR(VLOOKUP(A1495,'Cadastro-Estoque'!A:G,1,FALSE)),"",VLOOKUP(A1495,'Cadastro-Estoque'!A:G,3,FALSE))</f>
        <v/>
      </c>
    </row>
    <row r="1496" spans="5:8" ht="18.75" customHeight="1" x14ac:dyDescent="0.25">
      <c r="E1496" s="1" t="str">
        <f t="shared" si="24"/>
        <v/>
      </c>
      <c r="F1496" s="2" t="str">
        <f>IF(ISERROR(VLOOKUP(A1496,'Cadastro-Estoque'!A:G,1,FALSE)),"",VLOOKUP(A1496,'Cadastro-Estoque'!A:G,4,FALSE))</f>
        <v/>
      </c>
      <c r="G1496" s="2" t="str">
        <f>IF(ISBLANK(A1496),"",IF(ISERROR(VLOOKUP(A1496,'Cadastro-Estoque'!A:G,1,FALSE)),"Produto não cadastrado",VLOOKUP(A1496,'Cadastro-Estoque'!A:G,2,FALSE)))</f>
        <v/>
      </c>
      <c r="H1496" s="2" t="str">
        <f>IF(ISERROR(VLOOKUP(A1496,'Cadastro-Estoque'!A:G,1,FALSE)),"",VLOOKUP(A1496,'Cadastro-Estoque'!A:G,3,FALSE))</f>
        <v/>
      </c>
    </row>
    <row r="1497" spans="5:8" ht="18.75" customHeight="1" x14ac:dyDescent="0.25">
      <c r="E1497" s="1" t="str">
        <f t="shared" si="24"/>
        <v/>
      </c>
      <c r="F1497" s="2" t="str">
        <f>IF(ISERROR(VLOOKUP(A1497,'Cadastro-Estoque'!A:G,1,FALSE)),"",VLOOKUP(A1497,'Cadastro-Estoque'!A:G,4,FALSE))</f>
        <v/>
      </c>
      <c r="G1497" s="2" t="str">
        <f>IF(ISBLANK(A1497),"",IF(ISERROR(VLOOKUP(A1497,'Cadastro-Estoque'!A:G,1,FALSE)),"Produto não cadastrado",VLOOKUP(A1497,'Cadastro-Estoque'!A:G,2,FALSE)))</f>
        <v/>
      </c>
      <c r="H1497" s="2" t="str">
        <f>IF(ISERROR(VLOOKUP(A1497,'Cadastro-Estoque'!A:G,1,FALSE)),"",VLOOKUP(A1497,'Cadastro-Estoque'!A:G,3,FALSE))</f>
        <v/>
      </c>
    </row>
    <row r="1498" spans="5:8" ht="18.75" customHeight="1" x14ac:dyDescent="0.25">
      <c r="E1498" s="1" t="str">
        <f t="shared" si="24"/>
        <v/>
      </c>
      <c r="F1498" s="2" t="str">
        <f>IF(ISERROR(VLOOKUP(A1498,'Cadastro-Estoque'!A:G,1,FALSE)),"",VLOOKUP(A1498,'Cadastro-Estoque'!A:G,4,FALSE))</f>
        <v/>
      </c>
      <c r="G1498" s="2" t="str">
        <f>IF(ISBLANK(A1498),"",IF(ISERROR(VLOOKUP(A1498,'Cadastro-Estoque'!A:G,1,FALSE)),"Produto não cadastrado",VLOOKUP(A1498,'Cadastro-Estoque'!A:G,2,FALSE)))</f>
        <v/>
      </c>
      <c r="H1498" s="2" t="str">
        <f>IF(ISERROR(VLOOKUP(A1498,'Cadastro-Estoque'!A:G,1,FALSE)),"",VLOOKUP(A1498,'Cadastro-Estoque'!A:G,3,FALSE))</f>
        <v/>
      </c>
    </row>
    <row r="1499" spans="5:8" ht="18.75" customHeight="1" x14ac:dyDescent="0.25">
      <c r="E1499" s="1" t="str">
        <f t="shared" si="24"/>
        <v/>
      </c>
      <c r="F1499" s="2" t="str">
        <f>IF(ISERROR(VLOOKUP(A1499,'Cadastro-Estoque'!A:G,1,FALSE)),"",VLOOKUP(A1499,'Cadastro-Estoque'!A:G,4,FALSE))</f>
        <v/>
      </c>
      <c r="G1499" s="2" t="str">
        <f>IF(ISBLANK(A1499),"",IF(ISERROR(VLOOKUP(A1499,'Cadastro-Estoque'!A:G,1,FALSE)),"Produto não cadastrado",VLOOKUP(A1499,'Cadastro-Estoque'!A:G,2,FALSE)))</f>
        <v/>
      </c>
      <c r="H1499" s="2" t="str">
        <f>IF(ISERROR(VLOOKUP(A1499,'Cadastro-Estoque'!A:G,1,FALSE)),"",VLOOKUP(A1499,'Cadastro-Estoque'!A:G,3,FALSE))</f>
        <v/>
      </c>
    </row>
    <row r="1500" spans="5:8" ht="18.75" customHeight="1" x14ac:dyDescent="0.25">
      <c r="E1500" s="1" t="str">
        <f t="shared" si="24"/>
        <v/>
      </c>
      <c r="F1500" s="2" t="str">
        <f>IF(ISERROR(VLOOKUP(A1500,'Cadastro-Estoque'!A:G,1,FALSE)),"",VLOOKUP(A1500,'Cadastro-Estoque'!A:G,4,FALSE))</f>
        <v/>
      </c>
      <c r="G1500" s="2" t="str">
        <f>IF(ISBLANK(A1500),"",IF(ISERROR(VLOOKUP(A1500,'Cadastro-Estoque'!A:G,1,FALSE)),"Produto não cadastrado",VLOOKUP(A1500,'Cadastro-Estoque'!A:G,2,FALSE)))</f>
        <v/>
      </c>
      <c r="H1500" s="2" t="str">
        <f>IF(ISERROR(VLOOKUP(A1500,'Cadastro-Estoque'!A:G,1,FALSE)),"",VLOOKUP(A1500,'Cadastro-Estoque'!A:G,3,FALSE))</f>
        <v/>
      </c>
    </row>
    <row r="1501" spans="5:8" ht="18.75" customHeight="1" x14ac:dyDescent="0.25">
      <c r="E1501" s="1" t="str">
        <f t="shared" si="24"/>
        <v/>
      </c>
      <c r="F1501" s="2" t="str">
        <f>IF(ISERROR(VLOOKUP(A1501,'Cadastro-Estoque'!A:G,1,FALSE)),"",VLOOKUP(A1501,'Cadastro-Estoque'!A:G,4,FALSE))</f>
        <v/>
      </c>
      <c r="G1501" s="2" t="str">
        <f>IF(ISBLANK(A1501),"",IF(ISERROR(VLOOKUP(A1501,'Cadastro-Estoque'!A:G,1,FALSE)),"Produto não cadastrado",VLOOKUP(A1501,'Cadastro-Estoque'!A:G,2,FALSE)))</f>
        <v/>
      </c>
      <c r="H1501" s="2" t="str">
        <f>IF(ISERROR(VLOOKUP(A1501,'Cadastro-Estoque'!A:G,1,FALSE)),"",VLOOKUP(A1501,'Cadastro-Estoque'!A:G,3,FALSE))</f>
        <v/>
      </c>
    </row>
    <row r="1502" spans="5:8" ht="18.75" customHeight="1" x14ac:dyDescent="0.25">
      <c r="E1502" s="1" t="str">
        <f t="shared" si="24"/>
        <v/>
      </c>
      <c r="F1502" s="2" t="str">
        <f>IF(ISERROR(VLOOKUP(A1502,'Cadastro-Estoque'!A:G,1,FALSE)),"",VLOOKUP(A1502,'Cadastro-Estoque'!A:G,4,FALSE))</f>
        <v/>
      </c>
      <c r="G1502" s="2" t="str">
        <f>IF(ISBLANK(A1502),"",IF(ISERROR(VLOOKUP(A1502,'Cadastro-Estoque'!A:G,1,FALSE)),"Produto não cadastrado",VLOOKUP(A1502,'Cadastro-Estoque'!A:G,2,FALSE)))</f>
        <v/>
      </c>
      <c r="H1502" s="2" t="str">
        <f>IF(ISERROR(VLOOKUP(A1502,'Cadastro-Estoque'!A:G,1,FALSE)),"",VLOOKUP(A1502,'Cadastro-Estoque'!A:G,3,FALSE))</f>
        <v/>
      </c>
    </row>
    <row r="1503" spans="5:8" ht="18.75" customHeight="1" x14ac:dyDescent="0.25">
      <c r="E1503" s="1" t="str">
        <f t="shared" si="24"/>
        <v/>
      </c>
      <c r="F1503" s="2" t="str">
        <f>IF(ISERROR(VLOOKUP(A1503,'Cadastro-Estoque'!A:G,1,FALSE)),"",VLOOKUP(A1503,'Cadastro-Estoque'!A:G,4,FALSE))</f>
        <v/>
      </c>
      <c r="G1503" s="2" t="str">
        <f>IF(ISBLANK(A1503),"",IF(ISERROR(VLOOKUP(A1503,'Cadastro-Estoque'!A:G,1,FALSE)),"Produto não cadastrado",VLOOKUP(A1503,'Cadastro-Estoque'!A:G,2,FALSE)))</f>
        <v/>
      </c>
      <c r="H1503" s="2" t="str">
        <f>IF(ISERROR(VLOOKUP(A1503,'Cadastro-Estoque'!A:G,1,FALSE)),"",VLOOKUP(A1503,'Cadastro-Estoque'!A:G,3,FALSE))</f>
        <v/>
      </c>
    </row>
    <row r="1504" spans="5:8" ht="18.75" customHeight="1" x14ac:dyDescent="0.25">
      <c r="E1504" s="1" t="str">
        <f t="shared" si="24"/>
        <v/>
      </c>
      <c r="F1504" s="2" t="str">
        <f>IF(ISERROR(VLOOKUP(A1504,'Cadastro-Estoque'!A:G,1,FALSE)),"",VLOOKUP(A1504,'Cadastro-Estoque'!A:G,4,FALSE))</f>
        <v/>
      </c>
      <c r="G1504" s="2" t="str">
        <f>IF(ISBLANK(A1504),"",IF(ISERROR(VLOOKUP(A1504,'Cadastro-Estoque'!A:G,1,FALSE)),"Produto não cadastrado",VLOOKUP(A1504,'Cadastro-Estoque'!A:G,2,FALSE)))</f>
        <v/>
      </c>
      <c r="H1504" s="2" t="str">
        <f>IF(ISERROR(VLOOKUP(A1504,'Cadastro-Estoque'!A:G,1,FALSE)),"",VLOOKUP(A1504,'Cadastro-Estoque'!A:G,3,FALSE))</f>
        <v/>
      </c>
    </row>
    <row r="1505" spans="5:8" ht="18.75" customHeight="1" x14ac:dyDescent="0.25">
      <c r="E1505" s="1" t="str">
        <f t="shared" si="24"/>
        <v/>
      </c>
      <c r="F1505" s="2" t="str">
        <f>IF(ISERROR(VLOOKUP(A1505,'Cadastro-Estoque'!A:G,1,FALSE)),"",VLOOKUP(A1505,'Cadastro-Estoque'!A:G,4,FALSE))</f>
        <v/>
      </c>
      <c r="G1505" s="2" t="str">
        <f>IF(ISBLANK(A1505),"",IF(ISERROR(VLOOKUP(A1505,'Cadastro-Estoque'!A:G,1,FALSE)),"Produto não cadastrado",VLOOKUP(A1505,'Cadastro-Estoque'!A:G,2,FALSE)))</f>
        <v/>
      </c>
      <c r="H1505" s="2" t="str">
        <f>IF(ISERROR(VLOOKUP(A1505,'Cadastro-Estoque'!A:G,1,FALSE)),"",VLOOKUP(A1505,'Cadastro-Estoque'!A:G,3,FALSE))</f>
        <v/>
      </c>
    </row>
    <row r="1506" spans="5:8" ht="18.75" customHeight="1" x14ac:dyDescent="0.25">
      <c r="E1506" s="1" t="str">
        <f t="shared" si="24"/>
        <v/>
      </c>
      <c r="F1506" s="2" t="str">
        <f>IF(ISERROR(VLOOKUP(A1506,'Cadastro-Estoque'!A:G,1,FALSE)),"",VLOOKUP(A1506,'Cadastro-Estoque'!A:G,4,FALSE))</f>
        <v/>
      </c>
      <c r="G1506" s="2" t="str">
        <f>IF(ISBLANK(A1506),"",IF(ISERROR(VLOOKUP(A1506,'Cadastro-Estoque'!A:G,1,FALSE)),"Produto não cadastrado",VLOOKUP(A1506,'Cadastro-Estoque'!A:G,2,FALSE)))</f>
        <v/>
      </c>
      <c r="H1506" s="2" t="str">
        <f>IF(ISERROR(VLOOKUP(A1506,'Cadastro-Estoque'!A:G,1,FALSE)),"",VLOOKUP(A1506,'Cadastro-Estoque'!A:G,3,FALSE))</f>
        <v/>
      </c>
    </row>
    <row r="1507" spans="5:8" ht="18.75" customHeight="1" x14ac:dyDescent="0.25">
      <c r="E1507" s="1" t="str">
        <f t="shared" si="24"/>
        <v/>
      </c>
      <c r="F1507" s="2" t="str">
        <f>IF(ISERROR(VLOOKUP(A1507,'Cadastro-Estoque'!A:G,1,FALSE)),"",VLOOKUP(A1507,'Cadastro-Estoque'!A:G,4,FALSE))</f>
        <v/>
      </c>
      <c r="G1507" s="2" t="str">
        <f>IF(ISBLANK(A1507),"",IF(ISERROR(VLOOKUP(A1507,'Cadastro-Estoque'!A:G,1,FALSE)),"Produto não cadastrado",VLOOKUP(A1507,'Cadastro-Estoque'!A:G,2,FALSE)))</f>
        <v/>
      </c>
      <c r="H1507" s="2" t="str">
        <f>IF(ISERROR(VLOOKUP(A1507,'Cadastro-Estoque'!A:G,1,FALSE)),"",VLOOKUP(A1507,'Cadastro-Estoque'!A:G,3,FALSE))</f>
        <v/>
      </c>
    </row>
    <row r="1508" spans="5:8" ht="18.75" customHeight="1" x14ac:dyDescent="0.25">
      <c r="E1508" s="1" t="str">
        <f t="shared" si="24"/>
        <v/>
      </c>
      <c r="F1508" s="2" t="str">
        <f>IF(ISERROR(VLOOKUP(A1508,'Cadastro-Estoque'!A:G,1,FALSE)),"",VLOOKUP(A1508,'Cadastro-Estoque'!A:G,4,FALSE))</f>
        <v/>
      </c>
      <c r="G1508" s="2" t="str">
        <f>IF(ISBLANK(A1508),"",IF(ISERROR(VLOOKUP(A1508,'Cadastro-Estoque'!A:G,1,FALSE)),"Produto não cadastrado",VLOOKUP(A1508,'Cadastro-Estoque'!A:G,2,FALSE)))</f>
        <v/>
      </c>
      <c r="H1508" s="2" t="str">
        <f>IF(ISERROR(VLOOKUP(A1508,'Cadastro-Estoque'!A:G,1,FALSE)),"",VLOOKUP(A1508,'Cadastro-Estoque'!A:G,3,FALSE))</f>
        <v/>
      </c>
    </row>
    <row r="1509" spans="5:8" ht="18.75" customHeight="1" x14ac:dyDescent="0.25">
      <c r="E1509" s="1" t="str">
        <f t="shared" si="24"/>
        <v/>
      </c>
      <c r="F1509" s="2" t="str">
        <f>IF(ISERROR(VLOOKUP(A1509,'Cadastro-Estoque'!A:G,1,FALSE)),"",VLOOKUP(A1509,'Cadastro-Estoque'!A:G,4,FALSE))</f>
        <v/>
      </c>
      <c r="G1509" s="2" t="str">
        <f>IF(ISBLANK(A1509),"",IF(ISERROR(VLOOKUP(A1509,'Cadastro-Estoque'!A:G,1,FALSE)),"Produto não cadastrado",VLOOKUP(A1509,'Cadastro-Estoque'!A:G,2,FALSE)))</f>
        <v/>
      </c>
      <c r="H1509" s="2" t="str">
        <f>IF(ISERROR(VLOOKUP(A1509,'Cadastro-Estoque'!A:G,1,FALSE)),"",VLOOKUP(A1509,'Cadastro-Estoque'!A:G,3,FALSE))</f>
        <v/>
      </c>
    </row>
    <row r="1510" spans="5:8" ht="18.75" customHeight="1" x14ac:dyDescent="0.25">
      <c r="E1510" s="1" t="str">
        <f t="shared" si="24"/>
        <v/>
      </c>
      <c r="F1510" s="2" t="str">
        <f>IF(ISERROR(VLOOKUP(A1510,'Cadastro-Estoque'!A:G,1,FALSE)),"",VLOOKUP(A1510,'Cadastro-Estoque'!A:G,4,FALSE))</f>
        <v/>
      </c>
      <c r="G1510" s="2" t="str">
        <f>IF(ISBLANK(A1510),"",IF(ISERROR(VLOOKUP(A1510,'Cadastro-Estoque'!A:G,1,FALSE)),"Produto não cadastrado",VLOOKUP(A1510,'Cadastro-Estoque'!A:G,2,FALSE)))</f>
        <v/>
      </c>
      <c r="H1510" s="2" t="str">
        <f>IF(ISERROR(VLOOKUP(A1510,'Cadastro-Estoque'!A:G,1,FALSE)),"",VLOOKUP(A1510,'Cadastro-Estoque'!A:G,3,FALSE))</f>
        <v/>
      </c>
    </row>
    <row r="1511" spans="5:8" ht="18.75" customHeight="1" x14ac:dyDescent="0.25">
      <c r="E1511" s="1" t="str">
        <f t="shared" si="24"/>
        <v/>
      </c>
      <c r="F1511" s="2" t="str">
        <f>IF(ISERROR(VLOOKUP(A1511,'Cadastro-Estoque'!A:G,1,FALSE)),"",VLOOKUP(A1511,'Cadastro-Estoque'!A:G,4,FALSE))</f>
        <v/>
      </c>
      <c r="G1511" s="2" t="str">
        <f>IF(ISBLANK(A1511),"",IF(ISERROR(VLOOKUP(A1511,'Cadastro-Estoque'!A:G,1,FALSE)),"Produto não cadastrado",VLOOKUP(A1511,'Cadastro-Estoque'!A:G,2,FALSE)))</f>
        <v/>
      </c>
      <c r="H1511" s="2" t="str">
        <f>IF(ISERROR(VLOOKUP(A1511,'Cadastro-Estoque'!A:G,1,FALSE)),"",VLOOKUP(A1511,'Cadastro-Estoque'!A:G,3,FALSE))</f>
        <v/>
      </c>
    </row>
    <row r="1512" spans="5:8" ht="18.75" customHeight="1" x14ac:dyDescent="0.25">
      <c r="E1512" s="1" t="str">
        <f t="shared" si="24"/>
        <v/>
      </c>
      <c r="F1512" s="2" t="str">
        <f>IF(ISERROR(VLOOKUP(A1512,'Cadastro-Estoque'!A:G,1,FALSE)),"",VLOOKUP(A1512,'Cadastro-Estoque'!A:G,4,FALSE))</f>
        <v/>
      </c>
      <c r="G1512" s="2" t="str">
        <f>IF(ISBLANK(A1512),"",IF(ISERROR(VLOOKUP(A1512,'Cadastro-Estoque'!A:G,1,FALSE)),"Produto não cadastrado",VLOOKUP(A1512,'Cadastro-Estoque'!A:G,2,FALSE)))</f>
        <v/>
      </c>
      <c r="H1512" s="2" t="str">
        <f>IF(ISERROR(VLOOKUP(A1512,'Cadastro-Estoque'!A:G,1,FALSE)),"",VLOOKUP(A1512,'Cadastro-Estoque'!A:G,3,FALSE))</f>
        <v/>
      </c>
    </row>
    <row r="1513" spans="5:8" ht="18.75" customHeight="1" x14ac:dyDescent="0.25">
      <c r="E1513" s="1" t="str">
        <f t="shared" si="24"/>
        <v/>
      </c>
      <c r="F1513" s="2" t="str">
        <f>IF(ISERROR(VLOOKUP(A1513,'Cadastro-Estoque'!A:G,1,FALSE)),"",VLOOKUP(A1513,'Cadastro-Estoque'!A:G,4,FALSE))</f>
        <v/>
      </c>
      <c r="G1513" s="2" t="str">
        <f>IF(ISBLANK(A1513),"",IF(ISERROR(VLOOKUP(A1513,'Cadastro-Estoque'!A:G,1,FALSE)),"Produto não cadastrado",VLOOKUP(A1513,'Cadastro-Estoque'!A:G,2,FALSE)))</f>
        <v/>
      </c>
      <c r="H1513" s="2" t="str">
        <f>IF(ISERROR(VLOOKUP(A1513,'Cadastro-Estoque'!A:G,1,FALSE)),"",VLOOKUP(A1513,'Cadastro-Estoque'!A:G,3,FALSE))</f>
        <v/>
      </c>
    </row>
    <row r="1514" spans="5:8" ht="18.75" customHeight="1" x14ac:dyDescent="0.25">
      <c r="E1514" s="1" t="str">
        <f t="shared" si="24"/>
        <v/>
      </c>
      <c r="F1514" s="2" t="str">
        <f>IF(ISERROR(VLOOKUP(A1514,'Cadastro-Estoque'!A:G,1,FALSE)),"",VLOOKUP(A1514,'Cadastro-Estoque'!A:G,4,FALSE))</f>
        <v/>
      </c>
      <c r="G1514" s="2" t="str">
        <f>IF(ISBLANK(A1514),"",IF(ISERROR(VLOOKUP(A1514,'Cadastro-Estoque'!A:G,1,FALSE)),"Produto não cadastrado",VLOOKUP(A1514,'Cadastro-Estoque'!A:G,2,FALSE)))</f>
        <v/>
      </c>
      <c r="H1514" s="2" t="str">
        <f>IF(ISERROR(VLOOKUP(A1514,'Cadastro-Estoque'!A:G,1,FALSE)),"",VLOOKUP(A1514,'Cadastro-Estoque'!A:G,3,FALSE))</f>
        <v/>
      </c>
    </row>
    <row r="1515" spans="5:8" ht="18.75" customHeight="1" x14ac:dyDescent="0.25">
      <c r="E1515" s="1" t="str">
        <f t="shared" si="24"/>
        <v/>
      </c>
      <c r="F1515" s="2" t="str">
        <f>IF(ISERROR(VLOOKUP(A1515,'Cadastro-Estoque'!A:G,1,FALSE)),"",VLOOKUP(A1515,'Cadastro-Estoque'!A:G,4,FALSE))</f>
        <v/>
      </c>
      <c r="G1515" s="2" t="str">
        <f>IF(ISBLANK(A1515),"",IF(ISERROR(VLOOKUP(A1515,'Cadastro-Estoque'!A:G,1,FALSE)),"Produto não cadastrado",VLOOKUP(A1515,'Cadastro-Estoque'!A:G,2,FALSE)))</f>
        <v/>
      </c>
      <c r="H1515" s="2" t="str">
        <f>IF(ISERROR(VLOOKUP(A1515,'Cadastro-Estoque'!A:G,1,FALSE)),"",VLOOKUP(A1515,'Cadastro-Estoque'!A:G,3,FALSE))</f>
        <v/>
      </c>
    </row>
    <row r="1516" spans="5:8" ht="18.75" customHeight="1" x14ac:dyDescent="0.25">
      <c r="E1516" s="1" t="str">
        <f t="shared" si="24"/>
        <v/>
      </c>
      <c r="F1516" s="2" t="str">
        <f>IF(ISERROR(VLOOKUP(A1516,'Cadastro-Estoque'!A:G,1,FALSE)),"",VLOOKUP(A1516,'Cadastro-Estoque'!A:G,4,FALSE))</f>
        <v/>
      </c>
      <c r="G1516" s="2" t="str">
        <f>IF(ISBLANK(A1516),"",IF(ISERROR(VLOOKUP(A1516,'Cadastro-Estoque'!A:G,1,FALSE)),"Produto não cadastrado",VLOOKUP(A1516,'Cadastro-Estoque'!A:G,2,FALSE)))</f>
        <v/>
      </c>
      <c r="H1516" s="2" t="str">
        <f>IF(ISERROR(VLOOKUP(A1516,'Cadastro-Estoque'!A:G,1,FALSE)),"",VLOOKUP(A1516,'Cadastro-Estoque'!A:G,3,FALSE))</f>
        <v/>
      </c>
    </row>
    <row r="1517" spans="5:8" ht="18.75" customHeight="1" x14ac:dyDescent="0.25">
      <c r="E1517" s="1" t="str">
        <f t="shared" si="24"/>
        <v/>
      </c>
      <c r="F1517" s="2" t="str">
        <f>IF(ISERROR(VLOOKUP(A1517,'Cadastro-Estoque'!A:G,1,FALSE)),"",VLOOKUP(A1517,'Cadastro-Estoque'!A:G,4,FALSE))</f>
        <v/>
      </c>
      <c r="G1517" s="2" t="str">
        <f>IF(ISBLANK(A1517),"",IF(ISERROR(VLOOKUP(A1517,'Cadastro-Estoque'!A:G,1,FALSE)),"Produto não cadastrado",VLOOKUP(A1517,'Cadastro-Estoque'!A:G,2,FALSE)))</f>
        <v/>
      </c>
      <c r="H1517" s="2" t="str">
        <f>IF(ISERROR(VLOOKUP(A1517,'Cadastro-Estoque'!A:G,1,FALSE)),"",VLOOKUP(A1517,'Cadastro-Estoque'!A:G,3,FALSE))</f>
        <v/>
      </c>
    </row>
    <row r="1518" spans="5:8" ht="18.75" customHeight="1" x14ac:dyDescent="0.25">
      <c r="E1518" s="1" t="str">
        <f t="shared" si="24"/>
        <v/>
      </c>
      <c r="F1518" s="2" t="str">
        <f>IF(ISERROR(VLOOKUP(A1518,'Cadastro-Estoque'!A:G,1,FALSE)),"",VLOOKUP(A1518,'Cadastro-Estoque'!A:G,4,FALSE))</f>
        <v/>
      </c>
      <c r="G1518" s="2" t="str">
        <f>IF(ISBLANK(A1518),"",IF(ISERROR(VLOOKUP(A1518,'Cadastro-Estoque'!A:G,1,FALSE)),"Produto não cadastrado",VLOOKUP(A1518,'Cadastro-Estoque'!A:G,2,FALSE)))</f>
        <v/>
      </c>
      <c r="H1518" s="2" t="str">
        <f>IF(ISERROR(VLOOKUP(A1518,'Cadastro-Estoque'!A:G,1,FALSE)),"",VLOOKUP(A1518,'Cadastro-Estoque'!A:G,3,FALSE))</f>
        <v/>
      </c>
    </row>
    <row r="1519" spans="5:8" ht="18.75" customHeight="1" x14ac:dyDescent="0.25">
      <c r="E1519" s="1" t="str">
        <f t="shared" si="24"/>
        <v/>
      </c>
      <c r="F1519" s="2" t="str">
        <f>IF(ISERROR(VLOOKUP(A1519,'Cadastro-Estoque'!A:G,1,FALSE)),"",VLOOKUP(A1519,'Cadastro-Estoque'!A:G,4,FALSE))</f>
        <v/>
      </c>
      <c r="G1519" s="2" t="str">
        <f>IF(ISBLANK(A1519),"",IF(ISERROR(VLOOKUP(A1519,'Cadastro-Estoque'!A:G,1,FALSE)),"Produto não cadastrado",VLOOKUP(A1519,'Cadastro-Estoque'!A:G,2,FALSE)))</f>
        <v/>
      </c>
      <c r="H1519" s="2" t="str">
        <f>IF(ISERROR(VLOOKUP(A1519,'Cadastro-Estoque'!A:G,1,FALSE)),"",VLOOKUP(A1519,'Cadastro-Estoque'!A:G,3,FALSE))</f>
        <v/>
      </c>
    </row>
    <row r="1520" spans="5:8" ht="18.75" customHeight="1" x14ac:dyDescent="0.25">
      <c r="E1520" s="1" t="str">
        <f t="shared" si="24"/>
        <v/>
      </c>
      <c r="F1520" s="2" t="str">
        <f>IF(ISERROR(VLOOKUP(A1520,'Cadastro-Estoque'!A:G,1,FALSE)),"",VLOOKUP(A1520,'Cadastro-Estoque'!A:G,4,FALSE))</f>
        <v/>
      </c>
      <c r="G1520" s="2" t="str">
        <f>IF(ISBLANK(A1520),"",IF(ISERROR(VLOOKUP(A1520,'Cadastro-Estoque'!A:G,1,FALSE)),"Produto não cadastrado",VLOOKUP(A1520,'Cadastro-Estoque'!A:G,2,FALSE)))</f>
        <v/>
      </c>
      <c r="H1520" s="2" t="str">
        <f>IF(ISERROR(VLOOKUP(A1520,'Cadastro-Estoque'!A:G,1,FALSE)),"",VLOOKUP(A1520,'Cadastro-Estoque'!A:G,3,FALSE))</f>
        <v/>
      </c>
    </row>
    <row r="1521" spans="5:8" ht="18.75" customHeight="1" x14ac:dyDescent="0.25">
      <c r="E1521" s="1" t="str">
        <f t="shared" si="24"/>
        <v/>
      </c>
      <c r="F1521" s="2" t="str">
        <f>IF(ISERROR(VLOOKUP(A1521,'Cadastro-Estoque'!A:G,1,FALSE)),"",VLOOKUP(A1521,'Cadastro-Estoque'!A:G,4,FALSE))</f>
        <v/>
      </c>
      <c r="G1521" s="2" t="str">
        <f>IF(ISBLANK(A1521),"",IF(ISERROR(VLOOKUP(A1521,'Cadastro-Estoque'!A:G,1,FALSE)),"Produto não cadastrado",VLOOKUP(A1521,'Cadastro-Estoque'!A:G,2,FALSE)))</f>
        <v/>
      </c>
      <c r="H1521" s="2" t="str">
        <f>IF(ISERROR(VLOOKUP(A1521,'Cadastro-Estoque'!A:G,1,FALSE)),"",VLOOKUP(A1521,'Cadastro-Estoque'!A:G,3,FALSE))</f>
        <v/>
      </c>
    </row>
    <row r="1522" spans="5:8" ht="18.75" customHeight="1" x14ac:dyDescent="0.25">
      <c r="E1522" s="1" t="str">
        <f t="shared" si="24"/>
        <v/>
      </c>
      <c r="F1522" s="2" t="str">
        <f>IF(ISERROR(VLOOKUP(A1522,'Cadastro-Estoque'!A:G,1,FALSE)),"",VLOOKUP(A1522,'Cadastro-Estoque'!A:G,4,FALSE))</f>
        <v/>
      </c>
      <c r="G1522" s="2" t="str">
        <f>IF(ISBLANK(A1522),"",IF(ISERROR(VLOOKUP(A1522,'Cadastro-Estoque'!A:G,1,FALSE)),"Produto não cadastrado",VLOOKUP(A1522,'Cadastro-Estoque'!A:G,2,FALSE)))</f>
        <v/>
      </c>
      <c r="H1522" s="2" t="str">
        <f>IF(ISERROR(VLOOKUP(A1522,'Cadastro-Estoque'!A:G,1,FALSE)),"",VLOOKUP(A1522,'Cadastro-Estoque'!A:G,3,FALSE))</f>
        <v/>
      </c>
    </row>
    <row r="1523" spans="5:8" ht="18.75" customHeight="1" x14ac:dyDescent="0.25">
      <c r="E1523" s="1" t="str">
        <f t="shared" si="24"/>
        <v/>
      </c>
      <c r="F1523" s="2" t="str">
        <f>IF(ISERROR(VLOOKUP(A1523,'Cadastro-Estoque'!A:G,1,FALSE)),"",VLOOKUP(A1523,'Cadastro-Estoque'!A:G,4,FALSE))</f>
        <v/>
      </c>
      <c r="G1523" s="2" t="str">
        <f>IF(ISBLANK(A1523),"",IF(ISERROR(VLOOKUP(A1523,'Cadastro-Estoque'!A:G,1,FALSE)),"Produto não cadastrado",VLOOKUP(A1523,'Cadastro-Estoque'!A:G,2,FALSE)))</f>
        <v/>
      </c>
      <c r="H1523" s="2" t="str">
        <f>IF(ISERROR(VLOOKUP(A1523,'Cadastro-Estoque'!A:G,1,FALSE)),"",VLOOKUP(A1523,'Cadastro-Estoque'!A:G,3,FALSE))</f>
        <v/>
      </c>
    </row>
    <row r="1524" spans="5:8" ht="18.75" customHeight="1" x14ac:dyDescent="0.25">
      <c r="E1524" s="1" t="str">
        <f t="shared" si="24"/>
        <v/>
      </c>
      <c r="F1524" s="2" t="str">
        <f>IF(ISERROR(VLOOKUP(A1524,'Cadastro-Estoque'!A:G,1,FALSE)),"",VLOOKUP(A1524,'Cadastro-Estoque'!A:G,4,FALSE))</f>
        <v/>
      </c>
      <c r="G1524" s="2" t="str">
        <f>IF(ISBLANK(A1524),"",IF(ISERROR(VLOOKUP(A1524,'Cadastro-Estoque'!A:G,1,FALSE)),"Produto não cadastrado",VLOOKUP(A1524,'Cadastro-Estoque'!A:G,2,FALSE)))</f>
        <v/>
      </c>
      <c r="H1524" s="2" t="str">
        <f>IF(ISERROR(VLOOKUP(A1524,'Cadastro-Estoque'!A:G,1,FALSE)),"",VLOOKUP(A1524,'Cadastro-Estoque'!A:G,3,FALSE))</f>
        <v/>
      </c>
    </row>
    <row r="1525" spans="5:8" ht="18.75" customHeight="1" x14ac:dyDescent="0.25">
      <c r="E1525" s="1" t="str">
        <f t="shared" si="24"/>
        <v/>
      </c>
      <c r="F1525" s="2" t="str">
        <f>IF(ISERROR(VLOOKUP(A1525,'Cadastro-Estoque'!A:G,1,FALSE)),"",VLOOKUP(A1525,'Cadastro-Estoque'!A:G,4,FALSE))</f>
        <v/>
      </c>
      <c r="G1525" s="2" t="str">
        <f>IF(ISBLANK(A1525),"",IF(ISERROR(VLOOKUP(A1525,'Cadastro-Estoque'!A:G,1,FALSE)),"Produto não cadastrado",VLOOKUP(A1525,'Cadastro-Estoque'!A:G,2,FALSE)))</f>
        <v/>
      </c>
      <c r="H1525" s="2" t="str">
        <f>IF(ISERROR(VLOOKUP(A1525,'Cadastro-Estoque'!A:G,1,FALSE)),"",VLOOKUP(A1525,'Cadastro-Estoque'!A:G,3,FALSE))</f>
        <v/>
      </c>
    </row>
    <row r="1526" spans="5:8" ht="18.75" customHeight="1" x14ac:dyDescent="0.25">
      <c r="E1526" s="1" t="str">
        <f t="shared" si="24"/>
        <v/>
      </c>
      <c r="F1526" s="2" t="str">
        <f>IF(ISERROR(VLOOKUP(A1526,'Cadastro-Estoque'!A:G,1,FALSE)),"",VLOOKUP(A1526,'Cadastro-Estoque'!A:G,4,FALSE))</f>
        <v/>
      </c>
      <c r="G1526" s="2" t="str">
        <f>IF(ISBLANK(A1526),"",IF(ISERROR(VLOOKUP(A1526,'Cadastro-Estoque'!A:G,1,FALSE)),"Produto não cadastrado",VLOOKUP(A1526,'Cadastro-Estoque'!A:G,2,FALSE)))</f>
        <v/>
      </c>
      <c r="H1526" s="2" t="str">
        <f>IF(ISERROR(VLOOKUP(A1526,'Cadastro-Estoque'!A:G,1,FALSE)),"",VLOOKUP(A1526,'Cadastro-Estoque'!A:G,3,FALSE))</f>
        <v/>
      </c>
    </row>
    <row r="1527" spans="5:8" ht="18.75" customHeight="1" x14ac:dyDescent="0.25">
      <c r="E1527" s="1" t="str">
        <f t="shared" si="24"/>
        <v/>
      </c>
      <c r="F1527" s="2" t="str">
        <f>IF(ISERROR(VLOOKUP(A1527,'Cadastro-Estoque'!A:G,1,FALSE)),"",VLOOKUP(A1527,'Cadastro-Estoque'!A:G,4,FALSE))</f>
        <v/>
      </c>
      <c r="G1527" s="2" t="str">
        <f>IF(ISBLANK(A1527),"",IF(ISERROR(VLOOKUP(A1527,'Cadastro-Estoque'!A:G,1,FALSE)),"Produto não cadastrado",VLOOKUP(A1527,'Cadastro-Estoque'!A:G,2,FALSE)))</f>
        <v/>
      </c>
      <c r="H1527" s="2" t="str">
        <f>IF(ISERROR(VLOOKUP(A1527,'Cadastro-Estoque'!A:G,1,FALSE)),"",VLOOKUP(A1527,'Cadastro-Estoque'!A:G,3,FALSE))</f>
        <v/>
      </c>
    </row>
    <row r="1528" spans="5:8" ht="18.75" customHeight="1" x14ac:dyDescent="0.25">
      <c r="E1528" s="1" t="str">
        <f t="shared" si="24"/>
        <v/>
      </c>
      <c r="F1528" s="2" t="str">
        <f>IF(ISERROR(VLOOKUP(A1528,'Cadastro-Estoque'!A:G,1,FALSE)),"",VLOOKUP(A1528,'Cadastro-Estoque'!A:G,4,FALSE))</f>
        <v/>
      </c>
      <c r="G1528" s="2" t="str">
        <f>IF(ISBLANK(A1528),"",IF(ISERROR(VLOOKUP(A1528,'Cadastro-Estoque'!A:G,1,FALSE)),"Produto não cadastrado",VLOOKUP(A1528,'Cadastro-Estoque'!A:G,2,FALSE)))</f>
        <v/>
      </c>
      <c r="H1528" s="2" t="str">
        <f>IF(ISERROR(VLOOKUP(A1528,'Cadastro-Estoque'!A:G,1,FALSE)),"",VLOOKUP(A1528,'Cadastro-Estoque'!A:G,3,FALSE))</f>
        <v/>
      </c>
    </row>
    <row r="1529" spans="5:8" ht="18.75" customHeight="1" x14ac:dyDescent="0.25">
      <c r="E1529" s="1" t="str">
        <f t="shared" si="24"/>
        <v/>
      </c>
      <c r="F1529" s="2" t="str">
        <f>IF(ISERROR(VLOOKUP(A1529,'Cadastro-Estoque'!A:G,1,FALSE)),"",VLOOKUP(A1529,'Cadastro-Estoque'!A:G,4,FALSE))</f>
        <v/>
      </c>
      <c r="G1529" s="2" t="str">
        <f>IF(ISBLANK(A1529),"",IF(ISERROR(VLOOKUP(A1529,'Cadastro-Estoque'!A:G,1,FALSE)),"Produto não cadastrado",VLOOKUP(A1529,'Cadastro-Estoque'!A:G,2,FALSE)))</f>
        <v/>
      </c>
      <c r="H1529" s="2" t="str">
        <f>IF(ISERROR(VLOOKUP(A1529,'Cadastro-Estoque'!A:G,1,FALSE)),"",VLOOKUP(A1529,'Cadastro-Estoque'!A:G,3,FALSE))</f>
        <v/>
      </c>
    </row>
    <row r="1530" spans="5:8" ht="18.75" customHeight="1" x14ac:dyDescent="0.25">
      <c r="E1530" s="1" t="str">
        <f t="shared" si="24"/>
        <v/>
      </c>
      <c r="F1530" s="2" t="str">
        <f>IF(ISERROR(VLOOKUP(A1530,'Cadastro-Estoque'!A:G,1,FALSE)),"",VLOOKUP(A1530,'Cadastro-Estoque'!A:G,4,FALSE))</f>
        <v/>
      </c>
      <c r="G1530" s="2" t="str">
        <f>IF(ISBLANK(A1530),"",IF(ISERROR(VLOOKUP(A1530,'Cadastro-Estoque'!A:G,1,FALSE)),"Produto não cadastrado",VLOOKUP(A1530,'Cadastro-Estoque'!A:G,2,FALSE)))</f>
        <v/>
      </c>
      <c r="H1530" s="2" t="str">
        <f>IF(ISERROR(VLOOKUP(A1530,'Cadastro-Estoque'!A:G,1,FALSE)),"",VLOOKUP(A1530,'Cadastro-Estoque'!A:G,3,FALSE))</f>
        <v/>
      </c>
    </row>
    <row r="1531" spans="5:8" ht="18.75" customHeight="1" x14ac:dyDescent="0.25">
      <c r="E1531" s="1" t="str">
        <f t="shared" si="24"/>
        <v/>
      </c>
      <c r="F1531" s="2" t="str">
        <f>IF(ISERROR(VLOOKUP(A1531,'Cadastro-Estoque'!A:G,1,FALSE)),"",VLOOKUP(A1531,'Cadastro-Estoque'!A:G,4,FALSE))</f>
        <v/>
      </c>
      <c r="G1531" s="2" t="str">
        <f>IF(ISBLANK(A1531),"",IF(ISERROR(VLOOKUP(A1531,'Cadastro-Estoque'!A:G,1,FALSE)),"Produto não cadastrado",VLOOKUP(A1531,'Cadastro-Estoque'!A:G,2,FALSE)))</f>
        <v/>
      </c>
      <c r="H1531" s="2" t="str">
        <f>IF(ISERROR(VLOOKUP(A1531,'Cadastro-Estoque'!A:G,1,FALSE)),"",VLOOKUP(A1531,'Cadastro-Estoque'!A:G,3,FALSE))</f>
        <v/>
      </c>
    </row>
    <row r="1532" spans="5:8" ht="18.75" customHeight="1" x14ac:dyDescent="0.25">
      <c r="E1532" s="1" t="str">
        <f t="shared" si="24"/>
        <v/>
      </c>
      <c r="F1532" s="2" t="str">
        <f>IF(ISERROR(VLOOKUP(A1532,'Cadastro-Estoque'!A:G,1,FALSE)),"",VLOOKUP(A1532,'Cadastro-Estoque'!A:G,4,FALSE))</f>
        <v/>
      </c>
      <c r="G1532" s="2" t="str">
        <f>IF(ISBLANK(A1532),"",IF(ISERROR(VLOOKUP(A1532,'Cadastro-Estoque'!A:G,1,FALSE)),"Produto não cadastrado",VLOOKUP(A1532,'Cadastro-Estoque'!A:G,2,FALSE)))</f>
        <v/>
      </c>
      <c r="H1532" s="2" t="str">
        <f>IF(ISERROR(VLOOKUP(A1532,'Cadastro-Estoque'!A:G,1,FALSE)),"",VLOOKUP(A1532,'Cadastro-Estoque'!A:G,3,FALSE))</f>
        <v/>
      </c>
    </row>
    <row r="1533" spans="5:8" ht="18.75" customHeight="1" x14ac:dyDescent="0.25">
      <c r="E1533" s="1" t="str">
        <f t="shared" si="24"/>
        <v/>
      </c>
      <c r="F1533" s="2" t="str">
        <f>IF(ISERROR(VLOOKUP(A1533,'Cadastro-Estoque'!A:G,1,FALSE)),"",VLOOKUP(A1533,'Cadastro-Estoque'!A:G,4,FALSE))</f>
        <v/>
      </c>
      <c r="G1533" s="2" t="str">
        <f>IF(ISBLANK(A1533),"",IF(ISERROR(VLOOKUP(A1533,'Cadastro-Estoque'!A:G,1,FALSE)),"Produto não cadastrado",VLOOKUP(A1533,'Cadastro-Estoque'!A:G,2,FALSE)))</f>
        <v/>
      </c>
      <c r="H1533" s="2" t="str">
        <f>IF(ISERROR(VLOOKUP(A1533,'Cadastro-Estoque'!A:G,1,FALSE)),"",VLOOKUP(A1533,'Cadastro-Estoque'!A:G,3,FALSE))</f>
        <v/>
      </c>
    </row>
    <row r="1534" spans="5:8" ht="18.75" customHeight="1" x14ac:dyDescent="0.25">
      <c r="E1534" s="1" t="str">
        <f t="shared" si="24"/>
        <v/>
      </c>
      <c r="F1534" s="2" t="str">
        <f>IF(ISERROR(VLOOKUP(A1534,'Cadastro-Estoque'!A:G,1,FALSE)),"",VLOOKUP(A1534,'Cadastro-Estoque'!A:G,4,FALSE))</f>
        <v/>
      </c>
      <c r="G1534" s="2" t="str">
        <f>IF(ISBLANK(A1534),"",IF(ISERROR(VLOOKUP(A1534,'Cadastro-Estoque'!A:G,1,FALSE)),"Produto não cadastrado",VLOOKUP(A1534,'Cadastro-Estoque'!A:G,2,FALSE)))</f>
        <v/>
      </c>
      <c r="H1534" s="2" t="str">
        <f>IF(ISERROR(VLOOKUP(A1534,'Cadastro-Estoque'!A:G,1,FALSE)),"",VLOOKUP(A1534,'Cadastro-Estoque'!A:G,3,FALSE))</f>
        <v/>
      </c>
    </row>
    <row r="1535" spans="5:8" ht="18.75" customHeight="1" x14ac:dyDescent="0.25">
      <c r="E1535" s="1" t="str">
        <f t="shared" si="24"/>
        <v/>
      </c>
      <c r="F1535" s="2" t="str">
        <f>IF(ISERROR(VLOOKUP(A1535,'Cadastro-Estoque'!A:G,1,FALSE)),"",VLOOKUP(A1535,'Cadastro-Estoque'!A:G,4,FALSE))</f>
        <v/>
      </c>
      <c r="G1535" s="2" t="str">
        <f>IF(ISBLANK(A1535),"",IF(ISERROR(VLOOKUP(A1535,'Cadastro-Estoque'!A:G,1,FALSE)),"Produto não cadastrado",VLOOKUP(A1535,'Cadastro-Estoque'!A:G,2,FALSE)))</f>
        <v/>
      </c>
      <c r="H1535" s="2" t="str">
        <f>IF(ISERROR(VLOOKUP(A1535,'Cadastro-Estoque'!A:G,1,FALSE)),"",VLOOKUP(A1535,'Cadastro-Estoque'!A:G,3,FALSE))</f>
        <v/>
      </c>
    </row>
    <row r="1536" spans="5:8" ht="18.75" customHeight="1" x14ac:dyDescent="0.25">
      <c r="E1536" s="1" t="str">
        <f t="shared" si="24"/>
        <v/>
      </c>
      <c r="F1536" s="2" t="str">
        <f>IF(ISERROR(VLOOKUP(A1536,'Cadastro-Estoque'!A:G,1,FALSE)),"",VLOOKUP(A1536,'Cadastro-Estoque'!A:G,4,FALSE))</f>
        <v/>
      </c>
      <c r="G1536" s="2" t="str">
        <f>IF(ISBLANK(A1536),"",IF(ISERROR(VLOOKUP(A1536,'Cadastro-Estoque'!A:G,1,FALSE)),"Produto não cadastrado",VLOOKUP(A1536,'Cadastro-Estoque'!A:G,2,FALSE)))</f>
        <v/>
      </c>
      <c r="H1536" s="2" t="str">
        <f>IF(ISERROR(VLOOKUP(A1536,'Cadastro-Estoque'!A:G,1,FALSE)),"",VLOOKUP(A1536,'Cadastro-Estoque'!A:G,3,FALSE))</f>
        <v/>
      </c>
    </row>
    <row r="1537" spans="5:8" ht="18.75" customHeight="1" x14ac:dyDescent="0.25">
      <c r="E1537" s="1" t="str">
        <f t="shared" si="24"/>
        <v/>
      </c>
      <c r="F1537" s="2" t="str">
        <f>IF(ISERROR(VLOOKUP(A1537,'Cadastro-Estoque'!A:G,1,FALSE)),"",VLOOKUP(A1537,'Cadastro-Estoque'!A:G,4,FALSE))</f>
        <v/>
      </c>
      <c r="G1537" s="2" t="str">
        <f>IF(ISBLANK(A1537),"",IF(ISERROR(VLOOKUP(A1537,'Cadastro-Estoque'!A:G,1,FALSE)),"Produto não cadastrado",VLOOKUP(A1537,'Cadastro-Estoque'!A:G,2,FALSE)))</f>
        <v/>
      </c>
      <c r="H1537" s="2" t="str">
        <f>IF(ISERROR(VLOOKUP(A1537,'Cadastro-Estoque'!A:G,1,FALSE)),"",VLOOKUP(A1537,'Cadastro-Estoque'!A:G,3,FALSE))</f>
        <v/>
      </c>
    </row>
    <row r="1538" spans="5:8" ht="18.75" customHeight="1" x14ac:dyDescent="0.25">
      <c r="E1538" s="1" t="str">
        <f t="shared" si="24"/>
        <v/>
      </c>
      <c r="F1538" s="2" t="str">
        <f>IF(ISERROR(VLOOKUP(A1538,'Cadastro-Estoque'!A:G,1,FALSE)),"",VLOOKUP(A1538,'Cadastro-Estoque'!A:G,4,FALSE))</f>
        <v/>
      </c>
      <c r="G1538" s="2" t="str">
        <f>IF(ISBLANK(A1538),"",IF(ISERROR(VLOOKUP(A1538,'Cadastro-Estoque'!A:G,1,FALSE)),"Produto não cadastrado",VLOOKUP(A1538,'Cadastro-Estoque'!A:G,2,FALSE)))</f>
        <v/>
      </c>
      <c r="H1538" s="2" t="str">
        <f>IF(ISERROR(VLOOKUP(A1538,'Cadastro-Estoque'!A:G,1,FALSE)),"",VLOOKUP(A1538,'Cadastro-Estoque'!A:G,3,FALSE))</f>
        <v/>
      </c>
    </row>
    <row r="1539" spans="5:8" ht="18.75" customHeight="1" x14ac:dyDescent="0.25">
      <c r="E1539" s="1" t="str">
        <f t="shared" si="24"/>
        <v/>
      </c>
      <c r="F1539" s="2" t="str">
        <f>IF(ISERROR(VLOOKUP(A1539,'Cadastro-Estoque'!A:G,1,FALSE)),"",VLOOKUP(A1539,'Cadastro-Estoque'!A:G,4,FALSE))</f>
        <v/>
      </c>
      <c r="G1539" s="2" t="str">
        <f>IF(ISBLANK(A1539),"",IF(ISERROR(VLOOKUP(A1539,'Cadastro-Estoque'!A:G,1,FALSE)),"Produto não cadastrado",VLOOKUP(A1539,'Cadastro-Estoque'!A:G,2,FALSE)))</f>
        <v/>
      </c>
      <c r="H1539" s="2" t="str">
        <f>IF(ISERROR(VLOOKUP(A1539,'Cadastro-Estoque'!A:G,1,FALSE)),"",VLOOKUP(A1539,'Cadastro-Estoque'!A:G,3,FALSE))</f>
        <v/>
      </c>
    </row>
    <row r="1540" spans="5:8" ht="18.75" customHeight="1" x14ac:dyDescent="0.25">
      <c r="E1540" s="1" t="str">
        <f t="shared" si="24"/>
        <v/>
      </c>
      <c r="F1540" s="2" t="str">
        <f>IF(ISERROR(VLOOKUP(A1540,'Cadastro-Estoque'!A:G,1,FALSE)),"",VLOOKUP(A1540,'Cadastro-Estoque'!A:G,4,FALSE))</f>
        <v/>
      </c>
      <c r="G1540" s="2" t="str">
        <f>IF(ISBLANK(A1540),"",IF(ISERROR(VLOOKUP(A1540,'Cadastro-Estoque'!A:G,1,FALSE)),"Produto não cadastrado",VLOOKUP(A1540,'Cadastro-Estoque'!A:G,2,FALSE)))</f>
        <v/>
      </c>
      <c r="H1540" s="2" t="str">
        <f>IF(ISERROR(VLOOKUP(A1540,'Cadastro-Estoque'!A:G,1,FALSE)),"",VLOOKUP(A1540,'Cadastro-Estoque'!A:G,3,FALSE))</f>
        <v/>
      </c>
    </row>
    <row r="1541" spans="5:8" ht="18.75" customHeight="1" x14ac:dyDescent="0.25">
      <c r="E1541" s="1" t="str">
        <f t="shared" si="24"/>
        <v/>
      </c>
      <c r="F1541" s="2" t="str">
        <f>IF(ISERROR(VLOOKUP(A1541,'Cadastro-Estoque'!A:G,1,FALSE)),"",VLOOKUP(A1541,'Cadastro-Estoque'!A:G,4,FALSE))</f>
        <v/>
      </c>
      <c r="G1541" s="2" t="str">
        <f>IF(ISBLANK(A1541),"",IF(ISERROR(VLOOKUP(A1541,'Cadastro-Estoque'!A:G,1,FALSE)),"Produto não cadastrado",VLOOKUP(A1541,'Cadastro-Estoque'!A:G,2,FALSE)))</f>
        <v/>
      </c>
      <c r="H1541" s="2" t="str">
        <f>IF(ISERROR(VLOOKUP(A1541,'Cadastro-Estoque'!A:G,1,FALSE)),"",VLOOKUP(A1541,'Cadastro-Estoque'!A:G,3,FALSE))</f>
        <v/>
      </c>
    </row>
    <row r="1542" spans="5:8" ht="18.75" customHeight="1" x14ac:dyDescent="0.25">
      <c r="E1542" s="1" t="str">
        <f t="shared" si="24"/>
        <v/>
      </c>
      <c r="F1542" s="2" t="str">
        <f>IF(ISERROR(VLOOKUP(A1542,'Cadastro-Estoque'!A:G,1,FALSE)),"",VLOOKUP(A1542,'Cadastro-Estoque'!A:G,4,FALSE))</f>
        <v/>
      </c>
      <c r="G1542" s="2" t="str">
        <f>IF(ISBLANK(A1542),"",IF(ISERROR(VLOOKUP(A1542,'Cadastro-Estoque'!A:G,1,FALSE)),"Produto não cadastrado",VLOOKUP(A1542,'Cadastro-Estoque'!A:G,2,FALSE)))</f>
        <v/>
      </c>
      <c r="H1542" s="2" t="str">
        <f>IF(ISERROR(VLOOKUP(A1542,'Cadastro-Estoque'!A:G,1,FALSE)),"",VLOOKUP(A1542,'Cadastro-Estoque'!A:G,3,FALSE))</f>
        <v/>
      </c>
    </row>
    <row r="1543" spans="5:8" ht="18.75" customHeight="1" x14ac:dyDescent="0.25">
      <c r="E1543" s="1" t="str">
        <f t="shared" ref="E1543:E1606" si="25">IF(ISBLANK(A1543),"",C1543*D1543)</f>
        <v/>
      </c>
      <c r="F1543" s="2" t="str">
        <f>IF(ISERROR(VLOOKUP(A1543,'Cadastro-Estoque'!A:G,1,FALSE)),"",VLOOKUP(A1543,'Cadastro-Estoque'!A:G,4,FALSE))</f>
        <v/>
      </c>
      <c r="G1543" s="2" t="str">
        <f>IF(ISBLANK(A1543),"",IF(ISERROR(VLOOKUP(A1543,'Cadastro-Estoque'!A:G,1,FALSE)),"Produto não cadastrado",VLOOKUP(A1543,'Cadastro-Estoque'!A:G,2,FALSE)))</f>
        <v/>
      </c>
      <c r="H1543" s="2" t="str">
        <f>IF(ISERROR(VLOOKUP(A1543,'Cadastro-Estoque'!A:G,1,FALSE)),"",VLOOKUP(A1543,'Cadastro-Estoque'!A:G,3,FALSE))</f>
        <v/>
      </c>
    </row>
    <row r="1544" spans="5:8" ht="18.75" customHeight="1" x14ac:dyDescent="0.25">
      <c r="E1544" s="1" t="str">
        <f t="shared" si="25"/>
        <v/>
      </c>
      <c r="F1544" s="2" t="str">
        <f>IF(ISERROR(VLOOKUP(A1544,'Cadastro-Estoque'!A:G,1,FALSE)),"",VLOOKUP(A1544,'Cadastro-Estoque'!A:G,4,FALSE))</f>
        <v/>
      </c>
      <c r="G1544" s="2" t="str">
        <f>IF(ISBLANK(A1544),"",IF(ISERROR(VLOOKUP(A1544,'Cadastro-Estoque'!A:G,1,FALSE)),"Produto não cadastrado",VLOOKUP(A1544,'Cadastro-Estoque'!A:G,2,FALSE)))</f>
        <v/>
      </c>
      <c r="H1544" s="2" t="str">
        <f>IF(ISERROR(VLOOKUP(A1544,'Cadastro-Estoque'!A:G,1,FALSE)),"",VLOOKUP(A1544,'Cadastro-Estoque'!A:G,3,FALSE))</f>
        <v/>
      </c>
    </row>
    <row r="1545" spans="5:8" ht="18.75" customHeight="1" x14ac:dyDescent="0.25">
      <c r="E1545" s="1" t="str">
        <f t="shared" si="25"/>
        <v/>
      </c>
      <c r="F1545" s="2" t="str">
        <f>IF(ISERROR(VLOOKUP(A1545,'Cadastro-Estoque'!A:G,1,FALSE)),"",VLOOKUP(A1545,'Cadastro-Estoque'!A:G,4,FALSE))</f>
        <v/>
      </c>
      <c r="G1545" s="2" t="str">
        <f>IF(ISBLANK(A1545),"",IF(ISERROR(VLOOKUP(A1545,'Cadastro-Estoque'!A:G,1,FALSE)),"Produto não cadastrado",VLOOKUP(A1545,'Cadastro-Estoque'!A:G,2,FALSE)))</f>
        <v/>
      </c>
      <c r="H1545" s="2" t="str">
        <f>IF(ISERROR(VLOOKUP(A1545,'Cadastro-Estoque'!A:G,1,FALSE)),"",VLOOKUP(A1545,'Cadastro-Estoque'!A:G,3,FALSE))</f>
        <v/>
      </c>
    </row>
    <row r="1546" spans="5:8" ht="18.75" customHeight="1" x14ac:dyDescent="0.25">
      <c r="E1546" s="1" t="str">
        <f t="shared" si="25"/>
        <v/>
      </c>
      <c r="F1546" s="2" t="str">
        <f>IF(ISERROR(VLOOKUP(A1546,'Cadastro-Estoque'!A:G,1,FALSE)),"",VLOOKUP(A1546,'Cadastro-Estoque'!A:G,4,FALSE))</f>
        <v/>
      </c>
      <c r="G1546" s="2" t="str">
        <f>IF(ISBLANK(A1546),"",IF(ISERROR(VLOOKUP(A1546,'Cadastro-Estoque'!A:G,1,FALSE)),"Produto não cadastrado",VLOOKUP(A1546,'Cadastro-Estoque'!A:G,2,FALSE)))</f>
        <v/>
      </c>
      <c r="H1546" s="2" t="str">
        <f>IF(ISERROR(VLOOKUP(A1546,'Cadastro-Estoque'!A:G,1,FALSE)),"",VLOOKUP(A1546,'Cadastro-Estoque'!A:G,3,FALSE))</f>
        <v/>
      </c>
    </row>
    <row r="1547" spans="5:8" ht="18.75" customHeight="1" x14ac:dyDescent="0.25">
      <c r="E1547" s="1" t="str">
        <f t="shared" si="25"/>
        <v/>
      </c>
      <c r="F1547" s="2" t="str">
        <f>IF(ISERROR(VLOOKUP(A1547,'Cadastro-Estoque'!A:G,1,FALSE)),"",VLOOKUP(A1547,'Cadastro-Estoque'!A:G,4,FALSE))</f>
        <v/>
      </c>
      <c r="G1547" s="2" t="str">
        <f>IF(ISBLANK(A1547),"",IF(ISERROR(VLOOKUP(A1547,'Cadastro-Estoque'!A:G,1,FALSE)),"Produto não cadastrado",VLOOKUP(A1547,'Cadastro-Estoque'!A:G,2,FALSE)))</f>
        <v/>
      </c>
      <c r="H1547" s="2" t="str">
        <f>IF(ISERROR(VLOOKUP(A1547,'Cadastro-Estoque'!A:G,1,FALSE)),"",VLOOKUP(A1547,'Cadastro-Estoque'!A:G,3,FALSE))</f>
        <v/>
      </c>
    </row>
    <row r="1548" spans="5:8" ht="18.75" customHeight="1" x14ac:dyDescent="0.25">
      <c r="E1548" s="1" t="str">
        <f t="shared" si="25"/>
        <v/>
      </c>
      <c r="F1548" s="2" t="str">
        <f>IF(ISERROR(VLOOKUP(A1548,'Cadastro-Estoque'!A:G,1,FALSE)),"",VLOOKUP(A1548,'Cadastro-Estoque'!A:G,4,FALSE))</f>
        <v/>
      </c>
      <c r="G1548" s="2" t="str">
        <f>IF(ISBLANK(A1548),"",IF(ISERROR(VLOOKUP(A1548,'Cadastro-Estoque'!A:G,1,FALSE)),"Produto não cadastrado",VLOOKUP(A1548,'Cadastro-Estoque'!A:G,2,FALSE)))</f>
        <v/>
      </c>
      <c r="H1548" s="2" t="str">
        <f>IF(ISERROR(VLOOKUP(A1548,'Cadastro-Estoque'!A:G,1,FALSE)),"",VLOOKUP(A1548,'Cadastro-Estoque'!A:G,3,FALSE))</f>
        <v/>
      </c>
    </row>
    <row r="1549" spans="5:8" ht="18.75" customHeight="1" x14ac:dyDescent="0.25">
      <c r="E1549" s="1" t="str">
        <f t="shared" si="25"/>
        <v/>
      </c>
      <c r="F1549" s="2" t="str">
        <f>IF(ISERROR(VLOOKUP(A1549,'Cadastro-Estoque'!A:G,1,FALSE)),"",VLOOKUP(A1549,'Cadastro-Estoque'!A:G,4,FALSE))</f>
        <v/>
      </c>
      <c r="G1549" s="2" t="str">
        <f>IF(ISBLANK(A1549),"",IF(ISERROR(VLOOKUP(A1549,'Cadastro-Estoque'!A:G,1,FALSE)),"Produto não cadastrado",VLOOKUP(A1549,'Cadastro-Estoque'!A:G,2,FALSE)))</f>
        <v/>
      </c>
      <c r="H1549" s="2" t="str">
        <f>IF(ISERROR(VLOOKUP(A1549,'Cadastro-Estoque'!A:G,1,FALSE)),"",VLOOKUP(A1549,'Cadastro-Estoque'!A:G,3,FALSE))</f>
        <v/>
      </c>
    </row>
    <row r="1550" spans="5:8" ht="18.75" customHeight="1" x14ac:dyDescent="0.25">
      <c r="E1550" s="1" t="str">
        <f t="shared" si="25"/>
        <v/>
      </c>
      <c r="F1550" s="2" t="str">
        <f>IF(ISERROR(VLOOKUP(A1550,'Cadastro-Estoque'!A:G,1,FALSE)),"",VLOOKUP(A1550,'Cadastro-Estoque'!A:G,4,FALSE))</f>
        <v/>
      </c>
      <c r="G1550" s="2" t="str">
        <f>IF(ISBLANK(A1550),"",IF(ISERROR(VLOOKUP(A1550,'Cadastro-Estoque'!A:G,1,FALSE)),"Produto não cadastrado",VLOOKUP(A1550,'Cadastro-Estoque'!A:G,2,FALSE)))</f>
        <v/>
      </c>
      <c r="H1550" s="2" t="str">
        <f>IF(ISERROR(VLOOKUP(A1550,'Cadastro-Estoque'!A:G,1,FALSE)),"",VLOOKUP(A1550,'Cadastro-Estoque'!A:G,3,FALSE))</f>
        <v/>
      </c>
    </row>
    <row r="1551" spans="5:8" ht="18.75" customHeight="1" x14ac:dyDescent="0.25">
      <c r="E1551" s="1" t="str">
        <f t="shared" si="25"/>
        <v/>
      </c>
      <c r="F1551" s="2" t="str">
        <f>IF(ISERROR(VLOOKUP(A1551,'Cadastro-Estoque'!A:G,1,FALSE)),"",VLOOKUP(A1551,'Cadastro-Estoque'!A:G,4,FALSE))</f>
        <v/>
      </c>
      <c r="G1551" s="2" t="str">
        <f>IF(ISBLANK(A1551),"",IF(ISERROR(VLOOKUP(A1551,'Cadastro-Estoque'!A:G,1,FALSE)),"Produto não cadastrado",VLOOKUP(A1551,'Cadastro-Estoque'!A:G,2,FALSE)))</f>
        <v/>
      </c>
      <c r="H1551" s="2" t="str">
        <f>IF(ISERROR(VLOOKUP(A1551,'Cadastro-Estoque'!A:G,1,FALSE)),"",VLOOKUP(A1551,'Cadastro-Estoque'!A:G,3,FALSE))</f>
        <v/>
      </c>
    </row>
    <row r="1552" spans="5:8" ht="18.75" customHeight="1" x14ac:dyDescent="0.25">
      <c r="E1552" s="1" t="str">
        <f t="shared" si="25"/>
        <v/>
      </c>
      <c r="F1552" s="2" t="str">
        <f>IF(ISERROR(VLOOKUP(A1552,'Cadastro-Estoque'!A:G,1,FALSE)),"",VLOOKUP(A1552,'Cadastro-Estoque'!A:G,4,FALSE))</f>
        <v/>
      </c>
      <c r="G1552" s="2" t="str">
        <f>IF(ISBLANK(A1552),"",IF(ISERROR(VLOOKUP(A1552,'Cadastro-Estoque'!A:G,1,FALSE)),"Produto não cadastrado",VLOOKUP(A1552,'Cadastro-Estoque'!A:G,2,FALSE)))</f>
        <v/>
      </c>
      <c r="H1552" s="2" t="str">
        <f>IF(ISERROR(VLOOKUP(A1552,'Cadastro-Estoque'!A:G,1,FALSE)),"",VLOOKUP(A1552,'Cadastro-Estoque'!A:G,3,FALSE))</f>
        <v/>
      </c>
    </row>
    <row r="1553" spans="5:8" ht="18.75" customHeight="1" x14ac:dyDescent="0.25">
      <c r="E1553" s="1" t="str">
        <f t="shared" si="25"/>
        <v/>
      </c>
      <c r="F1553" s="2" t="str">
        <f>IF(ISERROR(VLOOKUP(A1553,'Cadastro-Estoque'!A:G,1,FALSE)),"",VLOOKUP(A1553,'Cadastro-Estoque'!A:G,4,FALSE))</f>
        <v/>
      </c>
      <c r="G1553" s="2" t="str">
        <f>IF(ISBLANK(A1553),"",IF(ISERROR(VLOOKUP(A1553,'Cadastro-Estoque'!A:G,1,FALSE)),"Produto não cadastrado",VLOOKUP(A1553,'Cadastro-Estoque'!A:G,2,FALSE)))</f>
        <v/>
      </c>
      <c r="H1553" s="2" t="str">
        <f>IF(ISERROR(VLOOKUP(A1553,'Cadastro-Estoque'!A:G,1,FALSE)),"",VLOOKUP(A1553,'Cadastro-Estoque'!A:G,3,FALSE))</f>
        <v/>
      </c>
    </row>
    <row r="1554" spans="5:8" ht="18.75" customHeight="1" x14ac:dyDescent="0.25">
      <c r="E1554" s="1" t="str">
        <f t="shared" si="25"/>
        <v/>
      </c>
      <c r="F1554" s="2" t="str">
        <f>IF(ISERROR(VLOOKUP(A1554,'Cadastro-Estoque'!A:G,1,FALSE)),"",VLOOKUP(A1554,'Cadastro-Estoque'!A:G,4,FALSE))</f>
        <v/>
      </c>
      <c r="G1554" s="2" t="str">
        <f>IF(ISBLANK(A1554),"",IF(ISERROR(VLOOKUP(A1554,'Cadastro-Estoque'!A:G,1,FALSE)),"Produto não cadastrado",VLOOKUP(A1554,'Cadastro-Estoque'!A:G,2,FALSE)))</f>
        <v/>
      </c>
      <c r="H1554" s="2" t="str">
        <f>IF(ISERROR(VLOOKUP(A1554,'Cadastro-Estoque'!A:G,1,FALSE)),"",VLOOKUP(A1554,'Cadastro-Estoque'!A:G,3,FALSE))</f>
        <v/>
      </c>
    </row>
    <row r="1555" spans="5:8" ht="18.75" customHeight="1" x14ac:dyDescent="0.25">
      <c r="E1555" s="1" t="str">
        <f t="shared" si="25"/>
        <v/>
      </c>
      <c r="F1555" s="2" t="str">
        <f>IF(ISERROR(VLOOKUP(A1555,'Cadastro-Estoque'!A:G,1,FALSE)),"",VLOOKUP(A1555,'Cadastro-Estoque'!A:G,4,FALSE))</f>
        <v/>
      </c>
      <c r="G1555" s="2" t="str">
        <f>IF(ISBLANK(A1555),"",IF(ISERROR(VLOOKUP(A1555,'Cadastro-Estoque'!A:G,1,FALSE)),"Produto não cadastrado",VLOOKUP(A1555,'Cadastro-Estoque'!A:G,2,FALSE)))</f>
        <v/>
      </c>
      <c r="H1555" s="2" t="str">
        <f>IF(ISERROR(VLOOKUP(A1555,'Cadastro-Estoque'!A:G,1,FALSE)),"",VLOOKUP(A1555,'Cadastro-Estoque'!A:G,3,FALSE))</f>
        <v/>
      </c>
    </row>
    <row r="1556" spans="5:8" ht="18.75" customHeight="1" x14ac:dyDescent="0.25">
      <c r="E1556" s="1" t="str">
        <f t="shared" si="25"/>
        <v/>
      </c>
      <c r="F1556" s="2" t="str">
        <f>IF(ISERROR(VLOOKUP(A1556,'Cadastro-Estoque'!A:G,1,FALSE)),"",VLOOKUP(A1556,'Cadastro-Estoque'!A:G,4,FALSE))</f>
        <v/>
      </c>
      <c r="G1556" s="2" t="str">
        <f>IF(ISBLANK(A1556),"",IF(ISERROR(VLOOKUP(A1556,'Cadastro-Estoque'!A:G,1,FALSE)),"Produto não cadastrado",VLOOKUP(A1556,'Cadastro-Estoque'!A:G,2,FALSE)))</f>
        <v/>
      </c>
      <c r="H1556" s="2" t="str">
        <f>IF(ISERROR(VLOOKUP(A1556,'Cadastro-Estoque'!A:G,1,FALSE)),"",VLOOKUP(A1556,'Cadastro-Estoque'!A:G,3,FALSE))</f>
        <v/>
      </c>
    </row>
    <row r="1557" spans="5:8" ht="18.75" customHeight="1" x14ac:dyDescent="0.25">
      <c r="E1557" s="1" t="str">
        <f t="shared" si="25"/>
        <v/>
      </c>
      <c r="F1557" s="2" t="str">
        <f>IF(ISERROR(VLOOKUP(A1557,'Cadastro-Estoque'!A:G,1,FALSE)),"",VLOOKUP(A1557,'Cadastro-Estoque'!A:G,4,FALSE))</f>
        <v/>
      </c>
      <c r="G1557" s="2" t="str">
        <f>IF(ISBLANK(A1557),"",IF(ISERROR(VLOOKUP(A1557,'Cadastro-Estoque'!A:G,1,FALSE)),"Produto não cadastrado",VLOOKUP(A1557,'Cadastro-Estoque'!A:G,2,FALSE)))</f>
        <v/>
      </c>
      <c r="H1557" s="2" t="str">
        <f>IF(ISERROR(VLOOKUP(A1557,'Cadastro-Estoque'!A:G,1,FALSE)),"",VLOOKUP(A1557,'Cadastro-Estoque'!A:G,3,FALSE))</f>
        <v/>
      </c>
    </row>
    <row r="1558" spans="5:8" ht="18.75" customHeight="1" x14ac:dyDescent="0.25">
      <c r="E1558" s="1" t="str">
        <f t="shared" si="25"/>
        <v/>
      </c>
      <c r="F1558" s="2" t="str">
        <f>IF(ISERROR(VLOOKUP(A1558,'Cadastro-Estoque'!A:G,1,FALSE)),"",VLOOKUP(A1558,'Cadastro-Estoque'!A:G,4,FALSE))</f>
        <v/>
      </c>
      <c r="G1558" s="2" t="str">
        <f>IF(ISBLANK(A1558),"",IF(ISERROR(VLOOKUP(A1558,'Cadastro-Estoque'!A:G,1,FALSE)),"Produto não cadastrado",VLOOKUP(A1558,'Cadastro-Estoque'!A:G,2,FALSE)))</f>
        <v/>
      </c>
      <c r="H1558" s="2" t="str">
        <f>IF(ISERROR(VLOOKUP(A1558,'Cadastro-Estoque'!A:G,1,FALSE)),"",VLOOKUP(A1558,'Cadastro-Estoque'!A:G,3,FALSE))</f>
        <v/>
      </c>
    </row>
    <row r="1559" spans="5:8" ht="18.75" customHeight="1" x14ac:dyDescent="0.25">
      <c r="E1559" s="1" t="str">
        <f t="shared" si="25"/>
        <v/>
      </c>
      <c r="F1559" s="2" t="str">
        <f>IF(ISERROR(VLOOKUP(A1559,'Cadastro-Estoque'!A:G,1,FALSE)),"",VLOOKUP(A1559,'Cadastro-Estoque'!A:G,4,FALSE))</f>
        <v/>
      </c>
      <c r="G1559" s="2" t="str">
        <f>IF(ISBLANK(A1559),"",IF(ISERROR(VLOOKUP(A1559,'Cadastro-Estoque'!A:G,1,FALSE)),"Produto não cadastrado",VLOOKUP(A1559,'Cadastro-Estoque'!A:G,2,FALSE)))</f>
        <v/>
      </c>
      <c r="H1559" s="2" t="str">
        <f>IF(ISERROR(VLOOKUP(A1559,'Cadastro-Estoque'!A:G,1,FALSE)),"",VLOOKUP(A1559,'Cadastro-Estoque'!A:G,3,FALSE))</f>
        <v/>
      </c>
    </row>
    <row r="1560" spans="5:8" ht="18.75" customHeight="1" x14ac:dyDescent="0.25">
      <c r="E1560" s="1" t="str">
        <f t="shared" si="25"/>
        <v/>
      </c>
      <c r="F1560" s="2" t="str">
        <f>IF(ISERROR(VLOOKUP(A1560,'Cadastro-Estoque'!A:G,1,FALSE)),"",VLOOKUP(A1560,'Cadastro-Estoque'!A:G,4,FALSE))</f>
        <v/>
      </c>
      <c r="G1560" s="2" t="str">
        <f>IF(ISBLANK(A1560),"",IF(ISERROR(VLOOKUP(A1560,'Cadastro-Estoque'!A:G,1,FALSE)),"Produto não cadastrado",VLOOKUP(A1560,'Cadastro-Estoque'!A:G,2,FALSE)))</f>
        <v/>
      </c>
      <c r="H1560" s="2" t="str">
        <f>IF(ISERROR(VLOOKUP(A1560,'Cadastro-Estoque'!A:G,1,FALSE)),"",VLOOKUP(A1560,'Cadastro-Estoque'!A:G,3,FALSE))</f>
        <v/>
      </c>
    </row>
    <row r="1561" spans="5:8" ht="18.75" customHeight="1" x14ac:dyDescent="0.25">
      <c r="E1561" s="1" t="str">
        <f t="shared" si="25"/>
        <v/>
      </c>
      <c r="F1561" s="2" t="str">
        <f>IF(ISERROR(VLOOKUP(A1561,'Cadastro-Estoque'!A:G,1,FALSE)),"",VLOOKUP(A1561,'Cadastro-Estoque'!A:G,4,FALSE))</f>
        <v/>
      </c>
      <c r="G1561" s="2" t="str">
        <f>IF(ISBLANK(A1561),"",IF(ISERROR(VLOOKUP(A1561,'Cadastro-Estoque'!A:G,1,FALSE)),"Produto não cadastrado",VLOOKUP(A1561,'Cadastro-Estoque'!A:G,2,FALSE)))</f>
        <v/>
      </c>
      <c r="H1561" s="2" t="str">
        <f>IF(ISERROR(VLOOKUP(A1561,'Cadastro-Estoque'!A:G,1,FALSE)),"",VLOOKUP(A1561,'Cadastro-Estoque'!A:G,3,FALSE))</f>
        <v/>
      </c>
    </row>
    <row r="1562" spans="5:8" ht="18.75" customHeight="1" x14ac:dyDescent="0.25">
      <c r="E1562" s="1" t="str">
        <f t="shared" si="25"/>
        <v/>
      </c>
      <c r="F1562" s="2" t="str">
        <f>IF(ISERROR(VLOOKUP(A1562,'Cadastro-Estoque'!A:G,1,FALSE)),"",VLOOKUP(A1562,'Cadastro-Estoque'!A:G,4,FALSE))</f>
        <v/>
      </c>
      <c r="G1562" s="2" t="str">
        <f>IF(ISBLANK(A1562),"",IF(ISERROR(VLOOKUP(A1562,'Cadastro-Estoque'!A:G,1,FALSE)),"Produto não cadastrado",VLOOKUP(A1562,'Cadastro-Estoque'!A:G,2,FALSE)))</f>
        <v/>
      </c>
      <c r="H1562" s="2" t="str">
        <f>IF(ISERROR(VLOOKUP(A1562,'Cadastro-Estoque'!A:G,1,FALSE)),"",VLOOKUP(A1562,'Cadastro-Estoque'!A:G,3,FALSE))</f>
        <v/>
      </c>
    </row>
    <row r="1563" spans="5:8" ht="18.75" customHeight="1" x14ac:dyDescent="0.25">
      <c r="E1563" s="1" t="str">
        <f t="shared" si="25"/>
        <v/>
      </c>
      <c r="F1563" s="2" t="str">
        <f>IF(ISERROR(VLOOKUP(A1563,'Cadastro-Estoque'!A:G,1,FALSE)),"",VLOOKUP(A1563,'Cadastro-Estoque'!A:G,4,FALSE))</f>
        <v/>
      </c>
      <c r="G1563" s="2" t="str">
        <f>IF(ISBLANK(A1563),"",IF(ISERROR(VLOOKUP(A1563,'Cadastro-Estoque'!A:G,1,FALSE)),"Produto não cadastrado",VLOOKUP(A1563,'Cadastro-Estoque'!A:G,2,FALSE)))</f>
        <v/>
      </c>
      <c r="H1563" s="2" t="str">
        <f>IF(ISERROR(VLOOKUP(A1563,'Cadastro-Estoque'!A:G,1,FALSE)),"",VLOOKUP(A1563,'Cadastro-Estoque'!A:G,3,FALSE))</f>
        <v/>
      </c>
    </row>
    <row r="1564" spans="5:8" ht="18.75" customHeight="1" x14ac:dyDescent="0.25">
      <c r="E1564" s="1" t="str">
        <f t="shared" si="25"/>
        <v/>
      </c>
      <c r="F1564" s="2" t="str">
        <f>IF(ISERROR(VLOOKUP(A1564,'Cadastro-Estoque'!A:G,1,FALSE)),"",VLOOKUP(A1564,'Cadastro-Estoque'!A:G,4,FALSE))</f>
        <v/>
      </c>
      <c r="G1564" s="2" t="str">
        <f>IF(ISBLANK(A1564),"",IF(ISERROR(VLOOKUP(A1564,'Cadastro-Estoque'!A:G,1,FALSE)),"Produto não cadastrado",VLOOKUP(A1564,'Cadastro-Estoque'!A:G,2,FALSE)))</f>
        <v/>
      </c>
      <c r="H1564" s="2" t="str">
        <f>IF(ISERROR(VLOOKUP(A1564,'Cadastro-Estoque'!A:G,1,FALSE)),"",VLOOKUP(A1564,'Cadastro-Estoque'!A:G,3,FALSE))</f>
        <v/>
      </c>
    </row>
    <row r="1565" spans="5:8" ht="18.75" customHeight="1" x14ac:dyDescent="0.25">
      <c r="E1565" s="1" t="str">
        <f t="shared" si="25"/>
        <v/>
      </c>
      <c r="F1565" s="2" t="str">
        <f>IF(ISERROR(VLOOKUP(A1565,'Cadastro-Estoque'!A:G,1,FALSE)),"",VLOOKUP(A1565,'Cadastro-Estoque'!A:G,4,FALSE))</f>
        <v/>
      </c>
      <c r="G1565" s="2" t="str">
        <f>IF(ISBLANK(A1565),"",IF(ISERROR(VLOOKUP(A1565,'Cadastro-Estoque'!A:G,1,FALSE)),"Produto não cadastrado",VLOOKUP(A1565,'Cadastro-Estoque'!A:G,2,FALSE)))</f>
        <v/>
      </c>
      <c r="H1565" s="2" t="str">
        <f>IF(ISERROR(VLOOKUP(A1565,'Cadastro-Estoque'!A:G,1,FALSE)),"",VLOOKUP(A1565,'Cadastro-Estoque'!A:G,3,FALSE))</f>
        <v/>
      </c>
    </row>
    <row r="1566" spans="5:8" ht="18.75" customHeight="1" x14ac:dyDescent="0.25">
      <c r="E1566" s="1" t="str">
        <f t="shared" si="25"/>
        <v/>
      </c>
      <c r="F1566" s="2" t="str">
        <f>IF(ISERROR(VLOOKUP(A1566,'Cadastro-Estoque'!A:G,1,FALSE)),"",VLOOKUP(A1566,'Cadastro-Estoque'!A:G,4,FALSE))</f>
        <v/>
      </c>
      <c r="G1566" s="2" t="str">
        <f>IF(ISBLANK(A1566),"",IF(ISERROR(VLOOKUP(A1566,'Cadastro-Estoque'!A:G,1,FALSE)),"Produto não cadastrado",VLOOKUP(A1566,'Cadastro-Estoque'!A:G,2,FALSE)))</f>
        <v/>
      </c>
      <c r="H1566" s="2" t="str">
        <f>IF(ISERROR(VLOOKUP(A1566,'Cadastro-Estoque'!A:G,1,FALSE)),"",VLOOKUP(A1566,'Cadastro-Estoque'!A:G,3,FALSE))</f>
        <v/>
      </c>
    </row>
    <row r="1567" spans="5:8" ht="18.75" customHeight="1" x14ac:dyDescent="0.25">
      <c r="E1567" s="1" t="str">
        <f t="shared" si="25"/>
        <v/>
      </c>
      <c r="F1567" s="2" t="str">
        <f>IF(ISERROR(VLOOKUP(A1567,'Cadastro-Estoque'!A:G,1,FALSE)),"",VLOOKUP(A1567,'Cadastro-Estoque'!A:G,4,FALSE))</f>
        <v/>
      </c>
      <c r="G1567" s="2" t="str">
        <f>IF(ISBLANK(A1567),"",IF(ISERROR(VLOOKUP(A1567,'Cadastro-Estoque'!A:G,1,FALSE)),"Produto não cadastrado",VLOOKUP(A1567,'Cadastro-Estoque'!A:G,2,FALSE)))</f>
        <v/>
      </c>
      <c r="H1567" s="2" t="str">
        <f>IF(ISERROR(VLOOKUP(A1567,'Cadastro-Estoque'!A:G,1,FALSE)),"",VLOOKUP(A1567,'Cadastro-Estoque'!A:G,3,FALSE))</f>
        <v/>
      </c>
    </row>
    <row r="1568" spans="5:8" ht="18.75" customHeight="1" x14ac:dyDescent="0.25">
      <c r="E1568" s="1" t="str">
        <f t="shared" si="25"/>
        <v/>
      </c>
      <c r="F1568" s="2" t="str">
        <f>IF(ISERROR(VLOOKUP(A1568,'Cadastro-Estoque'!A:G,1,FALSE)),"",VLOOKUP(A1568,'Cadastro-Estoque'!A:G,4,FALSE))</f>
        <v/>
      </c>
      <c r="G1568" s="2" t="str">
        <f>IF(ISBLANK(A1568),"",IF(ISERROR(VLOOKUP(A1568,'Cadastro-Estoque'!A:G,1,FALSE)),"Produto não cadastrado",VLOOKUP(A1568,'Cadastro-Estoque'!A:G,2,FALSE)))</f>
        <v/>
      </c>
      <c r="H1568" s="2" t="str">
        <f>IF(ISERROR(VLOOKUP(A1568,'Cadastro-Estoque'!A:G,1,FALSE)),"",VLOOKUP(A1568,'Cadastro-Estoque'!A:G,3,FALSE))</f>
        <v/>
      </c>
    </row>
    <row r="1569" spans="5:8" ht="18.75" customHeight="1" x14ac:dyDescent="0.25">
      <c r="E1569" s="1" t="str">
        <f t="shared" si="25"/>
        <v/>
      </c>
      <c r="F1569" s="2" t="str">
        <f>IF(ISERROR(VLOOKUP(A1569,'Cadastro-Estoque'!A:G,1,FALSE)),"",VLOOKUP(A1569,'Cadastro-Estoque'!A:G,4,FALSE))</f>
        <v/>
      </c>
      <c r="G1569" s="2" t="str">
        <f>IF(ISBLANK(A1569),"",IF(ISERROR(VLOOKUP(A1569,'Cadastro-Estoque'!A:G,1,FALSE)),"Produto não cadastrado",VLOOKUP(A1569,'Cadastro-Estoque'!A:G,2,FALSE)))</f>
        <v/>
      </c>
      <c r="H1569" s="2" t="str">
        <f>IF(ISERROR(VLOOKUP(A1569,'Cadastro-Estoque'!A:G,1,FALSE)),"",VLOOKUP(A1569,'Cadastro-Estoque'!A:G,3,FALSE))</f>
        <v/>
      </c>
    </row>
    <row r="1570" spans="5:8" ht="18.75" customHeight="1" x14ac:dyDescent="0.25">
      <c r="E1570" s="1" t="str">
        <f t="shared" si="25"/>
        <v/>
      </c>
      <c r="F1570" s="2" t="str">
        <f>IF(ISERROR(VLOOKUP(A1570,'Cadastro-Estoque'!A:G,1,FALSE)),"",VLOOKUP(A1570,'Cadastro-Estoque'!A:G,4,FALSE))</f>
        <v/>
      </c>
      <c r="G1570" s="2" t="str">
        <f>IF(ISBLANK(A1570),"",IF(ISERROR(VLOOKUP(A1570,'Cadastro-Estoque'!A:G,1,FALSE)),"Produto não cadastrado",VLOOKUP(A1570,'Cadastro-Estoque'!A:G,2,FALSE)))</f>
        <v/>
      </c>
      <c r="H1570" s="2" t="str">
        <f>IF(ISERROR(VLOOKUP(A1570,'Cadastro-Estoque'!A:G,1,FALSE)),"",VLOOKUP(A1570,'Cadastro-Estoque'!A:G,3,FALSE))</f>
        <v/>
      </c>
    </row>
    <row r="1571" spans="5:8" ht="18.75" customHeight="1" x14ac:dyDescent="0.25">
      <c r="E1571" s="1" t="str">
        <f t="shared" si="25"/>
        <v/>
      </c>
      <c r="F1571" s="2" t="str">
        <f>IF(ISERROR(VLOOKUP(A1571,'Cadastro-Estoque'!A:G,1,FALSE)),"",VLOOKUP(A1571,'Cadastro-Estoque'!A:G,4,FALSE))</f>
        <v/>
      </c>
      <c r="G1571" s="2" t="str">
        <f>IF(ISBLANK(A1571),"",IF(ISERROR(VLOOKUP(A1571,'Cadastro-Estoque'!A:G,1,FALSE)),"Produto não cadastrado",VLOOKUP(A1571,'Cadastro-Estoque'!A:G,2,FALSE)))</f>
        <v/>
      </c>
      <c r="H1571" s="2" t="str">
        <f>IF(ISERROR(VLOOKUP(A1571,'Cadastro-Estoque'!A:G,1,FALSE)),"",VLOOKUP(A1571,'Cadastro-Estoque'!A:G,3,FALSE))</f>
        <v/>
      </c>
    </row>
    <row r="1572" spans="5:8" ht="18.75" customHeight="1" x14ac:dyDescent="0.25">
      <c r="E1572" s="1" t="str">
        <f t="shared" si="25"/>
        <v/>
      </c>
      <c r="F1572" s="2" t="str">
        <f>IF(ISERROR(VLOOKUP(A1572,'Cadastro-Estoque'!A:G,1,FALSE)),"",VLOOKUP(A1572,'Cadastro-Estoque'!A:G,4,FALSE))</f>
        <v/>
      </c>
      <c r="G1572" s="2" t="str">
        <f>IF(ISBLANK(A1572),"",IF(ISERROR(VLOOKUP(A1572,'Cadastro-Estoque'!A:G,1,FALSE)),"Produto não cadastrado",VLOOKUP(A1572,'Cadastro-Estoque'!A:G,2,FALSE)))</f>
        <v/>
      </c>
      <c r="H1572" s="2" t="str">
        <f>IF(ISERROR(VLOOKUP(A1572,'Cadastro-Estoque'!A:G,1,FALSE)),"",VLOOKUP(A1572,'Cadastro-Estoque'!A:G,3,FALSE))</f>
        <v/>
      </c>
    </row>
    <row r="1573" spans="5:8" ht="18.75" customHeight="1" x14ac:dyDescent="0.25">
      <c r="E1573" s="1" t="str">
        <f t="shared" si="25"/>
        <v/>
      </c>
      <c r="F1573" s="2" t="str">
        <f>IF(ISERROR(VLOOKUP(A1573,'Cadastro-Estoque'!A:G,1,FALSE)),"",VLOOKUP(A1573,'Cadastro-Estoque'!A:G,4,FALSE))</f>
        <v/>
      </c>
      <c r="G1573" s="2" t="str">
        <f>IF(ISBLANK(A1573),"",IF(ISERROR(VLOOKUP(A1573,'Cadastro-Estoque'!A:G,1,FALSE)),"Produto não cadastrado",VLOOKUP(A1573,'Cadastro-Estoque'!A:G,2,FALSE)))</f>
        <v/>
      </c>
      <c r="H1573" s="2" t="str">
        <f>IF(ISERROR(VLOOKUP(A1573,'Cadastro-Estoque'!A:G,1,FALSE)),"",VLOOKUP(A1573,'Cadastro-Estoque'!A:G,3,FALSE))</f>
        <v/>
      </c>
    </row>
    <row r="1574" spans="5:8" ht="18.75" customHeight="1" x14ac:dyDescent="0.25">
      <c r="E1574" s="1" t="str">
        <f t="shared" si="25"/>
        <v/>
      </c>
      <c r="F1574" s="2" t="str">
        <f>IF(ISERROR(VLOOKUP(A1574,'Cadastro-Estoque'!A:G,1,FALSE)),"",VLOOKUP(A1574,'Cadastro-Estoque'!A:G,4,FALSE))</f>
        <v/>
      </c>
      <c r="G1574" s="2" t="str">
        <f>IF(ISBLANK(A1574),"",IF(ISERROR(VLOOKUP(A1574,'Cadastro-Estoque'!A:G,1,FALSE)),"Produto não cadastrado",VLOOKUP(A1574,'Cadastro-Estoque'!A:G,2,FALSE)))</f>
        <v/>
      </c>
      <c r="H1574" s="2" t="str">
        <f>IF(ISERROR(VLOOKUP(A1574,'Cadastro-Estoque'!A:G,1,FALSE)),"",VLOOKUP(A1574,'Cadastro-Estoque'!A:G,3,FALSE))</f>
        <v/>
      </c>
    </row>
    <row r="1575" spans="5:8" ht="18.75" customHeight="1" x14ac:dyDescent="0.25">
      <c r="E1575" s="1" t="str">
        <f t="shared" si="25"/>
        <v/>
      </c>
      <c r="F1575" s="2" t="str">
        <f>IF(ISERROR(VLOOKUP(A1575,'Cadastro-Estoque'!A:G,1,FALSE)),"",VLOOKUP(A1575,'Cadastro-Estoque'!A:G,4,FALSE))</f>
        <v/>
      </c>
      <c r="G1575" s="2" t="str">
        <f>IF(ISBLANK(A1575),"",IF(ISERROR(VLOOKUP(A1575,'Cadastro-Estoque'!A:G,1,FALSE)),"Produto não cadastrado",VLOOKUP(A1575,'Cadastro-Estoque'!A:G,2,FALSE)))</f>
        <v/>
      </c>
      <c r="H1575" s="2" t="str">
        <f>IF(ISERROR(VLOOKUP(A1575,'Cadastro-Estoque'!A:G,1,FALSE)),"",VLOOKUP(A1575,'Cadastro-Estoque'!A:G,3,FALSE))</f>
        <v/>
      </c>
    </row>
    <row r="1576" spans="5:8" ht="18.75" customHeight="1" x14ac:dyDescent="0.25">
      <c r="E1576" s="1" t="str">
        <f t="shared" si="25"/>
        <v/>
      </c>
      <c r="F1576" s="2" t="str">
        <f>IF(ISERROR(VLOOKUP(A1576,'Cadastro-Estoque'!A:G,1,FALSE)),"",VLOOKUP(A1576,'Cadastro-Estoque'!A:G,4,FALSE))</f>
        <v/>
      </c>
      <c r="G1576" s="2" t="str">
        <f>IF(ISBLANK(A1576),"",IF(ISERROR(VLOOKUP(A1576,'Cadastro-Estoque'!A:G,1,FALSE)),"Produto não cadastrado",VLOOKUP(A1576,'Cadastro-Estoque'!A:G,2,FALSE)))</f>
        <v/>
      </c>
      <c r="H1576" s="2" t="str">
        <f>IF(ISERROR(VLOOKUP(A1576,'Cadastro-Estoque'!A:G,1,FALSE)),"",VLOOKUP(A1576,'Cadastro-Estoque'!A:G,3,FALSE))</f>
        <v/>
      </c>
    </row>
    <row r="1577" spans="5:8" ht="18.75" customHeight="1" x14ac:dyDescent="0.25">
      <c r="E1577" s="1" t="str">
        <f t="shared" si="25"/>
        <v/>
      </c>
      <c r="F1577" s="2" t="str">
        <f>IF(ISERROR(VLOOKUP(A1577,'Cadastro-Estoque'!A:G,1,FALSE)),"",VLOOKUP(A1577,'Cadastro-Estoque'!A:G,4,FALSE))</f>
        <v/>
      </c>
      <c r="G1577" s="2" t="str">
        <f>IF(ISBLANK(A1577),"",IF(ISERROR(VLOOKUP(A1577,'Cadastro-Estoque'!A:G,1,FALSE)),"Produto não cadastrado",VLOOKUP(A1577,'Cadastro-Estoque'!A:G,2,FALSE)))</f>
        <v/>
      </c>
      <c r="H1577" s="2" t="str">
        <f>IF(ISERROR(VLOOKUP(A1577,'Cadastro-Estoque'!A:G,1,FALSE)),"",VLOOKUP(A1577,'Cadastro-Estoque'!A:G,3,FALSE))</f>
        <v/>
      </c>
    </row>
    <row r="1578" spans="5:8" ht="18.75" customHeight="1" x14ac:dyDescent="0.25">
      <c r="E1578" s="1" t="str">
        <f t="shared" si="25"/>
        <v/>
      </c>
      <c r="F1578" s="2" t="str">
        <f>IF(ISERROR(VLOOKUP(A1578,'Cadastro-Estoque'!A:G,1,FALSE)),"",VLOOKUP(A1578,'Cadastro-Estoque'!A:G,4,FALSE))</f>
        <v/>
      </c>
      <c r="G1578" s="2" t="str">
        <f>IF(ISBLANK(A1578),"",IF(ISERROR(VLOOKUP(A1578,'Cadastro-Estoque'!A:G,1,FALSE)),"Produto não cadastrado",VLOOKUP(A1578,'Cadastro-Estoque'!A:G,2,FALSE)))</f>
        <v/>
      </c>
      <c r="H1578" s="2" t="str">
        <f>IF(ISERROR(VLOOKUP(A1578,'Cadastro-Estoque'!A:G,1,FALSE)),"",VLOOKUP(A1578,'Cadastro-Estoque'!A:G,3,FALSE))</f>
        <v/>
      </c>
    </row>
    <row r="1579" spans="5:8" ht="18.75" customHeight="1" x14ac:dyDescent="0.25">
      <c r="E1579" s="1" t="str">
        <f t="shared" si="25"/>
        <v/>
      </c>
      <c r="F1579" s="2" t="str">
        <f>IF(ISERROR(VLOOKUP(A1579,'Cadastro-Estoque'!A:G,1,FALSE)),"",VLOOKUP(A1579,'Cadastro-Estoque'!A:G,4,FALSE))</f>
        <v/>
      </c>
      <c r="G1579" s="2" t="str">
        <f>IF(ISBLANK(A1579),"",IF(ISERROR(VLOOKUP(A1579,'Cadastro-Estoque'!A:G,1,FALSE)),"Produto não cadastrado",VLOOKUP(A1579,'Cadastro-Estoque'!A:G,2,FALSE)))</f>
        <v/>
      </c>
      <c r="H1579" s="2" t="str">
        <f>IF(ISERROR(VLOOKUP(A1579,'Cadastro-Estoque'!A:G,1,FALSE)),"",VLOOKUP(A1579,'Cadastro-Estoque'!A:G,3,FALSE))</f>
        <v/>
      </c>
    </row>
    <row r="1580" spans="5:8" ht="18.75" customHeight="1" x14ac:dyDescent="0.25">
      <c r="E1580" s="1" t="str">
        <f t="shared" si="25"/>
        <v/>
      </c>
      <c r="F1580" s="2" t="str">
        <f>IF(ISERROR(VLOOKUP(A1580,'Cadastro-Estoque'!A:G,1,FALSE)),"",VLOOKUP(A1580,'Cadastro-Estoque'!A:G,4,FALSE))</f>
        <v/>
      </c>
      <c r="G1580" s="2" t="str">
        <f>IF(ISBLANK(A1580),"",IF(ISERROR(VLOOKUP(A1580,'Cadastro-Estoque'!A:G,1,FALSE)),"Produto não cadastrado",VLOOKUP(A1580,'Cadastro-Estoque'!A:G,2,FALSE)))</f>
        <v/>
      </c>
      <c r="H1580" s="2" t="str">
        <f>IF(ISERROR(VLOOKUP(A1580,'Cadastro-Estoque'!A:G,1,FALSE)),"",VLOOKUP(A1580,'Cadastro-Estoque'!A:G,3,FALSE))</f>
        <v/>
      </c>
    </row>
    <row r="1581" spans="5:8" ht="18.75" customHeight="1" x14ac:dyDescent="0.25">
      <c r="E1581" s="1" t="str">
        <f t="shared" si="25"/>
        <v/>
      </c>
      <c r="F1581" s="2" t="str">
        <f>IF(ISERROR(VLOOKUP(A1581,'Cadastro-Estoque'!A:G,1,FALSE)),"",VLOOKUP(A1581,'Cadastro-Estoque'!A:G,4,FALSE))</f>
        <v/>
      </c>
      <c r="G1581" s="2" t="str">
        <f>IF(ISBLANK(A1581),"",IF(ISERROR(VLOOKUP(A1581,'Cadastro-Estoque'!A:G,1,FALSE)),"Produto não cadastrado",VLOOKUP(A1581,'Cadastro-Estoque'!A:G,2,FALSE)))</f>
        <v/>
      </c>
      <c r="H1581" s="2" t="str">
        <f>IF(ISERROR(VLOOKUP(A1581,'Cadastro-Estoque'!A:G,1,FALSE)),"",VLOOKUP(A1581,'Cadastro-Estoque'!A:G,3,FALSE))</f>
        <v/>
      </c>
    </row>
    <row r="1582" spans="5:8" ht="18.75" customHeight="1" x14ac:dyDescent="0.25">
      <c r="E1582" s="1" t="str">
        <f t="shared" si="25"/>
        <v/>
      </c>
      <c r="F1582" s="2" t="str">
        <f>IF(ISERROR(VLOOKUP(A1582,'Cadastro-Estoque'!A:G,1,FALSE)),"",VLOOKUP(A1582,'Cadastro-Estoque'!A:G,4,FALSE))</f>
        <v/>
      </c>
      <c r="G1582" s="2" t="str">
        <f>IF(ISBLANK(A1582),"",IF(ISERROR(VLOOKUP(A1582,'Cadastro-Estoque'!A:G,1,FALSE)),"Produto não cadastrado",VLOOKUP(A1582,'Cadastro-Estoque'!A:G,2,FALSE)))</f>
        <v/>
      </c>
      <c r="H1582" s="2" t="str">
        <f>IF(ISERROR(VLOOKUP(A1582,'Cadastro-Estoque'!A:G,1,FALSE)),"",VLOOKUP(A1582,'Cadastro-Estoque'!A:G,3,FALSE))</f>
        <v/>
      </c>
    </row>
    <row r="1583" spans="5:8" ht="18.75" customHeight="1" x14ac:dyDescent="0.25">
      <c r="E1583" s="1" t="str">
        <f t="shared" si="25"/>
        <v/>
      </c>
      <c r="F1583" s="2" t="str">
        <f>IF(ISERROR(VLOOKUP(A1583,'Cadastro-Estoque'!A:G,1,FALSE)),"",VLOOKUP(A1583,'Cadastro-Estoque'!A:G,4,FALSE))</f>
        <v/>
      </c>
      <c r="G1583" s="2" t="str">
        <f>IF(ISBLANK(A1583),"",IF(ISERROR(VLOOKUP(A1583,'Cadastro-Estoque'!A:G,1,FALSE)),"Produto não cadastrado",VLOOKUP(A1583,'Cadastro-Estoque'!A:G,2,FALSE)))</f>
        <v/>
      </c>
      <c r="H1583" s="2" t="str">
        <f>IF(ISERROR(VLOOKUP(A1583,'Cadastro-Estoque'!A:G,1,FALSE)),"",VLOOKUP(A1583,'Cadastro-Estoque'!A:G,3,FALSE))</f>
        <v/>
      </c>
    </row>
    <row r="1584" spans="5:8" ht="18.75" customHeight="1" x14ac:dyDescent="0.25">
      <c r="E1584" s="1" t="str">
        <f t="shared" si="25"/>
        <v/>
      </c>
      <c r="F1584" s="2" t="str">
        <f>IF(ISERROR(VLOOKUP(A1584,'Cadastro-Estoque'!A:G,1,FALSE)),"",VLOOKUP(A1584,'Cadastro-Estoque'!A:G,4,FALSE))</f>
        <v/>
      </c>
      <c r="G1584" s="2" t="str">
        <f>IF(ISBLANK(A1584),"",IF(ISERROR(VLOOKUP(A1584,'Cadastro-Estoque'!A:G,1,FALSE)),"Produto não cadastrado",VLOOKUP(A1584,'Cadastro-Estoque'!A:G,2,FALSE)))</f>
        <v/>
      </c>
      <c r="H1584" s="2" t="str">
        <f>IF(ISERROR(VLOOKUP(A1584,'Cadastro-Estoque'!A:G,1,FALSE)),"",VLOOKUP(A1584,'Cadastro-Estoque'!A:G,3,FALSE))</f>
        <v/>
      </c>
    </row>
    <row r="1585" spans="5:8" ht="18.75" customHeight="1" x14ac:dyDescent="0.25">
      <c r="E1585" s="1" t="str">
        <f t="shared" si="25"/>
        <v/>
      </c>
      <c r="F1585" s="2" t="str">
        <f>IF(ISERROR(VLOOKUP(A1585,'Cadastro-Estoque'!A:G,1,FALSE)),"",VLOOKUP(A1585,'Cadastro-Estoque'!A:G,4,FALSE))</f>
        <v/>
      </c>
      <c r="G1585" s="2" t="str">
        <f>IF(ISBLANK(A1585),"",IF(ISERROR(VLOOKUP(A1585,'Cadastro-Estoque'!A:G,1,FALSE)),"Produto não cadastrado",VLOOKUP(A1585,'Cadastro-Estoque'!A:G,2,FALSE)))</f>
        <v/>
      </c>
      <c r="H1585" s="2" t="str">
        <f>IF(ISERROR(VLOOKUP(A1585,'Cadastro-Estoque'!A:G,1,FALSE)),"",VLOOKUP(A1585,'Cadastro-Estoque'!A:G,3,FALSE))</f>
        <v/>
      </c>
    </row>
    <row r="1586" spans="5:8" ht="18.75" customHeight="1" x14ac:dyDescent="0.25">
      <c r="E1586" s="1" t="str">
        <f t="shared" si="25"/>
        <v/>
      </c>
      <c r="F1586" s="2" t="str">
        <f>IF(ISERROR(VLOOKUP(A1586,'Cadastro-Estoque'!A:G,1,FALSE)),"",VLOOKUP(A1586,'Cadastro-Estoque'!A:G,4,FALSE))</f>
        <v/>
      </c>
      <c r="G1586" s="2" t="str">
        <f>IF(ISBLANK(A1586),"",IF(ISERROR(VLOOKUP(A1586,'Cadastro-Estoque'!A:G,1,FALSE)),"Produto não cadastrado",VLOOKUP(A1586,'Cadastro-Estoque'!A:G,2,FALSE)))</f>
        <v/>
      </c>
      <c r="H1586" s="2" t="str">
        <f>IF(ISERROR(VLOOKUP(A1586,'Cadastro-Estoque'!A:G,1,FALSE)),"",VLOOKUP(A1586,'Cadastro-Estoque'!A:G,3,FALSE))</f>
        <v/>
      </c>
    </row>
    <row r="1587" spans="5:8" ht="18.75" customHeight="1" x14ac:dyDescent="0.25">
      <c r="E1587" s="1" t="str">
        <f t="shared" si="25"/>
        <v/>
      </c>
      <c r="F1587" s="2" t="str">
        <f>IF(ISERROR(VLOOKUP(A1587,'Cadastro-Estoque'!A:G,1,FALSE)),"",VLOOKUP(A1587,'Cadastro-Estoque'!A:G,4,FALSE))</f>
        <v/>
      </c>
      <c r="G1587" s="2" t="str">
        <f>IF(ISBLANK(A1587),"",IF(ISERROR(VLOOKUP(A1587,'Cadastro-Estoque'!A:G,1,FALSE)),"Produto não cadastrado",VLOOKUP(A1587,'Cadastro-Estoque'!A:G,2,FALSE)))</f>
        <v/>
      </c>
      <c r="H1587" s="2" t="str">
        <f>IF(ISERROR(VLOOKUP(A1587,'Cadastro-Estoque'!A:G,1,FALSE)),"",VLOOKUP(A1587,'Cadastro-Estoque'!A:G,3,FALSE))</f>
        <v/>
      </c>
    </row>
    <row r="1588" spans="5:8" ht="18.75" customHeight="1" x14ac:dyDescent="0.25">
      <c r="E1588" s="1" t="str">
        <f t="shared" si="25"/>
        <v/>
      </c>
      <c r="F1588" s="2" t="str">
        <f>IF(ISERROR(VLOOKUP(A1588,'Cadastro-Estoque'!A:G,1,FALSE)),"",VLOOKUP(A1588,'Cadastro-Estoque'!A:G,4,FALSE))</f>
        <v/>
      </c>
      <c r="G1588" s="2" t="str">
        <f>IF(ISBLANK(A1588),"",IF(ISERROR(VLOOKUP(A1588,'Cadastro-Estoque'!A:G,1,FALSE)),"Produto não cadastrado",VLOOKUP(A1588,'Cadastro-Estoque'!A:G,2,FALSE)))</f>
        <v/>
      </c>
      <c r="H1588" s="2" t="str">
        <f>IF(ISERROR(VLOOKUP(A1588,'Cadastro-Estoque'!A:G,1,FALSE)),"",VLOOKUP(A1588,'Cadastro-Estoque'!A:G,3,FALSE))</f>
        <v/>
      </c>
    </row>
    <row r="1589" spans="5:8" ht="18.75" customHeight="1" x14ac:dyDescent="0.25">
      <c r="E1589" s="1" t="str">
        <f t="shared" si="25"/>
        <v/>
      </c>
      <c r="F1589" s="2" t="str">
        <f>IF(ISERROR(VLOOKUP(A1589,'Cadastro-Estoque'!A:G,1,FALSE)),"",VLOOKUP(A1589,'Cadastro-Estoque'!A:G,4,FALSE))</f>
        <v/>
      </c>
      <c r="G1589" s="2" t="str">
        <f>IF(ISBLANK(A1589),"",IF(ISERROR(VLOOKUP(A1589,'Cadastro-Estoque'!A:G,1,FALSE)),"Produto não cadastrado",VLOOKUP(A1589,'Cadastro-Estoque'!A:G,2,FALSE)))</f>
        <v/>
      </c>
      <c r="H1589" s="2" t="str">
        <f>IF(ISERROR(VLOOKUP(A1589,'Cadastro-Estoque'!A:G,1,FALSE)),"",VLOOKUP(A1589,'Cadastro-Estoque'!A:G,3,FALSE))</f>
        <v/>
      </c>
    </row>
    <row r="1590" spans="5:8" ht="18.75" customHeight="1" x14ac:dyDescent="0.25">
      <c r="E1590" s="1" t="str">
        <f t="shared" si="25"/>
        <v/>
      </c>
      <c r="F1590" s="2" t="str">
        <f>IF(ISERROR(VLOOKUP(A1590,'Cadastro-Estoque'!A:G,1,FALSE)),"",VLOOKUP(A1590,'Cadastro-Estoque'!A:G,4,FALSE))</f>
        <v/>
      </c>
      <c r="G1590" s="2" t="str">
        <f>IF(ISBLANK(A1590),"",IF(ISERROR(VLOOKUP(A1590,'Cadastro-Estoque'!A:G,1,FALSE)),"Produto não cadastrado",VLOOKUP(A1590,'Cadastro-Estoque'!A:G,2,FALSE)))</f>
        <v/>
      </c>
      <c r="H1590" s="2" t="str">
        <f>IF(ISERROR(VLOOKUP(A1590,'Cadastro-Estoque'!A:G,1,FALSE)),"",VLOOKUP(A1590,'Cadastro-Estoque'!A:G,3,FALSE))</f>
        <v/>
      </c>
    </row>
    <row r="1591" spans="5:8" ht="18.75" customHeight="1" x14ac:dyDescent="0.25">
      <c r="E1591" s="1" t="str">
        <f t="shared" si="25"/>
        <v/>
      </c>
      <c r="F1591" s="2" t="str">
        <f>IF(ISERROR(VLOOKUP(A1591,'Cadastro-Estoque'!A:G,1,FALSE)),"",VLOOKUP(A1591,'Cadastro-Estoque'!A:G,4,FALSE))</f>
        <v/>
      </c>
      <c r="G1591" s="2" t="str">
        <f>IF(ISBLANK(A1591),"",IF(ISERROR(VLOOKUP(A1591,'Cadastro-Estoque'!A:G,1,FALSE)),"Produto não cadastrado",VLOOKUP(A1591,'Cadastro-Estoque'!A:G,2,FALSE)))</f>
        <v/>
      </c>
      <c r="H1591" s="2" t="str">
        <f>IF(ISERROR(VLOOKUP(A1591,'Cadastro-Estoque'!A:G,1,FALSE)),"",VLOOKUP(A1591,'Cadastro-Estoque'!A:G,3,FALSE))</f>
        <v/>
      </c>
    </row>
    <row r="1592" spans="5:8" ht="18.75" customHeight="1" x14ac:dyDescent="0.25">
      <c r="E1592" s="1" t="str">
        <f t="shared" si="25"/>
        <v/>
      </c>
      <c r="F1592" s="2" t="str">
        <f>IF(ISERROR(VLOOKUP(A1592,'Cadastro-Estoque'!A:G,1,FALSE)),"",VLOOKUP(A1592,'Cadastro-Estoque'!A:G,4,FALSE))</f>
        <v/>
      </c>
      <c r="G1592" s="2" t="str">
        <f>IF(ISBLANK(A1592),"",IF(ISERROR(VLOOKUP(A1592,'Cadastro-Estoque'!A:G,1,FALSE)),"Produto não cadastrado",VLOOKUP(A1592,'Cadastro-Estoque'!A:G,2,FALSE)))</f>
        <v/>
      </c>
      <c r="H1592" s="2" t="str">
        <f>IF(ISERROR(VLOOKUP(A1592,'Cadastro-Estoque'!A:G,1,FALSE)),"",VLOOKUP(A1592,'Cadastro-Estoque'!A:G,3,FALSE))</f>
        <v/>
      </c>
    </row>
    <row r="1593" spans="5:8" ht="18.75" customHeight="1" x14ac:dyDescent="0.25">
      <c r="E1593" s="1" t="str">
        <f t="shared" si="25"/>
        <v/>
      </c>
      <c r="F1593" s="2" t="str">
        <f>IF(ISERROR(VLOOKUP(A1593,'Cadastro-Estoque'!A:G,1,FALSE)),"",VLOOKUP(A1593,'Cadastro-Estoque'!A:G,4,FALSE))</f>
        <v/>
      </c>
      <c r="G1593" s="2" t="str">
        <f>IF(ISBLANK(A1593),"",IF(ISERROR(VLOOKUP(A1593,'Cadastro-Estoque'!A:G,1,FALSE)),"Produto não cadastrado",VLOOKUP(A1593,'Cadastro-Estoque'!A:G,2,FALSE)))</f>
        <v/>
      </c>
      <c r="H1593" s="2" t="str">
        <f>IF(ISERROR(VLOOKUP(A1593,'Cadastro-Estoque'!A:G,1,FALSE)),"",VLOOKUP(A1593,'Cadastro-Estoque'!A:G,3,FALSE))</f>
        <v/>
      </c>
    </row>
    <row r="1594" spans="5:8" ht="18.75" customHeight="1" x14ac:dyDescent="0.25">
      <c r="E1594" s="1" t="str">
        <f t="shared" si="25"/>
        <v/>
      </c>
      <c r="F1594" s="2" t="str">
        <f>IF(ISERROR(VLOOKUP(A1594,'Cadastro-Estoque'!A:G,1,FALSE)),"",VLOOKUP(A1594,'Cadastro-Estoque'!A:G,4,FALSE))</f>
        <v/>
      </c>
      <c r="G1594" s="2" t="str">
        <f>IF(ISBLANK(A1594),"",IF(ISERROR(VLOOKUP(A1594,'Cadastro-Estoque'!A:G,1,FALSE)),"Produto não cadastrado",VLOOKUP(A1594,'Cadastro-Estoque'!A:G,2,FALSE)))</f>
        <v/>
      </c>
      <c r="H1594" s="2" t="str">
        <f>IF(ISERROR(VLOOKUP(A1594,'Cadastro-Estoque'!A:G,1,FALSE)),"",VLOOKUP(A1594,'Cadastro-Estoque'!A:G,3,FALSE))</f>
        <v/>
      </c>
    </row>
    <row r="1595" spans="5:8" ht="18.75" customHeight="1" x14ac:dyDescent="0.25">
      <c r="E1595" s="1" t="str">
        <f t="shared" si="25"/>
        <v/>
      </c>
      <c r="F1595" s="2" t="str">
        <f>IF(ISERROR(VLOOKUP(A1595,'Cadastro-Estoque'!A:G,1,FALSE)),"",VLOOKUP(A1595,'Cadastro-Estoque'!A:G,4,FALSE))</f>
        <v/>
      </c>
      <c r="G1595" s="2" t="str">
        <f>IF(ISBLANK(A1595),"",IF(ISERROR(VLOOKUP(A1595,'Cadastro-Estoque'!A:G,1,FALSE)),"Produto não cadastrado",VLOOKUP(A1595,'Cadastro-Estoque'!A:G,2,FALSE)))</f>
        <v/>
      </c>
      <c r="H1595" s="2" t="str">
        <f>IF(ISERROR(VLOOKUP(A1595,'Cadastro-Estoque'!A:G,1,FALSE)),"",VLOOKUP(A1595,'Cadastro-Estoque'!A:G,3,FALSE))</f>
        <v/>
      </c>
    </row>
    <row r="1596" spans="5:8" ht="18.75" customHeight="1" x14ac:dyDescent="0.25">
      <c r="E1596" s="1" t="str">
        <f t="shared" si="25"/>
        <v/>
      </c>
      <c r="F1596" s="2" t="str">
        <f>IF(ISERROR(VLOOKUP(A1596,'Cadastro-Estoque'!A:G,1,FALSE)),"",VLOOKUP(A1596,'Cadastro-Estoque'!A:G,4,FALSE))</f>
        <v/>
      </c>
      <c r="G1596" s="2" t="str">
        <f>IF(ISBLANK(A1596),"",IF(ISERROR(VLOOKUP(A1596,'Cadastro-Estoque'!A:G,1,FALSE)),"Produto não cadastrado",VLOOKUP(A1596,'Cadastro-Estoque'!A:G,2,FALSE)))</f>
        <v/>
      </c>
      <c r="H1596" s="2" t="str">
        <f>IF(ISERROR(VLOOKUP(A1596,'Cadastro-Estoque'!A:G,1,FALSE)),"",VLOOKUP(A1596,'Cadastro-Estoque'!A:G,3,FALSE))</f>
        <v/>
      </c>
    </row>
    <row r="1597" spans="5:8" ht="18.75" customHeight="1" x14ac:dyDescent="0.25">
      <c r="E1597" s="1" t="str">
        <f t="shared" si="25"/>
        <v/>
      </c>
      <c r="F1597" s="2" t="str">
        <f>IF(ISERROR(VLOOKUP(A1597,'Cadastro-Estoque'!A:G,1,FALSE)),"",VLOOKUP(A1597,'Cadastro-Estoque'!A:G,4,FALSE))</f>
        <v/>
      </c>
      <c r="G1597" s="2" t="str">
        <f>IF(ISBLANK(A1597),"",IF(ISERROR(VLOOKUP(A1597,'Cadastro-Estoque'!A:G,1,FALSE)),"Produto não cadastrado",VLOOKUP(A1597,'Cadastro-Estoque'!A:G,2,FALSE)))</f>
        <v/>
      </c>
      <c r="H1597" s="2" t="str">
        <f>IF(ISERROR(VLOOKUP(A1597,'Cadastro-Estoque'!A:G,1,FALSE)),"",VLOOKUP(A1597,'Cadastro-Estoque'!A:G,3,FALSE))</f>
        <v/>
      </c>
    </row>
    <row r="1598" spans="5:8" ht="18.75" customHeight="1" x14ac:dyDescent="0.25">
      <c r="E1598" s="1" t="str">
        <f t="shared" si="25"/>
        <v/>
      </c>
      <c r="F1598" s="2" t="str">
        <f>IF(ISERROR(VLOOKUP(A1598,'Cadastro-Estoque'!A:G,1,FALSE)),"",VLOOKUP(A1598,'Cadastro-Estoque'!A:G,4,FALSE))</f>
        <v/>
      </c>
      <c r="G1598" s="2" t="str">
        <f>IF(ISBLANK(A1598),"",IF(ISERROR(VLOOKUP(A1598,'Cadastro-Estoque'!A:G,1,FALSE)),"Produto não cadastrado",VLOOKUP(A1598,'Cadastro-Estoque'!A:G,2,FALSE)))</f>
        <v/>
      </c>
      <c r="H1598" s="2" t="str">
        <f>IF(ISERROR(VLOOKUP(A1598,'Cadastro-Estoque'!A:G,1,FALSE)),"",VLOOKUP(A1598,'Cadastro-Estoque'!A:G,3,FALSE))</f>
        <v/>
      </c>
    </row>
    <row r="1599" spans="5:8" ht="18.75" customHeight="1" x14ac:dyDescent="0.25">
      <c r="E1599" s="1" t="str">
        <f t="shared" si="25"/>
        <v/>
      </c>
      <c r="F1599" s="2" t="str">
        <f>IF(ISERROR(VLOOKUP(A1599,'Cadastro-Estoque'!A:G,1,FALSE)),"",VLOOKUP(A1599,'Cadastro-Estoque'!A:G,4,FALSE))</f>
        <v/>
      </c>
      <c r="G1599" s="2" t="str">
        <f>IF(ISBLANK(A1599),"",IF(ISERROR(VLOOKUP(A1599,'Cadastro-Estoque'!A:G,1,FALSE)),"Produto não cadastrado",VLOOKUP(A1599,'Cadastro-Estoque'!A:G,2,FALSE)))</f>
        <v/>
      </c>
      <c r="H1599" s="2" t="str">
        <f>IF(ISERROR(VLOOKUP(A1599,'Cadastro-Estoque'!A:G,1,FALSE)),"",VLOOKUP(A1599,'Cadastro-Estoque'!A:G,3,FALSE))</f>
        <v/>
      </c>
    </row>
    <row r="1600" spans="5:8" ht="18.75" customHeight="1" x14ac:dyDescent="0.25">
      <c r="E1600" s="1" t="str">
        <f t="shared" si="25"/>
        <v/>
      </c>
      <c r="F1600" s="2" t="str">
        <f>IF(ISERROR(VLOOKUP(A1600,'Cadastro-Estoque'!A:G,1,FALSE)),"",VLOOKUP(A1600,'Cadastro-Estoque'!A:G,4,FALSE))</f>
        <v/>
      </c>
      <c r="G1600" s="2" t="str">
        <f>IF(ISBLANK(A1600),"",IF(ISERROR(VLOOKUP(A1600,'Cadastro-Estoque'!A:G,1,FALSE)),"Produto não cadastrado",VLOOKUP(A1600,'Cadastro-Estoque'!A:G,2,FALSE)))</f>
        <v/>
      </c>
      <c r="H1600" s="2" t="str">
        <f>IF(ISERROR(VLOOKUP(A1600,'Cadastro-Estoque'!A:G,1,FALSE)),"",VLOOKUP(A1600,'Cadastro-Estoque'!A:G,3,FALSE))</f>
        <v/>
      </c>
    </row>
    <row r="1601" spans="5:8" ht="18.75" customHeight="1" x14ac:dyDescent="0.25">
      <c r="E1601" s="1" t="str">
        <f t="shared" si="25"/>
        <v/>
      </c>
      <c r="F1601" s="2" t="str">
        <f>IF(ISERROR(VLOOKUP(A1601,'Cadastro-Estoque'!A:G,1,FALSE)),"",VLOOKUP(A1601,'Cadastro-Estoque'!A:G,4,FALSE))</f>
        <v/>
      </c>
      <c r="G1601" s="2" t="str">
        <f>IF(ISBLANK(A1601),"",IF(ISERROR(VLOOKUP(A1601,'Cadastro-Estoque'!A:G,1,FALSE)),"Produto não cadastrado",VLOOKUP(A1601,'Cadastro-Estoque'!A:G,2,FALSE)))</f>
        <v/>
      </c>
      <c r="H1601" s="2" t="str">
        <f>IF(ISERROR(VLOOKUP(A1601,'Cadastro-Estoque'!A:G,1,FALSE)),"",VLOOKUP(A1601,'Cadastro-Estoque'!A:G,3,FALSE))</f>
        <v/>
      </c>
    </row>
    <row r="1602" spans="5:8" ht="18.75" customHeight="1" x14ac:dyDescent="0.25">
      <c r="E1602" s="1" t="str">
        <f t="shared" si="25"/>
        <v/>
      </c>
      <c r="F1602" s="2" t="str">
        <f>IF(ISERROR(VLOOKUP(A1602,'Cadastro-Estoque'!A:G,1,FALSE)),"",VLOOKUP(A1602,'Cadastro-Estoque'!A:G,4,FALSE))</f>
        <v/>
      </c>
      <c r="G1602" s="2" t="str">
        <f>IF(ISBLANK(A1602),"",IF(ISERROR(VLOOKUP(A1602,'Cadastro-Estoque'!A:G,1,FALSE)),"Produto não cadastrado",VLOOKUP(A1602,'Cadastro-Estoque'!A:G,2,FALSE)))</f>
        <v/>
      </c>
      <c r="H1602" s="2" t="str">
        <f>IF(ISERROR(VLOOKUP(A1602,'Cadastro-Estoque'!A:G,1,FALSE)),"",VLOOKUP(A1602,'Cadastro-Estoque'!A:G,3,FALSE))</f>
        <v/>
      </c>
    </row>
    <row r="1603" spans="5:8" ht="18.75" customHeight="1" x14ac:dyDescent="0.25">
      <c r="E1603" s="1" t="str">
        <f t="shared" si="25"/>
        <v/>
      </c>
      <c r="F1603" s="2" t="str">
        <f>IF(ISERROR(VLOOKUP(A1603,'Cadastro-Estoque'!A:G,1,FALSE)),"",VLOOKUP(A1603,'Cadastro-Estoque'!A:G,4,FALSE))</f>
        <v/>
      </c>
      <c r="G1603" s="2" t="str">
        <f>IF(ISBLANK(A1603),"",IF(ISERROR(VLOOKUP(A1603,'Cadastro-Estoque'!A:G,1,FALSE)),"Produto não cadastrado",VLOOKUP(A1603,'Cadastro-Estoque'!A:G,2,FALSE)))</f>
        <v/>
      </c>
      <c r="H1603" s="2" t="str">
        <f>IF(ISERROR(VLOOKUP(A1603,'Cadastro-Estoque'!A:G,1,FALSE)),"",VLOOKUP(A1603,'Cadastro-Estoque'!A:G,3,FALSE))</f>
        <v/>
      </c>
    </row>
    <row r="1604" spans="5:8" ht="18.75" customHeight="1" x14ac:dyDescent="0.25">
      <c r="E1604" s="1" t="str">
        <f t="shared" si="25"/>
        <v/>
      </c>
      <c r="F1604" s="2" t="str">
        <f>IF(ISERROR(VLOOKUP(A1604,'Cadastro-Estoque'!A:G,1,FALSE)),"",VLOOKUP(A1604,'Cadastro-Estoque'!A:G,4,FALSE))</f>
        <v/>
      </c>
      <c r="G1604" s="2" t="str">
        <f>IF(ISBLANK(A1604),"",IF(ISERROR(VLOOKUP(A1604,'Cadastro-Estoque'!A:G,1,FALSE)),"Produto não cadastrado",VLOOKUP(A1604,'Cadastro-Estoque'!A:G,2,FALSE)))</f>
        <v/>
      </c>
      <c r="H1604" s="2" t="str">
        <f>IF(ISERROR(VLOOKUP(A1604,'Cadastro-Estoque'!A:G,1,FALSE)),"",VLOOKUP(A1604,'Cadastro-Estoque'!A:G,3,FALSE))</f>
        <v/>
      </c>
    </row>
    <row r="1605" spans="5:8" ht="18.75" customHeight="1" x14ac:dyDescent="0.25">
      <c r="E1605" s="1" t="str">
        <f t="shared" si="25"/>
        <v/>
      </c>
      <c r="F1605" s="2" t="str">
        <f>IF(ISERROR(VLOOKUP(A1605,'Cadastro-Estoque'!A:G,1,FALSE)),"",VLOOKUP(A1605,'Cadastro-Estoque'!A:G,4,FALSE))</f>
        <v/>
      </c>
      <c r="G1605" s="2" t="str">
        <f>IF(ISBLANK(A1605),"",IF(ISERROR(VLOOKUP(A1605,'Cadastro-Estoque'!A:G,1,FALSE)),"Produto não cadastrado",VLOOKUP(A1605,'Cadastro-Estoque'!A:G,2,FALSE)))</f>
        <v/>
      </c>
      <c r="H1605" s="2" t="str">
        <f>IF(ISERROR(VLOOKUP(A1605,'Cadastro-Estoque'!A:G,1,FALSE)),"",VLOOKUP(A1605,'Cadastro-Estoque'!A:G,3,FALSE))</f>
        <v/>
      </c>
    </row>
    <row r="1606" spans="5:8" ht="18.75" customHeight="1" x14ac:dyDescent="0.25">
      <c r="E1606" s="1" t="str">
        <f t="shared" si="25"/>
        <v/>
      </c>
      <c r="F1606" s="2" t="str">
        <f>IF(ISERROR(VLOOKUP(A1606,'Cadastro-Estoque'!A:G,1,FALSE)),"",VLOOKUP(A1606,'Cadastro-Estoque'!A:G,4,FALSE))</f>
        <v/>
      </c>
      <c r="G1606" s="2" t="str">
        <f>IF(ISBLANK(A1606),"",IF(ISERROR(VLOOKUP(A1606,'Cadastro-Estoque'!A:G,1,FALSE)),"Produto não cadastrado",VLOOKUP(A1606,'Cadastro-Estoque'!A:G,2,FALSE)))</f>
        <v/>
      </c>
      <c r="H1606" s="2" t="str">
        <f>IF(ISERROR(VLOOKUP(A1606,'Cadastro-Estoque'!A:G,1,FALSE)),"",VLOOKUP(A1606,'Cadastro-Estoque'!A:G,3,FALSE))</f>
        <v/>
      </c>
    </row>
    <row r="1607" spans="5:8" ht="18.75" customHeight="1" x14ac:dyDescent="0.25">
      <c r="E1607" s="1" t="str">
        <f t="shared" ref="E1607:E1670" si="26">IF(ISBLANK(A1607),"",C1607*D1607)</f>
        <v/>
      </c>
      <c r="F1607" s="2" t="str">
        <f>IF(ISERROR(VLOOKUP(A1607,'Cadastro-Estoque'!A:G,1,FALSE)),"",VLOOKUP(A1607,'Cadastro-Estoque'!A:G,4,FALSE))</f>
        <v/>
      </c>
      <c r="G1607" s="2" t="str">
        <f>IF(ISBLANK(A1607),"",IF(ISERROR(VLOOKUP(A1607,'Cadastro-Estoque'!A:G,1,FALSE)),"Produto não cadastrado",VLOOKUP(A1607,'Cadastro-Estoque'!A:G,2,FALSE)))</f>
        <v/>
      </c>
      <c r="H1607" s="2" t="str">
        <f>IF(ISERROR(VLOOKUP(A1607,'Cadastro-Estoque'!A:G,1,FALSE)),"",VLOOKUP(A1607,'Cadastro-Estoque'!A:G,3,FALSE))</f>
        <v/>
      </c>
    </row>
    <row r="1608" spans="5:8" ht="18.75" customHeight="1" x14ac:dyDescent="0.25">
      <c r="E1608" s="1" t="str">
        <f t="shared" si="26"/>
        <v/>
      </c>
      <c r="F1608" s="2" t="str">
        <f>IF(ISERROR(VLOOKUP(A1608,'Cadastro-Estoque'!A:G,1,FALSE)),"",VLOOKUP(A1608,'Cadastro-Estoque'!A:G,4,FALSE))</f>
        <v/>
      </c>
      <c r="G1608" s="2" t="str">
        <f>IF(ISBLANK(A1608),"",IF(ISERROR(VLOOKUP(A1608,'Cadastro-Estoque'!A:G,1,FALSE)),"Produto não cadastrado",VLOOKUP(A1608,'Cadastro-Estoque'!A:G,2,FALSE)))</f>
        <v/>
      </c>
      <c r="H1608" s="2" t="str">
        <f>IF(ISERROR(VLOOKUP(A1608,'Cadastro-Estoque'!A:G,1,FALSE)),"",VLOOKUP(A1608,'Cadastro-Estoque'!A:G,3,FALSE))</f>
        <v/>
      </c>
    </row>
    <row r="1609" spans="5:8" ht="18.75" customHeight="1" x14ac:dyDescent="0.25">
      <c r="E1609" s="1" t="str">
        <f t="shared" si="26"/>
        <v/>
      </c>
      <c r="F1609" s="2" t="str">
        <f>IF(ISERROR(VLOOKUP(A1609,'Cadastro-Estoque'!A:G,1,FALSE)),"",VLOOKUP(A1609,'Cadastro-Estoque'!A:G,4,FALSE))</f>
        <v/>
      </c>
      <c r="G1609" s="2" t="str">
        <f>IF(ISBLANK(A1609),"",IF(ISERROR(VLOOKUP(A1609,'Cadastro-Estoque'!A:G,1,FALSE)),"Produto não cadastrado",VLOOKUP(A1609,'Cadastro-Estoque'!A:G,2,FALSE)))</f>
        <v/>
      </c>
      <c r="H1609" s="2" t="str">
        <f>IF(ISERROR(VLOOKUP(A1609,'Cadastro-Estoque'!A:G,1,FALSE)),"",VLOOKUP(A1609,'Cadastro-Estoque'!A:G,3,FALSE))</f>
        <v/>
      </c>
    </row>
    <row r="1610" spans="5:8" ht="18.75" customHeight="1" x14ac:dyDescent="0.25">
      <c r="E1610" s="1" t="str">
        <f t="shared" si="26"/>
        <v/>
      </c>
      <c r="F1610" s="2" t="str">
        <f>IF(ISERROR(VLOOKUP(A1610,'Cadastro-Estoque'!A:G,1,FALSE)),"",VLOOKUP(A1610,'Cadastro-Estoque'!A:G,4,FALSE))</f>
        <v/>
      </c>
      <c r="G1610" s="2" t="str">
        <f>IF(ISBLANK(A1610),"",IF(ISERROR(VLOOKUP(A1610,'Cadastro-Estoque'!A:G,1,FALSE)),"Produto não cadastrado",VLOOKUP(A1610,'Cadastro-Estoque'!A:G,2,FALSE)))</f>
        <v/>
      </c>
      <c r="H1610" s="2" t="str">
        <f>IF(ISERROR(VLOOKUP(A1610,'Cadastro-Estoque'!A:G,1,FALSE)),"",VLOOKUP(A1610,'Cadastro-Estoque'!A:G,3,FALSE))</f>
        <v/>
      </c>
    </row>
    <row r="1611" spans="5:8" ht="18.75" customHeight="1" x14ac:dyDescent="0.25">
      <c r="E1611" s="1" t="str">
        <f t="shared" si="26"/>
        <v/>
      </c>
      <c r="F1611" s="2" t="str">
        <f>IF(ISERROR(VLOOKUP(A1611,'Cadastro-Estoque'!A:G,1,FALSE)),"",VLOOKUP(A1611,'Cadastro-Estoque'!A:G,4,FALSE))</f>
        <v/>
      </c>
      <c r="G1611" s="2" t="str">
        <f>IF(ISBLANK(A1611),"",IF(ISERROR(VLOOKUP(A1611,'Cadastro-Estoque'!A:G,1,FALSE)),"Produto não cadastrado",VLOOKUP(A1611,'Cadastro-Estoque'!A:G,2,FALSE)))</f>
        <v/>
      </c>
      <c r="H1611" s="2" t="str">
        <f>IF(ISERROR(VLOOKUP(A1611,'Cadastro-Estoque'!A:G,1,FALSE)),"",VLOOKUP(A1611,'Cadastro-Estoque'!A:G,3,FALSE))</f>
        <v/>
      </c>
    </row>
    <row r="1612" spans="5:8" ht="18.75" customHeight="1" x14ac:dyDescent="0.25">
      <c r="E1612" s="1" t="str">
        <f t="shared" si="26"/>
        <v/>
      </c>
      <c r="F1612" s="2" t="str">
        <f>IF(ISERROR(VLOOKUP(A1612,'Cadastro-Estoque'!A:G,1,FALSE)),"",VLOOKUP(A1612,'Cadastro-Estoque'!A:G,4,FALSE))</f>
        <v/>
      </c>
      <c r="G1612" s="2" t="str">
        <f>IF(ISBLANK(A1612),"",IF(ISERROR(VLOOKUP(A1612,'Cadastro-Estoque'!A:G,1,FALSE)),"Produto não cadastrado",VLOOKUP(A1612,'Cadastro-Estoque'!A:G,2,FALSE)))</f>
        <v/>
      </c>
      <c r="H1612" s="2" t="str">
        <f>IF(ISERROR(VLOOKUP(A1612,'Cadastro-Estoque'!A:G,1,FALSE)),"",VLOOKUP(A1612,'Cadastro-Estoque'!A:G,3,FALSE))</f>
        <v/>
      </c>
    </row>
    <row r="1613" spans="5:8" ht="18.75" customHeight="1" x14ac:dyDescent="0.25">
      <c r="E1613" s="1" t="str">
        <f t="shared" si="26"/>
        <v/>
      </c>
      <c r="F1613" s="2" t="str">
        <f>IF(ISERROR(VLOOKUP(A1613,'Cadastro-Estoque'!A:G,1,FALSE)),"",VLOOKUP(A1613,'Cadastro-Estoque'!A:G,4,FALSE))</f>
        <v/>
      </c>
      <c r="G1613" s="2" t="str">
        <f>IF(ISBLANK(A1613),"",IF(ISERROR(VLOOKUP(A1613,'Cadastro-Estoque'!A:G,1,FALSE)),"Produto não cadastrado",VLOOKUP(A1613,'Cadastro-Estoque'!A:G,2,FALSE)))</f>
        <v/>
      </c>
      <c r="H1613" s="2" t="str">
        <f>IF(ISERROR(VLOOKUP(A1613,'Cadastro-Estoque'!A:G,1,FALSE)),"",VLOOKUP(A1613,'Cadastro-Estoque'!A:G,3,FALSE))</f>
        <v/>
      </c>
    </row>
    <row r="1614" spans="5:8" ht="18.75" customHeight="1" x14ac:dyDescent="0.25">
      <c r="E1614" s="1" t="str">
        <f t="shared" si="26"/>
        <v/>
      </c>
      <c r="F1614" s="2" t="str">
        <f>IF(ISERROR(VLOOKUP(A1614,'Cadastro-Estoque'!A:G,1,FALSE)),"",VLOOKUP(A1614,'Cadastro-Estoque'!A:G,4,FALSE))</f>
        <v/>
      </c>
      <c r="G1614" s="2" t="str">
        <f>IF(ISBLANK(A1614),"",IF(ISERROR(VLOOKUP(A1614,'Cadastro-Estoque'!A:G,1,FALSE)),"Produto não cadastrado",VLOOKUP(A1614,'Cadastro-Estoque'!A:G,2,FALSE)))</f>
        <v/>
      </c>
      <c r="H1614" s="2" t="str">
        <f>IF(ISERROR(VLOOKUP(A1614,'Cadastro-Estoque'!A:G,1,FALSE)),"",VLOOKUP(A1614,'Cadastro-Estoque'!A:G,3,FALSE))</f>
        <v/>
      </c>
    </row>
    <row r="1615" spans="5:8" ht="18.75" customHeight="1" x14ac:dyDescent="0.25">
      <c r="E1615" s="1" t="str">
        <f t="shared" si="26"/>
        <v/>
      </c>
      <c r="F1615" s="2" t="str">
        <f>IF(ISERROR(VLOOKUP(A1615,'Cadastro-Estoque'!A:G,1,FALSE)),"",VLOOKUP(A1615,'Cadastro-Estoque'!A:G,4,FALSE))</f>
        <v/>
      </c>
      <c r="G1615" s="2" t="str">
        <f>IF(ISBLANK(A1615),"",IF(ISERROR(VLOOKUP(A1615,'Cadastro-Estoque'!A:G,1,FALSE)),"Produto não cadastrado",VLOOKUP(A1615,'Cadastro-Estoque'!A:G,2,FALSE)))</f>
        <v/>
      </c>
      <c r="H1615" s="2" t="str">
        <f>IF(ISERROR(VLOOKUP(A1615,'Cadastro-Estoque'!A:G,1,FALSE)),"",VLOOKUP(A1615,'Cadastro-Estoque'!A:G,3,FALSE))</f>
        <v/>
      </c>
    </row>
    <row r="1616" spans="5:8" ht="18.75" customHeight="1" x14ac:dyDescent="0.25">
      <c r="E1616" s="1" t="str">
        <f t="shared" si="26"/>
        <v/>
      </c>
      <c r="F1616" s="2" t="str">
        <f>IF(ISERROR(VLOOKUP(A1616,'Cadastro-Estoque'!A:G,1,FALSE)),"",VLOOKUP(A1616,'Cadastro-Estoque'!A:G,4,FALSE))</f>
        <v/>
      </c>
      <c r="G1616" s="2" t="str">
        <f>IF(ISBLANK(A1616),"",IF(ISERROR(VLOOKUP(A1616,'Cadastro-Estoque'!A:G,1,FALSE)),"Produto não cadastrado",VLOOKUP(A1616,'Cadastro-Estoque'!A:G,2,FALSE)))</f>
        <v/>
      </c>
      <c r="H1616" s="2" t="str">
        <f>IF(ISERROR(VLOOKUP(A1616,'Cadastro-Estoque'!A:G,1,FALSE)),"",VLOOKUP(A1616,'Cadastro-Estoque'!A:G,3,FALSE))</f>
        <v/>
      </c>
    </row>
    <row r="1617" spans="5:8" ht="18.75" customHeight="1" x14ac:dyDescent="0.25">
      <c r="E1617" s="1" t="str">
        <f t="shared" si="26"/>
        <v/>
      </c>
      <c r="F1617" s="2" t="str">
        <f>IF(ISERROR(VLOOKUP(A1617,'Cadastro-Estoque'!A:G,1,FALSE)),"",VLOOKUP(A1617,'Cadastro-Estoque'!A:G,4,FALSE))</f>
        <v/>
      </c>
      <c r="G1617" s="2" t="str">
        <f>IF(ISBLANK(A1617),"",IF(ISERROR(VLOOKUP(A1617,'Cadastro-Estoque'!A:G,1,FALSE)),"Produto não cadastrado",VLOOKUP(A1617,'Cadastro-Estoque'!A:G,2,FALSE)))</f>
        <v/>
      </c>
      <c r="H1617" s="2" t="str">
        <f>IF(ISERROR(VLOOKUP(A1617,'Cadastro-Estoque'!A:G,1,FALSE)),"",VLOOKUP(A1617,'Cadastro-Estoque'!A:G,3,FALSE))</f>
        <v/>
      </c>
    </row>
    <row r="1618" spans="5:8" ht="18.75" customHeight="1" x14ac:dyDescent="0.25">
      <c r="E1618" s="1" t="str">
        <f t="shared" si="26"/>
        <v/>
      </c>
      <c r="F1618" s="2" t="str">
        <f>IF(ISERROR(VLOOKUP(A1618,'Cadastro-Estoque'!A:G,1,FALSE)),"",VLOOKUP(A1618,'Cadastro-Estoque'!A:G,4,FALSE))</f>
        <v/>
      </c>
      <c r="G1618" s="2" t="str">
        <f>IF(ISBLANK(A1618),"",IF(ISERROR(VLOOKUP(A1618,'Cadastro-Estoque'!A:G,1,FALSE)),"Produto não cadastrado",VLOOKUP(A1618,'Cadastro-Estoque'!A:G,2,FALSE)))</f>
        <v/>
      </c>
      <c r="H1618" s="2" t="str">
        <f>IF(ISERROR(VLOOKUP(A1618,'Cadastro-Estoque'!A:G,1,FALSE)),"",VLOOKUP(A1618,'Cadastro-Estoque'!A:G,3,FALSE))</f>
        <v/>
      </c>
    </row>
    <row r="1619" spans="5:8" ht="18.75" customHeight="1" x14ac:dyDescent="0.25">
      <c r="E1619" s="1" t="str">
        <f t="shared" si="26"/>
        <v/>
      </c>
      <c r="F1619" s="2" t="str">
        <f>IF(ISERROR(VLOOKUP(A1619,'Cadastro-Estoque'!A:G,1,FALSE)),"",VLOOKUP(A1619,'Cadastro-Estoque'!A:G,4,FALSE))</f>
        <v/>
      </c>
      <c r="G1619" s="2" t="str">
        <f>IF(ISBLANK(A1619),"",IF(ISERROR(VLOOKUP(A1619,'Cadastro-Estoque'!A:G,1,FALSE)),"Produto não cadastrado",VLOOKUP(A1619,'Cadastro-Estoque'!A:G,2,FALSE)))</f>
        <v/>
      </c>
      <c r="H1619" s="2" t="str">
        <f>IF(ISERROR(VLOOKUP(A1619,'Cadastro-Estoque'!A:G,1,FALSE)),"",VLOOKUP(A1619,'Cadastro-Estoque'!A:G,3,FALSE))</f>
        <v/>
      </c>
    </row>
    <row r="1620" spans="5:8" ht="18.75" customHeight="1" x14ac:dyDescent="0.25">
      <c r="E1620" s="1" t="str">
        <f t="shared" si="26"/>
        <v/>
      </c>
      <c r="F1620" s="2" t="str">
        <f>IF(ISERROR(VLOOKUP(A1620,'Cadastro-Estoque'!A:G,1,FALSE)),"",VLOOKUP(A1620,'Cadastro-Estoque'!A:G,4,FALSE))</f>
        <v/>
      </c>
      <c r="G1620" s="2" t="str">
        <f>IF(ISBLANK(A1620),"",IF(ISERROR(VLOOKUP(A1620,'Cadastro-Estoque'!A:G,1,FALSE)),"Produto não cadastrado",VLOOKUP(A1620,'Cadastro-Estoque'!A:G,2,FALSE)))</f>
        <v/>
      </c>
      <c r="H1620" s="2" t="str">
        <f>IF(ISERROR(VLOOKUP(A1620,'Cadastro-Estoque'!A:G,1,FALSE)),"",VLOOKUP(A1620,'Cadastro-Estoque'!A:G,3,FALSE))</f>
        <v/>
      </c>
    </row>
    <row r="1621" spans="5:8" ht="18.75" customHeight="1" x14ac:dyDescent="0.25">
      <c r="E1621" s="1" t="str">
        <f t="shared" si="26"/>
        <v/>
      </c>
      <c r="F1621" s="2" t="str">
        <f>IF(ISERROR(VLOOKUP(A1621,'Cadastro-Estoque'!A:G,1,FALSE)),"",VLOOKUP(A1621,'Cadastro-Estoque'!A:G,4,FALSE))</f>
        <v/>
      </c>
      <c r="G1621" s="2" t="str">
        <f>IF(ISBLANK(A1621),"",IF(ISERROR(VLOOKUP(A1621,'Cadastro-Estoque'!A:G,1,FALSE)),"Produto não cadastrado",VLOOKUP(A1621,'Cadastro-Estoque'!A:G,2,FALSE)))</f>
        <v/>
      </c>
      <c r="H1621" s="2" t="str">
        <f>IF(ISERROR(VLOOKUP(A1621,'Cadastro-Estoque'!A:G,1,FALSE)),"",VLOOKUP(A1621,'Cadastro-Estoque'!A:G,3,FALSE))</f>
        <v/>
      </c>
    </row>
    <row r="1622" spans="5:8" ht="18.75" customHeight="1" x14ac:dyDescent="0.25">
      <c r="E1622" s="1" t="str">
        <f t="shared" si="26"/>
        <v/>
      </c>
      <c r="F1622" s="2" t="str">
        <f>IF(ISERROR(VLOOKUP(A1622,'Cadastro-Estoque'!A:G,1,FALSE)),"",VLOOKUP(A1622,'Cadastro-Estoque'!A:G,4,FALSE))</f>
        <v/>
      </c>
      <c r="G1622" s="2" t="str">
        <f>IF(ISBLANK(A1622),"",IF(ISERROR(VLOOKUP(A1622,'Cadastro-Estoque'!A:G,1,FALSE)),"Produto não cadastrado",VLOOKUP(A1622,'Cadastro-Estoque'!A:G,2,FALSE)))</f>
        <v/>
      </c>
      <c r="H1622" s="2" t="str">
        <f>IF(ISERROR(VLOOKUP(A1622,'Cadastro-Estoque'!A:G,1,FALSE)),"",VLOOKUP(A1622,'Cadastro-Estoque'!A:G,3,FALSE))</f>
        <v/>
      </c>
    </row>
    <row r="1623" spans="5:8" ht="18.75" customHeight="1" x14ac:dyDescent="0.25">
      <c r="E1623" s="1" t="str">
        <f t="shared" si="26"/>
        <v/>
      </c>
      <c r="F1623" s="2" t="str">
        <f>IF(ISERROR(VLOOKUP(A1623,'Cadastro-Estoque'!A:G,1,FALSE)),"",VLOOKUP(A1623,'Cadastro-Estoque'!A:G,4,FALSE))</f>
        <v/>
      </c>
      <c r="G1623" s="2" t="str">
        <f>IF(ISBLANK(A1623),"",IF(ISERROR(VLOOKUP(A1623,'Cadastro-Estoque'!A:G,1,FALSE)),"Produto não cadastrado",VLOOKUP(A1623,'Cadastro-Estoque'!A:G,2,FALSE)))</f>
        <v/>
      </c>
      <c r="H1623" s="2" t="str">
        <f>IF(ISERROR(VLOOKUP(A1623,'Cadastro-Estoque'!A:G,1,FALSE)),"",VLOOKUP(A1623,'Cadastro-Estoque'!A:G,3,FALSE))</f>
        <v/>
      </c>
    </row>
    <row r="1624" spans="5:8" ht="18.75" customHeight="1" x14ac:dyDescent="0.25">
      <c r="E1624" s="1" t="str">
        <f t="shared" si="26"/>
        <v/>
      </c>
      <c r="F1624" s="2" t="str">
        <f>IF(ISERROR(VLOOKUP(A1624,'Cadastro-Estoque'!A:G,1,FALSE)),"",VLOOKUP(A1624,'Cadastro-Estoque'!A:G,4,FALSE))</f>
        <v/>
      </c>
      <c r="G1624" s="2" t="str">
        <f>IF(ISBLANK(A1624),"",IF(ISERROR(VLOOKUP(A1624,'Cadastro-Estoque'!A:G,1,FALSE)),"Produto não cadastrado",VLOOKUP(A1624,'Cadastro-Estoque'!A:G,2,FALSE)))</f>
        <v/>
      </c>
      <c r="H1624" s="2" t="str">
        <f>IF(ISERROR(VLOOKUP(A1624,'Cadastro-Estoque'!A:G,1,FALSE)),"",VLOOKUP(A1624,'Cadastro-Estoque'!A:G,3,FALSE))</f>
        <v/>
      </c>
    </row>
    <row r="1625" spans="5:8" ht="18.75" customHeight="1" x14ac:dyDescent="0.25">
      <c r="E1625" s="1" t="str">
        <f t="shared" si="26"/>
        <v/>
      </c>
      <c r="F1625" s="2" t="str">
        <f>IF(ISERROR(VLOOKUP(A1625,'Cadastro-Estoque'!A:G,1,FALSE)),"",VLOOKUP(A1625,'Cadastro-Estoque'!A:G,4,FALSE))</f>
        <v/>
      </c>
      <c r="G1625" s="2" t="str">
        <f>IF(ISBLANK(A1625),"",IF(ISERROR(VLOOKUP(A1625,'Cadastro-Estoque'!A:G,1,FALSE)),"Produto não cadastrado",VLOOKUP(A1625,'Cadastro-Estoque'!A:G,2,FALSE)))</f>
        <v/>
      </c>
      <c r="H1625" s="2" t="str">
        <f>IF(ISERROR(VLOOKUP(A1625,'Cadastro-Estoque'!A:G,1,FALSE)),"",VLOOKUP(A1625,'Cadastro-Estoque'!A:G,3,FALSE))</f>
        <v/>
      </c>
    </row>
    <row r="1626" spans="5:8" ht="18.75" customHeight="1" x14ac:dyDescent="0.25">
      <c r="E1626" s="1" t="str">
        <f t="shared" si="26"/>
        <v/>
      </c>
      <c r="F1626" s="2" t="str">
        <f>IF(ISERROR(VLOOKUP(A1626,'Cadastro-Estoque'!A:G,1,FALSE)),"",VLOOKUP(A1626,'Cadastro-Estoque'!A:G,4,FALSE))</f>
        <v/>
      </c>
      <c r="G1626" s="2" t="str">
        <f>IF(ISBLANK(A1626),"",IF(ISERROR(VLOOKUP(A1626,'Cadastro-Estoque'!A:G,1,FALSE)),"Produto não cadastrado",VLOOKUP(A1626,'Cadastro-Estoque'!A:G,2,FALSE)))</f>
        <v/>
      </c>
      <c r="H1626" s="2" t="str">
        <f>IF(ISERROR(VLOOKUP(A1626,'Cadastro-Estoque'!A:G,1,FALSE)),"",VLOOKUP(A1626,'Cadastro-Estoque'!A:G,3,FALSE))</f>
        <v/>
      </c>
    </row>
    <row r="1627" spans="5:8" ht="18.75" customHeight="1" x14ac:dyDescent="0.25">
      <c r="E1627" s="1" t="str">
        <f t="shared" si="26"/>
        <v/>
      </c>
      <c r="F1627" s="2" t="str">
        <f>IF(ISERROR(VLOOKUP(A1627,'Cadastro-Estoque'!A:G,1,FALSE)),"",VLOOKUP(A1627,'Cadastro-Estoque'!A:G,4,FALSE))</f>
        <v/>
      </c>
      <c r="G1627" s="2" t="str">
        <f>IF(ISBLANK(A1627),"",IF(ISERROR(VLOOKUP(A1627,'Cadastro-Estoque'!A:G,1,FALSE)),"Produto não cadastrado",VLOOKUP(A1627,'Cadastro-Estoque'!A:G,2,FALSE)))</f>
        <v/>
      </c>
      <c r="H1627" s="2" t="str">
        <f>IF(ISERROR(VLOOKUP(A1627,'Cadastro-Estoque'!A:G,1,FALSE)),"",VLOOKUP(A1627,'Cadastro-Estoque'!A:G,3,FALSE))</f>
        <v/>
      </c>
    </row>
    <row r="1628" spans="5:8" ht="18.75" customHeight="1" x14ac:dyDescent="0.25">
      <c r="E1628" s="1" t="str">
        <f t="shared" si="26"/>
        <v/>
      </c>
      <c r="F1628" s="2" t="str">
        <f>IF(ISERROR(VLOOKUP(A1628,'Cadastro-Estoque'!A:G,1,FALSE)),"",VLOOKUP(A1628,'Cadastro-Estoque'!A:G,4,FALSE))</f>
        <v/>
      </c>
      <c r="G1628" s="2" t="str">
        <f>IF(ISBLANK(A1628),"",IF(ISERROR(VLOOKUP(A1628,'Cadastro-Estoque'!A:G,1,FALSE)),"Produto não cadastrado",VLOOKUP(A1628,'Cadastro-Estoque'!A:G,2,FALSE)))</f>
        <v/>
      </c>
      <c r="H1628" s="2" t="str">
        <f>IF(ISERROR(VLOOKUP(A1628,'Cadastro-Estoque'!A:G,1,FALSE)),"",VLOOKUP(A1628,'Cadastro-Estoque'!A:G,3,FALSE))</f>
        <v/>
      </c>
    </row>
    <row r="1629" spans="5:8" ht="18.75" customHeight="1" x14ac:dyDescent="0.25">
      <c r="E1629" s="1" t="str">
        <f t="shared" si="26"/>
        <v/>
      </c>
      <c r="F1629" s="2" t="str">
        <f>IF(ISERROR(VLOOKUP(A1629,'Cadastro-Estoque'!A:G,1,FALSE)),"",VLOOKUP(A1629,'Cadastro-Estoque'!A:G,4,FALSE))</f>
        <v/>
      </c>
      <c r="G1629" s="2" t="str">
        <f>IF(ISBLANK(A1629),"",IF(ISERROR(VLOOKUP(A1629,'Cadastro-Estoque'!A:G,1,FALSE)),"Produto não cadastrado",VLOOKUP(A1629,'Cadastro-Estoque'!A:G,2,FALSE)))</f>
        <v/>
      </c>
      <c r="H1629" s="2" t="str">
        <f>IF(ISERROR(VLOOKUP(A1629,'Cadastro-Estoque'!A:G,1,FALSE)),"",VLOOKUP(A1629,'Cadastro-Estoque'!A:G,3,FALSE))</f>
        <v/>
      </c>
    </row>
    <row r="1630" spans="5:8" ht="18.75" customHeight="1" x14ac:dyDescent="0.25">
      <c r="E1630" s="1" t="str">
        <f t="shared" si="26"/>
        <v/>
      </c>
      <c r="F1630" s="2" t="str">
        <f>IF(ISERROR(VLOOKUP(A1630,'Cadastro-Estoque'!A:G,1,FALSE)),"",VLOOKUP(A1630,'Cadastro-Estoque'!A:G,4,FALSE))</f>
        <v/>
      </c>
      <c r="G1630" s="2" t="str">
        <f>IF(ISBLANK(A1630),"",IF(ISERROR(VLOOKUP(A1630,'Cadastro-Estoque'!A:G,1,FALSE)),"Produto não cadastrado",VLOOKUP(A1630,'Cadastro-Estoque'!A:G,2,FALSE)))</f>
        <v/>
      </c>
      <c r="H1630" s="2" t="str">
        <f>IF(ISERROR(VLOOKUP(A1630,'Cadastro-Estoque'!A:G,1,FALSE)),"",VLOOKUP(A1630,'Cadastro-Estoque'!A:G,3,FALSE))</f>
        <v/>
      </c>
    </row>
    <row r="1631" spans="5:8" ht="18.75" customHeight="1" x14ac:dyDescent="0.25">
      <c r="E1631" s="1" t="str">
        <f t="shared" si="26"/>
        <v/>
      </c>
      <c r="F1631" s="2" t="str">
        <f>IF(ISERROR(VLOOKUP(A1631,'Cadastro-Estoque'!A:G,1,FALSE)),"",VLOOKUP(A1631,'Cadastro-Estoque'!A:G,4,FALSE))</f>
        <v/>
      </c>
      <c r="G1631" s="2" t="str">
        <f>IF(ISBLANK(A1631),"",IF(ISERROR(VLOOKUP(A1631,'Cadastro-Estoque'!A:G,1,FALSE)),"Produto não cadastrado",VLOOKUP(A1631,'Cadastro-Estoque'!A:G,2,FALSE)))</f>
        <v/>
      </c>
      <c r="H1631" s="2" t="str">
        <f>IF(ISERROR(VLOOKUP(A1631,'Cadastro-Estoque'!A:G,1,FALSE)),"",VLOOKUP(A1631,'Cadastro-Estoque'!A:G,3,FALSE))</f>
        <v/>
      </c>
    </row>
    <row r="1632" spans="5:8" ht="18.75" customHeight="1" x14ac:dyDescent="0.25">
      <c r="E1632" s="1" t="str">
        <f t="shared" si="26"/>
        <v/>
      </c>
      <c r="F1632" s="2" t="str">
        <f>IF(ISERROR(VLOOKUP(A1632,'Cadastro-Estoque'!A:G,1,FALSE)),"",VLOOKUP(A1632,'Cadastro-Estoque'!A:G,4,FALSE))</f>
        <v/>
      </c>
      <c r="G1632" s="2" t="str">
        <f>IF(ISBLANK(A1632),"",IF(ISERROR(VLOOKUP(A1632,'Cadastro-Estoque'!A:G,1,FALSE)),"Produto não cadastrado",VLOOKUP(A1632,'Cadastro-Estoque'!A:G,2,FALSE)))</f>
        <v/>
      </c>
      <c r="H1632" s="2" t="str">
        <f>IF(ISERROR(VLOOKUP(A1632,'Cadastro-Estoque'!A:G,1,FALSE)),"",VLOOKUP(A1632,'Cadastro-Estoque'!A:G,3,FALSE))</f>
        <v/>
      </c>
    </row>
    <row r="1633" spans="5:8" ht="18.75" customHeight="1" x14ac:dyDescent="0.25">
      <c r="E1633" s="1" t="str">
        <f t="shared" si="26"/>
        <v/>
      </c>
      <c r="F1633" s="2" t="str">
        <f>IF(ISERROR(VLOOKUP(A1633,'Cadastro-Estoque'!A:G,1,FALSE)),"",VLOOKUP(A1633,'Cadastro-Estoque'!A:G,4,FALSE))</f>
        <v/>
      </c>
      <c r="G1633" s="2" t="str">
        <f>IF(ISBLANK(A1633),"",IF(ISERROR(VLOOKUP(A1633,'Cadastro-Estoque'!A:G,1,FALSE)),"Produto não cadastrado",VLOOKUP(A1633,'Cadastro-Estoque'!A:G,2,FALSE)))</f>
        <v/>
      </c>
      <c r="H1633" s="2" t="str">
        <f>IF(ISERROR(VLOOKUP(A1633,'Cadastro-Estoque'!A:G,1,FALSE)),"",VLOOKUP(A1633,'Cadastro-Estoque'!A:G,3,FALSE))</f>
        <v/>
      </c>
    </row>
    <row r="1634" spans="5:8" ht="18.75" customHeight="1" x14ac:dyDescent="0.25">
      <c r="E1634" s="1" t="str">
        <f t="shared" si="26"/>
        <v/>
      </c>
      <c r="F1634" s="2" t="str">
        <f>IF(ISERROR(VLOOKUP(A1634,'Cadastro-Estoque'!A:G,1,FALSE)),"",VLOOKUP(A1634,'Cadastro-Estoque'!A:G,4,FALSE))</f>
        <v/>
      </c>
      <c r="G1634" s="2" t="str">
        <f>IF(ISBLANK(A1634),"",IF(ISERROR(VLOOKUP(A1634,'Cadastro-Estoque'!A:G,1,FALSE)),"Produto não cadastrado",VLOOKUP(A1634,'Cadastro-Estoque'!A:G,2,FALSE)))</f>
        <v/>
      </c>
      <c r="H1634" s="2" t="str">
        <f>IF(ISERROR(VLOOKUP(A1634,'Cadastro-Estoque'!A:G,1,FALSE)),"",VLOOKUP(A1634,'Cadastro-Estoque'!A:G,3,FALSE))</f>
        <v/>
      </c>
    </row>
    <row r="1635" spans="5:8" ht="18.75" customHeight="1" x14ac:dyDescent="0.25">
      <c r="E1635" s="1" t="str">
        <f t="shared" si="26"/>
        <v/>
      </c>
      <c r="F1635" s="2" t="str">
        <f>IF(ISERROR(VLOOKUP(A1635,'Cadastro-Estoque'!A:G,1,FALSE)),"",VLOOKUP(A1635,'Cadastro-Estoque'!A:G,4,FALSE))</f>
        <v/>
      </c>
      <c r="G1635" s="2" t="str">
        <f>IF(ISBLANK(A1635),"",IF(ISERROR(VLOOKUP(A1635,'Cadastro-Estoque'!A:G,1,FALSE)),"Produto não cadastrado",VLOOKUP(A1635,'Cadastro-Estoque'!A:G,2,FALSE)))</f>
        <v/>
      </c>
      <c r="H1635" s="2" t="str">
        <f>IF(ISERROR(VLOOKUP(A1635,'Cadastro-Estoque'!A:G,1,FALSE)),"",VLOOKUP(A1635,'Cadastro-Estoque'!A:G,3,FALSE))</f>
        <v/>
      </c>
    </row>
    <row r="1636" spans="5:8" ht="18.75" customHeight="1" x14ac:dyDescent="0.25">
      <c r="E1636" s="1" t="str">
        <f t="shared" si="26"/>
        <v/>
      </c>
      <c r="F1636" s="2" t="str">
        <f>IF(ISERROR(VLOOKUP(A1636,'Cadastro-Estoque'!A:G,1,FALSE)),"",VLOOKUP(A1636,'Cadastro-Estoque'!A:G,4,FALSE))</f>
        <v/>
      </c>
      <c r="G1636" s="2" t="str">
        <f>IF(ISBLANK(A1636),"",IF(ISERROR(VLOOKUP(A1636,'Cadastro-Estoque'!A:G,1,FALSE)),"Produto não cadastrado",VLOOKUP(A1636,'Cadastro-Estoque'!A:G,2,FALSE)))</f>
        <v/>
      </c>
      <c r="H1636" s="2" t="str">
        <f>IF(ISERROR(VLOOKUP(A1636,'Cadastro-Estoque'!A:G,1,FALSE)),"",VLOOKUP(A1636,'Cadastro-Estoque'!A:G,3,FALSE))</f>
        <v/>
      </c>
    </row>
    <row r="1637" spans="5:8" ht="18.75" customHeight="1" x14ac:dyDescent="0.25">
      <c r="E1637" s="1" t="str">
        <f t="shared" si="26"/>
        <v/>
      </c>
      <c r="F1637" s="2" t="str">
        <f>IF(ISERROR(VLOOKUP(A1637,'Cadastro-Estoque'!A:G,1,FALSE)),"",VLOOKUP(A1637,'Cadastro-Estoque'!A:G,4,FALSE))</f>
        <v/>
      </c>
      <c r="G1637" s="2" t="str">
        <f>IF(ISBLANK(A1637),"",IF(ISERROR(VLOOKUP(A1637,'Cadastro-Estoque'!A:G,1,FALSE)),"Produto não cadastrado",VLOOKUP(A1637,'Cadastro-Estoque'!A:G,2,FALSE)))</f>
        <v/>
      </c>
      <c r="H1637" s="2" t="str">
        <f>IF(ISERROR(VLOOKUP(A1637,'Cadastro-Estoque'!A:G,1,FALSE)),"",VLOOKUP(A1637,'Cadastro-Estoque'!A:G,3,FALSE))</f>
        <v/>
      </c>
    </row>
    <row r="1638" spans="5:8" ht="18.75" customHeight="1" x14ac:dyDescent="0.25">
      <c r="E1638" s="1" t="str">
        <f t="shared" si="26"/>
        <v/>
      </c>
      <c r="F1638" s="2" t="str">
        <f>IF(ISERROR(VLOOKUP(A1638,'Cadastro-Estoque'!A:G,1,FALSE)),"",VLOOKUP(A1638,'Cadastro-Estoque'!A:G,4,FALSE))</f>
        <v/>
      </c>
      <c r="G1638" s="2" t="str">
        <f>IF(ISBLANK(A1638),"",IF(ISERROR(VLOOKUP(A1638,'Cadastro-Estoque'!A:G,1,FALSE)),"Produto não cadastrado",VLOOKUP(A1638,'Cadastro-Estoque'!A:G,2,FALSE)))</f>
        <v/>
      </c>
      <c r="H1638" s="2" t="str">
        <f>IF(ISERROR(VLOOKUP(A1638,'Cadastro-Estoque'!A:G,1,FALSE)),"",VLOOKUP(A1638,'Cadastro-Estoque'!A:G,3,FALSE))</f>
        <v/>
      </c>
    </row>
    <row r="1639" spans="5:8" ht="18.75" customHeight="1" x14ac:dyDescent="0.25">
      <c r="E1639" s="1" t="str">
        <f t="shared" si="26"/>
        <v/>
      </c>
      <c r="F1639" s="2" t="str">
        <f>IF(ISERROR(VLOOKUP(A1639,'Cadastro-Estoque'!A:G,1,FALSE)),"",VLOOKUP(A1639,'Cadastro-Estoque'!A:G,4,FALSE))</f>
        <v/>
      </c>
      <c r="G1639" s="2" t="str">
        <f>IF(ISBLANK(A1639),"",IF(ISERROR(VLOOKUP(A1639,'Cadastro-Estoque'!A:G,1,FALSE)),"Produto não cadastrado",VLOOKUP(A1639,'Cadastro-Estoque'!A:G,2,FALSE)))</f>
        <v/>
      </c>
      <c r="H1639" s="2" t="str">
        <f>IF(ISERROR(VLOOKUP(A1639,'Cadastro-Estoque'!A:G,1,FALSE)),"",VLOOKUP(A1639,'Cadastro-Estoque'!A:G,3,FALSE))</f>
        <v/>
      </c>
    </row>
    <row r="1640" spans="5:8" ht="18.75" customHeight="1" x14ac:dyDescent="0.25">
      <c r="E1640" s="1" t="str">
        <f t="shared" si="26"/>
        <v/>
      </c>
      <c r="F1640" s="2" t="str">
        <f>IF(ISERROR(VLOOKUP(A1640,'Cadastro-Estoque'!A:G,1,FALSE)),"",VLOOKUP(A1640,'Cadastro-Estoque'!A:G,4,FALSE))</f>
        <v/>
      </c>
      <c r="G1640" s="2" t="str">
        <f>IF(ISBLANK(A1640),"",IF(ISERROR(VLOOKUP(A1640,'Cadastro-Estoque'!A:G,1,FALSE)),"Produto não cadastrado",VLOOKUP(A1640,'Cadastro-Estoque'!A:G,2,FALSE)))</f>
        <v/>
      </c>
      <c r="H1640" s="2" t="str">
        <f>IF(ISERROR(VLOOKUP(A1640,'Cadastro-Estoque'!A:G,1,FALSE)),"",VLOOKUP(A1640,'Cadastro-Estoque'!A:G,3,FALSE))</f>
        <v/>
      </c>
    </row>
    <row r="1641" spans="5:8" ht="18.75" customHeight="1" x14ac:dyDescent="0.25">
      <c r="E1641" s="1" t="str">
        <f t="shared" si="26"/>
        <v/>
      </c>
      <c r="F1641" s="2" t="str">
        <f>IF(ISERROR(VLOOKUP(A1641,'Cadastro-Estoque'!A:G,1,FALSE)),"",VLOOKUP(A1641,'Cadastro-Estoque'!A:G,4,FALSE))</f>
        <v/>
      </c>
      <c r="G1641" s="2" t="str">
        <f>IF(ISBLANK(A1641),"",IF(ISERROR(VLOOKUP(A1641,'Cadastro-Estoque'!A:G,1,FALSE)),"Produto não cadastrado",VLOOKUP(A1641,'Cadastro-Estoque'!A:G,2,FALSE)))</f>
        <v/>
      </c>
      <c r="H1641" s="2" t="str">
        <f>IF(ISERROR(VLOOKUP(A1641,'Cadastro-Estoque'!A:G,1,FALSE)),"",VLOOKUP(A1641,'Cadastro-Estoque'!A:G,3,FALSE))</f>
        <v/>
      </c>
    </row>
    <row r="1642" spans="5:8" ht="18.75" customHeight="1" x14ac:dyDescent="0.25">
      <c r="E1642" s="1" t="str">
        <f t="shared" si="26"/>
        <v/>
      </c>
      <c r="F1642" s="2" t="str">
        <f>IF(ISERROR(VLOOKUP(A1642,'Cadastro-Estoque'!A:G,1,FALSE)),"",VLOOKUP(A1642,'Cadastro-Estoque'!A:G,4,FALSE))</f>
        <v/>
      </c>
      <c r="G1642" s="2" t="str">
        <f>IF(ISBLANK(A1642),"",IF(ISERROR(VLOOKUP(A1642,'Cadastro-Estoque'!A:G,1,FALSE)),"Produto não cadastrado",VLOOKUP(A1642,'Cadastro-Estoque'!A:G,2,FALSE)))</f>
        <v/>
      </c>
      <c r="H1642" s="2" t="str">
        <f>IF(ISERROR(VLOOKUP(A1642,'Cadastro-Estoque'!A:G,1,FALSE)),"",VLOOKUP(A1642,'Cadastro-Estoque'!A:G,3,FALSE))</f>
        <v/>
      </c>
    </row>
    <row r="1643" spans="5:8" ht="18.75" customHeight="1" x14ac:dyDescent="0.25">
      <c r="E1643" s="1" t="str">
        <f t="shared" si="26"/>
        <v/>
      </c>
      <c r="F1643" s="2" t="str">
        <f>IF(ISERROR(VLOOKUP(A1643,'Cadastro-Estoque'!A:G,1,FALSE)),"",VLOOKUP(A1643,'Cadastro-Estoque'!A:G,4,FALSE))</f>
        <v/>
      </c>
      <c r="G1643" s="2" t="str">
        <f>IF(ISBLANK(A1643),"",IF(ISERROR(VLOOKUP(A1643,'Cadastro-Estoque'!A:G,1,FALSE)),"Produto não cadastrado",VLOOKUP(A1643,'Cadastro-Estoque'!A:G,2,FALSE)))</f>
        <v/>
      </c>
      <c r="H1643" s="2" t="str">
        <f>IF(ISERROR(VLOOKUP(A1643,'Cadastro-Estoque'!A:G,1,FALSE)),"",VLOOKUP(A1643,'Cadastro-Estoque'!A:G,3,FALSE))</f>
        <v/>
      </c>
    </row>
    <row r="1644" spans="5:8" ht="18.75" customHeight="1" x14ac:dyDescent="0.25">
      <c r="E1644" s="1" t="str">
        <f t="shared" si="26"/>
        <v/>
      </c>
      <c r="F1644" s="2" t="str">
        <f>IF(ISERROR(VLOOKUP(A1644,'Cadastro-Estoque'!A:G,1,FALSE)),"",VLOOKUP(A1644,'Cadastro-Estoque'!A:G,4,FALSE))</f>
        <v/>
      </c>
      <c r="G1644" s="2" t="str">
        <f>IF(ISBLANK(A1644),"",IF(ISERROR(VLOOKUP(A1644,'Cadastro-Estoque'!A:G,1,FALSE)),"Produto não cadastrado",VLOOKUP(A1644,'Cadastro-Estoque'!A:G,2,FALSE)))</f>
        <v/>
      </c>
      <c r="H1644" s="2" t="str">
        <f>IF(ISERROR(VLOOKUP(A1644,'Cadastro-Estoque'!A:G,1,FALSE)),"",VLOOKUP(A1644,'Cadastro-Estoque'!A:G,3,FALSE))</f>
        <v/>
      </c>
    </row>
    <row r="1645" spans="5:8" ht="18.75" customHeight="1" x14ac:dyDescent="0.25">
      <c r="E1645" s="1" t="str">
        <f t="shared" si="26"/>
        <v/>
      </c>
      <c r="F1645" s="2" t="str">
        <f>IF(ISERROR(VLOOKUP(A1645,'Cadastro-Estoque'!A:G,1,FALSE)),"",VLOOKUP(A1645,'Cadastro-Estoque'!A:G,4,FALSE))</f>
        <v/>
      </c>
      <c r="G1645" s="2" t="str">
        <f>IF(ISBLANK(A1645),"",IF(ISERROR(VLOOKUP(A1645,'Cadastro-Estoque'!A:G,1,FALSE)),"Produto não cadastrado",VLOOKUP(A1645,'Cadastro-Estoque'!A:G,2,FALSE)))</f>
        <v/>
      </c>
      <c r="H1645" s="2" t="str">
        <f>IF(ISERROR(VLOOKUP(A1645,'Cadastro-Estoque'!A:G,1,FALSE)),"",VLOOKUP(A1645,'Cadastro-Estoque'!A:G,3,FALSE))</f>
        <v/>
      </c>
    </row>
    <row r="1646" spans="5:8" ht="18.75" customHeight="1" x14ac:dyDescent="0.25">
      <c r="E1646" s="1" t="str">
        <f t="shared" si="26"/>
        <v/>
      </c>
      <c r="F1646" s="2" t="str">
        <f>IF(ISERROR(VLOOKUP(A1646,'Cadastro-Estoque'!A:G,1,FALSE)),"",VLOOKUP(A1646,'Cadastro-Estoque'!A:G,4,FALSE))</f>
        <v/>
      </c>
      <c r="G1646" s="2" t="str">
        <f>IF(ISBLANK(A1646),"",IF(ISERROR(VLOOKUP(A1646,'Cadastro-Estoque'!A:G,1,FALSE)),"Produto não cadastrado",VLOOKUP(A1646,'Cadastro-Estoque'!A:G,2,FALSE)))</f>
        <v/>
      </c>
      <c r="H1646" s="2" t="str">
        <f>IF(ISERROR(VLOOKUP(A1646,'Cadastro-Estoque'!A:G,1,FALSE)),"",VLOOKUP(A1646,'Cadastro-Estoque'!A:G,3,FALSE))</f>
        <v/>
      </c>
    </row>
    <row r="1647" spans="5:8" ht="18.75" customHeight="1" x14ac:dyDescent="0.25">
      <c r="E1647" s="1" t="str">
        <f t="shared" si="26"/>
        <v/>
      </c>
      <c r="F1647" s="2" t="str">
        <f>IF(ISERROR(VLOOKUP(A1647,'Cadastro-Estoque'!A:G,1,FALSE)),"",VLOOKUP(A1647,'Cadastro-Estoque'!A:G,4,FALSE))</f>
        <v/>
      </c>
      <c r="G1647" s="2" t="str">
        <f>IF(ISBLANK(A1647),"",IF(ISERROR(VLOOKUP(A1647,'Cadastro-Estoque'!A:G,1,FALSE)),"Produto não cadastrado",VLOOKUP(A1647,'Cadastro-Estoque'!A:G,2,FALSE)))</f>
        <v/>
      </c>
      <c r="H1647" s="2" t="str">
        <f>IF(ISERROR(VLOOKUP(A1647,'Cadastro-Estoque'!A:G,1,FALSE)),"",VLOOKUP(A1647,'Cadastro-Estoque'!A:G,3,FALSE))</f>
        <v/>
      </c>
    </row>
    <row r="1648" spans="5:8" ht="18.75" customHeight="1" x14ac:dyDescent="0.25">
      <c r="E1648" s="1" t="str">
        <f t="shared" si="26"/>
        <v/>
      </c>
      <c r="F1648" s="2" t="str">
        <f>IF(ISERROR(VLOOKUP(A1648,'Cadastro-Estoque'!A:G,1,FALSE)),"",VLOOKUP(A1648,'Cadastro-Estoque'!A:G,4,FALSE))</f>
        <v/>
      </c>
      <c r="G1648" s="2" t="str">
        <f>IF(ISBLANK(A1648),"",IF(ISERROR(VLOOKUP(A1648,'Cadastro-Estoque'!A:G,1,FALSE)),"Produto não cadastrado",VLOOKUP(A1648,'Cadastro-Estoque'!A:G,2,FALSE)))</f>
        <v/>
      </c>
      <c r="H1648" s="2" t="str">
        <f>IF(ISERROR(VLOOKUP(A1648,'Cadastro-Estoque'!A:G,1,FALSE)),"",VLOOKUP(A1648,'Cadastro-Estoque'!A:G,3,FALSE))</f>
        <v/>
      </c>
    </row>
    <row r="1649" spans="5:8" ht="18.75" customHeight="1" x14ac:dyDescent="0.25">
      <c r="E1649" s="1" t="str">
        <f t="shared" si="26"/>
        <v/>
      </c>
      <c r="F1649" s="2" t="str">
        <f>IF(ISERROR(VLOOKUP(A1649,'Cadastro-Estoque'!A:G,1,FALSE)),"",VLOOKUP(A1649,'Cadastro-Estoque'!A:G,4,FALSE))</f>
        <v/>
      </c>
      <c r="G1649" s="2" t="str">
        <f>IF(ISBLANK(A1649),"",IF(ISERROR(VLOOKUP(A1649,'Cadastro-Estoque'!A:G,1,FALSE)),"Produto não cadastrado",VLOOKUP(A1649,'Cadastro-Estoque'!A:G,2,FALSE)))</f>
        <v/>
      </c>
      <c r="H1649" s="2" t="str">
        <f>IF(ISERROR(VLOOKUP(A1649,'Cadastro-Estoque'!A:G,1,FALSE)),"",VLOOKUP(A1649,'Cadastro-Estoque'!A:G,3,FALSE))</f>
        <v/>
      </c>
    </row>
    <row r="1650" spans="5:8" ht="18.75" customHeight="1" x14ac:dyDescent="0.25">
      <c r="E1650" s="1" t="str">
        <f t="shared" si="26"/>
        <v/>
      </c>
      <c r="F1650" s="2" t="str">
        <f>IF(ISERROR(VLOOKUP(A1650,'Cadastro-Estoque'!A:G,1,FALSE)),"",VLOOKUP(A1650,'Cadastro-Estoque'!A:G,4,FALSE))</f>
        <v/>
      </c>
      <c r="G1650" s="2" t="str">
        <f>IF(ISBLANK(A1650),"",IF(ISERROR(VLOOKUP(A1650,'Cadastro-Estoque'!A:G,1,FALSE)),"Produto não cadastrado",VLOOKUP(A1650,'Cadastro-Estoque'!A:G,2,FALSE)))</f>
        <v/>
      </c>
      <c r="H1650" s="2" t="str">
        <f>IF(ISERROR(VLOOKUP(A1650,'Cadastro-Estoque'!A:G,1,FALSE)),"",VLOOKUP(A1650,'Cadastro-Estoque'!A:G,3,FALSE))</f>
        <v/>
      </c>
    </row>
    <row r="1651" spans="5:8" ht="18.75" customHeight="1" x14ac:dyDescent="0.25">
      <c r="E1651" s="1" t="str">
        <f t="shared" si="26"/>
        <v/>
      </c>
      <c r="F1651" s="2" t="str">
        <f>IF(ISERROR(VLOOKUP(A1651,'Cadastro-Estoque'!A:G,1,FALSE)),"",VLOOKUP(A1651,'Cadastro-Estoque'!A:G,4,FALSE))</f>
        <v/>
      </c>
      <c r="G1651" s="2" t="str">
        <f>IF(ISBLANK(A1651),"",IF(ISERROR(VLOOKUP(A1651,'Cadastro-Estoque'!A:G,1,FALSE)),"Produto não cadastrado",VLOOKUP(A1651,'Cadastro-Estoque'!A:G,2,FALSE)))</f>
        <v/>
      </c>
      <c r="H1651" s="2" t="str">
        <f>IF(ISERROR(VLOOKUP(A1651,'Cadastro-Estoque'!A:G,1,FALSE)),"",VLOOKUP(A1651,'Cadastro-Estoque'!A:G,3,FALSE))</f>
        <v/>
      </c>
    </row>
    <row r="1652" spans="5:8" ht="18.75" customHeight="1" x14ac:dyDescent="0.25">
      <c r="E1652" s="1" t="str">
        <f t="shared" si="26"/>
        <v/>
      </c>
      <c r="F1652" s="2" t="str">
        <f>IF(ISERROR(VLOOKUP(A1652,'Cadastro-Estoque'!A:G,1,FALSE)),"",VLOOKUP(A1652,'Cadastro-Estoque'!A:G,4,FALSE))</f>
        <v/>
      </c>
      <c r="G1652" s="2" t="str">
        <f>IF(ISBLANK(A1652),"",IF(ISERROR(VLOOKUP(A1652,'Cadastro-Estoque'!A:G,1,FALSE)),"Produto não cadastrado",VLOOKUP(A1652,'Cadastro-Estoque'!A:G,2,FALSE)))</f>
        <v/>
      </c>
      <c r="H1652" s="2" t="str">
        <f>IF(ISERROR(VLOOKUP(A1652,'Cadastro-Estoque'!A:G,1,FALSE)),"",VLOOKUP(A1652,'Cadastro-Estoque'!A:G,3,FALSE))</f>
        <v/>
      </c>
    </row>
    <row r="1653" spans="5:8" ht="18.75" customHeight="1" x14ac:dyDescent="0.25">
      <c r="E1653" s="1" t="str">
        <f t="shared" si="26"/>
        <v/>
      </c>
      <c r="F1653" s="2" t="str">
        <f>IF(ISERROR(VLOOKUP(A1653,'Cadastro-Estoque'!A:G,1,FALSE)),"",VLOOKUP(A1653,'Cadastro-Estoque'!A:G,4,FALSE))</f>
        <v/>
      </c>
      <c r="G1653" s="2" t="str">
        <f>IF(ISBLANK(A1653),"",IF(ISERROR(VLOOKUP(A1653,'Cadastro-Estoque'!A:G,1,FALSE)),"Produto não cadastrado",VLOOKUP(A1653,'Cadastro-Estoque'!A:G,2,FALSE)))</f>
        <v/>
      </c>
      <c r="H1653" s="2" t="str">
        <f>IF(ISERROR(VLOOKUP(A1653,'Cadastro-Estoque'!A:G,1,FALSE)),"",VLOOKUP(A1653,'Cadastro-Estoque'!A:G,3,FALSE))</f>
        <v/>
      </c>
    </row>
    <row r="1654" spans="5:8" ht="18.75" customHeight="1" x14ac:dyDescent="0.25">
      <c r="E1654" s="1" t="str">
        <f t="shared" si="26"/>
        <v/>
      </c>
      <c r="F1654" s="2" t="str">
        <f>IF(ISERROR(VLOOKUP(A1654,'Cadastro-Estoque'!A:G,1,FALSE)),"",VLOOKUP(A1654,'Cadastro-Estoque'!A:G,4,FALSE))</f>
        <v/>
      </c>
      <c r="G1654" s="2" t="str">
        <f>IF(ISBLANK(A1654),"",IF(ISERROR(VLOOKUP(A1654,'Cadastro-Estoque'!A:G,1,FALSE)),"Produto não cadastrado",VLOOKUP(A1654,'Cadastro-Estoque'!A:G,2,FALSE)))</f>
        <v/>
      </c>
      <c r="H1654" s="2" t="str">
        <f>IF(ISERROR(VLOOKUP(A1654,'Cadastro-Estoque'!A:G,1,FALSE)),"",VLOOKUP(A1654,'Cadastro-Estoque'!A:G,3,FALSE))</f>
        <v/>
      </c>
    </row>
    <row r="1655" spans="5:8" ht="18.75" customHeight="1" x14ac:dyDescent="0.25">
      <c r="E1655" s="1" t="str">
        <f t="shared" si="26"/>
        <v/>
      </c>
      <c r="F1655" s="2" t="str">
        <f>IF(ISERROR(VLOOKUP(A1655,'Cadastro-Estoque'!A:G,1,FALSE)),"",VLOOKUP(A1655,'Cadastro-Estoque'!A:G,4,FALSE))</f>
        <v/>
      </c>
      <c r="G1655" s="2" t="str">
        <f>IF(ISBLANK(A1655),"",IF(ISERROR(VLOOKUP(A1655,'Cadastro-Estoque'!A:G,1,FALSE)),"Produto não cadastrado",VLOOKUP(A1655,'Cadastro-Estoque'!A:G,2,FALSE)))</f>
        <v/>
      </c>
      <c r="H1655" s="2" t="str">
        <f>IF(ISERROR(VLOOKUP(A1655,'Cadastro-Estoque'!A:G,1,FALSE)),"",VLOOKUP(A1655,'Cadastro-Estoque'!A:G,3,FALSE))</f>
        <v/>
      </c>
    </row>
    <row r="1656" spans="5:8" ht="18.75" customHeight="1" x14ac:dyDescent="0.25">
      <c r="E1656" s="1" t="str">
        <f t="shared" si="26"/>
        <v/>
      </c>
      <c r="F1656" s="2" t="str">
        <f>IF(ISERROR(VLOOKUP(A1656,'Cadastro-Estoque'!A:G,1,FALSE)),"",VLOOKUP(A1656,'Cadastro-Estoque'!A:G,4,FALSE))</f>
        <v/>
      </c>
      <c r="G1656" s="2" t="str">
        <f>IF(ISBLANK(A1656),"",IF(ISERROR(VLOOKUP(A1656,'Cadastro-Estoque'!A:G,1,FALSE)),"Produto não cadastrado",VLOOKUP(A1656,'Cadastro-Estoque'!A:G,2,FALSE)))</f>
        <v/>
      </c>
      <c r="H1656" s="2" t="str">
        <f>IF(ISERROR(VLOOKUP(A1656,'Cadastro-Estoque'!A:G,1,FALSE)),"",VLOOKUP(A1656,'Cadastro-Estoque'!A:G,3,FALSE))</f>
        <v/>
      </c>
    </row>
    <row r="1657" spans="5:8" ht="18.75" customHeight="1" x14ac:dyDescent="0.25">
      <c r="E1657" s="1" t="str">
        <f t="shared" si="26"/>
        <v/>
      </c>
      <c r="F1657" s="2" t="str">
        <f>IF(ISERROR(VLOOKUP(A1657,'Cadastro-Estoque'!A:G,1,FALSE)),"",VLOOKUP(A1657,'Cadastro-Estoque'!A:G,4,FALSE))</f>
        <v/>
      </c>
      <c r="G1657" s="2" t="str">
        <f>IF(ISBLANK(A1657),"",IF(ISERROR(VLOOKUP(A1657,'Cadastro-Estoque'!A:G,1,FALSE)),"Produto não cadastrado",VLOOKUP(A1657,'Cadastro-Estoque'!A:G,2,FALSE)))</f>
        <v/>
      </c>
      <c r="H1657" s="2" t="str">
        <f>IF(ISERROR(VLOOKUP(A1657,'Cadastro-Estoque'!A:G,1,FALSE)),"",VLOOKUP(A1657,'Cadastro-Estoque'!A:G,3,FALSE))</f>
        <v/>
      </c>
    </row>
    <row r="1658" spans="5:8" ht="18.75" customHeight="1" x14ac:dyDescent="0.25">
      <c r="E1658" s="1" t="str">
        <f t="shared" si="26"/>
        <v/>
      </c>
      <c r="F1658" s="2" t="str">
        <f>IF(ISERROR(VLOOKUP(A1658,'Cadastro-Estoque'!A:G,1,FALSE)),"",VLOOKUP(A1658,'Cadastro-Estoque'!A:G,4,FALSE))</f>
        <v/>
      </c>
      <c r="G1658" s="2" t="str">
        <f>IF(ISBLANK(A1658),"",IF(ISERROR(VLOOKUP(A1658,'Cadastro-Estoque'!A:G,1,FALSE)),"Produto não cadastrado",VLOOKUP(A1658,'Cadastro-Estoque'!A:G,2,FALSE)))</f>
        <v/>
      </c>
      <c r="H1658" s="2" t="str">
        <f>IF(ISERROR(VLOOKUP(A1658,'Cadastro-Estoque'!A:G,1,FALSE)),"",VLOOKUP(A1658,'Cadastro-Estoque'!A:G,3,FALSE))</f>
        <v/>
      </c>
    </row>
    <row r="1659" spans="5:8" ht="18.75" customHeight="1" x14ac:dyDescent="0.25">
      <c r="E1659" s="1" t="str">
        <f t="shared" si="26"/>
        <v/>
      </c>
      <c r="F1659" s="2" t="str">
        <f>IF(ISERROR(VLOOKUP(A1659,'Cadastro-Estoque'!A:G,1,FALSE)),"",VLOOKUP(A1659,'Cadastro-Estoque'!A:G,4,FALSE))</f>
        <v/>
      </c>
      <c r="G1659" s="2" t="str">
        <f>IF(ISBLANK(A1659),"",IF(ISERROR(VLOOKUP(A1659,'Cadastro-Estoque'!A:G,1,FALSE)),"Produto não cadastrado",VLOOKUP(A1659,'Cadastro-Estoque'!A:G,2,FALSE)))</f>
        <v/>
      </c>
      <c r="H1659" s="2" t="str">
        <f>IF(ISERROR(VLOOKUP(A1659,'Cadastro-Estoque'!A:G,1,FALSE)),"",VLOOKUP(A1659,'Cadastro-Estoque'!A:G,3,FALSE))</f>
        <v/>
      </c>
    </row>
    <row r="1660" spans="5:8" ht="18.75" customHeight="1" x14ac:dyDescent="0.25">
      <c r="E1660" s="1" t="str">
        <f t="shared" si="26"/>
        <v/>
      </c>
      <c r="F1660" s="2" t="str">
        <f>IF(ISERROR(VLOOKUP(A1660,'Cadastro-Estoque'!A:G,1,FALSE)),"",VLOOKUP(A1660,'Cadastro-Estoque'!A:G,4,FALSE))</f>
        <v/>
      </c>
      <c r="G1660" s="2" t="str">
        <f>IF(ISBLANK(A1660),"",IF(ISERROR(VLOOKUP(A1660,'Cadastro-Estoque'!A:G,1,FALSE)),"Produto não cadastrado",VLOOKUP(A1660,'Cadastro-Estoque'!A:G,2,FALSE)))</f>
        <v/>
      </c>
      <c r="H1660" s="2" t="str">
        <f>IF(ISERROR(VLOOKUP(A1660,'Cadastro-Estoque'!A:G,1,FALSE)),"",VLOOKUP(A1660,'Cadastro-Estoque'!A:G,3,FALSE))</f>
        <v/>
      </c>
    </row>
    <row r="1661" spans="5:8" ht="18.75" customHeight="1" x14ac:dyDescent="0.25">
      <c r="E1661" s="1" t="str">
        <f t="shared" si="26"/>
        <v/>
      </c>
      <c r="F1661" s="2" t="str">
        <f>IF(ISERROR(VLOOKUP(A1661,'Cadastro-Estoque'!A:G,1,FALSE)),"",VLOOKUP(A1661,'Cadastro-Estoque'!A:G,4,FALSE))</f>
        <v/>
      </c>
      <c r="G1661" s="2" t="str">
        <f>IF(ISBLANK(A1661),"",IF(ISERROR(VLOOKUP(A1661,'Cadastro-Estoque'!A:G,1,FALSE)),"Produto não cadastrado",VLOOKUP(A1661,'Cadastro-Estoque'!A:G,2,FALSE)))</f>
        <v/>
      </c>
      <c r="H1661" s="2" t="str">
        <f>IF(ISERROR(VLOOKUP(A1661,'Cadastro-Estoque'!A:G,1,FALSE)),"",VLOOKUP(A1661,'Cadastro-Estoque'!A:G,3,FALSE))</f>
        <v/>
      </c>
    </row>
    <row r="1662" spans="5:8" ht="18.75" customHeight="1" x14ac:dyDescent="0.25">
      <c r="E1662" s="1" t="str">
        <f t="shared" si="26"/>
        <v/>
      </c>
      <c r="F1662" s="2" t="str">
        <f>IF(ISERROR(VLOOKUP(A1662,'Cadastro-Estoque'!A:G,1,FALSE)),"",VLOOKUP(A1662,'Cadastro-Estoque'!A:G,4,FALSE))</f>
        <v/>
      </c>
      <c r="G1662" s="2" t="str">
        <f>IF(ISBLANK(A1662),"",IF(ISERROR(VLOOKUP(A1662,'Cadastro-Estoque'!A:G,1,FALSE)),"Produto não cadastrado",VLOOKUP(A1662,'Cadastro-Estoque'!A:G,2,FALSE)))</f>
        <v/>
      </c>
      <c r="H1662" s="2" t="str">
        <f>IF(ISERROR(VLOOKUP(A1662,'Cadastro-Estoque'!A:G,1,FALSE)),"",VLOOKUP(A1662,'Cadastro-Estoque'!A:G,3,FALSE))</f>
        <v/>
      </c>
    </row>
    <row r="1663" spans="5:8" ht="18.75" customHeight="1" x14ac:dyDescent="0.25">
      <c r="E1663" s="1" t="str">
        <f t="shared" si="26"/>
        <v/>
      </c>
      <c r="F1663" s="2" t="str">
        <f>IF(ISERROR(VLOOKUP(A1663,'Cadastro-Estoque'!A:G,1,FALSE)),"",VLOOKUP(A1663,'Cadastro-Estoque'!A:G,4,FALSE))</f>
        <v/>
      </c>
      <c r="G1663" s="2" t="str">
        <f>IF(ISBLANK(A1663),"",IF(ISERROR(VLOOKUP(A1663,'Cadastro-Estoque'!A:G,1,FALSE)),"Produto não cadastrado",VLOOKUP(A1663,'Cadastro-Estoque'!A:G,2,FALSE)))</f>
        <v/>
      </c>
      <c r="H1663" s="2" t="str">
        <f>IF(ISERROR(VLOOKUP(A1663,'Cadastro-Estoque'!A:G,1,FALSE)),"",VLOOKUP(A1663,'Cadastro-Estoque'!A:G,3,FALSE))</f>
        <v/>
      </c>
    </row>
    <row r="1664" spans="5:8" ht="18.75" customHeight="1" x14ac:dyDescent="0.25">
      <c r="E1664" s="1" t="str">
        <f t="shared" si="26"/>
        <v/>
      </c>
      <c r="F1664" s="2" t="str">
        <f>IF(ISERROR(VLOOKUP(A1664,'Cadastro-Estoque'!A:G,1,FALSE)),"",VLOOKUP(A1664,'Cadastro-Estoque'!A:G,4,FALSE))</f>
        <v/>
      </c>
      <c r="G1664" s="2" t="str">
        <f>IF(ISBLANK(A1664),"",IF(ISERROR(VLOOKUP(A1664,'Cadastro-Estoque'!A:G,1,FALSE)),"Produto não cadastrado",VLOOKUP(A1664,'Cadastro-Estoque'!A:G,2,FALSE)))</f>
        <v/>
      </c>
      <c r="H1664" s="2" t="str">
        <f>IF(ISERROR(VLOOKUP(A1664,'Cadastro-Estoque'!A:G,1,FALSE)),"",VLOOKUP(A1664,'Cadastro-Estoque'!A:G,3,FALSE))</f>
        <v/>
      </c>
    </row>
    <row r="1665" spans="5:8" ht="18.75" customHeight="1" x14ac:dyDescent="0.25">
      <c r="E1665" s="1" t="str">
        <f t="shared" si="26"/>
        <v/>
      </c>
      <c r="F1665" s="2" t="str">
        <f>IF(ISERROR(VLOOKUP(A1665,'Cadastro-Estoque'!A:G,1,FALSE)),"",VLOOKUP(A1665,'Cadastro-Estoque'!A:G,4,FALSE))</f>
        <v/>
      </c>
      <c r="G1665" s="2" t="str">
        <f>IF(ISBLANK(A1665),"",IF(ISERROR(VLOOKUP(A1665,'Cadastro-Estoque'!A:G,1,FALSE)),"Produto não cadastrado",VLOOKUP(A1665,'Cadastro-Estoque'!A:G,2,FALSE)))</f>
        <v/>
      </c>
      <c r="H1665" s="2" t="str">
        <f>IF(ISERROR(VLOOKUP(A1665,'Cadastro-Estoque'!A:G,1,FALSE)),"",VLOOKUP(A1665,'Cadastro-Estoque'!A:G,3,FALSE))</f>
        <v/>
      </c>
    </row>
    <row r="1666" spans="5:8" ht="18.75" customHeight="1" x14ac:dyDescent="0.25">
      <c r="E1666" s="1" t="str">
        <f t="shared" si="26"/>
        <v/>
      </c>
      <c r="F1666" s="2" t="str">
        <f>IF(ISERROR(VLOOKUP(A1666,'Cadastro-Estoque'!A:G,1,FALSE)),"",VLOOKUP(A1666,'Cadastro-Estoque'!A:G,4,FALSE))</f>
        <v/>
      </c>
      <c r="G1666" s="2" t="str">
        <f>IF(ISBLANK(A1666),"",IF(ISERROR(VLOOKUP(A1666,'Cadastro-Estoque'!A:G,1,FALSE)),"Produto não cadastrado",VLOOKUP(A1666,'Cadastro-Estoque'!A:G,2,FALSE)))</f>
        <v/>
      </c>
      <c r="H1666" s="2" t="str">
        <f>IF(ISERROR(VLOOKUP(A1666,'Cadastro-Estoque'!A:G,1,FALSE)),"",VLOOKUP(A1666,'Cadastro-Estoque'!A:G,3,FALSE))</f>
        <v/>
      </c>
    </row>
    <row r="1667" spans="5:8" ht="18.75" customHeight="1" x14ac:dyDescent="0.25">
      <c r="E1667" s="1" t="str">
        <f t="shared" si="26"/>
        <v/>
      </c>
      <c r="F1667" s="2" t="str">
        <f>IF(ISERROR(VLOOKUP(A1667,'Cadastro-Estoque'!A:G,1,FALSE)),"",VLOOKUP(A1667,'Cadastro-Estoque'!A:G,4,FALSE))</f>
        <v/>
      </c>
      <c r="G1667" s="2" t="str">
        <f>IF(ISBLANK(A1667),"",IF(ISERROR(VLOOKUP(A1667,'Cadastro-Estoque'!A:G,1,FALSE)),"Produto não cadastrado",VLOOKUP(A1667,'Cadastro-Estoque'!A:G,2,FALSE)))</f>
        <v/>
      </c>
      <c r="H1667" s="2" t="str">
        <f>IF(ISERROR(VLOOKUP(A1667,'Cadastro-Estoque'!A:G,1,FALSE)),"",VLOOKUP(A1667,'Cadastro-Estoque'!A:G,3,FALSE))</f>
        <v/>
      </c>
    </row>
    <row r="1668" spans="5:8" ht="18.75" customHeight="1" x14ac:dyDescent="0.25">
      <c r="E1668" s="1" t="str">
        <f t="shared" si="26"/>
        <v/>
      </c>
      <c r="F1668" s="2" t="str">
        <f>IF(ISERROR(VLOOKUP(A1668,'Cadastro-Estoque'!A:G,1,FALSE)),"",VLOOKUP(A1668,'Cadastro-Estoque'!A:G,4,FALSE))</f>
        <v/>
      </c>
      <c r="G1668" s="2" t="str">
        <f>IF(ISBLANK(A1668),"",IF(ISERROR(VLOOKUP(A1668,'Cadastro-Estoque'!A:G,1,FALSE)),"Produto não cadastrado",VLOOKUP(A1668,'Cadastro-Estoque'!A:G,2,FALSE)))</f>
        <v/>
      </c>
      <c r="H1668" s="2" t="str">
        <f>IF(ISERROR(VLOOKUP(A1668,'Cadastro-Estoque'!A:G,1,FALSE)),"",VLOOKUP(A1668,'Cadastro-Estoque'!A:G,3,FALSE))</f>
        <v/>
      </c>
    </row>
    <row r="1669" spans="5:8" ht="18.75" customHeight="1" x14ac:dyDescent="0.25">
      <c r="E1669" s="1" t="str">
        <f t="shared" si="26"/>
        <v/>
      </c>
      <c r="F1669" s="2" t="str">
        <f>IF(ISERROR(VLOOKUP(A1669,'Cadastro-Estoque'!A:G,1,FALSE)),"",VLOOKUP(A1669,'Cadastro-Estoque'!A:G,4,FALSE))</f>
        <v/>
      </c>
      <c r="G1669" s="2" t="str">
        <f>IF(ISBLANK(A1669),"",IF(ISERROR(VLOOKUP(A1669,'Cadastro-Estoque'!A:G,1,FALSE)),"Produto não cadastrado",VLOOKUP(A1669,'Cadastro-Estoque'!A:G,2,FALSE)))</f>
        <v/>
      </c>
      <c r="H1669" s="2" t="str">
        <f>IF(ISERROR(VLOOKUP(A1669,'Cadastro-Estoque'!A:G,1,FALSE)),"",VLOOKUP(A1669,'Cadastro-Estoque'!A:G,3,FALSE))</f>
        <v/>
      </c>
    </row>
    <row r="1670" spans="5:8" ht="18.75" customHeight="1" x14ac:dyDescent="0.25">
      <c r="E1670" s="1" t="str">
        <f t="shared" si="26"/>
        <v/>
      </c>
      <c r="F1670" s="2" t="str">
        <f>IF(ISERROR(VLOOKUP(A1670,'Cadastro-Estoque'!A:G,1,FALSE)),"",VLOOKUP(A1670,'Cadastro-Estoque'!A:G,4,FALSE))</f>
        <v/>
      </c>
      <c r="G1670" s="2" t="str">
        <f>IF(ISBLANK(A1670),"",IF(ISERROR(VLOOKUP(A1670,'Cadastro-Estoque'!A:G,1,FALSE)),"Produto não cadastrado",VLOOKUP(A1670,'Cadastro-Estoque'!A:G,2,FALSE)))</f>
        <v/>
      </c>
      <c r="H1670" s="2" t="str">
        <f>IF(ISERROR(VLOOKUP(A1670,'Cadastro-Estoque'!A:G,1,FALSE)),"",VLOOKUP(A1670,'Cadastro-Estoque'!A:G,3,FALSE))</f>
        <v/>
      </c>
    </row>
    <row r="1671" spans="5:8" ht="18.75" customHeight="1" x14ac:dyDescent="0.25">
      <c r="E1671" s="1" t="str">
        <f t="shared" ref="E1671:E1734" si="27">IF(ISBLANK(A1671),"",C1671*D1671)</f>
        <v/>
      </c>
      <c r="F1671" s="2" t="str">
        <f>IF(ISERROR(VLOOKUP(A1671,'Cadastro-Estoque'!A:G,1,FALSE)),"",VLOOKUP(A1671,'Cadastro-Estoque'!A:G,4,FALSE))</f>
        <v/>
      </c>
      <c r="G1671" s="2" t="str">
        <f>IF(ISBLANK(A1671),"",IF(ISERROR(VLOOKUP(A1671,'Cadastro-Estoque'!A:G,1,FALSE)),"Produto não cadastrado",VLOOKUP(A1671,'Cadastro-Estoque'!A:G,2,FALSE)))</f>
        <v/>
      </c>
      <c r="H1671" s="2" t="str">
        <f>IF(ISERROR(VLOOKUP(A1671,'Cadastro-Estoque'!A:G,1,FALSE)),"",VLOOKUP(A1671,'Cadastro-Estoque'!A:G,3,FALSE))</f>
        <v/>
      </c>
    </row>
    <row r="1672" spans="5:8" ht="18.75" customHeight="1" x14ac:dyDescent="0.25">
      <c r="E1672" s="1" t="str">
        <f t="shared" si="27"/>
        <v/>
      </c>
      <c r="F1672" s="2" t="str">
        <f>IF(ISERROR(VLOOKUP(A1672,'Cadastro-Estoque'!A:G,1,FALSE)),"",VLOOKUP(A1672,'Cadastro-Estoque'!A:G,4,FALSE))</f>
        <v/>
      </c>
      <c r="G1672" s="2" t="str">
        <f>IF(ISBLANK(A1672),"",IF(ISERROR(VLOOKUP(A1672,'Cadastro-Estoque'!A:G,1,FALSE)),"Produto não cadastrado",VLOOKUP(A1672,'Cadastro-Estoque'!A:G,2,FALSE)))</f>
        <v/>
      </c>
      <c r="H1672" s="2" t="str">
        <f>IF(ISERROR(VLOOKUP(A1672,'Cadastro-Estoque'!A:G,1,FALSE)),"",VLOOKUP(A1672,'Cadastro-Estoque'!A:G,3,FALSE))</f>
        <v/>
      </c>
    </row>
    <row r="1673" spans="5:8" ht="18.75" customHeight="1" x14ac:dyDescent="0.25">
      <c r="E1673" s="1" t="str">
        <f t="shared" si="27"/>
        <v/>
      </c>
      <c r="F1673" s="2" t="str">
        <f>IF(ISERROR(VLOOKUP(A1673,'Cadastro-Estoque'!A:G,1,FALSE)),"",VLOOKUP(A1673,'Cadastro-Estoque'!A:G,4,FALSE))</f>
        <v/>
      </c>
      <c r="G1673" s="2" t="str">
        <f>IF(ISBLANK(A1673),"",IF(ISERROR(VLOOKUP(A1673,'Cadastro-Estoque'!A:G,1,FALSE)),"Produto não cadastrado",VLOOKUP(A1673,'Cadastro-Estoque'!A:G,2,FALSE)))</f>
        <v/>
      </c>
      <c r="H1673" s="2" t="str">
        <f>IF(ISERROR(VLOOKUP(A1673,'Cadastro-Estoque'!A:G,1,FALSE)),"",VLOOKUP(A1673,'Cadastro-Estoque'!A:G,3,FALSE))</f>
        <v/>
      </c>
    </row>
    <row r="1674" spans="5:8" ht="18.75" customHeight="1" x14ac:dyDescent="0.25">
      <c r="E1674" s="1" t="str">
        <f t="shared" si="27"/>
        <v/>
      </c>
      <c r="F1674" s="2" t="str">
        <f>IF(ISERROR(VLOOKUP(A1674,'Cadastro-Estoque'!A:G,1,FALSE)),"",VLOOKUP(A1674,'Cadastro-Estoque'!A:G,4,FALSE))</f>
        <v/>
      </c>
      <c r="G1674" s="2" t="str">
        <f>IF(ISBLANK(A1674),"",IF(ISERROR(VLOOKUP(A1674,'Cadastro-Estoque'!A:G,1,FALSE)),"Produto não cadastrado",VLOOKUP(A1674,'Cadastro-Estoque'!A:G,2,FALSE)))</f>
        <v/>
      </c>
      <c r="H1674" s="2" t="str">
        <f>IF(ISERROR(VLOOKUP(A1674,'Cadastro-Estoque'!A:G,1,FALSE)),"",VLOOKUP(A1674,'Cadastro-Estoque'!A:G,3,FALSE))</f>
        <v/>
      </c>
    </row>
    <row r="1675" spans="5:8" ht="18.75" customHeight="1" x14ac:dyDescent="0.25">
      <c r="E1675" s="1" t="str">
        <f t="shared" si="27"/>
        <v/>
      </c>
      <c r="F1675" s="2" t="str">
        <f>IF(ISERROR(VLOOKUP(A1675,'Cadastro-Estoque'!A:G,1,FALSE)),"",VLOOKUP(A1675,'Cadastro-Estoque'!A:G,4,FALSE))</f>
        <v/>
      </c>
      <c r="G1675" s="2" t="str">
        <f>IF(ISBLANK(A1675),"",IF(ISERROR(VLOOKUP(A1675,'Cadastro-Estoque'!A:G,1,FALSE)),"Produto não cadastrado",VLOOKUP(A1675,'Cadastro-Estoque'!A:G,2,FALSE)))</f>
        <v/>
      </c>
      <c r="H1675" s="2" t="str">
        <f>IF(ISERROR(VLOOKUP(A1675,'Cadastro-Estoque'!A:G,1,FALSE)),"",VLOOKUP(A1675,'Cadastro-Estoque'!A:G,3,FALSE))</f>
        <v/>
      </c>
    </row>
    <row r="1676" spans="5:8" ht="18.75" customHeight="1" x14ac:dyDescent="0.25">
      <c r="E1676" s="1" t="str">
        <f t="shared" si="27"/>
        <v/>
      </c>
      <c r="F1676" s="2" t="str">
        <f>IF(ISERROR(VLOOKUP(A1676,'Cadastro-Estoque'!A:G,1,FALSE)),"",VLOOKUP(A1676,'Cadastro-Estoque'!A:G,4,FALSE))</f>
        <v/>
      </c>
      <c r="G1676" s="2" t="str">
        <f>IF(ISBLANK(A1676),"",IF(ISERROR(VLOOKUP(A1676,'Cadastro-Estoque'!A:G,1,FALSE)),"Produto não cadastrado",VLOOKUP(A1676,'Cadastro-Estoque'!A:G,2,FALSE)))</f>
        <v/>
      </c>
      <c r="H1676" s="2" t="str">
        <f>IF(ISERROR(VLOOKUP(A1676,'Cadastro-Estoque'!A:G,1,FALSE)),"",VLOOKUP(A1676,'Cadastro-Estoque'!A:G,3,FALSE))</f>
        <v/>
      </c>
    </row>
    <row r="1677" spans="5:8" ht="18.75" customHeight="1" x14ac:dyDescent="0.25">
      <c r="E1677" s="1" t="str">
        <f t="shared" si="27"/>
        <v/>
      </c>
      <c r="F1677" s="2" t="str">
        <f>IF(ISERROR(VLOOKUP(A1677,'Cadastro-Estoque'!A:G,1,FALSE)),"",VLOOKUP(A1677,'Cadastro-Estoque'!A:G,4,FALSE))</f>
        <v/>
      </c>
      <c r="G1677" s="2" t="str">
        <f>IF(ISBLANK(A1677),"",IF(ISERROR(VLOOKUP(A1677,'Cadastro-Estoque'!A:G,1,FALSE)),"Produto não cadastrado",VLOOKUP(A1677,'Cadastro-Estoque'!A:G,2,FALSE)))</f>
        <v/>
      </c>
      <c r="H1677" s="2" t="str">
        <f>IF(ISERROR(VLOOKUP(A1677,'Cadastro-Estoque'!A:G,1,FALSE)),"",VLOOKUP(A1677,'Cadastro-Estoque'!A:G,3,FALSE))</f>
        <v/>
      </c>
    </row>
    <row r="1678" spans="5:8" ht="18.75" customHeight="1" x14ac:dyDescent="0.25">
      <c r="E1678" s="1" t="str">
        <f t="shared" si="27"/>
        <v/>
      </c>
      <c r="F1678" s="2" t="str">
        <f>IF(ISERROR(VLOOKUP(A1678,'Cadastro-Estoque'!A:G,1,FALSE)),"",VLOOKUP(A1678,'Cadastro-Estoque'!A:G,4,FALSE))</f>
        <v/>
      </c>
      <c r="G1678" s="2" t="str">
        <f>IF(ISBLANK(A1678),"",IF(ISERROR(VLOOKUP(A1678,'Cadastro-Estoque'!A:G,1,FALSE)),"Produto não cadastrado",VLOOKUP(A1678,'Cadastro-Estoque'!A:G,2,FALSE)))</f>
        <v/>
      </c>
      <c r="H1678" s="2" t="str">
        <f>IF(ISERROR(VLOOKUP(A1678,'Cadastro-Estoque'!A:G,1,FALSE)),"",VLOOKUP(A1678,'Cadastro-Estoque'!A:G,3,FALSE))</f>
        <v/>
      </c>
    </row>
    <row r="1679" spans="5:8" ht="18.75" customHeight="1" x14ac:dyDescent="0.25">
      <c r="E1679" s="1" t="str">
        <f t="shared" si="27"/>
        <v/>
      </c>
      <c r="F1679" s="2" t="str">
        <f>IF(ISERROR(VLOOKUP(A1679,'Cadastro-Estoque'!A:G,1,FALSE)),"",VLOOKUP(A1679,'Cadastro-Estoque'!A:G,4,FALSE))</f>
        <v/>
      </c>
      <c r="G1679" s="2" t="str">
        <f>IF(ISBLANK(A1679),"",IF(ISERROR(VLOOKUP(A1679,'Cadastro-Estoque'!A:G,1,FALSE)),"Produto não cadastrado",VLOOKUP(A1679,'Cadastro-Estoque'!A:G,2,FALSE)))</f>
        <v/>
      </c>
      <c r="H1679" s="2" t="str">
        <f>IF(ISERROR(VLOOKUP(A1679,'Cadastro-Estoque'!A:G,1,FALSE)),"",VLOOKUP(A1679,'Cadastro-Estoque'!A:G,3,FALSE))</f>
        <v/>
      </c>
    </row>
    <row r="1680" spans="5:8" ht="18.75" customHeight="1" x14ac:dyDescent="0.25">
      <c r="E1680" s="1" t="str">
        <f t="shared" si="27"/>
        <v/>
      </c>
      <c r="F1680" s="2" t="str">
        <f>IF(ISERROR(VLOOKUP(A1680,'Cadastro-Estoque'!A:G,1,FALSE)),"",VLOOKUP(A1680,'Cadastro-Estoque'!A:G,4,FALSE))</f>
        <v/>
      </c>
      <c r="G1680" s="2" t="str">
        <f>IF(ISBLANK(A1680),"",IF(ISERROR(VLOOKUP(A1680,'Cadastro-Estoque'!A:G,1,FALSE)),"Produto não cadastrado",VLOOKUP(A1680,'Cadastro-Estoque'!A:G,2,FALSE)))</f>
        <v/>
      </c>
      <c r="H1680" s="2" t="str">
        <f>IF(ISERROR(VLOOKUP(A1680,'Cadastro-Estoque'!A:G,1,FALSE)),"",VLOOKUP(A1680,'Cadastro-Estoque'!A:G,3,FALSE))</f>
        <v/>
      </c>
    </row>
    <row r="1681" spans="5:8" ht="18.75" customHeight="1" x14ac:dyDescent="0.25">
      <c r="E1681" s="1" t="str">
        <f t="shared" si="27"/>
        <v/>
      </c>
      <c r="F1681" s="2" t="str">
        <f>IF(ISERROR(VLOOKUP(A1681,'Cadastro-Estoque'!A:G,1,FALSE)),"",VLOOKUP(A1681,'Cadastro-Estoque'!A:G,4,FALSE))</f>
        <v/>
      </c>
      <c r="G1681" s="2" t="str">
        <f>IF(ISBLANK(A1681),"",IF(ISERROR(VLOOKUP(A1681,'Cadastro-Estoque'!A:G,1,FALSE)),"Produto não cadastrado",VLOOKUP(A1681,'Cadastro-Estoque'!A:G,2,FALSE)))</f>
        <v/>
      </c>
      <c r="H1681" s="2" t="str">
        <f>IF(ISERROR(VLOOKUP(A1681,'Cadastro-Estoque'!A:G,1,FALSE)),"",VLOOKUP(A1681,'Cadastro-Estoque'!A:G,3,FALSE))</f>
        <v/>
      </c>
    </row>
    <row r="1682" spans="5:8" ht="18.75" customHeight="1" x14ac:dyDescent="0.25">
      <c r="E1682" s="1" t="str">
        <f t="shared" si="27"/>
        <v/>
      </c>
      <c r="F1682" s="2" t="str">
        <f>IF(ISERROR(VLOOKUP(A1682,'Cadastro-Estoque'!A:G,1,FALSE)),"",VLOOKUP(A1682,'Cadastro-Estoque'!A:G,4,FALSE))</f>
        <v/>
      </c>
      <c r="G1682" s="2" t="str">
        <f>IF(ISBLANK(A1682),"",IF(ISERROR(VLOOKUP(A1682,'Cadastro-Estoque'!A:G,1,FALSE)),"Produto não cadastrado",VLOOKUP(A1682,'Cadastro-Estoque'!A:G,2,FALSE)))</f>
        <v/>
      </c>
      <c r="H1682" s="2" t="str">
        <f>IF(ISERROR(VLOOKUP(A1682,'Cadastro-Estoque'!A:G,1,FALSE)),"",VLOOKUP(A1682,'Cadastro-Estoque'!A:G,3,FALSE))</f>
        <v/>
      </c>
    </row>
    <row r="1683" spans="5:8" ht="18.75" customHeight="1" x14ac:dyDescent="0.25">
      <c r="E1683" s="1" t="str">
        <f t="shared" si="27"/>
        <v/>
      </c>
      <c r="F1683" s="2" t="str">
        <f>IF(ISERROR(VLOOKUP(A1683,'Cadastro-Estoque'!A:G,1,FALSE)),"",VLOOKUP(A1683,'Cadastro-Estoque'!A:G,4,FALSE))</f>
        <v/>
      </c>
      <c r="G1683" s="2" t="str">
        <f>IF(ISBLANK(A1683),"",IF(ISERROR(VLOOKUP(A1683,'Cadastro-Estoque'!A:G,1,FALSE)),"Produto não cadastrado",VLOOKUP(A1683,'Cadastro-Estoque'!A:G,2,FALSE)))</f>
        <v/>
      </c>
      <c r="H1683" s="2" t="str">
        <f>IF(ISERROR(VLOOKUP(A1683,'Cadastro-Estoque'!A:G,1,FALSE)),"",VLOOKUP(A1683,'Cadastro-Estoque'!A:G,3,FALSE))</f>
        <v/>
      </c>
    </row>
    <row r="1684" spans="5:8" ht="18.75" customHeight="1" x14ac:dyDescent="0.25">
      <c r="E1684" s="1" t="str">
        <f t="shared" si="27"/>
        <v/>
      </c>
      <c r="F1684" s="2" t="str">
        <f>IF(ISERROR(VLOOKUP(A1684,'Cadastro-Estoque'!A:G,1,FALSE)),"",VLOOKUP(A1684,'Cadastro-Estoque'!A:G,4,FALSE))</f>
        <v/>
      </c>
      <c r="G1684" s="2" t="str">
        <f>IF(ISBLANK(A1684),"",IF(ISERROR(VLOOKUP(A1684,'Cadastro-Estoque'!A:G,1,FALSE)),"Produto não cadastrado",VLOOKUP(A1684,'Cadastro-Estoque'!A:G,2,FALSE)))</f>
        <v/>
      </c>
      <c r="H1684" s="2" t="str">
        <f>IF(ISERROR(VLOOKUP(A1684,'Cadastro-Estoque'!A:G,1,FALSE)),"",VLOOKUP(A1684,'Cadastro-Estoque'!A:G,3,FALSE))</f>
        <v/>
      </c>
    </row>
    <row r="1685" spans="5:8" ht="18.75" customHeight="1" x14ac:dyDescent="0.25">
      <c r="E1685" s="1" t="str">
        <f t="shared" si="27"/>
        <v/>
      </c>
      <c r="F1685" s="2" t="str">
        <f>IF(ISERROR(VLOOKUP(A1685,'Cadastro-Estoque'!A:G,1,FALSE)),"",VLOOKUP(A1685,'Cadastro-Estoque'!A:G,4,FALSE))</f>
        <v/>
      </c>
      <c r="G1685" s="2" t="str">
        <f>IF(ISBLANK(A1685),"",IF(ISERROR(VLOOKUP(A1685,'Cadastro-Estoque'!A:G,1,FALSE)),"Produto não cadastrado",VLOOKUP(A1685,'Cadastro-Estoque'!A:G,2,FALSE)))</f>
        <v/>
      </c>
      <c r="H1685" s="2" t="str">
        <f>IF(ISERROR(VLOOKUP(A1685,'Cadastro-Estoque'!A:G,1,FALSE)),"",VLOOKUP(A1685,'Cadastro-Estoque'!A:G,3,FALSE))</f>
        <v/>
      </c>
    </row>
    <row r="1686" spans="5:8" ht="18.75" customHeight="1" x14ac:dyDescent="0.25">
      <c r="E1686" s="1" t="str">
        <f t="shared" si="27"/>
        <v/>
      </c>
      <c r="F1686" s="2" t="str">
        <f>IF(ISERROR(VLOOKUP(A1686,'Cadastro-Estoque'!A:G,1,FALSE)),"",VLOOKUP(A1686,'Cadastro-Estoque'!A:G,4,FALSE))</f>
        <v/>
      </c>
      <c r="G1686" s="2" t="str">
        <f>IF(ISBLANK(A1686),"",IF(ISERROR(VLOOKUP(A1686,'Cadastro-Estoque'!A:G,1,FALSE)),"Produto não cadastrado",VLOOKUP(A1686,'Cadastro-Estoque'!A:G,2,FALSE)))</f>
        <v/>
      </c>
      <c r="H1686" s="2" t="str">
        <f>IF(ISERROR(VLOOKUP(A1686,'Cadastro-Estoque'!A:G,1,FALSE)),"",VLOOKUP(A1686,'Cadastro-Estoque'!A:G,3,FALSE))</f>
        <v/>
      </c>
    </row>
    <row r="1687" spans="5:8" ht="18.75" customHeight="1" x14ac:dyDescent="0.25">
      <c r="E1687" s="1" t="str">
        <f t="shared" si="27"/>
        <v/>
      </c>
      <c r="F1687" s="2" t="str">
        <f>IF(ISERROR(VLOOKUP(A1687,'Cadastro-Estoque'!A:G,1,FALSE)),"",VLOOKUP(A1687,'Cadastro-Estoque'!A:G,4,FALSE))</f>
        <v/>
      </c>
      <c r="G1687" s="2" t="str">
        <f>IF(ISBLANK(A1687),"",IF(ISERROR(VLOOKUP(A1687,'Cadastro-Estoque'!A:G,1,FALSE)),"Produto não cadastrado",VLOOKUP(A1687,'Cadastro-Estoque'!A:G,2,FALSE)))</f>
        <v/>
      </c>
      <c r="H1687" s="2" t="str">
        <f>IF(ISERROR(VLOOKUP(A1687,'Cadastro-Estoque'!A:G,1,FALSE)),"",VLOOKUP(A1687,'Cadastro-Estoque'!A:G,3,FALSE))</f>
        <v/>
      </c>
    </row>
    <row r="1688" spans="5:8" ht="18.75" customHeight="1" x14ac:dyDescent="0.25">
      <c r="E1688" s="1" t="str">
        <f t="shared" si="27"/>
        <v/>
      </c>
      <c r="F1688" s="2" t="str">
        <f>IF(ISERROR(VLOOKUP(A1688,'Cadastro-Estoque'!A:G,1,FALSE)),"",VLOOKUP(A1688,'Cadastro-Estoque'!A:G,4,FALSE))</f>
        <v/>
      </c>
      <c r="G1688" s="2" t="str">
        <f>IF(ISBLANK(A1688),"",IF(ISERROR(VLOOKUP(A1688,'Cadastro-Estoque'!A:G,1,FALSE)),"Produto não cadastrado",VLOOKUP(A1688,'Cadastro-Estoque'!A:G,2,FALSE)))</f>
        <v/>
      </c>
      <c r="H1688" s="2" t="str">
        <f>IF(ISERROR(VLOOKUP(A1688,'Cadastro-Estoque'!A:G,1,FALSE)),"",VLOOKUP(A1688,'Cadastro-Estoque'!A:G,3,FALSE))</f>
        <v/>
      </c>
    </row>
    <row r="1689" spans="5:8" ht="18.75" customHeight="1" x14ac:dyDescent="0.25">
      <c r="E1689" s="1" t="str">
        <f t="shared" si="27"/>
        <v/>
      </c>
      <c r="F1689" s="2" t="str">
        <f>IF(ISERROR(VLOOKUP(A1689,'Cadastro-Estoque'!A:G,1,FALSE)),"",VLOOKUP(A1689,'Cadastro-Estoque'!A:G,4,FALSE))</f>
        <v/>
      </c>
      <c r="G1689" s="2" t="str">
        <f>IF(ISBLANK(A1689),"",IF(ISERROR(VLOOKUP(A1689,'Cadastro-Estoque'!A:G,1,FALSE)),"Produto não cadastrado",VLOOKUP(A1689,'Cadastro-Estoque'!A:G,2,FALSE)))</f>
        <v/>
      </c>
      <c r="H1689" s="2" t="str">
        <f>IF(ISERROR(VLOOKUP(A1689,'Cadastro-Estoque'!A:G,1,FALSE)),"",VLOOKUP(A1689,'Cadastro-Estoque'!A:G,3,FALSE))</f>
        <v/>
      </c>
    </row>
    <row r="1690" spans="5:8" ht="18.75" customHeight="1" x14ac:dyDescent="0.25">
      <c r="E1690" s="1" t="str">
        <f t="shared" si="27"/>
        <v/>
      </c>
      <c r="F1690" s="2" t="str">
        <f>IF(ISERROR(VLOOKUP(A1690,'Cadastro-Estoque'!A:G,1,FALSE)),"",VLOOKUP(A1690,'Cadastro-Estoque'!A:G,4,FALSE))</f>
        <v/>
      </c>
      <c r="G1690" s="2" t="str">
        <f>IF(ISBLANK(A1690),"",IF(ISERROR(VLOOKUP(A1690,'Cadastro-Estoque'!A:G,1,FALSE)),"Produto não cadastrado",VLOOKUP(A1690,'Cadastro-Estoque'!A:G,2,FALSE)))</f>
        <v/>
      </c>
      <c r="H1690" s="2" t="str">
        <f>IF(ISERROR(VLOOKUP(A1690,'Cadastro-Estoque'!A:G,1,FALSE)),"",VLOOKUP(A1690,'Cadastro-Estoque'!A:G,3,FALSE))</f>
        <v/>
      </c>
    </row>
    <row r="1691" spans="5:8" ht="18.75" customHeight="1" x14ac:dyDescent="0.25">
      <c r="E1691" s="1" t="str">
        <f t="shared" si="27"/>
        <v/>
      </c>
      <c r="F1691" s="2" t="str">
        <f>IF(ISERROR(VLOOKUP(A1691,'Cadastro-Estoque'!A:G,1,FALSE)),"",VLOOKUP(A1691,'Cadastro-Estoque'!A:G,4,FALSE))</f>
        <v/>
      </c>
      <c r="G1691" s="2" t="str">
        <f>IF(ISBLANK(A1691),"",IF(ISERROR(VLOOKUP(A1691,'Cadastro-Estoque'!A:G,1,FALSE)),"Produto não cadastrado",VLOOKUP(A1691,'Cadastro-Estoque'!A:G,2,FALSE)))</f>
        <v/>
      </c>
      <c r="H1691" s="2" t="str">
        <f>IF(ISERROR(VLOOKUP(A1691,'Cadastro-Estoque'!A:G,1,FALSE)),"",VLOOKUP(A1691,'Cadastro-Estoque'!A:G,3,FALSE))</f>
        <v/>
      </c>
    </row>
    <row r="1692" spans="5:8" ht="18.75" customHeight="1" x14ac:dyDescent="0.25">
      <c r="E1692" s="1" t="str">
        <f t="shared" si="27"/>
        <v/>
      </c>
      <c r="F1692" s="2" t="str">
        <f>IF(ISERROR(VLOOKUP(A1692,'Cadastro-Estoque'!A:G,1,FALSE)),"",VLOOKUP(A1692,'Cadastro-Estoque'!A:G,4,FALSE))</f>
        <v/>
      </c>
      <c r="G1692" s="2" t="str">
        <f>IF(ISBLANK(A1692),"",IF(ISERROR(VLOOKUP(A1692,'Cadastro-Estoque'!A:G,1,FALSE)),"Produto não cadastrado",VLOOKUP(A1692,'Cadastro-Estoque'!A:G,2,FALSE)))</f>
        <v/>
      </c>
      <c r="H1692" s="2" t="str">
        <f>IF(ISERROR(VLOOKUP(A1692,'Cadastro-Estoque'!A:G,1,FALSE)),"",VLOOKUP(A1692,'Cadastro-Estoque'!A:G,3,FALSE))</f>
        <v/>
      </c>
    </row>
    <row r="1693" spans="5:8" ht="18.75" customHeight="1" x14ac:dyDescent="0.25">
      <c r="E1693" s="1" t="str">
        <f t="shared" si="27"/>
        <v/>
      </c>
      <c r="F1693" s="2" t="str">
        <f>IF(ISERROR(VLOOKUP(A1693,'Cadastro-Estoque'!A:G,1,FALSE)),"",VLOOKUP(A1693,'Cadastro-Estoque'!A:G,4,FALSE))</f>
        <v/>
      </c>
      <c r="G1693" s="2" t="str">
        <f>IF(ISBLANK(A1693),"",IF(ISERROR(VLOOKUP(A1693,'Cadastro-Estoque'!A:G,1,FALSE)),"Produto não cadastrado",VLOOKUP(A1693,'Cadastro-Estoque'!A:G,2,FALSE)))</f>
        <v/>
      </c>
      <c r="H1693" s="2" t="str">
        <f>IF(ISERROR(VLOOKUP(A1693,'Cadastro-Estoque'!A:G,1,FALSE)),"",VLOOKUP(A1693,'Cadastro-Estoque'!A:G,3,FALSE))</f>
        <v/>
      </c>
    </row>
    <row r="1694" spans="5:8" ht="18.75" customHeight="1" x14ac:dyDescent="0.25">
      <c r="E1694" s="1" t="str">
        <f t="shared" si="27"/>
        <v/>
      </c>
      <c r="F1694" s="2" t="str">
        <f>IF(ISERROR(VLOOKUP(A1694,'Cadastro-Estoque'!A:G,1,FALSE)),"",VLOOKUP(A1694,'Cadastro-Estoque'!A:G,4,FALSE))</f>
        <v/>
      </c>
      <c r="G1694" s="2" t="str">
        <f>IF(ISBLANK(A1694),"",IF(ISERROR(VLOOKUP(A1694,'Cadastro-Estoque'!A:G,1,FALSE)),"Produto não cadastrado",VLOOKUP(A1694,'Cadastro-Estoque'!A:G,2,FALSE)))</f>
        <v/>
      </c>
      <c r="H1694" s="2" t="str">
        <f>IF(ISERROR(VLOOKUP(A1694,'Cadastro-Estoque'!A:G,1,FALSE)),"",VLOOKUP(A1694,'Cadastro-Estoque'!A:G,3,FALSE))</f>
        <v/>
      </c>
    </row>
    <row r="1695" spans="5:8" ht="18.75" customHeight="1" x14ac:dyDescent="0.25">
      <c r="E1695" s="1" t="str">
        <f t="shared" si="27"/>
        <v/>
      </c>
      <c r="F1695" s="2" t="str">
        <f>IF(ISERROR(VLOOKUP(A1695,'Cadastro-Estoque'!A:G,1,FALSE)),"",VLOOKUP(A1695,'Cadastro-Estoque'!A:G,4,FALSE))</f>
        <v/>
      </c>
      <c r="G1695" s="2" t="str">
        <f>IF(ISBLANK(A1695),"",IF(ISERROR(VLOOKUP(A1695,'Cadastro-Estoque'!A:G,1,FALSE)),"Produto não cadastrado",VLOOKUP(A1695,'Cadastro-Estoque'!A:G,2,FALSE)))</f>
        <v/>
      </c>
      <c r="H1695" s="2" t="str">
        <f>IF(ISERROR(VLOOKUP(A1695,'Cadastro-Estoque'!A:G,1,FALSE)),"",VLOOKUP(A1695,'Cadastro-Estoque'!A:G,3,FALSE))</f>
        <v/>
      </c>
    </row>
    <row r="1696" spans="5:8" ht="18.75" customHeight="1" x14ac:dyDescent="0.25">
      <c r="E1696" s="1" t="str">
        <f t="shared" si="27"/>
        <v/>
      </c>
      <c r="F1696" s="2" t="str">
        <f>IF(ISERROR(VLOOKUP(A1696,'Cadastro-Estoque'!A:G,1,FALSE)),"",VLOOKUP(A1696,'Cadastro-Estoque'!A:G,4,FALSE))</f>
        <v/>
      </c>
      <c r="G1696" s="2" t="str">
        <f>IF(ISBLANK(A1696),"",IF(ISERROR(VLOOKUP(A1696,'Cadastro-Estoque'!A:G,1,FALSE)),"Produto não cadastrado",VLOOKUP(A1696,'Cadastro-Estoque'!A:G,2,FALSE)))</f>
        <v/>
      </c>
      <c r="H1696" s="2" t="str">
        <f>IF(ISERROR(VLOOKUP(A1696,'Cadastro-Estoque'!A:G,1,FALSE)),"",VLOOKUP(A1696,'Cadastro-Estoque'!A:G,3,FALSE))</f>
        <v/>
      </c>
    </row>
    <row r="1697" spans="5:8" ht="18.75" customHeight="1" x14ac:dyDescent="0.25">
      <c r="E1697" s="1" t="str">
        <f t="shared" si="27"/>
        <v/>
      </c>
      <c r="F1697" s="2" t="str">
        <f>IF(ISERROR(VLOOKUP(A1697,'Cadastro-Estoque'!A:G,1,FALSE)),"",VLOOKUP(A1697,'Cadastro-Estoque'!A:G,4,FALSE))</f>
        <v/>
      </c>
      <c r="G1697" s="2" t="str">
        <f>IF(ISBLANK(A1697),"",IF(ISERROR(VLOOKUP(A1697,'Cadastro-Estoque'!A:G,1,FALSE)),"Produto não cadastrado",VLOOKUP(A1697,'Cadastro-Estoque'!A:G,2,FALSE)))</f>
        <v/>
      </c>
      <c r="H1697" s="2" t="str">
        <f>IF(ISERROR(VLOOKUP(A1697,'Cadastro-Estoque'!A:G,1,FALSE)),"",VLOOKUP(A1697,'Cadastro-Estoque'!A:G,3,FALSE))</f>
        <v/>
      </c>
    </row>
    <row r="1698" spans="5:8" ht="18.75" customHeight="1" x14ac:dyDescent="0.25">
      <c r="E1698" s="1" t="str">
        <f t="shared" si="27"/>
        <v/>
      </c>
      <c r="F1698" s="2" t="str">
        <f>IF(ISERROR(VLOOKUP(A1698,'Cadastro-Estoque'!A:G,1,FALSE)),"",VLOOKUP(A1698,'Cadastro-Estoque'!A:G,4,FALSE))</f>
        <v/>
      </c>
      <c r="G1698" s="2" t="str">
        <f>IF(ISBLANK(A1698),"",IF(ISERROR(VLOOKUP(A1698,'Cadastro-Estoque'!A:G,1,FALSE)),"Produto não cadastrado",VLOOKUP(A1698,'Cadastro-Estoque'!A:G,2,FALSE)))</f>
        <v/>
      </c>
      <c r="H1698" s="2" t="str">
        <f>IF(ISERROR(VLOOKUP(A1698,'Cadastro-Estoque'!A:G,1,FALSE)),"",VLOOKUP(A1698,'Cadastro-Estoque'!A:G,3,FALSE))</f>
        <v/>
      </c>
    </row>
    <row r="1699" spans="5:8" ht="18.75" customHeight="1" x14ac:dyDescent="0.25">
      <c r="E1699" s="1" t="str">
        <f t="shared" si="27"/>
        <v/>
      </c>
      <c r="F1699" s="2" t="str">
        <f>IF(ISERROR(VLOOKUP(A1699,'Cadastro-Estoque'!A:G,1,FALSE)),"",VLOOKUP(A1699,'Cadastro-Estoque'!A:G,4,FALSE))</f>
        <v/>
      </c>
      <c r="G1699" s="2" t="str">
        <f>IF(ISBLANK(A1699),"",IF(ISERROR(VLOOKUP(A1699,'Cadastro-Estoque'!A:G,1,FALSE)),"Produto não cadastrado",VLOOKUP(A1699,'Cadastro-Estoque'!A:G,2,FALSE)))</f>
        <v/>
      </c>
      <c r="H1699" s="2" t="str">
        <f>IF(ISERROR(VLOOKUP(A1699,'Cadastro-Estoque'!A:G,1,FALSE)),"",VLOOKUP(A1699,'Cadastro-Estoque'!A:G,3,FALSE))</f>
        <v/>
      </c>
    </row>
    <row r="1700" spans="5:8" ht="18.75" customHeight="1" x14ac:dyDescent="0.25">
      <c r="E1700" s="1" t="str">
        <f t="shared" si="27"/>
        <v/>
      </c>
      <c r="F1700" s="2" t="str">
        <f>IF(ISERROR(VLOOKUP(A1700,'Cadastro-Estoque'!A:G,1,FALSE)),"",VLOOKUP(A1700,'Cadastro-Estoque'!A:G,4,FALSE))</f>
        <v/>
      </c>
      <c r="G1700" s="2" t="str">
        <f>IF(ISBLANK(A1700),"",IF(ISERROR(VLOOKUP(A1700,'Cadastro-Estoque'!A:G,1,FALSE)),"Produto não cadastrado",VLOOKUP(A1700,'Cadastro-Estoque'!A:G,2,FALSE)))</f>
        <v/>
      </c>
      <c r="H1700" s="2" t="str">
        <f>IF(ISERROR(VLOOKUP(A1700,'Cadastro-Estoque'!A:G,1,FALSE)),"",VLOOKUP(A1700,'Cadastro-Estoque'!A:G,3,FALSE))</f>
        <v/>
      </c>
    </row>
    <row r="1701" spans="5:8" ht="18.75" customHeight="1" x14ac:dyDescent="0.25">
      <c r="E1701" s="1" t="str">
        <f t="shared" si="27"/>
        <v/>
      </c>
      <c r="F1701" s="2" t="str">
        <f>IF(ISERROR(VLOOKUP(A1701,'Cadastro-Estoque'!A:G,1,FALSE)),"",VLOOKUP(A1701,'Cadastro-Estoque'!A:G,4,FALSE))</f>
        <v/>
      </c>
      <c r="G1701" s="2" t="str">
        <f>IF(ISBLANK(A1701),"",IF(ISERROR(VLOOKUP(A1701,'Cadastro-Estoque'!A:G,1,FALSE)),"Produto não cadastrado",VLOOKUP(A1701,'Cadastro-Estoque'!A:G,2,FALSE)))</f>
        <v/>
      </c>
      <c r="H1701" s="2" t="str">
        <f>IF(ISERROR(VLOOKUP(A1701,'Cadastro-Estoque'!A:G,1,FALSE)),"",VLOOKUP(A1701,'Cadastro-Estoque'!A:G,3,FALSE))</f>
        <v/>
      </c>
    </row>
    <row r="1702" spans="5:8" ht="18.75" customHeight="1" x14ac:dyDescent="0.25">
      <c r="E1702" s="1" t="str">
        <f t="shared" si="27"/>
        <v/>
      </c>
      <c r="F1702" s="2" t="str">
        <f>IF(ISERROR(VLOOKUP(A1702,'Cadastro-Estoque'!A:G,1,FALSE)),"",VLOOKUP(A1702,'Cadastro-Estoque'!A:G,4,FALSE))</f>
        <v/>
      </c>
      <c r="G1702" s="2" t="str">
        <f>IF(ISBLANK(A1702),"",IF(ISERROR(VLOOKUP(A1702,'Cadastro-Estoque'!A:G,1,FALSE)),"Produto não cadastrado",VLOOKUP(A1702,'Cadastro-Estoque'!A:G,2,FALSE)))</f>
        <v/>
      </c>
      <c r="H1702" s="2" t="str">
        <f>IF(ISERROR(VLOOKUP(A1702,'Cadastro-Estoque'!A:G,1,FALSE)),"",VLOOKUP(A1702,'Cadastro-Estoque'!A:G,3,FALSE))</f>
        <v/>
      </c>
    </row>
    <row r="1703" spans="5:8" ht="18.75" customHeight="1" x14ac:dyDescent="0.25">
      <c r="E1703" s="1" t="str">
        <f t="shared" si="27"/>
        <v/>
      </c>
      <c r="F1703" s="2" t="str">
        <f>IF(ISERROR(VLOOKUP(A1703,'Cadastro-Estoque'!A:G,1,FALSE)),"",VLOOKUP(A1703,'Cadastro-Estoque'!A:G,4,FALSE))</f>
        <v/>
      </c>
      <c r="G1703" s="2" t="str">
        <f>IF(ISBLANK(A1703),"",IF(ISERROR(VLOOKUP(A1703,'Cadastro-Estoque'!A:G,1,FALSE)),"Produto não cadastrado",VLOOKUP(A1703,'Cadastro-Estoque'!A:G,2,FALSE)))</f>
        <v/>
      </c>
      <c r="H1703" s="2" t="str">
        <f>IF(ISERROR(VLOOKUP(A1703,'Cadastro-Estoque'!A:G,1,FALSE)),"",VLOOKUP(A1703,'Cadastro-Estoque'!A:G,3,FALSE))</f>
        <v/>
      </c>
    </row>
    <row r="1704" spans="5:8" ht="18.75" customHeight="1" x14ac:dyDescent="0.25">
      <c r="E1704" s="1" t="str">
        <f t="shared" si="27"/>
        <v/>
      </c>
      <c r="F1704" s="2" t="str">
        <f>IF(ISERROR(VLOOKUP(A1704,'Cadastro-Estoque'!A:G,1,FALSE)),"",VLOOKUP(A1704,'Cadastro-Estoque'!A:G,4,FALSE))</f>
        <v/>
      </c>
      <c r="G1704" s="2" t="str">
        <f>IF(ISBLANK(A1704),"",IF(ISERROR(VLOOKUP(A1704,'Cadastro-Estoque'!A:G,1,FALSE)),"Produto não cadastrado",VLOOKUP(A1704,'Cadastro-Estoque'!A:G,2,FALSE)))</f>
        <v/>
      </c>
      <c r="H1704" s="2" t="str">
        <f>IF(ISERROR(VLOOKUP(A1704,'Cadastro-Estoque'!A:G,1,FALSE)),"",VLOOKUP(A1704,'Cadastro-Estoque'!A:G,3,FALSE))</f>
        <v/>
      </c>
    </row>
    <row r="1705" spans="5:8" ht="18.75" customHeight="1" x14ac:dyDescent="0.25">
      <c r="E1705" s="1" t="str">
        <f t="shared" si="27"/>
        <v/>
      </c>
      <c r="F1705" s="2" t="str">
        <f>IF(ISERROR(VLOOKUP(A1705,'Cadastro-Estoque'!A:G,1,FALSE)),"",VLOOKUP(A1705,'Cadastro-Estoque'!A:G,4,FALSE))</f>
        <v/>
      </c>
      <c r="G1705" s="2" t="str">
        <f>IF(ISBLANK(A1705),"",IF(ISERROR(VLOOKUP(A1705,'Cadastro-Estoque'!A:G,1,FALSE)),"Produto não cadastrado",VLOOKUP(A1705,'Cadastro-Estoque'!A:G,2,FALSE)))</f>
        <v/>
      </c>
      <c r="H1705" s="2" t="str">
        <f>IF(ISERROR(VLOOKUP(A1705,'Cadastro-Estoque'!A:G,1,FALSE)),"",VLOOKUP(A1705,'Cadastro-Estoque'!A:G,3,FALSE))</f>
        <v/>
      </c>
    </row>
    <row r="1706" spans="5:8" ht="18.75" customHeight="1" x14ac:dyDescent="0.25">
      <c r="E1706" s="1" t="str">
        <f t="shared" si="27"/>
        <v/>
      </c>
      <c r="F1706" s="2" t="str">
        <f>IF(ISERROR(VLOOKUP(A1706,'Cadastro-Estoque'!A:G,1,FALSE)),"",VLOOKUP(A1706,'Cadastro-Estoque'!A:G,4,FALSE))</f>
        <v/>
      </c>
      <c r="G1706" s="2" t="str">
        <f>IF(ISBLANK(A1706),"",IF(ISERROR(VLOOKUP(A1706,'Cadastro-Estoque'!A:G,1,FALSE)),"Produto não cadastrado",VLOOKUP(A1706,'Cadastro-Estoque'!A:G,2,FALSE)))</f>
        <v/>
      </c>
      <c r="H1706" s="2" t="str">
        <f>IF(ISERROR(VLOOKUP(A1706,'Cadastro-Estoque'!A:G,1,FALSE)),"",VLOOKUP(A1706,'Cadastro-Estoque'!A:G,3,FALSE))</f>
        <v/>
      </c>
    </row>
    <row r="1707" spans="5:8" ht="18.75" customHeight="1" x14ac:dyDescent="0.25">
      <c r="E1707" s="1" t="str">
        <f t="shared" si="27"/>
        <v/>
      </c>
      <c r="F1707" s="2" t="str">
        <f>IF(ISERROR(VLOOKUP(A1707,'Cadastro-Estoque'!A:G,1,FALSE)),"",VLOOKUP(A1707,'Cadastro-Estoque'!A:G,4,FALSE))</f>
        <v/>
      </c>
      <c r="G1707" s="2" t="str">
        <f>IF(ISBLANK(A1707),"",IF(ISERROR(VLOOKUP(A1707,'Cadastro-Estoque'!A:G,1,FALSE)),"Produto não cadastrado",VLOOKUP(A1707,'Cadastro-Estoque'!A:G,2,FALSE)))</f>
        <v/>
      </c>
      <c r="H1707" s="2" t="str">
        <f>IF(ISERROR(VLOOKUP(A1707,'Cadastro-Estoque'!A:G,1,FALSE)),"",VLOOKUP(A1707,'Cadastro-Estoque'!A:G,3,FALSE))</f>
        <v/>
      </c>
    </row>
    <row r="1708" spans="5:8" ht="18.75" customHeight="1" x14ac:dyDescent="0.25">
      <c r="E1708" s="1" t="str">
        <f t="shared" si="27"/>
        <v/>
      </c>
      <c r="F1708" s="2" t="str">
        <f>IF(ISERROR(VLOOKUP(A1708,'Cadastro-Estoque'!A:G,1,FALSE)),"",VLOOKUP(A1708,'Cadastro-Estoque'!A:G,4,FALSE))</f>
        <v/>
      </c>
      <c r="G1708" s="2" t="str">
        <f>IF(ISBLANK(A1708),"",IF(ISERROR(VLOOKUP(A1708,'Cadastro-Estoque'!A:G,1,FALSE)),"Produto não cadastrado",VLOOKUP(A1708,'Cadastro-Estoque'!A:G,2,FALSE)))</f>
        <v/>
      </c>
      <c r="H1708" s="2" t="str">
        <f>IF(ISERROR(VLOOKUP(A1708,'Cadastro-Estoque'!A:G,1,FALSE)),"",VLOOKUP(A1708,'Cadastro-Estoque'!A:G,3,FALSE))</f>
        <v/>
      </c>
    </row>
    <row r="1709" spans="5:8" ht="18.75" customHeight="1" x14ac:dyDescent="0.25">
      <c r="E1709" s="1" t="str">
        <f t="shared" si="27"/>
        <v/>
      </c>
      <c r="F1709" s="2" t="str">
        <f>IF(ISERROR(VLOOKUP(A1709,'Cadastro-Estoque'!A:G,1,FALSE)),"",VLOOKUP(A1709,'Cadastro-Estoque'!A:G,4,FALSE))</f>
        <v/>
      </c>
      <c r="G1709" s="2" t="str">
        <f>IF(ISBLANK(A1709),"",IF(ISERROR(VLOOKUP(A1709,'Cadastro-Estoque'!A:G,1,FALSE)),"Produto não cadastrado",VLOOKUP(A1709,'Cadastro-Estoque'!A:G,2,FALSE)))</f>
        <v/>
      </c>
      <c r="H1709" s="2" t="str">
        <f>IF(ISERROR(VLOOKUP(A1709,'Cadastro-Estoque'!A:G,1,FALSE)),"",VLOOKUP(A1709,'Cadastro-Estoque'!A:G,3,FALSE))</f>
        <v/>
      </c>
    </row>
    <row r="1710" spans="5:8" ht="18.75" customHeight="1" x14ac:dyDescent="0.25">
      <c r="E1710" s="1" t="str">
        <f t="shared" si="27"/>
        <v/>
      </c>
      <c r="F1710" s="2" t="str">
        <f>IF(ISERROR(VLOOKUP(A1710,'Cadastro-Estoque'!A:G,1,FALSE)),"",VLOOKUP(A1710,'Cadastro-Estoque'!A:G,4,FALSE))</f>
        <v/>
      </c>
      <c r="G1710" s="2" t="str">
        <f>IF(ISBLANK(A1710),"",IF(ISERROR(VLOOKUP(A1710,'Cadastro-Estoque'!A:G,1,FALSE)),"Produto não cadastrado",VLOOKUP(A1710,'Cadastro-Estoque'!A:G,2,FALSE)))</f>
        <v/>
      </c>
      <c r="H1710" s="2" t="str">
        <f>IF(ISERROR(VLOOKUP(A1710,'Cadastro-Estoque'!A:G,1,FALSE)),"",VLOOKUP(A1710,'Cadastro-Estoque'!A:G,3,FALSE))</f>
        <v/>
      </c>
    </row>
    <row r="1711" spans="5:8" ht="18.75" customHeight="1" x14ac:dyDescent="0.25">
      <c r="E1711" s="1" t="str">
        <f t="shared" si="27"/>
        <v/>
      </c>
      <c r="F1711" s="2" t="str">
        <f>IF(ISERROR(VLOOKUP(A1711,'Cadastro-Estoque'!A:G,1,FALSE)),"",VLOOKUP(A1711,'Cadastro-Estoque'!A:G,4,FALSE))</f>
        <v/>
      </c>
      <c r="G1711" s="2" t="str">
        <f>IF(ISBLANK(A1711),"",IF(ISERROR(VLOOKUP(A1711,'Cadastro-Estoque'!A:G,1,FALSE)),"Produto não cadastrado",VLOOKUP(A1711,'Cadastro-Estoque'!A:G,2,FALSE)))</f>
        <v/>
      </c>
      <c r="H1711" s="2" t="str">
        <f>IF(ISERROR(VLOOKUP(A1711,'Cadastro-Estoque'!A:G,1,FALSE)),"",VLOOKUP(A1711,'Cadastro-Estoque'!A:G,3,FALSE))</f>
        <v/>
      </c>
    </row>
    <row r="1712" spans="5:8" ht="18.75" customHeight="1" x14ac:dyDescent="0.25">
      <c r="E1712" s="1" t="str">
        <f t="shared" si="27"/>
        <v/>
      </c>
      <c r="F1712" s="2" t="str">
        <f>IF(ISERROR(VLOOKUP(A1712,'Cadastro-Estoque'!A:G,1,FALSE)),"",VLOOKUP(A1712,'Cadastro-Estoque'!A:G,4,FALSE))</f>
        <v/>
      </c>
      <c r="G1712" s="2" t="str">
        <f>IF(ISBLANK(A1712),"",IF(ISERROR(VLOOKUP(A1712,'Cadastro-Estoque'!A:G,1,FALSE)),"Produto não cadastrado",VLOOKUP(A1712,'Cadastro-Estoque'!A:G,2,FALSE)))</f>
        <v/>
      </c>
      <c r="H1712" s="2" t="str">
        <f>IF(ISERROR(VLOOKUP(A1712,'Cadastro-Estoque'!A:G,1,FALSE)),"",VLOOKUP(A1712,'Cadastro-Estoque'!A:G,3,FALSE))</f>
        <v/>
      </c>
    </row>
    <row r="1713" spans="5:8" ht="18.75" customHeight="1" x14ac:dyDescent="0.25">
      <c r="E1713" s="1" t="str">
        <f t="shared" si="27"/>
        <v/>
      </c>
      <c r="F1713" s="2" t="str">
        <f>IF(ISERROR(VLOOKUP(A1713,'Cadastro-Estoque'!A:G,1,FALSE)),"",VLOOKUP(A1713,'Cadastro-Estoque'!A:G,4,FALSE))</f>
        <v/>
      </c>
      <c r="G1713" s="2" t="str">
        <f>IF(ISBLANK(A1713),"",IF(ISERROR(VLOOKUP(A1713,'Cadastro-Estoque'!A:G,1,FALSE)),"Produto não cadastrado",VLOOKUP(A1713,'Cadastro-Estoque'!A:G,2,FALSE)))</f>
        <v/>
      </c>
      <c r="H1713" s="2" t="str">
        <f>IF(ISERROR(VLOOKUP(A1713,'Cadastro-Estoque'!A:G,1,FALSE)),"",VLOOKUP(A1713,'Cadastro-Estoque'!A:G,3,FALSE))</f>
        <v/>
      </c>
    </row>
    <row r="1714" spans="5:8" ht="18.75" customHeight="1" x14ac:dyDescent="0.25">
      <c r="E1714" s="1" t="str">
        <f t="shared" si="27"/>
        <v/>
      </c>
      <c r="F1714" s="2" t="str">
        <f>IF(ISERROR(VLOOKUP(A1714,'Cadastro-Estoque'!A:G,1,FALSE)),"",VLOOKUP(A1714,'Cadastro-Estoque'!A:G,4,FALSE))</f>
        <v/>
      </c>
      <c r="G1714" s="2" t="str">
        <f>IF(ISBLANK(A1714),"",IF(ISERROR(VLOOKUP(A1714,'Cadastro-Estoque'!A:G,1,FALSE)),"Produto não cadastrado",VLOOKUP(A1714,'Cadastro-Estoque'!A:G,2,FALSE)))</f>
        <v/>
      </c>
      <c r="H1714" s="2" t="str">
        <f>IF(ISERROR(VLOOKUP(A1714,'Cadastro-Estoque'!A:G,1,FALSE)),"",VLOOKUP(A1714,'Cadastro-Estoque'!A:G,3,FALSE))</f>
        <v/>
      </c>
    </row>
    <row r="1715" spans="5:8" ht="18.75" customHeight="1" x14ac:dyDescent="0.25">
      <c r="E1715" s="1" t="str">
        <f t="shared" si="27"/>
        <v/>
      </c>
      <c r="F1715" s="2" t="str">
        <f>IF(ISERROR(VLOOKUP(A1715,'Cadastro-Estoque'!A:G,1,FALSE)),"",VLOOKUP(A1715,'Cadastro-Estoque'!A:G,4,FALSE))</f>
        <v/>
      </c>
      <c r="G1715" s="2" t="str">
        <f>IF(ISBLANK(A1715),"",IF(ISERROR(VLOOKUP(A1715,'Cadastro-Estoque'!A:G,1,FALSE)),"Produto não cadastrado",VLOOKUP(A1715,'Cadastro-Estoque'!A:G,2,FALSE)))</f>
        <v/>
      </c>
      <c r="H1715" s="2" t="str">
        <f>IF(ISERROR(VLOOKUP(A1715,'Cadastro-Estoque'!A:G,1,FALSE)),"",VLOOKUP(A1715,'Cadastro-Estoque'!A:G,3,FALSE))</f>
        <v/>
      </c>
    </row>
    <row r="1716" spans="5:8" ht="18.75" customHeight="1" x14ac:dyDescent="0.25">
      <c r="E1716" s="1" t="str">
        <f t="shared" si="27"/>
        <v/>
      </c>
      <c r="F1716" s="2" t="str">
        <f>IF(ISERROR(VLOOKUP(A1716,'Cadastro-Estoque'!A:G,1,FALSE)),"",VLOOKUP(A1716,'Cadastro-Estoque'!A:G,4,FALSE))</f>
        <v/>
      </c>
      <c r="G1716" s="2" t="str">
        <f>IF(ISBLANK(A1716),"",IF(ISERROR(VLOOKUP(A1716,'Cadastro-Estoque'!A:G,1,FALSE)),"Produto não cadastrado",VLOOKUP(A1716,'Cadastro-Estoque'!A:G,2,FALSE)))</f>
        <v/>
      </c>
      <c r="H1716" s="2" t="str">
        <f>IF(ISERROR(VLOOKUP(A1716,'Cadastro-Estoque'!A:G,1,FALSE)),"",VLOOKUP(A1716,'Cadastro-Estoque'!A:G,3,FALSE))</f>
        <v/>
      </c>
    </row>
    <row r="1717" spans="5:8" ht="18.75" customHeight="1" x14ac:dyDescent="0.25">
      <c r="E1717" s="1" t="str">
        <f t="shared" si="27"/>
        <v/>
      </c>
      <c r="F1717" s="2" t="str">
        <f>IF(ISERROR(VLOOKUP(A1717,'Cadastro-Estoque'!A:G,1,FALSE)),"",VLOOKUP(A1717,'Cadastro-Estoque'!A:G,4,FALSE))</f>
        <v/>
      </c>
      <c r="G1717" s="2" t="str">
        <f>IF(ISBLANK(A1717),"",IF(ISERROR(VLOOKUP(A1717,'Cadastro-Estoque'!A:G,1,FALSE)),"Produto não cadastrado",VLOOKUP(A1717,'Cadastro-Estoque'!A:G,2,FALSE)))</f>
        <v/>
      </c>
      <c r="H1717" s="2" t="str">
        <f>IF(ISERROR(VLOOKUP(A1717,'Cadastro-Estoque'!A:G,1,FALSE)),"",VLOOKUP(A1717,'Cadastro-Estoque'!A:G,3,FALSE))</f>
        <v/>
      </c>
    </row>
    <row r="1718" spans="5:8" ht="18.75" customHeight="1" x14ac:dyDescent="0.25">
      <c r="E1718" s="1" t="str">
        <f t="shared" si="27"/>
        <v/>
      </c>
      <c r="F1718" s="2" t="str">
        <f>IF(ISERROR(VLOOKUP(A1718,'Cadastro-Estoque'!A:G,1,FALSE)),"",VLOOKUP(A1718,'Cadastro-Estoque'!A:G,4,FALSE))</f>
        <v/>
      </c>
      <c r="G1718" s="2" t="str">
        <f>IF(ISBLANK(A1718),"",IF(ISERROR(VLOOKUP(A1718,'Cadastro-Estoque'!A:G,1,FALSE)),"Produto não cadastrado",VLOOKUP(A1718,'Cadastro-Estoque'!A:G,2,FALSE)))</f>
        <v/>
      </c>
      <c r="H1718" s="2" t="str">
        <f>IF(ISERROR(VLOOKUP(A1718,'Cadastro-Estoque'!A:G,1,FALSE)),"",VLOOKUP(A1718,'Cadastro-Estoque'!A:G,3,FALSE))</f>
        <v/>
      </c>
    </row>
    <row r="1719" spans="5:8" ht="18.75" customHeight="1" x14ac:dyDescent="0.25">
      <c r="E1719" s="1" t="str">
        <f t="shared" si="27"/>
        <v/>
      </c>
      <c r="F1719" s="2" t="str">
        <f>IF(ISERROR(VLOOKUP(A1719,'Cadastro-Estoque'!A:G,1,FALSE)),"",VLOOKUP(A1719,'Cadastro-Estoque'!A:G,4,FALSE))</f>
        <v/>
      </c>
      <c r="G1719" s="2" t="str">
        <f>IF(ISBLANK(A1719),"",IF(ISERROR(VLOOKUP(A1719,'Cadastro-Estoque'!A:G,1,FALSE)),"Produto não cadastrado",VLOOKUP(A1719,'Cadastro-Estoque'!A:G,2,FALSE)))</f>
        <v/>
      </c>
      <c r="H1719" s="2" t="str">
        <f>IF(ISERROR(VLOOKUP(A1719,'Cadastro-Estoque'!A:G,1,FALSE)),"",VLOOKUP(A1719,'Cadastro-Estoque'!A:G,3,FALSE))</f>
        <v/>
      </c>
    </row>
    <row r="1720" spans="5:8" ht="18.75" customHeight="1" x14ac:dyDescent="0.25">
      <c r="E1720" s="1" t="str">
        <f t="shared" si="27"/>
        <v/>
      </c>
      <c r="F1720" s="2" t="str">
        <f>IF(ISERROR(VLOOKUP(A1720,'Cadastro-Estoque'!A:G,1,FALSE)),"",VLOOKUP(A1720,'Cadastro-Estoque'!A:G,4,FALSE))</f>
        <v/>
      </c>
      <c r="G1720" s="2" t="str">
        <f>IF(ISBLANK(A1720),"",IF(ISERROR(VLOOKUP(A1720,'Cadastro-Estoque'!A:G,1,FALSE)),"Produto não cadastrado",VLOOKUP(A1720,'Cadastro-Estoque'!A:G,2,FALSE)))</f>
        <v/>
      </c>
      <c r="H1720" s="2" t="str">
        <f>IF(ISERROR(VLOOKUP(A1720,'Cadastro-Estoque'!A:G,1,FALSE)),"",VLOOKUP(A1720,'Cadastro-Estoque'!A:G,3,FALSE))</f>
        <v/>
      </c>
    </row>
    <row r="1721" spans="5:8" ht="18.75" customHeight="1" x14ac:dyDescent="0.25">
      <c r="E1721" s="1" t="str">
        <f t="shared" si="27"/>
        <v/>
      </c>
      <c r="F1721" s="2" t="str">
        <f>IF(ISERROR(VLOOKUP(A1721,'Cadastro-Estoque'!A:G,1,FALSE)),"",VLOOKUP(A1721,'Cadastro-Estoque'!A:G,4,FALSE))</f>
        <v/>
      </c>
      <c r="G1721" s="2" t="str">
        <f>IF(ISBLANK(A1721),"",IF(ISERROR(VLOOKUP(A1721,'Cadastro-Estoque'!A:G,1,FALSE)),"Produto não cadastrado",VLOOKUP(A1721,'Cadastro-Estoque'!A:G,2,FALSE)))</f>
        <v/>
      </c>
      <c r="H1721" s="2" t="str">
        <f>IF(ISERROR(VLOOKUP(A1721,'Cadastro-Estoque'!A:G,1,FALSE)),"",VLOOKUP(A1721,'Cadastro-Estoque'!A:G,3,FALSE))</f>
        <v/>
      </c>
    </row>
    <row r="1722" spans="5:8" ht="18.75" customHeight="1" x14ac:dyDescent="0.25">
      <c r="E1722" s="1" t="str">
        <f t="shared" si="27"/>
        <v/>
      </c>
      <c r="F1722" s="2" t="str">
        <f>IF(ISERROR(VLOOKUP(A1722,'Cadastro-Estoque'!A:G,1,FALSE)),"",VLOOKUP(A1722,'Cadastro-Estoque'!A:G,4,FALSE))</f>
        <v/>
      </c>
      <c r="G1722" s="2" t="str">
        <f>IF(ISBLANK(A1722),"",IF(ISERROR(VLOOKUP(A1722,'Cadastro-Estoque'!A:G,1,FALSE)),"Produto não cadastrado",VLOOKUP(A1722,'Cadastro-Estoque'!A:G,2,FALSE)))</f>
        <v/>
      </c>
      <c r="H1722" s="2" t="str">
        <f>IF(ISERROR(VLOOKUP(A1722,'Cadastro-Estoque'!A:G,1,FALSE)),"",VLOOKUP(A1722,'Cadastro-Estoque'!A:G,3,FALSE))</f>
        <v/>
      </c>
    </row>
    <row r="1723" spans="5:8" ht="18.75" customHeight="1" x14ac:dyDescent="0.25">
      <c r="E1723" s="1" t="str">
        <f t="shared" si="27"/>
        <v/>
      </c>
      <c r="F1723" s="2" t="str">
        <f>IF(ISERROR(VLOOKUP(A1723,'Cadastro-Estoque'!A:G,1,FALSE)),"",VLOOKUP(A1723,'Cadastro-Estoque'!A:G,4,FALSE))</f>
        <v/>
      </c>
      <c r="G1723" s="2" t="str">
        <f>IF(ISBLANK(A1723),"",IF(ISERROR(VLOOKUP(A1723,'Cadastro-Estoque'!A:G,1,FALSE)),"Produto não cadastrado",VLOOKUP(A1723,'Cadastro-Estoque'!A:G,2,FALSE)))</f>
        <v/>
      </c>
      <c r="H1723" s="2" t="str">
        <f>IF(ISERROR(VLOOKUP(A1723,'Cadastro-Estoque'!A:G,1,FALSE)),"",VLOOKUP(A1723,'Cadastro-Estoque'!A:G,3,FALSE))</f>
        <v/>
      </c>
    </row>
    <row r="1724" spans="5:8" ht="18.75" customHeight="1" x14ac:dyDescent="0.25">
      <c r="E1724" s="1" t="str">
        <f t="shared" si="27"/>
        <v/>
      </c>
      <c r="F1724" s="2" t="str">
        <f>IF(ISERROR(VLOOKUP(A1724,'Cadastro-Estoque'!A:G,1,FALSE)),"",VLOOKUP(A1724,'Cadastro-Estoque'!A:G,4,FALSE))</f>
        <v/>
      </c>
      <c r="G1724" s="2" t="str">
        <f>IF(ISBLANK(A1724),"",IF(ISERROR(VLOOKUP(A1724,'Cadastro-Estoque'!A:G,1,FALSE)),"Produto não cadastrado",VLOOKUP(A1724,'Cadastro-Estoque'!A:G,2,FALSE)))</f>
        <v/>
      </c>
      <c r="H1724" s="2" t="str">
        <f>IF(ISERROR(VLOOKUP(A1724,'Cadastro-Estoque'!A:G,1,FALSE)),"",VLOOKUP(A1724,'Cadastro-Estoque'!A:G,3,FALSE))</f>
        <v/>
      </c>
    </row>
    <row r="1725" spans="5:8" ht="18.75" customHeight="1" x14ac:dyDescent="0.25">
      <c r="E1725" s="1" t="str">
        <f t="shared" si="27"/>
        <v/>
      </c>
      <c r="F1725" s="2" t="str">
        <f>IF(ISERROR(VLOOKUP(A1725,'Cadastro-Estoque'!A:G,1,FALSE)),"",VLOOKUP(A1725,'Cadastro-Estoque'!A:G,4,FALSE))</f>
        <v/>
      </c>
      <c r="G1725" s="2" t="str">
        <f>IF(ISBLANK(A1725),"",IF(ISERROR(VLOOKUP(A1725,'Cadastro-Estoque'!A:G,1,FALSE)),"Produto não cadastrado",VLOOKUP(A1725,'Cadastro-Estoque'!A:G,2,FALSE)))</f>
        <v/>
      </c>
      <c r="H1725" s="2" t="str">
        <f>IF(ISERROR(VLOOKUP(A1725,'Cadastro-Estoque'!A:G,1,FALSE)),"",VLOOKUP(A1725,'Cadastro-Estoque'!A:G,3,FALSE))</f>
        <v/>
      </c>
    </row>
    <row r="1726" spans="5:8" ht="18.75" customHeight="1" x14ac:dyDescent="0.25">
      <c r="E1726" s="1" t="str">
        <f t="shared" si="27"/>
        <v/>
      </c>
      <c r="F1726" s="2" t="str">
        <f>IF(ISERROR(VLOOKUP(A1726,'Cadastro-Estoque'!A:G,1,FALSE)),"",VLOOKUP(A1726,'Cadastro-Estoque'!A:G,4,FALSE))</f>
        <v/>
      </c>
      <c r="G1726" s="2" t="str">
        <f>IF(ISBLANK(A1726),"",IF(ISERROR(VLOOKUP(A1726,'Cadastro-Estoque'!A:G,1,FALSE)),"Produto não cadastrado",VLOOKUP(A1726,'Cadastro-Estoque'!A:G,2,FALSE)))</f>
        <v/>
      </c>
      <c r="H1726" s="2" t="str">
        <f>IF(ISERROR(VLOOKUP(A1726,'Cadastro-Estoque'!A:G,1,FALSE)),"",VLOOKUP(A1726,'Cadastro-Estoque'!A:G,3,FALSE))</f>
        <v/>
      </c>
    </row>
    <row r="1727" spans="5:8" ht="18.75" customHeight="1" x14ac:dyDescent="0.25">
      <c r="E1727" s="1" t="str">
        <f t="shared" si="27"/>
        <v/>
      </c>
      <c r="F1727" s="2" t="str">
        <f>IF(ISERROR(VLOOKUP(A1727,'Cadastro-Estoque'!A:G,1,FALSE)),"",VLOOKUP(A1727,'Cadastro-Estoque'!A:G,4,FALSE))</f>
        <v/>
      </c>
      <c r="G1727" s="2" t="str">
        <f>IF(ISBLANK(A1727),"",IF(ISERROR(VLOOKUP(A1727,'Cadastro-Estoque'!A:G,1,FALSE)),"Produto não cadastrado",VLOOKUP(A1727,'Cadastro-Estoque'!A:G,2,FALSE)))</f>
        <v/>
      </c>
      <c r="H1727" s="2" t="str">
        <f>IF(ISERROR(VLOOKUP(A1727,'Cadastro-Estoque'!A:G,1,FALSE)),"",VLOOKUP(A1727,'Cadastro-Estoque'!A:G,3,FALSE))</f>
        <v/>
      </c>
    </row>
    <row r="1728" spans="5:8" ht="18.75" customHeight="1" x14ac:dyDescent="0.25">
      <c r="E1728" s="1" t="str">
        <f t="shared" si="27"/>
        <v/>
      </c>
      <c r="F1728" s="2" t="str">
        <f>IF(ISERROR(VLOOKUP(A1728,'Cadastro-Estoque'!A:G,1,FALSE)),"",VLOOKUP(A1728,'Cadastro-Estoque'!A:G,4,FALSE))</f>
        <v/>
      </c>
      <c r="G1728" s="2" t="str">
        <f>IF(ISBLANK(A1728),"",IF(ISERROR(VLOOKUP(A1728,'Cadastro-Estoque'!A:G,1,FALSE)),"Produto não cadastrado",VLOOKUP(A1728,'Cadastro-Estoque'!A:G,2,FALSE)))</f>
        <v/>
      </c>
      <c r="H1728" s="2" t="str">
        <f>IF(ISERROR(VLOOKUP(A1728,'Cadastro-Estoque'!A:G,1,FALSE)),"",VLOOKUP(A1728,'Cadastro-Estoque'!A:G,3,FALSE))</f>
        <v/>
      </c>
    </row>
    <row r="1729" spans="5:8" ht="18.75" customHeight="1" x14ac:dyDescent="0.25">
      <c r="E1729" s="1" t="str">
        <f t="shared" si="27"/>
        <v/>
      </c>
      <c r="F1729" s="2" t="str">
        <f>IF(ISERROR(VLOOKUP(A1729,'Cadastro-Estoque'!A:G,1,FALSE)),"",VLOOKUP(A1729,'Cadastro-Estoque'!A:G,4,FALSE))</f>
        <v/>
      </c>
      <c r="G1729" s="2" t="str">
        <f>IF(ISBLANK(A1729),"",IF(ISERROR(VLOOKUP(A1729,'Cadastro-Estoque'!A:G,1,FALSE)),"Produto não cadastrado",VLOOKUP(A1729,'Cadastro-Estoque'!A:G,2,FALSE)))</f>
        <v/>
      </c>
      <c r="H1729" s="2" t="str">
        <f>IF(ISERROR(VLOOKUP(A1729,'Cadastro-Estoque'!A:G,1,FALSE)),"",VLOOKUP(A1729,'Cadastro-Estoque'!A:G,3,FALSE))</f>
        <v/>
      </c>
    </row>
    <row r="1730" spans="5:8" ht="18.75" customHeight="1" x14ac:dyDescent="0.25">
      <c r="E1730" s="1" t="str">
        <f t="shared" si="27"/>
        <v/>
      </c>
      <c r="F1730" s="2" t="str">
        <f>IF(ISERROR(VLOOKUP(A1730,'Cadastro-Estoque'!A:G,1,FALSE)),"",VLOOKUP(A1730,'Cadastro-Estoque'!A:G,4,FALSE))</f>
        <v/>
      </c>
      <c r="G1730" s="2" t="str">
        <f>IF(ISBLANK(A1730),"",IF(ISERROR(VLOOKUP(A1730,'Cadastro-Estoque'!A:G,1,FALSE)),"Produto não cadastrado",VLOOKUP(A1730,'Cadastro-Estoque'!A:G,2,FALSE)))</f>
        <v/>
      </c>
      <c r="H1730" s="2" t="str">
        <f>IF(ISERROR(VLOOKUP(A1730,'Cadastro-Estoque'!A:G,1,FALSE)),"",VLOOKUP(A1730,'Cadastro-Estoque'!A:G,3,FALSE))</f>
        <v/>
      </c>
    </row>
    <row r="1731" spans="5:8" ht="18.75" customHeight="1" x14ac:dyDescent="0.25">
      <c r="E1731" s="1" t="str">
        <f t="shared" si="27"/>
        <v/>
      </c>
      <c r="F1731" s="2" t="str">
        <f>IF(ISERROR(VLOOKUP(A1731,'Cadastro-Estoque'!A:G,1,FALSE)),"",VLOOKUP(A1731,'Cadastro-Estoque'!A:G,4,FALSE))</f>
        <v/>
      </c>
      <c r="G1731" s="2" t="str">
        <f>IF(ISBLANK(A1731),"",IF(ISERROR(VLOOKUP(A1731,'Cadastro-Estoque'!A:G,1,FALSE)),"Produto não cadastrado",VLOOKUP(A1731,'Cadastro-Estoque'!A:G,2,FALSE)))</f>
        <v/>
      </c>
      <c r="H1731" s="2" t="str">
        <f>IF(ISERROR(VLOOKUP(A1731,'Cadastro-Estoque'!A:G,1,FALSE)),"",VLOOKUP(A1731,'Cadastro-Estoque'!A:G,3,FALSE))</f>
        <v/>
      </c>
    </row>
    <row r="1732" spans="5:8" ht="18.75" customHeight="1" x14ac:dyDescent="0.25">
      <c r="E1732" s="1" t="str">
        <f t="shared" si="27"/>
        <v/>
      </c>
      <c r="F1732" s="2" t="str">
        <f>IF(ISERROR(VLOOKUP(A1732,'Cadastro-Estoque'!A:G,1,FALSE)),"",VLOOKUP(A1732,'Cadastro-Estoque'!A:G,4,FALSE))</f>
        <v/>
      </c>
      <c r="G1732" s="2" t="str">
        <f>IF(ISBLANK(A1732),"",IF(ISERROR(VLOOKUP(A1732,'Cadastro-Estoque'!A:G,1,FALSE)),"Produto não cadastrado",VLOOKUP(A1732,'Cadastro-Estoque'!A:G,2,FALSE)))</f>
        <v/>
      </c>
      <c r="H1732" s="2" t="str">
        <f>IF(ISERROR(VLOOKUP(A1732,'Cadastro-Estoque'!A:G,1,FALSE)),"",VLOOKUP(A1732,'Cadastro-Estoque'!A:G,3,FALSE))</f>
        <v/>
      </c>
    </row>
    <row r="1733" spans="5:8" ht="18.75" customHeight="1" x14ac:dyDescent="0.25">
      <c r="E1733" s="1" t="str">
        <f t="shared" si="27"/>
        <v/>
      </c>
      <c r="F1733" s="2" t="str">
        <f>IF(ISERROR(VLOOKUP(A1733,'Cadastro-Estoque'!A:G,1,FALSE)),"",VLOOKUP(A1733,'Cadastro-Estoque'!A:G,4,FALSE))</f>
        <v/>
      </c>
      <c r="G1733" s="2" t="str">
        <f>IF(ISBLANK(A1733),"",IF(ISERROR(VLOOKUP(A1733,'Cadastro-Estoque'!A:G,1,FALSE)),"Produto não cadastrado",VLOOKUP(A1733,'Cadastro-Estoque'!A:G,2,FALSE)))</f>
        <v/>
      </c>
      <c r="H1733" s="2" t="str">
        <f>IF(ISERROR(VLOOKUP(A1733,'Cadastro-Estoque'!A:G,1,FALSE)),"",VLOOKUP(A1733,'Cadastro-Estoque'!A:G,3,FALSE))</f>
        <v/>
      </c>
    </row>
    <row r="1734" spans="5:8" ht="18.75" customHeight="1" x14ac:dyDescent="0.25">
      <c r="E1734" s="1" t="str">
        <f t="shared" si="27"/>
        <v/>
      </c>
      <c r="F1734" s="2" t="str">
        <f>IF(ISERROR(VLOOKUP(A1734,'Cadastro-Estoque'!A:G,1,FALSE)),"",VLOOKUP(A1734,'Cadastro-Estoque'!A:G,4,FALSE))</f>
        <v/>
      </c>
      <c r="G1734" s="2" t="str">
        <f>IF(ISBLANK(A1734),"",IF(ISERROR(VLOOKUP(A1734,'Cadastro-Estoque'!A:G,1,FALSE)),"Produto não cadastrado",VLOOKUP(A1734,'Cadastro-Estoque'!A:G,2,FALSE)))</f>
        <v/>
      </c>
      <c r="H1734" s="2" t="str">
        <f>IF(ISERROR(VLOOKUP(A1734,'Cadastro-Estoque'!A:G,1,FALSE)),"",VLOOKUP(A1734,'Cadastro-Estoque'!A:G,3,FALSE))</f>
        <v/>
      </c>
    </row>
    <row r="1735" spans="5:8" ht="18.75" customHeight="1" x14ac:dyDescent="0.25">
      <c r="E1735" s="1" t="str">
        <f t="shared" ref="E1735:E1798" si="28">IF(ISBLANK(A1735),"",C1735*D1735)</f>
        <v/>
      </c>
      <c r="F1735" s="2" t="str">
        <f>IF(ISERROR(VLOOKUP(A1735,'Cadastro-Estoque'!A:G,1,FALSE)),"",VLOOKUP(A1735,'Cadastro-Estoque'!A:G,4,FALSE))</f>
        <v/>
      </c>
      <c r="G1735" s="2" t="str">
        <f>IF(ISBLANK(A1735),"",IF(ISERROR(VLOOKUP(A1735,'Cadastro-Estoque'!A:G,1,FALSE)),"Produto não cadastrado",VLOOKUP(A1735,'Cadastro-Estoque'!A:G,2,FALSE)))</f>
        <v/>
      </c>
      <c r="H1735" s="2" t="str">
        <f>IF(ISERROR(VLOOKUP(A1735,'Cadastro-Estoque'!A:G,1,FALSE)),"",VLOOKUP(A1735,'Cadastro-Estoque'!A:G,3,FALSE))</f>
        <v/>
      </c>
    </row>
    <row r="1736" spans="5:8" ht="18.75" customHeight="1" x14ac:dyDescent="0.25">
      <c r="E1736" s="1" t="str">
        <f t="shared" si="28"/>
        <v/>
      </c>
      <c r="F1736" s="2" t="str">
        <f>IF(ISERROR(VLOOKUP(A1736,'Cadastro-Estoque'!A:G,1,FALSE)),"",VLOOKUP(A1736,'Cadastro-Estoque'!A:G,4,FALSE))</f>
        <v/>
      </c>
      <c r="G1736" s="2" t="str">
        <f>IF(ISBLANK(A1736),"",IF(ISERROR(VLOOKUP(A1736,'Cadastro-Estoque'!A:G,1,FALSE)),"Produto não cadastrado",VLOOKUP(A1736,'Cadastro-Estoque'!A:G,2,FALSE)))</f>
        <v/>
      </c>
      <c r="H1736" s="2" t="str">
        <f>IF(ISERROR(VLOOKUP(A1736,'Cadastro-Estoque'!A:G,1,FALSE)),"",VLOOKUP(A1736,'Cadastro-Estoque'!A:G,3,FALSE))</f>
        <v/>
      </c>
    </row>
    <row r="1737" spans="5:8" ht="18.75" customHeight="1" x14ac:dyDescent="0.25">
      <c r="E1737" s="1" t="str">
        <f t="shared" si="28"/>
        <v/>
      </c>
      <c r="F1737" s="2" t="str">
        <f>IF(ISERROR(VLOOKUP(A1737,'Cadastro-Estoque'!A:G,1,FALSE)),"",VLOOKUP(A1737,'Cadastro-Estoque'!A:G,4,FALSE))</f>
        <v/>
      </c>
      <c r="G1737" s="2" t="str">
        <f>IF(ISBLANK(A1737),"",IF(ISERROR(VLOOKUP(A1737,'Cadastro-Estoque'!A:G,1,FALSE)),"Produto não cadastrado",VLOOKUP(A1737,'Cadastro-Estoque'!A:G,2,FALSE)))</f>
        <v/>
      </c>
      <c r="H1737" s="2" t="str">
        <f>IF(ISERROR(VLOOKUP(A1737,'Cadastro-Estoque'!A:G,1,FALSE)),"",VLOOKUP(A1737,'Cadastro-Estoque'!A:G,3,FALSE))</f>
        <v/>
      </c>
    </row>
    <row r="1738" spans="5:8" ht="18.75" customHeight="1" x14ac:dyDescent="0.25">
      <c r="E1738" s="1" t="str">
        <f t="shared" si="28"/>
        <v/>
      </c>
      <c r="F1738" s="2" t="str">
        <f>IF(ISERROR(VLOOKUP(A1738,'Cadastro-Estoque'!A:G,1,FALSE)),"",VLOOKUP(A1738,'Cadastro-Estoque'!A:G,4,FALSE))</f>
        <v/>
      </c>
      <c r="G1738" s="2" t="str">
        <f>IF(ISBLANK(A1738),"",IF(ISERROR(VLOOKUP(A1738,'Cadastro-Estoque'!A:G,1,FALSE)),"Produto não cadastrado",VLOOKUP(A1738,'Cadastro-Estoque'!A:G,2,FALSE)))</f>
        <v/>
      </c>
      <c r="H1738" s="2" t="str">
        <f>IF(ISERROR(VLOOKUP(A1738,'Cadastro-Estoque'!A:G,1,FALSE)),"",VLOOKUP(A1738,'Cadastro-Estoque'!A:G,3,FALSE))</f>
        <v/>
      </c>
    </row>
    <row r="1739" spans="5:8" ht="18.75" customHeight="1" x14ac:dyDescent="0.25">
      <c r="E1739" s="1" t="str">
        <f t="shared" si="28"/>
        <v/>
      </c>
      <c r="F1739" s="2" t="str">
        <f>IF(ISERROR(VLOOKUP(A1739,'Cadastro-Estoque'!A:G,1,FALSE)),"",VLOOKUP(A1739,'Cadastro-Estoque'!A:G,4,FALSE))</f>
        <v/>
      </c>
      <c r="G1739" s="2" t="str">
        <f>IF(ISBLANK(A1739),"",IF(ISERROR(VLOOKUP(A1739,'Cadastro-Estoque'!A:G,1,FALSE)),"Produto não cadastrado",VLOOKUP(A1739,'Cadastro-Estoque'!A:G,2,FALSE)))</f>
        <v/>
      </c>
      <c r="H1739" s="2" t="str">
        <f>IF(ISERROR(VLOOKUP(A1739,'Cadastro-Estoque'!A:G,1,FALSE)),"",VLOOKUP(A1739,'Cadastro-Estoque'!A:G,3,FALSE))</f>
        <v/>
      </c>
    </row>
    <row r="1740" spans="5:8" ht="18.75" customHeight="1" x14ac:dyDescent="0.25">
      <c r="E1740" s="1" t="str">
        <f t="shared" si="28"/>
        <v/>
      </c>
      <c r="F1740" s="2" t="str">
        <f>IF(ISERROR(VLOOKUP(A1740,'Cadastro-Estoque'!A:G,1,FALSE)),"",VLOOKUP(A1740,'Cadastro-Estoque'!A:G,4,FALSE))</f>
        <v/>
      </c>
      <c r="G1740" s="2" t="str">
        <f>IF(ISBLANK(A1740),"",IF(ISERROR(VLOOKUP(A1740,'Cadastro-Estoque'!A:G,1,FALSE)),"Produto não cadastrado",VLOOKUP(A1740,'Cadastro-Estoque'!A:G,2,FALSE)))</f>
        <v/>
      </c>
      <c r="H1740" s="2" t="str">
        <f>IF(ISERROR(VLOOKUP(A1740,'Cadastro-Estoque'!A:G,1,FALSE)),"",VLOOKUP(A1740,'Cadastro-Estoque'!A:G,3,FALSE))</f>
        <v/>
      </c>
    </row>
    <row r="1741" spans="5:8" ht="18.75" customHeight="1" x14ac:dyDescent="0.25">
      <c r="E1741" s="1" t="str">
        <f t="shared" si="28"/>
        <v/>
      </c>
      <c r="F1741" s="2" t="str">
        <f>IF(ISERROR(VLOOKUP(A1741,'Cadastro-Estoque'!A:G,1,FALSE)),"",VLOOKUP(A1741,'Cadastro-Estoque'!A:G,4,FALSE))</f>
        <v/>
      </c>
      <c r="G1741" s="2" t="str">
        <f>IF(ISBLANK(A1741),"",IF(ISERROR(VLOOKUP(A1741,'Cadastro-Estoque'!A:G,1,FALSE)),"Produto não cadastrado",VLOOKUP(A1741,'Cadastro-Estoque'!A:G,2,FALSE)))</f>
        <v/>
      </c>
      <c r="H1741" s="2" t="str">
        <f>IF(ISERROR(VLOOKUP(A1741,'Cadastro-Estoque'!A:G,1,FALSE)),"",VLOOKUP(A1741,'Cadastro-Estoque'!A:G,3,FALSE))</f>
        <v/>
      </c>
    </row>
    <row r="1742" spans="5:8" ht="18.75" customHeight="1" x14ac:dyDescent="0.25">
      <c r="E1742" s="1" t="str">
        <f t="shared" si="28"/>
        <v/>
      </c>
      <c r="F1742" s="2" t="str">
        <f>IF(ISERROR(VLOOKUP(A1742,'Cadastro-Estoque'!A:G,1,FALSE)),"",VLOOKUP(A1742,'Cadastro-Estoque'!A:G,4,FALSE))</f>
        <v/>
      </c>
      <c r="G1742" s="2" t="str">
        <f>IF(ISBLANK(A1742),"",IF(ISERROR(VLOOKUP(A1742,'Cadastro-Estoque'!A:G,1,FALSE)),"Produto não cadastrado",VLOOKUP(A1742,'Cadastro-Estoque'!A:G,2,FALSE)))</f>
        <v/>
      </c>
      <c r="H1742" s="2" t="str">
        <f>IF(ISERROR(VLOOKUP(A1742,'Cadastro-Estoque'!A:G,1,FALSE)),"",VLOOKUP(A1742,'Cadastro-Estoque'!A:G,3,FALSE))</f>
        <v/>
      </c>
    </row>
    <row r="1743" spans="5:8" ht="18.75" customHeight="1" x14ac:dyDescent="0.25">
      <c r="E1743" s="1" t="str">
        <f t="shared" si="28"/>
        <v/>
      </c>
      <c r="F1743" s="2" t="str">
        <f>IF(ISERROR(VLOOKUP(A1743,'Cadastro-Estoque'!A:G,1,FALSE)),"",VLOOKUP(A1743,'Cadastro-Estoque'!A:G,4,FALSE))</f>
        <v/>
      </c>
      <c r="G1743" s="2" t="str">
        <f>IF(ISBLANK(A1743),"",IF(ISERROR(VLOOKUP(A1743,'Cadastro-Estoque'!A:G,1,FALSE)),"Produto não cadastrado",VLOOKUP(A1743,'Cadastro-Estoque'!A:G,2,FALSE)))</f>
        <v/>
      </c>
      <c r="H1743" s="2" t="str">
        <f>IF(ISERROR(VLOOKUP(A1743,'Cadastro-Estoque'!A:G,1,FALSE)),"",VLOOKUP(A1743,'Cadastro-Estoque'!A:G,3,FALSE))</f>
        <v/>
      </c>
    </row>
    <row r="1744" spans="5:8" ht="18.75" customHeight="1" x14ac:dyDescent="0.25">
      <c r="E1744" s="1" t="str">
        <f t="shared" si="28"/>
        <v/>
      </c>
      <c r="F1744" s="2" t="str">
        <f>IF(ISERROR(VLOOKUP(A1744,'Cadastro-Estoque'!A:G,1,FALSE)),"",VLOOKUP(A1744,'Cadastro-Estoque'!A:G,4,FALSE))</f>
        <v/>
      </c>
      <c r="G1744" s="2" t="str">
        <f>IF(ISBLANK(A1744),"",IF(ISERROR(VLOOKUP(A1744,'Cadastro-Estoque'!A:G,1,FALSE)),"Produto não cadastrado",VLOOKUP(A1744,'Cadastro-Estoque'!A:G,2,FALSE)))</f>
        <v/>
      </c>
      <c r="H1744" s="2" t="str">
        <f>IF(ISERROR(VLOOKUP(A1744,'Cadastro-Estoque'!A:G,1,FALSE)),"",VLOOKUP(A1744,'Cadastro-Estoque'!A:G,3,FALSE))</f>
        <v/>
      </c>
    </row>
    <row r="1745" spans="5:8" ht="18.75" customHeight="1" x14ac:dyDescent="0.25">
      <c r="E1745" s="1" t="str">
        <f t="shared" si="28"/>
        <v/>
      </c>
      <c r="F1745" s="2" t="str">
        <f>IF(ISERROR(VLOOKUP(A1745,'Cadastro-Estoque'!A:G,1,FALSE)),"",VLOOKUP(A1745,'Cadastro-Estoque'!A:G,4,FALSE))</f>
        <v/>
      </c>
      <c r="G1745" s="2" t="str">
        <f>IF(ISBLANK(A1745),"",IF(ISERROR(VLOOKUP(A1745,'Cadastro-Estoque'!A:G,1,FALSE)),"Produto não cadastrado",VLOOKUP(A1745,'Cadastro-Estoque'!A:G,2,FALSE)))</f>
        <v/>
      </c>
      <c r="H1745" s="2" t="str">
        <f>IF(ISERROR(VLOOKUP(A1745,'Cadastro-Estoque'!A:G,1,FALSE)),"",VLOOKUP(A1745,'Cadastro-Estoque'!A:G,3,FALSE))</f>
        <v/>
      </c>
    </row>
    <row r="1746" spans="5:8" ht="18.75" customHeight="1" x14ac:dyDescent="0.25">
      <c r="E1746" s="1" t="str">
        <f t="shared" si="28"/>
        <v/>
      </c>
      <c r="F1746" s="2" t="str">
        <f>IF(ISERROR(VLOOKUP(A1746,'Cadastro-Estoque'!A:G,1,FALSE)),"",VLOOKUP(A1746,'Cadastro-Estoque'!A:G,4,FALSE))</f>
        <v/>
      </c>
      <c r="G1746" s="2" t="str">
        <f>IF(ISBLANK(A1746),"",IF(ISERROR(VLOOKUP(A1746,'Cadastro-Estoque'!A:G,1,FALSE)),"Produto não cadastrado",VLOOKUP(A1746,'Cadastro-Estoque'!A:G,2,FALSE)))</f>
        <v/>
      </c>
      <c r="H1746" s="2" t="str">
        <f>IF(ISERROR(VLOOKUP(A1746,'Cadastro-Estoque'!A:G,1,FALSE)),"",VLOOKUP(A1746,'Cadastro-Estoque'!A:G,3,FALSE))</f>
        <v/>
      </c>
    </row>
    <row r="1747" spans="5:8" ht="18.75" customHeight="1" x14ac:dyDescent="0.25">
      <c r="E1747" s="1" t="str">
        <f t="shared" si="28"/>
        <v/>
      </c>
      <c r="F1747" s="2" t="str">
        <f>IF(ISERROR(VLOOKUP(A1747,'Cadastro-Estoque'!A:G,1,FALSE)),"",VLOOKUP(A1747,'Cadastro-Estoque'!A:G,4,FALSE))</f>
        <v/>
      </c>
      <c r="G1747" s="2" t="str">
        <f>IF(ISBLANK(A1747),"",IF(ISERROR(VLOOKUP(A1747,'Cadastro-Estoque'!A:G,1,FALSE)),"Produto não cadastrado",VLOOKUP(A1747,'Cadastro-Estoque'!A:G,2,FALSE)))</f>
        <v/>
      </c>
      <c r="H1747" s="2" t="str">
        <f>IF(ISERROR(VLOOKUP(A1747,'Cadastro-Estoque'!A:G,1,FALSE)),"",VLOOKUP(A1747,'Cadastro-Estoque'!A:G,3,FALSE))</f>
        <v/>
      </c>
    </row>
    <row r="1748" spans="5:8" ht="18.75" customHeight="1" x14ac:dyDescent="0.25">
      <c r="E1748" s="1" t="str">
        <f t="shared" si="28"/>
        <v/>
      </c>
      <c r="F1748" s="2" t="str">
        <f>IF(ISERROR(VLOOKUP(A1748,'Cadastro-Estoque'!A:G,1,FALSE)),"",VLOOKUP(A1748,'Cadastro-Estoque'!A:G,4,FALSE))</f>
        <v/>
      </c>
      <c r="G1748" s="2" t="str">
        <f>IF(ISBLANK(A1748),"",IF(ISERROR(VLOOKUP(A1748,'Cadastro-Estoque'!A:G,1,FALSE)),"Produto não cadastrado",VLOOKUP(A1748,'Cadastro-Estoque'!A:G,2,FALSE)))</f>
        <v/>
      </c>
      <c r="H1748" s="2" t="str">
        <f>IF(ISERROR(VLOOKUP(A1748,'Cadastro-Estoque'!A:G,1,FALSE)),"",VLOOKUP(A1748,'Cadastro-Estoque'!A:G,3,FALSE))</f>
        <v/>
      </c>
    </row>
    <row r="1749" spans="5:8" ht="18.75" customHeight="1" x14ac:dyDescent="0.25">
      <c r="E1749" s="1" t="str">
        <f t="shared" si="28"/>
        <v/>
      </c>
      <c r="F1749" s="2" t="str">
        <f>IF(ISERROR(VLOOKUP(A1749,'Cadastro-Estoque'!A:G,1,FALSE)),"",VLOOKUP(A1749,'Cadastro-Estoque'!A:G,4,FALSE))</f>
        <v/>
      </c>
      <c r="G1749" s="2" t="str">
        <f>IF(ISBLANK(A1749),"",IF(ISERROR(VLOOKUP(A1749,'Cadastro-Estoque'!A:G,1,FALSE)),"Produto não cadastrado",VLOOKUP(A1749,'Cadastro-Estoque'!A:G,2,FALSE)))</f>
        <v/>
      </c>
      <c r="H1749" s="2" t="str">
        <f>IF(ISERROR(VLOOKUP(A1749,'Cadastro-Estoque'!A:G,1,FALSE)),"",VLOOKUP(A1749,'Cadastro-Estoque'!A:G,3,FALSE))</f>
        <v/>
      </c>
    </row>
    <row r="1750" spans="5:8" ht="18.75" customHeight="1" x14ac:dyDescent="0.25">
      <c r="E1750" s="1" t="str">
        <f t="shared" si="28"/>
        <v/>
      </c>
      <c r="F1750" s="2" t="str">
        <f>IF(ISERROR(VLOOKUP(A1750,'Cadastro-Estoque'!A:G,1,FALSE)),"",VLOOKUP(A1750,'Cadastro-Estoque'!A:G,4,FALSE))</f>
        <v/>
      </c>
      <c r="G1750" s="2" t="str">
        <f>IF(ISBLANK(A1750),"",IF(ISERROR(VLOOKUP(A1750,'Cadastro-Estoque'!A:G,1,FALSE)),"Produto não cadastrado",VLOOKUP(A1750,'Cadastro-Estoque'!A:G,2,FALSE)))</f>
        <v/>
      </c>
      <c r="H1750" s="2" t="str">
        <f>IF(ISERROR(VLOOKUP(A1750,'Cadastro-Estoque'!A:G,1,FALSE)),"",VLOOKUP(A1750,'Cadastro-Estoque'!A:G,3,FALSE))</f>
        <v/>
      </c>
    </row>
    <row r="1751" spans="5:8" ht="18.75" customHeight="1" x14ac:dyDescent="0.25">
      <c r="E1751" s="1" t="str">
        <f t="shared" si="28"/>
        <v/>
      </c>
      <c r="F1751" s="2" t="str">
        <f>IF(ISERROR(VLOOKUP(A1751,'Cadastro-Estoque'!A:G,1,FALSE)),"",VLOOKUP(A1751,'Cadastro-Estoque'!A:G,4,FALSE))</f>
        <v/>
      </c>
      <c r="G1751" s="2" t="str">
        <f>IF(ISBLANK(A1751),"",IF(ISERROR(VLOOKUP(A1751,'Cadastro-Estoque'!A:G,1,FALSE)),"Produto não cadastrado",VLOOKUP(A1751,'Cadastro-Estoque'!A:G,2,FALSE)))</f>
        <v/>
      </c>
      <c r="H1751" s="2" t="str">
        <f>IF(ISERROR(VLOOKUP(A1751,'Cadastro-Estoque'!A:G,1,FALSE)),"",VLOOKUP(A1751,'Cadastro-Estoque'!A:G,3,FALSE))</f>
        <v/>
      </c>
    </row>
    <row r="1752" spans="5:8" ht="18.75" customHeight="1" x14ac:dyDescent="0.25">
      <c r="E1752" s="1" t="str">
        <f t="shared" si="28"/>
        <v/>
      </c>
      <c r="F1752" s="2" t="str">
        <f>IF(ISERROR(VLOOKUP(A1752,'Cadastro-Estoque'!A:G,1,FALSE)),"",VLOOKUP(A1752,'Cadastro-Estoque'!A:G,4,FALSE))</f>
        <v/>
      </c>
      <c r="G1752" s="2" t="str">
        <f>IF(ISBLANK(A1752),"",IF(ISERROR(VLOOKUP(A1752,'Cadastro-Estoque'!A:G,1,FALSE)),"Produto não cadastrado",VLOOKUP(A1752,'Cadastro-Estoque'!A:G,2,FALSE)))</f>
        <v/>
      </c>
      <c r="H1752" s="2" t="str">
        <f>IF(ISERROR(VLOOKUP(A1752,'Cadastro-Estoque'!A:G,1,FALSE)),"",VLOOKUP(A1752,'Cadastro-Estoque'!A:G,3,FALSE))</f>
        <v/>
      </c>
    </row>
    <row r="1753" spans="5:8" ht="18.75" customHeight="1" x14ac:dyDescent="0.25">
      <c r="E1753" s="1" t="str">
        <f t="shared" si="28"/>
        <v/>
      </c>
      <c r="F1753" s="2" t="str">
        <f>IF(ISERROR(VLOOKUP(A1753,'Cadastro-Estoque'!A:G,1,FALSE)),"",VLOOKUP(A1753,'Cadastro-Estoque'!A:G,4,FALSE))</f>
        <v/>
      </c>
      <c r="G1753" s="2" t="str">
        <f>IF(ISBLANK(A1753),"",IF(ISERROR(VLOOKUP(A1753,'Cadastro-Estoque'!A:G,1,FALSE)),"Produto não cadastrado",VLOOKUP(A1753,'Cadastro-Estoque'!A:G,2,FALSE)))</f>
        <v/>
      </c>
      <c r="H1753" s="2" t="str">
        <f>IF(ISERROR(VLOOKUP(A1753,'Cadastro-Estoque'!A:G,1,FALSE)),"",VLOOKUP(A1753,'Cadastro-Estoque'!A:G,3,FALSE))</f>
        <v/>
      </c>
    </row>
    <row r="1754" spans="5:8" ht="18.75" customHeight="1" x14ac:dyDescent="0.25">
      <c r="E1754" s="1" t="str">
        <f t="shared" si="28"/>
        <v/>
      </c>
      <c r="F1754" s="2" t="str">
        <f>IF(ISERROR(VLOOKUP(A1754,'Cadastro-Estoque'!A:G,1,FALSE)),"",VLOOKUP(A1754,'Cadastro-Estoque'!A:G,4,FALSE))</f>
        <v/>
      </c>
      <c r="G1754" s="2" t="str">
        <f>IF(ISBLANK(A1754),"",IF(ISERROR(VLOOKUP(A1754,'Cadastro-Estoque'!A:G,1,FALSE)),"Produto não cadastrado",VLOOKUP(A1754,'Cadastro-Estoque'!A:G,2,FALSE)))</f>
        <v/>
      </c>
      <c r="H1754" s="2" t="str">
        <f>IF(ISERROR(VLOOKUP(A1754,'Cadastro-Estoque'!A:G,1,FALSE)),"",VLOOKUP(A1754,'Cadastro-Estoque'!A:G,3,FALSE))</f>
        <v/>
      </c>
    </row>
    <row r="1755" spans="5:8" ht="18.75" customHeight="1" x14ac:dyDescent="0.25">
      <c r="E1755" s="1" t="str">
        <f t="shared" si="28"/>
        <v/>
      </c>
      <c r="F1755" s="2" t="str">
        <f>IF(ISERROR(VLOOKUP(A1755,'Cadastro-Estoque'!A:G,1,FALSE)),"",VLOOKUP(A1755,'Cadastro-Estoque'!A:G,4,FALSE))</f>
        <v/>
      </c>
      <c r="G1755" s="2" t="str">
        <f>IF(ISBLANK(A1755),"",IF(ISERROR(VLOOKUP(A1755,'Cadastro-Estoque'!A:G,1,FALSE)),"Produto não cadastrado",VLOOKUP(A1755,'Cadastro-Estoque'!A:G,2,FALSE)))</f>
        <v/>
      </c>
      <c r="H1755" s="2" t="str">
        <f>IF(ISERROR(VLOOKUP(A1755,'Cadastro-Estoque'!A:G,1,FALSE)),"",VLOOKUP(A1755,'Cadastro-Estoque'!A:G,3,FALSE))</f>
        <v/>
      </c>
    </row>
    <row r="1756" spans="5:8" ht="18.75" customHeight="1" x14ac:dyDescent="0.25">
      <c r="E1756" s="1" t="str">
        <f t="shared" si="28"/>
        <v/>
      </c>
      <c r="F1756" s="2" t="str">
        <f>IF(ISERROR(VLOOKUP(A1756,'Cadastro-Estoque'!A:G,1,FALSE)),"",VLOOKUP(A1756,'Cadastro-Estoque'!A:G,4,FALSE))</f>
        <v/>
      </c>
      <c r="G1756" s="2" t="str">
        <f>IF(ISBLANK(A1756),"",IF(ISERROR(VLOOKUP(A1756,'Cadastro-Estoque'!A:G,1,FALSE)),"Produto não cadastrado",VLOOKUP(A1756,'Cadastro-Estoque'!A:G,2,FALSE)))</f>
        <v/>
      </c>
      <c r="H1756" s="2" t="str">
        <f>IF(ISERROR(VLOOKUP(A1756,'Cadastro-Estoque'!A:G,1,FALSE)),"",VLOOKUP(A1756,'Cadastro-Estoque'!A:G,3,FALSE))</f>
        <v/>
      </c>
    </row>
    <row r="1757" spans="5:8" ht="18.75" customHeight="1" x14ac:dyDescent="0.25">
      <c r="E1757" s="1" t="str">
        <f t="shared" si="28"/>
        <v/>
      </c>
      <c r="F1757" s="2" t="str">
        <f>IF(ISERROR(VLOOKUP(A1757,'Cadastro-Estoque'!A:G,1,FALSE)),"",VLOOKUP(A1757,'Cadastro-Estoque'!A:G,4,FALSE))</f>
        <v/>
      </c>
      <c r="G1757" s="2" t="str">
        <f>IF(ISBLANK(A1757),"",IF(ISERROR(VLOOKUP(A1757,'Cadastro-Estoque'!A:G,1,FALSE)),"Produto não cadastrado",VLOOKUP(A1757,'Cadastro-Estoque'!A:G,2,FALSE)))</f>
        <v/>
      </c>
      <c r="H1757" s="2" t="str">
        <f>IF(ISERROR(VLOOKUP(A1757,'Cadastro-Estoque'!A:G,1,FALSE)),"",VLOOKUP(A1757,'Cadastro-Estoque'!A:G,3,FALSE))</f>
        <v/>
      </c>
    </row>
    <row r="1758" spans="5:8" ht="18.75" customHeight="1" x14ac:dyDescent="0.25">
      <c r="E1758" s="1" t="str">
        <f t="shared" si="28"/>
        <v/>
      </c>
      <c r="F1758" s="2" t="str">
        <f>IF(ISERROR(VLOOKUP(A1758,'Cadastro-Estoque'!A:G,1,FALSE)),"",VLOOKUP(A1758,'Cadastro-Estoque'!A:G,4,FALSE))</f>
        <v/>
      </c>
      <c r="G1758" s="2" t="str">
        <f>IF(ISBLANK(A1758),"",IF(ISERROR(VLOOKUP(A1758,'Cadastro-Estoque'!A:G,1,FALSE)),"Produto não cadastrado",VLOOKUP(A1758,'Cadastro-Estoque'!A:G,2,FALSE)))</f>
        <v/>
      </c>
      <c r="H1758" s="2" t="str">
        <f>IF(ISERROR(VLOOKUP(A1758,'Cadastro-Estoque'!A:G,1,FALSE)),"",VLOOKUP(A1758,'Cadastro-Estoque'!A:G,3,FALSE))</f>
        <v/>
      </c>
    </row>
    <row r="1759" spans="5:8" ht="18.75" customHeight="1" x14ac:dyDescent="0.25">
      <c r="E1759" s="1" t="str">
        <f t="shared" si="28"/>
        <v/>
      </c>
      <c r="F1759" s="2" t="str">
        <f>IF(ISERROR(VLOOKUP(A1759,'Cadastro-Estoque'!A:G,1,FALSE)),"",VLOOKUP(A1759,'Cadastro-Estoque'!A:G,4,FALSE))</f>
        <v/>
      </c>
      <c r="G1759" s="2" t="str">
        <f>IF(ISBLANK(A1759),"",IF(ISERROR(VLOOKUP(A1759,'Cadastro-Estoque'!A:G,1,FALSE)),"Produto não cadastrado",VLOOKUP(A1759,'Cadastro-Estoque'!A:G,2,FALSE)))</f>
        <v/>
      </c>
      <c r="H1759" s="2" t="str">
        <f>IF(ISERROR(VLOOKUP(A1759,'Cadastro-Estoque'!A:G,1,FALSE)),"",VLOOKUP(A1759,'Cadastro-Estoque'!A:G,3,FALSE))</f>
        <v/>
      </c>
    </row>
    <row r="1760" spans="5:8" ht="18.75" customHeight="1" x14ac:dyDescent="0.25">
      <c r="E1760" s="1" t="str">
        <f t="shared" si="28"/>
        <v/>
      </c>
      <c r="F1760" s="2" t="str">
        <f>IF(ISERROR(VLOOKUP(A1760,'Cadastro-Estoque'!A:G,1,FALSE)),"",VLOOKUP(A1760,'Cadastro-Estoque'!A:G,4,FALSE))</f>
        <v/>
      </c>
      <c r="G1760" s="2" t="str">
        <f>IF(ISBLANK(A1760),"",IF(ISERROR(VLOOKUP(A1760,'Cadastro-Estoque'!A:G,1,FALSE)),"Produto não cadastrado",VLOOKUP(A1760,'Cadastro-Estoque'!A:G,2,FALSE)))</f>
        <v/>
      </c>
      <c r="H1760" s="2" t="str">
        <f>IF(ISERROR(VLOOKUP(A1760,'Cadastro-Estoque'!A:G,1,FALSE)),"",VLOOKUP(A1760,'Cadastro-Estoque'!A:G,3,FALSE))</f>
        <v/>
      </c>
    </row>
    <row r="1761" spans="5:8" ht="18.75" customHeight="1" x14ac:dyDescent="0.25">
      <c r="E1761" s="1" t="str">
        <f t="shared" si="28"/>
        <v/>
      </c>
      <c r="F1761" s="2" t="str">
        <f>IF(ISERROR(VLOOKUP(A1761,'Cadastro-Estoque'!A:G,1,FALSE)),"",VLOOKUP(A1761,'Cadastro-Estoque'!A:G,4,FALSE))</f>
        <v/>
      </c>
      <c r="G1761" s="2" t="str">
        <f>IF(ISBLANK(A1761),"",IF(ISERROR(VLOOKUP(A1761,'Cadastro-Estoque'!A:G,1,FALSE)),"Produto não cadastrado",VLOOKUP(A1761,'Cadastro-Estoque'!A:G,2,FALSE)))</f>
        <v/>
      </c>
      <c r="H1761" s="2" t="str">
        <f>IF(ISERROR(VLOOKUP(A1761,'Cadastro-Estoque'!A:G,1,FALSE)),"",VLOOKUP(A1761,'Cadastro-Estoque'!A:G,3,FALSE))</f>
        <v/>
      </c>
    </row>
    <row r="1762" spans="5:8" ht="18.75" customHeight="1" x14ac:dyDescent="0.25">
      <c r="E1762" s="1" t="str">
        <f t="shared" si="28"/>
        <v/>
      </c>
      <c r="F1762" s="2" t="str">
        <f>IF(ISERROR(VLOOKUP(A1762,'Cadastro-Estoque'!A:G,1,FALSE)),"",VLOOKUP(A1762,'Cadastro-Estoque'!A:G,4,FALSE))</f>
        <v/>
      </c>
      <c r="G1762" s="2" t="str">
        <f>IF(ISBLANK(A1762),"",IF(ISERROR(VLOOKUP(A1762,'Cadastro-Estoque'!A:G,1,FALSE)),"Produto não cadastrado",VLOOKUP(A1762,'Cadastro-Estoque'!A:G,2,FALSE)))</f>
        <v/>
      </c>
      <c r="H1762" s="2" t="str">
        <f>IF(ISERROR(VLOOKUP(A1762,'Cadastro-Estoque'!A:G,1,FALSE)),"",VLOOKUP(A1762,'Cadastro-Estoque'!A:G,3,FALSE))</f>
        <v/>
      </c>
    </row>
    <row r="1763" spans="5:8" ht="18.75" customHeight="1" x14ac:dyDescent="0.25">
      <c r="E1763" s="1" t="str">
        <f t="shared" si="28"/>
        <v/>
      </c>
      <c r="F1763" s="2" t="str">
        <f>IF(ISERROR(VLOOKUP(A1763,'Cadastro-Estoque'!A:G,1,FALSE)),"",VLOOKUP(A1763,'Cadastro-Estoque'!A:G,4,FALSE))</f>
        <v/>
      </c>
      <c r="G1763" s="2" t="str">
        <f>IF(ISBLANK(A1763),"",IF(ISERROR(VLOOKUP(A1763,'Cadastro-Estoque'!A:G,1,FALSE)),"Produto não cadastrado",VLOOKUP(A1763,'Cadastro-Estoque'!A:G,2,FALSE)))</f>
        <v/>
      </c>
      <c r="H1763" s="2" t="str">
        <f>IF(ISERROR(VLOOKUP(A1763,'Cadastro-Estoque'!A:G,1,FALSE)),"",VLOOKUP(A1763,'Cadastro-Estoque'!A:G,3,FALSE))</f>
        <v/>
      </c>
    </row>
    <row r="1764" spans="5:8" ht="18.75" customHeight="1" x14ac:dyDescent="0.25">
      <c r="E1764" s="1" t="str">
        <f t="shared" si="28"/>
        <v/>
      </c>
      <c r="F1764" s="2" t="str">
        <f>IF(ISERROR(VLOOKUP(A1764,'Cadastro-Estoque'!A:G,1,FALSE)),"",VLOOKUP(A1764,'Cadastro-Estoque'!A:G,4,FALSE))</f>
        <v/>
      </c>
      <c r="G1764" s="2" t="str">
        <f>IF(ISBLANK(A1764),"",IF(ISERROR(VLOOKUP(A1764,'Cadastro-Estoque'!A:G,1,FALSE)),"Produto não cadastrado",VLOOKUP(A1764,'Cadastro-Estoque'!A:G,2,FALSE)))</f>
        <v/>
      </c>
      <c r="H1764" s="2" t="str">
        <f>IF(ISERROR(VLOOKUP(A1764,'Cadastro-Estoque'!A:G,1,FALSE)),"",VLOOKUP(A1764,'Cadastro-Estoque'!A:G,3,FALSE))</f>
        <v/>
      </c>
    </row>
    <row r="1765" spans="5:8" ht="18.75" customHeight="1" x14ac:dyDescent="0.25">
      <c r="E1765" s="1" t="str">
        <f t="shared" si="28"/>
        <v/>
      </c>
      <c r="F1765" s="2" t="str">
        <f>IF(ISERROR(VLOOKUP(A1765,'Cadastro-Estoque'!A:G,1,FALSE)),"",VLOOKUP(A1765,'Cadastro-Estoque'!A:G,4,FALSE))</f>
        <v/>
      </c>
      <c r="G1765" s="2" t="str">
        <f>IF(ISBLANK(A1765),"",IF(ISERROR(VLOOKUP(A1765,'Cadastro-Estoque'!A:G,1,FALSE)),"Produto não cadastrado",VLOOKUP(A1765,'Cadastro-Estoque'!A:G,2,FALSE)))</f>
        <v/>
      </c>
      <c r="H1765" s="2" t="str">
        <f>IF(ISERROR(VLOOKUP(A1765,'Cadastro-Estoque'!A:G,1,FALSE)),"",VLOOKUP(A1765,'Cadastro-Estoque'!A:G,3,FALSE))</f>
        <v/>
      </c>
    </row>
    <row r="1766" spans="5:8" ht="18.75" customHeight="1" x14ac:dyDescent="0.25">
      <c r="E1766" s="1" t="str">
        <f t="shared" si="28"/>
        <v/>
      </c>
      <c r="F1766" s="2" t="str">
        <f>IF(ISERROR(VLOOKUP(A1766,'Cadastro-Estoque'!A:G,1,FALSE)),"",VLOOKUP(A1766,'Cadastro-Estoque'!A:G,4,FALSE))</f>
        <v/>
      </c>
      <c r="G1766" s="2" t="str">
        <f>IF(ISBLANK(A1766),"",IF(ISERROR(VLOOKUP(A1766,'Cadastro-Estoque'!A:G,1,FALSE)),"Produto não cadastrado",VLOOKUP(A1766,'Cadastro-Estoque'!A:G,2,FALSE)))</f>
        <v/>
      </c>
      <c r="H1766" s="2" t="str">
        <f>IF(ISERROR(VLOOKUP(A1766,'Cadastro-Estoque'!A:G,1,FALSE)),"",VLOOKUP(A1766,'Cadastro-Estoque'!A:G,3,FALSE))</f>
        <v/>
      </c>
    </row>
    <row r="1767" spans="5:8" ht="18.75" customHeight="1" x14ac:dyDescent="0.25">
      <c r="E1767" s="1" t="str">
        <f t="shared" si="28"/>
        <v/>
      </c>
      <c r="F1767" s="2" t="str">
        <f>IF(ISERROR(VLOOKUP(A1767,'Cadastro-Estoque'!A:G,1,FALSE)),"",VLOOKUP(A1767,'Cadastro-Estoque'!A:G,4,FALSE))</f>
        <v/>
      </c>
      <c r="G1767" s="2" t="str">
        <f>IF(ISBLANK(A1767),"",IF(ISERROR(VLOOKUP(A1767,'Cadastro-Estoque'!A:G,1,FALSE)),"Produto não cadastrado",VLOOKUP(A1767,'Cadastro-Estoque'!A:G,2,FALSE)))</f>
        <v/>
      </c>
      <c r="H1767" s="2" t="str">
        <f>IF(ISERROR(VLOOKUP(A1767,'Cadastro-Estoque'!A:G,1,FALSE)),"",VLOOKUP(A1767,'Cadastro-Estoque'!A:G,3,FALSE))</f>
        <v/>
      </c>
    </row>
    <row r="1768" spans="5:8" ht="18.75" customHeight="1" x14ac:dyDescent="0.25">
      <c r="E1768" s="1" t="str">
        <f t="shared" si="28"/>
        <v/>
      </c>
      <c r="F1768" s="2" t="str">
        <f>IF(ISERROR(VLOOKUP(A1768,'Cadastro-Estoque'!A:G,1,FALSE)),"",VLOOKUP(A1768,'Cadastro-Estoque'!A:G,4,FALSE))</f>
        <v/>
      </c>
      <c r="G1768" s="2" t="str">
        <f>IF(ISBLANK(A1768),"",IF(ISERROR(VLOOKUP(A1768,'Cadastro-Estoque'!A:G,1,FALSE)),"Produto não cadastrado",VLOOKUP(A1768,'Cadastro-Estoque'!A:G,2,FALSE)))</f>
        <v/>
      </c>
      <c r="H1768" s="2" t="str">
        <f>IF(ISERROR(VLOOKUP(A1768,'Cadastro-Estoque'!A:G,1,FALSE)),"",VLOOKUP(A1768,'Cadastro-Estoque'!A:G,3,FALSE))</f>
        <v/>
      </c>
    </row>
    <row r="1769" spans="5:8" ht="18.75" customHeight="1" x14ac:dyDescent="0.25">
      <c r="E1769" s="1" t="str">
        <f t="shared" si="28"/>
        <v/>
      </c>
      <c r="F1769" s="2" t="str">
        <f>IF(ISERROR(VLOOKUP(A1769,'Cadastro-Estoque'!A:G,1,FALSE)),"",VLOOKUP(A1769,'Cadastro-Estoque'!A:G,4,FALSE))</f>
        <v/>
      </c>
      <c r="G1769" s="2" t="str">
        <f>IF(ISBLANK(A1769),"",IF(ISERROR(VLOOKUP(A1769,'Cadastro-Estoque'!A:G,1,FALSE)),"Produto não cadastrado",VLOOKUP(A1769,'Cadastro-Estoque'!A:G,2,FALSE)))</f>
        <v/>
      </c>
      <c r="H1769" s="2" t="str">
        <f>IF(ISERROR(VLOOKUP(A1769,'Cadastro-Estoque'!A:G,1,FALSE)),"",VLOOKUP(A1769,'Cadastro-Estoque'!A:G,3,FALSE))</f>
        <v/>
      </c>
    </row>
    <row r="1770" spans="5:8" ht="18.75" customHeight="1" x14ac:dyDescent="0.25">
      <c r="E1770" s="1" t="str">
        <f t="shared" si="28"/>
        <v/>
      </c>
      <c r="F1770" s="2" t="str">
        <f>IF(ISERROR(VLOOKUP(A1770,'Cadastro-Estoque'!A:G,1,FALSE)),"",VLOOKUP(A1770,'Cadastro-Estoque'!A:G,4,FALSE))</f>
        <v/>
      </c>
      <c r="G1770" s="2" t="str">
        <f>IF(ISBLANK(A1770),"",IF(ISERROR(VLOOKUP(A1770,'Cadastro-Estoque'!A:G,1,FALSE)),"Produto não cadastrado",VLOOKUP(A1770,'Cadastro-Estoque'!A:G,2,FALSE)))</f>
        <v/>
      </c>
      <c r="H1770" s="2" t="str">
        <f>IF(ISERROR(VLOOKUP(A1770,'Cadastro-Estoque'!A:G,1,FALSE)),"",VLOOKUP(A1770,'Cadastro-Estoque'!A:G,3,FALSE))</f>
        <v/>
      </c>
    </row>
    <row r="1771" spans="5:8" ht="18.75" customHeight="1" x14ac:dyDescent="0.25">
      <c r="E1771" s="1" t="str">
        <f t="shared" si="28"/>
        <v/>
      </c>
      <c r="F1771" s="2" t="str">
        <f>IF(ISERROR(VLOOKUP(A1771,'Cadastro-Estoque'!A:G,1,FALSE)),"",VLOOKUP(A1771,'Cadastro-Estoque'!A:G,4,FALSE))</f>
        <v/>
      </c>
      <c r="G1771" s="2" t="str">
        <f>IF(ISBLANK(A1771),"",IF(ISERROR(VLOOKUP(A1771,'Cadastro-Estoque'!A:G,1,FALSE)),"Produto não cadastrado",VLOOKUP(A1771,'Cadastro-Estoque'!A:G,2,FALSE)))</f>
        <v/>
      </c>
      <c r="H1771" s="2" t="str">
        <f>IF(ISERROR(VLOOKUP(A1771,'Cadastro-Estoque'!A:G,1,FALSE)),"",VLOOKUP(A1771,'Cadastro-Estoque'!A:G,3,FALSE))</f>
        <v/>
      </c>
    </row>
    <row r="1772" spans="5:8" ht="18.75" customHeight="1" x14ac:dyDescent="0.25">
      <c r="E1772" s="1" t="str">
        <f t="shared" si="28"/>
        <v/>
      </c>
      <c r="F1772" s="2" t="str">
        <f>IF(ISERROR(VLOOKUP(A1772,'Cadastro-Estoque'!A:G,1,FALSE)),"",VLOOKUP(A1772,'Cadastro-Estoque'!A:G,4,FALSE))</f>
        <v/>
      </c>
      <c r="G1772" s="2" t="str">
        <f>IF(ISBLANK(A1772),"",IF(ISERROR(VLOOKUP(A1772,'Cadastro-Estoque'!A:G,1,FALSE)),"Produto não cadastrado",VLOOKUP(A1772,'Cadastro-Estoque'!A:G,2,FALSE)))</f>
        <v/>
      </c>
      <c r="H1772" s="2" t="str">
        <f>IF(ISERROR(VLOOKUP(A1772,'Cadastro-Estoque'!A:G,1,FALSE)),"",VLOOKUP(A1772,'Cadastro-Estoque'!A:G,3,FALSE))</f>
        <v/>
      </c>
    </row>
    <row r="1773" spans="5:8" ht="18.75" customHeight="1" x14ac:dyDescent="0.25">
      <c r="E1773" s="1" t="str">
        <f t="shared" si="28"/>
        <v/>
      </c>
      <c r="F1773" s="2" t="str">
        <f>IF(ISERROR(VLOOKUP(A1773,'Cadastro-Estoque'!A:G,1,FALSE)),"",VLOOKUP(A1773,'Cadastro-Estoque'!A:G,4,FALSE))</f>
        <v/>
      </c>
      <c r="G1773" s="2" t="str">
        <f>IF(ISBLANK(A1773),"",IF(ISERROR(VLOOKUP(A1773,'Cadastro-Estoque'!A:G,1,FALSE)),"Produto não cadastrado",VLOOKUP(A1773,'Cadastro-Estoque'!A:G,2,FALSE)))</f>
        <v/>
      </c>
      <c r="H1773" s="2" t="str">
        <f>IF(ISERROR(VLOOKUP(A1773,'Cadastro-Estoque'!A:G,1,FALSE)),"",VLOOKUP(A1773,'Cadastro-Estoque'!A:G,3,FALSE))</f>
        <v/>
      </c>
    </row>
    <row r="1774" spans="5:8" ht="18.75" customHeight="1" x14ac:dyDescent="0.25">
      <c r="E1774" s="1" t="str">
        <f t="shared" si="28"/>
        <v/>
      </c>
      <c r="F1774" s="2" t="str">
        <f>IF(ISERROR(VLOOKUP(A1774,'Cadastro-Estoque'!A:G,1,FALSE)),"",VLOOKUP(A1774,'Cadastro-Estoque'!A:G,4,FALSE))</f>
        <v/>
      </c>
      <c r="G1774" s="2" t="str">
        <f>IF(ISBLANK(A1774),"",IF(ISERROR(VLOOKUP(A1774,'Cadastro-Estoque'!A:G,1,FALSE)),"Produto não cadastrado",VLOOKUP(A1774,'Cadastro-Estoque'!A:G,2,FALSE)))</f>
        <v/>
      </c>
      <c r="H1774" s="2" t="str">
        <f>IF(ISERROR(VLOOKUP(A1774,'Cadastro-Estoque'!A:G,1,FALSE)),"",VLOOKUP(A1774,'Cadastro-Estoque'!A:G,3,FALSE))</f>
        <v/>
      </c>
    </row>
    <row r="1775" spans="5:8" ht="18.75" customHeight="1" x14ac:dyDescent="0.25">
      <c r="E1775" s="1" t="str">
        <f t="shared" si="28"/>
        <v/>
      </c>
      <c r="F1775" s="2" t="str">
        <f>IF(ISERROR(VLOOKUP(A1775,'Cadastro-Estoque'!A:G,1,FALSE)),"",VLOOKUP(A1775,'Cadastro-Estoque'!A:G,4,FALSE))</f>
        <v/>
      </c>
      <c r="G1775" s="2" t="str">
        <f>IF(ISBLANK(A1775),"",IF(ISERROR(VLOOKUP(A1775,'Cadastro-Estoque'!A:G,1,FALSE)),"Produto não cadastrado",VLOOKUP(A1775,'Cadastro-Estoque'!A:G,2,FALSE)))</f>
        <v/>
      </c>
      <c r="H1775" s="2" t="str">
        <f>IF(ISERROR(VLOOKUP(A1775,'Cadastro-Estoque'!A:G,1,FALSE)),"",VLOOKUP(A1775,'Cadastro-Estoque'!A:G,3,FALSE))</f>
        <v/>
      </c>
    </row>
    <row r="1776" spans="5:8" ht="18.75" customHeight="1" x14ac:dyDescent="0.25">
      <c r="E1776" s="1" t="str">
        <f t="shared" si="28"/>
        <v/>
      </c>
      <c r="F1776" s="2" t="str">
        <f>IF(ISERROR(VLOOKUP(A1776,'Cadastro-Estoque'!A:G,1,FALSE)),"",VLOOKUP(A1776,'Cadastro-Estoque'!A:G,4,FALSE))</f>
        <v/>
      </c>
      <c r="G1776" s="2" t="str">
        <f>IF(ISBLANK(A1776),"",IF(ISERROR(VLOOKUP(A1776,'Cadastro-Estoque'!A:G,1,FALSE)),"Produto não cadastrado",VLOOKUP(A1776,'Cadastro-Estoque'!A:G,2,FALSE)))</f>
        <v/>
      </c>
      <c r="H1776" s="2" t="str">
        <f>IF(ISERROR(VLOOKUP(A1776,'Cadastro-Estoque'!A:G,1,FALSE)),"",VLOOKUP(A1776,'Cadastro-Estoque'!A:G,3,FALSE))</f>
        <v/>
      </c>
    </row>
    <row r="1777" spans="5:8" ht="18.75" customHeight="1" x14ac:dyDescent="0.25">
      <c r="E1777" s="1" t="str">
        <f t="shared" si="28"/>
        <v/>
      </c>
      <c r="F1777" s="2" t="str">
        <f>IF(ISERROR(VLOOKUP(A1777,'Cadastro-Estoque'!A:G,1,FALSE)),"",VLOOKUP(A1777,'Cadastro-Estoque'!A:G,4,FALSE))</f>
        <v/>
      </c>
      <c r="G1777" s="2" t="str">
        <f>IF(ISBLANK(A1777),"",IF(ISERROR(VLOOKUP(A1777,'Cadastro-Estoque'!A:G,1,FALSE)),"Produto não cadastrado",VLOOKUP(A1777,'Cadastro-Estoque'!A:G,2,FALSE)))</f>
        <v/>
      </c>
      <c r="H1777" s="2" t="str">
        <f>IF(ISERROR(VLOOKUP(A1777,'Cadastro-Estoque'!A:G,1,FALSE)),"",VLOOKUP(A1777,'Cadastro-Estoque'!A:G,3,FALSE))</f>
        <v/>
      </c>
    </row>
    <row r="1778" spans="5:8" ht="18.75" customHeight="1" x14ac:dyDescent="0.25">
      <c r="E1778" s="1" t="str">
        <f t="shared" si="28"/>
        <v/>
      </c>
      <c r="F1778" s="2" t="str">
        <f>IF(ISERROR(VLOOKUP(A1778,'Cadastro-Estoque'!A:G,1,FALSE)),"",VLOOKUP(A1778,'Cadastro-Estoque'!A:G,4,FALSE))</f>
        <v/>
      </c>
      <c r="G1778" s="2" t="str">
        <f>IF(ISBLANK(A1778),"",IF(ISERROR(VLOOKUP(A1778,'Cadastro-Estoque'!A:G,1,FALSE)),"Produto não cadastrado",VLOOKUP(A1778,'Cadastro-Estoque'!A:G,2,FALSE)))</f>
        <v/>
      </c>
      <c r="H1778" s="2" t="str">
        <f>IF(ISERROR(VLOOKUP(A1778,'Cadastro-Estoque'!A:G,1,FALSE)),"",VLOOKUP(A1778,'Cadastro-Estoque'!A:G,3,FALSE))</f>
        <v/>
      </c>
    </row>
    <row r="1779" spans="5:8" ht="18.75" customHeight="1" x14ac:dyDescent="0.25">
      <c r="E1779" s="1" t="str">
        <f t="shared" si="28"/>
        <v/>
      </c>
      <c r="F1779" s="2" t="str">
        <f>IF(ISERROR(VLOOKUP(A1779,'Cadastro-Estoque'!A:G,1,FALSE)),"",VLOOKUP(A1779,'Cadastro-Estoque'!A:G,4,FALSE))</f>
        <v/>
      </c>
      <c r="G1779" s="2" t="str">
        <f>IF(ISBLANK(A1779),"",IF(ISERROR(VLOOKUP(A1779,'Cadastro-Estoque'!A:G,1,FALSE)),"Produto não cadastrado",VLOOKUP(A1779,'Cadastro-Estoque'!A:G,2,FALSE)))</f>
        <v/>
      </c>
      <c r="H1779" s="2" t="str">
        <f>IF(ISERROR(VLOOKUP(A1779,'Cadastro-Estoque'!A:G,1,FALSE)),"",VLOOKUP(A1779,'Cadastro-Estoque'!A:G,3,FALSE))</f>
        <v/>
      </c>
    </row>
    <row r="1780" spans="5:8" ht="18.75" customHeight="1" x14ac:dyDescent="0.25">
      <c r="E1780" s="1" t="str">
        <f t="shared" si="28"/>
        <v/>
      </c>
      <c r="F1780" s="2" t="str">
        <f>IF(ISERROR(VLOOKUP(A1780,'Cadastro-Estoque'!A:G,1,FALSE)),"",VLOOKUP(A1780,'Cadastro-Estoque'!A:G,4,FALSE))</f>
        <v/>
      </c>
      <c r="G1780" s="2" t="str">
        <f>IF(ISBLANK(A1780),"",IF(ISERROR(VLOOKUP(A1780,'Cadastro-Estoque'!A:G,1,FALSE)),"Produto não cadastrado",VLOOKUP(A1780,'Cadastro-Estoque'!A:G,2,FALSE)))</f>
        <v/>
      </c>
      <c r="H1780" s="2" t="str">
        <f>IF(ISERROR(VLOOKUP(A1780,'Cadastro-Estoque'!A:G,1,FALSE)),"",VLOOKUP(A1780,'Cadastro-Estoque'!A:G,3,FALSE))</f>
        <v/>
      </c>
    </row>
    <row r="1781" spans="5:8" ht="18.75" customHeight="1" x14ac:dyDescent="0.25">
      <c r="E1781" s="1" t="str">
        <f t="shared" si="28"/>
        <v/>
      </c>
      <c r="F1781" s="2" t="str">
        <f>IF(ISERROR(VLOOKUP(A1781,'Cadastro-Estoque'!A:G,1,FALSE)),"",VLOOKUP(A1781,'Cadastro-Estoque'!A:G,4,FALSE))</f>
        <v/>
      </c>
      <c r="G1781" s="2" t="str">
        <f>IF(ISBLANK(A1781),"",IF(ISERROR(VLOOKUP(A1781,'Cadastro-Estoque'!A:G,1,FALSE)),"Produto não cadastrado",VLOOKUP(A1781,'Cadastro-Estoque'!A:G,2,FALSE)))</f>
        <v/>
      </c>
      <c r="H1781" s="2" t="str">
        <f>IF(ISERROR(VLOOKUP(A1781,'Cadastro-Estoque'!A:G,1,FALSE)),"",VLOOKUP(A1781,'Cadastro-Estoque'!A:G,3,FALSE))</f>
        <v/>
      </c>
    </row>
    <row r="1782" spans="5:8" ht="18.75" customHeight="1" x14ac:dyDescent="0.25">
      <c r="E1782" s="1" t="str">
        <f t="shared" si="28"/>
        <v/>
      </c>
      <c r="F1782" s="2" t="str">
        <f>IF(ISERROR(VLOOKUP(A1782,'Cadastro-Estoque'!A:G,1,FALSE)),"",VLOOKUP(A1782,'Cadastro-Estoque'!A:G,4,FALSE))</f>
        <v/>
      </c>
      <c r="G1782" s="2" t="str">
        <f>IF(ISBLANK(A1782),"",IF(ISERROR(VLOOKUP(A1782,'Cadastro-Estoque'!A:G,1,FALSE)),"Produto não cadastrado",VLOOKUP(A1782,'Cadastro-Estoque'!A:G,2,FALSE)))</f>
        <v/>
      </c>
      <c r="H1782" s="2" t="str">
        <f>IF(ISERROR(VLOOKUP(A1782,'Cadastro-Estoque'!A:G,1,FALSE)),"",VLOOKUP(A1782,'Cadastro-Estoque'!A:G,3,FALSE))</f>
        <v/>
      </c>
    </row>
    <row r="1783" spans="5:8" ht="18.75" customHeight="1" x14ac:dyDescent="0.25">
      <c r="E1783" s="1" t="str">
        <f t="shared" si="28"/>
        <v/>
      </c>
      <c r="F1783" s="2" t="str">
        <f>IF(ISERROR(VLOOKUP(A1783,'Cadastro-Estoque'!A:G,1,FALSE)),"",VLOOKUP(A1783,'Cadastro-Estoque'!A:G,4,FALSE))</f>
        <v/>
      </c>
      <c r="G1783" s="2" t="str">
        <f>IF(ISBLANK(A1783),"",IF(ISERROR(VLOOKUP(A1783,'Cadastro-Estoque'!A:G,1,FALSE)),"Produto não cadastrado",VLOOKUP(A1783,'Cadastro-Estoque'!A:G,2,FALSE)))</f>
        <v/>
      </c>
      <c r="H1783" s="2" t="str">
        <f>IF(ISERROR(VLOOKUP(A1783,'Cadastro-Estoque'!A:G,1,FALSE)),"",VLOOKUP(A1783,'Cadastro-Estoque'!A:G,3,FALSE))</f>
        <v/>
      </c>
    </row>
    <row r="1784" spans="5:8" ht="18.75" customHeight="1" x14ac:dyDescent="0.25">
      <c r="E1784" s="1" t="str">
        <f t="shared" si="28"/>
        <v/>
      </c>
      <c r="F1784" s="2" t="str">
        <f>IF(ISERROR(VLOOKUP(A1784,'Cadastro-Estoque'!A:G,1,FALSE)),"",VLOOKUP(A1784,'Cadastro-Estoque'!A:G,4,FALSE))</f>
        <v/>
      </c>
      <c r="G1784" s="2" t="str">
        <f>IF(ISBLANK(A1784),"",IF(ISERROR(VLOOKUP(A1784,'Cadastro-Estoque'!A:G,1,FALSE)),"Produto não cadastrado",VLOOKUP(A1784,'Cadastro-Estoque'!A:G,2,FALSE)))</f>
        <v/>
      </c>
      <c r="H1784" s="2" t="str">
        <f>IF(ISERROR(VLOOKUP(A1784,'Cadastro-Estoque'!A:G,1,FALSE)),"",VLOOKUP(A1784,'Cadastro-Estoque'!A:G,3,FALSE))</f>
        <v/>
      </c>
    </row>
    <row r="1785" spans="5:8" ht="18.75" customHeight="1" x14ac:dyDescent="0.25">
      <c r="E1785" s="1" t="str">
        <f t="shared" si="28"/>
        <v/>
      </c>
      <c r="F1785" s="2" t="str">
        <f>IF(ISERROR(VLOOKUP(A1785,'Cadastro-Estoque'!A:G,1,FALSE)),"",VLOOKUP(A1785,'Cadastro-Estoque'!A:G,4,FALSE))</f>
        <v/>
      </c>
      <c r="G1785" s="2" t="str">
        <f>IF(ISBLANK(A1785),"",IF(ISERROR(VLOOKUP(A1785,'Cadastro-Estoque'!A:G,1,FALSE)),"Produto não cadastrado",VLOOKUP(A1785,'Cadastro-Estoque'!A:G,2,FALSE)))</f>
        <v/>
      </c>
      <c r="H1785" s="2" t="str">
        <f>IF(ISERROR(VLOOKUP(A1785,'Cadastro-Estoque'!A:G,1,FALSE)),"",VLOOKUP(A1785,'Cadastro-Estoque'!A:G,3,FALSE))</f>
        <v/>
      </c>
    </row>
    <row r="1786" spans="5:8" ht="18.75" customHeight="1" x14ac:dyDescent="0.25">
      <c r="E1786" s="1" t="str">
        <f t="shared" si="28"/>
        <v/>
      </c>
      <c r="F1786" s="2" t="str">
        <f>IF(ISERROR(VLOOKUP(A1786,'Cadastro-Estoque'!A:G,1,FALSE)),"",VLOOKUP(A1786,'Cadastro-Estoque'!A:G,4,FALSE))</f>
        <v/>
      </c>
      <c r="G1786" s="2" t="str">
        <f>IF(ISBLANK(A1786),"",IF(ISERROR(VLOOKUP(A1786,'Cadastro-Estoque'!A:G,1,FALSE)),"Produto não cadastrado",VLOOKUP(A1786,'Cadastro-Estoque'!A:G,2,FALSE)))</f>
        <v/>
      </c>
      <c r="H1786" s="2" t="str">
        <f>IF(ISERROR(VLOOKUP(A1786,'Cadastro-Estoque'!A:G,1,FALSE)),"",VLOOKUP(A1786,'Cadastro-Estoque'!A:G,3,FALSE))</f>
        <v/>
      </c>
    </row>
    <row r="1787" spans="5:8" ht="18.75" customHeight="1" x14ac:dyDescent="0.25">
      <c r="E1787" s="1" t="str">
        <f t="shared" si="28"/>
        <v/>
      </c>
      <c r="F1787" s="2" t="str">
        <f>IF(ISERROR(VLOOKUP(A1787,'Cadastro-Estoque'!A:G,1,FALSE)),"",VLOOKUP(A1787,'Cadastro-Estoque'!A:G,4,FALSE))</f>
        <v/>
      </c>
      <c r="G1787" s="2" t="str">
        <f>IF(ISBLANK(A1787),"",IF(ISERROR(VLOOKUP(A1787,'Cadastro-Estoque'!A:G,1,FALSE)),"Produto não cadastrado",VLOOKUP(A1787,'Cadastro-Estoque'!A:G,2,FALSE)))</f>
        <v/>
      </c>
      <c r="H1787" s="2" t="str">
        <f>IF(ISERROR(VLOOKUP(A1787,'Cadastro-Estoque'!A:G,1,FALSE)),"",VLOOKUP(A1787,'Cadastro-Estoque'!A:G,3,FALSE))</f>
        <v/>
      </c>
    </row>
    <row r="1788" spans="5:8" ht="18.75" customHeight="1" x14ac:dyDescent="0.25">
      <c r="E1788" s="1" t="str">
        <f t="shared" si="28"/>
        <v/>
      </c>
      <c r="F1788" s="2" t="str">
        <f>IF(ISERROR(VLOOKUP(A1788,'Cadastro-Estoque'!A:G,1,FALSE)),"",VLOOKUP(A1788,'Cadastro-Estoque'!A:G,4,FALSE))</f>
        <v/>
      </c>
      <c r="G1788" s="2" t="str">
        <f>IF(ISBLANK(A1788),"",IF(ISERROR(VLOOKUP(A1788,'Cadastro-Estoque'!A:G,1,FALSE)),"Produto não cadastrado",VLOOKUP(A1788,'Cadastro-Estoque'!A:G,2,FALSE)))</f>
        <v/>
      </c>
      <c r="H1788" s="2" t="str">
        <f>IF(ISERROR(VLOOKUP(A1788,'Cadastro-Estoque'!A:G,1,FALSE)),"",VLOOKUP(A1788,'Cadastro-Estoque'!A:G,3,FALSE))</f>
        <v/>
      </c>
    </row>
    <row r="1789" spans="5:8" ht="18.75" customHeight="1" x14ac:dyDescent="0.25">
      <c r="E1789" s="1" t="str">
        <f t="shared" si="28"/>
        <v/>
      </c>
      <c r="F1789" s="2" t="str">
        <f>IF(ISERROR(VLOOKUP(A1789,'Cadastro-Estoque'!A:G,1,FALSE)),"",VLOOKUP(A1789,'Cadastro-Estoque'!A:G,4,FALSE))</f>
        <v/>
      </c>
      <c r="G1789" s="2" t="str">
        <f>IF(ISBLANK(A1789),"",IF(ISERROR(VLOOKUP(A1789,'Cadastro-Estoque'!A:G,1,FALSE)),"Produto não cadastrado",VLOOKUP(A1789,'Cadastro-Estoque'!A:G,2,FALSE)))</f>
        <v/>
      </c>
      <c r="H1789" s="2" t="str">
        <f>IF(ISERROR(VLOOKUP(A1789,'Cadastro-Estoque'!A:G,1,FALSE)),"",VLOOKUP(A1789,'Cadastro-Estoque'!A:G,3,FALSE))</f>
        <v/>
      </c>
    </row>
    <row r="1790" spans="5:8" ht="18.75" customHeight="1" x14ac:dyDescent="0.25">
      <c r="E1790" s="1" t="str">
        <f t="shared" si="28"/>
        <v/>
      </c>
      <c r="F1790" s="2" t="str">
        <f>IF(ISERROR(VLOOKUP(A1790,'Cadastro-Estoque'!A:G,1,FALSE)),"",VLOOKUP(A1790,'Cadastro-Estoque'!A:G,4,FALSE))</f>
        <v/>
      </c>
      <c r="G1790" s="2" t="str">
        <f>IF(ISBLANK(A1790),"",IF(ISERROR(VLOOKUP(A1790,'Cadastro-Estoque'!A:G,1,FALSE)),"Produto não cadastrado",VLOOKUP(A1790,'Cadastro-Estoque'!A:G,2,FALSE)))</f>
        <v/>
      </c>
      <c r="H1790" s="2" t="str">
        <f>IF(ISERROR(VLOOKUP(A1790,'Cadastro-Estoque'!A:G,1,FALSE)),"",VLOOKUP(A1790,'Cadastro-Estoque'!A:G,3,FALSE))</f>
        <v/>
      </c>
    </row>
    <row r="1791" spans="5:8" ht="18.75" customHeight="1" x14ac:dyDescent="0.25">
      <c r="E1791" s="1" t="str">
        <f t="shared" si="28"/>
        <v/>
      </c>
      <c r="F1791" s="2" t="str">
        <f>IF(ISERROR(VLOOKUP(A1791,'Cadastro-Estoque'!A:G,1,FALSE)),"",VLOOKUP(A1791,'Cadastro-Estoque'!A:G,4,FALSE))</f>
        <v/>
      </c>
      <c r="G1791" s="2" t="str">
        <f>IF(ISBLANK(A1791),"",IF(ISERROR(VLOOKUP(A1791,'Cadastro-Estoque'!A:G,1,FALSE)),"Produto não cadastrado",VLOOKUP(A1791,'Cadastro-Estoque'!A:G,2,FALSE)))</f>
        <v/>
      </c>
      <c r="H1791" s="2" t="str">
        <f>IF(ISERROR(VLOOKUP(A1791,'Cadastro-Estoque'!A:G,1,FALSE)),"",VLOOKUP(A1791,'Cadastro-Estoque'!A:G,3,FALSE))</f>
        <v/>
      </c>
    </row>
    <row r="1792" spans="5:8" ht="18.75" customHeight="1" x14ac:dyDescent="0.25">
      <c r="E1792" s="1" t="str">
        <f t="shared" si="28"/>
        <v/>
      </c>
      <c r="F1792" s="2" t="str">
        <f>IF(ISERROR(VLOOKUP(A1792,'Cadastro-Estoque'!A:G,1,FALSE)),"",VLOOKUP(A1792,'Cadastro-Estoque'!A:G,4,FALSE))</f>
        <v/>
      </c>
      <c r="G1792" s="2" t="str">
        <f>IF(ISBLANK(A1792),"",IF(ISERROR(VLOOKUP(A1792,'Cadastro-Estoque'!A:G,1,FALSE)),"Produto não cadastrado",VLOOKUP(A1792,'Cadastro-Estoque'!A:G,2,FALSE)))</f>
        <v/>
      </c>
      <c r="H1792" s="2" t="str">
        <f>IF(ISERROR(VLOOKUP(A1792,'Cadastro-Estoque'!A:G,1,FALSE)),"",VLOOKUP(A1792,'Cadastro-Estoque'!A:G,3,FALSE))</f>
        <v/>
      </c>
    </row>
    <row r="1793" spans="5:8" ht="18.75" customHeight="1" x14ac:dyDescent="0.25">
      <c r="E1793" s="1" t="str">
        <f t="shared" si="28"/>
        <v/>
      </c>
      <c r="F1793" s="2" t="str">
        <f>IF(ISERROR(VLOOKUP(A1793,'Cadastro-Estoque'!A:G,1,FALSE)),"",VLOOKUP(A1793,'Cadastro-Estoque'!A:G,4,FALSE))</f>
        <v/>
      </c>
      <c r="G1793" s="2" t="str">
        <f>IF(ISBLANK(A1793),"",IF(ISERROR(VLOOKUP(A1793,'Cadastro-Estoque'!A:G,1,FALSE)),"Produto não cadastrado",VLOOKUP(A1793,'Cadastro-Estoque'!A:G,2,FALSE)))</f>
        <v/>
      </c>
      <c r="H1793" s="2" t="str">
        <f>IF(ISERROR(VLOOKUP(A1793,'Cadastro-Estoque'!A:G,1,FALSE)),"",VLOOKUP(A1793,'Cadastro-Estoque'!A:G,3,FALSE))</f>
        <v/>
      </c>
    </row>
    <row r="1794" spans="5:8" ht="18.75" customHeight="1" x14ac:dyDescent="0.25">
      <c r="E1794" s="1" t="str">
        <f t="shared" si="28"/>
        <v/>
      </c>
      <c r="F1794" s="2" t="str">
        <f>IF(ISERROR(VLOOKUP(A1794,'Cadastro-Estoque'!A:G,1,FALSE)),"",VLOOKUP(A1794,'Cadastro-Estoque'!A:G,4,FALSE))</f>
        <v/>
      </c>
      <c r="G1794" s="2" t="str">
        <f>IF(ISBLANK(A1794),"",IF(ISERROR(VLOOKUP(A1794,'Cadastro-Estoque'!A:G,1,FALSE)),"Produto não cadastrado",VLOOKUP(A1794,'Cadastro-Estoque'!A:G,2,FALSE)))</f>
        <v/>
      </c>
      <c r="H1794" s="2" t="str">
        <f>IF(ISERROR(VLOOKUP(A1794,'Cadastro-Estoque'!A:G,1,FALSE)),"",VLOOKUP(A1794,'Cadastro-Estoque'!A:G,3,FALSE))</f>
        <v/>
      </c>
    </row>
    <row r="1795" spans="5:8" ht="18.75" customHeight="1" x14ac:dyDescent="0.25">
      <c r="E1795" s="1" t="str">
        <f t="shared" si="28"/>
        <v/>
      </c>
      <c r="F1795" s="2" t="str">
        <f>IF(ISERROR(VLOOKUP(A1795,'Cadastro-Estoque'!A:G,1,FALSE)),"",VLOOKUP(A1795,'Cadastro-Estoque'!A:G,4,FALSE))</f>
        <v/>
      </c>
      <c r="G1795" s="2" t="str">
        <f>IF(ISBLANK(A1795),"",IF(ISERROR(VLOOKUP(A1795,'Cadastro-Estoque'!A:G,1,FALSE)),"Produto não cadastrado",VLOOKUP(A1795,'Cadastro-Estoque'!A:G,2,FALSE)))</f>
        <v/>
      </c>
      <c r="H1795" s="2" t="str">
        <f>IF(ISERROR(VLOOKUP(A1795,'Cadastro-Estoque'!A:G,1,FALSE)),"",VLOOKUP(A1795,'Cadastro-Estoque'!A:G,3,FALSE))</f>
        <v/>
      </c>
    </row>
    <row r="1796" spans="5:8" ht="18.75" customHeight="1" x14ac:dyDescent="0.25">
      <c r="E1796" s="1" t="str">
        <f t="shared" si="28"/>
        <v/>
      </c>
      <c r="F1796" s="2" t="str">
        <f>IF(ISERROR(VLOOKUP(A1796,'Cadastro-Estoque'!A:G,1,FALSE)),"",VLOOKUP(A1796,'Cadastro-Estoque'!A:G,4,FALSE))</f>
        <v/>
      </c>
      <c r="G1796" s="2" t="str">
        <f>IF(ISBLANK(A1796),"",IF(ISERROR(VLOOKUP(A1796,'Cadastro-Estoque'!A:G,1,FALSE)),"Produto não cadastrado",VLOOKUP(A1796,'Cadastro-Estoque'!A:G,2,FALSE)))</f>
        <v/>
      </c>
      <c r="H1796" s="2" t="str">
        <f>IF(ISERROR(VLOOKUP(A1796,'Cadastro-Estoque'!A:G,1,FALSE)),"",VLOOKUP(A1796,'Cadastro-Estoque'!A:G,3,FALSE))</f>
        <v/>
      </c>
    </row>
    <row r="1797" spans="5:8" ht="18.75" customHeight="1" x14ac:dyDescent="0.25">
      <c r="E1797" s="1" t="str">
        <f t="shared" si="28"/>
        <v/>
      </c>
      <c r="F1797" s="2" t="str">
        <f>IF(ISERROR(VLOOKUP(A1797,'Cadastro-Estoque'!A:G,1,FALSE)),"",VLOOKUP(A1797,'Cadastro-Estoque'!A:G,4,FALSE))</f>
        <v/>
      </c>
      <c r="G1797" s="2" t="str">
        <f>IF(ISBLANK(A1797),"",IF(ISERROR(VLOOKUP(A1797,'Cadastro-Estoque'!A:G,1,FALSE)),"Produto não cadastrado",VLOOKUP(A1797,'Cadastro-Estoque'!A:G,2,FALSE)))</f>
        <v/>
      </c>
      <c r="H1797" s="2" t="str">
        <f>IF(ISERROR(VLOOKUP(A1797,'Cadastro-Estoque'!A:G,1,FALSE)),"",VLOOKUP(A1797,'Cadastro-Estoque'!A:G,3,FALSE))</f>
        <v/>
      </c>
    </row>
    <row r="1798" spans="5:8" ht="18.75" customHeight="1" x14ac:dyDescent="0.25">
      <c r="E1798" s="1" t="str">
        <f t="shared" si="28"/>
        <v/>
      </c>
      <c r="F1798" s="2" t="str">
        <f>IF(ISERROR(VLOOKUP(A1798,'Cadastro-Estoque'!A:G,1,FALSE)),"",VLOOKUP(A1798,'Cadastro-Estoque'!A:G,4,FALSE))</f>
        <v/>
      </c>
      <c r="G1798" s="2" t="str">
        <f>IF(ISBLANK(A1798),"",IF(ISERROR(VLOOKUP(A1798,'Cadastro-Estoque'!A:G,1,FALSE)),"Produto não cadastrado",VLOOKUP(A1798,'Cadastro-Estoque'!A:G,2,FALSE)))</f>
        <v/>
      </c>
      <c r="H1798" s="2" t="str">
        <f>IF(ISERROR(VLOOKUP(A1798,'Cadastro-Estoque'!A:G,1,FALSE)),"",VLOOKUP(A1798,'Cadastro-Estoque'!A:G,3,FALSE))</f>
        <v/>
      </c>
    </row>
    <row r="1799" spans="5:8" ht="18.75" customHeight="1" x14ac:dyDescent="0.25">
      <c r="E1799" s="1" t="str">
        <f t="shared" ref="E1799:E1862" si="29">IF(ISBLANK(A1799),"",C1799*D1799)</f>
        <v/>
      </c>
      <c r="F1799" s="2" t="str">
        <f>IF(ISERROR(VLOOKUP(A1799,'Cadastro-Estoque'!A:G,1,FALSE)),"",VLOOKUP(A1799,'Cadastro-Estoque'!A:G,4,FALSE))</f>
        <v/>
      </c>
      <c r="G1799" s="2" t="str">
        <f>IF(ISBLANK(A1799),"",IF(ISERROR(VLOOKUP(A1799,'Cadastro-Estoque'!A:G,1,FALSE)),"Produto não cadastrado",VLOOKUP(A1799,'Cadastro-Estoque'!A:G,2,FALSE)))</f>
        <v/>
      </c>
      <c r="H1799" s="2" t="str">
        <f>IF(ISERROR(VLOOKUP(A1799,'Cadastro-Estoque'!A:G,1,FALSE)),"",VLOOKUP(A1799,'Cadastro-Estoque'!A:G,3,FALSE))</f>
        <v/>
      </c>
    </row>
    <row r="1800" spans="5:8" ht="18.75" customHeight="1" x14ac:dyDescent="0.25">
      <c r="E1800" s="1" t="str">
        <f t="shared" si="29"/>
        <v/>
      </c>
      <c r="F1800" s="2" t="str">
        <f>IF(ISERROR(VLOOKUP(A1800,'Cadastro-Estoque'!A:G,1,FALSE)),"",VLOOKUP(A1800,'Cadastro-Estoque'!A:G,4,FALSE))</f>
        <v/>
      </c>
      <c r="G1800" s="2" t="str">
        <f>IF(ISBLANK(A1800),"",IF(ISERROR(VLOOKUP(A1800,'Cadastro-Estoque'!A:G,1,FALSE)),"Produto não cadastrado",VLOOKUP(A1800,'Cadastro-Estoque'!A:G,2,FALSE)))</f>
        <v/>
      </c>
      <c r="H1800" s="2" t="str">
        <f>IF(ISERROR(VLOOKUP(A1800,'Cadastro-Estoque'!A:G,1,FALSE)),"",VLOOKUP(A1800,'Cadastro-Estoque'!A:G,3,FALSE))</f>
        <v/>
      </c>
    </row>
    <row r="1801" spans="5:8" ht="18.75" customHeight="1" x14ac:dyDescent="0.25">
      <c r="E1801" s="1" t="str">
        <f t="shared" si="29"/>
        <v/>
      </c>
      <c r="F1801" s="2" t="str">
        <f>IF(ISERROR(VLOOKUP(A1801,'Cadastro-Estoque'!A:G,1,FALSE)),"",VLOOKUP(A1801,'Cadastro-Estoque'!A:G,4,FALSE))</f>
        <v/>
      </c>
      <c r="G1801" s="2" t="str">
        <f>IF(ISBLANK(A1801),"",IF(ISERROR(VLOOKUP(A1801,'Cadastro-Estoque'!A:G,1,FALSE)),"Produto não cadastrado",VLOOKUP(A1801,'Cadastro-Estoque'!A:G,2,FALSE)))</f>
        <v/>
      </c>
      <c r="H1801" s="2" t="str">
        <f>IF(ISERROR(VLOOKUP(A1801,'Cadastro-Estoque'!A:G,1,FALSE)),"",VLOOKUP(A1801,'Cadastro-Estoque'!A:G,3,FALSE))</f>
        <v/>
      </c>
    </row>
    <row r="1802" spans="5:8" ht="18.75" customHeight="1" x14ac:dyDescent="0.25">
      <c r="E1802" s="1" t="str">
        <f t="shared" si="29"/>
        <v/>
      </c>
      <c r="F1802" s="2" t="str">
        <f>IF(ISERROR(VLOOKUP(A1802,'Cadastro-Estoque'!A:G,1,FALSE)),"",VLOOKUP(A1802,'Cadastro-Estoque'!A:G,4,FALSE))</f>
        <v/>
      </c>
      <c r="G1802" s="2" t="str">
        <f>IF(ISBLANK(A1802),"",IF(ISERROR(VLOOKUP(A1802,'Cadastro-Estoque'!A:G,1,FALSE)),"Produto não cadastrado",VLOOKUP(A1802,'Cadastro-Estoque'!A:G,2,FALSE)))</f>
        <v/>
      </c>
      <c r="H1802" s="2" t="str">
        <f>IF(ISERROR(VLOOKUP(A1802,'Cadastro-Estoque'!A:G,1,FALSE)),"",VLOOKUP(A1802,'Cadastro-Estoque'!A:G,3,FALSE))</f>
        <v/>
      </c>
    </row>
    <row r="1803" spans="5:8" ht="18.75" customHeight="1" x14ac:dyDescent="0.25">
      <c r="E1803" s="1" t="str">
        <f t="shared" si="29"/>
        <v/>
      </c>
      <c r="F1803" s="2" t="str">
        <f>IF(ISERROR(VLOOKUP(A1803,'Cadastro-Estoque'!A:G,1,FALSE)),"",VLOOKUP(A1803,'Cadastro-Estoque'!A:G,4,FALSE))</f>
        <v/>
      </c>
      <c r="G1803" s="2" t="str">
        <f>IF(ISBLANK(A1803),"",IF(ISERROR(VLOOKUP(A1803,'Cadastro-Estoque'!A:G,1,FALSE)),"Produto não cadastrado",VLOOKUP(A1803,'Cadastro-Estoque'!A:G,2,FALSE)))</f>
        <v/>
      </c>
      <c r="H1803" s="2" t="str">
        <f>IF(ISERROR(VLOOKUP(A1803,'Cadastro-Estoque'!A:G,1,FALSE)),"",VLOOKUP(A1803,'Cadastro-Estoque'!A:G,3,FALSE))</f>
        <v/>
      </c>
    </row>
    <row r="1804" spans="5:8" ht="18.75" customHeight="1" x14ac:dyDescent="0.25">
      <c r="E1804" s="1" t="str">
        <f t="shared" si="29"/>
        <v/>
      </c>
      <c r="F1804" s="2" t="str">
        <f>IF(ISERROR(VLOOKUP(A1804,'Cadastro-Estoque'!A:G,1,FALSE)),"",VLOOKUP(A1804,'Cadastro-Estoque'!A:G,4,FALSE))</f>
        <v/>
      </c>
      <c r="G1804" s="2" t="str">
        <f>IF(ISBLANK(A1804),"",IF(ISERROR(VLOOKUP(A1804,'Cadastro-Estoque'!A:G,1,FALSE)),"Produto não cadastrado",VLOOKUP(A1804,'Cadastro-Estoque'!A:G,2,FALSE)))</f>
        <v/>
      </c>
      <c r="H1804" s="2" t="str">
        <f>IF(ISERROR(VLOOKUP(A1804,'Cadastro-Estoque'!A:G,1,FALSE)),"",VLOOKUP(A1804,'Cadastro-Estoque'!A:G,3,FALSE))</f>
        <v/>
      </c>
    </row>
    <row r="1805" spans="5:8" ht="18.75" customHeight="1" x14ac:dyDescent="0.25">
      <c r="E1805" s="1" t="str">
        <f t="shared" si="29"/>
        <v/>
      </c>
      <c r="F1805" s="2" t="str">
        <f>IF(ISERROR(VLOOKUP(A1805,'Cadastro-Estoque'!A:G,1,FALSE)),"",VLOOKUP(A1805,'Cadastro-Estoque'!A:G,4,FALSE))</f>
        <v/>
      </c>
      <c r="G1805" s="2" t="str">
        <f>IF(ISBLANK(A1805),"",IF(ISERROR(VLOOKUP(A1805,'Cadastro-Estoque'!A:G,1,FALSE)),"Produto não cadastrado",VLOOKUP(A1805,'Cadastro-Estoque'!A:G,2,FALSE)))</f>
        <v/>
      </c>
      <c r="H1805" s="2" t="str">
        <f>IF(ISERROR(VLOOKUP(A1805,'Cadastro-Estoque'!A:G,1,FALSE)),"",VLOOKUP(A1805,'Cadastro-Estoque'!A:G,3,FALSE))</f>
        <v/>
      </c>
    </row>
    <row r="1806" spans="5:8" ht="18.75" customHeight="1" x14ac:dyDescent="0.25">
      <c r="E1806" s="1" t="str">
        <f t="shared" si="29"/>
        <v/>
      </c>
      <c r="F1806" s="2" t="str">
        <f>IF(ISERROR(VLOOKUP(A1806,'Cadastro-Estoque'!A:G,1,FALSE)),"",VLOOKUP(A1806,'Cadastro-Estoque'!A:G,4,FALSE))</f>
        <v/>
      </c>
      <c r="G1806" s="2" t="str">
        <f>IF(ISBLANK(A1806),"",IF(ISERROR(VLOOKUP(A1806,'Cadastro-Estoque'!A:G,1,FALSE)),"Produto não cadastrado",VLOOKUP(A1806,'Cadastro-Estoque'!A:G,2,FALSE)))</f>
        <v/>
      </c>
      <c r="H1806" s="2" t="str">
        <f>IF(ISERROR(VLOOKUP(A1806,'Cadastro-Estoque'!A:G,1,FALSE)),"",VLOOKUP(A1806,'Cadastro-Estoque'!A:G,3,FALSE))</f>
        <v/>
      </c>
    </row>
    <row r="1807" spans="5:8" ht="18.75" customHeight="1" x14ac:dyDescent="0.25">
      <c r="E1807" s="1" t="str">
        <f t="shared" si="29"/>
        <v/>
      </c>
      <c r="F1807" s="2" t="str">
        <f>IF(ISERROR(VLOOKUP(A1807,'Cadastro-Estoque'!A:G,1,FALSE)),"",VLOOKUP(A1807,'Cadastro-Estoque'!A:G,4,FALSE))</f>
        <v/>
      </c>
      <c r="G1807" s="2" t="str">
        <f>IF(ISBLANK(A1807),"",IF(ISERROR(VLOOKUP(A1807,'Cadastro-Estoque'!A:G,1,FALSE)),"Produto não cadastrado",VLOOKUP(A1807,'Cadastro-Estoque'!A:G,2,FALSE)))</f>
        <v/>
      </c>
      <c r="H1807" s="2" t="str">
        <f>IF(ISERROR(VLOOKUP(A1807,'Cadastro-Estoque'!A:G,1,FALSE)),"",VLOOKUP(A1807,'Cadastro-Estoque'!A:G,3,FALSE))</f>
        <v/>
      </c>
    </row>
    <row r="1808" spans="5:8" ht="18.75" customHeight="1" x14ac:dyDescent="0.25">
      <c r="E1808" s="1" t="str">
        <f t="shared" si="29"/>
        <v/>
      </c>
      <c r="F1808" s="2" t="str">
        <f>IF(ISERROR(VLOOKUP(A1808,'Cadastro-Estoque'!A:G,1,FALSE)),"",VLOOKUP(A1808,'Cadastro-Estoque'!A:G,4,FALSE))</f>
        <v/>
      </c>
      <c r="G1808" s="2" t="str">
        <f>IF(ISBLANK(A1808),"",IF(ISERROR(VLOOKUP(A1808,'Cadastro-Estoque'!A:G,1,FALSE)),"Produto não cadastrado",VLOOKUP(A1808,'Cadastro-Estoque'!A:G,2,FALSE)))</f>
        <v/>
      </c>
      <c r="H1808" s="2" t="str">
        <f>IF(ISERROR(VLOOKUP(A1808,'Cadastro-Estoque'!A:G,1,FALSE)),"",VLOOKUP(A1808,'Cadastro-Estoque'!A:G,3,FALSE))</f>
        <v/>
      </c>
    </row>
    <row r="1809" spans="5:8" ht="18.75" customHeight="1" x14ac:dyDescent="0.25">
      <c r="E1809" s="1" t="str">
        <f t="shared" si="29"/>
        <v/>
      </c>
      <c r="F1809" s="2" t="str">
        <f>IF(ISERROR(VLOOKUP(A1809,'Cadastro-Estoque'!A:G,1,FALSE)),"",VLOOKUP(A1809,'Cadastro-Estoque'!A:G,4,FALSE))</f>
        <v/>
      </c>
      <c r="G1809" s="2" t="str">
        <f>IF(ISBLANK(A1809),"",IF(ISERROR(VLOOKUP(A1809,'Cadastro-Estoque'!A:G,1,FALSE)),"Produto não cadastrado",VLOOKUP(A1809,'Cadastro-Estoque'!A:G,2,FALSE)))</f>
        <v/>
      </c>
      <c r="H1809" s="2" t="str">
        <f>IF(ISERROR(VLOOKUP(A1809,'Cadastro-Estoque'!A:G,1,FALSE)),"",VLOOKUP(A1809,'Cadastro-Estoque'!A:G,3,FALSE))</f>
        <v/>
      </c>
    </row>
    <row r="1810" spans="5:8" ht="18.75" customHeight="1" x14ac:dyDescent="0.25">
      <c r="E1810" s="1" t="str">
        <f t="shared" si="29"/>
        <v/>
      </c>
      <c r="F1810" s="2" t="str">
        <f>IF(ISERROR(VLOOKUP(A1810,'Cadastro-Estoque'!A:G,1,FALSE)),"",VLOOKUP(A1810,'Cadastro-Estoque'!A:G,4,FALSE))</f>
        <v/>
      </c>
      <c r="G1810" s="2" t="str">
        <f>IF(ISBLANK(A1810),"",IF(ISERROR(VLOOKUP(A1810,'Cadastro-Estoque'!A:G,1,FALSE)),"Produto não cadastrado",VLOOKUP(A1810,'Cadastro-Estoque'!A:G,2,FALSE)))</f>
        <v/>
      </c>
      <c r="H1810" s="2" t="str">
        <f>IF(ISERROR(VLOOKUP(A1810,'Cadastro-Estoque'!A:G,1,FALSE)),"",VLOOKUP(A1810,'Cadastro-Estoque'!A:G,3,FALSE))</f>
        <v/>
      </c>
    </row>
    <row r="1811" spans="5:8" ht="18.75" customHeight="1" x14ac:dyDescent="0.25">
      <c r="E1811" s="1" t="str">
        <f t="shared" si="29"/>
        <v/>
      </c>
      <c r="F1811" s="2" t="str">
        <f>IF(ISERROR(VLOOKUP(A1811,'Cadastro-Estoque'!A:G,1,FALSE)),"",VLOOKUP(A1811,'Cadastro-Estoque'!A:G,4,FALSE))</f>
        <v/>
      </c>
      <c r="G1811" s="2" t="str">
        <f>IF(ISBLANK(A1811),"",IF(ISERROR(VLOOKUP(A1811,'Cadastro-Estoque'!A:G,1,FALSE)),"Produto não cadastrado",VLOOKUP(A1811,'Cadastro-Estoque'!A:G,2,FALSE)))</f>
        <v/>
      </c>
      <c r="H1811" s="2" t="str">
        <f>IF(ISERROR(VLOOKUP(A1811,'Cadastro-Estoque'!A:G,1,FALSE)),"",VLOOKUP(A1811,'Cadastro-Estoque'!A:G,3,FALSE))</f>
        <v/>
      </c>
    </row>
    <row r="1812" spans="5:8" ht="18.75" customHeight="1" x14ac:dyDescent="0.25">
      <c r="E1812" s="1" t="str">
        <f t="shared" si="29"/>
        <v/>
      </c>
      <c r="F1812" s="2" t="str">
        <f>IF(ISERROR(VLOOKUP(A1812,'Cadastro-Estoque'!A:G,1,FALSE)),"",VLOOKUP(A1812,'Cadastro-Estoque'!A:G,4,FALSE))</f>
        <v/>
      </c>
      <c r="G1812" s="2" t="str">
        <f>IF(ISBLANK(A1812),"",IF(ISERROR(VLOOKUP(A1812,'Cadastro-Estoque'!A:G,1,FALSE)),"Produto não cadastrado",VLOOKUP(A1812,'Cadastro-Estoque'!A:G,2,FALSE)))</f>
        <v/>
      </c>
      <c r="H1812" s="2" t="str">
        <f>IF(ISERROR(VLOOKUP(A1812,'Cadastro-Estoque'!A:G,1,FALSE)),"",VLOOKUP(A1812,'Cadastro-Estoque'!A:G,3,FALSE))</f>
        <v/>
      </c>
    </row>
    <row r="1813" spans="5:8" ht="18.75" customHeight="1" x14ac:dyDescent="0.25">
      <c r="E1813" s="1" t="str">
        <f t="shared" si="29"/>
        <v/>
      </c>
      <c r="F1813" s="2" t="str">
        <f>IF(ISERROR(VLOOKUP(A1813,'Cadastro-Estoque'!A:G,1,FALSE)),"",VLOOKUP(A1813,'Cadastro-Estoque'!A:G,4,FALSE))</f>
        <v/>
      </c>
      <c r="G1813" s="2" t="str">
        <f>IF(ISBLANK(A1813),"",IF(ISERROR(VLOOKUP(A1813,'Cadastro-Estoque'!A:G,1,FALSE)),"Produto não cadastrado",VLOOKUP(A1813,'Cadastro-Estoque'!A:G,2,FALSE)))</f>
        <v/>
      </c>
      <c r="H1813" s="2" t="str">
        <f>IF(ISERROR(VLOOKUP(A1813,'Cadastro-Estoque'!A:G,1,FALSE)),"",VLOOKUP(A1813,'Cadastro-Estoque'!A:G,3,FALSE))</f>
        <v/>
      </c>
    </row>
    <row r="1814" spans="5:8" ht="18.75" customHeight="1" x14ac:dyDescent="0.25">
      <c r="E1814" s="1" t="str">
        <f t="shared" si="29"/>
        <v/>
      </c>
      <c r="F1814" s="2" t="str">
        <f>IF(ISERROR(VLOOKUP(A1814,'Cadastro-Estoque'!A:G,1,FALSE)),"",VLOOKUP(A1814,'Cadastro-Estoque'!A:G,4,FALSE))</f>
        <v/>
      </c>
      <c r="G1814" s="2" t="str">
        <f>IF(ISBLANK(A1814),"",IF(ISERROR(VLOOKUP(A1814,'Cadastro-Estoque'!A:G,1,FALSE)),"Produto não cadastrado",VLOOKUP(A1814,'Cadastro-Estoque'!A:G,2,FALSE)))</f>
        <v/>
      </c>
      <c r="H1814" s="2" t="str">
        <f>IF(ISERROR(VLOOKUP(A1814,'Cadastro-Estoque'!A:G,1,FALSE)),"",VLOOKUP(A1814,'Cadastro-Estoque'!A:G,3,FALSE))</f>
        <v/>
      </c>
    </row>
    <row r="1815" spans="5:8" ht="18.75" customHeight="1" x14ac:dyDescent="0.25">
      <c r="E1815" s="1" t="str">
        <f t="shared" si="29"/>
        <v/>
      </c>
      <c r="F1815" s="2" t="str">
        <f>IF(ISERROR(VLOOKUP(A1815,'Cadastro-Estoque'!A:G,1,FALSE)),"",VLOOKUP(A1815,'Cadastro-Estoque'!A:G,4,FALSE))</f>
        <v/>
      </c>
      <c r="G1815" s="2" t="str">
        <f>IF(ISBLANK(A1815),"",IF(ISERROR(VLOOKUP(A1815,'Cadastro-Estoque'!A:G,1,FALSE)),"Produto não cadastrado",VLOOKUP(A1815,'Cadastro-Estoque'!A:G,2,FALSE)))</f>
        <v/>
      </c>
      <c r="H1815" s="2" t="str">
        <f>IF(ISERROR(VLOOKUP(A1815,'Cadastro-Estoque'!A:G,1,FALSE)),"",VLOOKUP(A1815,'Cadastro-Estoque'!A:G,3,FALSE))</f>
        <v/>
      </c>
    </row>
    <row r="1816" spans="5:8" ht="18.75" customHeight="1" x14ac:dyDescent="0.25">
      <c r="E1816" s="1" t="str">
        <f t="shared" si="29"/>
        <v/>
      </c>
      <c r="F1816" s="2" t="str">
        <f>IF(ISERROR(VLOOKUP(A1816,'Cadastro-Estoque'!A:G,1,FALSE)),"",VLOOKUP(A1816,'Cadastro-Estoque'!A:G,4,FALSE))</f>
        <v/>
      </c>
      <c r="G1816" s="2" t="str">
        <f>IF(ISBLANK(A1816),"",IF(ISERROR(VLOOKUP(A1816,'Cadastro-Estoque'!A:G,1,FALSE)),"Produto não cadastrado",VLOOKUP(A1816,'Cadastro-Estoque'!A:G,2,FALSE)))</f>
        <v/>
      </c>
      <c r="H1816" s="2" t="str">
        <f>IF(ISERROR(VLOOKUP(A1816,'Cadastro-Estoque'!A:G,1,FALSE)),"",VLOOKUP(A1816,'Cadastro-Estoque'!A:G,3,FALSE))</f>
        <v/>
      </c>
    </row>
    <row r="1817" spans="5:8" ht="18.75" customHeight="1" x14ac:dyDescent="0.25">
      <c r="E1817" s="1" t="str">
        <f t="shared" si="29"/>
        <v/>
      </c>
      <c r="F1817" s="2" t="str">
        <f>IF(ISERROR(VLOOKUP(A1817,'Cadastro-Estoque'!A:G,1,FALSE)),"",VLOOKUP(A1817,'Cadastro-Estoque'!A:G,4,FALSE))</f>
        <v/>
      </c>
      <c r="G1817" s="2" t="str">
        <f>IF(ISBLANK(A1817),"",IF(ISERROR(VLOOKUP(A1817,'Cadastro-Estoque'!A:G,1,FALSE)),"Produto não cadastrado",VLOOKUP(A1817,'Cadastro-Estoque'!A:G,2,FALSE)))</f>
        <v/>
      </c>
      <c r="H1817" s="2" t="str">
        <f>IF(ISERROR(VLOOKUP(A1817,'Cadastro-Estoque'!A:G,1,FALSE)),"",VLOOKUP(A1817,'Cadastro-Estoque'!A:G,3,FALSE))</f>
        <v/>
      </c>
    </row>
    <row r="1818" spans="5:8" ht="18.75" customHeight="1" x14ac:dyDescent="0.25">
      <c r="E1818" s="1" t="str">
        <f t="shared" si="29"/>
        <v/>
      </c>
      <c r="F1818" s="2" t="str">
        <f>IF(ISERROR(VLOOKUP(A1818,'Cadastro-Estoque'!A:G,1,FALSE)),"",VLOOKUP(A1818,'Cadastro-Estoque'!A:G,4,FALSE))</f>
        <v/>
      </c>
      <c r="G1818" s="2" t="str">
        <f>IF(ISBLANK(A1818),"",IF(ISERROR(VLOOKUP(A1818,'Cadastro-Estoque'!A:G,1,FALSE)),"Produto não cadastrado",VLOOKUP(A1818,'Cadastro-Estoque'!A:G,2,FALSE)))</f>
        <v/>
      </c>
      <c r="H1818" s="2" t="str">
        <f>IF(ISERROR(VLOOKUP(A1818,'Cadastro-Estoque'!A:G,1,FALSE)),"",VLOOKUP(A1818,'Cadastro-Estoque'!A:G,3,FALSE))</f>
        <v/>
      </c>
    </row>
    <row r="1819" spans="5:8" ht="18.75" customHeight="1" x14ac:dyDescent="0.25">
      <c r="E1819" s="1" t="str">
        <f t="shared" si="29"/>
        <v/>
      </c>
      <c r="F1819" s="2" t="str">
        <f>IF(ISERROR(VLOOKUP(A1819,'Cadastro-Estoque'!A:G,1,FALSE)),"",VLOOKUP(A1819,'Cadastro-Estoque'!A:G,4,FALSE))</f>
        <v/>
      </c>
      <c r="G1819" s="2" t="str">
        <f>IF(ISBLANK(A1819),"",IF(ISERROR(VLOOKUP(A1819,'Cadastro-Estoque'!A:G,1,FALSE)),"Produto não cadastrado",VLOOKUP(A1819,'Cadastro-Estoque'!A:G,2,FALSE)))</f>
        <v/>
      </c>
      <c r="H1819" s="2" t="str">
        <f>IF(ISERROR(VLOOKUP(A1819,'Cadastro-Estoque'!A:G,1,FALSE)),"",VLOOKUP(A1819,'Cadastro-Estoque'!A:G,3,FALSE))</f>
        <v/>
      </c>
    </row>
    <row r="1820" spans="5:8" ht="18.75" customHeight="1" x14ac:dyDescent="0.25">
      <c r="E1820" s="1" t="str">
        <f t="shared" si="29"/>
        <v/>
      </c>
      <c r="F1820" s="2" t="str">
        <f>IF(ISERROR(VLOOKUP(A1820,'Cadastro-Estoque'!A:G,1,FALSE)),"",VLOOKUP(A1820,'Cadastro-Estoque'!A:G,4,FALSE))</f>
        <v/>
      </c>
      <c r="G1820" s="2" t="str">
        <f>IF(ISBLANK(A1820),"",IF(ISERROR(VLOOKUP(A1820,'Cadastro-Estoque'!A:G,1,FALSE)),"Produto não cadastrado",VLOOKUP(A1820,'Cadastro-Estoque'!A:G,2,FALSE)))</f>
        <v/>
      </c>
      <c r="H1820" s="2" t="str">
        <f>IF(ISERROR(VLOOKUP(A1820,'Cadastro-Estoque'!A:G,1,FALSE)),"",VLOOKUP(A1820,'Cadastro-Estoque'!A:G,3,FALSE))</f>
        <v/>
      </c>
    </row>
    <row r="1821" spans="5:8" ht="18.75" customHeight="1" x14ac:dyDescent="0.25">
      <c r="E1821" s="1" t="str">
        <f t="shared" si="29"/>
        <v/>
      </c>
      <c r="F1821" s="2" t="str">
        <f>IF(ISERROR(VLOOKUP(A1821,'Cadastro-Estoque'!A:G,1,FALSE)),"",VLOOKUP(A1821,'Cadastro-Estoque'!A:G,4,FALSE))</f>
        <v/>
      </c>
      <c r="G1821" s="2" t="str">
        <f>IF(ISBLANK(A1821),"",IF(ISERROR(VLOOKUP(A1821,'Cadastro-Estoque'!A:G,1,FALSE)),"Produto não cadastrado",VLOOKUP(A1821,'Cadastro-Estoque'!A:G,2,FALSE)))</f>
        <v/>
      </c>
      <c r="H1821" s="2" t="str">
        <f>IF(ISERROR(VLOOKUP(A1821,'Cadastro-Estoque'!A:G,1,FALSE)),"",VLOOKUP(A1821,'Cadastro-Estoque'!A:G,3,FALSE))</f>
        <v/>
      </c>
    </row>
    <row r="1822" spans="5:8" ht="18.75" customHeight="1" x14ac:dyDescent="0.25">
      <c r="E1822" s="1" t="str">
        <f t="shared" si="29"/>
        <v/>
      </c>
      <c r="F1822" s="2" t="str">
        <f>IF(ISERROR(VLOOKUP(A1822,'Cadastro-Estoque'!A:G,1,FALSE)),"",VLOOKUP(A1822,'Cadastro-Estoque'!A:G,4,FALSE))</f>
        <v/>
      </c>
      <c r="G1822" s="2" t="str">
        <f>IF(ISBLANK(A1822),"",IF(ISERROR(VLOOKUP(A1822,'Cadastro-Estoque'!A:G,1,FALSE)),"Produto não cadastrado",VLOOKUP(A1822,'Cadastro-Estoque'!A:G,2,FALSE)))</f>
        <v/>
      </c>
      <c r="H1822" s="2" t="str">
        <f>IF(ISERROR(VLOOKUP(A1822,'Cadastro-Estoque'!A:G,1,FALSE)),"",VLOOKUP(A1822,'Cadastro-Estoque'!A:G,3,FALSE))</f>
        <v/>
      </c>
    </row>
    <row r="1823" spans="5:8" ht="18.75" customHeight="1" x14ac:dyDescent="0.25">
      <c r="E1823" s="1" t="str">
        <f t="shared" si="29"/>
        <v/>
      </c>
      <c r="F1823" s="2" t="str">
        <f>IF(ISERROR(VLOOKUP(A1823,'Cadastro-Estoque'!A:G,1,FALSE)),"",VLOOKUP(A1823,'Cadastro-Estoque'!A:G,4,FALSE))</f>
        <v/>
      </c>
      <c r="G1823" s="2" t="str">
        <f>IF(ISBLANK(A1823),"",IF(ISERROR(VLOOKUP(A1823,'Cadastro-Estoque'!A:G,1,FALSE)),"Produto não cadastrado",VLOOKUP(A1823,'Cadastro-Estoque'!A:G,2,FALSE)))</f>
        <v/>
      </c>
      <c r="H1823" s="2" t="str">
        <f>IF(ISERROR(VLOOKUP(A1823,'Cadastro-Estoque'!A:G,1,FALSE)),"",VLOOKUP(A1823,'Cadastro-Estoque'!A:G,3,FALSE))</f>
        <v/>
      </c>
    </row>
    <row r="1824" spans="5:8" ht="18.75" customHeight="1" x14ac:dyDescent="0.25">
      <c r="E1824" s="1" t="str">
        <f t="shared" si="29"/>
        <v/>
      </c>
      <c r="F1824" s="2" t="str">
        <f>IF(ISERROR(VLOOKUP(A1824,'Cadastro-Estoque'!A:G,1,FALSE)),"",VLOOKUP(A1824,'Cadastro-Estoque'!A:G,4,FALSE))</f>
        <v/>
      </c>
      <c r="G1824" s="2" t="str">
        <f>IF(ISBLANK(A1824),"",IF(ISERROR(VLOOKUP(A1824,'Cadastro-Estoque'!A:G,1,FALSE)),"Produto não cadastrado",VLOOKUP(A1824,'Cadastro-Estoque'!A:G,2,FALSE)))</f>
        <v/>
      </c>
      <c r="H1824" s="2" t="str">
        <f>IF(ISERROR(VLOOKUP(A1824,'Cadastro-Estoque'!A:G,1,FALSE)),"",VLOOKUP(A1824,'Cadastro-Estoque'!A:G,3,FALSE))</f>
        <v/>
      </c>
    </row>
    <row r="1825" spans="5:8" ht="18.75" customHeight="1" x14ac:dyDescent="0.25">
      <c r="E1825" s="1" t="str">
        <f t="shared" si="29"/>
        <v/>
      </c>
      <c r="F1825" s="2" t="str">
        <f>IF(ISERROR(VLOOKUP(A1825,'Cadastro-Estoque'!A:G,1,FALSE)),"",VLOOKUP(A1825,'Cadastro-Estoque'!A:G,4,FALSE))</f>
        <v/>
      </c>
      <c r="G1825" s="2" t="str">
        <f>IF(ISBLANK(A1825),"",IF(ISERROR(VLOOKUP(A1825,'Cadastro-Estoque'!A:G,1,FALSE)),"Produto não cadastrado",VLOOKUP(A1825,'Cadastro-Estoque'!A:G,2,FALSE)))</f>
        <v/>
      </c>
      <c r="H1825" s="2" t="str">
        <f>IF(ISERROR(VLOOKUP(A1825,'Cadastro-Estoque'!A:G,1,FALSE)),"",VLOOKUP(A1825,'Cadastro-Estoque'!A:G,3,FALSE))</f>
        <v/>
      </c>
    </row>
    <row r="1826" spans="5:8" ht="18.75" customHeight="1" x14ac:dyDescent="0.25">
      <c r="E1826" s="1" t="str">
        <f t="shared" si="29"/>
        <v/>
      </c>
      <c r="F1826" s="2" t="str">
        <f>IF(ISERROR(VLOOKUP(A1826,'Cadastro-Estoque'!A:G,1,FALSE)),"",VLOOKUP(A1826,'Cadastro-Estoque'!A:G,4,FALSE))</f>
        <v/>
      </c>
      <c r="G1826" s="2" t="str">
        <f>IF(ISBLANK(A1826),"",IF(ISERROR(VLOOKUP(A1826,'Cadastro-Estoque'!A:G,1,FALSE)),"Produto não cadastrado",VLOOKUP(A1826,'Cadastro-Estoque'!A:G,2,FALSE)))</f>
        <v/>
      </c>
      <c r="H1826" s="2" t="str">
        <f>IF(ISERROR(VLOOKUP(A1826,'Cadastro-Estoque'!A:G,1,FALSE)),"",VLOOKUP(A1826,'Cadastro-Estoque'!A:G,3,FALSE))</f>
        <v/>
      </c>
    </row>
    <row r="1827" spans="5:8" ht="18.75" customHeight="1" x14ac:dyDescent="0.25">
      <c r="E1827" s="1" t="str">
        <f t="shared" si="29"/>
        <v/>
      </c>
      <c r="F1827" s="2" t="str">
        <f>IF(ISERROR(VLOOKUP(A1827,'Cadastro-Estoque'!A:G,1,FALSE)),"",VLOOKUP(A1827,'Cadastro-Estoque'!A:G,4,FALSE))</f>
        <v/>
      </c>
      <c r="G1827" s="2" t="str">
        <f>IF(ISBLANK(A1827),"",IF(ISERROR(VLOOKUP(A1827,'Cadastro-Estoque'!A:G,1,FALSE)),"Produto não cadastrado",VLOOKUP(A1827,'Cadastro-Estoque'!A:G,2,FALSE)))</f>
        <v/>
      </c>
      <c r="H1827" s="2" t="str">
        <f>IF(ISERROR(VLOOKUP(A1827,'Cadastro-Estoque'!A:G,1,FALSE)),"",VLOOKUP(A1827,'Cadastro-Estoque'!A:G,3,FALSE))</f>
        <v/>
      </c>
    </row>
    <row r="1828" spans="5:8" ht="18.75" customHeight="1" x14ac:dyDescent="0.25">
      <c r="E1828" s="1" t="str">
        <f t="shared" si="29"/>
        <v/>
      </c>
      <c r="F1828" s="2" t="str">
        <f>IF(ISERROR(VLOOKUP(A1828,'Cadastro-Estoque'!A:G,1,FALSE)),"",VLOOKUP(A1828,'Cadastro-Estoque'!A:G,4,FALSE))</f>
        <v/>
      </c>
      <c r="G1828" s="2" t="str">
        <f>IF(ISBLANK(A1828),"",IF(ISERROR(VLOOKUP(A1828,'Cadastro-Estoque'!A:G,1,FALSE)),"Produto não cadastrado",VLOOKUP(A1828,'Cadastro-Estoque'!A:G,2,FALSE)))</f>
        <v/>
      </c>
      <c r="H1828" s="2" t="str">
        <f>IF(ISERROR(VLOOKUP(A1828,'Cadastro-Estoque'!A:G,1,FALSE)),"",VLOOKUP(A1828,'Cadastro-Estoque'!A:G,3,FALSE))</f>
        <v/>
      </c>
    </row>
    <row r="1829" spans="5:8" ht="18.75" customHeight="1" x14ac:dyDescent="0.25">
      <c r="E1829" s="1" t="str">
        <f t="shared" si="29"/>
        <v/>
      </c>
      <c r="F1829" s="2" t="str">
        <f>IF(ISERROR(VLOOKUP(A1829,'Cadastro-Estoque'!A:G,1,FALSE)),"",VLOOKUP(A1829,'Cadastro-Estoque'!A:G,4,FALSE))</f>
        <v/>
      </c>
      <c r="G1829" s="2" t="str">
        <f>IF(ISBLANK(A1829),"",IF(ISERROR(VLOOKUP(A1829,'Cadastro-Estoque'!A:G,1,FALSE)),"Produto não cadastrado",VLOOKUP(A1829,'Cadastro-Estoque'!A:G,2,FALSE)))</f>
        <v/>
      </c>
      <c r="H1829" s="2" t="str">
        <f>IF(ISERROR(VLOOKUP(A1829,'Cadastro-Estoque'!A:G,1,FALSE)),"",VLOOKUP(A1829,'Cadastro-Estoque'!A:G,3,FALSE))</f>
        <v/>
      </c>
    </row>
    <row r="1830" spans="5:8" ht="18.75" customHeight="1" x14ac:dyDescent="0.25">
      <c r="E1830" s="1" t="str">
        <f t="shared" si="29"/>
        <v/>
      </c>
      <c r="F1830" s="2" t="str">
        <f>IF(ISERROR(VLOOKUP(A1830,'Cadastro-Estoque'!A:G,1,FALSE)),"",VLOOKUP(A1830,'Cadastro-Estoque'!A:G,4,FALSE))</f>
        <v/>
      </c>
      <c r="G1830" s="2" t="str">
        <f>IF(ISBLANK(A1830),"",IF(ISERROR(VLOOKUP(A1830,'Cadastro-Estoque'!A:G,1,FALSE)),"Produto não cadastrado",VLOOKUP(A1830,'Cadastro-Estoque'!A:G,2,FALSE)))</f>
        <v/>
      </c>
      <c r="H1830" s="2" t="str">
        <f>IF(ISERROR(VLOOKUP(A1830,'Cadastro-Estoque'!A:G,1,FALSE)),"",VLOOKUP(A1830,'Cadastro-Estoque'!A:G,3,FALSE))</f>
        <v/>
      </c>
    </row>
    <row r="1831" spans="5:8" ht="18.75" customHeight="1" x14ac:dyDescent="0.25">
      <c r="E1831" s="1" t="str">
        <f t="shared" si="29"/>
        <v/>
      </c>
      <c r="F1831" s="2" t="str">
        <f>IF(ISERROR(VLOOKUP(A1831,'Cadastro-Estoque'!A:G,1,FALSE)),"",VLOOKUP(A1831,'Cadastro-Estoque'!A:G,4,FALSE))</f>
        <v/>
      </c>
      <c r="G1831" s="2" t="str">
        <f>IF(ISBLANK(A1831),"",IF(ISERROR(VLOOKUP(A1831,'Cadastro-Estoque'!A:G,1,FALSE)),"Produto não cadastrado",VLOOKUP(A1831,'Cadastro-Estoque'!A:G,2,FALSE)))</f>
        <v/>
      </c>
      <c r="H1831" s="2" t="str">
        <f>IF(ISERROR(VLOOKUP(A1831,'Cadastro-Estoque'!A:G,1,FALSE)),"",VLOOKUP(A1831,'Cadastro-Estoque'!A:G,3,FALSE))</f>
        <v/>
      </c>
    </row>
    <row r="1832" spans="5:8" ht="18.75" customHeight="1" x14ac:dyDescent="0.25">
      <c r="E1832" s="1" t="str">
        <f t="shared" si="29"/>
        <v/>
      </c>
      <c r="F1832" s="2" t="str">
        <f>IF(ISERROR(VLOOKUP(A1832,'Cadastro-Estoque'!A:G,1,FALSE)),"",VLOOKUP(A1832,'Cadastro-Estoque'!A:G,4,FALSE))</f>
        <v/>
      </c>
      <c r="G1832" s="2" t="str">
        <f>IF(ISBLANK(A1832),"",IF(ISERROR(VLOOKUP(A1832,'Cadastro-Estoque'!A:G,1,FALSE)),"Produto não cadastrado",VLOOKUP(A1832,'Cadastro-Estoque'!A:G,2,FALSE)))</f>
        <v/>
      </c>
      <c r="H1832" s="2" t="str">
        <f>IF(ISERROR(VLOOKUP(A1832,'Cadastro-Estoque'!A:G,1,FALSE)),"",VLOOKUP(A1832,'Cadastro-Estoque'!A:G,3,FALSE))</f>
        <v/>
      </c>
    </row>
    <row r="1833" spans="5:8" ht="18.75" customHeight="1" x14ac:dyDescent="0.25">
      <c r="E1833" s="1" t="str">
        <f t="shared" si="29"/>
        <v/>
      </c>
      <c r="F1833" s="2" t="str">
        <f>IF(ISERROR(VLOOKUP(A1833,'Cadastro-Estoque'!A:G,1,FALSE)),"",VLOOKUP(A1833,'Cadastro-Estoque'!A:G,4,FALSE))</f>
        <v/>
      </c>
      <c r="G1833" s="2" t="str">
        <f>IF(ISBLANK(A1833),"",IF(ISERROR(VLOOKUP(A1833,'Cadastro-Estoque'!A:G,1,FALSE)),"Produto não cadastrado",VLOOKUP(A1833,'Cadastro-Estoque'!A:G,2,FALSE)))</f>
        <v/>
      </c>
      <c r="H1833" s="2" t="str">
        <f>IF(ISERROR(VLOOKUP(A1833,'Cadastro-Estoque'!A:G,1,FALSE)),"",VLOOKUP(A1833,'Cadastro-Estoque'!A:G,3,FALSE))</f>
        <v/>
      </c>
    </row>
    <row r="1834" spans="5:8" ht="18.75" customHeight="1" x14ac:dyDescent="0.25">
      <c r="E1834" s="1" t="str">
        <f t="shared" si="29"/>
        <v/>
      </c>
      <c r="F1834" s="2" t="str">
        <f>IF(ISERROR(VLOOKUP(A1834,'Cadastro-Estoque'!A:G,1,FALSE)),"",VLOOKUP(A1834,'Cadastro-Estoque'!A:G,4,FALSE))</f>
        <v/>
      </c>
      <c r="G1834" s="2" t="str">
        <f>IF(ISBLANK(A1834),"",IF(ISERROR(VLOOKUP(A1834,'Cadastro-Estoque'!A:G,1,FALSE)),"Produto não cadastrado",VLOOKUP(A1834,'Cadastro-Estoque'!A:G,2,FALSE)))</f>
        <v/>
      </c>
      <c r="H1834" s="2" t="str">
        <f>IF(ISERROR(VLOOKUP(A1834,'Cadastro-Estoque'!A:G,1,FALSE)),"",VLOOKUP(A1834,'Cadastro-Estoque'!A:G,3,FALSE))</f>
        <v/>
      </c>
    </row>
    <row r="1835" spans="5:8" ht="18.75" customHeight="1" x14ac:dyDescent="0.25">
      <c r="E1835" s="1" t="str">
        <f t="shared" si="29"/>
        <v/>
      </c>
      <c r="F1835" s="2" t="str">
        <f>IF(ISERROR(VLOOKUP(A1835,'Cadastro-Estoque'!A:G,1,FALSE)),"",VLOOKUP(A1835,'Cadastro-Estoque'!A:G,4,FALSE))</f>
        <v/>
      </c>
      <c r="G1835" s="2" t="str">
        <f>IF(ISBLANK(A1835),"",IF(ISERROR(VLOOKUP(A1835,'Cadastro-Estoque'!A:G,1,FALSE)),"Produto não cadastrado",VLOOKUP(A1835,'Cadastro-Estoque'!A:G,2,FALSE)))</f>
        <v/>
      </c>
      <c r="H1835" s="2" t="str">
        <f>IF(ISERROR(VLOOKUP(A1835,'Cadastro-Estoque'!A:G,1,FALSE)),"",VLOOKUP(A1835,'Cadastro-Estoque'!A:G,3,FALSE))</f>
        <v/>
      </c>
    </row>
    <row r="1836" spans="5:8" ht="18.75" customHeight="1" x14ac:dyDescent="0.25">
      <c r="E1836" s="1" t="str">
        <f t="shared" si="29"/>
        <v/>
      </c>
      <c r="F1836" s="2" t="str">
        <f>IF(ISERROR(VLOOKUP(A1836,'Cadastro-Estoque'!A:G,1,FALSE)),"",VLOOKUP(A1836,'Cadastro-Estoque'!A:G,4,FALSE))</f>
        <v/>
      </c>
      <c r="G1836" s="2" t="str">
        <f>IF(ISBLANK(A1836),"",IF(ISERROR(VLOOKUP(A1836,'Cadastro-Estoque'!A:G,1,FALSE)),"Produto não cadastrado",VLOOKUP(A1836,'Cadastro-Estoque'!A:G,2,FALSE)))</f>
        <v/>
      </c>
      <c r="H1836" s="2" t="str">
        <f>IF(ISERROR(VLOOKUP(A1836,'Cadastro-Estoque'!A:G,1,FALSE)),"",VLOOKUP(A1836,'Cadastro-Estoque'!A:G,3,FALSE))</f>
        <v/>
      </c>
    </row>
    <row r="1837" spans="5:8" ht="18.75" customHeight="1" x14ac:dyDescent="0.25">
      <c r="E1837" s="1" t="str">
        <f t="shared" si="29"/>
        <v/>
      </c>
      <c r="F1837" s="2" t="str">
        <f>IF(ISERROR(VLOOKUP(A1837,'Cadastro-Estoque'!A:G,1,FALSE)),"",VLOOKUP(A1837,'Cadastro-Estoque'!A:G,4,FALSE))</f>
        <v/>
      </c>
      <c r="G1837" s="2" t="str">
        <f>IF(ISBLANK(A1837),"",IF(ISERROR(VLOOKUP(A1837,'Cadastro-Estoque'!A:G,1,FALSE)),"Produto não cadastrado",VLOOKUP(A1837,'Cadastro-Estoque'!A:G,2,FALSE)))</f>
        <v/>
      </c>
      <c r="H1837" s="2" t="str">
        <f>IF(ISERROR(VLOOKUP(A1837,'Cadastro-Estoque'!A:G,1,FALSE)),"",VLOOKUP(A1837,'Cadastro-Estoque'!A:G,3,FALSE))</f>
        <v/>
      </c>
    </row>
    <row r="1838" spans="5:8" ht="18.75" customHeight="1" x14ac:dyDescent="0.25">
      <c r="E1838" s="1" t="str">
        <f t="shared" si="29"/>
        <v/>
      </c>
      <c r="F1838" s="2" t="str">
        <f>IF(ISERROR(VLOOKUP(A1838,'Cadastro-Estoque'!A:G,1,FALSE)),"",VLOOKUP(A1838,'Cadastro-Estoque'!A:G,4,FALSE))</f>
        <v/>
      </c>
      <c r="G1838" s="2" t="str">
        <f>IF(ISBLANK(A1838),"",IF(ISERROR(VLOOKUP(A1838,'Cadastro-Estoque'!A:G,1,FALSE)),"Produto não cadastrado",VLOOKUP(A1838,'Cadastro-Estoque'!A:G,2,FALSE)))</f>
        <v/>
      </c>
      <c r="H1838" s="2" t="str">
        <f>IF(ISERROR(VLOOKUP(A1838,'Cadastro-Estoque'!A:G,1,FALSE)),"",VLOOKUP(A1838,'Cadastro-Estoque'!A:G,3,FALSE))</f>
        <v/>
      </c>
    </row>
    <row r="1839" spans="5:8" ht="18.75" customHeight="1" x14ac:dyDescent="0.25">
      <c r="E1839" s="1" t="str">
        <f t="shared" si="29"/>
        <v/>
      </c>
      <c r="F1839" s="2" t="str">
        <f>IF(ISERROR(VLOOKUP(A1839,'Cadastro-Estoque'!A:G,1,FALSE)),"",VLOOKUP(A1839,'Cadastro-Estoque'!A:G,4,FALSE))</f>
        <v/>
      </c>
      <c r="G1839" s="2" t="str">
        <f>IF(ISBLANK(A1839),"",IF(ISERROR(VLOOKUP(A1839,'Cadastro-Estoque'!A:G,1,FALSE)),"Produto não cadastrado",VLOOKUP(A1839,'Cadastro-Estoque'!A:G,2,FALSE)))</f>
        <v/>
      </c>
      <c r="H1839" s="2" t="str">
        <f>IF(ISERROR(VLOOKUP(A1839,'Cadastro-Estoque'!A:G,1,FALSE)),"",VLOOKUP(A1839,'Cadastro-Estoque'!A:G,3,FALSE))</f>
        <v/>
      </c>
    </row>
    <row r="1840" spans="5:8" ht="18.75" customHeight="1" x14ac:dyDescent="0.25">
      <c r="E1840" s="1" t="str">
        <f t="shared" si="29"/>
        <v/>
      </c>
      <c r="F1840" s="2" t="str">
        <f>IF(ISERROR(VLOOKUP(A1840,'Cadastro-Estoque'!A:G,1,FALSE)),"",VLOOKUP(A1840,'Cadastro-Estoque'!A:G,4,FALSE))</f>
        <v/>
      </c>
      <c r="G1840" s="2" t="str">
        <f>IF(ISBLANK(A1840),"",IF(ISERROR(VLOOKUP(A1840,'Cadastro-Estoque'!A:G,1,FALSE)),"Produto não cadastrado",VLOOKUP(A1840,'Cadastro-Estoque'!A:G,2,FALSE)))</f>
        <v/>
      </c>
      <c r="H1840" s="2" t="str">
        <f>IF(ISERROR(VLOOKUP(A1840,'Cadastro-Estoque'!A:G,1,FALSE)),"",VLOOKUP(A1840,'Cadastro-Estoque'!A:G,3,FALSE))</f>
        <v/>
      </c>
    </row>
    <row r="1841" spans="5:8" ht="18.75" customHeight="1" x14ac:dyDescent="0.25">
      <c r="E1841" s="1" t="str">
        <f t="shared" si="29"/>
        <v/>
      </c>
      <c r="F1841" s="2" t="str">
        <f>IF(ISERROR(VLOOKUP(A1841,'Cadastro-Estoque'!A:G,1,FALSE)),"",VLOOKUP(A1841,'Cadastro-Estoque'!A:G,4,FALSE))</f>
        <v/>
      </c>
      <c r="G1841" s="2" t="str">
        <f>IF(ISBLANK(A1841),"",IF(ISERROR(VLOOKUP(A1841,'Cadastro-Estoque'!A:G,1,FALSE)),"Produto não cadastrado",VLOOKUP(A1841,'Cadastro-Estoque'!A:G,2,FALSE)))</f>
        <v/>
      </c>
      <c r="H1841" s="2" t="str">
        <f>IF(ISERROR(VLOOKUP(A1841,'Cadastro-Estoque'!A:G,1,FALSE)),"",VLOOKUP(A1841,'Cadastro-Estoque'!A:G,3,FALSE))</f>
        <v/>
      </c>
    </row>
    <row r="1842" spans="5:8" ht="18.75" customHeight="1" x14ac:dyDescent="0.25">
      <c r="E1842" s="1" t="str">
        <f t="shared" si="29"/>
        <v/>
      </c>
      <c r="F1842" s="2" t="str">
        <f>IF(ISERROR(VLOOKUP(A1842,'Cadastro-Estoque'!A:G,1,FALSE)),"",VLOOKUP(A1842,'Cadastro-Estoque'!A:G,4,FALSE))</f>
        <v/>
      </c>
      <c r="G1842" s="2" t="str">
        <f>IF(ISBLANK(A1842),"",IF(ISERROR(VLOOKUP(A1842,'Cadastro-Estoque'!A:G,1,FALSE)),"Produto não cadastrado",VLOOKUP(A1842,'Cadastro-Estoque'!A:G,2,FALSE)))</f>
        <v/>
      </c>
      <c r="H1842" s="2" t="str">
        <f>IF(ISERROR(VLOOKUP(A1842,'Cadastro-Estoque'!A:G,1,FALSE)),"",VLOOKUP(A1842,'Cadastro-Estoque'!A:G,3,FALSE))</f>
        <v/>
      </c>
    </row>
    <row r="1843" spans="5:8" ht="18.75" customHeight="1" x14ac:dyDescent="0.25">
      <c r="E1843" s="1" t="str">
        <f t="shared" si="29"/>
        <v/>
      </c>
      <c r="F1843" s="2" t="str">
        <f>IF(ISERROR(VLOOKUP(A1843,'Cadastro-Estoque'!A:G,1,FALSE)),"",VLOOKUP(A1843,'Cadastro-Estoque'!A:G,4,FALSE))</f>
        <v/>
      </c>
      <c r="G1843" s="2" t="str">
        <f>IF(ISBLANK(A1843),"",IF(ISERROR(VLOOKUP(A1843,'Cadastro-Estoque'!A:G,1,FALSE)),"Produto não cadastrado",VLOOKUP(A1843,'Cadastro-Estoque'!A:G,2,FALSE)))</f>
        <v/>
      </c>
      <c r="H1843" s="2" t="str">
        <f>IF(ISERROR(VLOOKUP(A1843,'Cadastro-Estoque'!A:G,1,FALSE)),"",VLOOKUP(A1843,'Cadastro-Estoque'!A:G,3,FALSE))</f>
        <v/>
      </c>
    </row>
    <row r="1844" spans="5:8" ht="18.75" customHeight="1" x14ac:dyDescent="0.25">
      <c r="E1844" s="1" t="str">
        <f t="shared" si="29"/>
        <v/>
      </c>
      <c r="F1844" s="2" t="str">
        <f>IF(ISERROR(VLOOKUP(A1844,'Cadastro-Estoque'!A:G,1,FALSE)),"",VLOOKUP(A1844,'Cadastro-Estoque'!A:G,4,FALSE))</f>
        <v/>
      </c>
      <c r="G1844" s="2" t="str">
        <f>IF(ISBLANK(A1844),"",IF(ISERROR(VLOOKUP(A1844,'Cadastro-Estoque'!A:G,1,FALSE)),"Produto não cadastrado",VLOOKUP(A1844,'Cadastro-Estoque'!A:G,2,FALSE)))</f>
        <v/>
      </c>
      <c r="H1844" s="2" t="str">
        <f>IF(ISERROR(VLOOKUP(A1844,'Cadastro-Estoque'!A:G,1,FALSE)),"",VLOOKUP(A1844,'Cadastro-Estoque'!A:G,3,FALSE))</f>
        <v/>
      </c>
    </row>
    <row r="1845" spans="5:8" ht="18.75" customHeight="1" x14ac:dyDescent="0.25">
      <c r="E1845" s="1" t="str">
        <f t="shared" si="29"/>
        <v/>
      </c>
      <c r="F1845" s="2" t="str">
        <f>IF(ISERROR(VLOOKUP(A1845,'Cadastro-Estoque'!A:G,1,FALSE)),"",VLOOKUP(A1845,'Cadastro-Estoque'!A:G,4,FALSE))</f>
        <v/>
      </c>
      <c r="G1845" s="2" t="str">
        <f>IF(ISBLANK(A1845),"",IF(ISERROR(VLOOKUP(A1845,'Cadastro-Estoque'!A:G,1,FALSE)),"Produto não cadastrado",VLOOKUP(A1845,'Cadastro-Estoque'!A:G,2,FALSE)))</f>
        <v/>
      </c>
      <c r="H1845" s="2" t="str">
        <f>IF(ISERROR(VLOOKUP(A1845,'Cadastro-Estoque'!A:G,1,FALSE)),"",VLOOKUP(A1845,'Cadastro-Estoque'!A:G,3,FALSE))</f>
        <v/>
      </c>
    </row>
    <row r="1846" spans="5:8" ht="18.75" customHeight="1" x14ac:dyDescent="0.25">
      <c r="E1846" s="1" t="str">
        <f t="shared" si="29"/>
        <v/>
      </c>
      <c r="F1846" s="2" t="str">
        <f>IF(ISERROR(VLOOKUP(A1846,'Cadastro-Estoque'!A:G,1,FALSE)),"",VLOOKUP(A1846,'Cadastro-Estoque'!A:G,4,FALSE))</f>
        <v/>
      </c>
      <c r="G1846" s="2" t="str">
        <f>IF(ISBLANK(A1846),"",IF(ISERROR(VLOOKUP(A1846,'Cadastro-Estoque'!A:G,1,FALSE)),"Produto não cadastrado",VLOOKUP(A1846,'Cadastro-Estoque'!A:G,2,FALSE)))</f>
        <v/>
      </c>
      <c r="H1846" s="2" t="str">
        <f>IF(ISERROR(VLOOKUP(A1846,'Cadastro-Estoque'!A:G,1,FALSE)),"",VLOOKUP(A1846,'Cadastro-Estoque'!A:G,3,FALSE))</f>
        <v/>
      </c>
    </row>
    <row r="1847" spans="5:8" ht="18.75" customHeight="1" x14ac:dyDescent="0.25">
      <c r="E1847" s="1" t="str">
        <f t="shared" si="29"/>
        <v/>
      </c>
      <c r="F1847" s="2" t="str">
        <f>IF(ISERROR(VLOOKUP(A1847,'Cadastro-Estoque'!A:G,1,FALSE)),"",VLOOKUP(A1847,'Cadastro-Estoque'!A:G,4,FALSE))</f>
        <v/>
      </c>
      <c r="G1847" s="2" t="str">
        <f>IF(ISBLANK(A1847),"",IF(ISERROR(VLOOKUP(A1847,'Cadastro-Estoque'!A:G,1,FALSE)),"Produto não cadastrado",VLOOKUP(A1847,'Cadastro-Estoque'!A:G,2,FALSE)))</f>
        <v/>
      </c>
      <c r="H1847" s="2" t="str">
        <f>IF(ISERROR(VLOOKUP(A1847,'Cadastro-Estoque'!A:G,1,FALSE)),"",VLOOKUP(A1847,'Cadastro-Estoque'!A:G,3,FALSE))</f>
        <v/>
      </c>
    </row>
    <row r="1848" spans="5:8" ht="18.75" customHeight="1" x14ac:dyDescent="0.25">
      <c r="E1848" s="1" t="str">
        <f t="shared" si="29"/>
        <v/>
      </c>
      <c r="F1848" s="2" t="str">
        <f>IF(ISERROR(VLOOKUP(A1848,'Cadastro-Estoque'!A:G,1,FALSE)),"",VLOOKUP(A1848,'Cadastro-Estoque'!A:G,4,FALSE))</f>
        <v/>
      </c>
      <c r="G1848" s="2" t="str">
        <f>IF(ISBLANK(A1848),"",IF(ISERROR(VLOOKUP(A1848,'Cadastro-Estoque'!A:G,1,FALSE)),"Produto não cadastrado",VLOOKUP(A1848,'Cadastro-Estoque'!A:G,2,FALSE)))</f>
        <v/>
      </c>
      <c r="H1848" s="2" t="str">
        <f>IF(ISERROR(VLOOKUP(A1848,'Cadastro-Estoque'!A:G,1,FALSE)),"",VLOOKUP(A1848,'Cadastro-Estoque'!A:G,3,FALSE))</f>
        <v/>
      </c>
    </row>
    <row r="1849" spans="5:8" ht="18.75" customHeight="1" x14ac:dyDescent="0.25">
      <c r="E1849" s="1" t="str">
        <f t="shared" si="29"/>
        <v/>
      </c>
      <c r="F1849" s="2" t="str">
        <f>IF(ISERROR(VLOOKUP(A1849,'Cadastro-Estoque'!A:G,1,FALSE)),"",VLOOKUP(A1849,'Cadastro-Estoque'!A:G,4,FALSE))</f>
        <v/>
      </c>
      <c r="G1849" s="2" t="str">
        <f>IF(ISBLANK(A1849),"",IF(ISERROR(VLOOKUP(A1849,'Cadastro-Estoque'!A:G,1,FALSE)),"Produto não cadastrado",VLOOKUP(A1849,'Cadastro-Estoque'!A:G,2,FALSE)))</f>
        <v/>
      </c>
      <c r="H1849" s="2" t="str">
        <f>IF(ISERROR(VLOOKUP(A1849,'Cadastro-Estoque'!A:G,1,FALSE)),"",VLOOKUP(A1849,'Cadastro-Estoque'!A:G,3,FALSE))</f>
        <v/>
      </c>
    </row>
    <row r="1850" spans="5:8" ht="18.75" customHeight="1" x14ac:dyDescent="0.25">
      <c r="E1850" s="1" t="str">
        <f t="shared" si="29"/>
        <v/>
      </c>
      <c r="F1850" s="2" t="str">
        <f>IF(ISERROR(VLOOKUP(A1850,'Cadastro-Estoque'!A:G,1,FALSE)),"",VLOOKUP(A1850,'Cadastro-Estoque'!A:G,4,FALSE))</f>
        <v/>
      </c>
      <c r="G1850" s="2" t="str">
        <f>IF(ISBLANK(A1850),"",IF(ISERROR(VLOOKUP(A1850,'Cadastro-Estoque'!A:G,1,FALSE)),"Produto não cadastrado",VLOOKUP(A1850,'Cadastro-Estoque'!A:G,2,FALSE)))</f>
        <v/>
      </c>
      <c r="H1850" s="2" t="str">
        <f>IF(ISERROR(VLOOKUP(A1850,'Cadastro-Estoque'!A:G,1,FALSE)),"",VLOOKUP(A1850,'Cadastro-Estoque'!A:G,3,FALSE))</f>
        <v/>
      </c>
    </row>
    <row r="1851" spans="5:8" ht="18.75" customHeight="1" x14ac:dyDescent="0.25">
      <c r="E1851" s="1" t="str">
        <f t="shared" si="29"/>
        <v/>
      </c>
      <c r="F1851" s="2" t="str">
        <f>IF(ISERROR(VLOOKUP(A1851,'Cadastro-Estoque'!A:G,1,FALSE)),"",VLOOKUP(A1851,'Cadastro-Estoque'!A:G,4,FALSE))</f>
        <v/>
      </c>
      <c r="G1851" s="2" t="str">
        <f>IF(ISBLANK(A1851),"",IF(ISERROR(VLOOKUP(A1851,'Cadastro-Estoque'!A:G,1,FALSE)),"Produto não cadastrado",VLOOKUP(A1851,'Cadastro-Estoque'!A:G,2,FALSE)))</f>
        <v/>
      </c>
      <c r="H1851" s="2" t="str">
        <f>IF(ISERROR(VLOOKUP(A1851,'Cadastro-Estoque'!A:G,1,FALSE)),"",VLOOKUP(A1851,'Cadastro-Estoque'!A:G,3,FALSE))</f>
        <v/>
      </c>
    </row>
    <row r="1852" spans="5:8" ht="18.75" customHeight="1" x14ac:dyDescent="0.25">
      <c r="E1852" s="1" t="str">
        <f t="shared" si="29"/>
        <v/>
      </c>
      <c r="F1852" s="2" t="str">
        <f>IF(ISERROR(VLOOKUP(A1852,'Cadastro-Estoque'!A:G,1,FALSE)),"",VLOOKUP(A1852,'Cadastro-Estoque'!A:G,4,FALSE))</f>
        <v/>
      </c>
      <c r="G1852" s="2" t="str">
        <f>IF(ISBLANK(A1852),"",IF(ISERROR(VLOOKUP(A1852,'Cadastro-Estoque'!A:G,1,FALSE)),"Produto não cadastrado",VLOOKUP(A1852,'Cadastro-Estoque'!A:G,2,FALSE)))</f>
        <v/>
      </c>
      <c r="H1852" s="2" t="str">
        <f>IF(ISERROR(VLOOKUP(A1852,'Cadastro-Estoque'!A:G,1,FALSE)),"",VLOOKUP(A1852,'Cadastro-Estoque'!A:G,3,FALSE))</f>
        <v/>
      </c>
    </row>
    <row r="1853" spans="5:8" ht="18.75" customHeight="1" x14ac:dyDescent="0.25">
      <c r="E1853" s="1" t="str">
        <f t="shared" si="29"/>
        <v/>
      </c>
      <c r="F1853" s="2" t="str">
        <f>IF(ISERROR(VLOOKUP(A1853,'Cadastro-Estoque'!A:G,1,FALSE)),"",VLOOKUP(A1853,'Cadastro-Estoque'!A:G,4,FALSE))</f>
        <v/>
      </c>
      <c r="G1853" s="2" t="str">
        <f>IF(ISBLANK(A1853),"",IF(ISERROR(VLOOKUP(A1853,'Cadastro-Estoque'!A:G,1,FALSE)),"Produto não cadastrado",VLOOKUP(A1853,'Cadastro-Estoque'!A:G,2,FALSE)))</f>
        <v/>
      </c>
      <c r="H1853" s="2" t="str">
        <f>IF(ISERROR(VLOOKUP(A1853,'Cadastro-Estoque'!A:G,1,FALSE)),"",VLOOKUP(A1853,'Cadastro-Estoque'!A:G,3,FALSE))</f>
        <v/>
      </c>
    </row>
    <row r="1854" spans="5:8" ht="18.75" customHeight="1" x14ac:dyDescent="0.25">
      <c r="E1854" s="1" t="str">
        <f t="shared" si="29"/>
        <v/>
      </c>
      <c r="F1854" s="2" t="str">
        <f>IF(ISERROR(VLOOKUP(A1854,'Cadastro-Estoque'!A:G,1,FALSE)),"",VLOOKUP(A1854,'Cadastro-Estoque'!A:G,4,FALSE))</f>
        <v/>
      </c>
      <c r="G1854" s="2" t="str">
        <f>IF(ISBLANK(A1854),"",IF(ISERROR(VLOOKUP(A1854,'Cadastro-Estoque'!A:G,1,FALSE)),"Produto não cadastrado",VLOOKUP(A1854,'Cadastro-Estoque'!A:G,2,FALSE)))</f>
        <v/>
      </c>
      <c r="H1854" s="2" t="str">
        <f>IF(ISERROR(VLOOKUP(A1854,'Cadastro-Estoque'!A:G,1,FALSE)),"",VLOOKUP(A1854,'Cadastro-Estoque'!A:G,3,FALSE))</f>
        <v/>
      </c>
    </row>
    <row r="1855" spans="5:8" ht="18.75" customHeight="1" x14ac:dyDescent="0.25">
      <c r="E1855" s="1" t="str">
        <f t="shared" si="29"/>
        <v/>
      </c>
      <c r="F1855" s="2" t="str">
        <f>IF(ISERROR(VLOOKUP(A1855,'Cadastro-Estoque'!A:G,1,FALSE)),"",VLOOKUP(A1855,'Cadastro-Estoque'!A:G,4,FALSE))</f>
        <v/>
      </c>
      <c r="G1855" s="2" t="str">
        <f>IF(ISBLANK(A1855),"",IF(ISERROR(VLOOKUP(A1855,'Cadastro-Estoque'!A:G,1,FALSE)),"Produto não cadastrado",VLOOKUP(A1855,'Cadastro-Estoque'!A:G,2,FALSE)))</f>
        <v/>
      </c>
      <c r="H1855" s="2" t="str">
        <f>IF(ISERROR(VLOOKUP(A1855,'Cadastro-Estoque'!A:G,1,FALSE)),"",VLOOKUP(A1855,'Cadastro-Estoque'!A:G,3,FALSE))</f>
        <v/>
      </c>
    </row>
    <row r="1856" spans="5:8" ht="18.75" customHeight="1" x14ac:dyDescent="0.25">
      <c r="E1856" s="1" t="str">
        <f t="shared" si="29"/>
        <v/>
      </c>
      <c r="F1856" s="2" t="str">
        <f>IF(ISERROR(VLOOKUP(A1856,'Cadastro-Estoque'!A:G,1,FALSE)),"",VLOOKUP(A1856,'Cadastro-Estoque'!A:G,4,FALSE))</f>
        <v/>
      </c>
      <c r="G1856" s="2" t="str">
        <f>IF(ISBLANK(A1856),"",IF(ISERROR(VLOOKUP(A1856,'Cadastro-Estoque'!A:G,1,FALSE)),"Produto não cadastrado",VLOOKUP(A1856,'Cadastro-Estoque'!A:G,2,FALSE)))</f>
        <v/>
      </c>
      <c r="H1856" s="2" t="str">
        <f>IF(ISERROR(VLOOKUP(A1856,'Cadastro-Estoque'!A:G,1,FALSE)),"",VLOOKUP(A1856,'Cadastro-Estoque'!A:G,3,FALSE))</f>
        <v/>
      </c>
    </row>
    <row r="1857" spans="5:8" ht="18.75" customHeight="1" x14ac:dyDescent="0.25">
      <c r="E1857" s="1" t="str">
        <f t="shared" si="29"/>
        <v/>
      </c>
      <c r="F1857" s="2" t="str">
        <f>IF(ISERROR(VLOOKUP(A1857,'Cadastro-Estoque'!A:G,1,FALSE)),"",VLOOKUP(A1857,'Cadastro-Estoque'!A:G,4,FALSE))</f>
        <v/>
      </c>
      <c r="G1857" s="2" t="str">
        <f>IF(ISBLANK(A1857),"",IF(ISERROR(VLOOKUP(A1857,'Cadastro-Estoque'!A:G,1,FALSE)),"Produto não cadastrado",VLOOKUP(A1857,'Cadastro-Estoque'!A:G,2,FALSE)))</f>
        <v/>
      </c>
      <c r="H1857" s="2" t="str">
        <f>IF(ISERROR(VLOOKUP(A1857,'Cadastro-Estoque'!A:G,1,FALSE)),"",VLOOKUP(A1857,'Cadastro-Estoque'!A:G,3,FALSE))</f>
        <v/>
      </c>
    </row>
    <row r="1858" spans="5:8" ht="18.75" customHeight="1" x14ac:dyDescent="0.25">
      <c r="E1858" s="1" t="str">
        <f t="shared" si="29"/>
        <v/>
      </c>
      <c r="F1858" s="2" t="str">
        <f>IF(ISERROR(VLOOKUP(A1858,'Cadastro-Estoque'!A:G,1,FALSE)),"",VLOOKUP(A1858,'Cadastro-Estoque'!A:G,4,FALSE))</f>
        <v/>
      </c>
      <c r="G1858" s="2" t="str">
        <f>IF(ISBLANK(A1858),"",IF(ISERROR(VLOOKUP(A1858,'Cadastro-Estoque'!A:G,1,FALSE)),"Produto não cadastrado",VLOOKUP(A1858,'Cadastro-Estoque'!A:G,2,FALSE)))</f>
        <v/>
      </c>
      <c r="H1858" s="2" t="str">
        <f>IF(ISERROR(VLOOKUP(A1858,'Cadastro-Estoque'!A:G,1,FALSE)),"",VLOOKUP(A1858,'Cadastro-Estoque'!A:G,3,FALSE))</f>
        <v/>
      </c>
    </row>
    <row r="1859" spans="5:8" ht="18.75" customHeight="1" x14ac:dyDescent="0.25">
      <c r="E1859" s="1" t="str">
        <f t="shared" si="29"/>
        <v/>
      </c>
      <c r="F1859" s="2" t="str">
        <f>IF(ISERROR(VLOOKUP(A1859,'Cadastro-Estoque'!A:G,1,FALSE)),"",VLOOKUP(A1859,'Cadastro-Estoque'!A:G,4,FALSE))</f>
        <v/>
      </c>
      <c r="G1859" s="2" t="str">
        <f>IF(ISBLANK(A1859),"",IF(ISERROR(VLOOKUP(A1859,'Cadastro-Estoque'!A:G,1,FALSE)),"Produto não cadastrado",VLOOKUP(A1859,'Cadastro-Estoque'!A:G,2,FALSE)))</f>
        <v/>
      </c>
      <c r="H1859" s="2" t="str">
        <f>IF(ISERROR(VLOOKUP(A1859,'Cadastro-Estoque'!A:G,1,FALSE)),"",VLOOKUP(A1859,'Cadastro-Estoque'!A:G,3,FALSE))</f>
        <v/>
      </c>
    </row>
    <row r="1860" spans="5:8" ht="18.75" customHeight="1" x14ac:dyDescent="0.25">
      <c r="E1860" s="1" t="str">
        <f t="shared" si="29"/>
        <v/>
      </c>
      <c r="F1860" s="2" t="str">
        <f>IF(ISERROR(VLOOKUP(A1860,'Cadastro-Estoque'!A:G,1,FALSE)),"",VLOOKUP(A1860,'Cadastro-Estoque'!A:G,4,FALSE))</f>
        <v/>
      </c>
      <c r="G1860" s="2" t="str">
        <f>IF(ISBLANK(A1860),"",IF(ISERROR(VLOOKUP(A1860,'Cadastro-Estoque'!A:G,1,FALSE)),"Produto não cadastrado",VLOOKUP(A1860,'Cadastro-Estoque'!A:G,2,FALSE)))</f>
        <v/>
      </c>
      <c r="H1860" s="2" t="str">
        <f>IF(ISERROR(VLOOKUP(A1860,'Cadastro-Estoque'!A:G,1,FALSE)),"",VLOOKUP(A1860,'Cadastro-Estoque'!A:G,3,FALSE))</f>
        <v/>
      </c>
    </row>
    <row r="1861" spans="5:8" ht="18.75" customHeight="1" x14ac:dyDescent="0.25">
      <c r="E1861" s="1" t="str">
        <f t="shared" si="29"/>
        <v/>
      </c>
      <c r="F1861" s="2" t="str">
        <f>IF(ISERROR(VLOOKUP(A1861,'Cadastro-Estoque'!A:G,1,FALSE)),"",VLOOKUP(A1861,'Cadastro-Estoque'!A:G,4,FALSE))</f>
        <v/>
      </c>
      <c r="G1861" s="2" t="str">
        <f>IF(ISBLANK(A1861),"",IF(ISERROR(VLOOKUP(A1861,'Cadastro-Estoque'!A:G,1,FALSE)),"Produto não cadastrado",VLOOKUP(A1861,'Cadastro-Estoque'!A:G,2,FALSE)))</f>
        <v/>
      </c>
      <c r="H1861" s="2" t="str">
        <f>IF(ISERROR(VLOOKUP(A1861,'Cadastro-Estoque'!A:G,1,FALSE)),"",VLOOKUP(A1861,'Cadastro-Estoque'!A:G,3,FALSE))</f>
        <v/>
      </c>
    </row>
    <row r="1862" spans="5:8" ht="18.75" customHeight="1" x14ac:dyDescent="0.25">
      <c r="E1862" s="1" t="str">
        <f t="shared" si="29"/>
        <v/>
      </c>
      <c r="F1862" s="2" t="str">
        <f>IF(ISERROR(VLOOKUP(A1862,'Cadastro-Estoque'!A:G,1,FALSE)),"",VLOOKUP(A1862,'Cadastro-Estoque'!A:G,4,FALSE))</f>
        <v/>
      </c>
      <c r="G1862" s="2" t="str">
        <f>IF(ISBLANK(A1862),"",IF(ISERROR(VLOOKUP(A1862,'Cadastro-Estoque'!A:G,1,FALSE)),"Produto não cadastrado",VLOOKUP(A1862,'Cadastro-Estoque'!A:G,2,FALSE)))</f>
        <v/>
      </c>
      <c r="H1862" s="2" t="str">
        <f>IF(ISERROR(VLOOKUP(A1862,'Cadastro-Estoque'!A:G,1,FALSE)),"",VLOOKUP(A1862,'Cadastro-Estoque'!A:G,3,FALSE))</f>
        <v/>
      </c>
    </row>
    <row r="1863" spans="5:8" ht="18.75" customHeight="1" x14ac:dyDescent="0.25">
      <c r="E1863" s="1" t="str">
        <f t="shared" ref="E1863:E1926" si="30">IF(ISBLANK(A1863),"",C1863*D1863)</f>
        <v/>
      </c>
      <c r="F1863" s="2" t="str">
        <f>IF(ISERROR(VLOOKUP(A1863,'Cadastro-Estoque'!A:G,1,FALSE)),"",VLOOKUP(A1863,'Cadastro-Estoque'!A:G,4,FALSE))</f>
        <v/>
      </c>
      <c r="G1863" s="2" t="str">
        <f>IF(ISBLANK(A1863),"",IF(ISERROR(VLOOKUP(A1863,'Cadastro-Estoque'!A:G,1,FALSE)),"Produto não cadastrado",VLOOKUP(A1863,'Cadastro-Estoque'!A:G,2,FALSE)))</f>
        <v/>
      </c>
      <c r="H1863" s="2" t="str">
        <f>IF(ISERROR(VLOOKUP(A1863,'Cadastro-Estoque'!A:G,1,FALSE)),"",VLOOKUP(A1863,'Cadastro-Estoque'!A:G,3,FALSE))</f>
        <v/>
      </c>
    </row>
    <row r="1864" spans="5:8" ht="18.75" customHeight="1" x14ac:dyDescent="0.25">
      <c r="E1864" s="1" t="str">
        <f t="shared" si="30"/>
        <v/>
      </c>
      <c r="F1864" s="2" t="str">
        <f>IF(ISERROR(VLOOKUP(A1864,'Cadastro-Estoque'!A:G,1,FALSE)),"",VLOOKUP(A1864,'Cadastro-Estoque'!A:G,4,FALSE))</f>
        <v/>
      </c>
      <c r="G1864" s="2" t="str">
        <f>IF(ISBLANK(A1864),"",IF(ISERROR(VLOOKUP(A1864,'Cadastro-Estoque'!A:G,1,FALSE)),"Produto não cadastrado",VLOOKUP(A1864,'Cadastro-Estoque'!A:G,2,FALSE)))</f>
        <v/>
      </c>
      <c r="H1864" s="2" t="str">
        <f>IF(ISERROR(VLOOKUP(A1864,'Cadastro-Estoque'!A:G,1,FALSE)),"",VLOOKUP(A1864,'Cadastro-Estoque'!A:G,3,FALSE))</f>
        <v/>
      </c>
    </row>
    <row r="1865" spans="5:8" ht="18.75" customHeight="1" x14ac:dyDescent="0.25">
      <c r="E1865" s="1" t="str">
        <f t="shared" si="30"/>
        <v/>
      </c>
      <c r="F1865" s="2" t="str">
        <f>IF(ISERROR(VLOOKUP(A1865,'Cadastro-Estoque'!A:G,1,FALSE)),"",VLOOKUP(A1865,'Cadastro-Estoque'!A:G,4,FALSE))</f>
        <v/>
      </c>
      <c r="G1865" s="2" t="str">
        <f>IF(ISBLANK(A1865),"",IF(ISERROR(VLOOKUP(A1865,'Cadastro-Estoque'!A:G,1,FALSE)),"Produto não cadastrado",VLOOKUP(A1865,'Cadastro-Estoque'!A:G,2,FALSE)))</f>
        <v/>
      </c>
      <c r="H1865" s="2" t="str">
        <f>IF(ISERROR(VLOOKUP(A1865,'Cadastro-Estoque'!A:G,1,FALSE)),"",VLOOKUP(A1865,'Cadastro-Estoque'!A:G,3,FALSE))</f>
        <v/>
      </c>
    </row>
    <row r="1866" spans="5:8" ht="18.75" customHeight="1" x14ac:dyDescent="0.25">
      <c r="E1866" s="1" t="str">
        <f t="shared" si="30"/>
        <v/>
      </c>
      <c r="F1866" s="2" t="str">
        <f>IF(ISERROR(VLOOKUP(A1866,'Cadastro-Estoque'!A:G,1,FALSE)),"",VLOOKUP(A1866,'Cadastro-Estoque'!A:G,4,FALSE))</f>
        <v/>
      </c>
      <c r="G1866" s="2" t="str">
        <f>IF(ISBLANK(A1866),"",IF(ISERROR(VLOOKUP(A1866,'Cadastro-Estoque'!A:G,1,FALSE)),"Produto não cadastrado",VLOOKUP(A1866,'Cadastro-Estoque'!A:G,2,FALSE)))</f>
        <v/>
      </c>
      <c r="H1866" s="2" t="str">
        <f>IF(ISERROR(VLOOKUP(A1866,'Cadastro-Estoque'!A:G,1,FALSE)),"",VLOOKUP(A1866,'Cadastro-Estoque'!A:G,3,FALSE))</f>
        <v/>
      </c>
    </row>
    <row r="1867" spans="5:8" ht="18.75" customHeight="1" x14ac:dyDescent="0.25">
      <c r="E1867" s="1" t="str">
        <f t="shared" si="30"/>
        <v/>
      </c>
      <c r="F1867" s="2" t="str">
        <f>IF(ISERROR(VLOOKUP(A1867,'Cadastro-Estoque'!A:G,1,FALSE)),"",VLOOKUP(A1867,'Cadastro-Estoque'!A:G,4,FALSE))</f>
        <v/>
      </c>
      <c r="G1867" s="2" t="str">
        <f>IF(ISBLANK(A1867),"",IF(ISERROR(VLOOKUP(A1867,'Cadastro-Estoque'!A:G,1,FALSE)),"Produto não cadastrado",VLOOKUP(A1867,'Cadastro-Estoque'!A:G,2,FALSE)))</f>
        <v/>
      </c>
      <c r="H1867" s="2" t="str">
        <f>IF(ISERROR(VLOOKUP(A1867,'Cadastro-Estoque'!A:G,1,FALSE)),"",VLOOKUP(A1867,'Cadastro-Estoque'!A:G,3,FALSE))</f>
        <v/>
      </c>
    </row>
    <row r="1868" spans="5:8" ht="18.75" customHeight="1" x14ac:dyDescent="0.25">
      <c r="E1868" s="1" t="str">
        <f t="shared" si="30"/>
        <v/>
      </c>
      <c r="F1868" s="2" t="str">
        <f>IF(ISERROR(VLOOKUP(A1868,'Cadastro-Estoque'!A:G,1,FALSE)),"",VLOOKUP(A1868,'Cadastro-Estoque'!A:G,4,FALSE))</f>
        <v/>
      </c>
      <c r="G1868" s="2" t="str">
        <f>IF(ISBLANK(A1868),"",IF(ISERROR(VLOOKUP(A1868,'Cadastro-Estoque'!A:G,1,FALSE)),"Produto não cadastrado",VLOOKUP(A1868,'Cadastro-Estoque'!A:G,2,FALSE)))</f>
        <v/>
      </c>
      <c r="H1868" s="2" t="str">
        <f>IF(ISERROR(VLOOKUP(A1868,'Cadastro-Estoque'!A:G,1,FALSE)),"",VLOOKUP(A1868,'Cadastro-Estoque'!A:G,3,FALSE))</f>
        <v/>
      </c>
    </row>
    <row r="1869" spans="5:8" ht="18.75" customHeight="1" x14ac:dyDescent="0.25">
      <c r="E1869" s="1" t="str">
        <f t="shared" si="30"/>
        <v/>
      </c>
      <c r="F1869" s="2" t="str">
        <f>IF(ISERROR(VLOOKUP(A1869,'Cadastro-Estoque'!A:G,1,FALSE)),"",VLOOKUP(A1869,'Cadastro-Estoque'!A:G,4,FALSE))</f>
        <v/>
      </c>
      <c r="G1869" s="2" t="str">
        <f>IF(ISBLANK(A1869),"",IF(ISERROR(VLOOKUP(A1869,'Cadastro-Estoque'!A:G,1,FALSE)),"Produto não cadastrado",VLOOKUP(A1869,'Cadastro-Estoque'!A:G,2,FALSE)))</f>
        <v/>
      </c>
      <c r="H1869" s="2" t="str">
        <f>IF(ISERROR(VLOOKUP(A1869,'Cadastro-Estoque'!A:G,1,FALSE)),"",VLOOKUP(A1869,'Cadastro-Estoque'!A:G,3,FALSE))</f>
        <v/>
      </c>
    </row>
    <row r="1870" spans="5:8" ht="18.75" customHeight="1" x14ac:dyDescent="0.25">
      <c r="E1870" s="1" t="str">
        <f t="shared" si="30"/>
        <v/>
      </c>
      <c r="F1870" s="2" t="str">
        <f>IF(ISERROR(VLOOKUP(A1870,'Cadastro-Estoque'!A:G,1,FALSE)),"",VLOOKUP(A1870,'Cadastro-Estoque'!A:G,4,FALSE))</f>
        <v/>
      </c>
      <c r="G1870" s="2" t="str">
        <f>IF(ISBLANK(A1870),"",IF(ISERROR(VLOOKUP(A1870,'Cadastro-Estoque'!A:G,1,FALSE)),"Produto não cadastrado",VLOOKUP(A1870,'Cadastro-Estoque'!A:G,2,FALSE)))</f>
        <v/>
      </c>
      <c r="H1870" s="2" t="str">
        <f>IF(ISERROR(VLOOKUP(A1870,'Cadastro-Estoque'!A:G,1,FALSE)),"",VLOOKUP(A1870,'Cadastro-Estoque'!A:G,3,FALSE))</f>
        <v/>
      </c>
    </row>
    <row r="1871" spans="5:8" ht="18.75" customHeight="1" x14ac:dyDescent="0.25">
      <c r="E1871" s="1" t="str">
        <f t="shared" si="30"/>
        <v/>
      </c>
      <c r="F1871" s="2" t="str">
        <f>IF(ISERROR(VLOOKUP(A1871,'Cadastro-Estoque'!A:G,1,FALSE)),"",VLOOKUP(A1871,'Cadastro-Estoque'!A:G,4,FALSE))</f>
        <v/>
      </c>
      <c r="G1871" s="2" t="str">
        <f>IF(ISBLANK(A1871),"",IF(ISERROR(VLOOKUP(A1871,'Cadastro-Estoque'!A:G,1,FALSE)),"Produto não cadastrado",VLOOKUP(A1871,'Cadastro-Estoque'!A:G,2,FALSE)))</f>
        <v/>
      </c>
      <c r="H1871" s="2" t="str">
        <f>IF(ISERROR(VLOOKUP(A1871,'Cadastro-Estoque'!A:G,1,FALSE)),"",VLOOKUP(A1871,'Cadastro-Estoque'!A:G,3,FALSE))</f>
        <v/>
      </c>
    </row>
    <row r="1872" spans="5:8" ht="18.75" customHeight="1" x14ac:dyDescent="0.25">
      <c r="E1872" s="1" t="str">
        <f t="shared" si="30"/>
        <v/>
      </c>
      <c r="F1872" s="2" t="str">
        <f>IF(ISERROR(VLOOKUP(A1872,'Cadastro-Estoque'!A:G,1,FALSE)),"",VLOOKUP(A1872,'Cadastro-Estoque'!A:G,4,FALSE))</f>
        <v/>
      </c>
      <c r="G1872" s="2" t="str">
        <f>IF(ISBLANK(A1872),"",IF(ISERROR(VLOOKUP(A1872,'Cadastro-Estoque'!A:G,1,FALSE)),"Produto não cadastrado",VLOOKUP(A1872,'Cadastro-Estoque'!A:G,2,FALSE)))</f>
        <v/>
      </c>
      <c r="H1872" s="2" t="str">
        <f>IF(ISERROR(VLOOKUP(A1872,'Cadastro-Estoque'!A:G,1,FALSE)),"",VLOOKUP(A1872,'Cadastro-Estoque'!A:G,3,FALSE))</f>
        <v/>
      </c>
    </row>
    <row r="1873" spans="5:8" ht="18.75" customHeight="1" x14ac:dyDescent="0.25">
      <c r="E1873" s="1" t="str">
        <f t="shared" si="30"/>
        <v/>
      </c>
      <c r="F1873" s="2" t="str">
        <f>IF(ISERROR(VLOOKUP(A1873,'Cadastro-Estoque'!A:G,1,FALSE)),"",VLOOKUP(A1873,'Cadastro-Estoque'!A:G,4,FALSE))</f>
        <v/>
      </c>
      <c r="G1873" s="2" t="str">
        <f>IF(ISBLANK(A1873),"",IF(ISERROR(VLOOKUP(A1873,'Cadastro-Estoque'!A:G,1,FALSE)),"Produto não cadastrado",VLOOKUP(A1873,'Cadastro-Estoque'!A:G,2,FALSE)))</f>
        <v/>
      </c>
      <c r="H1873" s="2" t="str">
        <f>IF(ISERROR(VLOOKUP(A1873,'Cadastro-Estoque'!A:G,1,FALSE)),"",VLOOKUP(A1873,'Cadastro-Estoque'!A:G,3,FALSE))</f>
        <v/>
      </c>
    </row>
    <row r="1874" spans="5:8" ht="18.75" customHeight="1" x14ac:dyDescent="0.25">
      <c r="E1874" s="1" t="str">
        <f t="shared" si="30"/>
        <v/>
      </c>
      <c r="F1874" s="2" t="str">
        <f>IF(ISERROR(VLOOKUP(A1874,'Cadastro-Estoque'!A:G,1,FALSE)),"",VLOOKUP(A1874,'Cadastro-Estoque'!A:G,4,FALSE))</f>
        <v/>
      </c>
      <c r="G1874" s="2" t="str">
        <f>IF(ISBLANK(A1874),"",IF(ISERROR(VLOOKUP(A1874,'Cadastro-Estoque'!A:G,1,FALSE)),"Produto não cadastrado",VLOOKUP(A1874,'Cadastro-Estoque'!A:G,2,FALSE)))</f>
        <v/>
      </c>
      <c r="H1874" s="2" t="str">
        <f>IF(ISERROR(VLOOKUP(A1874,'Cadastro-Estoque'!A:G,1,FALSE)),"",VLOOKUP(A1874,'Cadastro-Estoque'!A:G,3,FALSE))</f>
        <v/>
      </c>
    </row>
    <row r="1875" spans="5:8" ht="18.75" customHeight="1" x14ac:dyDescent="0.25">
      <c r="E1875" s="1" t="str">
        <f t="shared" si="30"/>
        <v/>
      </c>
      <c r="F1875" s="2" t="str">
        <f>IF(ISERROR(VLOOKUP(A1875,'Cadastro-Estoque'!A:G,1,FALSE)),"",VLOOKUP(A1875,'Cadastro-Estoque'!A:G,4,FALSE))</f>
        <v/>
      </c>
      <c r="G1875" s="2" t="str">
        <f>IF(ISBLANK(A1875),"",IF(ISERROR(VLOOKUP(A1875,'Cadastro-Estoque'!A:G,1,FALSE)),"Produto não cadastrado",VLOOKUP(A1875,'Cadastro-Estoque'!A:G,2,FALSE)))</f>
        <v/>
      </c>
      <c r="H1875" s="2" t="str">
        <f>IF(ISERROR(VLOOKUP(A1875,'Cadastro-Estoque'!A:G,1,FALSE)),"",VLOOKUP(A1875,'Cadastro-Estoque'!A:G,3,FALSE))</f>
        <v/>
      </c>
    </row>
    <row r="1876" spans="5:8" ht="18.75" customHeight="1" x14ac:dyDescent="0.25">
      <c r="E1876" s="1" t="str">
        <f t="shared" si="30"/>
        <v/>
      </c>
      <c r="F1876" s="2" t="str">
        <f>IF(ISERROR(VLOOKUP(A1876,'Cadastro-Estoque'!A:G,1,FALSE)),"",VLOOKUP(A1876,'Cadastro-Estoque'!A:G,4,FALSE))</f>
        <v/>
      </c>
      <c r="G1876" s="2" t="str">
        <f>IF(ISBLANK(A1876),"",IF(ISERROR(VLOOKUP(A1876,'Cadastro-Estoque'!A:G,1,FALSE)),"Produto não cadastrado",VLOOKUP(A1876,'Cadastro-Estoque'!A:G,2,FALSE)))</f>
        <v/>
      </c>
      <c r="H1876" s="2" t="str">
        <f>IF(ISERROR(VLOOKUP(A1876,'Cadastro-Estoque'!A:G,1,FALSE)),"",VLOOKUP(A1876,'Cadastro-Estoque'!A:G,3,FALSE))</f>
        <v/>
      </c>
    </row>
    <row r="1877" spans="5:8" ht="18.75" customHeight="1" x14ac:dyDescent="0.25">
      <c r="E1877" s="1" t="str">
        <f t="shared" si="30"/>
        <v/>
      </c>
      <c r="F1877" s="2" t="str">
        <f>IF(ISERROR(VLOOKUP(A1877,'Cadastro-Estoque'!A:G,1,FALSE)),"",VLOOKUP(A1877,'Cadastro-Estoque'!A:G,4,FALSE))</f>
        <v/>
      </c>
      <c r="G1877" s="2" t="str">
        <f>IF(ISBLANK(A1877),"",IF(ISERROR(VLOOKUP(A1877,'Cadastro-Estoque'!A:G,1,FALSE)),"Produto não cadastrado",VLOOKUP(A1877,'Cadastro-Estoque'!A:G,2,FALSE)))</f>
        <v/>
      </c>
      <c r="H1877" s="2" t="str">
        <f>IF(ISERROR(VLOOKUP(A1877,'Cadastro-Estoque'!A:G,1,FALSE)),"",VLOOKUP(A1877,'Cadastro-Estoque'!A:G,3,FALSE))</f>
        <v/>
      </c>
    </row>
    <row r="1878" spans="5:8" ht="18.75" customHeight="1" x14ac:dyDescent="0.25">
      <c r="E1878" s="1" t="str">
        <f t="shared" si="30"/>
        <v/>
      </c>
      <c r="F1878" s="2" t="str">
        <f>IF(ISERROR(VLOOKUP(A1878,'Cadastro-Estoque'!A:G,1,FALSE)),"",VLOOKUP(A1878,'Cadastro-Estoque'!A:G,4,FALSE))</f>
        <v/>
      </c>
      <c r="G1878" s="2" t="str">
        <f>IF(ISBLANK(A1878),"",IF(ISERROR(VLOOKUP(A1878,'Cadastro-Estoque'!A:G,1,FALSE)),"Produto não cadastrado",VLOOKUP(A1878,'Cadastro-Estoque'!A:G,2,FALSE)))</f>
        <v/>
      </c>
      <c r="H1878" s="2" t="str">
        <f>IF(ISERROR(VLOOKUP(A1878,'Cadastro-Estoque'!A:G,1,FALSE)),"",VLOOKUP(A1878,'Cadastro-Estoque'!A:G,3,FALSE))</f>
        <v/>
      </c>
    </row>
    <row r="1879" spans="5:8" ht="18.75" customHeight="1" x14ac:dyDescent="0.25">
      <c r="E1879" s="1" t="str">
        <f t="shared" si="30"/>
        <v/>
      </c>
      <c r="F1879" s="2" t="str">
        <f>IF(ISERROR(VLOOKUP(A1879,'Cadastro-Estoque'!A:G,1,FALSE)),"",VLOOKUP(A1879,'Cadastro-Estoque'!A:G,4,FALSE))</f>
        <v/>
      </c>
      <c r="G1879" s="2" t="str">
        <f>IF(ISBLANK(A1879),"",IF(ISERROR(VLOOKUP(A1879,'Cadastro-Estoque'!A:G,1,FALSE)),"Produto não cadastrado",VLOOKUP(A1879,'Cadastro-Estoque'!A:G,2,FALSE)))</f>
        <v/>
      </c>
      <c r="H1879" s="2" t="str">
        <f>IF(ISERROR(VLOOKUP(A1879,'Cadastro-Estoque'!A:G,1,FALSE)),"",VLOOKUP(A1879,'Cadastro-Estoque'!A:G,3,FALSE))</f>
        <v/>
      </c>
    </row>
    <row r="1880" spans="5:8" ht="18.75" customHeight="1" x14ac:dyDescent="0.25">
      <c r="E1880" s="1" t="str">
        <f t="shared" si="30"/>
        <v/>
      </c>
      <c r="F1880" s="2" t="str">
        <f>IF(ISERROR(VLOOKUP(A1880,'Cadastro-Estoque'!A:G,1,FALSE)),"",VLOOKUP(A1880,'Cadastro-Estoque'!A:G,4,FALSE))</f>
        <v/>
      </c>
      <c r="G1880" s="2" t="str">
        <f>IF(ISBLANK(A1880),"",IF(ISERROR(VLOOKUP(A1880,'Cadastro-Estoque'!A:G,1,FALSE)),"Produto não cadastrado",VLOOKUP(A1880,'Cadastro-Estoque'!A:G,2,FALSE)))</f>
        <v/>
      </c>
      <c r="H1880" s="2" t="str">
        <f>IF(ISERROR(VLOOKUP(A1880,'Cadastro-Estoque'!A:G,1,FALSE)),"",VLOOKUP(A1880,'Cadastro-Estoque'!A:G,3,FALSE))</f>
        <v/>
      </c>
    </row>
    <row r="1881" spans="5:8" ht="18.75" customHeight="1" x14ac:dyDescent="0.25">
      <c r="E1881" s="1" t="str">
        <f t="shared" si="30"/>
        <v/>
      </c>
      <c r="F1881" s="2" t="str">
        <f>IF(ISERROR(VLOOKUP(A1881,'Cadastro-Estoque'!A:G,1,FALSE)),"",VLOOKUP(A1881,'Cadastro-Estoque'!A:G,4,FALSE))</f>
        <v/>
      </c>
      <c r="G1881" s="2" t="str">
        <f>IF(ISBLANK(A1881),"",IF(ISERROR(VLOOKUP(A1881,'Cadastro-Estoque'!A:G,1,FALSE)),"Produto não cadastrado",VLOOKUP(A1881,'Cadastro-Estoque'!A:G,2,FALSE)))</f>
        <v/>
      </c>
      <c r="H1881" s="2" t="str">
        <f>IF(ISERROR(VLOOKUP(A1881,'Cadastro-Estoque'!A:G,1,FALSE)),"",VLOOKUP(A1881,'Cadastro-Estoque'!A:G,3,FALSE))</f>
        <v/>
      </c>
    </row>
    <row r="1882" spans="5:8" ht="18.75" customHeight="1" x14ac:dyDescent="0.25">
      <c r="E1882" s="1" t="str">
        <f t="shared" si="30"/>
        <v/>
      </c>
      <c r="F1882" s="2" t="str">
        <f>IF(ISERROR(VLOOKUP(A1882,'Cadastro-Estoque'!A:G,1,FALSE)),"",VLOOKUP(A1882,'Cadastro-Estoque'!A:G,4,FALSE))</f>
        <v/>
      </c>
      <c r="G1882" s="2" t="str">
        <f>IF(ISBLANK(A1882),"",IF(ISERROR(VLOOKUP(A1882,'Cadastro-Estoque'!A:G,1,FALSE)),"Produto não cadastrado",VLOOKUP(A1882,'Cadastro-Estoque'!A:G,2,FALSE)))</f>
        <v/>
      </c>
      <c r="H1882" s="2" t="str">
        <f>IF(ISERROR(VLOOKUP(A1882,'Cadastro-Estoque'!A:G,1,FALSE)),"",VLOOKUP(A1882,'Cadastro-Estoque'!A:G,3,FALSE))</f>
        <v/>
      </c>
    </row>
    <row r="1883" spans="5:8" ht="18.75" customHeight="1" x14ac:dyDescent="0.25">
      <c r="E1883" s="1" t="str">
        <f t="shared" si="30"/>
        <v/>
      </c>
      <c r="F1883" s="2" t="str">
        <f>IF(ISERROR(VLOOKUP(A1883,'Cadastro-Estoque'!A:G,1,FALSE)),"",VLOOKUP(A1883,'Cadastro-Estoque'!A:G,4,FALSE))</f>
        <v/>
      </c>
      <c r="G1883" s="2" t="str">
        <f>IF(ISBLANK(A1883),"",IF(ISERROR(VLOOKUP(A1883,'Cadastro-Estoque'!A:G,1,FALSE)),"Produto não cadastrado",VLOOKUP(A1883,'Cadastro-Estoque'!A:G,2,FALSE)))</f>
        <v/>
      </c>
      <c r="H1883" s="2" t="str">
        <f>IF(ISERROR(VLOOKUP(A1883,'Cadastro-Estoque'!A:G,1,FALSE)),"",VLOOKUP(A1883,'Cadastro-Estoque'!A:G,3,FALSE))</f>
        <v/>
      </c>
    </row>
    <row r="1884" spans="5:8" ht="18.75" customHeight="1" x14ac:dyDescent="0.25">
      <c r="E1884" s="1" t="str">
        <f t="shared" si="30"/>
        <v/>
      </c>
      <c r="F1884" s="2" t="str">
        <f>IF(ISERROR(VLOOKUP(A1884,'Cadastro-Estoque'!A:G,1,FALSE)),"",VLOOKUP(A1884,'Cadastro-Estoque'!A:G,4,FALSE))</f>
        <v/>
      </c>
      <c r="G1884" s="2" t="str">
        <f>IF(ISBLANK(A1884),"",IF(ISERROR(VLOOKUP(A1884,'Cadastro-Estoque'!A:G,1,FALSE)),"Produto não cadastrado",VLOOKUP(A1884,'Cadastro-Estoque'!A:G,2,FALSE)))</f>
        <v/>
      </c>
      <c r="H1884" s="2" t="str">
        <f>IF(ISERROR(VLOOKUP(A1884,'Cadastro-Estoque'!A:G,1,FALSE)),"",VLOOKUP(A1884,'Cadastro-Estoque'!A:G,3,FALSE))</f>
        <v/>
      </c>
    </row>
    <row r="1885" spans="5:8" ht="18.75" customHeight="1" x14ac:dyDescent="0.25">
      <c r="E1885" s="1" t="str">
        <f t="shared" si="30"/>
        <v/>
      </c>
      <c r="F1885" s="2" t="str">
        <f>IF(ISERROR(VLOOKUP(A1885,'Cadastro-Estoque'!A:G,1,FALSE)),"",VLOOKUP(A1885,'Cadastro-Estoque'!A:G,4,FALSE))</f>
        <v/>
      </c>
      <c r="G1885" s="2" t="str">
        <f>IF(ISBLANK(A1885),"",IF(ISERROR(VLOOKUP(A1885,'Cadastro-Estoque'!A:G,1,FALSE)),"Produto não cadastrado",VLOOKUP(A1885,'Cadastro-Estoque'!A:G,2,FALSE)))</f>
        <v/>
      </c>
      <c r="H1885" s="2" t="str">
        <f>IF(ISERROR(VLOOKUP(A1885,'Cadastro-Estoque'!A:G,1,FALSE)),"",VLOOKUP(A1885,'Cadastro-Estoque'!A:G,3,FALSE))</f>
        <v/>
      </c>
    </row>
    <row r="1886" spans="5:8" ht="18.75" customHeight="1" x14ac:dyDescent="0.25">
      <c r="E1886" s="1" t="str">
        <f t="shared" si="30"/>
        <v/>
      </c>
      <c r="F1886" s="2" t="str">
        <f>IF(ISERROR(VLOOKUP(A1886,'Cadastro-Estoque'!A:G,1,FALSE)),"",VLOOKUP(A1886,'Cadastro-Estoque'!A:G,4,FALSE))</f>
        <v/>
      </c>
      <c r="G1886" s="2" t="str">
        <f>IF(ISBLANK(A1886),"",IF(ISERROR(VLOOKUP(A1886,'Cadastro-Estoque'!A:G,1,FALSE)),"Produto não cadastrado",VLOOKUP(A1886,'Cadastro-Estoque'!A:G,2,FALSE)))</f>
        <v/>
      </c>
      <c r="H1886" s="2" t="str">
        <f>IF(ISERROR(VLOOKUP(A1886,'Cadastro-Estoque'!A:G,1,FALSE)),"",VLOOKUP(A1886,'Cadastro-Estoque'!A:G,3,FALSE))</f>
        <v/>
      </c>
    </row>
    <row r="1887" spans="5:8" ht="18.75" customHeight="1" x14ac:dyDescent="0.25">
      <c r="E1887" s="1" t="str">
        <f t="shared" si="30"/>
        <v/>
      </c>
      <c r="F1887" s="2" t="str">
        <f>IF(ISERROR(VLOOKUP(A1887,'Cadastro-Estoque'!A:G,1,FALSE)),"",VLOOKUP(A1887,'Cadastro-Estoque'!A:G,4,FALSE))</f>
        <v/>
      </c>
      <c r="G1887" s="2" t="str">
        <f>IF(ISBLANK(A1887),"",IF(ISERROR(VLOOKUP(A1887,'Cadastro-Estoque'!A:G,1,FALSE)),"Produto não cadastrado",VLOOKUP(A1887,'Cadastro-Estoque'!A:G,2,FALSE)))</f>
        <v/>
      </c>
      <c r="H1887" s="2" t="str">
        <f>IF(ISERROR(VLOOKUP(A1887,'Cadastro-Estoque'!A:G,1,FALSE)),"",VLOOKUP(A1887,'Cadastro-Estoque'!A:G,3,FALSE))</f>
        <v/>
      </c>
    </row>
    <row r="1888" spans="5:8" ht="18.75" customHeight="1" x14ac:dyDescent="0.25">
      <c r="E1888" s="1" t="str">
        <f t="shared" si="30"/>
        <v/>
      </c>
      <c r="F1888" s="2" t="str">
        <f>IF(ISERROR(VLOOKUP(A1888,'Cadastro-Estoque'!A:G,1,FALSE)),"",VLOOKUP(A1888,'Cadastro-Estoque'!A:G,4,FALSE))</f>
        <v/>
      </c>
      <c r="G1888" s="2" t="str">
        <f>IF(ISBLANK(A1888),"",IF(ISERROR(VLOOKUP(A1888,'Cadastro-Estoque'!A:G,1,FALSE)),"Produto não cadastrado",VLOOKUP(A1888,'Cadastro-Estoque'!A:G,2,FALSE)))</f>
        <v/>
      </c>
      <c r="H1888" s="2" t="str">
        <f>IF(ISERROR(VLOOKUP(A1888,'Cadastro-Estoque'!A:G,1,FALSE)),"",VLOOKUP(A1888,'Cadastro-Estoque'!A:G,3,FALSE))</f>
        <v/>
      </c>
    </row>
    <row r="1889" spans="5:8" ht="18.75" customHeight="1" x14ac:dyDescent="0.25">
      <c r="E1889" s="1" t="str">
        <f t="shared" si="30"/>
        <v/>
      </c>
      <c r="F1889" s="2" t="str">
        <f>IF(ISERROR(VLOOKUP(A1889,'Cadastro-Estoque'!A:G,1,FALSE)),"",VLOOKUP(A1889,'Cadastro-Estoque'!A:G,4,FALSE))</f>
        <v/>
      </c>
      <c r="G1889" s="2" t="str">
        <f>IF(ISBLANK(A1889),"",IF(ISERROR(VLOOKUP(A1889,'Cadastro-Estoque'!A:G,1,FALSE)),"Produto não cadastrado",VLOOKUP(A1889,'Cadastro-Estoque'!A:G,2,FALSE)))</f>
        <v/>
      </c>
      <c r="H1889" s="2" t="str">
        <f>IF(ISERROR(VLOOKUP(A1889,'Cadastro-Estoque'!A:G,1,FALSE)),"",VLOOKUP(A1889,'Cadastro-Estoque'!A:G,3,FALSE))</f>
        <v/>
      </c>
    </row>
    <row r="1890" spans="5:8" ht="18.75" customHeight="1" x14ac:dyDescent="0.25">
      <c r="E1890" s="1" t="str">
        <f t="shared" si="30"/>
        <v/>
      </c>
      <c r="F1890" s="2" t="str">
        <f>IF(ISERROR(VLOOKUP(A1890,'Cadastro-Estoque'!A:G,1,FALSE)),"",VLOOKUP(A1890,'Cadastro-Estoque'!A:G,4,FALSE))</f>
        <v/>
      </c>
      <c r="G1890" s="2" t="str">
        <f>IF(ISBLANK(A1890),"",IF(ISERROR(VLOOKUP(A1890,'Cadastro-Estoque'!A:G,1,FALSE)),"Produto não cadastrado",VLOOKUP(A1890,'Cadastro-Estoque'!A:G,2,FALSE)))</f>
        <v/>
      </c>
      <c r="H1890" s="2" t="str">
        <f>IF(ISERROR(VLOOKUP(A1890,'Cadastro-Estoque'!A:G,1,FALSE)),"",VLOOKUP(A1890,'Cadastro-Estoque'!A:G,3,FALSE))</f>
        <v/>
      </c>
    </row>
    <row r="1891" spans="5:8" ht="18.75" customHeight="1" x14ac:dyDescent="0.25">
      <c r="E1891" s="1" t="str">
        <f t="shared" si="30"/>
        <v/>
      </c>
      <c r="F1891" s="2" t="str">
        <f>IF(ISERROR(VLOOKUP(A1891,'Cadastro-Estoque'!A:G,1,FALSE)),"",VLOOKUP(A1891,'Cadastro-Estoque'!A:G,4,FALSE))</f>
        <v/>
      </c>
      <c r="G1891" s="2" t="str">
        <f>IF(ISBLANK(A1891),"",IF(ISERROR(VLOOKUP(A1891,'Cadastro-Estoque'!A:G,1,FALSE)),"Produto não cadastrado",VLOOKUP(A1891,'Cadastro-Estoque'!A:G,2,FALSE)))</f>
        <v/>
      </c>
      <c r="H1891" s="2" t="str">
        <f>IF(ISERROR(VLOOKUP(A1891,'Cadastro-Estoque'!A:G,1,FALSE)),"",VLOOKUP(A1891,'Cadastro-Estoque'!A:G,3,FALSE))</f>
        <v/>
      </c>
    </row>
    <row r="1892" spans="5:8" ht="18.75" customHeight="1" x14ac:dyDescent="0.25">
      <c r="E1892" s="1" t="str">
        <f t="shared" si="30"/>
        <v/>
      </c>
      <c r="F1892" s="2" t="str">
        <f>IF(ISERROR(VLOOKUP(A1892,'Cadastro-Estoque'!A:G,1,FALSE)),"",VLOOKUP(A1892,'Cadastro-Estoque'!A:G,4,FALSE))</f>
        <v/>
      </c>
      <c r="G1892" s="2" t="str">
        <f>IF(ISBLANK(A1892),"",IF(ISERROR(VLOOKUP(A1892,'Cadastro-Estoque'!A:G,1,FALSE)),"Produto não cadastrado",VLOOKUP(A1892,'Cadastro-Estoque'!A:G,2,FALSE)))</f>
        <v/>
      </c>
      <c r="H1892" s="2" t="str">
        <f>IF(ISERROR(VLOOKUP(A1892,'Cadastro-Estoque'!A:G,1,FALSE)),"",VLOOKUP(A1892,'Cadastro-Estoque'!A:G,3,FALSE))</f>
        <v/>
      </c>
    </row>
    <row r="1893" spans="5:8" ht="18.75" customHeight="1" x14ac:dyDescent="0.25">
      <c r="E1893" s="1" t="str">
        <f t="shared" si="30"/>
        <v/>
      </c>
      <c r="F1893" s="2" t="str">
        <f>IF(ISERROR(VLOOKUP(A1893,'Cadastro-Estoque'!A:G,1,FALSE)),"",VLOOKUP(A1893,'Cadastro-Estoque'!A:G,4,FALSE))</f>
        <v/>
      </c>
      <c r="G1893" s="2" t="str">
        <f>IF(ISBLANK(A1893),"",IF(ISERROR(VLOOKUP(A1893,'Cadastro-Estoque'!A:G,1,FALSE)),"Produto não cadastrado",VLOOKUP(A1893,'Cadastro-Estoque'!A:G,2,FALSE)))</f>
        <v/>
      </c>
      <c r="H1893" s="2" t="str">
        <f>IF(ISERROR(VLOOKUP(A1893,'Cadastro-Estoque'!A:G,1,FALSE)),"",VLOOKUP(A1893,'Cadastro-Estoque'!A:G,3,FALSE))</f>
        <v/>
      </c>
    </row>
    <row r="1894" spans="5:8" ht="18.75" customHeight="1" x14ac:dyDescent="0.25">
      <c r="E1894" s="1" t="str">
        <f t="shared" si="30"/>
        <v/>
      </c>
      <c r="F1894" s="2" t="str">
        <f>IF(ISERROR(VLOOKUP(A1894,'Cadastro-Estoque'!A:G,1,FALSE)),"",VLOOKUP(A1894,'Cadastro-Estoque'!A:G,4,FALSE))</f>
        <v/>
      </c>
      <c r="G1894" s="2" t="str">
        <f>IF(ISBLANK(A1894),"",IF(ISERROR(VLOOKUP(A1894,'Cadastro-Estoque'!A:G,1,FALSE)),"Produto não cadastrado",VLOOKUP(A1894,'Cadastro-Estoque'!A:G,2,FALSE)))</f>
        <v/>
      </c>
      <c r="H1894" s="2" t="str">
        <f>IF(ISERROR(VLOOKUP(A1894,'Cadastro-Estoque'!A:G,1,FALSE)),"",VLOOKUP(A1894,'Cadastro-Estoque'!A:G,3,FALSE))</f>
        <v/>
      </c>
    </row>
    <row r="1895" spans="5:8" ht="18.75" customHeight="1" x14ac:dyDescent="0.25">
      <c r="E1895" s="1" t="str">
        <f t="shared" si="30"/>
        <v/>
      </c>
      <c r="F1895" s="2" t="str">
        <f>IF(ISERROR(VLOOKUP(A1895,'Cadastro-Estoque'!A:G,1,FALSE)),"",VLOOKUP(A1895,'Cadastro-Estoque'!A:G,4,FALSE))</f>
        <v/>
      </c>
      <c r="G1895" s="2" t="str">
        <f>IF(ISBLANK(A1895),"",IF(ISERROR(VLOOKUP(A1895,'Cadastro-Estoque'!A:G,1,FALSE)),"Produto não cadastrado",VLOOKUP(A1895,'Cadastro-Estoque'!A:G,2,FALSE)))</f>
        <v/>
      </c>
      <c r="H1895" s="2" t="str">
        <f>IF(ISERROR(VLOOKUP(A1895,'Cadastro-Estoque'!A:G,1,FALSE)),"",VLOOKUP(A1895,'Cadastro-Estoque'!A:G,3,FALSE))</f>
        <v/>
      </c>
    </row>
    <row r="1896" spans="5:8" ht="18.75" customHeight="1" x14ac:dyDescent="0.25">
      <c r="E1896" s="1" t="str">
        <f t="shared" si="30"/>
        <v/>
      </c>
      <c r="F1896" s="2" t="str">
        <f>IF(ISERROR(VLOOKUP(A1896,'Cadastro-Estoque'!A:G,1,FALSE)),"",VLOOKUP(A1896,'Cadastro-Estoque'!A:G,4,FALSE))</f>
        <v/>
      </c>
      <c r="G1896" s="2" t="str">
        <f>IF(ISBLANK(A1896),"",IF(ISERROR(VLOOKUP(A1896,'Cadastro-Estoque'!A:G,1,FALSE)),"Produto não cadastrado",VLOOKUP(A1896,'Cadastro-Estoque'!A:G,2,FALSE)))</f>
        <v/>
      </c>
      <c r="H1896" s="2" t="str">
        <f>IF(ISERROR(VLOOKUP(A1896,'Cadastro-Estoque'!A:G,1,FALSE)),"",VLOOKUP(A1896,'Cadastro-Estoque'!A:G,3,FALSE))</f>
        <v/>
      </c>
    </row>
    <row r="1897" spans="5:8" ht="18.75" customHeight="1" x14ac:dyDescent="0.25">
      <c r="E1897" s="1" t="str">
        <f t="shared" si="30"/>
        <v/>
      </c>
      <c r="F1897" s="2" t="str">
        <f>IF(ISERROR(VLOOKUP(A1897,'Cadastro-Estoque'!A:G,1,FALSE)),"",VLOOKUP(A1897,'Cadastro-Estoque'!A:G,4,FALSE))</f>
        <v/>
      </c>
      <c r="G1897" s="2" t="str">
        <f>IF(ISBLANK(A1897),"",IF(ISERROR(VLOOKUP(A1897,'Cadastro-Estoque'!A:G,1,FALSE)),"Produto não cadastrado",VLOOKUP(A1897,'Cadastro-Estoque'!A:G,2,FALSE)))</f>
        <v/>
      </c>
      <c r="H1897" s="2" t="str">
        <f>IF(ISERROR(VLOOKUP(A1897,'Cadastro-Estoque'!A:G,1,FALSE)),"",VLOOKUP(A1897,'Cadastro-Estoque'!A:G,3,FALSE))</f>
        <v/>
      </c>
    </row>
    <row r="1898" spans="5:8" ht="18.75" customHeight="1" x14ac:dyDescent="0.25">
      <c r="E1898" s="1" t="str">
        <f t="shared" si="30"/>
        <v/>
      </c>
      <c r="F1898" s="2" t="str">
        <f>IF(ISERROR(VLOOKUP(A1898,'Cadastro-Estoque'!A:G,1,FALSE)),"",VLOOKUP(A1898,'Cadastro-Estoque'!A:G,4,FALSE))</f>
        <v/>
      </c>
      <c r="G1898" s="2" t="str">
        <f>IF(ISBLANK(A1898),"",IF(ISERROR(VLOOKUP(A1898,'Cadastro-Estoque'!A:G,1,FALSE)),"Produto não cadastrado",VLOOKUP(A1898,'Cadastro-Estoque'!A:G,2,FALSE)))</f>
        <v/>
      </c>
      <c r="H1898" s="2" t="str">
        <f>IF(ISERROR(VLOOKUP(A1898,'Cadastro-Estoque'!A:G,1,FALSE)),"",VLOOKUP(A1898,'Cadastro-Estoque'!A:G,3,FALSE))</f>
        <v/>
      </c>
    </row>
    <row r="1899" spans="5:8" ht="18.75" customHeight="1" x14ac:dyDescent="0.25">
      <c r="E1899" s="1" t="str">
        <f t="shared" si="30"/>
        <v/>
      </c>
      <c r="F1899" s="2" t="str">
        <f>IF(ISERROR(VLOOKUP(A1899,'Cadastro-Estoque'!A:G,1,FALSE)),"",VLOOKUP(A1899,'Cadastro-Estoque'!A:G,4,FALSE))</f>
        <v/>
      </c>
      <c r="G1899" s="2" t="str">
        <f>IF(ISBLANK(A1899),"",IF(ISERROR(VLOOKUP(A1899,'Cadastro-Estoque'!A:G,1,FALSE)),"Produto não cadastrado",VLOOKUP(A1899,'Cadastro-Estoque'!A:G,2,FALSE)))</f>
        <v/>
      </c>
      <c r="H1899" s="2" t="str">
        <f>IF(ISERROR(VLOOKUP(A1899,'Cadastro-Estoque'!A:G,1,FALSE)),"",VLOOKUP(A1899,'Cadastro-Estoque'!A:G,3,FALSE))</f>
        <v/>
      </c>
    </row>
    <row r="1900" spans="5:8" ht="18.75" customHeight="1" x14ac:dyDescent="0.25">
      <c r="E1900" s="1" t="str">
        <f t="shared" si="30"/>
        <v/>
      </c>
      <c r="F1900" s="2" t="str">
        <f>IF(ISERROR(VLOOKUP(A1900,'Cadastro-Estoque'!A:G,1,FALSE)),"",VLOOKUP(A1900,'Cadastro-Estoque'!A:G,4,FALSE))</f>
        <v/>
      </c>
      <c r="G1900" s="2" t="str">
        <f>IF(ISBLANK(A1900),"",IF(ISERROR(VLOOKUP(A1900,'Cadastro-Estoque'!A:G,1,FALSE)),"Produto não cadastrado",VLOOKUP(A1900,'Cadastro-Estoque'!A:G,2,FALSE)))</f>
        <v/>
      </c>
      <c r="H1900" s="2" t="str">
        <f>IF(ISERROR(VLOOKUP(A1900,'Cadastro-Estoque'!A:G,1,FALSE)),"",VLOOKUP(A1900,'Cadastro-Estoque'!A:G,3,FALSE))</f>
        <v/>
      </c>
    </row>
    <row r="1901" spans="5:8" ht="18.75" customHeight="1" x14ac:dyDescent="0.25">
      <c r="E1901" s="1" t="str">
        <f t="shared" si="30"/>
        <v/>
      </c>
      <c r="F1901" s="2" t="str">
        <f>IF(ISERROR(VLOOKUP(A1901,'Cadastro-Estoque'!A:G,1,FALSE)),"",VLOOKUP(A1901,'Cadastro-Estoque'!A:G,4,FALSE))</f>
        <v/>
      </c>
      <c r="G1901" s="2" t="str">
        <f>IF(ISBLANK(A1901),"",IF(ISERROR(VLOOKUP(A1901,'Cadastro-Estoque'!A:G,1,FALSE)),"Produto não cadastrado",VLOOKUP(A1901,'Cadastro-Estoque'!A:G,2,FALSE)))</f>
        <v/>
      </c>
      <c r="H1901" s="2" t="str">
        <f>IF(ISERROR(VLOOKUP(A1901,'Cadastro-Estoque'!A:G,1,FALSE)),"",VLOOKUP(A1901,'Cadastro-Estoque'!A:G,3,FALSE))</f>
        <v/>
      </c>
    </row>
    <row r="1902" spans="5:8" ht="18.75" customHeight="1" x14ac:dyDescent="0.25">
      <c r="E1902" s="1" t="str">
        <f t="shared" si="30"/>
        <v/>
      </c>
      <c r="F1902" s="2" t="str">
        <f>IF(ISERROR(VLOOKUP(A1902,'Cadastro-Estoque'!A:G,1,FALSE)),"",VLOOKUP(A1902,'Cadastro-Estoque'!A:G,4,FALSE))</f>
        <v/>
      </c>
      <c r="G1902" s="2" t="str">
        <f>IF(ISBLANK(A1902),"",IF(ISERROR(VLOOKUP(A1902,'Cadastro-Estoque'!A:G,1,FALSE)),"Produto não cadastrado",VLOOKUP(A1902,'Cadastro-Estoque'!A:G,2,FALSE)))</f>
        <v/>
      </c>
      <c r="H1902" s="2" t="str">
        <f>IF(ISERROR(VLOOKUP(A1902,'Cadastro-Estoque'!A:G,1,FALSE)),"",VLOOKUP(A1902,'Cadastro-Estoque'!A:G,3,FALSE))</f>
        <v/>
      </c>
    </row>
    <row r="1903" spans="5:8" ht="18.75" customHeight="1" x14ac:dyDescent="0.25">
      <c r="E1903" s="1" t="str">
        <f t="shared" si="30"/>
        <v/>
      </c>
      <c r="F1903" s="2" t="str">
        <f>IF(ISERROR(VLOOKUP(A1903,'Cadastro-Estoque'!A:G,1,FALSE)),"",VLOOKUP(A1903,'Cadastro-Estoque'!A:G,4,FALSE))</f>
        <v/>
      </c>
      <c r="G1903" s="2" t="str">
        <f>IF(ISBLANK(A1903),"",IF(ISERROR(VLOOKUP(A1903,'Cadastro-Estoque'!A:G,1,FALSE)),"Produto não cadastrado",VLOOKUP(A1903,'Cadastro-Estoque'!A:G,2,FALSE)))</f>
        <v/>
      </c>
      <c r="H1903" s="2" t="str">
        <f>IF(ISERROR(VLOOKUP(A1903,'Cadastro-Estoque'!A:G,1,FALSE)),"",VLOOKUP(A1903,'Cadastro-Estoque'!A:G,3,FALSE))</f>
        <v/>
      </c>
    </row>
    <row r="1904" spans="5:8" ht="18.75" customHeight="1" x14ac:dyDescent="0.25">
      <c r="E1904" s="1" t="str">
        <f t="shared" si="30"/>
        <v/>
      </c>
      <c r="F1904" s="2" t="str">
        <f>IF(ISERROR(VLOOKUP(A1904,'Cadastro-Estoque'!A:G,1,FALSE)),"",VLOOKUP(A1904,'Cadastro-Estoque'!A:G,4,FALSE))</f>
        <v/>
      </c>
      <c r="G1904" s="2" t="str">
        <f>IF(ISBLANK(A1904),"",IF(ISERROR(VLOOKUP(A1904,'Cadastro-Estoque'!A:G,1,FALSE)),"Produto não cadastrado",VLOOKUP(A1904,'Cadastro-Estoque'!A:G,2,FALSE)))</f>
        <v/>
      </c>
      <c r="H1904" s="2" t="str">
        <f>IF(ISERROR(VLOOKUP(A1904,'Cadastro-Estoque'!A:G,1,FALSE)),"",VLOOKUP(A1904,'Cadastro-Estoque'!A:G,3,FALSE))</f>
        <v/>
      </c>
    </row>
    <row r="1905" spans="5:8" ht="18.75" customHeight="1" x14ac:dyDescent="0.25">
      <c r="E1905" s="1" t="str">
        <f t="shared" si="30"/>
        <v/>
      </c>
      <c r="F1905" s="2" t="str">
        <f>IF(ISERROR(VLOOKUP(A1905,'Cadastro-Estoque'!A:G,1,FALSE)),"",VLOOKUP(A1905,'Cadastro-Estoque'!A:G,4,FALSE))</f>
        <v/>
      </c>
      <c r="G1905" s="2" t="str">
        <f>IF(ISBLANK(A1905),"",IF(ISERROR(VLOOKUP(A1905,'Cadastro-Estoque'!A:G,1,FALSE)),"Produto não cadastrado",VLOOKUP(A1905,'Cadastro-Estoque'!A:G,2,FALSE)))</f>
        <v/>
      </c>
      <c r="H1905" s="2" t="str">
        <f>IF(ISERROR(VLOOKUP(A1905,'Cadastro-Estoque'!A:G,1,FALSE)),"",VLOOKUP(A1905,'Cadastro-Estoque'!A:G,3,FALSE))</f>
        <v/>
      </c>
    </row>
    <row r="1906" spans="5:8" ht="18.75" customHeight="1" x14ac:dyDescent="0.25">
      <c r="E1906" s="1" t="str">
        <f t="shared" si="30"/>
        <v/>
      </c>
      <c r="F1906" s="2" t="str">
        <f>IF(ISERROR(VLOOKUP(A1906,'Cadastro-Estoque'!A:G,1,FALSE)),"",VLOOKUP(A1906,'Cadastro-Estoque'!A:G,4,FALSE))</f>
        <v/>
      </c>
      <c r="G1906" s="2" t="str">
        <f>IF(ISBLANK(A1906),"",IF(ISERROR(VLOOKUP(A1906,'Cadastro-Estoque'!A:G,1,FALSE)),"Produto não cadastrado",VLOOKUP(A1906,'Cadastro-Estoque'!A:G,2,FALSE)))</f>
        <v/>
      </c>
      <c r="H1906" s="2" t="str">
        <f>IF(ISERROR(VLOOKUP(A1906,'Cadastro-Estoque'!A:G,1,FALSE)),"",VLOOKUP(A1906,'Cadastro-Estoque'!A:G,3,FALSE))</f>
        <v/>
      </c>
    </row>
    <row r="1907" spans="5:8" ht="18.75" customHeight="1" x14ac:dyDescent="0.25">
      <c r="E1907" s="1" t="str">
        <f t="shared" si="30"/>
        <v/>
      </c>
      <c r="F1907" s="2" t="str">
        <f>IF(ISERROR(VLOOKUP(A1907,'Cadastro-Estoque'!A:G,1,FALSE)),"",VLOOKUP(A1907,'Cadastro-Estoque'!A:G,4,FALSE))</f>
        <v/>
      </c>
      <c r="G1907" s="2" t="str">
        <f>IF(ISBLANK(A1907),"",IF(ISERROR(VLOOKUP(A1907,'Cadastro-Estoque'!A:G,1,FALSE)),"Produto não cadastrado",VLOOKUP(A1907,'Cadastro-Estoque'!A:G,2,FALSE)))</f>
        <v/>
      </c>
      <c r="H1907" s="2" t="str">
        <f>IF(ISERROR(VLOOKUP(A1907,'Cadastro-Estoque'!A:G,1,FALSE)),"",VLOOKUP(A1907,'Cadastro-Estoque'!A:G,3,FALSE))</f>
        <v/>
      </c>
    </row>
    <row r="1908" spans="5:8" ht="18.75" customHeight="1" x14ac:dyDescent="0.25">
      <c r="E1908" s="1" t="str">
        <f t="shared" si="30"/>
        <v/>
      </c>
      <c r="F1908" s="2" t="str">
        <f>IF(ISERROR(VLOOKUP(A1908,'Cadastro-Estoque'!A:G,1,FALSE)),"",VLOOKUP(A1908,'Cadastro-Estoque'!A:G,4,FALSE))</f>
        <v/>
      </c>
      <c r="G1908" s="2" t="str">
        <f>IF(ISBLANK(A1908),"",IF(ISERROR(VLOOKUP(A1908,'Cadastro-Estoque'!A:G,1,FALSE)),"Produto não cadastrado",VLOOKUP(A1908,'Cadastro-Estoque'!A:G,2,FALSE)))</f>
        <v/>
      </c>
      <c r="H1908" s="2" t="str">
        <f>IF(ISERROR(VLOOKUP(A1908,'Cadastro-Estoque'!A:G,1,FALSE)),"",VLOOKUP(A1908,'Cadastro-Estoque'!A:G,3,FALSE))</f>
        <v/>
      </c>
    </row>
    <row r="1909" spans="5:8" ht="18.75" customHeight="1" x14ac:dyDescent="0.25">
      <c r="E1909" s="1" t="str">
        <f t="shared" si="30"/>
        <v/>
      </c>
      <c r="F1909" s="2" t="str">
        <f>IF(ISERROR(VLOOKUP(A1909,'Cadastro-Estoque'!A:G,1,FALSE)),"",VLOOKUP(A1909,'Cadastro-Estoque'!A:G,4,FALSE))</f>
        <v/>
      </c>
      <c r="G1909" s="2" t="str">
        <f>IF(ISBLANK(A1909),"",IF(ISERROR(VLOOKUP(A1909,'Cadastro-Estoque'!A:G,1,FALSE)),"Produto não cadastrado",VLOOKUP(A1909,'Cadastro-Estoque'!A:G,2,FALSE)))</f>
        <v/>
      </c>
      <c r="H1909" s="2" t="str">
        <f>IF(ISERROR(VLOOKUP(A1909,'Cadastro-Estoque'!A:G,1,FALSE)),"",VLOOKUP(A1909,'Cadastro-Estoque'!A:G,3,FALSE))</f>
        <v/>
      </c>
    </row>
    <row r="1910" spans="5:8" ht="18.75" customHeight="1" x14ac:dyDescent="0.25">
      <c r="E1910" s="1" t="str">
        <f t="shared" si="30"/>
        <v/>
      </c>
      <c r="F1910" s="2" t="str">
        <f>IF(ISERROR(VLOOKUP(A1910,'Cadastro-Estoque'!A:G,1,FALSE)),"",VLOOKUP(A1910,'Cadastro-Estoque'!A:G,4,FALSE))</f>
        <v/>
      </c>
      <c r="G1910" s="2" t="str">
        <f>IF(ISBLANK(A1910),"",IF(ISERROR(VLOOKUP(A1910,'Cadastro-Estoque'!A:G,1,FALSE)),"Produto não cadastrado",VLOOKUP(A1910,'Cadastro-Estoque'!A:G,2,FALSE)))</f>
        <v/>
      </c>
      <c r="H1910" s="2" t="str">
        <f>IF(ISERROR(VLOOKUP(A1910,'Cadastro-Estoque'!A:G,1,FALSE)),"",VLOOKUP(A1910,'Cadastro-Estoque'!A:G,3,FALSE))</f>
        <v/>
      </c>
    </row>
    <row r="1911" spans="5:8" ht="18.75" customHeight="1" x14ac:dyDescent="0.25">
      <c r="E1911" s="1" t="str">
        <f t="shared" si="30"/>
        <v/>
      </c>
      <c r="F1911" s="2" t="str">
        <f>IF(ISERROR(VLOOKUP(A1911,'Cadastro-Estoque'!A:G,1,FALSE)),"",VLOOKUP(A1911,'Cadastro-Estoque'!A:G,4,FALSE))</f>
        <v/>
      </c>
      <c r="G1911" s="2" t="str">
        <f>IF(ISBLANK(A1911),"",IF(ISERROR(VLOOKUP(A1911,'Cadastro-Estoque'!A:G,1,FALSE)),"Produto não cadastrado",VLOOKUP(A1911,'Cadastro-Estoque'!A:G,2,FALSE)))</f>
        <v/>
      </c>
      <c r="H1911" s="2" t="str">
        <f>IF(ISERROR(VLOOKUP(A1911,'Cadastro-Estoque'!A:G,1,FALSE)),"",VLOOKUP(A1911,'Cadastro-Estoque'!A:G,3,FALSE))</f>
        <v/>
      </c>
    </row>
    <row r="1912" spans="5:8" ht="18.75" customHeight="1" x14ac:dyDescent="0.25">
      <c r="E1912" s="1" t="str">
        <f t="shared" si="30"/>
        <v/>
      </c>
      <c r="F1912" s="2" t="str">
        <f>IF(ISERROR(VLOOKUP(A1912,'Cadastro-Estoque'!A:G,1,FALSE)),"",VLOOKUP(A1912,'Cadastro-Estoque'!A:G,4,FALSE))</f>
        <v/>
      </c>
      <c r="G1912" s="2" t="str">
        <f>IF(ISBLANK(A1912),"",IF(ISERROR(VLOOKUP(A1912,'Cadastro-Estoque'!A:G,1,FALSE)),"Produto não cadastrado",VLOOKUP(A1912,'Cadastro-Estoque'!A:G,2,FALSE)))</f>
        <v/>
      </c>
      <c r="H1912" s="2" t="str">
        <f>IF(ISERROR(VLOOKUP(A1912,'Cadastro-Estoque'!A:G,1,FALSE)),"",VLOOKUP(A1912,'Cadastro-Estoque'!A:G,3,FALSE))</f>
        <v/>
      </c>
    </row>
    <row r="1913" spans="5:8" ht="18.75" customHeight="1" x14ac:dyDescent="0.25">
      <c r="E1913" s="1" t="str">
        <f t="shared" si="30"/>
        <v/>
      </c>
      <c r="F1913" s="2" t="str">
        <f>IF(ISERROR(VLOOKUP(A1913,'Cadastro-Estoque'!A:G,1,FALSE)),"",VLOOKUP(A1913,'Cadastro-Estoque'!A:G,4,FALSE))</f>
        <v/>
      </c>
      <c r="G1913" s="2" t="str">
        <f>IF(ISBLANK(A1913),"",IF(ISERROR(VLOOKUP(A1913,'Cadastro-Estoque'!A:G,1,FALSE)),"Produto não cadastrado",VLOOKUP(A1913,'Cadastro-Estoque'!A:G,2,FALSE)))</f>
        <v/>
      </c>
      <c r="H1913" s="2" t="str">
        <f>IF(ISERROR(VLOOKUP(A1913,'Cadastro-Estoque'!A:G,1,FALSE)),"",VLOOKUP(A1913,'Cadastro-Estoque'!A:G,3,FALSE))</f>
        <v/>
      </c>
    </row>
    <row r="1914" spans="5:8" ht="18.75" customHeight="1" x14ac:dyDescent="0.25">
      <c r="E1914" s="1" t="str">
        <f t="shared" si="30"/>
        <v/>
      </c>
      <c r="F1914" s="2" t="str">
        <f>IF(ISERROR(VLOOKUP(A1914,'Cadastro-Estoque'!A:G,1,FALSE)),"",VLOOKUP(A1914,'Cadastro-Estoque'!A:G,4,FALSE))</f>
        <v/>
      </c>
      <c r="G1914" s="2" t="str">
        <f>IF(ISBLANK(A1914),"",IF(ISERROR(VLOOKUP(A1914,'Cadastro-Estoque'!A:G,1,FALSE)),"Produto não cadastrado",VLOOKUP(A1914,'Cadastro-Estoque'!A:G,2,FALSE)))</f>
        <v/>
      </c>
      <c r="H1914" s="2" t="str">
        <f>IF(ISERROR(VLOOKUP(A1914,'Cadastro-Estoque'!A:G,1,FALSE)),"",VLOOKUP(A1914,'Cadastro-Estoque'!A:G,3,FALSE))</f>
        <v/>
      </c>
    </row>
    <row r="1915" spans="5:8" ht="18.75" customHeight="1" x14ac:dyDescent="0.25">
      <c r="E1915" s="1" t="str">
        <f t="shared" si="30"/>
        <v/>
      </c>
      <c r="F1915" s="2" t="str">
        <f>IF(ISERROR(VLOOKUP(A1915,'Cadastro-Estoque'!A:G,1,FALSE)),"",VLOOKUP(A1915,'Cadastro-Estoque'!A:G,4,FALSE))</f>
        <v/>
      </c>
      <c r="G1915" s="2" t="str">
        <f>IF(ISBLANK(A1915),"",IF(ISERROR(VLOOKUP(A1915,'Cadastro-Estoque'!A:G,1,FALSE)),"Produto não cadastrado",VLOOKUP(A1915,'Cadastro-Estoque'!A:G,2,FALSE)))</f>
        <v/>
      </c>
      <c r="H1915" s="2" t="str">
        <f>IF(ISERROR(VLOOKUP(A1915,'Cadastro-Estoque'!A:G,1,FALSE)),"",VLOOKUP(A1915,'Cadastro-Estoque'!A:G,3,FALSE))</f>
        <v/>
      </c>
    </row>
    <row r="1916" spans="5:8" ht="18.75" customHeight="1" x14ac:dyDescent="0.25">
      <c r="E1916" s="1" t="str">
        <f t="shared" si="30"/>
        <v/>
      </c>
      <c r="F1916" s="2" t="str">
        <f>IF(ISERROR(VLOOKUP(A1916,'Cadastro-Estoque'!A:G,1,FALSE)),"",VLOOKUP(A1916,'Cadastro-Estoque'!A:G,4,FALSE))</f>
        <v/>
      </c>
      <c r="G1916" s="2" t="str">
        <f>IF(ISBLANK(A1916),"",IF(ISERROR(VLOOKUP(A1916,'Cadastro-Estoque'!A:G,1,FALSE)),"Produto não cadastrado",VLOOKUP(A1916,'Cadastro-Estoque'!A:G,2,FALSE)))</f>
        <v/>
      </c>
      <c r="H1916" s="2" t="str">
        <f>IF(ISERROR(VLOOKUP(A1916,'Cadastro-Estoque'!A:G,1,FALSE)),"",VLOOKUP(A1916,'Cadastro-Estoque'!A:G,3,FALSE))</f>
        <v/>
      </c>
    </row>
    <row r="1917" spans="5:8" ht="18.75" customHeight="1" x14ac:dyDescent="0.25">
      <c r="E1917" s="1" t="str">
        <f t="shared" si="30"/>
        <v/>
      </c>
      <c r="F1917" s="2" t="str">
        <f>IF(ISERROR(VLOOKUP(A1917,'Cadastro-Estoque'!A:G,1,FALSE)),"",VLOOKUP(A1917,'Cadastro-Estoque'!A:G,4,FALSE))</f>
        <v/>
      </c>
      <c r="G1917" s="2" t="str">
        <f>IF(ISBLANK(A1917),"",IF(ISERROR(VLOOKUP(A1917,'Cadastro-Estoque'!A:G,1,FALSE)),"Produto não cadastrado",VLOOKUP(A1917,'Cadastro-Estoque'!A:G,2,FALSE)))</f>
        <v/>
      </c>
      <c r="H1917" s="2" t="str">
        <f>IF(ISERROR(VLOOKUP(A1917,'Cadastro-Estoque'!A:G,1,FALSE)),"",VLOOKUP(A1917,'Cadastro-Estoque'!A:G,3,FALSE))</f>
        <v/>
      </c>
    </row>
    <row r="1918" spans="5:8" ht="18.75" customHeight="1" x14ac:dyDescent="0.25">
      <c r="E1918" s="1" t="str">
        <f t="shared" si="30"/>
        <v/>
      </c>
      <c r="F1918" s="2" t="str">
        <f>IF(ISERROR(VLOOKUP(A1918,'Cadastro-Estoque'!A:G,1,FALSE)),"",VLOOKUP(A1918,'Cadastro-Estoque'!A:G,4,FALSE))</f>
        <v/>
      </c>
      <c r="G1918" s="2" t="str">
        <f>IF(ISBLANK(A1918),"",IF(ISERROR(VLOOKUP(A1918,'Cadastro-Estoque'!A:G,1,FALSE)),"Produto não cadastrado",VLOOKUP(A1918,'Cadastro-Estoque'!A:G,2,FALSE)))</f>
        <v/>
      </c>
      <c r="H1918" s="2" t="str">
        <f>IF(ISERROR(VLOOKUP(A1918,'Cadastro-Estoque'!A:G,1,FALSE)),"",VLOOKUP(A1918,'Cadastro-Estoque'!A:G,3,FALSE))</f>
        <v/>
      </c>
    </row>
    <row r="1919" spans="5:8" ht="18.75" customHeight="1" x14ac:dyDescent="0.25">
      <c r="E1919" s="1" t="str">
        <f t="shared" si="30"/>
        <v/>
      </c>
      <c r="F1919" s="2" t="str">
        <f>IF(ISERROR(VLOOKUP(A1919,'Cadastro-Estoque'!A:G,1,FALSE)),"",VLOOKUP(A1919,'Cadastro-Estoque'!A:G,4,FALSE))</f>
        <v/>
      </c>
      <c r="G1919" s="2" t="str">
        <f>IF(ISBLANK(A1919),"",IF(ISERROR(VLOOKUP(A1919,'Cadastro-Estoque'!A:G,1,FALSE)),"Produto não cadastrado",VLOOKUP(A1919,'Cadastro-Estoque'!A:G,2,FALSE)))</f>
        <v/>
      </c>
      <c r="H1919" s="2" t="str">
        <f>IF(ISERROR(VLOOKUP(A1919,'Cadastro-Estoque'!A:G,1,FALSE)),"",VLOOKUP(A1919,'Cadastro-Estoque'!A:G,3,FALSE))</f>
        <v/>
      </c>
    </row>
    <row r="1920" spans="5:8" ht="18.75" customHeight="1" x14ac:dyDescent="0.25">
      <c r="E1920" s="1" t="str">
        <f t="shared" si="30"/>
        <v/>
      </c>
      <c r="F1920" s="2" t="str">
        <f>IF(ISERROR(VLOOKUP(A1920,'Cadastro-Estoque'!A:G,1,FALSE)),"",VLOOKUP(A1920,'Cadastro-Estoque'!A:G,4,FALSE))</f>
        <v/>
      </c>
      <c r="G1920" s="2" t="str">
        <f>IF(ISBLANK(A1920),"",IF(ISERROR(VLOOKUP(A1920,'Cadastro-Estoque'!A:G,1,FALSE)),"Produto não cadastrado",VLOOKUP(A1920,'Cadastro-Estoque'!A:G,2,FALSE)))</f>
        <v/>
      </c>
      <c r="H1920" s="2" t="str">
        <f>IF(ISERROR(VLOOKUP(A1920,'Cadastro-Estoque'!A:G,1,FALSE)),"",VLOOKUP(A1920,'Cadastro-Estoque'!A:G,3,FALSE))</f>
        <v/>
      </c>
    </row>
    <row r="1921" spans="5:8" ht="18.75" customHeight="1" x14ac:dyDescent="0.25">
      <c r="E1921" s="1" t="str">
        <f t="shared" si="30"/>
        <v/>
      </c>
      <c r="F1921" s="2" t="str">
        <f>IF(ISERROR(VLOOKUP(A1921,'Cadastro-Estoque'!A:G,1,FALSE)),"",VLOOKUP(A1921,'Cadastro-Estoque'!A:G,4,FALSE))</f>
        <v/>
      </c>
      <c r="G1921" s="2" t="str">
        <f>IF(ISBLANK(A1921),"",IF(ISERROR(VLOOKUP(A1921,'Cadastro-Estoque'!A:G,1,FALSE)),"Produto não cadastrado",VLOOKUP(A1921,'Cadastro-Estoque'!A:G,2,FALSE)))</f>
        <v/>
      </c>
      <c r="H1921" s="2" t="str">
        <f>IF(ISERROR(VLOOKUP(A1921,'Cadastro-Estoque'!A:G,1,FALSE)),"",VLOOKUP(A1921,'Cadastro-Estoque'!A:G,3,FALSE))</f>
        <v/>
      </c>
    </row>
    <row r="1922" spans="5:8" ht="18.75" customHeight="1" x14ac:dyDescent="0.25">
      <c r="E1922" s="1" t="str">
        <f t="shared" si="30"/>
        <v/>
      </c>
      <c r="F1922" s="2" t="str">
        <f>IF(ISERROR(VLOOKUP(A1922,'Cadastro-Estoque'!A:G,1,FALSE)),"",VLOOKUP(A1922,'Cadastro-Estoque'!A:G,4,FALSE))</f>
        <v/>
      </c>
      <c r="G1922" s="2" t="str">
        <f>IF(ISBLANK(A1922),"",IF(ISERROR(VLOOKUP(A1922,'Cadastro-Estoque'!A:G,1,FALSE)),"Produto não cadastrado",VLOOKUP(A1922,'Cadastro-Estoque'!A:G,2,FALSE)))</f>
        <v/>
      </c>
      <c r="H1922" s="2" t="str">
        <f>IF(ISERROR(VLOOKUP(A1922,'Cadastro-Estoque'!A:G,1,FALSE)),"",VLOOKUP(A1922,'Cadastro-Estoque'!A:G,3,FALSE))</f>
        <v/>
      </c>
    </row>
    <row r="1923" spans="5:8" ht="18.75" customHeight="1" x14ac:dyDescent="0.25">
      <c r="E1923" s="1" t="str">
        <f t="shared" si="30"/>
        <v/>
      </c>
      <c r="F1923" s="2" t="str">
        <f>IF(ISERROR(VLOOKUP(A1923,'Cadastro-Estoque'!A:G,1,FALSE)),"",VLOOKUP(A1923,'Cadastro-Estoque'!A:G,4,FALSE))</f>
        <v/>
      </c>
      <c r="G1923" s="2" t="str">
        <f>IF(ISBLANK(A1923),"",IF(ISERROR(VLOOKUP(A1923,'Cadastro-Estoque'!A:G,1,FALSE)),"Produto não cadastrado",VLOOKUP(A1923,'Cadastro-Estoque'!A:G,2,FALSE)))</f>
        <v/>
      </c>
      <c r="H1923" s="2" t="str">
        <f>IF(ISERROR(VLOOKUP(A1923,'Cadastro-Estoque'!A:G,1,FALSE)),"",VLOOKUP(A1923,'Cadastro-Estoque'!A:G,3,FALSE))</f>
        <v/>
      </c>
    </row>
    <row r="1924" spans="5:8" ht="18.75" customHeight="1" x14ac:dyDescent="0.25">
      <c r="E1924" s="1" t="str">
        <f t="shared" si="30"/>
        <v/>
      </c>
      <c r="F1924" s="2" t="str">
        <f>IF(ISERROR(VLOOKUP(A1924,'Cadastro-Estoque'!A:G,1,FALSE)),"",VLOOKUP(A1924,'Cadastro-Estoque'!A:G,4,FALSE))</f>
        <v/>
      </c>
      <c r="G1924" s="2" t="str">
        <f>IF(ISBLANK(A1924),"",IF(ISERROR(VLOOKUP(A1924,'Cadastro-Estoque'!A:G,1,FALSE)),"Produto não cadastrado",VLOOKUP(A1924,'Cadastro-Estoque'!A:G,2,FALSE)))</f>
        <v/>
      </c>
      <c r="H1924" s="2" t="str">
        <f>IF(ISERROR(VLOOKUP(A1924,'Cadastro-Estoque'!A:G,1,FALSE)),"",VLOOKUP(A1924,'Cadastro-Estoque'!A:G,3,FALSE))</f>
        <v/>
      </c>
    </row>
    <row r="1925" spans="5:8" ht="18.75" customHeight="1" x14ac:dyDescent="0.25">
      <c r="E1925" s="1" t="str">
        <f t="shared" si="30"/>
        <v/>
      </c>
      <c r="F1925" s="2" t="str">
        <f>IF(ISERROR(VLOOKUP(A1925,'Cadastro-Estoque'!A:G,1,FALSE)),"",VLOOKUP(A1925,'Cadastro-Estoque'!A:G,4,FALSE))</f>
        <v/>
      </c>
      <c r="G1925" s="2" t="str">
        <f>IF(ISBLANK(A1925),"",IF(ISERROR(VLOOKUP(A1925,'Cadastro-Estoque'!A:G,1,FALSE)),"Produto não cadastrado",VLOOKUP(A1925,'Cadastro-Estoque'!A:G,2,FALSE)))</f>
        <v/>
      </c>
      <c r="H1925" s="2" t="str">
        <f>IF(ISERROR(VLOOKUP(A1925,'Cadastro-Estoque'!A:G,1,FALSE)),"",VLOOKUP(A1925,'Cadastro-Estoque'!A:G,3,FALSE))</f>
        <v/>
      </c>
    </row>
    <row r="1926" spans="5:8" ht="18.75" customHeight="1" x14ac:dyDescent="0.25">
      <c r="E1926" s="1" t="str">
        <f t="shared" si="30"/>
        <v/>
      </c>
      <c r="F1926" s="2" t="str">
        <f>IF(ISERROR(VLOOKUP(A1926,'Cadastro-Estoque'!A:G,1,FALSE)),"",VLOOKUP(A1926,'Cadastro-Estoque'!A:G,4,FALSE))</f>
        <v/>
      </c>
      <c r="G1926" s="2" t="str">
        <f>IF(ISBLANK(A1926),"",IF(ISERROR(VLOOKUP(A1926,'Cadastro-Estoque'!A:G,1,FALSE)),"Produto não cadastrado",VLOOKUP(A1926,'Cadastro-Estoque'!A:G,2,FALSE)))</f>
        <v/>
      </c>
      <c r="H1926" s="2" t="str">
        <f>IF(ISERROR(VLOOKUP(A1926,'Cadastro-Estoque'!A:G,1,FALSE)),"",VLOOKUP(A1926,'Cadastro-Estoque'!A:G,3,FALSE))</f>
        <v/>
      </c>
    </row>
    <row r="1927" spans="5:8" ht="18.75" customHeight="1" x14ac:dyDescent="0.25">
      <c r="E1927" s="1" t="str">
        <f t="shared" ref="E1927:E1990" si="31">IF(ISBLANK(A1927),"",C1927*D1927)</f>
        <v/>
      </c>
      <c r="F1927" s="2" t="str">
        <f>IF(ISERROR(VLOOKUP(A1927,'Cadastro-Estoque'!A:G,1,FALSE)),"",VLOOKUP(A1927,'Cadastro-Estoque'!A:G,4,FALSE))</f>
        <v/>
      </c>
      <c r="G1927" s="2" t="str">
        <f>IF(ISBLANK(A1927),"",IF(ISERROR(VLOOKUP(A1927,'Cadastro-Estoque'!A:G,1,FALSE)),"Produto não cadastrado",VLOOKUP(A1927,'Cadastro-Estoque'!A:G,2,FALSE)))</f>
        <v/>
      </c>
      <c r="H1927" s="2" t="str">
        <f>IF(ISERROR(VLOOKUP(A1927,'Cadastro-Estoque'!A:G,1,FALSE)),"",VLOOKUP(A1927,'Cadastro-Estoque'!A:G,3,FALSE))</f>
        <v/>
      </c>
    </row>
    <row r="1928" spans="5:8" ht="18.75" customHeight="1" x14ac:dyDescent="0.25">
      <c r="E1928" s="1" t="str">
        <f t="shared" si="31"/>
        <v/>
      </c>
      <c r="F1928" s="2" t="str">
        <f>IF(ISERROR(VLOOKUP(A1928,'Cadastro-Estoque'!A:G,1,FALSE)),"",VLOOKUP(A1928,'Cadastro-Estoque'!A:G,4,FALSE))</f>
        <v/>
      </c>
      <c r="G1928" s="2" t="str">
        <f>IF(ISBLANK(A1928),"",IF(ISERROR(VLOOKUP(A1928,'Cadastro-Estoque'!A:G,1,FALSE)),"Produto não cadastrado",VLOOKUP(A1928,'Cadastro-Estoque'!A:G,2,FALSE)))</f>
        <v/>
      </c>
      <c r="H1928" s="2" t="str">
        <f>IF(ISERROR(VLOOKUP(A1928,'Cadastro-Estoque'!A:G,1,FALSE)),"",VLOOKUP(A1928,'Cadastro-Estoque'!A:G,3,FALSE))</f>
        <v/>
      </c>
    </row>
    <row r="1929" spans="5:8" ht="18.75" customHeight="1" x14ac:dyDescent="0.25">
      <c r="E1929" s="1" t="str">
        <f t="shared" si="31"/>
        <v/>
      </c>
      <c r="F1929" s="2" t="str">
        <f>IF(ISERROR(VLOOKUP(A1929,'Cadastro-Estoque'!A:G,1,FALSE)),"",VLOOKUP(A1929,'Cadastro-Estoque'!A:G,4,FALSE))</f>
        <v/>
      </c>
      <c r="G1929" s="2" t="str">
        <f>IF(ISBLANK(A1929),"",IF(ISERROR(VLOOKUP(A1929,'Cadastro-Estoque'!A:G,1,FALSE)),"Produto não cadastrado",VLOOKUP(A1929,'Cadastro-Estoque'!A:G,2,FALSE)))</f>
        <v/>
      </c>
      <c r="H1929" s="2" t="str">
        <f>IF(ISERROR(VLOOKUP(A1929,'Cadastro-Estoque'!A:G,1,FALSE)),"",VLOOKUP(A1929,'Cadastro-Estoque'!A:G,3,FALSE))</f>
        <v/>
      </c>
    </row>
    <row r="1930" spans="5:8" ht="18.75" customHeight="1" x14ac:dyDescent="0.25">
      <c r="E1930" s="1" t="str">
        <f t="shared" si="31"/>
        <v/>
      </c>
      <c r="F1930" s="2" t="str">
        <f>IF(ISERROR(VLOOKUP(A1930,'Cadastro-Estoque'!A:G,1,FALSE)),"",VLOOKUP(A1930,'Cadastro-Estoque'!A:G,4,FALSE))</f>
        <v/>
      </c>
      <c r="G1930" s="2" t="str">
        <f>IF(ISBLANK(A1930),"",IF(ISERROR(VLOOKUP(A1930,'Cadastro-Estoque'!A:G,1,FALSE)),"Produto não cadastrado",VLOOKUP(A1930,'Cadastro-Estoque'!A:G,2,FALSE)))</f>
        <v/>
      </c>
      <c r="H1930" s="2" t="str">
        <f>IF(ISERROR(VLOOKUP(A1930,'Cadastro-Estoque'!A:G,1,FALSE)),"",VLOOKUP(A1930,'Cadastro-Estoque'!A:G,3,FALSE))</f>
        <v/>
      </c>
    </row>
    <row r="1931" spans="5:8" ht="18.75" customHeight="1" x14ac:dyDescent="0.25">
      <c r="E1931" s="1" t="str">
        <f t="shared" si="31"/>
        <v/>
      </c>
      <c r="F1931" s="2" t="str">
        <f>IF(ISERROR(VLOOKUP(A1931,'Cadastro-Estoque'!A:G,1,FALSE)),"",VLOOKUP(A1931,'Cadastro-Estoque'!A:G,4,FALSE))</f>
        <v/>
      </c>
      <c r="G1931" s="2" t="str">
        <f>IF(ISBLANK(A1931),"",IF(ISERROR(VLOOKUP(A1931,'Cadastro-Estoque'!A:G,1,FALSE)),"Produto não cadastrado",VLOOKUP(A1931,'Cadastro-Estoque'!A:G,2,FALSE)))</f>
        <v/>
      </c>
      <c r="H1931" s="2" t="str">
        <f>IF(ISERROR(VLOOKUP(A1931,'Cadastro-Estoque'!A:G,1,FALSE)),"",VLOOKUP(A1931,'Cadastro-Estoque'!A:G,3,FALSE))</f>
        <v/>
      </c>
    </row>
    <row r="1932" spans="5:8" ht="18.75" customHeight="1" x14ac:dyDescent="0.25">
      <c r="E1932" s="1" t="str">
        <f t="shared" si="31"/>
        <v/>
      </c>
      <c r="F1932" s="2" t="str">
        <f>IF(ISERROR(VLOOKUP(A1932,'Cadastro-Estoque'!A:G,1,FALSE)),"",VLOOKUP(A1932,'Cadastro-Estoque'!A:G,4,FALSE))</f>
        <v/>
      </c>
      <c r="G1932" s="2" t="str">
        <f>IF(ISBLANK(A1932),"",IF(ISERROR(VLOOKUP(A1932,'Cadastro-Estoque'!A:G,1,FALSE)),"Produto não cadastrado",VLOOKUP(A1932,'Cadastro-Estoque'!A:G,2,FALSE)))</f>
        <v/>
      </c>
      <c r="H1932" s="2" t="str">
        <f>IF(ISERROR(VLOOKUP(A1932,'Cadastro-Estoque'!A:G,1,FALSE)),"",VLOOKUP(A1932,'Cadastro-Estoque'!A:G,3,FALSE))</f>
        <v/>
      </c>
    </row>
    <row r="1933" spans="5:8" ht="18.75" customHeight="1" x14ac:dyDescent="0.25">
      <c r="E1933" s="1" t="str">
        <f t="shared" si="31"/>
        <v/>
      </c>
      <c r="F1933" s="2" t="str">
        <f>IF(ISERROR(VLOOKUP(A1933,'Cadastro-Estoque'!A:G,1,FALSE)),"",VLOOKUP(A1933,'Cadastro-Estoque'!A:G,4,FALSE))</f>
        <v/>
      </c>
      <c r="G1933" s="2" t="str">
        <f>IF(ISBLANK(A1933),"",IF(ISERROR(VLOOKUP(A1933,'Cadastro-Estoque'!A:G,1,FALSE)),"Produto não cadastrado",VLOOKUP(A1933,'Cadastro-Estoque'!A:G,2,FALSE)))</f>
        <v/>
      </c>
      <c r="H1933" s="2" t="str">
        <f>IF(ISERROR(VLOOKUP(A1933,'Cadastro-Estoque'!A:G,1,FALSE)),"",VLOOKUP(A1933,'Cadastro-Estoque'!A:G,3,FALSE))</f>
        <v/>
      </c>
    </row>
    <row r="1934" spans="5:8" ht="18.75" customHeight="1" x14ac:dyDescent="0.25">
      <c r="E1934" s="1" t="str">
        <f t="shared" si="31"/>
        <v/>
      </c>
      <c r="F1934" s="2" t="str">
        <f>IF(ISERROR(VLOOKUP(A1934,'Cadastro-Estoque'!A:G,1,FALSE)),"",VLOOKUP(A1934,'Cadastro-Estoque'!A:G,4,FALSE))</f>
        <v/>
      </c>
      <c r="G1934" s="2" t="str">
        <f>IF(ISBLANK(A1934),"",IF(ISERROR(VLOOKUP(A1934,'Cadastro-Estoque'!A:G,1,FALSE)),"Produto não cadastrado",VLOOKUP(A1934,'Cadastro-Estoque'!A:G,2,FALSE)))</f>
        <v/>
      </c>
      <c r="H1934" s="2" t="str">
        <f>IF(ISERROR(VLOOKUP(A1934,'Cadastro-Estoque'!A:G,1,FALSE)),"",VLOOKUP(A1934,'Cadastro-Estoque'!A:G,3,FALSE))</f>
        <v/>
      </c>
    </row>
    <row r="1935" spans="5:8" ht="18.75" customHeight="1" x14ac:dyDescent="0.25">
      <c r="E1935" s="1" t="str">
        <f t="shared" si="31"/>
        <v/>
      </c>
      <c r="F1935" s="2" t="str">
        <f>IF(ISERROR(VLOOKUP(A1935,'Cadastro-Estoque'!A:G,1,FALSE)),"",VLOOKUP(A1935,'Cadastro-Estoque'!A:G,4,FALSE))</f>
        <v/>
      </c>
      <c r="G1935" s="2" t="str">
        <f>IF(ISBLANK(A1935),"",IF(ISERROR(VLOOKUP(A1935,'Cadastro-Estoque'!A:G,1,FALSE)),"Produto não cadastrado",VLOOKUP(A1935,'Cadastro-Estoque'!A:G,2,FALSE)))</f>
        <v/>
      </c>
      <c r="H1935" s="2" t="str">
        <f>IF(ISERROR(VLOOKUP(A1935,'Cadastro-Estoque'!A:G,1,FALSE)),"",VLOOKUP(A1935,'Cadastro-Estoque'!A:G,3,FALSE))</f>
        <v/>
      </c>
    </row>
    <row r="1936" spans="5:8" ht="18.75" customHeight="1" x14ac:dyDescent="0.25">
      <c r="E1936" s="1" t="str">
        <f t="shared" si="31"/>
        <v/>
      </c>
      <c r="F1936" s="2" t="str">
        <f>IF(ISERROR(VLOOKUP(A1936,'Cadastro-Estoque'!A:G,1,FALSE)),"",VLOOKUP(A1936,'Cadastro-Estoque'!A:G,4,FALSE))</f>
        <v/>
      </c>
      <c r="G1936" s="2" t="str">
        <f>IF(ISBLANK(A1936),"",IF(ISERROR(VLOOKUP(A1936,'Cadastro-Estoque'!A:G,1,FALSE)),"Produto não cadastrado",VLOOKUP(A1936,'Cadastro-Estoque'!A:G,2,FALSE)))</f>
        <v/>
      </c>
      <c r="H1936" s="2" t="str">
        <f>IF(ISERROR(VLOOKUP(A1936,'Cadastro-Estoque'!A:G,1,FALSE)),"",VLOOKUP(A1936,'Cadastro-Estoque'!A:G,3,FALSE))</f>
        <v/>
      </c>
    </row>
    <row r="1937" spans="5:8" ht="18.75" customHeight="1" x14ac:dyDescent="0.25">
      <c r="E1937" s="1" t="str">
        <f t="shared" si="31"/>
        <v/>
      </c>
      <c r="F1937" s="2" t="str">
        <f>IF(ISERROR(VLOOKUP(A1937,'Cadastro-Estoque'!A:G,1,FALSE)),"",VLOOKUP(A1937,'Cadastro-Estoque'!A:G,4,FALSE))</f>
        <v/>
      </c>
      <c r="G1937" s="2" t="str">
        <f>IF(ISBLANK(A1937),"",IF(ISERROR(VLOOKUP(A1937,'Cadastro-Estoque'!A:G,1,FALSE)),"Produto não cadastrado",VLOOKUP(A1937,'Cadastro-Estoque'!A:G,2,FALSE)))</f>
        <v/>
      </c>
      <c r="H1937" s="2" t="str">
        <f>IF(ISERROR(VLOOKUP(A1937,'Cadastro-Estoque'!A:G,1,FALSE)),"",VLOOKUP(A1937,'Cadastro-Estoque'!A:G,3,FALSE))</f>
        <v/>
      </c>
    </row>
    <row r="1938" spans="5:8" ht="18.75" customHeight="1" x14ac:dyDescent="0.25">
      <c r="E1938" s="1" t="str">
        <f t="shared" si="31"/>
        <v/>
      </c>
      <c r="F1938" s="2" t="str">
        <f>IF(ISERROR(VLOOKUP(A1938,'Cadastro-Estoque'!A:G,1,FALSE)),"",VLOOKUP(A1938,'Cadastro-Estoque'!A:G,4,FALSE))</f>
        <v/>
      </c>
      <c r="G1938" s="2" t="str">
        <f>IF(ISBLANK(A1938),"",IF(ISERROR(VLOOKUP(A1938,'Cadastro-Estoque'!A:G,1,FALSE)),"Produto não cadastrado",VLOOKUP(A1938,'Cadastro-Estoque'!A:G,2,FALSE)))</f>
        <v/>
      </c>
      <c r="H1938" s="2" t="str">
        <f>IF(ISERROR(VLOOKUP(A1938,'Cadastro-Estoque'!A:G,1,FALSE)),"",VLOOKUP(A1938,'Cadastro-Estoque'!A:G,3,FALSE))</f>
        <v/>
      </c>
    </row>
    <row r="1939" spans="5:8" ht="18.75" customHeight="1" x14ac:dyDescent="0.25">
      <c r="E1939" s="1" t="str">
        <f t="shared" si="31"/>
        <v/>
      </c>
      <c r="F1939" s="2" t="str">
        <f>IF(ISERROR(VLOOKUP(A1939,'Cadastro-Estoque'!A:G,1,FALSE)),"",VLOOKUP(A1939,'Cadastro-Estoque'!A:G,4,FALSE))</f>
        <v/>
      </c>
      <c r="G1939" s="2" t="str">
        <f>IF(ISBLANK(A1939),"",IF(ISERROR(VLOOKUP(A1939,'Cadastro-Estoque'!A:G,1,FALSE)),"Produto não cadastrado",VLOOKUP(A1939,'Cadastro-Estoque'!A:G,2,FALSE)))</f>
        <v/>
      </c>
      <c r="H1939" s="2" t="str">
        <f>IF(ISERROR(VLOOKUP(A1939,'Cadastro-Estoque'!A:G,1,FALSE)),"",VLOOKUP(A1939,'Cadastro-Estoque'!A:G,3,FALSE))</f>
        <v/>
      </c>
    </row>
    <row r="1940" spans="5:8" ht="18.75" customHeight="1" x14ac:dyDescent="0.25">
      <c r="E1940" s="1" t="str">
        <f t="shared" si="31"/>
        <v/>
      </c>
      <c r="F1940" s="2" t="str">
        <f>IF(ISERROR(VLOOKUP(A1940,'Cadastro-Estoque'!A:G,1,FALSE)),"",VLOOKUP(A1940,'Cadastro-Estoque'!A:G,4,FALSE))</f>
        <v/>
      </c>
      <c r="G1940" s="2" t="str">
        <f>IF(ISBLANK(A1940),"",IF(ISERROR(VLOOKUP(A1940,'Cadastro-Estoque'!A:G,1,FALSE)),"Produto não cadastrado",VLOOKUP(A1940,'Cadastro-Estoque'!A:G,2,FALSE)))</f>
        <v/>
      </c>
      <c r="H1940" s="2" t="str">
        <f>IF(ISERROR(VLOOKUP(A1940,'Cadastro-Estoque'!A:G,1,FALSE)),"",VLOOKUP(A1940,'Cadastro-Estoque'!A:G,3,FALSE))</f>
        <v/>
      </c>
    </row>
    <row r="1941" spans="5:8" ht="18.75" customHeight="1" x14ac:dyDescent="0.25">
      <c r="E1941" s="1" t="str">
        <f t="shared" si="31"/>
        <v/>
      </c>
      <c r="F1941" s="2" t="str">
        <f>IF(ISERROR(VLOOKUP(A1941,'Cadastro-Estoque'!A:G,1,FALSE)),"",VLOOKUP(A1941,'Cadastro-Estoque'!A:G,4,FALSE))</f>
        <v/>
      </c>
      <c r="G1941" s="2" t="str">
        <f>IF(ISBLANK(A1941),"",IF(ISERROR(VLOOKUP(A1941,'Cadastro-Estoque'!A:G,1,FALSE)),"Produto não cadastrado",VLOOKUP(A1941,'Cadastro-Estoque'!A:G,2,FALSE)))</f>
        <v/>
      </c>
      <c r="H1941" s="2" t="str">
        <f>IF(ISERROR(VLOOKUP(A1941,'Cadastro-Estoque'!A:G,1,FALSE)),"",VLOOKUP(A1941,'Cadastro-Estoque'!A:G,3,FALSE))</f>
        <v/>
      </c>
    </row>
    <row r="1942" spans="5:8" ht="18.75" customHeight="1" x14ac:dyDescent="0.25">
      <c r="E1942" s="1" t="str">
        <f t="shared" si="31"/>
        <v/>
      </c>
      <c r="F1942" s="2" t="str">
        <f>IF(ISERROR(VLOOKUP(A1942,'Cadastro-Estoque'!A:G,1,FALSE)),"",VLOOKUP(A1942,'Cadastro-Estoque'!A:G,4,FALSE))</f>
        <v/>
      </c>
      <c r="G1942" s="2" t="str">
        <f>IF(ISBLANK(A1942),"",IF(ISERROR(VLOOKUP(A1942,'Cadastro-Estoque'!A:G,1,FALSE)),"Produto não cadastrado",VLOOKUP(A1942,'Cadastro-Estoque'!A:G,2,FALSE)))</f>
        <v/>
      </c>
      <c r="H1942" s="2" t="str">
        <f>IF(ISERROR(VLOOKUP(A1942,'Cadastro-Estoque'!A:G,1,FALSE)),"",VLOOKUP(A1942,'Cadastro-Estoque'!A:G,3,FALSE))</f>
        <v/>
      </c>
    </row>
    <row r="1943" spans="5:8" ht="18.75" customHeight="1" x14ac:dyDescent="0.25">
      <c r="E1943" s="1" t="str">
        <f t="shared" si="31"/>
        <v/>
      </c>
      <c r="F1943" s="2" t="str">
        <f>IF(ISERROR(VLOOKUP(A1943,'Cadastro-Estoque'!A:G,1,FALSE)),"",VLOOKUP(A1943,'Cadastro-Estoque'!A:G,4,FALSE))</f>
        <v/>
      </c>
      <c r="G1943" s="2" t="str">
        <f>IF(ISBLANK(A1943),"",IF(ISERROR(VLOOKUP(A1943,'Cadastro-Estoque'!A:G,1,FALSE)),"Produto não cadastrado",VLOOKUP(A1943,'Cadastro-Estoque'!A:G,2,FALSE)))</f>
        <v/>
      </c>
      <c r="H1943" s="2" t="str">
        <f>IF(ISERROR(VLOOKUP(A1943,'Cadastro-Estoque'!A:G,1,FALSE)),"",VLOOKUP(A1943,'Cadastro-Estoque'!A:G,3,FALSE))</f>
        <v/>
      </c>
    </row>
    <row r="1944" spans="5:8" ht="18.75" customHeight="1" x14ac:dyDescent="0.25">
      <c r="E1944" s="1" t="str">
        <f t="shared" si="31"/>
        <v/>
      </c>
      <c r="F1944" s="2" t="str">
        <f>IF(ISERROR(VLOOKUP(A1944,'Cadastro-Estoque'!A:G,1,FALSE)),"",VLOOKUP(A1944,'Cadastro-Estoque'!A:G,4,FALSE))</f>
        <v/>
      </c>
      <c r="G1944" s="2" t="str">
        <f>IF(ISBLANK(A1944),"",IF(ISERROR(VLOOKUP(A1944,'Cadastro-Estoque'!A:G,1,FALSE)),"Produto não cadastrado",VLOOKUP(A1944,'Cadastro-Estoque'!A:G,2,FALSE)))</f>
        <v/>
      </c>
      <c r="H1944" s="2" t="str">
        <f>IF(ISERROR(VLOOKUP(A1944,'Cadastro-Estoque'!A:G,1,FALSE)),"",VLOOKUP(A1944,'Cadastro-Estoque'!A:G,3,FALSE))</f>
        <v/>
      </c>
    </row>
    <row r="1945" spans="5:8" ht="18.75" customHeight="1" x14ac:dyDescent="0.25">
      <c r="E1945" s="1" t="str">
        <f t="shared" si="31"/>
        <v/>
      </c>
      <c r="F1945" s="2" t="str">
        <f>IF(ISERROR(VLOOKUP(A1945,'Cadastro-Estoque'!A:G,1,FALSE)),"",VLOOKUP(A1945,'Cadastro-Estoque'!A:G,4,FALSE))</f>
        <v/>
      </c>
      <c r="G1945" s="2" t="str">
        <f>IF(ISBLANK(A1945),"",IF(ISERROR(VLOOKUP(A1945,'Cadastro-Estoque'!A:G,1,FALSE)),"Produto não cadastrado",VLOOKUP(A1945,'Cadastro-Estoque'!A:G,2,FALSE)))</f>
        <v/>
      </c>
      <c r="H1945" s="2" t="str">
        <f>IF(ISERROR(VLOOKUP(A1945,'Cadastro-Estoque'!A:G,1,FALSE)),"",VLOOKUP(A1945,'Cadastro-Estoque'!A:G,3,FALSE))</f>
        <v/>
      </c>
    </row>
    <row r="1946" spans="5:8" ht="18.75" customHeight="1" x14ac:dyDescent="0.25">
      <c r="E1946" s="1" t="str">
        <f t="shared" si="31"/>
        <v/>
      </c>
      <c r="F1946" s="2" t="str">
        <f>IF(ISERROR(VLOOKUP(A1946,'Cadastro-Estoque'!A:G,1,FALSE)),"",VLOOKUP(A1946,'Cadastro-Estoque'!A:G,4,FALSE))</f>
        <v/>
      </c>
      <c r="G1946" s="2" t="str">
        <f>IF(ISBLANK(A1946),"",IF(ISERROR(VLOOKUP(A1946,'Cadastro-Estoque'!A:G,1,FALSE)),"Produto não cadastrado",VLOOKUP(A1946,'Cadastro-Estoque'!A:G,2,FALSE)))</f>
        <v/>
      </c>
      <c r="H1946" s="2" t="str">
        <f>IF(ISERROR(VLOOKUP(A1946,'Cadastro-Estoque'!A:G,1,FALSE)),"",VLOOKUP(A1946,'Cadastro-Estoque'!A:G,3,FALSE))</f>
        <v/>
      </c>
    </row>
    <row r="1947" spans="5:8" ht="18.75" customHeight="1" x14ac:dyDescent="0.25">
      <c r="E1947" s="1" t="str">
        <f t="shared" si="31"/>
        <v/>
      </c>
      <c r="F1947" s="2" t="str">
        <f>IF(ISERROR(VLOOKUP(A1947,'Cadastro-Estoque'!A:G,1,FALSE)),"",VLOOKUP(A1947,'Cadastro-Estoque'!A:G,4,FALSE))</f>
        <v/>
      </c>
      <c r="G1947" s="2" t="str">
        <f>IF(ISBLANK(A1947),"",IF(ISERROR(VLOOKUP(A1947,'Cadastro-Estoque'!A:G,1,FALSE)),"Produto não cadastrado",VLOOKUP(A1947,'Cadastro-Estoque'!A:G,2,FALSE)))</f>
        <v/>
      </c>
      <c r="H1947" s="2" t="str">
        <f>IF(ISERROR(VLOOKUP(A1947,'Cadastro-Estoque'!A:G,1,FALSE)),"",VLOOKUP(A1947,'Cadastro-Estoque'!A:G,3,FALSE))</f>
        <v/>
      </c>
    </row>
    <row r="1948" spans="5:8" ht="18.75" customHeight="1" x14ac:dyDescent="0.25">
      <c r="E1948" s="1" t="str">
        <f t="shared" si="31"/>
        <v/>
      </c>
      <c r="F1948" s="2" t="str">
        <f>IF(ISERROR(VLOOKUP(A1948,'Cadastro-Estoque'!A:G,1,FALSE)),"",VLOOKUP(A1948,'Cadastro-Estoque'!A:G,4,FALSE))</f>
        <v/>
      </c>
      <c r="G1948" s="2" t="str">
        <f>IF(ISBLANK(A1948),"",IF(ISERROR(VLOOKUP(A1948,'Cadastro-Estoque'!A:G,1,FALSE)),"Produto não cadastrado",VLOOKUP(A1948,'Cadastro-Estoque'!A:G,2,FALSE)))</f>
        <v/>
      </c>
      <c r="H1948" s="2" t="str">
        <f>IF(ISERROR(VLOOKUP(A1948,'Cadastro-Estoque'!A:G,1,FALSE)),"",VLOOKUP(A1948,'Cadastro-Estoque'!A:G,3,FALSE))</f>
        <v/>
      </c>
    </row>
    <row r="1949" spans="5:8" ht="18.75" customHeight="1" x14ac:dyDescent="0.25">
      <c r="E1949" s="1" t="str">
        <f t="shared" si="31"/>
        <v/>
      </c>
      <c r="F1949" s="2" t="str">
        <f>IF(ISERROR(VLOOKUP(A1949,'Cadastro-Estoque'!A:G,1,FALSE)),"",VLOOKUP(A1949,'Cadastro-Estoque'!A:G,4,FALSE))</f>
        <v/>
      </c>
      <c r="G1949" s="2" t="str">
        <f>IF(ISBLANK(A1949),"",IF(ISERROR(VLOOKUP(A1949,'Cadastro-Estoque'!A:G,1,FALSE)),"Produto não cadastrado",VLOOKUP(A1949,'Cadastro-Estoque'!A:G,2,FALSE)))</f>
        <v/>
      </c>
      <c r="H1949" s="2" t="str">
        <f>IF(ISERROR(VLOOKUP(A1949,'Cadastro-Estoque'!A:G,1,FALSE)),"",VLOOKUP(A1949,'Cadastro-Estoque'!A:G,3,FALSE))</f>
        <v/>
      </c>
    </row>
    <row r="1950" spans="5:8" ht="18.75" customHeight="1" x14ac:dyDescent="0.25">
      <c r="E1950" s="1" t="str">
        <f t="shared" si="31"/>
        <v/>
      </c>
      <c r="F1950" s="2" t="str">
        <f>IF(ISERROR(VLOOKUP(A1950,'Cadastro-Estoque'!A:G,1,FALSE)),"",VLOOKUP(A1950,'Cadastro-Estoque'!A:G,4,FALSE))</f>
        <v/>
      </c>
      <c r="G1950" s="2" t="str">
        <f>IF(ISBLANK(A1950),"",IF(ISERROR(VLOOKUP(A1950,'Cadastro-Estoque'!A:G,1,FALSE)),"Produto não cadastrado",VLOOKUP(A1950,'Cadastro-Estoque'!A:G,2,FALSE)))</f>
        <v/>
      </c>
      <c r="H1950" s="2" t="str">
        <f>IF(ISERROR(VLOOKUP(A1950,'Cadastro-Estoque'!A:G,1,FALSE)),"",VLOOKUP(A1950,'Cadastro-Estoque'!A:G,3,FALSE))</f>
        <v/>
      </c>
    </row>
    <row r="1951" spans="5:8" ht="18.75" customHeight="1" x14ac:dyDescent="0.25">
      <c r="E1951" s="1" t="str">
        <f t="shared" si="31"/>
        <v/>
      </c>
      <c r="F1951" s="2" t="str">
        <f>IF(ISERROR(VLOOKUP(A1951,'Cadastro-Estoque'!A:G,1,FALSE)),"",VLOOKUP(A1951,'Cadastro-Estoque'!A:G,4,FALSE))</f>
        <v/>
      </c>
      <c r="G1951" s="2" t="str">
        <f>IF(ISBLANK(A1951),"",IF(ISERROR(VLOOKUP(A1951,'Cadastro-Estoque'!A:G,1,FALSE)),"Produto não cadastrado",VLOOKUP(A1951,'Cadastro-Estoque'!A:G,2,FALSE)))</f>
        <v/>
      </c>
      <c r="H1951" s="2" t="str">
        <f>IF(ISERROR(VLOOKUP(A1951,'Cadastro-Estoque'!A:G,1,FALSE)),"",VLOOKUP(A1951,'Cadastro-Estoque'!A:G,3,FALSE))</f>
        <v/>
      </c>
    </row>
    <row r="1952" spans="5:8" ht="18.75" customHeight="1" x14ac:dyDescent="0.25">
      <c r="E1952" s="1" t="str">
        <f t="shared" si="31"/>
        <v/>
      </c>
      <c r="F1952" s="2" t="str">
        <f>IF(ISERROR(VLOOKUP(A1952,'Cadastro-Estoque'!A:G,1,FALSE)),"",VLOOKUP(A1952,'Cadastro-Estoque'!A:G,4,FALSE))</f>
        <v/>
      </c>
      <c r="G1952" s="2" t="str">
        <f>IF(ISBLANK(A1952),"",IF(ISERROR(VLOOKUP(A1952,'Cadastro-Estoque'!A:G,1,FALSE)),"Produto não cadastrado",VLOOKUP(A1952,'Cadastro-Estoque'!A:G,2,FALSE)))</f>
        <v/>
      </c>
      <c r="H1952" s="2" t="str">
        <f>IF(ISERROR(VLOOKUP(A1952,'Cadastro-Estoque'!A:G,1,FALSE)),"",VLOOKUP(A1952,'Cadastro-Estoque'!A:G,3,FALSE))</f>
        <v/>
      </c>
    </row>
    <row r="1953" spans="5:8" ht="18.75" customHeight="1" x14ac:dyDescent="0.25">
      <c r="E1953" s="1" t="str">
        <f t="shared" si="31"/>
        <v/>
      </c>
      <c r="F1953" s="2" t="str">
        <f>IF(ISERROR(VLOOKUP(A1953,'Cadastro-Estoque'!A:G,1,FALSE)),"",VLOOKUP(A1953,'Cadastro-Estoque'!A:G,4,FALSE))</f>
        <v/>
      </c>
      <c r="G1953" s="2" t="str">
        <f>IF(ISBLANK(A1953),"",IF(ISERROR(VLOOKUP(A1953,'Cadastro-Estoque'!A:G,1,FALSE)),"Produto não cadastrado",VLOOKUP(A1953,'Cadastro-Estoque'!A:G,2,FALSE)))</f>
        <v/>
      </c>
      <c r="H1953" s="2" t="str">
        <f>IF(ISERROR(VLOOKUP(A1953,'Cadastro-Estoque'!A:G,1,FALSE)),"",VLOOKUP(A1953,'Cadastro-Estoque'!A:G,3,FALSE))</f>
        <v/>
      </c>
    </row>
    <row r="1954" spans="5:8" ht="18.75" customHeight="1" x14ac:dyDescent="0.25">
      <c r="E1954" s="1" t="str">
        <f t="shared" si="31"/>
        <v/>
      </c>
      <c r="F1954" s="2" t="str">
        <f>IF(ISERROR(VLOOKUP(A1954,'Cadastro-Estoque'!A:G,1,FALSE)),"",VLOOKUP(A1954,'Cadastro-Estoque'!A:G,4,FALSE))</f>
        <v/>
      </c>
      <c r="G1954" s="2" t="str">
        <f>IF(ISBLANK(A1954),"",IF(ISERROR(VLOOKUP(A1954,'Cadastro-Estoque'!A:G,1,FALSE)),"Produto não cadastrado",VLOOKUP(A1954,'Cadastro-Estoque'!A:G,2,FALSE)))</f>
        <v/>
      </c>
      <c r="H1954" s="2" t="str">
        <f>IF(ISERROR(VLOOKUP(A1954,'Cadastro-Estoque'!A:G,1,FALSE)),"",VLOOKUP(A1954,'Cadastro-Estoque'!A:G,3,FALSE))</f>
        <v/>
      </c>
    </row>
    <row r="1955" spans="5:8" ht="18.75" customHeight="1" x14ac:dyDescent="0.25">
      <c r="E1955" s="1" t="str">
        <f t="shared" si="31"/>
        <v/>
      </c>
      <c r="F1955" s="2" t="str">
        <f>IF(ISERROR(VLOOKUP(A1955,'Cadastro-Estoque'!A:G,1,FALSE)),"",VLOOKUP(A1955,'Cadastro-Estoque'!A:G,4,FALSE))</f>
        <v/>
      </c>
      <c r="G1955" s="2" t="str">
        <f>IF(ISBLANK(A1955),"",IF(ISERROR(VLOOKUP(A1955,'Cadastro-Estoque'!A:G,1,FALSE)),"Produto não cadastrado",VLOOKUP(A1955,'Cadastro-Estoque'!A:G,2,FALSE)))</f>
        <v/>
      </c>
      <c r="H1955" s="2" t="str">
        <f>IF(ISERROR(VLOOKUP(A1955,'Cadastro-Estoque'!A:G,1,FALSE)),"",VLOOKUP(A1955,'Cadastro-Estoque'!A:G,3,FALSE))</f>
        <v/>
      </c>
    </row>
    <row r="1956" spans="5:8" ht="18.75" customHeight="1" x14ac:dyDescent="0.25">
      <c r="E1956" s="1" t="str">
        <f t="shared" si="31"/>
        <v/>
      </c>
      <c r="F1956" s="2" t="str">
        <f>IF(ISERROR(VLOOKUP(A1956,'Cadastro-Estoque'!A:G,1,FALSE)),"",VLOOKUP(A1956,'Cadastro-Estoque'!A:G,4,FALSE))</f>
        <v/>
      </c>
      <c r="G1956" s="2" t="str">
        <f>IF(ISBLANK(A1956),"",IF(ISERROR(VLOOKUP(A1956,'Cadastro-Estoque'!A:G,1,FALSE)),"Produto não cadastrado",VLOOKUP(A1956,'Cadastro-Estoque'!A:G,2,FALSE)))</f>
        <v/>
      </c>
      <c r="H1956" s="2" t="str">
        <f>IF(ISERROR(VLOOKUP(A1956,'Cadastro-Estoque'!A:G,1,FALSE)),"",VLOOKUP(A1956,'Cadastro-Estoque'!A:G,3,FALSE))</f>
        <v/>
      </c>
    </row>
    <row r="1957" spans="5:8" ht="18.75" customHeight="1" x14ac:dyDescent="0.25">
      <c r="E1957" s="1" t="str">
        <f t="shared" si="31"/>
        <v/>
      </c>
      <c r="F1957" s="2" t="str">
        <f>IF(ISERROR(VLOOKUP(A1957,'Cadastro-Estoque'!A:G,1,FALSE)),"",VLOOKUP(A1957,'Cadastro-Estoque'!A:G,4,FALSE))</f>
        <v/>
      </c>
      <c r="G1957" s="2" t="str">
        <f>IF(ISBLANK(A1957),"",IF(ISERROR(VLOOKUP(A1957,'Cadastro-Estoque'!A:G,1,FALSE)),"Produto não cadastrado",VLOOKUP(A1957,'Cadastro-Estoque'!A:G,2,FALSE)))</f>
        <v/>
      </c>
      <c r="H1957" s="2" t="str">
        <f>IF(ISERROR(VLOOKUP(A1957,'Cadastro-Estoque'!A:G,1,FALSE)),"",VLOOKUP(A1957,'Cadastro-Estoque'!A:G,3,FALSE))</f>
        <v/>
      </c>
    </row>
    <row r="1958" spans="5:8" ht="18.75" customHeight="1" x14ac:dyDescent="0.25">
      <c r="E1958" s="1" t="str">
        <f t="shared" si="31"/>
        <v/>
      </c>
      <c r="F1958" s="2" t="str">
        <f>IF(ISERROR(VLOOKUP(A1958,'Cadastro-Estoque'!A:G,1,FALSE)),"",VLOOKUP(A1958,'Cadastro-Estoque'!A:G,4,FALSE))</f>
        <v/>
      </c>
      <c r="G1958" s="2" t="str">
        <f>IF(ISBLANK(A1958),"",IF(ISERROR(VLOOKUP(A1958,'Cadastro-Estoque'!A:G,1,FALSE)),"Produto não cadastrado",VLOOKUP(A1958,'Cadastro-Estoque'!A:G,2,FALSE)))</f>
        <v/>
      </c>
      <c r="H1958" s="2" t="str">
        <f>IF(ISERROR(VLOOKUP(A1958,'Cadastro-Estoque'!A:G,1,FALSE)),"",VLOOKUP(A1958,'Cadastro-Estoque'!A:G,3,FALSE))</f>
        <v/>
      </c>
    </row>
    <row r="1959" spans="5:8" ht="18.75" customHeight="1" x14ac:dyDescent="0.25">
      <c r="E1959" s="1" t="str">
        <f t="shared" si="31"/>
        <v/>
      </c>
      <c r="F1959" s="2" t="str">
        <f>IF(ISERROR(VLOOKUP(A1959,'Cadastro-Estoque'!A:G,1,FALSE)),"",VLOOKUP(A1959,'Cadastro-Estoque'!A:G,4,FALSE))</f>
        <v/>
      </c>
      <c r="G1959" s="2" t="str">
        <f>IF(ISBLANK(A1959),"",IF(ISERROR(VLOOKUP(A1959,'Cadastro-Estoque'!A:G,1,FALSE)),"Produto não cadastrado",VLOOKUP(A1959,'Cadastro-Estoque'!A:G,2,FALSE)))</f>
        <v/>
      </c>
      <c r="H1959" s="2" t="str">
        <f>IF(ISERROR(VLOOKUP(A1959,'Cadastro-Estoque'!A:G,1,FALSE)),"",VLOOKUP(A1959,'Cadastro-Estoque'!A:G,3,FALSE))</f>
        <v/>
      </c>
    </row>
    <row r="1960" spans="5:8" ht="18.75" customHeight="1" x14ac:dyDescent="0.25">
      <c r="E1960" s="1" t="str">
        <f t="shared" si="31"/>
        <v/>
      </c>
      <c r="F1960" s="2" t="str">
        <f>IF(ISERROR(VLOOKUP(A1960,'Cadastro-Estoque'!A:G,1,FALSE)),"",VLOOKUP(A1960,'Cadastro-Estoque'!A:G,4,FALSE))</f>
        <v/>
      </c>
      <c r="G1960" s="2" t="str">
        <f>IF(ISBLANK(A1960),"",IF(ISERROR(VLOOKUP(A1960,'Cadastro-Estoque'!A:G,1,FALSE)),"Produto não cadastrado",VLOOKUP(A1960,'Cadastro-Estoque'!A:G,2,FALSE)))</f>
        <v/>
      </c>
      <c r="H1960" s="2" t="str">
        <f>IF(ISERROR(VLOOKUP(A1960,'Cadastro-Estoque'!A:G,1,FALSE)),"",VLOOKUP(A1960,'Cadastro-Estoque'!A:G,3,FALSE))</f>
        <v/>
      </c>
    </row>
    <row r="1961" spans="5:8" ht="18.75" customHeight="1" x14ac:dyDescent="0.25">
      <c r="E1961" s="1" t="str">
        <f t="shared" si="31"/>
        <v/>
      </c>
      <c r="F1961" s="2" t="str">
        <f>IF(ISERROR(VLOOKUP(A1961,'Cadastro-Estoque'!A:G,1,FALSE)),"",VLOOKUP(A1961,'Cadastro-Estoque'!A:G,4,FALSE))</f>
        <v/>
      </c>
      <c r="G1961" s="2" t="str">
        <f>IF(ISBLANK(A1961),"",IF(ISERROR(VLOOKUP(A1961,'Cadastro-Estoque'!A:G,1,FALSE)),"Produto não cadastrado",VLOOKUP(A1961,'Cadastro-Estoque'!A:G,2,FALSE)))</f>
        <v/>
      </c>
      <c r="H1961" s="2" t="str">
        <f>IF(ISERROR(VLOOKUP(A1961,'Cadastro-Estoque'!A:G,1,FALSE)),"",VLOOKUP(A1961,'Cadastro-Estoque'!A:G,3,FALSE))</f>
        <v/>
      </c>
    </row>
    <row r="1962" spans="5:8" ht="18.75" customHeight="1" x14ac:dyDescent="0.25">
      <c r="E1962" s="1" t="str">
        <f t="shared" si="31"/>
        <v/>
      </c>
      <c r="F1962" s="2" t="str">
        <f>IF(ISERROR(VLOOKUP(A1962,'Cadastro-Estoque'!A:G,1,FALSE)),"",VLOOKUP(A1962,'Cadastro-Estoque'!A:G,4,FALSE))</f>
        <v/>
      </c>
      <c r="G1962" s="2" t="str">
        <f>IF(ISBLANK(A1962),"",IF(ISERROR(VLOOKUP(A1962,'Cadastro-Estoque'!A:G,1,FALSE)),"Produto não cadastrado",VLOOKUP(A1962,'Cadastro-Estoque'!A:G,2,FALSE)))</f>
        <v/>
      </c>
      <c r="H1962" s="2" t="str">
        <f>IF(ISERROR(VLOOKUP(A1962,'Cadastro-Estoque'!A:G,1,FALSE)),"",VLOOKUP(A1962,'Cadastro-Estoque'!A:G,3,FALSE))</f>
        <v/>
      </c>
    </row>
    <row r="1963" spans="5:8" ht="18.75" customHeight="1" x14ac:dyDescent="0.25">
      <c r="E1963" s="1" t="str">
        <f t="shared" si="31"/>
        <v/>
      </c>
      <c r="F1963" s="2" t="str">
        <f>IF(ISERROR(VLOOKUP(A1963,'Cadastro-Estoque'!A:G,1,FALSE)),"",VLOOKUP(A1963,'Cadastro-Estoque'!A:G,4,FALSE))</f>
        <v/>
      </c>
      <c r="G1963" s="2" t="str">
        <f>IF(ISBLANK(A1963),"",IF(ISERROR(VLOOKUP(A1963,'Cadastro-Estoque'!A:G,1,FALSE)),"Produto não cadastrado",VLOOKUP(A1963,'Cadastro-Estoque'!A:G,2,FALSE)))</f>
        <v/>
      </c>
      <c r="H1963" s="2" t="str">
        <f>IF(ISERROR(VLOOKUP(A1963,'Cadastro-Estoque'!A:G,1,FALSE)),"",VLOOKUP(A1963,'Cadastro-Estoque'!A:G,3,FALSE))</f>
        <v/>
      </c>
    </row>
    <row r="1964" spans="5:8" ht="18.75" customHeight="1" x14ac:dyDescent="0.25">
      <c r="E1964" s="1" t="str">
        <f t="shared" si="31"/>
        <v/>
      </c>
      <c r="F1964" s="2" t="str">
        <f>IF(ISERROR(VLOOKUP(A1964,'Cadastro-Estoque'!A:G,1,FALSE)),"",VLOOKUP(A1964,'Cadastro-Estoque'!A:G,4,FALSE))</f>
        <v/>
      </c>
      <c r="G1964" s="2" t="str">
        <f>IF(ISBLANK(A1964),"",IF(ISERROR(VLOOKUP(A1964,'Cadastro-Estoque'!A:G,1,FALSE)),"Produto não cadastrado",VLOOKUP(A1964,'Cadastro-Estoque'!A:G,2,FALSE)))</f>
        <v/>
      </c>
      <c r="H1964" s="2" t="str">
        <f>IF(ISERROR(VLOOKUP(A1964,'Cadastro-Estoque'!A:G,1,FALSE)),"",VLOOKUP(A1964,'Cadastro-Estoque'!A:G,3,FALSE))</f>
        <v/>
      </c>
    </row>
    <row r="1965" spans="5:8" ht="18.75" customHeight="1" x14ac:dyDescent="0.25">
      <c r="E1965" s="1" t="str">
        <f t="shared" si="31"/>
        <v/>
      </c>
      <c r="F1965" s="2" t="str">
        <f>IF(ISERROR(VLOOKUP(A1965,'Cadastro-Estoque'!A:G,1,FALSE)),"",VLOOKUP(A1965,'Cadastro-Estoque'!A:G,4,FALSE))</f>
        <v/>
      </c>
      <c r="G1965" s="2" t="str">
        <f>IF(ISBLANK(A1965),"",IF(ISERROR(VLOOKUP(A1965,'Cadastro-Estoque'!A:G,1,FALSE)),"Produto não cadastrado",VLOOKUP(A1965,'Cadastro-Estoque'!A:G,2,FALSE)))</f>
        <v/>
      </c>
      <c r="H1965" s="2" t="str">
        <f>IF(ISERROR(VLOOKUP(A1965,'Cadastro-Estoque'!A:G,1,FALSE)),"",VLOOKUP(A1965,'Cadastro-Estoque'!A:G,3,FALSE))</f>
        <v/>
      </c>
    </row>
    <row r="1966" spans="5:8" ht="18.75" customHeight="1" x14ac:dyDescent="0.25">
      <c r="E1966" s="1" t="str">
        <f t="shared" si="31"/>
        <v/>
      </c>
      <c r="F1966" s="2" t="str">
        <f>IF(ISERROR(VLOOKUP(A1966,'Cadastro-Estoque'!A:G,1,FALSE)),"",VLOOKUP(A1966,'Cadastro-Estoque'!A:G,4,FALSE))</f>
        <v/>
      </c>
      <c r="G1966" s="2" t="str">
        <f>IF(ISBLANK(A1966),"",IF(ISERROR(VLOOKUP(A1966,'Cadastro-Estoque'!A:G,1,FALSE)),"Produto não cadastrado",VLOOKUP(A1966,'Cadastro-Estoque'!A:G,2,FALSE)))</f>
        <v/>
      </c>
      <c r="H1966" s="2" t="str">
        <f>IF(ISERROR(VLOOKUP(A1966,'Cadastro-Estoque'!A:G,1,FALSE)),"",VLOOKUP(A1966,'Cadastro-Estoque'!A:G,3,FALSE))</f>
        <v/>
      </c>
    </row>
    <row r="1967" spans="5:8" ht="18.75" customHeight="1" x14ac:dyDescent="0.25">
      <c r="E1967" s="1" t="str">
        <f t="shared" si="31"/>
        <v/>
      </c>
      <c r="F1967" s="2" t="str">
        <f>IF(ISERROR(VLOOKUP(A1967,'Cadastro-Estoque'!A:G,1,FALSE)),"",VLOOKUP(A1967,'Cadastro-Estoque'!A:G,4,FALSE))</f>
        <v/>
      </c>
      <c r="G1967" s="2" t="str">
        <f>IF(ISBLANK(A1967),"",IF(ISERROR(VLOOKUP(A1967,'Cadastro-Estoque'!A:G,1,FALSE)),"Produto não cadastrado",VLOOKUP(A1967,'Cadastro-Estoque'!A:G,2,FALSE)))</f>
        <v/>
      </c>
      <c r="H1967" s="2" t="str">
        <f>IF(ISERROR(VLOOKUP(A1967,'Cadastro-Estoque'!A:G,1,FALSE)),"",VLOOKUP(A1967,'Cadastro-Estoque'!A:G,3,FALSE))</f>
        <v/>
      </c>
    </row>
    <row r="1968" spans="5:8" ht="18.75" customHeight="1" x14ac:dyDescent="0.25">
      <c r="E1968" s="1" t="str">
        <f t="shared" si="31"/>
        <v/>
      </c>
      <c r="F1968" s="2" t="str">
        <f>IF(ISERROR(VLOOKUP(A1968,'Cadastro-Estoque'!A:G,1,FALSE)),"",VLOOKUP(A1968,'Cadastro-Estoque'!A:G,4,FALSE))</f>
        <v/>
      </c>
      <c r="G1968" s="2" t="str">
        <f>IF(ISBLANK(A1968),"",IF(ISERROR(VLOOKUP(A1968,'Cadastro-Estoque'!A:G,1,FALSE)),"Produto não cadastrado",VLOOKUP(A1968,'Cadastro-Estoque'!A:G,2,FALSE)))</f>
        <v/>
      </c>
      <c r="H1968" s="2" t="str">
        <f>IF(ISERROR(VLOOKUP(A1968,'Cadastro-Estoque'!A:G,1,FALSE)),"",VLOOKUP(A1968,'Cadastro-Estoque'!A:G,3,FALSE))</f>
        <v/>
      </c>
    </row>
    <row r="1969" spans="5:8" ht="18.75" customHeight="1" x14ac:dyDescent="0.25">
      <c r="E1969" s="1" t="str">
        <f t="shared" si="31"/>
        <v/>
      </c>
      <c r="F1969" s="2" t="str">
        <f>IF(ISERROR(VLOOKUP(A1969,'Cadastro-Estoque'!A:G,1,FALSE)),"",VLOOKUP(A1969,'Cadastro-Estoque'!A:G,4,FALSE))</f>
        <v/>
      </c>
      <c r="G1969" s="2" t="str">
        <f>IF(ISBLANK(A1969),"",IF(ISERROR(VLOOKUP(A1969,'Cadastro-Estoque'!A:G,1,FALSE)),"Produto não cadastrado",VLOOKUP(A1969,'Cadastro-Estoque'!A:G,2,FALSE)))</f>
        <v/>
      </c>
      <c r="H1969" s="2" t="str">
        <f>IF(ISERROR(VLOOKUP(A1969,'Cadastro-Estoque'!A:G,1,FALSE)),"",VLOOKUP(A1969,'Cadastro-Estoque'!A:G,3,FALSE))</f>
        <v/>
      </c>
    </row>
    <row r="1970" spans="5:8" ht="18.75" customHeight="1" x14ac:dyDescent="0.25">
      <c r="E1970" s="1" t="str">
        <f t="shared" si="31"/>
        <v/>
      </c>
      <c r="F1970" s="2" t="str">
        <f>IF(ISERROR(VLOOKUP(A1970,'Cadastro-Estoque'!A:G,1,FALSE)),"",VLOOKUP(A1970,'Cadastro-Estoque'!A:G,4,FALSE))</f>
        <v/>
      </c>
      <c r="G1970" s="2" t="str">
        <f>IF(ISBLANK(A1970),"",IF(ISERROR(VLOOKUP(A1970,'Cadastro-Estoque'!A:G,1,FALSE)),"Produto não cadastrado",VLOOKUP(A1970,'Cadastro-Estoque'!A:G,2,FALSE)))</f>
        <v/>
      </c>
      <c r="H1970" s="2" t="str">
        <f>IF(ISERROR(VLOOKUP(A1970,'Cadastro-Estoque'!A:G,1,FALSE)),"",VLOOKUP(A1970,'Cadastro-Estoque'!A:G,3,FALSE))</f>
        <v/>
      </c>
    </row>
    <row r="1971" spans="5:8" ht="18.75" customHeight="1" x14ac:dyDescent="0.25">
      <c r="E1971" s="1" t="str">
        <f t="shared" si="31"/>
        <v/>
      </c>
      <c r="F1971" s="2" t="str">
        <f>IF(ISERROR(VLOOKUP(A1971,'Cadastro-Estoque'!A:G,1,FALSE)),"",VLOOKUP(A1971,'Cadastro-Estoque'!A:G,4,FALSE))</f>
        <v/>
      </c>
      <c r="G1971" s="2" t="str">
        <f>IF(ISBLANK(A1971),"",IF(ISERROR(VLOOKUP(A1971,'Cadastro-Estoque'!A:G,1,FALSE)),"Produto não cadastrado",VLOOKUP(A1971,'Cadastro-Estoque'!A:G,2,FALSE)))</f>
        <v/>
      </c>
      <c r="H1971" s="2" t="str">
        <f>IF(ISERROR(VLOOKUP(A1971,'Cadastro-Estoque'!A:G,1,FALSE)),"",VLOOKUP(A1971,'Cadastro-Estoque'!A:G,3,FALSE))</f>
        <v/>
      </c>
    </row>
    <row r="1972" spans="5:8" ht="18.75" customHeight="1" x14ac:dyDescent="0.25">
      <c r="E1972" s="1" t="str">
        <f t="shared" si="31"/>
        <v/>
      </c>
      <c r="F1972" s="2" t="str">
        <f>IF(ISERROR(VLOOKUP(A1972,'Cadastro-Estoque'!A:G,1,FALSE)),"",VLOOKUP(A1972,'Cadastro-Estoque'!A:G,4,FALSE))</f>
        <v/>
      </c>
      <c r="G1972" s="2" t="str">
        <f>IF(ISBLANK(A1972),"",IF(ISERROR(VLOOKUP(A1972,'Cadastro-Estoque'!A:G,1,FALSE)),"Produto não cadastrado",VLOOKUP(A1972,'Cadastro-Estoque'!A:G,2,FALSE)))</f>
        <v/>
      </c>
      <c r="H1972" s="2" t="str">
        <f>IF(ISERROR(VLOOKUP(A1972,'Cadastro-Estoque'!A:G,1,FALSE)),"",VLOOKUP(A1972,'Cadastro-Estoque'!A:G,3,FALSE))</f>
        <v/>
      </c>
    </row>
    <row r="1973" spans="5:8" ht="18.75" customHeight="1" x14ac:dyDescent="0.25">
      <c r="E1973" s="1" t="str">
        <f t="shared" si="31"/>
        <v/>
      </c>
      <c r="F1973" s="2" t="str">
        <f>IF(ISERROR(VLOOKUP(A1973,'Cadastro-Estoque'!A:G,1,FALSE)),"",VLOOKUP(A1973,'Cadastro-Estoque'!A:G,4,FALSE))</f>
        <v/>
      </c>
      <c r="G1973" s="2" t="str">
        <f>IF(ISBLANK(A1973),"",IF(ISERROR(VLOOKUP(A1973,'Cadastro-Estoque'!A:G,1,FALSE)),"Produto não cadastrado",VLOOKUP(A1973,'Cadastro-Estoque'!A:G,2,FALSE)))</f>
        <v/>
      </c>
      <c r="H1973" s="2" t="str">
        <f>IF(ISERROR(VLOOKUP(A1973,'Cadastro-Estoque'!A:G,1,FALSE)),"",VLOOKUP(A1973,'Cadastro-Estoque'!A:G,3,FALSE))</f>
        <v/>
      </c>
    </row>
    <row r="1974" spans="5:8" ht="18.75" customHeight="1" x14ac:dyDescent="0.25">
      <c r="E1974" s="1" t="str">
        <f t="shared" si="31"/>
        <v/>
      </c>
      <c r="F1974" s="2" t="str">
        <f>IF(ISERROR(VLOOKUP(A1974,'Cadastro-Estoque'!A:G,1,FALSE)),"",VLOOKUP(A1974,'Cadastro-Estoque'!A:G,4,FALSE))</f>
        <v/>
      </c>
      <c r="G1974" s="2" t="str">
        <f>IF(ISBLANK(A1974),"",IF(ISERROR(VLOOKUP(A1974,'Cadastro-Estoque'!A:G,1,FALSE)),"Produto não cadastrado",VLOOKUP(A1974,'Cadastro-Estoque'!A:G,2,FALSE)))</f>
        <v/>
      </c>
      <c r="H1974" s="2" t="str">
        <f>IF(ISERROR(VLOOKUP(A1974,'Cadastro-Estoque'!A:G,1,FALSE)),"",VLOOKUP(A1974,'Cadastro-Estoque'!A:G,3,FALSE))</f>
        <v/>
      </c>
    </row>
    <row r="1975" spans="5:8" ht="18.75" customHeight="1" x14ac:dyDescent="0.25">
      <c r="E1975" s="1" t="str">
        <f t="shared" si="31"/>
        <v/>
      </c>
      <c r="F1975" s="2" t="str">
        <f>IF(ISERROR(VLOOKUP(A1975,'Cadastro-Estoque'!A:G,1,FALSE)),"",VLOOKUP(A1975,'Cadastro-Estoque'!A:G,4,FALSE))</f>
        <v/>
      </c>
      <c r="G1975" s="2" t="str">
        <f>IF(ISBLANK(A1975),"",IF(ISERROR(VLOOKUP(A1975,'Cadastro-Estoque'!A:G,1,FALSE)),"Produto não cadastrado",VLOOKUP(A1975,'Cadastro-Estoque'!A:G,2,FALSE)))</f>
        <v/>
      </c>
      <c r="H1975" s="2" t="str">
        <f>IF(ISERROR(VLOOKUP(A1975,'Cadastro-Estoque'!A:G,1,FALSE)),"",VLOOKUP(A1975,'Cadastro-Estoque'!A:G,3,FALSE))</f>
        <v/>
      </c>
    </row>
    <row r="1976" spans="5:8" ht="18.75" customHeight="1" x14ac:dyDescent="0.25">
      <c r="E1976" s="1" t="str">
        <f t="shared" si="31"/>
        <v/>
      </c>
      <c r="F1976" s="2" t="str">
        <f>IF(ISERROR(VLOOKUP(A1976,'Cadastro-Estoque'!A:G,1,FALSE)),"",VLOOKUP(A1976,'Cadastro-Estoque'!A:G,4,FALSE))</f>
        <v/>
      </c>
      <c r="G1976" s="2" t="str">
        <f>IF(ISBLANK(A1976),"",IF(ISERROR(VLOOKUP(A1976,'Cadastro-Estoque'!A:G,1,FALSE)),"Produto não cadastrado",VLOOKUP(A1976,'Cadastro-Estoque'!A:G,2,FALSE)))</f>
        <v/>
      </c>
      <c r="H1976" s="2" t="str">
        <f>IF(ISERROR(VLOOKUP(A1976,'Cadastro-Estoque'!A:G,1,FALSE)),"",VLOOKUP(A1976,'Cadastro-Estoque'!A:G,3,FALSE))</f>
        <v/>
      </c>
    </row>
    <row r="1977" spans="5:8" ht="18.75" customHeight="1" x14ac:dyDescent="0.25">
      <c r="E1977" s="1" t="str">
        <f t="shared" si="31"/>
        <v/>
      </c>
      <c r="F1977" s="2" t="str">
        <f>IF(ISERROR(VLOOKUP(A1977,'Cadastro-Estoque'!A:G,1,FALSE)),"",VLOOKUP(A1977,'Cadastro-Estoque'!A:G,4,FALSE))</f>
        <v/>
      </c>
      <c r="G1977" s="2" t="str">
        <f>IF(ISBLANK(A1977),"",IF(ISERROR(VLOOKUP(A1977,'Cadastro-Estoque'!A:G,1,FALSE)),"Produto não cadastrado",VLOOKUP(A1977,'Cadastro-Estoque'!A:G,2,FALSE)))</f>
        <v/>
      </c>
      <c r="H1977" s="2" t="str">
        <f>IF(ISERROR(VLOOKUP(A1977,'Cadastro-Estoque'!A:G,1,FALSE)),"",VLOOKUP(A1977,'Cadastro-Estoque'!A:G,3,FALSE))</f>
        <v/>
      </c>
    </row>
    <row r="1978" spans="5:8" ht="18.75" customHeight="1" x14ac:dyDescent="0.25">
      <c r="E1978" s="1" t="str">
        <f t="shared" si="31"/>
        <v/>
      </c>
      <c r="F1978" s="2" t="str">
        <f>IF(ISERROR(VLOOKUP(A1978,'Cadastro-Estoque'!A:G,1,FALSE)),"",VLOOKUP(A1978,'Cadastro-Estoque'!A:G,4,FALSE))</f>
        <v/>
      </c>
      <c r="G1978" s="2" t="str">
        <f>IF(ISBLANK(A1978),"",IF(ISERROR(VLOOKUP(A1978,'Cadastro-Estoque'!A:G,1,FALSE)),"Produto não cadastrado",VLOOKUP(A1978,'Cadastro-Estoque'!A:G,2,FALSE)))</f>
        <v/>
      </c>
      <c r="H1978" s="2" t="str">
        <f>IF(ISERROR(VLOOKUP(A1978,'Cadastro-Estoque'!A:G,1,FALSE)),"",VLOOKUP(A1978,'Cadastro-Estoque'!A:G,3,FALSE))</f>
        <v/>
      </c>
    </row>
    <row r="1979" spans="5:8" ht="18.75" customHeight="1" x14ac:dyDescent="0.25">
      <c r="E1979" s="1" t="str">
        <f t="shared" si="31"/>
        <v/>
      </c>
      <c r="F1979" s="2" t="str">
        <f>IF(ISERROR(VLOOKUP(A1979,'Cadastro-Estoque'!A:G,1,FALSE)),"",VLOOKUP(A1979,'Cadastro-Estoque'!A:G,4,FALSE))</f>
        <v/>
      </c>
      <c r="G1979" s="2" t="str">
        <f>IF(ISBLANK(A1979),"",IF(ISERROR(VLOOKUP(A1979,'Cadastro-Estoque'!A:G,1,FALSE)),"Produto não cadastrado",VLOOKUP(A1979,'Cadastro-Estoque'!A:G,2,FALSE)))</f>
        <v/>
      </c>
      <c r="H1979" s="2" t="str">
        <f>IF(ISERROR(VLOOKUP(A1979,'Cadastro-Estoque'!A:G,1,FALSE)),"",VLOOKUP(A1979,'Cadastro-Estoque'!A:G,3,FALSE))</f>
        <v/>
      </c>
    </row>
    <row r="1980" spans="5:8" ht="18.75" customHeight="1" x14ac:dyDescent="0.25">
      <c r="E1980" s="1" t="str">
        <f t="shared" si="31"/>
        <v/>
      </c>
      <c r="F1980" s="2" t="str">
        <f>IF(ISERROR(VLOOKUP(A1980,'Cadastro-Estoque'!A:G,1,FALSE)),"",VLOOKUP(A1980,'Cadastro-Estoque'!A:G,4,FALSE))</f>
        <v/>
      </c>
      <c r="G1980" s="2" t="str">
        <f>IF(ISBLANK(A1980),"",IF(ISERROR(VLOOKUP(A1980,'Cadastro-Estoque'!A:G,1,FALSE)),"Produto não cadastrado",VLOOKUP(A1980,'Cadastro-Estoque'!A:G,2,FALSE)))</f>
        <v/>
      </c>
      <c r="H1980" s="2" t="str">
        <f>IF(ISERROR(VLOOKUP(A1980,'Cadastro-Estoque'!A:G,1,FALSE)),"",VLOOKUP(A1980,'Cadastro-Estoque'!A:G,3,FALSE))</f>
        <v/>
      </c>
    </row>
    <row r="1981" spans="5:8" ht="18.75" customHeight="1" x14ac:dyDescent="0.25">
      <c r="E1981" s="1" t="str">
        <f t="shared" si="31"/>
        <v/>
      </c>
      <c r="F1981" s="2" t="str">
        <f>IF(ISERROR(VLOOKUP(A1981,'Cadastro-Estoque'!A:G,1,FALSE)),"",VLOOKUP(A1981,'Cadastro-Estoque'!A:G,4,FALSE))</f>
        <v/>
      </c>
      <c r="G1981" s="2" t="str">
        <f>IF(ISBLANK(A1981),"",IF(ISERROR(VLOOKUP(A1981,'Cadastro-Estoque'!A:G,1,FALSE)),"Produto não cadastrado",VLOOKUP(A1981,'Cadastro-Estoque'!A:G,2,FALSE)))</f>
        <v/>
      </c>
      <c r="H1981" s="2" t="str">
        <f>IF(ISERROR(VLOOKUP(A1981,'Cadastro-Estoque'!A:G,1,FALSE)),"",VLOOKUP(A1981,'Cadastro-Estoque'!A:G,3,FALSE))</f>
        <v/>
      </c>
    </row>
    <row r="1982" spans="5:8" ht="18.75" customHeight="1" x14ac:dyDescent="0.25">
      <c r="E1982" s="1" t="str">
        <f t="shared" si="31"/>
        <v/>
      </c>
      <c r="F1982" s="2" t="str">
        <f>IF(ISERROR(VLOOKUP(A1982,'Cadastro-Estoque'!A:G,1,FALSE)),"",VLOOKUP(A1982,'Cadastro-Estoque'!A:G,4,FALSE))</f>
        <v/>
      </c>
      <c r="G1982" s="2" t="str">
        <f>IF(ISBLANK(A1982),"",IF(ISERROR(VLOOKUP(A1982,'Cadastro-Estoque'!A:G,1,FALSE)),"Produto não cadastrado",VLOOKUP(A1982,'Cadastro-Estoque'!A:G,2,FALSE)))</f>
        <v/>
      </c>
      <c r="H1982" s="2" t="str">
        <f>IF(ISERROR(VLOOKUP(A1982,'Cadastro-Estoque'!A:G,1,FALSE)),"",VLOOKUP(A1982,'Cadastro-Estoque'!A:G,3,FALSE))</f>
        <v/>
      </c>
    </row>
    <row r="1983" spans="5:8" ht="18.75" customHeight="1" x14ac:dyDescent="0.25">
      <c r="E1983" s="1" t="str">
        <f t="shared" si="31"/>
        <v/>
      </c>
      <c r="F1983" s="2" t="str">
        <f>IF(ISERROR(VLOOKUP(A1983,'Cadastro-Estoque'!A:G,1,FALSE)),"",VLOOKUP(A1983,'Cadastro-Estoque'!A:G,4,FALSE))</f>
        <v/>
      </c>
      <c r="G1983" s="2" t="str">
        <f>IF(ISBLANK(A1983),"",IF(ISERROR(VLOOKUP(A1983,'Cadastro-Estoque'!A:G,1,FALSE)),"Produto não cadastrado",VLOOKUP(A1983,'Cadastro-Estoque'!A:G,2,FALSE)))</f>
        <v/>
      </c>
      <c r="H1983" s="2" t="str">
        <f>IF(ISERROR(VLOOKUP(A1983,'Cadastro-Estoque'!A:G,1,FALSE)),"",VLOOKUP(A1983,'Cadastro-Estoque'!A:G,3,FALSE))</f>
        <v/>
      </c>
    </row>
    <row r="1984" spans="5:8" ht="18.75" customHeight="1" x14ac:dyDescent="0.25">
      <c r="E1984" s="1" t="str">
        <f t="shared" si="31"/>
        <v/>
      </c>
      <c r="F1984" s="2" t="str">
        <f>IF(ISERROR(VLOOKUP(A1984,'Cadastro-Estoque'!A:G,1,FALSE)),"",VLOOKUP(A1984,'Cadastro-Estoque'!A:G,4,FALSE))</f>
        <v/>
      </c>
      <c r="G1984" s="2" t="str">
        <f>IF(ISBLANK(A1984),"",IF(ISERROR(VLOOKUP(A1984,'Cadastro-Estoque'!A:G,1,FALSE)),"Produto não cadastrado",VLOOKUP(A1984,'Cadastro-Estoque'!A:G,2,FALSE)))</f>
        <v/>
      </c>
      <c r="H1984" s="2" t="str">
        <f>IF(ISERROR(VLOOKUP(A1984,'Cadastro-Estoque'!A:G,1,FALSE)),"",VLOOKUP(A1984,'Cadastro-Estoque'!A:G,3,FALSE))</f>
        <v/>
      </c>
    </row>
    <row r="1985" spans="5:8" ht="18.75" customHeight="1" x14ac:dyDescent="0.25">
      <c r="E1985" s="1" t="str">
        <f t="shared" si="31"/>
        <v/>
      </c>
      <c r="F1985" s="2" t="str">
        <f>IF(ISERROR(VLOOKUP(A1985,'Cadastro-Estoque'!A:G,1,FALSE)),"",VLOOKUP(A1985,'Cadastro-Estoque'!A:G,4,FALSE))</f>
        <v/>
      </c>
      <c r="G1985" s="2" t="str">
        <f>IF(ISBLANK(A1985),"",IF(ISERROR(VLOOKUP(A1985,'Cadastro-Estoque'!A:G,1,FALSE)),"Produto não cadastrado",VLOOKUP(A1985,'Cadastro-Estoque'!A:G,2,FALSE)))</f>
        <v/>
      </c>
      <c r="H1985" s="2" t="str">
        <f>IF(ISERROR(VLOOKUP(A1985,'Cadastro-Estoque'!A:G,1,FALSE)),"",VLOOKUP(A1985,'Cadastro-Estoque'!A:G,3,FALSE))</f>
        <v/>
      </c>
    </row>
    <row r="1986" spans="5:8" ht="18.75" customHeight="1" x14ac:dyDescent="0.25">
      <c r="E1986" s="1" t="str">
        <f t="shared" si="31"/>
        <v/>
      </c>
      <c r="F1986" s="2" t="str">
        <f>IF(ISERROR(VLOOKUP(A1986,'Cadastro-Estoque'!A:G,1,FALSE)),"",VLOOKUP(A1986,'Cadastro-Estoque'!A:G,4,FALSE))</f>
        <v/>
      </c>
      <c r="G1986" s="2" t="str">
        <f>IF(ISBLANK(A1986),"",IF(ISERROR(VLOOKUP(A1986,'Cadastro-Estoque'!A:G,1,FALSE)),"Produto não cadastrado",VLOOKUP(A1986,'Cadastro-Estoque'!A:G,2,FALSE)))</f>
        <v/>
      </c>
      <c r="H1986" s="2" t="str">
        <f>IF(ISERROR(VLOOKUP(A1986,'Cadastro-Estoque'!A:G,1,FALSE)),"",VLOOKUP(A1986,'Cadastro-Estoque'!A:G,3,FALSE))</f>
        <v/>
      </c>
    </row>
    <row r="1987" spans="5:8" ht="18.75" customHeight="1" x14ac:dyDescent="0.25">
      <c r="E1987" s="1" t="str">
        <f t="shared" si="31"/>
        <v/>
      </c>
      <c r="F1987" s="2" t="str">
        <f>IF(ISERROR(VLOOKUP(A1987,'Cadastro-Estoque'!A:G,1,FALSE)),"",VLOOKUP(A1987,'Cadastro-Estoque'!A:G,4,FALSE))</f>
        <v/>
      </c>
      <c r="G1987" s="2" t="str">
        <f>IF(ISBLANK(A1987),"",IF(ISERROR(VLOOKUP(A1987,'Cadastro-Estoque'!A:G,1,FALSE)),"Produto não cadastrado",VLOOKUP(A1987,'Cadastro-Estoque'!A:G,2,FALSE)))</f>
        <v/>
      </c>
      <c r="H1987" s="2" t="str">
        <f>IF(ISERROR(VLOOKUP(A1987,'Cadastro-Estoque'!A:G,1,FALSE)),"",VLOOKUP(A1987,'Cadastro-Estoque'!A:G,3,FALSE))</f>
        <v/>
      </c>
    </row>
    <row r="1988" spans="5:8" ht="18.75" customHeight="1" x14ac:dyDescent="0.25">
      <c r="E1988" s="1" t="str">
        <f t="shared" si="31"/>
        <v/>
      </c>
      <c r="F1988" s="2" t="str">
        <f>IF(ISERROR(VLOOKUP(A1988,'Cadastro-Estoque'!A:G,1,FALSE)),"",VLOOKUP(A1988,'Cadastro-Estoque'!A:G,4,FALSE))</f>
        <v/>
      </c>
      <c r="G1988" s="2" t="str">
        <f>IF(ISBLANK(A1988),"",IF(ISERROR(VLOOKUP(A1988,'Cadastro-Estoque'!A:G,1,FALSE)),"Produto não cadastrado",VLOOKUP(A1988,'Cadastro-Estoque'!A:G,2,FALSE)))</f>
        <v/>
      </c>
      <c r="H1988" s="2" t="str">
        <f>IF(ISERROR(VLOOKUP(A1988,'Cadastro-Estoque'!A:G,1,FALSE)),"",VLOOKUP(A1988,'Cadastro-Estoque'!A:G,3,FALSE))</f>
        <v/>
      </c>
    </row>
    <row r="1989" spans="5:8" ht="18.75" customHeight="1" x14ac:dyDescent="0.25">
      <c r="E1989" s="1" t="str">
        <f t="shared" si="31"/>
        <v/>
      </c>
      <c r="F1989" s="2" t="str">
        <f>IF(ISERROR(VLOOKUP(A1989,'Cadastro-Estoque'!A:G,1,FALSE)),"",VLOOKUP(A1989,'Cadastro-Estoque'!A:G,4,FALSE))</f>
        <v/>
      </c>
      <c r="G1989" s="2" t="str">
        <f>IF(ISBLANK(A1989),"",IF(ISERROR(VLOOKUP(A1989,'Cadastro-Estoque'!A:G,1,FALSE)),"Produto não cadastrado",VLOOKUP(A1989,'Cadastro-Estoque'!A:G,2,FALSE)))</f>
        <v/>
      </c>
      <c r="H1989" s="2" t="str">
        <f>IF(ISERROR(VLOOKUP(A1989,'Cadastro-Estoque'!A:G,1,FALSE)),"",VLOOKUP(A1989,'Cadastro-Estoque'!A:G,3,FALSE))</f>
        <v/>
      </c>
    </row>
    <row r="1990" spans="5:8" ht="18.75" customHeight="1" x14ac:dyDescent="0.25">
      <c r="E1990" s="1" t="str">
        <f t="shared" si="31"/>
        <v/>
      </c>
      <c r="F1990" s="2" t="str">
        <f>IF(ISERROR(VLOOKUP(A1990,'Cadastro-Estoque'!A:G,1,FALSE)),"",VLOOKUP(A1990,'Cadastro-Estoque'!A:G,4,FALSE))</f>
        <v/>
      </c>
      <c r="G1990" s="2" t="str">
        <f>IF(ISBLANK(A1990),"",IF(ISERROR(VLOOKUP(A1990,'Cadastro-Estoque'!A:G,1,FALSE)),"Produto não cadastrado",VLOOKUP(A1990,'Cadastro-Estoque'!A:G,2,FALSE)))</f>
        <v/>
      </c>
      <c r="H1990" s="2" t="str">
        <f>IF(ISERROR(VLOOKUP(A1990,'Cadastro-Estoque'!A:G,1,FALSE)),"",VLOOKUP(A1990,'Cadastro-Estoque'!A:G,3,FALSE))</f>
        <v/>
      </c>
    </row>
    <row r="1991" spans="5:8" ht="18.75" customHeight="1" x14ac:dyDescent="0.25">
      <c r="E1991" s="1" t="str">
        <f t="shared" ref="E1991:E2054" si="32">IF(ISBLANK(A1991),"",C1991*D1991)</f>
        <v/>
      </c>
      <c r="F1991" s="2" t="str">
        <f>IF(ISERROR(VLOOKUP(A1991,'Cadastro-Estoque'!A:G,1,FALSE)),"",VLOOKUP(A1991,'Cadastro-Estoque'!A:G,4,FALSE))</f>
        <v/>
      </c>
      <c r="G1991" s="2" t="str">
        <f>IF(ISBLANK(A1991),"",IF(ISERROR(VLOOKUP(A1991,'Cadastro-Estoque'!A:G,1,FALSE)),"Produto não cadastrado",VLOOKUP(A1991,'Cadastro-Estoque'!A:G,2,FALSE)))</f>
        <v/>
      </c>
      <c r="H1991" s="2" t="str">
        <f>IF(ISERROR(VLOOKUP(A1991,'Cadastro-Estoque'!A:G,1,FALSE)),"",VLOOKUP(A1991,'Cadastro-Estoque'!A:G,3,FALSE))</f>
        <v/>
      </c>
    </row>
    <row r="1992" spans="5:8" ht="18.75" customHeight="1" x14ac:dyDescent="0.25">
      <c r="E1992" s="1" t="str">
        <f t="shared" si="32"/>
        <v/>
      </c>
      <c r="F1992" s="2" t="str">
        <f>IF(ISERROR(VLOOKUP(A1992,'Cadastro-Estoque'!A:G,1,FALSE)),"",VLOOKUP(A1992,'Cadastro-Estoque'!A:G,4,FALSE))</f>
        <v/>
      </c>
      <c r="G1992" s="2" t="str">
        <f>IF(ISBLANK(A1992),"",IF(ISERROR(VLOOKUP(A1992,'Cadastro-Estoque'!A:G,1,FALSE)),"Produto não cadastrado",VLOOKUP(A1992,'Cadastro-Estoque'!A:G,2,FALSE)))</f>
        <v/>
      </c>
      <c r="H1992" s="2" t="str">
        <f>IF(ISERROR(VLOOKUP(A1992,'Cadastro-Estoque'!A:G,1,FALSE)),"",VLOOKUP(A1992,'Cadastro-Estoque'!A:G,3,FALSE))</f>
        <v/>
      </c>
    </row>
    <row r="1993" spans="5:8" ht="18.75" customHeight="1" x14ac:dyDescent="0.25">
      <c r="E1993" s="1" t="str">
        <f t="shared" si="32"/>
        <v/>
      </c>
      <c r="F1993" s="2" t="str">
        <f>IF(ISERROR(VLOOKUP(A1993,'Cadastro-Estoque'!A:G,1,FALSE)),"",VLOOKUP(A1993,'Cadastro-Estoque'!A:G,4,FALSE))</f>
        <v/>
      </c>
      <c r="G1993" s="2" t="str">
        <f>IF(ISBLANK(A1993),"",IF(ISERROR(VLOOKUP(A1993,'Cadastro-Estoque'!A:G,1,FALSE)),"Produto não cadastrado",VLOOKUP(A1993,'Cadastro-Estoque'!A:G,2,FALSE)))</f>
        <v/>
      </c>
      <c r="H1993" s="2" t="str">
        <f>IF(ISERROR(VLOOKUP(A1993,'Cadastro-Estoque'!A:G,1,FALSE)),"",VLOOKUP(A1993,'Cadastro-Estoque'!A:G,3,FALSE))</f>
        <v/>
      </c>
    </row>
    <row r="1994" spans="5:8" ht="18.75" customHeight="1" x14ac:dyDescent="0.25">
      <c r="E1994" s="1" t="str">
        <f t="shared" si="32"/>
        <v/>
      </c>
      <c r="F1994" s="2" t="str">
        <f>IF(ISERROR(VLOOKUP(A1994,'Cadastro-Estoque'!A:G,1,FALSE)),"",VLOOKUP(A1994,'Cadastro-Estoque'!A:G,4,FALSE))</f>
        <v/>
      </c>
      <c r="G1994" s="2" t="str">
        <f>IF(ISBLANK(A1994),"",IF(ISERROR(VLOOKUP(A1994,'Cadastro-Estoque'!A:G,1,FALSE)),"Produto não cadastrado",VLOOKUP(A1994,'Cadastro-Estoque'!A:G,2,FALSE)))</f>
        <v/>
      </c>
      <c r="H1994" s="2" t="str">
        <f>IF(ISERROR(VLOOKUP(A1994,'Cadastro-Estoque'!A:G,1,FALSE)),"",VLOOKUP(A1994,'Cadastro-Estoque'!A:G,3,FALSE))</f>
        <v/>
      </c>
    </row>
    <row r="1995" spans="5:8" ht="18.75" customHeight="1" x14ac:dyDescent="0.25">
      <c r="E1995" s="1" t="str">
        <f t="shared" si="32"/>
        <v/>
      </c>
      <c r="F1995" s="2" t="str">
        <f>IF(ISERROR(VLOOKUP(A1995,'Cadastro-Estoque'!A:G,1,FALSE)),"",VLOOKUP(A1995,'Cadastro-Estoque'!A:G,4,FALSE))</f>
        <v/>
      </c>
      <c r="G1995" s="2" t="str">
        <f>IF(ISBLANK(A1995),"",IF(ISERROR(VLOOKUP(A1995,'Cadastro-Estoque'!A:G,1,FALSE)),"Produto não cadastrado",VLOOKUP(A1995,'Cadastro-Estoque'!A:G,2,FALSE)))</f>
        <v/>
      </c>
      <c r="H1995" s="2" t="str">
        <f>IF(ISERROR(VLOOKUP(A1995,'Cadastro-Estoque'!A:G,1,FALSE)),"",VLOOKUP(A1995,'Cadastro-Estoque'!A:G,3,FALSE))</f>
        <v/>
      </c>
    </row>
    <row r="1996" spans="5:8" ht="18.75" customHeight="1" x14ac:dyDescent="0.25">
      <c r="E1996" s="1" t="str">
        <f t="shared" si="32"/>
        <v/>
      </c>
      <c r="F1996" s="2" t="str">
        <f>IF(ISERROR(VLOOKUP(A1996,'Cadastro-Estoque'!A:G,1,FALSE)),"",VLOOKUP(A1996,'Cadastro-Estoque'!A:G,4,FALSE))</f>
        <v/>
      </c>
      <c r="G1996" s="2" t="str">
        <f>IF(ISBLANK(A1996),"",IF(ISERROR(VLOOKUP(A1996,'Cadastro-Estoque'!A:G,1,FALSE)),"Produto não cadastrado",VLOOKUP(A1996,'Cadastro-Estoque'!A:G,2,FALSE)))</f>
        <v/>
      </c>
      <c r="H1996" s="2" t="str">
        <f>IF(ISERROR(VLOOKUP(A1996,'Cadastro-Estoque'!A:G,1,FALSE)),"",VLOOKUP(A1996,'Cadastro-Estoque'!A:G,3,FALSE))</f>
        <v/>
      </c>
    </row>
    <row r="1997" spans="5:8" ht="18.75" customHeight="1" x14ac:dyDescent="0.25">
      <c r="E1997" s="1" t="str">
        <f t="shared" si="32"/>
        <v/>
      </c>
      <c r="F1997" s="2" t="str">
        <f>IF(ISERROR(VLOOKUP(A1997,'Cadastro-Estoque'!A:G,1,FALSE)),"",VLOOKUP(A1997,'Cadastro-Estoque'!A:G,4,FALSE))</f>
        <v/>
      </c>
      <c r="G1997" s="2" t="str">
        <f>IF(ISBLANK(A1997),"",IF(ISERROR(VLOOKUP(A1997,'Cadastro-Estoque'!A:G,1,FALSE)),"Produto não cadastrado",VLOOKUP(A1997,'Cadastro-Estoque'!A:G,2,FALSE)))</f>
        <v/>
      </c>
      <c r="H1997" s="2" t="str">
        <f>IF(ISERROR(VLOOKUP(A1997,'Cadastro-Estoque'!A:G,1,FALSE)),"",VLOOKUP(A1997,'Cadastro-Estoque'!A:G,3,FALSE))</f>
        <v/>
      </c>
    </row>
    <row r="1998" spans="5:8" ht="18.75" customHeight="1" x14ac:dyDescent="0.25">
      <c r="E1998" s="1" t="str">
        <f t="shared" si="32"/>
        <v/>
      </c>
      <c r="F1998" s="2" t="str">
        <f>IF(ISERROR(VLOOKUP(A1998,'Cadastro-Estoque'!A:G,1,FALSE)),"",VLOOKUP(A1998,'Cadastro-Estoque'!A:G,4,FALSE))</f>
        <v/>
      </c>
      <c r="G1998" s="2" t="str">
        <f>IF(ISBLANK(A1998),"",IF(ISERROR(VLOOKUP(A1998,'Cadastro-Estoque'!A:G,1,FALSE)),"Produto não cadastrado",VLOOKUP(A1998,'Cadastro-Estoque'!A:G,2,FALSE)))</f>
        <v/>
      </c>
      <c r="H1998" s="2" t="str">
        <f>IF(ISERROR(VLOOKUP(A1998,'Cadastro-Estoque'!A:G,1,FALSE)),"",VLOOKUP(A1998,'Cadastro-Estoque'!A:G,3,FALSE))</f>
        <v/>
      </c>
    </row>
    <row r="1999" spans="5:8" ht="18.75" customHeight="1" x14ac:dyDescent="0.25">
      <c r="E1999" s="1" t="str">
        <f t="shared" si="32"/>
        <v/>
      </c>
      <c r="F1999" s="2" t="str">
        <f>IF(ISERROR(VLOOKUP(A1999,'Cadastro-Estoque'!A:G,1,FALSE)),"",VLOOKUP(A1999,'Cadastro-Estoque'!A:G,4,FALSE))</f>
        <v/>
      </c>
      <c r="G1999" s="2" t="str">
        <f>IF(ISBLANK(A1999),"",IF(ISERROR(VLOOKUP(A1999,'Cadastro-Estoque'!A:G,1,FALSE)),"Produto não cadastrado",VLOOKUP(A1999,'Cadastro-Estoque'!A:G,2,FALSE)))</f>
        <v/>
      </c>
      <c r="H1999" s="2" t="str">
        <f>IF(ISERROR(VLOOKUP(A1999,'Cadastro-Estoque'!A:G,1,FALSE)),"",VLOOKUP(A1999,'Cadastro-Estoque'!A:G,3,FALSE))</f>
        <v/>
      </c>
    </row>
    <row r="2000" spans="5:8" ht="18.75" customHeight="1" x14ac:dyDescent="0.25">
      <c r="E2000" s="1" t="str">
        <f t="shared" si="32"/>
        <v/>
      </c>
      <c r="F2000" s="2" t="str">
        <f>IF(ISERROR(VLOOKUP(A2000,'Cadastro-Estoque'!A:G,1,FALSE)),"",VLOOKUP(A2000,'Cadastro-Estoque'!A:G,4,FALSE))</f>
        <v/>
      </c>
      <c r="G2000" s="2" t="str">
        <f>IF(ISBLANK(A2000),"",IF(ISERROR(VLOOKUP(A2000,'Cadastro-Estoque'!A:G,1,FALSE)),"Produto não cadastrado",VLOOKUP(A2000,'Cadastro-Estoque'!A:G,2,FALSE)))</f>
        <v/>
      </c>
      <c r="H2000" s="2" t="str">
        <f>IF(ISERROR(VLOOKUP(A2000,'Cadastro-Estoque'!A:G,1,FALSE)),"",VLOOKUP(A2000,'Cadastro-Estoque'!A:G,3,FALSE))</f>
        <v/>
      </c>
    </row>
    <row r="2001" spans="5:8" ht="18.75" customHeight="1" x14ac:dyDescent="0.25">
      <c r="E2001" s="1" t="str">
        <f t="shared" si="32"/>
        <v/>
      </c>
      <c r="F2001" s="2" t="str">
        <f>IF(ISERROR(VLOOKUP(A2001,'Cadastro-Estoque'!A:G,1,FALSE)),"",VLOOKUP(A2001,'Cadastro-Estoque'!A:G,4,FALSE))</f>
        <v/>
      </c>
      <c r="G2001" s="2" t="str">
        <f>IF(ISBLANK(A2001),"",IF(ISERROR(VLOOKUP(A2001,'Cadastro-Estoque'!A:G,1,FALSE)),"Produto não cadastrado",VLOOKUP(A2001,'Cadastro-Estoque'!A:G,2,FALSE)))</f>
        <v/>
      </c>
      <c r="H2001" s="2" t="str">
        <f>IF(ISERROR(VLOOKUP(A2001,'Cadastro-Estoque'!A:G,1,FALSE)),"",VLOOKUP(A2001,'Cadastro-Estoque'!A:G,3,FALSE))</f>
        <v/>
      </c>
    </row>
    <row r="2002" spans="5:8" ht="18.75" customHeight="1" x14ac:dyDescent="0.25">
      <c r="E2002" s="1" t="str">
        <f t="shared" si="32"/>
        <v/>
      </c>
      <c r="F2002" s="2" t="str">
        <f>IF(ISERROR(VLOOKUP(A2002,'Cadastro-Estoque'!A:G,1,FALSE)),"",VLOOKUP(A2002,'Cadastro-Estoque'!A:G,4,FALSE))</f>
        <v/>
      </c>
      <c r="G2002" s="2" t="str">
        <f>IF(ISBLANK(A2002),"",IF(ISERROR(VLOOKUP(A2002,'Cadastro-Estoque'!A:G,1,FALSE)),"Produto não cadastrado",VLOOKUP(A2002,'Cadastro-Estoque'!A:G,2,FALSE)))</f>
        <v/>
      </c>
      <c r="H2002" s="2" t="str">
        <f>IF(ISERROR(VLOOKUP(A2002,'Cadastro-Estoque'!A:G,1,FALSE)),"",VLOOKUP(A2002,'Cadastro-Estoque'!A:G,3,FALSE))</f>
        <v/>
      </c>
    </row>
    <row r="2003" spans="5:8" ht="18.75" customHeight="1" x14ac:dyDescent="0.25">
      <c r="E2003" s="1" t="str">
        <f t="shared" si="32"/>
        <v/>
      </c>
      <c r="F2003" s="2" t="str">
        <f>IF(ISERROR(VLOOKUP(A2003,'Cadastro-Estoque'!A:G,1,FALSE)),"",VLOOKUP(A2003,'Cadastro-Estoque'!A:G,4,FALSE))</f>
        <v/>
      </c>
      <c r="G2003" s="2" t="str">
        <f>IF(ISBLANK(A2003),"",IF(ISERROR(VLOOKUP(A2003,'Cadastro-Estoque'!A:G,1,FALSE)),"Produto não cadastrado",VLOOKUP(A2003,'Cadastro-Estoque'!A:G,2,FALSE)))</f>
        <v/>
      </c>
      <c r="H2003" s="2" t="str">
        <f>IF(ISERROR(VLOOKUP(A2003,'Cadastro-Estoque'!A:G,1,FALSE)),"",VLOOKUP(A2003,'Cadastro-Estoque'!A:G,3,FALSE))</f>
        <v/>
      </c>
    </row>
    <row r="2004" spans="5:8" ht="18.75" customHeight="1" x14ac:dyDescent="0.25">
      <c r="E2004" s="1" t="str">
        <f t="shared" si="32"/>
        <v/>
      </c>
      <c r="F2004" s="2" t="str">
        <f>IF(ISERROR(VLOOKUP(A2004,'Cadastro-Estoque'!A:G,1,FALSE)),"",VLOOKUP(A2004,'Cadastro-Estoque'!A:G,4,FALSE))</f>
        <v/>
      </c>
      <c r="G2004" s="2" t="str">
        <f>IF(ISBLANK(A2004),"",IF(ISERROR(VLOOKUP(A2004,'Cadastro-Estoque'!A:G,1,FALSE)),"Produto não cadastrado",VLOOKUP(A2004,'Cadastro-Estoque'!A:G,2,FALSE)))</f>
        <v/>
      </c>
      <c r="H2004" s="2" t="str">
        <f>IF(ISERROR(VLOOKUP(A2004,'Cadastro-Estoque'!A:G,1,FALSE)),"",VLOOKUP(A2004,'Cadastro-Estoque'!A:G,3,FALSE))</f>
        <v/>
      </c>
    </row>
    <row r="2005" spans="5:8" ht="18.75" customHeight="1" x14ac:dyDescent="0.25">
      <c r="E2005" s="1" t="str">
        <f t="shared" si="32"/>
        <v/>
      </c>
      <c r="F2005" s="2" t="str">
        <f>IF(ISERROR(VLOOKUP(A2005,'Cadastro-Estoque'!A:G,1,FALSE)),"",VLOOKUP(A2005,'Cadastro-Estoque'!A:G,4,FALSE))</f>
        <v/>
      </c>
      <c r="G2005" s="2" t="str">
        <f>IF(ISBLANK(A2005),"",IF(ISERROR(VLOOKUP(A2005,'Cadastro-Estoque'!A:G,1,FALSE)),"Produto não cadastrado",VLOOKUP(A2005,'Cadastro-Estoque'!A:G,2,FALSE)))</f>
        <v/>
      </c>
      <c r="H2005" s="2" t="str">
        <f>IF(ISERROR(VLOOKUP(A2005,'Cadastro-Estoque'!A:G,1,FALSE)),"",VLOOKUP(A2005,'Cadastro-Estoque'!A:G,3,FALSE))</f>
        <v/>
      </c>
    </row>
    <row r="2006" spans="5:8" ht="18.75" customHeight="1" x14ac:dyDescent="0.25">
      <c r="E2006" s="1" t="str">
        <f t="shared" si="32"/>
        <v/>
      </c>
      <c r="F2006" s="2" t="str">
        <f>IF(ISERROR(VLOOKUP(A2006,'Cadastro-Estoque'!A:G,1,FALSE)),"",VLOOKUP(A2006,'Cadastro-Estoque'!A:G,4,FALSE))</f>
        <v/>
      </c>
      <c r="G2006" s="2" t="str">
        <f>IF(ISBLANK(A2006),"",IF(ISERROR(VLOOKUP(A2006,'Cadastro-Estoque'!A:G,1,FALSE)),"Produto não cadastrado",VLOOKUP(A2006,'Cadastro-Estoque'!A:G,2,FALSE)))</f>
        <v/>
      </c>
      <c r="H2006" s="2" t="str">
        <f>IF(ISERROR(VLOOKUP(A2006,'Cadastro-Estoque'!A:G,1,FALSE)),"",VLOOKUP(A2006,'Cadastro-Estoque'!A:G,3,FALSE))</f>
        <v/>
      </c>
    </row>
    <row r="2007" spans="5:8" ht="18.75" customHeight="1" x14ac:dyDescent="0.25">
      <c r="E2007" s="1" t="str">
        <f t="shared" si="32"/>
        <v/>
      </c>
      <c r="F2007" s="2" t="str">
        <f>IF(ISERROR(VLOOKUP(A2007,'Cadastro-Estoque'!A:G,1,FALSE)),"",VLOOKUP(A2007,'Cadastro-Estoque'!A:G,4,FALSE))</f>
        <v/>
      </c>
      <c r="G2007" s="2" t="str">
        <f>IF(ISBLANK(A2007),"",IF(ISERROR(VLOOKUP(A2007,'Cadastro-Estoque'!A:G,1,FALSE)),"Produto não cadastrado",VLOOKUP(A2007,'Cadastro-Estoque'!A:G,2,FALSE)))</f>
        <v/>
      </c>
      <c r="H2007" s="2" t="str">
        <f>IF(ISERROR(VLOOKUP(A2007,'Cadastro-Estoque'!A:G,1,FALSE)),"",VLOOKUP(A2007,'Cadastro-Estoque'!A:G,3,FALSE))</f>
        <v/>
      </c>
    </row>
    <row r="2008" spans="5:8" ht="18.75" customHeight="1" x14ac:dyDescent="0.25">
      <c r="E2008" s="1" t="str">
        <f t="shared" si="32"/>
        <v/>
      </c>
      <c r="F2008" s="2" t="str">
        <f>IF(ISERROR(VLOOKUP(A2008,'Cadastro-Estoque'!A:G,1,FALSE)),"",VLOOKUP(A2008,'Cadastro-Estoque'!A:G,4,FALSE))</f>
        <v/>
      </c>
      <c r="G2008" s="2" t="str">
        <f>IF(ISBLANK(A2008),"",IF(ISERROR(VLOOKUP(A2008,'Cadastro-Estoque'!A:G,1,FALSE)),"Produto não cadastrado",VLOOKUP(A2008,'Cadastro-Estoque'!A:G,2,FALSE)))</f>
        <v/>
      </c>
      <c r="H2008" s="2" t="str">
        <f>IF(ISERROR(VLOOKUP(A2008,'Cadastro-Estoque'!A:G,1,FALSE)),"",VLOOKUP(A2008,'Cadastro-Estoque'!A:G,3,FALSE))</f>
        <v/>
      </c>
    </row>
    <row r="2009" spans="5:8" ht="18.75" customHeight="1" x14ac:dyDescent="0.25">
      <c r="E2009" s="1" t="str">
        <f t="shared" si="32"/>
        <v/>
      </c>
      <c r="F2009" s="2" t="str">
        <f>IF(ISERROR(VLOOKUP(A2009,'Cadastro-Estoque'!A:G,1,FALSE)),"",VLOOKUP(A2009,'Cadastro-Estoque'!A:G,4,FALSE))</f>
        <v/>
      </c>
      <c r="G2009" s="2" t="str">
        <f>IF(ISBLANK(A2009),"",IF(ISERROR(VLOOKUP(A2009,'Cadastro-Estoque'!A:G,1,FALSE)),"Produto não cadastrado",VLOOKUP(A2009,'Cadastro-Estoque'!A:G,2,FALSE)))</f>
        <v/>
      </c>
      <c r="H2009" s="2" t="str">
        <f>IF(ISERROR(VLOOKUP(A2009,'Cadastro-Estoque'!A:G,1,FALSE)),"",VLOOKUP(A2009,'Cadastro-Estoque'!A:G,3,FALSE))</f>
        <v/>
      </c>
    </row>
    <row r="2010" spans="5:8" ht="18.75" customHeight="1" x14ac:dyDescent="0.25">
      <c r="E2010" s="1" t="str">
        <f t="shared" si="32"/>
        <v/>
      </c>
      <c r="F2010" s="2" t="str">
        <f>IF(ISERROR(VLOOKUP(A2010,'Cadastro-Estoque'!A:G,1,FALSE)),"",VLOOKUP(A2010,'Cadastro-Estoque'!A:G,4,FALSE))</f>
        <v/>
      </c>
      <c r="G2010" s="2" t="str">
        <f>IF(ISBLANK(A2010),"",IF(ISERROR(VLOOKUP(A2010,'Cadastro-Estoque'!A:G,1,FALSE)),"Produto não cadastrado",VLOOKUP(A2010,'Cadastro-Estoque'!A:G,2,FALSE)))</f>
        <v/>
      </c>
      <c r="H2010" s="2" t="str">
        <f>IF(ISERROR(VLOOKUP(A2010,'Cadastro-Estoque'!A:G,1,FALSE)),"",VLOOKUP(A2010,'Cadastro-Estoque'!A:G,3,FALSE))</f>
        <v/>
      </c>
    </row>
    <row r="2011" spans="5:8" ht="18.75" customHeight="1" x14ac:dyDescent="0.25">
      <c r="E2011" s="1" t="str">
        <f t="shared" si="32"/>
        <v/>
      </c>
      <c r="F2011" s="2" t="str">
        <f>IF(ISERROR(VLOOKUP(A2011,'Cadastro-Estoque'!A:G,1,FALSE)),"",VLOOKUP(A2011,'Cadastro-Estoque'!A:G,4,FALSE))</f>
        <v/>
      </c>
      <c r="G2011" s="2" t="str">
        <f>IF(ISBLANK(A2011),"",IF(ISERROR(VLOOKUP(A2011,'Cadastro-Estoque'!A:G,1,FALSE)),"Produto não cadastrado",VLOOKUP(A2011,'Cadastro-Estoque'!A:G,2,FALSE)))</f>
        <v/>
      </c>
      <c r="H2011" s="2" t="str">
        <f>IF(ISERROR(VLOOKUP(A2011,'Cadastro-Estoque'!A:G,1,FALSE)),"",VLOOKUP(A2011,'Cadastro-Estoque'!A:G,3,FALSE))</f>
        <v/>
      </c>
    </row>
    <row r="2012" spans="5:8" ht="18.75" customHeight="1" x14ac:dyDescent="0.25">
      <c r="E2012" s="1" t="str">
        <f t="shared" si="32"/>
        <v/>
      </c>
      <c r="F2012" s="2" t="str">
        <f>IF(ISERROR(VLOOKUP(A2012,'Cadastro-Estoque'!A:G,1,FALSE)),"",VLOOKUP(A2012,'Cadastro-Estoque'!A:G,4,FALSE))</f>
        <v/>
      </c>
      <c r="G2012" s="2" t="str">
        <f>IF(ISBLANK(A2012),"",IF(ISERROR(VLOOKUP(A2012,'Cadastro-Estoque'!A:G,1,FALSE)),"Produto não cadastrado",VLOOKUP(A2012,'Cadastro-Estoque'!A:G,2,FALSE)))</f>
        <v/>
      </c>
      <c r="H2012" s="2" t="str">
        <f>IF(ISERROR(VLOOKUP(A2012,'Cadastro-Estoque'!A:G,1,FALSE)),"",VLOOKUP(A2012,'Cadastro-Estoque'!A:G,3,FALSE))</f>
        <v/>
      </c>
    </row>
    <row r="2013" spans="5:8" ht="18.75" customHeight="1" x14ac:dyDescent="0.25">
      <c r="E2013" s="1" t="str">
        <f t="shared" si="32"/>
        <v/>
      </c>
      <c r="F2013" s="2" t="str">
        <f>IF(ISERROR(VLOOKUP(A2013,'Cadastro-Estoque'!A:G,1,FALSE)),"",VLOOKUP(A2013,'Cadastro-Estoque'!A:G,4,FALSE))</f>
        <v/>
      </c>
      <c r="G2013" s="2" t="str">
        <f>IF(ISBLANK(A2013),"",IF(ISERROR(VLOOKUP(A2013,'Cadastro-Estoque'!A:G,1,FALSE)),"Produto não cadastrado",VLOOKUP(A2013,'Cadastro-Estoque'!A:G,2,FALSE)))</f>
        <v/>
      </c>
      <c r="H2013" s="2" t="str">
        <f>IF(ISERROR(VLOOKUP(A2013,'Cadastro-Estoque'!A:G,1,FALSE)),"",VLOOKUP(A2013,'Cadastro-Estoque'!A:G,3,FALSE))</f>
        <v/>
      </c>
    </row>
    <row r="2014" spans="5:8" ht="18.75" customHeight="1" x14ac:dyDescent="0.25">
      <c r="E2014" s="1" t="str">
        <f t="shared" si="32"/>
        <v/>
      </c>
      <c r="F2014" s="2" t="str">
        <f>IF(ISERROR(VLOOKUP(A2014,'Cadastro-Estoque'!A:G,1,FALSE)),"",VLOOKUP(A2014,'Cadastro-Estoque'!A:G,4,FALSE))</f>
        <v/>
      </c>
      <c r="G2014" s="2" t="str">
        <f>IF(ISBLANK(A2014),"",IF(ISERROR(VLOOKUP(A2014,'Cadastro-Estoque'!A:G,1,FALSE)),"Produto não cadastrado",VLOOKUP(A2014,'Cadastro-Estoque'!A:G,2,FALSE)))</f>
        <v/>
      </c>
      <c r="H2014" s="2" t="str">
        <f>IF(ISERROR(VLOOKUP(A2014,'Cadastro-Estoque'!A:G,1,FALSE)),"",VLOOKUP(A2014,'Cadastro-Estoque'!A:G,3,FALSE))</f>
        <v/>
      </c>
    </row>
    <row r="2015" spans="5:8" ht="18.75" customHeight="1" x14ac:dyDescent="0.25">
      <c r="E2015" s="1" t="str">
        <f t="shared" si="32"/>
        <v/>
      </c>
      <c r="F2015" s="2" t="str">
        <f>IF(ISERROR(VLOOKUP(A2015,'Cadastro-Estoque'!A:G,1,FALSE)),"",VLOOKUP(A2015,'Cadastro-Estoque'!A:G,4,FALSE))</f>
        <v/>
      </c>
      <c r="G2015" s="2" t="str">
        <f>IF(ISBLANK(A2015),"",IF(ISERROR(VLOOKUP(A2015,'Cadastro-Estoque'!A:G,1,FALSE)),"Produto não cadastrado",VLOOKUP(A2015,'Cadastro-Estoque'!A:G,2,FALSE)))</f>
        <v/>
      </c>
      <c r="H2015" s="2" t="str">
        <f>IF(ISERROR(VLOOKUP(A2015,'Cadastro-Estoque'!A:G,1,FALSE)),"",VLOOKUP(A2015,'Cadastro-Estoque'!A:G,3,FALSE))</f>
        <v/>
      </c>
    </row>
    <row r="2016" spans="5:8" ht="18.75" customHeight="1" x14ac:dyDescent="0.25">
      <c r="E2016" s="1" t="str">
        <f t="shared" si="32"/>
        <v/>
      </c>
      <c r="F2016" s="2" t="str">
        <f>IF(ISERROR(VLOOKUP(A2016,'Cadastro-Estoque'!A:G,1,FALSE)),"",VLOOKUP(A2016,'Cadastro-Estoque'!A:G,4,FALSE))</f>
        <v/>
      </c>
      <c r="G2016" s="2" t="str">
        <f>IF(ISBLANK(A2016),"",IF(ISERROR(VLOOKUP(A2016,'Cadastro-Estoque'!A:G,1,FALSE)),"Produto não cadastrado",VLOOKUP(A2016,'Cadastro-Estoque'!A:G,2,FALSE)))</f>
        <v/>
      </c>
      <c r="H2016" s="2" t="str">
        <f>IF(ISERROR(VLOOKUP(A2016,'Cadastro-Estoque'!A:G,1,FALSE)),"",VLOOKUP(A2016,'Cadastro-Estoque'!A:G,3,FALSE))</f>
        <v/>
      </c>
    </row>
    <row r="2017" spans="5:8" ht="18.75" customHeight="1" x14ac:dyDescent="0.25">
      <c r="E2017" s="1" t="str">
        <f t="shared" si="32"/>
        <v/>
      </c>
      <c r="F2017" s="2" t="str">
        <f>IF(ISERROR(VLOOKUP(A2017,'Cadastro-Estoque'!A:G,1,FALSE)),"",VLOOKUP(A2017,'Cadastro-Estoque'!A:G,4,FALSE))</f>
        <v/>
      </c>
      <c r="G2017" s="2" t="str">
        <f>IF(ISBLANK(A2017),"",IF(ISERROR(VLOOKUP(A2017,'Cadastro-Estoque'!A:G,1,FALSE)),"Produto não cadastrado",VLOOKUP(A2017,'Cadastro-Estoque'!A:G,2,FALSE)))</f>
        <v/>
      </c>
      <c r="H2017" s="2" t="str">
        <f>IF(ISERROR(VLOOKUP(A2017,'Cadastro-Estoque'!A:G,1,FALSE)),"",VLOOKUP(A2017,'Cadastro-Estoque'!A:G,3,FALSE))</f>
        <v/>
      </c>
    </row>
    <row r="2018" spans="5:8" ht="18.75" customHeight="1" x14ac:dyDescent="0.25">
      <c r="E2018" s="1" t="str">
        <f t="shared" si="32"/>
        <v/>
      </c>
      <c r="F2018" s="2" t="str">
        <f>IF(ISERROR(VLOOKUP(A2018,'Cadastro-Estoque'!A:G,1,FALSE)),"",VLOOKUP(A2018,'Cadastro-Estoque'!A:G,4,FALSE))</f>
        <v/>
      </c>
      <c r="G2018" s="2" t="str">
        <f>IF(ISBLANK(A2018),"",IF(ISERROR(VLOOKUP(A2018,'Cadastro-Estoque'!A:G,1,FALSE)),"Produto não cadastrado",VLOOKUP(A2018,'Cadastro-Estoque'!A:G,2,FALSE)))</f>
        <v/>
      </c>
      <c r="H2018" s="2" t="str">
        <f>IF(ISERROR(VLOOKUP(A2018,'Cadastro-Estoque'!A:G,1,FALSE)),"",VLOOKUP(A2018,'Cadastro-Estoque'!A:G,3,FALSE))</f>
        <v/>
      </c>
    </row>
    <row r="2019" spans="5:8" ht="18.75" customHeight="1" x14ac:dyDescent="0.25">
      <c r="E2019" s="1" t="str">
        <f t="shared" si="32"/>
        <v/>
      </c>
      <c r="F2019" s="2" t="str">
        <f>IF(ISERROR(VLOOKUP(A2019,'Cadastro-Estoque'!A:G,1,FALSE)),"",VLOOKUP(A2019,'Cadastro-Estoque'!A:G,4,FALSE))</f>
        <v/>
      </c>
      <c r="G2019" s="2" t="str">
        <f>IF(ISBLANK(A2019),"",IF(ISERROR(VLOOKUP(A2019,'Cadastro-Estoque'!A:G,1,FALSE)),"Produto não cadastrado",VLOOKUP(A2019,'Cadastro-Estoque'!A:G,2,FALSE)))</f>
        <v/>
      </c>
      <c r="H2019" s="2" t="str">
        <f>IF(ISERROR(VLOOKUP(A2019,'Cadastro-Estoque'!A:G,1,FALSE)),"",VLOOKUP(A2019,'Cadastro-Estoque'!A:G,3,FALSE))</f>
        <v/>
      </c>
    </row>
    <row r="2020" spans="5:8" ht="18.75" customHeight="1" x14ac:dyDescent="0.25">
      <c r="E2020" s="1" t="str">
        <f t="shared" si="32"/>
        <v/>
      </c>
      <c r="F2020" s="2" t="str">
        <f>IF(ISERROR(VLOOKUP(A2020,'Cadastro-Estoque'!A:G,1,FALSE)),"",VLOOKUP(A2020,'Cadastro-Estoque'!A:G,4,FALSE))</f>
        <v/>
      </c>
      <c r="G2020" s="2" t="str">
        <f>IF(ISBLANK(A2020),"",IF(ISERROR(VLOOKUP(A2020,'Cadastro-Estoque'!A:G,1,FALSE)),"Produto não cadastrado",VLOOKUP(A2020,'Cadastro-Estoque'!A:G,2,FALSE)))</f>
        <v/>
      </c>
      <c r="H2020" s="2" t="str">
        <f>IF(ISERROR(VLOOKUP(A2020,'Cadastro-Estoque'!A:G,1,FALSE)),"",VLOOKUP(A2020,'Cadastro-Estoque'!A:G,3,FALSE))</f>
        <v/>
      </c>
    </row>
    <row r="2021" spans="5:8" ht="18.75" customHeight="1" x14ac:dyDescent="0.25">
      <c r="E2021" s="1" t="str">
        <f t="shared" si="32"/>
        <v/>
      </c>
      <c r="F2021" s="2" t="str">
        <f>IF(ISERROR(VLOOKUP(A2021,'Cadastro-Estoque'!A:G,1,FALSE)),"",VLOOKUP(A2021,'Cadastro-Estoque'!A:G,4,FALSE))</f>
        <v/>
      </c>
      <c r="G2021" s="2" t="str">
        <f>IF(ISBLANK(A2021),"",IF(ISERROR(VLOOKUP(A2021,'Cadastro-Estoque'!A:G,1,FALSE)),"Produto não cadastrado",VLOOKUP(A2021,'Cadastro-Estoque'!A:G,2,FALSE)))</f>
        <v/>
      </c>
      <c r="H2021" s="2" t="str">
        <f>IF(ISERROR(VLOOKUP(A2021,'Cadastro-Estoque'!A:G,1,FALSE)),"",VLOOKUP(A2021,'Cadastro-Estoque'!A:G,3,FALSE))</f>
        <v/>
      </c>
    </row>
    <row r="2022" spans="5:8" ht="18.75" customHeight="1" x14ac:dyDescent="0.25">
      <c r="E2022" s="1" t="str">
        <f t="shared" si="32"/>
        <v/>
      </c>
      <c r="F2022" s="2" t="str">
        <f>IF(ISERROR(VLOOKUP(A2022,'Cadastro-Estoque'!A:G,1,FALSE)),"",VLOOKUP(A2022,'Cadastro-Estoque'!A:G,4,FALSE))</f>
        <v/>
      </c>
      <c r="G2022" s="2" t="str">
        <f>IF(ISBLANK(A2022),"",IF(ISERROR(VLOOKUP(A2022,'Cadastro-Estoque'!A:G,1,FALSE)),"Produto não cadastrado",VLOOKUP(A2022,'Cadastro-Estoque'!A:G,2,FALSE)))</f>
        <v/>
      </c>
      <c r="H2022" s="2" t="str">
        <f>IF(ISERROR(VLOOKUP(A2022,'Cadastro-Estoque'!A:G,1,FALSE)),"",VLOOKUP(A2022,'Cadastro-Estoque'!A:G,3,FALSE))</f>
        <v/>
      </c>
    </row>
    <row r="2023" spans="5:8" ht="18.75" customHeight="1" x14ac:dyDescent="0.25">
      <c r="E2023" s="1" t="str">
        <f t="shared" si="32"/>
        <v/>
      </c>
      <c r="F2023" s="2" t="str">
        <f>IF(ISERROR(VLOOKUP(A2023,'Cadastro-Estoque'!A:G,1,FALSE)),"",VLOOKUP(A2023,'Cadastro-Estoque'!A:G,4,FALSE))</f>
        <v/>
      </c>
      <c r="G2023" s="2" t="str">
        <f>IF(ISBLANK(A2023),"",IF(ISERROR(VLOOKUP(A2023,'Cadastro-Estoque'!A:G,1,FALSE)),"Produto não cadastrado",VLOOKUP(A2023,'Cadastro-Estoque'!A:G,2,FALSE)))</f>
        <v/>
      </c>
      <c r="H2023" s="2" t="str">
        <f>IF(ISERROR(VLOOKUP(A2023,'Cadastro-Estoque'!A:G,1,FALSE)),"",VLOOKUP(A2023,'Cadastro-Estoque'!A:G,3,FALSE))</f>
        <v/>
      </c>
    </row>
    <row r="2024" spans="5:8" ht="18.75" customHeight="1" x14ac:dyDescent="0.25">
      <c r="E2024" s="1" t="str">
        <f t="shared" si="32"/>
        <v/>
      </c>
      <c r="F2024" s="2" t="str">
        <f>IF(ISERROR(VLOOKUP(A2024,'Cadastro-Estoque'!A:G,1,FALSE)),"",VLOOKUP(A2024,'Cadastro-Estoque'!A:G,4,FALSE))</f>
        <v/>
      </c>
      <c r="G2024" s="2" t="str">
        <f>IF(ISBLANK(A2024),"",IF(ISERROR(VLOOKUP(A2024,'Cadastro-Estoque'!A:G,1,FALSE)),"Produto não cadastrado",VLOOKUP(A2024,'Cadastro-Estoque'!A:G,2,FALSE)))</f>
        <v/>
      </c>
      <c r="H2024" s="2" t="str">
        <f>IF(ISERROR(VLOOKUP(A2024,'Cadastro-Estoque'!A:G,1,FALSE)),"",VLOOKUP(A2024,'Cadastro-Estoque'!A:G,3,FALSE))</f>
        <v/>
      </c>
    </row>
    <row r="2025" spans="5:8" ht="18.75" customHeight="1" x14ac:dyDescent="0.25">
      <c r="E2025" s="1" t="str">
        <f t="shared" si="32"/>
        <v/>
      </c>
      <c r="F2025" s="2" t="str">
        <f>IF(ISERROR(VLOOKUP(A2025,'Cadastro-Estoque'!A:G,1,FALSE)),"",VLOOKUP(A2025,'Cadastro-Estoque'!A:G,4,FALSE))</f>
        <v/>
      </c>
      <c r="G2025" s="2" t="str">
        <f>IF(ISBLANK(A2025),"",IF(ISERROR(VLOOKUP(A2025,'Cadastro-Estoque'!A:G,1,FALSE)),"Produto não cadastrado",VLOOKUP(A2025,'Cadastro-Estoque'!A:G,2,FALSE)))</f>
        <v/>
      </c>
      <c r="H2025" s="2" t="str">
        <f>IF(ISERROR(VLOOKUP(A2025,'Cadastro-Estoque'!A:G,1,FALSE)),"",VLOOKUP(A2025,'Cadastro-Estoque'!A:G,3,FALSE))</f>
        <v/>
      </c>
    </row>
    <row r="2026" spans="5:8" ht="18.75" customHeight="1" x14ac:dyDescent="0.25">
      <c r="E2026" s="1" t="str">
        <f t="shared" si="32"/>
        <v/>
      </c>
      <c r="F2026" s="2" t="str">
        <f>IF(ISERROR(VLOOKUP(A2026,'Cadastro-Estoque'!A:G,1,FALSE)),"",VLOOKUP(A2026,'Cadastro-Estoque'!A:G,4,FALSE))</f>
        <v/>
      </c>
      <c r="G2026" s="2" t="str">
        <f>IF(ISBLANK(A2026),"",IF(ISERROR(VLOOKUP(A2026,'Cadastro-Estoque'!A:G,1,FALSE)),"Produto não cadastrado",VLOOKUP(A2026,'Cadastro-Estoque'!A:G,2,FALSE)))</f>
        <v/>
      </c>
      <c r="H2026" s="2" t="str">
        <f>IF(ISERROR(VLOOKUP(A2026,'Cadastro-Estoque'!A:G,1,FALSE)),"",VLOOKUP(A2026,'Cadastro-Estoque'!A:G,3,FALSE))</f>
        <v/>
      </c>
    </row>
    <row r="2027" spans="5:8" ht="18.75" customHeight="1" x14ac:dyDescent="0.25">
      <c r="E2027" s="1" t="str">
        <f t="shared" si="32"/>
        <v/>
      </c>
      <c r="F2027" s="2" t="str">
        <f>IF(ISERROR(VLOOKUP(A2027,'Cadastro-Estoque'!A:G,1,FALSE)),"",VLOOKUP(A2027,'Cadastro-Estoque'!A:G,4,FALSE))</f>
        <v/>
      </c>
      <c r="G2027" s="2" t="str">
        <f>IF(ISBLANK(A2027),"",IF(ISERROR(VLOOKUP(A2027,'Cadastro-Estoque'!A:G,1,FALSE)),"Produto não cadastrado",VLOOKUP(A2027,'Cadastro-Estoque'!A:G,2,FALSE)))</f>
        <v/>
      </c>
      <c r="H2027" s="2" t="str">
        <f>IF(ISERROR(VLOOKUP(A2027,'Cadastro-Estoque'!A:G,1,FALSE)),"",VLOOKUP(A2027,'Cadastro-Estoque'!A:G,3,FALSE))</f>
        <v/>
      </c>
    </row>
    <row r="2028" spans="5:8" ht="18.75" customHeight="1" x14ac:dyDescent="0.25">
      <c r="E2028" s="1" t="str">
        <f t="shared" si="32"/>
        <v/>
      </c>
      <c r="F2028" s="2" t="str">
        <f>IF(ISERROR(VLOOKUP(A2028,'Cadastro-Estoque'!A:G,1,FALSE)),"",VLOOKUP(A2028,'Cadastro-Estoque'!A:G,4,FALSE))</f>
        <v/>
      </c>
      <c r="G2028" s="2" t="str">
        <f>IF(ISBLANK(A2028),"",IF(ISERROR(VLOOKUP(A2028,'Cadastro-Estoque'!A:G,1,FALSE)),"Produto não cadastrado",VLOOKUP(A2028,'Cadastro-Estoque'!A:G,2,FALSE)))</f>
        <v/>
      </c>
      <c r="H2028" s="2" t="str">
        <f>IF(ISERROR(VLOOKUP(A2028,'Cadastro-Estoque'!A:G,1,FALSE)),"",VLOOKUP(A2028,'Cadastro-Estoque'!A:G,3,FALSE))</f>
        <v/>
      </c>
    </row>
    <row r="2029" spans="5:8" ht="18.75" customHeight="1" x14ac:dyDescent="0.25">
      <c r="E2029" s="1" t="str">
        <f t="shared" si="32"/>
        <v/>
      </c>
      <c r="F2029" s="2" t="str">
        <f>IF(ISERROR(VLOOKUP(A2029,'Cadastro-Estoque'!A:G,1,FALSE)),"",VLOOKUP(A2029,'Cadastro-Estoque'!A:G,4,FALSE))</f>
        <v/>
      </c>
      <c r="G2029" s="2" t="str">
        <f>IF(ISBLANK(A2029),"",IF(ISERROR(VLOOKUP(A2029,'Cadastro-Estoque'!A:G,1,FALSE)),"Produto não cadastrado",VLOOKUP(A2029,'Cadastro-Estoque'!A:G,2,FALSE)))</f>
        <v/>
      </c>
      <c r="H2029" s="2" t="str">
        <f>IF(ISERROR(VLOOKUP(A2029,'Cadastro-Estoque'!A:G,1,FALSE)),"",VLOOKUP(A2029,'Cadastro-Estoque'!A:G,3,FALSE))</f>
        <v/>
      </c>
    </row>
    <row r="2030" spans="5:8" ht="18.75" customHeight="1" x14ac:dyDescent="0.25">
      <c r="E2030" s="1" t="str">
        <f t="shared" si="32"/>
        <v/>
      </c>
      <c r="F2030" s="2" t="str">
        <f>IF(ISERROR(VLOOKUP(A2030,'Cadastro-Estoque'!A:G,1,FALSE)),"",VLOOKUP(A2030,'Cadastro-Estoque'!A:G,4,FALSE))</f>
        <v/>
      </c>
      <c r="G2030" s="2" t="str">
        <f>IF(ISBLANK(A2030),"",IF(ISERROR(VLOOKUP(A2030,'Cadastro-Estoque'!A:G,1,FALSE)),"Produto não cadastrado",VLOOKUP(A2030,'Cadastro-Estoque'!A:G,2,FALSE)))</f>
        <v/>
      </c>
      <c r="H2030" s="2" t="str">
        <f>IF(ISERROR(VLOOKUP(A2030,'Cadastro-Estoque'!A:G,1,FALSE)),"",VLOOKUP(A2030,'Cadastro-Estoque'!A:G,3,FALSE))</f>
        <v/>
      </c>
    </row>
    <row r="2031" spans="5:8" ht="18.75" customHeight="1" x14ac:dyDescent="0.25">
      <c r="E2031" s="1" t="str">
        <f t="shared" si="32"/>
        <v/>
      </c>
      <c r="F2031" s="2" t="str">
        <f>IF(ISERROR(VLOOKUP(A2031,'Cadastro-Estoque'!A:G,1,FALSE)),"",VLOOKUP(A2031,'Cadastro-Estoque'!A:G,4,FALSE))</f>
        <v/>
      </c>
      <c r="G2031" s="2" t="str">
        <f>IF(ISBLANK(A2031),"",IF(ISERROR(VLOOKUP(A2031,'Cadastro-Estoque'!A:G,1,FALSE)),"Produto não cadastrado",VLOOKUP(A2031,'Cadastro-Estoque'!A:G,2,FALSE)))</f>
        <v/>
      </c>
      <c r="H2031" s="2" t="str">
        <f>IF(ISERROR(VLOOKUP(A2031,'Cadastro-Estoque'!A:G,1,FALSE)),"",VLOOKUP(A2031,'Cadastro-Estoque'!A:G,3,FALSE))</f>
        <v/>
      </c>
    </row>
    <row r="2032" spans="5:8" ht="18.75" customHeight="1" x14ac:dyDescent="0.25">
      <c r="E2032" s="1" t="str">
        <f t="shared" si="32"/>
        <v/>
      </c>
      <c r="F2032" s="2" t="str">
        <f>IF(ISERROR(VLOOKUP(A2032,'Cadastro-Estoque'!A:G,1,FALSE)),"",VLOOKUP(A2032,'Cadastro-Estoque'!A:G,4,FALSE))</f>
        <v/>
      </c>
      <c r="G2032" s="2" t="str">
        <f>IF(ISBLANK(A2032),"",IF(ISERROR(VLOOKUP(A2032,'Cadastro-Estoque'!A:G,1,FALSE)),"Produto não cadastrado",VLOOKUP(A2032,'Cadastro-Estoque'!A:G,2,FALSE)))</f>
        <v/>
      </c>
      <c r="H2032" s="2" t="str">
        <f>IF(ISERROR(VLOOKUP(A2032,'Cadastro-Estoque'!A:G,1,FALSE)),"",VLOOKUP(A2032,'Cadastro-Estoque'!A:G,3,FALSE))</f>
        <v/>
      </c>
    </row>
    <row r="2033" spans="5:8" ht="18.75" customHeight="1" x14ac:dyDescent="0.25">
      <c r="E2033" s="1" t="str">
        <f t="shared" si="32"/>
        <v/>
      </c>
      <c r="F2033" s="2" t="str">
        <f>IF(ISERROR(VLOOKUP(A2033,'Cadastro-Estoque'!A:G,1,FALSE)),"",VLOOKUP(A2033,'Cadastro-Estoque'!A:G,4,FALSE))</f>
        <v/>
      </c>
      <c r="G2033" s="2" t="str">
        <f>IF(ISBLANK(A2033),"",IF(ISERROR(VLOOKUP(A2033,'Cadastro-Estoque'!A:G,1,FALSE)),"Produto não cadastrado",VLOOKUP(A2033,'Cadastro-Estoque'!A:G,2,FALSE)))</f>
        <v/>
      </c>
      <c r="H2033" s="2" t="str">
        <f>IF(ISERROR(VLOOKUP(A2033,'Cadastro-Estoque'!A:G,1,FALSE)),"",VLOOKUP(A2033,'Cadastro-Estoque'!A:G,3,FALSE))</f>
        <v/>
      </c>
    </row>
    <row r="2034" spans="5:8" ht="18.75" customHeight="1" x14ac:dyDescent="0.25">
      <c r="E2034" s="1" t="str">
        <f t="shared" si="32"/>
        <v/>
      </c>
      <c r="F2034" s="2" t="str">
        <f>IF(ISERROR(VLOOKUP(A2034,'Cadastro-Estoque'!A:G,1,FALSE)),"",VLOOKUP(A2034,'Cadastro-Estoque'!A:G,4,FALSE))</f>
        <v/>
      </c>
      <c r="G2034" s="2" t="str">
        <f>IF(ISBLANK(A2034),"",IF(ISERROR(VLOOKUP(A2034,'Cadastro-Estoque'!A:G,1,FALSE)),"Produto não cadastrado",VLOOKUP(A2034,'Cadastro-Estoque'!A:G,2,FALSE)))</f>
        <v/>
      </c>
      <c r="H2034" s="2" t="str">
        <f>IF(ISERROR(VLOOKUP(A2034,'Cadastro-Estoque'!A:G,1,FALSE)),"",VLOOKUP(A2034,'Cadastro-Estoque'!A:G,3,FALSE))</f>
        <v/>
      </c>
    </row>
    <row r="2035" spans="5:8" ht="18.75" customHeight="1" x14ac:dyDescent="0.25">
      <c r="E2035" s="1" t="str">
        <f t="shared" si="32"/>
        <v/>
      </c>
      <c r="F2035" s="2" t="str">
        <f>IF(ISERROR(VLOOKUP(A2035,'Cadastro-Estoque'!A:G,1,FALSE)),"",VLOOKUP(A2035,'Cadastro-Estoque'!A:G,4,FALSE))</f>
        <v/>
      </c>
      <c r="G2035" s="2" t="str">
        <f>IF(ISBLANK(A2035),"",IF(ISERROR(VLOOKUP(A2035,'Cadastro-Estoque'!A:G,1,FALSE)),"Produto não cadastrado",VLOOKUP(A2035,'Cadastro-Estoque'!A:G,2,FALSE)))</f>
        <v/>
      </c>
      <c r="H2035" s="2" t="str">
        <f>IF(ISERROR(VLOOKUP(A2035,'Cadastro-Estoque'!A:G,1,FALSE)),"",VLOOKUP(A2035,'Cadastro-Estoque'!A:G,3,FALSE))</f>
        <v/>
      </c>
    </row>
    <row r="2036" spans="5:8" ht="18.75" customHeight="1" x14ac:dyDescent="0.25">
      <c r="E2036" s="1" t="str">
        <f t="shared" si="32"/>
        <v/>
      </c>
      <c r="F2036" s="2" t="str">
        <f>IF(ISERROR(VLOOKUP(A2036,'Cadastro-Estoque'!A:G,1,FALSE)),"",VLOOKUP(A2036,'Cadastro-Estoque'!A:G,4,FALSE))</f>
        <v/>
      </c>
      <c r="G2036" s="2" t="str">
        <f>IF(ISBLANK(A2036),"",IF(ISERROR(VLOOKUP(A2036,'Cadastro-Estoque'!A:G,1,FALSE)),"Produto não cadastrado",VLOOKUP(A2036,'Cadastro-Estoque'!A:G,2,FALSE)))</f>
        <v/>
      </c>
      <c r="H2036" s="2" t="str">
        <f>IF(ISERROR(VLOOKUP(A2036,'Cadastro-Estoque'!A:G,1,FALSE)),"",VLOOKUP(A2036,'Cadastro-Estoque'!A:G,3,FALSE))</f>
        <v/>
      </c>
    </row>
    <row r="2037" spans="5:8" ht="18.75" customHeight="1" x14ac:dyDescent="0.25">
      <c r="E2037" s="1" t="str">
        <f t="shared" si="32"/>
        <v/>
      </c>
      <c r="F2037" s="2" t="str">
        <f>IF(ISERROR(VLOOKUP(A2037,'Cadastro-Estoque'!A:G,1,FALSE)),"",VLOOKUP(A2037,'Cadastro-Estoque'!A:G,4,FALSE))</f>
        <v/>
      </c>
      <c r="G2037" s="2" t="str">
        <f>IF(ISBLANK(A2037),"",IF(ISERROR(VLOOKUP(A2037,'Cadastro-Estoque'!A:G,1,FALSE)),"Produto não cadastrado",VLOOKUP(A2037,'Cadastro-Estoque'!A:G,2,FALSE)))</f>
        <v/>
      </c>
      <c r="H2037" s="2" t="str">
        <f>IF(ISERROR(VLOOKUP(A2037,'Cadastro-Estoque'!A:G,1,FALSE)),"",VLOOKUP(A2037,'Cadastro-Estoque'!A:G,3,FALSE))</f>
        <v/>
      </c>
    </row>
    <row r="2038" spans="5:8" ht="18.75" customHeight="1" x14ac:dyDescent="0.25">
      <c r="E2038" s="1" t="str">
        <f t="shared" si="32"/>
        <v/>
      </c>
      <c r="F2038" s="2" t="str">
        <f>IF(ISERROR(VLOOKUP(A2038,'Cadastro-Estoque'!A:G,1,FALSE)),"",VLOOKUP(A2038,'Cadastro-Estoque'!A:G,4,FALSE))</f>
        <v/>
      </c>
      <c r="G2038" s="2" t="str">
        <f>IF(ISBLANK(A2038),"",IF(ISERROR(VLOOKUP(A2038,'Cadastro-Estoque'!A:G,1,FALSE)),"Produto não cadastrado",VLOOKUP(A2038,'Cadastro-Estoque'!A:G,2,FALSE)))</f>
        <v/>
      </c>
      <c r="H2038" s="2" t="str">
        <f>IF(ISERROR(VLOOKUP(A2038,'Cadastro-Estoque'!A:G,1,FALSE)),"",VLOOKUP(A2038,'Cadastro-Estoque'!A:G,3,FALSE))</f>
        <v/>
      </c>
    </row>
    <row r="2039" spans="5:8" ht="18.75" customHeight="1" x14ac:dyDescent="0.25">
      <c r="E2039" s="1" t="str">
        <f t="shared" si="32"/>
        <v/>
      </c>
      <c r="F2039" s="2" t="str">
        <f>IF(ISERROR(VLOOKUP(A2039,'Cadastro-Estoque'!A:G,1,FALSE)),"",VLOOKUP(A2039,'Cadastro-Estoque'!A:G,4,FALSE))</f>
        <v/>
      </c>
      <c r="G2039" s="2" t="str">
        <f>IF(ISBLANK(A2039),"",IF(ISERROR(VLOOKUP(A2039,'Cadastro-Estoque'!A:G,1,FALSE)),"Produto não cadastrado",VLOOKUP(A2039,'Cadastro-Estoque'!A:G,2,FALSE)))</f>
        <v/>
      </c>
      <c r="H2039" s="2" t="str">
        <f>IF(ISERROR(VLOOKUP(A2039,'Cadastro-Estoque'!A:G,1,FALSE)),"",VLOOKUP(A2039,'Cadastro-Estoque'!A:G,3,FALSE))</f>
        <v/>
      </c>
    </row>
    <row r="2040" spans="5:8" ht="18.75" customHeight="1" x14ac:dyDescent="0.25">
      <c r="E2040" s="1" t="str">
        <f t="shared" si="32"/>
        <v/>
      </c>
      <c r="F2040" s="2" t="str">
        <f>IF(ISERROR(VLOOKUP(A2040,'Cadastro-Estoque'!A:G,1,FALSE)),"",VLOOKUP(A2040,'Cadastro-Estoque'!A:G,4,FALSE))</f>
        <v/>
      </c>
      <c r="G2040" s="2" t="str">
        <f>IF(ISBLANK(A2040),"",IF(ISERROR(VLOOKUP(A2040,'Cadastro-Estoque'!A:G,1,FALSE)),"Produto não cadastrado",VLOOKUP(A2040,'Cadastro-Estoque'!A:G,2,FALSE)))</f>
        <v/>
      </c>
      <c r="H2040" s="2" t="str">
        <f>IF(ISERROR(VLOOKUP(A2040,'Cadastro-Estoque'!A:G,1,FALSE)),"",VLOOKUP(A2040,'Cadastro-Estoque'!A:G,3,FALSE))</f>
        <v/>
      </c>
    </row>
    <row r="2041" spans="5:8" ht="18.75" customHeight="1" x14ac:dyDescent="0.25">
      <c r="E2041" s="1" t="str">
        <f t="shared" si="32"/>
        <v/>
      </c>
      <c r="F2041" s="2" t="str">
        <f>IF(ISERROR(VLOOKUP(A2041,'Cadastro-Estoque'!A:G,1,FALSE)),"",VLOOKUP(A2041,'Cadastro-Estoque'!A:G,4,FALSE))</f>
        <v/>
      </c>
      <c r="G2041" s="2" t="str">
        <f>IF(ISBLANK(A2041),"",IF(ISERROR(VLOOKUP(A2041,'Cadastro-Estoque'!A:G,1,FALSE)),"Produto não cadastrado",VLOOKUP(A2041,'Cadastro-Estoque'!A:G,2,FALSE)))</f>
        <v/>
      </c>
      <c r="H2041" s="2" t="str">
        <f>IF(ISERROR(VLOOKUP(A2041,'Cadastro-Estoque'!A:G,1,FALSE)),"",VLOOKUP(A2041,'Cadastro-Estoque'!A:G,3,FALSE))</f>
        <v/>
      </c>
    </row>
    <row r="2042" spans="5:8" ht="18.75" customHeight="1" x14ac:dyDescent="0.25">
      <c r="E2042" s="1" t="str">
        <f t="shared" si="32"/>
        <v/>
      </c>
      <c r="F2042" s="2" t="str">
        <f>IF(ISERROR(VLOOKUP(A2042,'Cadastro-Estoque'!A:G,1,FALSE)),"",VLOOKUP(A2042,'Cadastro-Estoque'!A:G,4,FALSE))</f>
        <v/>
      </c>
      <c r="G2042" s="2" t="str">
        <f>IF(ISBLANK(A2042),"",IF(ISERROR(VLOOKUP(A2042,'Cadastro-Estoque'!A:G,1,FALSE)),"Produto não cadastrado",VLOOKUP(A2042,'Cadastro-Estoque'!A:G,2,FALSE)))</f>
        <v/>
      </c>
      <c r="H2042" s="2" t="str">
        <f>IF(ISERROR(VLOOKUP(A2042,'Cadastro-Estoque'!A:G,1,FALSE)),"",VLOOKUP(A2042,'Cadastro-Estoque'!A:G,3,FALSE))</f>
        <v/>
      </c>
    </row>
    <row r="2043" spans="5:8" ht="18.75" customHeight="1" x14ac:dyDescent="0.25">
      <c r="E2043" s="1" t="str">
        <f t="shared" si="32"/>
        <v/>
      </c>
      <c r="F2043" s="2" t="str">
        <f>IF(ISERROR(VLOOKUP(A2043,'Cadastro-Estoque'!A:G,1,FALSE)),"",VLOOKUP(A2043,'Cadastro-Estoque'!A:G,4,FALSE))</f>
        <v/>
      </c>
      <c r="G2043" s="2" t="str">
        <f>IF(ISBLANK(A2043),"",IF(ISERROR(VLOOKUP(A2043,'Cadastro-Estoque'!A:G,1,FALSE)),"Produto não cadastrado",VLOOKUP(A2043,'Cadastro-Estoque'!A:G,2,FALSE)))</f>
        <v/>
      </c>
      <c r="H2043" s="2" t="str">
        <f>IF(ISERROR(VLOOKUP(A2043,'Cadastro-Estoque'!A:G,1,FALSE)),"",VLOOKUP(A2043,'Cadastro-Estoque'!A:G,3,FALSE))</f>
        <v/>
      </c>
    </row>
    <row r="2044" spans="5:8" ht="18.75" customHeight="1" x14ac:dyDescent="0.25">
      <c r="E2044" s="1" t="str">
        <f t="shared" si="32"/>
        <v/>
      </c>
      <c r="F2044" s="2" t="str">
        <f>IF(ISERROR(VLOOKUP(A2044,'Cadastro-Estoque'!A:G,1,FALSE)),"",VLOOKUP(A2044,'Cadastro-Estoque'!A:G,4,FALSE))</f>
        <v/>
      </c>
      <c r="G2044" s="2" t="str">
        <f>IF(ISBLANK(A2044),"",IF(ISERROR(VLOOKUP(A2044,'Cadastro-Estoque'!A:G,1,FALSE)),"Produto não cadastrado",VLOOKUP(A2044,'Cadastro-Estoque'!A:G,2,FALSE)))</f>
        <v/>
      </c>
      <c r="H2044" s="2" t="str">
        <f>IF(ISERROR(VLOOKUP(A2044,'Cadastro-Estoque'!A:G,1,FALSE)),"",VLOOKUP(A2044,'Cadastro-Estoque'!A:G,3,FALSE))</f>
        <v/>
      </c>
    </row>
    <row r="2045" spans="5:8" ht="18.75" customHeight="1" x14ac:dyDescent="0.25">
      <c r="E2045" s="1" t="str">
        <f t="shared" si="32"/>
        <v/>
      </c>
      <c r="F2045" s="2" t="str">
        <f>IF(ISERROR(VLOOKUP(A2045,'Cadastro-Estoque'!A:G,1,FALSE)),"",VLOOKUP(A2045,'Cadastro-Estoque'!A:G,4,FALSE))</f>
        <v/>
      </c>
      <c r="G2045" s="2" t="str">
        <f>IF(ISBLANK(A2045),"",IF(ISERROR(VLOOKUP(A2045,'Cadastro-Estoque'!A:G,1,FALSE)),"Produto não cadastrado",VLOOKUP(A2045,'Cadastro-Estoque'!A:G,2,FALSE)))</f>
        <v/>
      </c>
      <c r="H2045" s="2" t="str">
        <f>IF(ISERROR(VLOOKUP(A2045,'Cadastro-Estoque'!A:G,1,FALSE)),"",VLOOKUP(A2045,'Cadastro-Estoque'!A:G,3,FALSE))</f>
        <v/>
      </c>
    </row>
    <row r="2046" spans="5:8" ht="18.75" customHeight="1" x14ac:dyDescent="0.25">
      <c r="E2046" s="1" t="str">
        <f t="shared" si="32"/>
        <v/>
      </c>
      <c r="F2046" s="2" t="str">
        <f>IF(ISERROR(VLOOKUP(A2046,'Cadastro-Estoque'!A:G,1,FALSE)),"",VLOOKUP(A2046,'Cadastro-Estoque'!A:G,4,FALSE))</f>
        <v/>
      </c>
      <c r="G2046" s="2" t="str">
        <f>IF(ISBLANK(A2046),"",IF(ISERROR(VLOOKUP(A2046,'Cadastro-Estoque'!A:G,1,FALSE)),"Produto não cadastrado",VLOOKUP(A2046,'Cadastro-Estoque'!A:G,2,FALSE)))</f>
        <v/>
      </c>
      <c r="H2046" s="2" t="str">
        <f>IF(ISERROR(VLOOKUP(A2046,'Cadastro-Estoque'!A:G,1,FALSE)),"",VLOOKUP(A2046,'Cadastro-Estoque'!A:G,3,FALSE))</f>
        <v/>
      </c>
    </row>
    <row r="2047" spans="5:8" ht="18.75" customHeight="1" x14ac:dyDescent="0.25">
      <c r="E2047" s="1" t="str">
        <f t="shared" si="32"/>
        <v/>
      </c>
      <c r="F2047" s="2" t="str">
        <f>IF(ISERROR(VLOOKUP(A2047,'Cadastro-Estoque'!A:G,1,FALSE)),"",VLOOKUP(A2047,'Cadastro-Estoque'!A:G,4,FALSE))</f>
        <v/>
      </c>
      <c r="G2047" s="2" t="str">
        <f>IF(ISBLANK(A2047),"",IF(ISERROR(VLOOKUP(A2047,'Cadastro-Estoque'!A:G,1,FALSE)),"Produto não cadastrado",VLOOKUP(A2047,'Cadastro-Estoque'!A:G,2,FALSE)))</f>
        <v/>
      </c>
      <c r="H2047" s="2" t="str">
        <f>IF(ISERROR(VLOOKUP(A2047,'Cadastro-Estoque'!A:G,1,FALSE)),"",VLOOKUP(A2047,'Cadastro-Estoque'!A:G,3,FALSE))</f>
        <v/>
      </c>
    </row>
    <row r="2048" spans="5:8" ht="18.75" customHeight="1" x14ac:dyDescent="0.25">
      <c r="E2048" s="1" t="str">
        <f t="shared" si="32"/>
        <v/>
      </c>
      <c r="F2048" s="2" t="str">
        <f>IF(ISERROR(VLOOKUP(A2048,'Cadastro-Estoque'!A:G,1,FALSE)),"",VLOOKUP(A2048,'Cadastro-Estoque'!A:G,4,FALSE))</f>
        <v/>
      </c>
      <c r="G2048" s="2" t="str">
        <f>IF(ISBLANK(A2048),"",IF(ISERROR(VLOOKUP(A2048,'Cadastro-Estoque'!A:G,1,FALSE)),"Produto não cadastrado",VLOOKUP(A2048,'Cadastro-Estoque'!A:G,2,FALSE)))</f>
        <v/>
      </c>
      <c r="H2048" s="2" t="str">
        <f>IF(ISERROR(VLOOKUP(A2048,'Cadastro-Estoque'!A:G,1,FALSE)),"",VLOOKUP(A2048,'Cadastro-Estoque'!A:G,3,FALSE))</f>
        <v/>
      </c>
    </row>
    <row r="2049" spans="5:8" ht="18.75" customHeight="1" x14ac:dyDescent="0.25">
      <c r="E2049" s="1" t="str">
        <f t="shared" si="32"/>
        <v/>
      </c>
      <c r="F2049" s="2" t="str">
        <f>IF(ISERROR(VLOOKUP(A2049,'Cadastro-Estoque'!A:G,1,FALSE)),"",VLOOKUP(A2049,'Cadastro-Estoque'!A:G,4,FALSE))</f>
        <v/>
      </c>
      <c r="G2049" s="2" t="str">
        <f>IF(ISBLANK(A2049),"",IF(ISERROR(VLOOKUP(A2049,'Cadastro-Estoque'!A:G,1,FALSE)),"Produto não cadastrado",VLOOKUP(A2049,'Cadastro-Estoque'!A:G,2,FALSE)))</f>
        <v/>
      </c>
      <c r="H2049" s="2" t="str">
        <f>IF(ISERROR(VLOOKUP(A2049,'Cadastro-Estoque'!A:G,1,FALSE)),"",VLOOKUP(A2049,'Cadastro-Estoque'!A:G,3,FALSE))</f>
        <v/>
      </c>
    </row>
    <row r="2050" spans="5:8" ht="18.75" customHeight="1" x14ac:dyDescent="0.25">
      <c r="E2050" s="1" t="str">
        <f t="shared" si="32"/>
        <v/>
      </c>
      <c r="F2050" s="2" t="str">
        <f>IF(ISERROR(VLOOKUP(A2050,'Cadastro-Estoque'!A:G,1,FALSE)),"",VLOOKUP(A2050,'Cadastro-Estoque'!A:G,4,FALSE))</f>
        <v/>
      </c>
      <c r="G2050" s="2" t="str">
        <f>IF(ISBLANK(A2050),"",IF(ISERROR(VLOOKUP(A2050,'Cadastro-Estoque'!A:G,1,FALSE)),"Produto não cadastrado",VLOOKUP(A2050,'Cadastro-Estoque'!A:G,2,FALSE)))</f>
        <v/>
      </c>
      <c r="H2050" s="2" t="str">
        <f>IF(ISERROR(VLOOKUP(A2050,'Cadastro-Estoque'!A:G,1,FALSE)),"",VLOOKUP(A2050,'Cadastro-Estoque'!A:G,3,FALSE))</f>
        <v/>
      </c>
    </row>
    <row r="2051" spans="5:8" ht="18.75" customHeight="1" x14ac:dyDescent="0.25">
      <c r="E2051" s="1" t="str">
        <f t="shared" si="32"/>
        <v/>
      </c>
      <c r="F2051" s="2" t="str">
        <f>IF(ISERROR(VLOOKUP(A2051,'Cadastro-Estoque'!A:G,1,FALSE)),"",VLOOKUP(A2051,'Cadastro-Estoque'!A:G,4,FALSE))</f>
        <v/>
      </c>
      <c r="G2051" s="2" t="str">
        <f>IF(ISBLANK(A2051),"",IF(ISERROR(VLOOKUP(A2051,'Cadastro-Estoque'!A:G,1,FALSE)),"Produto não cadastrado",VLOOKUP(A2051,'Cadastro-Estoque'!A:G,2,FALSE)))</f>
        <v/>
      </c>
      <c r="H2051" s="2" t="str">
        <f>IF(ISERROR(VLOOKUP(A2051,'Cadastro-Estoque'!A:G,1,FALSE)),"",VLOOKUP(A2051,'Cadastro-Estoque'!A:G,3,FALSE))</f>
        <v/>
      </c>
    </row>
    <row r="2052" spans="5:8" ht="18.75" customHeight="1" x14ac:dyDescent="0.25">
      <c r="E2052" s="1" t="str">
        <f t="shared" si="32"/>
        <v/>
      </c>
      <c r="F2052" s="2" t="str">
        <f>IF(ISERROR(VLOOKUP(A2052,'Cadastro-Estoque'!A:G,1,FALSE)),"",VLOOKUP(A2052,'Cadastro-Estoque'!A:G,4,FALSE))</f>
        <v/>
      </c>
      <c r="G2052" s="2" t="str">
        <f>IF(ISBLANK(A2052),"",IF(ISERROR(VLOOKUP(A2052,'Cadastro-Estoque'!A:G,1,FALSE)),"Produto não cadastrado",VLOOKUP(A2052,'Cadastro-Estoque'!A:G,2,FALSE)))</f>
        <v/>
      </c>
      <c r="H2052" s="2" t="str">
        <f>IF(ISERROR(VLOOKUP(A2052,'Cadastro-Estoque'!A:G,1,FALSE)),"",VLOOKUP(A2052,'Cadastro-Estoque'!A:G,3,FALSE))</f>
        <v/>
      </c>
    </row>
    <row r="2053" spans="5:8" ht="18.75" customHeight="1" x14ac:dyDescent="0.25">
      <c r="E2053" s="1" t="str">
        <f t="shared" si="32"/>
        <v/>
      </c>
      <c r="F2053" s="2" t="str">
        <f>IF(ISERROR(VLOOKUP(A2053,'Cadastro-Estoque'!A:G,1,FALSE)),"",VLOOKUP(A2053,'Cadastro-Estoque'!A:G,4,FALSE))</f>
        <v/>
      </c>
      <c r="G2053" s="2" t="str">
        <f>IF(ISBLANK(A2053),"",IF(ISERROR(VLOOKUP(A2053,'Cadastro-Estoque'!A:G,1,FALSE)),"Produto não cadastrado",VLOOKUP(A2053,'Cadastro-Estoque'!A:G,2,FALSE)))</f>
        <v/>
      </c>
      <c r="H2053" s="2" t="str">
        <f>IF(ISERROR(VLOOKUP(A2053,'Cadastro-Estoque'!A:G,1,FALSE)),"",VLOOKUP(A2053,'Cadastro-Estoque'!A:G,3,FALSE))</f>
        <v/>
      </c>
    </row>
    <row r="2054" spans="5:8" ht="18.75" customHeight="1" x14ac:dyDescent="0.25">
      <c r="E2054" s="1" t="str">
        <f t="shared" si="32"/>
        <v/>
      </c>
      <c r="F2054" s="2" t="str">
        <f>IF(ISERROR(VLOOKUP(A2054,'Cadastro-Estoque'!A:G,1,FALSE)),"",VLOOKUP(A2054,'Cadastro-Estoque'!A:G,4,FALSE))</f>
        <v/>
      </c>
      <c r="G2054" s="2" t="str">
        <f>IF(ISBLANK(A2054),"",IF(ISERROR(VLOOKUP(A2054,'Cadastro-Estoque'!A:G,1,FALSE)),"Produto não cadastrado",VLOOKUP(A2054,'Cadastro-Estoque'!A:G,2,FALSE)))</f>
        <v/>
      </c>
      <c r="H2054" s="2" t="str">
        <f>IF(ISERROR(VLOOKUP(A2054,'Cadastro-Estoque'!A:G,1,FALSE)),"",VLOOKUP(A2054,'Cadastro-Estoque'!A:G,3,FALSE))</f>
        <v/>
      </c>
    </row>
    <row r="2055" spans="5:8" ht="18.75" customHeight="1" x14ac:dyDescent="0.25">
      <c r="E2055" s="1" t="str">
        <f t="shared" ref="E2055:E2118" si="33">IF(ISBLANK(A2055),"",C2055*D2055)</f>
        <v/>
      </c>
      <c r="F2055" s="2" t="str">
        <f>IF(ISERROR(VLOOKUP(A2055,'Cadastro-Estoque'!A:G,1,FALSE)),"",VLOOKUP(A2055,'Cadastro-Estoque'!A:G,4,FALSE))</f>
        <v/>
      </c>
      <c r="G2055" s="2" t="str">
        <f>IF(ISBLANK(A2055),"",IF(ISERROR(VLOOKUP(A2055,'Cadastro-Estoque'!A:G,1,FALSE)),"Produto não cadastrado",VLOOKUP(A2055,'Cadastro-Estoque'!A:G,2,FALSE)))</f>
        <v/>
      </c>
      <c r="H2055" s="2" t="str">
        <f>IF(ISERROR(VLOOKUP(A2055,'Cadastro-Estoque'!A:G,1,FALSE)),"",VLOOKUP(A2055,'Cadastro-Estoque'!A:G,3,FALSE))</f>
        <v/>
      </c>
    </row>
    <row r="2056" spans="5:8" ht="18.75" customHeight="1" x14ac:dyDescent="0.25">
      <c r="E2056" s="1" t="str">
        <f t="shared" si="33"/>
        <v/>
      </c>
      <c r="F2056" s="2" t="str">
        <f>IF(ISERROR(VLOOKUP(A2056,'Cadastro-Estoque'!A:G,1,FALSE)),"",VLOOKUP(A2056,'Cadastro-Estoque'!A:G,4,FALSE))</f>
        <v/>
      </c>
      <c r="G2056" s="2" t="str">
        <f>IF(ISBLANK(A2056),"",IF(ISERROR(VLOOKUP(A2056,'Cadastro-Estoque'!A:G,1,FALSE)),"Produto não cadastrado",VLOOKUP(A2056,'Cadastro-Estoque'!A:G,2,FALSE)))</f>
        <v/>
      </c>
      <c r="H2056" s="2" t="str">
        <f>IF(ISERROR(VLOOKUP(A2056,'Cadastro-Estoque'!A:G,1,FALSE)),"",VLOOKUP(A2056,'Cadastro-Estoque'!A:G,3,FALSE))</f>
        <v/>
      </c>
    </row>
    <row r="2057" spans="5:8" ht="18.75" customHeight="1" x14ac:dyDescent="0.25">
      <c r="E2057" s="1" t="str">
        <f t="shared" si="33"/>
        <v/>
      </c>
      <c r="F2057" s="2" t="str">
        <f>IF(ISERROR(VLOOKUP(A2057,'Cadastro-Estoque'!A:G,1,FALSE)),"",VLOOKUP(A2057,'Cadastro-Estoque'!A:G,4,FALSE))</f>
        <v/>
      </c>
      <c r="G2057" s="2" t="str">
        <f>IF(ISBLANK(A2057),"",IF(ISERROR(VLOOKUP(A2057,'Cadastro-Estoque'!A:G,1,FALSE)),"Produto não cadastrado",VLOOKUP(A2057,'Cadastro-Estoque'!A:G,2,FALSE)))</f>
        <v/>
      </c>
      <c r="H2057" s="2" t="str">
        <f>IF(ISERROR(VLOOKUP(A2057,'Cadastro-Estoque'!A:G,1,FALSE)),"",VLOOKUP(A2057,'Cadastro-Estoque'!A:G,3,FALSE))</f>
        <v/>
      </c>
    </row>
    <row r="2058" spans="5:8" ht="18.75" customHeight="1" x14ac:dyDescent="0.25">
      <c r="E2058" s="1" t="str">
        <f t="shared" si="33"/>
        <v/>
      </c>
      <c r="F2058" s="2" t="str">
        <f>IF(ISERROR(VLOOKUP(A2058,'Cadastro-Estoque'!A:G,1,FALSE)),"",VLOOKUP(A2058,'Cadastro-Estoque'!A:G,4,FALSE))</f>
        <v/>
      </c>
      <c r="G2058" s="2" t="str">
        <f>IF(ISBLANK(A2058),"",IF(ISERROR(VLOOKUP(A2058,'Cadastro-Estoque'!A:G,1,FALSE)),"Produto não cadastrado",VLOOKUP(A2058,'Cadastro-Estoque'!A:G,2,FALSE)))</f>
        <v/>
      </c>
      <c r="H2058" s="2" t="str">
        <f>IF(ISERROR(VLOOKUP(A2058,'Cadastro-Estoque'!A:G,1,FALSE)),"",VLOOKUP(A2058,'Cadastro-Estoque'!A:G,3,FALSE))</f>
        <v/>
      </c>
    </row>
    <row r="2059" spans="5:8" ht="18.75" customHeight="1" x14ac:dyDescent="0.25">
      <c r="E2059" s="1" t="str">
        <f t="shared" si="33"/>
        <v/>
      </c>
      <c r="F2059" s="2" t="str">
        <f>IF(ISERROR(VLOOKUP(A2059,'Cadastro-Estoque'!A:G,1,FALSE)),"",VLOOKUP(A2059,'Cadastro-Estoque'!A:G,4,FALSE))</f>
        <v/>
      </c>
      <c r="G2059" s="2" t="str">
        <f>IF(ISBLANK(A2059),"",IF(ISERROR(VLOOKUP(A2059,'Cadastro-Estoque'!A:G,1,FALSE)),"Produto não cadastrado",VLOOKUP(A2059,'Cadastro-Estoque'!A:G,2,FALSE)))</f>
        <v/>
      </c>
      <c r="H2059" s="2" t="str">
        <f>IF(ISERROR(VLOOKUP(A2059,'Cadastro-Estoque'!A:G,1,FALSE)),"",VLOOKUP(A2059,'Cadastro-Estoque'!A:G,3,FALSE))</f>
        <v/>
      </c>
    </row>
    <row r="2060" spans="5:8" ht="18.75" customHeight="1" x14ac:dyDescent="0.25">
      <c r="E2060" s="1" t="str">
        <f t="shared" si="33"/>
        <v/>
      </c>
      <c r="F2060" s="2" t="str">
        <f>IF(ISERROR(VLOOKUP(A2060,'Cadastro-Estoque'!A:G,1,FALSE)),"",VLOOKUP(A2060,'Cadastro-Estoque'!A:G,4,FALSE))</f>
        <v/>
      </c>
      <c r="G2060" s="2" t="str">
        <f>IF(ISBLANK(A2060),"",IF(ISERROR(VLOOKUP(A2060,'Cadastro-Estoque'!A:G,1,FALSE)),"Produto não cadastrado",VLOOKUP(A2060,'Cadastro-Estoque'!A:G,2,FALSE)))</f>
        <v/>
      </c>
      <c r="H2060" s="2" t="str">
        <f>IF(ISERROR(VLOOKUP(A2060,'Cadastro-Estoque'!A:G,1,FALSE)),"",VLOOKUP(A2060,'Cadastro-Estoque'!A:G,3,FALSE))</f>
        <v/>
      </c>
    </row>
    <row r="2061" spans="5:8" ht="18.75" customHeight="1" x14ac:dyDescent="0.25">
      <c r="E2061" s="1" t="str">
        <f t="shared" si="33"/>
        <v/>
      </c>
      <c r="F2061" s="2" t="str">
        <f>IF(ISERROR(VLOOKUP(A2061,'Cadastro-Estoque'!A:G,1,FALSE)),"",VLOOKUP(A2061,'Cadastro-Estoque'!A:G,4,FALSE))</f>
        <v/>
      </c>
      <c r="G2061" s="2" t="str">
        <f>IF(ISBLANK(A2061),"",IF(ISERROR(VLOOKUP(A2061,'Cadastro-Estoque'!A:G,1,FALSE)),"Produto não cadastrado",VLOOKUP(A2061,'Cadastro-Estoque'!A:G,2,FALSE)))</f>
        <v/>
      </c>
      <c r="H2061" s="2" t="str">
        <f>IF(ISERROR(VLOOKUP(A2061,'Cadastro-Estoque'!A:G,1,FALSE)),"",VLOOKUP(A2061,'Cadastro-Estoque'!A:G,3,FALSE))</f>
        <v/>
      </c>
    </row>
    <row r="2062" spans="5:8" ht="18.75" customHeight="1" x14ac:dyDescent="0.25">
      <c r="E2062" s="1" t="str">
        <f t="shared" si="33"/>
        <v/>
      </c>
      <c r="F2062" s="2" t="str">
        <f>IF(ISERROR(VLOOKUP(A2062,'Cadastro-Estoque'!A:G,1,FALSE)),"",VLOOKUP(A2062,'Cadastro-Estoque'!A:G,4,FALSE))</f>
        <v/>
      </c>
      <c r="G2062" s="2" t="str">
        <f>IF(ISBLANK(A2062),"",IF(ISERROR(VLOOKUP(A2062,'Cadastro-Estoque'!A:G,1,FALSE)),"Produto não cadastrado",VLOOKUP(A2062,'Cadastro-Estoque'!A:G,2,FALSE)))</f>
        <v/>
      </c>
      <c r="H2062" s="2" t="str">
        <f>IF(ISERROR(VLOOKUP(A2062,'Cadastro-Estoque'!A:G,1,FALSE)),"",VLOOKUP(A2062,'Cadastro-Estoque'!A:G,3,FALSE))</f>
        <v/>
      </c>
    </row>
    <row r="2063" spans="5:8" ht="18.75" customHeight="1" x14ac:dyDescent="0.25">
      <c r="E2063" s="1" t="str">
        <f t="shared" si="33"/>
        <v/>
      </c>
      <c r="F2063" s="2" t="str">
        <f>IF(ISERROR(VLOOKUP(A2063,'Cadastro-Estoque'!A:G,1,FALSE)),"",VLOOKUP(A2063,'Cadastro-Estoque'!A:G,4,FALSE))</f>
        <v/>
      </c>
      <c r="G2063" s="2" t="str">
        <f>IF(ISBLANK(A2063),"",IF(ISERROR(VLOOKUP(A2063,'Cadastro-Estoque'!A:G,1,FALSE)),"Produto não cadastrado",VLOOKUP(A2063,'Cadastro-Estoque'!A:G,2,FALSE)))</f>
        <v/>
      </c>
      <c r="H2063" s="2" t="str">
        <f>IF(ISERROR(VLOOKUP(A2063,'Cadastro-Estoque'!A:G,1,FALSE)),"",VLOOKUP(A2063,'Cadastro-Estoque'!A:G,3,FALSE))</f>
        <v/>
      </c>
    </row>
    <row r="2064" spans="5:8" ht="18.75" customHeight="1" x14ac:dyDescent="0.25">
      <c r="E2064" s="1" t="str">
        <f t="shared" si="33"/>
        <v/>
      </c>
      <c r="F2064" s="2" t="str">
        <f>IF(ISERROR(VLOOKUP(A2064,'Cadastro-Estoque'!A:G,1,FALSE)),"",VLOOKUP(A2064,'Cadastro-Estoque'!A:G,4,FALSE))</f>
        <v/>
      </c>
      <c r="G2064" s="2" t="str">
        <f>IF(ISBLANK(A2064),"",IF(ISERROR(VLOOKUP(A2064,'Cadastro-Estoque'!A:G,1,FALSE)),"Produto não cadastrado",VLOOKUP(A2064,'Cadastro-Estoque'!A:G,2,FALSE)))</f>
        <v/>
      </c>
      <c r="H2064" s="2" t="str">
        <f>IF(ISERROR(VLOOKUP(A2064,'Cadastro-Estoque'!A:G,1,FALSE)),"",VLOOKUP(A2064,'Cadastro-Estoque'!A:G,3,FALSE))</f>
        <v/>
      </c>
    </row>
    <row r="2065" spans="5:8" ht="18.75" customHeight="1" x14ac:dyDescent="0.25">
      <c r="E2065" s="1" t="str">
        <f t="shared" si="33"/>
        <v/>
      </c>
      <c r="F2065" s="2" t="str">
        <f>IF(ISERROR(VLOOKUP(A2065,'Cadastro-Estoque'!A:G,1,FALSE)),"",VLOOKUP(A2065,'Cadastro-Estoque'!A:G,4,FALSE))</f>
        <v/>
      </c>
      <c r="G2065" s="2" t="str">
        <f>IF(ISBLANK(A2065),"",IF(ISERROR(VLOOKUP(A2065,'Cadastro-Estoque'!A:G,1,FALSE)),"Produto não cadastrado",VLOOKUP(A2065,'Cadastro-Estoque'!A:G,2,FALSE)))</f>
        <v/>
      </c>
      <c r="H2065" s="2" t="str">
        <f>IF(ISERROR(VLOOKUP(A2065,'Cadastro-Estoque'!A:G,1,FALSE)),"",VLOOKUP(A2065,'Cadastro-Estoque'!A:G,3,FALSE))</f>
        <v/>
      </c>
    </row>
    <row r="2066" spans="5:8" ht="18.75" customHeight="1" x14ac:dyDescent="0.25">
      <c r="E2066" s="1" t="str">
        <f t="shared" si="33"/>
        <v/>
      </c>
      <c r="F2066" s="2" t="str">
        <f>IF(ISERROR(VLOOKUP(A2066,'Cadastro-Estoque'!A:G,1,FALSE)),"",VLOOKUP(A2066,'Cadastro-Estoque'!A:G,4,FALSE))</f>
        <v/>
      </c>
      <c r="G2066" s="2" t="str">
        <f>IF(ISBLANK(A2066),"",IF(ISERROR(VLOOKUP(A2066,'Cadastro-Estoque'!A:G,1,FALSE)),"Produto não cadastrado",VLOOKUP(A2066,'Cadastro-Estoque'!A:G,2,FALSE)))</f>
        <v/>
      </c>
      <c r="H2066" s="2" t="str">
        <f>IF(ISERROR(VLOOKUP(A2066,'Cadastro-Estoque'!A:G,1,FALSE)),"",VLOOKUP(A2066,'Cadastro-Estoque'!A:G,3,FALSE))</f>
        <v/>
      </c>
    </row>
    <row r="2067" spans="5:8" ht="18.75" customHeight="1" x14ac:dyDescent="0.25">
      <c r="E2067" s="1" t="str">
        <f t="shared" si="33"/>
        <v/>
      </c>
      <c r="F2067" s="2" t="str">
        <f>IF(ISERROR(VLOOKUP(A2067,'Cadastro-Estoque'!A:G,1,FALSE)),"",VLOOKUP(A2067,'Cadastro-Estoque'!A:G,4,FALSE))</f>
        <v/>
      </c>
      <c r="G2067" s="2" t="str">
        <f>IF(ISBLANK(A2067),"",IF(ISERROR(VLOOKUP(A2067,'Cadastro-Estoque'!A:G,1,FALSE)),"Produto não cadastrado",VLOOKUP(A2067,'Cadastro-Estoque'!A:G,2,FALSE)))</f>
        <v/>
      </c>
      <c r="H2067" s="2" t="str">
        <f>IF(ISERROR(VLOOKUP(A2067,'Cadastro-Estoque'!A:G,1,FALSE)),"",VLOOKUP(A2067,'Cadastro-Estoque'!A:G,3,FALSE))</f>
        <v/>
      </c>
    </row>
    <row r="2068" spans="5:8" ht="18.75" customHeight="1" x14ac:dyDescent="0.25">
      <c r="E2068" s="1" t="str">
        <f t="shared" si="33"/>
        <v/>
      </c>
      <c r="F2068" s="2" t="str">
        <f>IF(ISERROR(VLOOKUP(A2068,'Cadastro-Estoque'!A:G,1,FALSE)),"",VLOOKUP(A2068,'Cadastro-Estoque'!A:G,4,FALSE))</f>
        <v/>
      </c>
      <c r="G2068" s="2" t="str">
        <f>IF(ISBLANK(A2068),"",IF(ISERROR(VLOOKUP(A2068,'Cadastro-Estoque'!A:G,1,FALSE)),"Produto não cadastrado",VLOOKUP(A2068,'Cadastro-Estoque'!A:G,2,FALSE)))</f>
        <v/>
      </c>
      <c r="H2068" s="2" t="str">
        <f>IF(ISERROR(VLOOKUP(A2068,'Cadastro-Estoque'!A:G,1,FALSE)),"",VLOOKUP(A2068,'Cadastro-Estoque'!A:G,3,FALSE))</f>
        <v/>
      </c>
    </row>
    <row r="2069" spans="5:8" ht="18.75" customHeight="1" x14ac:dyDescent="0.25">
      <c r="E2069" s="1" t="str">
        <f t="shared" si="33"/>
        <v/>
      </c>
      <c r="F2069" s="2" t="str">
        <f>IF(ISERROR(VLOOKUP(A2069,'Cadastro-Estoque'!A:G,1,FALSE)),"",VLOOKUP(A2069,'Cadastro-Estoque'!A:G,4,FALSE))</f>
        <v/>
      </c>
      <c r="G2069" s="2" t="str">
        <f>IF(ISBLANK(A2069),"",IF(ISERROR(VLOOKUP(A2069,'Cadastro-Estoque'!A:G,1,FALSE)),"Produto não cadastrado",VLOOKUP(A2069,'Cadastro-Estoque'!A:G,2,FALSE)))</f>
        <v/>
      </c>
      <c r="H2069" s="2" t="str">
        <f>IF(ISERROR(VLOOKUP(A2069,'Cadastro-Estoque'!A:G,1,FALSE)),"",VLOOKUP(A2069,'Cadastro-Estoque'!A:G,3,FALSE))</f>
        <v/>
      </c>
    </row>
    <row r="2070" spans="5:8" ht="18.75" customHeight="1" x14ac:dyDescent="0.25">
      <c r="E2070" s="1" t="str">
        <f t="shared" si="33"/>
        <v/>
      </c>
      <c r="F2070" s="2" t="str">
        <f>IF(ISERROR(VLOOKUP(A2070,'Cadastro-Estoque'!A:G,1,FALSE)),"",VLOOKUP(A2070,'Cadastro-Estoque'!A:G,4,FALSE))</f>
        <v/>
      </c>
      <c r="G2070" s="2" t="str">
        <f>IF(ISBLANK(A2070),"",IF(ISERROR(VLOOKUP(A2070,'Cadastro-Estoque'!A:G,1,FALSE)),"Produto não cadastrado",VLOOKUP(A2070,'Cadastro-Estoque'!A:G,2,FALSE)))</f>
        <v/>
      </c>
      <c r="H2070" s="2" t="str">
        <f>IF(ISERROR(VLOOKUP(A2070,'Cadastro-Estoque'!A:G,1,FALSE)),"",VLOOKUP(A2070,'Cadastro-Estoque'!A:G,3,FALSE))</f>
        <v/>
      </c>
    </row>
    <row r="2071" spans="5:8" ht="18.75" customHeight="1" x14ac:dyDescent="0.25">
      <c r="E2071" s="1" t="str">
        <f t="shared" si="33"/>
        <v/>
      </c>
      <c r="F2071" s="2" t="str">
        <f>IF(ISERROR(VLOOKUP(A2071,'Cadastro-Estoque'!A:G,1,FALSE)),"",VLOOKUP(A2071,'Cadastro-Estoque'!A:G,4,FALSE))</f>
        <v/>
      </c>
      <c r="G2071" s="2" t="str">
        <f>IF(ISBLANK(A2071),"",IF(ISERROR(VLOOKUP(A2071,'Cadastro-Estoque'!A:G,1,FALSE)),"Produto não cadastrado",VLOOKUP(A2071,'Cadastro-Estoque'!A:G,2,FALSE)))</f>
        <v/>
      </c>
      <c r="H2071" s="2" t="str">
        <f>IF(ISERROR(VLOOKUP(A2071,'Cadastro-Estoque'!A:G,1,FALSE)),"",VLOOKUP(A2071,'Cadastro-Estoque'!A:G,3,FALSE))</f>
        <v/>
      </c>
    </row>
    <row r="2072" spans="5:8" ht="18.75" customHeight="1" x14ac:dyDescent="0.25">
      <c r="E2072" s="1" t="str">
        <f t="shared" si="33"/>
        <v/>
      </c>
      <c r="F2072" s="2" t="str">
        <f>IF(ISERROR(VLOOKUP(A2072,'Cadastro-Estoque'!A:G,1,FALSE)),"",VLOOKUP(A2072,'Cadastro-Estoque'!A:G,4,FALSE))</f>
        <v/>
      </c>
      <c r="G2072" s="2" t="str">
        <f>IF(ISBLANK(A2072),"",IF(ISERROR(VLOOKUP(A2072,'Cadastro-Estoque'!A:G,1,FALSE)),"Produto não cadastrado",VLOOKUP(A2072,'Cadastro-Estoque'!A:G,2,FALSE)))</f>
        <v/>
      </c>
      <c r="H2072" s="2" t="str">
        <f>IF(ISERROR(VLOOKUP(A2072,'Cadastro-Estoque'!A:G,1,FALSE)),"",VLOOKUP(A2072,'Cadastro-Estoque'!A:G,3,FALSE))</f>
        <v/>
      </c>
    </row>
    <row r="2073" spans="5:8" ht="18.75" customHeight="1" x14ac:dyDescent="0.25">
      <c r="E2073" s="1" t="str">
        <f t="shared" si="33"/>
        <v/>
      </c>
      <c r="F2073" s="2" t="str">
        <f>IF(ISERROR(VLOOKUP(A2073,'Cadastro-Estoque'!A:G,1,FALSE)),"",VLOOKUP(A2073,'Cadastro-Estoque'!A:G,4,FALSE))</f>
        <v/>
      </c>
      <c r="G2073" s="2" t="str">
        <f>IF(ISBLANK(A2073),"",IF(ISERROR(VLOOKUP(A2073,'Cadastro-Estoque'!A:G,1,FALSE)),"Produto não cadastrado",VLOOKUP(A2073,'Cadastro-Estoque'!A:G,2,FALSE)))</f>
        <v/>
      </c>
      <c r="H2073" s="2" t="str">
        <f>IF(ISERROR(VLOOKUP(A2073,'Cadastro-Estoque'!A:G,1,FALSE)),"",VLOOKUP(A2073,'Cadastro-Estoque'!A:G,3,FALSE))</f>
        <v/>
      </c>
    </row>
    <row r="2074" spans="5:8" ht="18.75" customHeight="1" x14ac:dyDescent="0.25">
      <c r="E2074" s="1" t="str">
        <f t="shared" si="33"/>
        <v/>
      </c>
      <c r="F2074" s="2" t="str">
        <f>IF(ISERROR(VLOOKUP(A2074,'Cadastro-Estoque'!A:G,1,FALSE)),"",VLOOKUP(A2074,'Cadastro-Estoque'!A:G,4,FALSE))</f>
        <v/>
      </c>
      <c r="G2074" s="2" t="str">
        <f>IF(ISBLANK(A2074),"",IF(ISERROR(VLOOKUP(A2074,'Cadastro-Estoque'!A:G,1,FALSE)),"Produto não cadastrado",VLOOKUP(A2074,'Cadastro-Estoque'!A:G,2,FALSE)))</f>
        <v/>
      </c>
      <c r="H2074" s="2" t="str">
        <f>IF(ISERROR(VLOOKUP(A2074,'Cadastro-Estoque'!A:G,1,FALSE)),"",VLOOKUP(A2074,'Cadastro-Estoque'!A:G,3,FALSE))</f>
        <v/>
      </c>
    </row>
    <row r="2075" spans="5:8" ht="18.75" customHeight="1" x14ac:dyDescent="0.25">
      <c r="E2075" s="1" t="str">
        <f t="shared" si="33"/>
        <v/>
      </c>
      <c r="F2075" s="2" t="str">
        <f>IF(ISERROR(VLOOKUP(A2075,'Cadastro-Estoque'!A:G,1,FALSE)),"",VLOOKUP(A2075,'Cadastro-Estoque'!A:G,4,FALSE))</f>
        <v/>
      </c>
      <c r="G2075" s="2" t="str">
        <f>IF(ISBLANK(A2075),"",IF(ISERROR(VLOOKUP(A2075,'Cadastro-Estoque'!A:G,1,FALSE)),"Produto não cadastrado",VLOOKUP(A2075,'Cadastro-Estoque'!A:G,2,FALSE)))</f>
        <v/>
      </c>
      <c r="H2075" s="2" t="str">
        <f>IF(ISERROR(VLOOKUP(A2075,'Cadastro-Estoque'!A:G,1,FALSE)),"",VLOOKUP(A2075,'Cadastro-Estoque'!A:G,3,FALSE))</f>
        <v/>
      </c>
    </row>
    <row r="2076" spans="5:8" ht="18.75" customHeight="1" x14ac:dyDescent="0.25">
      <c r="E2076" s="1" t="str">
        <f t="shared" si="33"/>
        <v/>
      </c>
      <c r="F2076" s="2" t="str">
        <f>IF(ISERROR(VLOOKUP(A2076,'Cadastro-Estoque'!A:G,1,FALSE)),"",VLOOKUP(A2076,'Cadastro-Estoque'!A:G,4,FALSE))</f>
        <v/>
      </c>
      <c r="G2076" s="2" t="str">
        <f>IF(ISBLANK(A2076),"",IF(ISERROR(VLOOKUP(A2076,'Cadastro-Estoque'!A:G,1,FALSE)),"Produto não cadastrado",VLOOKUP(A2076,'Cadastro-Estoque'!A:G,2,FALSE)))</f>
        <v/>
      </c>
      <c r="H2076" s="2" t="str">
        <f>IF(ISERROR(VLOOKUP(A2076,'Cadastro-Estoque'!A:G,1,FALSE)),"",VLOOKUP(A2076,'Cadastro-Estoque'!A:G,3,FALSE))</f>
        <v/>
      </c>
    </row>
    <row r="2077" spans="5:8" ht="18.75" customHeight="1" x14ac:dyDescent="0.25">
      <c r="E2077" s="1" t="str">
        <f t="shared" si="33"/>
        <v/>
      </c>
      <c r="F2077" s="2" t="str">
        <f>IF(ISERROR(VLOOKUP(A2077,'Cadastro-Estoque'!A:G,1,FALSE)),"",VLOOKUP(A2077,'Cadastro-Estoque'!A:G,4,FALSE))</f>
        <v/>
      </c>
      <c r="G2077" s="2" t="str">
        <f>IF(ISBLANK(A2077),"",IF(ISERROR(VLOOKUP(A2077,'Cadastro-Estoque'!A:G,1,FALSE)),"Produto não cadastrado",VLOOKUP(A2077,'Cadastro-Estoque'!A:G,2,FALSE)))</f>
        <v/>
      </c>
      <c r="H2077" s="2" t="str">
        <f>IF(ISERROR(VLOOKUP(A2077,'Cadastro-Estoque'!A:G,1,FALSE)),"",VLOOKUP(A2077,'Cadastro-Estoque'!A:G,3,FALSE))</f>
        <v/>
      </c>
    </row>
    <row r="2078" spans="5:8" ht="18.75" customHeight="1" x14ac:dyDescent="0.25">
      <c r="E2078" s="1" t="str">
        <f t="shared" si="33"/>
        <v/>
      </c>
      <c r="F2078" s="2" t="str">
        <f>IF(ISERROR(VLOOKUP(A2078,'Cadastro-Estoque'!A:G,1,FALSE)),"",VLOOKUP(A2078,'Cadastro-Estoque'!A:G,4,FALSE))</f>
        <v/>
      </c>
      <c r="G2078" s="2" t="str">
        <f>IF(ISBLANK(A2078),"",IF(ISERROR(VLOOKUP(A2078,'Cadastro-Estoque'!A:G,1,FALSE)),"Produto não cadastrado",VLOOKUP(A2078,'Cadastro-Estoque'!A:G,2,FALSE)))</f>
        <v/>
      </c>
      <c r="H2078" s="2" t="str">
        <f>IF(ISERROR(VLOOKUP(A2078,'Cadastro-Estoque'!A:G,1,FALSE)),"",VLOOKUP(A2078,'Cadastro-Estoque'!A:G,3,FALSE))</f>
        <v/>
      </c>
    </row>
    <row r="2079" spans="5:8" ht="18.75" customHeight="1" x14ac:dyDescent="0.25">
      <c r="E2079" s="1" t="str">
        <f t="shared" si="33"/>
        <v/>
      </c>
      <c r="F2079" s="2" t="str">
        <f>IF(ISERROR(VLOOKUP(A2079,'Cadastro-Estoque'!A:G,1,FALSE)),"",VLOOKUP(A2079,'Cadastro-Estoque'!A:G,4,FALSE))</f>
        <v/>
      </c>
      <c r="G2079" s="2" t="str">
        <f>IF(ISBLANK(A2079),"",IF(ISERROR(VLOOKUP(A2079,'Cadastro-Estoque'!A:G,1,FALSE)),"Produto não cadastrado",VLOOKUP(A2079,'Cadastro-Estoque'!A:G,2,FALSE)))</f>
        <v/>
      </c>
      <c r="H2079" s="2" t="str">
        <f>IF(ISERROR(VLOOKUP(A2079,'Cadastro-Estoque'!A:G,1,FALSE)),"",VLOOKUP(A2079,'Cadastro-Estoque'!A:G,3,FALSE))</f>
        <v/>
      </c>
    </row>
    <row r="2080" spans="5:8" ht="18.75" customHeight="1" x14ac:dyDescent="0.25">
      <c r="E2080" s="1" t="str">
        <f t="shared" si="33"/>
        <v/>
      </c>
      <c r="F2080" s="2" t="str">
        <f>IF(ISERROR(VLOOKUP(A2080,'Cadastro-Estoque'!A:G,1,FALSE)),"",VLOOKUP(A2080,'Cadastro-Estoque'!A:G,4,FALSE))</f>
        <v/>
      </c>
      <c r="G2080" s="2" t="str">
        <f>IF(ISBLANK(A2080),"",IF(ISERROR(VLOOKUP(A2080,'Cadastro-Estoque'!A:G,1,FALSE)),"Produto não cadastrado",VLOOKUP(A2080,'Cadastro-Estoque'!A:G,2,FALSE)))</f>
        <v/>
      </c>
      <c r="H2080" s="2" t="str">
        <f>IF(ISERROR(VLOOKUP(A2080,'Cadastro-Estoque'!A:G,1,FALSE)),"",VLOOKUP(A2080,'Cadastro-Estoque'!A:G,3,FALSE))</f>
        <v/>
      </c>
    </row>
    <row r="2081" spans="5:8" ht="18.75" customHeight="1" x14ac:dyDescent="0.25">
      <c r="E2081" s="1" t="str">
        <f t="shared" si="33"/>
        <v/>
      </c>
      <c r="F2081" s="2" t="str">
        <f>IF(ISERROR(VLOOKUP(A2081,'Cadastro-Estoque'!A:G,1,FALSE)),"",VLOOKUP(A2081,'Cadastro-Estoque'!A:G,4,FALSE))</f>
        <v/>
      </c>
      <c r="G2081" s="2" t="str">
        <f>IF(ISBLANK(A2081),"",IF(ISERROR(VLOOKUP(A2081,'Cadastro-Estoque'!A:G,1,FALSE)),"Produto não cadastrado",VLOOKUP(A2081,'Cadastro-Estoque'!A:G,2,FALSE)))</f>
        <v/>
      </c>
      <c r="H2081" s="2" t="str">
        <f>IF(ISERROR(VLOOKUP(A2081,'Cadastro-Estoque'!A:G,1,FALSE)),"",VLOOKUP(A2081,'Cadastro-Estoque'!A:G,3,FALSE))</f>
        <v/>
      </c>
    </row>
    <row r="2082" spans="5:8" ht="18.75" customHeight="1" x14ac:dyDescent="0.25">
      <c r="E2082" s="1" t="str">
        <f t="shared" si="33"/>
        <v/>
      </c>
      <c r="F2082" s="2" t="str">
        <f>IF(ISERROR(VLOOKUP(A2082,'Cadastro-Estoque'!A:G,1,FALSE)),"",VLOOKUP(A2082,'Cadastro-Estoque'!A:G,4,FALSE))</f>
        <v/>
      </c>
      <c r="G2082" s="2" t="str">
        <f>IF(ISBLANK(A2082),"",IF(ISERROR(VLOOKUP(A2082,'Cadastro-Estoque'!A:G,1,FALSE)),"Produto não cadastrado",VLOOKUP(A2082,'Cadastro-Estoque'!A:G,2,FALSE)))</f>
        <v/>
      </c>
      <c r="H2082" s="2" t="str">
        <f>IF(ISERROR(VLOOKUP(A2082,'Cadastro-Estoque'!A:G,1,FALSE)),"",VLOOKUP(A2082,'Cadastro-Estoque'!A:G,3,FALSE))</f>
        <v/>
      </c>
    </row>
    <row r="2083" spans="5:8" ht="18.75" customHeight="1" x14ac:dyDescent="0.25">
      <c r="E2083" s="1" t="str">
        <f t="shared" si="33"/>
        <v/>
      </c>
      <c r="F2083" s="2" t="str">
        <f>IF(ISERROR(VLOOKUP(A2083,'Cadastro-Estoque'!A:G,1,FALSE)),"",VLOOKUP(A2083,'Cadastro-Estoque'!A:G,4,FALSE))</f>
        <v/>
      </c>
      <c r="G2083" s="2" t="str">
        <f>IF(ISBLANK(A2083),"",IF(ISERROR(VLOOKUP(A2083,'Cadastro-Estoque'!A:G,1,FALSE)),"Produto não cadastrado",VLOOKUP(A2083,'Cadastro-Estoque'!A:G,2,FALSE)))</f>
        <v/>
      </c>
      <c r="H2083" s="2" t="str">
        <f>IF(ISERROR(VLOOKUP(A2083,'Cadastro-Estoque'!A:G,1,FALSE)),"",VLOOKUP(A2083,'Cadastro-Estoque'!A:G,3,FALSE))</f>
        <v/>
      </c>
    </row>
    <row r="2084" spans="5:8" ht="18.75" customHeight="1" x14ac:dyDescent="0.25">
      <c r="E2084" s="1" t="str">
        <f t="shared" si="33"/>
        <v/>
      </c>
      <c r="F2084" s="2" t="str">
        <f>IF(ISERROR(VLOOKUP(A2084,'Cadastro-Estoque'!A:G,1,FALSE)),"",VLOOKUP(A2084,'Cadastro-Estoque'!A:G,4,FALSE))</f>
        <v/>
      </c>
      <c r="G2084" s="2" t="str">
        <f>IF(ISBLANK(A2084),"",IF(ISERROR(VLOOKUP(A2084,'Cadastro-Estoque'!A:G,1,FALSE)),"Produto não cadastrado",VLOOKUP(A2084,'Cadastro-Estoque'!A:G,2,FALSE)))</f>
        <v/>
      </c>
      <c r="H2084" s="2" t="str">
        <f>IF(ISERROR(VLOOKUP(A2084,'Cadastro-Estoque'!A:G,1,FALSE)),"",VLOOKUP(A2084,'Cadastro-Estoque'!A:G,3,FALSE))</f>
        <v/>
      </c>
    </row>
    <row r="2085" spans="5:8" ht="18.75" customHeight="1" x14ac:dyDescent="0.25">
      <c r="E2085" s="1" t="str">
        <f t="shared" si="33"/>
        <v/>
      </c>
      <c r="F2085" s="2" t="str">
        <f>IF(ISERROR(VLOOKUP(A2085,'Cadastro-Estoque'!A:G,1,FALSE)),"",VLOOKUP(A2085,'Cadastro-Estoque'!A:G,4,FALSE))</f>
        <v/>
      </c>
      <c r="G2085" s="2" t="str">
        <f>IF(ISBLANK(A2085),"",IF(ISERROR(VLOOKUP(A2085,'Cadastro-Estoque'!A:G,1,FALSE)),"Produto não cadastrado",VLOOKUP(A2085,'Cadastro-Estoque'!A:G,2,FALSE)))</f>
        <v/>
      </c>
      <c r="H2085" s="2" t="str">
        <f>IF(ISERROR(VLOOKUP(A2085,'Cadastro-Estoque'!A:G,1,FALSE)),"",VLOOKUP(A2085,'Cadastro-Estoque'!A:G,3,FALSE))</f>
        <v/>
      </c>
    </row>
    <row r="2086" spans="5:8" ht="18.75" customHeight="1" x14ac:dyDescent="0.25">
      <c r="E2086" s="1" t="str">
        <f t="shared" si="33"/>
        <v/>
      </c>
      <c r="F2086" s="2" t="str">
        <f>IF(ISERROR(VLOOKUP(A2086,'Cadastro-Estoque'!A:G,1,FALSE)),"",VLOOKUP(A2086,'Cadastro-Estoque'!A:G,4,FALSE))</f>
        <v/>
      </c>
      <c r="G2086" s="2" t="str">
        <f>IF(ISBLANK(A2086),"",IF(ISERROR(VLOOKUP(A2086,'Cadastro-Estoque'!A:G,1,FALSE)),"Produto não cadastrado",VLOOKUP(A2086,'Cadastro-Estoque'!A:G,2,FALSE)))</f>
        <v/>
      </c>
      <c r="H2086" s="2" t="str">
        <f>IF(ISERROR(VLOOKUP(A2086,'Cadastro-Estoque'!A:G,1,FALSE)),"",VLOOKUP(A2086,'Cadastro-Estoque'!A:G,3,FALSE))</f>
        <v/>
      </c>
    </row>
    <row r="2087" spans="5:8" ht="18.75" customHeight="1" x14ac:dyDescent="0.25">
      <c r="E2087" s="1" t="str">
        <f t="shared" si="33"/>
        <v/>
      </c>
      <c r="F2087" s="2" t="str">
        <f>IF(ISERROR(VLOOKUP(A2087,'Cadastro-Estoque'!A:G,1,FALSE)),"",VLOOKUP(A2087,'Cadastro-Estoque'!A:G,4,FALSE))</f>
        <v/>
      </c>
      <c r="G2087" s="2" t="str">
        <f>IF(ISBLANK(A2087),"",IF(ISERROR(VLOOKUP(A2087,'Cadastro-Estoque'!A:G,1,FALSE)),"Produto não cadastrado",VLOOKUP(A2087,'Cadastro-Estoque'!A:G,2,FALSE)))</f>
        <v/>
      </c>
      <c r="H2087" s="2" t="str">
        <f>IF(ISERROR(VLOOKUP(A2087,'Cadastro-Estoque'!A:G,1,FALSE)),"",VLOOKUP(A2087,'Cadastro-Estoque'!A:G,3,FALSE))</f>
        <v/>
      </c>
    </row>
    <row r="2088" spans="5:8" ht="18.75" customHeight="1" x14ac:dyDescent="0.25">
      <c r="E2088" s="1" t="str">
        <f t="shared" si="33"/>
        <v/>
      </c>
      <c r="F2088" s="2" t="str">
        <f>IF(ISERROR(VLOOKUP(A2088,'Cadastro-Estoque'!A:G,1,FALSE)),"",VLOOKUP(A2088,'Cadastro-Estoque'!A:G,4,FALSE))</f>
        <v/>
      </c>
      <c r="G2088" s="2" t="str">
        <f>IF(ISBLANK(A2088),"",IF(ISERROR(VLOOKUP(A2088,'Cadastro-Estoque'!A:G,1,FALSE)),"Produto não cadastrado",VLOOKUP(A2088,'Cadastro-Estoque'!A:G,2,FALSE)))</f>
        <v/>
      </c>
      <c r="H2088" s="2" t="str">
        <f>IF(ISERROR(VLOOKUP(A2088,'Cadastro-Estoque'!A:G,1,FALSE)),"",VLOOKUP(A2088,'Cadastro-Estoque'!A:G,3,FALSE))</f>
        <v/>
      </c>
    </row>
    <row r="2089" spans="5:8" ht="18.75" customHeight="1" x14ac:dyDescent="0.25">
      <c r="E2089" s="1" t="str">
        <f t="shared" si="33"/>
        <v/>
      </c>
      <c r="F2089" s="2" t="str">
        <f>IF(ISERROR(VLOOKUP(A2089,'Cadastro-Estoque'!A:G,1,FALSE)),"",VLOOKUP(A2089,'Cadastro-Estoque'!A:G,4,FALSE))</f>
        <v/>
      </c>
      <c r="G2089" s="2" t="str">
        <f>IF(ISBLANK(A2089),"",IF(ISERROR(VLOOKUP(A2089,'Cadastro-Estoque'!A:G,1,FALSE)),"Produto não cadastrado",VLOOKUP(A2089,'Cadastro-Estoque'!A:G,2,FALSE)))</f>
        <v/>
      </c>
      <c r="H2089" s="2" t="str">
        <f>IF(ISERROR(VLOOKUP(A2089,'Cadastro-Estoque'!A:G,1,FALSE)),"",VLOOKUP(A2089,'Cadastro-Estoque'!A:G,3,FALSE))</f>
        <v/>
      </c>
    </row>
    <row r="2090" spans="5:8" ht="18.75" customHeight="1" x14ac:dyDescent="0.25">
      <c r="E2090" s="1" t="str">
        <f t="shared" si="33"/>
        <v/>
      </c>
      <c r="F2090" s="2" t="str">
        <f>IF(ISERROR(VLOOKUP(A2090,'Cadastro-Estoque'!A:G,1,FALSE)),"",VLOOKUP(A2090,'Cadastro-Estoque'!A:G,4,FALSE))</f>
        <v/>
      </c>
      <c r="G2090" s="2" t="str">
        <f>IF(ISBLANK(A2090),"",IF(ISERROR(VLOOKUP(A2090,'Cadastro-Estoque'!A:G,1,FALSE)),"Produto não cadastrado",VLOOKUP(A2090,'Cadastro-Estoque'!A:G,2,FALSE)))</f>
        <v/>
      </c>
      <c r="H2090" s="2" t="str">
        <f>IF(ISERROR(VLOOKUP(A2090,'Cadastro-Estoque'!A:G,1,FALSE)),"",VLOOKUP(A2090,'Cadastro-Estoque'!A:G,3,FALSE))</f>
        <v/>
      </c>
    </row>
    <row r="2091" spans="5:8" ht="18.75" customHeight="1" x14ac:dyDescent="0.25">
      <c r="E2091" s="1" t="str">
        <f t="shared" si="33"/>
        <v/>
      </c>
      <c r="F2091" s="2" t="str">
        <f>IF(ISERROR(VLOOKUP(A2091,'Cadastro-Estoque'!A:G,1,FALSE)),"",VLOOKUP(A2091,'Cadastro-Estoque'!A:G,4,FALSE))</f>
        <v/>
      </c>
      <c r="G2091" s="2" t="str">
        <f>IF(ISBLANK(A2091),"",IF(ISERROR(VLOOKUP(A2091,'Cadastro-Estoque'!A:G,1,FALSE)),"Produto não cadastrado",VLOOKUP(A2091,'Cadastro-Estoque'!A:G,2,FALSE)))</f>
        <v/>
      </c>
      <c r="H2091" s="2" t="str">
        <f>IF(ISERROR(VLOOKUP(A2091,'Cadastro-Estoque'!A:G,1,FALSE)),"",VLOOKUP(A2091,'Cadastro-Estoque'!A:G,3,FALSE))</f>
        <v/>
      </c>
    </row>
    <row r="2092" spans="5:8" ht="18.75" customHeight="1" x14ac:dyDescent="0.25">
      <c r="E2092" s="1" t="str">
        <f t="shared" si="33"/>
        <v/>
      </c>
      <c r="F2092" s="2" t="str">
        <f>IF(ISERROR(VLOOKUP(A2092,'Cadastro-Estoque'!A:G,1,FALSE)),"",VLOOKUP(A2092,'Cadastro-Estoque'!A:G,4,FALSE))</f>
        <v/>
      </c>
      <c r="G2092" s="2" t="str">
        <f>IF(ISBLANK(A2092),"",IF(ISERROR(VLOOKUP(A2092,'Cadastro-Estoque'!A:G,1,FALSE)),"Produto não cadastrado",VLOOKUP(A2092,'Cadastro-Estoque'!A:G,2,FALSE)))</f>
        <v/>
      </c>
      <c r="H2092" s="2" t="str">
        <f>IF(ISERROR(VLOOKUP(A2092,'Cadastro-Estoque'!A:G,1,FALSE)),"",VLOOKUP(A2092,'Cadastro-Estoque'!A:G,3,FALSE))</f>
        <v/>
      </c>
    </row>
    <row r="2093" spans="5:8" ht="18.75" customHeight="1" x14ac:dyDescent="0.25">
      <c r="E2093" s="1" t="str">
        <f t="shared" si="33"/>
        <v/>
      </c>
      <c r="F2093" s="2" t="str">
        <f>IF(ISERROR(VLOOKUP(A2093,'Cadastro-Estoque'!A:G,1,FALSE)),"",VLOOKUP(A2093,'Cadastro-Estoque'!A:G,4,FALSE))</f>
        <v/>
      </c>
      <c r="G2093" s="2" t="str">
        <f>IF(ISBLANK(A2093),"",IF(ISERROR(VLOOKUP(A2093,'Cadastro-Estoque'!A:G,1,FALSE)),"Produto não cadastrado",VLOOKUP(A2093,'Cadastro-Estoque'!A:G,2,FALSE)))</f>
        <v/>
      </c>
      <c r="H2093" s="2" t="str">
        <f>IF(ISERROR(VLOOKUP(A2093,'Cadastro-Estoque'!A:G,1,FALSE)),"",VLOOKUP(A2093,'Cadastro-Estoque'!A:G,3,FALSE))</f>
        <v/>
      </c>
    </row>
    <row r="2094" spans="5:8" ht="18.75" customHeight="1" x14ac:dyDescent="0.25">
      <c r="E2094" s="1" t="str">
        <f t="shared" si="33"/>
        <v/>
      </c>
      <c r="F2094" s="2" t="str">
        <f>IF(ISERROR(VLOOKUP(A2094,'Cadastro-Estoque'!A:G,1,FALSE)),"",VLOOKUP(A2094,'Cadastro-Estoque'!A:G,4,FALSE))</f>
        <v/>
      </c>
      <c r="G2094" s="2" t="str">
        <f>IF(ISBLANK(A2094),"",IF(ISERROR(VLOOKUP(A2094,'Cadastro-Estoque'!A:G,1,FALSE)),"Produto não cadastrado",VLOOKUP(A2094,'Cadastro-Estoque'!A:G,2,FALSE)))</f>
        <v/>
      </c>
      <c r="H2094" s="2" t="str">
        <f>IF(ISERROR(VLOOKUP(A2094,'Cadastro-Estoque'!A:G,1,FALSE)),"",VLOOKUP(A2094,'Cadastro-Estoque'!A:G,3,FALSE))</f>
        <v/>
      </c>
    </row>
    <row r="2095" spans="5:8" ht="18.75" customHeight="1" x14ac:dyDescent="0.25">
      <c r="E2095" s="1" t="str">
        <f t="shared" si="33"/>
        <v/>
      </c>
      <c r="F2095" s="2" t="str">
        <f>IF(ISERROR(VLOOKUP(A2095,'Cadastro-Estoque'!A:G,1,FALSE)),"",VLOOKUP(A2095,'Cadastro-Estoque'!A:G,4,FALSE))</f>
        <v/>
      </c>
      <c r="G2095" s="2" t="str">
        <f>IF(ISBLANK(A2095),"",IF(ISERROR(VLOOKUP(A2095,'Cadastro-Estoque'!A:G,1,FALSE)),"Produto não cadastrado",VLOOKUP(A2095,'Cadastro-Estoque'!A:G,2,FALSE)))</f>
        <v/>
      </c>
      <c r="H2095" s="2" t="str">
        <f>IF(ISERROR(VLOOKUP(A2095,'Cadastro-Estoque'!A:G,1,FALSE)),"",VLOOKUP(A2095,'Cadastro-Estoque'!A:G,3,FALSE))</f>
        <v/>
      </c>
    </row>
    <row r="2096" spans="5:8" ht="18.75" customHeight="1" x14ac:dyDescent="0.25">
      <c r="E2096" s="1" t="str">
        <f t="shared" si="33"/>
        <v/>
      </c>
      <c r="F2096" s="2" t="str">
        <f>IF(ISERROR(VLOOKUP(A2096,'Cadastro-Estoque'!A:G,1,FALSE)),"",VLOOKUP(A2096,'Cadastro-Estoque'!A:G,4,FALSE))</f>
        <v/>
      </c>
      <c r="G2096" s="2" t="str">
        <f>IF(ISBLANK(A2096),"",IF(ISERROR(VLOOKUP(A2096,'Cadastro-Estoque'!A:G,1,FALSE)),"Produto não cadastrado",VLOOKUP(A2096,'Cadastro-Estoque'!A:G,2,FALSE)))</f>
        <v/>
      </c>
      <c r="H2096" s="2" t="str">
        <f>IF(ISERROR(VLOOKUP(A2096,'Cadastro-Estoque'!A:G,1,FALSE)),"",VLOOKUP(A2096,'Cadastro-Estoque'!A:G,3,FALSE))</f>
        <v/>
      </c>
    </row>
    <row r="2097" spans="5:8" ht="18.75" customHeight="1" x14ac:dyDescent="0.25">
      <c r="E2097" s="1" t="str">
        <f t="shared" si="33"/>
        <v/>
      </c>
      <c r="F2097" s="2" t="str">
        <f>IF(ISERROR(VLOOKUP(A2097,'Cadastro-Estoque'!A:G,1,FALSE)),"",VLOOKUP(A2097,'Cadastro-Estoque'!A:G,4,FALSE))</f>
        <v/>
      </c>
      <c r="G2097" s="2" t="str">
        <f>IF(ISBLANK(A2097),"",IF(ISERROR(VLOOKUP(A2097,'Cadastro-Estoque'!A:G,1,FALSE)),"Produto não cadastrado",VLOOKUP(A2097,'Cadastro-Estoque'!A:G,2,FALSE)))</f>
        <v/>
      </c>
      <c r="H2097" s="2" t="str">
        <f>IF(ISERROR(VLOOKUP(A2097,'Cadastro-Estoque'!A:G,1,FALSE)),"",VLOOKUP(A2097,'Cadastro-Estoque'!A:G,3,FALSE))</f>
        <v/>
      </c>
    </row>
    <row r="2098" spans="5:8" ht="18.75" customHeight="1" x14ac:dyDescent="0.25">
      <c r="E2098" s="1" t="str">
        <f t="shared" si="33"/>
        <v/>
      </c>
      <c r="F2098" s="2" t="str">
        <f>IF(ISERROR(VLOOKUP(A2098,'Cadastro-Estoque'!A:G,1,FALSE)),"",VLOOKUP(A2098,'Cadastro-Estoque'!A:G,4,FALSE))</f>
        <v/>
      </c>
      <c r="G2098" s="2" t="str">
        <f>IF(ISBLANK(A2098),"",IF(ISERROR(VLOOKUP(A2098,'Cadastro-Estoque'!A:G,1,FALSE)),"Produto não cadastrado",VLOOKUP(A2098,'Cadastro-Estoque'!A:G,2,FALSE)))</f>
        <v/>
      </c>
      <c r="H2098" s="2" t="str">
        <f>IF(ISERROR(VLOOKUP(A2098,'Cadastro-Estoque'!A:G,1,FALSE)),"",VLOOKUP(A2098,'Cadastro-Estoque'!A:G,3,FALSE))</f>
        <v/>
      </c>
    </row>
    <row r="2099" spans="5:8" ht="18.75" customHeight="1" x14ac:dyDescent="0.25">
      <c r="E2099" s="1" t="str">
        <f t="shared" si="33"/>
        <v/>
      </c>
      <c r="F2099" s="2" t="str">
        <f>IF(ISERROR(VLOOKUP(A2099,'Cadastro-Estoque'!A:G,1,FALSE)),"",VLOOKUP(A2099,'Cadastro-Estoque'!A:G,4,FALSE))</f>
        <v/>
      </c>
      <c r="G2099" s="2" t="str">
        <f>IF(ISBLANK(A2099),"",IF(ISERROR(VLOOKUP(A2099,'Cadastro-Estoque'!A:G,1,FALSE)),"Produto não cadastrado",VLOOKUP(A2099,'Cadastro-Estoque'!A:G,2,FALSE)))</f>
        <v/>
      </c>
      <c r="H2099" s="2" t="str">
        <f>IF(ISERROR(VLOOKUP(A2099,'Cadastro-Estoque'!A:G,1,FALSE)),"",VLOOKUP(A2099,'Cadastro-Estoque'!A:G,3,FALSE))</f>
        <v/>
      </c>
    </row>
    <row r="2100" spans="5:8" ht="18.75" customHeight="1" x14ac:dyDescent="0.25">
      <c r="E2100" s="1" t="str">
        <f t="shared" si="33"/>
        <v/>
      </c>
      <c r="F2100" s="2" t="str">
        <f>IF(ISERROR(VLOOKUP(A2100,'Cadastro-Estoque'!A:G,1,FALSE)),"",VLOOKUP(A2100,'Cadastro-Estoque'!A:G,4,FALSE))</f>
        <v/>
      </c>
      <c r="G2100" s="2" t="str">
        <f>IF(ISBLANK(A2100),"",IF(ISERROR(VLOOKUP(A2100,'Cadastro-Estoque'!A:G,1,FALSE)),"Produto não cadastrado",VLOOKUP(A2100,'Cadastro-Estoque'!A:G,2,FALSE)))</f>
        <v/>
      </c>
      <c r="H2100" s="2" t="str">
        <f>IF(ISERROR(VLOOKUP(A2100,'Cadastro-Estoque'!A:G,1,FALSE)),"",VLOOKUP(A2100,'Cadastro-Estoque'!A:G,3,FALSE))</f>
        <v/>
      </c>
    </row>
    <row r="2101" spans="5:8" ht="18.75" customHeight="1" x14ac:dyDescent="0.25">
      <c r="E2101" s="1" t="str">
        <f t="shared" si="33"/>
        <v/>
      </c>
      <c r="F2101" s="2" t="str">
        <f>IF(ISERROR(VLOOKUP(A2101,'Cadastro-Estoque'!A:G,1,FALSE)),"",VLOOKUP(A2101,'Cadastro-Estoque'!A:G,4,FALSE))</f>
        <v/>
      </c>
      <c r="G2101" s="2" t="str">
        <f>IF(ISBLANK(A2101),"",IF(ISERROR(VLOOKUP(A2101,'Cadastro-Estoque'!A:G,1,FALSE)),"Produto não cadastrado",VLOOKUP(A2101,'Cadastro-Estoque'!A:G,2,FALSE)))</f>
        <v/>
      </c>
      <c r="H2101" s="2" t="str">
        <f>IF(ISERROR(VLOOKUP(A2101,'Cadastro-Estoque'!A:G,1,FALSE)),"",VLOOKUP(A2101,'Cadastro-Estoque'!A:G,3,FALSE))</f>
        <v/>
      </c>
    </row>
    <row r="2102" spans="5:8" ht="18.75" customHeight="1" x14ac:dyDescent="0.25">
      <c r="E2102" s="1" t="str">
        <f t="shared" si="33"/>
        <v/>
      </c>
      <c r="F2102" s="2" t="str">
        <f>IF(ISERROR(VLOOKUP(A2102,'Cadastro-Estoque'!A:G,1,FALSE)),"",VLOOKUP(A2102,'Cadastro-Estoque'!A:G,4,FALSE))</f>
        <v/>
      </c>
      <c r="G2102" s="2" t="str">
        <f>IF(ISBLANK(A2102),"",IF(ISERROR(VLOOKUP(A2102,'Cadastro-Estoque'!A:G,1,FALSE)),"Produto não cadastrado",VLOOKUP(A2102,'Cadastro-Estoque'!A:G,2,FALSE)))</f>
        <v/>
      </c>
      <c r="H2102" s="2" t="str">
        <f>IF(ISERROR(VLOOKUP(A2102,'Cadastro-Estoque'!A:G,1,FALSE)),"",VLOOKUP(A2102,'Cadastro-Estoque'!A:G,3,FALSE))</f>
        <v/>
      </c>
    </row>
    <row r="2103" spans="5:8" ht="18.75" customHeight="1" x14ac:dyDescent="0.25">
      <c r="E2103" s="1" t="str">
        <f t="shared" si="33"/>
        <v/>
      </c>
      <c r="F2103" s="2" t="str">
        <f>IF(ISERROR(VLOOKUP(A2103,'Cadastro-Estoque'!A:G,1,FALSE)),"",VLOOKUP(A2103,'Cadastro-Estoque'!A:G,4,FALSE))</f>
        <v/>
      </c>
      <c r="G2103" s="2" t="str">
        <f>IF(ISBLANK(A2103),"",IF(ISERROR(VLOOKUP(A2103,'Cadastro-Estoque'!A:G,1,FALSE)),"Produto não cadastrado",VLOOKUP(A2103,'Cadastro-Estoque'!A:G,2,FALSE)))</f>
        <v/>
      </c>
      <c r="H2103" s="2" t="str">
        <f>IF(ISERROR(VLOOKUP(A2103,'Cadastro-Estoque'!A:G,1,FALSE)),"",VLOOKUP(A2103,'Cadastro-Estoque'!A:G,3,FALSE))</f>
        <v/>
      </c>
    </row>
    <row r="2104" spans="5:8" ht="18.75" customHeight="1" x14ac:dyDescent="0.25">
      <c r="E2104" s="1" t="str">
        <f t="shared" si="33"/>
        <v/>
      </c>
      <c r="F2104" s="2" t="str">
        <f>IF(ISERROR(VLOOKUP(A2104,'Cadastro-Estoque'!A:G,1,FALSE)),"",VLOOKUP(A2104,'Cadastro-Estoque'!A:G,4,FALSE))</f>
        <v/>
      </c>
      <c r="G2104" s="2" t="str">
        <f>IF(ISBLANK(A2104),"",IF(ISERROR(VLOOKUP(A2104,'Cadastro-Estoque'!A:G,1,FALSE)),"Produto não cadastrado",VLOOKUP(A2104,'Cadastro-Estoque'!A:G,2,FALSE)))</f>
        <v/>
      </c>
      <c r="H2104" s="2" t="str">
        <f>IF(ISERROR(VLOOKUP(A2104,'Cadastro-Estoque'!A:G,1,FALSE)),"",VLOOKUP(A2104,'Cadastro-Estoque'!A:G,3,FALSE))</f>
        <v/>
      </c>
    </row>
    <row r="2105" spans="5:8" ht="18.75" customHeight="1" x14ac:dyDescent="0.25">
      <c r="E2105" s="1" t="str">
        <f t="shared" si="33"/>
        <v/>
      </c>
      <c r="F2105" s="2" t="str">
        <f>IF(ISERROR(VLOOKUP(A2105,'Cadastro-Estoque'!A:G,1,FALSE)),"",VLOOKUP(A2105,'Cadastro-Estoque'!A:G,4,FALSE))</f>
        <v/>
      </c>
      <c r="G2105" s="2" t="str">
        <f>IF(ISBLANK(A2105),"",IF(ISERROR(VLOOKUP(A2105,'Cadastro-Estoque'!A:G,1,FALSE)),"Produto não cadastrado",VLOOKUP(A2105,'Cadastro-Estoque'!A:G,2,FALSE)))</f>
        <v/>
      </c>
      <c r="H2105" s="2" t="str">
        <f>IF(ISERROR(VLOOKUP(A2105,'Cadastro-Estoque'!A:G,1,FALSE)),"",VLOOKUP(A2105,'Cadastro-Estoque'!A:G,3,FALSE))</f>
        <v/>
      </c>
    </row>
    <row r="2106" spans="5:8" ht="18.75" customHeight="1" x14ac:dyDescent="0.25">
      <c r="E2106" s="1" t="str">
        <f t="shared" si="33"/>
        <v/>
      </c>
      <c r="F2106" s="2" t="str">
        <f>IF(ISERROR(VLOOKUP(A2106,'Cadastro-Estoque'!A:G,1,FALSE)),"",VLOOKUP(A2106,'Cadastro-Estoque'!A:G,4,FALSE))</f>
        <v/>
      </c>
      <c r="G2106" s="2" t="str">
        <f>IF(ISBLANK(A2106),"",IF(ISERROR(VLOOKUP(A2106,'Cadastro-Estoque'!A:G,1,FALSE)),"Produto não cadastrado",VLOOKUP(A2106,'Cadastro-Estoque'!A:G,2,FALSE)))</f>
        <v/>
      </c>
      <c r="H2106" s="2" t="str">
        <f>IF(ISERROR(VLOOKUP(A2106,'Cadastro-Estoque'!A:G,1,FALSE)),"",VLOOKUP(A2106,'Cadastro-Estoque'!A:G,3,FALSE))</f>
        <v/>
      </c>
    </row>
    <row r="2107" spans="5:8" ht="18.75" customHeight="1" x14ac:dyDescent="0.25">
      <c r="E2107" s="1" t="str">
        <f t="shared" si="33"/>
        <v/>
      </c>
      <c r="F2107" s="2" t="str">
        <f>IF(ISERROR(VLOOKUP(A2107,'Cadastro-Estoque'!A:G,1,FALSE)),"",VLOOKUP(A2107,'Cadastro-Estoque'!A:G,4,FALSE))</f>
        <v/>
      </c>
      <c r="G2107" s="2" t="str">
        <f>IF(ISBLANK(A2107),"",IF(ISERROR(VLOOKUP(A2107,'Cadastro-Estoque'!A:G,1,FALSE)),"Produto não cadastrado",VLOOKUP(A2107,'Cadastro-Estoque'!A:G,2,FALSE)))</f>
        <v/>
      </c>
      <c r="H2107" s="2" t="str">
        <f>IF(ISERROR(VLOOKUP(A2107,'Cadastro-Estoque'!A:G,1,FALSE)),"",VLOOKUP(A2107,'Cadastro-Estoque'!A:G,3,FALSE))</f>
        <v/>
      </c>
    </row>
    <row r="2108" spans="5:8" ht="18.75" customHeight="1" x14ac:dyDescent="0.25">
      <c r="E2108" s="1" t="str">
        <f t="shared" si="33"/>
        <v/>
      </c>
      <c r="F2108" s="2" t="str">
        <f>IF(ISERROR(VLOOKUP(A2108,'Cadastro-Estoque'!A:G,1,FALSE)),"",VLOOKUP(A2108,'Cadastro-Estoque'!A:G,4,FALSE))</f>
        <v/>
      </c>
      <c r="G2108" s="2" t="str">
        <f>IF(ISBLANK(A2108),"",IF(ISERROR(VLOOKUP(A2108,'Cadastro-Estoque'!A:G,1,FALSE)),"Produto não cadastrado",VLOOKUP(A2108,'Cadastro-Estoque'!A:G,2,FALSE)))</f>
        <v/>
      </c>
      <c r="H2108" s="2" t="str">
        <f>IF(ISERROR(VLOOKUP(A2108,'Cadastro-Estoque'!A:G,1,FALSE)),"",VLOOKUP(A2108,'Cadastro-Estoque'!A:G,3,FALSE))</f>
        <v/>
      </c>
    </row>
    <row r="2109" spans="5:8" ht="18.75" customHeight="1" x14ac:dyDescent="0.25">
      <c r="E2109" s="1" t="str">
        <f t="shared" si="33"/>
        <v/>
      </c>
      <c r="F2109" s="2" t="str">
        <f>IF(ISERROR(VLOOKUP(A2109,'Cadastro-Estoque'!A:G,1,FALSE)),"",VLOOKUP(A2109,'Cadastro-Estoque'!A:G,4,FALSE))</f>
        <v/>
      </c>
      <c r="G2109" s="2" t="str">
        <f>IF(ISBLANK(A2109),"",IF(ISERROR(VLOOKUP(A2109,'Cadastro-Estoque'!A:G,1,FALSE)),"Produto não cadastrado",VLOOKUP(A2109,'Cadastro-Estoque'!A:G,2,FALSE)))</f>
        <v/>
      </c>
      <c r="H2109" s="2" t="str">
        <f>IF(ISERROR(VLOOKUP(A2109,'Cadastro-Estoque'!A:G,1,FALSE)),"",VLOOKUP(A2109,'Cadastro-Estoque'!A:G,3,FALSE))</f>
        <v/>
      </c>
    </row>
    <row r="2110" spans="5:8" ht="18.75" customHeight="1" x14ac:dyDescent="0.25">
      <c r="E2110" s="1" t="str">
        <f t="shared" si="33"/>
        <v/>
      </c>
      <c r="F2110" s="2" t="str">
        <f>IF(ISERROR(VLOOKUP(A2110,'Cadastro-Estoque'!A:G,1,FALSE)),"",VLOOKUP(A2110,'Cadastro-Estoque'!A:G,4,FALSE))</f>
        <v/>
      </c>
      <c r="G2110" s="2" t="str">
        <f>IF(ISBLANK(A2110),"",IF(ISERROR(VLOOKUP(A2110,'Cadastro-Estoque'!A:G,1,FALSE)),"Produto não cadastrado",VLOOKUP(A2110,'Cadastro-Estoque'!A:G,2,FALSE)))</f>
        <v/>
      </c>
      <c r="H2110" s="2" t="str">
        <f>IF(ISERROR(VLOOKUP(A2110,'Cadastro-Estoque'!A:G,1,FALSE)),"",VLOOKUP(A2110,'Cadastro-Estoque'!A:G,3,FALSE))</f>
        <v/>
      </c>
    </row>
    <row r="2111" spans="5:8" ht="18.75" customHeight="1" x14ac:dyDescent="0.25">
      <c r="E2111" s="1" t="str">
        <f t="shared" si="33"/>
        <v/>
      </c>
      <c r="F2111" s="2" t="str">
        <f>IF(ISERROR(VLOOKUP(A2111,'Cadastro-Estoque'!A:G,1,FALSE)),"",VLOOKUP(A2111,'Cadastro-Estoque'!A:G,4,FALSE))</f>
        <v/>
      </c>
      <c r="G2111" s="2" t="str">
        <f>IF(ISBLANK(A2111),"",IF(ISERROR(VLOOKUP(A2111,'Cadastro-Estoque'!A:G,1,FALSE)),"Produto não cadastrado",VLOOKUP(A2111,'Cadastro-Estoque'!A:G,2,FALSE)))</f>
        <v/>
      </c>
      <c r="H2111" s="2" t="str">
        <f>IF(ISERROR(VLOOKUP(A2111,'Cadastro-Estoque'!A:G,1,FALSE)),"",VLOOKUP(A2111,'Cadastro-Estoque'!A:G,3,FALSE))</f>
        <v/>
      </c>
    </row>
    <row r="2112" spans="5:8" ht="18.75" customHeight="1" x14ac:dyDescent="0.25">
      <c r="E2112" s="1" t="str">
        <f t="shared" si="33"/>
        <v/>
      </c>
      <c r="F2112" s="2" t="str">
        <f>IF(ISERROR(VLOOKUP(A2112,'Cadastro-Estoque'!A:G,1,FALSE)),"",VLOOKUP(A2112,'Cadastro-Estoque'!A:G,4,FALSE))</f>
        <v/>
      </c>
      <c r="G2112" s="2" t="str">
        <f>IF(ISBLANK(A2112),"",IF(ISERROR(VLOOKUP(A2112,'Cadastro-Estoque'!A:G,1,FALSE)),"Produto não cadastrado",VLOOKUP(A2112,'Cadastro-Estoque'!A:G,2,FALSE)))</f>
        <v/>
      </c>
      <c r="H2112" s="2" t="str">
        <f>IF(ISERROR(VLOOKUP(A2112,'Cadastro-Estoque'!A:G,1,FALSE)),"",VLOOKUP(A2112,'Cadastro-Estoque'!A:G,3,FALSE))</f>
        <v/>
      </c>
    </row>
    <row r="2113" spans="5:8" ht="18.75" customHeight="1" x14ac:dyDescent="0.25">
      <c r="E2113" s="1" t="str">
        <f t="shared" si="33"/>
        <v/>
      </c>
      <c r="F2113" s="2" t="str">
        <f>IF(ISERROR(VLOOKUP(A2113,'Cadastro-Estoque'!A:G,1,FALSE)),"",VLOOKUP(A2113,'Cadastro-Estoque'!A:G,4,FALSE))</f>
        <v/>
      </c>
      <c r="G2113" s="2" t="str">
        <f>IF(ISBLANK(A2113),"",IF(ISERROR(VLOOKUP(A2113,'Cadastro-Estoque'!A:G,1,FALSE)),"Produto não cadastrado",VLOOKUP(A2113,'Cadastro-Estoque'!A:G,2,FALSE)))</f>
        <v/>
      </c>
      <c r="H2113" s="2" t="str">
        <f>IF(ISERROR(VLOOKUP(A2113,'Cadastro-Estoque'!A:G,1,FALSE)),"",VLOOKUP(A2113,'Cadastro-Estoque'!A:G,3,FALSE))</f>
        <v/>
      </c>
    </row>
    <row r="2114" spans="5:8" ht="18.75" customHeight="1" x14ac:dyDescent="0.25">
      <c r="E2114" s="1" t="str">
        <f t="shared" si="33"/>
        <v/>
      </c>
      <c r="F2114" s="2" t="str">
        <f>IF(ISERROR(VLOOKUP(A2114,'Cadastro-Estoque'!A:G,1,FALSE)),"",VLOOKUP(A2114,'Cadastro-Estoque'!A:G,4,FALSE))</f>
        <v/>
      </c>
      <c r="G2114" s="2" t="str">
        <f>IF(ISBLANK(A2114),"",IF(ISERROR(VLOOKUP(A2114,'Cadastro-Estoque'!A:G,1,FALSE)),"Produto não cadastrado",VLOOKUP(A2114,'Cadastro-Estoque'!A:G,2,FALSE)))</f>
        <v/>
      </c>
      <c r="H2114" s="2" t="str">
        <f>IF(ISERROR(VLOOKUP(A2114,'Cadastro-Estoque'!A:G,1,FALSE)),"",VLOOKUP(A2114,'Cadastro-Estoque'!A:G,3,FALSE))</f>
        <v/>
      </c>
    </row>
    <row r="2115" spans="5:8" ht="18.75" customHeight="1" x14ac:dyDescent="0.25">
      <c r="E2115" s="1" t="str">
        <f t="shared" si="33"/>
        <v/>
      </c>
      <c r="F2115" s="2" t="str">
        <f>IF(ISERROR(VLOOKUP(A2115,'Cadastro-Estoque'!A:G,1,FALSE)),"",VLOOKUP(A2115,'Cadastro-Estoque'!A:G,4,FALSE))</f>
        <v/>
      </c>
      <c r="G2115" s="2" t="str">
        <f>IF(ISBLANK(A2115),"",IF(ISERROR(VLOOKUP(A2115,'Cadastro-Estoque'!A:G,1,FALSE)),"Produto não cadastrado",VLOOKUP(A2115,'Cadastro-Estoque'!A:G,2,FALSE)))</f>
        <v/>
      </c>
      <c r="H2115" s="2" t="str">
        <f>IF(ISERROR(VLOOKUP(A2115,'Cadastro-Estoque'!A:G,1,FALSE)),"",VLOOKUP(A2115,'Cadastro-Estoque'!A:G,3,FALSE))</f>
        <v/>
      </c>
    </row>
    <row r="2116" spans="5:8" ht="18.75" customHeight="1" x14ac:dyDescent="0.25">
      <c r="E2116" s="1" t="str">
        <f t="shared" si="33"/>
        <v/>
      </c>
      <c r="F2116" s="2" t="str">
        <f>IF(ISERROR(VLOOKUP(A2116,'Cadastro-Estoque'!A:G,1,FALSE)),"",VLOOKUP(A2116,'Cadastro-Estoque'!A:G,4,FALSE))</f>
        <v/>
      </c>
      <c r="G2116" s="2" t="str">
        <f>IF(ISBLANK(A2116),"",IF(ISERROR(VLOOKUP(A2116,'Cadastro-Estoque'!A:G,1,FALSE)),"Produto não cadastrado",VLOOKUP(A2116,'Cadastro-Estoque'!A:G,2,FALSE)))</f>
        <v/>
      </c>
      <c r="H2116" s="2" t="str">
        <f>IF(ISERROR(VLOOKUP(A2116,'Cadastro-Estoque'!A:G,1,FALSE)),"",VLOOKUP(A2116,'Cadastro-Estoque'!A:G,3,FALSE))</f>
        <v/>
      </c>
    </row>
    <row r="2117" spans="5:8" ht="18.75" customHeight="1" x14ac:dyDescent="0.25">
      <c r="E2117" s="1" t="str">
        <f t="shared" si="33"/>
        <v/>
      </c>
      <c r="F2117" s="2" t="str">
        <f>IF(ISERROR(VLOOKUP(A2117,'Cadastro-Estoque'!A:G,1,FALSE)),"",VLOOKUP(A2117,'Cadastro-Estoque'!A:G,4,FALSE))</f>
        <v/>
      </c>
      <c r="G2117" s="2" t="str">
        <f>IF(ISBLANK(A2117),"",IF(ISERROR(VLOOKUP(A2117,'Cadastro-Estoque'!A:G,1,FALSE)),"Produto não cadastrado",VLOOKUP(A2117,'Cadastro-Estoque'!A:G,2,FALSE)))</f>
        <v/>
      </c>
      <c r="H2117" s="2" t="str">
        <f>IF(ISERROR(VLOOKUP(A2117,'Cadastro-Estoque'!A:G,1,FALSE)),"",VLOOKUP(A2117,'Cadastro-Estoque'!A:G,3,FALSE))</f>
        <v/>
      </c>
    </row>
    <row r="2118" spans="5:8" ht="18.75" customHeight="1" x14ac:dyDescent="0.25">
      <c r="E2118" s="1" t="str">
        <f t="shared" si="33"/>
        <v/>
      </c>
      <c r="F2118" s="2" t="str">
        <f>IF(ISERROR(VLOOKUP(A2118,'Cadastro-Estoque'!A:G,1,FALSE)),"",VLOOKUP(A2118,'Cadastro-Estoque'!A:G,4,FALSE))</f>
        <v/>
      </c>
      <c r="G2118" s="2" t="str">
        <f>IF(ISBLANK(A2118),"",IF(ISERROR(VLOOKUP(A2118,'Cadastro-Estoque'!A:G,1,FALSE)),"Produto não cadastrado",VLOOKUP(A2118,'Cadastro-Estoque'!A:G,2,FALSE)))</f>
        <v/>
      </c>
      <c r="H2118" s="2" t="str">
        <f>IF(ISERROR(VLOOKUP(A2118,'Cadastro-Estoque'!A:G,1,FALSE)),"",VLOOKUP(A2118,'Cadastro-Estoque'!A:G,3,FALSE))</f>
        <v/>
      </c>
    </row>
    <row r="2119" spans="5:8" ht="18.75" customHeight="1" x14ac:dyDescent="0.25">
      <c r="E2119" s="1" t="str">
        <f t="shared" ref="E2119:E2182" si="34">IF(ISBLANK(A2119),"",C2119*D2119)</f>
        <v/>
      </c>
      <c r="F2119" s="2" t="str">
        <f>IF(ISERROR(VLOOKUP(A2119,'Cadastro-Estoque'!A:G,1,FALSE)),"",VLOOKUP(A2119,'Cadastro-Estoque'!A:G,4,FALSE))</f>
        <v/>
      </c>
      <c r="G2119" s="2" t="str">
        <f>IF(ISBLANK(A2119),"",IF(ISERROR(VLOOKUP(A2119,'Cadastro-Estoque'!A:G,1,FALSE)),"Produto não cadastrado",VLOOKUP(A2119,'Cadastro-Estoque'!A:G,2,FALSE)))</f>
        <v/>
      </c>
      <c r="H2119" s="2" t="str">
        <f>IF(ISERROR(VLOOKUP(A2119,'Cadastro-Estoque'!A:G,1,FALSE)),"",VLOOKUP(A2119,'Cadastro-Estoque'!A:G,3,FALSE))</f>
        <v/>
      </c>
    </row>
    <row r="2120" spans="5:8" ht="18.75" customHeight="1" x14ac:dyDescent="0.25">
      <c r="E2120" s="1" t="str">
        <f t="shared" si="34"/>
        <v/>
      </c>
      <c r="F2120" s="2" t="str">
        <f>IF(ISERROR(VLOOKUP(A2120,'Cadastro-Estoque'!A:G,1,FALSE)),"",VLOOKUP(A2120,'Cadastro-Estoque'!A:G,4,FALSE))</f>
        <v/>
      </c>
      <c r="G2120" s="2" t="str">
        <f>IF(ISBLANK(A2120),"",IF(ISERROR(VLOOKUP(A2120,'Cadastro-Estoque'!A:G,1,FALSE)),"Produto não cadastrado",VLOOKUP(A2120,'Cadastro-Estoque'!A:G,2,FALSE)))</f>
        <v/>
      </c>
      <c r="H2120" s="2" t="str">
        <f>IF(ISERROR(VLOOKUP(A2120,'Cadastro-Estoque'!A:G,1,FALSE)),"",VLOOKUP(A2120,'Cadastro-Estoque'!A:G,3,FALSE))</f>
        <v/>
      </c>
    </row>
    <row r="2121" spans="5:8" ht="18.75" customHeight="1" x14ac:dyDescent="0.25">
      <c r="E2121" s="1" t="str">
        <f t="shared" si="34"/>
        <v/>
      </c>
      <c r="F2121" s="2" t="str">
        <f>IF(ISERROR(VLOOKUP(A2121,'Cadastro-Estoque'!A:G,1,FALSE)),"",VLOOKUP(A2121,'Cadastro-Estoque'!A:G,4,FALSE))</f>
        <v/>
      </c>
      <c r="G2121" s="2" t="str">
        <f>IF(ISBLANK(A2121),"",IF(ISERROR(VLOOKUP(A2121,'Cadastro-Estoque'!A:G,1,FALSE)),"Produto não cadastrado",VLOOKUP(A2121,'Cadastro-Estoque'!A:G,2,FALSE)))</f>
        <v/>
      </c>
      <c r="H2121" s="2" t="str">
        <f>IF(ISERROR(VLOOKUP(A2121,'Cadastro-Estoque'!A:G,1,FALSE)),"",VLOOKUP(A2121,'Cadastro-Estoque'!A:G,3,FALSE))</f>
        <v/>
      </c>
    </row>
    <row r="2122" spans="5:8" ht="18.75" customHeight="1" x14ac:dyDescent="0.25">
      <c r="E2122" s="1" t="str">
        <f t="shared" si="34"/>
        <v/>
      </c>
      <c r="F2122" s="2" t="str">
        <f>IF(ISERROR(VLOOKUP(A2122,'Cadastro-Estoque'!A:G,1,FALSE)),"",VLOOKUP(A2122,'Cadastro-Estoque'!A:G,4,FALSE))</f>
        <v/>
      </c>
      <c r="G2122" s="2" t="str">
        <f>IF(ISBLANK(A2122),"",IF(ISERROR(VLOOKUP(A2122,'Cadastro-Estoque'!A:G,1,FALSE)),"Produto não cadastrado",VLOOKUP(A2122,'Cadastro-Estoque'!A:G,2,FALSE)))</f>
        <v/>
      </c>
      <c r="H2122" s="2" t="str">
        <f>IF(ISERROR(VLOOKUP(A2122,'Cadastro-Estoque'!A:G,1,FALSE)),"",VLOOKUP(A2122,'Cadastro-Estoque'!A:G,3,FALSE))</f>
        <v/>
      </c>
    </row>
    <row r="2123" spans="5:8" ht="18.75" customHeight="1" x14ac:dyDescent="0.25">
      <c r="E2123" s="1" t="str">
        <f t="shared" si="34"/>
        <v/>
      </c>
      <c r="F2123" s="2" t="str">
        <f>IF(ISERROR(VLOOKUP(A2123,'Cadastro-Estoque'!A:G,1,FALSE)),"",VLOOKUP(A2123,'Cadastro-Estoque'!A:G,4,FALSE))</f>
        <v/>
      </c>
      <c r="G2123" s="2" t="str">
        <f>IF(ISBLANK(A2123),"",IF(ISERROR(VLOOKUP(A2123,'Cadastro-Estoque'!A:G,1,FALSE)),"Produto não cadastrado",VLOOKUP(A2123,'Cadastro-Estoque'!A:G,2,FALSE)))</f>
        <v/>
      </c>
      <c r="H2123" s="2" t="str">
        <f>IF(ISERROR(VLOOKUP(A2123,'Cadastro-Estoque'!A:G,1,FALSE)),"",VLOOKUP(A2123,'Cadastro-Estoque'!A:G,3,FALSE))</f>
        <v/>
      </c>
    </row>
    <row r="2124" spans="5:8" ht="18.75" customHeight="1" x14ac:dyDescent="0.25">
      <c r="E2124" s="1" t="str">
        <f t="shared" si="34"/>
        <v/>
      </c>
      <c r="F2124" s="2" t="str">
        <f>IF(ISERROR(VLOOKUP(A2124,'Cadastro-Estoque'!A:G,1,FALSE)),"",VLOOKUP(A2124,'Cadastro-Estoque'!A:G,4,FALSE))</f>
        <v/>
      </c>
      <c r="G2124" s="2" t="str">
        <f>IF(ISBLANK(A2124),"",IF(ISERROR(VLOOKUP(A2124,'Cadastro-Estoque'!A:G,1,FALSE)),"Produto não cadastrado",VLOOKUP(A2124,'Cadastro-Estoque'!A:G,2,FALSE)))</f>
        <v/>
      </c>
      <c r="H2124" s="2" t="str">
        <f>IF(ISERROR(VLOOKUP(A2124,'Cadastro-Estoque'!A:G,1,FALSE)),"",VLOOKUP(A2124,'Cadastro-Estoque'!A:G,3,FALSE))</f>
        <v/>
      </c>
    </row>
    <row r="2125" spans="5:8" ht="18.75" customHeight="1" x14ac:dyDescent="0.25">
      <c r="E2125" s="1" t="str">
        <f t="shared" si="34"/>
        <v/>
      </c>
      <c r="F2125" s="2" t="str">
        <f>IF(ISERROR(VLOOKUP(A2125,'Cadastro-Estoque'!A:G,1,FALSE)),"",VLOOKUP(A2125,'Cadastro-Estoque'!A:G,4,FALSE))</f>
        <v/>
      </c>
      <c r="G2125" s="2" t="str">
        <f>IF(ISBLANK(A2125),"",IF(ISERROR(VLOOKUP(A2125,'Cadastro-Estoque'!A:G,1,FALSE)),"Produto não cadastrado",VLOOKUP(A2125,'Cadastro-Estoque'!A:G,2,FALSE)))</f>
        <v/>
      </c>
      <c r="H2125" s="2" t="str">
        <f>IF(ISERROR(VLOOKUP(A2125,'Cadastro-Estoque'!A:G,1,FALSE)),"",VLOOKUP(A2125,'Cadastro-Estoque'!A:G,3,FALSE))</f>
        <v/>
      </c>
    </row>
    <row r="2126" spans="5:8" ht="18.75" customHeight="1" x14ac:dyDescent="0.25">
      <c r="E2126" s="1" t="str">
        <f t="shared" si="34"/>
        <v/>
      </c>
      <c r="F2126" s="2" t="str">
        <f>IF(ISERROR(VLOOKUP(A2126,'Cadastro-Estoque'!A:G,1,FALSE)),"",VLOOKUP(A2126,'Cadastro-Estoque'!A:G,4,FALSE))</f>
        <v/>
      </c>
      <c r="G2126" s="2" t="str">
        <f>IF(ISBLANK(A2126),"",IF(ISERROR(VLOOKUP(A2126,'Cadastro-Estoque'!A:G,1,FALSE)),"Produto não cadastrado",VLOOKUP(A2126,'Cadastro-Estoque'!A:G,2,FALSE)))</f>
        <v/>
      </c>
      <c r="H2126" s="2" t="str">
        <f>IF(ISERROR(VLOOKUP(A2126,'Cadastro-Estoque'!A:G,1,FALSE)),"",VLOOKUP(A2126,'Cadastro-Estoque'!A:G,3,FALSE))</f>
        <v/>
      </c>
    </row>
    <row r="2127" spans="5:8" ht="18.75" customHeight="1" x14ac:dyDescent="0.25">
      <c r="E2127" s="1" t="str">
        <f t="shared" si="34"/>
        <v/>
      </c>
      <c r="F2127" s="2" t="str">
        <f>IF(ISERROR(VLOOKUP(A2127,'Cadastro-Estoque'!A:G,1,FALSE)),"",VLOOKUP(A2127,'Cadastro-Estoque'!A:G,4,FALSE))</f>
        <v/>
      </c>
      <c r="G2127" s="2" t="str">
        <f>IF(ISBLANK(A2127),"",IF(ISERROR(VLOOKUP(A2127,'Cadastro-Estoque'!A:G,1,FALSE)),"Produto não cadastrado",VLOOKUP(A2127,'Cadastro-Estoque'!A:G,2,FALSE)))</f>
        <v/>
      </c>
      <c r="H2127" s="2" t="str">
        <f>IF(ISERROR(VLOOKUP(A2127,'Cadastro-Estoque'!A:G,1,FALSE)),"",VLOOKUP(A2127,'Cadastro-Estoque'!A:G,3,FALSE))</f>
        <v/>
      </c>
    </row>
    <row r="2128" spans="5:8" ht="18.75" customHeight="1" x14ac:dyDescent="0.25">
      <c r="E2128" s="1" t="str">
        <f t="shared" si="34"/>
        <v/>
      </c>
      <c r="F2128" s="2" t="str">
        <f>IF(ISERROR(VLOOKUP(A2128,'Cadastro-Estoque'!A:G,1,FALSE)),"",VLOOKUP(A2128,'Cadastro-Estoque'!A:G,4,FALSE))</f>
        <v/>
      </c>
      <c r="G2128" s="2" t="str">
        <f>IF(ISBLANK(A2128),"",IF(ISERROR(VLOOKUP(A2128,'Cadastro-Estoque'!A:G,1,FALSE)),"Produto não cadastrado",VLOOKUP(A2128,'Cadastro-Estoque'!A:G,2,FALSE)))</f>
        <v/>
      </c>
      <c r="H2128" s="2" t="str">
        <f>IF(ISERROR(VLOOKUP(A2128,'Cadastro-Estoque'!A:G,1,FALSE)),"",VLOOKUP(A2128,'Cadastro-Estoque'!A:G,3,FALSE))</f>
        <v/>
      </c>
    </row>
    <row r="2129" spans="5:8" ht="18.75" customHeight="1" x14ac:dyDescent="0.25">
      <c r="E2129" s="1" t="str">
        <f t="shared" si="34"/>
        <v/>
      </c>
      <c r="F2129" s="2" t="str">
        <f>IF(ISERROR(VLOOKUP(A2129,'Cadastro-Estoque'!A:G,1,FALSE)),"",VLOOKUP(A2129,'Cadastro-Estoque'!A:G,4,FALSE))</f>
        <v/>
      </c>
      <c r="G2129" s="2" t="str">
        <f>IF(ISBLANK(A2129),"",IF(ISERROR(VLOOKUP(A2129,'Cadastro-Estoque'!A:G,1,FALSE)),"Produto não cadastrado",VLOOKUP(A2129,'Cadastro-Estoque'!A:G,2,FALSE)))</f>
        <v/>
      </c>
      <c r="H2129" s="2" t="str">
        <f>IF(ISERROR(VLOOKUP(A2129,'Cadastro-Estoque'!A:G,1,FALSE)),"",VLOOKUP(A2129,'Cadastro-Estoque'!A:G,3,FALSE))</f>
        <v/>
      </c>
    </row>
    <row r="2130" spans="5:8" ht="18.75" customHeight="1" x14ac:dyDescent="0.25">
      <c r="E2130" s="1" t="str">
        <f t="shared" si="34"/>
        <v/>
      </c>
      <c r="F2130" s="2" t="str">
        <f>IF(ISERROR(VLOOKUP(A2130,'Cadastro-Estoque'!A:G,1,FALSE)),"",VLOOKUP(A2130,'Cadastro-Estoque'!A:G,4,FALSE))</f>
        <v/>
      </c>
      <c r="G2130" s="2" t="str">
        <f>IF(ISBLANK(A2130),"",IF(ISERROR(VLOOKUP(A2130,'Cadastro-Estoque'!A:G,1,FALSE)),"Produto não cadastrado",VLOOKUP(A2130,'Cadastro-Estoque'!A:G,2,FALSE)))</f>
        <v/>
      </c>
      <c r="H2130" s="2" t="str">
        <f>IF(ISERROR(VLOOKUP(A2130,'Cadastro-Estoque'!A:G,1,FALSE)),"",VLOOKUP(A2130,'Cadastro-Estoque'!A:G,3,FALSE))</f>
        <v/>
      </c>
    </row>
    <row r="2131" spans="5:8" ht="18.75" customHeight="1" x14ac:dyDescent="0.25">
      <c r="E2131" s="1" t="str">
        <f t="shared" si="34"/>
        <v/>
      </c>
      <c r="F2131" s="2" t="str">
        <f>IF(ISERROR(VLOOKUP(A2131,'Cadastro-Estoque'!A:G,1,FALSE)),"",VLOOKUP(A2131,'Cadastro-Estoque'!A:G,4,FALSE))</f>
        <v/>
      </c>
      <c r="G2131" s="2" t="str">
        <f>IF(ISBLANK(A2131),"",IF(ISERROR(VLOOKUP(A2131,'Cadastro-Estoque'!A:G,1,FALSE)),"Produto não cadastrado",VLOOKUP(A2131,'Cadastro-Estoque'!A:G,2,FALSE)))</f>
        <v/>
      </c>
      <c r="H2131" s="2" t="str">
        <f>IF(ISERROR(VLOOKUP(A2131,'Cadastro-Estoque'!A:G,1,FALSE)),"",VLOOKUP(A2131,'Cadastro-Estoque'!A:G,3,FALSE))</f>
        <v/>
      </c>
    </row>
    <row r="2132" spans="5:8" ht="18.75" customHeight="1" x14ac:dyDescent="0.25">
      <c r="E2132" s="1" t="str">
        <f t="shared" si="34"/>
        <v/>
      </c>
      <c r="F2132" s="2" t="str">
        <f>IF(ISERROR(VLOOKUP(A2132,'Cadastro-Estoque'!A:G,1,FALSE)),"",VLOOKUP(A2132,'Cadastro-Estoque'!A:G,4,FALSE))</f>
        <v/>
      </c>
      <c r="G2132" s="2" t="str">
        <f>IF(ISBLANK(A2132),"",IF(ISERROR(VLOOKUP(A2132,'Cadastro-Estoque'!A:G,1,FALSE)),"Produto não cadastrado",VLOOKUP(A2132,'Cadastro-Estoque'!A:G,2,FALSE)))</f>
        <v/>
      </c>
      <c r="H2132" s="2" t="str">
        <f>IF(ISERROR(VLOOKUP(A2132,'Cadastro-Estoque'!A:G,1,FALSE)),"",VLOOKUP(A2132,'Cadastro-Estoque'!A:G,3,FALSE))</f>
        <v/>
      </c>
    </row>
    <row r="2133" spans="5:8" ht="18.75" customHeight="1" x14ac:dyDescent="0.25">
      <c r="E2133" s="1" t="str">
        <f t="shared" si="34"/>
        <v/>
      </c>
      <c r="F2133" s="2" t="str">
        <f>IF(ISERROR(VLOOKUP(A2133,'Cadastro-Estoque'!A:G,1,FALSE)),"",VLOOKUP(A2133,'Cadastro-Estoque'!A:G,4,FALSE))</f>
        <v/>
      </c>
      <c r="G2133" s="2" t="str">
        <f>IF(ISBLANK(A2133),"",IF(ISERROR(VLOOKUP(A2133,'Cadastro-Estoque'!A:G,1,FALSE)),"Produto não cadastrado",VLOOKUP(A2133,'Cadastro-Estoque'!A:G,2,FALSE)))</f>
        <v/>
      </c>
      <c r="H2133" s="2" t="str">
        <f>IF(ISERROR(VLOOKUP(A2133,'Cadastro-Estoque'!A:G,1,FALSE)),"",VLOOKUP(A2133,'Cadastro-Estoque'!A:G,3,FALSE))</f>
        <v/>
      </c>
    </row>
    <row r="2134" spans="5:8" ht="18.75" customHeight="1" x14ac:dyDescent="0.25">
      <c r="E2134" s="1" t="str">
        <f t="shared" si="34"/>
        <v/>
      </c>
      <c r="F2134" s="2" t="str">
        <f>IF(ISERROR(VLOOKUP(A2134,'Cadastro-Estoque'!A:G,1,FALSE)),"",VLOOKUP(A2134,'Cadastro-Estoque'!A:G,4,FALSE))</f>
        <v/>
      </c>
      <c r="G2134" s="2" t="str">
        <f>IF(ISBLANK(A2134),"",IF(ISERROR(VLOOKUP(A2134,'Cadastro-Estoque'!A:G,1,FALSE)),"Produto não cadastrado",VLOOKUP(A2134,'Cadastro-Estoque'!A:G,2,FALSE)))</f>
        <v/>
      </c>
      <c r="H2134" s="2" t="str">
        <f>IF(ISERROR(VLOOKUP(A2134,'Cadastro-Estoque'!A:G,1,FALSE)),"",VLOOKUP(A2134,'Cadastro-Estoque'!A:G,3,FALSE))</f>
        <v/>
      </c>
    </row>
    <row r="2135" spans="5:8" ht="18.75" customHeight="1" x14ac:dyDescent="0.25">
      <c r="E2135" s="1" t="str">
        <f t="shared" si="34"/>
        <v/>
      </c>
      <c r="F2135" s="2" t="str">
        <f>IF(ISERROR(VLOOKUP(A2135,'Cadastro-Estoque'!A:G,1,FALSE)),"",VLOOKUP(A2135,'Cadastro-Estoque'!A:G,4,FALSE))</f>
        <v/>
      </c>
      <c r="G2135" s="2" t="str">
        <f>IF(ISBLANK(A2135),"",IF(ISERROR(VLOOKUP(A2135,'Cadastro-Estoque'!A:G,1,FALSE)),"Produto não cadastrado",VLOOKUP(A2135,'Cadastro-Estoque'!A:G,2,FALSE)))</f>
        <v/>
      </c>
      <c r="H2135" s="2" t="str">
        <f>IF(ISERROR(VLOOKUP(A2135,'Cadastro-Estoque'!A:G,1,FALSE)),"",VLOOKUP(A2135,'Cadastro-Estoque'!A:G,3,FALSE))</f>
        <v/>
      </c>
    </row>
    <row r="2136" spans="5:8" ht="18.75" customHeight="1" x14ac:dyDescent="0.25">
      <c r="E2136" s="1" t="str">
        <f t="shared" si="34"/>
        <v/>
      </c>
      <c r="F2136" s="2" t="str">
        <f>IF(ISERROR(VLOOKUP(A2136,'Cadastro-Estoque'!A:G,1,FALSE)),"",VLOOKUP(A2136,'Cadastro-Estoque'!A:G,4,FALSE))</f>
        <v/>
      </c>
      <c r="G2136" s="2" t="str">
        <f>IF(ISBLANK(A2136),"",IF(ISERROR(VLOOKUP(A2136,'Cadastro-Estoque'!A:G,1,FALSE)),"Produto não cadastrado",VLOOKUP(A2136,'Cadastro-Estoque'!A:G,2,FALSE)))</f>
        <v/>
      </c>
      <c r="H2136" s="2" t="str">
        <f>IF(ISERROR(VLOOKUP(A2136,'Cadastro-Estoque'!A:G,1,FALSE)),"",VLOOKUP(A2136,'Cadastro-Estoque'!A:G,3,FALSE))</f>
        <v/>
      </c>
    </row>
    <row r="2137" spans="5:8" ht="18.75" customHeight="1" x14ac:dyDescent="0.25">
      <c r="E2137" s="1" t="str">
        <f t="shared" si="34"/>
        <v/>
      </c>
      <c r="F2137" s="2" t="str">
        <f>IF(ISERROR(VLOOKUP(A2137,'Cadastro-Estoque'!A:G,1,FALSE)),"",VLOOKUP(A2137,'Cadastro-Estoque'!A:G,4,FALSE))</f>
        <v/>
      </c>
      <c r="G2137" s="2" t="str">
        <f>IF(ISBLANK(A2137),"",IF(ISERROR(VLOOKUP(A2137,'Cadastro-Estoque'!A:G,1,FALSE)),"Produto não cadastrado",VLOOKUP(A2137,'Cadastro-Estoque'!A:G,2,FALSE)))</f>
        <v/>
      </c>
      <c r="H2137" s="2" t="str">
        <f>IF(ISERROR(VLOOKUP(A2137,'Cadastro-Estoque'!A:G,1,FALSE)),"",VLOOKUP(A2137,'Cadastro-Estoque'!A:G,3,FALSE))</f>
        <v/>
      </c>
    </row>
    <row r="2138" spans="5:8" ht="18.75" customHeight="1" x14ac:dyDescent="0.25">
      <c r="E2138" s="1" t="str">
        <f t="shared" si="34"/>
        <v/>
      </c>
      <c r="F2138" s="2" t="str">
        <f>IF(ISERROR(VLOOKUP(A2138,'Cadastro-Estoque'!A:G,1,FALSE)),"",VLOOKUP(A2138,'Cadastro-Estoque'!A:G,4,FALSE))</f>
        <v/>
      </c>
      <c r="G2138" s="2" t="str">
        <f>IF(ISBLANK(A2138),"",IF(ISERROR(VLOOKUP(A2138,'Cadastro-Estoque'!A:G,1,FALSE)),"Produto não cadastrado",VLOOKUP(A2138,'Cadastro-Estoque'!A:G,2,FALSE)))</f>
        <v/>
      </c>
      <c r="H2138" s="2" t="str">
        <f>IF(ISERROR(VLOOKUP(A2138,'Cadastro-Estoque'!A:G,1,FALSE)),"",VLOOKUP(A2138,'Cadastro-Estoque'!A:G,3,FALSE))</f>
        <v/>
      </c>
    </row>
    <row r="2139" spans="5:8" ht="18.75" customHeight="1" x14ac:dyDescent="0.25">
      <c r="E2139" s="1" t="str">
        <f t="shared" si="34"/>
        <v/>
      </c>
      <c r="F2139" s="2" t="str">
        <f>IF(ISERROR(VLOOKUP(A2139,'Cadastro-Estoque'!A:G,1,FALSE)),"",VLOOKUP(A2139,'Cadastro-Estoque'!A:G,4,FALSE))</f>
        <v/>
      </c>
      <c r="G2139" s="2" t="str">
        <f>IF(ISBLANK(A2139),"",IF(ISERROR(VLOOKUP(A2139,'Cadastro-Estoque'!A:G,1,FALSE)),"Produto não cadastrado",VLOOKUP(A2139,'Cadastro-Estoque'!A:G,2,FALSE)))</f>
        <v/>
      </c>
      <c r="H2139" s="2" t="str">
        <f>IF(ISERROR(VLOOKUP(A2139,'Cadastro-Estoque'!A:G,1,FALSE)),"",VLOOKUP(A2139,'Cadastro-Estoque'!A:G,3,FALSE))</f>
        <v/>
      </c>
    </row>
    <row r="2140" spans="5:8" ht="18.75" customHeight="1" x14ac:dyDescent="0.25">
      <c r="E2140" s="1" t="str">
        <f t="shared" si="34"/>
        <v/>
      </c>
      <c r="F2140" s="2" t="str">
        <f>IF(ISERROR(VLOOKUP(A2140,'Cadastro-Estoque'!A:G,1,FALSE)),"",VLOOKUP(A2140,'Cadastro-Estoque'!A:G,4,FALSE))</f>
        <v/>
      </c>
      <c r="G2140" s="2" t="str">
        <f>IF(ISBLANK(A2140),"",IF(ISERROR(VLOOKUP(A2140,'Cadastro-Estoque'!A:G,1,FALSE)),"Produto não cadastrado",VLOOKUP(A2140,'Cadastro-Estoque'!A:G,2,FALSE)))</f>
        <v/>
      </c>
      <c r="H2140" s="2" t="str">
        <f>IF(ISERROR(VLOOKUP(A2140,'Cadastro-Estoque'!A:G,1,FALSE)),"",VLOOKUP(A2140,'Cadastro-Estoque'!A:G,3,FALSE))</f>
        <v/>
      </c>
    </row>
    <row r="2141" spans="5:8" ht="18.75" customHeight="1" x14ac:dyDescent="0.25">
      <c r="E2141" s="1" t="str">
        <f t="shared" si="34"/>
        <v/>
      </c>
      <c r="F2141" s="2" t="str">
        <f>IF(ISERROR(VLOOKUP(A2141,'Cadastro-Estoque'!A:G,1,FALSE)),"",VLOOKUP(A2141,'Cadastro-Estoque'!A:G,4,FALSE))</f>
        <v/>
      </c>
      <c r="G2141" s="2" t="str">
        <f>IF(ISBLANK(A2141),"",IF(ISERROR(VLOOKUP(A2141,'Cadastro-Estoque'!A:G,1,FALSE)),"Produto não cadastrado",VLOOKUP(A2141,'Cadastro-Estoque'!A:G,2,FALSE)))</f>
        <v/>
      </c>
      <c r="H2141" s="2" t="str">
        <f>IF(ISERROR(VLOOKUP(A2141,'Cadastro-Estoque'!A:G,1,FALSE)),"",VLOOKUP(A2141,'Cadastro-Estoque'!A:G,3,FALSE))</f>
        <v/>
      </c>
    </row>
    <row r="2142" spans="5:8" ht="18.75" customHeight="1" x14ac:dyDescent="0.25">
      <c r="E2142" s="1" t="str">
        <f t="shared" si="34"/>
        <v/>
      </c>
      <c r="F2142" s="2" t="str">
        <f>IF(ISERROR(VLOOKUP(A2142,'Cadastro-Estoque'!A:G,1,FALSE)),"",VLOOKUP(A2142,'Cadastro-Estoque'!A:G,4,FALSE))</f>
        <v/>
      </c>
      <c r="G2142" s="2" t="str">
        <f>IF(ISBLANK(A2142),"",IF(ISERROR(VLOOKUP(A2142,'Cadastro-Estoque'!A:G,1,FALSE)),"Produto não cadastrado",VLOOKUP(A2142,'Cadastro-Estoque'!A:G,2,FALSE)))</f>
        <v/>
      </c>
      <c r="H2142" s="2" t="str">
        <f>IF(ISERROR(VLOOKUP(A2142,'Cadastro-Estoque'!A:G,1,FALSE)),"",VLOOKUP(A2142,'Cadastro-Estoque'!A:G,3,FALSE))</f>
        <v/>
      </c>
    </row>
    <row r="2143" spans="5:8" ht="18.75" customHeight="1" x14ac:dyDescent="0.25">
      <c r="E2143" s="1" t="str">
        <f t="shared" si="34"/>
        <v/>
      </c>
      <c r="F2143" s="2" t="str">
        <f>IF(ISERROR(VLOOKUP(A2143,'Cadastro-Estoque'!A:G,1,FALSE)),"",VLOOKUP(A2143,'Cadastro-Estoque'!A:G,4,FALSE))</f>
        <v/>
      </c>
      <c r="G2143" s="2" t="str">
        <f>IF(ISBLANK(A2143),"",IF(ISERROR(VLOOKUP(A2143,'Cadastro-Estoque'!A:G,1,FALSE)),"Produto não cadastrado",VLOOKUP(A2143,'Cadastro-Estoque'!A:G,2,FALSE)))</f>
        <v/>
      </c>
      <c r="H2143" s="2" t="str">
        <f>IF(ISERROR(VLOOKUP(A2143,'Cadastro-Estoque'!A:G,1,FALSE)),"",VLOOKUP(A2143,'Cadastro-Estoque'!A:G,3,FALSE))</f>
        <v/>
      </c>
    </row>
    <row r="2144" spans="5:8" ht="18.75" customHeight="1" x14ac:dyDescent="0.25">
      <c r="E2144" s="1" t="str">
        <f t="shared" si="34"/>
        <v/>
      </c>
      <c r="F2144" s="2" t="str">
        <f>IF(ISERROR(VLOOKUP(A2144,'Cadastro-Estoque'!A:G,1,FALSE)),"",VLOOKUP(A2144,'Cadastro-Estoque'!A:G,4,FALSE))</f>
        <v/>
      </c>
      <c r="G2144" s="2" t="str">
        <f>IF(ISBLANK(A2144),"",IF(ISERROR(VLOOKUP(A2144,'Cadastro-Estoque'!A:G,1,FALSE)),"Produto não cadastrado",VLOOKUP(A2144,'Cadastro-Estoque'!A:G,2,FALSE)))</f>
        <v/>
      </c>
      <c r="H2144" s="2" t="str">
        <f>IF(ISERROR(VLOOKUP(A2144,'Cadastro-Estoque'!A:G,1,FALSE)),"",VLOOKUP(A2144,'Cadastro-Estoque'!A:G,3,FALSE))</f>
        <v/>
      </c>
    </row>
    <row r="2145" spans="5:8" ht="18.75" customHeight="1" x14ac:dyDescent="0.25">
      <c r="E2145" s="1" t="str">
        <f t="shared" si="34"/>
        <v/>
      </c>
      <c r="F2145" s="2" t="str">
        <f>IF(ISERROR(VLOOKUP(A2145,'Cadastro-Estoque'!A:G,1,FALSE)),"",VLOOKUP(A2145,'Cadastro-Estoque'!A:G,4,FALSE))</f>
        <v/>
      </c>
      <c r="G2145" s="2" t="str">
        <f>IF(ISBLANK(A2145),"",IF(ISERROR(VLOOKUP(A2145,'Cadastro-Estoque'!A:G,1,FALSE)),"Produto não cadastrado",VLOOKUP(A2145,'Cadastro-Estoque'!A:G,2,FALSE)))</f>
        <v/>
      </c>
      <c r="H2145" s="2" t="str">
        <f>IF(ISERROR(VLOOKUP(A2145,'Cadastro-Estoque'!A:G,1,FALSE)),"",VLOOKUP(A2145,'Cadastro-Estoque'!A:G,3,FALSE))</f>
        <v/>
      </c>
    </row>
    <row r="2146" spans="5:8" ht="18.75" customHeight="1" x14ac:dyDescent="0.25">
      <c r="E2146" s="1" t="str">
        <f t="shared" si="34"/>
        <v/>
      </c>
      <c r="F2146" s="2" t="str">
        <f>IF(ISERROR(VLOOKUP(A2146,'Cadastro-Estoque'!A:G,1,FALSE)),"",VLOOKUP(A2146,'Cadastro-Estoque'!A:G,4,FALSE))</f>
        <v/>
      </c>
      <c r="G2146" s="2" t="str">
        <f>IF(ISBLANK(A2146),"",IF(ISERROR(VLOOKUP(A2146,'Cadastro-Estoque'!A:G,1,FALSE)),"Produto não cadastrado",VLOOKUP(A2146,'Cadastro-Estoque'!A:G,2,FALSE)))</f>
        <v/>
      </c>
      <c r="H2146" s="2" t="str">
        <f>IF(ISERROR(VLOOKUP(A2146,'Cadastro-Estoque'!A:G,1,FALSE)),"",VLOOKUP(A2146,'Cadastro-Estoque'!A:G,3,FALSE))</f>
        <v/>
      </c>
    </row>
    <row r="2147" spans="5:8" ht="18.75" customHeight="1" x14ac:dyDescent="0.25">
      <c r="E2147" s="1" t="str">
        <f t="shared" si="34"/>
        <v/>
      </c>
      <c r="F2147" s="2" t="str">
        <f>IF(ISERROR(VLOOKUP(A2147,'Cadastro-Estoque'!A:G,1,FALSE)),"",VLOOKUP(A2147,'Cadastro-Estoque'!A:G,4,FALSE))</f>
        <v/>
      </c>
      <c r="G2147" s="2" t="str">
        <f>IF(ISBLANK(A2147),"",IF(ISERROR(VLOOKUP(A2147,'Cadastro-Estoque'!A:G,1,FALSE)),"Produto não cadastrado",VLOOKUP(A2147,'Cadastro-Estoque'!A:G,2,FALSE)))</f>
        <v/>
      </c>
      <c r="H2147" s="2" t="str">
        <f>IF(ISERROR(VLOOKUP(A2147,'Cadastro-Estoque'!A:G,1,FALSE)),"",VLOOKUP(A2147,'Cadastro-Estoque'!A:G,3,FALSE))</f>
        <v/>
      </c>
    </row>
    <row r="2148" spans="5:8" ht="18.75" customHeight="1" x14ac:dyDescent="0.25">
      <c r="E2148" s="1" t="str">
        <f t="shared" si="34"/>
        <v/>
      </c>
      <c r="F2148" s="2" t="str">
        <f>IF(ISERROR(VLOOKUP(A2148,'Cadastro-Estoque'!A:G,1,FALSE)),"",VLOOKUP(A2148,'Cadastro-Estoque'!A:G,4,FALSE))</f>
        <v/>
      </c>
      <c r="G2148" s="2" t="str">
        <f>IF(ISBLANK(A2148),"",IF(ISERROR(VLOOKUP(A2148,'Cadastro-Estoque'!A:G,1,FALSE)),"Produto não cadastrado",VLOOKUP(A2148,'Cadastro-Estoque'!A:G,2,FALSE)))</f>
        <v/>
      </c>
      <c r="H2148" s="2" t="str">
        <f>IF(ISERROR(VLOOKUP(A2148,'Cadastro-Estoque'!A:G,1,FALSE)),"",VLOOKUP(A2148,'Cadastro-Estoque'!A:G,3,FALSE))</f>
        <v/>
      </c>
    </row>
    <row r="2149" spans="5:8" ht="18.75" customHeight="1" x14ac:dyDescent="0.25">
      <c r="E2149" s="1" t="str">
        <f t="shared" si="34"/>
        <v/>
      </c>
      <c r="F2149" s="2" t="str">
        <f>IF(ISERROR(VLOOKUP(A2149,'Cadastro-Estoque'!A:G,1,FALSE)),"",VLOOKUP(A2149,'Cadastro-Estoque'!A:G,4,FALSE))</f>
        <v/>
      </c>
      <c r="G2149" s="2" t="str">
        <f>IF(ISBLANK(A2149),"",IF(ISERROR(VLOOKUP(A2149,'Cadastro-Estoque'!A:G,1,FALSE)),"Produto não cadastrado",VLOOKUP(A2149,'Cadastro-Estoque'!A:G,2,FALSE)))</f>
        <v/>
      </c>
      <c r="H2149" s="2" t="str">
        <f>IF(ISERROR(VLOOKUP(A2149,'Cadastro-Estoque'!A:G,1,FALSE)),"",VLOOKUP(A2149,'Cadastro-Estoque'!A:G,3,FALSE))</f>
        <v/>
      </c>
    </row>
    <row r="2150" spans="5:8" ht="18.75" customHeight="1" x14ac:dyDescent="0.25">
      <c r="E2150" s="1" t="str">
        <f t="shared" si="34"/>
        <v/>
      </c>
      <c r="F2150" s="2" t="str">
        <f>IF(ISERROR(VLOOKUP(A2150,'Cadastro-Estoque'!A:G,1,FALSE)),"",VLOOKUP(A2150,'Cadastro-Estoque'!A:G,4,FALSE))</f>
        <v/>
      </c>
      <c r="G2150" s="2" t="str">
        <f>IF(ISBLANK(A2150),"",IF(ISERROR(VLOOKUP(A2150,'Cadastro-Estoque'!A:G,1,FALSE)),"Produto não cadastrado",VLOOKUP(A2150,'Cadastro-Estoque'!A:G,2,FALSE)))</f>
        <v/>
      </c>
      <c r="H2150" s="2" t="str">
        <f>IF(ISERROR(VLOOKUP(A2150,'Cadastro-Estoque'!A:G,1,FALSE)),"",VLOOKUP(A2150,'Cadastro-Estoque'!A:G,3,FALSE))</f>
        <v/>
      </c>
    </row>
    <row r="2151" spans="5:8" ht="18.75" customHeight="1" x14ac:dyDescent="0.25">
      <c r="E2151" s="1" t="str">
        <f t="shared" si="34"/>
        <v/>
      </c>
      <c r="F2151" s="2" t="str">
        <f>IF(ISERROR(VLOOKUP(A2151,'Cadastro-Estoque'!A:G,1,FALSE)),"",VLOOKUP(A2151,'Cadastro-Estoque'!A:G,4,FALSE))</f>
        <v/>
      </c>
      <c r="G2151" s="2" t="str">
        <f>IF(ISBLANK(A2151),"",IF(ISERROR(VLOOKUP(A2151,'Cadastro-Estoque'!A:G,1,FALSE)),"Produto não cadastrado",VLOOKUP(A2151,'Cadastro-Estoque'!A:G,2,FALSE)))</f>
        <v/>
      </c>
      <c r="H2151" s="2" t="str">
        <f>IF(ISERROR(VLOOKUP(A2151,'Cadastro-Estoque'!A:G,1,FALSE)),"",VLOOKUP(A2151,'Cadastro-Estoque'!A:G,3,FALSE))</f>
        <v/>
      </c>
    </row>
    <row r="2152" spans="5:8" ht="18.75" customHeight="1" x14ac:dyDescent="0.25">
      <c r="E2152" s="1" t="str">
        <f t="shared" si="34"/>
        <v/>
      </c>
      <c r="F2152" s="2" t="str">
        <f>IF(ISERROR(VLOOKUP(A2152,'Cadastro-Estoque'!A:G,1,FALSE)),"",VLOOKUP(A2152,'Cadastro-Estoque'!A:G,4,FALSE))</f>
        <v/>
      </c>
      <c r="G2152" s="2" t="str">
        <f>IF(ISBLANK(A2152),"",IF(ISERROR(VLOOKUP(A2152,'Cadastro-Estoque'!A:G,1,FALSE)),"Produto não cadastrado",VLOOKUP(A2152,'Cadastro-Estoque'!A:G,2,FALSE)))</f>
        <v/>
      </c>
      <c r="H2152" s="2" t="str">
        <f>IF(ISERROR(VLOOKUP(A2152,'Cadastro-Estoque'!A:G,1,FALSE)),"",VLOOKUP(A2152,'Cadastro-Estoque'!A:G,3,FALSE))</f>
        <v/>
      </c>
    </row>
    <row r="2153" spans="5:8" ht="18.75" customHeight="1" x14ac:dyDescent="0.25">
      <c r="E2153" s="1" t="str">
        <f t="shared" si="34"/>
        <v/>
      </c>
      <c r="F2153" s="2" t="str">
        <f>IF(ISERROR(VLOOKUP(A2153,'Cadastro-Estoque'!A:G,1,FALSE)),"",VLOOKUP(A2153,'Cadastro-Estoque'!A:G,4,FALSE))</f>
        <v/>
      </c>
      <c r="G2153" s="2" t="str">
        <f>IF(ISBLANK(A2153),"",IF(ISERROR(VLOOKUP(A2153,'Cadastro-Estoque'!A:G,1,FALSE)),"Produto não cadastrado",VLOOKUP(A2153,'Cadastro-Estoque'!A:G,2,FALSE)))</f>
        <v/>
      </c>
      <c r="H2153" s="2" t="str">
        <f>IF(ISERROR(VLOOKUP(A2153,'Cadastro-Estoque'!A:G,1,FALSE)),"",VLOOKUP(A2153,'Cadastro-Estoque'!A:G,3,FALSE))</f>
        <v/>
      </c>
    </row>
    <row r="2154" spans="5:8" ht="18.75" customHeight="1" x14ac:dyDescent="0.25">
      <c r="E2154" s="1" t="str">
        <f t="shared" si="34"/>
        <v/>
      </c>
      <c r="F2154" s="2" t="str">
        <f>IF(ISERROR(VLOOKUP(A2154,'Cadastro-Estoque'!A:G,1,FALSE)),"",VLOOKUP(A2154,'Cadastro-Estoque'!A:G,4,FALSE))</f>
        <v/>
      </c>
      <c r="G2154" s="2" t="str">
        <f>IF(ISBLANK(A2154),"",IF(ISERROR(VLOOKUP(A2154,'Cadastro-Estoque'!A:G,1,FALSE)),"Produto não cadastrado",VLOOKUP(A2154,'Cadastro-Estoque'!A:G,2,FALSE)))</f>
        <v/>
      </c>
      <c r="H2154" s="2" t="str">
        <f>IF(ISERROR(VLOOKUP(A2154,'Cadastro-Estoque'!A:G,1,FALSE)),"",VLOOKUP(A2154,'Cadastro-Estoque'!A:G,3,FALSE))</f>
        <v/>
      </c>
    </row>
    <row r="2155" spans="5:8" ht="18.75" customHeight="1" x14ac:dyDescent="0.25">
      <c r="E2155" s="1" t="str">
        <f t="shared" si="34"/>
        <v/>
      </c>
      <c r="F2155" s="2" t="str">
        <f>IF(ISERROR(VLOOKUP(A2155,'Cadastro-Estoque'!A:G,1,FALSE)),"",VLOOKUP(A2155,'Cadastro-Estoque'!A:G,4,FALSE))</f>
        <v/>
      </c>
      <c r="G2155" s="2" t="str">
        <f>IF(ISBLANK(A2155),"",IF(ISERROR(VLOOKUP(A2155,'Cadastro-Estoque'!A:G,1,FALSE)),"Produto não cadastrado",VLOOKUP(A2155,'Cadastro-Estoque'!A:G,2,FALSE)))</f>
        <v/>
      </c>
      <c r="H2155" s="2" t="str">
        <f>IF(ISERROR(VLOOKUP(A2155,'Cadastro-Estoque'!A:G,1,FALSE)),"",VLOOKUP(A2155,'Cadastro-Estoque'!A:G,3,FALSE))</f>
        <v/>
      </c>
    </row>
    <row r="2156" spans="5:8" ht="18.75" customHeight="1" x14ac:dyDescent="0.25">
      <c r="E2156" s="1" t="str">
        <f t="shared" si="34"/>
        <v/>
      </c>
      <c r="F2156" s="2" t="str">
        <f>IF(ISERROR(VLOOKUP(A2156,'Cadastro-Estoque'!A:G,1,FALSE)),"",VLOOKUP(A2156,'Cadastro-Estoque'!A:G,4,FALSE))</f>
        <v/>
      </c>
      <c r="G2156" s="2" t="str">
        <f>IF(ISBLANK(A2156),"",IF(ISERROR(VLOOKUP(A2156,'Cadastro-Estoque'!A:G,1,FALSE)),"Produto não cadastrado",VLOOKUP(A2156,'Cadastro-Estoque'!A:G,2,FALSE)))</f>
        <v/>
      </c>
      <c r="H2156" s="2" t="str">
        <f>IF(ISERROR(VLOOKUP(A2156,'Cadastro-Estoque'!A:G,1,FALSE)),"",VLOOKUP(A2156,'Cadastro-Estoque'!A:G,3,FALSE))</f>
        <v/>
      </c>
    </row>
    <row r="2157" spans="5:8" ht="18.75" customHeight="1" x14ac:dyDescent="0.25">
      <c r="E2157" s="1" t="str">
        <f t="shared" si="34"/>
        <v/>
      </c>
      <c r="F2157" s="2" t="str">
        <f>IF(ISERROR(VLOOKUP(A2157,'Cadastro-Estoque'!A:G,1,FALSE)),"",VLOOKUP(A2157,'Cadastro-Estoque'!A:G,4,FALSE))</f>
        <v/>
      </c>
      <c r="G2157" s="2" t="str">
        <f>IF(ISBLANK(A2157),"",IF(ISERROR(VLOOKUP(A2157,'Cadastro-Estoque'!A:G,1,FALSE)),"Produto não cadastrado",VLOOKUP(A2157,'Cadastro-Estoque'!A:G,2,FALSE)))</f>
        <v/>
      </c>
      <c r="H2157" s="2" t="str">
        <f>IF(ISERROR(VLOOKUP(A2157,'Cadastro-Estoque'!A:G,1,FALSE)),"",VLOOKUP(A2157,'Cadastro-Estoque'!A:G,3,FALSE))</f>
        <v/>
      </c>
    </row>
    <row r="2158" spans="5:8" ht="18.75" customHeight="1" x14ac:dyDescent="0.25">
      <c r="E2158" s="1" t="str">
        <f t="shared" si="34"/>
        <v/>
      </c>
      <c r="F2158" s="2" t="str">
        <f>IF(ISERROR(VLOOKUP(A2158,'Cadastro-Estoque'!A:G,1,FALSE)),"",VLOOKUP(A2158,'Cadastro-Estoque'!A:G,4,FALSE))</f>
        <v/>
      </c>
      <c r="G2158" s="2" t="str">
        <f>IF(ISBLANK(A2158),"",IF(ISERROR(VLOOKUP(A2158,'Cadastro-Estoque'!A:G,1,FALSE)),"Produto não cadastrado",VLOOKUP(A2158,'Cadastro-Estoque'!A:G,2,FALSE)))</f>
        <v/>
      </c>
      <c r="H2158" s="2" t="str">
        <f>IF(ISERROR(VLOOKUP(A2158,'Cadastro-Estoque'!A:G,1,FALSE)),"",VLOOKUP(A2158,'Cadastro-Estoque'!A:G,3,FALSE))</f>
        <v/>
      </c>
    </row>
    <row r="2159" spans="5:8" ht="18.75" customHeight="1" x14ac:dyDescent="0.25">
      <c r="E2159" s="1" t="str">
        <f t="shared" si="34"/>
        <v/>
      </c>
      <c r="F2159" s="2" t="str">
        <f>IF(ISERROR(VLOOKUP(A2159,'Cadastro-Estoque'!A:G,1,FALSE)),"",VLOOKUP(A2159,'Cadastro-Estoque'!A:G,4,FALSE))</f>
        <v/>
      </c>
      <c r="G2159" s="2" t="str">
        <f>IF(ISBLANK(A2159),"",IF(ISERROR(VLOOKUP(A2159,'Cadastro-Estoque'!A:G,1,FALSE)),"Produto não cadastrado",VLOOKUP(A2159,'Cadastro-Estoque'!A:G,2,FALSE)))</f>
        <v/>
      </c>
      <c r="H2159" s="2" t="str">
        <f>IF(ISERROR(VLOOKUP(A2159,'Cadastro-Estoque'!A:G,1,FALSE)),"",VLOOKUP(A2159,'Cadastro-Estoque'!A:G,3,FALSE))</f>
        <v/>
      </c>
    </row>
    <row r="2160" spans="5:8" ht="18.75" customHeight="1" x14ac:dyDescent="0.25">
      <c r="E2160" s="1" t="str">
        <f t="shared" si="34"/>
        <v/>
      </c>
      <c r="F2160" s="2" t="str">
        <f>IF(ISERROR(VLOOKUP(A2160,'Cadastro-Estoque'!A:G,1,FALSE)),"",VLOOKUP(A2160,'Cadastro-Estoque'!A:G,4,FALSE))</f>
        <v/>
      </c>
      <c r="G2160" s="2" t="str">
        <f>IF(ISBLANK(A2160),"",IF(ISERROR(VLOOKUP(A2160,'Cadastro-Estoque'!A:G,1,FALSE)),"Produto não cadastrado",VLOOKUP(A2160,'Cadastro-Estoque'!A:G,2,FALSE)))</f>
        <v/>
      </c>
      <c r="H2160" s="2" t="str">
        <f>IF(ISERROR(VLOOKUP(A2160,'Cadastro-Estoque'!A:G,1,FALSE)),"",VLOOKUP(A2160,'Cadastro-Estoque'!A:G,3,FALSE))</f>
        <v/>
      </c>
    </row>
    <row r="2161" spans="5:8" ht="18.75" customHeight="1" x14ac:dyDescent="0.25">
      <c r="E2161" s="1" t="str">
        <f t="shared" si="34"/>
        <v/>
      </c>
      <c r="F2161" s="2" t="str">
        <f>IF(ISERROR(VLOOKUP(A2161,'Cadastro-Estoque'!A:G,1,FALSE)),"",VLOOKUP(A2161,'Cadastro-Estoque'!A:G,4,FALSE))</f>
        <v/>
      </c>
      <c r="G2161" s="2" t="str">
        <f>IF(ISBLANK(A2161),"",IF(ISERROR(VLOOKUP(A2161,'Cadastro-Estoque'!A:G,1,FALSE)),"Produto não cadastrado",VLOOKUP(A2161,'Cadastro-Estoque'!A:G,2,FALSE)))</f>
        <v/>
      </c>
      <c r="H2161" s="2" t="str">
        <f>IF(ISERROR(VLOOKUP(A2161,'Cadastro-Estoque'!A:G,1,FALSE)),"",VLOOKUP(A2161,'Cadastro-Estoque'!A:G,3,FALSE))</f>
        <v/>
      </c>
    </row>
    <row r="2162" spans="5:8" ht="18.75" customHeight="1" x14ac:dyDescent="0.25">
      <c r="E2162" s="1" t="str">
        <f t="shared" si="34"/>
        <v/>
      </c>
      <c r="F2162" s="2" t="str">
        <f>IF(ISERROR(VLOOKUP(A2162,'Cadastro-Estoque'!A:G,1,FALSE)),"",VLOOKUP(A2162,'Cadastro-Estoque'!A:G,4,FALSE))</f>
        <v/>
      </c>
      <c r="G2162" s="2" t="str">
        <f>IF(ISBLANK(A2162),"",IF(ISERROR(VLOOKUP(A2162,'Cadastro-Estoque'!A:G,1,FALSE)),"Produto não cadastrado",VLOOKUP(A2162,'Cadastro-Estoque'!A:G,2,FALSE)))</f>
        <v/>
      </c>
      <c r="H2162" s="2" t="str">
        <f>IF(ISERROR(VLOOKUP(A2162,'Cadastro-Estoque'!A:G,1,FALSE)),"",VLOOKUP(A2162,'Cadastro-Estoque'!A:G,3,FALSE))</f>
        <v/>
      </c>
    </row>
    <row r="2163" spans="5:8" ht="18.75" customHeight="1" x14ac:dyDescent="0.25">
      <c r="E2163" s="1" t="str">
        <f t="shared" si="34"/>
        <v/>
      </c>
      <c r="F2163" s="2" t="str">
        <f>IF(ISERROR(VLOOKUP(A2163,'Cadastro-Estoque'!A:G,1,FALSE)),"",VLOOKUP(A2163,'Cadastro-Estoque'!A:G,4,FALSE))</f>
        <v/>
      </c>
      <c r="G2163" s="2" t="str">
        <f>IF(ISBLANK(A2163),"",IF(ISERROR(VLOOKUP(A2163,'Cadastro-Estoque'!A:G,1,FALSE)),"Produto não cadastrado",VLOOKUP(A2163,'Cadastro-Estoque'!A:G,2,FALSE)))</f>
        <v/>
      </c>
      <c r="H2163" s="2" t="str">
        <f>IF(ISERROR(VLOOKUP(A2163,'Cadastro-Estoque'!A:G,1,FALSE)),"",VLOOKUP(A2163,'Cadastro-Estoque'!A:G,3,FALSE))</f>
        <v/>
      </c>
    </row>
    <row r="2164" spans="5:8" ht="18.75" customHeight="1" x14ac:dyDescent="0.25">
      <c r="E2164" s="1" t="str">
        <f t="shared" si="34"/>
        <v/>
      </c>
      <c r="F2164" s="2" t="str">
        <f>IF(ISERROR(VLOOKUP(A2164,'Cadastro-Estoque'!A:G,1,FALSE)),"",VLOOKUP(A2164,'Cadastro-Estoque'!A:G,4,FALSE))</f>
        <v/>
      </c>
      <c r="G2164" s="2" t="str">
        <f>IF(ISBLANK(A2164),"",IF(ISERROR(VLOOKUP(A2164,'Cadastro-Estoque'!A:G,1,FALSE)),"Produto não cadastrado",VLOOKUP(A2164,'Cadastro-Estoque'!A:G,2,FALSE)))</f>
        <v/>
      </c>
      <c r="H2164" s="2" t="str">
        <f>IF(ISERROR(VLOOKUP(A2164,'Cadastro-Estoque'!A:G,1,FALSE)),"",VLOOKUP(A2164,'Cadastro-Estoque'!A:G,3,FALSE))</f>
        <v/>
      </c>
    </row>
    <row r="2165" spans="5:8" ht="18.75" customHeight="1" x14ac:dyDescent="0.25">
      <c r="E2165" s="1" t="str">
        <f t="shared" si="34"/>
        <v/>
      </c>
      <c r="F2165" s="2" t="str">
        <f>IF(ISERROR(VLOOKUP(A2165,'Cadastro-Estoque'!A:G,1,FALSE)),"",VLOOKUP(A2165,'Cadastro-Estoque'!A:G,4,FALSE))</f>
        <v/>
      </c>
      <c r="G2165" s="2" t="str">
        <f>IF(ISBLANK(A2165),"",IF(ISERROR(VLOOKUP(A2165,'Cadastro-Estoque'!A:G,1,FALSE)),"Produto não cadastrado",VLOOKUP(A2165,'Cadastro-Estoque'!A:G,2,FALSE)))</f>
        <v/>
      </c>
      <c r="H2165" s="2" t="str">
        <f>IF(ISERROR(VLOOKUP(A2165,'Cadastro-Estoque'!A:G,1,FALSE)),"",VLOOKUP(A2165,'Cadastro-Estoque'!A:G,3,FALSE))</f>
        <v/>
      </c>
    </row>
    <row r="2166" spans="5:8" ht="18.75" customHeight="1" x14ac:dyDescent="0.25">
      <c r="E2166" s="1" t="str">
        <f t="shared" si="34"/>
        <v/>
      </c>
      <c r="F2166" s="2" t="str">
        <f>IF(ISERROR(VLOOKUP(A2166,'Cadastro-Estoque'!A:G,1,FALSE)),"",VLOOKUP(A2166,'Cadastro-Estoque'!A:G,4,FALSE))</f>
        <v/>
      </c>
      <c r="G2166" s="2" t="str">
        <f>IF(ISBLANK(A2166),"",IF(ISERROR(VLOOKUP(A2166,'Cadastro-Estoque'!A:G,1,FALSE)),"Produto não cadastrado",VLOOKUP(A2166,'Cadastro-Estoque'!A:G,2,FALSE)))</f>
        <v/>
      </c>
      <c r="H2166" s="2" t="str">
        <f>IF(ISERROR(VLOOKUP(A2166,'Cadastro-Estoque'!A:G,1,FALSE)),"",VLOOKUP(A2166,'Cadastro-Estoque'!A:G,3,FALSE))</f>
        <v/>
      </c>
    </row>
    <row r="2167" spans="5:8" ht="18.75" customHeight="1" x14ac:dyDescent="0.25">
      <c r="E2167" s="1" t="str">
        <f t="shared" si="34"/>
        <v/>
      </c>
      <c r="F2167" s="2" t="str">
        <f>IF(ISERROR(VLOOKUP(A2167,'Cadastro-Estoque'!A:G,1,FALSE)),"",VLOOKUP(A2167,'Cadastro-Estoque'!A:G,4,FALSE))</f>
        <v/>
      </c>
      <c r="G2167" s="2" t="str">
        <f>IF(ISBLANK(A2167),"",IF(ISERROR(VLOOKUP(A2167,'Cadastro-Estoque'!A:G,1,FALSE)),"Produto não cadastrado",VLOOKUP(A2167,'Cadastro-Estoque'!A:G,2,FALSE)))</f>
        <v/>
      </c>
      <c r="H2167" s="2" t="str">
        <f>IF(ISERROR(VLOOKUP(A2167,'Cadastro-Estoque'!A:G,1,FALSE)),"",VLOOKUP(A2167,'Cadastro-Estoque'!A:G,3,FALSE))</f>
        <v/>
      </c>
    </row>
    <row r="2168" spans="5:8" ht="18.75" customHeight="1" x14ac:dyDescent="0.25">
      <c r="E2168" s="1" t="str">
        <f t="shared" si="34"/>
        <v/>
      </c>
      <c r="F2168" s="2" t="str">
        <f>IF(ISERROR(VLOOKUP(A2168,'Cadastro-Estoque'!A:G,1,FALSE)),"",VLOOKUP(A2168,'Cadastro-Estoque'!A:G,4,FALSE))</f>
        <v/>
      </c>
      <c r="G2168" s="2" t="str">
        <f>IF(ISBLANK(A2168),"",IF(ISERROR(VLOOKUP(A2168,'Cadastro-Estoque'!A:G,1,FALSE)),"Produto não cadastrado",VLOOKUP(A2168,'Cadastro-Estoque'!A:G,2,FALSE)))</f>
        <v/>
      </c>
      <c r="H2168" s="2" t="str">
        <f>IF(ISERROR(VLOOKUP(A2168,'Cadastro-Estoque'!A:G,1,FALSE)),"",VLOOKUP(A2168,'Cadastro-Estoque'!A:G,3,FALSE))</f>
        <v/>
      </c>
    </row>
    <row r="2169" spans="5:8" ht="18.75" customHeight="1" x14ac:dyDescent="0.25">
      <c r="E2169" s="1" t="str">
        <f t="shared" si="34"/>
        <v/>
      </c>
      <c r="F2169" s="2" t="str">
        <f>IF(ISERROR(VLOOKUP(A2169,'Cadastro-Estoque'!A:G,1,FALSE)),"",VLOOKUP(A2169,'Cadastro-Estoque'!A:G,4,FALSE))</f>
        <v/>
      </c>
      <c r="G2169" s="2" t="str">
        <f>IF(ISBLANK(A2169),"",IF(ISERROR(VLOOKUP(A2169,'Cadastro-Estoque'!A:G,1,FALSE)),"Produto não cadastrado",VLOOKUP(A2169,'Cadastro-Estoque'!A:G,2,FALSE)))</f>
        <v/>
      </c>
      <c r="H2169" s="2" t="str">
        <f>IF(ISERROR(VLOOKUP(A2169,'Cadastro-Estoque'!A:G,1,FALSE)),"",VLOOKUP(A2169,'Cadastro-Estoque'!A:G,3,FALSE))</f>
        <v/>
      </c>
    </row>
    <row r="2170" spans="5:8" ht="18.75" customHeight="1" x14ac:dyDescent="0.25">
      <c r="E2170" s="1" t="str">
        <f t="shared" si="34"/>
        <v/>
      </c>
      <c r="F2170" s="2" t="str">
        <f>IF(ISERROR(VLOOKUP(A2170,'Cadastro-Estoque'!A:G,1,FALSE)),"",VLOOKUP(A2170,'Cadastro-Estoque'!A:G,4,FALSE))</f>
        <v/>
      </c>
      <c r="G2170" s="2" t="str">
        <f>IF(ISBLANK(A2170),"",IF(ISERROR(VLOOKUP(A2170,'Cadastro-Estoque'!A:G,1,FALSE)),"Produto não cadastrado",VLOOKUP(A2170,'Cadastro-Estoque'!A:G,2,FALSE)))</f>
        <v/>
      </c>
      <c r="H2170" s="2" t="str">
        <f>IF(ISERROR(VLOOKUP(A2170,'Cadastro-Estoque'!A:G,1,FALSE)),"",VLOOKUP(A2170,'Cadastro-Estoque'!A:G,3,FALSE))</f>
        <v/>
      </c>
    </row>
    <row r="2171" spans="5:8" ht="18.75" customHeight="1" x14ac:dyDescent="0.25">
      <c r="E2171" s="1" t="str">
        <f t="shared" si="34"/>
        <v/>
      </c>
      <c r="F2171" s="2" t="str">
        <f>IF(ISERROR(VLOOKUP(A2171,'Cadastro-Estoque'!A:G,1,FALSE)),"",VLOOKUP(A2171,'Cadastro-Estoque'!A:G,4,FALSE))</f>
        <v/>
      </c>
      <c r="G2171" s="2" t="str">
        <f>IF(ISBLANK(A2171),"",IF(ISERROR(VLOOKUP(A2171,'Cadastro-Estoque'!A:G,1,FALSE)),"Produto não cadastrado",VLOOKUP(A2171,'Cadastro-Estoque'!A:G,2,FALSE)))</f>
        <v/>
      </c>
      <c r="H2171" s="2" t="str">
        <f>IF(ISERROR(VLOOKUP(A2171,'Cadastro-Estoque'!A:G,1,FALSE)),"",VLOOKUP(A2171,'Cadastro-Estoque'!A:G,3,FALSE))</f>
        <v/>
      </c>
    </row>
    <row r="2172" spans="5:8" ht="18.75" customHeight="1" x14ac:dyDescent="0.25">
      <c r="E2172" s="1" t="str">
        <f t="shared" si="34"/>
        <v/>
      </c>
      <c r="F2172" s="2" t="str">
        <f>IF(ISERROR(VLOOKUP(A2172,'Cadastro-Estoque'!A:G,1,FALSE)),"",VLOOKUP(A2172,'Cadastro-Estoque'!A:G,4,FALSE))</f>
        <v/>
      </c>
      <c r="G2172" s="2" t="str">
        <f>IF(ISBLANK(A2172),"",IF(ISERROR(VLOOKUP(A2172,'Cadastro-Estoque'!A:G,1,FALSE)),"Produto não cadastrado",VLOOKUP(A2172,'Cadastro-Estoque'!A:G,2,FALSE)))</f>
        <v/>
      </c>
      <c r="H2172" s="2" t="str">
        <f>IF(ISERROR(VLOOKUP(A2172,'Cadastro-Estoque'!A:G,1,FALSE)),"",VLOOKUP(A2172,'Cadastro-Estoque'!A:G,3,FALSE))</f>
        <v/>
      </c>
    </row>
    <row r="2173" spans="5:8" ht="18.75" customHeight="1" x14ac:dyDescent="0.25">
      <c r="E2173" s="1" t="str">
        <f t="shared" si="34"/>
        <v/>
      </c>
      <c r="F2173" s="2" t="str">
        <f>IF(ISERROR(VLOOKUP(A2173,'Cadastro-Estoque'!A:G,1,FALSE)),"",VLOOKUP(A2173,'Cadastro-Estoque'!A:G,4,FALSE))</f>
        <v/>
      </c>
      <c r="G2173" s="2" t="str">
        <f>IF(ISBLANK(A2173),"",IF(ISERROR(VLOOKUP(A2173,'Cadastro-Estoque'!A:G,1,FALSE)),"Produto não cadastrado",VLOOKUP(A2173,'Cadastro-Estoque'!A:G,2,FALSE)))</f>
        <v/>
      </c>
      <c r="H2173" s="2" t="str">
        <f>IF(ISERROR(VLOOKUP(A2173,'Cadastro-Estoque'!A:G,1,FALSE)),"",VLOOKUP(A2173,'Cadastro-Estoque'!A:G,3,FALSE))</f>
        <v/>
      </c>
    </row>
    <row r="2174" spans="5:8" ht="18.75" customHeight="1" x14ac:dyDescent="0.25">
      <c r="E2174" s="1" t="str">
        <f t="shared" si="34"/>
        <v/>
      </c>
      <c r="F2174" s="2" t="str">
        <f>IF(ISERROR(VLOOKUP(A2174,'Cadastro-Estoque'!A:G,1,FALSE)),"",VLOOKUP(A2174,'Cadastro-Estoque'!A:G,4,FALSE))</f>
        <v/>
      </c>
      <c r="G2174" s="2" t="str">
        <f>IF(ISBLANK(A2174),"",IF(ISERROR(VLOOKUP(A2174,'Cadastro-Estoque'!A:G,1,FALSE)),"Produto não cadastrado",VLOOKUP(A2174,'Cadastro-Estoque'!A:G,2,FALSE)))</f>
        <v/>
      </c>
      <c r="H2174" s="2" t="str">
        <f>IF(ISERROR(VLOOKUP(A2174,'Cadastro-Estoque'!A:G,1,FALSE)),"",VLOOKUP(A2174,'Cadastro-Estoque'!A:G,3,FALSE))</f>
        <v/>
      </c>
    </row>
    <row r="2175" spans="5:8" ht="18.75" customHeight="1" x14ac:dyDescent="0.25">
      <c r="E2175" s="1" t="str">
        <f t="shared" si="34"/>
        <v/>
      </c>
      <c r="F2175" s="2" t="str">
        <f>IF(ISERROR(VLOOKUP(A2175,'Cadastro-Estoque'!A:G,1,FALSE)),"",VLOOKUP(A2175,'Cadastro-Estoque'!A:G,4,FALSE))</f>
        <v/>
      </c>
      <c r="G2175" s="2" t="str">
        <f>IF(ISBLANK(A2175),"",IF(ISERROR(VLOOKUP(A2175,'Cadastro-Estoque'!A:G,1,FALSE)),"Produto não cadastrado",VLOOKUP(A2175,'Cadastro-Estoque'!A:G,2,FALSE)))</f>
        <v/>
      </c>
      <c r="H2175" s="2" t="str">
        <f>IF(ISERROR(VLOOKUP(A2175,'Cadastro-Estoque'!A:G,1,FALSE)),"",VLOOKUP(A2175,'Cadastro-Estoque'!A:G,3,FALSE))</f>
        <v/>
      </c>
    </row>
    <row r="2176" spans="5:8" ht="18.75" customHeight="1" x14ac:dyDescent="0.25">
      <c r="E2176" s="1" t="str">
        <f t="shared" si="34"/>
        <v/>
      </c>
      <c r="F2176" s="2" t="str">
        <f>IF(ISERROR(VLOOKUP(A2176,'Cadastro-Estoque'!A:G,1,FALSE)),"",VLOOKUP(A2176,'Cadastro-Estoque'!A:G,4,FALSE))</f>
        <v/>
      </c>
      <c r="G2176" s="2" t="str">
        <f>IF(ISBLANK(A2176),"",IF(ISERROR(VLOOKUP(A2176,'Cadastro-Estoque'!A:G,1,FALSE)),"Produto não cadastrado",VLOOKUP(A2176,'Cadastro-Estoque'!A:G,2,FALSE)))</f>
        <v/>
      </c>
      <c r="H2176" s="2" t="str">
        <f>IF(ISERROR(VLOOKUP(A2176,'Cadastro-Estoque'!A:G,1,FALSE)),"",VLOOKUP(A2176,'Cadastro-Estoque'!A:G,3,FALSE))</f>
        <v/>
      </c>
    </row>
    <row r="2177" spans="5:8" ht="18.75" customHeight="1" x14ac:dyDescent="0.25">
      <c r="E2177" s="1" t="str">
        <f t="shared" si="34"/>
        <v/>
      </c>
      <c r="F2177" s="2" t="str">
        <f>IF(ISERROR(VLOOKUP(A2177,'Cadastro-Estoque'!A:G,1,FALSE)),"",VLOOKUP(A2177,'Cadastro-Estoque'!A:G,4,FALSE))</f>
        <v/>
      </c>
      <c r="G2177" s="2" t="str">
        <f>IF(ISBLANK(A2177),"",IF(ISERROR(VLOOKUP(A2177,'Cadastro-Estoque'!A:G,1,FALSE)),"Produto não cadastrado",VLOOKUP(A2177,'Cadastro-Estoque'!A:G,2,FALSE)))</f>
        <v/>
      </c>
      <c r="H2177" s="2" t="str">
        <f>IF(ISERROR(VLOOKUP(A2177,'Cadastro-Estoque'!A:G,1,FALSE)),"",VLOOKUP(A2177,'Cadastro-Estoque'!A:G,3,FALSE))</f>
        <v/>
      </c>
    </row>
    <row r="2178" spans="5:8" ht="18.75" customHeight="1" x14ac:dyDescent="0.25">
      <c r="E2178" s="1" t="str">
        <f t="shared" si="34"/>
        <v/>
      </c>
      <c r="F2178" s="2" t="str">
        <f>IF(ISERROR(VLOOKUP(A2178,'Cadastro-Estoque'!A:G,1,FALSE)),"",VLOOKUP(A2178,'Cadastro-Estoque'!A:G,4,FALSE))</f>
        <v/>
      </c>
      <c r="G2178" s="2" t="str">
        <f>IF(ISBLANK(A2178),"",IF(ISERROR(VLOOKUP(A2178,'Cadastro-Estoque'!A:G,1,FALSE)),"Produto não cadastrado",VLOOKUP(A2178,'Cadastro-Estoque'!A:G,2,FALSE)))</f>
        <v/>
      </c>
      <c r="H2178" s="2" t="str">
        <f>IF(ISERROR(VLOOKUP(A2178,'Cadastro-Estoque'!A:G,1,FALSE)),"",VLOOKUP(A2178,'Cadastro-Estoque'!A:G,3,FALSE))</f>
        <v/>
      </c>
    </row>
    <row r="2179" spans="5:8" ht="18.75" customHeight="1" x14ac:dyDescent="0.25">
      <c r="E2179" s="1" t="str">
        <f t="shared" si="34"/>
        <v/>
      </c>
      <c r="F2179" s="2" t="str">
        <f>IF(ISERROR(VLOOKUP(A2179,'Cadastro-Estoque'!A:G,1,FALSE)),"",VLOOKUP(A2179,'Cadastro-Estoque'!A:G,4,FALSE))</f>
        <v/>
      </c>
      <c r="G2179" s="2" t="str">
        <f>IF(ISBLANK(A2179),"",IF(ISERROR(VLOOKUP(A2179,'Cadastro-Estoque'!A:G,1,FALSE)),"Produto não cadastrado",VLOOKUP(A2179,'Cadastro-Estoque'!A:G,2,FALSE)))</f>
        <v/>
      </c>
      <c r="H2179" s="2" t="str">
        <f>IF(ISERROR(VLOOKUP(A2179,'Cadastro-Estoque'!A:G,1,FALSE)),"",VLOOKUP(A2179,'Cadastro-Estoque'!A:G,3,FALSE))</f>
        <v/>
      </c>
    </row>
    <row r="2180" spans="5:8" ht="18.75" customHeight="1" x14ac:dyDescent="0.25">
      <c r="E2180" s="1" t="str">
        <f t="shared" si="34"/>
        <v/>
      </c>
      <c r="F2180" s="2" t="str">
        <f>IF(ISERROR(VLOOKUP(A2180,'Cadastro-Estoque'!A:G,1,FALSE)),"",VLOOKUP(A2180,'Cadastro-Estoque'!A:G,4,FALSE))</f>
        <v/>
      </c>
      <c r="G2180" s="2" t="str">
        <f>IF(ISBLANK(A2180),"",IF(ISERROR(VLOOKUP(A2180,'Cadastro-Estoque'!A:G,1,FALSE)),"Produto não cadastrado",VLOOKUP(A2180,'Cadastro-Estoque'!A:G,2,FALSE)))</f>
        <v/>
      </c>
      <c r="H2180" s="2" t="str">
        <f>IF(ISERROR(VLOOKUP(A2180,'Cadastro-Estoque'!A:G,1,FALSE)),"",VLOOKUP(A2180,'Cadastro-Estoque'!A:G,3,FALSE))</f>
        <v/>
      </c>
    </row>
    <row r="2181" spans="5:8" ht="18.75" customHeight="1" x14ac:dyDescent="0.25">
      <c r="E2181" s="1" t="str">
        <f t="shared" si="34"/>
        <v/>
      </c>
      <c r="F2181" s="2" t="str">
        <f>IF(ISERROR(VLOOKUP(A2181,'Cadastro-Estoque'!A:G,1,FALSE)),"",VLOOKUP(A2181,'Cadastro-Estoque'!A:G,4,FALSE))</f>
        <v/>
      </c>
      <c r="G2181" s="2" t="str">
        <f>IF(ISBLANK(A2181),"",IF(ISERROR(VLOOKUP(A2181,'Cadastro-Estoque'!A:G,1,FALSE)),"Produto não cadastrado",VLOOKUP(A2181,'Cadastro-Estoque'!A:G,2,FALSE)))</f>
        <v/>
      </c>
      <c r="H2181" s="2" t="str">
        <f>IF(ISERROR(VLOOKUP(A2181,'Cadastro-Estoque'!A:G,1,FALSE)),"",VLOOKUP(A2181,'Cadastro-Estoque'!A:G,3,FALSE))</f>
        <v/>
      </c>
    </row>
    <row r="2182" spans="5:8" ht="18.75" customHeight="1" x14ac:dyDescent="0.25">
      <c r="E2182" s="1" t="str">
        <f t="shared" si="34"/>
        <v/>
      </c>
      <c r="F2182" s="2" t="str">
        <f>IF(ISERROR(VLOOKUP(A2182,'Cadastro-Estoque'!A:G,1,FALSE)),"",VLOOKUP(A2182,'Cadastro-Estoque'!A:G,4,FALSE))</f>
        <v/>
      </c>
      <c r="G2182" s="2" t="str">
        <f>IF(ISBLANK(A2182),"",IF(ISERROR(VLOOKUP(A2182,'Cadastro-Estoque'!A:G,1,FALSE)),"Produto não cadastrado",VLOOKUP(A2182,'Cadastro-Estoque'!A:G,2,FALSE)))</f>
        <v/>
      </c>
      <c r="H2182" s="2" t="str">
        <f>IF(ISERROR(VLOOKUP(A2182,'Cadastro-Estoque'!A:G,1,FALSE)),"",VLOOKUP(A2182,'Cadastro-Estoque'!A:G,3,FALSE))</f>
        <v/>
      </c>
    </row>
    <row r="2183" spans="5:8" ht="18.75" customHeight="1" x14ac:dyDescent="0.25">
      <c r="E2183" s="1" t="str">
        <f t="shared" ref="E2183:E2246" si="35">IF(ISBLANK(A2183),"",C2183*D2183)</f>
        <v/>
      </c>
      <c r="F2183" s="2" t="str">
        <f>IF(ISERROR(VLOOKUP(A2183,'Cadastro-Estoque'!A:G,1,FALSE)),"",VLOOKUP(A2183,'Cadastro-Estoque'!A:G,4,FALSE))</f>
        <v/>
      </c>
      <c r="G2183" s="2" t="str">
        <f>IF(ISBLANK(A2183),"",IF(ISERROR(VLOOKUP(A2183,'Cadastro-Estoque'!A:G,1,FALSE)),"Produto não cadastrado",VLOOKUP(A2183,'Cadastro-Estoque'!A:G,2,FALSE)))</f>
        <v/>
      </c>
      <c r="H2183" s="2" t="str">
        <f>IF(ISERROR(VLOOKUP(A2183,'Cadastro-Estoque'!A:G,1,FALSE)),"",VLOOKUP(A2183,'Cadastro-Estoque'!A:G,3,FALSE))</f>
        <v/>
      </c>
    </row>
    <row r="2184" spans="5:8" ht="18.75" customHeight="1" x14ac:dyDescent="0.25">
      <c r="E2184" s="1" t="str">
        <f t="shared" si="35"/>
        <v/>
      </c>
      <c r="F2184" s="2" t="str">
        <f>IF(ISERROR(VLOOKUP(A2184,'Cadastro-Estoque'!A:G,1,FALSE)),"",VLOOKUP(A2184,'Cadastro-Estoque'!A:G,4,FALSE))</f>
        <v/>
      </c>
      <c r="G2184" s="2" t="str">
        <f>IF(ISBLANK(A2184),"",IF(ISERROR(VLOOKUP(A2184,'Cadastro-Estoque'!A:G,1,FALSE)),"Produto não cadastrado",VLOOKUP(A2184,'Cadastro-Estoque'!A:G,2,FALSE)))</f>
        <v/>
      </c>
      <c r="H2184" s="2" t="str">
        <f>IF(ISERROR(VLOOKUP(A2184,'Cadastro-Estoque'!A:G,1,FALSE)),"",VLOOKUP(A2184,'Cadastro-Estoque'!A:G,3,FALSE))</f>
        <v/>
      </c>
    </row>
    <row r="2185" spans="5:8" ht="18.75" customHeight="1" x14ac:dyDescent="0.25">
      <c r="E2185" s="1" t="str">
        <f t="shared" si="35"/>
        <v/>
      </c>
      <c r="F2185" s="2" t="str">
        <f>IF(ISERROR(VLOOKUP(A2185,'Cadastro-Estoque'!A:G,1,FALSE)),"",VLOOKUP(A2185,'Cadastro-Estoque'!A:G,4,FALSE))</f>
        <v/>
      </c>
      <c r="G2185" s="2" t="str">
        <f>IF(ISBLANK(A2185),"",IF(ISERROR(VLOOKUP(A2185,'Cadastro-Estoque'!A:G,1,FALSE)),"Produto não cadastrado",VLOOKUP(A2185,'Cadastro-Estoque'!A:G,2,FALSE)))</f>
        <v/>
      </c>
      <c r="H2185" s="2" t="str">
        <f>IF(ISERROR(VLOOKUP(A2185,'Cadastro-Estoque'!A:G,1,FALSE)),"",VLOOKUP(A2185,'Cadastro-Estoque'!A:G,3,FALSE))</f>
        <v/>
      </c>
    </row>
    <row r="2186" spans="5:8" ht="18.75" customHeight="1" x14ac:dyDescent="0.25">
      <c r="E2186" s="1" t="str">
        <f t="shared" si="35"/>
        <v/>
      </c>
      <c r="F2186" s="2" t="str">
        <f>IF(ISERROR(VLOOKUP(A2186,'Cadastro-Estoque'!A:G,1,FALSE)),"",VLOOKUP(A2186,'Cadastro-Estoque'!A:G,4,FALSE))</f>
        <v/>
      </c>
      <c r="G2186" s="2" t="str">
        <f>IF(ISBLANK(A2186),"",IF(ISERROR(VLOOKUP(A2186,'Cadastro-Estoque'!A:G,1,FALSE)),"Produto não cadastrado",VLOOKUP(A2186,'Cadastro-Estoque'!A:G,2,FALSE)))</f>
        <v/>
      </c>
      <c r="H2186" s="2" t="str">
        <f>IF(ISERROR(VLOOKUP(A2186,'Cadastro-Estoque'!A:G,1,FALSE)),"",VLOOKUP(A2186,'Cadastro-Estoque'!A:G,3,FALSE))</f>
        <v/>
      </c>
    </row>
    <row r="2187" spans="5:8" ht="18.75" customHeight="1" x14ac:dyDescent="0.25">
      <c r="E2187" s="1" t="str">
        <f t="shared" si="35"/>
        <v/>
      </c>
      <c r="F2187" s="2" t="str">
        <f>IF(ISERROR(VLOOKUP(A2187,'Cadastro-Estoque'!A:G,1,FALSE)),"",VLOOKUP(A2187,'Cadastro-Estoque'!A:G,4,FALSE))</f>
        <v/>
      </c>
      <c r="G2187" s="2" t="str">
        <f>IF(ISBLANK(A2187),"",IF(ISERROR(VLOOKUP(A2187,'Cadastro-Estoque'!A:G,1,FALSE)),"Produto não cadastrado",VLOOKUP(A2187,'Cadastro-Estoque'!A:G,2,FALSE)))</f>
        <v/>
      </c>
      <c r="H2187" s="2" t="str">
        <f>IF(ISERROR(VLOOKUP(A2187,'Cadastro-Estoque'!A:G,1,FALSE)),"",VLOOKUP(A2187,'Cadastro-Estoque'!A:G,3,FALSE))</f>
        <v/>
      </c>
    </row>
    <row r="2188" spans="5:8" ht="18.75" customHeight="1" x14ac:dyDescent="0.25">
      <c r="E2188" s="1" t="str">
        <f t="shared" si="35"/>
        <v/>
      </c>
      <c r="F2188" s="2" t="str">
        <f>IF(ISERROR(VLOOKUP(A2188,'Cadastro-Estoque'!A:G,1,FALSE)),"",VLOOKUP(A2188,'Cadastro-Estoque'!A:G,4,FALSE))</f>
        <v/>
      </c>
      <c r="G2188" s="2" t="str">
        <f>IF(ISBLANK(A2188),"",IF(ISERROR(VLOOKUP(A2188,'Cadastro-Estoque'!A:G,1,FALSE)),"Produto não cadastrado",VLOOKUP(A2188,'Cadastro-Estoque'!A:G,2,FALSE)))</f>
        <v/>
      </c>
      <c r="H2188" s="2" t="str">
        <f>IF(ISERROR(VLOOKUP(A2188,'Cadastro-Estoque'!A:G,1,FALSE)),"",VLOOKUP(A2188,'Cadastro-Estoque'!A:G,3,FALSE))</f>
        <v/>
      </c>
    </row>
    <row r="2189" spans="5:8" ht="18.75" customHeight="1" x14ac:dyDescent="0.25">
      <c r="E2189" s="1" t="str">
        <f t="shared" si="35"/>
        <v/>
      </c>
      <c r="F2189" s="2" t="str">
        <f>IF(ISERROR(VLOOKUP(A2189,'Cadastro-Estoque'!A:G,1,FALSE)),"",VLOOKUP(A2189,'Cadastro-Estoque'!A:G,4,FALSE))</f>
        <v/>
      </c>
      <c r="G2189" s="2" t="str">
        <f>IF(ISBLANK(A2189),"",IF(ISERROR(VLOOKUP(A2189,'Cadastro-Estoque'!A:G,1,FALSE)),"Produto não cadastrado",VLOOKUP(A2189,'Cadastro-Estoque'!A:G,2,FALSE)))</f>
        <v/>
      </c>
      <c r="H2189" s="2" t="str">
        <f>IF(ISERROR(VLOOKUP(A2189,'Cadastro-Estoque'!A:G,1,FALSE)),"",VLOOKUP(A2189,'Cadastro-Estoque'!A:G,3,FALSE))</f>
        <v/>
      </c>
    </row>
    <row r="2190" spans="5:8" ht="18.75" customHeight="1" x14ac:dyDescent="0.25">
      <c r="E2190" s="1" t="str">
        <f t="shared" si="35"/>
        <v/>
      </c>
      <c r="F2190" s="2" t="str">
        <f>IF(ISERROR(VLOOKUP(A2190,'Cadastro-Estoque'!A:G,1,FALSE)),"",VLOOKUP(A2190,'Cadastro-Estoque'!A:G,4,FALSE))</f>
        <v/>
      </c>
      <c r="G2190" s="2" t="str">
        <f>IF(ISBLANK(A2190),"",IF(ISERROR(VLOOKUP(A2190,'Cadastro-Estoque'!A:G,1,FALSE)),"Produto não cadastrado",VLOOKUP(A2190,'Cadastro-Estoque'!A:G,2,FALSE)))</f>
        <v/>
      </c>
      <c r="H2190" s="2" t="str">
        <f>IF(ISERROR(VLOOKUP(A2190,'Cadastro-Estoque'!A:G,1,FALSE)),"",VLOOKUP(A2190,'Cadastro-Estoque'!A:G,3,FALSE))</f>
        <v/>
      </c>
    </row>
    <row r="2191" spans="5:8" ht="18.75" customHeight="1" x14ac:dyDescent="0.25">
      <c r="E2191" s="1" t="str">
        <f t="shared" si="35"/>
        <v/>
      </c>
      <c r="F2191" s="2" t="str">
        <f>IF(ISERROR(VLOOKUP(A2191,'Cadastro-Estoque'!A:G,1,FALSE)),"",VLOOKUP(A2191,'Cadastro-Estoque'!A:G,4,FALSE))</f>
        <v/>
      </c>
      <c r="G2191" s="2" t="str">
        <f>IF(ISBLANK(A2191),"",IF(ISERROR(VLOOKUP(A2191,'Cadastro-Estoque'!A:G,1,FALSE)),"Produto não cadastrado",VLOOKUP(A2191,'Cadastro-Estoque'!A:G,2,FALSE)))</f>
        <v/>
      </c>
      <c r="H2191" s="2" t="str">
        <f>IF(ISERROR(VLOOKUP(A2191,'Cadastro-Estoque'!A:G,1,FALSE)),"",VLOOKUP(A2191,'Cadastro-Estoque'!A:G,3,FALSE))</f>
        <v/>
      </c>
    </row>
    <row r="2192" spans="5:8" ht="18.75" customHeight="1" x14ac:dyDescent="0.25">
      <c r="E2192" s="1" t="str">
        <f t="shared" si="35"/>
        <v/>
      </c>
      <c r="F2192" s="2" t="str">
        <f>IF(ISERROR(VLOOKUP(A2192,'Cadastro-Estoque'!A:G,1,FALSE)),"",VLOOKUP(A2192,'Cadastro-Estoque'!A:G,4,FALSE))</f>
        <v/>
      </c>
      <c r="G2192" s="2" t="str">
        <f>IF(ISBLANK(A2192),"",IF(ISERROR(VLOOKUP(A2192,'Cadastro-Estoque'!A:G,1,FALSE)),"Produto não cadastrado",VLOOKUP(A2192,'Cadastro-Estoque'!A:G,2,FALSE)))</f>
        <v/>
      </c>
      <c r="H2192" s="2" t="str">
        <f>IF(ISERROR(VLOOKUP(A2192,'Cadastro-Estoque'!A:G,1,FALSE)),"",VLOOKUP(A2192,'Cadastro-Estoque'!A:G,3,FALSE))</f>
        <v/>
      </c>
    </row>
    <row r="2193" spans="5:8" ht="18.75" customHeight="1" x14ac:dyDescent="0.25">
      <c r="E2193" s="1" t="str">
        <f t="shared" si="35"/>
        <v/>
      </c>
      <c r="F2193" s="2" t="str">
        <f>IF(ISERROR(VLOOKUP(A2193,'Cadastro-Estoque'!A:G,1,FALSE)),"",VLOOKUP(A2193,'Cadastro-Estoque'!A:G,4,FALSE))</f>
        <v/>
      </c>
      <c r="G2193" s="2" t="str">
        <f>IF(ISBLANK(A2193),"",IF(ISERROR(VLOOKUP(A2193,'Cadastro-Estoque'!A:G,1,FALSE)),"Produto não cadastrado",VLOOKUP(A2193,'Cadastro-Estoque'!A:G,2,FALSE)))</f>
        <v/>
      </c>
      <c r="H2193" s="2" t="str">
        <f>IF(ISERROR(VLOOKUP(A2193,'Cadastro-Estoque'!A:G,1,FALSE)),"",VLOOKUP(A2193,'Cadastro-Estoque'!A:G,3,FALSE))</f>
        <v/>
      </c>
    </row>
    <row r="2194" spans="5:8" ht="18.75" customHeight="1" x14ac:dyDescent="0.25">
      <c r="E2194" s="1" t="str">
        <f t="shared" si="35"/>
        <v/>
      </c>
      <c r="F2194" s="2" t="str">
        <f>IF(ISERROR(VLOOKUP(A2194,'Cadastro-Estoque'!A:G,1,FALSE)),"",VLOOKUP(A2194,'Cadastro-Estoque'!A:G,4,FALSE))</f>
        <v/>
      </c>
      <c r="G2194" s="2" t="str">
        <f>IF(ISBLANK(A2194),"",IF(ISERROR(VLOOKUP(A2194,'Cadastro-Estoque'!A:G,1,FALSE)),"Produto não cadastrado",VLOOKUP(A2194,'Cadastro-Estoque'!A:G,2,FALSE)))</f>
        <v/>
      </c>
      <c r="H2194" s="2" t="str">
        <f>IF(ISERROR(VLOOKUP(A2194,'Cadastro-Estoque'!A:G,1,FALSE)),"",VLOOKUP(A2194,'Cadastro-Estoque'!A:G,3,FALSE))</f>
        <v/>
      </c>
    </row>
    <row r="2195" spans="5:8" ht="18.75" customHeight="1" x14ac:dyDescent="0.25">
      <c r="E2195" s="1" t="str">
        <f t="shared" si="35"/>
        <v/>
      </c>
      <c r="F2195" s="2" t="str">
        <f>IF(ISERROR(VLOOKUP(A2195,'Cadastro-Estoque'!A:G,1,FALSE)),"",VLOOKUP(A2195,'Cadastro-Estoque'!A:G,4,FALSE))</f>
        <v/>
      </c>
      <c r="G2195" s="2" t="str">
        <f>IF(ISBLANK(A2195),"",IF(ISERROR(VLOOKUP(A2195,'Cadastro-Estoque'!A:G,1,FALSE)),"Produto não cadastrado",VLOOKUP(A2195,'Cadastro-Estoque'!A:G,2,FALSE)))</f>
        <v/>
      </c>
      <c r="H2195" s="2" t="str">
        <f>IF(ISERROR(VLOOKUP(A2195,'Cadastro-Estoque'!A:G,1,FALSE)),"",VLOOKUP(A2195,'Cadastro-Estoque'!A:G,3,FALSE))</f>
        <v/>
      </c>
    </row>
    <row r="2196" spans="5:8" ht="18.75" customHeight="1" x14ac:dyDescent="0.25">
      <c r="E2196" s="1" t="str">
        <f t="shared" si="35"/>
        <v/>
      </c>
      <c r="F2196" s="2" t="str">
        <f>IF(ISERROR(VLOOKUP(A2196,'Cadastro-Estoque'!A:G,1,FALSE)),"",VLOOKUP(A2196,'Cadastro-Estoque'!A:G,4,FALSE))</f>
        <v/>
      </c>
      <c r="G2196" s="2" t="str">
        <f>IF(ISBLANK(A2196),"",IF(ISERROR(VLOOKUP(A2196,'Cadastro-Estoque'!A:G,1,FALSE)),"Produto não cadastrado",VLOOKUP(A2196,'Cadastro-Estoque'!A:G,2,FALSE)))</f>
        <v/>
      </c>
      <c r="H2196" s="2" t="str">
        <f>IF(ISERROR(VLOOKUP(A2196,'Cadastro-Estoque'!A:G,1,FALSE)),"",VLOOKUP(A2196,'Cadastro-Estoque'!A:G,3,FALSE))</f>
        <v/>
      </c>
    </row>
    <row r="2197" spans="5:8" ht="18.75" customHeight="1" x14ac:dyDescent="0.25">
      <c r="E2197" s="1" t="str">
        <f t="shared" si="35"/>
        <v/>
      </c>
      <c r="F2197" s="2" t="str">
        <f>IF(ISERROR(VLOOKUP(A2197,'Cadastro-Estoque'!A:G,1,FALSE)),"",VLOOKUP(A2197,'Cadastro-Estoque'!A:G,4,FALSE))</f>
        <v/>
      </c>
      <c r="G2197" s="2" t="str">
        <f>IF(ISBLANK(A2197),"",IF(ISERROR(VLOOKUP(A2197,'Cadastro-Estoque'!A:G,1,FALSE)),"Produto não cadastrado",VLOOKUP(A2197,'Cadastro-Estoque'!A:G,2,FALSE)))</f>
        <v/>
      </c>
      <c r="H2197" s="2" t="str">
        <f>IF(ISERROR(VLOOKUP(A2197,'Cadastro-Estoque'!A:G,1,FALSE)),"",VLOOKUP(A2197,'Cadastro-Estoque'!A:G,3,FALSE))</f>
        <v/>
      </c>
    </row>
    <row r="2198" spans="5:8" ht="18.75" customHeight="1" x14ac:dyDescent="0.25">
      <c r="E2198" s="1" t="str">
        <f t="shared" si="35"/>
        <v/>
      </c>
      <c r="F2198" s="2" t="str">
        <f>IF(ISERROR(VLOOKUP(A2198,'Cadastro-Estoque'!A:G,1,FALSE)),"",VLOOKUP(A2198,'Cadastro-Estoque'!A:G,4,FALSE))</f>
        <v/>
      </c>
      <c r="G2198" s="2" t="str">
        <f>IF(ISBLANK(A2198),"",IF(ISERROR(VLOOKUP(A2198,'Cadastro-Estoque'!A:G,1,FALSE)),"Produto não cadastrado",VLOOKUP(A2198,'Cadastro-Estoque'!A:G,2,FALSE)))</f>
        <v/>
      </c>
      <c r="H2198" s="2" t="str">
        <f>IF(ISERROR(VLOOKUP(A2198,'Cadastro-Estoque'!A:G,1,FALSE)),"",VLOOKUP(A2198,'Cadastro-Estoque'!A:G,3,FALSE))</f>
        <v/>
      </c>
    </row>
    <row r="2199" spans="5:8" ht="18.75" customHeight="1" x14ac:dyDescent="0.25">
      <c r="E2199" s="1" t="str">
        <f t="shared" si="35"/>
        <v/>
      </c>
      <c r="F2199" s="2" t="str">
        <f>IF(ISERROR(VLOOKUP(A2199,'Cadastro-Estoque'!A:G,1,FALSE)),"",VLOOKUP(A2199,'Cadastro-Estoque'!A:G,4,FALSE))</f>
        <v/>
      </c>
      <c r="G2199" s="2" t="str">
        <f>IF(ISBLANK(A2199),"",IF(ISERROR(VLOOKUP(A2199,'Cadastro-Estoque'!A:G,1,FALSE)),"Produto não cadastrado",VLOOKUP(A2199,'Cadastro-Estoque'!A:G,2,FALSE)))</f>
        <v/>
      </c>
      <c r="H2199" s="2" t="str">
        <f>IF(ISERROR(VLOOKUP(A2199,'Cadastro-Estoque'!A:G,1,FALSE)),"",VLOOKUP(A2199,'Cadastro-Estoque'!A:G,3,FALSE))</f>
        <v/>
      </c>
    </row>
    <row r="2200" spans="5:8" ht="18.75" customHeight="1" x14ac:dyDescent="0.25">
      <c r="E2200" s="1" t="str">
        <f t="shared" si="35"/>
        <v/>
      </c>
      <c r="F2200" s="2" t="str">
        <f>IF(ISERROR(VLOOKUP(A2200,'Cadastro-Estoque'!A:G,1,FALSE)),"",VLOOKUP(A2200,'Cadastro-Estoque'!A:G,4,FALSE))</f>
        <v/>
      </c>
      <c r="G2200" s="2" t="str">
        <f>IF(ISBLANK(A2200),"",IF(ISERROR(VLOOKUP(A2200,'Cadastro-Estoque'!A:G,1,FALSE)),"Produto não cadastrado",VLOOKUP(A2200,'Cadastro-Estoque'!A:G,2,FALSE)))</f>
        <v/>
      </c>
      <c r="H2200" s="2" t="str">
        <f>IF(ISERROR(VLOOKUP(A2200,'Cadastro-Estoque'!A:G,1,FALSE)),"",VLOOKUP(A2200,'Cadastro-Estoque'!A:G,3,FALSE))</f>
        <v/>
      </c>
    </row>
    <row r="2201" spans="5:8" ht="18.75" customHeight="1" x14ac:dyDescent="0.25">
      <c r="E2201" s="1" t="str">
        <f t="shared" si="35"/>
        <v/>
      </c>
      <c r="F2201" s="2" t="str">
        <f>IF(ISERROR(VLOOKUP(A2201,'Cadastro-Estoque'!A:G,1,FALSE)),"",VLOOKUP(A2201,'Cadastro-Estoque'!A:G,4,FALSE))</f>
        <v/>
      </c>
      <c r="G2201" s="2" t="str">
        <f>IF(ISBLANK(A2201),"",IF(ISERROR(VLOOKUP(A2201,'Cadastro-Estoque'!A:G,1,FALSE)),"Produto não cadastrado",VLOOKUP(A2201,'Cadastro-Estoque'!A:G,2,FALSE)))</f>
        <v/>
      </c>
      <c r="H2201" s="2" t="str">
        <f>IF(ISERROR(VLOOKUP(A2201,'Cadastro-Estoque'!A:G,1,FALSE)),"",VLOOKUP(A2201,'Cadastro-Estoque'!A:G,3,FALSE))</f>
        <v/>
      </c>
    </row>
    <row r="2202" spans="5:8" ht="18.75" customHeight="1" x14ac:dyDescent="0.25">
      <c r="E2202" s="1" t="str">
        <f t="shared" si="35"/>
        <v/>
      </c>
      <c r="F2202" s="2" t="str">
        <f>IF(ISERROR(VLOOKUP(A2202,'Cadastro-Estoque'!A:G,1,FALSE)),"",VLOOKUP(A2202,'Cadastro-Estoque'!A:G,4,FALSE))</f>
        <v/>
      </c>
      <c r="G2202" s="2" t="str">
        <f>IF(ISBLANK(A2202),"",IF(ISERROR(VLOOKUP(A2202,'Cadastro-Estoque'!A:G,1,FALSE)),"Produto não cadastrado",VLOOKUP(A2202,'Cadastro-Estoque'!A:G,2,FALSE)))</f>
        <v/>
      </c>
      <c r="H2202" s="2" t="str">
        <f>IF(ISERROR(VLOOKUP(A2202,'Cadastro-Estoque'!A:G,1,FALSE)),"",VLOOKUP(A2202,'Cadastro-Estoque'!A:G,3,FALSE))</f>
        <v/>
      </c>
    </row>
    <row r="2203" spans="5:8" ht="18.75" customHeight="1" x14ac:dyDescent="0.25">
      <c r="E2203" s="1" t="str">
        <f t="shared" si="35"/>
        <v/>
      </c>
      <c r="F2203" s="2" t="str">
        <f>IF(ISERROR(VLOOKUP(A2203,'Cadastro-Estoque'!A:G,1,FALSE)),"",VLOOKUP(A2203,'Cadastro-Estoque'!A:G,4,FALSE))</f>
        <v/>
      </c>
      <c r="G2203" s="2" t="str">
        <f>IF(ISBLANK(A2203),"",IF(ISERROR(VLOOKUP(A2203,'Cadastro-Estoque'!A:G,1,FALSE)),"Produto não cadastrado",VLOOKUP(A2203,'Cadastro-Estoque'!A:G,2,FALSE)))</f>
        <v/>
      </c>
      <c r="H2203" s="2" t="str">
        <f>IF(ISERROR(VLOOKUP(A2203,'Cadastro-Estoque'!A:G,1,FALSE)),"",VLOOKUP(A2203,'Cadastro-Estoque'!A:G,3,FALSE))</f>
        <v/>
      </c>
    </row>
    <row r="2204" spans="5:8" ht="18.75" customHeight="1" x14ac:dyDescent="0.25">
      <c r="E2204" s="1" t="str">
        <f t="shared" si="35"/>
        <v/>
      </c>
      <c r="F2204" s="2" t="str">
        <f>IF(ISERROR(VLOOKUP(A2204,'Cadastro-Estoque'!A:G,1,FALSE)),"",VLOOKUP(A2204,'Cadastro-Estoque'!A:G,4,FALSE))</f>
        <v/>
      </c>
      <c r="G2204" s="2" t="str">
        <f>IF(ISBLANK(A2204),"",IF(ISERROR(VLOOKUP(A2204,'Cadastro-Estoque'!A:G,1,FALSE)),"Produto não cadastrado",VLOOKUP(A2204,'Cadastro-Estoque'!A:G,2,FALSE)))</f>
        <v/>
      </c>
      <c r="H2204" s="2" t="str">
        <f>IF(ISERROR(VLOOKUP(A2204,'Cadastro-Estoque'!A:G,1,FALSE)),"",VLOOKUP(A2204,'Cadastro-Estoque'!A:G,3,FALSE))</f>
        <v/>
      </c>
    </row>
    <row r="2205" spans="5:8" ht="18.75" customHeight="1" x14ac:dyDescent="0.25">
      <c r="E2205" s="1" t="str">
        <f t="shared" si="35"/>
        <v/>
      </c>
      <c r="F2205" s="2" t="str">
        <f>IF(ISERROR(VLOOKUP(A2205,'Cadastro-Estoque'!A:G,1,FALSE)),"",VLOOKUP(A2205,'Cadastro-Estoque'!A:G,4,FALSE))</f>
        <v/>
      </c>
      <c r="G2205" s="2" t="str">
        <f>IF(ISBLANK(A2205),"",IF(ISERROR(VLOOKUP(A2205,'Cadastro-Estoque'!A:G,1,FALSE)),"Produto não cadastrado",VLOOKUP(A2205,'Cadastro-Estoque'!A:G,2,FALSE)))</f>
        <v/>
      </c>
      <c r="H2205" s="2" t="str">
        <f>IF(ISERROR(VLOOKUP(A2205,'Cadastro-Estoque'!A:G,1,FALSE)),"",VLOOKUP(A2205,'Cadastro-Estoque'!A:G,3,FALSE))</f>
        <v/>
      </c>
    </row>
    <row r="2206" spans="5:8" ht="18.75" customHeight="1" x14ac:dyDescent="0.25">
      <c r="E2206" s="1" t="str">
        <f t="shared" si="35"/>
        <v/>
      </c>
      <c r="F2206" s="2" t="str">
        <f>IF(ISERROR(VLOOKUP(A2206,'Cadastro-Estoque'!A:G,1,FALSE)),"",VLOOKUP(A2206,'Cadastro-Estoque'!A:G,4,FALSE))</f>
        <v/>
      </c>
      <c r="G2206" s="2" t="str">
        <f>IF(ISBLANK(A2206),"",IF(ISERROR(VLOOKUP(A2206,'Cadastro-Estoque'!A:G,1,FALSE)),"Produto não cadastrado",VLOOKUP(A2206,'Cadastro-Estoque'!A:G,2,FALSE)))</f>
        <v/>
      </c>
      <c r="H2206" s="2" t="str">
        <f>IF(ISERROR(VLOOKUP(A2206,'Cadastro-Estoque'!A:G,1,FALSE)),"",VLOOKUP(A2206,'Cadastro-Estoque'!A:G,3,FALSE))</f>
        <v/>
      </c>
    </row>
    <row r="2207" spans="5:8" ht="18.75" customHeight="1" x14ac:dyDescent="0.25">
      <c r="E2207" s="1" t="str">
        <f t="shared" si="35"/>
        <v/>
      </c>
      <c r="F2207" s="2" t="str">
        <f>IF(ISERROR(VLOOKUP(A2207,'Cadastro-Estoque'!A:G,1,FALSE)),"",VLOOKUP(A2207,'Cadastro-Estoque'!A:G,4,FALSE))</f>
        <v/>
      </c>
      <c r="G2207" s="2" t="str">
        <f>IF(ISBLANK(A2207),"",IF(ISERROR(VLOOKUP(A2207,'Cadastro-Estoque'!A:G,1,FALSE)),"Produto não cadastrado",VLOOKUP(A2207,'Cadastro-Estoque'!A:G,2,FALSE)))</f>
        <v/>
      </c>
      <c r="H2207" s="2" t="str">
        <f>IF(ISERROR(VLOOKUP(A2207,'Cadastro-Estoque'!A:G,1,FALSE)),"",VLOOKUP(A2207,'Cadastro-Estoque'!A:G,3,FALSE))</f>
        <v/>
      </c>
    </row>
    <row r="2208" spans="5:8" ht="18.75" customHeight="1" x14ac:dyDescent="0.25">
      <c r="E2208" s="1" t="str">
        <f t="shared" si="35"/>
        <v/>
      </c>
      <c r="F2208" s="2" t="str">
        <f>IF(ISERROR(VLOOKUP(A2208,'Cadastro-Estoque'!A:G,1,FALSE)),"",VLOOKUP(A2208,'Cadastro-Estoque'!A:G,4,FALSE))</f>
        <v/>
      </c>
      <c r="G2208" s="2" t="str">
        <f>IF(ISBLANK(A2208),"",IF(ISERROR(VLOOKUP(A2208,'Cadastro-Estoque'!A:G,1,FALSE)),"Produto não cadastrado",VLOOKUP(A2208,'Cadastro-Estoque'!A:G,2,FALSE)))</f>
        <v/>
      </c>
      <c r="H2208" s="2" t="str">
        <f>IF(ISERROR(VLOOKUP(A2208,'Cadastro-Estoque'!A:G,1,FALSE)),"",VLOOKUP(A2208,'Cadastro-Estoque'!A:G,3,FALSE))</f>
        <v/>
      </c>
    </row>
    <row r="2209" spans="5:8" ht="18.75" customHeight="1" x14ac:dyDescent="0.25">
      <c r="E2209" s="1" t="str">
        <f t="shared" si="35"/>
        <v/>
      </c>
      <c r="F2209" s="2" t="str">
        <f>IF(ISERROR(VLOOKUP(A2209,'Cadastro-Estoque'!A:G,1,FALSE)),"",VLOOKUP(A2209,'Cadastro-Estoque'!A:G,4,FALSE))</f>
        <v/>
      </c>
      <c r="G2209" s="2" t="str">
        <f>IF(ISBLANK(A2209),"",IF(ISERROR(VLOOKUP(A2209,'Cadastro-Estoque'!A:G,1,FALSE)),"Produto não cadastrado",VLOOKUP(A2209,'Cadastro-Estoque'!A:G,2,FALSE)))</f>
        <v/>
      </c>
      <c r="H2209" s="2" t="str">
        <f>IF(ISERROR(VLOOKUP(A2209,'Cadastro-Estoque'!A:G,1,FALSE)),"",VLOOKUP(A2209,'Cadastro-Estoque'!A:G,3,FALSE))</f>
        <v/>
      </c>
    </row>
    <row r="2210" spans="5:8" ht="18.75" customHeight="1" x14ac:dyDescent="0.25">
      <c r="E2210" s="1" t="str">
        <f t="shared" si="35"/>
        <v/>
      </c>
      <c r="F2210" s="2" t="str">
        <f>IF(ISERROR(VLOOKUP(A2210,'Cadastro-Estoque'!A:G,1,FALSE)),"",VLOOKUP(A2210,'Cadastro-Estoque'!A:G,4,FALSE))</f>
        <v/>
      </c>
      <c r="G2210" s="2" t="str">
        <f>IF(ISBLANK(A2210),"",IF(ISERROR(VLOOKUP(A2210,'Cadastro-Estoque'!A:G,1,FALSE)),"Produto não cadastrado",VLOOKUP(A2210,'Cadastro-Estoque'!A:G,2,FALSE)))</f>
        <v/>
      </c>
      <c r="H2210" s="2" t="str">
        <f>IF(ISERROR(VLOOKUP(A2210,'Cadastro-Estoque'!A:G,1,FALSE)),"",VLOOKUP(A2210,'Cadastro-Estoque'!A:G,3,FALSE))</f>
        <v/>
      </c>
    </row>
    <row r="2211" spans="5:8" ht="18.75" customHeight="1" x14ac:dyDescent="0.25">
      <c r="E2211" s="1" t="str">
        <f t="shared" si="35"/>
        <v/>
      </c>
      <c r="F2211" s="2" t="str">
        <f>IF(ISERROR(VLOOKUP(A2211,'Cadastro-Estoque'!A:G,1,FALSE)),"",VLOOKUP(A2211,'Cadastro-Estoque'!A:G,4,FALSE))</f>
        <v/>
      </c>
      <c r="G2211" s="2" t="str">
        <f>IF(ISBLANK(A2211),"",IF(ISERROR(VLOOKUP(A2211,'Cadastro-Estoque'!A:G,1,FALSE)),"Produto não cadastrado",VLOOKUP(A2211,'Cadastro-Estoque'!A:G,2,FALSE)))</f>
        <v/>
      </c>
      <c r="H2211" s="2" t="str">
        <f>IF(ISERROR(VLOOKUP(A2211,'Cadastro-Estoque'!A:G,1,FALSE)),"",VLOOKUP(A2211,'Cadastro-Estoque'!A:G,3,FALSE))</f>
        <v/>
      </c>
    </row>
    <row r="2212" spans="5:8" ht="18.75" customHeight="1" x14ac:dyDescent="0.25">
      <c r="E2212" s="1" t="str">
        <f t="shared" si="35"/>
        <v/>
      </c>
      <c r="F2212" s="2" t="str">
        <f>IF(ISERROR(VLOOKUP(A2212,'Cadastro-Estoque'!A:G,1,FALSE)),"",VLOOKUP(A2212,'Cadastro-Estoque'!A:G,4,FALSE))</f>
        <v/>
      </c>
      <c r="G2212" s="2" t="str">
        <f>IF(ISBLANK(A2212),"",IF(ISERROR(VLOOKUP(A2212,'Cadastro-Estoque'!A:G,1,FALSE)),"Produto não cadastrado",VLOOKUP(A2212,'Cadastro-Estoque'!A:G,2,FALSE)))</f>
        <v/>
      </c>
      <c r="H2212" s="2" t="str">
        <f>IF(ISERROR(VLOOKUP(A2212,'Cadastro-Estoque'!A:G,1,FALSE)),"",VLOOKUP(A2212,'Cadastro-Estoque'!A:G,3,FALSE))</f>
        <v/>
      </c>
    </row>
    <row r="2213" spans="5:8" ht="18.75" customHeight="1" x14ac:dyDescent="0.25">
      <c r="E2213" s="1" t="str">
        <f t="shared" si="35"/>
        <v/>
      </c>
      <c r="F2213" s="2" t="str">
        <f>IF(ISERROR(VLOOKUP(A2213,'Cadastro-Estoque'!A:G,1,FALSE)),"",VLOOKUP(A2213,'Cadastro-Estoque'!A:G,4,FALSE))</f>
        <v/>
      </c>
      <c r="G2213" s="2" t="str">
        <f>IF(ISBLANK(A2213),"",IF(ISERROR(VLOOKUP(A2213,'Cadastro-Estoque'!A:G,1,FALSE)),"Produto não cadastrado",VLOOKUP(A2213,'Cadastro-Estoque'!A:G,2,FALSE)))</f>
        <v/>
      </c>
      <c r="H2213" s="2" t="str">
        <f>IF(ISERROR(VLOOKUP(A2213,'Cadastro-Estoque'!A:G,1,FALSE)),"",VLOOKUP(A2213,'Cadastro-Estoque'!A:G,3,FALSE))</f>
        <v/>
      </c>
    </row>
    <row r="2214" spans="5:8" ht="18.75" customHeight="1" x14ac:dyDescent="0.25">
      <c r="E2214" s="1" t="str">
        <f t="shared" si="35"/>
        <v/>
      </c>
      <c r="F2214" s="2" t="str">
        <f>IF(ISERROR(VLOOKUP(A2214,'Cadastro-Estoque'!A:G,1,FALSE)),"",VLOOKUP(A2214,'Cadastro-Estoque'!A:G,4,FALSE))</f>
        <v/>
      </c>
      <c r="G2214" s="2" t="str">
        <f>IF(ISBLANK(A2214),"",IF(ISERROR(VLOOKUP(A2214,'Cadastro-Estoque'!A:G,1,FALSE)),"Produto não cadastrado",VLOOKUP(A2214,'Cadastro-Estoque'!A:G,2,FALSE)))</f>
        <v/>
      </c>
      <c r="H2214" s="2" t="str">
        <f>IF(ISERROR(VLOOKUP(A2214,'Cadastro-Estoque'!A:G,1,FALSE)),"",VLOOKUP(A2214,'Cadastro-Estoque'!A:G,3,FALSE))</f>
        <v/>
      </c>
    </row>
    <row r="2215" spans="5:8" ht="18.75" customHeight="1" x14ac:dyDescent="0.25">
      <c r="E2215" s="1" t="str">
        <f t="shared" si="35"/>
        <v/>
      </c>
      <c r="F2215" s="2" t="str">
        <f>IF(ISERROR(VLOOKUP(A2215,'Cadastro-Estoque'!A:G,1,FALSE)),"",VLOOKUP(A2215,'Cadastro-Estoque'!A:G,4,FALSE))</f>
        <v/>
      </c>
      <c r="G2215" s="2" t="str">
        <f>IF(ISBLANK(A2215),"",IF(ISERROR(VLOOKUP(A2215,'Cadastro-Estoque'!A:G,1,FALSE)),"Produto não cadastrado",VLOOKUP(A2215,'Cadastro-Estoque'!A:G,2,FALSE)))</f>
        <v/>
      </c>
      <c r="H2215" s="2" t="str">
        <f>IF(ISERROR(VLOOKUP(A2215,'Cadastro-Estoque'!A:G,1,FALSE)),"",VLOOKUP(A2215,'Cadastro-Estoque'!A:G,3,FALSE))</f>
        <v/>
      </c>
    </row>
    <row r="2216" spans="5:8" ht="18.75" customHeight="1" x14ac:dyDescent="0.25">
      <c r="E2216" s="1" t="str">
        <f t="shared" si="35"/>
        <v/>
      </c>
      <c r="F2216" s="2" t="str">
        <f>IF(ISERROR(VLOOKUP(A2216,'Cadastro-Estoque'!A:G,1,FALSE)),"",VLOOKUP(A2216,'Cadastro-Estoque'!A:G,4,FALSE))</f>
        <v/>
      </c>
      <c r="G2216" s="2" t="str">
        <f>IF(ISBLANK(A2216),"",IF(ISERROR(VLOOKUP(A2216,'Cadastro-Estoque'!A:G,1,FALSE)),"Produto não cadastrado",VLOOKUP(A2216,'Cadastro-Estoque'!A:G,2,FALSE)))</f>
        <v/>
      </c>
      <c r="H2216" s="2" t="str">
        <f>IF(ISERROR(VLOOKUP(A2216,'Cadastro-Estoque'!A:G,1,FALSE)),"",VLOOKUP(A2216,'Cadastro-Estoque'!A:G,3,FALSE))</f>
        <v/>
      </c>
    </row>
    <row r="2217" spans="5:8" ht="18.75" customHeight="1" x14ac:dyDescent="0.25">
      <c r="E2217" s="1" t="str">
        <f t="shared" si="35"/>
        <v/>
      </c>
      <c r="F2217" s="2" t="str">
        <f>IF(ISERROR(VLOOKUP(A2217,'Cadastro-Estoque'!A:G,1,FALSE)),"",VLOOKUP(A2217,'Cadastro-Estoque'!A:G,4,FALSE))</f>
        <v/>
      </c>
      <c r="G2217" s="2" t="str">
        <f>IF(ISBLANK(A2217),"",IF(ISERROR(VLOOKUP(A2217,'Cadastro-Estoque'!A:G,1,FALSE)),"Produto não cadastrado",VLOOKUP(A2217,'Cadastro-Estoque'!A:G,2,FALSE)))</f>
        <v/>
      </c>
      <c r="H2217" s="2" t="str">
        <f>IF(ISERROR(VLOOKUP(A2217,'Cadastro-Estoque'!A:G,1,FALSE)),"",VLOOKUP(A2217,'Cadastro-Estoque'!A:G,3,FALSE))</f>
        <v/>
      </c>
    </row>
    <row r="2218" spans="5:8" ht="18.75" customHeight="1" x14ac:dyDescent="0.25">
      <c r="E2218" s="1" t="str">
        <f t="shared" si="35"/>
        <v/>
      </c>
      <c r="F2218" s="2" t="str">
        <f>IF(ISERROR(VLOOKUP(A2218,'Cadastro-Estoque'!A:G,1,FALSE)),"",VLOOKUP(A2218,'Cadastro-Estoque'!A:G,4,FALSE))</f>
        <v/>
      </c>
      <c r="G2218" s="2" t="str">
        <f>IF(ISBLANK(A2218),"",IF(ISERROR(VLOOKUP(A2218,'Cadastro-Estoque'!A:G,1,FALSE)),"Produto não cadastrado",VLOOKUP(A2218,'Cadastro-Estoque'!A:G,2,FALSE)))</f>
        <v/>
      </c>
      <c r="H2218" s="2" t="str">
        <f>IF(ISERROR(VLOOKUP(A2218,'Cadastro-Estoque'!A:G,1,FALSE)),"",VLOOKUP(A2218,'Cadastro-Estoque'!A:G,3,FALSE))</f>
        <v/>
      </c>
    </row>
    <row r="2219" spans="5:8" ht="18.75" customHeight="1" x14ac:dyDescent="0.25">
      <c r="E2219" s="1" t="str">
        <f t="shared" si="35"/>
        <v/>
      </c>
      <c r="F2219" s="2" t="str">
        <f>IF(ISERROR(VLOOKUP(A2219,'Cadastro-Estoque'!A:G,1,FALSE)),"",VLOOKUP(A2219,'Cadastro-Estoque'!A:G,4,FALSE))</f>
        <v/>
      </c>
      <c r="G2219" s="2" t="str">
        <f>IF(ISBLANK(A2219),"",IF(ISERROR(VLOOKUP(A2219,'Cadastro-Estoque'!A:G,1,FALSE)),"Produto não cadastrado",VLOOKUP(A2219,'Cadastro-Estoque'!A:G,2,FALSE)))</f>
        <v/>
      </c>
      <c r="H2219" s="2" t="str">
        <f>IF(ISERROR(VLOOKUP(A2219,'Cadastro-Estoque'!A:G,1,FALSE)),"",VLOOKUP(A2219,'Cadastro-Estoque'!A:G,3,FALSE))</f>
        <v/>
      </c>
    </row>
    <row r="2220" spans="5:8" ht="18.75" customHeight="1" x14ac:dyDescent="0.25">
      <c r="E2220" s="1" t="str">
        <f t="shared" si="35"/>
        <v/>
      </c>
      <c r="F2220" s="2" t="str">
        <f>IF(ISERROR(VLOOKUP(A2220,'Cadastro-Estoque'!A:G,1,FALSE)),"",VLOOKUP(A2220,'Cadastro-Estoque'!A:G,4,FALSE))</f>
        <v/>
      </c>
      <c r="G2220" s="2" t="str">
        <f>IF(ISBLANK(A2220),"",IF(ISERROR(VLOOKUP(A2220,'Cadastro-Estoque'!A:G,1,FALSE)),"Produto não cadastrado",VLOOKUP(A2220,'Cadastro-Estoque'!A:G,2,FALSE)))</f>
        <v/>
      </c>
      <c r="H2220" s="2" t="str">
        <f>IF(ISERROR(VLOOKUP(A2220,'Cadastro-Estoque'!A:G,1,FALSE)),"",VLOOKUP(A2220,'Cadastro-Estoque'!A:G,3,FALSE))</f>
        <v/>
      </c>
    </row>
    <row r="2221" spans="5:8" ht="18.75" customHeight="1" x14ac:dyDescent="0.25">
      <c r="E2221" s="1" t="str">
        <f t="shared" si="35"/>
        <v/>
      </c>
      <c r="F2221" s="2" t="str">
        <f>IF(ISERROR(VLOOKUP(A2221,'Cadastro-Estoque'!A:G,1,FALSE)),"",VLOOKUP(A2221,'Cadastro-Estoque'!A:G,4,FALSE))</f>
        <v/>
      </c>
      <c r="G2221" s="2" t="str">
        <f>IF(ISBLANK(A2221),"",IF(ISERROR(VLOOKUP(A2221,'Cadastro-Estoque'!A:G,1,FALSE)),"Produto não cadastrado",VLOOKUP(A2221,'Cadastro-Estoque'!A:G,2,FALSE)))</f>
        <v/>
      </c>
      <c r="H2221" s="2" t="str">
        <f>IF(ISERROR(VLOOKUP(A2221,'Cadastro-Estoque'!A:G,1,FALSE)),"",VLOOKUP(A2221,'Cadastro-Estoque'!A:G,3,FALSE))</f>
        <v/>
      </c>
    </row>
    <row r="2222" spans="5:8" ht="18.75" customHeight="1" x14ac:dyDescent="0.25">
      <c r="E2222" s="1" t="str">
        <f t="shared" si="35"/>
        <v/>
      </c>
      <c r="F2222" s="2" t="str">
        <f>IF(ISERROR(VLOOKUP(A2222,'Cadastro-Estoque'!A:G,1,FALSE)),"",VLOOKUP(A2222,'Cadastro-Estoque'!A:G,4,FALSE))</f>
        <v/>
      </c>
      <c r="G2222" s="2" t="str">
        <f>IF(ISBLANK(A2222),"",IF(ISERROR(VLOOKUP(A2222,'Cadastro-Estoque'!A:G,1,FALSE)),"Produto não cadastrado",VLOOKUP(A2222,'Cadastro-Estoque'!A:G,2,FALSE)))</f>
        <v/>
      </c>
      <c r="H2222" s="2" t="str">
        <f>IF(ISERROR(VLOOKUP(A2222,'Cadastro-Estoque'!A:G,1,FALSE)),"",VLOOKUP(A2222,'Cadastro-Estoque'!A:G,3,FALSE))</f>
        <v/>
      </c>
    </row>
    <row r="2223" spans="5:8" ht="18.75" customHeight="1" x14ac:dyDescent="0.25">
      <c r="E2223" s="1" t="str">
        <f t="shared" si="35"/>
        <v/>
      </c>
      <c r="F2223" s="2" t="str">
        <f>IF(ISERROR(VLOOKUP(A2223,'Cadastro-Estoque'!A:G,1,FALSE)),"",VLOOKUP(A2223,'Cadastro-Estoque'!A:G,4,FALSE))</f>
        <v/>
      </c>
      <c r="G2223" s="2" t="str">
        <f>IF(ISBLANK(A2223),"",IF(ISERROR(VLOOKUP(A2223,'Cadastro-Estoque'!A:G,1,FALSE)),"Produto não cadastrado",VLOOKUP(A2223,'Cadastro-Estoque'!A:G,2,FALSE)))</f>
        <v/>
      </c>
      <c r="H2223" s="2" t="str">
        <f>IF(ISERROR(VLOOKUP(A2223,'Cadastro-Estoque'!A:G,1,FALSE)),"",VLOOKUP(A2223,'Cadastro-Estoque'!A:G,3,FALSE))</f>
        <v/>
      </c>
    </row>
    <row r="2224" spans="5:8" ht="18.75" customHeight="1" x14ac:dyDescent="0.25">
      <c r="E2224" s="1" t="str">
        <f t="shared" si="35"/>
        <v/>
      </c>
      <c r="F2224" s="2" t="str">
        <f>IF(ISERROR(VLOOKUP(A2224,'Cadastro-Estoque'!A:G,1,FALSE)),"",VLOOKUP(A2224,'Cadastro-Estoque'!A:G,4,FALSE))</f>
        <v/>
      </c>
      <c r="G2224" s="2" t="str">
        <f>IF(ISBLANK(A2224),"",IF(ISERROR(VLOOKUP(A2224,'Cadastro-Estoque'!A:G,1,FALSE)),"Produto não cadastrado",VLOOKUP(A2224,'Cadastro-Estoque'!A:G,2,FALSE)))</f>
        <v/>
      </c>
      <c r="H2224" s="2" t="str">
        <f>IF(ISERROR(VLOOKUP(A2224,'Cadastro-Estoque'!A:G,1,FALSE)),"",VLOOKUP(A2224,'Cadastro-Estoque'!A:G,3,FALSE))</f>
        <v/>
      </c>
    </row>
    <row r="2225" spans="5:8" ht="18.75" customHeight="1" x14ac:dyDescent="0.25">
      <c r="E2225" s="1" t="str">
        <f t="shared" si="35"/>
        <v/>
      </c>
      <c r="F2225" s="2" t="str">
        <f>IF(ISERROR(VLOOKUP(A2225,'Cadastro-Estoque'!A:G,1,FALSE)),"",VLOOKUP(A2225,'Cadastro-Estoque'!A:G,4,FALSE))</f>
        <v/>
      </c>
      <c r="G2225" s="2" t="str">
        <f>IF(ISBLANK(A2225),"",IF(ISERROR(VLOOKUP(A2225,'Cadastro-Estoque'!A:G,1,FALSE)),"Produto não cadastrado",VLOOKUP(A2225,'Cadastro-Estoque'!A:G,2,FALSE)))</f>
        <v/>
      </c>
      <c r="H2225" s="2" t="str">
        <f>IF(ISERROR(VLOOKUP(A2225,'Cadastro-Estoque'!A:G,1,FALSE)),"",VLOOKUP(A2225,'Cadastro-Estoque'!A:G,3,FALSE))</f>
        <v/>
      </c>
    </row>
    <row r="2226" spans="5:8" ht="18.75" customHeight="1" x14ac:dyDescent="0.25">
      <c r="E2226" s="1" t="str">
        <f t="shared" si="35"/>
        <v/>
      </c>
      <c r="F2226" s="2" t="str">
        <f>IF(ISERROR(VLOOKUP(A2226,'Cadastro-Estoque'!A:G,1,FALSE)),"",VLOOKUP(A2226,'Cadastro-Estoque'!A:G,4,FALSE))</f>
        <v/>
      </c>
      <c r="G2226" s="2" t="str">
        <f>IF(ISBLANK(A2226),"",IF(ISERROR(VLOOKUP(A2226,'Cadastro-Estoque'!A:G,1,FALSE)),"Produto não cadastrado",VLOOKUP(A2226,'Cadastro-Estoque'!A:G,2,FALSE)))</f>
        <v/>
      </c>
      <c r="H2226" s="2" t="str">
        <f>IF(ISERROR(VLOOKUP(A2226,'Cadastro-Estoque'!A:G,1,FALSE)),"",VLOOKUP(A2226,'Cadastro-Estoque'!A:G,3,FALSE))</f>
        <v/>
      </c>
    </row>
    <row r="2227" spans="5:8" ht="18.75" customHeight="1" x14ac:dyDescent="0.25">
      <c r="E2227" s="1" t="str">
        <f t="shared" si="35"/>
        <v/>
      </c>
      <c r="F2227" s="2" t="str">
        <f>IF(ISERROR(VLOOKUP(A2227,'Cadastro-Estoque'!A:G,1,FALSE)),"",VLOOKUP(A2227,'Cadastro-Estoque'!A:G,4,FALSE))</f>
        <v/>
      </c>
      <c r="G2227" s="2" t="str">
        <f>IF(ISBLANK(A2227),"",IF(ISERROR(VLOOKUP(A2227,'Cadastro-Estoque'!A:G,1,FALSE)),"Produto não cadastrado",VLOOKUP(A2227,'Cadastro-Estoque'!A:G,2,FALSE)))</f>
        <v/>
      </c>
      <c r="H2227" s="2" t="str">
        <f>IF(ISERROR(VLOOKUP(A2227,'Cadastro-Estoque'!A:G,1,FALSE)),"",VLOOKUP(A2227,'Cadastro-Estoque'!A:G,3,FALSE))</f>
        <v/>
      </c>
    </row>
    <row r="2228" spans="5:8" ht="18.75" customHeight="1" x14ac:dyDescent="0.25">
      <c r="E2228" s="1" t="str">
        <f t="shared" si="35"/>
        <v/>
      </c>
      <c r="F2228" s="2" t="str">
        <f>IF(ISERROR(VLOOKUP(A2228,'Cadastro-Estoque'!A:G,1,FALSE)),"",VLOOKUP(A2228,'Cadastro-Estoque'!A:G,4,FALSE))</f>
        <v/>
      </c>
      <c r="G2228" s="2" t="str">
        <f>IF(ISBLANK(A2228),"",IF(ISERROR(VLOOKUP(A2228,'Cadastro-Estoque'!A:G,1,FALSE)),"Produto não cadastrado",VLOOKUP(A2228,'Cadastro-Estoque'!A:G,2,FALSE)))</f>
        <v/>
      </c>
      <c r="H2228" s="2" t="str">
        <f>IF(ISERROR(VLOOKUP(A2228,'Cadastro-Estoque'!A:G,1,FALSE)),"",VLOOKUP(A2228,'Cadastro-Estoque'!A:G,3,FALSE))</f>
        <v/>
      </c>
    </row>
    <row r="2229" spans="5:8" ht="18.75" customHeight="1" x14ac:dyDescent="0.25">
      <c r="E2229" s="1" t="str">
        <f t="shared" si="35"/>
        <v/>
      </c>
      <c r="F2229" s="2" t="str">
        <f>IF(ISERROR(VLOOKUP(A2229,'Cadastro-Estoque'!A:G,1,FALSE)),"",VLOOKUP(A2229,'Cadastro-Estoque'!A:G,4,FALSE))</f>
        <v/>
      </c>
      <c r="G2229" s="2" t="str">
        <f>IF(ISBLANK(A2229),"",IF(ISERROR(VLOOKUP(A2229,'Cadastro-Estoque'!A:G,1,FALSE)),"Produto não cadastrado",VLOOKUP(A2229,'Cadastro-Estoque'!A:G,2,FALSE)))</f>
        <v/>
      </c>
      <c r="H2229" s="2" t="str">
        <f>IF(ISERROR(VLOOKUP(A2229,'Cadastro-Estoque'!A:G,1,FALSE)),"",VLOOKUP(A2229,'Cadastro-Estoque'!A:G,3,FALSE))</f>
        <v/>
      </c>
    </row>
    <row r="2230" spans="5:8" ht="18.75" customHeight="1" x14ac:dyDescent="0.25">
      <c r="E2230" s="1" t="str">
        <f t="shared" si="35"/>
        <v/>
      </c>
      <c r="F2230" s="2" t="str">
        <f>IF(ISERROR(VLOOKUP(A2230,'Cadastro-Estoque'!A:G,1,FALSE)),"",VLOOKUP(A2230,'Cadastro-Estoque'!A:G,4,FALSE))</f>
        <v/>
      </c>
      <c r="G2230" s="2" t="str">
        <f>IF(ISBLANK(A2230),"",IF(ISERROR(VLOOKUP(A2230,'Cadastro-Estoque'!A:G,1,FALSE)),"Produto não cadastrado",VLOOKUP(A2230,'Cadastro-Estoque'!A:G,2,FALSE)))</f>
        <v/>
      </c>
      <c r="H2230" s="2" t="str">
        <f>IF(ISERROR(VLOOKUP(A2230,'Cadastro-Estoque'!A:G,1,FALSE)),"",VLOOKUP(A2230,'Cadastro-Estoque'!A:G,3,FALSE))</f>
        <v/>
      </c>
    </row>
    <row r="2231" spans="5:8" ht="18.75" customHeight="1" x14ac:dyDescent="0.25">
      <c r="E2231" s="1" t="str">
        <f t="shared" si="35"/>
        <v/>
      </c>
      <c r="F2231" s="2" t="str">
        <f>IF(ISERROR(VLOOKUP(A2231,'Cadastro-Estoque'!A:G,1,FALSE)),"",VLOOKUP(A2231,'Cadastro-Estoque'!A:G,4,FALSE))</f>
        <v/>
      </c>
      <c r="G2231" s="2" t="str">
        <f>IF(ISBLANK(A2231),"",IF(ISERROR(VLOOKUP(A2231,'Cadastro-Estoque'!A:G,1,FALSE)),"Produto não cadastrado",VLOOKUP(A2231,'Cadastro-Estoque'!A:G,2,FALSE)))</f>
        <v/>
      </c>
      <c r="H2231" s="2" t="str">
        <f>IF(ISERROR(VLOOKUP(A2231,'Cadastro-Estoque'!A:G,1,FALSE)),"",VLOOKUP(A2231,'Cadastro-Estoque'!A:G,3,FALSE))</f>
        <v/>
      </c>
    </row>
    <row r="2232" spans="5:8" ht="18.75" customHeight="1" x14ac:dyDescent="0.25">
      <c r="E2232" s="1" t="str">
        <f t="shared" si="35"/>
        <v/>
      </c>
      <c r="F2232" s="2" t="str">
        <f>IF(ISERROR(VLOOKUP(A2232,'Cadastro-Estoque'!A:G,1,FALSE)),"",VLOOKUP(A2232,'Cadastro-Estoque'!A:G,4,FALSE))</f>
        <v/>
      </c>
      <c r="G2232" s="2" t="str">
        <f>IF(ISBLANK(A2232),"",IF(ISERROR(VLOOKUP(A2232,'Cadastro-Estoque'!A:G,1,FALSE)),"Produto não cadastrado",VLOOKUP(A2232,'Cadastro-Estoque'!A:G,2,FALSE)))</f>
        <v/>
      </c>
      <c r="H2232" s="2" t="str">
        <f>IF(ISERROR(VLOOKUP(A2232,'Cadastro-Estoque'!A:G,1,FALSE)),"",VLOOKUP(A2232,'Cadastro-Estoque'!A:G,3,FALSE))</f>
        <v/>
      </c>
    </row>
    <row r="2233" spans="5:8" ht="18.75" customHeight="1" x14ac:dyDescent="0.25">
      <c r="E2233" s="1" t="str">
        <f t="shared" si="35"/>
        <v/>
      </c>
      <c r="F2233" s="2" t="str">
        <f>IF(ISERROR(VLOOKUP(A2233,'Cadastro-Estoque'!A:G,1,FALSE)),"",VLOOKUP(A2233,'Cadastro-Estoque'!A:G,4,FALSE))</f>
        <v/>
      </c>
      <c r="G2233" s="2" t="str">
        <f>IF(ISBLANK(A2233),"",IF(ISERROR(VLOOKUP(A2233,'Cadastro-Estoque'!A:G,1,FALSE)),"Produto não cadastrado",VLOOKUP(A2233,'Cadastro-Estoque'!A:G,2,FALSE)))</f>
        <v/>
      </c>
      <c r="H2233" s="2" t="str">
        <f>IF(ISERROR(VLOOKUP(A2233,'Cadastro-Estoque'!A:G,1,FALSE)),"",VLOOKUP(A2233,'Cadastro-Estoque'!A:G,3,FALSE))</f>
        <v/>
      </c>
    </row>
    <row r="2234" spans="5:8" ht="18.75" customHeight="1" x14ac:dyDescent="0.25">
      <c r="E2234" s="1" t="str">
        <f t="shared" si="35"/>
        <v/>
      </c>
      <c r="F2234" s="2" t="str">
        <f>IF(ISERROR(VLOOKUP(A2234,'Cadastro-Estoque'!A:G,1,FALSE)),"",VLOOKUP(A2234,'Cadastro-Estoque'!A:G,4,FALSE))</f>
        <v/>
      </c>
      <c r="G2234" s="2" t="str">
        <f>IF(ISBLANK(A2234),"",IF(ISERROR(VLOOKUP(A2234,'Cadastro-Estoque'!A:G,1,FALSE)),"Produto não cadastrado",VLOOKUP(A2234,'Cadastro-Estoque'!A:G,2,FALSE)))</f>
        <v/>
      </c>
      <c r="H2234" s="2" t="str">
        <f>IF(ISERROR(VLOOKUP(A2234,'Cadastro-Estoque'!A:G,1,FALSE)),"",VLOOKUP(A2234,'Cadastro-Estoque'!A:G,3,FALSE))</f>
        <v/>
      </c>
    </row>
    <row r="2235" spans="5:8" ht="18.75" customHeight="1" x14ac:dyDescent="0.25">
      <c r="E2235" s="1" t="str">
        <f t="shared" si="35"/>
        <v/>
      </c>
      <c r="F2235" s="2" t="str">
        <f>IF(ISERROR(VLOOKUP(A2235,'Cadastro-Estoque'!A:G,1,FALSE)),"",VLOOKUP(A2235,'Cadastro-Estoque'!A:G,4,FALSE))</f>
        <v/>
      </c>
      <c r="G2235" s="2" t="str">
        <f>IF(ISBLANK(A2235),"",IF(ISERROR(VLOOKUP(A2235,'Cadastro-Estoque'!A:G,1,FALSE)),"Produto não cadastrado",VLOOKUP(A2235,'Cadastro-Estoque'!A:G,2,FALSE)))</f>
        <v/>
      </c>
      <c r="H2235" s="2" t="str">
        <f>IF(ISERROR(VLOOKUP(A2235,'Cadastro-Estoque'!A:G,1,FALSE)),"",VLOOKUP(A2235,'Cadastro-Estoque'!A:G,3,FALSE))</f>
        <v/>
      </c>
    </row>
    <row r="2236" spans="5:8" ht="18.75" customHeight="1" x14ac:dyDescent="0.25">
      <c r="E2236" s="1" t="str">
        <f t="shared" si="35"/>
        <v/>
      </c>
      <c r="F2236" s="2" t="str">
        <f>IF(ISERROR(VLOOKUP(A2236,'Cadastro-Estoque'!A:G,1,FALSE)),"",VLOOKUP(A2236,'Cadastro-Estoque'!A:G,4,FALSE))</f>
        <v/>
      </c>
      <c r="G2236" s="2" t="str">
        <f>IF(ISBLANK(A2236),"",IF(ISERROR(VLOOKUP(A2236,'Cadastro-Estoque'!A:G,1,FALSE)),"Produto não cadastrado",VLOOKUP(A2236,'Cadastro-Estoque'!A:G,2,FALSE)))</f>
        <v/>
      </c>
      <c r="H2236" s="2" t="str">
        <f>IF(ISERROR(VLOOKUP(A2236,'Cadastro-Estoque'!A:G,1,FALSE)),"",VLOOKUP(A2236,'Cadastro-Estoque'!A:G,3,FALSE))</f>
        <v/>
      </c>
    </row>
    <row r="2237" spans="5:8" ht="18.75" customHeight="1" x14ac:dyDescent="0.25">
      <c r="E2237" s="1" t="str">
        <f t="shared" si="35"/>
        <v/>
      </c>
      <c r="F2237" s="2" t="str">
        <f>IF(ISERROR(VLOOKUP(A2237,'Cadastro-Estoque'!A:G,1,FALSE)),"",VLOOKUP(A2237,'Cadastro-Estoque'!A:G,4,FALSE))</f>
        <v/>
      </c>
      <c r="G2237" s="2" t="str">
        <f>IF(ISBLANK(A2237),"",IF(ISERROR(VLOOKUP(A2237,'Cadastro-Estoque'!A:G,1,FALSE)),"Produto não cadastrado",VLOOKUP(A2237,'Cadastro-Estoque'!A:G,2,FALSE)))</f>
        <v/>
      </c>
      <c r="H2237" s="2" t="str">
        <f>IF(ISERROR(VLOOKUP(A2237,'Cadastro-Estoque'!A:G,1,FALSE)),"",VLOOKUP(A2237,'Cadastro-Estoque'!A:G,3,FALSE))</f>
        <v/>
      </c>
    </row>
    <row r="2238" spans="5:8" ht="18.75" customHeight="1" x14ac:dyDescent="0.25">
      <c r="E2238" s="1" t="str">
        <f t="shared" si="35"/>
        <v/>
      </c>
      <c r="F2238" s="2" t="str">
        <f>IF(ISERROR(VLOOKUP(A2238,'Cadastro-Estoque'!A:G,1,FALSE)),"",VLOOKUP(A2238,'Cadastro-Estoque'!A:G,4,FALSE))</f>
        <v/>
      </c>
      <c r="G2238" s="2" t="str">
        <f>IF(ISBLANK(A2238),"",IF(ISERROR(VLOOKUP(A2238,'Cadastro-Estoque'!A:G,1,FALSE)),"Produto não cadastrado",VLOOKUP(A2238,'Cadastro-Estoque'!A:G,2,FALSE)))</f>
        <v/>
      </c>
      <c r="H2238" s="2" t="str">
        <f>IF(ISERROR(VLOOKUP(A2238,'Cadastro-Estoque'!A:G,1,FALSE)),"",VLOOKUP(A2238,'Cadastro-Estoque'!A:G,3,FALSE))</f>
        <v/>
      </c>
    </row>
    <row r="2239" spans="5:8" ht="18.75" customHeight="1" x14ac:dyDescent="0.25">
      <c r="E2239" s="1" t="str">
        <f t="shared" si="35"/>
        <v/>
      </c>
      <c r="F2239" s="2" t="str">
        <f>IF(ISERROR(VLOOKUP(A2239,'Cadastro-Estoque'!A:G,1,FALSE)),"",VLOOKUP(A2239,'Cadastro-Estoque'!A:G,4,FALSE))</f>
        <v/>
      </c>
      <c r="G2239" s="2" t="str">
        <f>IF(ISBLANK(A2239),"",IF(ISERROR(VLOOKUP(A2239,'Cadastro-Estoque'!A:G,1,FALSE)),"Produto não cadastrado",VLOOKUP(A2239,'Cadastro-Estoque'!A:G,2,FALSE)))</f>
        <v/>
      </c>
      <c r="H2239" s="2" t="str">
        <f>IF(ISERROR(VLOOKUP(A2239,'Cadastro-Estoque'!A:G,1,FALSE)),"",VLOOKUP(A2239,'Cadastro-Estoque'!A:G,3,FALSE))</f>
        <v/>
      </c>
    </row>
    <row r="2240" spans="5:8" ht="18.75" customHeight="1" x14ac:dyDescent="0.25">
      <c r="E2240" s="1" t="str">
        <f t="shared" si="35"/>
        <v/>
      </c>
      <c r="F2240" s="2" t="str">
        <f>IF(ISERROR(VLOOKUP(A2240,'Cadastro-Estoque'!A:G,1,FALSE)),"",VLOOKUP(A2240,'Cadastro-Estoque'!A:G,4,FALSE))</f>
        <v/>
      </c>
      <c r="G2240" s="2" t="str">
        <f>IF(ISBLANK(A2240),"",IF(ISERROR(VLOOKUP(A2240,'Cadastro-Estoque'!A:G,1,FALSE)),"Produto não cadastrado",VLOOKUP(A2240,'Cadastro-Estoque'!A:G,2,FALSE)))</f>
        <v/>
      </c>
      <c r="H2240" s="2" t="str">
        <f>IF(ISERROR(VLOOKUP(A2240,'Cadastro-Estoque'!A:G,1,FALSE)),"",VLOOKUP(A2240,'Cadastro-Estoque'!A:G,3,FALSE))</f>
        <v/>
      </c>
    </row>
    <row r="2241" spans="5:8" ht="18.75" customHeight="1" x14ac:dyDescent="0.25">
      <c r="E2241" s="1" t="str">
        <f t="shared" si="35"/>
        <v/>
      </c>
      <c r="F2241" s="2" t="str">
        <f>IF(ISERROR(VLOOKUP(A2241,'Cadastro-Estoque'!A:G,1,FALSE)),"",VLOOKUP(A2241,'Cadastro-Estoque'!A:G,4,FALSE))</f>
        <v/>
      </c>
      <c r="G2241" s="2" t="str">
        <f>IF(ISBLANK(A2241),"",IF(ISERROR(VLOOKUP(A2241,'Cadastro-Estoque'!A:G,1,FALSE)),"Produto não cadastrado",VLOOKUP(A2241,'Cadastro-Estoque'!A:G,2,FALSE)))</f>
        <v/>
      </c>
      <c r="H2241" s="2" t="str">
        <f>IF(ISERROR(VLOOKUP(A2241,'Cadastro-Estoque'!A:G,1,FALSE)),"",VLOOKUP(A2241,'Cadastro-Estoque'!A:G,3,FALSE))</f>
        <v/>
      </c>
    </row>
    <row r="2242" spans="5:8" ht="18.75" customHeight="1" x14ac:dyDescent="0.25">
      <c r="E2242" s="1" t="str">
        <f t="shared" si="35"/>
        <v/>
      </c>
      <c r="F2242" s="2" t="str">
        <f>IF(ISERROR(VLOOKUP(A2242,'Cadastro-Estoque'!A:G,1,FALSE)),"",VLOOKUP(A2242,'Cadastro-Estoque'!A:G,4,FALSE))</f>
        <v/>
      </c>
      <c r="G2242" s="2" t="str">
        <f>IF(ISBLANK(A2242),"",IF(ISERROR(VLOOKUP(A2242,'Cadastro-Estoque'!A:G,1,FALSE)),"Produto não cadastrado",VLOOKUP(A2242,'Cadastro-Estoque'!A:G,2,FALSE)))</f>
        <v/>
      </c>
      <c r="H2242" s="2" t="str">
        <f>IF(ISERROR(VLOOKUP(A2242,'Cadastro-Estoque'!A:G,1,FALSE)),"",VLOOKUP(A2242,'Cadastro-Estoque'!A:G,3,FALSE))</f>
        <v/>
      </c>
    </row>
    <row r="2243" spans="5:8" ht="18.75" customHeight="1" x14ac:dyDescent="0.25">
      <c r="E2243" s="1" t="str">
        <f t="shared" si="35"/>
        <v/>
      </c>
      <c r="F2243" s="2" t="str">
        <f>IF(ISERROR(VLOOKUP(A2243,'Cadastro-Estoque'!A:G,1,FALSE)),"",VLOOKUP(A2243,'Cadastro-Estoque'!A:G,4,FALSE))</f>
        <v/>
      </c>
      <c r="G2243" s="2" t="str">
        <f>IF(ISBLANK(A2243),"",IF(ISERROR(VLOOKUP(A2243,'Cadastro-Estoque'!A:G,1,FALSE)),"Produto não cadastrado",VLOOKUP(A2243,'Cadastro-Estoque'!A:G,2,FALSE)))</f>
        <v/>
      </c>
      <c r="H2243" s="2" t="str">
        <f>IF(ISERROR(VLOOKUP(A2243,'Cadastro-Estoque'!A:G,1,FALSE)),"",VLOOKUP(A2243,'Cadastro-Estoque'!A:G,3,FALSE))</f>
        <v/>
      </c>
    </row>
    <row r="2244" spans="5:8" ht="18.75" customHeight="1" x14ac:dyDescent="0.25">
      <c r="E2244" s="1" t="str">
        <f t="shared" si="35"/>
        <v/>
      </c>
      <c r="F2244" s="2" t="str">
        <f>IF(ISERROR(VLOOKUP(A2244,'Cadastro-Estoque'!A:G,1,FALSE)),"",VLOOKUP(A2244,'Cadastro-Estoque'!A:G,4,FALSE))</f>
        <v/>
      </c>
      <c r="G2244" s="2" t="str">
        <f>IF(ISBLANK(A2244),"",IF(ISERROR(VLOOKUP(A2244,'Cadastro-Estoque'!A:G,1,FALSE)),"Produto não cadastrado",VLOOKUP(A2244,'Cadastro-Estoque'!A:G,2,FALSE)))</f>
        <v/>
      </c>
      <c r="H2244" s="2" t="str">
        <f>IF(ISERROR(VLOOKUP(A2244,'Cadastro-Estoque'!A:G,1,FALSE)),"",VLOOKUP(A2244,'Cadastro-Estoque'!A:G,3,FALSE))</f>
        <v/>
      </c>
    </row>
    <row r="2245" spans="5:8" ht="18.75" customHeight="1" x14ac:dyDescent="0.25">
      <c r="E2245" s="1" t="str">
        <f t="shared" si="35"/>
        <v/>
      </c>
      <c r="F2245" s="2" t="str">
        <f>IF(ISERROR(VLOOKUP(A2245,'Cadastro-Estoque'!A:G,1,FALSE)),"",VLOOKUP(A2245,'Cadastro-Estoque'!A:G,4,FALSE))</f>
        <v/>
      </c>
      <c r="G2245" s="2" t="str">
        <f>IF(ISBLANK(A2245),"",IF(ISERROR(VLOOKUP(A2245,'Cadastro-Estoque'!A:G,1,FALSE)),"Produto não cadastrado",VLOOKUP(A2245,'Cadastro-Estoque'!A:G,2,FALSE)))</f>
        <v/>
      </c>
      <c r="H2245" s="2" t="str">
        <f>IF(ISERROR(VLOOKUP(A2245,'Cadastro-Estoque'!A:G,1,FALSE)),"",VLOOKUP(A2245,'Cadastro-Estoque'!A:G,3,FALSE))</f>
        <v/>
      </c>
    </row>
    <row r="2246" spans="5:8" ht="18.75" customHeight="1" x14ac:dyDescent="0.25">
      <c r="E2246" s="1" t="str">
        <f t="shared" si="35"/>
        <v/>
      </c>
      <c r="F2246" s="2" t="str">
        <f>IF(ISERROR(VLOOKUP(A2246,'Cadastro-Estoque'!A:G,1,FALSE)),"",VLOOKUP(A2246,'Cadastro-Estoque'!A:G,4,FALSE))</f>
        <v/>
      </c>
      <c r="G2246" s="2" t="str">
        <f>IF(ISBLANK(A2246),"",IF(ISERROR(VLOOKUP(A2246,'Cadastro-Estoque'!A:G,1,FALSE)),"Produto não cadastrado",VLOOKUP(A2246,'Cadastro-Estoque'!A:G,2,FALSE)))</f>
        <v/>
      </c>
      <c r="H2246" s="2" t="str">
        <f>IF(ISERROR(VLOOKUP(A2246,'Cadastro-Estoque'!A:G,1,FALSE)),"",VLOOKUP(A2246,'Cadastro-Estoque'!A:G,3,FALSE))</f>
        <v/>
      </c>
    </row>
    <row r="2247" spans="5:8" ht="18.75" customHeight="1" x14ac:dyDescent="0.25">
      <c r="E2247" s="1" t="str">
        <f t="shared" ref="E2247:E2310" si="36">IF(ISBLANK(A2247),"",C2247*D2247)</f>
        <v/>
      </c>
      <c r="F2247" s="2" t="str">
        <f>IF(ISERROR(VLOOKUP(A2247,'Cadastro-Estoque'!A:G,1,FALSE)),"",VLOOKUP(A2247,'Cadastro-Estoque'!A:G,4,FALSE))</f>
        <v/>
      </c>
      <c r="G2247" s="2" t="str">
        <f>IF(ISBLANK(A2247),"",IF(ISERROR(VLOOKUP(A2247,'Cadastro-Estoque'!A:G,1,FALSE)),"Produto não cadastrado",VLOOKUP(A2247,'Cadastro-Estoque'!A:G,2,FALSE)))</f>
        <v/>
      </c>
      <c r="H2247" s="2" t="str">
        <f>IF(ISERROR(VLOOKUP(A2247,'Cadastro-Estoque'!A:G,1,FALSE)),"",VLOOKUP(A2247,'Cadastro-Estoque'!A:G,3,FALSE))</f>
        <v/>
      </c>
    </row>
    <row r="2248" spans="5:8" ht="18.75" customHeight="1" x14ac:dyDescent="0.25">
      <c r="E2248" s="1" t="str">
        <f t="shared" si="36"/>
        <v/>
      </c>
      <c r="F2248" s="2" t="str">
        <f>IF(ISERROR(VLOOKUP(A2248,'Cadastro-Estoque'!A:G,1,FALSE)),"",VLOOKUP(A2248,'Cadastro-Estoque'!A:G,4,FALSE))</f>
        <v/>
      </c>
      <c r="G2248" s="2" t="str">
        <f>IF(ISBLANK(A2248),"",IF(ISERROR(VLOOKUP(A2248,'Cadastro-Estoque'!A:G,1,FALSE)),"Produto não cadastrado",VLOOKUP(A2248,'Cadastro-Estoque'!A:G,2,FALSE)))</f>
        <v/>
      </c>
      <c r="H2248" s="2" t="str">
        <f>IF(ISERROR(VLOOKUP(A2248,'Cadastro-Estoque'!A:G,1,FALSE)),"",VLOOKUP(A2248,'Cadastro-Estoque'!A:G,3,FALSE))</f>
        <v/>
      </c>
    </row>
    <row r="2249" spans="5:8" ht="18.75" customHeight="1" x14ac:dyDescent="0.25">
      <c r="E2249" s="1" t="str">
        <f t="shared" si="36"/>
        <v/>
      </c>
      <c r="F2249" s="2" t="str">
        <f>IF(ISERROR(VLOOKUP(A2249,'Cadastro-Estoque'!A:G,1,FALSE)),"",VLOOKUP(A2249,'Cadastro-Estoque'!A:G,4,FALSE))</f>
        <v/>
      </c>
      <c r="G2249" s="2" t="str">
        <f>IF(ISBLANK(A2249),"",IF(ISERROR(VLOOKUP(A2249,'Cadastro-Estoque'!A:G,1,FALSE)),"Produto não cadastrado",VLOOKUP(A2249,'Cadastro-Estoque'!A:G,2,FALSE)))</f>
        <v/>
      </c>
      <c r="H2249" s="2" t="str">
        <f>IF(ISERROR(VLOOKUP(A2249,'Cadastro-Estoque'!A:G,1,FALSE)),"",VLOOKUP(A2249,'Cadastro-Estoque'!A:G,3,FALSE))</f>
        <v/>
      </c>
    </row>
    <row r="2250" spans="5:8" ht="18.75" customHeight="1" x14ac:dyDescent="0.25">
      <c r="E2250" s="1" t="str">
        <f t="shared" si="36"/>
        <v/>
      </c>
      <c r="F2250" s="2" t="str">
        <f>IF(ISERROR(VLOOKUP(A2250,'Cadastro-Estoque'!A:G,1,FALSE)),"",VLOOKUP(A2250,'Cadastro-Estoque'!A:G,4,FALSE))</f>
        <v/>
      </c>
      <c r="G2250" s="2" t="str">
        <f>IF(ISBLANK(A2250),"",IF(ISERROR(VLOOKUP(A2250,'Cadastro-Estoque'!A:G,1,FALSE)),"Produto não cadastrado",VLOOKUP(A2250,'Cadastro-Estoque'!A:G,2,FALSE)))</f>
        <v/>
      </c>
      <c r="H2250" s="2" t="str">
        <f>IF(ISERROR(VLOOKUP(A2250,'Cadastro-Estoque'!A:G,1,FALSE)),"",VLOOKUP(A2250,'Cadastro-Estoque'!A:G,3,FALSE))</f>
        <v/>
      </c>
    </row>
    <row r="2251" spans="5:8" ht="18.75" customHeight="1" x14ac:dyDescent="0.25">
      <c r="E2251" s="1" t="str">
        <f t="shared" si="36"/>
        <v/>
      </c>
      <c r="F2251" s="2" t="str">
        <f>IF(ISERROR(VLOOKUP(A2251,'Cadastro-Estoque'!A:G,1,FALSE)),"",VLOOKUP(A2251,'Cadastro-Estoque'!A:G,4,FALSE))</f>
        <v/>
      </c>
      <c r="G2251" s="2" t="str">
        <f>IF(ISBLANK(A2251),"",IF(ISERROR(VLOOKUP(A2251,'Cadastro-Estoque'!A:G,1,FALSE)),"Produto não cadastrado",VLOOKUP(A2251,'Cadastro-Estoque'!A:G,2,FALSE)))</f>
        <v/>
      </c>
      <c r="H2251" s="2" t="str">
        <f>IF(ISERROR(VLOOKUP(A2251,'Cadastro-Estoque'!A:G,1,FALSE)),"",VLOOKUP(A2251,'Cadastro-Estoque'!A:G,3,FALSE))</f>
        <v/>
      </c>
    </row>
    <row r="2252" spans="5:8" ht="18.75" customHeight="1" x14ac:dyDescent="0.25">
      <c r="E2252" s="1" t="str">
        <f t="shared" si="36"/>
        <v/>
      </c>
      <c r="F2252" s="2" t="str">
        <f>IF(ISERROR(VLOOKUP(A2252,'Cadastro-Estoque'!A:G,1,FALSE)),"",VLOOKUP(A2252,'Cadastro-Estoque'!A:G,4,FALSE))</f>
        <v/>
      </c>
      <c r="G2252" s="2" t="str">
        <f>IF(ISBLANK(A2252),"",IF(ISERROR(VLOOKUP(A2252,'Cadastro-Estoque'!A:G,1,FALSE)),"Produto não cadastrado",VLOOKUP(A2252,'Cadastro-Estoque'!A:G,2,FALSE)))</f>
        <v/>
      </c>
      <c r="H2252" s="2" t="str">
        <f>IF(ISERROR(VLOOKUP(A2252,'Cadastro-Estoque'!A:G,1,FALSE)),"",VLOOKUP(A2252,'Cadastro-Estoque'!A:G,3,FALSE))</f>
        <v/>
      </c>
    </row>
    <row r="2253" spans="5:8" ht="18.75" customHeight="1" x14ac:dyDescent="0.25">
      <c r="E2253" s="1" t="str">
        <f t="shared" si="36"/>
        <v/>
      </c>
      <c r="F2253" s="2" t="str">
        <f>IF(ISERROR(VLOOKUP(A2253,'Cadastro-Estoque'!A:G,1,FALSE)),"",VLOOKUP(A2253,'Cadastro-Estoque'!A:G,4,FALSE))</f>
        <v/>
      </c>
      <c r="G2253" s="2" t="str">
        <f>IF(ISBLANK(A2253),"",IF(ISERROR(VLOOKUP(A2253,'Cadastro-Estoque'!A:G,1,FALSE)),"Produto não cadastrado",VLOOKUP(A2253,'Cadastro-Estoque'!A:G,2,FALSE)))</f>
        <v/>
      </c>
      <c r="H2253" s="2" t="str">
        <f>IF(ISERROR(VLOOKUP(A2253,'Cadastro-Estoque'!A:G,1,FALSE)),"",VLOOKUP(A2253,'Cadastro-Estoque'!A:G,3,FALSE))</f>
        <v/>
      </c>
    </row>
    <row r="2254" spans="5:8" ht="18.75" customHeight="1" x14ac:dyDescent="0.25">
      <c r="E2254" s="1" t="str">
        <f t="shared" si="36"/>
        <v/>
      </c>
      <c r="F2254" s="2" t="str">
        <f>IF(ISERROR(VLOOKUP(A2254,'Cadastro-Estoque'!A:G,1,FALSE)),"",VLOOKUP(A2254,'Cadastro-Estoque'!A:G,4,FALSE))</f>
        <v/>
      </c>
      <c r="G2254" s="2" t="str">
        <f>IF(ISBLANK(A2254),"",IF(ISERROR(VLOOKUP(A2254,'Cadastro-Estoque'!A:G,1,FALSE)),"Produto não cadastrado",VLOOKUP(A2254,'Cadastro-Estoque'!A:G,2,FALSE)))</f>
        <v/>
      </c>
      <c r="H2254" s="2" t="str">
        <f>IF(ISERROR(VLOOKUP(A2254,'Cadastro-Estoque'!A:G,1,FALSE)),"",VLOOKUP(A2254,'Cadastro-Estoque'!A:G,3,FALSE))</f>
        <v/>
      </c>
    </row>
    <row r="2255" spans="5:8" ht="18.75" customHeight="1" x14ac:dyDescent="0.25">
      <c r="E2255" s="1" t="str">
        <f t="shared" si="36"/>
        <v/>
      </c>
      <c r="F2255" s="2" t="str">
        <f>IF(ISERROR(VLOOKUP(A2255,'Cadastro-Estoque'!A:G,1,FALSE)),"",VLOOKUP(A2255,'Cadastro-Estoque'!A:G,4,FALSE))</f>
        <v/>
      </c>
      <c r="G2255" s="2" t="str">
        <f>IF(ISBLANK(A2255),"",IF(ISERROR(VLOOKUP(A2255,'Cadastro-Estoque'!A:G,1,FALSE)),"Produto não cadastrado",VLOOKUP(A2255,'Cadastro-Estoque'!A:G,2,FALSE)))</f>
        <v/>
      </c>
      <c r="H2255" s="2" t="str">
        <f>IF(ISERROR(VLOOKUP(A2255,'Cadastro-Estoque'!A:G,1,FALSE)),"",VLOOKUP(A2255,'Cadastro-Estoque'!A:G,3,FALSE))</f>
        <v/>
      </c>
    </row>
    <row r="2256" spans="5:8" ht="18.75" customHeight="1" x14ac:dyDescent="0.25">
      <c r="E2256" s="1" t="str">
        <f t="shared" si="36"/>
        <v/>
      </c>
      <c r="F2256" s="2" t="str">
        <f>IF(ISERROR(VLOOKUP(A2256,'Cadastro-Estoque'!A:G,1,FALSE)),"",VLOOKUP(A2256,'Cadastro-Estoque'!A:G,4,FALSE))</f>
        <v/>
      </c>
      <c r="G2256" s="2" t="str">
        <f>IF(ISBLANK(A2256),"",IF(ISERROR(VLOOKUP(A2256,'Cadastro-Estoque'!A:G,1,FALSE)),"Produto não cadastrado",VLOOKUP(A2256,'Cadastro-Estoque'!A:G,2,FALSE)))</f>
        <v/>
      </c>
      <c r="H2256" s="2" t="str">
        <f>IF(ISERROR(VLOOKUP(A2256,'Cadastro-Estoque'!A:G,1,FALSE)),"",VLOOKUP(A2256,'Cadastro-Estoque'!A:G,3,FALSE))</f>
        <v/>
      </c>
    </row>
    <row r="2257" spans="5:8" ht="18.75" customHeight="1" x14ac:dyDescent="0.25">
      <c r="E2257" s="1" t="str">
        <f t="shared" si="36"/>
        <v/>
      </c>
      <c r="F2257" s="2" t="str">
        <f>IF(ISERROR(VLOOKUP(A2257,'Cadastro-Estoque'!A:G,1,FALSE)),"",VLOOKUP(A2257,'Cadastro-Estoque'!A:G,4,FALSE))</f>
        <v/>
      </c>
      <c r="G2257" s="2" t="str">
        <f>IF(ISBLANK(A2257),"",IF(ISERROR(VLOOKUP(A2257,'Cadastro-Estoque'!A:G,1,FALSE)),"Produto não cadastrado",VLOOKUP(A2257,'Cadastro-Estoque'!A:G,2,FALSE)))</f>
        <v/>
      </c>
      <c r="H2257" s="2" t="str">
        <f>IF(ISERROR(VLOOKUP(A2257,'Cadastro-Estoque'!A:G,1,FALSE)),"",VLOOKUP(A2257,'Cadastro-Estoque'!A:G,3,FALSE))</f>
        <v/>
      </c>
    </row>
    <row r="2258" spans="5:8" ht="18.75" customHeight="1" x14ac:dyDescent="0.25">
      <c r="E2258" s="1" t="str">
        <f t="shared" si="36"/>
        <v/>
      </c>
      <c r="F2258" s="2" t="str">
        <f>IF(ISERROR(VLOOKUP(A2258,'Cadastro-Estoque'!A:G,1,FALSE)),"",VLOOKUP(A2258,'Cadastro-Estoque'!A:G,4,FALSE))</f>
        <v/>
      </c>
      <c r="G2258" s="2" t="str">
        <f>IF(ISBLANK(A2258),"",IF(ISERROR(VLOOKUP(A2258,'Cadastro-Estoque'!A:G,1,FALSE)),"Produto não cadastrado",VLOOKUP(A2258,'Cadastro-Estoque'!A:G,2,FALSE)))</f>
        <v/>
      </c>
      <c r="H2258" s="2" t="str">
        <f>IF(ISERROR(VLOOKUP(A2258,'Cadastro-Estoque'!A:G,1,FALSE)),"",VLOOKUP(A2258,'Cadastro-Estoque'!A:G,3,FALSE))</f>
        <v/>
      </c>
    </row>
    <row r="2259" spans="5:8" ht="18.75" customHeight="1" x14ac:dyDescent="0.25">
      <c r="E2259" s="1" t="str">
        <f t="shared" si="36"/>
        <v/>
      </c>
      <c r="F2259" s="2" t="str">
        <f>IF(ISERROR(VLOOKUP(A2259,'Cadastro-Estoque'!A:G,1,FALSE)),"",VLOOKUP(A2259,'Cadastro-Estoque'!A:G,4,FALSE))</f>
        <v/>
      </c>
      <c r="G2259" s="2" t="str">
        <f>IF(ISBLANK(A2259),"",IF(ISERROR(VLOOKUP(A2259,'Cadastro-Estoque'!A:G,1,FALSE)),"Produto não cadastrado",VLOOKUP(A2259,'Cadastro-Estoque'!A:G,2,FALSE)))</f>
        <v/>
      </c>
      <c r="H2259" s="2" t="str">
        <f>IF(ISERROR(VLOOKUP(A2259,'Cadastro-Estoque'!A:G,1,FALSE)),"",VLOOKUP(A2259,'Cadastro-Estoque'!A:G,3,FALSE))</f>
        <v/>
      </c>
    </row>
    <row r="2260" spans="5:8" ht="18.75" customHeight="1" x14ac:dyDescent="0.25">
      <c r="E2260" s="1" t="str">
        <f t="shared" si="36"/>
        <v/>
      </c>
      <c r="F2260" s="2" t="str">
        <f>IF(ISERROR(VLOOKUP(A2260,'Cadastro-Estoque'!A:G,1,FALSE)),"",VLOOKUP(A2260,'Cadastro-Estoque'!A:G,4,FALSE))</f>
        <v/>
      </c>
      <c r="G2260" s="2" t="str">
        <f>IF(ISBLANK(A2260),"",IF(ISERROR(VLOOKUP(A2260,'Cadastro-Estoque'!A:G,1,FALSE)),"Produto não cadastrado",VLOOKUP(A2260,'Cadastro-Estoque'!A:G,2,FALSE)))</f>
        <v/>
      </c>
      <c r="H2260" s="2" t="str">
        <f>IF(ISERROR(VLOOKUP(A2260,'Cadastro-Estoque'!A:G,1,FALSE)),"",VLOOKUP(A2260,'Cadastro-Estoque'!A:G,3,FALSE))</f>
        <v/>
      </c>
    </row>
    <row r="2261" spans="5:8" ht="18.75" customHeight="1" x14ac:dyDescent="0.25">
      <c r="E2261" s="1" t="str">
        <f t="shared" si="36"/>
        <v/>
      </c>
      <c r="F2261" s="2" t="str">
        <f>IF(ISERROR(VLOOKUP(A2261,'Cadastro-Estoque'!A:G,1,FALSE)),"",VLOOKUP(A2261,'Cadastro-Estoque'!A:G,4,FALSE))</f>
        <v/>
      </c>
      <c r="G2261" s="2" t="str">
        <f>IF(ISBLANK(A2261),"",IF(ISERROR(VLOOKUP(A2261,'Cadastro-Estoque'!A:G,1,FALSE)),"Produto não cadastrado",VLOOKUP(A2261,'Cadastro-Estoque'!A:G,2,FALSE)))</f>
        <v/>
      </c>
      <c r="H2261" s="2" t="str">
        <f>IF(ISERROR(VLOOKUP(A2261,'Cadastro-Estoque'!A:G,1,FALSE)),"",VLOOKUP(A2261,'Cadastro-Estoque'!A:G,3,FALSE))</f>
        <v/>
      </c>
    </row>
    <row r="2262" spans="5:8" ht="18.75" customHeight="1" x14ac:dyDescent="0.25">
      <c r="E2262" s="1" t="str">
        <f t="shared" si="36"/>
        <v/>
      </c>
      <c r="F2262" s="2" t="str">
        <f>IF(ISERROR(VLOOKUP(A2262,'Cadastro-Estoque'!A:G,1,FALSE)),"",VLOOKUP(A2262,'Cadastro-Estoque'!A:G,4,FALSE))</f>
        <v/>
      </c>
      <c r="G2262" s="2" t="str">
        <f>IF(ISBLANK(A2262),"",IF(ISERROR(VLOOKUP(A2262,'Cadastro-Estoque'!A:G,1,FALSE)),"Produto não cadastrado",VLOOKUP(A2262,'Cadastro-Estoque'!A:G,2,FALSE)))</f>
        <v/>
      </c>
      <c r="H2262" s="2" t="str">
        <f>IF(ISERROR(VLOOKUP(A2262,'Cadastro-Estoque'!A:G,1,FALSE)),"",VLOOKUP(A2262,'Cadastro-Estoque'!A:G,3,FALSE))</f>
        <v/>
      </c>
    </row>
    <row r="2263" spans="5:8" ht="18.75" customHeight="1" x14ac:dyDescent="0.25">
      <c r="E2263" s="1" t="str">
        <f t="shared" si="36"/>
        <v/>
      </c>
      <c r="F2263" s="2" t="str">
        <f>IF(ISERROR(VLOOKUP(A2263,'Cadastro-Estoque'!A:G,1,FALSE)),"",VLOOKUP(A2263,'Cadastro-Estoque'!A:G,4,FALSE))</f>
        <v/>
      </c>
      <c r="G2263" s="2" t="str">
        <f>IF(ISBLANK(A2263),"",IF(ISERROR(VLOOKUP(A2263,'Cadastro-Estoque'!A:G,1,FALSE)),"Produto não cadastrado",VLOOKUP(A2263,'Cadastro-Estoque'!A:G,2,FALSE)))</f>
        <v/>
      </c>
      <c r="H2263" s="2" t="str">
        <f>IF(ISERROR(VLOOKUP(A2263,'Cadastro-Estoque'!A:G,1,FALSE)),"",VLOOKUP(A2263,'Cadastro-Estoque'!A:G,3,FALSE))</f>
        <v/>
      </c>
    </row>
    <row r="2264" spans="5:8" ht="18.75" customHeight="1" x14ac:dyDescent="0.25">
      <c r="E2264" s="1" t="str">
        <f t="shared" si="36"/>
        <v/>
      </c>
      <c r="F2264" s="2" t="str">
        <f>IF(ISERROR(VLOOKUP(A2264,'Cadastro-Estoque'!A:G,1,FALSE)),"",VLOOKUP(A2264,'Cadastro-Estoque'!A:G,4,FALSE))</f>
        <v/>
      </c>
      <c r="G2264" s="2" t="str">
        <f>IF(ISBLANK(A2264),"",IF(ISERROR(VLOOKUP(A2264,'Cadastro-Estoque'!A:G,1,FALSE)),"Produto não cadastrado",VLOOKUP(A2264,'Cadastro-Estoque'!A:G,2,FALSE)))</f>
        <v/>
      </c>
      <c r="H2264" s="2" t="str">
        <f>IF(ISERROR(VLOOKUP(A2264,'Cadastro-Estoque'!A:G,1,FALSE)),"",VLOOKUP(A2264,'Cadastro-Estoque'!A:G,3,FALSE))</f>
        <v/>
      </c>
    </row>
    <row r="2265" spans="5:8" ht="18.75" customHeight="1" x14ac:dyDescent="0.25">
      <c r="E2265" s="1" t="str">
        <f t="shared" si="36"/>
        <v/>
      </c>
      <c r="F2265" s="2" t="str">
        <f>IF(ISERROR(VLOOKUP(A2265,'Cadastro-Estoque'!A:G,1,FALSE)),"",VLOOKUP(A2265,'Cadastro-Estoque'!A:G,4,FALSE))</f>
        <v/>
      </c>
      <c r="G2265" s="2" t="str">
        <f>IF(ISBLANK(A2265),"",IF(ISERROR(VLOOKUP(A2265,'Cadastro-Estoque'!A:G,1,FALSE)),"Produto não cadastrado",VLOOKUP(A2265,'Cadastro-Estoque'!A:G,2,FALSE)))</f>
        <v/>
      </c>
      <c r="H2265" s="2" t="str">
        <f>IF(ISERROR(VLOOKUP(A2265,'Cadastro-Estoque'!A:G,1,FALSE)),"",VLOOKUP(A2265,'Cadastro-Estoque'!A:G,3,FALSE))</f>
        <v/>
      </c>
    </row>
    <row r="2266" spans="5:8" ht="18.75" customHeight="1" x14ac:dyDescent="0.25">
      <c r="E2266" s="1" t="str">
        <f t="shared" si="36"/>
        <v/>
      </c>
      <c r="F2266" s="2" t="str">
        <f>IF(ISERROR(VLOOKUP(A2266,'Cadastro-Estoque'!A:G,1,FALSE)),"",VLOOKUP(A2266,'Cadastro-Estoque'!A:G,4,FALSE))</f>
        <v/>
      </c>
      <c r="G2266" s="2" t="str">
        <f>IF(ISBLANK(A2266),"",IF(ISERROR(VLOOKUP(A2266,'Cadastro-Estoque'!A:G,1,FALSE)),"Produto não cadastrado",VLOOKUP(A2266,'Cadastro-Estoque'!A:G,2,FALSE)))</f>
        <v/>
      </c>
      <c r="H2266" s="2" t="str">
        <f>IF(ISERROR(VLOOKUP(A2266,'Cadastro-Estoque'!A:G,1,FALSE)),"",VLOOKUP(A2266,'Cadastro-Estoque'!A:G,3,FALSE))</f>
        <v/>
      </c>
    </row>
    <row r="2267" spans="5:8" ht="18.75" customHeight="1" x14ac:dyDescent="0.25">
      <c r="E2267" s="1" t="str">
        <f t="shared" si="36"/>
        <v/>
      </c>
      <c r="F2267" s="2" t="str">
        <f>IF(ISERROR(VLOOKUP(A2267,'Cadastro-Estoque'!A:G,1,FALSE)),"",VLOOKUP(A2267,'Cadastro-Estoque'!A:G,4,FALSE))</f>
        <v/>
      </c>
      <c r="G2267" s="2" t="str">
        <f>IF(ISBLANK(A2267),"",IF(ISERROR(VLOOKUP(A2267,'Cadastro-Estoque'!A:G,1,FALSE)),"Produto não cadastrado",VLOOKUP(A2267,'Cadastro-Estoque'!A:G,2,FALSE)))</f>
        <v/>
      </c>
      <c r="H2267" s="2" t="str">
        <f>IF(ISERROR(VLOOKUP(A2267,'Cadastro-Estoque'!A:G,1,FALSE)),"",VLOOKUP(A2267,'Cadastro-Estoque'!A:G,3,FALSE))</f>
        <v/>
      </c>
    </row>
    <row r="2268" spans="5:8" ht="18.75" customHeight="1" x14ac:dyDescent="0.25">
      <c r="E2268" s="1" t="str">
        <f t="shared" si="36"/>
        <v/>
      </c>
      <c r="F2268" s="2" t="str">
        <f>IF(ISERROR(VLOOKUP(A2268,'Cadastro-Estoque'!A:G,1,FALSE)),"",VLOOKUP(A2268,'Cadastro-Estoque'!A:G,4,FALSE))</f>
        <v/>
      </c>
      <c r="G2268" s="2" t="str">
        <f>IF(ISBLANK(A2268),"",IF(ISERROR(VLOOKUP(A2268,'Cadastro-Estoque'!A:G,1,FALSE)),"Produto não cadastrado",VLOOKUP(A2268,'Cadastro-Estoque'!A:G,2,FALSE)))</f>
        <v/>
      </c>
      <c r="H2268" s="2" t="str">
        <f>IF(ISERROR(VLOOKUP(A2268,'Cadastro-Estoque'!A:G,1,FALSE)),"",VLOOKUP(A2268,'Cadastro-Estoque'!A:G,3,FALSE))</f>
        <v/>
      </c>
    </row>
    <row r="2269" spans="5:8" ht="18.75" customHeight="1" x14ac:dyDescent="0.25">
      <c r="E2269" s="1" t="str">
        <f t="shared" si="36"/>
        <v/>
      </c>
      <c r="F2269" s="2" t="str">
        <f>IF(ISERROR(VLOOKUP(A2269,'Cadastro-Estoque'!A:G,1,FALSE)),"",VLOOKUP(A2269,'Cadastro-Estoque'!A:G,4,FALSE))</f>
        <v/>
      </c>
      <c r="G2269" s="2" t="str">
        <f>IF(ISBLANK(A2269),"",IF(ISERROR(VLOOKUP(A2269,'Cadastro-Estoque'!A:G,1,FALSE)),"Produto não cadastrado",VLOOKUP(A2269,'Cadastro-Estoque'!A:G,2,FALSE)))</f>
        <v/>
      </c>
      <c r="H2269" s="2" t="str">
        <f>IF(ISERROR(VLOOKUP(A2269,'Cadastro-Estoque'!A:G,1,FALSE)),"",VLOOKUP(A2269,'Cadastro-Estoque'!A:G,3,FALSE))</f>
        <v/>
      </c>
    </row>
    <row r="2270" spans="5:8" ht="18.75" customHeight="1" x14ac:dyDescent="0.25">
      <c r="E2270" s="1" t="str">
        <f t="shared" si="36"/>
        <v/>
      </c>
      <c r="F2270" s="2" t="str">
        <f>IF(ISERROR(VLOOKUP(A2270,'Cadastro-Estoque'!A:G,1,FALSE)),"",VLOOKUP(A2270,'Cadastro-Estoque'!A:G,4,FALSE))</f>
        <v/>
      </c>
      <c r="G2270" s="2" t="str">
        <f>IF(ISBLANK(A2270),"",IF(ISERROR(VLOOKUP(A2270,'Cadastro-Estoque'!A:G,1,FALSE)),"Produto não cadastrado",VLOOKUP(A2270,'Cadastro-Estoque'!A:G,2,FALSE)))</f>
        <v/>
      </c>
      <c r="H2270" s="2" t="str">
        <f>IF(ISERROR(VLOOKUP(A2270,'Cadastro-Estoque'!A:G,1,FALSE)),"",VLOOKUP(A2270,'Cadastro-Estoque'!A:G,3,FALSE))</f>
        <v/>
      </c>
    </row>
    <row r="2271" spans="5:8" ht="18.75" customHeight="1" x14ac:dyDescent="0.25">
      <c r="E2271" s="1" t="str">
        <f t="shared" si="36"/>
        <v/>
      </c>
      <c r="F2271" s="2" t="str">
        <f>IF(ISERROR(VLOOKUP(A2271,'Cadastro-Estoque'!A:G,1,FALSE)),"",VLOOKUP(A2271,'Cadastro-Estoque'!A:G,4,FALSE))</f>
        <v/>
      </c>
      <c r="G2271" s="2" t="str">
        <f>IF(ISBLANK(A2271),"",IF(ISERROR(VLOOKUP(A2271,'Cadastro-Estoque'!A:G,1,FALSE)),"Produto não cadastrado",VLOOKUP(A2271,'Cadastro-Estoque'!A:G,2,FALSE)))</f>
        <v/>
      </c>
      <c r="H2271" s="2" t="str">
        <f>IF(ISERROR(VLOOKUP(A2271,'Cadastro-Estoque'!A:G,1,FALSE)),"",VLOOKUP(A2271,'Cadastro-Estoque'!A:G,3,FALSE))</f>
        <v/>
      </c>
    </row>
    <row r="2272" spans="5:8" ht="18.75" customHeight="1" x14ac:dyDescent="0.25">
      <c r="E2272" s="1" t="str">
        <f t="shared" si="36"/>
        <v/>
      </c>
      <c r="F2272" s="2" t="str">
        <f>IF(ISERROR(VLOOKUP(A2272,'Cadastro-Estoque'!A:G,1,FALSE)),"",VLOOKUP(A2272,'Cadastro-Estoque'!A:G,4,FALSE))</f>
        <v/>
      </c>
      <c r="G2272" s="2" t="str">
        <f>IF(ISBLANK(A2272),"",IF(ISERROR(VLOOKUP(A2272,'Cadastro-Estoque'!A:G,1,FALSE)),"Produto não cadastrado",VLOOKUP(A2272,'Cadastro-Estoque'!A:G,2,FALSE)))</f>
        <v/>
      </c>
      <c r="H2272" s="2" t="str">
        <f>IF(ISERROR(VLOOKUP(A2272,'Cadastro-Estoque'!A:G,1,FALSE)),"",VLOOKUP(A2272,'Cadastro-Estoque'!A:G,3,FALSE))</f>
        <v/>
      </c>
    </row>
    <row r="2273" spans="5:8" ht="18.75" customHeight="1" x14ac:dyDescent="0.25">
      <c r="E2273" s="1" t="str">
        <f t="shared" si="36"/>
        <v/>
      </c>
      <c r="F2273" s="2" t="str">
        <f>IF(ISERROR(VLOOKUP(A2273,'Cadastro-Estoque'!A:G,1,FALSE)),"",VLOOKUP(A2273,'Cadastro-Estoque'!A:G,4,FALSE))</f>
        <v/>
      </c>
      <c r="G2273" s="2" t="str">
        <f>IF(ISBLANK(A2273),"",IF(ISERROR(VLOOKUP(A2273,'Cadastro-Estoque'!A:G,1,FALSE)),"Produto não cadastrado",VLOOKUP(A2273,'Cadastro-Estoque'!A:G,2,FALSE)))</f>
        <v/>
      </c>
      <c r="H2273" s="2" t="str">
        <f>IF(ISERROR(VLOOKUP(A2273,'Cadastro-Estoque'!A:G,1,FALSE)),"",VLOOKUP(A2273,'Cadastro-Estoque'!A:G,3,FALSE))</f>
        <v/>
      </c>
    </row>
    <row r="2274" spans="5:8" ht="18.75" customHeight="1" x14ac:dyDescent="0.25">
      <c r="E2274" s="1" t="str">
        <f t="shared" si="36"/>
        <v/>
      </c>
      <c r="F2274" s="2" t="str">
        <f>IF(ISERROR(VLOOKUP(A2274,'Cadastro-Estoque'!A:G,1,FALSE)),"",VLOOKUP(A2274,'Cadastro-Estoque'!A:G,4,FALSE))</f>
        <v/>
      </c>
      <c r="G2274" s="2" t="str">
        <f>IF(ISBLANK(A2274),"",IF(ISERROR(VLOOKUP(A2274,'Cadastro-Estoque'!A:G,1,FALSE)),"Produto não cadastrado",VLOOKUP(A2274,'Cadastro-Estoque'!A:G,2,FALSE)))</f>
        <v/>
      </c>
      <c r="H2274" s="2" t="str">
        <f>IF(ISERROR(VLOOKUP(A2274,'Cadastro-Estoque'!A:G,1,FALSE)),"",VLOOKUP(A2274,'Cadastro-Estoque'!A:G,3,FALSE))</f>
        <v/>
      </c>
    </row>
    <row r="2275" spans="5:8" ht="18.75" customHeight="1" x14ac:dyDescent="0.25">
      <c r="E2275" s="1" t="str">
        <f t="shared" si="36"/>
        <v/>
      </c>
      <c r="F2275" s="2" t="str">
        <f>IF(ISERROR(VLOOKUP(A2275,'Cadastro-Estoque'!A:G,1,FALSE)),"",VLOOKUP(A2275,'Cadastro-Estoque'!A:G,4,FALSE))</f>
        <v/>
      </c>
      <c r="G2275" s="2" t="str">
        <f>IF(ISBLANK(A2275),"",IF(ISERROR(VLOOKUP(A2275,'Cadastro-Estoque'!A:G,1,FALSE)),"Produto não cadastrado",VLOOKUP(A2275,'Cadastro-Estoque'!A:G,2,FALSE)))</f>
        <v/>
      </c>
      <c r="H2275" s="2" t="str">
        <f>IF(ISERROR(VLOOKUP(A2275,'Cadastro-Estoque'!A:G,1,FALSE)),"",VLOOKUP(A2275,'Cadastro-Estoque'!A:G,3,FALSE))</f>
        <v/>
      </c>
    </row>
    <row r="2276" spans="5:8" ht="18.75" customHeight="1" x14ac:dyDescent="0.25">
      <c r="E2276" s="1" t="str">
        <f t="shared" si="36"/>
        <v/>
      </c>
      <c r="F2276" s="2" t="str">
        <f>IF(ISERROR(VLOOKUP(A2276,'Cadastro-Estoque'!A:G,1,FALSE)),"",VLOOKUP(A2276,'Cadastro-Estoque'!A:G,4,FALSE))</f>
        <v/>
      </c>
      <c r="G2276" s="2" t="str">
        <f>IF(ISBLANK(A2276),"",IF(ISERROR(VLOOKUP(A2276,'Cadastro-Estoque'!A:G,1,FALSE)),"Produto não cadastrado",VLOOKUP(A2276,'Cadastro-Estoque'!A:G,2,FALSE)))</f>
        <v/>
      </c>
      <c r="H2276" s="2" t="str">
        <f>IF(ISERROR(VLOOKUP(A2276,'Cadastro-Estoque'!A:G,1,FALSE)),"",VLOOKUP(A2276,'Cadastro-Estoque'!A:G,3,FALSE))</f>
        <v/>
      </c>
    </row>
    <row r="2277" spans="5:8" ht="18.75" customHeight="1" x14ac:dyDescent="0.25">
      <c r="E2277" s="1" t="str">
        <f t="shared" si="36"/>
        <v/>
      </c>
      <c r="F2277" s="2" t="str">
        <f>IF(ISERROR(VLOOKUP(A2277,'Cadastro-Estoque'!A:G,1,FALSE)),"",VLOOKUP(A2277,'Cadastro-Estoque'!A:G,4,FALSE))</f>
        <v/>
      </c>
      <c r="G2277" s="2" t="str">
        <f>IF(ISBLANK(A2277),"",IF(ISERROR(VLOOKUP(A2277,'Cadastro-Estoque'!A:G,1,FALSE)),"Produto não cadastrado",VLOOKUP(A2277,'Cadastro-Estoque'!A:G,2,FALSE)))</f>
        <v/>
      </c>
      <c r="H2277" s="2" t="str">
        <f>IF(ISERROR(VLOOKUP(A2277,'Cadastro-Estoque'!A:G,1,FALSE)),"",VLOOKUP(A2277,'Cadastro-Estoque'!A:G,3,FALSE))</f>
        <v/>
      </c>
    </row>
    <row r="2278" spans="5:8" ht="18.75" customHeight="1" x14ac:dyDescent="0.25">
      <c r="E2278" s="1" t="str">
        <f t="shared" si="36"/>
        <v/>
      </c>
      <c r="F2278" s="2" t="str">
        <f>IF(ISERROR(VLOOKUP(A2278,'Cadastro-Estoque'!A:G,1,FALSE)),"",VLOOKUP(A2278,'Cadastro-Estoque'!A:G,4,FALSE))</f>
        <v/>
      </c>
      <c r="G2278" s="2" t="str">
        <f>IF(ISBLANK(A2278),"",IF(ISERROR(VLOOKUP(A2278,'Cadastro-Estoque'!A:G,1,FALSE)),"Produto não cadastrado",VLOOKUP(A2278,'Cadastro-Estoque'!A:G,2,FALSE)))</f>
        <v/>
      </c>
      <c r="H2278" s="2" t="str">
        <f>IF(ISERROR(VLOOKUP(A2278,'Cadastro-Estoque'!A:G,1,FALSE)),"",VLOOKUP(A2278,'Cadastro-Estoque'!A:G,3,FALSE))</f>
        <v/>
      </c>
    </row>
    <row r="2279" spans="5:8" ht="18.75" customHeight="1" x14ac:dyDescent="0.25">
      <c r="E2279" s="1" t="str">
        <f t="shared" si="36"/>
        <v/>
      </c>
      <c r="F2279" s="2" t="str">
        <f>IF(ISERROR(VLOOKUP(A2279,'Cadastro-Estoque'!A:G,1,FALSE)),"",VLOOKUP(A2279,'Cadastro-Estoque'!A:G,4,FALSE))</f>
        <v/>
      </c>
      <c r="G2279" s="2" t="str">
        <f>IF(ISBLANK(A2279),"",IF(ISERROR(VLOOKUP(A2279,'Cadastro-Estoque'!A:G,1,FALSE)),"Produto não cadastrado",VLOOKUP(A2279,'Cadastro-Estoque'!A:G,2,FALSE)))</f>
        <v/>
      </c>
      <c r="H2279" s="2" t="str">
        <f>IF(ISERROR(VLOOKUP(A2279,'Cadastro-Estoque'!A:G,1,FALSE)),"",VLOOKUP(A2279,'Cadastro-Estoque'!A:G,3,FALSE))</f>
        <v/>
      </c>
    </row>
    <row r="2280" spans="5:8" ht="18.75" customHeight="1" x14ac:dyDescent="0.25">
      <c r="E2280" s="1" t="str">
        <f t="shared" si="36"/>
        <v/>
      </c>
      <c r="F2280" s="2" t="str">
        <f>IF(ISERROR(VLOOKUP(A2280,'Cadastro-Estoque'!A:G,1,FALSE)),"",VLOOKUP(A2280,'Cadastro-Estoque'!A:G,4,FALSE))</f>
        <v/>
      </c>
      <c r="G2280" s="2" t="str">
        <f>IF(ISBLANK(A2280),"",IF(ISERROR(VLOOKUP(A2280,'Cadastro-Estoque'!A:G,1,FALSE)),"Produto não cadastrado",VLOOKUP(A2280,'Cadastro-Estoque'!A:G,2,FALSE)))</f>
        <v/>
      </c>
      <c r="H2280" s="2" t="str">
        <f>IF(ISERROR(VLOOKUP(A2280,'Cadastro-Estoque'!A:G,1,FALSE)),"",VLOOKUP(A2280,'Cadastro-Estoque'!A:G,3,FALSE))</f>
        <v/>
      </c>
    </row>
    <row r="2281" spans="5:8" ht="18.75" customHeight="1" x14ac:dyDescent="0.25">
      <c r="E2281" s="1" t="str">
        <f t="shared" si="36"/>
        <v/>
      </c>
      <c r="F2281" s="2" t="str">
        <f>IF(ISERROR(VLOOKUP(A2281,'Cadastro-Estoque'!A:G,1,FALSE)),"",VLOOKUP(A2281,'Cadastro-Estoque'!A:G,4,FALSE))</f>
        <v/>
      </c>
      <c r="G2281" s="2" t="str">
        <f>IF(ISBLANK(A2281),"",IF(ISERROR(VLOOKUP(A2281,'Cadastro-Estoque'!A:G,1,FALSE)),"Produto não cadastrado",VLOOKUP(A2281,'Cadastro-Estoque'!A:G,2,FALSE)))</f>
        <v/>
      </c>
      <c r="H2281" s="2" t="str">
        <f>IF(ISERROR(VLOOKUP(A2281,'Cadastro-Estoque'!A:G,1,FALSE)),"",VLOOKUP(A2281,'Cadastro-Estoque'!A:G,3,FALSE))</f>
        <v/>
      </c>
    </row>
    <row r="2282" spans="5:8" ht="18.75" customHeight="1" x14ac:dyDescent="0.25">
      <c r="E2282" s="1" t="str">
        <f t="shared" si="36"/>
        <v/>
      </c>
      <c r="F2282" s="2" t="str">
        <f>IF(ISERROR(VLOOKUP(A2282,'Cadastro-Estoque'!A:G,1,FALSE)),"",VLOOKUP(A2282,'Cadastro-Estoque'!A:G,4,FALSE))</f>
        <v/>
      </c>
      <c r="G2282" s="2" t="str">
        <f>IF(ISBLANK(A2282),"",IF(ISERROR(VLOOKUP(A2282,'Cadastro-Estoque'!A:G,1,FALSE)),"Produto não cadastrado",VLOOKUP(A2282,'Cadastro-Estoque'!A:G,2,FALSE)))</f>
        <v/>
      </c>
      <c r="H2282" s="2" t="str">
        <f>IF(ISERROR(VLOOKUP(A2282,'Cadastro-Estoque'!A:G,1,FALSE)),"",VLOOKUP(A2282,'Cadastro-Estoque'!A:G,3,FALSE))</f>
        <v/>
      </c>
    </row>
    <row r="2283" spans="5:8" ht="18.75" customHeight="1" x14ac:dyDescent="0.25">
      <c r="E2283" s="1" t="str">
        <f t="shared" si="36"/>
        <v/>
      </c>
      <c r="F2283" s="2" t="str">
        <f>IF(ISERROR(VLOOKUP(A2283,'Cadastro-Estoque'!A:G,1,FALSE)),"",VLOOKUP(A2283,'Cadastro-Estoque'!A:G,4,FALSE))</f>
        <v/>
      </c>
      <c r="G2283" s="2" t="str">
        <f>IF(ISBLANK(A2283),"",IF(ISERROR(VLOOKUP(A2283,'Cadastro-Estoque'!A:G,1,FALSE)),"Produto não cadastrado",VLOOKUP(A2283,'Cadastro-Estoque'!A:G,2,FALSE)))</f>
        <v/>
      </c>
      <c r="H2283" s="2" t="str">
        <f>IF(ISERROR(VLOOKUP(A2283,'Cadastro-Estoque'!A:G,1,FALSE)),"",VLOOKUP(A2283,'Cadastro-Estoque'!A:G,3,FALSE))</f>
        <v/>
      </c>
    </row>
    <row r="2284" spans="5:8" ht="18.75" customHeight="1" x14ac:dyDescent="0.25">
      <c r="E2284" s="1" t="str">
        <f t="shared" si="36"/>
        <v/>
      </c>
      <c r="F2284" s="2" t="str">
        <f>IF(ISERROR(VLOOKUP(A2284,'Cadastro-Estoque'!A:G,1,FALSE)),"",VLOOKUP(A2284,'Cadastro-Estoque'!A:G,4,FALSE))</f>
        <v/>
      </c>
      <c r="G2284" s="2" t="str">
        <f>IF(ISBLANK(A2284),"",IF(ISERROR(VLOOKUP(A2284,'Cadastro-Estoque'!A:G,1,FALSE)),"Produto não cadastrado",VLOOKUP(A2284,'Cadastro-Estoque'!A:G,2,FALSE)))</f>
        <v/>
      </c>
      <c r="H2284" s="2" t="str">
        <f>IF(ISERROR(VLOOKUP(A2284,'Cadastro-Estoque'!A:G,1,FALSE)),"",VLOOKUP(A2284,'Cadastro-Estoque'!A:G,3,FALSE))</f>
        <v/>
      </c>
    </row>
    <row r="2285" spans="5:8" ht="18.75" customHeight="1" x14ac:dyDescent="0.25">
      <c r="E2285" s="1" t="str">
        <f t="shared" si="36"/>
        <v/>
      </c>
      <c r="F2285" s="2" t="str">
        <f>IF(ISERROR(VLOOKUP(A2285,'Cadastro-Estoque'!A:G,1,FALSE)),"",VLOOKUP(A2285,'Cadastro-Estoque'!A:G,4,FALSE))</f>
        <v/>
      </c>
      <c r="G2285" s="2" t="str">
        <f>IF(ISBLANK(A2285),"",IF(ISERROR(VLOOKUP(A2285,'Cadastro-Estoque'!A:G,1,FALSE)),"Produto não cadastrado",VLOOKUP(A2285,'Cadastro-Estoque'!A:G,2,FALSE)))</f>
        <v/>
      </c>
      <c r="H2285" s="2" t="str">
        <f>IF(ISERROR(VLOOKUP(A2285,'Cadastro-Estoque'!A:G,1,FALSE)),"",VLOOKUP(A2285,'Cadastro-Estoque'!A:G,3,FALSE))</f>
        <v/>
      </c>
    </row>
    <row r="2286" spans="5:8" ht="18.75" customHeight="1" x14ac:dyDescent="0.25">
      <c r="E2286" s="1" t="str">
        <f t="shared" si="36"/>
        <v/>
      </c>
      <c r="F2286" s="2" t="str">
        <f>IF(ISERROR(VLOOKUP(A2286,'Cadastro-Estoque'!A:G,1,FALSE)),"",VLOOKUP(A2286,'Cadastro-Estoque'!A:G,4,FALSE))</f>
        <v/>
      </c>
      <c r="G2286" s="2" t="str">
        <f>IF(ISBLANK(A2286),"",IF(ISERROR(VLOOKUP(A2286,'Cadastro-Estoque'!A:G,1,FALSE)),"Produto não cadastrado",VLOOKUP(A2286,'Cadastro-Estoque'!A:G,2,FALSE)))</f>
        <v/>
      </c>
      <c r="H2286" s="2" t="str">
        <f>IF(ISERROR(VLOOKUP(A2286,'Cadastro-Estoque'!A:G,1,FALSE)),"",VLOOKUP(A2286,'Cadastro-Estoque'!A:G,3,FALSE))</f>
        <v/>
      </c>
    </row>
    <row r="2287" spans="5:8" ht="18.75" customHeight="1" x14ac:dyDescent="0.25">
      <c r="E2287" s="1" t="str">
        <f t="shared" si="36"/>
        <v/>
      </c>
      <c r="F2287" s="2" t="str">
        <f>IF(ISERROR(VLOOKUP(A2287,'Cadastro-Estoque'!A:G,1,FALSE)),"",VLOOKUP(A2287,'Cadastro-Estoque'!A:G,4,FALSE))</f>
        <v/>
      </c>
      <c r="G2287" s="2" t="str">
        <f>IF(ISBLANK(A2287),"",IF(ISERROR(VLOOKUP(A2287,'Cadastro-Estoque'!A:G,1,FALSE)),"Produto não cadastrado",VLOOKUP(A2287,'Cadastro-Estoque'!A:G,2,FALSE)))</f>
        <v/>
      </c>
      <c r="H2287" s="2" t="str">
        <f>IF(ISERROR(VLOOKUP(A2287,'Cadastro-Estoque'!A:G,1,FALSE)),"",VLOOKUP(A2287,'Cadastro-Estoque'!A:G,3,FALSE))</f>
        <v/>
      </c>
    </row>
    <row r="2288" spans="5:8" ht="18.75" customHeight="1" x14ac:dyDescent="0.25">
      <c r="E2288" s="1" t="str">
        <f t="shared" si="36"/>
        <v/>
      </c>
      <c r="F2288" s="2" t="str">
        <f>IF(ISERROR(VLOOKUP(A2288,'Cadastro-Estoque'!A:G,1,FALSE)),"",VLOOKUP(A2288,'Cadastro-Estoque'!A:G,4,FALSE))</f>
        <v/>
      </c>
      <c r="G2288" s="2" t="str">
        <f>IF(ISBLANK(A2288),"",IF(ISERROR(VLOOKUP(A2288,'Cadastro-Estoque'!A:G,1,FALSE)),"Produto não cadastrado",VLOOKUP(A2288,'Cadastro-Estoque'!A:G,2,FALSE)))</f>
        <v/>
      </c>
      <c r="H2288" s="2" t="str">
        <f>IF(ISERROR(VLOOKUP(A2288,'Cadastro-Estoque'!A:G,1,FALSE)),"",VLOOKUP(A2288,'Cadastro-Estoque'!A:G,3,FALSE))</f>
        <v/>
      </c>
    </row>
    <row r="2289" spans="5:8" ht="18.75" customHeight="1" x14ac:dyDescent="0.25">
      <c r="E2289" s="1" t="str">
        <f t="shared" si="36"/>
        <v/>
      </c>
      <c r="F2289" s="2" t="str">
        <f>IF(ISERROR(VLOOKUP(A2289,'Cadastro-Estoque'!A:G,1,FALSE)),"",VLOOKUP(A2289,'Cadastro-Estoque'!A:G,4,FALSE))</f>
        <v/>
      </c>
      <c r="G2289" s="2" t="str">
        <f>IF(ISBLANK(A2289),"",IF(ISERROR(VLOOKUP(A2289,'Cadastro-Estoque'!A:G,1,FALSE)),"Produto não cadastrado",VLOOKUP(A2289,'Cadastro-Estoque'!A:G,2,FALSE)))</f>
        <v/>
      </c>
      <c r="H2289" s="2" t="str">
        <f>IF(ISERROR(VLOOKUP(A2289,'Cadastro-Estoque'!A:G,1,FALSE)),"",VLOOKUP(A2289,'Cadastro-Estoque'!A:G,3,FALSE))</f>
        <v/>
      </c>
    </row>
    <row r="2290" spans="5:8" ht="18.75" customHeight="1" x14ac:dyDescent="0.25">
      <c r="E2290" s="1" t="str">
        <f t="shared" si="36"/>
        <v/>
      </c>
      <c r="F2290" s="2" t="str">
        <f>IF(ISERROR(VLOOKUP(A2290,'Cadastro-Estoque'!A:G,1,FALSE)),"",VLOOKUP(A2290,'Cadastro-Estoque'!A:G,4,FALSE))</f>
        <v/>
      </c>
      <c r="G2290" s="2" t="str">
        <f>IF(ISBLANK(A2290),"",IF(ISERROR(VLOOKUP(A2290,'Cadastro-Estoque'!A:G,1,FALSE)),"Produto não cadastrado",VLOOKUP(A2290,'Cadastro-Estoque'!A:G,2,FALSE)))</f>
        <v/>
      </c>
      <c r="H2290" s="2" t="str">
        <f>IF(ISERROR(VLOOKUP(A2290,'Cadastro-Estoque'!A:G,1,FALSE)),"",VLOOKUP(A2290,'Cadastro-Estoque'!A:G,3,FALSE))</f>
        <v/>
      </c>
    </row>
    <row r="2291" spans="5:8" ht="18.75" customHeight="1" x14ac:dyDescent="0.25">
      <c r="E2291" s="1" t="str">
        <f t="shared" si="36"/>
        <v/>
      </c>
      <c r="F2291" s="2" t="str">
        <f>IF(ISERROR(VLOOKUP(A2291,'Cadastro-Estoque'!A:G,1,FALSE)),"",VLOOKUP(A2291,'Cadastro-Estoque'!A:G,4,FALSE))</f>
        <v/>
      </c>
      <c r="G2291" s="2" t="str">
        <f>IF(ISBLANK(A2291),"",IF(ISERROR(VLOOKUP(A2291,'Cadastro-Estoque'!A:G,1,FALSE)),"Produto não cadastrado",VLOOKUP(A2291,'Cadastro-Estoque'!A:G,2,FALSE)))</f>
        <v/>
      </c>
      <c r="H2291" s="2" t="str">
        <f>IF(ISERROR(VLOOKUP(A2291,'Cadastro-Estoque'!A:G,1,FALSE)),"",VLOOKUP(A2291,'Cadastro-Estoque'!A:G,3,FALSE))</f>
        <v/>
      </c>
    </row>
    <row r="2292" spans="5:8" ht="18.75" customHeight="1" x14ac:dyDescent="0.25">
      <c r="E2292" s="1" t="str">
        <f t="shared" si="36"/>
        <v/>
      </c>
      <c r="F2292" s="2" t="str">
        <f>IF(ISERROR(VLOOKUP(A2292,'Cadastro-Estoque'!A:G,1,FALSE)),"",VLOOKUP(A2292,'Cadastro-Estoque'!A:G,4,FALSE))</f>
        <v/>
      </c>
      <c r="G2292" s="2" t="str">
        <f>IF(ISBLANK(A2292),"",IF(ISERROR(VLOOKUP(A2292,'Cadastro-Estoque'!A:G,1,FALSE)),"Produto não cadastrado",VLOOKUP(A2292,'Cadastro-Estoque'!A:G,2,FALSE)))</f>
        <v/>
      </c>
      <c r="H2292" s="2" t="str">
        <f>IF(ISERROR(VLOOKUP(A2292,'Cadastro-Estoque'!A:G,1,FALSE)),"",VLOOKUP(A2292,'Cadastro-Estoque'!A:G,3,FALSE))</f>
        <v/>
      </c>
    </row>
    <row r="2293" spans="5:8" ht="18.75" customHeight="1" x14ac:dyDescent="0.25">
      <c r="E2293" s="1" t="str">
        <f t="shared" si="36"/>
        <v/>
      </c>
      <c r="F2293" s="2" t="str">
        <f>IF(ISERROR(VLOOKUP(A2293,'Cadastro-Estoque'!A:G,1,FALSE)),"",VLOOKUP(A2293,'Cadastro-Estoque'!A:G,4,FALSE))</f>
        <v/>
      </c>
      <c r="G2293" s="2" t="str">
        <f>IF(ISBLANK(A2293),"",IF(ISERROR(VLOOKUP(A2293,'Cadastro-Estoque'!A:G,1,FALSE)),"Produto não cadastrado",VLOOKUP(A2293,'Cadastro-Estoque'!A:G,2,FALSE)))</f>
        <v/>
      </c>
      <c r="H2293" s="2" t="str">
        <f>IF(ISERROR(VLOOKUP(A2293,'Cadastro-Estoque'!A:G,1,FALSE)),"",VLOOKUP(A2293,'Cadastro-Estoque'!A:G,3,FALSE))</f>
        <v/>
      </c>
    </row>
    <row r="2294" spans="5:8" ht="18.75" customHeight="1" x14ac:dyDescent="0.25">
      <c r="E2294" s="1" t="str">
        <f t="shared" si="36"/>
        <v/>
      </c>
      <c r="F2294" s="2" t="str">
        <f>IF(ISERROR(VLOOKUP(A2294,'Cadastro-Estoque'!A:G,1,FALSE)),"",VLOOKUP(A2294,'Cadastro-Estoque'!A:G,4,FALSE))</f>
        <v/>
      </c>
      <c r="G2294" s="2" t="str">
        <f>IF(ISBLANK(A2294),"",IF(ISERROR(VLOOKUP(A2294,'Cadastro-Estoque'!A:G,1,FALSE)),"Produto não cadastrado",VLOOKUP(A2294,'Cadastro-Estoque'!A:G,2,FALSE)))</f>
        <v/>
      </c>
      <c r="H2294" s="2" t="str">
        <f>IF(ISERROR(VLOOKUP(A2294,'Cadastro-Estoque'!A:G,1,FALSE)),"",VLOOKUP(A2294,'Cadastro-Estoque'!A:G,3,FALSE))</f>
        <v/>
      </c>
    </row>
    <row r="2295" spans="5:8" ht="18.75" customHeight="1" x14ac:dyDescent="0.25">
      <c r="E2295" s="1" t="str">
        <f t="shared" si="36"/>
        <v/>
      </c>
      <c r="F2295" s="2" t="str">
        <f>IF(ISERROR(VLOOKUP(A2295,'Cadastro-Estoque'!A:G,1,FALSE)),"",VLOOKUP(A2295,'Cadastro-Estoque'!A:G,4,FALSE))</f>
        <v/>
      </c>
      <c r="G2295" s="2" t="str">
        <f>IF(ISBLANK(A2295),"",IF(ISERROR(VLOOKUP(A2295,'Cadastro-Estoque'!A:G,1,FALSE)),"Produto não cadastrado",VLOOKUP(A2295,'Cadastro-Estoque'!A:G,2,FALSE)))</f>
        <v/>
      </c>
      <c r="H2295" s="2" t="str">
        <f>IF(ISERROR(VLOOKUP(A2295,'Cadastro-Estoque'!A:G,1,FALSE)),"",VLOOKUP(A2295,'Cadastro-Estoque'!A:G,3,FALSE))</f>
        <v/>
      </c>
    </row>
    <row r="2296" spans="5:8" ht="18.75" customHeight="1" x14ac:dyDescent="0.25">
      <c r="E2296" s="1" t="str">
        <f t="shared" si="36"/>
        <v/>
      </c>
      <c r="F2296" s="2" t="str">
        <f>IF(ISERROR(VLOOKUP(A2296,'Cadastro-Estoque'!A:G,1,FALSE)),"",VLOOKUP(A2296,'Cadastro-Estoque'!A:G,4,FALSE))</f>
        <v/>
      </c>
      <c r="G2296" s="2" t="str">
        <f>IF(ISBLANK(A2296),"",IF(ISERROR(VLOOKUP(A2296,'Cadastro-Estoque'!A:G,1,FALSE)),"Produto não cadastrado",VLOOKUP(A2296,'Cadastro-Estoque'!A:G,2,FALSE)))</f>
        <v/>
      </c>
      <c r="H2296" s="2" t="str">
        <f>IF(ISERROR(VLOOKUP(A2296,'Cadastro-Estoque'!A:G,1,FALSE)),"",VLOOKUP(A2296,'Cadastro-Estoque'!A:G,3,FALSE))</f>
        <v/>
      </c>
    </row>
    <row r="2297" spans="5:8" ht="18.75" customHeight="1" x14ac:dyDescent="0.25">
      <c r="E2297" s="1" t="str">
        <f t="shared" si="36"/>
        <v/>
      </c>
      <c r="F2297" s="2" t="str">
        <f>IF(ISERROR(VLOOKUP(A2297,'Cadastro-Estoque'!A:G,1,FALSE)),"",VLOOKUP(A2297,'Cadastro-Estoque'!A:G,4,FALSE))</f>
        <v/>
      </c>
      <c r="G2297" s="2" t="str">
        <f>IF(ISBLANK(A2297),"",IF(ISERROR(VLOOKUP(A2297,'Cadastro-Estoque'!A:G,1,FALSE)),"Produto não cadastrado",VLOOKUP(A2297,'Cadastro-Estoque'!A:G,2,FALSE)))</f>
        <v/>
      </c>
      <c r="H2297" s="2" t="str">
        <f>IF(ISERROR(VLOOKUP(A2297,'Cadastro-Estoque'!A:G,1,FALSE)),"",VLOOKUP(A2297,'Cadastro-Estoque'!A:G,3,FALSE))</f>
        <v/>
      </c>
    </row>
    <row r="2298" spans="5:8" ht="18.75" customHeight="1" x14ac:dyDescent="0.25">
      <c r="E2298" s="1" t="str">
        <f t="shared" si="36"/>
        <v/>
      </c>
      <c r="F2298" s="2" t="str">
        <f>IF(ISERROR(VLOOKUP(A2298,'Cadastro-Estoque'!A:G,1,FALSE)),"",VLOOKUP(A2298,'Cadastro-Estoque'!A:G,4,FALSE))</f>
        <v/>
      </c>
      <c r="G2298" s="2" t="str">
        <f>IF(ISBLANK(A2298),"",IF(ISERROR(VLOOKUP(A2298,'Cadastro-Estoque'!A:G,1,FALSE)),"Produto não cadastrado",VLOOKUP(A2298,'Cadastro-Estoque'!A:G,2,FALSE)))</f>
        <v/>
      </c>
      <c r="H2298" s="2" t="str">
        <f>IF(ISERROR(VLOOKUP(A2298,'Cadastro-Estoque'!A:G,1,FALSE)),"",VLOOKUP(A2298,'Cadastro-Estoque'!A:G,3,FALSE))</f>
        <v/>
      </c>
    </row>
    <row r="2299" spans="5:8" ht="18.75" customHeight="1" x14ac:dyDescent="0.25">
      <c r="E2299" s="1" t="str">
        <f t="shared" si="36"/>
        <v/>
      </c>
      <c r="F2299" s="2" t="str">
        <f>IF(ISERROR(VLOOKUP(A2299,'Cadastro-Estoque'!A:G,1,FALSE)),"",VLOOKUP(A2299,'Cadastro-Estoque'!A:G,4,FALSE))</f>
        <v/>
      </c>
      <c r="G2299" s="2" t="str">
        <f>IF(ISBLANK(A2299),"",IF(ISERROR(VLOOKUP(A2299,'Cadastro-Estoque'!A:G,1,FALSE)),"Produto não cadastrado",VLOOKUP(A2299,'Cadastro-Estoque'!A:G,2,FALSE)))</f>
        <v/>
      </c>
      <c r="H2299" s="2" t="str">
        <f>IF(ISERROR(VLOOKUP(A2299,'Cadastro-Estoque'!A:G,1,FALSE)),"",VLOOKUP(A2299,'Cadastro-Estoque'!A:G,3,FALSE))</f>
        <v/>
      </c>
    </row>
    <row r="2300" spans="5:8" ht="18.75" customHeight="1" x14ac:dyDescent="0.25">
      <c r="E2300" s="1" t="str">
        <f t="shared" si="36"/>
        <v/>
      </c>
      <c r="F2300" s="2" t="str">
        <f>IF(ISERROR(VLOOKUP(A2300,'Cadastro-Estoque'!A:G,1,FALSE)),"",VLOOKUP(A2300,'Cadastro-Estoque'!A:G,4,FALSE))</f>
        <v/>
      </c>
      <c r="G2300" s="2" t="str">
        <f>IF(ISBLANK(A2300),"",IF(ISERROR(VLOOKUP(A2300,'Cadastro-Estoque'!A:G,1,FALSE)),"Produto não cadastrado",VLOOKUP(A2300,'Cadastro-Estoque'!A:G,2,FALSE)))</f>
        <v/>
      </c>
      <c r="H2300" s="2" t="str">
        <f>IF(ISERROR(VLOOKUP(A2300,'Cadastro-Estoque'!A:G,1,FALSE)),"",VLOOKUP(A2300,'Cadastro-Estoque'!A:G,3,FALSE))</f>
        <v/>
      </c>
    </row>
    <row r="2301" spans="5:8" ht="18.75" customHeight="1" x14ac:dyDescent="0.25">
      <c r="E2301" s="1" t="str">
        <f t="shared" si="36"/>
        <v/>
      </c>
      <c r="F2301" s="2" t="str">
        <f>IF(ISERROR(VLOOKUP(A2301,'Cadastro-Estoque'!A:G,1,FALSE)),"",VLOOKUP(A2301,'Cadastro-Estoque'!A:G,4,FALSE))</f>
        <v/>
      </c>
      <c r="G2301" s="2" t="str">
        <f>IF(ISBLANK(A2301),"",IF(ISERROR(VLOOKUP(A2301,'Cadastro-Estoque'!A:G,1,FALSE)),"Produto não cadastrado",VLOOKUP(A2301,'Cadastro-Estoque'!A:G,2,FALSE)))</f>
        <v/>
      </c>
      <c r="H2301" s="2" t="str">
        <f>IF(ISERROR(VLOOKUP(A2301,'Cadastro-Estoque'!A:G,1,FALSE)),"",VLOOKUP(A2301,'Cadastro-Estoque'!A:G,3,FALSE))</f>
        <v/>
      </c>
    </row>
    <row r="2302" spans="5:8" ht="18.75" customHeight="1" x14ac:dyDescent="0.25">
      <c r="E2302" s="1" t="str">
        <f t="shared" si="36"/>
        <v/>
      </c>
      <c r="F2302" s="2" t="str">
        <f>IF(ISERROR(VLOOKUP(A2302,'Cadastro-Estoque'!A:G,1,FALSE)),"",VLOOKUP(A2302,'Cadastro-Estoque'!A:G,4,FALSE))</f>
        <v/>
      </c>
      <c r="G2302" s="2" t="str">
        <f>IF(ISBLANK(A2302),"",IF(ISERROR(VLOOKUP(A2302,'Cadastro-Estoque'!A:G,1,FALSE)),"Produto não cadastrado",VLOOKUP(A2302,'Cadastro-Estoque'!A:G,2,FALSE)))</f>
        <v/>
      </c>
      <c r="H2302" s="2" t="str">
        <f>IF(ISERROR(VLOOKUP(A2302,'Cadastro-Estoque'!A:G,1,FALSE)),"",VLOOKUP(A2302,'Cadastro-Estoque'!A:G,3,FALSE))</f>
        <v/>
      </c>
    </row>
    <row r="2303" spans="5:8" ht="18.75" customHeight="1" x14ac:dyDescent="0.25">
      <c r="E2303" s="1" t="str">
        <f t="shared" si="36"/>
        <v/>
      </c>
      <c r="F2303" s="2" t="str">
        <f>IF(ISERROR(VLOOKUP(A2303,'Cadastro-Estoque'!A:G,1,FALSE)),"",VLOOKUP(A2303,'Cadastro-Estoque'!A:G,4,FALSE))</f>
        <v/>
      </c>
      <c r="G2303" s="2" t="str">
        <f>IF(ISBLANK(A2303),"",IF(ISERROR(VLOOKUP(A2303,'Cadastro-Estoque'!A:G,1,FALSE)),"Produto não cadastrado",VLOOKUP(A2303,'Cadastro-Estoque'!A:G,2,FALSE)))</f>
        <v/>
      </c>
      <c r="H2303" s="2" t="str">
        <f>IF(ISERROR(VLOOKUP(A2303,'Cadastro-Estoque'!A:G,1,FALSE)),"",VLOOKUP(A2303,'Cadastro-Estoque'!A:G,3,FALSE))</f>
        <v/>
      </c>
    </row>
    <row r="2304" spans="5:8" ht="18.75" customHeight="1" x14ac:dyDescent="0.25">
      <c r="E2304" s="1" t="str">
        <f t="shared" si="36"/>
        <v/>
      </c>
      <c r="F2304" s="2" t="str">
        <f>IF(ISERROR(VLOOKUP(A2304,'Cadastro-Estoque'!A:G,1,FALSE)),"",VLOOKUP(A2304,'Cadastro-Estoque'!A:G,4,FALSE))</f>
        <v/>
      </c>
      <c r="G2304" s="2" t="str">
        <f>IF(ISBLANK(A2304),"",IF(ISERROR(VLOOKUP(A2304,'Cadastro-Estoque'!A:G,1,FALSE)),"Produto não cadastrado",VLOOKUP(A2304,'Cadastro-Estoque'!A:G,2,FALSE)))</f>
        <v/>
      </c>
      <c r="H2304" s="2" t="str">
        <f>IF(ISERROR(VLOOKUP(A2304,'Cadastro-Estoque'!A:G,1,FALSE)),"",VLOOKUP(A2304,'Cadastro-Estoque'!A:G,3,FALSE))</f>
        <v/>
      </c>
    </row>
    <row r="2305" spans="5:8" ht="18.75" customHeight="1" x14ac:dyDescent="0.25">
      <c r="E2305" s="1" t="str">
        <f t="shared" si="36"/>
        <v/>
      </c>
      <c r="F2305" s="2" t="str">
        <f>IF(ISERROR(VLOOKUP(A2305,'Cadastro-Estoque'!A:G,1,FALSE)),"",VLOOKUP(A2305,'Cadastro-Estoque'!A:G,4,FALSE))</f>
        <v/>
      </c>
      <c r="G2305" s="2" t="str">
        <f>IF(ISBLANK(A2305),"",IF(ISERROR(VLOOKUP(A2305,'Cadastro-Estoque'!A:G,1,FALSE)),"Produto não cadastrado",VLOOKUP(A2305,'Cadastro-Estoque'!A:G,2,FALSE)))</f>
        <v/>
      </c>
      <c r="H2305" s="2" t="str">
        <f>IF(ISERROR(VLOOKUP(A2305,'Cadastro-Estoque'!A:G,1,FALSE)),"",VLOOKUP(A2305,'Cadastro-Estoque'!A:G,3,FALSE))</f>
        <v/>
      </c>
    </row>
    <row r="2306" spans="5:8" ht="18.75" customHeight="1" x14ac:dyDescent="0.25">
      <c r="E2306" s="1" t="str">
        <f t="shared" si="36"/>
        <v/>
      </c>
      <c r="F2306" s="2" t="str">
        <f>IF(ISERROR(VLOOKUP(A2306,'Cadastro-Estoque'!A:G,1,FALSE)),"",VLOOKUP(A2306,'Cadastro-Estoque'!A:G,4,FALSE))</f>
        <v/>
      </c>
      <c r="G2306" s="2" t="str">
        <f>IF(ISBLANK(A2306),"",IF(ISERROR(VLOOKUP(A2306,'Cadastro-Estoque'!A:G,1,FALSE)),"Produto não cadastrado",VLOOKUP(A2306,'Cadastro-Estoque'!A:G,2,FALSE)))</f>
        <v/>
      </c>
      <c r="H2306" s="2" t="str">
        <f>IF(ISERROR(VLOOKUP(A2306,'Cadastro-Estoque'!A:G,1,FALSE)),"",VLOOKUP(A2306,'Cadastro-Estoque'!A:G,3,FALSE))</f>
        <v/>
      </c>
    </row>
    <row r="2307" spans="5:8" ht="18.75" customHeight="1" x14ac:dyDescent="0.25">
      <c r="E2307" s="1" t="str">
        <f t="shared" si="36"/>
        <v/>
      </c>
      <c r="F2307" s="2" t="str">
        <f>IF(ISERROR(VLOOKUP(A2307,'Cadastro-Estoque'!A:G,1,FALSE)),"",VLOOKUP(A2307,'Cadastro-Estoque'!A:G,4,FALSE))</f>
        <v/>
      </c>
      <c r="G2307" s="2" t="str">
        <f>IF(ISBLANK(A2307),"",IF(ISERROR(VLOOKUP(A2307,'Cadastro-Estoque'!A:G,1,FALSE)),"Produto não cadastrado",VLOOKUP(A2307,'Cadastro-Estoque'!A:G,2,FALSE)))</f>
        <v/>
      </c>
      <c r="H2307" s="2" t="str">
        <f>IF(ISERROR(VLOOKUP(A2307,'Cadastro-Estoque'!A:G,1,FALSE)),"",VLOOKUP(A2307,'Cadastro-Estoque'!A:G,3,FALSE))</f>
        <v/>
      </c>
    </row>
    <row r="2308" spans="5:8" ht="18.75" customHeight="1" x14ac:dyDescent="0.25">
      <c r="E2308" s="1" t="str">
        <f t="shared" si="36"/>
        <v/>
      </c>
      <c r="F2308" s="2" t="str">
        <f>IF(ISERROR(VLOOKUP(A2308,'Cadastro-Estoque'!A:G,1,FALSE)),"",VLOOKUP(A2308,'Cadastro-Estoque'!A:G,4,FALSE))</f>
        <v/>
      </c>
      <c r="G2308" s="2" t="str">
        <f>IF(ISBLANK(A2308),"",IF(ISERROR(VLOOKUP(A2308,'Cadastro-Estoque'!A:G,1,FALSE)),"Produto não cadastrado",VLOOKUP(A2308,'Cadastro-Estoque'!A:G,2,FALSE)))</f>
        <v/>
      </c>
      <c r="H2308" s="2" t="str">
        <f>IF(ISERROR(VLOOKUP(A2308,'Cadastro-Estoque'!A:G,1,FALSE)),"",VLOOKUP(A2308,'Cadastro-Estoque'!A:G,3,FALSE))</f>
        <v/>
      </c>
    </row>
    <row r="2309" spans="5:8" ht="18.75" customHeight="1" x14ac:dyDescent="0.25">
      <c r="E2309" s="1" t="str">
        <f t="shared" si="36"/>
        <v/>
      </c>
      <c r="F2309" s="2" t="str">
        <f>IF(ISERROR(VLOOKUP(A2309,'Cadastro-Estoque'!A:G,1,FALSE)),"",VLOOKUP(A2309,'Cadastro-Estoque'!A:G,4,FALSE))</f>
        <v/>
      </c>
      <c r="G2309" s="2" t="str">
        <f>IF(ISBLANK(A2309),"",IF(ISERROR(VLOOKUP(A2309,'Cadastro-Estoque'!A:G,1,FALSE)),"Produto não cadastrado",VLOOKUP(A2309,'Cadastro-Estoque'!A:G,2,FALSE)))</f>
        <v/>
      </c>
      <c r="H2309" s="2" t="str">
        <f>IF(ISERROR(VLOOKUP(A2309,'Cadastro-Estoque'!A:G,1,FALSE)),"",VLOOKUP(A2309,'Cadastro-Estoque'!A:G,3,FALSE))</f>
        <v/>
      </c>
    </row>
    <row r="2310" spans="5:8" ht="18.75" customHeight="1" x14ac:dyDescent="0.25">
      <c r="E2310" s="1" t="str">
        <f t="shared" si="36"/>
        <v/>
      </c>
      <c r="F2310" s="2" t="str">
        <f>IF(ISERROR(VLOOKUP(A2310,'Cadastro-Estoque'!A:G,1,FALSE)),"",VLOOKUP(A2310,'Cadastro-Estoque'!A:G,4,FALSE))</f>
        <v/>
      </c>
      <c r="G2310" s="2" t="str">
        <f>IF(ISBLANK(A2310),"",IF(ISERROR(VLOOKUP(A2310,'Cadastro-Estoque'!A:G,1,FALSE)),"Produto não cadastrado",VLOOKUP(A2310,'Cadastro-Estoque'!A:G,2,FALSE)))</f>
        <v/>
      </c>
      <c r="H2310" s="2" t="str">
        <f>IF(ISERROR(VLOOKUP(A2310,'Cadastro-Estoque'!A:G,1,FALSE)),"",VLOOKUP(A2310,'Cadastro-Estoque'!A:G,3,FALSE))</f>
        <v/>
      </c>
    </row>
    <row r="2311" spans="5:8" ht="18.75" customHeight="1" x14ac:dyDescent="0.25">
      <c r="E2311" s="1" t="str">
        <f t="shared" ref="E2311:E2374" si="37">IF(ISBLANK(A2311),"",C2311*D2311)</f>
        <v/>
      </c>
      <c r="F2311" s="2" t="str">
        <f>IF(ISERROR(VLOOKUP(A2311,'Cadastro-Estoque'!A:G,1,FALSE)),"",VLOOKUP(A2311,'Cadastro-Estoque'!A:G,4,FALSE))</f>
        <v/>
      </c>
      <c r="G2311" s="2" t="str">
        <f>IF(ISBLANK(A2311),"",IF(ISERROR(VLOOKUP(A2311,'Cadastro-Estoque'!A:G,1,FALSE)),"Produto não cadastrado",VLOOKUP(A2311,'Cadastro-Estoque'!A:G,2,FALSE)))</f>
        <v/>
      </c>
      <c r="H2311" s="2" t="str">
        <f>IF(ISERROR(VLOOKUP(A2311,'Cadastro-Estoque'!A:G,1,FALSE)),"",VLOOKUP(A2311,'Cadastro-Estoque'!A:G,3,FALSE))</f>
        <v/>
      </c>
    </row>
    <row r="2312" spans="5:8" ht="18.75" customHeight="1" x14ac:dyDescent="0.25">
      <c r="E2312" s="1" t="str">
        <f t="shared" si="37"/>
        <v/>
      </c>
      <c r="F2312" s="2" t="str">
        <f>IF(ISERROR(VLOOKUP(A2312,'Cadastro-Estoque'!A:G,1,FALSE)),"",VLOOKUP(A2312,'Cadastro-Estoque'!A:G,4,FALSE))</f>
        <v/>
      </c>
      <c r="G2312" s="2" t="str">
        <f>IF(ISBLANK(A2312),"",IF(ISERROR(VLOOKUP(A2312,'Cadastro-Estoque'!A:G,1,FALSE)),"Produto não cadastrado",VLOOKUP(A2312,'Cadastro-Estoque'!A:G,2,FALSE)))</f>
        <v/>
      </c>
      <c r="H2312" s="2" t="str">
        <f>IF(ISERROR(VLOOKUP(A2312,'Cadastro-Estoque'!A:G,1,FALSE)),"",VLOOKUP(A2312,'Cadastro-Estoque'!A:G,3,FALSE))</f>
        <v/>
      </c>
    </row>
    <row r="2313" spans="5:8" ht="18.75" customHeight="1" x14ac:dyDescent="0.25">
      <c r="E2313" s="1" t="str">
        <f t="shared" si="37"/>
        <v/>
      </c>
      <c r="F2313" s="2" t="str">
        <f>IF(ISERROR(VLOOKUP(A2313,'Cadastro-Estoque'!A:G,1,FALSE)),"",VLOOKUP(A2313,'Cadastro-Estoque'!A:G,4,FALSE))</f>
        <v/>
      </c>
      <c r="G2313" s="2" t="str">
        <f>IF(ISBLANK(A2313),"",IF(ISERROR(VLOOKUP(A2313,'Cadastro-Estoque'!A:G,1,FALSE)),"Produto não cadastrado",VLOOKUP(A2313,'Cadastro-Estoque'!A:G,2,FALSE)))</f>
        <v/>
      </c>
      <c r="H2313" s="2" t="str">
        <f>IF(ISERROR(VLOOKUP(A2313,'Cadastro-Estoque'!A:G,1,FALSE)),"",VLOOKUP(A2313,'Cadastro-Estoque'!A:G,3,FALSE))</f>
        <v/>
      </c>
    </row>
    <row r="2314" spans="5:8" ht="18.75" customHeight="1" x14ac:dyDescent="0.25">
      <c r="E2314" s="1" t="str">
        <f t="shared" si="37"/>
        <v/>
      </c>
      <c r="F2314" s="2" t="str">
        <f>IF(ISERROR(VLOOKUP(A2314,'Cadastro-Estoque'!A:G,1,FALSE)),"",VLOOKUP(A2314,'Cadastro-Estoque'!A:G,4,FALSE))</f>
        <v/>
      </c>
      <c r="G2314" s="2" t="str">
        <f>IF(ISBLANK(A2314),"",IF(ISERROR(VLOOKUP(A2314,'Cadastro-Estoque'!A:G,1,FALSE)),"Produto não cadastrado",VLOOKUP(A2314,'Cadastro-Estoque'!A:G,2,FALSE)))</f>
        <v/>
      </c>
      <c r="H2314" s="2" t="str">
        <f>IF(ISERROR(VLOOKUP(A2314,'Cadastro-Estoque'!A:G,1,FALSE)),"",VLOOKUP(A2314,'Cadastro-Estoque'!A:G,3,FALSE))</f>
        <v/>
      </c>
    </row>
    <row r="2315" spans="5:8" ht="18.75" customHeight="1" x14ac:dyDescent="0.25">
      <c r="E2315" s="1" t="str">
        <f t="shared" si="37"/>
        <v/>
      </c>
      <c r="F2315" s="2" t="str">
        <f>IF(ISERROR(VLOOKUP(A2315,'Cadastro-Estoque'!A:G,1,FALSE)),"",VLOOKUP(A2315,'Cadastro-Estoque'!A:G,4,FALSE))</f>
        <v/>
      </c>
      <c r="G2315" s="2" t="str">
        <f>IF(ISBLANK(A2315),"",IF(ISERROR(VLOOKUP(A2315,'Cadastro-Estoque'!A:G,1,FALSE)),"Produto não cadastrado",VLOOKUP(A2315,'Cadastro-Estoque'!A:G,2,FALSE)))</f>
        <v/>
      </c>
      <c r="H2315" s="2" t="str">
        <f>IF(ISERROR(VLOOKUP(A2315,'Cadastro-Estoque'!A:G,1,FALSE)),"",VLOOKUP(A2315,'Cadastro-Estoque'!A:G,3,FALSE))</f>
        <v/>
      </c>
    </row>
    <row r="2316" spans="5:8" ht="18.75" customHeight="1" x14ac:dyDescent="0.25">
      <c r="E2316" s="1" t="str">
        <f t="shared" si="37"/>
        <v/>
      </c>
      <c r="F2316" s="2" t="str">
        <f>IF(ISERROR(VLOOKUP(A2316,'Cadastro-Estoque'!A:G,1,FALSE)),"",VLOOKUP(A2316,'Cadastro-Estoque'!A:G,4,FALSE))</f>
        <v/>
      </c>
      <c r="G2316" s="2" t="str">
        <f>IF(ISBLANK(A2316),"",IF(ISERROR(VLOOKUP(A2316,'Cadastro-Estoque'!A:G,1,FALSE)),"Produto não cadastrado",VLOOKUP(A2316,'Cadastro-Estoque'!A:G,2,FALSE)))</f>
        <v/>
      </c>
      <c r="H2316" s="2" t="str">
        <f>IF(ISERROR(VLOOKUP(A2316,'Cadastro-Estoque'!A:G,1,FALSE)),"",VLOOKUP(A2316,'Cadastro-Estoque'!A:G,3,FALSE))</f>
        <v/>
      </c>
    </row>
    <row r="2317" spans="5:8" ht="18.75" customHeight="1" x14ac:dyDescent="0.25">
      <c r="E2317" s="1" t="str">
        <f t="shared" si="37"/>
        <v/>
      </c>
      <c r="F2317" s="2" t="str">
        <f>IF(ISERROR(VLOOKUP(A2317,'Cadastro-Estoque'!A:G,1,FALSE)),"",VLOOKUP(A2317,'Cadastro-Estoque'!A:G,4,FALSE))</f>
        <v/>
      </c>
      <c r="G2317" s="2" t="str">
        <f>IF(ISBLANK(A2317),"",IF(ISERROR(VLOOKUP(A2317,'Cadastro-Estoque'!A:G,1,FALSE)),"Produto não cadastrado",VLOOKUP(A2317,'Cadastro-Estoque'!A:G,2,FALSE)))</f>
        <v/>
      </c>
      <c r="H2317" s="2" t="str">
        <f>IF(ISERROR(VLOOKUP(A2317,'Cadastro-Estoque'!A:G,1,FALSE)),"",VLOOKUP(A2317,'Cadastro-Estoque'!A:G,3,FALSE))</f>
        <v/>
      </c>
    </row>
    <row r="2318" spans="5:8" ht="18.75" customHeight="1" x14ac:dyDescent="0.25">
      <c r="E2318" s="1" t="str">
        <f t="shared" si="37"/>
        <v/>
      </c>
      <c r="F2318" s="2" t="str">
        <f>IF(ISERROR(VLOOKUP(A2318,'Cadastro-Estoque'!A:G,1,FALSE)),"",VLOOKUP(A2318,'Cadastro-Estoque'!A:G,4,FALSE))</f>
        <v/>
      </c>
      <c r="G2318" s="2" t="str">
        <f>IF(ISBLANK(A2318),"",IF(ISERROR(VLOOKUP(A2318,'Cadastro-Estoque'!A:G,1,FALSE)),"Produto não cadastrado",VLOOKUP(A2318,'Cadastro-Estoque'!A:G,2,FALSE)))</f>
        <v/>
      </c>
      <c r="H2318" s="2" t="str">
        <f>IF(ISERROR(VLOOKUP(A2318,'Cadastro-Estoque'!A:G,1,FALSE)),"",VLOOKUP(A2318,'Cadastro-Estoque'!A:G,3,FALSE))</f>
        <v/>
      </c>
    </row>
    <row r="2319" spans="5:8" ht="18.75" customHeight="1" x14ac:dyDescent="0.25">
      <c r="E2319" s="1" t="str">
        <f t="shared" si="37"/>
        <v/>
      </c>
      <c r="F2319" s="2" t="str">
        <f>IF(ISERROR(VLOOKUP(A2319,'Cadastro-Estoque'!A:G,1,FALSE)),"",VLOOKUP(A2319,'Cadastro-Estoque'!A:G,4,FALSE))</f>
        <v/>
      </c>
      <c r="G2319" s="2" t="str">
        <f>IF(ISBLANK(A2319),"",IF(ISERROR(VLOOKUP(A2319,'Cadastro-Estoque'!A:G,1,FALSE)),"Produto não cadastrado",VLOOKUP(A2319,'Cadastro-Estoque'!A:G,2,FALSE)))</f>
        <v/>
      </c>
      <c r="H2319" s="2" t="str">
        <f>IF(ISERROR(VLOOKUP(A2319,'Cadastro-Estoque'!A:G,1,FALSE)),"",VLOOKUP(A2319,'Cadastro-Estoque'!A:G,3,FALSE))</f>
        <v/>
      </c>
    </row>
    <row r="2320" spans="5:8" ht="18.75" customHeight="1" x14ac:dyDescent="0.25">
      <c r="E2320" s="1" t="str">
        <f t="shared" si="37"/>
        <v/>
      </c>
      <c r="F2320" s="2" t="str">
        <f>IF(ISERROR(VLOOKUP(A2320,'Cadastro-Estoque'!A:G,1,FALSE)),"",VLOOKUP(A2320,'Cadastro-Estoque'!A:G,4,FALSE))</f>
        <v/>
      </c>
      <c r="G2320" s="2" t="str">
        <f>IF(ISBLANK(A2320),"",IF(ISERROR(VLOOKUP(A2320,'Cadastro-Estoque'!A:G,1,FALSE)),"Produto não cadastrado",VLOOKUP(A2320,'Cadastro-Estoque'!A:G,2,FALSE)))</f>
        <v/>
      </c>
      <c r="H2320" s="2" t="str">
        <f>IF(ISERROR(VLOOKUP(A2320,'Cadastro-Estoque'!A:G,1,FALSE)),"",VLOOKUP(A2320,'Cadastro-Estoque'!A:G,3,FALSE))</f>
        <v/>
      </c>
    </row>
    <row r="2321" spans="5:8" ht="18.75" customHeight="1" x14ac:dyDescent="0.25">
      <c r="E2321" s="1" t="str">
        <f t="shared" si="37"/>
        <v/>
      </c>
      <c r="F2321" s="2" t="str">
        <f>IF(ISERROR(VLOOKUP(A2321,'Cadastro-Estoque'!A:G,1,FALSE)),"",VLOOKUP(A2321,'Cadastro-Estoque'!A:G,4,FALSE))</f>
        <v/>
      </c>
      <c r="G2321" s="2" t="str">
        <f>IF(ISBLANK(A2321),"",IF(ISERROR(VLOOKUP(A2321,'Cadastro-Estoque'!A:G,1,FALSE)),"Produto não cadastrado",VLOOKUP(A2321,'Cadastro-Estoque'!A:G,2,FALSE)))</f>
        <v/>
      </c>
      <c r="H2321" s="2" t="str">
        <f>IF(ISERROR(VLOOKUP(A2321,'Cadastro-Estoque'!A:G,1,FALSE)),"",VLOOKUP(A2321,'Cadastro-Estoque'!A:G,3,FALSE))</f>
        <v/>
      </c>
    </row>
    <row r="2322" spans="5:8" ht="18.75" customHeight="1" x14ac:dyDescent="0.25">
      <c r="E2322" s="1" t="str">
        <f t="shared" si="37"/>
        <v/>
      </c>
      <c r="F2322" s="2" t="str">
        <f>IF(ISERROR(VLOOKUP(A2322,'Cadastro-Estoque'!A:G,1,FALSE)),"",VLOOKUP(A2322,'Cadastro-Estoque'!A:G,4,FALSE))</f>
        <v/>
      </c>
      <c r="G2322" s="2" t="str">
        <f>IF(ISBLANK(A2322),"",IF(ISERROR(VLOOKUP(A2322,'Cadastro-Estoque'!A:G,1,FALSE)),"Produto não cadastrado",VLOOKUP(A2322,'Cadastro-Estoque'!A:G,2,FALSE)))</f>
        <v/>
      </c>
      <c r="H2322" s="2" t="str">
        <f>IF(ISERROR(VLOOKUP(A2322,'Cadastro-Estoque'!A:G,1,FALSE)),"",VLOOKUP(A2322,'Cadastro-Estoque'!A:G,3,FALSE))</f>
        <v/>
      </c>
    </row>
    <row r="2323" spans="5:8" ht="18.75" customHeight="1" x14ac:dyDescent="0.25">
      <c r="E2323" s="1" t="str">
        <f t="shared" si="37"/>
        <v/>
      </c>
      <c r="F2323" s="2" t="str">
        <f>IF(ISERROR(VLOOKUP(A2323,'Cadastro-Estoque'!A:G,1,FALSE)),"",VLOOKUP(A2323,'Cadastro-Estoque'!A:G,4,FALSE))</f>
        <v/>
      </c>
      <c r="G2323" s="2" t="str">
        <f>IF(ISBLANK(A2323),"",IF(ISERROR(VLOOKUP(A2323,'Cadastro-Estoque'!A:G,1,FALSE)),"Produto não cadastrado",VLOOKUP(A2323,'Cadastro-Estoque'!A:G,2,FALSE)))</f>
        <v/>
      </c>
      <c r="H2323" s="2" t="str">
        <f>IF(ISERROR(VLOOKUP(A2323,'Cadastro-Estoque'!A:G,1,FALSE)),"",VLOOKUP(A2323,'Cadastro-Estoque'!A:G,3,FALSE))</f>
        <v/>
      </c>
    </row>
    <row r="2324" spans="5:8" ht="18.75" customHeight="1" x14ac:dyDescent="0.25">
      <c r="E2324" s="1" t="str">
        <f t="shared" si="37"/>
        <v/>
      </c>
      <c r="F2324" s="2" t="str">
        <f>IF(ISERROR(VLOOKUP(A2324,'Cadastro-Estoque'!A:G,1,FALSE)),"",VLOOKUP(A2324,'Cadastro-Estoque'!A:G,4,FALSE))</f>
        <v/>
      </c>
      <c r="G2324" s="2" t="str">
        <f>IF(ISBLANK(A2324),"",IF(ISERROR(VLOOKUP(A2324,'Cadastro-Estoque'!A:G,1,FALSE)),"Produto não cadastrado",VLOOKUP(A2324,'Cadastro-Estoque'!A:G,2,FALSE)))</f>
        <v/>
      </c>
      <c r="H2324" s="2" t="str">
        <f>IF(ISERROR(VLOOKUP(A2324,'Cadastro-Estoque'!A:G,1,FALSE)),"",VLOOKUP(A2324,'Cadastro-Estoque'!A:G,3,FALSE))</f>
        <v/>
      </c>
    </row>
    <row r="2325" spans="5:8" ht="18.75" customHeight="1" x14ac:dyDescent="0.25">
      <c r="E2325" s="1" t="str">
        <f t="shared" si="37"/>
        <v/>
      </c>
      <c r="F2325" s="2" t="str">
        <f>IF(ISERROR(VLOOKUP(A2325,'Cadastro-Estoque'!A:G,1,FALSE)),"",VLOOKUP(A2325,'Cadastro-Estoque'!A:G,4,FALSE))</f>
        <v/>
      </c>
      <c r="G2325" s="2" t="str">
        <f>IF(ISBLANK(A2325),"",IF(ISERROR(VLOOKUP(A2325,'Cadastro-Estoque'!A:G,1,FALSE)),"Produto não cadastrado",VLOOKUP(A2325,'Cadastro-Estoque'!A:G,2,FALSE)))</f>
        <v/>
      </c>
      <c r="H2325" s="2" t="str">
        <f>IF(ISERROR(VLOOKUP(A2325,'Cadastro-Estoque'!A:G,1,FALSE)),"",VLOOKUP(A2325,'Cadastro-Estoque'!A:G,3,FALSE))</f>
        <v/>
      </c>
    </row>
    <row r="2326" spans="5:8" ht="18.75" customHeight="1" x14ac:dyDescent="0.25">
      <c r="E2326" s="1" t="str">
        <f t="shared" si="37"/>
        <v/>
      </c>
      <c r="F2326" s="2" t="str">
        <f>IF(ISERROR(VLOOKUP(A2326,'Cadastro-Estoque'!A:G,1,FALSE)),"",VLOOKUP(A2326,'Cadastro-Estoque'!A:G,4,FALSE))</f>
        <v/>
      </c>
      <c r="G2326" s="2" t="str">
        <f>IF(ISBLANK(A2326),"",IF(ISERROR(VLOOKUP(A2326,'Cadastro-Estoque'!A:G,1,FALSE)),"Produto não cadastrado",VLOOKUP(A2326,'Cadastro-Estoque'!A:G,2,FALSE)))</f>
        <v/>
      </c>
      <c r="H2326" s="2" t="str">
        <f>IF(ISERROR(VLOOKUP(A2326,'Cadastro-Estoque'!A:G,1,FALSE)),"",VLOOKUP(A2326,'Cadastro-Estoque'!A:G,3,FALSE))</f>
        <v/>
      </c>
    </row>
    <row r="2327" spans="5:8" ht="18.75" customHeight="1" x14ac:dyDescent="0.25">
      <c r="E2327" s="1" t="str">
        <f t="shared" si="37"/>
        <v/>
      </c>
      <c r="F2327" s="2" t="str">
        <f>IF(ISERROR(VLOOKUP(A2327,'Cadastro-Estoque'!A:G,1,FALSE)),"",VLOOKUP(A2327,'Cadastro-Estoque'!A:G,4,FALSE))</f>
        <v/>
      </c>
      <c r="G2327" s="2" t="str">
        <f>IF(ISBLANK(A2327),"",IF(ISERROR(VLOOKUP(A2327,'Cadastro-Estoque'!A:G,1,FALSE)),"Produto não cadastrado",VLOOKUP(A2327,'Cadastro-Estoque'!A:G,2,FALSE)))</f>
        <v/>
      </c>
      <c r="H2327" s="2" t="str">
        <f>IF(ISERROR(VLOOKUP(A2327,'Cadastro-Estoque'!A:G,1,FALSE)),"",VLOOKUP(A2327,'Cadastro-Estoque'!A:G,3,FALSE))</f>
        <v/>
      </c>
    </row>
    <row r="2328" spans="5:8" ht="18.75" customHeight="1" x14ac:dyDescent="0.25">
      <c r="E2328" s="1" t="str">
        <f t="shared" si="37"/>
        <v/>
      </c>
      <c r="F2328" s="2" t="str">
        <f>IF(ISERROR(VLOOKUP(A2328,'Cadastro-Estoque'!A:G,1,FALSE)),"",VLOOKUP(A2328,'Cadastro-Estoque'!A:G,4,FALSE))</f>
        <v/>
      </c>
      <c r="G2328" s="2" t="str">
        <f>IF(ISBLANK(A2328),"",IF(ISERROR(VLOOKUP(A2328,'Cadastro-Estoque'!A:G,1,FALSE)),"Produto não cadastrado",VLOOKUP(A2328,'Cadastro-Estoque'!A:G,2,FALSE)))</f>
        <v/>
      </c>
      <c r="H2328" s="2" t="str">
        <f>IF(ISERROR(VLOOKUP(A2328,'Cadastro-Estoque'!A:G,1,FALSE)),"",VLOOKUP(A2328,'Cadastro-Estoque'!A:G,3,FALSE))</f>
        <v/>
      </c>
    </row>
    <row r="2329" spans="5:8" ht="18.75" customHeight="1" x14ac:dyDescent="0.25">
      <c r="E2329" s="1" t="str">
        <f t="shared" si="37"/>
        <v/>
      </c>
      <c r="F2329" s="2" t="str">
        <f>IF(ISERROR(VLOOKUP(A2329,'Cadastro-Estoque'!A:G,1,FALSE)),"",VLOOKUP(A2329,'Cadastro-Estoque'!A:G,4,FALSE))</f>
        <v/>
      </c>
      <c r="G2329" s="2" t="str">
        <f>IF(ISBLANK(A2329),"",IF(ISERROR(VLOOKUP(A2329,'Cadastro-Estoque'!A:G,1,FALSE)),"Produto não cadastrado",VLOOKUP(A2329,'Cadastro-Estoque'!A:G,2,FALSE)))</f>
        <v/>
      </c>
      <c r="H2329" s="2" t="str">
        <f>IF(ISERROR(VLOOKUP(A2329,'Cadastro-Estoque'!A:G,1,FALSE)),"",VLOOKUP(A2329,'Cadastro-Estoque'!A:G,3,FALSE))</f>
        <v/>
      </c>
    </row>
    <row r="2330" spans="5:8" ht="18.75" customHeight="1" x14ac:dyDescent="0.25">
      <c r="E2330" s="1" t="str">
        <f t="shared" si="37"/>
        <v/>
      </c>
      <c r="F2330" s="2" t="str">
        <f>IF(ISERROR(VLOOKUP(A2330,'Cadastro-Estoque'!A:G,1,FALSE)),"",VLOOKUP(A2330,'Cadastro-Estoque'!A:G,4,FALSE))</f>
        <v/>
      </c>
      <c r="G2330" s="2" t="str">
        <f>IF(ISBLANK(A2330),"",IF(ISERROR(VLOOKUP(A2330,'Cadastro-Estoque'!A:G,1,FALSE)),"Produto não cadastrado",VLOOKUP(A2330,'Cadastro-Estoque'!A:G,2,FALSE)))</f>
        <v/>
      </c>
      <c r="H2330" s="2" t="str">
        <f>IF(ISERROR(VLOOKUP(A2330,'Cadastro-Estoque'!A:G,1,FALSE)),"",VLOOKUP(A2330,'Cadastro-Estoque'!A:G,3,FALSE))</f>
        <v/>
      </c>
    </row>
    <row r="2331" spans="5:8" ht="18.75" customHeight="1" x14ac:dyDescent="0.25">
      <c r="E2331" s="1" t="str">
        <f t="shared" si="37"/>
        <v/>
      </c>
      <c r="F2331" s="2" t="str">
        <f>IF(ISERROR(VLOOKUP(A2331,'Cadastro-Estoque'!A:G,1,FALSE)),"",VLOOKUP(A2331,'Cadastro-Estoque'!A:G,4,FALSE))</f>
        <v/>
      </c>
      <c r="G2331" s="2" t="str">
        <f>IF(ISBLANK(A2331),"",IF(ISERROR(VLOOKUP(A2331,'Cadastro-Estoque'!A:G,1,FALSE)),"Produto não cadastrado",VLOOKUP(A2331,'Cadastro-Estoque'!A:G,2,FALSE)))</f>
        <v/>
      </c>
      <c r="H2331" s="2" t="str">
        <f>IF(ISERROR(VLOOKUP(A2331,'Cadastro-Estoque'!A:G,1,FALSE)),"",VLOOKUP(A2331,'Cadastro-Estoque'!A:G,3,FALSE))</f>
        <v/>
      </c>
    </row>
    <row r="2332" spans="5:8" ht="18.75" customHeight="1" x14ac:dyDescent="0.25">
      <c r="E2332" s="1" t="str">
        <f t="shared" si="37"/>
        <v/>
      </c>
      <c r="F2332" s="2" t="str">
        <f>IF(ISERROR(VLOOKUP(A2332,'Cadastro-Estoque'!A:G,1,FALSE)),"",VLOOKUP(A2332,'Cadastro-Estoque'!A:G,4,FALSE))</f>
        <v/>
      </c>
      <c r="G2332" s="2" t="str">
        <f>IF(ISBLANK(A2332),"",IF(ISERROR(VLOOKUP(A2332,'Cadastro-Estoque'!A:G,1,FALSE)),"Produto não cadastrado",VLOOKUP(A2332,'Cadastro-Estoque'!A:G,2,FALSE)))</f>
        <v/>
      </c>
      <c r="H2332" s="2" t="str">
        <f>IF(ISERROR(VLOOKUP(A2332,'Cadastro-Estoque'!A:G,1,FALSE)),"",VLOOKUP(A2332,'Cadastro-Estoque'!A:G,3,FALSE))</f>
        <v/>
      </c>
    </row>
    <row r="2333" spans="5:8" ht="18.75" customHeight="1" x14ac:dyDescent="0.25">
      <c r="E2333" s="1" t="str">
        <f t="shared" si="37"/>
        <v/>
      </c>
      <c r="F2333" s="2" t="str">
        <f>IF(ISERROR(VLOOKUP(A2333,'Cadastro-Estoque'!A:G,1,FALSE)),"",VLOOKUP(A2333,'Cadastro-Estoque'!A:G,4,FALSE))</f>
        <v/>
      </c>
      <c r="G2333" s="2" t="str">
        <f>IF(ISBLANK(A2333),"",IF(ISERROR(VLOOKUP(A2333,'Cadastro-Estoque'!A:G,1,FALSE)),"Produto não cadastrado",VLOOKUP(A2333,'Cadastro-Estoque'!A:G,2,FALSE)))</f>
        <v/>
      </c>
      <c r="H2333" s="2" t="str">
        <f>IF(ISERROR(VLOOKUP(A2333,'Cadastro-Estoque'!A:G,1,FALSE)),"",VLOOKUP(A2333,'Cadastro-Estoque'!A:G,3,FALSE))</f>
        <v/>
      </c>
    </row>
    <row r="2334" spans="5:8" ht="18.75" customHeight="1" x14ac:dyDescent="0.25">
      <c r="E2334" s="1" t="str">
        <f t="shared" si="37"/>
        <v/>
      </c>
      <c r="F2334" s="2" t="str">
        <f>IF(ISERROR(VLOOKUP(A2334,'Cadastro-Estoque'!A:G,1,FALSE)),"",VLOOKUP(A2334,'Cadastro-Estoque'!A:G,4,FALSE))</f>
        <v/>
      </c>
      <c r="G2334" s="2" t="str">
        <f>IF(ISBLANK(A2334),"",IF(ISERROR(VLOOKUP(A2334,'Cadastro-Estoque'!A:G,1,FALSE)),"Produto não cadastrado",VLOOKUP(A2334,'Cadastro-Estoque'!A:G,2,FALSE)))</f>
        <v/>
      </c>
      <c r="H2334" s="2" t="str">
        <f>IF(ISERROR(VLOOKUP(A2334,'Cadastro-Estoque'!A:G,1,FALSE)),"",VLOOKUP(A2334,'Cadastro-Estoque'!A:G,3,FALSE))</f>
        <v/>
      </c>
    </row>
    <row r="2335" spans="5:8" ht="18.75" customHeight="1" x14ac:dyDescent="0.25">
      <c r="E2335" s="1" t="str">
        <f t="shared" si="37"/>
        <v/>
      </c>
      <c r="F2335" s="2" t="str">
        <f>IF(ISERROR(VLOOKUP(A2335,'Cadastro-Estoque'!A:G,1,FALSE)),"",VLOOKUP(A2335,'Cadastro-Estoque'!A:G,4,FALSE))</f>
        <v/>
      </c>
      <c r="G2335" s="2" t="str">
        <f>IF(ISBLANK(A2335),"",IF(ISERROR(VLOOKUP(A2335,'Cadastro-Estoque'!A:G,1,FALSE)),"Produto não cadastrado",VLOOKUP(A2335,'Cadastro-Estoque'!A:G,2,FALSE)))</f>
        <v/>
      </c>
      <c r="H2335" s="2" t="str">
        <f>IF(ISERROR(VLOOKUP(A2335,'Cadastro-Estoque'!A:G,1,FALSE)),"",VLOOKUP(A2335,'Cadastro-Estoque'!A:G,3,FALSE))</f>
        <v/>
      </c>
    </row>
    <row r="2336" spans="5:8" ht="18.75" customHeight="1" x14ac:dyDescent="0.25">
      <c r="E2336" s="1" t="str">
        <f t="shared" si="37"/>
        <v/>
      </c>
      <c r="F2336" s="2" t="str">
        <f>IF(ISERROR(VLOOKUP(A2336,'Cadastro-Estoque'!A:G,1,FALSE)),"",VLOOKUP(A2336,'Cadastro-Estoque'!A:G,4,FALSE))</f>
        <v/>
      </c>
      <c r="G2336" s="2" t="str">
        <f>IF(ISBLANK(A2336),"",IF(ISERROR(VLOOKUP(A2336,'Cadastro-Estoque'!A:G,1,FALSE)),"Produto não cadastrado",VLOOKUP(A2336,'Cadastro-Estoque'!A:G,2,FALSE)))</f>
        <v/>
      </c>
      <c r="H2336" s="2" t="str">
        <f>IF(ISERROR(VLOOKUP(A2336,'Cadastro-Estoque'!A:G,1,FALSE)),"",VLOOKUP(A2336,'Cadastro-Estoque'!A:G,3,FALSE))</f>
        <v/>
      </c>
    </row>
    <row r="2337" spans="5:8" ht="18.75" customHeight="1" x14ac:dyDescent="0.25">
      <c r="E2337" s="1" t="str">
        <f t="shared" si="37"/>
        <v/>
      </c>
      <c r="F2337" s="2" t="str">
        <f>IF(ISERROR(VLOOKUP(A2337,'Cadastro-Estoque'!A:G,1,FALSE)),"",VLOOKUP(A2337,'Cadastro-Estoque'!A:G,4,FALSE))</f>
        <v/>
      </c>
      <c r="G2337" s="2" t="str">
        <f>IF(ISBLANK(A2337),"",IF(ISERROR(VLOOKUP(A2337,'Cadastro-Estoque'!A:G,1,FALSE)),"Produto não cadastrado",VLOOKUP(A2337,'Cadastro-Estoque'!A:G,2,FALSE)))</f>
        <v/>
      </c>
      <c r="H2337" s="2" t="str">
        <f>IF(ISERROR(VLOOKUP(A2337,'Cadastro-Estoque'!A:G,1,FALSE)),"",VLOOKUP(A2337,'Cadastro-Estoque'!A:G,3,FALSE))</f>
        <v/>
      </c>
    </row>
    <row r="2338" spans="5:8" ht="18.75" customHeight="1" x14ac:dyDescent="0.25">
      <c r="E2338" s="1" t="str">
        <f t="shared" si="37"/>
        <v/>
      </c>
      <c r="F2338" s="2" t="str">
        <f>IF(ISERROR(VLOOKUP(A2338,'Cadastro-Estoque'!A:G,1,FALSE)),"",VLOOKUP(A2338,'Cadastro-Estoque'!A:G,4,FALSE))</f>
        <v/>
      </c>
      <c r="G2338" s="2" t="str">
        <f>IF(ISBLANK(A2338),"",IF(ISERROR(VLOOKUP(A2338,'Cadastro-Estoque'!A:G,1,FALSE)),"Produto não cadastrado",VLOOKUP(A2338,'Cadastro-Estoque'!A:G,2,FALSE)))</f>
        <v/>
      </c>
      <c r="H2338" s="2" t="str">
        <f>IF(ISERROR(VLOOKUP(A2338,'Cadastro-Estoque'!A:G,1,FALSE)),"",VLOOKUP(A2338,'Cadastro-Estoque'!A:G,3,FALSE))</f>
        <v/>
      </c>
    </row>
    <row r="2339" spans="5:8" ht="18.75" customHeight="1" x14ac:dyDescent="0.25">
      <c r="E2339" s="1" t="str">
        <f t="shared" si="37"/>
        <v/>
      </c>
      <c r="F2339" s="2" t="str">
        <f>IF(ISERROR(VLOOKUP(A2339,'Cadastro-Estoque'!A:G,1,FALSE)),"",VLOOKUP(A2339,'Cadastro-Estoque'!A:G,4,FALSE))</f>
        <v/>
      </c>
      <c r="G2339" s="2" t="str">
        <f>IF(ISBLANK(A2339),"",IF(ISERROR(VLOOKUP(A2339,'Cadastro-Estoque'!A:G,1,FALSE)),"Produto não cadastrado",VLOOKUP(A2339,'Cadastro-Estoque'!A:G,2,FALSE)))</f>
        <v/>
      </c>
      <c r="H2339" s="2" t="str">
        <f>IF(ISERROR(VLOOKUP(A2339,'Cadastro-Estoque'!A:G,1,FALSE)),"",VLOOKUP(A2339,'Cadastro-Estoque'!A:G,3,FALSE))</f>
        <v/>
      </c>
    </row>
    <row r="2340" spans="5:8" ht="18.75" customHeight="1" x14ac:dyDescent="0.25">
      <c r="E2340" s="1" t="str">
        <f t="shared" si="37"/>
        <v/>
      </c>
      <c r="F2340" s="2" t="str">
        <f>IF(ISERROR(VLOOKUP(A2340,'Cadastro-Estoque'!A:G,1,FALSE)),"",VLOOKUP(A2340,'Cadastro-Estoque'!A:G,4,FALSE))</f>
        <v/>
      </c>
      <c r="G2340" s="2" t="str">
        <f>IF(ISBLANK(A2340),"",IF(ISERROR(VLOOKUP(A2340,'Cadastro-Estoque'!A:G,1,FALSE)),"Produto não cadastrado",VLOOKUP(A2340,'Cadastro-Estoque'!A:G,2,FALSE)))</f>
        <v/>
      </c>
      <c r="H2340" s="2" t="str">
        <f>IF(ISERROR(VLOOKUP(A2340,'Cadastro-Estoque'!A:G,1,FALSE)),"",VLOOKUP(A2340,'Cadastro-Estoque'!A:G,3,FALSE))</f>
        <v/>
      </c>
    </row>
    <row r="2341" spans="5:8" ht="18.75" customHeight="1" x14ac:dyDescent="0.25">
      <c r="E2341" s="1" t="str">
        <f t="shared" si="37"/>
        <v/>
      </c>
      <c r="F2341" s="2" t="str">
        <f>IF(ISERROR(VLOOKUP(A2341,'Cadastro-Estoque'!A:G,1,FALSE)),"",VLOOKUP(A2341,'Cadastro-Estoque'!A:G,4,FALSE))</f>
        <v/>
      </c>
      <c r="G2341" s="2" t="str">
        <f>IF(ISBLANK(A2341),"",IF(ISERROR(VLOOKUP(A2341,'Cadastro-Estoque'!A:G,1,FALSE)),"Produto não cadastrado",VLOOKUP(A2341,'Cadastro-Estoque'!A:G,2,FALSE)))</f>
        <v/>
      </c>
      <c r="H2341" s="2" t="str">
        <f>IF(ISERROR(VLOOKUP(A2341,'Cadastro-Estoque'!A:G,1,FALSE)),"",VLOOKUP(A2341,'Cadastro-Estoque'!A:G,3,FALSE))</f>
        <v/>
      </c>
    </row>
    <row r="2342" spans="5:8" ht="18.75" customHeight="1" x14ac:dyDescent="0.25">
      <c r="E2342" s="1" t="str">
        <f t="shared" si="37"/>
        <v/>
      </c>
      <c r="F2342" s="2" t="str">
        <f>IF(ISERROR(VLOOKUP(A2342,'Cadastro-Estoque'!A:G,1,FALSE)),"",VLOOKUP(A2342,'Cadastro-Estoque'!A:G,4,FALSE))</f>
        <v/>
      </c>
      <c r="G2342" s="2" t="str">
        <f>IF(ISBLANK(A2342),"",IF(ISERROR(VLOOKUP(A2342,'Cadastro-Estoque'!A:G,1,FALSE)),"Produto não cadastrado",VLOOKUP(A2342,'Cadastro-Estoque'!A:G,2,FALSE)))</f>
        <v/>
      </c>
      <c r="H2342" s="2" t="str">
        <f>IF(ISERROR(VLOOKUP(A2342,'Cadastro-Estoque'!A:G,1,FALSE)),"",VLOOKUP(A2342,'Cadastro-Estoque'!A:G,3,FALSE))</f>
        <v/>
      </c>
    </row>
    <row r="2343" spans="5:8" ht="18.75" customHeight="1" x14ac:dyDescent="0.25">
      <c r="E2343" s="1" t="str">
        <f t="shared" si="37"/>
        <v/>
      </c>
      <c r="F2343" s="2" t="str">
        <f>IF(ISERROR(VLOOKUP(A2343,'Cadastro-Estoque'!A:G,1,FALSE)),"",VLOOKUP(A2343,'Cadastro-Estoque'!A:G,4,FALSE))</f>
        <v/>
      </c>
      <c r="G2343" s="2" t="str">
        <f>IF(ISBLANK(A2343),"",IF(ISERROR(VLOOKUP(A2343,'Cadastro-Estoque'!A:G,1,FALSE)),"Produto não cadastrado",VLOOKUP(A2343,'Cadastro-Estoque'!A:G,2,FALSE)))</f>
        <v/>
      </c>
      <c r="H2343" s="2" t="str">
        <f>IF(ISERROR(VLOOKUP(A2343,'Cadastro-Estoque'!A:G,1,FALSE)),"",VLOOKUP(A2343,'Cadastro-Estoque'!A:G,3,FALSE))</f>
        <v/>
      </c>
    </row>
    <row r="2344" spans="5:8" ht="18.75" customHeight="1" x14ac:dyDescent="0.25">
      <c r="E2344" s="1" t="str">
        <f t="shared" si="37"/>
        <v/>
      </c>
      <c r="F2344" s="2" t="str">
        <f>IF(ISERROR(VLOOKUP(A2344,'Cadastro-Estoque'!A:G,1,FALSE)),"",VLOOKUP(A2344,'Cadastro-Estoque'!A:G,4,FALSE))</f>
        <v/>
      </c>
      <c r="G2344" s="2" t="str">
        <f>IF(ISBLANK(A2344),"",IF(ISERROR(VLOOKUP(A2344,'Cadastro-Estoque'!A:G,1,FALSE)),"Produto não cadastrado",VLOOKUP(A2344,'Cadastro-Estoque'!A:G,2,FALSE)))</f>
        <v/>
      </c>
      <c r="H2344" s="2" t="str">
        <f>IF(ISERROR(VLOOKUP(A2344,'Cadastro-Estoque'!A:G,1,FALSE)),"",VLOOKUP(A2344,'Cadastro-Estoque'!A:G,3,FALSE))</f>
        <v/>
      </c>
    </row>
    <row r="2345" spans="5:8" ht="18.75" customHeight="1" x14ac:dyDescent="0.25">
      <c r="E2345" s="1" t="str">
        <f t="shared" si="37"/>
        <v/>
      </c>
      <c r="F2345" s="2" t="str">
        <f>IF(ISERROR(VLOOKUP(A2345,'Cadastro-Estoque'!A:G,1,FALSE)),"",VLOOKUP(A2345,'Cadastro-Estoque'!A:G,4,FALSE))</f>
        <v/>
      </c>
      <c r="G2345" s="2" t="str">
        <f>IF(ISBLANK(A2345),"",IF(ISERROR(VLOOKUP(A2345,'Cadastro-Estoque'!A:G,1,FALSE)),"Produto não cadastrado",VLOOKUP(A2345,'Cadastro-Estoque'!A:G,2,FALSE)))</f>
        <v/>
      </c>
      <c r="H2345" s="2" t="str">
        <f>IF(ISERROR(VLOOKUP(A2345,'Cadastro-Estoque'!A:G,1,FALSE)),"",VLOOKUP(A2345,'Cadastro-Estoque'!A:G,3,FALSE))</f>
        <v/>
      </c>
    </row>
    <row r="2346" spans="5:8" ht="18.75" customHeight="1" x14ac:dyDescent="0.25">
      <c r="E2346" s="1" t="str">
        <f t="shared" si="37"/>
        <v/>
      </c>
      <c r="F2346" s="2" t="str">
        <f>IF(ISERROR(VLOOKUP(A2346,'Cadastro-Estoque'!A:G,1,FALSE)),"",VLOOKUP(A2346,'Cadastro-Estoque'!A:G,4,FALSE))</f>
        <v/>
      </c>
      <c r="G2346" s="2" t="str">
        <f>IF(ISBLANK(A2346),"",IF(ISERROR(VLOOKUP(A2346,'Cadastro-Estoque'!A:G,1,FALSE)),"Produto não cadastrado",VLOOKUP(A2346,'Cadastro-Estoque'!A:G,2,FALSE)))</f>
        <v/>
      </c>
      <c r="H2346" s="2" t="str">
        <f>IF(ISERROR(VLOOKUP(A2346,'Cadastro-Estoque'!A:G,1,FALSE)),"",VLOOKUP(A2346,'Cadastro-Estoque'!A:G,3,FALSE))</f>
        <v/>
      </c>
    </row>
    <row r="2347" spans="5:8" ht="18.75" customHeight="1" x14ac:dyDescent="0.25">
      <c r="E2347" s="1" t="str">
        <f t="shared" si="37"/>
        <v/>
      </c>
      <c r="F2347" s="2" t="str">
        <f>IF(ISERROR(VLOOKUP(A2347,'Cadastro-Estoque'!A:G,1,FALSE)),"",VLOOKUP(A2347,'Cadastro-Estoque'!A:G,4,FALSE))</f>
        <v/>
      </c>
      <c r="G2347" s="2" t="str">
        <f>IF(ISBLANK(A2347),"",IF(ISERROR(VLOOKUP(A2347,'Cadastro-Estoque'!A:G,1,FALSE)),"Produto não cadastrado",VLOOKUP(A2347,'Cadastro-Estoque'!A:G,2,FALSE)))</f>
        <v/>
      </c>
      <c r="H2347" s="2" t="str">
        <f>IF(ISERROR(VLOOKUP(A2347,'Cadastro-Estoque'!A:G,1,FALSE)),"",VLOOKUP(A2347,'Cadastro-Estoque'!A:G,3,FALSE))</f>
        <v/>
      </c>
    </row>
    <row r="2348" spans="5:8" ht="18.75" customHeight="1" x14ac:dyDescent="0.25">
      <c r="E2348" s="1" t="str">
        <f t="shared" si="37"/>
        <v/>
      </c>
      <c r="F2348" s="2" t="str">
        <f>IF(ISERROR(VLOOKUP(A2348,'Cadastro-Estoque'!A:G,1,FALSE)),"",VLOOKUP(A2348,'Cadastro-Estoque'!A:G,4,FALSE))</f>
        <v/>
      </c>
      <c r="G2348" s="2" t="str">
        <f>IF(ISBLANK(A2348),"",IF(ISERROR(VLOOKUP(A2348,'Cadastro-Estoque'!A:G,1,FALSE)),"Produto não cadastrado",VLOOKUP(A2348,'Cadastro-Estoque'!A:G,2,FALSE)))</f>
        <v/>
      </c>
      <c r="H2348" s="2" t="str">
        <f>IF(ISERROR(VLOOKUP(A2348,'Cadastro-Estoque'!A:G,1,FALSE)),"",VLOOKUP(A2348,'Cadastro-Estoque'!A:G,3,FALSE))</f>
        <v/>
      </c>
    </row>
    <row r="2349" spans="5:8" ht="18.75" customHeight="1" x14ac:dyDescent="0.25">
      <c r="E2349" s="1" t="str">
        <f t="shared" si="37"/>
        <v/>
      </c>
      <c r="F2349" s="2" t="str">
        <f>IF(ISERROR(VLOOKUP(A2349,'Cadastro-Estoque'!A:G,1,FALSE)),"",VLOOKUP(A2349,'Cadastro-Estoque'!A:G,4,FALSE))</f>
        <v/>
      </c>
      <c r="G2349" s="2" t="str">
        <f>IF(ISBLANK(A2349),"",IF(ISERROR(VLOOKUP(A2349,'Cadastro-Estoque'!A:G,1,FALSE)),"Produto não cadastrado",VLOOKUP(A2349,'Cadastro-Estoque'!A:G,2,FALSE)))</f>
        <v/>
      </c>
      <c r="H2349" s="2" t="str">
        <f>IF(ISERROR(VLOOKUP(A2349,'Cadastro-Estoque'!A:G,1,FALSE)),"",VLOOKUP(A2349,'Cadastro-Estoque'!A:G,3,FALSE))</f>
        <v/>
      </c>
    </row>
    <row r="2350" spans="5:8" ht="18.75" customHeight="1" x14ac:dyDescent="0.25">
      <c r="E2350" s="1" t="str">
        <f t="shared" si="37"/>
        <v/>
      </c>
      <c r="F2350" s="2" t="str">
        <f>IF(ISERROR(VLOOKUP(A2350,'Cadastro-Estoque'!A:G,1,FALSE)),"",VLOOKUP(A2350,'Cadastro-Estoque'!A:G,4,FALSE))</f>
        <v/>
      </c>
      <c r="G2350" s="2" t="str">
        <f>IF(ISBLANK(A2350),"",IF(ISERROR(VLOOKUP(A2350,'Cadastro-Estoque'!A:G,1,FALSE)),"Produto não cadastrado",VLOOKUP(A2350,'Cadastro-Estoque'!A:G,2,FALSE)))</f>
        <v/>
      </c>
      <c r="H2350" s="2" t="str">
        <f>IF(ISERROR(VLOOKUP(A2350,'Cadastro-Estoque'!A:G,1,FALSE)),"",VLOOKUP(A2350,'Cadastro-Estoque'!A:G,3,FALSE))</f>
        <v/>
      </c>
    </row>
    <row r="2351" spans="5:8" ht="18.75" customHeight="1" x14ac:dyDescent="0.25">
      <c r="E2351" s="1" t="str">
        <f t="shared" si="37"/>
        <v/>
      </c>
      <c r="F2351" s="2" t="str">
        <f>IF(ISERROR(VLOOKUP(A2351,'Cadastro-Estoque'!A:G,1,FALSE)),"",VLOOKUP(A2351,'Cadastro-Estoque'!A:G,4,FALSE))</f>
        <v/>
      </c>
      <c r="G2351" s="2" t="str">
        <f>IF(ISBLANK(A2351),"",IF(ISERROR(VLOOKUP(A2351,'Cadastro-Estoque'!A:G,1,FALSE)),"Produto não cadastrado",VLOOKUP(A2351,'Cadastro-Estoque'!A:G,2,FALSE)))</f>
        <v/>
      </c>
      <c r="H2351" s="2" t="str">
        <f>IF(ISERROR(VLOOKUP(A2351,'Cadastro-Estoque'!A:G,1,FALSE)),"",VLOOKUP(A2351,'Cadastro-Estoque'!A:G,3,FALSE))</f>
        <v/>
      </c>
    </row>
    <row r="2352" spans="5:8" ht="18.75" customHeight="1" x14ac:dyDescent="0.25">
      <c r="E2352" s="1" t="str">
        <f t="shared" si="37"/>
        <v/>
      </c>
      <c r="F2352" s="2" t="str">
        <f>IF(ISERROR(VLOOKUP(A2352,'Cadastro-Estoque'!A:G,1,FALSE)),"",VLOOKUP(A2352,'Cadastro-Estoque'!A:G,4,FALSE))</f>
        <v/>
      </c>
      <c r="G2352" s="2" t="str">
        <f>IF(ISBLANK(A2352),"",IF(ISERROR(VLOOKUP(A2352,'Cadastro-Estoque'!A:G,1,FALSE)),"Produto não cadastrado",VLOOKUP(A2352,'Cadastro-Estoque'!A:G,2,FALSE)))</f>
        <v/>
      </c>
      <c r="H2352" s="2" t="str">
        <f>IF(ISERROR(VLOOKUP(A2352,'Cadastro-Estoque'!A:G,1,FALSE)),"",VLOOKUP(A2352,'Cadastro-Estoque'!A:G,3,FALSE))</f>
        <v/>
      </c>
    </row>
    <row r="2353" spans="5:8" ht="18.75" customHeight="1" x14ac:dyDescent="0.25">
      <c r="E2353" s="1" t="str">
        <f t="shared" si="37"/>
        <v/>
      </c>
      <c r="F2353" s="2" t="str">
        <f>IF(ISERROR(VLOOKUP(A2353,'Cadastro-Estoque'!A:G,1,FALSE)),"",VLOOKUP(A2353,'Cadastro-Estoque'!A:G,4,FALSE))</f>
        <v/>
      </c>
      <c r="G2353" s="2" t="str">
        <f>IF(ISBLANK(A2353),"",IF(ISERROR(VLOOKUP(A2353,'Cadastro-Estoque'!A:G,1,FALSE)),"Produto não cadastrado",VLOOKUP(A2353,'Cadastro-Estoque'!A:G,2,FALSE)))</f>
        <v/>
      </c>
      <c r="H2353" s="2" t="str">
        <f>IF(ISERROR(VLOOKUP(A2353,'Cadastro-Estoque'!A:G,1,FALSE)),"",VLOOKUP(A2353,'Cadastro-Estoque'!A:G,3,FALSE))</f>
        <v/>
      </c>
    </row>
    <row r="2354" spans="5:8" ht="18.75" customHeight="1" x14ac:dyDescent="0.25">
      <c r="E2354" s="1" t="str">
        <f t="shared" si="37"/>
        <v/>
      </c>
      <c r="F2354" s="2" t="str">
        <f>IF(ISERROR(VLOOKUP(A2354,'Cadastro-Estoque'!A:G,1,FALSE)),"",VLOOKUP(A2354,'Cadastro-Estoque'!A:G,4,FALSE))</f>
        <v/>
      </c>
      <c r="G2354" s="2" t="str">
        <f>IF(ISBLANK(A2354),"",IF(ISERROR(VLOOKUP(A2354,'Cadastro-Estoque'!A:G,1,FALSE)),"Produto não cadastrado",VLOOKUP(A2354,'Cadastro-Estoque'!A:G,2,FALSE)))</f>
        <v/>
      </c>
      <c r="H2354" s="2" t="str">
        <f>IF(ISERROR(VLOOKUP(A2354,'Cadastro-Estoque'!A:G,1,FALSE)),"",VLOOKUP(A2354,'Cadastro-Estoque'!A:G,3,FALSE))</f>
        <v/>
      </c>
    </row>
    <row r="2355" spans="5:8" ht="18.75" customHeight="1" x14ac:dyDescent="0.25">
      <c r="E2355" s="1" t="str">
        <f t="shared" si="37"/>
        <v/>
      </c>
      <c r="F2355" s="2" t="str">
        <f>IF(ISERROR(VLOOKUP(A2355,'Cadastro-Estoque'!A:G,1,FALSE)),"",VLOOKUP(A2355,'Cadastro-Estoque'!A:G,4,FALSE))</f>
        <v/>
      </c>
      <c r="G2355" s="2" t="str">
        <f>IF(ISBLANK(A2355),"",IF(ISERROR(VLOOKUP(A2355,'Cadastro-Estoque'!A:G,1,FALSE)),"Produto não cadastrado",VLOOKUP(A2355,'Cadastro-Estoque'!A:G,2,FALSE)))</f>
        <v/>
      </c>
      <c r="H2355" s="2" t="str">
        <f>IF(ISERROR(VLOOKUP(A2355,'Cadastro-Estoque'!A:G,1,FALSE)),"",VLOOKUP(A2355,'Cadastro-Estoque'!A:G,3,FALSE))</f>
        <v/>
      </c>
    </row>
    <row r="2356" spans="5:8" ht="18.75" customHeight="1" x14ac:dyDescent="0.25">
      <c r="E2356" s="1" t="str">
        <f t="shared" si="37"/>
        <v/>
      </c>
      <c r="F2356" s="2" t="str">
        <f>IF(ISERROR(VLOOKUP(A2356,'Cadastro-Estoque'!A:G,1,FALSE)),"",VLOOKUP(A2356,'Cadastro-Estoque'!A:G,4,FALSE))</f>
        <v/>
      </c>
      <c r="G2356" s="2" t="str">
        <f>IF(ISBLANK(A2356),"",IF(ISERROR(VLOOKUP(A2356,'Cadastro-Estoque'!A:G,1,FALSE)),"Produto não cadastrado",VLOOKUP(A2356,'Cadastro-Estoque'!A:G,2,FALSE)))</f>
        <v/>
      </c>
      <c r="H2356" s="2" t="str">
        <f>IF(ISERROR(VLOOKUP(A2356,'Cadastro-Estoque'!A:G,1,FALSE)),"",VLOOKUP(A2356,'Cadastro-Estoque'!A:G,3,FALSE))</f>
        <v/>
      </c>
    </row>
    <row r="2357" spans="5:8" ht="18.75" customHeight="1" x14ac:dyDescent="0.25">
      <c r="E2357" s="1" t="str">
        <f t="shared" si="37"/>
        <v/>
      </c>
      <c r="F2357" s="2" t="str">
        <f>IF(ISERROR(VLOOKUP(A2357,'Cadastro-Estoque'!A:G,1,FALSE)),"",VLOOKUP(A2357,'Cadastro-Estoque'!A:G,4,FALSE))</f>
        <v/>
      </c>
      <c r="G2357" s="2" t="str">
        <f>IF(ISBLANK(A2357),"",IF(ISERROR(VLOOKUP(A2357,'Cadastro-Estoque'!A:G,1,FALSE)),"Produto não cadastrado",VLOOKUP(A2357,'Cadastro-Estoque'!A:G,2,FALSE)))</f>
        <v/>
      </c>
      <c r="H2357" s="2" t="str">
        <f>IF(ISERROR(VLOOKUP(A2357,'Cadastro-Estoque'!A:G,1,FALSE)),"",VLOOKUP(A2357,'Cadastro-Estoque'!A:G,3,FALSE))</f>
        <v/>
      </c>
    </row>
    <row r="2358" spans="5:8" ht="18.75" customHeight="1" x14ac:dyDescent="0.25">
      <c r="E2358" s="1" t="str">
        <f t="shared" si="37"/>
        <v/>
      </c>
      <c r="F2358" s="2" t="str">
        <f>IF(ISERROR(VLOOKUP(A2358,'Cadastro-Estoque'!A:G,1,FALSE)),"",VLOOKUP(A2358,'Cadastro-Estoque'!A:G,4,FALSE))</f>
        <v/>
      </c>
      <c r="G2358" s="2" t="str">
        <f>IF(ISBLANK(A2358),"",IF(ISERROR(VLOOKUP(A2358,'Cadastro-Estoque'!A:G,1,FALSE)),"Produto não cadastrado",VLOOKUP(A2358,'Cadastro-Estoque'!A:G,2,FALSE)))</f>
        <v/>
      </c>
      <c r="H2358" s="2" t="str">
        <f>IF(ISERROR(VLOOKUP(A2358,'Cadastro-Estoque'!A:G,1,FALSE)),"",VLOOKUP(A2358,'Cadastro-Estoque'!A:G,3,FALSE))</f>
        <v/>
      </c>
    </row>
    <row r="2359" spans="5:8" ht="18.75" customHeight="1" x14ac:dyDescent="0.25">
      <c r="E2359" s="1" t="str">
        <f t="shared" si="37"/>
        <v/>
      </c>
      <c r="F2359" s="2" t="str">
        <f>IF(ISERROR(VLOOKUP(A2359,'Cadastro-Estoque'!A:G,1,FALSE)),"",VLOOKUP(A2359,'Cadastro-Estoque'!A:G,4,FALSE))</f>
        <v/>
      </c>
      <c r="G2359" s="2" t="str">
        <f>IF(ISBLANK(A2359),"",IF(ISERROR(VLOOKUP(A2359,'Cadastro-Estoque'!A:G,1,FALSE)),"Produto não cadastrado",VLOOKUP(A2359,'Cadastro-Estoque'!A:G,2,FALSE)))</f>
        <v/>
      </c>
      <c r="H2359" s="2" t="str">
        <f>IF(ISERROR(VLOOKUP(A2359,'Cadastro-Estoque'!A:G,1,FALSE)),"",VLOOKUP(A2359,'Cadastro-Estoque'!A:G,3,FALSE))</f>
        <v/>
      </c>
    </row>
    <row r="2360" spans="5:8" ht="18.75" customHeight="1" x14ac:dyDescent="0.25">
      <c r="E2360" s="1" t="str">
        <f t="shared" si="37"/>
        <v/>
      </c>
      <c r="F2360" s="2" t="str">
        <f>IF(ISERROR(VLOOKUP(A2360,'Cadastro-Estoque'!A:G,1,FALSE)),"",VLOOKUP(A2360,'Cadastro-Estoque'!A:G,4,FALSE))</f>
        <v/>
      </c>
      <c r="G2360" s="2" t="str">
        <f>IF(ISBLANK(A2360),"",IF(ISERROR(VLOOKUP(A2360,'Cadastro-Estoque'!A:G,1,FALSE)),"Produto não cadastrado",VLOOKUP(A2360,'Cadastro-Estoque'!A:G,2,FALSE)))</f>
        <v/>
      </c>
      <c r="H2360" s="2" t="str">
        <f>IF(ISERROR(VLOOKUP(A2360,'Cadastro-Estoque'!A:G,1,FALSE)),"",VLOOKUP(A2360,'Cadastro-Estoque'!A:G,3,FALSE))</f>
        <v/>
      </c>
    </row>
    <row r="2361" spans="5:8" ht="18.75" customHeight="1" x14ac:dyDescent="0.25">
      <c r="E2361" s="1" t="str">
        <f t="shared" si="37"/>
        <v/>
      </c>
      <c r="F2361" s="2" t="str">
        <f>IF(ISERROR(VLOOKUP(A2361,'Cadastro-Estoque'!A:G,1,FALSE)),"",VLOOKUP(A2361,'Cadastro-Estoque'!A:G,4,FALSE))</f>
        <v/>
      </c>
      <c r="G2361" s="2" t="str">
        <f>IF(ISBLANK(A2361),"",IF(ISERROR(VLOOKUP(A2361,'Cadastro-Estoque'!A:G,1,FALSE)),"Produto não cadastrado",VLOOKUP(A2361,'Cadastro-Estoque'!A:G,2,FALSE)))</f>
        <v/>
      </c>
      <c r="H2361" s="2" t="str">
        <f>IF(ISERROR(VLOOKUP(A2361,'Cadastro-Estoque'!A:G,1,FALSE)),"",VLOOKUP(A2361,'Cadastro-Estoque'!A:G,3,FALSE))</f>
        <v/>
      </c>
    </row>
    <row r="2362" spans="5:8" ht="18.75" customHeight="1" x14ac:dyDescent="0.25">
      <c r="E2362" s="1" t="str">
        <f t="shared" si="37"/>
        <v/>
      </c>
      <c r="F2362" s="2" t="str">
        <f>IF(ISERROR(VLOOKUP(A2362,'Cadastro-Estoque'!A:G,1,FALSE)),"",VLOOKUP(A2362,'Cadastro-Estoque'!A:G,4,FALSE))</f>
        <v/>
      </c>
      <c r="G2362" s="2" t="str">
        <f>IF(ISBLANK(A2362),"",IF(ISERROR(VLOOKUP(A2362,'Cadastro-Estoque'!A:G,1,FALSE)),"Produto não cadastrado",VLOOKUP(A2362,'Cadastro-Estoque'!A:G,2,FALSE)))</f>
        <v/>
      </c>
      <c r="H2362" s="2" t="str">
        <f>IF(ISERROR(VLOOKUP(A2362,'Cadastro-Estoque'!A:G,1,FALSE)),"",VLOOKUP(A2362,'Cadastro-Estoque'!A:G,3,FALSE))</f>
        <v/>
      </c>
    </row>
    <row r="2363" spans="5:8" ht="18.75" customHeight="1" x14ac:dyDescent="0.25">
      <c r="E2363" s="1" t="str">
        <f t="shared" si="37"/>
        <v/>
      </c>
      <c r="F2363" s="2" t="str">
        <f>IF(ISERROR(VLOOKUP(A2363,'Cadastro-Estoque'!A:G,1,FALSE)),"",VLOOKUP(A2363,'Cadastro-Estoque'!A:G,4,FALSE))</f>
        <v/>
      </c>
      <c r="G2363" s="2" t="str">
        <f>IF(ISBLANK(A2363),"",IF(ISERROR(VLOOKUP(A2363,'Cadastro-Estoque'!A:G,1,FALSE)),"Produto não cadastrado",VLOOKUP(A2363,'Cadastro-Estoque'!A:G,2,FALSE)))</f>
        <v/>
      </c>
      <c r="H2363" s="2" t="str">
        <f>IF(ISERROR(VLOOKUP(A2363,'Cadastro-Estoque'!A:G,1,FALSE)),"",VLOOKUP(A2363,'Cadastro-Estoque'!A:G,3,FALSE))</f>
        <v/>
      </c>
    </row>
    <row r="2364" spans="5:8" ht="18.75" customHeight="1" x14ac:dyDescent="0.25">
      <c r="E2364" s="1" t="str">
        <f t="shared" si="37"/>
        <v/>
      </c>
      <c r="F2364" s="2" t="str">
        <f>IF(ISERROR(VLOOKUP(A2364,'Cadastro-Estoque'!A:G,1,FALSE)),"",VLOOKUP(A2364,'Cadastro-Estoque'!A:G,4,FALSE))</f>
        <v/>
      </c>
      <c r="G2364" s="2" t="str">
        <f>IF(ISBLANK(A2364),"",IF(ISERROR(VLOOKUP(A2364,'Cadastro-Estoque'!A:G,1,FALSE)),"Produto não cadastrado",VLOOKUP(A2364,'Cadastro-Estoque'!A:G,2,FALSE)))</f>
        <v/>
      </c>
      <c r="H2364" s="2" t="str">
        <f>IF(ISERROR(VLOOKUP(A2364,'Cadastro-Estoque'!A:G,1,FALSE)),"",VLOOKUP(A2364,'Cadastro-Estoque'!A:G,3,FALSE))</f>
        <v/>
      </c>
    </row>
    <row r="2365" spans="5:8" ht="18.75" customHeight="1" x14ac:dyDescent="0.25">
      <c r="E2365" s="1" t="str">
        <f t="shared" si="37"/>
        <v/>
      </c>
      <c r="F2365" s="2" t="str">
        <f>IF(ISERROR(VLOOKUP(A2365,'Cadastro-Estoque'!A:G,1,FALSE)),"",VLOOKUP(A2365,'Cadastro-Estoque'!A:G,4,FALSE))</f>
        <v/>
      </c>
      <c r="G2365" s="2" t="str">
        <f>IF(ISBLANK(A2365),"",IF(ISERROR(VLOOKUP(A2365,'Cadastro-Estoque'!A:G,1,FALSE)),"Produto não cadastrado",VLOOKUP(A2365,'Cadastro-Estoque'!A:G,2,FALSE)))</f>
        <v/>
      </c>
      <c r="H2365" s="2" t="str">
        <f>IF(ISERROR(VLOOKUP(A2365,'Cadastro-Estoque'!A:G,1,FALSE)),"",VLOOKUP(A2365,'Cadastro-Estoque'!A:G,3,FALSE))</f>
        <v/>
      </c>
    </row>
    <row r="2366" spans="5:8" ht="18.75" customHeight="1" x14ac:dyDescent="0.25">
      <c r="E2366" s="1" t="str">
        <f t="shared" si="37"/>
        <v/>
      </c>
      <c r="F2366" s="2" t="str">
        <f>IF(ISERROR(VLOOKUP(A2366,'Cadastro-Estoque'!A:G,1,FALSE)),"",VLOOKUP(A2366,'Cadastro-Estoque'!A:G,4,FALSE))</f>
        <v/>
      </c>
      <c r="G2366" s="2" t="str">
        <f>IF(ISBLANK(A2366),"",IF(ISERROR(VLOOKUP(A2366,'Cadastro-Estoque'!A:G,1,FALSE)),"Produto não cadastrado",VLOOKUP(A2366,'Cadastro-Estoque'!A:G,2,FALSE)))</f>
        <v/>
      </c>
      <c r="H2366" s="2" t="str">
        <f>IF(ISERROR(VLOOKUP(A2366,'Cadastro-Estoque'!A:G,1,FALSE)),"",VLOOKUP(A2366,'Cadastro-Estoque'!A:G,3,FALSE))</f>
        <v/>
      </c>
    </row>
    <row r="2367" spans="5:8" ht="18.75" customHeight="1" x14ac:dyDescent="0.25">
      <c r="E2367" s="1" t="str">
        <f t="shared" si="37"/>
        <v/>
      </c>
      <c r="F2367" s="2" t="str">
        <f>IF(ISERROR(VLOOKUP(A2367,'Cadastro-Estoque'!A:G,1,FALSE)),"",VLOOKUP(A2367,'Cadastro-Estoque'!A:G,4,FALSE))</f>
        <v/>
      </c>
      <c r="G2367" s="2" t="str">
        <f>IF(ISBLANK(A2367),"",IF(ISERROR(VLOOKUP(A2367,'Cadastro-Estoque'!A:G,1,FALSE)),"Produto não cadastrado",VLOOKUP(A2367,'Cadastro-Estoque'!A:G,2,FALSE)))</f>
        <v/>
      </c>
      <c r="H2367" s="2" t="str">
        <f>IF(ISERROR(VLOOKUP(A2367,'Cadastro-Estoque'!A:G,1,FALSE)),"",VLOOKUP(A2367,'Cadastro-Estoque'!A:G,3,FALSE))</f>
        <v/>
      </c>
    </row>
    <row r="2368" spans="5:8" ht="18.75" customHeight="1" x14ac:dyDescent="0.25">
      <c r="E2368" s="1" t="str">
        <f t="shared" si="37"/>
        <v/>
      </c>
      <c r="F2368" s="2" t="str">
        <f>IF(ISERROR(VLOOKUP(A2368,'Cadastro-Estoque'!A:G,1,FALSE)),"",VLOOKUP(A2368,'Cadastro-Estoque'!A:G,4,FALSE))</f>
        <v/>
      </c>
      <c r="G2368" s="2" t="str">
        <f>IF(ISBLANK(A2368),"",IF(ISERROR(VLOOKUP(A2368,'Cadastro-Estoque'!A:G,1,FALSE)),"Produto não cadastrado",VLOOKUP(A2368,'Cadastro-Estoque'!A:G,2,FALSE)))</f>
        <v/>
      </c>
      <c r="H2368" s="2" t="str">
        <f>IF(ISERROR(VLOOKUP(A2368,'Cadastro-Estoque'!A:G,1,FALSE)),"",VLOOKUP(A2368,'Cadastro-Estoque'!A:G,3,FALSE))</f>
        <v/>
      </c>
    </row>
    <row r="2369" spans="5:8" ht="18.75" customHeight="1" x14ac:dyDescent="0.25">
      <c r="E2369" s="1" t="str">
        <f t="shared" si="37"/>
        <v/>
      </c>
      <c r="F2369" s="2" t="str">
        <f>IF(ISERROR(VLOOKUP(A2369,'Cadastro-Estoque'!A:G,1,FALSE)),"",VLOOKUP(A2369,'Cadastro-Estoque'!A:G,4,FALSE))</f>
        <v/>
      </c>
      <c r="G2369" s="2" t="str">
        <f>IF(ISBLANK(A2369),"",IF(ISERROR(VLOOKUP(A2369,'Cadastro-Estoque'!A:G,1,FALSE)),"Produto não cadastrado",VLOOKUP(A2369,'Cadastro-Estoque'!A:G,2,FALSE)))</f>
        <v/>
      </c>
      <c r="H2369" s="2" t="str">
        <f>IF(ISERROR(VLOOKUP(A2369,'Cadastro-Estoque'!A:G,1,FALSE)),"",VLOOKUP(A2369,'Cadastro-Estoque'!A:G,3,FALSE))</f>
        <v/>
      </c>
    </row>
    <row r="2370" spans="5:8" ht="18.75" customHeight="1" x14ac:dyDescent="0.25">
      <c r="E2370" s="1" t="str">
        <f t="shared" si="37"/>
        <v/>
      </c>
      <c r="F2370" s="2" t="str">
        <f>IF(ISERROR(VLOOKUP(A2370,'Cadastro-Estoque'!A:G,1,FALSE)),"",VLOOKUP(A2370,'Cadastro-Estoque'!A:G,4,FALSE))</f>
        <v/>
      </c>
      <c r="G2370" s="2" t="str">
        <f>IF(ISBLANK(A2370),"",IF(ISERROR(VLOOKUP(A2370,'Cadastro-Estoque'!A:G,1,FALSE)),"Produto não cadastrado",VLOOKUP(A2370,'Cadastro-Estoque'!A:G,2,FALSE)))</f>
        <v/>
      </c>
      <c r="H2370" s="2" t="str">
        <f>IF(ISERROR(VLOOKUP(A2370,'Cadastro-Estoque'!A:G,1,FALSE)),"",VLOOKUP(A2370,'Cadastro-Estoque'!A:G,3,FALSE))</f>
        <v/>
      </c>
    </row>
    <row r="2371" spans="5:8" ht="18.75" customHeight="1" x14ac:dyDescent="0.25">
      <c r="E2371" s="1" t="str">
        <f t="shared" si="37"/>
        <v/>
      </c>
      <c r="F2371" s="2" t="str">
        <f>IF(ISERROR(VLOOKUP(A2371,'Cadastro-Estoque'!A:G,1,FALSE)),"",VLOOKUP(A2371,'Cadastro-Estoque'!A:G,4,FALSE))</f>
        <v/>
      </c>
      <c r="G2371" s="2" t="str">
        <f>IF(ISBLANK(A2371),"",IF(ISERROR(VLOOKUP(A2371,'Cadastro-Estoque'!A:G,1,FALSE)),"Produto não cadastrado",VLOOKUP(A2371,'Cadastro-Estoque'!A:G,2,FALSE)))</f>
        <v/>
      </c>
      <c r="H2371" s="2" t="str">
        <f>IF(ISERROR(VLOOKUP(A2371,'Cadastro-Estoque'!A:G,1,FALSE)),"",VLOOKUP(A2371,'Cadastro-Estoque'!A:G,3,FALSE))</f>
        <v/>
      </c>
    </row>
    <row r="2372" spans="5:8" ht="18.75" customHeight="1" x14ac:dyDescent="0.25">
      <c r="E2372" s="1" t="str">
        <f t="shared" si="37"/>
        <v/>
      </c>
      <c r="F2372" s="2" t="str">
        <f>IF(ISERROR(VLOOKUP(A2372,'Cadastro-Estoque'!A:G,1,FALSE)),"",VLOOKUP(A2372,'Cadastro-Estoque'!A:G,4,FALSE))</f>
        <v/>
      </c>
      <c r="G2372" s="2" t="str">
        <f>IF(ISBLANK(A2372),"",IF(ISERROR(VLOOKUP(A2372,'Cadastro-Estoque'!A:G,1,FALSE)),"Produto não cadastrado",VLOOKUP(A2372,'Cadastro-Estoque'!A:G,2,FALSE)))</f>
        <v/>
      </c>
      <c r="H2372" s="2" t="str">
        <f>IF(ISERROR(VLOOKUP(A2372,'Cadastro-Estoque'!A:G,1,FALSE)),"",VLOOKUP(A2372,'Cadastro-Estoque'!A:G,3,FALSE))</f>
        <v/>
      </c>
    </row>
    <row r="2373" spans="5:8" ht="18.75" customHeight="1" x14ac:dyDescent="0.25">
      <c r="E2373" s="1" t="str">
        <f t="shared" si="37"/>
        <v/>
      </c>
      <c r="F2373" s="2" t="str">
        <f>IF(ISERROR(VLOOKUP(A2373,'Cadastro-Estoque'!A:G,1,FALSE)),"",VLOOKUP(A2373,'Cadastro-Estoque'!A:G,4,FALSE))</f>
        <v/>
      </c>
      <c r="G2373" s="2" t="str">
        <f>IF(ISBLANK(A2373),"",IF(ISERROR(VLOOKUP(A2373,'Cadastro-Estoque'!A:G,1,FALSE)),"Produto não cadastrado",VLOOKUP(A2373,'Cadastro-Estoque'!A:G,2,FALSE)))</f>
        <v/>
      </c>
      <c r="H2373" s="2" t="str">
        <f>IF(ISERROR(VLOOKUP(A2373,'Cadastro-Estoque'!A:G,1,FALSE)),"",VLOOKUP(A2373,'Cadastro-Estoque'!A:G,3,FALSE))</f>
        <v/>
      </c>
    </row>
    <row r="2374" spans="5:8" ht="18.75" customHeight="1" x14ac:dyDescent="0.25">
      <c r="E2374" s="1" t="str">
        <f t="shared" si="37"/>
        <v/>
      </c>
      <c r="F2374" s="2" t="str">
        <f>IF(ISERROR(VLOOKUP(A2374,'Cadastro-Estoque'!A:G,1,FALSE)),"",VLOOKUP(A2374,'Cadastro-Estoque'!A:G,4,FALSE))</f>
        <v/>
      </c>
      <c r="G2374" s="2" t="str">
        <f>IF(ISBLANK(A2374),"",IF(ISERROR(VLOOKUP(A2374,'Cadastro-Estoque'!A:G,1,FALSE)),"Produto não cadastrado",VLOOKUP(A2374,'Cadastro-Estoque'!A:G,2,FALSE)))</f>
        <v/>
      </c>
      <c r="H2374" s="2" t="str">
        <f>IF(ISERROR(VLOOKUP(A2374,'Cadastro-Estoque'!A:G,1,FALSE)),"",VLOOKUP(A2374,'Cadastro-Estoque'!A:G,3,FALSE))</f>
        <v/>
      </c>
    </row>
    <row r="2375" spans="5:8" ht="18.75" customHeight="1" x14ac:dyDescent="0.25">
      <c r="E2375" s="1" t="str">
        <f t="shared" ref="E2375:E2438" si="38">IF(ISBLANK(A2375),"",C2375*D2375)</f>
        <v/>
      </c>
      <c r="F2375" s="2" t="str">
        <f>IF(ISERROR(VLOOKUP(A2375,'Cadastro-Estoque'!A:G,1,FALSE)),"",VLOOKUP(A2375,'Cadastro-Estoque'!A:G,4,FALSE))</f>
        <v/>
      </c>
      <c r="G2375" s="2" t="str">
        <f>IF(ISBLANK(A2375),"",IF(ISERROR(VLOOKUP(A2375,'Cadastro-Estoque'!A:G,1,FALSE)),"Produto não cadastrado",VLOOKUP(A2375,'Cadastro-Estoque'!A:G,2,FALSE)))</f>
        <v/>
      </c>
      <c r="H2375" s="2" t="str">
        <f>IF(ISERROR(VLOOKUP(A2375,'Cadastro-Estoque'!A:G,1,FALSE)),"",VLOOKUP(A2375,'Cadastro-Estoque'!A:G,3,FALSE))</f>
        <v/>
      </c>
    </row>
    <row r="2376" spans="5:8" ht="18.75" customHeight="1" x14ac:dyDescent="0.25">
      <c r="E2376" s="1" t="str">
        <f t="shared" si="38"/>
        <v/>
      </c>
      <c r="F2376" s="2" t="str">
        <f>IF(ISERROR(VLOOKUP(A2376,'Cadastro-Estoque'!A:G,1,FALSE)),"",VLOOKUP(A2376,'Cadastro-Estoque'!A:G,4,FALSE))</f>
        <v/>
      </c>
      <c r="G2376" s="2" t="str">
        <f>IF(ISBLANK(A2376),"",IF(ISERROR(VLOOKUP(A2376,'Cadastro-Estoque'!A:G,1,FALSE)),"Produto não cadastrado",VLOOKUP(A2376,'Cadastro-Estoque'!A:G,2,FALSE)))</f>
        <v/>
      </c>
      <c r="H2376" s="2" t="str">
        <f>IF(ISERROR(VLOOKUP(A2376,'Cadastro-Estoque'!A:G,1,FALSE)),"",VLOOKUP(A2376,'Cadastro-Estoque'!A:G,3,FALSE))</f>
        <v/>
      </c>
    </row>
    <row r="2377" spans="5:8" ht="18.75" customHeight="1" x14ac:dyDescent="0.25">
      <c r="E2377" s="1" t="str">
        <f t="shared" si="38"/>
        <v/>
      </c>
      <c r="F2377" s="2" t="str">
        <f>IF(ISERROR(VLOOKUP(A2377,'Cadastro-Estoque'!A:G,1,FALSE)),"",VLOOKUP(A2377,'Cadastro-Estoque'!A:G,4,FALSE))</f>
        <v/>
      </c>
      <c r="G2377" s="2" t="str">
        <f>IF(ISBLANK(A2377),"",IF(ISERROR(VLOOKUP(A2377,'Cadastro-Estoque'!A:G,1,FALSE)),"Produto não cadastrado",VLOOKUP(A2377,'Cadastro-Estoque'!A:G,2,FALSE)))</f>
        <v/>
      </c>
      <c r="H2377" s="2" t="str">
        <f>IF(ISERROR(VLOOKUP(A2377,'Cadastro-Estoque'!A:G,1,FALSE)),"",VLOOKUP(A2377,'Cadastro-Estoque'!A:G,3,FALSE))</f>
        <v/>
      </c>
    </row>
    <row r="2378" spans="5:8" ht="18.75" customHeight="1" x14ac:dyDescent="0.25">
      <c r="E2378" s="1" t="str">
        <f t="shared" si="38"/>
        <v/>
      </c>
      <c r="F2378" s="2" t="str">
        <f>IF(ISERROR(VLOOKUP(A2378,'Cadastro-Estoque'!A:G,1,FALSE)),"",VLOOKUP(A2378,'Cadastro-Estoque'!A:G,4,FALSE))</f>
        <v/>
      </c>
      <c r="G2378" s="2" t="str">
        <f>IF(ISBLANK(A2378),"",IF(ISERROR(VLOOKUP(A2378,'Cadastro-Estoque'!A:G,1,FALSE)),"Produto não cadastrado",VLOOKUP(A2378,'Cadastro-Estoque'!A:G,2,FALSE)))</f>
        <v/>
      </c>
      <c r="H2378" s="2" t="str">
        <f>IF(ISERROR(VLOOKUP(A2378,'Cadastro-Estoque'!A:G,1,FALSE)),"",VLOOKUP(A2378,'Cadastro-Estoque'!A:G,3,FALSE))</f>
        <v/>
      </c>
    </row>
    <row r="2379" spans="5:8" ht="18.75" customHeight="1" x14ac:dyDescent="0.25">
      <c r="E2379" s="1" t="str">
        <f t="shared" si="38"/>
        <v/>
      </c>
      <c r="F2379" s="2" t="str">
        <f>IF(ISERROR(VLOOKUP(A2379,'Cadastro-Estoque'!A:G,1,FALSE)),"",VLOOKUP(A2379,'Cadastro-Estoque'!A:G,4,FALSE))</f>
        <v/>
      </c>
      <c r="G2379" s="2" t="str">
        <f>IF(ISBLANK(A2379),"",IF(ISERROR(VLOOKUP(A2379,'Cadastro-Estoque'!A:G,1,FALSE)),"Produto não cadastrado",VLOOKUP(A2379,'Cadastro-Estoque'!A:G,2,FALSE)))</f>
        <v/>
      </c>
      <c r="H2379" s="2" t="str">
        <f>IF(ISERROR(VLOOKUP(A2379,'Cadastro-Estoque'!A:G,1,FALSE)),"",VLOOKUP(A2379,'Cadastro-Estoque'!A:G,3,FALSE))</f>
        <v/>
      </c>
    </row>
    <row r="2380" spans="5:8" ht="18.75" customHeight="1" x14ac:dyDescent="0.25">
      <c r="E2380" s="1" t="str">
        <f t="shared" si="38"/>
        <v/>
      </c>
      <c r="F2380" s="2" t="str">
        <f>IF(ISERROR(VLOOKUP(A2380,'Cadastro-Estoque'!A:G,1,FALSE)),"",VLOOKUP(A2380,'Cadastro-Estoque'!A:G,4,FALSE))</f>
        <v/>
      </c>
      <c r="G2380" s="2" t="str">
        <f>IF(ISBLANK(A2380),"",IF(ISERROR(VLOOKUP(A2380,'Cadastro-Estoque'!A:G,1,FALSE)),"Produto não cadastrado",VLOOKUP(A2380,'Cadastro-Estoque'!A:G,2,FALSE)))</f>
        <v/>
      </c>
      <c r="H2380" s="2" t="str">
        <f>IF(ISERROR(VLOOKUP(A2380,'Cadastro-Estoque'!A:G,1,FALSE)),"",VLOOKUP(A2380,'Cadastro-Estoque'!A:G,3,FALSE))</f>
        <v/>
      </c>
    </row>
    <row r="2381" spans="5:8" ht="18.75" customHeight="1" x14ac:dyDescent="0.25">
      <c r="E2381" s="1" t="str">
        <f t="shared" si="38"/>
        <v/>
      </c>
      <c r="F2381" s="2" t="str">
        <f>IF(ISERROR(VLOOKUP(A2381,'Cadastro-Estoque'!A:G,1,FALSE)),"",VLOOKUP(A2381,'Cadastro-Estoque'!A:G,4,FALSE))</f>
        <v/>
      </c>
      <c r="G2381" s="2" t="str">
        <f>IF(ISBLANK(A2381),"",IF(ISERROR(VLOOKUP(A2381,'Cadastro-Estoque'!A:G,1,FALSE)),"Produto não cadastrado",VLOOKUP(A2381,'Cadastro-Estoque'!A:G,2,FALSE)))</f>
        <v/>
      </c>
      <c r="H2381" s="2" t="str">
        <f>IF(ISERROR(VLOOKUP(A2381,'Cadastro-Estoque'!A:G,1,FALSE)),"",VLOOKUP(A2381,'Cadastro-Estoque'!A:G,3,FALSE))</f>
        <v/>
      </c>
    </row>
    <row r="2382" spans="5:8" ht="18.75" customHeight="1" x14ac:dyDescent="0.25">
      <c r="E2382" s="1" t="str">
        <f t="shared" si="38"/>
        <v/>
      </c>
      <c r="F2382" s="2" t="str">
        <f>IF(ISERROR(VLOOKUP(A2382,'Cadastro-Estoque'!A:G,1,FALSE)),"",VLOOKUP(A2382,'Cadastro-Estoque'!A:G,4,FALSE))</f>
        <v/>
      </c>
      <c r="G2382" s="2" t="str">
        <f>IF(ISBLANK(A2382),"",IF(ISERROR(VLOOKUP(A2382,'Cadastro-Estoque'!A:G,1,FALSE)),"Produto não cadastrado",VLOOKUP(A2382,'Cadastro-Estoque'!A:G,2,FALSE)))</f>
        <v/>
      </c>
      <c r="H2382" s="2" t="str">
        <f>IF(ISERROR(VLOOKUP(A2382,'Cadastro-Estoque'!A:G,1,FALSE)),"",VLOOKUP(A2382,'Cadastro-Estoque'!A:G,3,FALSE))</f>
        <v/>
      </c>
    </row>
    <row r="2383" spans="5:8" ht="18.75" customHeight="1" x14ac:dyDescent="0.25">
      <c r="E2383" s="1" t="str">
        <f t="shared" si="38"/>
        <v/>
      </c>
      <c r="F2383" s="2" t="str">
        <f>IF(ISERROR(VLOOKUP(A2383,'Cadastro-Estoque'!A:G,1,FALSE)),"",VLOOKUP(A2383,'Cadastro-Estoque'!A:G,4,FALSE))</f>
        <v/>
      </c>
      <c r="G2383" s="2" t="str">
        <f>IF(ISBLANK(A2383),"",IF(ISERROR(VLOOKUP(A2383,'Cadastro-Estoque'!A:G,1,FALSE)),"Produto não cadastrado",VLOOKUP(A2383,'Cadastro-Estoque'!A:G,2,FALSE)))</f>
        <v/>
      </c>
      <c r="H2383" s="2" t="str">
        <f>IF(ISERROR(VLOOKUP(A2383,'Cadastro-Estoque'!A:G,1,FALSE)),"",VLOOKUP(A2383,'Cadastro-Estoque'!A:G,3,FALSE))</f>
        <v/>
      </c>
    </row>
    <row r="2384" spans="5:8" ht="18.75" customHeight="1" x14ac:dyDescent="0.25">
      <c r="E2384" s="1" t="str">
        <f t="shared" si="38"/>
        <v/>
      </c>
      <c r="F2384" s="2" t="str">
        <f>IF(ISERROR(VLOOKUP(A2384,'Cadastro-Estoque'!A:G,1,FALSE)),"",VLOOKUP(A2384,'Cadastro-Estoque'!A:G,4,FALSE))</f>
        <v/>
      </c>
      <c r="G2384" s="2" t="str">
        <f>IF(ISBLANK(A2384),"",IF(ISERROR(VLOOKUP(A2384,'Cadastro-Estoque'!A:G,1,FALSE)),"Produto não cadastrado",VLOOKUP(A2384,'Cadastro-Estoque'!A:G,2,FALSE)))</f>
        <v/>
      </c>
      <c r="H2384" s="2" t="str">
        <f>IF(ISERROR(VLOOKUP(A2384,'Cadastro-Estoque'!A:G,1,FALSE)),"",VLOOKUP(A2384,'Cadastro-Estoque'!A:G,3,FALSE))</f>
        <v/>
      </c>
    </row>
    <row r="2385" spans="5:8" ht="18.75" customHeight="1" x14ac:dyDescent="0.25">
      <c r="E2385" s="1" t="str">
        <f t="shared" si="38"/>
        <v/>
      </c>
      <c r="F2385" s="2" t="str">
        <f>IF(ISERROR(VLOOKUP(A2385,'Cadastro-Estoque'!A:G,1,FALSE)),"",VLOOKUP(A2385,'Cadastro-Estoque'!A:G,4,FALSE))</f>
        <v/>
      </c>
      <c r="G2385" s="2" t="str">
        <f>IF(ISBLANK(A2385),"",IF(ISERROR(VLOOKUP(A2385,'Cadastro-Estoque'!A:G,1,FALSE)),"Produto não cadastrado",VLOOKUP(A2385,'Cadastro-Estoque'!A:G,2,FALSE)))</f>
        <v/>
      </c>
      <c r="H2385" s="2" t="str">
        <f>IF(ISERROR(VLOOKUP(A2385,'Cadastro-Estoque'!A:G,1,FALSE)),"",VLOOKUP(A2385,'Cadastro-Estoque'!A:G,3,FALSE))</f>
        <v/>
      </c>
    </row>
    <row r="2386" spans="5:8" ht="18.75" customHeight="1" x14ac:dyDescent="0.25">
      <c r="E2386" s="1" t="str">
        <f t="shared" si="38"/>
        <v/>
      </c>
      <c r="F2386" s="2" t="str">
        <f>IF(ISERROR(VLOOKUP(A2386,'Cadastro-Estoque'!A:G,1,FALSE)),"",VLOOKUP(A2386,'Cadastro-Estoque'!A:G,4,FALSE))</f>
        <v/>
      </c>
      <c r="G2386" s="2" t="str">
        <f>IF(ISBLANK(A2386),"",IF(ISERROR(VLOOKUP(A2386,'Cadastro-Estoque'!A:G,1,FALSE)),"Produto não cadastrado",VLOOKUP(A2386,'Cadastro-Estoque'!A:G,2,FALSE)))</f>
        <v/>
      </c>
      <c r="H2386" s="2" t="str">
        <f>IF(ISERROR(VLOOKUP(A2386,'Cadastro-Estoque'!A:G,1,FALSE)),"",VLOOKUP(A2386,'Cadastro-Estoque'!A:G,3,FALSE))</f>
        <v/>
      </c>
    </row>
    <row r="2387" spans="5:8" ht="18.75" customHeight="1" x14ac:dyDescent="0.25">
      <c r="E2387" s="1" t="str">
        <f t="shared" si="38"/>
        <v/>
      </c>
      <c r="F2387" s="2" t="str">
        <f>IF(ISERROR(VLOOKUP(A2387,'Cadastro-Estoque'!A:G,1,FALSE)),"",VLOOKUP(A2387,'Cadastro-Estoque'!A:G,4,FALSE))</f>
        <v/>
      </c>
      <c r="G2387" s="2" t="str">
        <f>IF(ISBLANK(A2387),"",IF(ISERROR(VLOOKUP(A2387,'Cadastro-Estoque'!A:G,1,FALSE)),"Produto não cadastrado",VLOOKUP(A2387,'Cadastro-Estoque'!A:G,2,FALSE)))</f>
        <v/>
      </c>
      <c r="H2387" s="2" t="str">
        <f>IF(ISERROR(VLOOKUP(A2387,'Cadastro-Estoque'!A:G,1,FALSE)),"",VLOOKUP(A2387,'Cadastro-Estoque'!A:G,3,FALSE))</f>
        <v/>
      </c>
    </row>
    <row r="2388" spans="5:8" ht="18.75" customHeight="1" x14ac:dyDescent="0.25">
      <c r="E2388" s="1" t="str">
        <f t="shared" si="38"/>
        <v/>
      </c>
      <c r="F2388" s="2" t="str">
        <f>IF(ISERROR(VLOOKUP(A2388,'Cadastro-Estoque'!A:G,1,FALSE)),"",VLOOKUP(A2388,'Cadastro-Estoque'!A:G,4,FALSE))</f>
        <v/>
      </c>
      <c r="G2388" s="2" t="str">
        <f>IF(ISBLANK(A2388),"",IF(ISERROR(VLOOKUP(A2388,'Cadastro-Estoque'!A:G,1,FALSE)),"Produto não cadastrado",VLOOKUP(A2388,'Cadastro-Estoque'!A:G,2,FALSE)))</f>
        <v/>
      </c>
      <c r="H2388" s="2" t="str">
        <f>IF(ISERROR(VLOOKUP(A2388,'Cadastro-Estoque'!A:G,1,FALSE)),"",VLOOKUP(A2388,'Cadastro-Estoque'!A:G,3,FALSE))</f>
        <v/>
      </c>
    </row>
    <row r="2389" spans="5:8" ht="18.75" customHeight="1" x14ac:dyDescent="0.25">
      <c r="E2389" s="1" t="str">
        <f t="shared" si="38"/>
        <v/>
      </c>
      <c r="F2389" s="2" t="str">
        <f>IF(ISERROR(VLOOKUP(A2389,'Cadastro-Estoque'!A:G,1,FALSE)),"",VLOOKUP(A2389,'Cadastro-Estoque'!A:G,4,FALSE))</f>
        <v/>
      </c>
      <c r="G2389" s="2" t="str">
        <f>IF(ISBLANK(A2389),"",IF(ISERROR(VLOOKUP(A2389,'Cadastro-Estoque'!A:G,1,FALSE)),"Produto não cadastrado",VLOOKUP(A2389,'Cadastro-Estoque'!A:G,2,FALSE)))</f>
        <v/>
      </c>
      <c r="H2389" s="2" t="str">
        <f>IF(ISERROR(VLOOKUP(A2389,'Cadastro-Estoque'!A:G,1,FALSE)),"",VLOOKUP(A2389,'Cadastro-Estoque'!A:G,3,FALSE))</f>
        <v/>
      </c>
    </row>
    <row r="2390" spans="5:8" ht="18.75" customHeight="1" x14ac:dyDescent="0.25">
      <c r="E2390" s="1" t="str">
        <f t="shared" si="38"/>
        <v/>
      </c>
      <c r="F2390" s="2" t="str">
        <f>IF(ISERROR(VLOOKUP(A2390,'Cadastro-Estoque'!A:G,1,FALSE)),"",VLOOKUP(A2390,'Cadastro-Estoque'!A:G,4,FALSE))</f>
        <v/>
      </c>
      <c r="G2390" s="2" t="str">
        <f>IF(ISBLANK(A2390),"",IF(ISERROR(VLOOKUP(A2390,'Cadastro-Estoque'!A:G,1,FALSE)),"Produto não cadastrado",VLOOKUP(A2390,'Cadastro-Estoque'!A:G,2,FALSE)))</f>
        <v/>
      </c>
      <c r="H2390" s="2" t="str">
        <f>IF(ISERROR(VLOOKUP(A2390,'Cadastro-Estoque'!A:G,1,FALSE)),"",VLOOKUP(A2390,'Cadastro-Estoque'!A:G,3,FALSE))</f>
        <v/>
      </c>
    </row>
    <row r="2391" spans="5:8" ht="18.75" customHeight="1" x14ac:dyDescent="0.25">
      <c r="E2391" s="1" t="str">
        <f t="shared" si="38"/>
        <v/>
      </c>
      <c r="F2391" s="2" t="str">
        <f>IF(ISERROR(VLOOKUP(A2391,'Cadastro-Estoque'!A:G,1,FALSE)),"",VLOOKUP(A2391,'Cadastro-Estoque'!A:G,4,FALSE))</f>
        <v/>
      </c>
      <c r="G2391" s="2" t="str">
        <f>IF(ISBLANK(A2391),"",IF(ISERROR(VLOOKUP(A2391,'Cadastro-Estoque'!A:G,1,FALSE)),"Produto não cadastrado",VLOOKUP(A2391,'Cadastro-Estoque'!A:G,2,FALSE)))</f>
        <v/>
      </c>
      <c r="H2391" s="2" t="str">
        <f>IF(ISERROR(VLOOKUP(A2391,'Cadastro-Estoque'!A:G,1,FALSE)),"",VLOOKUP(A2391,'Cadastro-Estoque'!A:G,3,FALSE))</f>
        <v/>
      </c>
    </row>
    <row r="2392" spans="5:8" ht="18.75" customHeight="1" x14ac:dyDescent="0.25">
      <c r="E2392" s="1" t="str">
        <f t="shared" si="38"/>
        <v/>
      </c>
      <c r="F2392" s="2" t="str">
        <f>IF(ISERROR(VLOOKUP(A2392,'Cadastro-Estoque'!A:G,1,FALSE)),"",VLOOKUP(A2392,'Cadastro-Estoque'!A:G,4,FALSE))</f>
        <v/>
      </c>
      <c r="G2392" s="2" t="str">
        <f>IF(ISBLANK(A2392),"",IF(ISERROR(VLOOKUP(A2392,'Cadastro-Estoque'!A:G,1,FALSE)),"Produto não cadastrado",VLOOKUP(A2392,'Cadastro-Estoque'!A:G,2,FALSE)))</f>
        <v/>
      </c>
      <c r="H2392" s="2" t="str">
        <f>IF(ISERROR(VLOOKUP(A2392,'Cadastro-Estoque'!A:G,1,FALSE)),"",VLOOKUP(A2392,'Cadastro-Estoque'!A:G,3,FALSE))</f>
        <v/>
      </c>
    </row>
    <row r="2393" spans="5:8" ht="18.75" customHeight="1" x14ac:dyDescent="0.25">
      <c r="E2393" s="1" t="str">
        <f t="shared" si="38"/>
        <v/>
      </c>
      <c r="F2393" s="2" t="str">
        <f>IF(ISERROR(VLOOKUP(A2393,'Cadastro-Estoque'!A:G,1,FALSE)),"",VLOOKUP(A2393,'Cadastro-Estoque'!A:G,4,FALSE))</f>
        <v/>
      </c>
      <c r="G2393" s="2" t="str">
        <f>IF(ISBLANK(A2393),"",IF(ISERROR(VLOOKUP(A2393,'Cadastro-Estoque'!A:G,1,FALSE)),"Produto não cadastrado",VLOOKUP(A2393,'Cadastro-Estoque'!A:G,2,FALSE)))</f>
        <v/>
      </c>
      <c r="H2393" s="2" t="str">
        <f>IF(ISERROR(VLOOKUP(A2393,'Cadastro-Estoque'!A:G,1,FALSE)),"",VLOOKUP(A2393,'Cadastro-Estoque'!A:G,3,FALSE))</f>
        <v/>
      </c>
    </row>
    <row r="2394" spans="5:8" ht="18.75" customHeight="1" x14ac:dyDescent="0.25">
      <c r="E2394" s="1" t="str">
        <f t="shared" si="38"/>
        <v/>
      </c>
      <c r="F2394" s="2" t="str">
        <f>IF(ISERROR(VLOOKUP(A2394,'Cadastro-Estoque'!A:G,1,FALSE)),"",VLOOKUP(A2394,'Cadastro-Estoque'!A:G,4,FALSE))</f>
        <v/>
      </c>
      <c r="G2394" s="2" t="str">
        <f>IF(ISBLANK(A2394),"",IF(ISERROR(VLOOKUP(A2394,'Cadastro-Estoque'!A:G,1,FALSE)),"Produto não cadastrado",VLOOKUP(A2394,'Cadastro-Estoque'!A:G,2,FALSE)))</f>
        <v/>
      </c>
      <c r="H2394" s="2" t="str">
        <f>IF(ISERROR(VLOOKUP(A2394,'Cadastro-Estoque'!A:G,1,FALSE)),"",VLOOKUP(A2394,'Cadastro-Estoque'!A:G,3,FALSE))</f>
        <v/>
      </c>
    </row>
    <row r="2395" spans="5:8" ht="18.75" customHeight="1" x14ac:dyDescent="0.25">
      <c r="E2395" s="1" t="str">
        <f t="shared" si="38"/>
        <v/>
      </c>
      <c r="F2395" s="2" t="str">
        <f>IF(ISERROR(VLOOKUP(A2395,'Cadastro-Estoque'!A:G,1,FALSE)),"",VLOOKUP(A2395,'Cadastro-Estoque'!A:G,4,FALSE))</f>
        <v/>
      </c>
      <c r="G2395" s="2" t="str">
        <f>IF(ISBLANK(A2395),"",IF(ISERROR(VLOOKUP(A2395,'Cadastro-Estoque'!A:G,1,FALSE)),"Produto não cadastrado",VLOOKUP(A2395,'Cadastro-Estoque'!A:G,2,FALSE)))</f>
        <v/>
      </c>
      <c r="H2395" s="2" t="str">
        <f>IF(ISERROR(VLOOKUP(A2395,'Cadastro-Estoque'!A:G,1,FALSE)),"",VLOOKUP(A2395,'Cadastro-Estoque'!A:G,3,FALSE))</f>
        <v/>
      </c>
    </row>
    <row r="2396" spans="5:8" ht="18.75" customHeight="1" x14ac:dyDescent="0.25">
      <c r="E2396" s="1" t="str">
        <f t="shared" si="38"/>
        <v/>
      </c>
      <c r="F2396" s="2" t="str">
        <f>IF(ISERROR(VLOOKUP(A2396,'Cadastro-Estoque'!A:G,1,FALSE)),"",VLOOKUP(A2396,'Cadastro-Estoque'!A:G,4,FALSE))</f>
        <v/>
      </c>
      <c r="G2396" s="2" t="str">
        <f>IF(ISBLANK(A2396),"",IF(ISERROR(VLOOKUP(A2396,'Cadastro-Estoque'!A:G,1,FALSE)),"Produto não cadastrado",VLOOKUP(A2396,'Cadastro-Estoque'!A:G,2,FALSE)))</f>
        <v/>
      </c>
      <c r="H2396" s="2" t="str">
        <f>IF(ISERROR(VLOOKUP(A2396,'Cadastro-Estoque'!A:G,1,FALSE)),"",VLOOKUP(A2396,'Cadastro-Estoque'!A:G,3,FALSE))</f>
        <v/>
      </c>
    </row>
    <row r="2397" spans="5:8" ht="18.75" customHeight="1" x14ac:dyDescent="0.25">
      <c r="E2397" s="1" t="str">
        <f t="shared" si="38"/>
        <v/>
      </c>
      <c r="F2397" s="2" t="str">
        <f>IF(ISERROR(VLOOKUP(A2397,'Cadastro-Estoque'!A:G,1,FALSE)),"",VLOOKUP(A2397,'Cadastro-Estoque'!A:G,4,FALSE))</f>
        <v/>
      </c>
      <c r="G2397" s="2" t="str">
        <f>IF(ISBLANK(A2397),"",IF(ISERROR(VLOOKUP(A2397,'Cadastro-Estoque'!A:G,1,FALSE)),"Produto não cadastrado",VLOOKUP(A2397,'Cadastro-Estoque'!A:G,2,FALSE)))</f>
        <v/>
      </c>
      <c r="H2397" s="2" t="str">
        <f>IF(ISERROR(VLOOKUP(A2397,'Cadastro-Estoque'!A:G,1,FALSE)),"",VLOOKUP(A2397,'Cadastro-Estoque'!A:G,3,FALSE))</f>
        <v/>
      </c>
    </row>
    <row r="2398" spans="5:8" ht="18.75" customHeight="1" x14ac:dyDescent="0.25">
      <c r="E2398" s="1" t="str">
        <f t="shared" si="38"/>
        <v/>
      </c>
      <c r="F2398" s="2" t="str">
        <f>IF(ISERROR(VLOOKUP(A2398,'Cadastro-Estoque'!A:G,1,FALSE)),"",VLOOKUP(A2398,'Cadastro-Estoque'!A:G,4,FALSE))</f>
        <v/>
      </c>
      <c r="G2398" s="2" t="str">
        <f>IF(ISBLANK(A2398),"",IF(ISERROR(VLOOKUP(A2398,'Cadastro-Estoque'!A:G,1,FALSE)),"Produto não cadastrado",VLOOKUP(A2398,'Cadastro-Estoque'!A:G,2,FALSE)))</f>
        <v/>
      </c>
      <c r="H2398" s="2" t="str">
        <f>IF(ISERROR(VLOOKUP(A2398,'Cadastro-Estoque'!A:G,1,FALSE)),"",VLOOKUP(A2398,'Cadastro-Estoque'!A:G,3,FALSE))</f>
        <v/>
      </c>
    </row>
    <row r="2399" spans="5:8" ht="18.75" customHeight="1" x14ac:dyDescent="0.25">
      <c r="E2399" s="1" t="str">
        <f t="shared" si="38"/>
        <v/>
      </c>
      <c r="F2399" s="2" t="str">
        <f>IF(ISERROR(VLOOKUP(A2399,'Cadastro-Estoque'!A:G,1,FALSE)),"",VLOOKUP(A2399,'Cadastro-Estoque'!A:G,4,FALSE))</f>
        <v/>
      </c>
      <c r="G2399" s="2" t="str">
        <f>IF(ISBLANK(A2399),"",IF(ISERROR(VLOOKUP(A2399,'Cadastro-Estoque'!A:G,1,FALSE)),"Produto não cadastrado",VLOOKUP(A2399,'Cadastro-Estoque'!A:G,2,FALSE)))</f>
        <v/>
      </c>
      <c r="H2399" s="2" t="str">
        <f>IF(ISERROR(VLOOKUP(A2399,'Cadastro-Estoque'!A:G,1,FALSE)),"",VLOOKUP(A2399,'Cadastro-Estoque'!A:G,3,FALSE))</f>
        <v/>
      </c>
    </row>
    <row r="2400" spans="5:8" ht="18.75" customHeight="1" x14ac:dyDescent="0.25">
      <c r="E2400" s="1" t="str">
        <f t="shared" si="38"/>
        <v/>
      </c>
      <c r="F2400" s="2" t="str">
        <f>IF(ISERROR(VLOOKUP(A2400,'Cadastro-Estoque'!A:G,1,FALSE)),"",VLOOKUP(A2400,'Cadastro-Estoque'!A:G,4,FALSE))</f>
        <v/>
      </c>
      <c r="G2400" s="2" t="str">
        <f>IF(ISBLANK(A2400),"",IF(ISERROR(VLOOKUP(A2400,'Cadastro-Estoque'!A:G,1,FALSE)),"Produto não cadastrado",VLOOKUP(A2400,'Cadastro-Estoque'!A:G,2,FALSE)))</f>
        <v/>
      </c>
      <c r="H2400" s="2" t="str">
        <f>IF(ISERROR(VLOOKUP(A2400,'Cadastro-Estoque'!A:G,1,FALSE)),"",VLOOKUP(A2400,'Cadastro-Estoque'!A:G,3,FALSE))</f>
        <v/>
      </c>
    </row>
    <row r="2401" spans="5:8" ht="18.75" customHeight="1" x14ac:dyDescent="0.25">
      <c r="E2401" s="1" t="str">
        <f t="shared" si="38"/>
        <v/>
      </c>
      <c r="F2401" s="2" t="str">
        <f>IF(ISERROR(VLOOKUP(A2401,'Cadastro-Estoque'!A:G,1,FALSE)),"",VLOOKUP(A2401,'Cadastro-Estoque'!A:G,4,FALSE))</f>
        <v/>
      </c>
      <c r="G2401" s="2" t="str">
        <f>IF(ISBLANK(A2401),"",IF(ISERROR(VLOOKUP(A2401,'Cadastro-Estoque'!A:G,1,FALSE)),"Produto não cadastrado",VLOOKUP(A2401,'Cadastro-Estoque'!A:G,2,FALSE)))</f>
        <v/>
      </c>
      <c r="H2401" s="2" t="str">
        <f>IF(ISERROR(VLOOKUP(A2401,'Cadastro-Estoque'!A:G,1,FALSE)),"",VLOOKUP(A2401,'Cadastro-Estoque'!A:G,3,FALSE))</f>
        <v/>
      </c>
    </row>
    <row r="2402" spans="5:8" ht="18.75" customHeight="1" x14ac:dyDescent="0.25">
      <c r="E2402" s="1" t="str">
        <f t="shared" si="38"/>
        <v/>
      </c>
      <c r="F2402" s="2" t="str">
        <f>IF(ISERROR(VLOOKUP(A2402,'Cadastro-Estoque'!A:G,1,FALSE)),"",VLOOKUP(A2402,'Cadastro-Estoque'!A:G,4,FALSE))</f>
        <v/>
      </c>
      <c r="G2402" s="2" t="str">
        <f>IF(ISBLANK(A2402),"",IF(ISERROR(VLOOKUP(A2402,'Cadastro-Estoque'!A:G,1,FALSE)),"Produto não cadastrado",VLOOKUP(A2402,'Cadastro-Estoque'!A:G,2,FALSE)))</f>
        <v/>
      </c>
      <c r="H2402" s="2" t="str">
        <f>IF(ISERROR(VLOOKUP(A2402,'Cadastro-Estoque'!A:G,1,FALSE)),"",VLOOKUP(A2402,'Cadastro-Estoque'!A:G,3,FALSE))</f>
        <v/>
      </c>
    </row>
    <row r="2403" spans="5:8" ht="18.75" customHeight="1" x14ac:dyDescent="0.25">
      <c r="E2403" s="1" t="str">
        <f t="shared" si="38"/>
        <v/>
      </c>
      <c r="F2403" s="2" t="str">
        <f>IF(ISERROR(VLOOKUP(A2403,'Cadastro-Estoque'!A:G,1,FALSE)),"",VLOOKUP(A2403,'Cadastro-Estoque'!A:G,4,FALSE))</f>
        <v/>
      </c>
      <c r="G2403" s="2" t="str">
        <f>IF(ISBLANK(A2403),"",IF(ISERROR(VLOOKUP(A2403,'Cadastro-Estoque'!A:G,1,FALSE)),"Produto não cadastrado",VLOOKUP(A2403,'Cadastro-Estoque'!A:G,2,FALSE)))</f>
        <v/>
      </c>
      <c r="H2403" s="2" t="str">
        <f>IF(ISERROR(VLOOKUP(A2403,'Cadastro-Estoque'!A:G,1,FALSE)),"",VLOOKUP(A2403,'Cadastro-Estoque'!A:G,3,FALSE))</f>
        <v/>
      </c>
    </row>
    <row r="2404" spans="5:8" ht="18.75" customHeight="1" x14ac:dyDescent="0.25">
      <c r="E2404" s="1" t="str">
        <f t="shared" si="38"/>
        <v/>
      </c>
      <c r="F2404" s="2" t="str">
        <f>IF(ISERROR(VLOOKUP(A2404,'Cadastro-Estoque'!A:G,1,FALSE)),"",VLOOKUP(A2404,'Cadastro-Estoque'!A:G,4,FALSE))</f>
        <v/>
      </c>
      <c r="G2404" s="2" t="str">
        <f>IF(ISBLANK(A2404),"",IF(ISERROR(VLOOKUP(A2404,'Cadastro-Estoque'!A:G,1,FALSE)),"Produto não cadastrado",VLOOKUP(A2404,'Cadastro-Estoque'!A:G,2,FALSE)))</f>
        <v/>
      </c>
      <c r="H2404" s="2" t="str">
        <f>IF(ISERROR(VLOOKUP(A2404,'Cadastro-Estoque'!A:G,1,FALSE)),"",VLOOKUP(A2404,'Cadastro-Estoque'!A:G,3,FALSE))</f>
        <v/>
      </c>
    </row>
    <row r="2405" spans="5:8" ht="18.75" customHeight="1" x14ac:dyDescent="0.25">
      <c r="E2405" s="1" t="str">
        <f t="shared" si="38"/>
        <v/>
      </c>
      <c r="F2405" s="2" t="str">
        <f>IF(ISERROR(VLOOKUP(A2405,'Cadastro-Estoque'!A:G,1,FALSE)),"",VLOOKUP(A2405,'Cadastro-Estoque'!A:G,4,FALSE))</f>
        <v/>
      </c>
      <c r="G2405" s="2" t="str">
        <f>IF(ISBLANK(A2405),"",IF(ISERROR(VLOOKUP(A2405,'Cadastro-Estoque'!A:G,1,FALSE)),"Produto não cadastrado",VLOOKUP(A2405,'Cadastro-Estoque'!A:G,2,FALSE)))</f>
        <v/>
      </c>
      <c r="H2405" s="2" t="str">
        <f>IF(ISERROR(VLOOKUP(A2405,'Cadastro-Estoque'!A:G,1,FALSE)),"",VLOOKUP(A2405,'Cadastro-Estoque'!A:G,3,FALSE))</f>
        <v/>
      </c>
    </row>
    <row r="2406" spans="5:8" ht="18.75" customHeight="1" x14ac:dyDescent="0.25">
      <c r="E2406" s="1" t="str">
        <f t="shared" si="38"/>
        <v/>
      </c>
      <c r="F2406" s="2" t="str">
        <f>IF(ISERROR(VLOOKUP(A2406,'Cadastro-Estoque'!A:G,1,FALSE)),"",VLOOKUP(A2406,'Cadastro-Estoque'!A:G,4,FALSE))</f>
        <v/>
      </c>
      <c r="G2406" s="2" t="str">
        <f>IF(ISBLANK(A2406),"",IF(ISERROR(VLOOKUP(A2406,'Cadastro-Estoque'!A:G,1,FALSE)),"Produto não cadastrado",VLOOKUP(A2406,'Cadastro-Estoque'!A:G,2,FALSE)))</f>
        <v/>
      </c>
      <c r="H2406" s="2" t="str">
        <f>IF(ISERROR(VLOOKUP(A2406,'Cadastro-Estoque'!A:G,1,FALSE)),"",VLOOKUP(A2406,'Cadastro-Estoque'!A:G,3,FALSE))</f>
        <v/>
      </c>
    </row>
    <row r="2407" spans="5:8" ht="18.75" customHeight="1" x14ac:dyDescent="0.25">
      <c r="E2407" s="1" t="str">
        <f t="shared" si="38"/>
        <v/>
      </c>
      <c r="F2407" s="2" t="str">
        <f>IF(ISERROR(VLOOKUP(A2407,'Cadastro-Estoque'!A:G,1,FALSE)),"",VLOOKUP(A2407,'Cadastro-Estoque'!A:G,4,FALSE))</f>
        <v/>
      </c>
      <c r="G2407" s="2" t="str">
        <f>IF(ISBLANK(A2407),"",IF(ISERROR(VLOOKUP(A2407,'Cadastro-Estoque'!A:G,1,FALSE)),"Produto não cadastrado",VLOOKUP(A2407,'Cadastro-Estoque'!A:G,2,FALSE)))</f>
        <v/>
      </c>
      <c r="H2407" s="2" t="str">
        <f>IF(ISERROR(VLOOKUP(A2407,'Cadastro-Estoque'!A:G,1,FALSE)),"",VLOOKUP(A2407,'Cadastro-Estoque'!A:G,3,FALSE))</f>
        <v/>
      </c>
    </row>
    <row r="2408" spans="5:8" ht="18.75" customHeight="1" x14ac:dyDescent="0.25">
      <c r="E2408" s="1" t="str">
        <f t="shared" si="38"/>
        <v/>
      </c>
      <c r="F2408" s="2" t="str">
        <f>IF(ISERROR(VLOOKUP(A2408,'Cadastro-Estoque'!A:G,1,FALSE)),"",VLOOKUP(A2408,'Cadastro-Estoque'!A:G,4,FALSE))</f>
        <v/>
      </c>
      <c r="G2408" s="2" t="str">
        <f>IF(ISBLANK(A2408),"",IF(ISERROR(VLOOKUP(A2408,'Cadastro-Estoque'!A:G,1,FALSE)),"Produto não cadastrado",VLOOKUP(A2408,'Cadastro-Estoque'!A:G,2,FALSE)))</f>
        <v/>
      </c>
      <c r="H2408" s="2" t="str">
        <f>IF(ISERROR(VLOOKUP(A2408,'Cadastro-Estoque'!A:G,1,FALSE)),"",VLOOKUP(A2408,'Cadastro-Estoque'!A:G,3,FALSE))</f>
        <v/>
      </c>
    </row>
    <row r="2409" spans="5:8" ht="18.75" customHeight="1" x14ac:dyDescent="0.25">
      <c r="E2409" s="1" t="str">
        <f t="shared" si="38"/>
        <v/>
      </c>
      <c r="F2409" s="2" t="str">
        <f>IF(ISERROR(VLOOKUP(A2409,'Cadastro-Estoque'!A:G,1,FALSE)),"",VLOOKUP(A2409,'Cadastro-Estoque'!A:G,4,FALSE))</f>
        <v/>
      </c>
      <c r="G2409" s="2" t="str">
        <f>IF(ISBLANK(A2409),"",IF(ISERROR(VLOOKUP(A2409,'Cadastro-Estoque'!A:G,1,FALSE)),"Produto não cadastrado",VLOOKUP(A2409,'Cadastro-Estoque'!A:G,2,FALSE)))</f>
        <v/>
      </c>
      <c r="H2409" s="2" t="str">
        <f>IF(ISERROR(VLOOKUP(A2409,'Cadastro-Estoque'!A:G,1,FALSE)),"",VLOOKUP(A2409,'Cadastro-Estoque'!A:G,3,FALSE))</f>
        <v/>
      </c>
    </row>
    <row r="2410" spans="5:8" ht="18.75" customHeight="1" x14ac:dyDescent="0.25">
      <c r="E2410" s="1" t="str">
        <f t="shared" si="38"/>
        <v/>
      </c>
      <c r="F2410" s="2" t="str">
        <f>IF(ISERROR(VLOOKUP(A2410,'Cadastro-Estoque'!A:G,1,FALSE)),"",VLOOKUP(A2410,'Cadastro-Estoque'!A:G,4,FALSE))</f>
        <v/>
      </c>
      <c r="G2410" s="2" t="str">
        <f>IF(ISBLANK(A2410),"",IF(ISERROR(VLOOKUP(A2410,'Cadastro-Estoque'!A:G,1,FALSE)),"Produto não cadastrado",VLOOKUP(A2410,'Cadastro-Estoque'!A:G,2,FALSE)))</f>
        <v/>
      </c>
      <c r="H2410" s="2" t="str">
        <f>IF(ISERROR(VLOOKUP(A2410,'Cadastro-Estoque'!A:G,1,FALSE)),"",VLOOKUP(A2410,'Cadastro-Estoque'!A:G,3,FALSE))</f>
        <v/>
      </c>
    </row>
    <row r="2411" spans="5:8" ht="18.75" customHeight="1" x14ac:dyDescent="0.25">
      <c r="E2411" s="1" t="str">
        <f t="shared" si="38"/>
        <v/>
      </c>
      <c r="F2411" s="2" t="str">
        <f>IF(ISERROR(VLOOKUP(A2411,'Cadastro-Estoque'!A:G,1,FALSE)),"",VLOOKUP(A2411,'Cadastro-Estoque'!A:G,4,FALSE))</f>
        <v/>
      </c>
      <c r="G2411" s="2" t="str">
        <f>IF(ISBLANK(A2411),"",IF(ISERROR(VLOOKUP(A2411,'Cadastro-Estoque'!A:G,1,FALSE)),"Produto não cadastrado",VLOOKUP(A2411,'Cadastro-Estoque'!A:G,2,FALSE)))</f>
        <v/>
      </c>
      <c r="H2411" s="2" t="str">
        <f>IF(ISERROR(VLOOKUP(A2411,'Cadastro-Estoque'!A:G,1,FALSE)),"",VLOOKUP(A2411,'Cadastro-Estoque'!A:G,3,FALSE))</f>
        <v/>
      </c>
    </row>
    <row r="2412" spans="5:8" ht="18.75" customHeight="1" x14ac:dyDescent="0.25">
      <c r="E2412" s="1" t="str">
        <f t="shared" si="38"/>
        <v/>
      </c>
      <c r="F2412" s="2" t="str">
        <f>IF(ISERROR(VLOOKUP(A2412,'Cadastro-Estoque'!A:G,1,FALSE)),"",VLOOKUP(A2412,'Cadastro-Estoque'!A:G,4,FALSE))</f>
        <v/>
      </c>
      <c r="G2412" s="2" t="str">
        <f>IF(ISBLANK(A2412),"",IF(ISERROR(VLOOKUP(A2412,'Cadastro-Estoque'!A:G,1,FALSE)),"Produto não cadastrado",VLOOKUP(A2412,'Cadastro-Estoque'!A:G,2,FALSE)))</f>
        <v/>
      </c>
      <c r="H2412" s="2" t="str">
        <f>IF(ISERROR(VLOOKUP(A2412,'Cadastro-Estoque'!A:G,1,FALSE)),"",VLOOKUP(A2412,'Cadastro-Estoque'!A:G,3,FALSE))</f>
        <v/>
      </c>
    </row>
    <row r="2413" spans="5:8" ht="18.75" customHeight="1" x14ac:dyDescent="0.25">
      <c r="E2413" s="1" t="str">
        <f t="shared" si="38"/>
        <v/>
      </c>
      <c r="F2413" s="2" t="str">
        <f>IF(ISERROR(VLOOKUP(A2413,'Cadastro-Estoque'!A:G,1,FALSE)),"",VLOOKUP(A2413,'Cadastro-Estoque'!A:G,4,FALSE))</f>
        <v/>
      </c>
      <c r="G2413" s="2" t="str">
        <f>IF(ISBLANK(A2413),"",IF(ISERROR(VLOOKUP(A2413,'Cadastro-Estoque'!A:G,1,FALSE)),"Produto não cadastrado",VLOOKUP(A2413,'Cadastro-Estoque'!A:G,2,FALSE)))</f>
        <v/>
      </c>
      <c r="H2413" s="2" t="str">
        <f>IF(ISERROR(VLOOKUP(A2413,'Cadastro-Estoque'!A:G,1,FALSE)),"",VLOOKUP(A2413,'Cadastro-Estoque'!A:G,3,FALSE))</f>
        <v/>
      </c>
    </row>
    <row r="2414" spans="5:8" ht="18.75" customHeight="1" x14ac:dyDescent="0.25">
      <c r="E2414" s="1" t="str">
        <f t="shared" si="38"/>
        <v/>
      </c>
      <c r="F2414" s="2" t="str">
        <f>IF(ISERROR(VLOOKUP(A2414,'Cadastro-Estoque'!A:G,1,FALSE)),"",VLOOKUP(A2414,'Cadastro-Estoque'!A:G,4,FALSE))</f>
        <v/>
      </c>
      <c r="G2414" s="2" t="str">
        <f>IF(ISBLANK(A2414),"",IF(ISERROR(VLOOKUP(A2414,'Cadastro-Estoque'!A:G,1,FALSE)),"Produto não cadastrado",VLOOKUP(A2414,'Cadastro-Estoque'!A:G,2,FALSE)))</f>
        <v/>
      </c>
      <c r="H2414" s="2" t="str">
        <f>IF(ISERROR(VLOOKUP(A2414,'Cadastro-Estoque'!A:G,1,FALSE)),"",VLOOKUP(A2414,'Cadastro-Estoque'!A:G,3,FALSE))</f>
        <v/>
      </c>
    </row>
    <row r="2415" spans="5:8" ht="18.75" customHeight="1" x14ac:dyDescent="0.25">
      <c r="E2415" s="1" t="str">
        <f t="shared" si="38"/>
        <v/>
      </c>
      <c r="F2415" s="2" t="str">
        <f>IF(ISERROR(VLOOKUP(A2415,'Cadastro-Estoque'!A:G,1,FALSE)),"",VLOOKUP(A2415,'Cadastro-Estoque'!A:G,4,FALSE))</f>
        <v/>
      </c>
      <c r="G2415" s="2" t="str">
        <f>IF(ISBLANK(A2415),"",IF(ISERROR(VLOOKUP(A2415,'Cadastro-Estoque'!A:G,1,FALSE)),"Produto não cadastrado",VLOOKUP(A2415,'Cadastro-Estoque'!A:G,2,FALSE)))</f>
        <v/>
      </c>
      <c r="H2415" s="2" t="str">
        <f>IF(ISERROR(VLOOKUP(A2415,'Cadastro-Estoque'!A:G,1,FALSE)),"",VLOOKUP(A2415,'Cadastro-Estoque'!A:G,3,FALSE))</f>
        <v/>
      </c>
    </row>
    <row r="2416" spans="5:8" ht="18.75" customHeight="1" x14ac:dyDescent="0.25">
      <c r="E2416" s="1" t="str">
        <f t="shared" si="38"/>
        <v/>
      </c>
      <c r="F2416" s="2" t="str">
        <f>IF(ISERROR(VLOOKUP(A2416,'Cadastro-Estoque'!A:G,1,FALSE)),"",VLOOKUP(A2416,'Cadastro-Estoque'!A:G,4,FALSE))</f>
        <v/>
      </c>
      <c r="G2416" s="2" t="str">
        <f>IF(ISBLANK(A2416),"",IF(ISERROR(VLOOKUP(A2416,'Cadastro-Estoque'!A:G,1,FALSE)),"Produto não cadastrado",VLOOKUP(A2416,'Cadastro-Estoque'!A:G,2,FALSE)))</f>
        <v/>
      </c>
      <c r="H2416" s="2" t="str">
        <f>IF(ISERROR(VLOOKUP(A2416,'Cadastro-Estoque'!A:G,1,FALSE)),"",VLOOKUP(A2416,'Cadastro-Estoque'!A:G,3,FALSE))</f>
        <v/>
      </c>
    </row>
    <row r="2417" spans="5:8" ht="18.75" customHeight="1" x14ac:dyDescent="0.25">
      <c r="E2417" s="1" t="str">
        <f t="shared" si="38"/>
        <v/>
      </c>
      <c r="F2417" s="2" t="str">
        <f>IF(ISERROR(VLOOKUP(A2417,'Cadastro-Estoque'!A:G,1,FALSE)),"",VLOOKUP(A2417,'Cadastro-Estoque'!A:G,4,FALSE))</f>
        <v/>
      </c>
      <c r="G2417" s="2" t="str">
        <f>IF(ISBLANK(A2417),"",IF(ISERROR(VLOOKUP(A2417,'Cadastro-Estoque'!A:G,1,FALSE)),"Produto não cadastrado",VLOOKUP(A2417,'Cadastro-Estoque'!A:G,2,FALSE)))</f>
        <v/>
      </c>
      <c r="H2417" s="2" t="str">
        <f>IF(ISERROR(VLOOKUP(A2417,'Cadastro-Estoque'!A:G,1,FALSE)),"",VLOOKUP(A2417,'Cadastro-Estoque'!A:G,3,FALSE))</f>
        <v/>
      </c>
    </row>
    <row r="2418" spans="5:8" ht="18.75" customHeight="1" x14ac:dyDescent="0.25">
      <c r="E2418" s="1" t="str">
        <f t="shared" si="38"/>
        <v/>
      </c>
      <c r="F2418" s="2" t="str">
        <f>IF(ISERROR(VLOOKUP(A2418,'Cadastro-Estoque'!A:G,1,FALSE)),"",VLOOKUP(A2418,'Cadastro-Estoque'!A:G,4,FALSE))</f>
        <v/>
      </c>
      <c r="G2418" s="2" t="str">
        <f>IF(ISBLANK(A2418),"",IF(ISERROR(VLOOKUP(A2418,'Cadastro-Estoque'!A:G,1,FALSE)),"Produto não cadastrado",VLOOKUP(A2418,'Cadastro-Estoque'!A:G,2,FALSE)))</f>
        <v/>
      </c>
      <c r="H2418" s="2" t="str">
        <f>IF(ISERROR(VLOOKUP(A2418,'Cadastro-Estoque'!A:G,1,FALSE)),"",VLOOKUP(A2418,'Cadastro-Estoque'!A:G,3,FALSE))</f>
        <v/>
      </c>
    </row>
    <row r="2419" spans="5:8" ht="18.75" customHeight="1" x14ac:dyDescent="0.25">
      <c r="E2419" s="1" t="str">
        <f t="shared" si="38"/>
        <v/>
      </c>
      <c r="F2419" s="2" t="str">
        <f>IF(ISERROR(VLOOKUP(A2419,'Cadastro-Estoque'!A:G,1,FALSE)),"",VLOOKUP(A2419,'Cadastro-Estoque'!A:G,4,FALSE))</f>
        <v/>
      </c>
      <c r="G2419" s="2" t="str">
        <f>IF(ISBLANK(A2419),"",IF(ISERROR(VLOOKUP(A2419,'Cadastro-Estoque'!A:G,1,FALSE)),"Produto não cadastrado",VLOOKUP(A2419,'Cadastro-Estoque'!A:G,2,FALSE)))</f>
        <v/>
      </c>
      <c r="H2419" s="2" t="str">
        <f>IF(ISERROR(VLOOKUP(A2419,'Cadastro-Estoque'!A:G,1,FALSE)),"",VLOOKUP(A2419,'Cadastro-Estoque'!A:G,3,FALSE))</f>
        <v/>
      </c>
    </row>
    <row r="2420" spans="5:8" ht="18.75" customHeight="1" x14ac:dyDescent="0.25">
      <c r="E2420" s="1" t="str">
        <f t="shared" si="38"/>
        <v/>
      </c>
      <c r="F2420" s="2" t="str">
        <f>IF(ISERROR(VLOOKUP(A2420,'Cadastro-Estoque'!A:G,1,FALSE)),"",VLOOKUP(A2420,'Cadastro-Estoque'!A:G,4,FALSE))</f>
        <v/>
      </c>
      <c r="G2420" s="2" t="str">
        <f>IF(ISBLANK(A2420),"",IF(ISERROR(VLOOKUP(A2420,'Cadastro-Estoque'!A:G,1,FALSE)),"Produto não cadastrado",VLOOKUP(A2420,'Cadastro-Estoque'!A:G,2,FALSE)))</f>
        <v/>
      </c>
      <c r="H2420" s="2" t="str">
        <f>IF(ISERROR(VLOOKUP(A2420,'Cadastro-Estoque'!A:G,1,FALSE)),"",VLOOKUP(A2420,'Cadastro-Estoque'!A:G,3,FALSE))</f>
        <v/>
      </c>
    </row>
    <row r="2421" spans="5:8" ht="18.75" customHeight="1" x14ac:dyDescent="0.25">
      <c r="E2421" s="1" t="str">
        <f t="shared" si="38"/>
        <v/>
      </c>
      <c r="F2421" s="2" t="str">
        <f>IF(ISERROR(VLOOKUP(A2421,'Cadastro-Estoque'!A:G,1,FALSE)),"",VLOOKUP(A2421,'Cadastro-Estoque'!A:G,4,FALSE))</f>
        <v/>
      </c>
      <c r="G2421" s="2" t="str">
        <f>IF(ISBLANK(A2421),"",IF(ISERROR(VLOOKUP(A2421,'Cadastro-Estoque'!A:G,1,FALSE)),"Produto não cadastrado",VLOOKUP(A2421,'Cadastro-Estoque'!A:G,2,FALSE)))</f>
        <v/>
      </c>
      <c r="H2421" s="2" t="str">
        <f>IF(ISERROR(VLOOKUP(A2421,'Cadastro-Estoque'!A:G,1,FALSE)),"",VLOOKUP(A2421,'Cadastro-Estoque'!A:G,3,FALSE))</f>
        <v/>
      </c>
    </row>
    <row r="2422" spans="5:8" ht="18.75" customHeight="1" x14ac:dyDescent="0.25">
      <c r="E2422" s="1" t="str">
        <f t="shared" si="38"/>
        <v/>
      </c>
      <c r="F2422" s="2" t="str">
        <f>IF(ISERROR(VLOOKUP(A2422,'Cadastro-Estoque'!A:G,1,FALSE)),"",VLOOKUP(A2422,'Cadastro-Estoque'!A:G,4,FALSE))</f>
        <v/>
      </c>
      <c r="G2422" s="2" t="str">
        <f>IF(ISBLANK(A2422),"",IF(ISERROR(VLOOKUP(A2422,'Cadastro-Estoque'!A:G,1,FALSE)),"Produto não cadastrado",VLOOKUP(A2422,'Cadastro-Estoque'!A:G,2,FALSE)))</f>
        <v/>
      </c>
      <c r="H2422" s="2" t="str">
        <f>IF(ISERROR(VLOOKUP(A2422,'Cadastro-Estoque'!A:G,1,FALSE)),"",VLOOKUP(A2422,'Cadastro-Estoque'!A:G,3,FALSE))</f>
        <v/>
      </c>
    </row>
    <row r="2423" spans="5:8" ht="18.75" customHeight="1" x14ac:dyDescent="0.25">
      <c r="E2423" s="1" t="str">
        <f t="shared" si="38"/>
        <v/>
      </c>
      <c r="F2423" s="2" t="str">
        <f>IF(ISERROR(VLOOKUP(A2423,'Cadastro-Estoque'!A:G,1,FALSE)),"",VLOOKUP(A2423,'Cadastro-Estoque'!A:G,4,FALSE))</f>
        <v/>
      </c>
      <c r="G2423" s="2" t="str">
        <f>IF(ISBLANK(A2423),"",IF(ISERROR(VLOOKUP(A2423,'Cadastro-Estoque'!A:G,1,FALSE)),"Produto não cadastrado",VLOOKUP(A2423,'Cadastro-Estoque'!A:G,2,FALSE)))</f>
        <v/>
      </c>
      <c r="H2423" s="2" t="str">
        <f>IF(ISERROR(VLOOKUP(A2423,'Cadastro-Estoque'!A:G,1,FALSE)),"",VLOOKUP(A2423,'Cadastro-Estoque'!A:G,3,FALSE))</f>
        <v/>
      </c>
    </row>
    <row r="2424" spans="5:8" ht="18.75" customHeight="1" x14ac:dyDescent="0.25">
      <c r="E2424" s="1" t="str">
        <f t="shared" si="38"/>
        <v/>
      </c>
      <c r="F2424" s="2" t="str">
        <f>IF(ISERROR(VLOOKUP(A2424,'Cadastro-Estoque'!A:G,1,FALSE)),"",VLOOKUP(A2424,'Cadastro-Estoque'!A:G,4,FALSE))</f>
        <v/>
      </c>
      <c r="G2424" s="2" t="str">
        <f>IF(ISBLANK(A2424),"",IF(ISERROR(VLOOKUP(A2424,'Cadastro-Estoque'!A:G,1,FALSE)),"Produto não cadastrado",VLOOKUP(A2424,'Cadastro-Estoque'!A:G,2,FALSE)))</f>
        <v/>
      </c>
      <c r="H2424" s="2" t="str">
        <f>IF(ISERROR(VLOOKUP(A2424,'Cadastro-Estoque'!A:G,1,FALSE)),"",VLOOKUP(A2424,'Cadastro-Estoque'!A:G,3,FALSE))</f>
        <v/>
      </c>
    </row>
    <row r="2425" spans="5:8" ht="18.75" customHeight="1" x14ac:dyDescent="0.25">
      <c r="E2425" s="1" t="str">
        <f t="shared" si="38"/>
        <v/>
      </c>
      <c r="F2425" s="2" t="str">
        <f>IF(ISERROR(VLOOKUP(A2425,'Cadastro-Estoque'!A:G,1,FALSE)),"",VLOOKUP(A2425,'Cadastro-Estoque'!A:G,4,FALSE))</f>
        <v/>
      </c>
      <c r="G2425" s="2" t="str">
        <f>IF(ISBLANK(A2425),"",IF(ISERROR(VLOOKUP(A2425,'Cadastro-Estoque'!A:G,1,FALSE)),"Produto não cadastrado",VLOOKUP(A2425,'Cadastro-Estoque'!A:G,2,FALSE)))</f>
        <v/>
      </c>
      <c r="H2425" s="2" t="str">
        <f>IF(ISERROR(VLOOKUP(A2425,'Cadastro-Estoque'!A:G,1,FALSE)),"",VLOOKUP(A2425,'Cadastro-Estoque'!A:G,3,FALSE))</f>
        <v/>
      </c>
    </row>
    <row r="2426" spans="5:8" ht="18.75" customHeight="1" x14ac:dyDescent="0.25">
      <c r="E2426" s="1" t="str">
        <f t="shared" si="38"/>
        <v/>
      </c>
      <c r="F2426" s="2" t="str">
        <f>IF(ISERROR(VLOOKUP(A2426,'Cadastro-Estoque'!A:G,1,FALSE)),"",VLOOKUP(A2426,'Cadastro-Estoque'!A:G,4,FALSE))</f>
        <v/>
      </c>
      <c r="G2426" s="2" t="str">
        <f>IF(ISBLANK(A2426),"",IF(ISERROR(VLOOKUP(A2426,'Cadastro-Estoque'!A:G,1,FALSE)),"Produto não cadastrado",VLOOKUP(A2426,'Cadastro-Estoque'!A:G,2,FALSE)))</f>
        <v/>
      </c>
      <c r="H2426" s="2" t="str">
        <f>IF(ISERROR(VLOOKUP(A2426,'Cadastro-Estoque'!A:G,1,FALSE)),"",VLOOKUP(A2426,'Cadastro-Estoque'!A:G,3,FALSE))</f>
        <v/>
      </c>
    </row>
    <row r="2427" spans="5:8" ht="18.75" customHeight="1" x14ac:dyDescent="0.25">
      <c r="E2427" s="1" t="str">
        <f t="shared" si="38"/>
        <v/>
      </c>
      <c r="F2427" s="2" t="str">
        <f>IF(ISERROR(VLOOKUP(A2427,'Cadastro-Estoque'!A:G,1,FALSE)),"",VLOOKUP(A2427,'Cadastro-Estoque'!A:G,4,FALSE))</f>
        <v/>
      </c>
      <c r="G2427" s="2" t="str">
        <f>IF(ISBLANK(A2427),"",IF(ISERROR(VLOOKUP(A2427,'Cadastro-Estoque'!A:G,1,FALSE)),"Produto não cadastrado",VLOOKUP(A2427,'Cadastro-Estoque'!A:G,2,FALSE)))</f>
        <v/>
      </c>
      <c r="H2427" s="2" t="str">
        <f>IF(ISERROR(VLOOKUP(A2427,'Cadastro-Estoque'!A:G,1,FALSE)),"",VLOOKUP(A2427,'Cadastro-Estoque'!A:G,3,FALSE))</f>
        <v/>
      </c>
    </row>
    <row r="2428" spans="5:8" ht="18.75" customHeight="1" x14ac:dyDescent="0.25">
      <c r="E2428" s="1" t="str">
        <f t="shared" si="38"/>
        <v/>
      </c>
      <c r="F2428" s="2" t="str">
        <f>IF(ISERROR(VLOOKUP(A2428,'Cadastro-Estoque'!A:G,1,FALSE)),"",VLOOKUP(A2428,'Cadastro-Estoque'!A:G,4,FALSE))</f>
        <v/>
      </c>
      <c r="G2428" s="2" t="str">
        <f>IF(ISBLANK(A2428),"",IF(ISERROR(VLOOKUP(A2428,'Cadastro-Estoque'!A:G,1,FALSE)),"Produto não cadastrado",VLOOKUP(A2428,'Cadastro-Estoque'!A:G,2,FALSE)))</f>
        <v/>
      </c>
      <c r="H2428" s="2" t="str">
        <f>IF(ISERROR(VLOOKUP(A2428,'Cadastro-Estoque'!A:G,1,FALSE)),"",VLOOKUP(A2428,'Cadastro-Estoque'!A:G,3,FALSE))</f>
        <v/>
      </c>
    </row>
    <row r="2429" spans="5:8" ht="18.75" customHeight="1" x14ac:dyDescent="0.25">
      <c r="E2429" s="1" t="str">
        <f t="shared" si="38"/>
        <v/>
      </c>
      <c r="F2429" s="2" t="str">
        <f>IF(ISERROR(VLOOKUP(A2429,'Cadastro-Estoque'!A:G,1,FALSE)),"",VLOOKUP(A2429,'Cadastro-Estoque'!A:G,4,FALSE))</f>
        <v/>
      </c>
      <c r="G2429" s="2" t="str">
        <f>IF(ISBLANK(A2429),"",IF(ISERROR(VLOOKUP(A2429,'Cadastro-Estoque'!A:G,1,FALSE)),"Produto não cadastrado",VLOOKUP(A2429,'Cadastro-Estoque'!A:G,2,FALSE)))</f>
        <v/>
      </c>
      <c r="H2429" s="2" t="str">
        <f>IF(ISERROR(VLOOKUP(A2429,'Cadastro-Estoque'!A:G,1,FALSE)),"",VLOOKUP(A2429,'Cadastro-Estoque'!A:G,3,FALSE))</f>
        <v/>
      </c>
    </row>
    <row r="2430" spans="5:8" ht="18.75" customHeight="1" x14ac:dyDescent="0.25">
      <c r="E2430" s="1" t="str">
        <f t="shared" si="38"/>
        <v/>
      </c>
      <c r="F2430" s="2" t="str">
        <f>IF(ISERROR(VLOOKUP(A2430,'Cadastro-Estoque'!A:G,1,FALSE)),"",VLOOKUP(A2430,'Cadastro-Estoque'!A:G,4,FALSE))</f>
        <v/>
      </c>
      <c r="G2430" s="2" t="str">
        <f>IF(ISBLANK(A2430),"",IF(ISERROR(VLOOKUP(A2430,'Cadastro-Estoque'!A:G,1,FALSE)),"Produto não cadastrado",VLOOKUP(A2430,'Cadastro-Estoque'!A:G,2,FALSE)))</f>
        <v/>
      </c>
      <c r="H2430" s="2" t="str">
        <f>IF(ISERROR(VLOOKUP(A2430,'Cadastro-Estoque'!A:G,1,FALSE)),"",VLOOKUP(A2430,'Cadastro-Estoque'!A:G,3,FALSE))</f>
        <v/>
      </c>
    </row>
    <row r="2431" spans="5:8" ht="18.75" customHeight="1" x14ac:dyDescent="0.25">
      <c r="E2431" s="1" t="str">
        <f t="shared" si="38"/>
        <v/>
      </c>
      <c r="F2431" s="2" t="str">
        <f>IF(ISERROR(VLOOKUP(A2431,'Cadastro-Estoque'!A:G,1,FALSE)),"",VLOOKUP(A2431,'Cadastro-Estoque'!A:G,4,FALSE))</f>
        <v/>
      </c>
      <c r="G2431" s="2" t="str">
        <f>IF(ISBLANK(A2431),"",IF(ISERROR(VLOOKUP(A2431,'Cadastro-Estoque'!A:G,1,FALSE)),"Produto não cadastrado",VLOOKUP(A2431,'Cadastro-Estoque'!A:G,2,FALSE)))</f>
        <v/>
      </c>
      <c r="H2431" s="2" t="str">
        <f>IF(ISERROR(VLOOKUP(A2431,'Cadastro-Estoque'!A:G,1,FALSE)),"",VLOOKUP(A2431,'Cadastro-Estoque'!A:G,3,FALSE))</f>
        <v/>
      </c>
    </row>
    <row r="2432" spans="5:8" ht="18.75" customHeight="1" x14ac:dyDescent="0.25">
      <c r="E2432" s="1" t="str">
        <f t="shared" si="38"/>
        <v/>
      </c>
      <c r="F2432" s="2" t="str">
        <f>IF(ISERROR(VLOOKUP(A2432,'Cadastro-Estoque'!A:G,1,FALSE)),"",VLOOKUP(A2432,'Cadastro-Estoque'!A:G,4,FALSE))</f>
        <v/>
      </c>
      <c r="G2432" s="2" t="str">
        <f>IF(ISBLANK(A2432),"",IF(ISERROR(VLOOKUP(A2432,'Cadastro-Estoque'!A:G,1,FALSE)),"Produto não cadastrado",VLOOKUP(A2432,'Cadastro-Estoque'!A:G,2,FALSE)))</f>
        <v/>
      </c>
      <c r="H2432" s="2" t="str">
        <f>IF(ISERROR(VLOOKUP(A2432,'Cadastro-Estoque'!A:G,1,FALSE)),"",VLOOKUP(A2432,'Cadastro-Estoque'!A:G,3,FALSE))</f>
        <v/>
      </c>
    </row>
    <row r="2433" spans="5:8" ht="18.75" customHeight="1" x14ac:dyDescent="0.25">
      <c r="E2433" s="1" t="str">
        <f t="shared" si="38"/>
        <v/>
      </c>
      <c r="F2433" s="2" t="str">
        <f>IF(ISERROR(VLOOKUP(A2433,'Cadastro-Estoque'!A:G,1,FALSE)),"",VLOOKUP(A2433,'Cadastro-Estoque'!A:G,4,FALSE))</f>
        <v/>
      </c>
      <c r="G2433" s="2" t="str">
        <f>IF(ISBLANK(A2433),"",IF(ISERROR(VLOOKUP(A2433,'Cadastro-Estoque'!A:G,1,FALSE)),"Produto não cadastrado",VLOOKUP(A2433,'Cadastro-Estoque'!A:G,2,FALSE)))</f>
        <v/>
      </c>
      <c r="H2433" s="2" t="str">
        <f>IF(ISERROR(VLOOKUP(A2433,'Cadastro-Estoque'!A:G,1,FALSE)),"",VLOOKUP(A2433,'Cadastro-Estoque'!A:G,3,FALSE))</f>
        <v/>
      </c>
    </row>
    <row r="2434" spans="5:8" ht="18.75" customHeight="1" x14ac:dyDescent="0.25">
      <c r="E2434" s="1" t="str">
        <f t="shared" si="38"/>
        <v/>
      </c>
      <c r="F2434" s="2" t="str">
        <f>IF(ISERROR(VLOOKUP(A2434,'Cadastro-Estoque'!A:G,1,FALSE)),"",VLOOKUP(A2434,'Cadastro-Estoque'!A:G,4,FALSE))</f>
        <v/>
      </c>
      <c r="G2434" s="2" t="str">
        <f>IF(ISBLANK(A2434),"",IF(ISERROR(VLOOKUP(A2434,'Cadastro-Estoque'!A:G,1,FALSE)),"Produto não cadastrado",VLOOKUP(A2434,'Cadastro-Estoque'!A:G,2,FALSE)))</f>
        <v/>
      </c>
      <c r="H2434" s="2" t="str">
        <f>IF(ISERROR(VLOOKUP(A2434,'Cadastro-Estoque'!A:G,1,FALSE)),"",VLOOKUP(A2434,'Cadastro-Estoque'!A:G,3,FALSE))</f>
        <v/>
      </c>
    </row>
    <row r="2435" spans="5:8" ht="18.75" customHeight="1" x14ac:dyDescent="0.25">
      <c r="E2435" s="1" t="str">
        <f t="shared" si="38"/>
        <v/>
      </c>
      <c r="F2435" s="2" t="str">
        <f>IF(ISERROR(VLOOKUP(A2435,'Cadastro-Estoque'!A:G,1,FALSE)),"",VLOOKUP(A2435,'Cadastro-Estoque'!A:G,4,FALSE))</f>
        <v/>
      </c>
      <c r="G2435" s="2" t="str">
        <f>IF(ISBLANK(A2435),"",IF(ISERROR(VLOOKUP(A2435,'Cadastro-Estoque'!A:G,1,FALSE)),"Produto não cadastrado",VLOOKUP(A2435,'Cadastro-Estoque'!A:G,2,FALSE)))</f>
        <v/>
      </c>
      <c r="H2435" s="2" t="str">
        <f>IF(ISERROR(VLOOKUP(A2435,'Cadastro-Estoque'!A:G,1,FALSE)),"",VLOOKUP(A2435,'Cadastro-Estoque'!A:G,3,FALSE))</f>
        <v/>
      </c>
    </row>
    <row r="2436" spans="5:8" ht="18.75" customHeight="1" x14ac:dyDescent="0.25">
      <c r="E2436" s="1" t="str">
        <f t="shared" si="38"/>
        <v/>
      </c>
      <c r="F2436" s="2" t="str">
        <f>IF(ISERROR(VLOOKUP(A2436,'Cadastro-Estoque'!A:G,1,FALSE)),"",VLOOKUP(A2436,'Cadastro-Estoque'!A:G,4,FALSE))</f>
        <v/>
      </c>
      <c r="G2436" s="2" t="str">
        <f>IF(ISBLANK(A2436),"",IF(ISERROR(VLOOKUP(A2436,'Cadastro-Estoque'!A:G,1,FALSE)),"Produto não cadastrado",VLOOKUP(A2436,'Cadastro-Estoque'!A:G,2,FALSE)))</f>
        <v/>
      </c>
      <c r="H2436" s="2" t="str">
        <f>IF(ISERROR(VLOOKUP(A2436,'Cadastro-Estoque'!A:G,1,FALSE)),"",VLOOKUP(A2436,'Cadastro-Estoque'!A:G,3,FALSE))</f>
        <v/>
      </c>
    </row>
    <row r="2437" spans="5:8" ht="18.75" customHeight="1" x14ac:dyDescent="0.25">
      <c r="E2437" s="1" t="str">
        <f t="shared" si="38"/>
        <v/>
      </c>
      <c r="F2437" s="2" t="str">
        <f>IF(ISERROR(VLOOKUP(A2437,'Cadastro-Estoque'!A:G,1,FALSE)),"",VLOOKUP(A2437,'Cadastro-Estoque'!A:G,4,FALSE))</f>
        <v/>
      </c>
      <c r="G2437" s="2" t="str">
        <f>IF(ISBLANK(A2437),"",IF(ISERROR(VLOOKUP(A2437,'Cadastro-Estoque'!A:G,1,FALSE)),"Produto não cadastrado",VLOOKUP(A2437,'Cadastro-Estoque'!A:G,2,FALSE)))</f>
        <v/>
      </c>
      <c r="H2437" s="2" t="str">
        <f>IF(ISERROR(VLOOKUP(A2437,'Cadastro-Estoque'!A:G,1,FALSE)),"",VLOOKUP(A2437,'Cadastro-Estoque'!A:G,3,FALSE))</f>
        <v/>
      </c>
    </row>
    <row r="2438" spans="5:8" ht="18.75" customHeight="1" x14ac:dyDescent="0.25">
      <c r="E2438" s="1" t="str">
        <f t="shared" si="38"/>
        <v/>
      </c>
      <c r="F2438" s="2" t="str">
        <f>IF(ISERROR(VLOOKUP(A2438,'Cadastro-Estoque'!A:G,1,FALSE)),"",VLOOKUP(A2438,'Cadastro-Estoque'!A:G,4,FALSE))</f>
        <v/>
      </c>
      <c r="G2438" s="2" t="str">
        <f>IF(ISBLANK(A2438),"",IF(ISERROR(VLOOKUP(A2438,'Cadastro-Estoque'!A:G,1,FALSE)),"Produto não cadastrado",VLOOKUP(A2438,'Cadastro-Estoque'!A:G,2,FALSE)))</f>
        <v/>
      </c>
      <c r="H2438" s="2" t="str">
        <f>IF(ISERROR(VLOOKUP(A2438,'Cadastro-Estoque'!A:G,1,FALSE)),"",VLOOKUP(A2438,'Cadastro-Estoque'!A:G,3,FALSE))</f>
        <v/>
      </c>
    </row>
    <row r="2439" spans="5:8" ht="18.75" customHeight="1" x14ac:dyDescent="0.25">
      <c r="E2439" s="1" t="str">
        <f t="shared" ref="E2439:E2502" si="39">IF(ISBLANK(A2439),"",C2439*D2439)</f>
        <v/>
      </c>
      <c r="F2439" s="2" t="str">
        <f>IF(ISERROR(VLOOKUP(A2439,'Cadastro-Estoque'!A:G,1,FALSE)),"",VLOOKUP(A2439,'Cadastro-Estoque'!A:G,4,FALSE))</f>
        <v/>
      </c>
      <c r="G2439" s="2" t="str">
        <f>IF(ISBLANK(A2439),"",IF(ISERROR(VLOOKUP(A2439,'Cadastro-Estoque'!A:G,1,FALSE)),"Produto não cadastrado",VLOOKUP(A2439,'Cadastro-Estoque'!A:G,2,FALSE)))</f>
        <v/>
      </c>
      <c r="H2439" s="2" t="str">
        <f>IF(ISERROR(VLOOKUP(A2439,'Cadastro-Estoque'!A:G,1,FALSE)),"",VLOOKUP(A2439,'Cadastro-Estoque'!A:G,3,FALSE))</f>
        <v/>
      </c>
    </row>
    <row r="2440" spans="5:8" ht="18.75" customHeight="1" x14ac:dyDescent="0.25">
      <c r="E2440" s="1" t="str">
        <f t="shared" si="39"/>
        <v/>
      </c>
      <c r="F2440" s="2" t="str">
        <f>IF(ISERROR(VLOOKUP(A2440,'Cadastro-Estoque'!A:G,1,FALSE)),"",VLOOKUP(A2440,'Cadastro-Estoque'!A:G,4,FALSE))</f>
        <v/>
      </c>
      <c r="G2440" s="2" t="str">
        <f>IF(ISBLANK(A2440),"",IF(ISERROR(VLOOKUP(A2440,'Cadastro-Estoque'!A:G,1,FALSE)),"Produto não cadastrado",VLOOKUP(A2440,'Cadastro-Estoque'!A:G,2,FALSE)))</f>
        <v/>
      </c>
      <c r="H2440" s="2" t="str">
        <f>IF(ISERROR(VLOOKUP(A2440,'Cadastro-Estoque'!A:G,1,FALSE)),"",VLOOKUP(A2440,'Cadastro-Estoque'!A:G,3,FALSE))</f>
        <v/>
      </c>
    </row>
    <row r="2441" spans="5:8" ht="18.75" customHeight="1" x14ac:dyDescent="0.25">
      <c r="E2441" s="1" t="str">
        <f t="shared" si="39"/>
        <v/>
      </c>
      <c r="F2441" s="2" t="str">
        <f>IF(ISERROR(VLOOKUP(A2441,'Cadastro-Estoque'!A:G,1,FALSE)),"",VLOOKUP(A2441,'Cadastro-Estoque'!A:G,4,FALSE))</f>
        <v/>
      </c>
      <c r="G2441" s="2" t="str">
        <f>IF(ISBLANK(A2441),"",IF(ISERROR(VLOOKUP(A2441,'Cadastro-Estoque'!A:G,1,FALSE)),"Produto não cadastrado",VLOOKUP(A2441,'Cadastro-Estoque'!A:G,2,FALSE)))</f>
        <v/>
      </c>
      <c r="H2441" s="2" t="str">
        <f>IF(ISERROR(VLOOKUP(A2441,'Cadastro-Estoque'!A:G,1,FALSE)),"",VLOOKUP(A2441,'Cadastro-Estoque'!A:G,3,FALSE))</f>
        <v/>
      </c>
    </row>
    <row r="2442" spans="5:8" ht="18.75" customHeight="1" x14ac:dyDescent="0.25">
      <c r="E2442" s="1" t="str">
        <f t="shared" si="39"/>
        <v/>
      </c>
      <c r="F2442" s="2" t="str">
        <f>IF(ISERROR(VLOOKUP(A2442,'Cadastro-Estoque'!A:G,1,FALSE)),"",VLOOKUP(A2442,'Cadastro-Estoque'!A:G,4,FALSE))</f>
        <v/>
      </c>
      <c r="G2442" s="2" t="str">
        <f>IF(ISBLANK(A2442),"",IF(ISERROR(VLOOKUP(A2442,'Cadastro-Estoque'!A:G,1,FALSE)),"Produto não cadastrado",VLOOKUP(A2442,'Cadastro-Estoque'!A:G,2,FALSE)))</f>
        <v/>
      </c>
      <c r="H2442" s="2" t="str">
        <f>IF(ISERROR(VLOOKUP(A2442,'Cadastro-Estoque'!A:G,1,FALSE)),"",VLOOKUP(A2442,'Cadastro-Estoque'!A:G,3,FALSE))</f>
        <v/>
      </c>
    </row>
    <row r="2443" spans="5:8" ht="18.75" customHeight="1" x14ac:dyDescent="0.25">
      <c r="E2443" s="1" t="str">
        <f t="shared" si="39"/>
        <v/>
      </c>
      <c r="F2443" s="2" t="str">
        <f>IF(ISERROR(VLOOKUP(A2443,'Cadastro-Estoque'!A:G,1,FALSE)),"",VLOOKUP(A2443,'Cadastro-Estoque'!A:G,4,FALSE))</f>
        <v/>
      </c>
      <c r="G2443" s="2" t="str">
        <f>IF(ISBLANK(A2443),"",IF(ISERROR(VLOOKUP(A2443,'Cadastro-Estoque'!A:G,1,FALSE)),"Produto não cadastrado",VLOOKUP(A2443,'Cadastro-Estoque'!A:G,2,FALSE)))</f>
        <v/>
      </c>
      <c r="H2443" s="2" t="str">
        <f>IF(ISERROR(VLOOKUP(A2443,'Cadastro-Estoque'!A:G,1,FALSE)),"",VLOOKUP(A2443,'Cadastro-Estoque'!A:G,3,FALSE))</f>
        <v/>
      </c>
    </row>
    <row r="2444" spans="5:8" ht="18.75" customHeight="1" x14ac:dyDescent="0.25">
      <c r="E2444" s="1" t="str">
        <f t="shared" si="39"/>
        <v/>
      </c>
      <c r="F2444" s="2" t="str">
        <f>IF(ISERROR(VLOOKUP(A2444,'Cadastro-Estoque'!A:G,1,FALSE)),"",VLOOKUP(A2444,'Cadastro-Estoque'!A:G,4,FALSE))</f>
        <v/>
      </c>
      <c r="G2444" s="2" t="str">
        <f>IF(ISBLANK(A2444),"",IF(ISERROR(VLOOKUP(A2444,'Cadastro-Estoque'!A:G,1,FALSE)),"Produto não cadastrado",VLOOKUP(A2444,'Cadastro-Estoque'!A:G,2,FALSE)))</f>
        <v/>
      </c>
      <c r="H2444" s="2" t="str">
        <f>IF(ISERROR(VLOOKUP(A2444,'Cadastro-Estoque'!A:G,1,FALSE)),"",VLOOKUP(A2444,'Cadastro-Estoque'!A:G,3,FALSE))</f>
        <v/>
      </c>
    </row>
    <row r="2445" spans="5:8" ht="18.75" customHeight="1" x14ac:dyDescent="0.25">
      <c r="E2445" s="1" t="str">
        <f t="shared" si="39"/>
        <v/>
      </c>
      <c r="F2445" s="2" t="str">
        <f>IF(ISERROR(VLOOKUP(A2445,'Cadastro-Estoque'!A:G,1,FALSE)),"",VLOOKUP(A2445,'Cadastro-Estoque'!A:G,4,FALSE))</f>
        <v/>
      </c>
      <c r="G2445" s="2" t="str">
        <f>IF(ISBLANK(A2445),"",IF(ISERROR(VLOOKUP(A2445,'Cadastro-Estoque'!A:G,1,FALSE)),"Produto não cadastrado",VLOOKUP(A2445,'Cadastro-Estoque'!A:G,2,FALSE)))</f>
        <v/>
      </c>
      <c r="H2445" s="2" t="str">
        <f>IF(ISERROR(VLOOKUP(A2445,'Cadastro-Estoque'!A:G,1,FALSE)),"",VLOOKUP(A2445,'Cadastro-Estoque'!A:G,3,FALSE))</f>
        <v/>
      </c>
    </row>
    <row r="2446" spans="5:8" ht="18.75" customHeight="1" x14ac:dyDescent="0.25">
      <c r="E2446" s="1" t="str">
        <f t="shared" si="39"/>
        <v/>
      </c>
      <c r="F2446" s="2" t="str">
        <f>IF(ISERROR(VLOOKUP(A2446,'Cadastro-Estoque'!A:G,1,FALSE)),"",VLOOKUP(A2446,'Cadastro-Estoque'!A:G,4,FALSE))</f>
        <v/>
      </c>
      <c r="G2446" s="2" t="str">
        <f>IF(ISBLANK(A2446),"",IF(ISERROR(VLOOKUP(A2446,'Cadastro-Estoque'!A:G,1,FALSE)),"Produto não cadastrado",VLOOKUP(A2446,'Cadastro-Estoque'!A:G,2,FALSE)))</f>
        <v/>
      </c>
      <c r="H2446" s="2" t="str">
        <f>IF(ISERROR(VLOOKUP(A2446,'Cadastro-Estoque'!A:G,1,FALSE)),"",VLOOKUP(A2446,'Cadastro-Estoque'!A:G,3,FALSE))</f>
        <v/>
      </c>
    </row>
    <row r="2447" spans="5:8" ht="18.75" customHeight="1" x14ac:dyDescent="0.25">
      <c r="E2447" s="1" t="str">
        <f t="shared" si="39"/>
        <v/>
      </c>
      <c r="F2447" s="2" t="str">
        <f>IF(ISERROR(VLOOKUP(A2447,'Cadastro-Estoque'!A:G,1,FALSE)),"",VLOOKUP(A2447,'Cadastro-Estoque'!A:G,4,FALSE))</f>
        <v/>
      </c>
      <c r="G2447" s="2" t="str">
        <f>IF(ISBLANK(A2447),"",IF(ISERROR(VLOOKUP(A2447,'Cadastro-Estoque'!A:G,1,FALSE)),"Produto não cadastrado",VLOOKUP(A2447,'Cadastro-Estoque'!A:G,2,FALSE)))</f>
        <v/>
      </c>
      <c r="H2447" s="2" t="str">
        <f>IF(ISERROR(VLOOKUP(A2447,'Cadastro-Estoque'!A:G,1,FALSE)),"",VLOOKUP(A2447,'Cadastro-Estoque'!A:G,3,FALSE))</f>
        <v/>
      </c>
    </row>
    <row r="2448" spans="5:8" ht="18.75" customHeight="1" x14ac:dyDescent="0.25">
      <c r="E2448" s="1" t="str">
        <f t="shared" si="39"/>
        <v/>
      </c>
      <c r="F2448" s="2" t="str">
        <f>IF(ISERROR(VLOOKUP(A2448,'Cadastro-Estoque'!A:G,1,FALSE)),"",VLOOKUP(A2448,'Cadastro-Estoque'!A:G,4,FALSE))</f>
        <v/>
      </c>
      <c r="G2448" s="2" t="str">
        <f>IF(ISBLANK(A2448),"",IF(ISERROR(VLOOKUP(A2448,'Cadastro-Estoque'!A:G,1,FALSE)),"Produto não cadastrado",VLOOKUP(A2448,'Cadastro-Estoque'!A:G,2,FALSE)))</f>
        <v/>
      </c>
      <c r="H2448" s="2" t="str">
        <f>IF(ISERROR(VLOOKUP(A2448,'Cadastro-Estoque'!A:G,1,FALSE)),"",VLOOKUP(A2448,'Cadastro-Estoque'!A:G,3,FALSE))</f>
        <v/>
      </c>
    </row>
    <row r="2449" spans="5:8" ht="18.75" customHeight="1" x14ac:dyDescent="0.25">
      <c r="E2449" s="1" t="str">
        <f t="shared" si="39"/>
        <v/>
      </c>
      <c r="F2449" s="2" t="str">
        <f>IF(ISERROR(VLOOKUP(A2449,'Cadastro-Estoque'!A:G,1,FALSE)),"",VLOOKUP(A2449,'Cadastro-Estoque'!A:G,4,FALSE))</f>
        <v/>
      </c>
      <c r="G2449" s="2" t="str">
        <f>IF(ISBLANK(A2449),"",IF(ISERROR(VLOOKUP(A2449,'Cadastro-Estoque'!A:G,1,FALSE)),"Produto não cadastrado",VLOOKUP(A2449,'Cadastro-Estoque'!A:G,2,FALSE)))</f>
        <v/>
      </c>
      <c r="H2449" s="2" t="str">
        <f>IF(ISERROR(VLOOKUP(A2449,'Cadastro-Estoque'!A:G,1,FALSE)),"",VLOOKUP(A2449,'Cadastro-Estoque'!A:G,3,FALSE))</f>
        <v/>
      </c>
    </row>
    <row r="2450" spans="5:8" ht="18.75" customHeight="1" x14ac:dyDescent="0.25">
      <c r="E2450" s="1" t="str">
        <f t="shared" si="39"/>
        <v/>
      </c>
      <c r="F2450" s="2" t="str">
        <f>IF(ISERROR(VLOOKUP(A2450,'Cadastro-Estoque'!A:G,1,FALSE)),"",VLOOKUP(A2450,'Cadastro-Estoque'!A:G,4,FALSE))</f>
        <v/>
      </c>
      <c r="G2450" s="2" t="str">
        <f>IF(ISBLANK(A2450),"",IF(ISERROR(VLOOKUP(A2450,'Cadastro-Estoque'!A:G,1,FALSE)),"Produto não cadastrado",VLOOKUP(A2450,'Cadastro-Estoque'!A:G,2,FALSE)))</f>
        <v/>
      </c>
      <c r="H2450" s="2" t="str">
        <f>IF(ISERROR(VLOOKUP(A2450,'Cadastro-Estoque'!A:G,1,FALSE)),"",VLOOKUP(A2450,'Cadastro-Estoque'!A:G,3,FALSE))</f>
        <v/>
      </c>
    </row>
    <row r="2451" spans="5:8" ht="18.75" customHeight="1" x14ac:dyDescent="0.25">
      <c r="E2451" s="1" t="str">
        <f t="shared" si="39"/>
        <v/>
      </c>
      <c r="F2451" s="2" t="str">
        <f>IF(ISERROR(VLOOKUP(A2451,'Cadastro-Estoque'!A:G,1,FALSE)),"",VLOOKUP(A2451,'Cadastro-Estoque'!A:G,4,FALSE))</f>
        <v/>
      </c>
      <c r="G2451" s="2" t="str">
        <f>IF(ISBLANK(A2451),"",IF(ISERROR(VLOOKUP(A2451,'Cadastro-Estoque'!A:G,1,FALSE)),"Produto não cadastrado",VLOOKUP(A2451,'Cadastro-Estoque'!A:G,2,FALSE)))</f>
        <v/>
      </c>
      <c r="H2451" s="2" t="str">
        <f>IF(ISERROR(VLOOKUP(A2451,'Cadastro-Estoque'!A:G,1,FALSE)),"",VLOOKUP(A2451,'Cadastro-Estoque'!A:G,3,FALSE))</f>
        <v/>
      </c>
    </row>
    <row r="2452" spans="5:8" ht="18.75" customHeight="1" x14ac:dyDescent="0.25">
      <c r="E2452" s="1" t="str">
        <f t="shared" si="39"/>
        <v/>
      </c>
      <c r="F2452" s="2" t="str">
        <f>IF(ISERROR(VLOOKUP(A2452,'Cadastro-Estoque'!A:G,1,FALSE)),"",VLOOKUP(A2452,'Cadastro-Estoque'!A:G,4,FALSE))</f>
        <v/>
      </c>
      <c r="G2452" s="2" t="str">
        <f>IF(ISBLANK(A2452),"",IF(ISERROR(VLOOKUP(A2452,'Cadastro-Estoque'!A:G,1,FALSE)),"Produto não cadastrado",VLOOKUP(A2452,'Cadastro-Estoque'!A:G,2,FALSE)))</f>
        <v/>
      </c>
      <c r="H2452" s="2" t="str">
        <f>IF(ISERROR(VLOOKUP(A2452,'Cadastro-Estoque'!A:G,1,FALSE)),"",VLOOKUP(A2452,'Cadastro-Estoque'!A:G,3,FALSE))</f>
        <v/>
      </c>
    </row>
    <row r="2453" spans="5:8" ht="18.75" customHeight="1" x14ac:dyDescent="0.25">
      <c r="E2453" s="1" t="str">
        <f t="shared" si="39"/>
        <v/>
      </c>
      <c r="F2453" s="2" t="str">
        <f>IF(ISERROR(VLOOKUP(A2453,'Cadastro-Estoque'!A:G,1,FALSE)),"",VLOOKUP(A2453,'Cadastro-Estoque'!A:G,4,FALSE))</f>
        <v/>
      </c>
      <c r="G2453" s="2" t="str">
        <f>IF(ISBLANK(A2453),"",IF(ISERROR(VLOOKUP(A2453,'Cadastro-Estoque'!A:G,1,FALSE)),"Produto não cadastrado",VLOOKUP(A2453,'Cadastro-Estoque'!A:G,2,FALSE)))</f>
        <v/>
      </c>
      <c r="H2453" s="2" t="str">
        <f>IF(ISERROR(VLOOKUP(A2453,'Cadastro-Estoque'!A:G,1,FALSE)),"",VLOOKUP(A2453,'Cadastro-Estoque'!A:G,3,FALSE))</f>
        <v/>
      </c>
    </row>
    <row r="2454" spans="5:8" ht="18.75" customHeight="1" x14ac:dyDescent="0.25">
      <c r="E2454" s="1" t="str">
        <f t="shared" si="39"/>
        <v/>
      </c>
      <c r="F2454" s="2" t="str">
        <f>IF(ISERROR(VLOOKUP(A2454,'Cadastro-Estoque'!A:G,1,FALSE)),"",VLOOKUP(A2454,'Cadastro-Estoque'!A:G,4,FALSE))</f>
        <v/>
      </c>
      <c r="G2454" s="2" t="str">
        <f>IF(ISBLANK(A2454),"",IF(ISERROR(VLOOKUP(A2454,'Cadastro-Estoque'!A:G,1,FALSE)),"Produto não cadastrado",VLOOKUP(A2454,'Cadastro-Estoque'!A:G,2,FALSE)))</f>
        <v/>
      </c>
      <c r="H2454" s="2" t="str">
        <f>IF(ISERROR(VLOOKUP(A2454,'Cadastro-Estoque'!A:G,1,FALSE)),"",VLOOKUP(A2454,'Cadastro-Estoque'!A:G,3,FALSE))</f>
        <v/>
      </c>
    </row>
    <row r="2455" spans="5:8" ht="18.75" customHeight="1" x14ac:dyDescent="0.25">
      <c r="E2455" s="1" t="str">
        <f t="shared" si="39"/>
        <v/>
      </c>
      <c r="F2455" s="2" t="str">
        <f>IF(ISERROR(VLOOKUP(A2455,'Cadastro-Estoque'!A:G,1,FALSE)),"",VLOOKUP(A2455,'Cadastro-Estoque'!A:G,4,FALSE))</f>
        <v/>
      </c>
      <c r="G2455" s="2" t="str">
        <f>IF(ISBLANK(A2455),"",IF(ISERROR(VLOOKUP(A2455,'Cadastro-Estoque'!A:G,1,FALSE)),"Produto não cadastrado",VLOOKUP(A2455,'Cadastro-Estoque'!A:G,2,FALSE)))</f>
        <v/>
      </c>
      <c r="H2455" s="2" t="str">
        <f>IF(ISERROR(VLOOKUP(A2455,'Cadastro-Estoque'!A:G,1,FALSE)),"",VLOOKUP(A2455,'Cadastro-Estoque'!A:G,3,FALSE))</f>
        <v/>
      </c>
    </row>
    <row r="2456" spans="5:8" ht="18.75" customHeight="1" x14ac:dyDescent="0.25">
      <c r="E2456" s="1" t="str">
        <f t="shared" si="39"/>
        <v/>
      </c>
      <c r="F2456" s="2" t="str">
        <f>IF(ISERROR(VLOOKUP(A2456,'Cadastro-Estoque'!A:G,1,FALSE)),"",VLOOKUP(A2456,'Cadastro-Estoque'!A:G,4,FALSE))</f>
        <v/>
      </c>
      <c r="G2456" s="2" t="str">
        <f>IF(ISBLANK(A2456),"",IF(ISERROR(VLOOKUP(A2456,'Cadastro-Estoque'!A:G,1,FALSE)),"Produto não cadastrado",VLOOKUP(A2456,'Cadastro-Estoque'!A:G,2,FALSE)))</f>
        <v/>
      </c>
      <c r="H2456" s="2" t="str">
        <f>IF(ISERROR(VLOOKUP(A2456,'Cadastro-Estoque'!A:G,1,FALSE)),"",VLOOKUP(A2456,'Cadastro-Estoque'!A:G,3,FALSE))</f>
        <v/>
      </c>
    </row>
    <row r="2457" spans="5:8" ht="18.75" customHeight="1" x14ac:dyDescent="0.25">
      <c r="E2457" s="1" t="str">
        <f t="shared" si="39"/>
        <v/>
      </c>
      <c r="F2457" s="2" t="str">
        <f>IF(ISERROR(VLOOKUP(A2457,'Cadastro-Estoque'!A:G,1,FALSE)),"",VLOOKUP(A2457,'Cadastro-Estoque'!A:G,4,FALSE))</f>
        <v/>
      </c>
      <c r="G2457" s="2" t="str">
        <f>IF(ISBLANK(A2457),"",IF(ISERROR(VLOOKUP(A2457,'Cadastro-Estoque'!A:G,1,FALSE)),"Produto não cadastrado",VLOOKUP(A2457,'Cadastro-Estoque'!A:G,2,FALSE)))</f>
        <v/>
      </c>
      <c r="H2457" s="2" t="str">
        <f>IF(ISERROR(VLOOKUP(A2457,'Cadastro-Estoque'!A:G,1,FALSE)),"",VLOOKUP(A2457,'Cadastro-Estoque'!A:G,3,FALSE))</f>
        <v/>
      </c>
    </row>
    <row r="2458" spans="5:8" ht="18.75" customHeight="1" x14ac:dyDescent="0.25">
      <c r="E2458" s="1" t="str">
        <f t="shared" si="39"/>
        <v/>
      </c>
      <c r="F2458" s="2" t="str">
        <f>IF(ISERROR(VLOOKUP(A2458,'Cadastro-Estoque'!A:G,1,FALSE)),"",VLOOKUP(A2458,'Cadastro-Estoque'!A:G,4,FALSE))</f>
        <v/>
      </c>
      <c r="G2458" s="2" t="str">
        <f>IF(ISBLANK(A2458),"",IF(ISERROR(VLOOKUP(A2458,'Cadastro-Estoque'!A:G,1,FALSE)),"Produto não cadastrado",VLOOKUP(A2458,'Cadastro-Estoque'!A:G,2,FALSE)))</f>
        <v/>
      </c>
      <c r="H2458" s="2" t="str">
        <f>IF(ISERROR(VLOOKUP(A2458,'Cadastro-Estoque'!A:G,1,FALSE)),"",VLOOKUP(A2458,'Cadastro-Estoque'!A:G,3,FALSE))</f>
        <v/>
      </c>
    </row>
    <row r="2459" spans="5:8" ht="18.75" customHeight="1" x14ac:dyDescent="0.25">
      <c r="E2459" s="1" t="str">
        <f t="shared" si="39"/>
        <v/>
      </c>
      <c r="F2459" s="2" t="str">
        <f>IF(ISERROR(VLOOKUP(A2459,'Cadastro-Estoque'!A:G,1,FALSE)),"",VLOOKUP(A2459,'Cadastro-Estoque'!A:G,4,FALSE))</f>
        <v/>
      </c>
      <c r="G2459" s="2" t="str">
        <f>IF(ISBLANK(A2459),"",IF(ISERROR(VLOOKUP(A2459,'Cadastro-Estoque'!A:G,1,FALSE)),"Produto não cadastrado",VLOOKUP(A2459,'Cadastro-Estoque'!A:G,2,FALSE)))</f>
        <v/>
      </c>
      <c r="H2459" s="2" t="str">
        <f>IF(ISERROR(VLOOKUP(A2459,'Cadastro-Estoque'!A:G,1,FALSE)),"",VLOOKUP(A2459,'Cadastro-Estoque'!A:G,3,FALSE))</f>
        <v/>
      </c>
    </row>
    <row r="2460" spans="5:8" ht="18.75" customHeight="1" x14ac:dyDescent="0.25">
      <c r="E2460" s="1" t="str">
        <f t="shared" si="39"/>
        <v/>
      </c>
      <c r="F2460" s="2" t="str">
        <f>IF(ISERROR(VLOOKUP(A2460,'Cadastro-Estoque'!A:G,1,FALSE)),"",VLOOKUP(A2460,'Cadastro-Estoque'!A:G,4,FALSE))</f>
        <v/>
      </c>
      <c r="G2460" s="2" t="str">
        <f>IF(ISBLANK(A2460),"",IF(ISERROR(VLOOKUP(A2460,'Cadastro-Estoque'!A:G,1,FALSE)),"Produto não cadastrado",VLOOKUP(A2460,'Cadastro-Estoque'!A:G,2,FALSE)))</f>
        <v/>
      </c>
      <c r="H2460" s="2" t="str">
        <f>IF(ISERROR(VLOOKUP(A2460,'Cadastro-Estoque'!A:G,1,FALSE)),"",VLOOKUP(A2460,'Cadastro-Estoque'!A:G,3,FALSE))</f>
        <v/>
      </c>
    </row>
    <row r="2461" spans="5:8" ht="18.75" customHeight="1" x14ac:dyDescent="0.25">
      <c r="E2461" s="1" t="str">
        <f t="shared" si="39"/>
        <v/>
      </c>
      <c r="F2461" s="2" t="str">
        <f>IF(ISERROR(VLOOKUP(A2461,'Cadastro-Estoque'!A:G,1,FALSE)),"",VLOOKUP(A2461,'Cadastro-Estoque'!A:G,4,FALSE))</f>
        <v/>
      </c>
      <c r="G2461" s="2" t="str">
        <f>IF(ISBLANK(A2461),"",IF(ISERROR(VLOOKUP(A2461,'Cadastro-Estoque'!A:G,1,FALSE)),"Produto não cadastrado",VLOOKUP(A2461,'Cadastro-Estoque'!A:G,2,FALSE)))</f>
        <v/>
      </c>
      <c r="H2461" s="2" t="str">
        <f>IF(ISERROR(VLOOKUP(A2461,'Cadastro-Estoque'!A:G,1,FALSE)),"",VLOOKUP(A2461,'Cadastro-Estoque'!A:G,3,FALSE))</f>
        <v/>
      </c>
    </row>
    <row r="2462" spans="5:8" ht="18.75" customHeight="1" x14ac:dyDescent="0.25">
      <c r="E2462" s="1" t="str">
        <f t="shared" si="39"/>
        <v/>
      </c>
      <c r="F2462" s="2" t="str">
        <f>IF(ISERROR(VLOOKUP(A2462,'Cadastro-Estoque'!A:G,1,FALSE)),"",VLOOKUP(A2462,'Cadastro-Estoque'!A:G,4,FALSE))</f>
        <v/>
      </c>
      <c r="G2462" s="2" t="str">
        <f>IF(ISBLANK(A2462),"",IF(ISERROR(VLOOKUP(A2462,'Cadastro-Estoque'!A:G,1,FALSE)),"Produto não cadastrado",VLOOKUP(A2462,'Cadastro-Estoque'!A:G,2,FALSE)))</f>
        <v/>
      </c>
      <c r="H2462" s="2" t="str">
        <f>IF(ISERROR(VLOOKUP(A2462,'Cadastro-Estoque'!A:G,1,FALSE)),"",VLOOKUP(A2462,'Cadastro-Estoque'!A:G,3,FALSE))</f>
        <v/>
      </c>
    </row>
    <row r="2463" spans="5:8" ht="18.75" customHeight="1" x14ac:dyDescent="0.25">
      <c r="E2463" s="1" t="str">
        <f t="shared" si="39"/>
        <v/>
      </c>
      <c r="F2463" s="2" t="str">
        <f>IF(ISERROR(VLOOKUP(A2463,'Cadastro-Estoque'!A:G,1,FALSE)),"",VLOOKUP(A2463,'Cadastro-Estoque'!A:G,4,FALSE))</f>
        <v/>
      </c>
      <c r="G2463" s="2" t="str">
        <f>IF(ISBLANK(A2463),"",IF(ISERROR(VLOOKUP(A2463,'Cadastro-Estoque'!A:G,1,FALSE)),"Produto não cadastrado",VLOOKUP(A2463,'Cadastro-Estoque'!A:G,2,FALSE)))</f>
        <v/>
      </c>
      <c r="H2463" s="2" t="str">
        <f>IF(ISERROR(VLOOKUP(A2463,'Cadastro-Estoque'!A:G,1,FALSE)),"",VLOOKUP(A2463,'Cadastro-Estoque'!A:G,3,FALSE))</f>
        <v/>
      </c>
    </row>
    <row r="2464" spans="5:8" ht="18.75" customHeight="1" x14ac:dyDescent="0.25">
      <c r="E2464" s="1" t="str">
        <f t="shared" si="39"/>
        <v/>
      </c>
      <c r="F2464" s="2" t="str">
        <f>IF(ISERROR(VLOOKUP(A2464,'Cadastro-Estoque'!A:G,1,FALSE)),"",VLOOKUP(A2464,'Cadastro-Estoque'!A:G,4,FALSE))</f>
        <v/>
      </c>
      <c r="G2464" s="2" t="str">
        <f>IF(ISBLANK(A2464),"",IF(ISERROR(VLOOKUP(A2464,'Cadastro-Estoque'!A:G,1,FALSE)),"Produto não cadastrado",VLOOKUP(A2464,'Cadastro-Estoque'!A:G,2,FALSE)))</f>
        <v/>
      </c>
      <c r="H2464" s="2" t="str">
        <f>IF(ISERROR(VLOOKUP(A2464,'Cadastro-Estoque'!A:G,1,FALSE)),"",VLOOKUP(A2464,'Cadastro-Estoque'!A:G,3,FALSE))</f>
        <v/>
      </c>
    </row>
    <row r="2465" spans="5:8" ht="18.75" customHeight="1" x14ac:dyDescent="0.25">
      <c r="E2465" s="1" t="str">
        <f t="shared" si="39"/>
        <v/>
      </c>
      <c r="F2465" s="2" t="str">
        <f>IF(ISERROR(VLOOKUP(A2465,'Cadastro-Estoque'!A:G,1,FALSE)),"",VLOOKUP(A2465,'Cadastro-Estoque'!A:G,4,FALSE))</f>
        <v/>
      </c>
      <c r="G2465" s="2" t="str">
        <f>IF(ISBLANK(A2465),"",IF(ISERROR(VLOOKUP(A2465,'Cadastro-Estoque'!A:G,1,FALSE)),"Produto não cadastrado",VLOOKUP(A2465,'Cadastro-Estoque'!A:G,2,FALSE)))</f>
        <v/>
      </c>
      <c r="H2465" s="2" t="str">
        <f>IF(ISERROR(VLOOKUP(A2465,'Cadastro-Estoque'!A:G,1,FALSE)),"",VLOOKUP(A2465,'Cadastro-Estoque'!A:G,3,FALSE))</f>
        <v/>
      </c>
    </row>
    <row r="2466" spans="5:8" ht="18.75" customHeight="1" x14ac:dyDescent="0.25">
      <c r="E2466" s="1" t="str">
        <f t="shared" si="39"/>
        <v/>
      </c>
      <c r="F2466" s="2" t="str">
        <f>IF(ISERROR(VLOOKUP(A2466,'Cadastro-Estoque'!A:G,1,FALSE)),"",VLOOKUP(A2466,'Cadastro-Estoque'!A:G,4,FALSE))</f>
        <v/>
      </c>
      <c r="G2466" s="2" t="str">
        <f>IF(ISBLANK(A2466),"",IF(ISERROR(VLOOKUP(A2466,'Cadastro-Estoque'!A:G,1,FALSE)),"Produto não cadastrado",VLOOKUP(A2466,'Cadastro-Estoque'!A:G,2,FALSE)))</f>
        <v/>
      </c>
      <c r="H2466" s="2" t="str">
        <f>IF(ISERROR(VLOOKUP(A2466,'Cadastro-Estoque'!A:G,1,FALSE)),"",VLOOKUP(A2466,'Cadastro-Estoque'!A:G,3,FALSE))</f>
        <v/>
      </c>
    </row>
    <row r="2467" spans="5:8" ht="18.75" customHeight="1" x14ac:dyDescent="0.25">
      <c r="E2467" s="1" t="str">
        <f t="shared" si="39"/>
        <v/>
      </c>
      <c r="F2467" s="2" t="str">
        <f>IF(ISERROR(VLOOKUP(A2467,'Cadastro-Estoque'!A:G,1,FALSE)),"",VLOOKUP(A2467,'Cadastro-Estoque'!A:G,4,FALSE))</f>
        <v/>
      </c>
      <c r="G2467" s="2" t="str">
        <f>IF(ISBLANK(A2467),"",IF(ISERROR(VLOOKUP(A2467,'Cadastro-Estoque'!A:G,1,FALSE)),"Produto não cadastrado",VLOOKUP(A2467,'Cadastro-Estoque'!A:G,2,FALSE)))</f>
        <v/>
      </c>
      <c r="H2467" s="2" t="str">
        <f>IF(ISERROR(VLOOKUP(A2467,'Cadastro-Estoque'!A:G,1,FALSE)),"",VLOOKUP(A2467,'Cadastro-Estoque'!A:G,3,FALSE))</f>
        <v/>
      </c>
    </row>
    <row r="2468" spans="5:8" ht="18.75" customHeight="1" x14ac:dyDescent="0.25">
      <c r="E2468" s="1" t="str">
        <f t="shared" si="39"/>
        <v/>
      </c>
      <c r="F2468" s="2" t="str">
        <f>IF(ISERROR(VLOOKUP(A2468,'Cadastro-Estoque'!A:G,1,FALSE)),"",VLOOKUP(A2468,'Cadastro-Estoque'!A:G,4,FALSE))</f>
        <v/>
      </c>
      <c r="G2468" s="2" t="str">
        <f>IF(ISBLANK(A2468),"",IF(ISERROR(VLOOKUP(A2468,'Cadastro-Estoque'!A:G,1,FALSE)),"Produto não cadastrado",VLOOKUP(A2468,'Cadastro-Estoque'!A:G,2,FALSE)))</f>
        <v/>
      </c>
      <c r="H2468" s="2" t="str">
        <f>IF(ISERROR(VLOOKUP(A2468,'Cadastro-Estoque'!A:G,1,FALSE)),"",VLOOKUP(A2468,'Cadastro-Estoque'!A:G,3,FALSE))</f>
        <v/>
      </c>
    </row>
    <row r="2469" spans="5:8" ht="18.75" customHeight="1" x14ac:dyDescent="0.25">
      <c r="E2469" s="1" t="str">
        <f t="shared" si="39"/>
        <v/>
      </c>
      <c r="F2469" s="2" t="str">
        <f>IF(ISERROR(VLOOKUP(A2469,'Cadastro-Estoque'!A:G,1,FALSE)),"",VLOOKUP(A2469,'Cadastro-Estoque'!A:G,4,FALSE))</f>
        <v/>
      </c>
      <c r="G2469" s="2" t="str">
        <f>IF(ISBLANK(A2469),"",IF(ISERROR(VLOOKUP(A2469,'Cadastro-Estoque'!A:G,1,FALSE)),"Produto não cadastrado",VLOOKUP(A2469,'Cadastro-Estoque'!A:G,2,FALSE)))</f>
        <v/>
      </c>
      <c r="H2469" s="2" t="str">
        <f>IF(ISERROR(VLOOKUP(A2469,'Cadastro-Estoque'!A:G,1,FALSE)),"",VLOOKUP(A2469,'Cadastro-Estoque'!A:G,3,FALSE))</f>
        <v/>
      </c>
    </row>
    <row r="2470" spans="5:8" ht="18.75" customHeight="1" x14ac:dyDescent="0.25">
      <c r="E2470" s="1" t="str">
        <f t="shared" si="39"/>
        <v/>
      </c>
      <c r="F2470" s="2" t="str">
        <f>IF(ISERROR(VLOOKUP(A2470,'Cadastro-Estoque'!A:G,1,FALSE)),"",VLOOKUP(A2470,'Cadastro-Estoque'!A:G,4,FALSE))</f>
        <v/>
      </c>
      <c r="G2470" s="2" t="str">
        <f>IF(ISBLANK(A2470),"",IF(ISERROR(VLOOKUP(A2470,'Cadastro-Estoque'!A:G,1,FALSE)),"Produto não cadastrado",VLOOKUP(A2470,'Cadastro-Estoque'!A:G,2,FALSE)))</f>
        <v/>
      </c>
      <c r="H2470" s="2" t="str">
        <f>IF(ISERROR(VLOOKUP(A2470,'Cadastro-Estoque'!A:G,1,FALSE)),"",VLOOKUP(A2470,'Cadastro-Estoque'!A:G,3,FALSE))</f>
        <v/>
      </c>
    </row>
    <row r="2471" spans="5:8" ht="18.75" customHeight="1" x14ac:dyDescent="0.25">
      <c r="E2471" s="1" t="str">
        <f t="shared" si="39"/>
        <v/>
      </c>
      <c r="F2471" s="2" t="str">
        <f>IF(ISERROR(VLOOKUP(A2471,'Cadastro-Estoque'!A:G,1,FALSE)),"",VLOOKUP(A2471,'Cadastro-Estoque'!A:G,4,FALSE))</f>
        <v/>
      </c>
      <c r="G2471" s="2" t="str">
        <f>IF(ISBLANK(A2471),"",IF(ISERROR(VLOOKUP(A2471,'Cadastro-Estoque'!A:G,1,FALSE)),"Produto não cadastrado",VLOOKUP(A2471,'Cadastro-Estoque'!A:G,2,FALSE)))</f>
        <v/>
      </c>
      <c r="H2471" s="2" t="str">
        <f>IF(ISERROR(VLOOKUP(A2471,'Cadastro-Estoque'!A:G,1,FALSE)),"",VLOOKUP(A2471,'Cadastro-Estoque'!A:G,3,FALSE))</f>
        <v/>
      </c>
    </row>
    <row r="2472" spans="5:8" ht="18.75" customHeight="1" x14ac:dyDescent="0.25">
      <c r="E2472" s="1" t="str">
        <f t="shared" si="39"/>
        <v/>
      </c>
      <c r="F2472" s="2" t="str">
        <f>IF(ISERROR(VLOOKUP(A2472,'Cadastro-Estoque'!A:G,1,FALSE)),"",VLOOKUP(A2472,'Cadastro-Estoque'!A:G,4,FALSE))</f>
        <v/>
      </c>
      <c r="G2472" s="2" t="str">
        <f>IF(ISBLANK(A2472),"",IF(ISERROR(VLOOKUP(A2472,'Cadastro-Estoque'!A:G,1,FALSE)),"Produto não cadastrado",VLOOKUP(A2472,'Cadastro-Estoque'!A:G,2,FALSE)))</f>
        <v/>
      </c>
      <c r="H2472" s="2" t="str">
        <f>IF(ISERROR(VLOOKUP(A2472,'Cadastro-Estoque'!A:G,1,FALSE)),"",VLOOKUP(A2472,'Cadastro-Estoque'!A:G,3,FALSE))</f>
        <v/>
      </c>
    </row>
    <row r="2473" spans="5:8" ht="18.75" customHeight="1" x14ac:dyDescent="0.25">
      <c r="E2473" s="1" t="str">
        <f t="shared" si="39"/>
        <v/>
      </c>
      <c r="F2473" s="2" t="str">
        <f>IF(ISERROR(VLOOKUP(A2473,'Cadastro-Estoque'!A:G,1,FALSE)),"",VLOOKUP(A2473,'Cadastro-Estoque'!A:G,4,FALSE))</f>
        <v/>
      </c>
      <c r="G2473" s="2" t="str">
        <f>IF(ISBLANK(A2473),"",IF(ISERROR(VLOOKUP(A2473,'Cadastro-Estoque'!A:G,1,FALSE)),"Produto não cadastrado",VLOOKUP(A2473,'Cadastro-Estoque'!A:G,2,FALSE)))</f>
        <v/>
      </c>
      <c r="H2473" s="2" t="str">
        <f>IF(ISERROR(VLOOKUP(A2473,'Cadastro-Estoque'!A:G,1,FALSE)),"",VLOOKUP(A2473,'Cadastro-Estoque'!A:G,3,FALSE))</f>
        <v/>
      </c>
    </row>
    <row r="2474" spans="5:8" ht="18.75" customHeight="1" x14ac:dyDescent="0.25">
      <c r="E2474" s="1" t="str">
        <f t="shared" si="39"/>
        <v/>
      </c>
      <c r="F2474" s="2" t="str">
        <f>IF(ISERROR(VLOOKUP(A2474,'Cadastro-Estoque'!A:G,1,FALSE)),"",VLOOKUP(A2474,'Cadastro-Estoque'!A:G,4,FALSE))</f>
        <v/>
      </c>
      <c r="G2474" s="2" t="str">
        <f>IF(ISBLANK(A2474),"",IF(ISERROR(VLOOKUP(A2474,'Cadastro-Estoque'!A:G,1,FALSE)),"Produto não cadastrado",VLOOKUP(A2474,'Cadastro-Estoque'!A:G,2,FALSE)))</f>
        <v/>
      </c>
      <c r="H2474" s="2" t="str">
        <f>IF(ISERROR(VLOOKUP(A2474,'Cadastro-Estoque'!A:G,1,FALSE)),"",VLOOKUP(A2474,'Cadastro-Estoque'!A:G,3,FALSE))</f>
        <v/>
      </c>
    </row>
    <row r="2475" spans="5:8" ht="18.75" customHeight="1" x14ac:dyDescent="0.25">
      <c r="E2475" s="1" t="str">
        <f t="shared" si="39"/>
        <v/>
      </c>
      <c r="F2475" s="2" t="str">
        <f>IF(ISERROR(VLOOKUP(A2475,'Cadastro-Estoque'!A:G,1,FALSE)),"",VLOOKUP(A2475,'Cadastro-Estoque'!A:G,4,FALSE))</f>
        <v/>
      </c>
      <c r="G2475" s="2" t="str">
        <f>IF(ISBLANK(A2475),"",IF(ISERROR(VLOOKUP(A2475,'Cadastro-Estoque'!A:G,1,FALSE)),"Produto não cadastrado",VLOOKUP(A2475,'Cadastro-Estoque'!A:G,2,FALSE)))</f>
        <v/>
      </c>
      <c r="H2475" s="2" t="str">
        <f>IF(ISERROR(VLOOKUP(A2475,'Cadastro-Estoque'!A:G,1,FALSE)),"",VLOOKUP(A2475,'Cadastro-Estoque'!A:G,3,FALSE))</f>
        <v/>
      </c>
    </row>
    <row r="2476" spans="5:8" ht="18.75" customHeight="1" x14ac:dyDescent="0.25">
      <c r="E2476" s="1" t="str">
        <f t="shared" si="39"/>
        <v/>
      </c>
      <c r="F2476" s="2" t="str">
        <f>IF(ISERROR(VLOOKUP(A2476,'Cadastro-Estoque'!A:G,1,FALSE)),"",VLOOKUP(A2476,'Cadastro-Estoque'!A:G,4,FALSE))</f>
        <v/>
      </c>
      <c r="G2476" s="2" t="str">
        <f>IF(ISBLANK(A2476),"",IF(ISERROR(VLOOKUP(A2476,'Cadastro-Estoque'!A:G,1,FALSE)),"Produto não cadastrado",VLOOKUP(A2476,'Cadastro-Estoque'!A:G,2,FALSE)))</f>
        <v/>
      </c>
      <c r="H2476" s="2" t="str">
        <f>IF(ISERROR(VLOOKUP(A2476,'Cadastro-Estoque'!A:G,1,FALSE)),"",VLOOKUP(A2476,'Cadastro-Estoque'!A:G,3,FALSE))</f>
        <v/>
      </c>
    </row>
    <row r="2477" spans="5:8" ht="18.75" customHeight="1" x14ac:dyDescent="0.25">
      <c r="E2477" s="1" t="str">
        <f t="shared" si="39"/>
        <v/>
      </c>
      <c r="F2477" s="2" t="str">
        <f>IF(ISERROR(VLOOKUP(A2477,'Cadastro-Estoque'!A:G,1,FALSE)),"",VLOOKUP(A2477,'Cadastro-Estoque'!A:G,4,FALSE))</f>
        <v/>
      </c>
      <c r="G2477" s="2" t="str">
        <f>IF(ISBLANK(A2477),"",IF(ISERROR(VLOOKUP(A2477,'Cadastro-Estoque'!A:G,1,FALSE)),"Produto não cadastrado",VLOOKUP(A2477,'Cadastro-Estoque'!A:G,2,FALSE)))</f>
        <v/>
      </c>
      <c r="H2477" s="2" t="str">
        <f>IF(ISERROR(VLOOKUP(A2477,'Cadastro-Estoque'!A:G,1,FALSE)),"",VLOOKUP(A2477,'Cadastro-Estoque'!A:G,3,FALSE))</f>
        <v/>
      </c>
    </row>
    <row r="2478" spans="5:8" ht="18.75" customHeight="1" x14ac:dyDescent="0.25">
      <c r="E2478" s="1" t="str">
        <f t="shared" si="39"/>
        <v/>
      </c>
      <c r="F2478" s="2" t="str">
        <f>IF(ISERROR(VLOOKUP(A2478,'Cadastro-Estoque'!A:G,1,FALSE)),"",VLOOKUP(A2478,'Cadastro-Estoque'!A:G,4,FALSE))</f>
        <v/>
      </c>
      <c r="G2478" s="2" t="str">
        <f>IF(ISBLANK(A2478),"",IF(ISERROR(VLOOKUP(A2478,'Cadastro-Estoque'!A:G,1,FALSE)),"Produto não cadastrado",VLOOKUP(A2478,'Cadastro-Estoque'!A:G,2,FALSE)))</f>
        <v/>
      </c>
      <c r="H2478" s="2" t="str">
        <f>IF(ISERROR(VLOOKUP(A2478,'Cadastro-Estoque'!A:G,1,FALSE)),"",VLOOKUP(A2478,'Cadastro-Estoque'!A:G,3,FALSE))</f>
        <v/>
      </c>
    </row>
    <row r="2479" spans="5:8" ht="18.75" customHeight="1" x14ac:dyDescent="0.25">
      <c r="E2479" s="1" t="str">
        <f t="shared" si="39"/>
        <v/>
      </c>
      <c r="F2479" s="2" t="str">
        <f>IF(ISERROR(VLOOKUP(A2479,'Cadastro-Estoque'!A:G,1,FALSE)),"",VLOOKUP(A2479,'Cadastro-Estoque'!A:G,4,FALSE))</f>
        <v/>
      </c>
      <c r="G2479" s="2" t="str">
        <f>IF(ISBLANK(A2479),"",IF(ISERROR(VLOOKUP(A2479,'Cadastro-Estoque'!A:G,1,FALSE)),"Produto não cadastrado",VLOOKUP(A2479,'Cadastro-Estoque'!A:G,2,FALSE)))</f>
        <v/>
      </c>
      <c r="H2479" s="2" t="str">
        <f>IF(ISERROR(VLOOKUP(A2479,'Cadastro-Estoque'!A:G,1,FALSE)),"",VLOOKUP(A2479,'Cadastro-Estoque'!A:G,3,FALSE))</f>
        <v/>
      </c>
    </row>
    <row r="2480" spans="5:8" ht="18.75" customHeight="1" x14ac:dyDescent="0.25">
      <c r="E2480" s="1" t="str">
        <f t="shared" si="39"/>
        <v/>
      </c>
      <c r="F2480" s="2" t="str">
        <f>IF(ISERROR(VLOOKUP(A2480,'Cadastro-Estoque'!A:G,1,FALSE)),"",VLOOKUP(A2480,'Cadastro-Estoque'!A:G,4,FALSE))</f>
        <v/>
      </c>
      <c r="G2480" s="2" t="str">
        <f>IF(ISBLANK(A2480),"",IF(ISERROR(VLOOKUP(A2480,'Cadastro-Estoque'!A:G,1,FALSE)),"Produto não cadastrado",VLOOKUP(A2480,'Cadastro-Estoque'!A:G,2,FALSE)))</f>
        <v/>
      </c>
      <c r="H2480" s="2" t="str">
        <f>IF(ISERROR(VLOOKUP(A2480,'Cadastro-Estoque'!A:G,1,FALSE)),"",VLOOKUP(A2480,'Cadastro-Estoque'!A:G,3,FALSE))</f>
        <v/>
      </c>
    </row>
    <row r="2481" spans="5:8" ht="18.75" customHeight="1" x14ac:dyDescent="0.25">
      <c r="E2481" s="1" t="str">
        <f t="shared" si="39"/>
        <v/>
      </c>
      <c r="F2481" s="2" t="str">
        <f>IF(ISERROR(VLOOKUP(A2481,'Cadastro-Estoque'!A:G,1,FALSE)),"",VLOOKUP(A2481,'Cadastro-Estoque'!A:G,4,FALSE))</f>
        <v/>
      </c>
      <c r="G2481" s="2" t="str">
        <f>IF(ISBLANK(A2481),"",IF(ISERROR(VLOOKUP(A2481,'Cadastro-Estoque'!A:G,1,FALSE)),"Produto não cadastrado",VLOOKUP(A2481,'Cadastro-Estoque'!A:G,2,FALSE)))</f>
        <v/>
      </c>
      <c r="H2481" s="2" t="str">
        <f>IF(ISERROR(VLOOKUP(A2481,'Cadastro-Estoque'!A:G,1,FALSE)),"",VLOOKUP(A2481,'Cadastro-Estoque'!A:G,3,FALSE))</f>
        <v/>
      </c>
    </row>
    <row r="2482" spans="5:8" ht="18.75" customHeight="1" x14ac:dyDescent="0.25">
      <c r="E2482" s="1" t="str">
        <f t="shared" si="39"/>
        <v/>
      </c>
      <c r="F2482" s="2" t="str">
        <f>IF(ISERROR(VLOOKUP(A2482,'Cadastro-Estoque'!A:G,1,FALSE)),"",VLOOKUP(A2482,'Cadastro-Estoque'!A:G,4,FALSE))</f>
        <v/>
      </c>
      <c r="G2482" s="2" t="str">
        <f>IF(ISBLANK(A2482),"",IF(ISERROR(VLOOKUP(A2482,'Cadastro-Estoque'!A:G,1,FALSE)),"Produto não cadastrado",VLOOKUP(A2482,'Cadastro-Estoque'!A:G,2,FALSE)))</f>
        <v/>
      </c>
      <c r="H2482" s="2" t="str">
        <f>IF(ISERROR(VLOOKUP(A2482,'Cadastro-Estoque'!A:G,1,FALSE)),"",VLOOKUP(A2482,'Cadastro-Estoque'!A:G,3,FALSE))</f>
        <v/>
      </c>
    </row>
    <row r="2483" spans="5:8" ht="18.75" customHeight="1" x14ac:dyDescent="0.25">
      <c r="E2483" s="1" t="str">
        <f t="shared" si="39"/>
        <v/>
      </c>
      <c r="F2483" s="2" t="str">
        <f>IF(ISERROR(VLOOKUP(A2483,'Cadastro-Estoque'!A:G,1,FALSE)),"",VLOOKUP(A2483,'Cadastro-Estoque'!A:G,4,FALSE))</f>
        <v/>
      </c>
      <c r="G2483" s="2" t="str">
        <f>IF(ISBLANK(A2483),"",IF(ISERROR(VLOOKUP(A2483,'Cadastro-Estoque'!A:G,1,FALSE)),"Produto não cadastrado",VLOOKUP(A2483,'Cadastro-Estoque'!A:G,2,FALSE)))</f>
        <v/>
      </c>
      <c r="H2483" s="2" t="str">
        <f>IF(ISERROR(VLOOKUP(A2483,'Cadastro-Estoque'!A:G,1,FALSE)),"",VLOOKUP(A2483,'Cadastro-Estoque'!A:G,3,FALSE))</f>
        <v/>
      </c>
    </row>
    <row r="2484" spans="5:8" ht="18.75" customHeight="1" x14ac:dyDescent="0.25">
      <c r="E2484" s="1" t="str">
        <f t="shared" si="39"/>
        <v/>
      </c>
      <c r="F2484" s="2" t="str">
        <f>IF(ISERROR(VLOOKUP(A2484,'Cadastro-Estoque'!A:G,1,FALSE)),"",VLOOKUP(A2484,'Cadastro-Estoque'!A:G,4,FALSE))</f>
        <v/>
      </c>
      <c r="G2484" s="2" t="str">
        <f>IF(ISBLANK(A2484),"",IF(ISERROR(VLOOKUP(A2484,'Cadastro-Estoque'!A:G,1,FALSE)),"Produto não cadastrado",VLOOKUP(A2484,'Cadastro-Estoque'!A:G,2,FALSE)))</f>
        <v/>
      </c>
      <c r="H2484" s="2" t="str">
        <f>IF(ISERROR(VLOOKUP(A2484,'Cadastro-Estoque'!A:G,1,FALSE)),"",VLOOKUP(A2484,'Cadastro-Estoque'!A:G,3,FALSE))</f>
        <v/>
      </c>
    </row>
    <row r="2485" spans="5:8" ht="18.75" customHeight="1" x14ac:dyDescent="0.25">
      <c r="E2485" s="1" t="str">
        <f t="shared" si="39"/>
        <v/>
      </c>
      <c r="F2485" s="2" t="str">
        <f>IF(ISERROR(VLOOKUP(A2485,'Cadastro-Estoque'!A:G,1,FALSE)),"",VLOOKUP(A2485,'Cadastro-Estoque'!A:G,4,FALSE))</f>
        <v/>
      </c>
      <c r="G2485" s="2" t="str">
        <f>IF(ISBLANK(A2485),"",IF(ISERROR(VLOOKUP(A2485,'Cadastro-Estoque'!A:G,1,FALSE)),"Produto não cadastrado",VLOOKUP(A2485,'Cadastro-Estoque'!A:G,2,FALSE)))</f>
        <v/>
      </c>
      <c r="H2485" s="2" t="str">
        <f>IF(ISERROR(VLOOKUP(A2485,'Cadastro-Estoque'!A:G,1,FALSE)),"",VLOOKUP(A2485,'Cadastro-Estoque'!A:G,3,FALSE))</f>
        <v/>
      </c>
    </row>
    <row r="2486" spans="5:8" ht="18.75" customHeight="1" x14ac:dyDescent="0.25">
      <c r="E2486" s="1" t="str">
        <f t="shared" si="39"/>
        <v/>
      </c>
      <c r="F2486" s="2" t="str">
        <f>IF(ISERROR(VLOOKUP(A2486,'Cadastro-Estoque'!A:G,1,FALSE)),"",VLOOKUP(A2486,'Cadastro-Estoque'!A:G,4,FALSE))</f>
        <v/>
      </c>
      <c r="G2486" s="2" t="str">
        <f>IF(ISBLANK(A2486),"",IF(ISERROR(VLOOKUP(A2486,'Cadastro-Estoque'!A:G,1,FALSE)),"Produto não cadastrado",VLOOKUP(A2486,'Cadastro-Estoque'!A:G,2,FALSE)))</f>
        <v/>
      </c>
      <c r="H2486" s="2" t="str">
        <f>IF(ISERROR(VLOOKUP(A2486,'Cadastro-Estoque'!A:G,1,FALSE)),"",VLOOKUP(A2486,'Cadastro-Estoque'!A:G,3,FALSE))</f>
        <v/>
      </c>
    </row>
    <row r="2487" spans="5:8" ht="18.75" customHeight="1" x14ac:dyDescent="0.25">
      <c r="E2487" s="1" t="str">
        <f t="shared" si="39"/>
        <v/>
      </c>
      <c r="F2487" s="2" t="str">
        <f>IF(ISERROR(VLOOKUP(A2487,'Cadastro-Estoque'!A:G,1,FALSE)),"",VLOOKUP(A2487,'Cadastro-Estoque'!A:G,4,FALSE))</f>
        <v/>
      </c>
      <c r="G2487" s="2" t="str">
        <f>IF(ISBLANK(A2487),"",IF(ISERROR(VLOOKUP(A2487,'Cadastro-Estoque'!A:G,1,FALSE)),"Produto não cadastrado",VLOOKUP(A2487,'Cadastro-Estoque'!A:G,2,FALSE)))</f>
        <v/>
      </c>
      <c r="H2487" s="2" t="str">
        <f>IF(ISERROR(VLOOKUP(A2487,'Cadastro-Estoque'!A:G,1,FALSE)),"",VLOOKUP(A2487,'Cadastro-Estoque'!A:G,3,FALSE))</f>
        <v/>
      </c>
    </row>
    <row r="2488" spans="5:8" ht="18.75" customHeight="1" x14ac:dyDescent="0.25">
      <c r="E2488" s="1" t="str">
        <f t="shared" si="39"/>
        <v/>
      </c>
      <c r="F2488" s="2" t="str">
        <f>IF(ISERROR(VLOOKUP(A2488,'Cadastro-Estoque'!A:G,1,FALSE)),"",VLOOKUP(A2488,'Cadastro-Estoque'!A:G,4,FALSE))</f>
        <v/>
      </c>
      <c r="G2488" s="2" t="str">
        <f>IF(ISBLANK(A2488),"",IF(ISERROR(VLOOKUP(A2488,'Cadastro-Estoque'!A:G,1,FALSE)),"Produto não cadastrado",VLOOKUP(A2488,'Cadastro-Estoque'!A:G,2,FALSE)))</f>
        <v/>
      </c>
      <c r="H2488" s="2" t="str">
        <f>IF(ISERROR(VLOOKUP(A2488,'Cadastro-Estoque'!A:G,1,FALSE)),"",VLOOKUP(A2488,'Cadastro-Estoque'!A:G,3,FALSE))</f>
        <v/>
      </c>
    </row>
    <row r="2489" spans="5:8" ht="18.75" customHeight="1" x14ac:dyDescent="0.25">
      <c r="E2489" s="1" t="str">
        <f t="shared" si="39"/>
        <v/>
      </c>
      <c r="F2489" s="2" t="str">
        <f>IF(ISERROR(VLOOKUP(A2489,'Cadastro-Estoque'!A:G,1,FALSE)),"",VLOOKUP(A2489,'Cadastro-Estoque'!A:G,4,FALSE))</f>
        <v/>
      </c>
      <c r="G2489" s="2" t="str">
        <f>IF(ISBLANK(A2489),"",IF(ISERROR(VLOOKUP(A2489,'Cadastro-Estoque'!A:G,1,FALSE)),"Produto não cadastrado",VLOOKUP(A2489,'Cadastro-Estoque'!A:G,2,FALSE)))</f>
        <v/>
      </c>
      <c r="H2489" s="2" t="str">
        <f>IF(ISERROR(VLOOKUP(A2489,'Cadastro-Estoque'!A:G,1,FALSE)),"",VLOOKUP(A2489,'Cadastro-Estoque'!A:G,3,FALSE))</f>
        <v/>
      </c>
    </row>
    <row r="2490" spans="5:8" ht="18.75" customHeight="1" x14ac:dyDescent="0.25">
      <c r="E2490" s="1" t="str">
        <f t="shared" si="39"/>
        <v/>
      </c>
      <c r="F2490" s="2" t="str">
        <f>IF(ISERROR(VLOOKUP(A2490,'Cadastro-Estoque'!A:G,1,FALSE)),"",VLOOKUP(A2490,'Cadastro-Estoque'!A:G,4,FALSE))</f>
        <v/>
      </c>
      <c r="G2490" s="2" t="str">
        <f>IF(ISBLANK(A2490),"",IF(ISERROR(VLOOKUP(A2490,'Cadastro-Estoque'!A:G,1,FALSE)),"Produto não cadastrado",VLOOKUP(A2490,'Cadastro-Estoque'!A:G,2,FALSE)))</f>
        <v/>
      </c>
      <c r="H2490" s="2" t="str">
        <f>IF(ISERROR(VLOOKUP(A2490,'Cadastro-Estoque'!A:G,1,FALSE)),"",VLOOKUP(A2490,'Cadastro-Estoque'!A:G,3,FALSE))</f>
        <v/>
      </c>
    </row>
    <row r="2491" spans="5:8" ht="18.75" customHeight="1" x14ac:dyDescent="0.25">
      <c r="E2491" s="1" t="str">
        <f t="shared" si="39"/>
        <v/>
      </c>
      <c r="F2491" s="2" t="str">
        <f>IF(ISERROR(VLOOKUP(A2491,'Cadastro-Estoque'!A:G,1,FALSE)),"",VLOOKUP(A2491,'Cadastro-Estoque'!A:G,4,FALSE))</f>
        <v/>
      </c>
      <c r="G2491" s="2" t="str">
        <f>IF(ISBLANK(A2491),"",IF(ISERROR(VLOOKUP(A2491,'Cadastro-Estoque'!A:G,1,FALSE)),"Produto não cadastrado",VLOOKUP(A2491,'Cadastro-Estoque'!A:G,2,FALSE)))</f>
        <v/>
      </c>
      <c r="H2491" s="2" t="str">
        <f>IF(ISERROR(VLOOKUP(A2491,'Cadastro-Estoque'!A:G,1,FALSE)),"",VLOOKUP(A2491,'Cadastro-Estoque'!A:G,3,FALSE))</f>
        <v/>
      </c>
    </row>
    <row r="2492" spans="5:8" ht="18.75" customHeight="1" x14ac:dyDescent="0.25">
      <c r="E2492" s="1" t="str">
        <f t="shared" si="39"/>
        <v/>
      </c>
      <c r="F2492" s="2" t="str">
        <f>IF(ISERROR(VLOOKUP(A2492,'Cadastro-Estoque'!A:G,1,FALSE)),"",VLOOKUP(A2492,'Cadastro-Estoque'!A:G,4,FALSE))</f>
        <v/>
      </c>
      <c r="G2492" s="2" t="str">
        <f>IF(ISBLANK(A2492),"",IF(ISERROR(VLOOKUP(A2492,'Cadastro-Estoque'!A:G,1,FALSE)),"Produto não cadastrado",VLOOKUP(A2492,'Cadastro-Estoque'!A:G,2,FALSE)))</f>
        <v/>
      </c>
      <c r="H2492" s="2" t="str">
        <f>IF(ISERROR(VLOOKUP(A2492,'Cadastro-Estoque'!A:G,1,FALSE)),"",VLOOKUP(A2492,'Cadastro-Estoque'!A:G,3,FALSE))</f>
        <v/>
      </c>
    </row>
    <row r="2493" spans="5:8" ht="18.75" customHeight="1" x14ac:dyDescent="0.25">
      <c r="E2493" s="1" t="str">
        <f t="shared" si="39"/>
        <v/>
      </c>
      <c r="F2493" s="2" t="str">
        <f>IF(ISERROR(VLOOKUP(A2493,'Cadastro-Estoque'!A:G,1,FALSE)),"",VLOOKUP(A2493,'Cadastro-Estoque'!A:G,4,FALSE))</f>
        <v/>
      </c>
      <c r="G2493" s="2" t="str">
        <f>IF(ISBLANK(A2493),"",IF(ISERROR(VLOOKUP(A2493,'Cadastro-Estoque'!A:G,1,FALSE)),"Produto não cadastrado",VLOOKUP(A2493,'Cadastro-Estoque'!A:G,2,FALSE)))</f>
        <v/>
      </c>
      <c r="H2493" s="2" t="str">
        <f>IF(ISERROR(VLOOKUP(A2493,'Cadastro-Estoque'!A:G,1,FALSE)),"",VLOOKUP(A2493,'Cadastro-Estoque'!A:G,3,FALSE))</f>
        <v/>
      </c>
    </row>
    <row r="2494" spans="5:8" ht="18.75" customHeight="1" x14ac:dyDescent="0.25">
      <c r="E2494" s="1" t="str">
        <f t="shared" si="39"/>
        <v/>
      </c>
      <c r="F2494" s="2" t="str">
        <f>IF(ISERROR(VLOOKUP(A2494,'Cadastro-Estoque'!A:G,1,FALSE)),"",VLOOKUP(A2494,'Cadastro-Estoque'!A:G,4,FALSE))</f>
        <v/>
      </c>
      <c r="G2494" s="2" t="str">
        <f>IF(ISBLANK(A2494),"",IF(ISERROR(VLOOKUP(A2494,'Cadastro-Estoque'!A:G,1,FALSE)),"Produto não cadastrado",VLOOKUP(A2494,'Cadastro-Estoque'!A:G,2,FALSE)))</f>
        <v/>
      </c>
      <c r="H2494" s="2" t="str">
        <f>IF(ISERROR(VLOOKUP(A2494,'Cadastro-Estoque'!A:G,1,FALSE)),"",VLOOKUP(A2494,'Cadastro-Estoque'!A:G,3,FALSE))</f>
        <v/>
      </c>
    </row>
    <row r="2495" spans="5:8" ht="18.75" customHeight="1" x14ac:dyDescent="0.25">
      <c r="E2495" s="1" t="str">
        <f t="shared" si="39"/>
        <v/>
      </c>
      <c r="F2495" s="2" t="str">
        <f>IF(ISERROR(VLOOKUP(A2495,'Cadastro-Estoque'!A:G,1,FALSE)),"",VLOOKUP(A2495,'Cadastro-Estoque'!A:G,4,FALSE))</f>
        <v/>
      </c>
      <c r="G2495" s="2" t="str">
        <f>IF(ISBLANK(A2495),"",IF(ISERROR(VLOOKUP(A2495,'Cadastro-Estoque'!A:G,1,FALSE)),"Produto não cadastrado",VLOOKUP(A2495,'Cadastro-Estoque'!A:G,2,FALSE)))</f>
        <v/>
      </c>
      <c r="H2495" s="2" t="str">
        <f>IF(ISERROR(VLOOKUP(A2495,'Cadastro-Estoque'!A:G,1,FALSE)),"",VLOOKUP(A2495,'Cadastro-Estoque'!A:G,3,FALSE))</f>
        <v/>
      </c>
    </row>
    <row r="2496" spans="5:8" ht="18.75" customHeight="1" x14ac:dyDescent="0.25">
      <c r="E2496" s="1" t="str">
        <f t="shared" si="39"/>
        <v/>
      </c>
      <c r="F2496" s="2" t="str">
        <f>IF(ISERROR(VLOOKUP(A2496,'Cadastro-Estoque'!A:G,1,FALSE)),"",VLOOKUP(A2496,'Cadastro-Estoque'!A:G,4,FALSE))</f>
        <v/>
      </c>
      <c r="G2496" s="2" t="str">
        <f>IF(ISBLANK(A2496),"",IF(ISERROR(VLOOKUP(A2496,'Cadastro-Estoque'!A:G,1,FALSE)),"Produto não cadastrado",VLOOKUP(A2496,'Cadastro-Estoque'!A:G,2,FALSE)))</f>
        <v/>
      </c>
      <c r="H2496" s="2" t="str">
        <f>IF(ISERROR(VLOOKUP(A2496,'Cadastro-Estoque'!A:G,1,FALSE)),"",VLOOKUP(A2496,'Cadastro-Estoque'!A:G,3,FALSE))</f>
        <v/>
      </c>
    </row>
    <row r="2497" spans="5:8" ht="18.75" customHeight="1" x14ac:dyDescent="0.25">
      <c r="E2497" s="1" t="str">
        <f t="shared" si="39"/>
        <v/>
      </c>
      <c r="F2497" s="2" t="str">
        <f>IF(ISERROR(VLOOKUP(A2497,'Cadastro-Estoque'!A:G,1,FALSE)),"",VLOOKUP(A2497,'Cadastro-Estoque'!A:G,4,FALSE))</f>
        <v/>
      </c>
      <c r="G2497" s="2" t="str">
        <f>IF(ISBLANK(A2497),"",IF(ISERROR(VLOOKUP(A2497,'Cadastro-Estoque'!A:G,1,FALSE)),"Produto não cadastrado",VLOOKUP(A2497,'Cadastro-Estoque'!A:G,2,FALSE)))</f>
        <v/>
      </c>
      <c r="H2497" s="2" t="str">
        <f>IF(ISERROR(VLOOKUP(A2497,'Cadastro-Estoque'!A:G,1,FALSE)),"",VLOOKUP(A2497,'Cadastro-Estoque'!A:G,3,FALSE))</f>
        <v/>
      </c>
    </row>
    <row r="2498" spans="5:8" ht="18.75" customHeight="1" x14ac:dyDescent="0.25">
      <c r="E2498" s="1" t="str">
        <f t="shared" si="39"/>
        <v/>
      </c>
      <c r="F2498" s="2" t="str">
        <f>IF(ISERROR(VLOOKUP(A2498,'Cadastro-Estoque'!A:G,1,FALSE)),"",VLOOKUP(A2498,'Cadastro-Estoque'!A:G,4,FALSE))</f>
        <v/>
      </c>
      <c r="G2498" s="2" t="str">
        <f>IF(ISBLANK(A2498),"",IF(ISERROR(VLOOKUP(A2498,'Cadastro-Estoque'!A:G,1,FALSE)),"Produto não cadastrado",VLOOKUP(A2498,'Cadastro-Estoque'!A:G,2,FALSE)))</f>
        <v/>
      </c>
      <c r="H2498" s="2" t="str">
        <f>IF(ISERROR(VLOOKUP(A2498,'Cadastro-Estoque'!A:G,1,FALSE)),"",VLOOKUP(A2498,'Cadastro-Estoque'!A:G,3,FALSE))</f>
        <v/>
      </c>
    </row>
    <row r="2499" spans="5:8" ht="18.75" customHeight="1" x14ac:dyDescent="0.25">
      <c r="E2499" s="1" t="str">
        <f t="shared" si="39"/>
        <v/>
      </c>
      <c r="F2499" s="2" t="str">
        <f>IF(ISERROR(VLOOKUP(A2499,'Cadastro-Estoque'!A:G,1,FALSE)),"",VLOOKUP(A2499,'Cadastro-Estoque'!A:G,4,FALSE))</f>
        <v/>
      </c>
      <c r="G2499" s="2" t="str">
        <f>IF(ISBLANK(A2499),"",IF(ISERROR(VLOOKUP(A2499,'Cadastro-Estoque'!A:G,1,FALSE)),"Produto não cadastrado",VLOOKUP(A2499,'Cadastro-Estoque'!A:G,2,FALSE)))</f>
        <v/>
      </c>
      <c r="H2499" s="2" t="str">
        <f>IF(ISERROR(VLOOKUP(A2499,'Cadastro-Estoque'!A:G,1,FALSE)),"",VLOOKUP(A2499,'Cadastro-Estoque'!A:G,3,FALSE))</f>
        <v/>
      </c>
    </row>
    <row r="2500" spans="5:8" ht="18.75" customHeight="1" x14ac:dyDescent="0.25">
      <c r="E2500" s="1" t="str">
        <f t="shared" si="39"/>
        <v/>
      </c>
      <c r="F2500" s="2" t="str">
        <f>IF(ISERROR(VLOOKUP(A2500,'Cadastro-Estoque'!A:G,1,FALSE)),"",VLOOKUP(A2500,'Cadastro-Estoque'!A:G,4,FALSE))</f>
        <v/>
      </c>
      <c r="G2500" s="2" t="str">
        <f>IF(ISBLANK(A2500),"",IF(ISERROR(VLOOKUP(A2500,'Cadastro-Estoque'!A:G,1,FALSE)),"Produto não cadastrado",VLOOKUP(A2500,'Cadastro-Estoque'!A:G,2,FALSE)))</f>
        <v/>
      </c>
      <c r="H2500" s="2" t="str">
        <f>IF(ISERROR(VLOOKUP(A2500,'Cadastro-Estoque'!A:G,1,FALSE)),"",VLOOKUP(A2500,'Cadastro-Estoque'!A:G,3,FALSE))</f>
        <v/>
      </c>
    </row>
    <row r="2501" spans="5:8" ht="18.75" customHeight="1" x14ac:dyDescent="0.25">
      <c r="E2501" s="1" t="str">
        <f t="shared" si="39"/>
        <v/>
      </c>
      <c r="F2501" s="2" t="str">
        <f>IF(ISERROR(VLOOKUP(A2501,'Cadastro-Estoque'!A:G,1,FALSE)),"",VLOOKUP(A2501,'Cadastro-Estoque'!A:G,4,FALSE))</f>
        <v/>
      </c>
      <c r="G2501" s="2" t="str">
        <f>IF(ISBLANK(A2501),"",IF(ISERROR(VLOOKUP(A2501,'Cadastro-Estoque'!A:G,1,FALSE)),"Produto não cadastrado",VLOOKUP(A2501,'Cadastro-Estoque'!A:G,2,FALSE)))</f>
        <v/>
      </c>
      <c r="H2501" s="2" t="str">
        <f>IF(ISERROR(VLOOKUP(A2501,'Cadastro-Estoque'!A:G,1,FALSE)),"",VLOOKUP(A2501,'Cadastro-Estoque'!A:G,3,FALSE))</f>
        <v/>
      </c>
    </row>
    <row r="2502" spans="5:8" ht="18.75" customHeight="1" x14ac:dyDescent="0.25">
      <c r="E2502" s="1" t="str">
        <f t="shared" si="39"/>
        <v/>
      </c>
      <c r="F2502" s="2" t="str">
        <f>IF(ISERROR(VLOOKUP(A2502,'Cadastro-Estoque'!A:G,1,FALSE)),"",VLOOKUP(A2502,'Cadastro-Estoque'!A:G,4,FALSE))</f>
        <v/>
      </c>
      <c r="G2502" s="2" t="str">
        <f>IF(ISBLANK(A2502),"",IF(ISERROR(VLOOKUP(A2502,'Cadastro-Estoque'!A:G,1,FALSE)),"Produto não cadastrado",VLOOKUP(A2502,'Cadastro-Estoque'!A:G,2,FALSE)))</f>
        <v/>
      </c>
      <c r="H2502" s="2" t="str">
        <f>IF(ISERROR(VLOOKUP(A2502,'Cadastro-Estoque'!A:G,1,FALSE)),"",VLOOKUP(A2502,'Cadastro-Estoque'!A:G,3,FALSE))</f>
        <v/>
      </c>
    </row>
    <row r="2503" spans="5:8" ht="18.75" customHeight="1" x14ac:dyDescent="0.25">
      <c r="E2503" s="1" t="str">
        <f t="shared" ref="E2503:E2566" si="40">IF(ISBLANK(A2503),"",C2503*D2503)</f>
        <v/>
      </c>
      <c r="F2503" s="2" t="str">
        <f>IF(ISERROR(VLOOKUP(A2503,'Cadastro-Estoque'!A:G,1,FALSE)),"",VLOOKUP(A2503,'Cadastro-Estoque'!A:G,4,FALSE))</f>
        <v/>
      </c>
      <c r="G2503" s="2" t="str">
        <f>IF(ISBLANK(A2503),"",IF(ISERROR(VLOOKUP(A2503,'Cadastro-Estoque'!A:G,1,FALSE)),"Produto não cadastrado",VLOOKUP(A2503,'Cadastro-Estoque'!A:G,2,FALSE)))</f>
        <v/>
      </c>
      <c r="H2503" s="2" t="str">
        <f>IF(ISERROR(VLOOKUP(A2503,'Cadastro-Estoque'!A:G,1,FALSE)),"",VLOOKUP(A2503,'Cadastro-Estoque'!A:G,3,FALSE))</f>
        <v/>
      </c>
    </row>
    <row r="2504" spans="5:8" ht="18.75" customHeight="1" x14ac:dyDescent="0.25">
      <c r="E2504" s="1" t="str">
        <f t="shared" si="40"/>
        <v/>
      </c>
      <c r="F2504" s="2" t="str">
        <f>IF(ISERROR(VLOOKUP(A2504,'Cadastro-Estoque'!A:G,1,FALSE)),"",VLOOKUP(A2504,'Cadastro-Estoque'!A:G,4,FALSE))</f>
        <v/>
      </c>
      <c r="G2504" s="2" t="str">
        <f>IF(ISBLANK(A2504),"",IF(ISERROR(VLOOKUP(A2504,'Cadastro-Estoque'!A:G,1,FALSE)),"Produto não cadastrado",VLOOKUP(A2504,'Cadastro-Estoque'!A:G,2,FALSE)))</f>
        <v/>
      </c>
      <c r="H2504" s="2" t="str">
        <f>IF(ISERROR(VLOOKUP(A2504,'Cadastro-Estoque'!A:G,1,FALSE)),"",VLOOKUP(A2504,'Cadastro-Estoque'!A:G,3,FALSE))</f>
        <v/>
      </c>
    </row>
    <row r="2505" spans="5:8" ht="18.75" customHeight="1" x14ac:dyDescent="0.25">
      <c r="E2505" s="1" t="str">
        <f t="shared" si="40"/>
        <v/>
      </c>
      <c r="F2505" s="2" t="str">
        <f>IF(ISERROR(VLOOKUP(A2505,'Cadastro-Estoque'!A:G,1,FALSE)),"",VLOOKUP(A2505,'Cadastro-Estoque'!A:G,4,FALSE))</f>
        <v/>
      </c>
      <c r="G2505" s="2" t="str">
        <f>IF(ISBLANK(A2505),"",IF(ISERROR(VLOOKUP(A2505,'Cadastro-Estoque'!A:G,1,FALSE)),"Produto não cadastrado",VLOOKUP(A2505,'Cadastro-Estoque'!A:G,2,FALSE)))</f>
        <v/>
      </c>
      <c r="H2505" s="2" t="str">
        <f>IF(ISERROR(VLOOKUP(A2505,'Cadastro-Estoque'!A:G,1,FALSE)),"",VLOOKUP(A2505,'Cadastro-Estoque'!A:G,3,FALSE))</f>
        <v/>
      </c>
    </row>
    <row r="2506" spans="5:8" ht="18.75" customHeight="1" x14ac:dyDescent="0.25">
      <c r="E2506" s="1" t="str">
        <f t="shared" si="40"/>
        <v/>
      </c>
      <c r="F2506" s="2" t="str">
        <f>IF(ISERROR(VLOOKUP(A2506,'Cadastro-Estoque'!A:G,1,FALSE)),"",VLOOKUP(A2506,'Cadastro-Estoque'!A:G,4,FALSE))</f>
        <v/>
      </c>
      <c r="G2506" s="2" t="str">
        <f>IF(ISBLANK(A2506),"",IF(ISERROR(VLOOKUP(A2506,'Cadastro-Estoque'!A:G,1,FALSE)),"Produto não cadastrado",VLOOKUP(A2506,'Cadastro-Estoque'!A:G,2,FALSE)))</f>
        <v/>
      </c>
      <c r="H2506" s="2" t="str">
        <f>IF(ISERROR(VLOOKUP(A2506,'Cadastro-Estoque'!A:G,1,FALSE)),"",VLOOKUP(A2506,'Cadastro-Estoque'!A:G,3,FALSE))</f>
        <v/>
      </c>
    </row>
    <row r="2507" spans="5:8" ht="18.75" customHeight="1" x14ac:dyDescent="0.25">
      <c r="E2507" s="1" t="str">
        <f t="shared" si="40"/>
        <v/>
      </c>
      <c r="F2507" s="2" t="str">
        <f>IF(ISERROR(VLOOKUP(A2507,'Cadastro-Estoque'!A:G,1,FALSE)),"",VLOOKUP(A2507,'Cadastro-Estoque'!A:G,4,FALSE))</f>
        <v/>
      </c>
      <c r="G2507" s="2" t="str">
        <f>IF(ISBLANK(A2507),"",IF(ISERROR(VLOOKUP(A2507,'Cadastro-Estoque'!A:G,1,FALSE)),"Produto não cadastrado",VLOOKUP(A2507,'Cadastro-Estoque'!A:G,2,FALSE)))</f>
        <v/>
      </c>
      <c r="H2507" s="2" t="str">
        <f>IF(ISERROR(VLOOKUP(A2507,'Cadastro-Estoque'!A:G,1,FALSE)),"",VLOOKUP(A2507,'Cadastro-Estoque'!A:G,3,FALSE))</f>
        <v/>
      </c>
    </row>
    <row r="2508" spans="5:8" ht="18.75" customHeight="1" x14ac:dyDescent="0.25">
      <c r="E2508" s="1" t="str">
        <f t="shared" si="40"/>
        <v/>
      </c>
      <c r="F2508" s="2" t="str">
        <f>IF(ISERROR(VLOOKUP(A2508,'Cadastro-Estoque'!A:G,1,FALSE)),"",VLOOKUP(A2508,'Cadastro-Estoque'!A:G,4,FALSE))</f>
        <v/>
      </c>
      <c r="G2508" s="2" t="str">
        <f>IF(ISBLANK(A2508),"",IF(ISERROR(VLOOKUP(A2508,'Cadastro-Estoque'!A:G,1,FALSE)),"Produto não cadastrado",VLOOKUP(A2508,'Cadastro-Estoque'!A:G,2,FALSE)))</f>
        <v/>
      </c>
      <c r="H2508" s="2" t="str">
        <f>IF(ISERROR(VLOOKUP(A2508,'Cadastro-Estoque'!A:G,1,FALSE)),"",VLOOKUP(A2508,'Cadastro-Estoque'!A:G,3,FALSE))</f>
        <v/>
      </c>
    </row>
    <row r="2509" spans="5:8" ht="18.75" customHeight="1" x14ac:dyDescent="0.25">
      <c r="E2509" s="1" t="str">
        <f t="shared" si="40"/>
        <v/>
      </c>
      <c r="F2509" s="2" t="str">
        <f>IF(ISERROR(VLOOKUP(A2509,'Cadastro-Estoque'!A:G,1,FALSE)),"",VLOOKUP(A2509,'Cadastro-Estoque'!A:G,4,FALSE))</f>
        <v/>
      </c>
      <c r="G2509" s="2" t="str">
        <f>IF(ISBLANK(A2509),"",IF(ISERROR(VLOOKUP(A2509,'Cadastro-Estoque'!A:G,1,FALSE)),"Produto não cadastrado",VLOOKUP(A2509,'Cadastro-Estoque'!A:G,2,FALSE)))</f>
        <v/>
      </c>
      <c r="H2509" s="2" t="str">
        <f>IF(ISERROR(VLOOKUP(A2509,'Cadastro-Estoque'!A:G,1,FALSE)),"",VLOOKUP(A2509,'Cadastro-Estoque'!A:G,3,FALSE))</f>
        <v/>
      </c>
    </row>
    <row r="2510" spans="5:8" ht="18.75" customHeight="1" x14ac:dyDescent="0.25">
      <c r="E2510" s="1" t="str">
        <f t="shared" si="40"/>
        <v/>
      </c>
      <c r="F2510" s="2" t="str">
        <f>IF(ISERROR(VLOOKUP(A2510,'Cadastro-Estoque'!A:G,1,FALSE)),"",VLOOKUP(A2510,'Cadastro-Estoque'!A:G,4,FALSE))</f>
        <v/>
      </c>
      <c r="G2510" s="2" t="str">
        <f>IF(ISBLANK(A2510),"",IF(ISERROR(VLOOKUP(A2510,'Cadastro-Estoque'!A:G,1,FALSE)),"Produto não cadastrado",VLOOKUP(A2510,'Cadastro-Estoque'!A:G,2,FALSE)))</f>
        <v/>
      </c>
      <c r="H2510" s="2" t="str">
        <f>IF(ISERROR(VLOOKUP(A2510,'Cadastro-Estoque'!A:G,1,FALSE)),"",VLOOKUP(A2510,'Cadastro-Estoque'!A:G,3,FALSE))</f>
        <v/>
      </c>
    </row>
    <row r="2511" spans="5:8" ht="18.75" customHeight="1" x14ac:dyDescent="0.25">
      <c r="E2511" s="1" t="str">
        <f t="shared" si="40"/>
        <v/>
      </c>
      <c r="F2511" s="2" t="str">
        <f>IF(ISERROR(VLOOKUP(A2511,'Cadastro-Estoque'!A:G,1,FALSE)),"",VLOOKUP(A2511,'Cadastro-Estoque'!A:G,4,FALSE))</f>
        <v/>
      </c>
      <c r="G2511" s="2" t="str">
        <f>IF(ISBLANK(A2511),"",IF(ISERROR(VLOOKUP(A2511,'Cadastro-Estoque'!A:G,1,FALSE)),"Produto não cadastrado",VLOOKUP(A2511,'Cadastro-Estoque'!A:G,2,FALSE)))</f>
        <v/>
      </c>
      <c r="H2511" s="2" t="str">
        <f>IF(ISERROR(VLOOKUP(A2511,'Cadastro-Estoque'!A:G,1,FALSE)),"",VLOOKUP(A2511,'Cadastro-Estoque'!A:G,3,FALSE))</f>
        <v/>
      </c>
    </row>
    <row r="2512" spans="5:8" ht="18.75" customHeight="1" x14ac:dyDescent="0.25">
      <c r="E2512" s="1" t="str">
        <f t="shared" si="40"/>
        <v/>
      </c>
      <c r="F2512" s="2" t="str">
        <f>IF(ISERROR(VLOOKUP(A2512,'Cadastro-Estoque'!A:G,1,FALSE)),"",VLOOKUP(A2512,'Cadastro-Estoque'!A:G,4,FALSE))</f>
        <v/>
      </c>
      <c r="G2512" s="2" t="str">
        <f>IF(ISBLANK(A2512),"",IF(ISERROR(VLOOKUP(A2512,'Cadastro-Estoque'!A:G,1,FALSE)),"Produto não cadastrado",VLOOKUP(A2512,'Cadastro-Estoque'!A:G,2,FALSE)))</f>
        <v/>
      </c>
      <c r="H2512" s="2" t="str">
        <f>IF(ISERROR(VLOOKUP(A2512,'Cadastro-Estoque'!A:G,1,FALSE)),"",VLOOKUP(A2512,'Cadastro-Estoque'!A:G,3,FALSE))</f>
        <v/>
      </c>
    </row>
    <row r="2513" spans="5:8" ht="18.75" customHeight="1" x14ac:dyDescent="0.25">
      <c r="E2513" s="1" t="str">
        <f t="shared" si="40"/>
        <v/>
      </c>
      <c r="F2513" s="2" t="str">
        <f>IF(ISERROR(VLOOKUP(A2513,'Cadastro-Estoque'!A:G,1,FALSE)),"",VLOOKUP(A2513,'Cadastro-Estoque'!A:G,4,FALSE))</f>
        <v/>
      </c>
      <c r="G2513" s="2" t="str">
        <f>IF(ISBLANK(A2513),"",IF(ISERROR(VLOOKUP(A2513,'Cadastro-Estoque'!A:G,1,FALSE)),"Produto não cadastrado",VLOOKUP(A2513,'Cadastro-Estoque'!A:G,2,FALSE)))</f>
        <v/>
      </c>
      <c r="H2513" s="2" t="str">
        <f>IF(ISERROR(VLOOKUP(A2513,'Cadastro-Estoque'!A:G,1,FALSE)),"",VLOOKUP(A2513,'Cadastro-Estoque'!A:G,3,FALSE))</f>
        <v/>
      </c>
    </row>
    <row r="2514" spans="5:8" ht="18.75" customHeight="1" x14ac:dyDescent="0.25">
      <c r="E2514" s="1" t="str">
        <f t="shared" si="40"/>
        <v/>
      </c>
      <c r="F2514" s="2" t="str">
        <f>IF(ISERROR(VLOOKUP(A2514,'Cadastro-Estoque'!A:G,1,FALSE)),"",VLOOKUP(A2514,'Cadastro-Estoque'!A:G,4,FALSE))</f>
        <v/>
      </c>
      <c r="G2514" s="2" t="str">
        <f>IF(ISBLANK(A2514),"",IF(ISERROR(VLOOKUP(A2514,'Cadastro-Estoque'!A:G,1,FALSE)),"Produto não cadastrado",VLOOKUP(A2514,'Cadastro-Estoque'!A:G,2,FALSE)))</f>
        <v/>
      </c>
      <c r="H2514" s="2" t="str">
        <f>IF(ISERROR(VLOOKUP(A2514,'Cadastro-Estoque'!A:G,1,FALSE)),"",VLOOKUP(A2514,'Cadastro-Estoque'!A:G,3,FALSE))</f>
        <v/>
      </c>
    </row>
    <row r="2515" spans="5:8" ht="18.75" customHeight="1" x14ac:dyDescent="0.25">
      <c r="E2515" s="1" t="str">
        <f t="shared" si="40"/>
        <v/>
      </c>
      <c r="F2515" s="2" t="str">
        <f>IF(ISERROR(VLOOKUP(A2515,'Cadastro-Estoque'!A:G,1,FALSE)),"",VLOOKUP(A2515,'Cadastro-Estoque'!A:G,4,FALSE))</f>
        <v/>
      </c>
      <c r="G2515" s="2" t="str">
        <f>IF(ISBLANK(A2515),"",IF(ISERROR(VLOOKUP(A2515,'Cadastro-Estoque'!A:G,1,FALSE)),"Produto não cadastrado",VLOOKUP(A2515,'Cadastro-Estoque'!A:G,2,FALSE)))</f>
        <v/>
      </c>
      <c r="H2515" s="2" t="str">
        <f>IF(ISERROR(VLOOKUP(A2515,'Cadastro-Estoque'!A:G,1,FALSE)),"",VLOOKUP(A2515,'Cadastro-Estoque'!A:G,3,FALSE))</f>
        <v/>
      </c>
    </row>
    <row r="2516" spans="5:8" ht="18.75" customHeight="1" x14ac:dyDescent="0.25">
      <c r="E2516" s="1" t="str">
        <f t="shared" si="40"/>
        <v/>
      </c>
      <c r="F2516" s="2" t="str">
        <f>IF(ISERROR(VLOOKUP(A2516,'Cadastro-Estoque'!A:G,1,FALSE)),"",VLOOKUP(A2516,'Cadastro-Estoque'!A:G,4,FALSE))</f>
        <v/>
      </c>
      <c r="G2516" s="2" t="str">
        <f>IF(ISBLANK(A2516),"",IF(ISERROR(VLOOKUP(A2516,'Cadastro-Estoque'!A:G,1,FALSE)),"Produto não cadastrado",VLOOKUP(A2516,'Cadastro-Estoque'!A:G,2,FALSE)))</f>
        <v/>
      </c>
      <c r="H2516" s="2" t="str">
        <f>IF(ISERROR(VLOOKUP(A2516,'Cadastro-Estoque'!A:G,1,FALSE)),"",VLOOKUP(A2516,'Cadastro-Estoque'!A:G,3,FALSE))</f>
        <v/>
      </c>
    </row>
    <row r="2517" spans="5:8" ht="18.75" customHeight="1" x14ac:dyDescent="0.25">
      <c r="E2517" s="1" t="str">
        <f t="shared" si="40"/>
        <v/>
      </c>
      <c r="F2517" s="2" t="str">
        <f>IF(ISERROR(VLOOKUP(A2517,'Cadastro-Estoque'!A:G,1,FALSE)),"",VLOOKUP(A2517,'Cadastro-Estoque'!A:G,4,FALSE))</f>
        <v/>
      </c>
      <c r="G2517" s="2" t="str">
        <f>IF(ISBLANK(A2517),"",IF(ISERROR(VLOOKUP(A2517,'Cadastro-Estoque'!A:G,1,FALSE)),"Produto não cadastrado",VLOOKUP(A2517,'Cadastro-Estoque'!A:G,2,FALSE)))</f>
        <v/>
      </c>
      <c r="H2517" s="2" t="str">
        <f>IF(ISERROR(VLOOKUP(A2517,'Cadastro-Estoque'!A:G,1,FALSE)),"",VLOOKUP(A2517,'Cadastro-Estoque'!A:G,3,FALSE))</f>
        <v/>
      </c>
    </row>
    <row r="2518" spans="5:8" ht="18.75" customHeight="1" x14ac:dyDescent="0.25">
      <c r="E2518" s="1" t="str">
        <f t="shared" si="40"/>
        <v/>
      </c>
      <c r="F2518" s="2" t="str">
        <f>IF(ISERROR(VLOOKUP(A2518,'Cadastro-Estoque'!A:G,1,FALSE)),"",VLOOKUP(A2518,'Cadastro-Estoque'!A:G,4,FALSE))</f>
        <v/>
      </c>
      <c r="G2518" s="2" t="str">
        <f>IF(ISBLANK(A2518),"",IF(ISERROR(VLOOKUP(A2518,'Cadastro-Estoque'!A:G,1,FALSE)),"Produto não cadastrado",VLOOKUP(A2518,'Cadastro-Estoque'!A:G,2,FALSE)))</f>
        <v/>
      </c>
      <c r="H2518" s="2" t="str">
        <f>IF(ISERROR(VLOOKUP(A2518,'Cadastro-Estoque'!A:G,1,FALSE)),"",VLOOKUP(A2518,'Cadastro-Estoque'!A:G,3,FALSE))</f>
        <v/>
      </c>
    </row>
    <row r="2519" spans="5:8" ht="18.75" customHeight="1" x14ac:dyDescent="0.25">
      <c r="E2519" s="1" t="str">
        <f t="shared" si="40"/>
        <v/>
      </c>
      <c r="F2519" s="2" t="str">
        <f>IF(ISERROR(VLOOKUP(A2519,'Cadastro-Estoque'!A:G,1,FALSE)),"",VLOOKUP(A2519,'Cadastro-Estoque'!A:G,4,FALSE))</f>
        <v/>
      </c>
      <c r="G2519" s="2" t="str">
        <f>IF(ISBLANK(A2519),"",IF(ISERROR(VLOOKUP(A2519,'Cadastro-Estoque'!A:G,1,FALSE)),"Produto não cadastrado",VLOOKUP(A2519,'Cadastro-Estoque'!A:G,2,FALSE)))</f>
        <v/>
      </c>
      <c r="H2519" s="2" t="str">
        <f>IF(ISERROR(VLOOKUP(A2519,'Cadastro-Estoque'!A:G,1,FALSE)),"",VLOOKUP(A2519,'Cadastro-Estoque'!A:G,3,FALSE))</f>
        <v/>
      </c>
    </row>
    <row r="2520" spans="5:8" ht="18.75" customHeight="1" x14ac:dyDescent="0.25">
      <c r="E2520" s="1" t="str">
        <f t="shared" si="40"/>
        <v/>
      </c>
      <c r="F2520" s="2" t="str">
        <f>IF(ISERROR(VLOOKUP(A2520,'Cadastro-Estoque'!A:G,1,FALSE)),"",VLOOKUP(A2520,'Cadastro-Estoque'!A:G,4,FALSE))</f>
        <v/>
      </c>
      <c r="G2520" s="2" t="str">
        <f>IF(ISBLANK(A2520),"",IF(ISERROR(VLOOKUP(A2520,'Cadastro-Estoque'!A:G,1,FALSE)),"Produto não cadastrado",VLOOKUP(A2520,'Cadastro-Estoque'!A:G,2,FALSE)))</f>
        <v/>
      </c>
      <c r="H2520" s="2" t="str">
        <f>IF(ISERROR(VLOOKUP(A2520,'Cadastro-Estoque'!A:G,1,FALSE)),"",VLOOKUP(A2520,'Cadastro-Estoque'!A:G,3,FALSE))</f>
        <v/>
      </c>
    </row>
    <row r="2521" spans="5:8" ht="18.75" customHeight="1" x14ac:dyDescent="0.25">
      <c r="E2521" s="1" t="str">
        <f t="shared" si="40"/>
        <v/>
      </c>
      <c r="F2521" s="2" t="str">
        <f>IF(ISERROR(VLOOKUP(A2521,'Cadastro-Estoque'!A:G,1,FALSE)),"",VLOOKUP(A2521,'Cadastro-Estoque'!A:G,4,FALSE))</f>
        <v/>
      </c>
      <c r="G2521" s="2" t="str">
        <f>IF(ISBLANK(A2521),"",IF(ISERROR(VLOOKUP(A2521,'Cadastro-Estoque'!A:G,1,FALSE)),"Produto não cadastrado",VLOOKUP(A2521,'Cadastro-Estoque'!A:G,2,FALSE)))</f>
        <v/>
      </c>
      <c r="H2521" s="2" t="str">
        <f>IF(ISERROR(VLOOKUP(A2521,'Cadastro-Estoque'!A:G,1,FALSE)),"",VLOOKUP(A2521,'Cadastro-Estoque'!A:G,3,FALSE))</f>
        <v/>
      </c>
    </row>
    <row r="2522" spans="5:8" ht="18.75" customHeight="1" x14ac:dyDescent="0.25">
      <c r="E2522" s="1" t="str">
        <f t="shared" si="40"/>
        <v/>
      </c>
      <c r="F2522" s="2" t="str">
        <f>IF(ISERROR(VLOOKUP(A2522,'Cadastro-Estoque'!A:G,1,FALSE)),"",VLOOKUP(A2522,'Cadastro-Estoque'!A:G,4,FALSE))</f>
        <v/>
      </c>
      <c r="G2522" s="2" t="str">
        <f>IF(ISBLANK(A2522),"",IF(ISERROR(VLOOKUP(A2522,'Cadastro-Estoque'!A:G,1,FALSE)),"Produto não cadastrado",VLOOKUP(A2522,'Cadastro-Estoque'!A:G,2,FALSE)))</f>
        <v/>
      </c>
      <c r="H2522" s="2" t="str">
        <f>IF(ISERROR(VLOOKUP(A2522,'Cadastro-Estoque'!A:G,1,FALSE)),"",VLOOKUP(A2522,'Cadastro-Estoque'!A:G,3,FALSE))</f>
        <v/>
      </c>
    </row>
    <row r="2523" spans="5:8" ht="18.75" customHeight="1" x14ac:dyDescent="0.25">
      <c r="E2523" s="1" t="str">
        <f t="shared" si="40"/>
        <v/>
      </c>
      <c r="F2523" s="2" t="str">
        <f>IF(ISERROR(VLOOKUP(A2523,'Cadastro-Estoque'!A:G,1,FALSE)),"",VLOOKUP(A2523,'Cadastro-Estoque'!A:G,4,FALSE))</f>
        <v/>
      </c>
      <c r="G2523" s="2" t="str">
        <f>IF(ISBLANK(A2523),"",IF(ISERROR(VLOOKUP(A2523,'Cadastro-Estoque'!A:G,1,FALSE)),"Produto não cadastrado",VLOOKUP(A2523,'Cadastro-Estoque'!A:G,2,FALSE)))</f>
        <v/>
      </c>
      <c r="H2523" s="2" t="str">
        <f>IF(ISERROR(VLOOKUP(A2523,'Cadastro-Estoque'!A:G,1,FALSE)),"",VLOOKUP(A2523,'Cadastro-Estoque'!A:G,3,FALSE))</f>
        <v/>
      </c>
    </row>
    <row r="2524" spans="5:8" ht="18.75" customHeight="1" x14ac:dyDescent="0.25">
      <c r="E2524" s="1" t="str">
        <f t="shared" si="40"/>
        <v/>
      </c>
      <c r="F2524" s="2" t="str">
        <f>IF(ISERROR(VLOOKUP(A2524,'Cadastro-Estoque'!A:G,1,FALSE)),"",VLOOKUP(A2524,'Cadastro-Estoque'!A:G,4,FALSE))</f>
        <v/>
      </c>
      <c r="G2524" s="2" t="str">
        <f>IF(ISBLANK(A2524),"",IF(ISERROR(VLOOKUP(A2524,'Cadastro-Estoque'!A:G,1,FALSE)),"Produto não cadastrado",VLOOKUP(A2524,'Cadastro-Estoque'!A:G,2,FALSE)))</f>
        <v/>
      </c>
      <c r="H2524" s="2" t="str">
        <f>IF(ISERROR(VLOOKUP(A2524,'Cadastro-Estoque'!A:G,1,FALSE)),"",VLOOKUP(A2524,'Cadastro-Estoque'!A:G,3,FALSE))</f>
        <v/>
      </c>
    </row>
    <row r="2525" spans="5:8" ht="18.75" customHeight="1" x14ac:dyDescent="0.25">
      <c r="E2525" s="1" t="str">
        <f t="shared" si="40"/>
        <v/>
      </c>
      <c r="F2525" s="2" t="str">
        <f>IF(ISERROR(VLOOKUP(A2525,'Cadastro-Estoque'!A:G,1,FALSE)),"",VLOOKUP(A2525,'Cadastro-Estoque'!A:G,4,FALSE))</f>
        <v/>
      </c>
      <c r="G2525" s="2" t="str">
        <f>IF(ISBLANK(A2525),"",IF(ISERROR(VLOOKUP(A2525,'Cadastro-Estoque'!A:G,1,FALSE)),"Produto não cadastrado",VLOOKUP(A2525,'Cadastro-Estoque'!A:G,2,FALSE)))</f>
        <v/>
      </c>
      <c r="H2525" s="2" t="str">
        <f>IF(ISERROR(VLOOKUP(A2525,'Cadastro-Estoque'!A:G,1,FALSE)),"",VLOOKUP(A2525,'Cadastro-Estoque'!A:G,3,FALSE))</f>
        <v/>
      </c>
    </row>
    <row r="2526" spans="5:8" ht="18.75" customHeight="1" x14ac:dyDescent="0.25">
      <c r="E2526" s="1" t="str">
        <f t="shared" si="40"/>
        <v/>
      </c>
      <c r="F2526" s="2" t="str">
        <f>IF(ISERROR(VLOOKUP(A2526,'Cadastro-Estoque'!A:G,1,FALSE)),"",VLOOKUP(A2526,'Cadastro-Estoque'!A:G,4,FALSE))</f>
        <v/>
      </c>
      <c r="G2526" s="2" t="str">
        <f>IF(ISBLANK(A2526),"",IF(ISERROR(VLOOKUP(A2526,'Cadastro-Estoque'!A:G,1,FALSE)),"Produto não cadastrado",VLOOKUP(A2526,'Cadastro-Estoque'!A:G,2,FALSE)))</f>
        <v/>
      </c>
      <c r="H2526" s="2" t="str">
        <f>IF(ISERROR(VLOOKUP(A2526,'Cadastro-Estoque'!A:G,1,FALSE)),"",VLOOKUP(A2526,'Cadastro-Estoque'!A:G,3,FALSE))</f>
        <v/>
      </c>
    </row>
    <row r="2527" spans="5:8" ht="18.75" customHeight="1" x14ac:dyDescent="0.25">
      <c r="E2527" s="1" t="str">
        <f t="shared" si="40"/>
        <v/>
      </c>
      <c r="F2527" s="2" t="str">
        <f>IF(ISERROR(VLOOKUP(A2527,'Cadastro-Estoque'!A:G,1,FALSE)),"",VLOOKUP(A2527,'Cadastro-Estoque'!A:G,4,FALSE))</f>
        <v/>
      </c>
      <c r="G2527" s="2" t="str">
        <f>IF(ISBLANK(A2527),"",IF(ISERROR(VLOOKUP(A2527,'Cadastro-Estoque'!A:G,1,FALSE)),"Produto não cadastrado",VLOOKUP(A2527,'Cadastro-Estoque'!A:G,2,FALSE)))</f>
        <v/>
      </c>
      <c r="H2527" s="2" t="str">
        <f>IF(ISERROR(VLOOKUP(A2527,'Cadastro-Estoque'!A:G,1,FALSE)),"",VLOOKUP(A2527,'Cadastro-Estoque'!A:G,3,FALSE))</f>
        <v/>
      </c>
    </row>
    <row r="2528" spans="5:8" ht="18.75" customHeight="1" x14ac:dyDescent="0.25">
      <c r="E2528" s="1" t="str">
        <f t="shared" si="40"/>
        <v/>
      </c>
      <c r="F2528" s="2" t="str">
        <f>IF(ISERROR(VLOOKUP(A2528,'Cadastro-Estoque'!A:G,1,FALSE)),"",VLOOKUP(A2528,'Cadastro-Estoque'!A:G,4,FALSE))</f>
        <v/>
      </c>
      <c r="G2528" s="2" t="str">
        <f>IF(ISBLANK(A2528),"",IF(ISERROR(VLOOKUP(A2528,'Cadastro-Estoque'!A:G,1,FALSE)),"Produto não cadastrado",VLOOKUP(A2528,'Cadastro-Estoque'!A:G,2,FALSE)))</f>
        <v/>
      </c>
      <c r="H2528" s="2" t="str">
        <f>IF(ISERROR(VLOOKUP(A2528,'Cadastro-Estoque'!A:G,1,FALSE)),"",VLOOKUP(A2528,'Cadastro-Estoque'!A:G,3,FALSE))</f>
        <v/>
      </c>
    </row>
    <row r="2529" spans="5:8" ht="18.75" customHeight="1" x14ac:dyDescent="0.25">
      <c r="E2529" s="1" t="str">
        <f t="shared" si="40"/>
        <v/>
      </c>
      <c r="F2529" s="2" t="str">
        <f>IF(ISERROR(VLOOKUP(A2529,'Cadastro-Estoque'!A:G,1,FALSE)),"",VLOOKUP(A2529,'Cadastro-Estoque'!A:G,4,FALSE))</f>
        <v/>
      </c>
      <c r="G2529" s="2" t="str">
        <f>IF(ISBLANK(A2529),"",IF(ISERROR(VLOOKUP(A2529,'Cadastro-Estoque'!A:G,1,FALSE)),"Produto não cadastrado",VLOOKUP(A2529,'Cadastro-Estoque'!A:G,2,FALSE)))</f>
        <v/>
      </c>
      <c r="H2529" s="2" t="str">
        <f>IF(ISERROR(VLOOKUP(A2529,'Cadastro-Estoque'!A:G,1,FALSE)),"",VLOOKUP(A2529,'Cadastro-Estoque'!A:G,3,FALSE))</f>
        <v/>
      </c>
    </row>
    <row r="2530" spans="5:8" ht="18.75" customHeight="1" x14ac:dyDescent="0.25">
      <c r="E2530" s="1" t="str">
        <f t="shared" si="40"/>
        <v/>
      </c>
      <c r="F2530" s="2" t="str">
        <f>IF(ISERROR(VLOOKUP(A2530,'Cadastro-Estoque'!A:G,1,FALSE)),"",VLOOKUP(A2530,'Cadastro-Estoque'!A:G,4,FALSE))</f>
        <v/>
      </c>
      <c r="G2530" s="2" t="str">
        <f>IF(ISBLANK(A2530),"",IF(ISERROR(VLOOKUP(A2530,'Cadastro-Estoque'!A:G,1,FALSE)),"Produto não cadastrado",VLOOKUP(A2530,'Cadastro-Estoque'!A:G,2,FALSE)))</f>
        <v/>
      </c>
      <c r="H2530" s="2" t="str">
        <f>IF(ISERROR(VLOOKUP(A2530,'Cadastro-Estoque'!A:G,1,FALSE)),"",VLOOKUP(A2530,'Cadastro-Estoque'!A:G,3,FALSE))</f>
        <v/>
      </c>
    </row>
    <row r="2531" spans="5:8" ht="18.75" customHeight="1" x14ac:dyDescent="0.25">
      <c r="E2531" s="1" t="str">
        <f t="shared" si="40"/>
        <v/>
      </c>
      <c r="F2531" s="2" t="str">
        <f>IF(ISERROR(VLOOKUP(A2531,'Cadastro-Estoque'!A:G,1,FALSE)),"",VLOOKUP(A2531,'Cadastro-Estoque'!A:G,4,FALSE))</f>
        <v/>
      </c>
      <c r="G2531" s="2" t="str">
        <f>IF(ISBLANK(A2531),"",IF(ISERROR(VLOOKUP(A2531,'Cadastro-Estoque'!A:G,1,FALSE)),"Produto não cadastrado",VLOOKUP(A2531,'Cadastro-Estoque'!A:G,2,FALSE)))</f>
        <v/>
      </c>
      <c r="H2531" s="2" t="str">
        <f>IF(ISERROR(VLOOKUP(A2531,'Cadastro-Estoque'!A:G,1,FALSE)),"",VLOOKUP(A2531,'Cadastro-Estoque'!A:G,3,FALSE))</f>
        <v/>
      </c>
    </row>
    <row r="2532" spans="5:8" ht="18.75" customHeight="1" x14ac:dyDescent="0.25">
      <c r="E2532" s="1" t="str">
        <f t="shared" si="40"/>
        <v/>
      </c>
      <c r="F2532" s="2" t="str">
        <f>IF(ISERROR(VLOOKUP(A2532,'Cadastro-Estoque'!A:G,1,FALSE)),"",VLOOKUP(A2532,'Cadastro-Estoque'!A:G,4,FALSE))</f>
        <v/>
      </c>
      <c r="G2532" s="2" t="str">
        <f>IF(ISBLANK(A2532),"",IF(ISERROR(VLOOKUP(A2532,'Cadastro-Estoque'!A:G,1,FALSE)),"Produto não cadastrado",VLOOKUP(A2532,'Cadastro-Estoque'!A:G,2,FALSE)))</f>
        <v/>
      </c>
      <c r="H2532" s="2" t="str">
        <f>IF(ISERROR(VLOOKUP(A2532,'Cadastro-Estoque'!A:G,1,FALSE)),"",VLOOKUP(A2532,'Cadastro-Estoque'!A:G,3,FALSE))</f>
        <v/>
      </c>
    </row>
    <row r="2533" spans="5:8" ht="18.75" customHeight="1" x14ac:dyDescent="0.25">
      <c r="E2533" s="1" t="str">
        <f t="shared" si="40"/>
        <v/>
      </c>
      <c r="F2533" s="2" t="str">
        <f>IF(ISERROR(VLOOKUP(A2533,'Cadastro-Estoque'!A:G,1,FALSE)),"",VLOOKUP(A2533,'Cadastro-Estoque'!A:G,4,FALSE))</f>
        <v/>
      </c>
      <c r="G2533" s="2" t="str">
        <f>IF(ISBLANK(A2533),"",IF(ISERROR(VLOOKUP(A2533,'Cadastro-Estoque'!A:G,1,FALSE)),"Produto não cadastrado",VLOOKUP(A2533,'Cadastro-Estoque'!A:G,2,FALSE)))</f>
        <v/>
      </c>
      <c r="H2533" s="2" t="str">
        <f>IF(ISERROR(VLOOKUP(A2533,'Cadastro-Estoque'!A:G,1,FALSE)),"",VLOOKUP(A2533,'Cadastro-Estoque'!A:G,3,FALSE))</f>
        <v/>
      </c>
    </row>
    <row r="2534" spans="5:8" ht="18.75" customHeight="1" x14ac:dyDescent="0.25">
      <c r="E2534" s="1" t="str">
        <f t="shared" si="40"/>
        <v/>
      </c>
      <c r="F2534" s="2" t="str">
        <f>IF(ISERROR(VLOOKUP(A2534,'Cadastro-Estoque'!A:G,1,FALSE)),"",VLOOKUP(A2534,'Cadastro-Estoque'!A:G,4,FALSE))</f>
        <v/>
      </c>
      <c r="G2534" s="2" t="str">
        <f>IF(ISBLANK(A2534),"",IF(ISERROR(VLOOKUP(A2534,'Cadastro-Estoque'!A:G,1,FALSE)),"Produto não cadastrado",VLOOKUP(A2534,'Cadastro-Estoque'!A:G,2,FALSE)))</f>
        <v/>
      </c>
      <c r="H2534" s="2" t="str">
        <f>IF(ISERROR(VLOOKUP(A2534,'Cadastro-Estoque'!A:G,1,FALSE)),"",VLOOKUP(A2534,'Cadastro-Estoque'!A:G,3,FALSE))</f>
        <v/>
      </c>
    </row>
    <row r="2535" spans="5:8" ht="18.75" customHeight="1" x14ac:dyDescent="0.25">
      <c r="E2535" s="1" t="str">
        <f t="shared" si="40"/>
        <v/>
      </c>
      <c r="F2535" s="2" t="str">
        <f>IF(ISERROR(VLOOKUP(A2535,'Cadastro-Estoque'!A:G,1,FALSE)),"",VLOOKUP(A2535,'Cadastro-Estoque'!A:G,4,FALSE))</f>
        <v/>
      </c>
      <c r="G2535" s="2" t="str">
        <f>IF(ISBLANK(A2535),"",IF(ISERROR(VLOOKUP(A2535,'Cadastro-Estoque'!A:G,1,FALSE)),"Produto não cadastrado",VLOOKUP(A2535,'Cadastro-Estoque'!A:G,2,FALSE)))</f>
        <v/>
      </c>
      <c r="H2535" s="2" t="str">
        <f>IF(ISERROR(VLOOKUP(A2535,'Cadastro-Estoque'!A:G,1,FALSE)),"",VLOOKUP(A2535,'Cadastro-Estoque'!A:G,3,FALSE))</f>
        <v/>
      </c>
    </row>
    <row r="2536" spans="5:8" ht="18.75" customHeight="1" x14ac:dyDescent="0.25">
      <c r="E2536" s="1" t="str">
        <f t="shared" si="40"/>
        <v/>
      </c>
      <c r="F2536" s="2" t="str">
        <f>IF(ISERROR(VLOOKUP(A2536,'Cadastro-Estoque'!A:G,1,FALSE)),"",VLOOKUP(A2536,'Cadastro-Estoque'!A:G,4,FALSE))</f>
        <v/>
      </c>
      <c r="G2536" s="2" t="str">
        <f>IF(ISBLANK(A2536),"",IF(ISERROR(VLOOKUP(A2536,'Cadastro-Estoque'!A:G,1,FALSE)),"Produto não cadastrado",VLOOKUP(A2536,'Cadastro-Estoque'!A:G,2,FALSE)))</f>
        <v/>
      </c>
      <c r="H2536" s="2" t="str">
        <f>IF(ISERROR(VLOOKUP(A2536,'Cadastro-Estoque'!A:G,1,FALSE)),"",VLOOKUP(A2536,'Cadastro-Estoque'!A:G,3,FALSE))</f>
        <v/>
      </c>
    </row>
    <row r="2537" spans="5:8" ht="18.75" customHeight="1" x14ac:dyDescent="0.25">
      <c r="E2537" s="1" t="str">
        <f t="shared" si="40"/>
        <v/>
      </c>
      <c r="F2537" s="2" t="str">
        <f>IF(ISERROR(VLOOKUP(A2537,'Cadastro-Estoque'!A:G,1,FALSE)),"",VLOOKUP(A2537,'Cadastro-Estoque'!A:G,4,FALSE))</f>
        <v/>
      </c>
      <c r="G2537" s="2" t="str">
        <f>IF(ISBLANK(A2537),"",IF(ISERROR(VLOOKUP(A2537,'Cadastro-Estoque'!A:G,1,FALSE)),"Produto não cadastrado",VLOOKUP(A2537,'Cadastro-Estoque'!A:G,2,FALSE)))</f>
        <v/>
      </c>
      <c r="H2537" s="2" t="str">
        <f>IF(ISERROR(VLOOKUP(A2537,'Cadastro-Estoque'!A:G,1,FALSE)),"",VLOOKUP(A2537,'Cadastro-Estoque'!A:G,3,FALSE))</f>
        <v/>
      </c>
    </row>
    <row r="2538" spans="5:8" ht="18.75" customHeight="1" x14ac:dyDescent="0.25">
      <c r="E2538" s="1" t="str">
        <f t="shared" si="40"/>
        <v/>
      </c>
      <c r="F2538" s="2" t="str">
        <f>IF(ISERROR(VLOOKUP(A2538,'Cadastro-Estoque'!A:G,1,FALSE)),"",VLOOKUP(A2538,'Cadastro-Estoque'!A:G,4,FALSE))</f>
        <v/>
      </c>
      <c r="G2538" s="2" t="str">
        <f>IF(ISBLANK(A2538),"",IF(ISERROR(VLOOKUP(A2538,'Cadastro-Estoque'!A:G,1,FALSE)),"Produto não cadastrado",VLOOKUP(A2538,'Cadastro-Estoque'!A:G,2,FALSE)))</f>
        <v/>
      </c>
      <c r="H2538" s="2" t="str">
        <f>IF(ISERROR(VLOOKUP(A2538,'Cadastro-Estoque'!A:G,1,FALSE)),"",VLOOKUP(A2538,'Cadastro-Estoque'!A:G,3,FALSE))</f>
        <v/>
      </c>
    </row>
    <row r="2539" spans="5:8" ht="18.75" customHeight="1" x14ac:dyDescent="0.25">
      <c r="E2539" s="1" t="str">
        <f t="shared" si="40"/>
        <v/>
      </c>
      <c r="F2539" s="2" t="str">
        <f>IF(ISERROR(VLOOKUP(A2539,'Cadastro-Estoque'!A:G,1,FALSE)),"",VLOOKUP(A2539,'Cadastro-Estoque'!A:G,4,FALSE))</f>
        <v/>
      </c>
      <c r="G2539" s="2" t="str">
        <f>IF(ISBLANK(A2539),"",IF(ISERROR(VLOOKUP(A2539,'Cadastro-Estoque'!A:G,1,FALSE)),"Produto não cadastrado",VLOOKUP(A2539,'Cadastro-Estoque'!A:G,2,FALSE)))</f>
        <v/>
      </c>
      <c r="H2539" s="2" t="str">
        <f>IF(ISERROR(VLOOKUP(A2539,'Cadastro-Estoque'!A:G,1,FALSE)),"",VLOOKUP(A2539,'Cadastro-Estoque'!A:G,3,FALSE))</f>
        <v/>
      </c>
    </row>
    <row r="2540" spans="5:8" ht="18.75" customHeight="1" x14ac:dyDescent="0.25">
      <c r="E2540" s="1" t="str">
        <f t="shared" si="40"/>
        <v/>
      </c>
      <c r="F2540" s="2" t="str">
        <f>IF(ISERROR(VLOOKUP(A2540,'Cadastro-Estoque'!A:G,1,FALSE)),"",VLOOKUP(A2540,'Cadastro-Estoque'!A:G,4,FALSE))</f>
        <v/>
      </c>
      <c r="G2540" s="2" t="str">
        <f>IF(ISBLANK(A2540),"",IF(ISERROR(VLOOKUP(A2540,'Cadastro-Estoque'!A:G,1,FALSE)),"Produto não cadastrado",VLOOKUP(A2540,'Cadastro-Estoque'!A:G,2,FALSE)))</f>
        <v/>
      </c>
      <c r="H2540" s="2" t="str">
        <f>IF(ISERROR(VLOOKUP(A2540,'Cadastro-Estoque'!A:G,1,FALSE)),"",VLOOKUP(A2540,'Cadastro-Estoque'!A:G,3,FALSE))</f>
        <v/>
      </c>
    </row>
    <row r="2541" spans="5:8" ht="18.75" customHeight="1" x14ac:dyDescent="0.25">
      <c r="E2541" s="1" t="str">
        <f t="shared" si="40"/>
        <v/>
      </c>
      <c r="F2541" s="2" t="str">
        <f>IF(ISERROR(VLOOKUP(A2541,'Cadastro-Estoque'!A:G,1,FALSE)),"",VLOOKUP(A2541,'Cadastro-Estoque'!A:G,4,FALSE))</f>
        <v/>
      </c>
      <c r="G2541" s="2" t="str">
        <f>IF(ISBLANK(A2541),"",IF(ISERROR(VLOOKUP(A2541,'Cadastro-Estoque'!A:G,1,FALSE)),"Produto não cadastrado",VLOOKUP(A2541,'Cadastro-Estoque'!A:G,2,FALSE)))</f>
        <v/>
      </c>
      <c r="H2541" s="2" t="str">
        <f>IF(ISERROR(VLOOKUP(A2541,'Cadastro-Estoque'!A:G,1,FALSE)),"",VLOOKUP(A2541,'Cadastro-Estoque'!A:G,3,FALSE))</f>
        <v/>
      </c>
    </row>
    <row r="2542" spans="5:8" ht="18.75" customHeight="1" x14ac:dyDescent="0.25">
      <c r="E2542" s="1" t="str">
        <f t="shared" si="40"/>
        <v/>
      </c>
      <c r="F2542" s="2" t="str">
        <f>IF(ISERROR(VLOOKUP(A2542,'Cadastro-Estoque'!A:G,1,FALSE)),"",VLOOKUP(A2542,'Cadastro-Estoque'!A:G,4,FALSE))</f>
        <v/>
      </c>
      <c r="G2542" s="2" t="str">
        <f>IF(ISBLANK(A2542),"",IF(ISERROR(VLOOKUP(A2542,'Cadastro-Estoque'!A:G,1,FALSE)),"Produto não cadastrado",VLOOKUP(A2542,'Cadastro-Estoque'!A:G,2,FALSE)))</f>
        <v/>
      </c>
      <c r="H2542" s="2" t="str">
        <f>IF(ISERROR(VLOOKUP(A2542,'Cadastro-Estoque'!A:G,1,FALSE)),"",VLOOKUP(A2542,'Cadastro-Estoque'!A:G,3,FALSE))</f>
        <v/>
      </c>
    </row>
    <row r="2543" spans="5:8" ht="18.75" customHeight="1" x14ac:dyDescent="0.25">
      <c r="E2543" s="1" t="str">
        <f t="shared" si="40"/>
        <v/>
      </c>
      <c r="F2543" s="2" t="str">
        <f>IF(ISERROR(VLOOKUP(A2543,'Cadastro-Estoque'!A:G,1,FALSE)),"",VLOOKUP(A2543,'Cadastro-Estoque'!A:G,4,FALSE))</f>
        <v/>
      </c>
      <c r="G2543" s="2" t="str">
        <f>IF(ISBLANK(A2543),"",IF(ISERROR(VLOOKUP(A2543,'Cadastro-Estoque'!A:G,1,FALSE)),"Produto não cadastrado",VLOOKUP(A2543,'Cadastro-Estoque'!A:G,2,FALSE)))</f>
        <v/>
      </c>
      <c r="H2543" s="2" t="str">
        <f>IF(ISERROR(VLOOKUP(A2543,'Cadastro-Estoque'!A:G,1,FALSE)),"",VLOOKUP(A2543,'Cadastro-Estoque'!A:G,3,FALSE))</f>
        <v/>
      </c>
    </row>
    <row r="2544" spans="5:8" ht="18.75" customHeight="1" x14ac:dyDescent="0.25">
      <c r="E2544" s="1" t="str">
        <f t="shared" si="40"/>
        <v/>
      </c>
      <c r="F2544" s="2" t="str">
        <f>IF(ISERROR(VLOOKUP(A2544,'Cadastro-Estoque'!A:G,1,FALSE)),"",VLOOKUP(A2544,'Cadastro-Estoque'!A:G,4,FALSE))</f>
        <v/>
      </c>
      <c r="G2544" s="2" t="str">
        <f>IF(ISBLANK(A2544),"",IF(ISERROR(VLOOKUP(A2544,'Cadastro-Estoque'!A:G,1,FALSE)),"Produto não cadastrado",VLOOKUP(A2544,'Cadastro-Estoque'!A:G,2,FALSE)))</f>
        <v/>
      </c>
      <c r="H2544" s="2" t="str">
        <f>IF(ISERROR(VLOOKUP(A2544,'Cadastro-Estoque'!A:G,1,FALSE)),"",VLOOKUP(A2544,'Cadastro-Estoque'!A:G,3,FALSE))</f>
        <v/>
      </c>
    </row>
    <row r="2545" spans="5:8" ht="18.75" customHeight="1" x14ac:dyDescent="0.25">
      <c r="E2545" s="1" t="str">
        <f t="shared" si="40"/>
        <v/>
      </c>
      <c r="F2545" s="2" t="str">
        <f>IF(ISERROR(VLOOKUP(A2545,'Cadastro-Estoque'!A:G,1,FALSE)),"",VLOOKUP(A2545,'Cadastro-Estoque'!A:G,4,FALSE))</f>
        <v/>
      </c>
      <c r="G2545" s="2" t="str">
        <f>IF(ISBLANK(A2545),"",IF(ISERROR(VLOOKUP(A2545,'Cadastro-Estoque'!A:G,1,FALSE)),"Produto não cadastrado",VLOOKUP(A2545,'Cadastro-Estoque'!A:G,2,FALSE)))</f>
        <v/>
      </c>
      <c r="H2545" s="2" t="str">
        <f>IF(ISERROR(VLOOKUP(A2545,'Cadastro-Estoque'!A:G,1,FALSE)),"",VLOOKUP(A2545,'Cadastro-Estoque'!A:G,3,FALSE))</f>
        <v/>
      </c>
    </row>
    <row r="2546" spans="5:8" ht="18.75" customHeight="1" x14ac:dyDescent="0.25">
      <c r="E2546" s="1" t="str">
        <f t="shared" si="40"/>
        <v/>
      </c>
      <c r="F2546" s="2" t="str">
        <f>IF(ISERROR(VLOOKUP(A2546,'Cadastro-Estoque'!A:G,1,FALSE)),"",VLOOKUP(A2546,'Cadastro-Estoque'!A:G,4,FALSE))</f>
        <v/>
      </c>
      <c r="G2546" s="2" t="str">
        <f>IF(ISBLANK(A2546),"",IF(ISERROR(VLOOKUP(A2546,'Cadastro-Estoque'!A:G,1,FALSE)),"Produto não cadastrado",VLOOKUP(A2546,'Cadastro-Estoque'!A:G,2,FALSE)))</f>
        <v/>
      </c>
      <c r="H2546" s="2" t="str">
        <f>IF(ISERROR(VLOOKUP(A2546,'Cadastro-Estoque'!A:G,1,FALSE)),"",VLOOKUP(A2546,'Cadastro-Estoque'!A:G,3,FALSE))</f>
        <v/>
      </c>
    </row>
    <row r="2547" spans="5:8" ht="18.75" customHeight="1" x14ac:dyDescent="0.25">
      <c r="E2547" s="1" t="str">
        <f t="shared" si="40"/>
        <v/>
      </c>
      <c r="F2547" s="2" t="str">
        <f>IF(ISERROR(VLOOKUP(A2547,'Cadastro-Estoque'!A:G,1,FALSE)),"",VLOOKUP(A2547,'Cadastro-Estoque'!A:G,4,FALSE))</f>
        <v/>
      </c>
      <c r="G2547" s="2" t="str">
        <f>IF(ISBLANK(A2547),"",IF(ISERROR(VLOOKUP(A2547,'Cadastro-Estoque'!A:G,1,FALSE)),"Produto não cadastrado",VLOOKUP(A2547,'Cadastro-Estoque'!A:G,2,FALSE)))</f>
        <v/>
      </c>
      <c r="H2547" s="2" t="str">
        <f>IF(ISERROR(VLOOKUP(A2547,'Cadastro-Estoque'!A:G,1,FALSE)),"",VLOOKUP(A2547,'Cadastro-Estoque'!A:G,3,FALSE))</f>
        <v/>
      </c>
    </row>
    <row r="2548" spans="5:8" ht="18.75" customHeight="1" x14ac:dyDescent="0.25">
      <c r="E2548" s="1" t="str">
        <f t="shared" si="40"/>
        <v/>
      </c>
      <c r="F2548" s="2" t="str">
        <f>IF(ISERROR(VLOOKUP(A2548,'Cadastro-Estoque'!A:G,1,FALSE)),"",VLOOKUP(A2548,'Cadastro-Estoque'!A:G,4,FALSE))</f>
        <v/>
      </c>
      <c r="G2548" s="2" t="str">
        <f>IF(ISBLANK(A2548),"",IF(ISERROR(VLOOKUP(A2548,'Cadastro-Estoque'!A:G,1,FALSE)),"Produto não cadastrado",VLOOKUP(A2548,'Cadastro-Estoque'!A:G,2,FALSE)))</f>
        <v/>
      </c>
      <c r="H2548" s="2" t="str">
        <f>IF(ISERROR(VLOOKUP(A2548,'Cadastro-Estoque'!A:G,1,FALSE)),"",VLOOKUP(A2548,'Cadastro-Estoque'!A:G,3,FALSE))</f>
        <v/>
      </c>
    </row>
    <row r="2549" spans="5:8" ht="18.75" customHeight="1" x14ac:dyDescent="0.25">
      <c r="E2549" s="1" t="str">
        <f t="shared" si="40"/>
        <v/>
      </c>
      <c r="F2549" s="2" t="str">
        <f>IF(ISERROR(VLOOKUP(A2549,'Cadastro-Estoque'!A:G,1,FALSE)),"",VLOOKUP(A2549,'Cadastro-Estoque'!A:G,4,FALSE))</f>
        <v/>
      </c>
      <c r="G2549" s="2" t="str">
        <f>IF(ISBLANK(A2549),"",IF(ISERROR(VLOOKUP(A2549,'Cadastro-Estoque'!A:G,1,FALSE)),"Produto não cadastrado",VLOOKUP(A2549,'Cadastro-Estoque'!A:G,2,FALSE)))</f>
        <v/>
      </c>
      <c r="H2549" s="2" t="str">
        <f>IF(ISERROR(VLOOKUP(A2549,'Cadastro-Estoque'!A:G,1,FALSE)),"",VLOOKUP(A2549,'Cadastro-Estoque'!A:G,3,FALSE))</f>
        <v/>
      </c>
    </row>
    <row r="2550" spans="5:8" ht="18.75" customHeight="1" x14ac:dyDescent="0.25">
      <c r="E2550" s="1" t="str">
        <f t="shared" si="40"/>
        <v/>
      </c>
      <c r="F2550" s="2" t="str">
        <f>IF(ISERROR(VLOOKUP(A2550,'Cadastro-Estoque'!A:G,1,FALSE)),"",VLOOKUP(A2550,'Cadastro-Estoque'!A:G,4,FALSE))</f>
        <v/>
      </c>
      <c r="G2550" s="2" t="str">
        <f>IF(ISBLANK(A2550),"",IF(ISERROR(VLOOKUP(A2550,'Cadastro-Estoque'!A:G,1,FALSE)),"Produto não cadastrado",VLOOKUP(A2550,'Cadastro-Estoque'!A:G,2,FALSE)))</f>
        <v/>
      </c>
      <c r="H2550" s="2" t="str">
        <f>IF(ISERROR(VLOOKUP(A2550,'Cadastro-Estoque'!A:G,1,FALSE)),"",VLOOKUP(A2550,'Cadastro-Estoque'!A:G,3,FALSE))</f>
        <v/>
      </c>
    </row>
    <row r="2551" spans="5:8" ht="18.75" customHeight="1" x14ac:dyDescent="0.25">
      <c r="E2551" s="1" t="str">
        <f t="shared" si="40"/>
        <v/>
      </c>
      <c r="F2551" s="2" t="str">
        <f>IF(ISERROR(VLOOKUP(A2551,'Cadastro-Estoque'!A:G,1,FALSE)),"",VLOOKUP(A2551,'Cadastro-Estoque'!A:G,4,FALSE))</f>
        <v/>
      </c>
      <c r="G2551" s="2" t="str">
        <f>IF(ISBLANK(A2551),"",IF(ISERROR(VLOOKUP(A2551,'Cadastro-Estoque'!A:G,1,FALSE)),"Produto não cadastrado",VLOOKUP(A2551,'Cadastro-Estoque'!A:G,2,FALSE)))</f>
        <v/>
      </c>
      <c r="H2551" s="2" t="str">
        <f>IF(ISERROR(VLOOKUP(A2551,'Cadastro-Estoque'!A:G,1,FALSE)),"",VLOOKUP(A2551,'Cadastro-Estoque'!A:G,3,FALSE))</f>
        <v/>
      </c>
    </row>
    <row r="2552" spans="5:8" ht="18.75" customHeight="1" x14ac:dyDescent="0.25">
      <c r="E2552" s="1" t="str">
        <f t="shared" si="40"/>
        <v/>
      </c>
      <c r="F2552" s="2" t="str">
        <f>IF(ISERROR(VLOOKUP(A2552,'Cadastro-Estoque'!A:G,1,FALSE)),"",VLOOKUP(A2552,'Cadastro-Estoque'!A:G,4,FALSE))</f>
        <v/>
      </c>
      <c r="G2552" s="2" t="str">
        <f>IF(ISBLANK(A2552),"",IF(ISERROR(VLOOKUP(A2552,'Cadastro-Estoque'!A:G,1,FALSE)),"Produto não cadastrado",VLOOKUP(A2552,'Cadastro-Estoque'!A:G,2,FALSE)))</f>
        <v/>
      </c>
      <c r="H2552" s="2" t="str">
        <f>IF(ISERROR(VLOOKUP(A2552,'Cadastro-Estoque'!A:G,1,FALSE)),"",VLOOKUP(A2552,'Cadastro-Estoque'!A:G,3,FALSE))</f>
        <v/>
      </c>
    </row>
    <row r="2553" spans="5:8" ht="18.75" customHeight="1" x14ac:dyDescent="0.25">
      <c r="E2553" s="1" t="str">
        <f t="shared" si="40"/>
        <v/>
      </c>
      <c r="F2553" s="2" t="str">
        <f>IF(ISERROR(VLOOKUP(A2553,'Cadastro-Estoque'!A:G,1,FALSE)),"",VLOOKUP(A2553,'Cadastro-Estoque'!A:G,4,FALSE))</f>
        <v/>
      </c>
      <c r="G2553" s="2" t="str">
        <f>IF(ISBLANK(A2553),"",IF(ISERROR(VLOOKUP(A2553,'Cadastro-Estoque'!A:G,1,FALSE)),"Produto não cadastrado",VLOOKUP(A2553,'Cadastro-Estoque'!A:G,2,FALSE)))</f>
        <v/>
      </c>
      <c r="H2553" s="2" t="str">
        <f>IF(ISERROR(VLOOKUP(A2553,'Cadastro-Estoque'!A:G,1,FALSE)),"",VLOOKUP(A2553,'Cadastro-Estoque'!A:G,3,FALSE))</f>
        <v/>
      </c>
    </row>
    <row r="2554" spans="5:8" ht="18.75" customHeight="1" x14ac:dyDescent="0.25">
      <c r="E2554" s="1" t="str">
        <f t="shared" si="40"/>
        <v/>
      </c>
      <c r="F2554" s="2" t="str">
        <f>IF(ISERROR(VLOOKUP(A2554,'Cadastro-Estoque'!A:G,1,FALSE)),"",VLOOKUP(A2554,'Cadastro-Estoque'!A:G,4,FALSE))</f>
        <v/>
      </c>
      <c r="G2554" s="2" t="str">
        <f>IF(ISBLANK(A2554),"",IF(ISERROR(VLOOKUP(A2554,'Cadastro-Estoque'!A:G,1,FALSE)),"Produto não cadastrado",VLOOKUP(A2554,'Cadastro-Estoque'!A:G,2,FALSE)))</f>
        <v/>
      </c>
      <c r="H2554" s="2" t="str">
        <f>IF(ISERROR(VLOOKUP(A2554,'Cadastro-Estoque'!A:G,1,FALSE)),"",VLOOKUP(A2554,'Cadastro-Estoque'!A:G,3,FALSE))</f>
        <v/>
      </c>
    </row>
    <row r="2555" spans="5:8" ht="18.75" customHeight="1" x14ac:dyDescent="0.25">
      <c r="E2555" s="1" t="str">
        <f t="shared" si="40"/>
        <v/>
      </c>
      <c r="F2555" s="2" t="str">
        <f>IF(ISERROR(VLOOKUP(A2555,'Cadastro-Estoque'!A:G,1,FALSE)),"",VLOOKUP(A2555,'Cadastro-Estoque'!A:G,4,FALSE))</f>
        <v/>
      </c>
      <c r="G2555" s="2" t="str">
        <f>IF(ISBLANK(A2555),"",IF(ISERROR(VLOOKUP(A2555,'Cadastro-Estoque'!A:G,1,FALSE)),"Produto não cadastrado",VLOOKUP(A2555,'Cadastro-Estoque'!A:G,2,FALSE)))</f>
        <v/>
      </c>
      <c r="H2555" s="2" t="str">
        <f>IF(ISERROR(VLOOKUP(A2555,'Cadastro-Estoque'!A:G,1,FALSE)),"",VLOOKUP(A2555,'Cadastro-Estoque'!A:G,3,FALSE))</f>
        <v/>
      </c>
    </row>
    <row r="2556" spans="5:8" ht="18.75" customHeight="1" x14ac:dyDescent="0.25">
      <c r="E2556" s="1" t="str">
        <f t="shared" si="40"/>
        <v/>
      </c>
      <c r="F2556" s="2" t="str">
        <f>IF(ISERROR(VLOOKUP(A2556,'Cadastro-Estoque'!A:G,1,FALSE)),"",VLOOKUP(A2556,'Cadastro-Estoque'!A:G,4,FALSE))</f>
        <v/>
      </c>
      <c r="G2556" s="2" t="str">
        <f>IF(ISBLANK(A2556),"",IF(ISERROR(VLOOKUP(A2556,'Cadastro-Estoque'!A:G,1,FALSE)),"Produto não cadastrado",VLOOKUP(A2556,'Cadastro-Estoque'!A:G,2,FALSE)))</f>
        <v/>
      </c>
      <c r="H2556" s="2" t="str">
        <f>IF(ISERROR(VLOOKUP(A2556,'Cadastro-Estoque'!A:G,1,FALSE)),"",VLOOKUP(A2556,'Cadastro-Estoque'!A:G,3,FALSE))</f>
        <v/>
      </c>
    </row>
    <row r="2557" spans="5:8" ht="18.75" customHeight="1" x14ac:dyDescent="0.25">
      <c r="E2557" s="1" t="str">
        <f t="shared" si="40"/>
        <v/>
      </c>
      <c r="F2557" s="2" t="str">
        <f>IF(ISERROR(VLOOKUP(A2557,'Cadastro-Estoque'!A:G,1,FALSE)),"",VLOOKUP(A2557,'Cadastro-Estoque'!A:G,4,FALSE))</f>
        <v/>
      </c>
      <c r="G2557" s="2" t="str">
        <f>IF(ISBLANK(A2557),"",IF(ISERROR(VLOOKUP(A2557,'Cadastro-Estoque'!A:G,1,FALSE)),"Produto não cadastrado",VLOOKUP(A2557,'Cadastro-Estoque'!A:G,2,FALSE)))</f>
        <v/>
      </c>
      <c r="H2557" s="2" t="str">
        <f>IF(ISERROR(VLOOKUP(A2557,'Cadastro-Estoque'!A:G,1,FALSE)),"",VLOOKUP(A2557,'Cadastro-Estoque'!A:G,3,FALSE))</f>
        <v/>
      </c>
    </row>
    <row r="2558" spans="5:8" ht="18.75" customHeight="1" x14ac:dyDescent="0.25">
      <c r="E2558" s="1" t="str">
        <f t="shared" si="40"/>
        <v/>
      </c>
      <c r="F2558" s="2" t="str">
        <f>IF(ISERROR(VLOOKUP(A2558,'Cadastro-Estoque'!A:G,1,FALSE)),"",VLOOKUP(A2558,'Cadastro-Estoque'!A:G,4,FALSE))</f>
        <v/>
      </c>
      <c r="G2558" s="2" t="str">
        <f>IF(ISBLANK(A2558),"",IF(ISERROR(VLOOKUP(A2558,'Cadastro-Estoque'!A:G,1,FALSE)),"Produto não cadastrado",VLOOKUP(A2558,'Cadastro-Estoque'!A:G,2,FALSE)))</f>
        <v/>
      </c>
      <c r="H2558" s="2" t="str">
        <f>IF(ISERROR(VLOOKUP(A2558,'Cadastro-Estoque'!A:G,1,FALSE)),"",VLOOKUP(A2558,'Cadastro-Estoque'!A:G,3,FALSE))</f>
        <v/>
      </c>
    </row>
    <row r="2559" spans="5:8" ht="18.75" customHeight="1" x14ac:dyDescent="0.25">
      <c r="E2559" s="1" t="str">
        <f t="shared" si="40"/>
        <v/>
      </c>
      <c r="F2559" s="2" t="str">
        <f>IF(ISERROR(VLOOKUP(A2559,'Cadastro-Estoque'!A:G,1,FALSE)),"",VLOOKUP(A2559,'Cadastro-Estoque'!A:G,4,FALSE))</f>
        <v/>
      </c>
      <c r="G2559" s="2" t="str">
        <f>IF(ISBLANK(A2559),"",IF(ISERROR(VLOOKUP(A2559,'Cadastro-Estoque'!A:G,1,FALSE)),"Produto não cadastrado",VLOOKUP(A2559,'Cadastro-Estoque'!A:G,2,FALSE)))</f>
        <v/>
      </c>
      <c r="H2559" s="2" t="str">
        <f>IF(ISERROR(VLOOKUP(A2559,'Cadastro-Estoque'!A:G,1,FALSE)),"",VLOOKUP(A2559,'Cadastro-Estoque'!A:G,3,FALSE))</f>
        <v/>
      </c>
    </row>
    <row r="2560" spans="5:8" ht="18.75" customHeight="1" x14ac:dyDescent="0.25">
      <c r="E2560" s="1" t="str">
        <f t="shared" si="40"/>
        <v/>
      </c>
      <c r="F2560" s="2" t="str">
        <f>IF(ISERROR(VLOOKUP(A2560,'Cadastro-Estoque'!A:G,1,FALSE)),"",VLOOKUP(A2560,'Cadastro-Estoque'!A:G,4,FALSE))</f>
        <v/>
      </c>
      <c r="G2560" s="2" t="str">
        <f>IF(ISBLANK(A2560),"",IF(ISERROR(VLOOKUP(A2560,'Cadastro-Estoque'!A:G,1,FALSE)),"Produto não cadastrado",VLOOKUP(A2560,'Cadastro-Estoque'!A:G,2,FALSE)))</f>
        <v/>
      </c>
      <c r="H2560" s="2" t="str">
        <f>IF(ISERROR(VLOOKUP(A2560,'Cadastro-Estoque'!A:G,1,FALSE)),"",VLOOKUP(A2560,'Cadastro-Estoque'!A:G,3,FALSE))</f>
        <v/>
      </c>
    </row>
    <row r="2561" spans="5:8" ht="18.75" customHeight="1" x14ac:dyDescent="0.25">
      <c r="E2561" s="1" t="str">
        <f t="shared" si="40"/>
        <v/>
      </c>
      <c r="F2561" s="2" t="str">
        <f>IF(ISERROR(VLOOKUP(A2561,'Cadastro-Estoque'!A:G,1,FALSE)),"",VLOOKUP(A2561,'Cadastro-Estoque'!A:G,4,FALSE))</f>
        <v/>
      </c>
      <c r="G2561" s="2" t="str">
        <f>IF(ISBLANK(A2561),"",IF(ISERROR(VLOOKUP(A2561,'Cadastro-Estoque'!A:G,1,FALSE)),"Produto não cadastrado",VLOOKUP(A2561,'Cadastro-Estoque'!A:G,2,FALSE)))</f>
        <v/>
      </c>
      <c r="H2561" s="2" t="str">
        <f>IF(ISERROR(VLOOKUP(A2561,'Cadastro-Estoque'!A:G,1,FALSE)),"",VLOOKUP(A2561,'Cadastro-Estoque'!A:G,3,FALSE))</f>
        <v/>
      </c>
    </row>
    <row r="2562" spans="5:8" ht="18.75" customHeight="1" x14ac:dyDescent="0.25">
      <c r="E2562" s="1" t="str">
        <f t="shared" si="40"/>
        <v/>
      </c>
      <c r="F2562" s="2" t="str">
        <f>IF(ISERROR(VLOOKUP(A2562,'Cadastro-Estoque'!A:G,1,FALSE)),"",VLOOKUP(A2562,'Cadastro-Estoque'!A:G,4,FALSE))</f>
        <v/>
      </c>
      <c r="G2562" s="2" t="str">
        <f>IF(ISBLANK(A2562),"",IF(ISERROR(VLOOKUP(A2562,'Cadastro-Estoque'!A:G,1,FALSE)),"Produto não cadastrado",VLOOKUP(A2562,'Cadastro-Estoque'!A:G,2,FALSE)))</f>
        <v/>
      </c>
      <c r="H2562" s="2" t="str">
        <f>IF(ISERROR(VLOOKUP(A2562,'Cadastro-Estoque'!A:G,1,FALSE)),"",VLOOKUP(A2562,'Cadastro-Estoque'!A:G,3,FALSE))</f>
        <v/>
      </c>
    </row>
    <row r="2563" spans="5:8" ht="18.75" customHeight="1" x14ac:dyDescent="0.25">
      <c r="E2563" s="1" t="str">
        <f t="shared" si="40"/>
        <v/>
      </c>
      <c r="F2563" s="2" t="str">
        <f>IF(ISERROR(VLOOKUP(A2563,'Cadastro-Estoque'!A:G,1,FALSE)),"",VLOOKUP(A2563,'Cadastro-Estoque'!A:G,4,FALSE))</f>
        <v/>
      </c>
      <c r="G2563" s="2" t="str">
        <f>IF(ISBLANK(A2563),"",IF(ISERROR(VLOOKUP(A2563,'Cadastro-Estoque'!A:G,1,FALSE)),"Produto não cadastrado",VLOOKUP(A2563,'Cadastro-Estoque'!A:G,2,FALSE)))</f>
        <v/>
      </c>
      <c r="H2563" s="2" t="str">
        <f>IF(ISERROR(VLOOKUP(A2563,'Cadastro-Estoque'!A:G,1,FALSE)),"",VLOOKUP(A2563,'Cadastro-Estoque'!A:G,3,FALSE))</f>
        <v/>
      </c>
    </row>
    <row r="2564" spans="5:8" ht="18.75" customHeight="1" x14ac:dyDescent="0.25">
      <c r="E2564" s="1" t="str">
        <f t="shared" si="40"/>
        <v/>
      </c>
      <c r="F2564" s="2" t="str">
        <f>IF(ISERROR(VLOOKUP(A2564,'Cadastro-Estoque'!A:G,1,FALSE)),"",VLOOKUP(A2564,'Cadastro-Estoque'!A:G,4,FALSE))</f>
        <v/>
      </c>
      <c r="G2564" s="2" t="str">
        <f>IF(ISBLANK(A2564),"",IF(ISERROR(VLOOKUP(A2564,'Cadastro-Estoque'!A:G,1,FALSE)),"Produto não cadastrado",VLOOKUP(A2564,'Cadastro-Estoque'!A:G,2,FALSE)))</f>
        <v/>
      </c>
      <c r="H2564" s="2" t="str">
        <f>IF(ISERROR(VLOOKUP(A2564,'Cadastro-Estoque'!A:G,1,FALSE)),"",VLOOKUP(A2564,'Cadastro-Estoque'!A:G,3,FALSE))</f>
        <v/>
      </c>
    </row>
    <row r="2565" spans="5:8" ht="18.75" customHeight="1" x14ac:dyDescent="0.25">
      <c r="E2565" s="1" t="str">
        <f t="shared" si="40"/>
        <v/>
      </c>
      <c r="F2565" s="2" t="str">
        <f>IF(ISERROR(VLOOKUP(A2565,'Cadastro-Estoque'!A:G,1,FALSE)),"",VLOOKUP(A2565,'Cadastro-Estoque'!A:G,4,FALSE))</f>
        <v/>
      </c>
      <c r="G2565" s="2" t="str">
        <f>IF(ISBLANK(A2565),"",IF(ISERROR(VLOOKUP(A2565,'Cadastro-Estoque'!A:G,1,FALSE)),"Produto não cadastrado",VLOOKUP(A2565,'Cadastro-Estoque'!A:G,2,FALSE)))</f>
        <v/>
      </c>
      <c r="H2565" s="2" t="str">
        <f>IF(ISERROR(VLOOKUP(A2565,'Cadastro-Estoque'!A:G,1,FALSE)),"",VLOOKUP(A2565,'Cadastro-Estoque'!A:G,3,FALSE))</f>
        <v/>
      </c>
    </row>
    <row r="2566" spans="5:8" ht="18.75" customHeight="1" x14ac:dyDescent="0.25">
      <c r="E2566" s="1" t="str">
        <f t="shared" si="40"/>
        <v/>
      </c>
      <c r="F2566" s="2" t="str">
        <f>IF(ISERROR(VLOOKUP(A2566,'Cadastro-Estoque'!A:G,1,FALSE)),"",VLOOKUP(A2566,'Cadastro-Estoque'!A:G,4,FALSE))</f>
        <v/>
      </c>
      <c r="G2566" s="2" t="str">
        <f>IF(ISBLANK(A2566),"",IF(ISERROR(VLOOKUP(A2566,'Cadastro-Estoque'!A:G,1,FALSE)),"Produto não cadastrado",VLOOKUP(A2566,'Cadastro-Estoque'!A:G,2,FALSE)))</f>
        <v/>
      </c>
      <c r="H2566" s="2" t="str">
        <f>IF(ISERROR(VLOOKUP(A2566,'Cadastro-Estoque'!A:G,1,FALSE)),"",VLOOKUP(A2566,'Cadastro-Estoque'!A:G,3,FALSE))</f>
        <v/>
      </c>
    </row>
    <row r="2567" spans="5:8" ht="18.75" customHeight="1" x14ac:dyDescent="0.25">
      <c r="E2567" s="1" t="str">
        <f t="shared" ref="E2567:E2630" si="41">IF(ISBLANK(A2567),"",C2567*D2567)</f>
        <v/>
      </c>
      <c r="F2567" s="2" t="str">
        <f>IF(ISERROR(VLOOKUP(A2567,'Cadastro-Estoque'!A:G,1,FALSE)),"",VLOOKUP(A2567,'Cadastro-Estoque'!A:G,4,FALSE))</f>
        <v/>
      </c>
      <c r="G2567" s="2" t="str">
        <f>IF(ISBLANK(A2567),"",IF(ISERROR(VLOOKUP(A2567,'Cadastro-Estoque'!A:G,1,FALSE)),"Produto não cadastrado",VLOOKUP(A2567,'Cadastro-Estoque'!A:G,2,FALSE)))</f>
        <v/>
      </c>
      <c r="H2567" s="2" t="str">
        <f>IF(ISERROR(VLOOKUP(A2567,'Cadastro-Estoque'!A:G,1,FALSE)),"",VLOOKUP(A2567,'Cadastro-Estoque'!A:G,3,FALSE))</f>
        <v/>
      </c>
    </row>
    <row r="2568" spans="5:8" ht="18.75" customHeight="1" x14ac:dyDescent="0.25">
      <c r="E2568" s="1" t="str">
        <f t="shared" si="41"/>
        <v/>
      </c>
      <c r="F2568" s="2" t="str">
        <f>IF(ISERROR(VLOOKUP(A2568,'Cadastro-Estoque'!A:G,1,FALSE)),"",VLOOKUP(A2568,'Cadastro-Estoque'!A:G,4,FALSE))</f>
        <v/>
      </c>
      <c r="G2568" s="2" t="str">
        <f>IF(ISBLANK(A2568),"",IF(ISERROR(VLOOKUP(A2568,'Cadastro-Estoque'!A:G,1,FALSE)),"Produto não cadastrado",VLOOKUP(A2568,'Cadastro-Estoque'!A:G,2,FALSE)))</f>
        <v/>
      </c>
      <c r="H2568" s="2" t="str">
        <f>IF(ISERROR(VLOOKUP(A2568,'Cadastro-Estoque'!A:G,1,FALSE)),"",VLOOKUP(A2568,'Cadastro-Estoque'!A:G,3,FALSE))</f>
        <v/>
      </c>
    </row>
    <row r="2569" spans="5:8" ht="18.75" customHeight="1" x14ac:dyDescent="0.25">
      <c r="E2569" s="1" t="str">
        <f t="shared" si="41"/>
        <v/>
      </c>
      <c r="F2569" s="2" t="str">
        <f>IF(ISERROR(VLOOKUP(A2569,'Cadastro-Estoque'!A:G,1,FALSE)),"",VLOOKUP(A2569,'Cadastro-Estoque'!A:G,4,FALSE))</f>
        <v/>
      </c>
      <c r="G2569" s="2" t="str">
        <f>IF(ISBLANK(A2569),"",IF(ISERROR(VLOOKUP(A2569,'Cadastro-Estoque'!A:G,1,FALSE)),"Produto não cadastrado",VLOOKUP(A2569,'Cadastro-Estoque'!A:G,2,FALSE)))</f>
        <v/>
      </c>
      <c r="H2569" s="2" t="str">
        <f>IF(ISERROR(VLOOKUP(A2569,'Cadastro-Estoque'!A:G,1,FALSE)),"",VLOOKUP(A2569,'Cadastro-Estoque'!A:G,3,FALSE))</f>
        <v/>
      </c>
    </row>
    <row r="2570" spans="5:8" ht="18.75" customHeight="1" x14ac:dyDescent="0.25">
      <c r="E2570" s="1" t="str">
        <f t="shared" si="41"/>
        <v/>
      </c>
      <c r="F2570" s="2" t="str">
        <f>IF(ISERROR(VLOOKUP(A2570,'Cadastro-Estoque'!A:G,1,FALSE)),"",VLOOKUP(A2570,'Cadastro-Estoque'!A:G,4,FALSE))</f>
        <v/>
      </c>
      <c r="G2570" s="2" t="str">
        <f>IF(ISBLANK(A2570),"",IF(ISERROR(VLOOKUP(A2570,'Cadastro-Estoque'!A:G,1,FALSE)),"Produto não cadastrado",VLOOKUP(A2570,'Cadastro-Estoque'!A:G,2,FALSE)))</f>
        <v/>
      </c>
      <c r="H2570" s="2" t="str">
        <f>IF(ISERROR(VLOOKUP(A2570,'Cadastro-Estoque'!A:G,1,FALSE)),"",VLOOKUP(A2570,'Cadastro-Estoque'!A:G,3,FALSE))</f>
        <v/>
      </c>
    </row>
    <row r="2571" spans="5:8" ht="18.75" customHeight="1" x14ac:dyDescent="0.25">
      <c r="E2571" s="1" t="str">
        <f t="shared" si="41"/>
        <v/>
      </c>
      <c r="F2571" s="2" t="str">
        <f>IF(ISERROR(VLOOKUP(A2571,'Cadastro-Estoque'!A:G,1,FALSE)),"",VLOOKUP(A2571,'Cadastro-Estoque'!A:G,4,FALSE))</f>
        <v/>
      </c>
      <c r="G2571" s="2" t="str">
        <f>IF(ISBLANK(A2571),"",IF(ISERROR(VLOOKUP(A2571,'Cadastro-Estoque'!A:G,1,FALSE)),"Produto não cadastrado",VLOOKUP(A2571,'Cadastro-Estoque'!A:G,2,FALSE)))</f>
        <v/>
      </c>
      <c r="H2571" s="2" t="str">
        <f>IF(ISERROR(VLOOKUP(A2571,'Cadastro-Estoque'!A:G,1,FALSE)),"",VLOOKUP(A2571,'Cadastro-Estoque'!A:G,3,FALSE))</f>
        <v/>
      </c>
    </row>
    <row r="2572" spans="5:8" ht="18.75" customHeight="1" x14ac:dyDescent="0.25">
      <c r="E2572" s="1" t="str">
        <f t="shared" si="41"/>
        <v/>
      </c>
      <c r="F2572" s="2" t="str">
        <f>IF(ISERROR(VLOOKUP(A2572,'Cadastro-Estoque'!A:G,1,FALSE)),"",VLOOKUP(A2572,'Cadastro-Estoque'!A:G,4,FALSE))</f>
        <v/>
      </c>
      <c r="G2572" s="2" t="str">
        <f>IF(ISBLANK(A2572),"",IF(ISERROR(VLOOKUP(A2572,'Cadastro-Estoque'!A:G,1,FALSE)),"Produto não cadastrado",VLOOKUP(A2572,'Cadastro-Estoque'!A:G,2,FALSE)))</f>
        <v/>
      </c>
      <c r="H2572" s="2" t="str">
        <f>IF(ISERROR(VLOOKUP(A2572,'Cadastro-Estoque'!A:G,1,FALSE)),"",VLOOKUP(A2572,'Cadastro-Estoque'!A:G,3,FALSE))</f>
        <v/>
      </c>
    </row>
    <row r="2573" spans="5:8" ht="18.75" customHeight="1" x14ac:dyDescent="0.25">
      <c r="E2573" s="1" t="str">
        <f t="shared" si="41"/>
        <v/>
      </c>
      <c r="F2573" s="2" t="str">
        <f>IF(ISERROR(VLOOKUP(A2573,'Cadastro-Estoque'!A:G,1,FALSE)),"",VLOOKUP(A2573,'Cadastro-Estoque'!A:G,4,FALSE))</f>
        <v/>
      </c>
      <c r="G2573" s="2" t="str">
        <f>IF(ISBLANK(A2573),"",IF(ISERROR(VLOOKUP(A2573,'Cadastro-Estoque'!A:G,1,FALSE)),"Produto não cadastrado",VLOOKUP(A2573,'Cadastro-Estoque'!A:G,2,FALSE)))</f>
        <v/>
      </c>
      <c r="H2573" s="2" t="str">
        <f>IF(ISERROR(VLOOKUP(A2573,'Cadastro-Estoque'!A:G,1,FALSE)),"",VLOOKUP(A2573,'Cadastro-Estoque'!A:G,3,FALSE))</f>
        <v/>
      </c>
    </row>
    <row r="2574" spans="5:8" ht="18.75" customHeight="1" x14ac:dyDescent="0.25">
      <c r="E2574" s="1" t="str">
        <f t="shared" si="41"/>
        <v/>
      </c>
      <c r="F2574" s="2" t="str">
        <f>IF(ISERROR(VLOOKUP(A2574,'Cadastro-Estoque'!A:G,1,FALSE)),"",VLOOKUP(A2574,'Cadastro-Estoque'!A:G,4,FALSE))</f>
        <v/>
      </c>
      <c r="G2574" s="2" t="str">
        <f>IF(ISBLANK(A2574),"",IF(ISERROR(VLOOKUP(A2574,'Cadastro-Estoque'!A:G,1,FALSE)),"Produto não cadastrado",VLOOKUP(A2574,'Cadastro-Estoque'!A:G,2,FALSE)))</f>
        <v/>
      </c>
      <c r="H2574" s="2" t="str">
        <f>IF(ISERROR(VLOOKUP(A2574,'Cadastro-Estoque'!A:G,1,FALSE)),"",VLOOKUP(A2574,'Cadastro-Estoque'!A:G,3,FALSE))</f>
        <v/>
      </c>
    </row>
    <row r="2575" spans="5:8" ht="18.75" customHeight="1" x14ac:dyDescent="0.25">
      <c r="E2575" s="1" t="str">
        <f t="shared" si="41"/>
        <v/>
      </c>
      <c r="F2575" s="2" t="str">
        <f>IF(ISERROR(VLOOKUP(A2575,'Cadastro-Estoque'!A:G,1,FALSE)),"",VLOOKUP(A2575,'Cadastro-Estoque'!A:G,4,FALSE))</f>
        <v/>
      </c>
      <c r="G2575" s="2" t="str">
        <f>IF(ISBLANK(A2575),"",IF(ISERROR(VLOOKUP(A2575,'Cadastro-Estoque'!A:G,1,FALSE)),"Produto não cadastrado",VLOOKUP(A2575,'Cadastro-Estoque'!A:G,2,FALSE)))</f>
        <v/>
      </c>
      <c r="H2575" s="2" t="str">
        <f>IF(ISERROR(VLOOKUP(A2575,'Cadastro-Estoque'!A:G,1,FALSE)),"",VLOOKUP(A2575,'Cadastro-Estoque'!A:G,3,FALSE))</f>
        <v/>
      </c>
    </row>
    <row r="2576" spans="5:8" ht="18.75" customHeight="1" x14ac:dyDescent="0.25">
      <c r="E2576" s="1" t="str">
        <f t="shared" si="41"/>
        <v/>
      </c>
      <c r="F2576" s="2" t="str">
        <f>IF(ISERROR(VLOOKUP(A2576,'Cadastro-Estoque'!A:G,1,FALSE)),"",VLOOKUP(A2576,'Cadastro-Estoque'!A:G,4,FALSE))</f>
        <v/>
      </c>
      <c r="G2576" s="2" t="str">
        <f>IF(ISBLANK(A2576),"",IF(ISERROR(VLOOKUP(A2576,'Cadastro-Estoque'!A:G,1,FALSE)),"Produto não cadastrado",VLOOKUP(A2576,'Cadastro-Estoque'!A:G,2,FALSE)))</f>
        <v/>
      </c>
      <c r="H2576" s="2" t="str">
        <f>IF(ISERROR(VLOOKUP(A2576,'Cadastro-Estoque'!A:G,1,FALSE)),"",VLOOKUP(A2576,'Cadastro-Estoque'!A:G,3,FALSE))</f>
        <v/>
      </c>
    </row>
    <row r="2577" spans="5:8" ht="18.75" customHeight="1" x14ac:dyDescent="0.25">
      <c r="E2577" s="1" t="str">
        <f t="shared" si="41"/>
        <v/>
      </c>
      <c r="F2577" s="2" t="str">
        <f>IF(ISERROR(VLOOKUP(A2577,'Cadastro-Estoque'!A:G,1,FALSE)),"",VLOOKUP(A2577,'Cadastro-Estoque'!A:G,4,FALSE))</f>
        <v/>
      </c>
      <c r="G2577" s="2" t="str">
        <f>IF(ISBLANK(A2577),"",IF(ISERROR(VLOOKUP(A2577,'Cadastro-Estoque'!A:G,1,FALSE)),"Produto não cadastrado",VLOOKUP(A2577,'Cadastro-Estoque'!A:G,2,FALSE)))</f>
        <v/>
      </c>
      <c r="H2577" s="2" t="str">
        <f>IF(ISERROR(VLOOKUP(A2577,'Cadastro-Estoque'!A:G,1,FALSE)),"",VLOOKUP(A2577,'Cadastro-Estoque'!A:G,3,FALSE))</f>
        <v/>
      </c>
    </row>
    <row r="2578" spans="5:8" ht="18.75" customHeight="1" x14ac:dyDescent="0.25">
      <c r="E2578" s="1" t="str">
        <f t="shared" si="41"/>
        <v/>
      </c>
      <c r="F2578" s="2" t="str">
        <f>IF(ISERROR(VLOOKUP(A2578,'Cadastro-Estoque'!A:G,1,FALSE)),"",VLOOKUP(A2578,'Cadastro-Estoque'!A:G,4,FALSE))</f>
        <v/>
      </c>
      <c r="G2578" s="2" t="str">
        <f>IF(ISBLANK(A2578),"",IF(ISERROR(VLOOKUP(A2578,'Cadastro-Estoque'!A:G,1,FALSE)),"Produto não cadastrado",VLOOKUP(A2578,'Cadastro-Estoque'!A:G,2,FALSE)))</f>
        <v/>
      </c>
      <c r="H2578" s="2" t="str">
        <f>IF(ISERROR(VLOOKUP(A2578,'Cadastro-Estoque'!A:G,1,FALSE)),"",VLOOKUP(A2578,'Cadastro-Estoque'!A:G,3,FALSE))</f>
        <v/>
      </c>
    </row>
    <row r="2579" spans="5:8" ht="18.75" customHeight="1" x14ac:dyDescent="0.25">
      <c r="E2579" s="1" t="str">
        <f t="shared" si="41"/>
        <v/>
      </c>
      <c r="F2579" s="2" t="str">
        <f>IF(ISERROR(VLOOKUP(A2579,'Cadastro-Estoque'!A:G,1,FALSE)),"",VLOOKUP(A2579,'Cadastro-Estoque'!A:G,4,FALSE))</f>
        <v/>
      </c>
      <c r="G2579" s="2" t="str">
        <f>IF(ISBLANK(A2579),"",IF(ISERROR(VLOOKUP(A2579,'Cadastro-Estoque'!A:G,1,FALSE)),"Produto não cadastrado",VLOOKUP(A2579,'Cadastro-Estoque'!A:G,2,FALSE)))</f>
        <v/>
      </c>
      <c r="H2579" s="2" t="str">
        <f>IF(ISERROR(VLOOKUP(A2579,'Cadastro-Estoque'!A:G,1,FALSE)),"",VLOOKUP(A2579,'Cadastro-Estoque'!A:G,3,FALSE))</f>
        <v/>
      </c>
    </row>
    <row r="2580" spans="5:8" ht="18.75" customHeight="1" x14ac:dyDescent="0.25">
      <c r="E2580" s="1" t="str">
        <f t="shared" si="41"/>
        <v/>
      </c>
      <c r="F2580" s="2" t="str">
        <f>IF(ISERROR(VLOOKUP(A2580,'Cadastro-Estoque'!A:G,1,FALSE)),"",VLOOKUP(A2580,'Cadastro-Estoque'!A:G,4,FALSE))</f>
        <v/>
      </c>
      <c r="G2580" s="2" t="str">
        <f>IF(ISBLANK(A2580),"",IF(ISERROR(VLOOKUP(A2580,'Cadastro-Estoque'!A:G,1,FALSE)),"Produto não cadastrado",VLOOKUP(A2580,'Cadastro-Estoque'!A:G,2,FALSE)))</f>
        <v/>
      </c>
      <c r="H2580" s="2" t="str">
        <f>IF(ISERROR(VLOOKUP(A2580,'Cadastro-Estoque'!A:G,1,FALSE)),"",VLOOKUP(A2580,'Cadastro-Estoque'!A:G,3,FALSE))</f>
        <v/>
      </c>
    </row>
    <row r="2581" spans="5:8" ht="18.75" customHeight="1" x14ac:dyDescent="0.25">
      <c r="E2581" s="1" t="str">
        <f t="shared" si="41"/>
        <v/>
      </c>
      <c r="F2581" s="2" t="str">
        <f>IF(ISERROR(VLOOKUP(A2581,'Cadastro-Estoque'!A:G,1,FALSE)),"",VLOOKUP(A2581,'Cadastro-Estoque'!A:G,4,FALSE))</f>
        <v/>
      </c>
      <c r="G2581" s="2" t="str">
        <f>IF(ISBLANK(A2581),"",IF(ISERROR(VLOOKUP(A2581,'Cadastro-Estoque'!A:G,1,FALSE)),"Produto não cadastrado",VLOOKUP(A2581,'Cadastro-Estoque'!A:G,2,FALSE)))</f>
        <v/>
      </c>
      <c r="H2581" s="2" t="str">
        <f>IF(ISERROR(VLOOKUP(A2581,'Cadastro-Estoque'!A:G,1,FALSE)),"",VLOOKUP(A2581,'Cadastro-Estoque'!A:G,3,FALSE))</f>
        <v/>
      </c>
    </row>
    <row r="2582" spans="5:8" ht="18.75" customHeight="1" x14ac:dyDescent="0.25">
      <c r="E2582" s="1" t="str">
        <f t="shared" si="41"/>
        <v/>
      </c>
      <c r="F2582" s="2" t="str">
        <f>IF(ISERROR(VLOOKUP(A2582,'Cadastro-Estoque'!A:G,1,FALSE)),"",VLOOKUP(A2582,'Cadastro-Estoque'!A:G,4,FALSE))</f>
        <v/>
      </c>
      <c r="G2582" s="2" t="str">
        <f>IF(ISBLANK(A2582),"",IF(ISERROR(VLOOKUP(A2582,'Cadastro-Estoque'!A:G,1,FALSE)),"Produto não cadastrado",VLOOKUP(A2582,'Cadastro-Estoque'!A:G,2,FALSE)))</f>
        <v/>
      </c>
      <c r="H2582" s="2" t="str">
        <f>IF(ISERROR(VLOOKUP(A2582,'Cadastro-Estoque'!A:G,1,FALSE)),"",VLOOKUP(A2582,'Cadastro-Estoque'!A:G,3,FALSE))</f>
        <v/>
      </c>
    </row>
    <row r="2583" spans="5:8" ht="18.75" customHeight="1" x14ac:dyDescent="0.25">
      <c r="E2583" s="1" t="str">
        <f t="shared" si="41"/>
        <v/>
      </c>
      <c r="F2583" s="2" t="str">
        <f>IF(ISERROR(VLOOKUP(A2583,'Cadastro-Estoque'!A:G,1,FALSE)),"",VLOOKUP(A2583,'Cadastro-Estoque'!A:G,4,FALSE))</f>
        <v/>
      </c>
      <c r="G2583" s="2" t="str">
        <f>IF(ISBLANK(A2583),"",IF(ISERROR(VLOOKUP(A2583,'Cadastro-Estoque'!A:G,1,FALSE)),"Produto não cadastrado",VLOOKUP(A2583,'Cadastro-Estoque'!A:G,2,FALSE)))</f>
        <v/>
      </c>
      <c r="H2583" s="2" t="str">
        <f>IF(ISERROR(VLOOKUP(A2583,'Cadastro-Estoque'!A:G,1,FALSE)),"",VLOOKUP(A2583,'Cadastro-Estoque'!A:G,3,FALSE))</f>
        <v/>
      </c>
    </row>
    <row r="2584" spans="5:8" ht="18.75" customHeight="1" x14ac:dyDescent="0.25">
      <c r="E2584" s="1" t="str">
        <f t="shared" si="41"/>
        <v/>
      </c>
      <c r="F2584" s="2" t="str">
        <f>IF(ISERROR(VLOOKUP(A2584,'Cadastro-Estoque'!A:G,1,FALSE)),"",VLOOKUP(A2584,'Cadastro-Estoque'!A:G,4,FALSE))</f>
        <v/>
      </c>
      <c r="G2584" s="2" t="str">
        <f>IF(ISBLANK(A2584),"",IF(ISERROR(VLOOKUP(A2584,'Cadastro-Estoque'!A:G,1,FALSE)),"Produto não cadastrado",VLOOKUP(A2584,'Cadastro-Estoque'!A:G,2,FALSE)))</f>
        <v/>
      </c>
      <c r="H2584" s="2" t="str">
        <f>IF(ISERROR(VLOOKUP(A2584,'Cadastro-Estoque'!A:G,1,FALSE)),"",VLOOKUP(A2584,'Cadastro-Estoque'!A:G,3,FALSE))</f>
        <v/>
      </c>
    </row>
    <row r="2585" spans="5:8" ht="18.75" customHeight="1" x14ac:dyDescent="0.25">
      <c r="E2585" s="1" t="str">
        <f t="shared" si="41"/>
        <v/>
      </c>
      <c r="F2585" s="2" t="str">
        <f>IF(ISERROR(VLOOKUP(A2585,'Cadastro-Estoque'!A:G,1,FALSE)),"",VLOOKUP(A2585,'Cadastro-Estoque'!A:G,4,FALSE))</f>
        <v/>
      </c>
      <c r="G2585" s="2" t="str">
        <f>IF(ISBLANK(A2585),"",IF(ISERROR(VLOOKUP(A2585,'Cadastro-Estoque'!A:G,1,FALSE)),"Produto não cadastrado",VLOOKUP(A2585,'Cadastro-Estoque'!A:G,2,FALSE)))</f>
        <v/>
      </c>
      <c r="H2585" s="2" t="str">
        <f>IF(ISERROR(VLOOKUP(A2585,'Cadastro-Estoque'!A:G,1,FALSE)),"",VLOOKUP(A2585,'Cadastro-Estoque'!A:G,3,FALSE))</f>
        <v/>
      </c>
    </row>
    <row r="2586" spans="5:8" ht="18.75" customHeight="1" x14ac:dyDescent="0.25">
      <c r="E2586" s="1" t="str">
        <f t="shared" si="41"/>
        <v/>
      </c>
      <c r="F2586" s="2" t="str">
        <f>IF(ISERROR(VLOOKUP(A2586,'Cadastro-Estoque'!A:G,1,FALSE)),"",VLOOKUP(A2586,'Cadastro-Estoque'!A:G,4,FALSE))</f>
        <v/>
      </c>
      <c r="G2586" s="2" t="str">
        <f>IF(ISBLANK(A2586),"",IF(ISERROR(VLOOKUP(A2586,'Cadastro-Estoque'!A:G,1,FALSE)),"Produto não cadastrado",VLOOKUP(A2586,'Cadastro-Estoque'!A:G,2,FALSE)))</f>
        <v/>
      </c>
      <c r="H2586" s="2" t="str">
        <f>IF(ISERROR(VLOOKUP(A2586,'Cadastro-Estoque'!A:G,1,FALSE)),"",VLOOKUP(A2586,'Cadastro-Estoque'!A:G,3,FALSE))</f>
        <v/>
      </c>
    </row>
    <row r="2587" spans="5:8" ht="18.75" customHeight="1" x14ac:dyDescent="0.25">
      <c r="E2587" s="1" t="str">
        <f t="shared" si="41"/>
        <v/>
      </c>
      <c r="F2587" s="2" t="str">
        <f>IF(ISERROR(VLOOKUP(A2587,'Cadastro-Estoque'!A:G,1,FALSE)),"",VLOOKUP(A2587,'Cadastro-Estoque'!A:G,4,FALSE))</f>
        <v/>
      </c>
      <c r="G2587" s="2" t="str">
        <f>IF(ISBLANK(A2587),"",IF(ISERROR(VLOOKUP(A2587,'Cadastro-Estoque'!A:G,1,FALSE)),"Produto não cadastrado",VLOOKUP(A2587,'Cadastro-Estoque'!A:G,2,FALSE)))</f>
        <v/>
      </c>
      <c r="H2587" s="2" t="str">
        <f>IF(ISERROR(VLOOKUP(A2587,'Cadastro-Estoque'!A:G,1,FALSE)),"",VLOOKUP(A2587,'Cadastro-Estoque'!A:G,3,FALSE))</f>
        <v/>
      </c>
    </row>
    <row r="2588" spans="5:8" ht="18.75" customHeight="1" x14ac:dyDescent="0.25">
      <c r="E2588" s="1" t="str">
        <f t="shared" si="41"/>
        <v/>
      </c>
      <c r="F2588" s="2" t="str">
        <f>IF(ISERROR(VLOOKUP(A2588,'Cadastro-Estoque'!A:G,1,FALSE)),"",VLOOKUP(A2588,'Cadastro-Estoque'!A:G,4,FALSE))</f>
        <v/>
      </c>
      <c r="G2588" s="2" t="str">
        <f>IF(ISBLANK(A2588),"",IF(ISERROR(VLOOKUP(A2588,'Cadastro-Estoque'!A:G,1,FALSE)),"Produto não cadastrado",VLOOKUP(A2588,'Cadastro-Estoque'!A:G,2,FALSE)))</f>
        <v/>
      </c>
      <c r="H2588" s="2" t="str">
        <f>IF(ISERROR(VLOOKUP(A2588,'Cadastro-Estoque'!A:G,1,FALSE)),"",VLOOKUP(A2588,'Cadastro-Estoque'!A:G,3,FALSE))</f>
        <v/>
      </c>
    </row>
    <row r="2589" spans="5:8" ht="18.75" customHeight="1" x14ac:dyDescent="0.25">
      <c r="E2589" s="1" t="str">
        <f t="shared" si="41"/>
        <v/>
      </c>
      <c r="F2589" s="2" t="str">
        <f>IF(ISERROR(VLOOKUP(A2589,'Cadastro-Estoque'!A:G,1,FALSE)),"",VLOOKUP(A2589,'Cadastro-Estoque'!A:G,4,FALSE))</f>
        <v/>
      </c>
      <c r="G2589" s="2" t="str">
        <f>IF(ISBLANK(A2589),"",IF(ISERROR(VLOOKUP(A2589,'Cadastro-Estoque'!A:G,1,FALSE)),"Produto não cadastrado",VLOOKUP(A2589,'Cadastro-Estoque'!A:G,2,FALSE)))</f>
        <v/>
      </c>
      <c r="H2589" s="2" t="str">
        <f>IF(ISERROR(VLOOKUP(A2589,'Cadastro-Estoque'!A:G,1,FALSE)),"",VLOOKUP(A2589,'Cadastro-Estoque'!A:G,3,FALSE))</f>
        <v/>
      </c>
    </row>
    <row r="2590" spans="5:8" ht="18.75" customHeight="1" x14ac:dyDescent="0.25">
      <c r="E2590" s="1" t="str">
        <f t="shared" si="41"/>
        <v/>
      </c>
      <c r="F2590" s="2" t="str">
        <f>IF(ISERROR(VLOOKUP(A2590,'Cadastro-Estoque'!A:G,1,FALSE)),"",VLOOKUP(A2590,'Cadastro-Estoque'!A:G,4,FALSE))</f>
        <v/>
      </c>
      <c r="G2590" s="2" t="str">
        <f>IF(ISBLANK(A2590),"",IF(ISERROR(VLOOKUP(A2590,'Cadastro-Estoque'!A:G,1,FALSE)),"Produto não cadastrado",VLOOKUP(A2590,'Cadastro-Estoque'!A:G,2,FALSE)))</f>
        <v/>
      </c>
      <c r="H2590" s="2" t="str">
        <f>IF(ISERROR(VLOOKUP(A2590,'Cadastro-Estoque'!A:G,1,FALSE)),"",VLOOKUP(A2590,'Cadastro-Estoque'!A:G,3,FALSE))</f>
        <v/>
      </c>
    </row>
    <row r="2591" spans="5:8" ht="18.75" customHeight="1" x14ac:dyDescent="0.25">
      <c r="E2591" s="1" t="str">
        <f t="shared" si="41"/>
        <v/>
      </c>
      <c r="F2591" s="2" t="str">
        <f>IF(ISERROR(VLOOKUP(A2591,'Cadastro-Estoque'!A:G,1,FALSE)),"",VLOOKUP(A2591,'Cadastro-Estoque'!A:G,4,FALSE))</f>
        <v/>
      </c>
      <c r="G2591" s="2" t="str">
        <f>IF(ISBLANK(A2591),"",IF(ISERROR(VLOOKUP(A2591,'Cadastro-Estoque'!A:G,1,FALSE)),"Produto não cadastrado",VLOOKUP(A2591,'Cadastro-Estoque'!A:G,2,FALSE)))</f>
        <v/>
      </c>
      <c r="H2591" s="2" t="str">
        <f>IF(ISERROR(VLOOKUP(A2591,'Cadastro-Estoque'!A:G,1,FALSE)),"",VLOOKUP(A2591,'Cadastro-Estoque'!A:G,3,FALSE))</f>
        <v/>
      </c>
    </row>
    <row r="2592" spans="5:8" ht="18.75" customHeight="1" x14ac:dyDescent="0.25">
      <c r="E2592" s="1" t="str">
        <f t="shared" si="41"/>
        <v/>
      </c>
      <c r="F2592" s="2" t="str">
        <f>IF(ISERROR(VLOOKUP(A2592,'Cadastro-Estoque'!A:G,1,FALSE)),"",VLOOKUP(A2592,'Cadastro-Estoque'!A:G,4,FALSE))</f>
        <v/>
      </c>
      <c r="G2592" s="2" t="str">
        <f>IF(ISBLANK(A2592),"",IF(ISERROR(VLOOKUP(A2592,'Cadastro-Estoque'!A:G,1,FALSE)),"Produto não cadastrado",VLOOKUP(A2592,'Cadastro-Estoque'!A:G,2,FALSE)))</f>
        <v/>
      </c>
      <c r="H2592" s="2" t="str">
        <f>IF(ISERROR(VLOOKUP(A2592,'Cadastro-Estoque'!A:G,1,FALSE)),"",VLOOKUP(A2592,'Cadastro-Estoque'!A:G,3,FALSE))</f>
        <v/>
      </c>
    </row>
    <row r="2593" spans="5:8" ht="18.75" customHeight="1" x14ac:dyDescent="0.25">
      <c r="E2593" s="1" t="str">
        <f t="shared" si="41"/>
        <v/>
      </c>
      <c r="F2593" s="2" t="str">
        <f>IF(ISERROR(VLOOKUP(A2593,'Cadastro-Estoque'!A:G,1,FALSE)),"",VLOOKUP(A2593,'Cadastro-Estoque'!A:G,4,FALSE))</f>
        <v/>
      </c>
      <c r="G2593" s="2" t="str">
        <f>IF(ISBLANK(A2593),"",IF(ISERROR(VLOOKUP(A2593,'Cadastro-Estoque'!A:G,1,FALSE)),"Produto não cadastrado",VLOOKUP(A2593,'Cadastro-Estoque'!A:G,2,FALSE)))</f>
        <v/>
      </c>
      <c r="H2593" s="2" t="str">
        <f>IF(ISERROR(VLOOKUP(A2593,'Cadastro-Estoque'!A:G,1,FALSE)),"",VLOOKUP(A2593,'Cadastro-Estoque'!A:G,3,FALSE))</f>
        <v/>
      </c>
    </row>
    <row r="2594" spans="5:8" ht="18.75" customHeight="1" x14ac:dyDescent="0.25">
      <c r="E2594" s="1" t="str">
        <f t="shared" si="41"/>
        <v/>
      </c>
      <c r="F2594" s="2" t="str">
        <f>IF(ISERROR(VLOOKUP(A2594,'Cadastro-Estoque'!A:G,1,FALSE)),"",VLOOKUP(A2594,'Cadastro-Estoque'!A:G,4,FALSE))</f>
        <v/>
      </c>
      <c r="G2594" s="2" t="str">
        <f>IF(ISBLANK(A2594),"",IF(ISERROR(VLOOKUP(A2594,'Cadastro-Estoque'!A:G,1,FALSE)),"Produto não cadastrado",VLOOKUP(A2594,'Cadastro-Estoque'!A:G,2,FALSE)))</f>
        <v/>
      </c>
      <c r="H2594" s="2" t="str">
        <f>IF(ISERROR(VLOOKUP(A2594,'Cadastro-Estoque'!A:G,1,FALSE)),"",VLOOKUP(A2594,'Cadastro-Estoque'!A:G,3,FALSE))</f>
        <v/>
      </c>
    </row>
    <row r="2595" spans="5:8" ht="18.75" customHeight="1" x14ac:dyDescent="0.25">
      <c r="E2595" s="1" t="str">
        <f t="shared" si="41"/>
        <v/>
      </c>
      <c r="F2595" s="2" t="str">
        <f>IF(ISERROR(VLOOKUP(A2595,'Cadastro-Estoque'!A:G,1,FALSE)),"",VLOOKUP(A2595,'Cadastro-Estoque'!A:G,4,FALSE))</f>
        <v/>
      </c>
      <c r="G2595" s="2" t="str">
        <f>IF(ISBLANK(A2595),"",IF(ISERROR(VLOOKUP(A2595,'Cadastro-Estoque'!A:G,1,FALSE)),"Produto não cadastrado",VLOOKUP(A2595,'Cadastro-Estoque'!A:G,2,FALSE)))</f>
        <v/>
      </c>
      <c r="H2595" s="2" t="str">
        <f>IF(ISERROR(VLOOKUP(A2595,'Cadastro-Estoque'!A:G,1,FALSE)),"",VLOOKUP(A2595,'Cadastro-Estoque'!A:G,3,FALSE))</f>
        <v/>
      </c>
    </row>
    <row r="2596" spans="5:8" ht="18.75" customHeight="1" x14ac:dyDescent="0.25">
      <c r="E2596" s="1" t="str">
        <f t="shared" si="41"/>
        <v/>
      </c>
      <c r="F2596" s="2" t="str">
        <f>IF(ISERROR(VLOOKUP(A2596,'Cadastro-Estoque'!A:G,1,FALSE)),"",VLOOKUP(A2596,'Cadastro-Estoque'!A:G,4,FALSE))</f>
        <v/>
      </c>
      <c r="G2596" s="2" t="str">
        <f>IF(ISBLANK(A2596),"",IF(ISERROR(VLOOKUP(A2596,'Cadastro-Estoque'!A:G,1,FALSE)),"Produto não cadastrado",VLOOKUP(A2596,'Cadastro-Estoque'!A:G,2,FALSE)))</f>
        <v/>
      </c>
      <c r="H2596" s="2" t="str">
        <f>IF(ISERROR(VLOOKUP(A2596,'Cadastro-Estoque'!A:G,1,FALSE)),"",VLOOKUP(A2596,'Cadastro-Estoque'!A:G,3,FALSE))</f>
        <v/>
      </c>
    </row>
    <row r="2597" spans="5:8" ht="18.75" customHeight="1" x14ac:dyDescent="0.25">
      <c r="E2597" s="1" t="str">
        <f t="shared" si="41"/>
        <v/>
      </c>
      <c r="F2597" s="2" t="str">
        <f>IF(ISERROR(VLOOKUP(A2597,'Cadastro-Estoque'!A:G,1,FALSE)),"",VLOOKUP(A2597,'Cadastro-Estoque'!A:G,4,FALSE))</f>
        <v/>
      </c>
      <c r="G2597" s="2" t="str">
        <f>IF(ISBLANK(A2597),"",IF(ISERROR(VLOOKUP(A2597,'Cadastro-Estoque'!A:G,1,FALSE)),"Produto não cadastrado",VLOOKUP(A2597,'Cadastro-Estoque'!A:G,2,FALSE)))</f>
        <v/>
      </c>
      <c r="H2597" s="2" t="str">
        <f>IF(ISERROR(VLOOKUP(A2597,'Cadastro-Estoque'!A:G,1,FALSE)),"",VLOOKUP(A2597,'Cadastro-Estoque'!A:G,3,FALSE))</f>
        <v/>
      </c>
    </row>
    <row r="2598" spans="5:8" ht="18.75" customHeight="1" x14ac:dyDescent="0.25">
      <c r="E2598" s="1" t="str">
        <f t="shared" si="41"/>
        <v/>
      </c>
      <c r="F2598" s="2" t="str">
        <f>IF(ISERROR(VLOOKUP(A2598,'Cadastro-Estoque'!A:G,1,FALSE)),"",VLOOKUP(A2598,'Cadastro-Estoque'!A:G,4,FALSE))</f>
        <v/>
      </c>
      <c r="G2598" s="2" t="str">
        <f>IF(ISBLANK(A2598),"",IF(ISERROR(VLOOKUP(A2598,'Cadastro-Estoque'!A:G,1,FALSE)),"Produto não cadastrado",VLOOKUP(A2598,'Cadastro-Estoque'!A:G,2,FALSE)))</f>
        <v/>
      </c>
      <c r="H2598" s="2" t="str">
        <f>IF(ISERROR(VLOOKUP(A2598,'Cadastro-Estoque'!A:G,1,FALSE)),"",VLOOKUP(A2598,'Cadastro-Estoque'!A:G,3,FALSE))</f>
        <v/>
      </c>
    </row>
    <row r="2599" spans="5:8" ht="18.75" customHeight="1" x14ac:dyDescent="0.25">
      <c r="E2599" s="1" t="str">
        <f t="shared" si="41"/>
        <v/>
      </c>
      <c r="F2599" s="2" t="str">
        <f>IF(ISERROR(VLOOKUP(A2599,'Cadastro-Estoque'!A:G,1,FALSE)),"",VLOOKUP(A2599,'Cadastro-Estoque'!A:G,4,FALSE))</f>
        <v/>
      </c>
      <c r="G2599" s="2" t="str">
        <f>IF(ISBLANK(A2599),"",IF(ISERROR(VLOOKUP(A2599,'Cadastro-Estoque'!A:G,1,FALSE)),"Produto não cadastrado",VLOOKUP(A2599,'Cadastro-Estoque'!A:G,2,FALSE)))</f>
        <v/>
      </c>
      <c r="H2599" s="2" t="str">
        <f>IF(ISERROR(VLOOKUP(A2599,'Cadastro-Estoque'!A:G,1,FALSE)),"",VLOOKUP(A2599,'Cadastro-Estoque'!A:G,3,FALSE))</f>
        <v/>
      </c>
    </row>
    <row r="2600" spans="5:8" ht="18.75" customHeight="1" x14ac:dyDescent="0.25">
      <c r="E2600" s="1" t="str">
        <f t="shared" si="41"/>
        <v/>
      </c>
      <c r="F2600" s="2" t="str">
        <f>IF(ISERROR(VLOOKUP(A2600,'Cadastro-Estoque'!A:G,1,FALSE)),"",VLOOKUP(A2600,'Cadastro-Estoque'!A:G,4,FALSE))</f>
        <v/>
      </c>
      <c r="G2600" s="2" t="str">
        <f>IF(ISBLANK(A2600),"",IF(ISERROR(VLOOKUP(A2600,'Cadastro-Estoque'!A:G,1,FALSE)),"Produto não cadastrado",VLOOKUP(A2600,'Cadastro-Estoque'!A:G,2,FALSE)))</f>
        <v/>
      </c>
      <c r="H2600" s="2" t="str">
        <f>IF(ISERROR(VLOOKUP(A2600,'Cadastro-Estoque'!A:G,1,FALSE)),"",VLOOKUP(A2600,'Cadastro-Estoque'!A:G,3,FALSE))</f>
        <v/>
      </c>
    </row>
    <row r="2601" spans="5:8" ht="18.75" customHeight="1" x14ac:dyDescent="0.25">
      <c r="E2601" s="1" t="str">
        <f t="shared" si="41"/>
        <v/>
      </c>
      <c r="F2601" s="2" t="str">
        <f>IF(ISERROR(VLOOKUP(A2601,'Cadastro-Estoque'!A:G,1,FALSE)),"",VLOOKUP(A2601,'Cadastro-Estoque'!A:G,4,FALSE))</f>
        <v/>
      </c>
      <c r="G2601" s="2" t="str">
        <f>IF(ISBLANK(A2601),"",IF(ISERROR(VLOOKUP(A2601,'Cadastro-Estoque'!A:G,1,FALSE)),"Produto não cadastrado",VLOOKUP(A2601,'Cadastro-Estoque'!A:G,2,FALSE)))</f>
        <v/>
      </c>
      <c r="H2601" s="2" t="str">
        <f>IF(ISERROR(VLOOKUP(A2601,'Cadastro-Estoque'!A:G,1,FALSE)),"",VLOOKUP(A2601,'Cadastro-Estoque'!A:G,3,FALSE))</f>
        <v/>
      </c>
    </row>
    <row r="2602" spans="5:8" ht="18.75" customHeight="1" x14ac:dyDescent="0.25">
      <c r="E2602" s="1" t="str">
        <f t="shared" si="41"/>
        <v/>
      </c>
      <c r="F2602" s="2" t="str">
        <f>IF(ISERROR(VLOOKUP(A2602,'Cadastro-Estoque'!A:G,1,FALSE)),"",VLOOKUP(A2602,'Cadastro-Estoque'!A:G,4,FALSE))</f>
        <v/>
      </c>
      <c r="G2602" s="2" t="str">
        <f>IF(ISBLANK(A2602),"",IF(ISERROR(VLOOKUP(A2602,'Cadastro-Estoque'!A:G,1,FALSE)),"Produto não cadastrado",VLOOKUP(A2602,'Cadastro-Estoque'!A:G,2,FALSE)))</f>
        <v/>
      </c>
      <c r="H2602" s="2" t="str">
        <f>IF(ISERROR(VLOOKUP(A2602,'Cadastro-Estoque'!A:G,1,FALSE)),"",VLOOKUP(A2602,'Cadastro-Estoque'!A:G,3,FALSE))</f>
        <v/>
      </c>
    </row>
    <row r="2603" spans="5:8" ht="18.75" customHeight="1" x14ac:dyDescent="0.25">
      <c r="E2603" s="1" t="str">
        <f t="shared" si="41"/>
        <v/>
      </c>
      <c r="F2603" s="2" t="str">
        <f>IF(ISERROR(VLOOKUP(A2603,'Cadastro-Estoque'!A:G,1,FALSE)),"",VLOOKUP(A2603,'Cadastro-Estoque'!A:G,4,FALSE))</f>
        <v/>
      </c>
      <c r="G2603" s="2" t="str">
        <f>IF(ISBLANK(A2603),"",IF(ISERROR(VLOOKUP(A2603,'Cadastro-Estoque'!A:G,1,FALSE)),"Produto não cadastrado",VLOOKUP(A2603,'Cadastro-Estoque'!A:G,2,FALSE)))</f>
        <v/>
      </c>
      <c r="H2603" s="2" t="str">
        <f>IF(ISERROR(VLOOKUP(A2603,'Cadastro-Estoque'!A:G,1,FALSE)),"",VLOOKUP(A2603,'Cadastro-Estoque'!A:G,3,FALSE))</f>
        <v/>
      </c>
    </row>
    <row r="2604" spans="5:8" ht="18.75" customHeight="1" x14ac:dyDescent="0.25">
      <c r="E2604" s="1" t="str">
        <f t="shared" si="41"/>
        <v/>
      </c>
      <c r="F2604" s="2" t="str">
        <f>IF(ISERROR(VLOOKUP(A2604,'Cadastro-Estoque'!A:G,1,FALSE)),"",VLOOKUP(A2604,'Cadastro-Estoque'!A:G,4,FALSE))</f>
        <v/>
      </c>
      <c r="G2604" s="2" t="str">
        <f>IF(ISBLANK(A2604),"",IF(ISERROR(VLOOKUP(A2604,'Cadastro-Estoque'!A:G,1,FALSE)),"Produto não cadastrado",VLOOKUP(A2604,'Cadastro-Estoque'!A:G,2,FALSE)))</f>
        <v/>
      </c>
      <c r="H2604" s="2" t="str">
        <f>IF(ISERROR(VLOOKUP(A2604,'Cadastro-Estoque'!A:G,1,FALSE)),"",VLOOKUP(A2604,'Cadastro-Estoque'!A:G,3,FALSE))</f>
        <v/>
      </c>
    </row>
    <row r="2605" spans="5:8" ht="18.75" customHeight="1" x14ac:dyDescent="0.25">
      <c r="E2605" s="1" t="str">
        <f t="shared" si="41"/>
        <v/>
      </c>
      <c r="F2605" s="2" t="str">
        <f>IF(ISERROR(VLOOKUP(A2605,'Cadastro-Estoque'!A:G,1,FALSE)),"",VLOOKUP(A2605,'Cadastro-Estoque'!A:G,4,FALSE))</f>
        <v/>
      </c>
      <c r="G2605" s="2" t="str">
        <f>IF(ISBLANK(A2605),"",IF(ISERROR(VLOOKUP(A2605,'Cadastro-Estoque'!A:G,1,FALSE)),"Produto não cadastrado",VLOOKUP(A2605,'Cadastro-Estoque'!A:G,2,FALSE)))</f>
        <v/>
      </c>
      <c r="H2605" s="2" t="str">
        <f>IF(ISERROR(VLOOKUP(A2605,'Cadastro-Estoque'!A:G,1,FALSE)),"",VLOOKUP(A2605,'Cadastro-Estoque'!A:G,3,FALSE))</f>
        <v/>
      </c>
    </row>
    <row r="2606" spans="5:8" ht="18.75" customHeight="1" x14ac:dyDescent="0.25">
      <c r="E2606" s="1" t="str">
        <f t="shared" si="41"/>
        <v/>
      </c>
      <c r="F2606" s="2" t="str">
        <f>IF(ISERROR(VLOOKUP(A2606,'Cadastro-Estoque'!A:G,1,FALSE)),"",VLOOKUP(A2606,'Cadastro-Estoque'!A:G,4,FALSE))</f>
        <v/>
      </c>
      <c r="G2606" s="2" t="str">
        <f>IF(ISBLANK(A2606),"",IF(ISERROR(VLOOKUP(A2606,'Cadastro-Estoque'!A:G,1,FALSE)),"Produto não cadastrado",VLOOKUP(A2606,'Cadastro-Estoque'!A:G,2,FALSE)))</f>
        <v/>
      </c>
      <c r="H2606" s="2" t="str">
        <f>IF(ISERROR(VLOOKUP(A2606,'Cadastro-Estoque'!A:G,1,FALSE)),"",VLOOKUP(A2606,'Cadastro-Estoque'!A:G,3,FALSE))</f>
        <v/>
      </c>
    </row>
    <row r="2607" spans="5:8" ht="18.75" customHeight="1" x14ac:dyDescent="0.25">
      <c r="E2607" s="1" t="str">
        <f t="shared" si="41"/>
        <v/>
      </c>
      <c r="F2607" s="2" t="str">
        <f>IF(ISERROR(VLOOKUP(A2607,'Cadastro-Estoque'!A:G,1,FALSE)),"",VLOOKUP(A2607,'Cadastro-Estoque'!A:G,4,FALSE))</f>
        <v/>
      </c>
      <c r="G2607" s="2" t="str">
        <f>IF(ISBLANK(A2607),"",IF(ISERROR(VLOOKUP(A2607,'Cadastro-Estoque'!A:G,1,FALSE)),"Produto não cadastrado",VLOOKUP(A2607,'Cadastro-Estoque'!A:G,2,FALSE)))</f>
        <v/>
      </c>
      <c r="H2607" s="2" t="str">
        <f>IF(ISERROR(VLOOKUP(A2607,'Cadastro-Estoque'!A:G,1,FALSE)),"",VLOOKUP(A2607,'Cadastro-Estoque'!A:G,3,FALSE))</f>
        <v/>
      </c>
    </row>
    <row r="2608" spans="5:8" ht="18.75" customHeight="1" x14ac:dyDescent="0.25">
      <c r="E2608" s="1" t="str">
        <f t="shared" si="41"/>
        <v/>
      </c>
      <c r="F2608" s="2" t="str">
        <f>IF(ISERROR(VLOOKUP(A2608,'Cadastro-Estoque'!A:G,1,FALSE)),"",VLOOKUP(A2608,'Cadastro-Estoque'!A:G,4,FALSE))</f>
        <v/>
      </c>
      <c r="G2608" s="2" t="str">
        <f>IF(ISBLANK(A2608),"",IF(ISERROR(VLOOKUP(A2608,'Cadastro-Estoque'!A:G,1,FALSE)),"Produto não cadastrado",VLOOKUP(A2608,'Cadastro-Estoque'!A:G,2,FALSE)))</f>
        <v/>
      </c>
      <c r="H2608" s="2" t="str">
        <f>IF(ISERROR(VLOOKUP(A2608,'Cadastro-Estoque'!A:G,1,FALSE)),"",VLOOKUP(A2608,'Cadastro-Estoque'!A:G,3,FALSE))</f>
        <v/>
      </c>
    </row>
    <row r="2609" spans="5:8" ht="18.75" customHeight="1" x14ac:dyDescent="0.25">
      <c r="E2609" s="1" t="str">
        <f t="shared" si="41"/>
        <v/>
      </c>
      <c r="F2609" s="2" t="str">
        <f>IF(ISERROR(VLOOKUP(A2609,'Cadastro-Estoque'!A:G,1,FALSE)),"",VLOOKUP(A2609,'Cadastro-Estoque'!A:G,4,FALSE))</f>
        <v/>
      </c>
      <c r="G2609" s="2" t="str">
        <f>IF(ISBLANK(A2609),"",IF(ISERROR(VLOOKUP(A2609,'Cadastro-Estoque'!A:G,1,FALSE)),"Produto não cadastrado",VLOOKUP(A2609,'Cadastro-Estoque'!A:G,2,FALSE)))</f>
        <v/>
      </c>
      <c r="H2609" s="2" t="str">
        <f>IF(ISERROR(VLOOKUP(A2609,'Cadastro-Estoque'!A:G,1,FALSE)),"",VLOOKUP(A2609,'Cadastro-Estoque'!A:G,3,FALSE))</f>
        <v/>
      </c>
    </row>
    <row r="2610" spans="5:8" ht="18.75" customHeight="1" x14ac:dyDescent="0.25">
      <c r="E2610" s="1" t="str">
        <f t="shared" si="41"/>
        <v/>
      </c>
      <c r="F2610" s="2" t="str">
        <f>IF(ISERROR(VLOOKUP(A2610,'Cadastro-Estoque'!A:G,1,FALSE)),"",VLOOKUP(A2610,'Cadastro-Estoque'!A:G,4,FALSE))</f>
        <v/>
      </c>
      <c r="G2610" s="2" t="str">
        <f>IF(ISBLANK(A2610),"",IF(ISERROR(VLOOKUP(A2610,'Cadastro-Estoque'!A:G,1,FALSE)),"Produto não cadastrado",VLOOKUP(A2610,'Cadastro-Estoque'!A:G,2,FALSE)))</f>
        <v/>
      </c>
      <c r="H2610" s="2" t="str">
        <f>IF(ISERROR(VLOOKUP(A2610,'Cadastro-Estoque'!A:G,1,FALSE)),"",VLOOKUP(A2610,'Cadastro-Estoque'!A:G,3,FALSE))</f>
        <v/>
      </c>
    </row>
    <row r="2611" spans="5:8" ht="18.75" customHeight="1" x14ac:dyDescent="0.25">
      <c r="E2611" s="1" t="str">
        <f t="shared" si="41"/>
        <v/>
      </c>
      <c r="F2611" s="2" t="str">
        <f>IF(ISERROR(VLOOKUP(A2611,'Cadastro-Estoque'!A:G,1,FALSE)),"",VLOOKUP(A2611,'Cadastro-Estoque'!A:G,4,FALSE))</f>
        <v/>
      </c>
      <c r="G2611" s="2" t="str">
        <f>IF(ISBLANK(A2611),"",IF(ISERROR(VLOOKUP(A2611,'Cadastro-Estoque'!A:G,1,FALSE)),"Produto não cadastrado",VLOOKUP(A2611,'Cadastro-Estoque'!A:G,2,FALSE)))</f>
        <v/>
      </c>
      <c r="H2611" s="2" t="str">
        <f>IF(ISERROR(VLOOKUP(A2611,'Cadastro-Estoque'!A:G,1,FALSE)),"",VLOOKUP(A2611,'Cadastro-Estoque'!A:G,3,FALSE))</f>
        <v/>
      </c>
    </row>
    <row r="2612" spans="5:8" ht="18.75" customHeight="1" x14ac:dyDescent="0.25">
      <c r="E2612" s="1" t="str">
        <f t="shared" si="41"/>
        <v/>
      </c>
      <c r="F2612" s="2" t="str">
        <f>IF(ISERROR(VLOOKUP(A2612,'Cadastro-Estoque'!A:G,1,FALSE)),"",VLOOKUP(A2612,'Cadastro-Estoque'!A:G,4,FALSE))</f>
        <v/>
      </c>
      <c r="G2612" s="2" t="str">
        <f>IF(ISBLANK(A2612),"",IF(ISERROR(VLOOKUP(A2612,'Cadastro-Estoque'!A:G,1,FALSE)),"Produto não cadastrado",VLOOKUP(A2612,'Cadastro-Estoque'!A:G,2,FALSE)))</f>
        <v/>
      </c>
      <c r="H2612" s="2" t="str">
        <f>IF(ISERROR(VLOOKUP(A2612,'Cadastro-Estoque'!A:G,1,FALSE)),"",VLOOKUP(A2612,'Cadastro-Estoque'!A:G,3,FALSE))</f>
        <v/>
      </c>
    </row>
    <row r="2613" spans="5:8" ht="18.75" customHeight="1" x14ac:dyDescent="0.25">
      <c r="E2613" s="1" t="str">
        <f t="shared" si="41"/>
        <v/>
      </c>
      <c r="F2613" s="2" t="str">
        <f>IF(ISERROR(VLOOKUP(A2613,'Cadastro-Estoque'!A:G,1,FALSE)),"",VLOOKUP(A2613,'Cadastro-Estoque'!A:G,4,FALSE))</f>
        <v/>
      </c>
      <c r="G2613" s="2" t="str">
        <f>IF(ISBLANK(A2613),"",IF(ISERROR(VLOOKUP(A2613,'Cadastro-Estoque'!A:G,1,FALSE)),"Produto não cadastrado",VLOOKUP(A2613,'Cadastro-Estoque'!A:G,2,FALSE)))</f>
        <v/>
      </c>
      <c r="H2613" s="2" t="str">
        <f>IF(ISERROR(VLOOKUP(A2613,'Cadastro-Estoque'!A:G,1,FALSE)),"",VLOOKUP(A2613,'Cadastro-Estoque'!A:G,3,FALSE))</f>
        <v/>
      </c>
    </row>
    <row r="2614" spans="5:8" ht="18.75" customHeight="1" x14ac:dyDescent="0.25">
      <c r="E2614" s="1" t="str">
        <f t="shared" si="41"/>
        <v/>
      </c>
      <c r="F2614" s="2" t="str">
        <f>IF(ISERROR(VLOOKUP(A2614,'Cadastro-Estoque'!A:G,1,FALSE)),"",VLOOKUP(A2614,'Cadastro-Estoque'!A:G,4,FALSE))</f>
        <v/>
      </c>
      <c r="G2614" s="2" t="str">
        <f>IF(ISBLANK(A2614),"",IF(ISERROR(VLOOKUP(A2614,'Cadastro-Estoque'!A:G,1,FALSE)),"Produto não cadastrado",VLOOKUP(A2614,'Cadastro-Estoque'!A:G,2,FALSE)))</f>
        <v/>
      </c>
      <c r="H2614" s="2" t="str">
        <f>IF(ISERROR(VLOOKUP(A2614,'Cadastro-Estoque'!A:G,1,FALSE)),"",VLOOKUP(A2614,'Cadastro-Estoque'!A:G,3,FALSE))</f>
        <v/>
      </c>
    </row>
    <row r="2615" spans="5:8" ht="18.75" customHeight="1" x14ac:dyDescent="0.25">
      <c r="E2615" s="1" t="str">
        <f t="shared" si="41"/>
        <v/>
      </c>
      <c r="F2615" s="2" t="str">
        <f>IF(ISERROR(VLOOKUP(A2615,'Cadastro-Estoque'!A:G,1,FALSE)),"",VLOOKUP(A2615,'Cadastro-Estoque'!A:G,4,FALSE))</f>
        <v/>
      </c>
      <c r="G2615" s="2" t="str">
        <f>IF(ISBLANK(A2615),"",IF(ISERROR(VLOOKUP(A2615,'Cadastro-Estoque'!A:G,1,FALSE)),"Produto não cadastrado",VLOOKUP(A2615,'Cadastro-Estoque'!A:G,2,FALSE)))</f>
        <v/>
      </c>
      <c r="H2615" s="2" t="str">
        <f>IF(ISERROR(VLOOKUP(A2615,'Cadastro-Estoque'!A:G,1,FALSE)),"",VLOOKUP(A2615,'Cadastro-Estoque'!A:G,3,FALSE))</f>
        <v/>
      </c>
    </row>
    <row r="2616" spans="5:8" ht="18.75" customHeight="1" x14ac:dyDescent="0.25">
      <c r="E2616" s="1" t="str">
        <f t="shared" si="41"/>
        <v/>
      </c>
      <c r="F2616" s="2" t="str">
        <f>IF(ISERROR(VLOOKUP(A2616,'Cadastro-Estoque'!A:G,1,FALSE)),"",VLOOKUP(A2616,'Cadastro-Estoque'!A:G,4,FALSE))</f>
        <v/>
      </c>
      <c r="G2616" s="2" t="str">
        <f>IF(ISBLANK(A2616),"",IF(ISERROR(VLOOKUP(A2616,'Cadastro-Estoque'!A:G,1,FALSE)),"Produto não cadastrado",VLOOKUP(A2616,'Cadastro-Estoque'!A:G,2,FALSE)))</f>
        <v/>
      </c>
      <c r="H2616" s="2" t="str">
        <f>IF(ISERROR(VLOOKUP(A2616,'Cadastro-Estoque'!A:G,1,FALSE)),"",VLOOKUP(A2616,'Cadastro-Estoque'!A:G,3,FALSE))</f>
        <v/>
      </c>
    </row>
    <row r="2617" spans="5:8" ht="18.75" customHeight="1" x14ac:dyDescent="0.25">
      <c r="E2617" s="1" t="str">
        <f t="shared" si="41"/>
        <v/>
      </c>
      <c r="F2617" s="2" t="str">
        <f>IF(ISERROR(VLOOKUP(A2617,'Cadastro-Estoque'!A:G,1,FALSE)),"",VLOOKUP(A2617,'Cadastro-Estoque'!A:G,4,FALSE))</f>
        <v/>
      </c>
      <c r="G2617" s="2" t="str">
        <f>IF(ISBLANK(A2617),"",IF(ISERROR(VLOOKUP(A2617,'Cadastro-Estoque'!A:G,1,FALSE)),"Produto não cadastrado",VLOOKUP(A2617,'Cadastro-Estoque'!A:G,2,FALSE)))</f>
        <v/>
      </c>
      <c r="H2617" s="2" t="str">
        <f>IF(ISERROR(VLOOKUP(A2617,'Cadastro-Estoque'!A:G,1,FALSE)),"",VLOOKUP(A2617,'Cadastro-Estoque'!A:G,3,FALSE))</f>
        <v/>
      </c>
    </row>
    <row r="2618" spans="5:8" ht="18.75" customHeight="1" x14ac:dyDescent="0.25">
      <c r="E2618" s="1" t="str">
        <f t="shared" si="41"/>
        <v/>
      </c>
      <c r="F2618" s="2" t="str">
        <f>IF(ISERROR(VLOOKUP(A2618,'Cadastro-Estoque'!A:G,1,FALSE)),"",VLOOKUP(A2618,'Cadastro-Estoque'!A:G,4,FALSE))</f>
        <v/>
      </c>
      <c r="G2618" s="2" t="str">
        <f>IF(ISBLANK(A2618),"",IF(ISERROR(VLOOKUP(A2618,'Cadastro-Estoque'!A:G,1,FALSE)),"Produto não cadastrado",VLOOKUP(A2618,'Cadastro-Estoque'!A:G,2,FALSE)))</f>
        <v/>
      </c>
      <c r="H2618" s="2" t="str">
        <f>IF(ISERROR(VLOOKUP(A2618,'Cadastro-Estoque'!A:G,1,FALSE)),"",VLOOKUP(A2618,'Cadastro-Estoque'!A:G,3,FALSE))</f>
        <v/>
      </c>
    </row>
    <row r="2619" spans="5:8" ht="18.75" customHeight="1" x14ac:dyDescent="0.25">
      <c r="E2619" s="1" t="str">
        <f t="shared" si="41"/>
        <v/>
      </c>
      <c r="F2619" s="2" t="str">
        <f>IF(ISERROR(VLOOKUP(A2619,'Cadastro-Estoque'!A:G,1,FALSE)),"",VLOOKUP(A2619,'Cadastro-Estoque'!A:G,4,FALSE))</f>
        <v/>
      </c>
      <c r="G2619" s="2" t="str">
        <f>IF(ISBLANK(A2619),"",IF(ISERROR(VLOOKUP(A2619,'Cadastro-Estoque'!A:G,1,FALSE)),"Produto não cadastrado",VLOOKUP(A2619,'Cadastro-Estoque'!A:G,2,FALSE)))</f>
        <v/>
      </c>
      <c r="H2619" s="2" t="str">
        <f>IF(ISERROR(VLOOKUP(A2619,'Cadastro-Estoque'!A:G,1,FALSE)),"",VLOOKUP(A2619,'Cadastro-Estoque'!A:G,3,FALSE))</f>
        <v/>
      </c>
    </row>
    <row r="2620" spans="5:8" ht="18.75" customHeight="1" x14ac:dyDescent="0.25">
      <c r="E2620" s="1" t="str">
        <f t="shared" si="41"/>
        <v/>
      </c>
      <c r="F2620" s="2" t="str">
        <f>IF(ISERROR(VLOOKUP(A2620,'Cadastro-Estoque'!A:G,1,FALSE)),"",VLOOKUP(A2620,'Cadastro-Estoque'!A:G,4,FALSE))</f>
        <v/>
      </c>
      <c r="G2620" s="2" t="str">
        <f>IF(ISBLANK(A2620),"",IF(ISERROR(VLOOKUP(A2620,'Cadastro-Estoque'!A:G,1,FALSE)),"Produto não cadastrado",VLOOKUP(A2620,'Cadastro-Estoque'!A:G,2,FALSE)))</f>
        <v/>
      </c>
      <c r="H2620" s="2" t="str">
        <f>IF(ISERROR(VLOOKUP(A2620,'Cadastro-Estoque'!A:G,1,FALSE)),"",VLOOKUP(A2620,'Cadastro-Estoque'!A:G,3,FALSE))</f>
        <v/>
      </c>
    </row>
    <row r="2621" spans="5:8" ht="18.75" customHeight="1" x14ac:dyDescent="0.25">
      <c r="E2621" s="1" t="str">
        <f t="shared" si="41"/>
        <v/>
      </c>
      <c r="F2621" s="2" t="str">
        <f>IF(ISERROR(VLOOKUP(A2621,'Cadastro-Estoque'!A:G,1,FALSE)),"",VLOOKUP(A2621,'Cadastro-Estoque'!A:G,4,FALSE))</f>
        <v/>
      </c>
      <c r="G2621" s="2" t="str">
        <f>IF(ISBLANK(A2621),"",IF(ISERROR(VLOOKUP(A2621,'Cadastro-Estoque'!A:G,1,FALSE)),"Produto não cadastrado",VLOOKUP(A2621,'Cadastro-Estoque'!A:G,2,FALSE)))</f>
        <v/>
      </c>
      <c r="H2621" s="2" t="str">
        <f>IF(ISERROR(VLOOKUP(A2621,'Cadastro-Estoque'!A:G,1,FALSE)),"",VLOOKUP(A2621,'Cadastro-Estoque'!A:G,3,FALSE))</f>
        <v/>
      </c>
    </row>
    <row r="2622" spans="5:8" ht="18.75" customHeight="1" x14ac:dyDescent="0.25">
      <c r="E2622" s="1" t="str">
        <f t="shared" si="41"/>
        <v/>
      </c>
      <c r="F2622" s="2" t="str">
        <f>IF(ISERROR(VLOOKUP(A2622,'Cadastro-Estoque'!A:G,1,FALSE)),"",VLOOKUP(A2622,'Cadastro-Estoque'!A:G,4,FALSE))</f>
        <v/>
      </c>
      <c r="G2622" s="2" t="str">
        <f>IF(ISBLANK(A2622),"",IF(ISERROR(VLOOKUP(A2622,'Cadastro-Estoque'!A:G,1,FALSE)),"Produto não cadastrado",VLOOKUP(A2622,'Cadastro-Estoque'!A:G,2,FALSE)))</f>
        <v/>
      </c>
      <c r="H2622" s="2" t="str">
        <f>IF(ISERROR(VLOOKUP(A2622,'Cadastro-Estoque'!A:G,1,FALSE)),"",VLOOKUP(A2622,'Cadastro-Estoque'!A:G,3,FALSE))</f>
        <v/>
      </c>
    </row>
    <row r="2623" spans="5:8" ht="18.75" customHeight="1" x14ac:dyDescent="0.25">
      <c r="E2623" s="1" t="str">
        <f t="shared" si="41"/>
        <v/>
      </c>
      <c r="F2623" s="2" t="str">
        <f>IF(ISERROR(VLOOKUP(A2623,'Cadastro-Estoque'!A:G,1,FALSE)),"",VLOOKUP(A2623,'Cadastro-Estoque'!A:G,4,FALSE))</f>
        <v/>
      </c>
      <c r="G2623" s="2" t="str">
        <f>IF(ISBLANK(A2623),"",IF(ISERROR(VLOOKUP(A2623,'Cadastro-Estoque'!A:G,1,FALSE)),"Produto não cadastrado",VLOOKUP(A2623,'Cadastro-Estoque'!A:G,2,FALSE)))</f>
        <v/>
      </c>
      <c r="H2623" s="2" t="str">
        <f>IF(ISERROR(VLOOKUP(A2623,'Cadastro-Estoque'!A:G,1,FALSE)),"",VLOOKUP(A2623,'Cadastro-Estoque'!A:G,3,FALSE))</f>
        <v/>
      </c>
    </row>
    <row r="2624" spans="5:8" ht="18.75" customHeight="1" x14ac:dyDescent="0.25">
      <c r="E2624" s="1" t="str">
        <f t="shared" si="41"/>
        <v/>
      </c>
      <c r="F2624" s="2" t="str">
        <f>IF(ISERROR(VLOOKUP(A2624,'Cadastro-Estoque'!A:G,1,FALSE)),"",VLOOKUP(A2624,'Cadastro-Estoque'!A:G,4,FALSE))</f>
        <v/>
      </c>
      <c r="G2624" s="2" t="str">
        <f>IF(ISBLANK(A2624),"",IF(ISERROR(VLOOKUP(A2624,'Cadastro-Estoque'!A:G,1,FALSE)),"Produto não cadastrado",VLOOKUP(A2624,'Cadastro-Estoque'!A:G,2,FALSE)))</f>
        <v/>
      </c>
      <c r="H2624" s="2" t="str">
        <f>IF(ISERROR(VLOOKUP(A2624,'Cadastro-Estoque'!A:G,1,FALSE)),"",VLOOKUP(A2624,'Cadastro-Estoque'!A:G,3,FALSE))</f>
        <v/>
      </c>
    </row>
    <row r="2625" spans="5:8" ht="18.75" customHeight="1" x14ac:dyDescent="0.25">
      <c r="E2625" s="1" t="str">
        <f t="shared" si="41"/>
        <v/>
      </c>
      <c r="F2625" s="2" t="str">
        <f>IF(ISERROR(VLOOKUP(A2625,'Cadastro-Estoque'!A:G,1,FALSE)),"",VLOOKUP(A2625,'Cadastro-Estoque'!A:G,4,FALSE))</f>
        <v/>
      </c>
      <c r="G2625" s="2" t="str">
        <f>IF(ISBLANK(A2625),"",IF(ISERROR(VLOOKUP(A2625,'Cadastro-Estoque'!A:G,1,FALSE)),"Produto não cadastrado",VLOOKUP(A2625,'Cadastro-Estoque'!A:G,2,FALSE)))</f>
        <v/>
      </c>
      <c r="H2625" s="2" t="str">
        <f>IF(ISERROR(VLOOKUP(A2625,'Cadastro-Estoque'!A:G,1,FALSE)),"",VLOOKUP(A2625,'Cadastro-Estoque'!A:G,3,FALSE))</f>
        <v/>
      </c>
    </row>
    <row r="2626" spans="5:8" ht="18.75" customHeight="1" x14ac:dyDescent="0.25">
      <c r="E2626" s="1" t="str">
        <f t="shared" si="41"/>
        <v/>
      </c>
      <c r="F2626" s="2" t="str">
        <f>IF(ISERROR(VLOOKUP(A2626,'Cadastro-Estoque'!A:G,1,FALSE)),"",VLOOKUP(A2626,'Cadastro-Estoque'!A:G,4,FALSE))</f>
        <v/>
      </c>
      <c r="G2626" s="2" t="str">
        <f>IF(ISBLANK(A2626),"",IF(ISERROR(VLOOKUP(A2626,'Cadastro-Estoque'!A:G,1,FALSE)),"Produto não cadastrado",VLOOKUP(A2626,'Cadastro-Estoque'!A:G,2,FALSE)))</f>
        <v/>
      </c>
      <c r="H2626" s="2" t="str">
        <f>IF(ISERROR(VLOOKUP(A2626,'Cadastro-Estoque'!A:G,1,FALSE)),"",VLOOKUP(A2626,'Cadastro-Estoque'!A:G,3,FALSE))</f>
        <v/>
      </c>
    </row>
    <row r="2627" spans="5:8" ht="18.75" customHeight="1" x14ac:dyDescent="0.25">
      <c r="E2627" s="1" t="str">
        <f t="shared" si="41"/>
        <v/>
      </c>
      <c r="F2627" s="2" t="str">
        <f>IF(ISERROR(VLOOKUP(A2627,'Cadastro-Estoque'!A:G,1,FALSE)),"",VLOOKUP(A2627,'Cadastro-Estoque'!A:G,4,FALSE))</f>
        <v/>
      </c>
      <c r="G2627" s="2" t="str">
        <f>IF(ISBLANK(A2627),"",IF(ISERROR(VLOOKUP(A2627,'Cadastro-Estoque'!A:G,1,FALSE)),"Produto não cadastrado",VLOOKUP(A2627,'Cadastro-Estoque'!A:G,2,FALSE)))</f>
        <v/>
      </c>
      <c r="H2627" s="2" t="str">
        <f>IF(ISERROR(VLOOKUP(A2627,'Cadastro-Estoque'!A:G,1,FALSE)),"",VLOOKUP(A2627,'Cadastro-Estoque'!A:G,3,FALSE))</f>
        <v/>
      </c>
    </row>
    <row r="2628" spans="5:8" ht="18.75" customHeight="1" x14ac:dyDescent="0.25">
      <c r="E2628" s="1" t="str">
        <f t="shared" si="41"/>
        <v/>
      </c>
      <c r="F2628" s="2" t="str">
        <f>IF(ISERROR(VLOOKUP(A2628,'Cadastro-Estoque'!A:G,1,FALSE)),"",VLOOKUP(A2628,'Cadastro-Estoque'!A:G,4,FALSE))</f>
        <v/>
      </c>
      <c r="G2628" s="2" t="str">
        <f>IF(ISBLANK(A2628),"",IF(ISERROR(VLOOKUP(A2628,'Cadastro-Estoque'!A:G,1,FALSE)),"Produto não cadastrado",VLOOKUP(A2628,'Cadastro-Estoque'!A:G,2,FALSE)))</f>
        <v/>
      </c>
      <c r="H2628" s="2" t="str">
        <f>IF(ISERROR(VLOOKUP(A2628,'Cadastro-Estoque'!A:G,1,FALSE)),"",VLOOKUP(A2628,'Cadastro-Estoque'!A:G,3,FALSE))</f>
        <v/>
      </c>
    </row>
    <row r="2629" spans="5:8" ht="18.75" customHeight="1" x14ac:dyDescent="0.25">
      <c r="E2629" s="1" t="str">
        <f t="shared" si="41"/>
        <v/>
      </c>
      <c r="F2629" s="2" t="str">
        <f>IF(ISERROR(VLOOKUP(A2629,'Cadastro-Estoque'!A:G,1,FALSE)),"",VLOOKUP(A2629,'Cadastro-Estoque'!A:G,4,FALSE))</f>
        <v/>
      </c>
      <c r="G2629" s="2" t="str">
        <f>IF(ISBLANK(A2629),"",IF(ISERROR(VLOOKUP(A2629,'Cadastro-Estoque'!A:G,1,FALSE)),"Produto não cadastrado",VLOOKUP(A2629,'Cadastro-Estoque'!A:G,2,FALSE)))</f>
        <v/>
      </c>
      <c r="H2629" s="2" t="str">
        <f>IF(ISERROR(VLOOKUP(A2629,'Cadastro-Estoque'!A:G,1,FALSE)),"",VLOOKUP(A2629,'Cadastro-Estoque'!A:G,3,FALSE))</f>
        <v/>
      </c>
    </row>
    <row r="2630" spans="5:8" ht="18.75" customHeight="1" x14ac:dyDescent="0.25">
      <c r="E2630" s="1" t="str">
        <f t="shared" si="41"/>
        <v/>
      </c>
      <c r="F2630" s="2" t="str">
        <f>IF(ISERROR(VLOOKUP(A2630,'Cadastro-Estoque'!A:G,1,FALSE)),"",VLOOKUP(A2630,'Cadastro-Estoque'!A:G,4,FALSE))</f>
        <v/>
      </c>
      <c r="G2630" s="2" t="str">
        <f>IF(ISBLANK(A2630),"",IF(ISERROR(VLOOKUP(A2630,'Cadastro-Estoque'!A:G,1,FALSE)),"Produto não cadastrado",VLOOKUP(A2630,'Cadastro-Estoque'!A:G,2,FALSE)))</f>
        <v/>
      </c>
      <c r="H2630" s="2" t="str">
        <f>IF(ISERROR(VLOOKUP(A2630,'Cadastro-Estoque'!A:G,1,FALSE)),"",VLOOKUP(A2630,'Cadastro-Estoque'!A:G,3,FALSE))</f>
        <v/>
      </c>
    </row>
    <row r="2631" spans="5:8" ht="18.75" customHeight="1" x14ac:dyDescent="0.25">
      <c r="E2631" s="1" t="str">
        <f t="shared" ref="E2631:E2694" si="42">IF(ISBLANK(A2631),"",C2631*D2631)</f>
        <v/>
      </c>
      <c r="F2631" s="2" t="str">
        <f>IF(ISERROR(VLOOKUP(A2631,'Cadastro-Estoque'!A:G,1,FALSE)),"",VLOOKUP(A2631,'Cadastro-Estoque'!A:G,4,FALSE))</f>
        <v/>
      </c>
      <c r="G2631" s="2" t="str">
        <f>IF(ISBLANK(A2631),"",IF(ISERROR(VLOOKUP(A2631,'Cadastro-Estoque'!A:G,1,FALSE)),"Produto não cadastrado",VLOOKUP(A2631,'Cadastro-Estoque'!A:G,2,FALSE)))</f>
        <v/>
      </c>
      <c r="H2631" s="2" t="str">
        <f>IF(ISERROR(VLOOKUP(A2631,'Cadastro-Estoque'!A:G,1,FALSE)),"",VLOOKUP(A2631,'Cadastro-Estoque'!A:G,3,FALSE))</f>
        <v/>
      </c>
    </row>
    <row r="2632" spans="5:8" ht="18.75" customHeight="1" x14ac:dyDescent="0.25">
      <c r="E2632" s="1" t="str">
        <f t="shared" si="42"/>
        <v/>
      </c>
      <c r="F2632" s="2" t="str">
        <f>IF(ISERROR(VLOOKUP(A2632,'Cadastro-Estoque'!A:G,1,FALSE)),"",VLOOKUP(A2632,'Cadastro-Estoque'!A:G,4,FALSE))</f>
        <v/>
      </c>
      <c r="G2632" s="2" t="str">
        <f>IF(ISBLANK(A2632),"",IF(ISERROR(VLOOKUP(A2632,'Cadastro-Estoque'!A:G,1,FALSE)),"Produto não cadastrado",VLOOKUP(A2632,'Cadastro-Estoque'!A:G,2,FALSE)))</f>
        <v/>
      </c>
      <c r="H2632" s="2" t="str">
        <f>IF(ISERROR(VLOOKUP(A2632,'Cadastro-Estoque'!A:G,1,FALSE)),"",VLOOKUP(A2632,'Cadastro-Estoque'!A:G,3,FALSE))</f>
        <v/>
      </c>
    </row>
    <row r="2633" spans="5:8" ht="18.75" customHeight="1" x14ac:dyDescent="0.25">
      <c r="E2633" s="1" t="str">
        <f t="shared" si="42"/>
        <v/>
      </c>
      <c r="F2633" s="2" t="str">
        <f>IF(ISERROR(VLOOKUP(A2633,'Cadastro-Estoque'!A:G,1,FALSE)),"",VLOOKUP(A2633,'Cadastro-Estoque'!A:G,4,FALSE))</f>
        <v/>
      </c>
      <c r="G2633" s="2" t="str">
        <f>IF(ISBLANK(A2633),"",IF(ISERROR(VLOOKUP(A2633,'Cadastro-Estoque'!A:G,1,FALSE)),"Produto não cadastrado",VLOOKUP(A2633,'Cadastro-Estoque'!A:G,2,FALSE)))</f>
        <v/>
      </c>
      <c r="H2633" s="2" t="str">
        <f>IF(ISERROR(VLOOKUP(A2633,'Cadastro-Estoque'!A:G,1,FALSE)),"",VLOOKUP(A2633,'Cadastro-Estoque'!A:G,3,FALSE))</f>
        <v/>
      </c>
    </row>
    <row r="2634" spans="5:8" ht="18.75" customHeight="1" x14ac:dyDescent="0.25">
      <c r="E2634" s="1" t="str">
        <f t="shared" si="42"/>
        <v/>
      </c>
      <c r="F2634" s="2" t="str">
        <f>IF(ISERROR(VLOOKUP(A2634,'Cadastro-Estoque'!A:G,1,FALSE)),"",VLOOKUP(A2634,'Cadastro-Estoque'!A:G,4,FALSE))</f>
        <v/>
      </c>
      <c r="G2634" s="2" t="str">
        <f>IF(ISBLANK(A2634),"",IF(ISERROR(VLOOKUP(A2634,'Cadastro-Estoque'!A:G,1,FALSE)),"Produto não cadastrado",VLOOKUP(A2634,'Cadastro-Estoque'!A:G,2,FALSE)))</f>
        <v/>
      </c>
      <c r="H2634" s="2" t="str">
        <f>IF(ISERROR(VLOOKUP(A2634,'Cadastro-Estoque'!A:G,1,FALSE)),"",VLOOKUP(A2634,'Cadastro-Estoque'!A:G,3,FALSE))</f>
        <v/>
      </c>
    </row>
    <row r="2635" spans="5:8" ht="18.75" customHeight="1" x14ac:dyDescent="0.25">
      <c r="E2635" s="1" t="str">
        <f t="shared" si="42"/>
        <v/>
      </c>
      <c r="F2635" s="2" t="str">
        <f>IF(ISERROR(VLOOKUP(A2635,'Cadastro-Estoque'!A:G,1,FALSE)),"",VLOOKUP(A2635,'Cadastro-Estoque'!A:G,4,FALSE))</f>
        <v/>
      </c>
      <c r="G2635" s="2" t="str">
        <f>IF(ISBLANK(A2635),"",IF(ISERROR(VLOOKUP(A2635,'Cadastro-Estoque'!A:G,1,FALSE)),"Produto não cadastrado",VLOOKUP(A2635,'Cadastro-Estoque'!A:G,2,FALSE)))</f>
        <v/>
      </c>
      <c r="H2635" s="2" t="str">
        <f>IF(ISERROR(VLOOKUP(A2635,'Cadastro-Estoque'!A:G,1,FALSE)),"",VLOOKUP(A2635,'Cadastro-Estoque'!A:G,3,FALSE))</f>
        <v/>
      </c>
    </row>
    <row r="2636" spans="5:8" ht="18.75" customHeight="1" x14ac:dyDescent="0.25">
      <c r="E2636" s="1" t="str">
        <f t="shared" si="42"/>
        <v/>
      </c>
      <c r="F2636" s="2" t="str">
        <f>IF(ISERROR(VLOOKUP(A2636,'Cadastro-Estoque'!A:G,1,FALSE)),"",VLOOKUP(A2636,'Cadastro-Estoque'!A:G,4,FALSE))</f>
        <v/>
      </c>
      <c r="G2636" s="2" t="str">
        <f>IF(ISBLANK(A2636),"",IF(ISERROR(VLOOKUP(A2636,'Cadastro-Estoque'!A:G,1,FALSE)),"Produto não cadastrado",VLOOKUP(A2636,'Cadastro-Estoque'!A:G,2,FALSE)))</f>
        <v/>
      </c>
      <c r="H2636" s="2" t="str">
        <f>IF(ISERROR(VLOOKUP(A2636,'Cadastro-Estoque'!A:G,1,FALSE)),"",VLOOKUP(A2636,'Cadastro-Estoque'!A:G,3,FALSE))</f>
        <v/>
      </c>
    </row>
    <row r="2637" spans="5:8" ht="18.75" customHeight="1" x14ac:dyDescent="0.25">
      <c r="E2637" s="1" t="str">
        <f t="shared" si="42"/>
        <v/>
      </c>
      <c r="F2637" s="2" t="str">
        <f>IF(ISERROR(VLOOKUP(A2637,'Cadastro-Estoque'!A:G,1,FALSE)),"",VLOOKUP(A2637,'Cadastro-Estoque'!A:G,4,FALSE))</f>
        <v/>
      </c>
      <c r="G2637" s="2" t="str">
        <f>IF(ISBLANK(A2637),"",IF(ISERROR(VLOOKUP(A2637,'Cadastro-Estoque'!A:G,1,FALSE)),"Produto não cadastrado",VLOOKUP(A2637,'Cadastro-Estoque'!A:G,2,FALSE)))</f>
        <v/>
      </c>
      <c r="H2637" s="2" t="str">
        <f>IF(ISERROR(VLOOKUP(A2637,'Cadastro-Estoque'!A:G,1,FALSE)),"",VLOOKUP(A2637,'Cadastro-Estoque'!A:G,3,FALSE))</f>
        <v/>
      </c>
    </row>
    <row r="2638" spans="5:8" ht="18.75" customHeight="1" x14ac:dyDescent="0.25">
      <c r="E2638" s="1" t="str">
        <f t="shared" si="42"/>
        <v/>
      </c>
      <c r="F2638" s="2" t="str">
        <f>IF(ISERROR(VLOOKUP(A2638,'Cadastro-Estoque'!A:G,1,FALSE)),"",VLOOKUP(A2638,'Cadastro-Estoque'!A:G,4,FALSE))</f>
        <v/>
      </c>
      <c r="G2638" s="2" t="str">
        <f>IF(ISBLANK(A2638),"",IF(ISERROR(VLOOKUP(A2638,'Cadastro-Estoque'!A:G,1,FALSE)),"Produto não cadastrado",VLOOKUP(A2638,'Cadastro-Estoque'!A:G,2,FALSE)))</f>
        <v/>
      </c>
      <c r="H2638" s="2" t="str">
        <f>IF(ISERROR(VLOOKUP(A2638,'Cadastro-Estoque'!A:G,1,FALSE)),"",VLOOKUP(A2638,'Cadastro-Estoque'!A:G,3,FALSE))</f>
        <v/>
      </c>
    </row>
    <row r="2639" spans="5:8" ht="18.75" customHeight="1" x14ac:dyDescent="0.25">
      <c r="E2639" s="1" t="str">
        <f t="shared" si="42"/>
        <v/>
      </c>
      <c r="F2639" s="2" t="str">
        <f>IF(ISERROR(VLOOKUP(A2639,'Cadastro-Estoque'!A:G,1,FALSE)),"",VLOOKUP(A2639,'Cadastro-Estoque'!A:G,4,FALSE))</f>
        <v/>
      </c>
      <c r="G2639" s="2" t="str">
        <f>IF(ISBLANK(A2639),"",IF(ISERROR(VLOOKUP(A2639,'Cadastro-Estoque'!A:G,1,FALSE)),"Produto não cadastrado",VLOOKUP(A2639,'Cadastro-Estoque'!A:G,2,FALSE)))</f>
        <v/>
      </c>
      <c r="H2639" s="2" t="str">
        <f>IF(ISERROR(VLOOKUP(A2639,'Cadastro-Estoque'!A:G,1,FALSE)),"",VLOOKUP(A2639,'Cadastro-Estoque'!A:G,3,FALSE))</f>
        <v/>
      </c>
    </row>
    <row r="2640" spans="5:8" ht="18.75" customHeight="1" x14ac:dyDescent="0.25">
      <c r="E2640" s="1" t="str">
        <f t="shared" si="42"/>
        <v/>
      </c>
      <c r="F2640" s="2" t="str">
        <f>IF(ISERROR(VLOOKUP(A2640,'Cadastro-Estoque'!A:G,1,FALSE)),"",VLOOKUP(A2640,'Cadastro-Estoque'!A:G,4,FALSE))</f>
        <v/>
      </c>
      <c r="G2640" s="2" t="str">
        <f>IF(ISBLANK(A2640),"",IF(ISERROR(VLOOKUP(A2640,'Cadastro-Estoque'!A:G,1,FALSE)),"Produto não cadastrado",VLOOKUP(A2640,'Cadastro-Estoque'!A:G,2,FALSE)))</f>
        <v/>
      </c>
      <c r="H2640" s="2" t="str">
        <f>IF(ISERROR(VLOOKUP(A2640,'Cadastro-Estoque'!A:G,1,FALSE)),"",VLOOKUP(A2640,'Cadastro-Estoque'!A:G,3,FALSE))</f>
        <v/>
      </c>
    </row>
    <row r="2641" spans="5:8" ht="18.75" customHeight="1" x14ac:dyDescent="0.25">
      <c r="E2641" s="1" t="str">
        <f t="shared" si="42"/>
        <v/>
      </c>
      <c r="F2641" s="2" t="str">
        <f>IF(ISERROR(VLOOKUP(A2641,'Cadastro-Estoque'!A:G,1,FALSE)),"",VLOOKUP(A2641,'Cadastro-Estoque'!A:G,4,FALSE))</f>
        <v/>
      </c>
      <c r="G2641" s="2" t="str">
        <f>IF(ISBLANK(A2641),"",IF(ISERROR(VLOOKUP(A2641,'Cadastro-Estoque'!A:G,1,FALSE)),"Produto não cadastrado",VLOOKUP(A2641,'Cadastro-Estoque'!A:G,2,FALSE)))</f>
        <v/>
      </c>
      <c r="H2641" s="2" t="str">
        <f>IF(ISERROR(VLOOKUP(A2641,'Cadastro-Estoque'!A:G,1,FALSE)),"",VLOOKUP(A2641,'Cadastro-Estoque'!A:G,3,FALSE))</f>
        <v/>
      </c>
    </row>
    <row r="2642" spans="5:8" ht="18.75" customHeight="1" x14ac:dyDescent="0.25">
      <c r="E2642" s="1" t="str">
        <f t="shared" si="42"/>
        <v/>
      </c>
      <c r="F2642" s="2" t="str">
        <f>IF(ISERROR(VLOOKUP(A2642,'Cadastro-Estoque'!A:G,1,FALSE)),"",VLOOKUP(A2642,'Cadastro-Estoque'!A:G,4,FALSE))</f>
        <v/>
      </c>
      <c r="G2642" s="2" t="str">
        <f>IF(ISBLANK(A2642),"",IF(ISERROR(VLOOKUP(A2642,'Cadastro-Estoque'!A:G,1,FALSE)),"Produto não cadastrado",VLOOKUP(A2642,'Cadastro-Estoque'!A:G,2,FALSE)))</f>
        <v/>
      </c>
      <c r="H2642" s="2" t="str">
        <f>IF(ISERROR(VLOOKUP(A2642,'Cadastro-Estoque'!A:G,1,FALSE)),"",VLOOKUP(A2642,'Cadastro-Estoque'!A:G,3,FALSE))</f>
        <v/>
      </c>
    </row>
    <row r="2643" spans="5:8" ht="18.75" customHeight="1" x14ac:dyDescent="0.25">
      <c r="E2643" s="1" t="str">
        <f t="shared" si="42"/>
        <v/>
      </c>
      <c r="F2643" s="2" t="str">
        <f>IF(ISERROR(VLOOKUP(A2643,'Cadastro-Estoque'!A:G,1,FALSE)),"",VLOOKUP(A2643,'Cadastro-Estoque'!A:G,4,FALSE))</f>
        <v/>
      </c>
      <c r="G2643" s="2" t="str">
        <f>IF(ISBLANK(A2643),"",IF(ISERROR(VLOOKUP(A2643,'Cadastro-Estoque'!A:G,1,FALSE)),"Produto não cadastrado",VLOOKUP(A2643,'Cadastro-Estoque'!A:G,2,FALSE)))</f>
        <v/>
      </c>
      <c r="H2643" s="2" t="str">
        <f>IF(ISERROR(VLOOKUP(A2643,'Cadastro-Estoque'!A:G,1,FALSE)),"",VLOOKUP(A2643,'Cadastro-Estoque'!A:G,3,FALSE))</f>
        <v/>
      </c>
    </row>
    <row r="2644" spans="5:8" ht="18.75" customHeight="1" x14ac:dyDescent="0.25">
      <c r="E2644" s="1" t="str">
        <f t="shared" si="42"/>
        <v/>
      </c>
      <c r="F2644" s="2" t="str">
        <f>IF(ISERROR(VLOOKUP(A2644,'Cadastro-Estoque'!A:G,1,FALSE)),"",VLOOKUP(A2644,'Cadastro-Estoque'!A:G,4,FALSE))</f>
        <v/>
      </c>
      <c r="G2644" s="2" t="str">
        <f>IF(ISBLANK(A2644),"",IF(ISERROR(VLOOKUP(A2644,'Cadastro-Estoque'!A:G,1,FALSE)),"Produto não cadastrado",VLOOKUP(A2644,'Cadastro-Estoque'!A:G,2,FALSE)))</f>
        <v/>
      </c>
      <c r="H2644" s="2" t="str">
        <f>IF(ISERROR(VLOOKUP(A2644,'Cadastro-Estoque'!A:G,1,FALSE)),"",VLOOKUP(A2644,'Cadastro-Estoque'!A:G,3,FALSE))</f>
        <v/>
      </c>
    </row>
    <row r="2645" spans="5:8" ht="18.75" customHeight="1" x14ac:dyDescent="0.25">
      <c r="E2645" s="1" t="str">
        <f t="shared" si="42"/>
        <v/>
      </c>
      <c r="F2645" s="2" t="str">
        <f>IF(ISERROR(VLOOKUP(A2645,'Cadastro-Estoque'!A:G,1,FALSE)),"",VLOOKUP(A2645,'Cadastro-Estoque'!A:G,4,FALSE))</f>
        <v/>
      </c>
      <c r="G2645" s="2" t="str">
        <f>IF(ISBLANK(A2645),"",IF(ISERROR(VLOOKUP(A2645,'Cadastro-Estoque'!A:G,1,FALSE)),"Produto não cadastrado",VLOOKUP(A2645,'Cadastro-Estoque'!A:G,2,FALSE)))</f>
        <v/>
      </c>
      <c r="H2645" s="2" t="str">
        <f>IF(ISERROR(VLOOKUP(A2645,'Cadastro-Estoque'!A:G,1,FALSE)),"",VLOOKUP(A2645,'Cadastro-Estoque'!A:G,3,FALSE))</f>
        <v/>
      </c>
    </row>
    <row r="2646" spans="5:8" ht="18.75" customHeight="1" x14ac:dyDescent="0.25">
      <c r="E2646" s="1" t="str">
        <f t="shared" si="42"/>
        <v/>
      </c>
      <c r="F2646" s="2" t="str">
        <f>IF(ISERROR(VLOOKUP(A2646,'Cadastro-Estoque'!A:G,1,FALSE)),"",VLOOKUP(A2646,'Cadastro-Estoque'!A:G,4,FALSE))</f>
        <v/>
      </c>
      <c r="G2646" s="2" t="str">
        <f>IF(ISBLANK(A2646),"",IF(ISERROR(VLOOKUP(A2646,'Cadastro-Estoque'!A:G,1,FALSE)),"Produto não cadastrado",VLOOKUP(A2646,'Cadastro-Estoque'!A:G,2,FALSE)))</f>
        <v/>
      </c>
      <c r="H2646" s="2" t="str">
        <f>IF(ISERROR(VLOOKUP(A2646,'Cadastro-Estoque'!A:G,1,FALSE)),"",VLOOKUP(A2646,'Cadastro-Estoque'!A:G,3,FALSE))</f>
        <v/>
      </c>
    </row>
    <row r="2647" spans="5:8" ht="18.75" customHeight="1" x14ac:dyDescent="0.25">
      <c r="E2647" s="1" t="str">
        <f t="shared" si="42"/>
        <v/>
      </c>
      <c r="F2647" s="2" t="str">
        <f>IF(ISERROR(VLOOKUP(A2647,'Cadastro-Estoque'!A:G,1,FALSE)),"",VLOOKUP(A2647,'Cadastro-Estoque'!A:G,4,FALSE))</f>
        <v/>
      </c>
      <c r="G2647" s="2" t="str">
        <f>IF(ISBLANK(A2647),"",IF(ISERROR(VLOOKUP(A2647,'Cadastro-Estoque'!A:G,1,FALSE)),"Produto não cadastrado",VLOOKUP(A2647,'Cadastro-Estoque'!A:G,2,FALSE)))</f>
        <v/>
      </c>
      <c r="H2647" s="2" t="str">
        <f>IF(ISERROR(VLOOKUP(A2647,'Cadastro-Estoque'!A:G,1,FALSE)),"",VLOOKUP(A2647,'Cadastro-Estoque'!A:G,3,FALSE))</f>
        <v/>
      </c>
    </row>
    <row r="2648" spans="5:8" ht="18.75" customHeight="1" x14ac:dyDescent="0.25">
      <c r="E2648" s="1" t="str">
        <f t="shared" si="42"/>
        <v/>
      </c>
      <c r="F2648" s="2" t="str">
        <f>IF(ISERROR(VLOOKUP(A2648,'Cadastro-Estoque'!A:G,1,FALSE)),"",VLOOKUP(A2648,'Cadastro-Estoque'!A:G,4,FALSE))</f>
        <v/>
      </c>
      <c r="G2648" s="2" t="str">
        <f>IF(ISBLANK(A2648),"",IF(ISERROR(VLOOKUP(A2648,'Cadastro-Estoque'!A:G,1,FALSE)),"Produto não cadastrado",VLOOKUP(A2648,'Cadastro-Estoque'!A:G,2,FALSE)))</f>
        <v/>
      </c>
      <c r="H2648" s="2" t="str">
        <f>IF(ISERROR(VLOOKUP(A2648,'Cadastro-Estoque'!A:G,1,FALSE)),"",VLOOKUP(A2648,'Cadastro-Estoque'!A:G,3,FALSE))</f>
        <v/>
      </c>
    </row>
    <row r="2649" spans="5:8" ht="18.75" customHeight="1" x14ac:dyDescent="0.25">
      <c r="E2649" s="1" t="str">
        <f t="shared" si="42"/>
        <v/>
      </c>
      <c r="F2649" s="2" t="str">
        <f>IF(ISERROR(VLOOKUP(A2649,'Cadastro-Estoque'!A:G,1,FALSE)),"",VLOOKUP(A2649,'Cadastro-Estoque'!A:G,4,FALSE))</f>
        <v/>
      </c>
      <c r="G2649" s="2" t="str">
        <f>IF(ISBLANK(A2649),"",IF(ISERROR(VLOOKUP(A2649,'Cadastro-Estoque'!A:G,1,FALSE)),"Produto não cadastrado",VLOOKUP(A2649,'Cadastro-Estoque'!A:G,2,FALSE)))</f>
        <v/>
      </c>
      <c r="H2649" s="2" t="str">
        <f>IF(ISERROR(VLOOKUP(A2649,'Cadastro-Estoque'!A:G,1,FALSE)),"",VLOOKUP(A2649,'Cadastro-Estoque'!A:G,3,FALSE))</f>
        <v/>
      </c>
    </row>
    <row r="2650" spans="5:8" ht="18.75" customHeight="1" x14ac:dyDescent="0.25">
      <c r="E2650" s="1" t="str">
        <f t="shared" si="42"/>
        <v/>
      </c>
      <c r="F2650" s="2" t="str">
        <f>IF(ISERROR(VLOOKUP(A2650,'Cadastro-Estoque'!A:G,1,FALSE)),"",VLOOKUP(A2650,'Cadastro-Estoque'!A:G,4,FALSE))</f>
        <v/>
      </c>
      <c r="G2650" s="2" t="str">
        <f>IF(ISBLANK(A2650),"",IF(ISERROR(VLOOKUP(A2650,'Cadastro-Estoque'!A:G,1,FALSE)),"Produto não cadastrado",VLOOKUP(A2650,'Cadastro-Estoque'!A:G,2,FALSE)))</f>
        <v/>
      </c>
      <c r="H2650" s="2" t="str">
        <f>IF(ISERROR(VLOOKUP(A2650,'Cadastro-Estoque'!A:G,1,FALSE)),"",VLOOKUP(A2650,'Cadastro-Estoque'!A:G,3,FALSE))</f>
        <v/>
      </c>
    </row>
    <row r="2651" spans="5:8" ht="18.75" customHeight="1" x14ac:dyDescent="0.25">
      <c r="E2651" s="1" t="str">
        <f t="shared" si="42"/>
        <v/>
      </c>
      <c r="F2651" s="2" t="str">
        <f>IF(ISERROR(VLOOKUP(A2651,'Cadastro-Estoque'!A:G,1,FALSE)),"",VLOOKUP(A2651,'Cadastro-Estoque'!A:G,4,FALSE))</f>
        <v/>
      </c>
      <c r="G2651" s="2" t="str">
        <f>IF(ISBLANK(A2651),"",IF(ISERROR(VLOOKUP(A2651,'Cadastro-Estoque'!A:G,1,FALSE)),"Produto não cadastrado",VLOOKUP(A2651,'Cadastro-Estoque'!A:G,2,FALSE)))</f>
        <v/>
      </c>
      <c r="H2651" s="2" t="str">
        <f>IF(ISERROR(VLOOKUP(A2651,'Cadastro-Estoque'!A:G,1,FALSE)),"",VLOOKUP(A2651,'Cadastro-Estoque'!A:G,3,FALSE))</f>
        <v/>
      </c>
    </row>
    <row r="2652" spans="5:8" ht="18.75" customHeight="1" x14ac:dyDescent="0.25">
      <c r="E2652" s="1" t="str">
        <f t="shared" si="42"/>
        <v/>
      </c>
      <c r="F2652" s="2" t="str">
        <f>IF(ISERROR(VLOOKUP(A2652,'Cadastro-Estoque'!A:G,1,FALSE)),"",VLOOKUP(A2652,'Cadastro-Estoque'!A:G,4,FALSE))</f>
        <v/>
      </c>
      <c r="G2652" s="2" t="str">
        <f>IF(ISBLANK(A2652),"",IF(ISERROR(VLOOKUP(A2652,'Cadastro-Estoque'!A:G,1,FALSE)),"Produto não cadastrado",VLOOKUP(A2652,'Cadastro-Estoque'!A:G,2,FALSE)))</f>
        <v/>
      </c>
      <c r="H2652" s="2" t="str">
        <f>IF(ISERROR(VLOOKUP(A2652,'Cadastro-Estoque'!A:G,1,FALSE)),"",VLOOKUP(A2652,'Cadastro-Estoque'!A:G,3,FALSE))</f>
        <v/>
      </c>
    </row>
    <row r="2653" spans="5:8" ht="18.75" customHeight="1" x14ac:dyDescent="0.25">
      <c r="E2653" s="1" t="str">
        <f t="shared" si="42"/>
        <v/>
      </c>
      <c r="F2653" s="2" t="str">
        <f>IF(ISERROR(VLOOKUP(A2653,'Cadastro-Estoque'!A:G,1,FALSE)),"",VLOOKUP(A2653,'Cadastro-Estoque'!A:G,4,FALSE))</f>
        <v/>
      </c>
      <c r="G2653" s="2" t="str">
        <f>IF(ISBLANK(A2653),"",IF(ISERROR(VLOOKUP(A2653,'Cadastro-Estoque'!A:G,1,FALSE)),"Produto não cadastrado",VLOOKUP(A2653,'Cadastro-Estoque'!A:G,2,FALSE)))</f>
        <v/>
      </c>
      <c r="H2653" s="2" t="str">
        <f>IF(ISERROR(VLOOKUP(A2653,'Cadastro-Estoque'!A:G,1,FALSE)),"",VLOOKUP(A2653,'Cadastro-Estoque'!A:G,3,FALSE))</f>
        <v/>
      </c>
    </row>
    <row r="2654" spans="5:8" ht="18.75" customHeight="1" x14ac:dyDescent="0.25">
      <c r="E2654" s="1" t="str">
        <f t="shared" si="42"/>
        <v/>
      </c>
      <c r="F2654" s="2" t="str">
        <f>IF(ISERROR(VLOOKUP(A2654,'Cadastro-Estoque'!A:G,1,FALSE)),"",VLOOKUP(A2654,'Cadastro-Estoque'!A:G,4,FALSE))</f>
        <v/>
      </c>
      <c r="G2654" s="2" t="str">
        <f>IF(ISBLANK(A2654),"",IF(ISERROR(VLOOKUP(A2654,'Cadastro-Estoque'!A:G,1,FALSE)),"Produto não cadastrado",VLOOKUP(A2654,'Cadastro-Estoque'!A:G,2,FALSE)))</f>
        <v/>
      </c>
      <c r="H2654" s="2" t="str">
        <f>IF(ISERROR(VLOOKUP(A2654,'Cadastro-Estoque'!A:G,1,FALSE)),"",VLOOKUP(A2654,'Cadastro-Estoque'!A:G,3,FALSE))</f>
        <v/>
      </c>
    </row>
    <row r="2655" spans="5:8" ht="18.75" customHeight="1" x14ac:dyDescent="0.25">
      <c r="E2655" s="1" t="str">
        <f t="shared" si="42"/>
        <v/>
      </c>
      <c r="F2655" s="2" t="str">
        <f>IF(ISERROR(VLOOKUP(A2655,'Cadastro-Estoque'!A:G,1,FALSE)),"",VLOOKUP(A2655,'Cadastro-Estoque'!A:G,4,FALSE))</f>
        <v/>
      </c>
      <c r="G2655" s="2" t="str">
        <f>IF(ISBLANK(A2655),"",IF(ISERROR(VLOOKUP(A2655,'Cadastro-Estoque'!A:G,1,FALSE)),"Produto não cadastrado",VLOOKUP(A2655,'Cadastro-Estoque'!A:G,2,FALSE)))</f>
        <v/>
      </c>
      <c r="H2655" s="2" t="str">
        <f>IF(ISERROR(VLOOKUP(A2655,'Cadastro-Estoque'!A:G,1,FALSE)),"",VLOOKUP(A2655,'Cadastro-Estoque'!A:G,3,FALSE))</f>
        <v/>
      </c>
    </row>
    <row r="2656" spans="5:8" ht="18.75" customHeight="1" x14ac:dyDescent="0.25">
      <c r="E2656" s="1" t="str">
        <f t="shared" si="42"/>
        <v/>
      </c>
      <c r="F2656" s="2" t="str">
        <f>IF(ISERROR(VLOOKUP(A2656,'Cadastro-Estoque'!A:G,1,FALSE)),"",VLOOKUP(A2656,'Cadastro-Estoque'!A:G,4,FALSE))</f>
        <v/>
      </c>
      <c r="G2656" s="2" t="str">
        <f>IF(ISBLANK(A2656),"",IF(ISERROR(VLOOKUP(A2656,'Cadastro-Estoque'!A:G,1,FALSE)),"Produto não cadastrado",VLOOKUP(A2656,'Cadastro-Estoque'!A:G,2,FALSE)))</f>
        <v/>
      </c>
      <c r="H2656" s="2" t="str">
        <f>IF(ISERROR(VLOOKUP(A2656,'Cadastro-Estoque'!A:G,1,FALSE)),"",VLOOKUP(A2656,'Cadastro-Estoque'!A:G,3,FALSE))</f>
        <v/>
      </c>
    </row>
    <row r="2657" spans="5:8" ht="18.75" customHeight="1" x14ac:dyDescent="0.25">
      <c r="E2657" s="1" t="str">
        <f t="shared" si="42"/>
        <v/>
      </c>
      <c r="F2657" s="2" t="str">
        <f>IF(ISERROR(VLOOKUP(A2657,'Cadastro-Estoque'!A:G,1,FALSE)),"",VLOOKUP(A2657,'Cadastro-Estoque'!A:G,4,FALSE))</f>
        <v/>
      </c>
      <c r="G2657" s="2" t="str">
        <f>IF(ISBLANK(A2657),"",IF(ISERROR(VLOOKUP(A2657,'Cadastro-Estoque'!A:G,1,FALSE)),"Produto não cadastrado",VLOOKUP(A2657,'Cadastro-Estoque'!A:G,2,FALSE)))</f>
        <v/>
      </c>
      <c r="H2657" s="2" t="str">
        <f>IF(ISERROR(VLOOKUP(A2657,'Cadastro-Estoque'!A:G,1,FALSE)),"",VLOOKUP(A2657,'Cadastro-Estoque'!A:G,3,FALSE))</f>
        <v/>
      </c>
    </row>
    <row r="2658" spans="5:8" ht="18.75" customHeight="1" x14ac:dyDescent="0.25">
      <c r="E2658" s="1" t="str">
        <f t="shared" si="42"/>
        <v/>
      </c>
      <c r="F2658" s="2" t="str">
        <f>IF(ISERROR(VLOOKUP(A2658,'Cadastro-Estoque'!A:G,1,FALSE)),"",VLOOKUP(A2658,'Cadastro-Estoque'!A:G,4,FALSE))</f>
        <v/>
      </c>
      <c r="G2658" s="2" t="str">
        <f>IF(ISBLANK(A2658),"",IF(ISERROR(VLOOKUP(A2658,'Cadastro-Estoque'!A:G,1,FALSE)),"Produto não cadastrado",VLOOKUP(A2658,'Cadastro-Estoque'!A:G,2,FALSE)))</f>
        <v/>
      </c>
      <c r="H2658" s="2" t="str">
        <f>IF(ISERROR(VLOOKUP(A2658,'Cadastro-Estoque'!A:G,1,FALSE)),"",VLOOKUP(A2658,'Cadastro-Estoque'!A:G,3,FALSE))</f>
        <v/>
      </c>
    </row>
    <row r="2659" spans="5:8" ht="18.75" customHeight="1" x14ac:dyDescent="0.25">
      <c r="E2659" s="1" t="str">
        <f t="shared" si="42"/>
        <v/>
      </c>
      <c r="F2659" s="2" t="str">
        <f>IF(ISERROR(VLOOKUP(A2659,'Cadastro-Estoque'!A:G,1,FALSE)),"",VLOOKUP(A2659,'Cadastro-Estoque'!A:G,4,FALSE))</f>
        <v/>
      </c>
      <c r="G2659" s="2" t="str">
        <f>IF(ISBLANK(A2659),"",IF(ISERROR(VLOOKUP(A2659,'Cadastro-Estoque'!A:G,1,FALSE)),"Produto não cadastrado",VLOOKUP(A2659,'Cadastro-Estoque'!A:G,2,FALSE)))</f>
        <v/>
      </c>
      <c r="H2659" s="2" t="str">
        <f>IF(ISERROR(VLOOKUP(A2659,'Cadastro-Estoque'!A:G,1,FALSE)),"",VLOOKUP(A2659,'Cadastro-Estoque'!A:G,3,FALSE))</f>
        <v/>
      </c>
    </row>
    <row r="2660" spans="5:8" ht="18.75" customHeight="1" x14ac:dyDescent="0.25">
      <c r="E2660" s="1" t="str">
        <f t="shared" si="42"/>
        <v/>
      </c>
      <c r="F2660" s="2" t="str">
        <f>IF(ISERROR(VLOOKUP(A2660,'Cadastro-Estoque'!A:G,1,FALSE)),"",VLOOKUP(A2660,'Cadastro-Estoque'!A:G,4,FALSE))</f>
        <v/>
      </c>
      <c r="G2660" s="2" t="str">
        <f>IF(ISBLANK(A2660),"",IF(ISERROR(VLOOKUP(A2660,'Cadastro-Estoque'!A:G,1,FALSE)),"Produto não cadastrado",VLOOKUP(A2660,'Cadastro-Estoque'!A:G,2,FALSE)))</f>
        <v/>
      </c>
      <c r="H2660" s="2" t="str">
        <f>IF(ISERROR(VLOOKUP(A2660,'Cadastro-Estoque'!A:G,1,FALSE)),"",VLOOKUP(A2660,'Cadastro-Estoque'!A:G,3,FALSE))</f>
        <v/>
      </c>
    </row>
    <row r="2661" spans="5:8" ht="18.75" customHeight="1" x14ac:dyDescent="0.25">
      <c r="E2661" s="1" t="str">
        <f t="shared" si="42"/>
        <v/>
      </c>
      <c r="F2661" s="2" t="str">
        <f>IF(ISERROR(VLOOKUP(A2661,'Cadastro-Estoque'!A:G,1,FALSE)),"",VLOOKUP(A2661,'Cadastro-Estoque'!A:G,4,FALSE))</f>
        <v/>
      </c>
      <c r="G2661" s="2" t="str">
        <f>IF(ISBLANK(A2661),"",IF(ISERROR(VLOOKUP(A2661,'Cadastro-Estoque'!A:G,1,FALSE)),"Produto não cadastrado",VLOOKUP(A2661,'Cadastro-Estoque'!A:G,2,FALSE)))</f>
        <v/>
      </c>
      <c r="H2661" s="2" t="str">
        <f>IF(ISERROR(VLOOKUP(A2661,'Cadastro-Estoque'!A:G,1,FALSE)),"",VLOOKUP(A2661,'Cadastro-Estoque'!A:G,3,FALSE))</f>
        <v/>
      </c>
    </row>
    <row r="2662" spans="5:8" ht="18.75" customHeight="1" x14ac:dyDescent="0.25">
      <c r="E2662" s="1" t="str">
        <f t="shared" si="42"/>
        <v/>
      </c>
      <c r="F2662" s="2" t="str">
        <f>IF(ISERROR(VLOOKUP(A2662,'Cadastro-Estoque'!A:G,1,FALSE)),"",VLOOKUP(A2662,'Cadastro-Estoque'!A:G,4,FALSE))</f>
        <v/>
      </c>
      <c r="G2662" s="2" t="str">
        <f>IF(ISBLANK(A2662),"",IF(ISERROR(VLOOKUP(A2662,'Cadastro-Estoque'!A:G,1,FALSE)),"Produto não cadastrado",VLOOKUP(A2662,'Cadastro-Estoque'!A:G,2,FALSE)))</f>
        <v/>
      </c>
      <c r="H2662" s="2" t="str">
        <f>IF(ISERROR(VLOOKUP(A2662,'Cadastro-Estoque'!A:G,1,FALSE)),"",VLOOKUP(A2662,'Cadastro-Estoque'!A:G,3,FALSE))</f>
        <v/>
      </c>
    </row>
    <row r="2663" spans="5:8" ht="18.75" customHeight="1" x14ac:dyDescent="0.25">
      <c r="E2663" s="1" t="str">
        <f t="shared" si="42"/>
        <v/>
      </c>
      <c r="F2663" s="2" t="str">
        <f>IF(ISERROR(VLOOKUP(A2663,'Cadastro-Estoque'!A:G,1,FALSE)),"",VLOOKUP(A2663,'Cadastro-Estoque'!A:G,4,FALSE))</f>
        <v/>
      </c>
      <c r="G2663" s="2" t="str">
        <f>IF(ISBLANK(A2663),"",IF(ISERROR(VLOOKUP(A2663,'Cadastro-Estoque'!A:G,1,FALSE)),"Produto não cadastrado",VLOOKUP(A2663,'Cadastro-Estoque'!A:G,2,FALSE)))</f>
        <v/>
      </c>
      <c r="H2663" s="2" t="str">
        <f>IF(ISERROR(VLOOKUP(A2663,'Cadastro-Estoque'!A:G,1,FALSE)),"",VLOOKUP(A2663,'Cadastro-Estoque'!A:G,3,FALSE))</f>
        <v/>
      </c>
    </row>
    <row r="2664" spans="5:8" ht="18.75" customHeight="1" x14ac:dyDescent="0.25">
      <c r="E2664" s="1" t="str">
        <f t="shared" si="42"/>
        <v/>
      </c>
      <c r="F2664" s="2" t="str">
        <f>IF(ISERROR(VLOOKUP(A2664,'Cadastro-Estoque'!A:G,1,FALSE)),"",VLOOKUP(A2664,'Cadastro-Estoque'!A:G,4,FALSE))</f>
        <v/>
      </c>
      <c r="G2664" s="2" t="str">
        <f>IF(ISBLANK(A2664),"",IF(ISERROR(VLOOKUP(A2664,'Cadastro-Estoque'!A:G,1,FALSE)),"Produto não cadastrado",VLOOKUP(A2664,'Cadastro-Estoque'!A:G,2,FALSE)))</f>
        <v/>
      </c>
      <c r="H2664" s="2" t="str">
        <f>IF(ISERROR(VLOOKUP(A2664,'Cadastro-Estoque'!A:G,1,FALSE)),"",VLOOKUP(A2664,'Cadastro-Estoque'!A:G,3,FALSE))</f>
        <v/>
      </c>
    </row>
    <row r="2665" spans="5:8" ht="18.75" customHeight="1" x14ac:dyDescent="0.25">
      <c r="E2665" s="1" t="str">
        <f t="shared" si="42"/>
        <v/>
      </c>
      <c r="F2665" s="2" t="str">
        <f>IF(ISERROR(VLOOKUP(A2665,'Cadastro-Estoque'!A:G,1,FALSE)),"",VLOOKUP(A2665,'Cadastro-Estoque'!A:G,4,FALSE))</f>
        <v/>
      </c>
      <c r="G2665" s="2" t="str">
        <f>IF(ISBLANK(A2665),"",IF(ISERROR(VLOOKUP(A2665,'Cadastro-Estoque'!A:G,1,FALSE)),"Produto não cadastrado",VLOOKUP(A2665,'Cadastro-Estoque'!A:G,2,FALSE)))</f>
        <v/>
      </c>
      <c r="H2665" s="2" t="str">
        <f>IF(ISERROR(VLOOKUP(A2665,'Cadastro-Estoque'!A:G,1,FALSE)),"",VLOOKUP(A2665,'Cadastro-Estoque'!A:G,3,FALSE))</f>
        <v/>
      </c>
    </row>
    <row r="2666" spans="5:8" ht="18.75" customHeight="1" x14ac:dyDescent="0.25">
      <c r="E2666" s="1" t="str">
        <f t="shared" si="42"/>
        <v/>
      </c>
      <c r="F2666" s="2" t="str">
        <f>IF(ISERROR(VLOOKUP(A2666,'Cadastro-Estoque'!A:G,1,FALSE)),"",VLOOKUP(A2666,'Cadastro-Estoque'!A:G,4,FALSE))</f>
        <v/>
      </c>
      <c r="G2666" s="2" t="str">
        <f>IF(ISBLANK(A2666),"",IF(ISERROR(VLOOKUP(A2666,'Cadastro-Estoque'!A:G,1,FALSE)),"Produto não cadastrado",VLOOKUP(A2666,'Cadastro-Estoque'!A:G,2,FALSE)))</f>
        <v/>
      </c>
      <c r="H2666" s="2" t="str">
        <f>IF(ISERROR(VLOOKUP(A2666,'Cadastro-Estoque'!A:G,1,FALSE)),"",VLOOKUP(A2666,'Cadastro-Estoque'!A:G,3,FALSE))</f>
        <v/>
      </c>
    </row>
    <row r="2667" spans="5:8" ht="18.75" customHeight="1" x14ac:dyDescent="0.25">
      <c r="E2667" s="1" t="str">
        <f t="shared" si="42"/>
        <v/>
      </c>
      <c r="F2667" s="2" t="str">
        <f>IF(ISERROR(VLOOKUP(A2667,'Cadastro-Estoque'!A:G,1,FALSE)),"",VLOOKUP(A2667,'Cadastro-Estoque'!A:G,4,FALSE))</f>
        <v/>
      </c>
      <c r="G2667" s="2" t="str">
        <f>IF(ISBLANK(A2667),"",IF(ISERROR(VLOOKUP(A2667,'Cadastro-Estoque'!A:G,1,FALSE)),"Produto não cadastrado",VLOOKUP(A2667,'Cadastro-Estoque'!A:G,2,FALSE)))</f>
        <v/>
      </c>
      <c r="H2667" s="2" t="str">
        <f>IF(ISERROR(VLOOKUP(A2667,'Cadastro-Estoque'!A:G,1,FALSE)),"",VLOOKUP(A2667,'Cadastro-Estoque'!A:G,3,FALSE))</f>
        <v/>
      </c>
    </row>
    <row r="2668" spans="5:8" ht="18.75" customHeight="1" x14ac:dyDescent="0.25">
      <c r="E2668" s="1" t="str">
        <f t="shared" si="42"/>
        <v/>
      </c>
      <c r="F2668" s="2" t="str">
        <f>IF(ISERROR(VLOOKUP(A2668,'Cadastro-Estoque'!A:G,1,FALSE)),"",VLOOKUP(A2668,'Cadastro-Estoque'!A:G,4,FALSE))</f>
        <v/>
      </c>
      <c r="G2668" s="2" t="str">
        <f>IF(ISBLANK(A2668),"",IF(ISERROR(VLOOKUP(A2668,'Cadastro-Estoque'!A:G,1,FALSE)),"Produto não cadastrado",VLOOKUP(A2668,'Cadastro-Estoque'!A:G,2,FALSE)))</f>
        <v/>
      </c>
      <c r="H2668" s="2" t="str">
        <f>IF(ISERROR(VLOOKUP(A2668,'Cadastro-Estoque'!A:G,1,FALSE)),"",VLOOKUP(A2668,'Cadastro-Estoque'!A:G,3,FALSE))</f>
        <v/>
      </c>
    </row>
    <row r="2669" spans="5:8" ht="18.75" customHeight="1" x14ac:dyDescent="0.25">
      <c r="E2669" s="1" t="str">
        <f t="shared" si="42"/>
        <v/>
      </c>
      <c r="F2669" s="2" t="str">
        <f>IF(ISERROR(VLOOKUP(A2669,'Cadastro-Estoque'!A:G,1,FALSE)),"",VLOOKUP(A2669,'Cadastro-Estoque'!A:G,4,FALSE))</f>
        <v/>
      </c>
      <c r="G2669" s="2" t="str">
        <f>IF(ISBLANK(A2669),"",IF(ISERROR(VLOOKUP(A2669,'Cadastro-Estoque'!A:G,1,FALSE)),"Produto não cadastrado",VLOOKUP(A2669,'Cadastro-Estoque'!A:G,2,FALSE)))</f>
        <v/>
      </c>
      <c r="H2669" s="2" t="str">
        <f>IF(ISERROR(VLOOKUP(A2669,'Cadastro-Estoque'!A:G,1,FALSE)),"",VLOOKUP(A2669,'Cadastro-Estoque'!A:G,3,FALSE))</f>
        <v/>
      </c>
    </row>
    <row r="2670" spans="5:8" ht="18.75" customHeight="1" x14ac:dyDescent="0.25">
      <c r="E2670" s="1" t="str">
        <f t="shared" si="42"/>
        <v/>
      </c>
      <c r="F2670" s="2" t="str">
        <f>IF(ISERROR(VLOOKUP(A2670,'Cadastro-Estoque'!A:G,1,FALSE)),"",VLOOKUP(A2670,'Cadastro-Estoque'!A:G,4,FALSE))</f>
        <v/>
      </c>
      <c r="G2670" s="2" t="str">
        <f>IF(ISBLANK(A2670),"",IF(ISERROR(VLOOKUP(A2670,'Cadastro-Estoque'!A:G,1,FALSE)),"Produto não cadastrado",VLOOKUP(A2670,'Cadastro-Estoque'!A:G,2,FALSE)))</f>
        <v/>
      </c>
      <c r="H2670" s="2" t="str">
        <f>IF(ISERROR(VLOOKUP(A2670,'Cadastro-Estoque'!A:G,1,FALSE)),"",VLOOKUP(A2670,'Cadastro-Estoque'!A:G,3,FALSE))</f>
        <v/>
      </c>
    </row>
    <row r="2671" spans="5:8" ht="18.75" customHeight="1" x14ac:dyDescent="0.25">
      <c r="E2671" s="1" t="str">
        <f t="shared" si="42"/>
        <v/>
      </c>
      <c r="F2671" s="2" t="str">
        <f>IF(ISERROR(VLOOKUP(A2671,'Cadastro-Estoque'!A:G,1,FALSE)),"",VLOOKUP(A2671,'Cadastro-Estoque'!A:G,4,FALSE))</f>
        <v/>
      </c>
      <c r="G2671" s="2" t="str">
        <f>IF(ISBLANK(A2671),"",IF(ISERROR(VLOOKUP(A2671,'Cadastro-Estoque'!A:G,1,FALSE)),"Produto não cadastrado",VLOOKUP(A2671,'Cadastro-Estoque'!A:G,2,FALSE)))</f>
        <v/>
      </c>
      <c r="H2671" s="2" t="str">
        <f>IF(ISERROR(VLOOKUP(A2671,'Cadastro-Estoque'!A:G,1,FALSE)),"",VLOOKUP(A2671,'Cadastro-Estoque'!A:G,3,FALSE))</f>
        <v/>
      </c>
    </row>
    <row r="2672" spans="5:8" ht="18.75" customHeight="1" x14ac:dyDescent="0.25">
      <c r="E2672" s="1" t="str">
        <f t="shared" si="42"/>
        <v/>
      </c>
      <c r="F2672" s="2" t="str">
        <f>IF(ISERROR(VLOOKUP(A2672,'Cadastro-Estoque'!A:G,1,FALSE)),"",VLOOKUP(A2672,'Cadastro-Estoque'!A:G,4,FALSE))</f>
        <v/>
      </c>
      <c r="G2672" s="2" t="str">
        <f>IF(ISBLANK(A2672),"",IF(ISERROR(VLOOKUP(A2672,'Cadastro-Estoque'!A:G,1,FALSE)),"Produto não cadastrado",VLOOKUP(A2672,'Cadastro-Estoque'!A:G,2,FALSE)))</f>
        <v/>
      </c>
      <c r="H2672" s="2" t="str">
        <f>IF(ISERROR(VLOOKUP(A2672,'Cadastro-Estoque'!A:G,1,FALSE)),"",VLOOKUP(A2672,'Cadastro-Estoque'!A:G,3,FALSE))</f>
        <v/>
      </c>
    </row>
    <row r="2673" spans="5:8" ht="18.75" customHeight="1" x14ac:dyDescent="0.25">
      <c r="E2673" s="1" t="str">
        <f t="shared" si="42"/>
        <v/>
      </c>
      <c r="F2673" s="2" t="str">
        <f>IF(ISERROR(VLOOKUP(A2673,'Cadastro-Estoque'!A:G,1,FALSE)),"",VLOOKUP(A2673,'Cadastro-Estoque'!A:G,4,FALSE))</f>
        <v/>
      </c>
      <c r="G2673" s="2" t="str">
        <f>IF(ISBLANK(A2673),"",IF(ISERROR(VLOOKUP(A2673,'Cadastro-Estoque'!A:G,1,FALSE)),"Produto não cadastrado",VLOOKUP(A2673,'Cadastro-Estoque'!A:G,2,FALSE)))</f>
        <v/>
      </c>
      <c r="H2673" s="2" t="str">
        <f>IF(ISERROR(VLOOKUP(A2673,'Cadastro-Estoque'!A:G,1,FALSE)),"",VLOOKUP(A2673,'Cadastro-Estoque'!A:G,3,FALSE))</f>
        <v/>
      </c>
    </row>
    <row r="2674" spans="5:8" ht="18.75" customHeight="1" x14ac:dyDescent="0.25">
      <c r="E2674" s="1" t="str">
        <f t="shared" si="42"/>
        <v/>
      </c>
      <c r="F2674" s="2" t="str">
        <f>IF(ISERROR(VLOOKUP(A2674,'Cadastro-Estoque'!A:G,1,FALSE)),"",VLOOKUP(A2674,'Cadastro-Estoque'!A:G,4,FALSE))</f>
        <v/>
      </c>
      <c r="G2674" s="2" t="str">
        <f>IF(ISBLANK(A2674),"",IF(ISERROR(VLOOKUP(A2674,'Cadastro-Estoque'!A:G,1,FALSE)),"Produto não cadastrado",VLOOKUP(A2674,'Cadastro-Estoque'!A:G,2,FALSE)))</f>
        <v/>
      </c>
      <c r="H2674" s="2" t="str">
        <f>IF(ISERROR(VLOOKUP(A2674,'Cadastro-Estoque'!A:G,1,FALSE)),"",VLOOKUP(A2674,'Cadastro-Estoque'!A:G,3,FALSE))</f>
        <v/>
      </c>
    </row>
    <row r="2675" spans="5:8" ht="18.75" customHeight="1" x14ac:dyDescent="0.25">
      <c r="E2675" s="1" t="str">
        <f t="shared" si="42"/>
        <v/>
      </c>
      <c r="F2675" s="2" t="str">
        <f>IF(ISERROR(VLOOKUP(A2675,'Cadastro-Estoque'!A:G,1,FALSE)),"",VLOOKUP(A2675,'Cadastro-Estoque'!A:G,4,FALSE))</f>
        <v/>
      </c>
      <c r="G2675" s="2" t="str">
        <f>IF(ISBLANK(A2675),"",IF(ISERROR(VLOOKUP(A2675,'Cadastro-Estoque'!A:G,1,FALSE)),"Produto não cadastrado",VLOOKUP(A2675,'Cadastro-Estoque'!A:G,2,FALSE)))</f>
        <v/>
      </c>
      <c r="H2675" s="2" t="str">
        <f>IF(ISERROR(VLOOKUP(A2675,'Cadastro-Estoque'!A:G,1,FALSE)),"",VLOOKUP(A2675,'Cadastro-Estoque'!A:G,3,FALSE))</f>
        <v/>
      </c>
    </row>
    <row r="2676" spans="5:8" ht="18.75" customHeight="1" x14ac:dyDescent="0.25">
      <c r="E2676" s="1" t="str">
        <f t="shared" si="42"/>
        <v/>
      </c>
      <c r="F2676" s="2" t="str">
        <f>IF(ISERROR(VLOOKUP(A2676,'Cadastro-Estoque'!A:G,1,FALSE)),"",VLOOKUP(A2676,'Cadastro-Estoque'!A:G,4,FALSE))</f>
        <v/>
      </c>
      <c r="G2676" s="2" t="str">
        <f>IF(ISBLANK(A2676),"",IF(ISERROR(VLOOKUP(A2676,'Cadastro-Estoque'!A:G,1,FALSE)),"Produto não cadastrado",VLOOKUP(A2676,'Cadastro-Estoque'!A:G,2,FALSE)))</f>
        <v/>
      </c>
      <c r="H2676" s="2" t="str">
        <f>IF(ISERROR(VLOOKUP(A2676,'Cadastro-Estoque'!A:G,1,FALSE)),"",VLOOKUP(A2676,'Cadastro-Estoque'!A:G,3,FALSE))</f>
        <v/>
      </c>
    </row>
    <row r="2677" spans="5:8" ht="18.75" customHeight="1" x14ac:dyDescent="0.25">
      <c r="E2677" s="1" t="str">
        <f t="shared" si="42"/>
        <v/>
      </c>
      <c r="F2677" s="2" t="str">
        <f>IF(ISERROR(VLOOKUP(A2677,'Cadastro-Estoque'!A:G,1,FALSE)),"",VLOOKUP(A2677,'Cadastro-Estoque'!A:G,4,FALSE))</f>
        <v/>
      </c>
      <c r="G2677" s="2" t="str">
        <f>IF(ISBLANK(A2677),"",IF(ISERROR(VLOOKUP(A2677,'Cadastro-Estoque'!A:G,1,FALSE)),"Produto não cadastrado",VLOOKUP(A2677,'Cadastro-Estoque'!A:G,2,FALSE)))</f>
        <v/>
      </c>
      <c r="H2677" s="2" t="str">
        <f>IF(ISERROR(VLOOKUP(A2677,'Cadastro-Estoque'!A:G,1,FALSE)),"",VLOOKUP(A2677,'Cadastro-Estoque'!A:G,3,FALSE))</f>
        <v/>
      </c>
    </row>
    <row r="2678" spans="5:8" ht="18.75" customHeight="1" x14ac:dyDescent="0.25">
      <c r="E2678" s="1" t="str">
        <f t="shared" si="42"/>
        <v/>
      </c>
      <c r="F2678" s="2" t="str">
        <f>IF(ISERROR(VLOOKUP(A2678,'Cadastro-Estoque'!A:G,1,FALSE)),"",VLOOKUP(A2678,'Cadastro-Estoque'!A:G,4,FALSE))</f>
        <v/>
      </c>
      <c r="G2678" s="2" t="str">
        <f>IF(ISBLANK(A2678),"",IF(ISERROR(VLOOKUP(A2678,'Cadastro-Estoque'!A:G,1,FALSE)),"Produto não cadastrado",VLOOKUP(A2678,'Cadastro-Estoque'!A:G,2,FALSE)))</f>
        <v/>
      </c>
      <c r="H2678" s="2" t="str">
        <f>IF(ISERROR(VLOOKUP(A2678,'Cadastro-Estoque'!A:G,1,FALSE)),"",VLOOKUP(A2678,'Cadastro-Estoque'!A:G,3,FALSE))</f>
        <v/>
      </c>
    </row>
    <row r="2679" spans="5:8" ht="18.75" customHeight="1" x14ac:dyDescent="0.25">
      <c r="E2679" s="1" t="str">
        <f t="shared" si="42"/>
        <v/>
      </c>
      <c r="F2679" s="2" t="str">
        <f>IF(ISERROR(VLOOKUP(A2679,'Cadastro-Estoque'!A:G,1,FALSE)),"",VLOOKUP(A2679,'Cadastro-Estoque'!A:G,4,FALSE))</f>
        <v/>
      </c>
      <c r="G2679" s="2" t="str">
        <f>IF(ISBLANK(A2679),"",IF(ISERROR(VLOOKUP(A2679,'Cadastro-Estoque'!A:G,1,FALSE)),"Produto não cadastrado",VLOOKUP(A2679,'Cadastro-Estoque'!A:G,2,FALSE)))</f>
        <v/>
      </c>
      <c r="H2679" s="2" t="str">
        <f>IF(ISERROR(VLOOKUP(A2679,'Cadastro-Estoque'!A:G,1,FALSE)),"",VLOOKUP(A2679,'Cadastro-Estoque'!A:G,3,FALSE))</f>
        <v/>
      </c>
    </row>
    <row r="2680" spans="5:8" ht="18.75" customHeight="1" x14ac:dyDescent="0.25">
      <c r="E2680" s="1" t="str">
        <f t="shared" si="42"/>
        <v/>
      </c>
      <c r="F2680" s="2" t="str">
        <f>IF(ISERROR(VLOOKUP(A2680,'Cadastro-Estoque'!A:G,1,FALSE)),"",VLOOKUP(A2680,'Cadastro-Estoque'!A:G,4,FALSE))</f>
        <v/>
      </c>
      <c r="G2680" s="2" t="str">
        <f>IF(ISBLANK(A2680),"",IF(ISERROR(VLOOKUP(A2680,'Cadastro-Estoque'!A:G,1,FALSE)),"Produto não cadastrado",VLOOKUP(A2680,'Cadastro-Estoque'!A:G,2,FALSE)))</f>
        <v/>
      </c>
      <c r="H2680" s="2" t="str">
        <f>IF(ISERROR(VLOOKUP(A2680,'Cadastro-Estoque'!A:G,1,FALSE)),"",VLOOKUP(A2680,'Cadastro-Estoque'!A:G,3,FALSE))</f>
        <v/>
      </c>
    </row>
    <row r="2681" spans="5:8" ht="18.75" customHeight="1" x14ac:dyDescent="0.25">
      <c r="E2681" s="1" t="str">
        <f t="shared" si="42"/>
        <v/>
      </c>
      <c r="F2681" s="2" t="str">
        <f>IF(ISERROR(VLOOKUP(A2681,'Cadastro-Estoque'!A:G,1,FALSE)),"",VLOOKUP(A2681,'Cadastro-Estoque'!A:G,4,FALSE))</f>
        <v/>
      </c>
      <c r="G2681" s="2" t="str">
        <f>IF(ISBLANK(A2681),"",IF(ISERROR(VLOOKUP(A2681,'Cadastro-Estoque'!A:G,1,FALSE)),"Produto não cadastrado",VLOOKUP(A2681,'Cadastro-Estoque'!A:G,2,FALSE)))</f>
        <v/>
      </c>
      <c r="H2681" s="2" t="str">
        <f>IF(ISERROR(VLOOKUP(A2681,'Cadastro-Estoque'!A:G,1,FALSE)),"",VLOOKUP(A2681,'Cadastro-Estoque'!A:G,3,FALSE))</f>
        <v/>
      </c>
    </row>
    <row r="2682" spans="5:8" ht="18.75" customHeight="1" x14ac:dyDescent="0.25">
      <c r="E2682" s="1" t="str">
        <f t="shared" si="42"/>
        <v/>
      </c>
      <c r="F2682" s="2" t="str">
        <f>IF(ISERROR(VLOOKUP(A2682,'Cadastro-Estoque'!A:G,1,FALSE)),"",VLOOKUP(A2682,'Cadastro-Estoque'!A:G,4,FALSE))</f>
        <v/>
      </c>
      <c r="G2682" s="2" t="str">
        <f>IF(ISBLANK(A2682),"",IF(ISERROR(VLOOKUP(A2682,'Cadastro-Estoque'!A:G,1,FALSE)),"Produto não cadastrado",VLOOKUP(A2682,'Cadastro-Estoque'!A:G,2,FALSE)))</f>
        <v/>
      </c>
      <c r="H2682" s="2" t="str">
        <f>IF(ISERROR(VLOOKUP(A2682,'Cadastro-Estoque'!A:G,1,FALSE)),"",VLOOKUP(A2682,'Cadastro-Estoque'!A:G,3,FALSE))</f>
        <v/>
      </c>
    </row>
    <row r="2683" spans="5:8" ht="18.75" customHeight="1" x14ac:dyDescent="0.25">
      <c r="E2683" s="1" t="str">
        <f t="shared" si="42"/>
        <v/>
      </c>
      <c r="F2683" s="2" t="str">
        <f>IF(ISERROR(VLOOKUP(A2683,'Cadastro-Estoque'!A:G,1,FALSE)),"",VLOOKUP(A2683,'Cadastro-Estoque'!A:G,4,FALSE))</f>
        <v/>
      </c>
      <c r="G2683" s="2" t="str">
        <f>IF(ISBLANK(A2683),"",IF(ISERROR(VLOOKUP(A2683,'Cadastro-Estoque'!A:G,1,FALSE)),"Produto não cadastrado",VLOOKUP(A2683,'Cadastro-Estoque'!A:G,2,FALSE)))</f>
        <v/>
      </c>
      <c r="H2683" s="2" t="str">
        <f>IF(ISERROR(VLOOKUP(A2683,'Cadastro-Estoque'!A:G,1,FALSE)),"",VLOOKUP(A2683,'Cadastro-Estoque'!A:G,3,FALSE))</f>
        <v/>
      </c>
    </row>
    <row r="2684" spans="5:8" ht="18.75" customHeight="1" x14ac:dyDescent="0.25">
      <c r="E2684" s="1" t="str">
        <f t="shared" si="42"/>
        <v/>
      </c>
      <c r="F2684" s="2" t="str">
        <f>IF(ISERROR(VLOOKUP(A2684,'Cadastro-Estoque'!A:G,1,FALSE)),"",VLOOKUP(A2684,'Cadastro-Estoque'!A:G,4,FALSE))</f>
        <v/>
      </c>
      <c r="G2684" s="2" t="str">
        <f>IF(ISBLANK(A2684),"",IF(ISERROR(VLOOKUP(A2684,'Cadastro-Estoque'!A:G,1,FALSE)),"Produto não cadastrado",VLOOKUP(A2684,'Cadastro-Estoque'!A:G,2,FALSE)))</f>
        <v/>
      </c>
      <c r="H2684" s="2" t="str">
        <f>IF(ISERROR(VLOOKUP(A2684,'Cadastro-Estoque'!A:G,1,FALSE)),"",VLOOKUP(A2684,'Cadastro-Estoque'!A:G,3,FALSE))</f>
        <v/>
      </c>
    </row>
    <row r="2685" spans="5:8" ht="18.75" customHeight="1" x14ac:dyDescent="0.25">
      <c r="E2685" s="1" t="str">
        <f t="shared" si="42"/>
        <v/>
      </c>
      <c r="F2685" s="2" t="str">
        <f>IF(ISERROR(VLOOKUP(A2685,'Cadastro-Estoque'!A:G,1,FALSE)),"",VLOOKUP(A2685,'Cadastro-Estoque'!A:G,4,FALSE))</f>
        <v/>
      </c>
      <c r="G2685" s="2" t="str">
        <f>IF(ISBLANK(A2685),"",IF(ISERROR(VLOOKUP(A2685,'Cadastro-Estoque'!A:G,1,FALSE)),"Produto não cadastrado",VLOOKUP(A2685,'Cadastro-Estoque'!A:G,2,FALSE)))</f>
        <v/>
      </c>
      <c r="H2685" s="2" t="str">
        <f>IF(ISERROR(VLOOKUP(A2685,'Cadastro-Estoque'!A:G,1,FALSE)),"",VLOOKUP(A2685,'Cadastro-Estoque'!A:G,3,FALSE))</f>
        <v/>
      </c>
    </row>
    <row r="2686" spans="5:8" ht="18.75" customHeight="1" x14ac:dyDescent="0.25">
      <c r="E2686" s="1" t="str">
        <f t="shared" si="42"/>
        <v/>
      </c>
      <c r="F2686" s="2" t="str">
        <f>IF(ISERROR(VLOOKUP(A2686,'Cadastro-Estoque'!A:G,1,FALSE)),"",VLOOKUP(A2686,'Cadastro-Estoque'!A:G,4,FALSE))</f>
        <v/>
      </c>
      <c r="G2686" s="2" t="str">
        <f>IF(ISBLANK(A2686),"",IF(ISERROR(VLOOKUP(A2686,'Cadastro-Estoque'!A:G,1,FALSE)),"Produto não cadastrado",VLOOKUP(A2686,'Cadastro-Estoque'!A:G,2,FALSE)))</f>
        <v/>
      </c>
      <c r="H2686" s="2" t="str">
        <f>IF(ISERROR(VLOOKUP(A2686,'Cadastro-Estoque'!A:G,1,FALSE)),"",VLOOKUP(A2686,'Cadastro-Estoque'!A:G,3,FALSE))</f>
        <v/>
      </c>
    </row>
    <row r="2687" spans="5:8" ht="18.75" customHeight="1" x14ac:dyDescent="0.25">
      <c r="E2687" s="1" t="str">
        <f t="shared" si="42"/>
        <v/>
      </c>
      <c r="F2687" s="2" t="str">
        <f>IF(ISERROR(VLOOKUP(A2687,'Cadastro-Estoque'!A:G,1,FALSE)),"",VLOOKUP(A2687,'Cadastro-Estoque'!A:G,4,FALSE))</f>
        <v/>
      </c>
      <c r="G2687" s="2" t="str">
        <f>IF(ISBLANK(A2687),"",IF(ISERROR(VLOOKUP(A2687,'Cadastro-Estoque'!A:G,1,FALSE)),"Produto não cadastrado",VLOOKUP(A2687,'Cadastro-Estoque'!A:G,2,FALSE)))</f>
        <v/>
      </c>
      <c r="H2687" s="2" t="str">
        <f>IF(ISERROR(VLOOKUP(A2687,'Cadastro-Estoque'!A:G,1,FALSE)),"",VLOOKUP(A2687,'Cadastro-Estoque'!A:G,3,FALSE))</f>
        <v/>
      </c>
    </row>
    <row r="2688" spans="5:8" ht="18.75" customHeight="1" x14ac:dyDescent="0.25">
      <c r="E2688" s="1" t="str">
        <f t="shared" si="42"/>
        <v/>
      </c>
      <c r="F2688" s="2" t="str">
        <f>IF(ISERROR(VLOOKUP(A2688,'Cadastro-Estoque'!A:G,1,FALSE)),"",VLOOKUP(A2688,'Cadastro-Estoque'!A:G,4,FALSE))</f>
        <v/>
      </c>
      <c r="G2688" s="2" t="str">
        <f>IF(ISBLANK(A2688),"",IF(ISERROR(VLOOKUP(A2688,'Cadastro-Estoque'!A:G,1,FALSE)),"Produto não cadastrado",VLOOKUP(A2688,'Cadastro-Estoque'!A:G,2,FALSE)))</f>
        <v/>
      </c>
      <c r="H2688" s="2" t="str">
        <f>IF(ISERROR(VLOOKUP(A2688,'Cadastro-Estoque'!A:G,1,FALSE)),"",VLOOKUP(A2688,'Cadastro-Estoque'!A:G,3,FALSE))</f>
        <v/>
      </c>
    </row>
    <row r="2689" spans="5:8" ht="18.75" customHeight="1" x14ac:dyDescent="0.25">
      <c r="E2689" s="1" t="str">
        <f t="shared" si="42"/>
        <v/>
      </c>
      <c r="F2689" s="2" t="str">
        <f>IF(ISERROR(VLOOKUP(A2689,'Cadastro-Estoque'!A:G,1,FALSE)),"",VLOOKUP(A2689,'Cadastro-Estoque'!A:G,4,FALSE))</f>
        <v/>
      </c>
      <c r="G2689" s="2" t="str">
        <f>IF(ISBLANK(A2689),"",IF(ISERROR(VLOOKUP(A2689,'Cadastro-Estoque'!A:G,1,FALSE)),"Produto não cadastrado",VLOOKUP(A2689,'Cadastro-Estoque'!A:G,2,FALSE)))</f>
        <v/>
      </c>
      <c r="H2689" s="2" t="str">
        <f>IF(ISERROR(VLOOKUP(A2689,'Cadastro-Estoque'!A:G,1,FALSE)),"",VLOOKUP(A2689,'Cadastro-Estoque'!A:G,3,FALSE))</f>
        <v/>
      </c>
    </row>
    <row r="2690" spans="5:8" ht="18.75" customHeight="1" x14ac:dyDescent="0.25">
      <c r="E2690" s="1" t="str">
        <f t="shared" si="42"/>
        <v/>
      </c>
      <c r="F2690" s="2" t="str">
        <f>IF(ISERROR(VLOOKUP(A2690,'Cadastro-Estoque'!A:G,1,FALSE)),"",VLOOKUP(A2690,'Cadastro-Estoque'!A:G,4,FALSE))</f>
        <v/>
      </c>
      <c r="G2690" s="2" t="str">
        <f>IF(ISBLANK(A2690),"",IF(ISERROR(VLOOKUP(A2690,'Cadastro-Estoque'!A:G,1,FALSE)),"Produto não cadastrado",VLOOKUP(A2690,'Cadastro-Estoque'!A:G,2,FALSE)))</f>
        <v/>
      </c>
      <c r="H2690" s="2" t="str">
        <f>IF(ISERROR(VLOOKUP(A2690,'Cadastro-Estoque'!A:G,1,FALSE)),"",VLOOKUP(A2690,'Cadastro-Estoque'!A:G,3,FALSE))</f>
        <v/>
      </c>
    </row>
    <row r="2691" spans="5:8" ht="18.75" customHeight="1" x14ac:dyDescent="0.25">
      <c r="E2691" s="1" t="str">
        <f t="shared" si="42"/>
        <v/>
      </c>
      <c r="F2691" s="2" t="str">
        <f>IF(ISERROR(VLOOKUP(A2691,'Cadastro-Estoque'!A:G,1,FALSE)),"",VLOOKUP(A2691,'Cadastro-Estoque'!A:G,4,FALSE))</f>
        <v/>
      </c>
      <c r="G2691" s="2" t="str">
        <f>IF(ISBLANK(A2691),"",IF(ISERROR(VLOOKUP(A2691,'Cadastro-Estoque'!A:G,1,FALSE)),"Produto não cadastrado",VLOOKUP(A2691,'Cadastro-Estoque'!A:G,2,FALSE)))</f>
        <v/>
      </c>
      <c r="H2691" s="2" t="str">
        <f>IF(ISERROR(VLOOKUP(A2691,'Cadastro-Estoque'!A:G,1,FALSE)),"",VLOOKUP(A2691,'Cadastro-Estoque'!A:G,3,FALSE))</f>
        <v/>
      </c>
    </row>
    <row r="2692" spans="5:8" ht="18.75" customHeight="1" x14ac:dyDescent="0.25">
      <c r="E2692" s="1" t="str">
        <f t="shared" si="42"/>
        <v/>
      </c>
      <c r="F2692" s="2" t="str">
        <f>IF(ISERROR(VLOOKUP(A2692,'Cadastro-Estoque'!A:G,1,FALSE)),"",VLOOKUP(A2692,'Cadastro-Estoque'!A:G,4,FALSE))</f>
        <v/>
      </c>
      <c r="G2692" s="2" t="str">
        <f>IF(ISBLANK(A2692),"",IF(ISERROR(VLOOKUP(A2692,'Cadastro-Estoque'!A:G,1,FALSE)),"Produto não cadastrado",VLOOKUP(A2692,'Cadastro-Estoque'!A:G,2,FALSE)))</f>
        <v/>
      </c>
      <c r="H2692" s="2" t="str">
        <f>IF(ISERROR(VLOOKUP(A2692,'Cadastro-Estoque'!A:G,1,FALSE)),"",VLOOKUP(A2692,'Cadastro-Estoque'!A:G,3,FALSE))</f>
        <v/>
      </c>
    </row>
    <row r="2693" spans="5:8" ht="18.75" customHeight="1" x14ac:dyDescent="0.25">
      <c r="E2693" s="1" t="str">
        <f t="shared" si="42"/>
        <v/>
      </c>
      <c r="F2693" s="2" t="str">
        <f>IF(ISERROR(VLOOKUP(A2693,'Cadastro-Estoque'!A:G,1,FALSE)),"",VLOOKUP(A2693,'Cadastro-Estoque'!A:G,4,FALSE))</f>
        <v/>
      </c>
      <c r="G2693" s="2" t="str">
        <f>IF(ISBLANK(A2693),"",IF(ISERROR(VLOOKUP(A2693,'Cadastro-Estoque'!A:G,1,FALSE)),"Produto não cadastrado",VLOOKUP(A2693,'Cadastro-Estoque'!A:G,2,FALSE)))</f>
        <v/>
      </c>
      <c r="H2693" s="2" t="str">
        <f>IF(ISERROR(VLOOKUP(A2693,'Cadastro-Estoque'!A:G,1,FALSE)),"",VLOOKUP(A2693,'Cadastro-Estoque'!A:G,3,FALSE))</f>
        <v/>
      </c>
    </row>
    <row r="2694" spans="5:8" ht="18.75" customHeight="1" x14ac:dyDescent="0.25">
      <c r="E2694" s="1" t="str">
        <f t="shared" si="42"/>
        <v/>
      </c>
      <c r="F2694" s="2" t="str">
        <f>IF(ISERROR(VLOOKUP(A2694,'Cadastro-Estoque'!A:G,1,FALSE)),"",VLOOKUP(A2694,'Cadastro-Estoque'!A:G,4,FALSE))</f>
        <v/>
      </c>
      <c r="G2694" s="2" t="str">
        <f>IF(ISBLANK(A2694),"",IF(ISERROR(VLOOKUP(A2694,'Cadastro-Estoque'!A:G,1,FALSE)),"Produto não cadastrado",VLOOKUP(A2694,'Cadastro-Estoque'!A:G,2,FALSE)))</f>
        <v/>
      </c>
      <c r="H2694" s="2" t="str">
        <f>IF(ISERROR(VLOOKUP(A2694,'Cadastro-Estoque'!A:G,1,FALSE)),"",VLOOKUP(A2694,'Cadastro-Estoque'!A:G,3,FALSE))</f>
        <v/>
      </c>
    </row>
    <row r="2695" spans="5:8" ht="18.75" customHeight="1" x14ac:dyDescent="0.25">
      <c r="E2695" s="1" t="str">
        <f t="shared" ref="E2695:E2758" si="43">IF(ISBLANK(A2695),"",C2695*D2695)</f>
        <v/>
      </c>
      <c r="F2695" s="2" t="str">
        <f>IF(ISERROR(VLOOKUP(A2695,'Cadastro-Estoque'!A:G,1,FALSE)),"",VLOOKUP(A2695,'Cadastro-Estoque'!A:G,4,FALSE))</f>
        <v/>
      </c>
      <c r="G2695" s="2" t="str">
        <f>IF(ISBLANK(A2695),"",IF(ISERROR(VLOOKUP(A2695,'Cadastro-Estoque'!A:G,1,FALSE)),"Produto não cadastrado",VLOOKUP(A2695,'Cadastro-Estoque'!A:G,2,FALSE)))</f>
        <v/>
      </c>
      <c r="H2695" s="2" t="str">
        <f>IF(ISERROR(VLOOKUP(A2695,'Cadastro-Estoque'!A:G,1,FALSE)),"",VLOOKUP(A2695,'Cadastro-Estoque'!A:G,3,FALSE))</f>
        <v/>
      </c>
    </row>
    <row r="2696" spans="5:8" ht="18.75" customHeight="1" x14ac:dyDescent="0.25">
      <c r="E2696" s="1" t="str">
        <f t="shared" si="43"/>
        <v/>
      </c>
      <c r="F2696" s="2" t="str">
        <f>IF(ISERROR(VLOOKUP(A2696,'Cadastro-Estoque'!A:G,1,FALSE)),"",VLOOKUP(A2696,'Cadastro-Estoque'!A:G,4,FALSE))</f>
        <v/>
      </c>
      <c r="G2696" s="2" t="str">
        <f>IF(ISBLANK(A2696),"",IF(ISERROR(VLOOKUP(A2696,'Cadastro-Estoque'!A:G,1,FALSE)),"Produto não cadastrado",VLOOKUP(A2696,'Cadastro-Estoque'!A:G,2,FALSE)))</f>
        <v/>
      </c>
      <c r="H2696" s="2" t="str">
        <f>IF(ISERROR(VLOOKUP(A2696,'Cadastro-Estoque'!A:G,1,FALSE)),"",VLOOKUP(A2696,'Cadastro-Estoque'!A:G,3,FALSE))</f>
        <v/>
      </c>
    </row>
    <row r="2697" spans="5:8" ht="18.75" customHeight="1" x14ac:dyDescent="0.25">
      <c r="E2697" s="1" t="str">
        <f t="shared" si="43"/>
        <v/>
      </c>
      <c r="F2697" s="2" t="str">
        <f>IF(ISERROR(VLOOKUP(A2697,'Cadastro-Estoque'!A:G,1,FALSE)),"",VLOOKUP(A2697,'Cadastro-Estoque'!A:G,4,FALSE))</f>
        <v/>
      </c>
      <c r="G2697" s="2" t="str">
        <f>IF(ISBLANK(A2697),"",IF(ISERROR(VLOOKUP(A2697,'Cadastro-Estoque'!A:G,1,FALSE)),"Produto não cadastrado",VLOOKUP(A2697,'Cadastro-Estoque'!A:G,2,FALSE)))</f>
        <v/>
      </c>
      <c r="H2697" s="2" t="str">
        <f>IF(ISERROR(VLOOKUP(A2697,'Cadastro-Estoque'!A:G,1,FALSE)),"",VLOOKUP(A2697,'Cadastro-Estoque'!A:G,3,FALSE))</f>
        <v/>
      </c>
    </row>
    <row r="2698" spans="5:8" ht="18.75" customHeight="1" x14ac:dyDescent="0.25">
      <c r="E2698" s="1" t="str">
        <f t="shared" si="43"/>
        <v/>
      </c>
      <c r="F2698" s="2" t="str">
        <f>IF(ISERROR(VLOOKUP(A2698,'Cadastro-Estoque'!A:G,1,FALSE)),"",VLOOKUP(A2698,'Cadastro-Estoque'!A:G,4,FALSE))</f>
        <v/>
      </c>
      <c r="G2698" s="2" t="str">
        <f>IF(ISBLANK(A2698),"",IF(ISERROR(VLOOKUP(A2698,'Cadastro-Estoque'!A:G,1,FALSE)),"Produto não cadastrado",VLOOKUP(A2698,'Cadastro-Estoque'!A:G,2,FALSE)))</f>
        <v/>
      </c>
      <c r="H2698" s="2" t="str">
        <f>IF(ISERROR(VLOOKUP(A2698,'Cadastro-Estoque'!A:G,1,FALSE)),"",VLOOKUP(A2698,'Cadastro-Estoque'!A:G,3,FALSE))</f>
        <v/>
      </c>
    </row>
    <row r="2699" spans="5:8" ht="18.75" customHeight="1" x14ac:dyDescent="0.25">
      <c r="E2699" s="1" t="str">
        <f t="shared" si="43"/>
        <v/>
      </c>
      <c r="F2699" s="2" t="str">
        <f>IF(ISERROR(VLOOKUP(A2699,'Cadastro-Estoque'!A:G,1,FALSE)),"",VLOOKUP(A2699,'Cadastro-Estoque'!A:G,4,FALSE))</f>
        <v/>
      </c>
      <c r="G2699" s="2" t="str">
        <f>IF(ISBLANK(A2699),"",IF(ISERROR(VLOOKUP(A2699,'Cadastro-Estoque'!A:G,1,FALSE)),"Produto não cadastrado",VLOOKUP(A2699,'Cadastro-Estoque'!A:G,2,FALSE)))</f>
        <v/>
      </c>
      <c r="H2699" s="2" t="str">
        <f>IF(ISERROR(VLOOKUP(A2699,'Cadastro-Estoque'!A:G,1,FALSE)),"",VLOOKUP(A2699,'Cadastro-Estoque'!A:G,3,FALSE))</f>
        <v/>
      </c>
    </row>
    <row r="2700" spans="5:8" ht="18.75" customHeight="1" x14ac:dyDescent="0.25">
      <c r="E2700" s="1" t="str">
        <f t="shared" si="43"/>
        <v/>
      </c>
      <c r="F2700" s="2" t="str">
        <f>IF(ISERROR(VLOOKUP(A2700,'Cadastro-Estoque'!A:G,1,FALSE)),"",VLOOKUP(A2700,'Cadastro-Estoque'!A:G,4,FALSE))</f>
        <v/>
      </c>
      <c r="G2700" s="2" t="str">
        <f>IF(ISBLANK(A2700),"",IF(ISERROR(VLOOKUP(A2700,'Cadastro-Estoque'!A:G,1,FALSE)),"Produto não cadastrado",VLOOKUP(A2700,'Cadastro-Estoque'!A:G,2,FALSE)))</f>
        <v/>
      </c>
      <c r="H2700" s="2" t="str">
        <f>IF(ISERROR(VLOOKUP(A2700,'Cadastro-Estoque'!A:G,1,FALSE)),"",VLOOKUP(A2700,'Cadastro-Estoque'!A:G,3,FALSE))</f>
        <v/>
      </c>
    </row>
    <row r="2701" spans="5:8" ht="18.75" customHeight="1" x14ac:dyDescent="0.25">
      <c r="E2701" s="1" t="str">
        <f t="shared" si="43"/>
        <v/>
      </c>
      <c r="F2701" s="2" t="str">
        <f>IF(ISERROR(VLOOKUP(A2701,'Cadastro-Estoque'!A:G,1,FALSE)),"",VLOOKUP(A2701,'Cadastro-Estoque'!A:G,4,FALSE))</f>
        <v/>
      </c>
      <c r="G2701" s="2" t="str">
        <f>IF(ISBLANK(A2701),"",IF(ISERROR(VLOOKUP(A2701,'Cadastro-Estoque'!A:G,1,FALSE)),"Produto não cadastrado",VLOOKUP(A2701,'Cadastro-Estoque'!A:G,2,FALSE)))</f>
        <v/>
      </c>
      <c r="H2701" s="2" t="str">
        <f>IF(ISERROR(VLOOKUP(A2701,'Cadastro-Estoque'!A:G,1,FALSE)),"",VLOOKUP(A2701,'Cadastro-Estoque'!A:G,3,FALSE))</f>
        <v/>
      </c>
    </row>
    <row r="2702" spans="5:8" ht="18.75" customHeight="1" x14ac:dyDescent="0.25">
      <c r="E2702" s="1" t="str">
        <f t="shared" si="43"/>
        <v/>
      </c>
      <c r="F2702" s="2" t="str">
        <f>IF(ISERROR(VLOOKUP(A2702,'Cadastro-Estoque'!A:G,1,FALSE)),"",VLOOKUP(A2702,'Cadastro-Estoque'!A:G,4,FALSE))</f>
        <v/>
      </c>
      <c r="G2702" s="2" t="str">
        <f>IF(ISBLANK(A2702),"",IF(ISERROR(VLOOKUP(A2702,'Cadastro-Estoque'!A:G,1,FALSE)),"Produto não cadastrado",VLOOKUP(A2702,'Cadastro-Estoque'!A:G,2,FALSE)))</f>
        <v/>
      </c>
      <c r="H2702" s="2" t="str">
        <f>IF(ISERROR(VLOOKUP(A2702,'Cadastro-Estoque'!A:G,1,FALSE)),"",VLOOKUP(A2702,'Cadastro-Estoque'!A:G,3,FALSE))</f>
        <v/>
      </c>
    </row>
    <row r="2703" spans="5:8" ht="18.75" customHeight="1" x14ac:dyDescent="0.25">
      <c r="E2703" s="1" t="str">
        <f t="shared" si="43"/>
        <v/>
      </c>
      <c r="F2703" s="2" t="str">
        <f>IF(ISERROR(VLOOKUP(A2703,'Cadastro-Estoque'!A:G,1,FALSE)),"",VLOOKUP(A2703,'Cadastro-Estoque'!A:G,4,FALSE))</f>
        <v/>
      </c>
      <c r="G2703" s="2" t="str">
        <f>IF(ISBLANK(A2703),"",IF(ISERROR(VLOOKUP(A2703,'Cadastro-Estoque'!A:G,1,FALSE)),"Produto não cadastrado",VLOOKUP(A2703,'Cadastro-Estoque'!A:G,2,FALSE)))</f>
        <v/>
      </c>
      <c r="H2703" s="2" t="str">
        <f>IF(ISERROR(VLOOKUP(A2703,'Cadastro-Estoque'!A:G,1,FALSE)),"",VLOOKUP(A2703,'Cadastro-Estoque'!A:G,3,FALSE))</f>
        <v/>
      </c>
    </row>
    <row r="2704" spans="5:8" ht="18.75" customHeight="1" x14ac:dyDescent="0.25">
      <c r="E2704" s="1" t="str">
        <f t="shared" si="43"/>
        <v/>
      </c>
      <c r="F2704" s="2" t="str">
        <f>IF(ISERROR(VLOOKUP(A2704,'Cadastro-Estoque'!A:G,1,FALSE)),"",VLOOKUP(A2704,'Cadastro-Estoque'!A:G,4,FALSE))</f>
        <v/>
      </c>
      <c r="G2704" s="2" t="str">
        <f>IF(ISBLANK(A2704),"",IF(ISERROR(VLOOKUP(A2704,'Cadastro-Estoque'!A:G,1,FALSE)),"Produto não cadastrado",VLOOKUP(A2704,'Cadastro-Estoque'!A:G,2,FALSE)))</f>
        <v/>
      </c>
      <c r="H2704" s="2" t="str">
        <f>IF(ISERROR(VLOOKUP(A2704,'Cadastro-Estoque'!A:G,1,FALSE)),"",VLOOKUP(A2704,'Cadastro-Estoque'!A:G,3,FALSE))</f>
        <v/>
      </c>
    </row>
    <row r="2705" spans="5:8" ht="18.75" customHeight="1" x14ac:dyDescent="0.25">
      <c r="E2705" s="1" t="str">
        <f t="shared" si="43"/>
        <v/>
      </c>
      <c r="F2705" s="2" t="str">
        <f>IF(ISERROR(VLOOKUP(A2705,'Cadastro-Estoque'!A:G,1,FALSE)),"",VLOOKUP(A2705,'Cadastro-Estoque'!A:G,4,FALSE))</f>
        <v/>
      </c>
      <c r="G2705" s="2" t="str">
        <f>IF(ISBLANK(A2705),"",IF(ISERROR(VLOOKUP(A2705,'Cadastro-Estoque'!A:G,1,FALSE)),"Produto não cadastrado",VLOOKUP(A2705,'Cadastro-Estoque'!A:G,2,FALSE)))</f>
        <v/>
      </c>
      <c r="H2705" s="2" t="str">
        <f>IF(ISERROR(VLOOKUP(A2705,'Cadastro-Estoque'!A:G,1,FALSE)),"",VLOOKUP(A2705,'Cadastro-Estoque'!A:G,3,FALSE))</f>
        <v/>
      </c>
    </row>
    <row r="2706" spans="5:8" ht="18.75" customHeight="1" x14ac:dyDescent="0.25">
      <c r="E2706" s="1" t="str">
        <f t="shared" si="43"/>
        <v/>
      </c>
      <c r="F2706" s="2" t="str">
        <f>IF(ISERROR(VLOOKUP(A2706,'Cadastro-Estoque'!A:G,1,FALSE)),"",VLOOKUP(A2706,'Cadastro-Estoque'!A:G,4,FALSE))</f>
        <v/>
      </c>
      <c r="G2706" s="2" t="str">
        <f>IF(ISBLANK(A2706),"",IF(ISERROR(VLOOKUP(A2706,'Cadastro-Estoque'!A:G,1,FALSE)),"Produto não cadastrado",VLOOKUP(A2706,'Cadastro-Estoque'!A:G,2,FALSE)))</f>
        <v/>
      </c>
      <c r="H2706" s="2" t="str">
        <f>IF(ISERROR(VLOOKUP(A2706,'Cadastro-Estoque'!A:G,1,FALSE)),"",VLOOKUP(A2706,'Cadastro-Estoque'!A:G,3,FALSE))</f>
        <v/>
      </c>
    </row>
    <row r="2707" spans="5:8" ht="18.75" customHeight="1" x14ac:dyDescent="0.25">
      <c r="E2707" s="1" t="str">
        <f t="shared" si="43"/>
        <v/>
      </c>
      <c r="F2707" s="2" t="str">
        <f>IF(ISERROR(VLOOKUP(A2707,'Cadastro-Estoque'!A:G,1,FALSE)),"",VLOOKUP(A2707,'Cadastro-Estoque'!A:G,4,FALSE))</f>
        <v/>
      </c>
      <c r="G2707" s="2" t="str">
        <f>IF(ISBLANK(A2707),"",IF(ISERROR(VLOOKUP(A2707,'Cadastro-Estoque'!A:G,1,FALSE)),"Produto não cadastrado",VLOOKUP(A2707,'Cadastro-Estoque'!A:G,2,FALSE)))</f>
        <v/>
      </c>
      <c r="H2707" s="2" t="str">
        <f>IF(ISERROR(VLOOKUP(A2707,'Cadastro-Estoque'!A:G,1,FALSE)),"",VLOOKUP(A2707,'Cadastro-Estoque'!A:G,3,FALSE))</f>
        <v/>
      </c>
    </row>
    <row r="2708" spans="5:8" ht="18.75" customHeight="1" x14ac:dyDescent="0.25">
      <c r="E2708" s="1" t="str">
        <f t="shared" si="43"/>
        <v/>
      </c>
      <c r="F2708" s="2" t="str">
        <f>IF(ISERROR(VLOOKUP(A2708,'Cadastro-Estoque'!A:G,1,FALSE)),"",VLOOKUP(A2708,'Cadastro-Estoque'!A:G,4,FALSE))</f>
        <v/>
      </c>
      <c r="G2708" s="2" t="str">
        <f>IF(ISBLANK(A2708),"",IF(ISERROR(VLOOKUP(A2708,'Cadastro-Estoque'!A:G,1,FALSE)),"Produto não cadastrado",VLOOKUP(A2708,'Cadastro-Estoque'!A:G,2,FALSE)))</f>
        <v/>
      </c>
      <c r="H2708" s="2" t="str">
        <f>IF(ISERROR(VLOOKUP(A2708,'Cadastro-Estoque'!A:G,1,FALSE)),"",VLOOKUP(A2708,'Cadastro-Estoque'!A:G,3,FALSE))</f>
        <v/>
      </c>
    </row>
    <row r="2709" spans="5:8" ht="18.75" customHeight="1" x14ac:dyDescent="0.25">
      <c r="E2709" s="1" t="str">
        <f t="shared" si="43"/>
        <v/>
      </c>
      <c r="F2709" s="2" t="str">
        <f>IF(ISERROR(VLOOKUP(A2709,'Cadastro-Estoque'!A:G,1,FALSE)),"",VLOOKUP(A2709,'Cadastro-Estoque'!A:G,4,FALSE))</f>
        <v/>
      </c>
      <c r="G2709" s="2" t="str">
        <f>IF(ISBLANK(A2709),"",IF(ISERROR(VLOOKUP(A2709,'Cadastro-Estoque'!A:G,1,FALSE)),"Produto não cadastrado",VLOOKUP(A2709,'Cadastro-Estoque'!A:G,2,FALSE)))</f>
        <v/>
      </c>
      <c r="H2709" s="2" t="str">
        <f>IF(ISERROR(VLOOKUP(A2709,'Cadastro-Estoque'!A:G,1,FALSE)),"",VLOOKUP(A2709,'Cadastro-Estoque'!A:G,3,FALSE))</f>
        <v/>
      </c>
    </row>
    <row r="2710" spans="5:8" ht="18.75" customHeight="1" x14ac:dyDescent="0.25">
      <c r="E2710" s="1" t="str">
        <f t="shared" si="43"/>
        <v/>
      </c>
      <c r="F2710" s="2" t="str">
        <f>IF(ISERROR(VLOOKUP(A2710,'Cadastro-Estoque'!A:G,1,FALSE)),"",VLOOKUP(A2710,'Cadastro-Estoque'!A:G,4,FALSE))</f>
        <v/>
      </c>
      <c r="G2710" s="2" t="str">
        <f>IF(ISBLANK(A2710),"",IF(ISERROR(VLOOKUP(A2710,'Cadastro-Estoque'!A:G,1,FALSE)),"Produto não cadastrado",VLOOKUP(A2710,'Cadastro-Estoque'!A:G,2,FALSE)))</f>
        <v/>
      </c>
      <c r="H2710" s="2" t="str">
        <f>IF(ISERROR(VLOOKUP(A2710,'Cadastro-Estoque'!A:G,1,FALSE)),"",VLOOKUP(A2710,'Cadastro-Estoque'!A:G,3,FALSE))</f>
        <v/>
      </c>
    </row>
    <row r="2711" spans="5:8" ht="18.75" customHeight="1" x14ac:dyDescent="0.25">
      <c r="E2711" s="1" t="str">
        <f t="shared" si="43"/>
        <v/>
      </c>
      <c r="F2711" s="2" t="str">
        <f>IF(ISERROR(VLOOKUP(A2711,'Cadastro-Estoque'!A:G,1,FALSE)),"",VLOOKUP(A2711,'Cadastro-Estoque'!A:G,4,FALSE))</f>
        <v/>
      </c>
      <c r="G2711" s="2" t="str">
        <f>IF(ISBLANK(A2711),"",IF(ISERROR(VLOOKUP(A2711,'Cadastro-Estoque'!A:G,1,FALSE)),"Produto não cadastrado",VLOOKUP(A2711,'Cadastro-Estoque'!A:G,2,FALSE)))</f>
        <v/>
      </c>
      <c r="H2711" s="2" t="str">
        <f>IF(ISERROR(VLOOKUP(A2711,'Cadastro-Estoque'!A:G,1,FALSE)),"",VLOOKUP(A2711,'Cadastro-Estoque'!A:G,3,FALSE))</f>
        <v/>
      </c>
    </row>
    <row r="2712" spans="5:8" ht="18.75" customHeight="1" x14ac:dyDescent="0.25">
      <c r="E2712" s="1" t="str">
        <f t="shared" si="43"/>
        <v/>
      </c>
      <c r="F2712" s="2" t="str">
        <f>IF(ISERROR(VLOOKUP(A2712,'Cadastro-Estoque'!A:G,1,FALSE)),"",VLOOKUP(A2712,'Cadastro-Estoque'!A:G,4,FALSE))</f>
        <v/>
      </c>
      <c r="G2712" s="2" t="str">
        <f>IF(ISBLANK(A2712),"",IF(ISERROR(VLOOKUP(A2712,'Cadastro-Estoque'!A:G,1,FALSE)),"Produto não cadastrado",VLOOKUP(A2712,'Cadastro-Estoque'!A:G,2,FALSE)))</f>
        <v/>
      </c>
      <c r="H2712" s="2" t="str">
        <f>IF(ISERROR(VLOOKUP(A2712,'Cadastro-Estoque'!A:G,1,FALSE)),"",VLOOKUP(A2712,'Cadastro-Estoque'!A:G,3,FALSE))</f>
        <v/>
      </c>
    </row>
    <row r="2713" spans="5:8" ht="18.75" customHeight="1" x14ac:dyDescent="0.25">
      <c r="E2713" s="1" t="str">
        <f t="shared" si="43"/>
        <v/>
      </c>
      <c r="F2713" s="2" t="str">
        <f>IF(ISERROR(VLOOKUP(A2713,'Cadastro-Estoque'!A:G,1,FALSE)),"",VLOOKUP(A2713,'Cadastro-Estoque'!A:G,4,FALSE))</f>
        <v/>
      </c>
      <c r="G2713" s="2" t="str">
        <f>IF(ISBLANK(A2713),"",IF(ISERROR(VLOOKUP(A2713,'Cadastro-Estoque'!A:G,1,FALSE)),"Produto não cadastrado",VLOOKUP(A2713,'Cadastro-Estoque'!A:G,2,FALSE)))</f>
        <v/>
      </c>
      <c r="H2713" s="2" t="str">
        <f>IF(ISERROR(VLOOKUP(A2713,'Cadastro-Estoque'!A:G,1,FALSE)),"",VLOOKUP(A2713,'Cadastro-Estoque'!A:G,3,FALSE))</f>
        <v/>
      </c>
    </row>
    <row r="2714" spans="5:8" ht="18.75" customHeight="1" x14ac:dyDescent="0.25">
      <c r="E2714" s="1" t="str">
        <f t="shared" si="43"/>
        <v/>
      </c>
      <c r="F2714" s="2" t="str">
        <f>IF(ISERROR(VLOOKUP(A2714,'Cadastro-Estoque'!A:G,1,FALSE)),"",VLOOKUP(A2714,'Cadastro-Estoque'!A:G,4,FALSE))</f>
        <v/>
      </c>
      <c r="G2714" s="2" t="str">
        <f>IF(ISBLANK(A2714),"",IF(ISERROR(VLOOKUP(A2714,'Cadastro-Estoque'!A:G,1,FALSE)),"Produto não cadastrado",VLOOKUP(A2714,'Cadastro-Estoque'!A:G,2,FALSE)))</f>
        <v/>
      </c>
      <c r="H2714" s="2" t="str">
        <f>IF(ISERROR(VLOOKUP(A2714,'Cadastro-Estoque'!A:G,1,FALSE)),"",VLOOKUP(A2714,'Cadastro-Estoque'!A:G,3,FALSE))</f>
        <v/>
      </c>
    </row>
    <row r="2715" spans="5:8" ht="18.75" customHeight="1" x14ac:dyDescent="0.25">
      <c r="E2715" s="1" t="str">
        <f t="shared" si="43"/>
        <v/>
      </c>
      <c r="F2715" s="2" t="str">
        <f>IF(ISERROR(VLOOKUP(A2715,'Cadastro-Estoque'!A:G,1,FALSE)),"",VLOOKUP(A2715,'Cadastro-Estoque'!A:G,4,FALSE))</f>
        <v/>
      </c>
      <c r="G2715" s="2" t="str">
        <f>IF(ISBLANK(A2715),"",IF(ISERROR(VLOOKUP(A2715,'Cadastro-Estoque'!A:G,1,FALSE)),"Produto não cadastrado",VLOOKUP(A2715,'Cadastro-Estoque'!A:G,2,FALSE)))</f>
        <v/>
      </c>
      <c r="H2715" s="2" t="str">
        <f>IF(ISERROR(VLOOKUP(A2715,'Cadastro-Estoque'!A:G,1,FALSE)),"",VLOOKUP(A2715,'Cadastro-Estoque'!A:G,3,FALSE))</f>
        <v/>
      </c>
    </row>
    <row r="2716" spans="5:8" ht="18.75" customHeight="1" x14ac:dyDescent="0.25">
      <c r="E2716" s="1" t="str">
        <f t="shared" si="43"/>
        <v/>
      </c>
      <c r="F2716" s="2" t="str">
        <f>IF(ISERROR(VLOOKUP(A2716,'Cadastro-Estoque'!A:G,1,FALSE)),"",VLOOKUP(A2716,'Cadastro-Estoque'!A:G,4,FALSE))</f>
        <v/>
      </c>
      <c r="G2716" s="2" t="str">
        <f>IF(ISBLANK(A2716),"",IF(ISERROR(VLOOKUP(A2716,'Cadastro-Estoque'!A:G,1,FALSE)),"Produto não cadastrado",VLOOKUP(A2716,'Cadastro-Estoque'!A:G,2,FALSE)))</f>
        <v/>
      </c>
      <c r="H2716" s="2" t="str">
        <f>IF(ISERROR(VLOOKUP(A2716,'Cadastro-Estoque'!A:G,1,FALSE)),"",VLOOKUP(A2716,'Cadastro-Estoque'!A:G,3,FALSE))</f>
        <v/>
      </c>
    </row>
    <row r="2717" spans="5:8" ht="18.75" customHeight="1" x14ac:dyDescent="0.25">
      <c r="E2717" s="1" t="str">
        <f t="shared" si="43"/>
        <v/>
      </c>
      <c r="F2717" s="2" t="str">
        <f>IF(ISERROR(VLOOKUP(A2717,'Cadastro-Estoque'!A:G,1,FALSE)),"",VLOOKUP(A2717,'Cadastro-Estoque'!A:G,4,FALSE))</f>
        <v/>
      </c>
      <c r="G2717" s="2" t="str">
        <f>IF(ISBLANK(A2717),"",IF(ISERROR(VLOOKUP(A2717,'Cadastro-Estoque'!A:G,1,FALSE)),"Produto não cadastrado",VLOOKUP(A2717,'Cadastro-Estoque'!A:G,2,FALSE)))</f>
        <v/>
      </c>
      <c r="H2717" s="2" t="str">
        <f>IF(ISERROR(VLOOKUP(A2717,'Cadastro-Estoque'!A:G,1,FALSE)),"",VLOOKUP(A2717,'Cadastro-Estoque'!A:G,3,FALSE))</f>
        <v/>
      </c>
    </row>
    <row r="2718" spans="5:8" ht="18.75" customHeight="1" x14ac:dyDescent="0.25">
      <c r="E2718" s="1" t="str">
        <f t="shared" si="43"/>
        <v/>
      </c>
      <c r="F2718" s="2" t="str">
        <f>IF(ISERROR(VLOOKUP(A2718,'Cadastro-Estoque'!A:G,1,FALSE)),"",VLOOKUP(A2718,'Cadastro-Estoque'!A:G,4,FALSE))</f>
        <v/>
      </c>
      <c r="G2718" s="2" t="str">
        <f>IF(ISBLANK(A2718),"",IF(ISERROR(VLOOKUP(A2718,'Cadastro-Estoque'!A:G,1,FALSE)),"Produto não cadastrado",VLOOKUP(A2718,'Cadastro-Estoque'!A:G,2,FALSE)))</f>
        <v/>
      </c>
      <c r="H2718" s="2" t="str">
        <f>IF(ISERROR(VLOOKUP(A2718,'Cadastro-Estoque'!A:G,1,FALSE)),"",VLOOKUP(A2718,'Cadastro-Estoque'!A:G,3,FALSE))</f>
        <v/>
      </c>
    </row>
    <row r="2719" spans="5:8" ht="18.75" customHeight="1" x14ac:dyDescent="0.25">
      <c r="E2719" s="1" t="str">
        <f t="shared" si="43"/>
        <v/>
      </c>
      <c r="F2719" s="2" t="str">
        <f>IF(ISERROR(VLOOKUP(A2719,'Cadastro-Estoque'!A:G,1,FALSE)),"",VLOOKUP(A2719,'Cadastro-Estoque'!A:G,4,FALSE))</f>
        <v/>
      </c>
      <c r="G2719" s="2" t="str">
        <f>IF(ISBLANK(A2719),"",IF(ISERROR(VLOOKUP(A2719,'Cadastro-Estoque'!A:G,1,FALSE)),"Produto não cadastrado",VLOOKUP(A2719,'Cadastro-Estoque'!A:G,2,FALSE)))</f>
        <v/>
      </c>
      <c r="H2719" s="2" t="str">
        <f>IF(ISERROR(VLOOKUP(A2719,'Cadastro-Estoque'!A:G,1,FALSE)),"",VLOOKUP(A2719,'Cadastro-Estoque'!A:G,3,FALSE))</f>
        <v/>
      </c>
    </row>
    <row r="2720" spans="5:8" ht="18.75" customHeight="1" x14ac:dyDescent="0.25">
      <c r="E2720" s="1" t="str">
        <f t="shared" si="43"/>
        <v/>
      </c>
      <c r="F2720" s="2" t="str">
        <f>IF(ISERROR(VLOOKUP(A2720,'Cadastro-Estoque'!A:G,1,FALSE)),"",VLOOKUP(A2720,'Cadastro-Estoque'!A:G,4,FALSE))</f>
        <v/>
      </c>
      <c r="G2720" s="2" t="str">
        <f>IF(ISBLANK(A2720),"",IF(ISERROR(VLOOKUP(A2720,'Cadastro-Estoque'!A:G,1,FALSE)),"Produto não cadastrado",VLOOKUP(A2720,'Cadastro-Estoque'!A:G,2,FALSE)))</f>
        <v/>
      </c>
      <c r="H2720" s="2" t="str">
        <f>IF(ISERROR(VLOOKUP(A2720,'Cadastro-Estoque'!A:G,1,FALSE)),"",VLOOKUP(A2720,'Cadastro-Estoque'!A:G,3,FALSE))</f>
        <v/>
      </c>
    </row>
    <row r="2721" spans="5:8" ht="18.75" customHeight="1" x14ac:dyDescent="0.25">
      <c r="E2721" s="1" t="str">
        <f t="shared" si="43"/>
        <v/>
      </c>
      <c r="F2721" s="2" t="str">
        <f>IF(ISERROR(VLOOKUP(A2721,'Cadastro-Estoque'!A:G,1,FALSE)),"",VLOOKUP(A2721,'Cadastro-Estoque'!A:G,4,FALSE))</f>
        <v/>
      </c>
      <c r="G2721" s="2" t="str">
        <f>IF(ISBLANK(A2721),"",IF(ISERROR(VLOOKUP(A2721,'Cadastro-Estoque'!A:G,1,FALSE)),"Produto não cadastrado",VLOOKUP(A2721,'Cadastro-Estoque'!A:G,2,FALSE)))</f>
        <v/>
      </c>
      <c r="H2721" s="2" t="str">
        <f>IF(ISERROR(VLOOKUP(A2721,'Cadastro-Estoque'!A:G,1,FALSE)),"",VLOOKUP(A2721,'Cadastro-Estoque'!A:G,3,FALSE))</f>
        <v/>
      </c>
    </row>
    <row r="2722" spans="5:8" ht="18.75" customHeight="1" x14ac:dyDescent="0.25">
      <c r="E2722" s="1" t="str">
        <f t="shared" si="43"/>
        <v/>
      </c>
      <c r="F2722" s="2" t="str">
        <f>IF(ISERROR(VLOOKUP(A2722,'Cadastro-Estoque'!A:G,1,FALSE)),"",VLOOKUP(A2722,'Cadastro-Estoque'!A:G,4,FALSE))</f>
        <v/>
      </c>
      <c r="G2722" s="2" t="str">
        <f>IF(ISBLANK(A2722),"",IF(ISERROR(VLOOKUP(A2722,'Cadastro-Estoque'!A:G,1,FALSE)),"Produto não cadastrado",VLOOKUP(A2722,'Cadastro-Estoque'!A:G,2,FALSE)))</f>
        <v/>
      </c>
      <c r="H2722" s="2" t="str">
        <f>IF(ISERROR(VLOOKUP(A2722,'Cadastro-Estoque'!A:G,1,FALSE)),"",VLOOKUP(A2722,'Cadastro-Estoque'!A:G,3,FALSE))</f>
        <v/>
      </c>
    </row>
    <row r="2723" spans="5:8" ht="18.75" customHeight="1" x14ac:dyDescent="0.25">
      <c r="E2723" s="1" t="str">
        <f t="shared" si="43"/>
        <v/>
      </c>
      <c r="F2723" s="2" t="str">
        <f>IF(ISERROR(VLOOKUP(A2723,'Cadastro-Estoque'!A:G,1,FALSE)),"",VLOOKUP(A2723,'Cadastro-Estoque'!A:G,4,FALSE))</f>
        <v/>
      </c>
      <c r="G2723" s="2" t="str">
        <f>IF(ISBLANK(A2723),"",IF(ISERROR(VLOOKUP(A2723,'Cadastro-Estoque'!A:G,1,FALSE)),"Produto não cadastrado",VLOOKUP(A2723,'Cadastro-Estoque'!A:G,2,FALSE)))</f>
        <v/>
      </c>
      <c r="H2723" s="2" t="str">
        <f>IF(ISERROR(VLOOKUP(A2723,'Cadastro-Estoque'!A:G,1,FALSE)),"",VLOOKUP(A2723,'Cadastro-Estoque'!A:G,3,FALSE))</f>
        <v/>
      </c>
    </row>
    <row r="2724" spans="5:8" ht="18.75" customHeight="1" x14ac:dyDescent="0.25">
      <c r="E2724" s="1" t="str">
        <f t="shared" si="43"/>
        <v/>
      </c>
      <c r="F2724" s="2" t="str">
        <f>IF(ISERROR(VLOOKUP(A2724,'Cadastro-Estoque'!A:G,1,FALSE)),"",VLOOKUP(A2724,'Cadastro-Estoque'!A:G,4,FALSE))</f>
        <v/>
      </c>
      <c r="G2724" s="2" t="str">
        <f>IF(ISBLANK(A2724),"",IF(ISERROR(VLOOKUP(A2724,'Cadastro-Estoque'!A:G,1,FALSE)),"Produto não cadastrado",VLOOKUP(A2724,'Cadastro-Estoque'!A:G,2,FALSE)))</f>
        <v/>
      </c>
      <c r="H2724" s="2" t="str">
        <f>IF(ISERROR(VLOOKUP(A2724,'Cadastro-Estoque'!A:G,1,FALSE)),"",VLOOKUP(A2724,'Cadastro-Estoque'!A:G,3,FALSE))</f>
        <v/>
      </c>
    </row>
    <row r="2725" spans="5:8" ht="18.75" customHeight="1" x14ac:dyDescent="0.25">
      <c r="E2725" s="1" t="str">
        <f t="shared" si="43"/>
        <v/>
      </c>
      <c r="F2725" s="2" t="str">
        <f>IF(ISERROR(VLOOKUP(A2725,'Cadastro-Estoque'!A:G,1,FALSE)),"",VLOOKUP(A2725,'Cadastro-Estoque'!A:G,4,FALSE))</f>
        <v/>
      </c>
      <c r="G2725" s="2" t="str">
        <f>IF(ISBLANK(A2725),"",IF(ISERROR(VLOOKUP(A2725,'Cadastro-Estoque'!A:G,1,FALSE)),"Produto não cadastrado",VLOOKUP(A2725,'Cadastro-Estoque'!A:G,2,FALSE)))</f>
        <v/>
      </c>
      <c r="H2725" s="2" t="str">
        <f>IF(ISERROR(VLOOKUP(A2725,'Cadastro-Estoque'!A:G,1,FALSE)),"",VLOOKUP(A2725,'Cadastro-Estoque'!A:G,3,FALSE))</f>
        <v/>
      </c>
    </row>
    <row r="2726" spans="5:8" ht="18.75" customHeight="1" x14ac:dyDescent="0.25">
      <c r="E2726" s="1" t="str">
        <f t="shared" si="43"/>
        <v/>
      </c>
      <c r="F2726" s="2" t="str">
        <f>IF(ISERROR(VLOOKUP(A2726,'Cadastro-Estoque'!A:G,1,FALSE)),"",VLOOKUP(A2726,'Cadastro-Estoque'!A:G,4,FALSE))</f>
        <v/>
      </c>
      <c r="G2726" s="2" t="str">
        <f>IF(ISBLANK(A2726),"",IF(ISERROR(VLOOKUP(A2726,'Cadastro-Estoque'!A:G,1,FALSE)),"Produto não cadastrado",VLOOKUP(A2726,'Cadastro-Estoque'!A:G,2,FALSE)))</f>
        <v/>
      </c>
      <c r="H2726" s="2" t="str">
        <f>IF(ISERROR(VLOOKUP(A2726,'Cadastro-Estoque'!A:G,1,FALSE)),"",VLOOKUP(A2726,'Cadastro-Estoque'!A:G,3,FALSE))</f>
        <v/>
      </c>
    </row>
    <row r="2727" spans="5:8" ht="18.75" customHeight="1" x14ac:dyDescent="0.25">
      <c r="E2727" s="1" t="str">
        <f t="shared" si="43"/>
        <v/>
      </c>
      <c r="F2727" s="2" t="str">
        <f>IF(ISERROR(VLOOKUP(A2727,'Cadastro-Estoque'!A:G,1,FALSE)),"",VLOOKUP(A2727,'Cadastro-Estoque'!A:G,4,FALSE))</f>
        <v/>
      </c>
      <c r="G2727" s="2" t="str">
        <f>IF(ISBLANK(A2727),"",IF(ISERROR(VLOOKUP(A2727,'Cadastro-Estoque'!A:G,1,FALSE)),"Produto não cadastrado",VLOOKUP(A2727,'Cadastro-Estoque'!A:G,2,FALSE)))</f>
        <v/>
      </c>
      <c r="H2727" s="2" t="str">
        <f>IF(ISERROR(VLOOKUP(A2727,'Cadastro-Estoque'!A:G,1,FALSE)),"",VLOOKUP(A2727,'Cadastro-Estoque'!A:G,3,FALSE))</f>
        <v/>
      </c>
    </row>
    <row r="2728" spans="5:8" ht="18.75" customHeight="1" x14ac:dyDescent="0.25">
      <c r="E2728" s="1" t="str">
        <f t="shared" si="43"/>
        <v/>
      </c>
      <c r="F2728" s="2" t="str">
        <f>IF(ISERROR(VLOOKUP(A2728,'Cadastro-Estoque'!A:G,1,FALSE)),"",VLOOKUP(A2728,'Cadastro-Estoque'!A:G,4,FALSE))</f>
        <v/>
      </c>
      <c r="G2728" s="2" t="str">
        <f>IF(ISBLANK(A2728),"",IF(ISERROR(VLOOKUP(A2728,'Cadastro-Estoque'!A:G,1,FALSE)),"Produto não cadastrado",VLOOKUP(A2728,'Cadastro-Estoque'!A:G,2,FALSE)))</f>
        <v/>
      </c>
      <c r="H2728" s="2" t="str">
        <f>IF(ISERROR(VLOOKUP(A2728,'Cadastro-Estoque'!A:G,1,FALSE)),"",VLOOKUP(A2728,'Cadastro-Estoque'!A:G,3,FALSE))</f>
        <v/>
      </c>
    </row>
    <row r="2729" spans="5:8" ht="18.75" customHeight="1" x14ac:dyDescent="0.25">
      <c r="E2729" s="1" t="str">
        <f t="shared" si="43"/>
        <v/>
      </c>
      <c r="F2729" s="2" t="str">
        <f>IF(ISERROR(VLOOKUP(A2729,'Cadastro-Estoque'!A:G,1,FALSE)),"",VLOOKUP(A2729,'Cadastro-Estoque'!A:G,4,FALSE))</f>
        <v/>
      </c>
      <c r="G2729" s="2" t="str">
        <f>IF(ISBLANK(A2729),"",IF(ISERROR(VLOOKUP(A2729,'Cadastro-Estoque'!A:G,1,FALSE)),"Produto não cadastrado",VLOOKUP(A2729,'Cadastro-Estoque'!A:G,2,FALSE)))</f>
        <v/>
      </c>
      <c r="H2729" s="2" t="str">
        <f>IF(ISERROR(VLOOKUP(A2729,'Cadastro-Estoque'!A:G,1,FALSE)),"",VLOOKUP(A2729,'Cadastro-Estoque'!A:G,3,FALSE))</f>
        <v/>
      </c>
    </row>
    <row r="2730" spans="5:8" ht="18.75" customHeight="1" x14ac:dyDescent="0.25">
      <c r="E2730" s="1" t="str">
        <f t="shared" si="43"/>
        <v/>
      </c>
      <c r="F2730" s="2" t="str">
        <f>IF(ISERROR(VLOOKUP(A2730,'Cadastro-Estoque'!A:G,1,FALSE)),"",VLOOKUP(A2730,'Cadastro-Estoque'!A:G,4,FALSE))</f>
        <v/>
      </c>
      <c r="G2730" s="2" t="str">
        <f>IF(ISBLANK(A2730),"",IF(ISERROR(VLOOKUP(A2730,'Cadastro-Estoque'!A:G,1,FALSE)),"Produto não cadastrado",VLOOKUP(A2730,'Cadastro-Estoque'!A:G,2,FALSE)))</f>
        <v/>
      </c>
      <c r="H2730" s="2" t="str">
        <f>IF(ISERROR(VLOOKUP(A2730,'Cadastro-Estoque'!A:G,1,FALSE)),"",VLOOKUP(A2730,'Cadastro-Estoque'!A:G,3,FALSE))</f>
        <v/>
      </c>
    </row>
    <row r="2731" spans="5:8" ht="18.75" customHeight="1" x14ac:dyDescent="0.25">
      <c r="E2731" s="1" t="str">
        <f t="shared" si="43"/>
        <v/>
      </c>
      <c r="F2731" s="2" t="str">
        <f>IF(ISERROR(VLOOKUP(A2731,'Cadastro-Estoque'!A:G,1,FALSE)),"",VLOOKUP(A2731,'Cadastro-Estoque'!A:G,4,FALSE))</f>
        <v/>
      </c>
      <c r="G2731" s="2" t="str">
        <f>IF(ISBLANK(A2731),"",IF(ISERROR(VLOOKUP(A2731,'Cadastro-Estoque'!A:G,1,FALSE)),"Produto não cadastrado",VLOOKUP(A2731,'Cadastro-Estoque'!A:G,2,FALSE)))</f>
        <v/>
      </c>
      <c r="H2731" s="2" t="str">
        <f>IF(ISERROR(VLOOKUP(A2731,'Cadastro-Estoque'!A:G,1,FALSE)),"",VLOOKUP(A2731,'Cadastro-Estoque'!A:G,3,FALSE))</f>
        <v/>
      </c>
    </row>
    <row r="2732" spans="5:8" ht="18.75" customHeight="1" x14ac:dyDescent="0.25">
      <c r="E2732" s="1" t="str">
        <f t="shared" si="43"/>
        <v/>
      </c>
      <c r="F2732" s="2" t="str">
        <f>IF(ISERROR(VLOOKUP(A2732,'Cadastro-Estoque'!A:G,1,FALSE)),"",VLOOKUP(A2732,'Cadastro-Estoque'!A:G,4,FALSE))</f>
        <v/>
      </c>
      <c r="G2732" s="2" t="str">
        <f>IF(ISBLANK(A2732),"",IF(ISERROR(VLOOKUP(A2732,'Cadastro-Estoque'!A:G,1,FALSE)),"Produto não cadastrado",VLOOKUP(A2732,'Cadastro-Estoque'!A:G,2,FALSE)))</f>
        <v/>
      </c>
      <c r="H2732" s="2" t="str">
        <f>IF(ISERROR(VLOOKUP(A2732,'Cadastro-Estoque'!A:G,1,FALSE)),"",VLOOKUP(A2732,'Cadastro-Estoque'!A:G,3,FALSE))</f>
        <v/>
      </c>
    </row>
    <row r="2733" spans="5:8" ht="18.75" customHeight="1" x14ac:dyDescent="0.25">
      <c r="E2733" s="1" t="str">
        <f t="shared" si="43"/>
        <v/>
      </c>
      <c r="F2733" s="2" t="str">
        <f>IF(ISERROR(VLOOKUP(A2733,'Cadastro-Estoque'!A:G,1,FALSE)),"",VLOOKUP(A2733,'Cadastro-Estoque'!A:G,4,FALSE))</f>
        <v/>
      </c>
      <c r="G2733" s="2" t="str">
        <f>IF(ISBLANK(A2733),"",IF(ISERROR(VLOOKUP(A2733,'Cadastro-Estoque'!A:G,1,FALSE)),"Produto não cadastrado",VLOOKUP(A2733,'Cadastro-Estoque'!A:G,2,FALSE)))</f>
        <v/>
      </c>
      <c r="H2733" s="2" t="str">
        <f>IF(ISERROR(VLOOKUP(A2733,'Cadastro-Estoque'!A:G,1,FALSE)),"",VLOOKUP(A2733,'Cadastro-Estoque'!A:G,3,FALSE))</f>
        <v/>
      </c>
    </row>
    <row r="2734" spans="5:8" ht="18.75" customHeight="1" x14ac:dyDescent="0.25">
      <c r="E2734" s="1" t="str">
        <f t="shared" si="43"/>
        <v/>
      </c>
      <c r="F2734" s="2" t="str">
        <f>IF(ISERROR(VLOOKUP(A2734,'Cadastro-Estoque'!A:G,1,FALSE)),"",VLOOKUP(A2734,'Cadastro-Estoque'!A:G,4,FALSE))</f>
        <v/>
      </c>
      <c r="G2734" s="2" t="str">
        <f>IF(ISBLANK(A2734),"",IF(ISERROR(VLOOKUP(A2734,'Cadastro-Estoque'!A:G,1,FALSE)),"Produto não cadastrado",VLOOKUP(A2734,'Cadastro-Estoque'!A:G,2,FALSE)))</f>
        <v/>
      </c>
      <c r="H2734" s="2" t="str">
        <f>IF(ISERROR(VLOOKUP(A2734,'Cadastro-Estoque'!A:G,1,FALSE)),"",VLOOKUP(A2734,'Cadastro-Estoque'!A:G,3,FALSE))</f>
        <v/>
      </c>
    </row>
    <row r="2735" spans="5:8" ht="18.75" customHeight="1" x14ac:dyDescent="0.25">
      <c r="E2735" s="1" t="str">
        <f t="shared" si="43"/>
        <v/>
      </c>
      <c r="F2735" s="2" t="str">
        <f>IF(ISERROR(VLOOKUP(A2735,'Cadastro-Estoque'!A:G,1,FALSE)),"",VLOOKUP(A2735,'Cadastro-Estoque'!A:G,4,FALSE))</f>
        <v/>
      </c>
      <c r="G2735" s="2" t="str">
        <f>IF(ISBLANK(A2735),"",IF(ISERROR(VLOOKUP(A2735,'Cadastro-Estoque'!A:G,1,FALSE)),"Produto não cadastrado",VLOOKUP(A2735,'Cadastro-Estoque'!A:G,2,FALSE)))</f>
        <v/>
      </c>
      <c r="H2735" s="2" t="str">
        <f>IF(ISERROR(VLOOKUP(A2735,'Cadastro-Estoque'!A:G,1,FALSE)),"",VLOOKUP(A2735,'Cadastro-Estoque'!A:G,3,FALSE))</f>
        <v/>
      </c>
    </row>
    <row r="2736" spans="5:8" ht="18.75" customHeight="1" x14ac:dyDescent="0.25">
      <c r="E2736" s="1" t="str">
        <f t="shared" si="43"/>
        <v/>
      </c>
      <c r="F2736" s="2" t="str">
        <f>IF(ISERROR(VLOOKUP(A2736,'Cadastro-Estoque'!A:G,1,FALSE)),"",VLOOKUP(A2736,'Cadastro-Estoque'!A:G,4,FALSE))</f>
        <v/>
      </c>
      <c r="G2736" s="2" t="str">
        <f>IF(ISBLANK(A2736),"",IF(ISERROR(VLOOKUP(A2736,'Cadastro-Estoque'!A:G,1,FALSE)),"Produto não cadastrado",VLOOKUP(A2736,'Cadastro-Estoque'!A:G,2,FALSE)))</f>
        <v/>
      </c>
      <c r="H2736" s="2" t="str">
        <f>IF(ISERROR(VLOOKUP(A2736,'Cadastro-Estoque'!A:G,1,FALSE)),"",VLOOKUP(A2736,'Cadastro-Estoque'!A:G,3,FALSE))</f>
        <v/>
      </c>
    </row>
    <row r="2737" spans="5:8" ht="18.75" customHeight="1" x14ac:dyDescent="0.25">
      <c r="E2737" s="1" t="str">
        <f t="shared" si="43"/>
        <v/>
      </c>
      <c r="F2737" s="2" t="str">
        <f>IF(ISERROR(VLOOKUP(A2737,'Cadastro-Estoque'!A:G,1,FALSE)),"",VLOOKUP(A2737,'Cadastro-Estoque'!A:G,4,FALSE))</f>
        <v/>
      </c>
      <c r="G2737" s="2" t="str">
        <f>IF(ISBLANK(A2737),"",IF(ISERROR(VLOOKUP(A2737,'Cadastro-Estoque'!A:G,1,FALSE)),"Produto não cadastrado",VLOOKUP(A2737,'Cadastro-Estoque'!A:G,2,FALSE)))</f>
        <v/>
      </c>
      <c r="H2737" s="2" t="str">
        <f>IF(ISERROR(VLOOKUP(A2737,'Cadastro-Estoque'!A:G,1,FALSE)),"",VLOOKUP(A2737,'Cadastro-Estoque'!A:G,3,FALSE))</f>
        <v/>
      </c>
    </row>
    <row r="2738" spans="5:8" ht="18.75" customHeight="1" x14ac:dyDescent="0.25">
      <c r="E2738" s="1" t="str">
        <f t="shared" si="43"/>
        <v/>
      </c>
      <c r="F2738" s="2" t="str">
        <f>IF(ISERROR(VLOOKUP(A2738,'Cadastro-Estoque'!A:G,1,FALSE)),"",VLOOKUP(A2738,'Cadastro-Estoque'!A:G,4,FALSE))</f>
        <v/>
      </c>
      <c r="G2738" s="2" t="str">
        <f>IF(ISBLANK(A2738),"",IF(ISERROR(VLOOKUP(A2738,'Cadastro-Estoque'!A:G,1,FALSE)),"Produto não cadastrado",VLOOKUP(A2738,'Cadastro-Estoque'!A:G,2,FALSE)))</f>
        <v/>
      </c>
      <c r="H2738" s="2" t="str">
        <f>IF(ISERROR(VLOOKUP(A2738,'Cadastro-Estoque'!A:G,1,FALSE)),"",VLOOKUP(A2738,'Cadastro-Estoque'!A:G,3,FALSE))</f>
        <v/>
      </c>
    </row>
    <row r="2739" spans="5:8" ht="18.75" customHeight="1" x14ac:dyDescent="0.25">
      <c r="E2739" s="1" t="str">
        <f t="shared" si="43"/>
        <v/>
      </c>
      <c r="F2739" s="2" t="str">
        <f>IF(ISERROR(VLOOKUP(A2739,'Cadastro-Estoque'!A:G,1,FALSE)),"",VLOOKUP(A2739,'Cadastro-Estoque'!A:G,4,FALSE))</f>
        <v/>
      </c>
      <c r="G2739" s="2" t="str">
        <f>IF(ISBLANK(A2739),"",IF(ISERROR(VLOOKUP(A2739,'Cadastro-Estoque'!A:G,1,FALSE)),"Produto não cadastrado",VLOOKUP(A2739,'Cadastro-Estoque'!A:G,2,FALSE)))</f>
        <v/>
      </c>
      <c r="H2739" s="2" t="str">
        <f>IF(ISERROR(VLOOKUP(A2739,'Cadastro-Estoque'!A:G,1,FALSE)),"",VLOOKUP(A2739,'Cadastro-Estoque'!A:G,3,FALSE))</f>
        <v/>
      </c>
    </row>
    <row r="2740" spans="5:8" ht="18.75" customHeight="1" x14ac:dyDescent="0.25">
      <c r="E2740" s="1" t="str">
        <f t="shared" si="43"/>
        <v/>
      </c>
      <c r="F2740" s="2" t="str">
        <f>IF(ISERROR(VLOOKUP(A2740,'Cadastro-Estoque'!A:G,1,FALSE)),"",VLOOKUP(A2740,'Cadastro-Estoque'!A:G,4,FALSE))</f>
        <v/>
      </c>
      <c r="G2740" s="2" t="str">
        <f>IF(ISBLANK(A2740),"",IF(ISERROR(VLOOKUP(A2740,'Cadastro-Estoque'!A:G,1,FALSE)),"Produto não cadastrado",VLOOKUP(A2740,'Cadastro-Estoque'!A:G,2,FALSE)))</f>
        <v/>
      </c>
      <c r="H2740" s="2" t="str">
        <f>IF(ISERROR(VLOOKUP(A2740,'Cadastro-Estoque'!A:G,1,FALSE)),"",VLOOKUP(A2740,'Cadastro-Estoque'!A:G,3,FALSE))</f>
        <v/>
      </c>
    </row>
    <row r="2741" spans="5:8" ht="18.75" customHeight="1" x14ac:dyDescent="0.25">
      <c r="E2741" s="1" t="str">
        <f t="shared" si="43"/>
        <v/>
      </c>
      <c r="F2741" s="2" t="str">
        <f>IF(ISERROR(VLOOKUP(A2741,'Cadastro-Estoque'!A:G,1,FALSE)),"",VLOOKUP(A2741,'Cadastro-Estoque'!A:G,4,FALSE))</f>
        <v/>
      </c>
      <c r="G2741" s="2" t="str">
        <f>IF(ISBLANK(A2741),"",IF(ISERROR(VLOOKUP(A2741,'Cadastro-Estoque'!A:G,1,FALSE)),"Produto não cadastrado",VLOOKUP(A2741,'Cadastro-Estoque'!A:G,2,FALSE)))</f>
        <v/>
      </c>
      <c r="H2741" s="2" t="str">
        <f>IF(ISERROR(VLOOKUP(A2741,'Cadastro-Estoque'!A:G,1,FALSE)),"",VLOOKUP(A2741,'Cadastro-Estoque'!A:G,3,FALSE))</f>
        <v/>
      </c>
    </row>
    <row r="2742" spans="5:8" ht="18.75" customHeight="1" x14ac:dyDescent="0.25">
      <c r="E2742" s="1" t="str">
        <f t="shared" si="43"/>
        <v/>
      </c>
      <c r="F2742" s="2" t="str">
        <f>IF(ISERROR(VLOOKUP(A2742,'Cadastro-Estoque'!A:G,1,FALSE)),"",VLOOKUP(A2742,'Cadastro-Estoque'!A:G,4,FALSE))</f>
        <v/>
      </c>
      <c r="G2742" s="2" t="str">
        <f>IF(ISBLANK(A2742),"",IF(ISERROR(VLOOKUP(A2742,'Cadastro-Estoque'!A:G,1,FALSE)),"Produto não cadastrado",VLOOKUP(A2742,'Cadastro-Estoque'!A:G,2,FALSE)))</f>
        <v/>
      </c>
      <c r="H2742" s="2" t="str">
        <f>IF(ISERROR(VLOOKUP(A2742,'Cadastro-Estoque'!A:G,1,FALSE)),"",VLOOKUP(A2742,'Cadastro-Estoque'!A:G,3,FALSE))</f>
        <v/>
      </c>
    </row>
    <row r="2743" spans="5:8" ht="18.75" customHeight="1" x14ac:dyDescent="0.25">
      <c r="E2743" s="1" t="str">
        <f t="shared" si="43"/>
        <v/>
      </c>
      <c r="F2743" s="2" t="str">
        <f>IF(ISERROR(VLOOKUP(A2743,'Cadastro-Estoque'!A:G,1,FALSE)),"",VLOOKUP(A2743,'Cadastro-Estoque'!A:G,4,FALSE))</f>
        <v/>
      </c>
      <c r="G2743" s="2" t="str">
        <f>IF(ISBLANK(A2743),"",IF(ISERROR(VLOOKUP(A2743,'Cadastro-Estoque'!A:G,1,FALSE)),"Produto não cadastrado",VLOOKUP(A2743,'Cadastro-Estoque'!A:G,2,FALSE)))</f>
        <v/>
      </c>
      <c r="H2743" s="2" t="str">
        <f>IF(ISERROR(VLOOKUP(A2743,'Cadastro-Estoque'!A:G,1,FALSE)),"",VLOOKUP(A2743,'Cadastro-Estoque'!A:G,3,FALSE))</f>
        <v/>
      </c>
    </row>
    <row r="2744" spans="5:8" ht="18.75" customHeight="1" x14ac:dyDescent="0.25">
      <c r="E2744" s="1" t="str">
        <f t="shared" si="43"/>
        <v/>
      </c>
      <c r="F2744" s="2" t="str">
        <f>IF(ISERROR(VLOOKUP(A2744,'Cadastro-Estoque'!A:G,1,FALSE)),"",VLOOKUP(A2744,'Cadastro-Estoque'!A:G,4,FALSE))</f>
        <v/>
      </c>
      <c r="G2744" s="2" t="str">
        <f>IF(ISBLANK(A2744),"",IF(ISERROR(VLOOKUP(A2744,'Cadastro-Estoque'!A:G,1,FALSE)),"Produto não cadastrado",VLOOKUP(A2744,'Cadastro-Estoque'!A:G,2,FALSE)))</f>
        <v/>
      </c>
      <c r="H2744" s="2" t="str">
        <f>IF(ISERROR(VLOOKUP(A2744,'Cadastro-Estoque'!A:G,1,FALSE)),"",VLOOKUP(A2744,'Cadastro-Estoque'!A:G,3,FALSE))</f>
        <v/>
      </c>
    </row>
    <row r="2745" spans="5:8" ht="18.75" customHeight="1" x14ac:dyDescent="0.25">
      <c r="E2745" s="1" t="str">
        <f t="shared" si="43"/>
        <v/>
      </c>
      <c r="F2745" s="2" t="str">
        <f>IF(ISERROR(VLOOKUP(A2745,'Cadastro-Estoque'!A:G,1,FALSE)),"",VLOOKUP(A2745,'Cadastro-Estoque'!A:G,4,FALSE))</f>
        <v/>
      </c>
      <c r="G2745" s="2" t="str">
        <f>IF(ISBLANK(A2745),"",IF(ISERROR(VLOOKUP(A2745,'Cadastro-Estoque'!A:G,1,FALSE)),"Produto não cadastrado",VLOOKUP(A2745,'Cadastro-Estoque'!A:G,2,FALSE)))</f>
        <v/>
      </c>
      <c r="H2745" s="2" t="str">
        <f>IF(ISERROR(VLOOKUP(A2745,'Cadastro-Estoque'!A:G,1,FALSE)),"",VLOOKUP(A2745,'Cadastro-Estoque'!A:G,3,FALSE))</f>
        <v/>
      </c>
    </row>
    <row r="2746" spans="5:8" ht="18.75" customHeight="1" x14ac:dyDescent="0.25">
      <c r="E2746" s="1" t="str">
        <f t="shared" si="43"/>
        <v/>
      </c>
      <c r="F2746" s="2" t="str">
        <f>IF(ISERROR(VLOOKUP(A2746,'Cadastro-Estoque'!A:G,1,FALSE)),"",VLOOKUP(A2746,'Cadastro-Estoque'!A:G,4,FALSE))</f>
        <v/>
      </c>
      <c r="G2746" s="2" t="str">
        <f>IF(ISBLANK(A2746),"",IF(ISERROR(VLOOKUP(A2746,'Cadastro-Estoque'!A:G,1,FALSE)),"Produto não cadastrado",VLOOKUP(A2746,'Cadastro-Estoque'!A:G,2,FALSE)))</f>
        <v/>
      </c>
      <c r="H2746" s="2" t="str">
        <f>IF(ISERROR(VLOOKUP(A2746,'Cadastro-Estoque'!A:G,1,FALSE)),"",VLOOKUP(A2746,'Cadastro-Estoque'!A:G,3,FALSE))</f>
        <v/>
      </c>
    </row>
    <row r="2747" spans="5:8" ht="18.75" customHeight="1" x14ac:dyDescent="0.25">
      <c r="E2747" s="1" t="str">
        <f t="shared" si="43"/>
        <v/>
      </c>
      <c r="F2747" s="2" t="str">
        <f>IF(ISERROR(VLOOKUP(A2747,'Cadastro-Estoque'!A:G,1,FALSE)),"",VLOOKUP(A2747,'Cadastro-Estoque'!A:G,4,FALSE))</f>
        <v/>
      </c>
      <c r="G2747" s="2" t="str">
        <f>IF(ISBLANK(A2747),"",IF(ISERROR(VLOOKUP(A2747,'Cadastro-Estoque'!A:G,1,FALSE)),"Produto não cadastrado",VLOOKUP(A2747,'Cadastro-Estoque'!A:G,2,FALSE)))</f>
        <v/>
      </c>
      <c r="H2747" s="2" t="str">
        <f>IF(ISERROR(VLOOKUP(A2747,'Cadastro-Estoque'!A:G,1,FALSE)),"",VLOOKUP(A2747,'Cadastro-Estoque'!A:G,3,FALSE))</f>
        <v/>
      </c>
    </row>
    <row r="2748" spans="5:8" ht="18.75" customHeight="1" x14ac:dyDescent="0.25">
      <c r="E2748" s="1" t="str">
        <f t="shared" si="43"/>
        <v/>
      </c>
      <c r="F2748" s="2" t="str">
        <f>IF(ISERROR(VLOOKUP(A2748,'Cadastro-Estoque'!A:G,1,FALSE)),"",VLOOKUP(A2748,'Cadastro-Estoque'!A:G,4,FALSE))</f>
        <v/>
      </c>
      <c r="G2748" s="2" t="str">
        <f>IF(ISBLANK(A2748),"",IF(ISERROR(VLOOKUP(A2748,'Cadastro-Estoque'!A:G,1,FALSE)),"Produto não cadastrado",VLOOKUP(A2748,'Cadastro-Estoque'!A:G,2,FALSE)))</f>
        <v/>
      </c>
      <c r="H2748" s="2" t="str">
        <f>IF(ISERROR(VLOOKUP(A2748,'Cadastro-Estoque'!A:G,1,FALSE)),"",VLOOKUP(A2748,'Cadastro-Estoque'!A:G,3,FALSE))</f>
        <v/>
      </c>
    </row>
    <row r="2749" spans="5:8" ht="18.75" customHeight="1" x14ac:dyDescent="0.25">
      <c r="E2749" s="1" t="str">
        <f t="shared" si="43"/>
        <v/>
      </c>
      <c r="F2749" s="2" t="str">
        <f>IF(ISERROR(VLOOKUP(A2749,'Cadastro-Estoque'!A:G,1,FALSE)),"",VLOOKUP(A2749,'Cadastro-Estoque'!A:G,4,FALSE))</f>
        <v/>
      </c>
      <c r="G2749" s="2" t="str">
        <f>IF(ISBLANK(A2749),"",IF(ISERROR(VLOOKUP(A2749,'Cadastro-Estoque'!A:G,1,FALSE)),"Produto não cadastrado",VLOOKUP(A2749,'Cadastro-Estoque'!A:G,2,FALSE)))</f>
        <v/>
      </c>
      <c r="H2749" s="2" t="str">
        <f>IF(ISERROR(VLOOKUP(A2749,'Cadastro-Estoque'!A:G,1,FALSE)),"",VLOOKUP(A2749,'Cadastro-Estoque'!A:G,3,FALSE))</f>
        <v/>
      </c>
    </row>
    <row r="2750" spans="5:8" ht="18.75" customHeight="1" x14ac:dyDescent="0.25">
      <c r="E2750" s="1" t="str">
        <f t="shared" si="43"/>
        <v/>
      </c>
      <c r="F2750" s="2" t="str">
        <f>IF(ISERROR(VLOOKUP(A2750,'Cadastro-Estoque'!A:G,1,FALSE)),"",VLOOKUP(A2750,'Cadastro-Estoque'!A:G,4,FALSE))</f>
        <v/>
      </c>
      <c r="G2750" s="2" t="str">
        <f>IF(ISBLANK(A2750),"",IF(ISERROR(VLOOKUP(A2750,'Cadastro-Estoque'!A:G,1,FALSE)),"Produto não cadastrado",VLOOKUP(A2750,'Cadastro-Estoque'!A:G,2,FALSE)))</f>
        <v/>
      </c>
      <c r="H2750" s="2" t="str">
        <f>IF(ISERROR(VLOOKUP(A2750,'Cadastro-Estoque'!A:G,1,FALSE)),"",VLOOKUP(A2750,'Cadastro-Estoque'!A:G,3,FALSE))</f>
        <v/>
      </c>
    </row>
    <row r="2751" spans="5:8" ht="18.75" customHeight="1" x14ac:dyDescent="0.25">
      <c r="E2751" s="1" t="str">
        <f t="shared" si="43"/>
        <v/>
      </c>
      <c r="F2751" s="2" t="str">
        <f>IF(ISERROR(VLOOKUP(A2751,'Cadastro-Estoque'!A:G,1,FALSE)),"",VLOOKUP(A2751,'Cadastro-Estoque'!A:G,4,FALSE))</f>
        <v/>
      </c>
      <c r="G2751" s="2" t="str">
        <f>IF(ISBLANK(A2751),"",IF(ISERROR(VLOOKUP(A2751,'Cadastro-Estoque'!A:G,1,FALSE)),"Produto não cadastrado",VLOOKUP(A2751,'Cadastro-Estoque'!A:G,2,FALSE)))</f>
        <v/>
      </c>
      <c r="H2751" s="2" t="str">
        <f>IF(ISERROR(VLOOKUP(A2751,'Cadastro-Estoque'!A:G,1,FALSE)),"",VLOOKUP(A2751,'Cadastro-Estoque'!A:G,3,FALSE))</f>
        <v/>
      </c>
    </row>
    <row r="2752" spans="5:8" ht="18.75" customHeight="1" x14ac:dyDescent="0.25">
      <c r="E2752" s="1" t="str">
        <f t="shared" si="43"/>
        <v/>
      </c>
      <c r="F2752" s="2" t="str">
        <f>IF(ISERROR(VLOOKUP(A2752,'Cadastro-Estoque'!A:G,1,FALSE)),"",VLOOKUP(A2752,'Cadastro-Estoque'!A:G,4,FALSE))</f>
        <v/>
      </c>
      <c r="G2752" s="2" t="str">
        <f>IF(ISBLANK(A2752),"",IF(ISERROR(VLOOKUP(A2752,'Cadastro-Estoque'!A:G,1,FALSE)),"Produto não cadastrado",VLOOKUP(A2752,'Cadastro-Estoque'!A:G,2,FALSE)))</f>
        <v/>
      </c>
      <c r="H2752" s="2" t="str">
        <f>IF(ISERROR(VLOOKUP(A2752,'Cadastro-Estoque'!A:G,1,FALSE)),"",VLOOKUP(A2752,'Cadastro-Estoque'!A:G,3,FALSE))</f>
        <v/>
      </c>
    </row>
    <row r="2753" spans="5:8" ht="18.75" customHeight="1" x14ac:dyDescent="0.25">
      <c r="E2753" s="1" t="str">
        <f t="shared" si="43"/>
        <v/>
      </c>
      <c r="F2753" s="2" t="str">
        <f>IF(ISERROR(VLOOKUP(A2753,'Cadastro-Estoque'!A:G,1,FALSE)),"",VLOOKUP(A2753,'Cadastro-Estoque'!A:G,4,FALSE))</f>
        <v/>
      </c>
      <c r="G2753" s="2" t="str">
        <f>IF(ISBLANK(A2753),"",IF(ISERROR(VLOOKUP(A2753,'Cadastro-Estoque'!A:G,1,FALSE)),"Produto não cadastrado",VLOOKUP(A2753,'Cadastro-Estoque'!A:G,2,FALSE)))</f>
        <v/>
      </c>
      <c r="H2753" s="2" t="str">
        <f>IF(ISERROR(VLOOKUP(A2753,'Cadastro-Estoque'!A:G,1,FALSE)),"",VLOOKUP(A2753,'Cadastro-Estoque'!A:G,3,FALSE))</f>
        <v/>
      </c>
    </row>
    <row r="2754" spans="5:8" ht="18.75" customHeight="1" x14ac:dyDescent="0.25">
      <c r="E2754" s="1" t="str">
        <f t="shared" si="43"/>
        <v/>
      </c>
      <c r="F2754" s="2" t="str">
        <f>IF(ISERROR(VLOOKUP(A2754,'Cadastro-Estoque'!A:G,1,FALSE)),"",VLOOKUP(A2754,'Cadastro-Estoque'!A:G,4,FALSE))</f>
        <v/>
      </c>
      <c r="G2754" s="2" t="str">
        <f>IF(ISBLANK(A2754),"",IF(ISERROR(VLOOKUP(A2754,'Cadastro-Estoque'!A:G,1,FALSE)),"Produto não cadastrado",VLOOKUP(A2754,'Cadastro-Estoque'!A:G,2,FALSE)))</f>
        <v/>
      </c>
      <c r="H2754" s="2" t="str">
        <f>IF(ISERROR(VLOOKUP(A2754,'Cadastro-Estoque'!A:G,1,FALSE)),"",VLOOKUP(A2754,'Cadastro-Estoque'!A:G,3,FALSE))</f>
        <v/>
      </c>
    </row>
    <row r="2755" spans="5:8" ht="18.75" customHeight="1" x14ac:dyDescent="0.25">
      <c r="E2755" s="1" t="str">
        <f t="shared" si="43"/>
        <v/>
      </c>
      <c r="F2755" s="2" t="str">
        <f>IF(ISERROR(VLOOKUP(A2755,'Cadastro-Estoque'!A:G,1,FALSE)),"",VLOOKUP(A2755,'Cadastro-Estoque'!A:G,4,FALSE))</f>
        <v/>
      </c>
      <c r="G2755" s="2" t="str">
        <f>IF(ISBLANK(A2755),"",IF(ISERROR(VLOOKUP(A2755,'Cadastro-Estoque'!A:G,1,FALSE)),"Produto não cadastrado",VLOOKUP(A2755,'Cadastro-Estoque'!A:G,2,FALSE)))</f>
        <v/>
      </c>
      <c r="H2755" s="2" t="str">
        <f>IF(ISERROR(VLOOKUP(A2755,'Cadastro-Estoque'!A:G,1,FALSE)),"",VLOOKUP(A2755,'Cadastro-Estoque'!A:G,3,FALSE))</f>
        <v/>
      </c>
    </row>
    <row r="2756" spans="5:8" ht="18.75" customHeight="1" x14ac:dyDescent="0.25">
      <c r="E2756" s="1" t="str">
        <f t="shared" si="43"/>
        <v/>
      </c>
      <c r="F2756" s="2" t="str">
        <f>IF(ISERROR(VLOOKUP(A2756,'Cadastro-Estoque'!A:G,1,FALSE)),"",VLOOKUP(A2756,'Cadastro-Estoque'!A:G,4,FALSE))</f>
        <v/>
      </c>
      <c r="G2756" s="2" t="str">
        <f>IF(ISBLANK(A2756),"",IF(ISERROR(VLOOKUP(A2756,'Cadastro-Estoque'!A:G,1,FALSE)),"Produto não cadastrado",VLOOKUP(A2756,'Cadastro-Estoque'!A:G,2,FALSE)))</f>
        <v/>
      </c>
      <c r="H2756" s="2" t="str">
        <f>IF(ISERROR(VLOOKUP(A2756,'Cadastro-Estoque'!A:G,1,FALSE)),"",VLOOKUP(A2756,'Cadastro-Estoque'!A:G,3,FALSE))</f>
        <v/>
      </c>
    </row>
    <row r="2757" spans="5:8" ht="18.75" customHeight="1" x14ac:dyDescent="0.25">
      <c r="E2757" s="1" t="str">
        <f t="shared" si="43"/>
        <v/>
      </c>
      <c r="F2757" s="2" t="str">
        <f>IF(ISERROR(VLOOKUP(A2757,'Cadastro-Estoque'!A:G,1,FALSE)),"",VLOOKUP(A2757,'Cadastro-Estoque'!A:G,4,FALSE))</f>
        <v/>
      </c>
      <c r="G2757" s="2" t="str">
        <f>IF(ISBLANK(A2757),"",IF(ISERROR(VLOOKUP(A2757,'Cadastro-Estoque'!A:G,1,FALSE)),"Produto não cadastrado",VLOOKUP(A2757,'Cadastro-Estoque'!A:G,2,FALSE)))</f>
        <v/>
      </c>
      <c r="H2757" s="2" t="str">
        <f>IF(ISERROR(VLOOKUP(A2757,'Cadastro-Estoque'!A:G,1,FALSE)),"",VLOOKUP(A2757,'Cadastro-Estoque'!A:G,3,FALSE))</f>
        <v/>
      </c>
    </row>
    <row r="2758" spans="5:8" ht="18.75" customHeight="1" x14ac:dyDescent="0.25">
      <c r="E2758" s="1" t="str">
        <f t="shared" si="43"/>
        <v/>
      </c>
      <c r="F2758" s="2" t="str">
        <f>IF(ISERROR(VLOOKUP(A2758,'Cadastro-Estoque'!A:G,1,FALSE)),"",VLOOKUP(A2758,'Cadastro-Estoque'!A:G,4,FALSE))</f>
        <v/>
      </c>
      <c r="G2758" s="2" t="str">
        <f>IF(ISBLANK(A2758),"",IF(ISERROR(VLOOKUP(A2758,'Cadastro-Estoque'!A:G,1,FALSE)),"Produto não cadastrado",VLOOKUP(A2758,'Cadastro-Estoque'!A:G,2,FALSE)))</f>
        <v/>
      </c>
      <c r="H2758" s="2" t="str">
        <f>IF(ISERROR(VLOOKUP(A2758,'Cadastro-Estoque'!A:G,1,FALSE)),"",VLOOKUP(A2758,'Cadastro-Estoque'!A:G,3,FALSE))</f>
        <v/>
      </c>
    </row>
    <row r="2759" spans="5:8" ht="18.75" customHeight="1" x14ac:dyDescent="0.25">
      <c r="E2759" s="1" t="str">
        <f t="shared" ref="E2759:E2822" si="44">IF(ISBLANK(A2759),"",C2759*D2759)</f>
        <v/>
      </c>
      <c r="F2759" s="2" t="str">
        <f>IF(ISERROR(VLOOKUP(A2759,'Cadastro-Estoque'!A:G,1,FALSE)),"",VLOOKUP(A2759,'Cadastro-Estoque'!A:G,4,FALSE))</f>
        <v/>
      </c>
      <c r="G2759" s="2" t="str">
        <f>IF(ISBLANK(A2759),"",IF(ISERROR(VLOOKUP(A2759,'Cadastro-Estoque'!A:G,1,FALSE)),"Produto não cadastrado",VLOOKUP(A2759,'Cadastro-Estoque'!A:G,2,FALSE)))</f>
        <v/>
      </c>
      <c r="H2759" s="2" t="str">
        <f>IF(ISERROR(VLOOKUP(A2759,'Cadastro-Estoque'!A:G,1,FALSE)),"",VLOOKUP(A2759,'Cadastro-Estoque'!A:G,3,FALSE))</f>
        <v/>
      </c>
    </row>
    <row r="2760" spans="5:8" ht="18.75" customHeight="1" x14ac:dyDescent="0.25">
      <c r="E2760" s="1" t="str">
        <f t="shared" si="44"/>
        <v/>
      </c>
      <c r="F2760" s="2" t="str">
        <f>IF(ISERROR(VLOOKUP(A2760,'Cadastro-Estoque'!A:G,1,FALSE)),"",VLOOKUP(A2760,'Cadastro-Estoque'!A:G,4,FALSE))</f>
        <v/>
      </c>
      <c r="G2760" s="2" t="str">
        <f>IF(ISBLANK(A2760),"",IF(ISERROR(VLOOKUP(A2760,'Cadastro-Estoque'!A:G,1,FALSE)),"Produto não cadastrado",VLOOKUP(A2760,'Cadastro-Estoque'!A:G,2,FALSE)))</f>
        <v/>
      </c>
      <c r="H2760" s="2" t="str">
        <f>IF(ISERROR(VLOOKUP(A2760,'Cadastro-Estoque'!A:G,1,FALSE)),"",VLOOKUP(A2760,'Cadastro-Estoque'!A:G,3,FALSE))</f>
        <v/>
      </c>
    </row>
    <row r="2761" spans="5:8" ht="18.75" customHeight="1" x14ac:dyDescent="0.25">
      <c r="E2761" s="1" t="str">
        <f t="shared" si="44"/>
        <v/>
      </c>
      <c r="F2761" s="2" t="str">
        <f>IF(ISERROR(VLOOKUP(A2761,'Cadastro-Estoque'!A:G,1,FALSE)),"",VLOOKUP(A2761,'Cadastro-Estoque'!A:G,4,FALSE))</f>
        <v/>
      </c>
      <c r="G2761" s="2" t="str">
        <f>IF(ISBLANK(A2761),"",IF(ISERROR(VLOOKUP(A2761,'Cadastro-Estoque'!A:G,1,FALSE)),"Produto não cadastrado",VLOOKUP(A2761,'Cadastro-Estoque'!A:G,2,FALSE)))</f>
        <v/>
      </c>
      <c r="H2761" s="2" t="str">
        <f>IF(ISERROR(VLOOKUP(A2761,'Cadastro-Estoque'!A:G,1,FALSE)),"",VLOOKUP(A2761,'Cadastro-Estoque'!A:G,3,FALSE))</f>
        <v/>
      </c>
    </row>
    <row r="2762" spans="5:8" ht="18.75" customHeight="1" x14ac:dyDescent="0.25">
      <c r="E2762" s="1" t="str">
        <f t="shared" si="44"/>
        <v/>
      </c>
      <c r="F2762" s="2" t="str">
        <f>IF(ISERROR(VLOOKUP(A2762,'Cadastro-Estoque'!A:G,1,FALSE)),"",VLOOKUP(A2762,'Cadastro-Estoque'!A:G,4,FALSE))</f>
        <v/>
      </c>
      <c r="G2762" s="2" t="str">
        <f>IF(ISBLANK(A2762),"",IF(ISERROR(VLOOKUP(A2762,'Cadastro-Estoque'!A:G,1,FALSE)),"Produto não cadastrado",VLOOKUP(A2762,'Cadastro-Estoque'!A:G,2,FALSE)))</f>
        <v/>
      </c>
      <c r="H2762" s="2" t="str">
        <f>IF(ISERROR(VLOOKUP(A2762,'Cadastro-Estoque'!A:G,1,FALSE)),"",VLOOKUP(A2762,'Cadastro-Estoque'!A:G,3,FALSE))</f>
        <v/>
      </c>
    </row>
    <row r="2763" spans="5:8" ht="18.75" customHeight="1" x14ac:dyDescent="0.25">
      <c r="E2763" s="1" t="str">
        <f t="shared" si="44"/>
        <v/>
      </c>
      <c r="F2763" s="2" t="str">
        <f>IF(ISERROR(VLOOKUP(A2763,'Cadastro-Estoque'!A:G,1,FALSE)),"",VLOOKUP(A2763,'Cadastro-Estoque'!A:G,4,FALSE))</f>
        <v/>
      </c>
      <c r="G2763" s="2" t="str">
        <f>IF(ISBLANK(A2763),"",IF(ISERROR(VLOOKUP(A2763,'Cadastro-Estoque'!A:G,1,FALSE)),"Produto não cadastrado",VLOOKUP(A2763,'Cadastro-Estoque'!A:G,2,FALSE)))</f>
        <v/>
      </c>
      <c r="H2763" s="2" t="str">
        <f>IF(ISERROR(VLOOKUP(A2763,'Cadastro-Estoque'!A:G,1,FALSE)),"",VLOOKUP(A2763,'Cadastro-Estoque'!A:G,3,FALSE))</f>
        <v/>
      </c>
    </row>
    <row r="2764" spans="5:8" ht="18.75" customHeight="1" x14ac:dyDescent="0.25">
      <c r="E2764" s="1" t="str">
        <f t="shared" si="44"/>
        <v/>
      </c>
      <c r="F2764" s="2" t="str">
        <f>IF(ISERROR(VLOOKUP(A2764,'Cadastro-Estoque'!A:G,1,FALSE)),"",VLOOKUP(A2764,'Cadastro-Estoque'!A:G,4,FALSE))</f>
        <v/>
      </c>
      <c r="G2764" s="2" t="str">
        <f>IF(ISBLANK(A2764),"",IF(ISERROR(VLOOKUP(A2764,'Cadastro-Estoque'!A:G,1,FALSE)),"Produto não cadastrado",VLOOKUP(A2764,'Cadastro-Estoque'!A:G,2,FALSE)))</f>
        <v/>
      </c>
      <c r="H2764" s="2" t="str">
        <f>IF(ISERROR(VLOOKUP(A2764,'Cadastro-Estoque'!A:G,1,FALSE)),"",VLOOKUP(A2764,'Cadastro-Estoque'!A:G,3,FALSE))</f>
        <v/>
      </c>
    </row>
    <row r="2765" spans="5:8" ht="18.75" customHeight="1" x14ac:dyDescent="0.25">
      <c r="E2765" s="1" t="str">
        <f t="shared" si="44"/>
        <v/>
      </c>
      <c r="F2765" s="2" t="str">
        <f>IF(ISERROR(VLOOKUP(A2765,'Cadastro-Estoque'!A:G,1,FALSE)),"",VLOOKUP(A2765,'Cadastro-Estoque'!A:G,4,FALSE))</f>
        <v/>
      </c>
      <c r="G2765" s="2" t="str">
        <f>IF(ISBLANK(A2765),"",IF(ISERROR(VLOOKUP(A2765,'Cadastro-Estoque'!A:G,1,FALSE)),"Produto não cadastrado",VLOOKUP(A2765,'Cadastro-Estoque'!A:G,2,FALSE)))</f>
        <v/>
      </c>
      <c r="H2765" s="2" t="str">
        <f>IF(ISERROR(VLOOKUP(A2765,'Cadastro-Estoque'!A:G,1,FALSE)),"",VLOOKUP(A2765,'Cadastro-Estoque'!A:G,3,FALSE))</f>
        <v/>
      </c>
    </row>
    <row r="2766" spans="5:8" ht="18.75" customHeight="1" x14ac:dyDescent="0.25">
      <c r="E2766" s="1" t="str">
        <f t="shared" si="44"/>
        <v/>
      </c>
      <c r="F2766" s="2" t="str">
        <f>IF(ISERROR(VLOOKUP(A2766,'Cadastro-Estoque'!A:G,1,FALSE)),"",VLOOKUP(A2766,'Cadastro-Estoque'!A:G,4,FALSE))</f>
        <v/>
      </c>
      <c r="G2766" s="2" t="str">
        <f>IF(ISBLANK(A2766),"",IF(ISERROR(VLOOKUP(A2766,'Cadastro-Estoque'!A:G,1,FALSE)),"Produto não cadastrado",VLOOKUP(A2766,'Cadastro-Estoque'!A:G,2,FALSE)))</f>
        <v/>
      </c>
      <c r="H2766" s="2" t="str">
        <f>IF(ISERROR(VLOOKUP(A2766,'Cadastro-Estoque'!A:G,1,FALSE)),"",VLOOKUP(A2766,'Cadastro-Estoque'!A:G,3,FALSE))</f>
        <v/>
      </c>
    </row>
    <row r="2767" spans="5:8" ht="18.75" customHeight="1" x14ac:dyDescent="0.25">
      <c r="E2767" s="1" t="str">
        <f t="shared" si="44"/>
        <v/>
      </c>
      <c r="F2767" s="2" t="str">
        <f>IF(ISERROR(VLOOKUP(A2767,'Cadastro-Estoque'!A:G,1,FALSE)),"",VLOOKUP(A2767,'Cadastro-Estoque'!A:G,4,FALSE))</f>
        <v/>
      </c>
      <c r="G2767" s="2" t="str">
        <f>IF(ISBLANK(A2767),"",IF(ISERROR(VLOOKUP(A2767,'Cadastro-Estoque'!A:G,1,FALSE)),"Produto não cadastrado",VLOOKUP(A2767,'Cadastro-Estoque'!A:G,2,FALSE)))</f>
        <v/>
      </c>
      <c r="H2767" s="2" t="str">
        <f>IF(ISERROR(VLOOKUP(A2767,'Cadastro-Estoque'!A:G,1,FALSE)),"",VLOOKUP(A2767,'Cadastro-Estoque'!A:G,3,FALSE))</f>
        <v/>
      </c>
    </row>
    <row r="2768" spans="5:8" ht="18.75" customHeight="1" x14ac:dyDescent="0.25">
      <c r="E2768" s="1" t="str">
        <f t="shared" si="44"/>
        <v/>
      </c>
      <c r="F2768" s="2" t="str">
        <f>IF(ISERROR(VLOOKUP(A2768,'Cadastro-Estoque'!A:G,1,FALSE)),"",VLOOKUP(A2768,'Cadastro-Estoque'!A:G,4,FALSE))</f>
        <v/>
      </c>
      <c r="G2768" s="2" t="str">
        <f>IF(ISBLANK(A2768),"",IF(ISERROR(VLOOKUP(A2768,'Cadastro-Estoque'!A:G,1,FALSE)),"Produto não cadastrado",VLOOKUP(A2768,'Cadastro-Estoque'!A:G,2,FALSE)))</f>
        <v/>
      </c>
      <c r="H2768" s="2" t="str">
        <f>IF(ISERROR(VLOOKUP(A2768,'Cadastro-Estoque'!A:G,1,FALSE)),"",VLOOKUP(A2768,'Cadastro-Estoque'!A:G,3,FALSE))</f>
        <v/>
      </c>
    </row>
    <row r="2769" spans="5:8" ht="18.75" customHeight="1" x14ac:dyDescent="0.25">
      <c r="E2769" s="1" t="str">
        <f t="shared" si="44"/>
        <v/>
      </c>
      <c r="F2769" s="2" t="str">
        <f>IF(ISERROR(VLOOKUP(A2769,'Cadastro-Estoque'!A:G,1,FALSE)),"",VLOOKUP(A2769,'Cadastro-Estoque'!A:G,4,FALSE))</f>
        <v/>
      </c>
      <c r="G2769" s="2" t="str">
        <f>IF(ISBLANK(A2769),"",IF(ISERROR(VLOOKUP(A2769,'Cadastro-Estoque'!A:G,1,FALSE)),"Produto não cadastrado",VLOOKUP(A2769,'Cadastro-Estoque'!A:G,2,FALSE)))</f>
        <v/>
      </c>
      <c r="H2769" s="2" t="str">
        <f>IF(ISERROR(VLOOKUP(A2769,'Cadastro-Estoque'!A:G,1,FALSE)),"",VLOOKUP(A2769,'Cadastro-Estoque'!A:G,3,FALSE))</f>
        <v/>
      </c>
    </row>
    <row r="2770" spans="5:8" ht="18.75" customHeight="1" x14ac:dyDescent="0.25">
      <c r="E2770" s="1" t="str">
        <f t="shared" si="44"/>
        <v/>
      </c>
      <c r="F2770" s="2" t="str">
        <f>IF(ISERROR(VLOOKUP(A2770,'Cadastro-Estoque'!A:G,1,FALSE)),"",VLOOKUP(A2770,'Cadastro-Estoque'!A:G,4,FALSE))</f>
        <v/>
      </c>
      <c r="G2770" s="2" t="str">
        <f>IF(ISBLANK(A2770),"",IF(ISERROR(VLOOKUP(A2770,'Cadastro-Estoque'!A:G,1,FALSE)),"Produto não cadastrado",VLOOKUP(A2770,'Cadastro-Estoque'!A:G,2,FALSE)))</f>
        <v/>
      </c>
      <c r="H2770" s="2" t="str">
        <f>IF(ISERROR(VLOOKUP(A2770,'Cadastro-Estoque'!A:G,1,FALSE)),"",VLOOKUP(A2770,'Cadastro-Estoque'!A:G,3,FALSE))</f>
        <v/>
      </c>
    </row>
    <row r="2771" spans="5:8" ht="18.75" customHeight="1" x14ac:dyDescent="0.25">
      <c r="E2771" s="1" t="str">
        <f t="shared" si="44"/>
        <v/>
      </c>
      <c r="F2771" s="2" t="str">
        <f>IF(ISERROR(VLOOKUP(A2771,'Cadastro-Estoque'!A:G,1,FALSE)),"",VLOOKUP(A2771,'Cadastro-Estoque'!A:G,4,FALSE))</f>
        <v/>
      </c>
      <c r="G2771" s="2" t="str">
        <f>IF(ISBLANK(A2771),"",IF(ISERROR(VLOOKUP(A2771,'Cadastro-Estoque'!A:G,1,FALSE)),"Produto não cadastrado",VLOOKUP(A2771,'Cadastro-Estoque'!A:G,2,FALSE)))</f>
        <v/>
      </c>
      <c r="H2771" s="2" t="str">
        <f>IF(ISERROR(VLOOKUP(A2771,'Cadastro-Estoque'!A:G,1,FALSE)),"",VLOOKUP(A2771,'Cadastro-Estoque'!A:G,3,FALSE))</f>
        <v/>
      </c>
    </row>
    <row r="2772" spans="5:8" ht="18.75" customHeight="1" x14ac:dyDescent="0.25">
      <c r="E2772" s="1" t="str">
        <f t="shared" si="44"/>
        <v/>
      </c>
      <c r="F2772" s="2" t="str">
        <f>IF(ISERROR(VLOOKUP(A2772,'Cadastro-Estoque'!A:G,1,FALSE)),"",VLOOKUP(A2772,'Cadastro-Estoque'!A:G,4,FALSE))</f>
        <v/>
      </c>
      <c r="G2772" s="2" t="str">
        <f>IF(ISBLANK(A2772),"",IF(ISERROR(VLOOKUP(A2772,'Cadastro-Estoque'!A:G,1,FALSE)),"Produto não cadastrado",VLOOKUP(A2772,'Cadastro-Estoque'!A:G,2,FALSE)))</f>
        <v/>
      </c>
      <c r="H2772" s="2" t="str">
        <f>IF(ISERROR(VLOOKUP(A2772,'Cadastro-Estoque'!A:G,1,FALSE)),"",VLOOKUP(A2772,'Cadastro-Estoque'!A:G,3,FALSE))</f>
        <v/>
      </c>
    </row>
    <row r="2773" spans="5:8" ht="18.75" customHeight="1" x14ac:dyDescent="0.25">
      <c r="E2773" s="1" t="str">
        <f t="shared" si="44"/>
        <v/>
      </c>
      <c r="F2773" s="2" t="str">
        <f>IF(ISERROR(VLOOKUP(A2773,'Cadastro-Estoque'!A:G,1,FALSE)),"",VLOOKUP(A2773,'Cadastro-Estoque'!A:G,4,FALSE))</f>
        <v/>
      </c>
      <c r="G2773" s="2" t="str">
        <f>IF(ISBLANK(A2773),"",IF(ISERROR(VLOOKUP(A2773,'Cadastro-Estoque'!A:G,1,FALSE)),"Produto não cadastrado",VLOOKUP(A2773,'Cadastro-Estoque'!A:G,2,FALSE)))</f>
        <v/>
      </c>
      <c r="H2773" s="2" t="str">
        <f>IF(ISERROR(VLOOKUP(A2773,'Cadastro-Estoque'!A:G,1,FALSE)),"",VLOOKUP(A2773,'Cadastro-Estoque'!A:G,3,FALSE))</f>
        <v/>
      </c>
    </row>
    <row r="2774" spans="5:8" ht="18.75" customHeight="1" x14ac:dyDescent="0.25">
      <c r="E2774" s="1" t="str">
        <f t="shared" si="44"/>
        <v/>
      </c>
      <c r="F2774" s="2" t="str">
        <f>IF(ISERROR(VLOOKUP(A2774,'Cadastro-Estoque'!A:G,1,FALSE)),"",VLOOKUP(A2774,'Cadastro-Estoque'!A:G,4,FALSE))</f>
        <v/>
      </c>
      <c r="G2774" s="2" t="str">
        <f>IF(ISBLANK(A2774),"",IF(ISERROR(VLOOKUP(A2774,'Cadastro-Estoque'!A:G,1,FALSE)),"Produto não cadastrado",VLOOKUP(A2774,'Cadastro-Estoque'!A:G,2,FALSE)))</f>
        <v/>
      </c>
      <c r="H2774" s="2" t="str">
        <f>IF(ISERROR(VLOOKUP(A2774,'Cadastro-Estoque'!A:G,1,FALSE)),"",VLOOKUP(A2774,'Cadastro-Estoque'!A:G,3,FALSE))</f>
        <v/>
      </c>
    </row>
    <row r="2775" spans="5:8" ht="18.75" customHeight="1" x14ac:dyDescent="0.25">
      <c r="E2775" s="1" t="str">
        <f t="shared" si="44"/>
        <v/>
      </c>
      <c r="F2775" s="2" t="str">
        <f>IF(ISERROR(VLOOKUP(A2775,'Cadastro-Estoque'!A:G,1,FALSE)),"",VLOOKUP(A2775,'Cadastro-Estoque'!A:G,4,FALSE))</f>
        <v/>
      </c>
      <c r="G2775" s="2" t="str">
        <f>IF(ISBLANK(A2775),"",IF(ISERROR(VLOOKUP(A2775,'Cadastro-Estoque'!A:G,1,FALSE)),"Produto não cadastrado",VLOOKUP(A2775,'Cadastro-Estoque'!A:G,2,FALSE)))</f>
        <v/>
      </c>
      <c r="H2775" s="2" t="str">
        <f>IF(ISERROR(VLOOKUP(A2775,'Cadastro-Estoque'!A:G,1,FALSE)),"",VLOOKUP(A2775,'Cadastro-Estoque'!A:G,3,FALSE))</f>
        <v/>
      </c>
    </row>
    <row r="2776" spans="5:8" ht="18.75" customHeight="1" x14ac:dyDescent="0.25">
      <c r="E2776" s="1" t="str">
        <f t="shared" si="44"/>
        <v/>
      </c>
      <c r="F2776" s="2" t="str">
        <f>IF(ISERROR(VLOOKUP(A2776,'Cadastro-Estoque'!A:G,1,FALSE)),"",VLOOKUP(A2776,'Cadastro-Estoque'!A:G,4,FALSE))</f>
        <v/>
      </c>
      <c r="G2776" s="2" t="str">
        <f>IF(ISBLANK(A2776),"",IF(ISERROR(VLOOKUP(A2776,'Cadastro-Estoque'!A:G,1,FALSE)),"Produto não cadastrado",VLOOKUP(A2776,'Cadastro-Estoque'!A:G,2,FALSE)))</f>
        <v/>
      </c>
      <c r="H2776" s="2" t="str">
        <f>IF(ISERROR(VLOOKUP(A2776,'Cadastro-Estoque'!A:G,1,FALSE)),"",VLOOKUP(A2776,'Cadastro-Estoque'!A:G,3,FALSE))</f>
        <v/>
      </c>
    </row>
    <row r="2777" spans="5:8" ht="18.75" customHeight="1" x14ac:dyDescent="0.25">
      <c r="E2777" s="1" t="str">
        <f t="shared" si="44"/>
        <v/>
      </c>
      <c r="F2777" s="2" t="str">
        <f>IF(ISERROR(VLOOKUP(A2777,'Cadastro-Estoque'!A:G,1,FALSE)),"",VLOOKUP(A2777,'Cadastro-Estoque'!A:G,4,FALSE))</f>
        <v/>
      </c>
      <c r="G2777" s="2" t="str">
        <f>IF(ISBLANK(A2777),"",IF(ISERROR(VLOOKUP(A2777,'Cadastro-Estoque'!A:G,1,FALSE)),"Produto não cadastrado",VLOOKUP(A2777,'Cadastro-Estoque'!A:G,2,FALSE)))</f>
        <v/>
      </c>
      <c r="H2777" s="2" t="str">
        <f>IF(ISERROR(VLOOKUP(A2777,'Cadastro-Estoque'!A:G,1,FALSE)),"",VLOOKUP(A2777,'Cadastro-Estoque'!A:G,3,FALSE))</f>
        <v/>
      </c>
    </row>
    <row r="2778" spans="5:8" ht="18.75" customHeight="1" x14ac:dyDescent="0.25">
      <c r="E2778" s="1" t="str">
        <f t="shared" si="44"/>
        <v/>
      </c>
      <c r="F2778" s="2" t="str">
        <f>IF(ISERROR(VLOOKUP(A2778,'Cadastro-Estoque'!A:G,1,FALSE)),"",VLOOKUP(A2778,'Cadastro-Estoque'!A:G,4,FALSE))</f>
        <v/>
      </c>
      <c r="G2778" s="2" t="str">
        <f>IF(ISBLANK(A2778),"",IF(ISERROR(VLOOKUP(A2778,'Cadastro-Estoque'!A:G,1,FALSE)),"Produto não cadastrado",VLOOKUP(A2778,'Cadastro-Estoque'!A:G,2,FALSE)))</f>
        <v/>
      </c>
      <c r="H2778" s="2" t="str">
        <f>IF(ISERROR(VLOOKUP(A2778,'Cadastro-Estoque'!A:G,1,FALSE)),"",VLOOKUP(A2778,'Cadastro-Estoque'!A:G,3,FALSE))</f>
        <v/>
      </c>
    </row>
    <row r="2779" spans="5:8" ht="18.75" customHeight="1" x14ac:dyDescent="0.25">
      <c r="E2779" s="1" t="str">
        <f t="shared" si="44"/>
        <v/>
      </c>
      <c r="F2779" s="2" t="str">
        <f>IF(ISERROR(VLOOKUP(A2779,'Cadastro-Estoque'!A:G,1,FALSE)),"",VLOOKUP(A2779,'Cadastro-Estoque'!A:G,4,FALSE))</f>
        <v/>
      </c>
      <c r="G2779" s="2" t="str">
        <f>IF(ISBLANK(A2779),"",IF(ISERROR(VLOOKUP(A2779,'Cadastro-Estoque'!A:G,1,FALSE)),"Produto não cadastrado",VLOOKUP(A2779,'Cadastro-Estoque'!A:G,2,FALSE)))</f>
        <v/>
      </c>
      <c r="H2779" s="2" t="str">
        <f>IF(ISERROR(VLOOKUP(A2779,'Cadastro-Estoque'!A:G,1,FALSE)),"",VLOOKUP(A2779,'Cadastro-Estoque'!A:G,3,FALSE))</f>
        <v/>
      </c>
    </row>
    <row r="2780" spans="5:8" ht="18.75" customHeight="1" x14ac:dyDescent="0.25">
      <c r="E2780" s="1" t="str">
        <f t="shared" si="44"/>
        <v/>
      </c>
      <c r="F2780" s="2" t="str">
        <f>IF(ISERROR(VLOOKUP(A2780,'Cadastro-Estoque'!A:G,1,FALSE)),"",VLOOKUP(A2780,'Cadastro-Estoque'!A:G,4,FALSE))</f>
        <v/>
      </c>
      <c r="G2780" s="2" t="str">
        <f>IF(ISBLANK(A2780),"",IF(ISERROR(VLOOKUP(A2780,'Cadastro-Estoque'!A:G,1,FALSE)),"Produto não cadastrado",VLOOKUP(A2780,'Cadastro-Estoque'!A:G,2,FALSE)))</f>
        <v/>
      </c>
      <c r="H2780" s="2" t="str">
        <f>IF(ISERROR(VLOOKUP(A2780,'Cadastro-Estoque'!A:G,1,FALSE)),"",VLOOKUP(A2780,'Cadastro-Estoque'!A:G,3,FALSE))</f>
        <v/>
      </c>
    </row>
    <row r="2781" spans="5:8" ht="18.75" customHeight="1" x14ac:dyDescent="0.25">
      <c r="E2781" s="1" t="str">
        <f t="shared" si="44"/>
        <v/>
      </c>
      <c r="F2781" s="2" t="str">
        <f>IF(ISERROR(VLOOKUP(A2781,'Cadastro-Estoque'!A:G,1,FALSE)),"",VLOOKUP(A2781,'Cadastro-Estoque'!A:G,4,FALSE))</f>
        <v/>
      </c>
      <c r="G2781" s="2" t="str">
        <f>IF(ISBLANK(A2781),"",IF(ISERROR(VLOOKUP(A2781,'Cadastro-Estoque'!A:G,1,FALSE)),"Produto não cadastrado",VLOOKUP(A2781,'Cadastro-Estoque'!A:G,2,FALSE)))</f>
        <v/>
      </c>
      <c r="H2781" s="2" t="str">
        <f>IF(ISERROR(VLOOKUP(A2781,'Cadastro-Estoque'!A:G,1,FALSE)),"",VLOOKUP(A2781,'Cadastro-Estoque'!A:G,3,FALSE))</f>
        <v/>
      </c>
    </row>
    <row r="2782" spans="5:8" ht="18.75" customHeight="1" x14ac:dyDescent="0.25">
      <c r="E2782" s="1" t="str">
        <f t="shared" si="44"/>
        <v/>
      </c>
      <c r="F2782" s="2" t="str">
        <f>IF(ISERROR(VLOOKUP(A2782,'Cadastro-Estoque'!A:G,1,FALSE)),"",VLOOKUP(A2782,'Cadastro-Estoque'!A:G,4,FALSE))</f>
        <v/>
      </c>
      <c r="G2782" s="2" t="str">
        <f>IF(ISBLANK(A2782),"",IF(ISERROR(VLOOKUP(A2782,'Cadastro-Estoque'!A:G,1,FALSE)),"Produto não cadastrado",VLOOKUP(A2782,'Cadastro-Estoque'!A:G,2,FALSE)))</f>
        <v/>
      </c>
      <c r="H2782" s="2" t="str">
        <f>IF(ISERROR(VLOOKUP(A2782,'Cadastro-Estoque'!A:G,1,FALSE)),"",VLOOKUP(A2782,'Cadastro-Estoque'!A:G,3,FALSE))</f>
        <v/>
      </c>
    </row>
    <row r="2783" spans="5:8" ht="18.75" customHeight="1" x14ac:dyDescent="0.25">
      <c r="E2783" s="1" t="str">
        <f t="shared" si="44"/>
        <v/>
      </c>
      <c r="F2783" s="2" t="str">
        <f>IF(ISERROR(VLOOKUP(A2783,'Cadastro-Estoque'!A:G,1,FALSE)),"",VLOOKUP(A2783,'Cadastro-Estoque'!A:G,4,FALSE))</f>
        <v/>
      </c>
      <c r="G2783" s="2" t="str">
        <f>IF(ISBLANK(A2783),"",IF(ISERROR(VLOOKUP(A2783,'Cadastro-Estoque'!A:G,1,FALSE)),"Produto não cadastrado",VLOOKUP(A2783,'Cadastro-Estoque'!A:G,2,FALSE)))</f>
        <v/>
      </c>
      <c r="H2783" s="2" t="str">
        <f>IF(ISERROR(VLOOKUP(A2783,'Cadastro-Estoque'!A:G,1,FALSE)),"",VLOOKUP(A2783,'Cadastro-Estoque'!A:G,3,FALSE))</f>
        <v/>
      </c>
    </row>
    <row r="2784" spans="5:8" ht="18.75" customHeight="1" x14ac:dyDescent="0.25">
      <c r="E2784" s="1" t="str">
        <f t="shared" si="44"/>
        <v/>
      </c>
      <c r="F2784" s="2" t="str">
        <f>IF(ISERROR(VLOOKUP(A2784,'Cadastro-Estoque'!A:G,1,FALSE)),"",VLOOKUP(A2784,'Cadastro-Estoque'!A:G,4,FALSE))</f>
        <v/>
      </c>
      <c r="G2784" s="2" t="str">
        <f>IF(ISBLANK(A2784),"",IF(ISERROR(VLOOKUP(A2784,'Cadastro-Estoque'!A:G,1,FALSE)),"Produto não cadastrado",VLOOKUP(A2784,'Cadastro-Estoque'!A:G,2,FALSE)))</f>
        <v/>
      </c>
      <c r="H2784" s="2" t="str">
        <f>IF(ISERROR(VLOOKUP(A2784,'Cadastro-Estoque'!A:G,1,FALSE)),"",VLOOKUP(A2784,'Cadastro-Estoque'!A:G,3,FALSE))</f>
        <v/>
      </c>
    </row>
    <row r="2785" spans="5:8" ht="18.75" customHeight="1" x14ac:dyDescent="0.25">
      <c r="E2785" s="1" t="str">
        <f t="shared" si="44"/>
        <v/>
      </c>
      <c r="F2785" s="2" t="str">
        <f>IF(ISERROR(VLOOKUP(A2785,'Cadastro-Estoque'!A:G,1,FALSE)),"",VLOOKUP(A2785,'Cadastro-Estoque'!A:G,4,FALSE))</f>
        <v/>
      </c>
      <c r="G2785" s="2" t="str">
        <f>IF(ISBLANK(A2785),"",IF(ISERROR(VLOOKUP(A2785,'Cadastro-Estoque'!A:G,1,FALSE)),"Produto não cadastrado",VLOOKUP(A2785,'Cadastro-Estoque'!A:G,2,FALSE)))</f>
        <v/>
      </c>
      <c r="H2785" s="2" t="str">
        <f>IF(ISERROR(VLOOKUP(A2785,'Cadastro-Estoque'!A:G,1,FALSE)),"",VLOOKUP(A2785,'Cadastro-Estoque'!A:G,3,FALSE))</f>
        <v/>
      </c>
    </row>
    <row r="2786" spans="5:8" ht="18.75" customHeight="1" x14ac:dyDescent="0.25">
      <c r="E2786" s="1" t="str">
        <f t="shared" si="44"/>
        <v/>
      </c>
      <c r="F2786" s="2" t="str">
        <f>IF(ISERROR(VLOOKUP(A2786,'Cadastro-Estoque'!A:G,1,FALSE)),"",VLOOKUP(A2786,'Cadastro-Estoque'!A:G,4,FALSE))</f>
        <v/>
      </c>
      <c r="G2786" s="2" t="str">
        <f>IF(ISBLANK(A2786),"",IF(ISERROR(VLOOKUP(A2786,'Cadastro-Estoque'!A:G,1,FALSE)),"Produto não cadastrado",VLOOKUP(A2786,'Cadastro-Estoque'!A:G,2,FALSE)))</f>
        <v/>
      </c>
      <c r="H2786" s="2" t="str">
        <f>IF(ISERROR(VLOOKUP(A2786,'Cadastro-Estoque'!A:G,1,FALSE)),"",VLOOKUP(A2786,'Cadastro-Estoque'!A:G,3,FALSE))</f>
        <v/>
      </c>
    </row>
    <row r="2787" spans="5:8" ht="18.75" customHeight="1" x14ac:dyDescent="0.25">
      <c r="E2787" s="1" t="str">
        <f t="shared" si="44"/>
        <v/>
      </c>
      <c r="F2787" s="2" t="str">
        <f>IF(ISERROR(VLOOKUP(A2787,'Cadastro-Estoque'!A:G,1,FALSE)),"",VLOOKUP(A2787,'Cadastro-Estoque'!A:G,4,FALSE))</f>
        <v/>
      </c>
      <c r="G2787" s="2" t="str">
        <f>IF(ISBLANK(A2787),"",IF(ISERROR(VLOOKUP(A2787,'Cadastro-Estoque'!A:G,1,FALSE)),"Produto não cadastrado",VLOOKUP(A2787,'Cadastro-Estoque'!A:G,2,FALSE)))</f>
        <v/>
      </c>
      <c r="H2787" s="2" t="str">
        <f>IF(ISERROR(VLOOKUP(A2787,'Cadastro-Estoque'!A:G,1,FALSE)),"",VLOOKUP(A2787,'Cadastro-Estoque'!A:G,3,FALSE))</f>
        <v/>
      </c>
    </row>
    <row r="2788" spans="5:8" ht="18.75" customHeight="1" x14ac:dyDescent="0.25">
      <c r="E2788" s="1" t="str">
        <f t="shared" si="44"/>
        <v/>
      </c>
      <c r="F2788" s="2" t="str">
        <f>IF(ISERROR(VLOOKUP(A2788,'Cadastro-Estoque'!A:G,1,FALSE)),"",VLOOKUP(A2788,'Cadastro-Estoque'!A:G,4,FALSE))</f>
        <v/>
      </c>
      <c r="G2788" s="2" t="str">
        <f>IF(ISBLANK(A2788),"",IF(ISERROR(VLOOKUP(A2788,'Cadastro-Estoque'!A:G,1,FALSE)),"Produto não cadastrado",VLOOKUP(A2788,'Cadastro-Estoque'!A:G,2,FALSE)))</f>
        <v/>
      </c>
      <c r="H2788" s="2" t="str">
        <f>IF(ISERROR(VLOOKUP(A2788,'Cadastro-Estoque'!A:G,1,FALSE)),"",VLOOKUP(A2788,'Cadastro-Estoque'!A:G,3,FALSE))</f>
        <v/>
      </c>
    </row>
    <row r="2789" spans="5:8" ht="18.75" customHeight="1" x14ac:dyDescent="0.25">
      <c r="E2789" s="1" t="str">
        <f t="shared" si="44"/>
        <v/>
      </c>
      <c r="F2789" s="2" t="str">
        <f>IF(ISERROR(VLOOKUP(A2789,'Cadastro-Estoque'!A:G,1,FALSE)),"",VLOOKUP(A2789,'Cadastro-Estoque'!A:G,4,FALSE))</f>
        <v/>
      </c>
      <c r="G2789" s="2" t="str">
        <f>IF(ISBLANK(A2789),"",IF(ISERROR(VLOOKUP(A2789,'Cadastro-Estoque'!A:G,1,FALSE)),"Produto não cadastrado",VLOOKUP(A2789,'Cadastro-Estoque'!A:G,2,FALSE)))</f>
        <v/>
      </c>
      <c r="H2789" s="2" t="str">
        <f>IF(ISERROR(VLOOKUP(A2789,'Cadastro-Estoque'!A:G,1,FALSE)),"",VLOOKUP(A2789,'Cadastro-Estoque'!A:G,3,FALSE))</f>
        <v/>
      </c>
    </row>
    <row r="2790" spans="5:8" ht="18.75" customHeight="1" x14ac:dyDescent="0.25">
      <c r="E2790" s="1" t="str">
        <f t="shared" si="44"/>
        <v/>
      </c>
      <c r="F2790" s="2" t="str">
        <f>IF(ISERROR(VLOOKUP(A2790,'Cadastro-Estoque'!A:G,1,FALSE)),"",VLOOKUP(A2790,'Cadastro-Estoque'!A:G,4,FALSE))</f>
        <v/>
      </c>
      <c r="G2790" s="2" t="str">
        <f>IF(ISBLANK(A2790),"",IF(ISERROR(VLOOKUP(A2790,'Cadastro-Estoque'!A:G,1,FALSE)),"Produto não cadastrado",VLOOKUP(A2790,'Cadastro-Estoque'!A:G,2,FALSE)))</f>
        <v/>
      </c>
      <c r="H2790" s="2" t="str">
        <f>IF(ISERROR(VLOOKUP(A2790,'Cadastro-Estoque'!A:G,1,FALSE)),"",VLOOKUP(A2790,'Cadastro-Estoque'!A:G,3,FALSE))</f>
        <v/>
      </c>
    </row>
    <row r="2791" spans="5:8" ht="18.75" customHeight="1" x14ac:dyDescent="0.25">
      <c r="E2791" s="1" t="str">
        <f t="shared" si="44"/>
        <v/>
      </c>
      <c r="F2791" s="2" t="str">
        <f>IF(ISERROR(VLOOKUP(A2791,'Cadastro-Estoque'!A:G,1,FALSE)),"",VLOOKUP(A2791,'Cadastro-Estoque'!A:G,4,FALSE))</f>
        <v/>
      </c>
      <c r="G2791" s="2" t="str">
        <f>IF(ISBLANK(A2791),"",IF(ISERROR(VLOOKUP(A2791,'Cadastro-Estoque'!A:G,1,FALSE)),"Produto não cadastrado",VLOOKUP(A2791,'Cadastro-Estoque'!A:G,2,FALSE)))</f>
        <v/>
      </c>
      <c r="H2791" s="2" t="str">
        <f>IF(ISERROR(VLOOKUP(A2791,'Cadastro-Estoque'!A:G,1,FALSE)),"",VLOOKUP(A2791,'Cadastro-Estoque'!A:G,3,FALSE))</f>
        <v/>
      </c>
    </row>
    <row r="2792" spans="5:8" ht="18.75" customHeight="1" x14ac:dyDescent="0.25">
      <c r="E2792" s="1" t="str">
        <f t="shared" si="44"/>
        <v/>
      </c>
      <c r="F2792" s="2" t="str">
        <f>IF(ISERROR(VLOOKUP(A2792,'Cadastro-Estoque'!A:G,1,FALSE)),"",VLOOKUP(A2792,'Cadastro-Estoque'!A:G,4,FALSE))</f>
        <v/>
      </c>
      <c r="G2792" s="2" t="str">
        <f>IF(ISBLANK(A2792),"",IF(ISERROR(VLOOKUP(A2792,'Cadastro-Estoque'!A:G,1,FALSE)),"Produto não cadastrado",VLOOKUP(A2792,'Cadastro-Estoque'!A:G,2,FALSE)))</f>
        <v/>
      </c>
      <c r="H2792" s="2" t="str">
        <f>IF(ISERROR(VLOOKUP(A2792,'Cadastro-Estoque'!A:G,1,FALSE)),"",VLOOKUP(A2792,'Cadastro-Estoque'!A:G,3,FALSE))</f>
        <v/>
      </c>
    </row>
    <row r="2793" spans="5:8" ht="18.75" customHeight="1" x14ac:dyDescent="0.25">
      <c r="E2793" s="1" t="str">
        <f t="shared" si="44"/>
        <v/>
      </c>
      <c r="F2793" s="2" t="str">
        <f>IF(ISERROR(VLOOKUP(A2793,'Cadastro-Estoque'!A:G,1,FALSE)),"",VLOOKUP(A2793,'Cadastro-Estoque'!A:G,4,FALSE))</f>
        <v/>
      </c>
      <c r="G2793" s="2" t="str">
        <f>IF(ISBLANK(A2793),"",IF(ISERROR(VLOOKUP(A2793,'Cadastro-Estoque'!A:G,1,FALSE)),"Produto não cadastrado",VLOOKUP(A2793,'Cadastro-Estoque'!A:G,2,FALSE)))</f>
        <v/>
      </c>
      <c r="H2793" s="2" t="str">
        <f>IF(ISERROR(VLOOKUP(A2793,'Cadastro-Estoque'!A:G,1,FALSE)),"",VLOOKUP(A2793,'Cadastro-Estoque'!A:G,3,FALSE))</f>
        <v/>
      </c>
    </row>
    <row r="2794" spans="5:8" ht="18.75" customHeight="1" x14ac:dyDescent="0.25">
      <c r="E2794" s="1" t="str">
        <f t="shared" si="44"/>
        <v/>
      </c>
      <c r="F2794" s="2" t="str">
        <f>IF(ISERROR(VLOOKUP(A2794,'Cadastro-Estoque'!A:G,1,FALSE)),"",VLOOKUP(A2794,'Cadastro-Estoque'!A:G,4,FALSE))</f>
        <v/>
      </c>
      <c r="G2794" s="2" t="str">
        <f>IF(ISBLANK(A2794),"",IF(ISERROR(VLOOKUP(A2794,'Cadastro-Estoque'!A:G,1,FALSE)),"Produto não cadastrado",VLOOKUP(A2794,'Cadastro-Estoque'!A:G,2,FALSE)))</f>
        <v/>
      </c>
      <c r="H2794" s="2" t="str">
        <f>IF(ISERROR(VLOOKUP(A2794,'Cadastro-Estoque'!A:G,1,FALSE)),"",VLOOKUP(A2794,'Cadastro-Estoque'!A:G,3,FALSE))</f>
        <v/>
      </c>
    </row>
    <row r="2795" spans="5:8" ht="18.75" customHeight="1" x14ac:dyDescent="0.25">
      <c r="E2795" s="1" t="str">
        <f t="shared" si="44"/>
        <v/>
      </c>
      <c r="F2795" s="2" t="str">
        <f>IF(ISERROR(VLOOKUP(A2795,'Cadastro-Estoque'!A:G,1,FALSE)),"",VLOOKUP(A2795,'Cadastro-Estoque'!A:G,4,FALSE))</f>
        <v/>
      </c>
      <c r="G2795" s="2" t="str">
        <f>IF(ISBLANK(A2795),"",IF(ISERROR(VLOOKUP(A2795,'Cadastro-Estoque'!A:G,1,FALSE)),"Produto não cadastrado",VLOOKUP(A2795,'Cadastro-Estoque'!A:G,2,FALSE)))</f>
        <v/>
      </c>
      <c r="H2795" s="2" t="str">
        <f>IF(ISERROR(VLOOKUP(A2795,'Cadastro-Estoque'!A:G,1,FALSE)),"",VLOOKUP(A2795,'Cadastro-Estoque'!A:G,3,FALSE))</f>
        <v/>
      </c>
    </row>
    <row r="2796" spans="5:8" ht="18.75" customHeight="1" x14ac:dyDescent="0.25">
      <c r="E2796" s="1" t="str">
        <f t="shared" si="44"/>
        <v/>
      </c>
      <c r="F2796" s="2" t="str">
        <f>IF(ISERROR(VLOOKUP(A2796,'Cadastro-Estoque'!A:G,1,FALSE)),"",VLOOKUP(A2796,'Cadastro-Estoque'!A:G,4,FALSE))</f>
        <v/>
      </c>
      <c r="G2796" s="2" t="str">
        <f>IF(ISBLANK(A2796),"",IF(ISERROR(VLOOKUP(A2796,'Cadastro-Estoque'!A:G,1,FALSE)),"Produto não cadastrado",VLOOKUP(A2796,'Cadastro-Estoque'!A:G,2,FALSE)))</f>
        <v/>
      </c>
      <c r="H2796" s="2" t="str">
        <f>IF(ISERROR(VLOOKUP(A2796,'Cadastro-Estoque'!A:G,1,FALSE)),"",VLOOKUP(A2796,'Cadastro-Estoque'!A:G,3,FALSE))</f>
        <v/>
      </c>
    </row>
    <row r="2797" spans="5:8" ht="18.75" customHeight="1" x14ac:dyDescent="0.25">
      <c r="E2797" s="1" t="str">
        <f t="shared" si="44"/>
        <v/>
      </c>
      <c r="F2797" s="2" t="str">
        <f>IF(ISERROR(VLOOKUP(A2797,'Cadastro-Estoque'!A:G,1,FALSE)),"",VLOOKUP(A2797,'Cadastro-Estoque'!A:G,4,FALSE))</f>
        <v/>
      </c>
      <c r="G2797" s="2" t="str">
        <f>IF(ISBLANK(A2797),"",IF(ISERROR(VLOOKUP(A2797,'Cadastro-Estoque'!A:G,1,FALSE)),"Produto não cadastrado",VLOOKUP(A2797,'Cadastro-Estoque'!A:G,2,FALSE)))</f>
        <v/>
      </c>
      <c r="H2797" s="2" t="str">
        <f>IF(ISERROR(VLOOKUP(A2797,'Cadastro-Estoque'!A:G,1,FALSE)),"",VLOOKUP(A2797,'Cadastro-Estoque'!A:G,3,FALSE))</f>
        <v/>
      </c>
    </row>
    <row r="2798" spans="5:8" ht="18.75" customHeight="1" x14ac:dyDescent="0.25">
      <c r="E2798" s="1" t="str">
        <f t="shared" si="44"/>
        <v/>
      </c>
      <c r="F2798" s="2" t="str">
        <f>IF(ISERROR(VLOOKUP(A2798,'Cadastro-Estoque'!A:G,1,FALSE)),"",VLOOKUP(A2798,'Cadastro-Estoque'!A:G,4,FALSE))</f>
        <v/>
      </c>
      <c r="G2798" s="2" t="str">
        <f>IF(ISBLANK(A2798),"",IF(ISERROR(VLOOKUP(A2798,'Cadastro-Estoque'!A:G,1,FALSE)),"Produto não cadastrado",VLOOKUP(A2798,'Cadastro-Estoque'!A:G,2,FALSE)))</f>
        <v/>
      </c>
      <c r="H2798" s="2" t="str">
        <f>IF(ISERROR(VLOOKUP(A2798,'Cadastro-Estoque'!A:G,1,FALSE)),"",VLOOKUP(A2798,'Cadastro-Estoque'!A:G,3,FALSE))</f>
        <v/>
      </c>
    </row>
    <row r="2799" spans="5:8" ht="18.75" customHeight="1" x14ac:dyDescent="0.25">
      <c r="E2799" s="1" t="str">
        <f t="shared" si="44"/>
        <v/>
      </c>
      <c r="F2799" s="2" t="str">
        <f>IF(ISERROR(VLOOKUP(A2799,'Cadastro-Estoque'!A:G,1,FALSE)),"",VLOOKUP(A2799,'Cadastro-Estoque'!A:G,4,FALSE))</f>
        <v/>
      </c>
      <c r="G2799" s="2" t="str">
        <f>IF(ISBLANK(A2799),"",IF(ISERROR(VLOOKUP(A2799,'Cadastro-Estoque'!A:G,1,FALSE)),"Produto não cadastrado",VLOOKUP(A2799,'Cadastro-Estoque'!A:G,2,FALSE)))</f>
        <v/>
      </c>
      <c r="H2799" s="2" t="str">
        <f>IF(ISERROR(VLOOKUP(A2799,'Cadastro-Estoque'!A:G,1,FALSE)),"",VLOOKUP(A2799,'Cadastro-Estoque'!A:G,3,FALSE))</f>
        <v/>
      </c>
    </row>
    <row r="2800" spans="5:8" ht="18.75" customHeight="1" x14ac:dyDescent="0.25">
      <c r="E2800" s="1" t="str">
        <f t="shared" si="44"/>
        <v/>
      </c>
      <c r="F2800" s="2" t="str">
        <f>IF(ISERROR(VLOOKUP(A2800,'Cadastro-Estoque'!A:G,1,FALSE)),"",VLOOKUP(A2800,'Cadastro-Estoque'!A:G,4,FALSE))</f>
        <v/>
      </c>
      <c r="G2800" s="2" t="str">
        <f>IF(ISBLANK(A2800),"",IF(ISERROR(VLOOKUP(A2800,'Cadastro-Estoque'!A:G,1,FALSE)),"Produto não cadastrado",VLOOKUP(A2800,'Cadastro-Estoque'!A:G,2,FALSE)))</f>
        <v/>
      </c>
      <c r="H2800" s="2" t="str">
        <f>IF(ISERROR(VLOOKUP(A2800,'Cadastro-Estoque'!A:G,1,FALSE)),"",VLOOKUP(A2800,'Cadastro-Estoque'!A:G,3,FALSE))</f>
        <v/>
      </c>
    </row>
    <row r="2801" spans="5:8" ht="18.75" customHeight="1" x14ac:dyDescent="0.25">
      <c r="E2801" s="1" t="str">
        <f t="shared" si="44"/>
        <v/>
      </c>
      <c r="F2801" s="2" t="str">
        <f>IF(ISERROR(VLOOKUP(A2801,'Cadastro-Estoque'!A:G,1,FALSE)),"",VLOOKUP(A2801,'Cadastro-Estoque'!A:G,4,FALSE))</f>
        <v/>
      </c>
      <c r="G2801" s="2" t="str">
        <f>IF(ISBLANK(A2801),"",IF(ISERROR(VLOOKUP(A2801,'Cadastro-Estoque'!A:G,1,FALSE)),"Produto não cadastrado",VLOOKUP(A2801,'Cadastro-Estoque'!A:G,2,FALSE)))</f>
        <v/>
      </c>
      <c r="H2801" s="2" t="str">
        <f>IF(ISERROR(VLOOKUP(A2801,'Cadastro-Estoque'!A:G,1,FALSE)),"",VLOOKUP(A2801,'Cadastro-Estoque'!A:G,3,FALSE))</f>
        <v/>
      </c>
    </row>
    <row r="2802" spans="5:8" ht="18.75" customHeight="1" x14ac:dyDescent="0.25">
      <c r="E2802" s="1" t="str">
        <f t="shared" si="44"/>
        <v/>
      </c>
      <c r="F2802" s="2" t="str">
        <f>IF(ISERROR(VLOOKUP(A2802,'Cadastro-Estoque'!A:G,1,FALSE)),"",VLOOKUP(A2802,'Cadastro-Estoque'!A:G,4,FALSE))</f>
        <v/>
      </c>
      <c r="G2802" s="2" t="str">
        <f>IF(ISBLANK(A2802),"",IF(ISERROR(VLOOKUP(A2802,'Cadastro-Estoque'!A:G,1,FALSE)),"Produto não cadastrado",VLOOKUP(A2802,'Cadastro-Estoque'!A:G,2,FALSE)))</f>
        <v/>
      </c>
      <c r="H2802" s="2" t="str">
        <f>IF(ISERROR(VLOOKUP(A2802,'Cadastro-Estoque'!A:G,1,FALSE)),"",VLOOKUP(A2802,'Cadastro-Estoque'!A:G,3,FALSE))</f>
        <v/>
      </c>
    </row>
    <row r="2803" spans="5:8" ht="18.75" customHeight="1" x14ac:dyDescent="0.25">
      <c r="E2803" s="1" t="str">
        <f t="shared" si="44"/>
        <v/>
      </c>
      <c r="F2803" s="2" t="str">
        <f>IF(ISERROR(VLOOKUP(A2803,'Cadastro-Estoque'!A:G,1,FALSE)),"",VLOOKUP(A2803,'Cadastro-Estoque'!A:G,4,FALSE))</f>
        <v/>
      </c>
      <c r="G2803" s="2" t="str">
        <f>IF(ISBLANK(A2803),"",IF(ISERROR(VLOOKUP(A2803,'Cadastro-Estoque'!A:G,1,FALSE)),"Produto não cadastrado",VLOOKUP(A2803,'Cadastro-Estoque'!A:G,2,FALSE)))</f>
        <v/>
      </c>
      <c r="H2803" s="2" t="str">
        <f>IF(ISERROR(VLOOKUP(A2803,'Cadastro-Estoque'!A:G,1,FALSE)),"",VLOOKUP(A2803,'Cadastro-Estoque'!A:G,3,FALSE))</f>
        <v/>
      </c>
    </row>
    <row r="2804" spans="5:8" ht="18.75" customHeight="1" x14ac:dyDescent="0.25">
      <c r="E2804" s="1" t="str">
        <f t="shared" si="44"/>
        <v/>
      </c>
      <c r="F2804" s="2" t="str">
        <f>IF(ISERROR(VLOOKUP(A2804,'Cadastro-Estoque'!A:G,1,FALSE)),"",VLOOKUP(A2804,'Cadastro-Estoque'!A:G,4,FALSE))</f>
        <v/>
      </c>
      <c r="G2804" s="2" t="str">
        <f>IF(ISBLANK(A2804),"",IF(ISERROR(VLOOKUP(A2804,'Cadastro-Estoque'!A:G,1,FALSE)),"Produto não cadastrado",VLOOKUP(A2804,'Cadastro-Estoque'!A:G,2,FALSE)))</f>
        <v/>
      </c>
      <c r="H2804" s="2" t="str">
        <f>IF(ISERROR(VLOOKUP(A2804,'Cadastro-Estoque'!A:G,1,FALSE)),"",VLOOKUP(A2804,'Cadastro-Estoque'!A:G,3,FALSE))</f>
        <v/>
      </c>
    </row>
    <row r="2805" spans="5:8" ht="18.75" customHeight="1" x14ac:dyDescent="0.25">
      <c r="E2805" s="1" t="str">
        <f t="shared" si="44"/>
        <v/>
      </c>
      <c r="F2805" s="2" t="str">
        <f>IF(ISERROR(VLOOKUP(A2805,'Cadastro-Estoque'!A:G,1,FALSE)),"",VLOOKUP(A2805,'Cadastro-Estoque'!A:G,4,FALSE))</f>
        <v/>
      </c>
      <c r="G2805" s="2" t="str">
        <f>IF(ISBLANK(A2805),"",IF(ISERROR(VLOOKUP(A2805,'Cadastro-Estoque'!A:G,1,FALSE)),"Produto não cadastrado",VLOOKUP(A2805,'Cadastro-Estoque'!A:G,2,FALSE)))</f>
        <v/>
      </c>
      <c r="H2805" s="2" t="str">
        <f>IF(ISERROR(VLOOKUP(A2805,'Cadastro-Estoque'!A:G,1,FALSE)),"",VLOOKUP(A2805,'Cadastro-Estoque'!A:G,3,FALSE))</f>
        <v/>
      </c>
    </row>
    <row r="2806" spans="5:8" ht="18.75" customHeight="1" x14ac:dyDescent="0.25">
      <c r="E2806" s="1" t="str">
        <f t="shared" si="44"/>
        <v/>
      </c>
      <c r="F2806" s="2" t="str">
        <f>IF(ISERROR(VLOOKUP(A2806,'Cadastro-Estoque'!A:G,1,FALSE)),"",VLOOKUP(A2806,'Cadastro-Estoque'!A:G,4,FALSE))</f>
        <v/>
      </c>
      <c r="G2806" s="2" t="str">
        <f>IF(ISBLANK(A2806),"",IF(ISERROR(VLOOKUP(A2806,'Cadastro-Estoque'!A:G,1,FALSE)),"Produto não cadastrado",VLOOKUP(A2806,'Cadastro-Estoque'!A:G,2,FALSE)))</f>
        <v/>
      </c>
      <c r="H2806" s="2" t="str">
        <f>IF(ISERROR(VLOOKUP(A2806,'Cadastro-Estoque'!A:G,1,FALSE)),"",VLOOKUP(A2806,'Cadastro-Estoque'!A:G,3,FALSE))</f>
        <v/>
      </c>
    </row>
    <row r="2807" spans="5:8" ht="18.75" customHeight="1" x14ac:dyDescent="0.25">
      <c r="E2807" s="1" t="str">
        <f t="shared" si="44"/>
        <v/>
      </c>
      <c r="F2807" s="2" t="str">
        <f>IF(ISERROR(VLOOKUP(A2807,'Cadastro-Estoque'!A:G,1,FALSE)),"",VLOOKUP(A2807,'Cadastro-Estoque'!A:G,4,FALSE))</f>
        <v/>
      </c>
      <c r="G2807" s="2" t="str">
        <f>IF(ISBLANK(A2807),"",IF(ISERROR(VLOOKUP(A2807,'Cadastro-Estoque'!A:G,1,FALSE)),"Produto não cadastrado",VLOOKUP(A2807,'Cadastro-Estoque'!A:G,2,FALSE)))</f>
        <v/>
      </c>
      <c r="H2807" s="2" t="str">
        <f>IF(ISERROR(VLOOKUP(A2807,'Cadastro-Estoque'!A:G,1,FALSE)),"",VLOOKUP(A2807,'Cadastro-Estoque'!A:G,3,FALSE))</f>
        <v/>
      </c>
    </row>
    <row r="2808" spans="5:8" ht="18.75" customHeight="1" x14ac:dyDescent="0.25">
      <c r="E2808" s="1" t="str">
        <f t="shared" si="44"/>
        <v/>
      </c>
      <c r="F2808" s="2" t="str">
        <f>IF(ISERROR(VLOOKUP(A2808,'Cadastro-Estoque'!A:G,1,FALSE)),"",VLOOKUP(A2808,'Cadastro-Estoque'!A:G,4,FALSE))</f>
        <v/>
      </c>
      <c r="G2808" s="2" t="str">
        <f>IF(ISBLANK(A2808),"",IF(ISERROR(VLOOKUP(A2808,'Cadastro-Estoque'!A:G,1,FALSE)),"Produto não cadastrado",VLOOKUP(A2808,'Cadastro-Estoque'!A:G,2,FALSE)))</f>
        <v/>
      </c>
      <c r="H2808" s="2" t="str">
        <f>IF(ISERROR(VLOOKUP(A2808,'Cadastro-Estoque'!A:G,1,FALSE)),"",VLOOKUP(A2808,'Cadastro-Estoque'!A:G,3,FALSE))</f>
        <v/>
      </c>
    </row>
    <row r="2809" spans="5:8" ht="18.75" customHeight="1" x14ac:dyDescent="0.25">
      <c r="E2809" s="1" t="str">
        <f t="shared" si="44"/>
        <v/>
      </c>
      <c r="F2809" s="2" t="str">
        <f>IF(ISERROR(VLOOKUP(A2809,'Cadastro-Estoque'!A:G,1,FALSE)),"",VLOOKUP(A2809,'Cadastro-Estoque'!A:G,4,FALSE))</f>
        <v/>
      </c>
      <c r="G2809" s="2" t="str">
        <f>IF(ISBLANK(A2809),"",IF(ISERROR(VLOOKUP(A2809,'Cadastro-Estoque'!A:G,1,FALSE)),"Produto não cadastrado",VLOOKUP(A2809,'Cadastro-Estoque'!A:G,2,FALSE)))</f>
        <v/>
      </c>
      <c r="H2809" s="2" t="str">
        <f>IF(ISERROR(VLOOKUP(A2809,'Cadastro-Estoque'!A:G,1,FALSE)),"",VLOOKUP(A2809,'Cadastro-Estoque'!A:G,3,FALSE))</f>
        <v/>
      </c>
    </row>
    <row r="2810" spans="5:8" ht="18.75" customHeight="1" x14ac:dyDescent="0.25">
      <c r="E2810" s="1" t="str">
        <f t="shared" si="44"/>
        <v/>
      </c>
      <c r="F2810" s="2" t="str">
        <f>IF(ISERROR(VLOOKUP(A2810,'Cadastro-Estoque'!A:G,1,FALSE)),"",VLOOKUP(A2810,'Cadastro-Estoque'!A:G,4,FALSE))</f>
        <v/>
      </c>
      <c r="G2810" s="2" t="str">
        <f>IF(ISBLANK(A2810),"",IF(ISERROR(VLOOKUP(A2810,'Cadastro-Estoque'!A:G,1,FALSE)),"Produto não cadastrado",VLOOKUP(A2810,'Cadastro-Estoque'!A:G,2,FALSE)))</f>
        <v/>
      </c>
      <c r="H2810" s="2" t="str">
        <f>IF(ISERROR(VLOOKUP(A2810,'Cadastro-Estoque'!A:G,1,FALSE)),"",VLOOKUP(A2810,'Cadastro-Estoque'!A:G,3,FALSE))</f>
        <v/>
      </c>
    </row>
    <row r="2811" spans="5:8" ht="18.75" customHeight="1" x14ac:dyDescent="0.25">
      <c r="E2811" s="1" t="str">
        <f t="shared" si="44"/>
        <v/>
      </c>
      <c r="F2811" s="2" t="str">
        <f>IF(ISERROR(VLOOKUP(A2811,'Cadastro-Estoque'!A:G,1,FALSE)),"",VLOOKUP(A2811,'Cadastro-Estoque'!A:G,4,FALSE))</f>
        <v/>
      </c>
      <c r="G2811" s="2" t="str">
        <f>IF(ISBLANK(A2811),"",IF(ISERROR(VLOOKUP(A2811,'Cadastro-Estoque'!A:G,1,FALSE)),"Produto não cadastrado",VLOOKUP(A2811,'Cadastro-Estoque'!A:G,2,FALSE)))</f>
        <v/>
      </c>
      <c r="H2811" s="2" t="str">
        <f>IF(ISERROR(VLOOKUP(A2811,'Cadastro-Estoque'!A:G,1,FALSE)),"",VLOOKUP(A2811,'Cadastro-Estoque'!A:G,3,FALSE))</f>
        <v/>
      </c>
    </row>
    <row r="2812" spans="5:8" ht="18.75" customHeight="1" x14ac:dyDescent="0.25">
      <c r="E2812" s="1" t="str">
        <f t="shared" si="44"/>
        <v/>
      </c>
      <c r="F2812" s="2" t="str">
        <f>IF(ISERROR(VLOOKUP(A2812,'Cadastro-Estoque'!A:G,1,FALSE)),"",VLOOKUP(A2812,'Cadastro-Estoque'!A:G,4,FALSE))</f>
        <v/>
      </c>
      <c r="G2812" s="2" t="str">
        <f>IF(ISBLANK(A2812),"",IF(ISERROR(VLOOKUP(A2812,'Cadastro-Estoque'!A:G,1,FALSE)),"Produto não cadastrado",VLOOKUP(A2812,'Cadastro-Estoque'!A:G,2,FALSE)))</f>
        <v/>
      </c>
      <c r="H2812" s="2" t="str">
        <f>IF(ISERROR(VLOOKUP(A2812,'Cadastro-Estoque'!A:G,1,FALSE)),"",VLOOKUP(A2812,'Cadastro-Estoque'!A:G,3,FALSE))</f>
        <v/>
      </c>
    </row>
    <row r="2813" spans="5:8" ht="18.75" customHeight="1" x14ac:dyDescent="0.25">
      <c r="E2813" s="1" t="str">
        <f t="shared" si="44"/>
        <v/>
      </c>
      <c r="F2813" s="2" t="str">
        <f>IF(ISERROR(VLOOKUP(A2813,'Cadastro-Estoque'!A:G,1,FALSE)),"",VLOOKUP(A2813,'Cadastro-Estoque'!A:G,4,FALSE))</f>
        <v/>
      </c>
      <c r="G2813" s="2" t="str">
        <f>IF(ISBLANK(A2813),"",IF(ISERROR(VLOOKUP(A2813,'Cadastro-Estoque'!A:G,1,FALSE)),"Produto não cadastrado",VLOOKUP(A2813,'Cadastro-Estoque'!A:G,2,FALSE)))</f>
        <v/>
      </c>
      <c r="H2813" s="2" t="str">
        <f>IF(ISERROR(VLOOKUP(A2813,'Cadastro-Estoque'!A:G,1,FALSE)),"",VLOOKUP(A2813,'Cadastro-Estoque'!A:G,3,FALSE))</f>
        <v/>
      </c>
    </row>
    <row r="2814" spans="5:8" ht="18.75" customHeight="1" x14ac:dyDescent="0.25">
      <c r="E2814" s="1" t="str">
        <f t="shared" si="44"/>
        <v/>
      </c>
      <c r="F2814" s="2" t="str">
        <f>IF(ISERROR(VLOOKUP(A2814,'Cadastro-Estoque'!A:G,1,FALSE)),"",VLOOKUP(A2814,'Cadastro-Estoque'!A:G,4,FALSE))</f>
        <v/>
      </c>
      <c r="G2814" s="2" t="str">
        <f>IF(ISBLANK(A2814),"",IF(ISERROR(VLOOKUP(A2814,'Cadastro-Estoque'!A:G,1,FALSE)),"Produto não cadastrado",VLOOKUP(A2814,'Cadastro-Estoque'!A:G,2,FALSE)))</f>
        <v/>
      </c>
      <c r="H2814" s="2" t="str">
        <f>IF(ISERROR(VLOOKUP(A2814,'Cadastro-Estoque'!A:G,1,FALSE)),"",VLOOKUP(A2814,'Cadastro-Estoque'!A:G,3,FALSE))</f>
        <v/>
      </c>
    </row>
    <row r="2815" spans="5:8" ht="18.75" customHeight="1" x14ac:dyDescent="0.25">
      <c r="E2815" s="1" t="str">
        <f t="shared" si="44"/>
        <v/>
      </c>
      <c r="F2815" s="2" t="str">
        <f>IF(ISERROR(VLOOKUP(A2815,'Cadastro-Estoque'!A:G,1,FALSE)),"",VLOOKUP(A2815,'Cadastro-Estoque'!A:G,4,FALSE))</f>
        <v/>
      </c>
      <c r="G2815" s="2" t="str">
        <f>IF(ISBLANK(A2815),"",IF(ISERROR(VLOOKUP(A2815,'Cadastro-Estoque'!A:G,1,FALSE)),"Produto não cadastrado",VLOOKUP(A2815,'Cadastro-Estoque'!A:G,2,FALSE)))</f>
        <v/>
      </c>
      <c r="H2815" s="2" t="str">
        <f>IF(ISERROR(VLOOKUP(A2815,'Cadastro-Estoque'!A:G,1,FALSE)),"",VLOOKUP(A2815,'Cadastro-Estoque'!A:G,3,FALSE))</f>
        <v/>
      </c>
    </row>
    <row r="2816" spans="5:8" ht="18.75" customHeight="1" x14ac:dyDescent="0.25">
      <c r="E2816" s="1" t="str">
        <f t="shared" si="44"/>
        <v/>
      </c>
      <c r="F2816" s="2" t="str">
        <f>IF(ISERROR(VLOOKUP(A2816,'Cadastro-Estoque'!A:G,1,FALSE)),"",VLOOKUP(A2816,'Cadastro-Estoque'!A:G,4,FALSE))</f>
        <v/>
      </c>
      <c r="G2816" s="2" t="str">
        <f>IF(ISBLANK(A2816),"",IF(ISERROR(VLOOKUP(A2816,'Cadastro-Estoque'!A:G,1,FALSE)),"Produto não cadastrado",VLOOKUP(A2816,'Cadastro-Estoque'!A:G,2,FALSE)))</f>
        <v/>
      </c>
      <c r="H2816" s="2" t="str">
        <f>IF(ISERROR(VLOOKUP(A2816,'Cadastro-Estoque'!A:G,1,FALSE)),"",VLOOKUP(A2816,'Cadastro-Estoque'!A:G,3,FALSE))</f>
        <v/>
      </c>
    </row>
    <row r="2817" spans="5:8" ht="18.75" customHeight="1" x14ac:dyDescent="0.25">
      <c r="E2817" s="1" t="str">
        <f t="shared" si="44"/>
        <v/>
      </c>
      <c r="F2817" s="2" t="str">
        <f>IF(ISERROR(VLOOKUP(A2817,'Cadastro-Estoque'!A:G,1,FALSE)),"",VLOOKUP(A2817,'Cadastro-Estoque'!A:G,4,FALSE))</f>
        <v/>
      </c>
      <c r="G2817" s="2" t="str">
        <f>IF(ISBLANK(A2817),"",IF(ISERROR(VLOOKUP(A2817,'Cadastro-Estoque'!A:G,1,FALSE)),"Produto não cadastrado",VLOOKUP(A2817,'Cadastro-Estoque'!A:G,2,FALSE)))</f>
        <v/>
      </c>
      <c r="H2817" s="2" t="str">
        <f>IF(ISERROR(VLOOKUP(A2817,'Cadastro-Estoque'!A:G,1,FALSE)),"",VLOOKUP(A2817,'Cadastro-Estoque'!A:G,3,FALSE))</f>
        <v/>
      </c>
    </row>
    <row r="2818" spans="5:8" ht="18.75" customHeight="1" x14ac:dyDescent="0.25">
      <c r="E2818" s="1" t="str">
        <f t="shared" si="44"/>
        <v/>
      </c>
      <c r="F2818" s="2" t="str">
        <f>IF(ISERROR(VLOOKUP(A2818,'Cadastro-Estoque'!A:G,1,FALSE)),"",VLOOKUP(A2818,'Cadastro-Estoque'!A:G,4,FALSE))</f>
        <v/>
      </c>
      <c r="G2818" s="2" t="str">
        <f>IF(ISBLANK(A2818),"",IF(ISERROR(VLOOKUP(A2818,'Cadastro-Estoque'!A:G,1,FALSE)),"Produto não cadastrado",VLOOKUP(A2818,'Cadastro-Estoque'!A:G,2,FALSE)))</f>
        <v/>
      </c>
      <c r="H2818" s="2" t="str">
        <f>IF(ISERROR(VLOOKUP(A2818,'Cadastro-Estoque'!A:G,1,FALSE)),"",VLOOKUP(A2818,'Cadastro-Estoque'!A:G,3,FALSE))</f>
        <v/>
      </c>
    </row>
    <row r="2819" spans="5:8" ht="18.75" customHeight="1" x14ac:dyDescent="0.25">
      <c r="E2819" s="1" t="str">
        <f t="shared" si="44"/>
        <v/>
      </c>
      <c r="F2819" s="2" t="str">
        <f>IF(ISERROR(VLOOKUP(A2819,'Cadastro-Estoque'!A:G,1,FALSE)),"",VLOOKUP(A2819,'Cadastro-Estoque'!A:G,4,FALSE))</f>
        <v/>
      </c>
      <c r="G2819" s="2" t="str">
        <f>IF(ISBLANK(A2819),"",IF(ISERROR(VLOOKUP(A2819,'Cadastro-Estoque'!A:G,1,FALSE)),"Produto não cadastrado",VLOOKUP(A2819,'Cadastro-Estoque'!A:G,2,FALSE)))</f>
        <v/>
      </c>
      <c r="H2819" s="2" t="str">
        <f>IF(ISERROR(VLOOKUP(A2819,'Cadastro-Estoque'!A:G,1,FALSE)),"",VLOOKUP(A2819,'Cadastro-Estoque'!A:G,3,FALSE))</f>
        <v/>
      </c>
    </row>
    <row r="2820" spans="5:8" ht="18.75" customHeight="1" x14ac:dyDescent="0.25">
      <c r="E2820" s="1" t="str">
        <f t="shared" si="44"/>
        <v/>
      </c>
      <c r="F2820" s="2" t="str">
        <f>IF(ISERROR(VLOOKUP(A2820,'Cadastro-Estoque'!A:G,1,FALSE)),"",VLOOKUP(A2820,'Cadastro-Estoque'!A:G,4,FALSE))</f>
        <v/>
      </c>
      <c r="G2820" s="2" t="str">
        <f>IF(ISBLANK(A2820),"",IF(ISERROR(VLOOKUP(A2820,'Cadastro-Estoque'!A:G,1,FALSE)),"Produto não cadastrado",VLOOKUP(A2820,'Cadastro-Estoque'!A:G,2,FALSE)))</f>
        <v/>
      </c>
      <c r="H2820" s="2" t="str">
        <f>IF(ISERROR(VLOOKUP(A2820,'Cadastro-Estoque'!A:G,1,FALSE)),"",VLOOKUP(A2820,'Cadastro-Estoque'!A:G,3,FALSE))</f>
        <v/>
      </c>
    </row>
    <row r="2821" spans="5:8" ht="18.75" customHeight="1" x14ac:dyDescent="0.25">
      <c r="E2821" s="1" t="str">
        <f t="shared" si="44"/>
        <v/>
      </c>
      <c r="F2821" s="2" t="str">
        <f>IF(ISERROR(VLOOKUP(A2821,'Cadastro-Estoque'!A:G,1,FALSE)),"",VLOOKUP(A2821,'Cadastro-Estoque'!A:G,4,FALSE))</f>
        <v/>
      </c>
      <c r="G2821" s="2" t="str">
        <f>IF(ISBLANK(A2821),"",IF(ISERROR(VLOOKUP(A2821,'Cadastro-Estoque'!A:G,1,FALSE)),"Produto não cadastrado",VLOOKUP(A2821,'Cadastro-Estoque'!A:G,2,FALSE)))</f>
        <v/>
      </c>
      <c r="H2821" s="2" t="str">
        <f>IF(ISERROR(VLOOKUP(A2821,'Cadastro-Estoque'!A:G,1,FALSE)),"",VLOOKUP(A2821,'Cadastro-Estoque'!A:G,3,FALSE))</f>
        <v/>
      </c>
    </row>
    <row r="2822" spans="5:8" ht="18.75" customHeight="1" x14ac:dyDescent="0.25">
      <c r="E2822" s="1" t="str">
        <f t="shared" si="44"/>
        <v/>
      </c>
      <c r="F2822" s="2" t="str">
        <f>IF(ISERROR(VLOOKUP(A2822,'Cadastro-Estoque'!A:G,1,FALSE)),"",VLOOKUP(A2822,'Cadastro-Estoque'!A:G,4,FALSE))</f>
        <v/>
      </c>
      <c r="G2822" s="2" t="str">
        <f>IF(ISBLANK(A2822),"",IF(ISERROR(VLOOKUP(A2822,'Cadastro-Estoque'!A:G,1,FALSE)),"Produto não cadastrado",VLOOKUP(A2822,'Cadastro-Estoque'!A:G,2,FALSE)))</f>
        <v/>
      </c>
      <c r="H2822" s="2" t="str">
        <f>IF(ISERROR(VLOOKUP(A2822,'Cadastro-Estoque'!A:G,1,FALSE)),"",VLOOKUP(A2822,'Cadastro-Estoque'!A:G,3,FALSE))</f>
        <v/>
      </c>
    </row>
    <row r="2823" spans="5:8" ht="18.75" customHeight="1" x14ac:dyDescent="0.25">
      <c r="E2823" s="1" t="str">
        <f t="shared" ref="E2823:E2886" si="45">IF(ISBLANK(A2823),"",C2823*D2823)</f>
        <v/>
      </c>
      <c r="F2823" s="2" t="str">
        <f>IF(ISERROR(VLOOKUP(A2823,'Cadastro-Estoque'!A:G,1,FALSE)),"",VLOOKUP(A2823,'Cadastro-Estoque'!A:G,4,FALSE))</f>
        <v/>
      </c>
      <c r="G2823" s="2" t="str">
        <f>IF(ISBLANK(A2823),"",IF(ISERROR(VLOOKUP(A2823,'Cadastro-Estoque'!A:G,1,FALSE)),"Produto não cadastrado",VLOOKUP(A2823,'Cadastro-Estoque'!A:G,2,FALSE)))</f>
        <v/>
      </c>
      <c r="H2823" s="2" t="str">
        <f>IF(ISERROR(VLOOKUP(A2823,'Cadastro-Estoque'!A:G,1,FALSE)),"",VLOOKUP(A2823,'Cadastro-Estoque'!A:G,3,FALSE))</f>
        <v/>
      </c>
    </row>
    <row r="2824" spans="5:8" ht="18.75" customHeight="1" x14ac:dyDescent="0.25">
      <c r="E2824" s="1" t="str">
        <f t="shared" si="45"/>
        <v/>
      </c>
      <c r="F2824" s="2" t="str">
        <f>IF(ISERROR(VLOOKUP(A2824,'Cadastro-Estoque'!A:G,1,FALSE)),"",VLOOKUP(A2824,'Cadastro-Estoque'!A:G,4,FALSE))</f>
        <v/>
      </c>
      <c r="G2824" s="2" t="str">
        <f>IF(ISBLANK(A2824),"",IF(ISERROR(VLOOKUP(A2824,'Cadastro-Estoque'!A:G,1,FALSE)),"Produto não cadastrado",VLOOKUP(A2824,'Cadastro-Estoque'!A:G,2,FALSE)))</f>
        <v/>
      </c>
      <c r="H2824" s="2" t="str">
        <f>IF(ISERROR(VLOOKUP(A2824,'Cadastro-Estoque'!A:G,1,FALSE)),"",VLOOKUP(A2824,'Cadastro-Estoque'!A:G,3,FALSE))</f>
        <v/>
      </c>
    </row>
    <row r="2825" spans="5:8" ht="18.75" customHeight="1" x14ac:dyDescent="0.25">
      <c r="E2825" s="1" t="str">
        <f t="shared" si="45"/>
        <v/>
      </c>
      <c r="F2825" s="2" t="str">
        <f>IF(ISERROR(VLOOKUP(A2825,'Cadastro-Estoque'!A:G,1,FALSE)),"",VLOOKUP(A2825,'Cadastro-Estoque'!A:G,4,FALSE))</f>
        <v/>
      </c>
      <c r="G2825" s="2" t="str">
        <f>IF(ISBLANK(A2825),"",IF(ISERROR(VLOOKUP(A2825,'Cadastro-Estoque'!A:G,1,FALSE)),"Produto não cadastrado",VLOOKUP(A2825,'Cadastro-Estoque'!A:G,2,FALSE)))</f>
        <v/>
      </c>
      <c r="H2825" s="2" t="str">
        <f>IF(ISERROR(VLOOKUP(A2825,'Cadastro-Estoque'!A:G,1,FALSE)),"",VLOOKUP(A2825,'Cadastro-Estoque'!A:G,3,FALSE))</f>
        <v/>
      </c>
    </row>
    <row r="2826" spans="5:8" ht="18.75" customHeight="1" x14ac:dyDescent="0.25">
      <c r="E2826" s="1" t="str">
        <f t="shared" si="45"/>
        <v/>
      </c>
      <c r="F2826" s="2" t="str">
        <f>IF(ISERROR(VLOOKUP(A2826,'Cadastro-Estoque'!A:G,1,FALSE)),"",VLOOKUP(A2826,'Cadastro-Estoque'!A:G,4,FALSE))</f>
        <v/>
      </c>
      <c r="G2826" s="2" t="str">
        <f>IF(ISBLANK(A2826),"",IF(ISERROR(VLOOKUP(A2826,'Cadastro-Estoque'!A:G,1,FALSE)),"Produto não cadastrado",VLOOKUP(A2826,'Cadastro-Estoque'!A:G,2,FALSE)))</f>
        <v/>
      </c>
      <c r="H2826" s="2" t="str">
        <f>IF(ISERROR(VLOOKUP(A2826,'Cadastro-Estoque'!A:G,1,FALSE)),"",VLOOKUP(A2826,'Cadastro-Estoque'!A:G,3,FALSE))</f>
        <v/>
      </c>
    </row>
    <row r="2827" spans="5:8" ht="18.75" customHeight="1" x14ac:dyDescent="0.25">
      <c r="E2827" s="1" t="str">
        <f t="shared" si="45"/>
        <v/>
      </c>
      <c r="F2827" s="2" t="str">
        <f>IF(ISERROR(VLOOKUP(A2827,'Cadastro-Estoque'!A:G,1,FALSE)),"",VLOOKUP(A2827,'Cadastro-Estoque'!A:G,4,FALSE))</f>
        <v/>
      </c>
      <c r="G2827" s="2" t="str">
        <f>IF(ISBLANK(A2827),"",IF(ISERROR(VLOOKUP(A2827,'Cadastro-Estoque'!A:G,1,FALSE)),"Produto não cadastrado",VLOOKUP(A2827,'Cadastro-Estoque'!A:G,2,FALSE)))</f>
        <v/>
      </c>
      <c r="H2827" s="2" t="str">
        <f>IF(ISERROR(VLOOKUP(A2827,'Cadastro-Estoque'!A:G,1,FALSE)),"",VLOOKUP(A2827,'Cadastro-Estoque'!A:G,3,FALSE))</f>
        <v/>
      </c>
    </row>
    <row r="2828" spans="5:8" ht="18.75" customHeight="1" x14ac:dyDescent="0.25">
      <c r="E2828" s="1" t="str">
        <f t="shared" si="45"/>
        <v/>
      </c>
      <c r="F2828" s="2" t="str">
        <f>IF(ISERROR(VLOOKUP(A2828,'Cadastro-Estoque'!A:G,1,FALSE)),"",VLOOKUP(A2828,'Cadastro-Estoque'!A:G,4,FALSE))</f>
        <v/>
      </c>
      <c r="G2828" s="2" t="str">
        <f>IF(ISBLANK(A2828),"",IF(ISERROR(VLOOKUP(A2828,'Cadastro-Estoque'!A:G,1,FALSE)),"Produto não cadastrado",VLOOKUP(A2828,'Cadastro-Estoque'!A:G,2,FALSE)))</f>
        <v/>
      </c>
      <c r="H2828" s="2" t="str">
        <f>IF(ISERROR(VLOOKUP(A2828,'Cadastro-Estoque'!A:G,1,FALSE)),"",VLOOKUP(A2828,'Cadastro-Estoque'!A:G,3,FALSE))</f>
        <v/>
      </c>
    </row>
    <row r="2829" spans="5:8" ht="18.75" customHeight="1" x14ac:dyDescent="0.25">
      <c r="E2829" s="1" t="str">
        <f t="shared" si="45"/>
        <v/>
      </c>
      <c r="F2829" s="2" t="str">
        <f>IF(ISERROR(VLOOKUP(A2829,'Cadastro-Estoque'!A:G,1,FALSE)),"",VLOOKUP(A2829,'Cadastro-Estoque'!A:G,4,FALSE))</f>
        <v/>
      </c>
      <c r="G2829" s="2" t="str">
        <f>IF(ISBLANK(A2829),"",IF(ISERROR(VLOOKUP(A2829,'Cadastro-Estoque'!A:G,1,FALSE)),"Produto não cadastrado",VLOOKUP(A2829,'Cadastro-Estoque'!A:G,2,FALSE)))</f>
        <v/>
      </c>
      <c r="H2829" s="2" t="str">
        <f>IF(ISERROR(VLOOKUP(A2829,'Cadastro-Estoque'!A:G,1,FALSE)),"",VLOOKUP(A2829,'Cadastro-Estoque'!A:G,3,FALSE))</f>
        <v/>
      </c>
    </row>
    <row r="2830" spans="5:8" ht="18.75" customHeight="1" x14ac:dyDescent="0.25">
      <c r="E2830" s="1" t="str">
        <f t="shared" si="45"/>
        <v/>
      </c>
      <c r="F2830" s="2" t="str">
        <f>IF(ISERROR(VLOOKUP(A2830,'Cadastro-Estoque'!A:G,1,FALSE)),"",VLOOKUP(A2830,'Cadastro-Estoque'!A:G,4,FALSE))</f>
        <v/>
      </c>
      <c r="G2830" s="2" t="str">
        <f>IF(ISBLANK(A2830),"",IF(ISERROR(VLOOKUP(A2830,'Cadastro-Estoque'!A:G,1,FALSE)),"Produto não cadastrado",VLOOKUP(A2830,'Cadastro-Estoque'!A:G,2,FALSE)))</f>
        <v/>
      </c>
      <c r="H2830" s="2" t="str">
        <f>IF(ISERROR(VLOOKUP(A2830,'Cadastro-Estoque'!A:G,1,FALSE)),"",VLOOKUP(A2830,'Cadastro-Estoque'!A:G,3,FALSE))</f>
        <v/>
      </c>
    </row>
    <row r="2831" spans="5:8" ht="18.75" customHeight="1" x14ac:dyDescent="0.25">
      <c r="E2831" s="1" t="str">
        <f t="shared" si="45"/>
        <v/>
      </c>
      <c r="F2831" s="2" t="str">
        <f>IF(ISERROR(VLOOKUP(A2831,'Cadastro-Estoque'!A:G,1,FALSE)),"",VLOOKUP(A2831,'Cadastro-Estoque'!A:G,4,FALSE))</f>
        <v/>
      </c>
      <c r="G2831" s="2" t="str">
        <f>IF(ISBLANK(A2831),"",IF(ISERROR(VLOOKUP(A2831,'Cadastro-Estoque'!A:G,1,FALSE)),"Produto não cadastrado",VLOOKUP(A2831,'Cadastro-Estoque'!A:G,2,FALSE)))</f>
        <v/>
      </c>
      <c r="H2831" s="2" t="str">
        <f>IF(ISERROR(VLOOKUP(A2831,'Cadastro-Estoque'!A:G,1,FALSE)),"",VLOOKUP(A2831,'Cadastro-Estoque'!A:G,3,FALSE))</f>
        <v/>
      </c>
    </row>
    <row r="2832" spans="5:8" ht="18.75" customHeight="1" x14ac:dyDescent="0.25">
      <c r="E2832" s="1" t="str">
        <f t="shared" si="45"/>
        <v/>
      </c>
      <c r="F2832" s="2" t="str">
        <f>IF(ISERROR(VLOOKUP(A2832,'Cadastro-Estoque'!A:G,1,FALSE)),"",VLOOKUP(A2832,'Cadastro-Estoque'!A:G,4,FALSE))</f>
        <v/>
      </c>
      <c r="G2832" s="2" t="str">
        <f>IF(ISBLANK(A2832),"",IF(ISERROR(VLOOKUP(A2832,'Cadastro-Estoque'!A:G,1,FALSE)),"Produto não cadastrado",VLOOKUP(A2832,'Cadastro-Estoque'!A:G,2,FALSE)))</f>
        <v/>
      </c>
      <c r="H2832" s="2" t="str">
        <f>IF(ISERROR(VLOOKUP(A2832,'Cadastro-Estoque'!A:G,1,FALSE)),"",VLOOKUP(A2832,'Cadastro-Estoque'!A:G,3,FALSE))</f>
        <v/>
      </c>
    </row>
    <row r="2833" spans="5:8" ht="18.75" customHeight="1" x14ac:dyDescent="0.25">
      <c r="E2833" s="1" t="str">
        <f t="shared" si="45"/>
        <v/>
      </c>
      <c r="F2833" s="2" t="str">
        <f>IF(ISERROR(VLOOKUP(A2833,'Cadastro-Estoque'!A:G,1,FALSE)),"",VLOOKUP(A2833,'Cadastro-Estoque'!A:G,4,FALSE))</f>
        <v/>
      </c>
      <c r="G2833" s="2" t="str">
        <f>IF(ISBLANK(A2833),"",IF(ISERROR(VLOOKUP(A2833,'Cadastro-Estoque'!A:G,1,FALSE)),"Produto não cadastrado",VLOOKUP(A2833,'Cadastro-Estoque'!A:G,2,FALSE)))</f>
        <v/>
      </c>
      <c r="H2833" s="2" t="str">
        <f>IF(ISERROR(VLOOKUP(A2833,'Cadastro-Estoque'!A:G,1,FALSE)),"",VLOOKUP(A2833,'Cadastro-Estoque'!A:G,3,FALSE))</f>
        <v/>
      </c>
    </row>
    <row r="2834" spans="5:8" ht="18.75" customHeight="1" x14ac:dyDescent="0.25">
      <c r="E2834" s="1" t="str">
        <f t="shared" si="45"/>
        <v/>
      </c>
      <c r="F2834" s="2" t="str">
        <f>IF(ISERROR(VLOOKUP(A2834,'Cadastro-Estoque'!A:G,1,FALSE)),"",VLOOKUP(A2834,'Cadastro-Estoque'!A:G,4,FALSE))</f>
        <v/>
      </c>
      <c r="G2834" s="2" t="str">
        <f>IF(ISBLANK(A2834),"",IF(ISERROR(VLOOKUP(A2834,'Cadastro-Estoque'!A:G,1,FALSE)),"Produto não cadastrado",VLOOKUP(A2834,'Cadastro-Estoque'!A:G,2,FALSE)))</f>
        <v/>
      </c>
      <c r="H2834" s="2" t="str">
        <f>IF(ISERROR(VLOOKUP(A2834,'Cadastro-Estoque'!A:G,1,FALSE)),"",VLOOKUP(A2834,'Cadastro-Estoque'!A:G,3,FALSE))</f>
        <v/>
      </c>
    </row>
    <row r="2835" spans="5:8" ht="18.75" customHeight="1" x14ac:dyDescent="0.25">
      <c r="E2835" s="1" t="str">
        <f t="shared" si="45"/>
        <v/>
      </c>
      <c r="F2835" s="2" t="str">
        <f>IF(ISERROR(VLOOKUP(A2835,'Cadastro-Estoque'!A:G,1,FALSE)),"",VLOOKUP(A2835,'Cadastro-Estoque'!A:G,4,FALSE))</f>
        <v/>
      </c>
      <c r="G2835" s="2" t="str">
        <f>IF(ISBLANK(A2835),"",IF(ISERROR(VLOOKUP(A2835,'Cadastro-Estoque'!A:G,1,FALSE)),"Produto não cadastrado",VLOOKUP(A2835,'Cadastro-Estoque'!A:G,2,FALSE)))</f>
        <v/>
      </c>
      <c r="H2835" s="2" t="str">
        <f>IF(ISERROR(VLOOKUP(A2835,'Cadastro-Estoque'!A:G,1,FALSE)),"",VLOOKUP(A2835,'Cadastro-Estoque'!A:G,3,FALSE))</f>
        <v/>
      </c>
    </row>
    <row r="2836" spans="5:8" ht="18.75" customHeight="1" x14ac:dyDescent="0.25">
      <c r="E2836" s="1" t="str">
        <f t="shared" si="45"/>
        <v/>
      </c>
      <c r="F2836" s="2" t="str">
        <f>IF(ISERROR(VLOOKUP(A2836,'Cadastro-Estoque'!A:G,1,FALSE)),"",VLOOKUP(A2836,'Cadastro-Estoque'!A:G,4,FALSE))</f>
        <v/>
      </c>
      <c r="G2836" s="2" t="str">
        <f>IF(ISBLANK(A2836),"",IF(ISERROR(VLOOKUP(A2836,'Cadastro-Estoque'!A:G,1,FALSE)),"Produto não cadastrado",VLOOKUP(A2836,'Cadastro-Estoque'!A:G,2,FALSE)))</f>
        <v/>
      </c>
      <c r="H2836" s="2" t="str">
        <f>IF(ISERROR(VLOOKUP(A2836,'Cadastro-Estoque'!A:G,1,FALSE)),"",VLOOKUP(A2836,'Cadastro-Estoque'!A:G,3,FALSE))</f>
        <v/>
      </c>
    </row>
    <row r="2837" spans="5:8" ht="18.75" customHeight="1" x14ac:dyDescent="0.25">
      <c r="E2837" s="1" t="str">
        <f t="shared" si="45"/>
        <v/>
      </c>
      <c r="F2837" s="2" t="str">
        <f>IF(ISERROR(VLOOKUP(A2837,'Cadastro-Estoque'!A:G,1,FALSE)),"",VLOOKUP(A2837,'Cadastro-Estoque'!A:G,4,FALSE))</f>
        <v/>
      </c>
      <c r="G2837" s="2" t="str">
        <f>IF(ISBLANK(A2837),"",IF(ISERROR(VLOOKUP(A2837,'Cadastro-Estoque'!A:G,1,FALSE)),"Produto não cadastrado",VLOOKUP(A2837,'Cadastro-Estoque'!A:G,2,FALSE)))</f>
        <v/>
      </c>
      <c r="H2837" s="2" t="str">
        <f>IF(ISERROR(VLOOKUP(A2837,'Cadastro-Estoque'!A:G,1,FALSE)),"",VLOOKUP(A2837,'Cadastro-Estoque'!A:G,3,FALSE))</f>
        <v/>
      </c>
    </row>
    <row r="2838" spans="5:8" ht="18.75" customHeight="1" x14ac:dyDescent="0.25">
      <c r="E2838" s="1" t="str">
        <f t="shared" si="45"/>
        <v/>
      </c>
      <c r="F2838" s="2" t="str">
        <f>IF(ISERROR(VLOOKUP(A2838,'Cadastro-Estoque'!A:G,1,FALSE)),"",VLOOKUP(A2838,'Cadastro-Estoque'!A:G,4,FALSE))</f>
        <v/>
      </c>
      <c r="G2838" s="2" t="str">
        <f>IF(ISBLANK(A2838),"",IF(ISERROR(VLOOKUP(A2838,'Cadastro-Estoque'!A:G,1,FALSE)),"Produto não cadastrado",VLOOKUP(A2838,'Cadastro-Estoque'!A:G,2,FALSE)))</f>
        <v/>
      </c>
      <c r="H2838" s="2" t="str">
        <f>IF(ISERROR(VLOOKUP(A2838,'Cadastro-Estoque'!A:G,1,FALSE)),"",VLOOKUP(A2838,'Cadastro-Estoque'!A:G,3,FALSE))</f>
        <v/>
      </c>
    </row>
    <row r="2839" spans="5:8" ht="18.75" customHeight="1" x14ac:dyDescent="0.25">
      <c r="E2839" s="1" t="str">
        <f t="shared" si="45"/>
        <v/>
      </c>
      <c r="F2839" s="2" t="str">
        <f>IF(ISERROR(VLOOKUP(A2839,'Cadastro-Estoque'!A:G,1,FALSE)),"",VLOOKUP(A2839,'Cadastro-Estoque'!A:G,4,FALSE))</f>
        <v/>
      </c>
      <c r="G2839" s="2" t="str">
        <f>IF(ISBLANK(A2839),"",IF(ISERROR(VLOOKUP(A2839,'Cadastro-Estoque'!A:G,1,FALSE)),"Produto não cadastrado",VLOOKUP(A2839,'Cadastro-Estoque'!A:G,2,FALSE)))</f>
        <v/>
      </c>
      <c r="H2839" s="2" t="str">
        <f>IF(ISERROR(VLOOKUP(A2839,'Cadastro-Estoque'!A:G,1,FALSE)),"",VLOOKUP(A2839,'Cadastro-Estoque'!A:G,3,FALSE))</f>
        <v/>
      </c>
    </row>
    <row r="2840" spans="5:8" ht="18.75" customHeight="1" x14ac:dyDescent="0.25">
      <c r="E2840" s="1" t="str">
        <f t="shared" si="45"/>
        <v/>
      </c>
      <c r="F2840" s="2" t="str">
        <f>IF(ISERROR(VLOOKUP(A2840,'Cadastro-Estoque'!A:G,1,FALSE)),"",VLOOKUP(A2840,'Cadastro-Estoque'!A:G,4,FALSE))</f>
        <v/>
      </c>
      <c r="G2840" s="2" t="str">
        <f>IF(ISBLANK(A2840),"",IF(ISERROR(VLOOKUP(A2840,'Cadastro-Estoque'!A:G,1,FALSE)),"Produto não cadastrado",VLOOKUP(A2840,'Cadastro-Estoque'!A:G,2,FALSE)))</f>
        <v/>
      </c>
      <c r="H2840" s="2" t="str">
        <f>IF(ISERROR(VLOOKUP(A2840,'Cadastro-Estoque'!A:G,1,FALSE)),"",VLOOKUP(A2840,'Cadastro-Estoque'!A:G,3,FALSE))</f>
        <v/>
      </c>
    </row>
    <row r="2841" spans="5:8" ht="18.75" customHeight="1" x14ac:dyDescent="0.25">
      <c r="E2841" s="1" t="str">
        <f t="shared" si="45"/>
        <v/>
      </c>
      <c r="F2841" s="2" t="str">
        <f>IF(ISERROR(VLOOKUP(A2841,'Cadastro-Estoque'!A:G,1,FALSE)),"",VLOOKUP(A2841,'Cadastro-Estoque'!A:G,4,FALSE))</f>
        <v/>
      </c>
      <c r="G2841" s="2" t="str">
        <f>IF(ISBLANK(A2841),"",IF(ISERROR(VLOOKUP(A2841,'Cadastro-Estoque'!A:G,1,FALSE)),"Produto não cadastrado",VLOOKUP(A2841,'Cadastro-Estoque'!A:G,2,FALSE)))</f>
        <v/>
      </c>
      <c r="H2841" s="2" t="str">
        <f>IF(ISERROR(VLOOKUP(A2841,'Cadastro-Estoque'!A:G,1,FALSE)),"",VLOOKUP(A2841,'Cadastro-Estoque'!A:G,3,FALSE))</f>
        <v/>
      </c>
    </row>
    <row r="2842" spans="5:8" ht="18.75" customHeight="1" x14ac:dyDescent="0.25">
      <c r="E2842" s="1" t="str">
        <f t="shared" si="45"/>
        <v/>
      </c>
      <c r="F2842" s="2" t="str">
        <f>IF(ISERROR(VLOOKUP(A2842,'Cadastro-Estoque'!A:G,1,FALSE)),"",VLOOKUP(A2842,'Cadastro-Estoque'!A:G,4,FALSE))</f>
        <v/>
      </c>
      <c r="G2842" s="2" t="str">
        <f>IF(ISBLANK(A2842),"",IF(ISERROR(VLOOKUP(A2842,'Cadastro-Estoque'!A:G,1,FALSE)),"Produto não cadastrado",VLOOKUP(A2842,'Cadastro-Estoque'!A:G,2,FALSE)))</f>
        <v/>
      </c>
      <c r="H2842" s="2" t="str">
        <f>IF(ISERROR(VLOOKUP(A2842,'Cadastro-Estoque'!A:G,1,FALSE)),"",VLOOKUP(A2842,'Cadastro-Estoque'!A:G,3,FALSE))</f>
        <v/>
      </c>
    </row>
    <row r="2843" spans="5:8" ht="18.75" customHeight="1" x14ac:dyDescent="0.25">
      <c r="E2843" s="1" t="str">
        <f t="shared" si="45"/>
        <v/>
      </c>
      <c r="F2843" s="2" t="str">
        <f>IF(ISERROR(VLOOKUP(A2843,'Cadastro-Estoque'!A:G,1,FALSE)),"",VLOOKUP(A2843,'Cadastro-Estoque'!A:G,4,FALSE))</f>
        <v/>
      </c>
      <c r="G2843" s="2" t="str">
        <f>IF(ISBLANK(A2843),"",IF(ISERROR(VLOOKUP(A2843,'Cadastro-Estoque'!A:G,1,FALSE)),"Produto não cadastrado",VLOOKUP(A2843,'Cadastro-Estoque'!A:G,2,FALSE)))</f>
        <v/>
      </c>
      <c r="H2843" s="2" t="str">
        <f>IF(ISERROR(VLOOKUP(A2843,'Cadastro-Estoque'!A:G,1,FALSE)),"",VLOOKUP(A2843,'Cadastro-Estoque'!A:G,3,FALSE))</f>
        <v/>
      </c>
    </row>
    <row r="2844" spans="5:8" ht="18.75" customHeight="1" x14ac:dyDescent="0.25">
      <c r="E2844" s="1" t="str">
        <f t="shared" si="45"/>
        <v/>
      </c>
      <c r="F2844" s="2" t="str">
        <f>IF(ISERROR(VLOOKUP(A2844,'Cadastro-Estoque'!A:G,1,FALSE)),"",VLOOKUP(A2844,'Cadastro-Estoque'!A:G,4,FALSE))</f>
        <v/>
      </c>
      <c r="G2844" s="2" t="str">
        <f>IF(ISBLANK(A2844),"",IF(ISERROR(VLOOKUP(A2844,'Cadastro-Estoque'!A:G,1,FALSE)),"Produto não cadastrado",VLOOKUP(A2844,'Cadastro-Estoque'!A:G,2,FALSE)))</f>
        <v/>
      </c>
      <c r="H2844" s="2" t="str">
        <f>IF(ISERROR(VLOOKUP(A2844,'Cadastro-Estoque'!A:G,1,FALSE)),"",VLOOKUP(A2844,'Cadastro-Estoque'!A:G,3,FALSE))</f>
        <v/>
      </c>
    </row>
    <row r="2845" spans="5:8" ht="18.75" customHeight="1" x14ac:dyDescent="0.25">
      <c r="E2845" s="1" t="str">
        <f t="shared" si="45"/>
        <v/>
      </c>
      <c r="F2845" s="2" t="str">
        <f>IF(ISERROR(VLOOKUP(A2845,'Cadastro-Estoque'!A:G,1,FALSE)),"",VLOOKUP(A2845,'Cadastro-Estoque'!A:G,4,FALSE))</f>
        <v/>
      </c>
      <c r="G2845" s="2" t="str">
        <f>IF(ISBLANK(A2845),"",IF(ISERROR(VLOOKUP(A2845,'Cadastro-Estoque'!A:G,1,FALSE)),"Produto não cadastrado",VLOOKUP(A2845,'Cadastro-Estoque'!A:G,2,FALSE)))</f>
        <v/>
      </c>
      <c r="H2845" s="2" t="str">
        <f>IF(ISERROR(VLOOKUP(A2845,'Cadastro-Estoque'!A:G,1,FALSE)),"",VLOOKUP(A2845,'Cadastro-Estoque'!A:G,3,FALSE))</f>
        <v/>
      </c>
    </row>
    <row r="2846" spans="5:8" ht="18.75" customHeight="1" x14ac:dyDescent="0.25">
      <c r="E2846" s="1" t="str">
        <f t="shared" si="45"/>
        <v/>
      </c>
      <c r="F2846" s="2" t="str">
        <f>IF(ISERROR(VLOOKUP(A2846,'Cadastro-Estoque'!A:G,1,FALSE)),"",VLOOKUP(A2846,'Cadastro-Estoque'!A:G,4,FALSE))</f>
        <v/>
      </c>
      <c r="G2846" s="2" t="str">
        <f>IF(ISBLANK(A2846),"",IF(ISERROR(VLOOKUP(A2846,'Cadastro-Estoque'!A:G,1,FALSE)),"Produto não cadastrado",VLOOKUP(A2846,'Cadastro-Estoque'!A:G,2,FALSE)))</f>
        <v/>
      </c>
      <c r="H2846" s="2" t="str">
        <f>IF(ISERROR(VLOOKUP(A2846,'Cadastro-Estoque'!A:G,1,FALSE)),"",VLOOKUP(A2846,'Cadastro-Estoque'!A:G,3,FALSE))</f>
        <v/>
      </c>
    </row>
    <row r="2847" spans="5:8" ht="18.75" customHeight="1" x14ac:dyDescent="0.25">
      <c r="E2847" s="1" t="str">
        <f t="shared" si="45"/>
        <v/>
      </c>
      <c r="F2847" s="2" t="str">
        <f>IF(ISERROR(VLOOKUP(A2847,'Cadastro-Estoque'!A:G,1,FALSE)),"",VLOOKUP(A2847,'Cadastro-Estoque'!A:G,4,FALSE))</f>
        <v/>
      </c>
      <c r="G2847" s="2" t="str">
        <f>IF(ISBLANK(A2847),"",IF(ISERROR(VLOOKUP(A2847,'Cadastro-Estoque'!A:G,1,FALSE)),"Produto não cadastrado",VLOOKUP(A2847,'Cadastro-Estoque'!A:G,2,FALSE)))</f>
        <v/>
      </c>
      <c r="H2847" s="2" t="str">
        <f>IF(ISERROR(VLOOKUP(A2847,'Cadastro-Estoque'!A:G,1,FALSE)),"",VLOOKUP(A2847,'Cadastro-Estoque'!A:G,3,FALSE))</f>
        <v/>
      </c>
    </row>
    <row r="2848" spans="5:8" ht="18.75" customHeight="1" x14ac:dyDescent="0.25">
      <c r="E2848" s="1" t="str">
        <f t="shared" si="45"/>
        <v/>
      </c>
      <c r="F2848" s="2" t="str">
        <f>IF(ISERROR(VLOOKUP(A2848,'Cadastro-Estoque'!A:G,1,FALSE)),"",VLOOKUP(A2848,'Cadastro-Estoque'!A:G,4,FALSE))</f>
        <v/>
      </c>
      <c r="G2848" s="2" t="str">
        <f>IF(ISBLANK(A2848),"",IF(ISERROR(VLOOKUP(A2848,'Cadastro-Estoque'!A:G,1,FALSE)),"Produto não cadastrado",VLOOKUP(A2848,'Cadastro-Estoque'!A:G,2,FALSE)))</f>
        <v/>
      </c>
      <c r="H2848" s="2" t="str">
        <f>IF(ISERROR(VLOOKUP(A2848,'Cadastro-Estoque'!A:G,1,FALSE)),"",VLOOKUP(A2848,'Cadastro-Estoque'!A:G,3,FALSE))</f>
        <v/>
      </c>
    </row>
    <row r="2849" spans="5:8" ht="18.75" customHeight="1" x14ac:dyDescent="0.25">
      <c r="E2849" s="1" t="str">
        <f t="shared" si="45"/>
        <v/>
      </c>
      <c r="F2849" s="2" t="str">
        <f>IF(ISERROR(VLOOKUP(A2849,'Cadastro-Estoque'!A:G,1,FALSE)),"",VLOOKUP(A2849,'Cadastro-Estoque'!A:G,4,FALSE))</f>
        <v/>
      </c>
      <c r="G2849" s="2" t="str">
        <f>IF(ISBLANK(A2849),"",IF(ISERROR(VLOOKUP(A2849,'Cadastro-Estoque'!A:G,1,FALSE)),"Produto não cadastrado",VLOOKUP(A2849,'Cadastro-Estoque'!A:G,2,FALSE)))</f>
        <v/>
      </c>
      <c r="H2849" s="2" t="str">
        <f>IF(ISERROR(VLOOKUP(A2849,'Cadastro-Estoque'!A:G,1,FALSE)),"",VLOOKUP(A2849,'Cadastro-Estoque'!A:G,3,FALSE))</f>
        <v/>
      </c>
    </row>
    <row r="2850" spans="5:8" ht="18.75" customHeight="1" x14ac:dyDescent="0.25">
      <c r="E2850" s="1" t="str">
        <f t="shared" si="45"/>
        <v/>
      </c>
      <c r="F2850" s="2" t="str">
        <f>IF(ISERROR(VLOOKUP(A2850,'Cadastro-Estoque'!A:G,1,FALSE)),"",VLOOKUP(A2850,'Cadastro-Estoque'!A:G,4,FALSE))</f>
        <v/>
      </c>
      <c r="G2850" s="2" t="str">
        <f>IF(ISBLANK(A2850),"",IF(ISERROR(VLOOKUP(A2850,'Cadastro-Estoque'!A:G,1,FALSE)),"Produto não cadastrado",VLOOKUP(A2850,'Cadastro-Estoque'!A:G,2,FALSE)))</f>
        <v/>
      </c>
      <c r="H2850" s="2" t="str">
        <f>IF(ISERROR(VLOOKUP(A2850,'Cadastro-Estoque'!A:G,1,FALSE)),"",VLOOKUP(A2850,'Cadastro-Estoque'!A:G,3,FALSE))</f>
        <v/>
      </c>
    </row>
    <row r="2851" spans="5:8" ht="18.75" customHeight="1" x14ac:dyDescent="0.25">
      <c r="E2851" s="1" t="str">
        <f t="shared" si="45"/>
        <v/>
      </c>
      <c r="F2851" s="2" t="str">
        <f>IF(ISERROR(VLOOKUP(A2851,'Cadastro-Estoque'!A:G,1,FALSE)),"",VLOOKUP(A2851,'Cadastro-Estoque'!A:G,4,FALSE))</f>
        <v/>
      </c>
      <c r="G2851" s="2" t="str">
        <f>IF(ISBLANK(A2851),"",IF(ISERROR(VLOOKUP(A2851,'Cadastro-Estoque'!A:G,1,FALSE)),"Produto não cadastrado",VLOOKUP(A2851,'Cadastro-Estoque'!A:G,2,FALSE)))</f>
        <v/>
      </c>
      <c r="H2851" s="2" t="str">
        <f>IF(ISERROR(VLOOKUP(A2851,'Cadastro-Estoque'!A:G,1,FALSE)),"",VLOOKUP(A2851,'Cadastro-Estoque'!A:G,3,FALSE))</f>
        <v/>
      </c>
    </row>
    <row r="2852" spans="5:8" ht="18.75" customHeight="1" x14ac:dyDescent="0.25">
      <c r="E2852" s="1" t="str">
        <f t="shared" si="45"/>
        <v/>
      </c>
      <c r="F2852" s="2" t="str">
        <f>IF(ISERROR(VLOOKUP(A2852,'Cadastro-Estoque'!A:G,1,FALSE)),"",VLOOKUP(A2852,'Cadastro-Estoque'!A:G,4,FALSE))</f>
        <v/>
      </c>
      <c r="G2852" s="2" t="str">
        <f>IF(ISBLANK(A2852),"",IF(ISERROR(VLOOKUP(A2852,'Cadastro-Estoque'!A:G,1,FALSE)),"Produto não cadastrado",VLOOKUP(A2852,'Cadastro-Estoque'!A:G,2,FALSE)))</f>
        <v/>
      </c>
      <c r="H2852" s="2" t="str">
        <f>IF(ISERROR(VLOOKUP(A2852,'Cadastro-Estoque'!A:G,1,FALSE)),"",VLOOKUP(A2852,'Cadastro-Estoque'!A:G,3,FALSE))</f>
        <v/>
      </c>
    </row>
    <row r="2853" spans="5:8" ht="18.75" customHeight="1" x14ac:dyDescent="0.25">
      <c r="E2853" s="1" t="str">
        <f t="shared" si="45"/>
        <v/>
      </c>
      <c r="F2853" s="2" t="str">
        <f>IF(ISERROR(VLOOKUP(A2853,'Cadastro-Estoque'!A:G,1,FALSE)),"",VLOOKUP(A2853,'Cadastro-Estoque'!A:G,4,FALSE))</f>
        <v/>
      </c>
      <c r="G2853" s="2" t="str">
        <f>IF(ISBLANK(A2853),"",IF(ISERROR(VLOOKUP(A2853,'Cadastro-Estoque'!A:G,1,FALSE)),"Produto não cadastrado",VLOOKUP(A2853,'Cadastro-Estoque'!A:G,2,FALSE)))</f>
        <v/>
      </c>
      <c r="H2853" s="2" t="str">
        <f>IF(ISERROR(VLOOKUP(A2853,'Cadastro-Estoque'!A:G,1,FALSE)),"",VLOOKUP(A2853,'Cadastro-Estoque'!A:G,3,FALSE))</f>
        <v/>
      </c>
    </row>
    <row r="2854" spans="5:8" ht="18.75" customHeight="1" x14ac:dyDescent="0.25">
      <c r="E2854" s="1" t="str">
        <f t="shared" si="45"/>
        <v/>
      </c>
      <c r="F2854" s="2" t="str">
        <f>IF(ISERROR(VLOOKUP(A2854,'Cadastro-Estoque'!A:G,1,FALSE)),"",VLOOKUP(A2854,'Cadastro-Estoque'!A:G,4,FALSE))</f>
        <v/>
      </c>
      <c r="G2854" s="2" t="str">
        <f>IF(ISBLANK(A2854),"",IF(ISERROR(VLOOKUP(A2854,'Cadastro-Estoque'!A:G,1,FALSE)),"Produto não cadastrado",VLOOKUP(A2854,'Cadastro-Estoque'!A:G,2,FALSE)))</f>
        <v/>
      </c>
      <c r="H2854" s="2" t="str">
        <f>IF(ISERROR(VLOOKUP(A2854,'Cadastro-Estoque'!A:G,1,FALSE)),"",VLOOKUP(A2854,'Cadastro-Estoque'!A:G,3,FALSE))</f>
        <v/>
      </c>
    </row>
    <row r="2855" spans="5:8" ht="18.75" customHeight="1" x14ac:dyDescent="0.25">
      <c r="E2855" s="1" t="str">
        <f t="shared" si="45"/>
        <v/>
      </c>
      <c r="F2855" s="2" t="str">
        <f>IF(ISERROR(VLOOKUP(A2855,'Cadastro-Estoque'!A:G,1,FALSE)),"",VLOOKUP(A2855,'Cadastro-Estoque'!A:G,4,FALSE))</f>
        <v/>
      </c>
      <c r="G2855" s="2" t="str">
        <f>IF(ISBLANK(A2855),"",IF(ISERROR(VLOOKUP(A2855,'Cadastro-Estoque'!A:G,1,FALSE)),"Produto não cadastrado",VLOOKUP(A2855,'Cadastro-Estoque'!A:G,2,FALSE)))</f>
        <v/>
      </c>
      <c r="H2855" s="2" t="str">
        <f>IF(ISERROR(VLOOKUP(A2855,'Cadastro-Estoque'!A:G,1,FALSE)),"",VLOOKUP(A2855,'Cadastro-Estoque'!A:G,3,FALSE))</f>
        <v/>
      </c>
    </row>
    <row r="2856" spans="5:8" ht="18.75" customHeight="1" x14ac:dyDescent="0.25">
      <c r="E2856" s="1" t="str">
        <f t="shared" si="45"/>
        <v/>
      </c>
      <c r="F2856" s="2" t="str">
        <f>IF(ISERROR(VLOOKUP(A2856,'Cadastro-Estoque'!A:G,1,FALSE)),"",VLOOKUP(A2856,'Cadastro-Estoque'!A:G,4,FALSE))</f>
        <v/>
      </c>
      <c r="G2856" s="2" t="str">
        <f>IF(ISBLANK(A2856),"",IF(ISERROR(VLOOKUP(A2856,'Cadastro-Estoque'!A:G,1,FALSE)),"Produto não cadastrado",VLOOKUP(A2856,'Cadastro-Estoque'!A:G,2,FALSE)))</f>
        <v/>
      </c>
      <c r="H2856" s="2" t="str">
        <f>IF(ISERROR(VLOOKUP(A2856,'Cadastro-Estoque'!A:G,1,FALSE)),"",VLOOKUP(A2856,'Cadastro-Estoque'!A:G,3,FALSE))</f>
        <v/>
      </c>
    </row>
    <row r="2857" spans="5:8" ht="18.75" customHeight="1" x14ac:dyDescent="0.25">
      <c r="E2857" s="1" t="str">
        <f t="shared" si="45"/>
        <v/>
      </c>
      <c r="F2857" s="2" t="str">
        <f>IF(ISERROR(VLOOKUP(A2857,'Cadastro-Estoque'!A:G,1,FALSE)),"",VLOOKUP(A2857,'Cadastro-Estoque'!A:G,4,FALSE))</f>
        <v/>
      </c>
      <c r="G2857" s="2" t="str">
        <f>IF(ISBLANK(A2857),"",IF(ISERROR(VLOOKUP(A2857,'Cadastro-Estoque'!A:G,1,FALSE)),"Produto não cadastrado",VLOOKUP(A2857,'Cadastro-Estoque'!A:G,2,FALSE)))</f>
        <v/>
      </c>
      <c r="H2857" s="2" t="str">
        <f>IF(ISERROR(VLOOKUP(A2857,'Cadastro-Estoque'!A:G,1,FALSE)),"",VLOOKUP(A2857,'Cadastro-Estoque'!A:G,3,FALSE))</f>
        <v/>
      </c>
    </row>
    <row r="2858" spans="5:8" ht="18.75" customHeight="1" x14ac:dyDescent="0.25">
      <c r="E2858" s="1" t="str">
        <f t="shared" si="45"/>
        <v/>
      </c>
      <c r="F2858" s="2" t="str">
        <f>IF(ISERROR(VLOOKUP(A2858,'Cadastro-Estoque'!A:G,1,FALSE)),"",VLOOKUP(A2858,'Cadastro-Estoque'!A:G,4,FALSE))</f>
        <v/>
      </c>
      <c r="G2858" s="2" t="str">
        <f>IF(ISBLANK(A2858),"",IF(ISERROR(VLOOKUP(A2858,'Cadastro-Estoque'!A:G,1,FALSE)),"Produto não cadastrado",VLOOKUP(A2858,'Cadastro-Estoque'!A:G,2,FALSE)))</f>
        <v/>
      </c>
      <c r="H2858" s="2" t="str">
        <f>IF(ISERROR(VLOOKUP(A2858,'Cadastro-Estoque'!A:G,1,FALSE)),"",VLOOKUP(A2858,'Cadastro-Estoque'!A:G,3,FALSE))</f>
        <v/>
      </c>
    </row>
    <row r="2859" spans="5:8" ht="18.75" customHeight="1" x14ac:dyDescent="0.25">
      <c r="E2859" s="1" t="str">
        <f t="shared" si="45"/>
        <v/>
      </c>
      <c r="F2859" s="2" t="str">
        <f>IF(ISERROR(VLOOKUP(A2859,'Cadastro-Estoque'!A:G,1,FALSE)),"",VLOOKUP(A2859,'Cadastro-Estoque'!A:G,4,FALSE))</f>
        <v/>
      </c>
      <c r="G2859" s="2" t="str">
        <f>IF(ISBLANK(A2859),"",IF(ISERROR(VLOOKUP(A2859,'Cadastro-Estoque'!A:G,1,FALSE)),"Produto não cadastrado",VLOOKUP(A2859,'Cadastro-Estoque'!A:G,2,FALSE)))</f>
        <v/>
      </c>
      <c r="H2859" s="2" t="str">
        <f>IF(ISERROR(VLOOKUP(A2859,'Cadastro-Estoque'!A:G,1,FALSE)),"",VLOOKUP(A2859,'Cadastro-Estoque'!A:G,3,FALSE))</f>
        <v/>
      </c>
    </row>
    <row r="2860" spans="5:8" ht="18.75" customHeight="1" x14ac:dyDescent="0.25">
      <c r="E2860" s="1" t="str">
        <f t="shared" si="45"/>
        <v/>
      </c>
      <c r="F2860" s="2" t="str">
        <f>IF(ISERROR(VLOOKUP(A2860,'Cadastro-Estoque'!A:G,1,FALSE)),"",VLOOKUP(A2860,'Cadastro-Estoque'!A:G,4,FALSE))</f>
        <v/>
      </c>
      <c r="G2860" s="2" t="str">
        <f>IF(ISBLANK(A2860),"",IF(ISERROR(VLOOKUP(A2860,'Cadastro-Estoque'!A:G,1,FALSE)),"Produto não cadastrado",VLOOKUP(A2860,'Cadastro-Estoque'!A:G,2,FALSE)))</f>
        <v/>
      </c>
      <c r="H2860" s="2" t="str">
        <f>IF(ISERROR(VLOOKUP(A2860,'Cadastro-Estoque'!A:G,1,FALSE)),"",VLOOKUP(A2860,'Cadastro-Estoque'!A:G,3,FALSE))</f>
        <v/>
      </c>
    </row>
    <row r="2861" spans="5:8" ht="18.75" customHeight="1" x14ac:dyDescent="0.25">
      <c r="E2861" s="1" t="str">
        <f t="shared" si="45"/>
        <v/>
      </c>
      <c r="F2861" s="2" t="str">
        <f>IF(ISERROR(VLOOKUP(A2861,'Cadastro-Estoque'!A:G,1,FALSE)),"",VLOOKUP(A2861,'Cadastro-Estoque'!A:G,4,FALSE))</f>
        <v/>
      </c>
      <c r="G2861" s="2" t="str">
        <f>IF(ISBLANK(A2861),"",IF(ISERROR(VLOOKUP(A2861,'Cadastro-Estoque'!A:G,1,FALSE)),"Produto não cadastrado",VLOOKUP(A2861,'Cadastro-Estoque'!A:G,2,FALSE)))</f>
        <v/>
      </c>
      <c r="H2861" s="2" t="str">
        <f>IF(ISERROR(VLOOKUP(A2861,'Cadastro-Estoque'!A:G,1,FALSE)),"",VLOOKUP(A2861,'Cadastro-Estoque'!A:G,3,FALSE))</f>
        <v/>
      </c>
    </row>
    <row r="2862" spans="5:8" ht="18.75" customHeight="1" x14ac:dyDescent="0.25">
      <c r="E2862" s="1" t="str">
        <f t="shared" si="45"/>
        <v/>
      </c>
      <c r="F2862" s="2" t="str">
        <f>IF(ISERROR(VLOOKUP(A2862,'Cadastro-Estoque'!A:G,1,FALSE)),"",VLOOKUP(A2862,'Cadastro-Estoque'!A:G,4,FALSE))</f>
        <v/>
      </c>
      <c r="G2862" s="2" t="str">
        <f>IF(ISBLANK(A2862),"",IF(ISERROR(VLOOKUP(A2862,'Cadastro-Estoque'!A:G,1,FALSE)),"Produto não cadastrado",VLOOKUP(A2862,'Cadastro-Estoque'!A:G,2,FALSE)))</f>
        <v/>
      </c>
      <c r="H2862" s="2" t="str">
        <f>IF(ISERROR(VLOOKUP(A2862,'Cadastro-Estoque'!A:G,1,FALSE)),"",VLOOKUP(A2862,'Cadastro-Estoque'!A:G,3,FALSE))</f>
        <v/>
      </c>
    </row>
    <row r="2863" spans="5:8" ht="18.75" customHeight="1" x14ac:dyDescent="0.25">
      <c r="E2863" s="1" t="str">
        <f t="shared" si="45"/>
        <v/>
      </c>
      <c r="F2863" s="2" t="str">
        <f>IF(ISERROR(VLOOKUP(A2863,'Cadastro-Estoque'!A:G,1,FALSE)),"",VLOOKUP(A2863,'Cadastro-Estoque'!A:G,4,FALSE))</f>
        <v/>
      </c>
      <c r="G2863" s="2" t="str">
        <f>IF(ISBLANK(A2863),"",IF(ISERROR(VLOOKUP(A2863,'Cadastro-Estoque'!A:G,1,FALSE)),"Produto não cadastrado",VLOOKUP(A2863,'Cadastro-Estoque'!A:G,2,FALSE)))</f>
        <v/>
      </c>
      <c r="H2863" s="2" t="str">
        <f>IF(ISERROR(VLOOKUP(A2863,'Cadastro-Estoque'!A:G,1,FALSE)),"",VLOOKUP(A2863,'Cadastro-Estoque'!A:G,3,FALSE))</f>
        <v/>
      </c>
    </row>
    <row r="2864" spans="5:8" ht="18.75" customHeight="1" x14ac:dyDescent="0.25">
      <c r="E2864" s="1" t="str">
        <f t="shared" si="45"/>
        <v/>
      </c>
      <c r="F2864" s="2" t="str">
        <f>IF(ISERROR(VLOOKUP(A2864,'Cadastro-Estoque'!A:G,1,FALSE)),"",VLOOKUP(A2864,'Cadastro-Estoque'!A:G,4,FALSE))</f>
        <v/>
      </c>
      <c r="G2864" s="2" t="str">
        <f>IF(ISBLANK(A2864),"",IF(ISERROR(VLOOKUP(A2864,'Cadastro-Estoque'!A:G,1,FALSE)),"Produto não cadastrado",VLOOKUP(A2864,'Cadastro-Estoque'!A:G,2,FALSE)))</f>
        <v/>
      </c>
      <c r="H2864" s="2" t="str">
        <f>IF(ISERROR(VLOOKUP(A2864,'Cadastro-Estoque'!A:G,1,FALSE)),"",VLOOKUP(A2864,'Cadastro-Estoque'!A:G,3,FALSE))</f>
        <v/>
      </c>
    </row>
    <row r="2865" spans="5:8" ht="18.75" customHeight="1" x14ac:dyDescent="0.25">
      <c r="E2865" s="1" t="str">
        <f t="shared" si="45"/>
        <v/>
      </c>
      <c r="F2865" s="2" t="str">
        <f>IF(ISERROR(VLOOKUP(A2865,'Cadastro-Estoque'!A:G,1,FALSE)),"",VLOOKUP(A2865,'Cadastro-Estoque'!A:G,4,FALSE))</f>
        <v/>
      </c>
      <c r="G2865" s="2" t="str">
        <f>IF(ISBLANK(A2865),"",IF(ISERROR(VLOOKUP(A2865,'Cadastro-Estoque'!A:G,1,FALSE)),"Produto não cadastrado",VLOOKUP(A2865,'Cadastro-Estoque'!A:G,2,FALSE)))</f>
        <v/>
      </c>
      <c r="H2865" s="2" t="str">
        <f>IF(ISERROR(VLOOKUP(A2865,'Cadastro-Estoque'!A:G,1,FALSE)),"",VLOOKUP(A2865,'Cadastro-Estoque'!A:G,3,FALSE))</f>
        <v/>
      </c>
    </row>
    <row r="2866" spans="5:8" ht="18.75" customHeight="1" x14ac:dyDescent="0.25">
      <c r="E2866" s="1" t="str">
        <f t="shared" si="45"/>
        <v/>
      </c>
      <c r="F2866" s="2" t="str">
        <f>IF(ISERROR(VLOOKUP(A2866,'Cadastro-Estoque'!A:G,1,FALSE)),"",VLOOKUP(A2866,'Cadastro-Estoque'!A:G,4,FALSE))</f>
        <v/>
      </c>
      <c r="G2866" s="2" t="str">
        <f>IF(ISBLANK(A2866),"",IF(ISERROR(VLOOKUP(A2866,'Cadastro-Estoque'!A:G,1,FALSE)),"Produto não cadastrado",VLOOKUP(A2866,'Cadastro-Estoque'!A:G,2,FALSE)))</f>
        <v/>
      </c>
      <c r="H2866" s="2" t="str">
        <f>IF(ISERROR(VLOOKUP(A2866,'Cadastro-Estoque'!A:G,1,FALSE)),"",VLOOKUP(A2866,'Cadastro-Estoque'!A:G,3,FALSE))</f>
        <v/>
      </c>
    </row>
    <row r="2867" spans="5:8" ht="18.75" customHeight="1" x14ac:dyDescent="0.25">
      <c r="E2867" s="1" t="str">
        <f t="shared" si="45"/>
        <v/>
      </c>
      <c r="F2867" s="2" t="str">
        <f>IF(ISERROR(VLOOKUP(A2867,'Cadastro-Estoque'!A:G,1,FALSE)),"",VLOOKUP(A2867,'Cadastro-Estoque'!A:G,4,FALSE))</f>
        <v/>
      </c>
      <c r="G2867" s="2" t="str">
        <f>IF(ISBLANK(A2867),"",IF(ISERROR(VLOOKUP(A2867,'Cadastro-Estoque'!A:G,1,FALSE)),"Produto não cadastrado",VLOOKUP(A2867,'Cadastro-Estoque'!A:G,2,FALSE)))</f>
        <v/>
      </c>
      <c r="H2867" s="2" t="str">
        <f>IF(ISERROR(VLOOKUP(A2867,'Cadastro-Estoque'!A:G,1,FALSE)),"",VLOOKUP(A2867,'Cadastro-Estoque'!A:G,3,FALSE))</f>
        <v/>
      </c>
    </row>
    <row r="2868" spans="5:8" ht="18.75" customHeight="1" x14ac:dyDescent="0.25">
      <c r="E2868" s="1" t="str">
        <f t="shared" si="45"/>
        <v/>
      </c>
      <c r="F2868" s="2" t="str">
        <f>IF(ISERROR(VLOOKUP(A2868,'Cadastro-Estoque'!A:G,1,FALSE)),"",VLOOKUP(A2868,'Cadastro-Estoque'!A:G,4,FALSE))</f>
        <v/>
      </c>
      <c r="G2868" s="2" t="str">
        <f>IF(ISBLANK(A2868),"",IF(ISERROR(VLOOKUP(A2868,'Cadastro-Estoque'!A:G,1,FALSE)),"Produto não cadastrado",VLOOKUP(A2868,'Cadastro-Estoque'!A:G,2,FALSE)))</f>
        <v/>
      </c>
      <c r="H2868" s="2" t="str">
        <f>IF(ISERROR(VLOOKUP(A2868,'Cadastro-Estoque'!A:G,1,FALSE)),"",VLOOKUP(A2868,'Cadastro-Estoque'!A:G,3,FALSE))</f>
        <v/>
      </c>
    </row>
    <row r="2869" spans="5:8" ht="18.75" customHeight="1" x14ac:dyDescent="0.25">
      <c r="E2869" s="1" t="str">
        <f t="shared" si="45"/>
        <v/>
      </c>
      <c r="F2869" s="2" t="str">
        <f>IF(ISERROR(VLOOKUP(A2869,'Cadastro-Estoque'!A:G,1,FALSE)),"",VLOOKUP(A2869,'Cadastro-Estoque'!A:G,4,FALSE))</f>
        <v/>
      </c>
      <c r="G2869" s="2" t="str">
        <f>IF(ISBLANK(A2869),"",IF(ISERROR(VLOOKUP(A2869,'Cadastro-Estoque'!A:G,1,FALSE)),"Produto não cadastrado",VLOOKUP(A2869,'Cadastro-Estoque'!A:G,2,FALSE)))</f>
        <v/>
      </c>
      <c r="H2869" s="2" t="str">
        <f>IF(ISERROR(VLOOKUP(A2869,'Cadastro-Estoque'!A:G,1,FALSE)),"",VLOOKUP(A2869,'Cadastro-Estoque'!A:G,3,FALSE))</f>
        <v/>
      </c>
    </row>
    <row r="2870" spans="5:8" ht="18.75" customHeight="1" x14ac:dyDescent="0.25">
      <c r="E2870" s="1" t="str">
        <f t="shared" si="45"/>
        <v/>
      </c>
      <c r="F2870" s="2" t="str">
        <f>IF(ISERROR(VLOOKUP(A2870,'Cadastro-Estoque'!A:G,1,FALSE)),"",VLOOKUP(A2870,'Cadastro-Estoque'!A:G,4,FALSE))</f>
        <v/>
      </c>
      <c r="G2870" s="2" t="str">
        <f>IF(ISBLANK(A2870),"",IF(ISERROR(VLOOKUP(A2870,'Cadastro-Estoque'!A:G,1,FALSE)),"Produto não cadastrado",VLOOKUP(A2870,'Cadastro-Estoque'!A:G,2,FALSE)))</f>
        <v/>
      </c>
      <c r="H2870" s="2" t="str">
        <f>IF(ISERROR(VLOOKUP(A2870,'Cadastro-Estoque'!A:G,1,FALSE)),"",VLOOKUP(A2870,'Cadastro-Estoque'!A:G,3,FALSE))</f>
        <v/>
      </c>
    </row>
    <row r="2871" spans="5:8" ht="18.75" customHeight="1" x14ac:dyDescent="0.25">
      <c r="E2871" s="1" t="str">
        <f t="shared" si="45"/>
        <v/>
      </c>
      <c r="F2871" s="2" t="str">
        <f>IF(ISERROR(VLOOKUP(A2871,'Cadastro-Estoque'!A:G,1,FALSE)),"",VLOOKUP(A2871,'Cadastro-Estoque'!A:G,4,FALSE))</f>
        <v/>
      </c>
      <c r="G2871" s="2" t="str">
        <f>IF(ISBLANK(A2871),"",IF(ISERROR(VLOOKUP(A2871,'Cadastro-Estoque'!A:G,1,FALSE)),"Produto não cadastrado",VLOOKUP(A2871,'Cadastro-Estoque'!A:G,2,FALSE)))</f>
        <v/>
      </c>
      <c r="H2871" s="2" t="str">
        <f>IF(ISERROR(VLOOKUP(A2871,'Cadastro-Estoque'!A:G,1,FALSE)),"",VLOOKUP(A2871,'Cadastro-Estoque'!A:G,3,FALSE))</f>
        <v/>
      </c>
    </row>
    <row r="2872" spans="5:8" ht="18.75" customHeight="1" x14ac:dyDescent="0.25">
      <c r="E2872" s="1" t="str">
        <f t="shared" si="45"/>
        <v/>
      </c>
      <c r="F2872" s="2" t="str">
        <f>IF(ISERROR(VLOOKUP(A2872,'Cadastro-Estoque'!A:G,1,FALSE)),"",VLOOKUP(A2872,'Cadastro-Estoque'!A:G,4,FALSE))</f>
        <v/>
      </c>
      <c r="G2872" s="2" t="str">
        <f>IF(ISBLANK(A2872),"",IF(ISERROR(VLOOKUP(A2872,'Cadastro-Estoque'!A:G,1,FALSE)),"Produto não cadastrado",VLOOKUP(A2872,'Cadastro-Estoque'!A:G,2,FALSE)))</f>
        <v/>
      </c>
      <c r="H2872" s="2" t="str">
        <f>IF(ISERROR(VLOOKUP(A2872,'Cadastro-Estoque'!A:G,1,FALSE)),"",VLOOKUP(A2872,'Cadastro-Estoque'!A:G,3,FALSE))</f>
        <v/>
      </c>
    </row>
    <row r="2873" spans="5:8" ht="18.75" customHeight="1" x14ac:dyDescent="0.25">
      <c r="E2873" s="1" t="str">
        <f t="shared" si="45"/>
        <v/>
      </c>
      <c r="F2873" s="2" t="str">
        <f>IF(ISERROR(VLOOKUP(A2873,'Cadastro-Estoque'!A:G,1,FALSE)),"",VLOOKUP(A2873,'Cadastro-Estoque'!A:G,4,FALSE))</f>
        <v/>
      </c>
      <c r="G2873" s="2" t="str">
        <f>IF(ISBLANK(A2873),"",IF(ISERROR(VLOOKUP(A2873,'Cadastro-Estoque'!A:G,1,FALSE)),"Produto não cadastrado",VLOOKUP(A2873,'Cadastro-Estoque'!A:G,2,FALSE)))</f>
        <v/>
      </c>
      <c r="H2873" s="2" t="str">
        <f>IF(ISERROR(VLOOKUP(A2873,'Cadastro-Estoque'!A:G,1,FALSE)),"",VLOOKUP(A2873,'Cadastro-Estoque'!A:G,3,FALSE))</f>
        <v/>
      </c>
    </row>
    <row r="2874" spans="5:8" ht="18.75" customHeight="1" x14ac:dyDescent="0.25">
      <c r="E2874" s="1" t="str">
        <f t="shared" si="45"/>
        <v/>
      </c>
      <c r="F2874" s="2" t="str">
        <f>IF(ISERROR(VLOOKUP(A2874,'Cadastro-Estoque'!A:G,1,FALSE)),"",VLOOKUP(A2874,'Cadastro-Estoque'!A:G,4,FALSE))</f>
        <v/>
      </c>
      <c r="G2874" s="2" t="str">
        <f>IF(ISBLANK(A2874),"",IF(ISERROR(VLOOKUP(A2874,'Cadastro-Estoque'!A:G,1,FALSE)),"Produto não cadastrado",VLOOKUP(A2874,'Cadastro-Estoque'!A:G,2,FALSE)))</f>
        <v/>
      </c>
      <c r="H2874" s="2" t="str">
        <f>IF(ISERROR(VLOOKUP(A2874,'Cadastro-Estoque'!A:G,1,FALSE)),"",VLOOKUP(A2874,'Cadastro-Estoque'!A:G,3,FALSE))</f>
        <v/>
      </c>
    </row>
    <row r="2875" spans="5:8" ht="18.75" customHeight="1" x14ac:dyDescent="0.25">
      <c r="E2875" s="1" t="str">
        <f t="shared" si="45"/>
        <v/>
      </c>
      <c r="F2875" s="2" t="str">
        <f>IF(ISERROR(VLOOKUP(A2875,'Cadastro-Estoque'!A:G,1,FALSE)),"",VLOOKUP(A2875,'Cadastro-Estoque'!A:G,4,FALSE))</f>
        <v/>
      </c>
      <c r="G2875" s="2" t="str">
        <f>IF(ISBLANK(A2875),"",IF(ISERROR(VLOOKUP(A2875,'Cadastro-Estoque'!A:G,1,FALSE)),"Produto não cadastrado",VLOOKUP(A2875,'Cadastro-Estoque'!A:G,2,FALSE)))</f>
        <v/>
      </c>
      <c r="H2875" s="2" t="str">
        <f>IF(ISERROR(VLOOKUP(A2875,'Cadastro-Estoque'!A:G,1,FALSE)),"",VLOOKUP(A2875,'Cadastro-Estoque'!A:G,3,FALSE))</f>
        <v/>
      </c>
    </row>
    <row r="2876" spans="5:8" ht="18.75" customHeight="1" x14ac:dyDescent="0.25">
      <c r="E2876" s="1" t="str">
        <f t="shared" si="45"/>
        <v/>
      </c>
      <c r="F2876" s="2" t="str">
        <f>IF(ISERROR(VLOOKUP(A2876,'Cadastro-Estoque'!A:G,1,FALSE)),"",VLOOKUP(A2876,'Cadastro-Estoque'!A:G,4,FALSE))</f>
        <v/>
      </c>
      <c r="G2876" s="2" t="str">
        <f>IF(ISBLANK(A2876),"",IF(ISERROR(VLOOKUP(A2876,'Cadastro-Estoque'!A:G,1,FALSE)),"Produto não cadastrado",VLOOKUP(A2876,'Cadastro-Estoque'!A:G,2,FALSE)))</f>
        <v/>
      </c>
      <c r="H2876" s="2" t="str">
        <f>IF(ISERROR(VLOOKUP(A2876,'Cadastro-Estoque'!A:G,1,FALSE)),"",VLOOKUP(A2876,'Cadastro-Estoque'!A:G,3,FALSE))</f>
        <v/>
      </c>
    </row>
    <row r="2877" spans="5:8" ht="18.75" customHeight="1" x14ac:dyDescent="0.25">
      <c r="E2877" s="1" t="str">
        <f t="shared" si="45"/>
        <v/>
      </c>
      <c r="F2877" s="2" t="str">
        <f>IF(ISERROR(VLOOKUP(A2877,'Cadastro-Estoque'!A:G,1,FALSE)),"",VLOOKUP(A2877,'Cadastro-Estoque'!A:G,4,FALSE))</f>
        <v/>
      </c>
      <c r="G2877" s="2" t="str">
        <f>IF(ISBLANK(A2877),"",IF(ISERROR(VLOOKUP(A2877,'Cadastro-Estoque'!A:G,1,FALSE)),"Produto não cadastrado",VLOOKUP(A2877,'Cadastro-Estoque'!A:G,2,FALSE)))</f>
        <v/>
      </c>
      <c r="H2877" s="2" t="str">
        <f>IF(ISERROR(VLOOKUP(A2877,'Cadastro-Estoque'!A:G,1,FALSE)),"",VLOOKUP(A2877,'Cadastro-Estoque'!A:G,3,FALSE))</f>
        <v/>
      </c>
    </row>
    <row r="2878" spans="5:8" ht="18.75" customHeight="1" x14ac:dyDescent="0.25">
      <c r="E2878" s="1" t="str">
        <f t="shared" si="45"/>
        <v/>
      </c>
      <c r="F2878" s="2" t="str">
        <f>IF(ISERROR(VLOOKUP(A2878,'Cadastro-Estoque'!A:G,1,FALSE)),"",VLOOKUP(A2878,'Cadastro-Estoque'!A:G,4,FALSE))</f>
        <v/>
      </c>
      <c r="G2878" s="2" t="str">
        <f>IF(ISBLANK(A2878),"",IF(ISERROR(VLOOKUP(A2878,'Cadastro-Estoque'!A:G,1,FALSE)),"Produto não cadastrado",VLOOKUP(A2878,'Cadastro-Estoque'!A:G,2,FALSE)))</f>
        <v/>
      </c>
      <c r="H2878" s="2" t="str">
        <f>IF(ISERROR(VLOOKUP(A2878,'Cadastro-Estoque'!A:G,1,FALSE)),"",VLOOKUP(A2878,'Cadastro-Estoque'!A:G,3,FALSE))</f>
        <v/>
      </c>
    </row>
    <row r="2879" spans="5:8" ht="18.75" customHeight="1" x14ac:dyDescent="0.25">
      <c r="E2879" s="1" t="str">
        <f t="shared" si="45"/>
        <v/>
      </c>
      <c r="F2879" s="2" t="str">
        <f>IF(ISERROR(VLOOKUP(A2879,'Cadastro-Estoque'!A:G,1,FALSE)),"",VLOOKUP(A2879,'Cadastro-Estoque'!A:G,4,FALSE))</f>
        <v/>
      </c>
      <c r="G2879" s="2" t="str">
        <f>IF(ISBLANK(A2879),"",IF(ISERROR(VLOOKUP(A2879,'Cadastro-Estoque'!A:G,1,FALSE)),"Produto não cadastrado",VLOOKUP(A2879,'Cadastro-Estoque'!A:G,2,FALSE)))</f>
        <v/>
      </c>
      <c r="H2879" s="2" t="str">
        <f>IF(ISERROR(VLOOKUP(A2879,'Cadastro-Estoque'!A:G,1,FALSE)),"",VLOOKUP(A2879,'Cadastro-Estoque'!A:G,3,FALSE))</f>
        <v/>
      </c>
    </row>
    <row r="2880" spans="5:8" ht="18.75" customHeight="1" x14ac:dyDescent="0.25">
      <c r="E2880" s="1" t="str">
        <f t="shared" si="45"/>
        <v/>
      </c>
      <c r="F2880" s="2" t="str">
        <f>IF(ISERROR(VLOOKUP(A2880,'Cadastro-Estoque'!A:G,1,FALSE)),"",VLOOKUP(A2880,'Cadastro-Estoque'!A:G,4,FALSE))</f>
        <v/>
      </c>
      <c r="G2880" s="2" t="str">
        <f>IF(ISBLANK(A2880),"",IF(ISERROR(VLOOKUP(A2880,'Cadastro-Estoque'!A:G,1,FALSE)),"Produto não cadastrado",VLOOKUP(A2880,'Cadastro-Estoque'!A:G,2,FALSE)))</f>
        <v/>
      </c>
      <c r="H2880" s="2" t="str">
        <f>IF(ISERROR(VLOOKUP(A2880,'Cadastro-Estoque'!A:G,1,FALSE)),"",VLOOKUP(A2880,'Cadastro-Estoque'!A:G,3,FALSE))</f>
        <v/>
      </c>
    </row>
    <row r="2881" spans="5:8" ht="18.75" customHeight="1" x14ac:dyDescent="0.25">
      <c r="E2881" s="1" t="str">
        <f t="shared" si="45"/>
        <v/>
      </c>
      <c r="F2881" s="2" t="str">
        <f>IF(ISERROR(VLOOKUP(A2881,'Cadastro-Estoque'!A:G,1,FALSE)),"",VLOOKUP(A2881,'Cadastro-Estoque'!A:G,4,FALSE))</f>
        <v/>
      </c>
      <c r="G2881" s="2" t="str">
        <f>IF(ISBLANK(A2881),"",IF(ISERROR(VLOOKUP(A2881,'Cadastro-Estoque'!A:G,1,FALSE)),"Produto não cadastrado",VLOOKUP(A2881,'Cadastro-Estoque'!A:G,2,FALSE)))</f>
        <v/>
      </c>
      <c r="H2881" s="2" t="str">
        <f>IF(ISERROR(VLOOKUP(A2881,'Cadastro-Estoque'!A:G,1,FALSE)),"",VLOOKUP(A2881,'Cadastro-Estoque'!A:G,3,FALSE))</f>
        <v/>
      </c>
    </row>
    <row r="2882" spans="5:8" ht="18.75" customHeight="1" x14ac:dyDescent="0.25">
      <c r="E2882" s="1" t="str">
        <f t="shared" si="45"/>
        <v/>
      </c>
      <c r="F2882" s="2" t="str">
        <f>IF(ISERROR(VLOOKUP(A2882,'Cadastro-Estoque'!A:G,1,FALSE)),"",VLOOKUP(A2882,'Cadastro-Estoque'!A:G,4,FALSE))</f>
        <v/>
      </c>
      <c r="G2882" s="2" t="str">
        <f>IF(ISBLANK(A2882),"",IF(ISERROR(VLOOKUP(A2882,'Cadastro-Estoque'!A:G,1,FALSE)),"Produto não cadastrado",VLOOKUP(A2882,'Cadastro-Estoque'!A:G,2,FALSE)))</f>
        <v/>
      </c>
      <c r="H2882" s="2" t="str">
        <f>IF(ISERROR(VLOOKUP(A2882,'Cadastro-Estoque'!A:G,1,FALSE)),"",VLOOKUP(A2882,'Cadastro-Estoque'!A:G,3,FALSE))</f>
        <v/>
      </c>
    </row>
    <row r="2883" spans="5:8" ht="18.75" customHeight="1" x14ac:dyDescent="0.25">
      <c r="E2883" s="1" t="str">
        <f t="shared" si="45"/>
        <v/>
      </c>
      <c r="F2883" s="2" t="str">
        <f>IF(ISERROR(VLOOKUP(A2883,'Cadastro-Estoque'!A:G,1,FALSE)),"",VLOOKUP(A2883,'Cadastro-Estoque'!A:G,4,FALSE))</f>
        <v/>
      </c>
      <c r="G2883" s="2" t="str">
        <f>IF(ISBLANK(A2883),"",IF(ISERROR(VLOOKUP(A2883,'Cadastro-Estoque'!A:G,1,FALSE)),"Produto não cadastrado",VLOOKUP(A2883,'Cadastro-Estoque'!A:G,2,FALSE)))</f>
        <v/>
      </c>
      <c r="H2883" s="2" t="str">
        <f>IF(ISERROR(VLOOKUP(A2883,'Cadastro-Estoque'!A:G,1,FALSE)),"",VLOOKUP(A2883,'Cadastro-Estoque'!A:G,3,FALSE))</f>
        <v/>
      </c>
    </row>
    <row r="2884" spans="5:8" ht="18.75" customHeight="1" x14ac:dyDescent="0.25">
      <c r="E2884" s="1" t="str">
        <f t="shared" si="45"/>
        <v/>
      </c>
      <c r="F2884" s="2" t="str">
        <f>IF(ISERROR(VLOOKUP(A2884,'Cadastro-Estoque'!A:G,1,FALSE)),"",VLOOKUP(A2884,'Cadastro-Estoque'!A:G,4,FALSE))</f>
        <v/>
      </c>
      <c r="G2884" s="2" t="str">
        <f>IF(ISBLANK(A2884),"",IF(ISERROR(VLOOKUP(A2884,'Cadastro-Estoque'!A:G,1,FALSE)),"Produto não cadastrado",VLOOKUP(A2884,'Cadastro-Estoque'!A:G,2,FALSE)))</f>
        <v/>
      </c>
      <c r="H2884" s="2" t="str">
        <f>IF(ISERROR(VLOOKUP(A2884,'Cadastro-Estoque'!A:G,1,FALSE)),"",VLOOKUP(A2884,'Cadastro-Estoque'!A:G,3,FALSE))</f>
        <v/>
      </c>
    </row>
    <row r="2885" spans="5:8" ht="18.75" customHeight="1" x14ac:dyDescent="0.25">
      <c r="E2885" s="1" t="str">
        <f t="shared" si="45"/>
        <v/>
      </c>
      <c r="F2885" s="2" t="str">
        <f>IF(ISERROR(VLOOKUP(A2885,'Cadastro-Estoque'!A:G,1,FALSE)),"",VLOOKUP(A2885,'Cadastro-Estoque'!A:G,4,FALSE))</f>
        <v/>
      </c>
      <c r="G2885" s="2" t="str">
        <f>IF(ISBLANK(A2885),"",IF(ISERROR(VLOOKUP(A2885,'Cadastro-Estoque'!A:G,1,FALSE)),"Produto não cadastrado",VLOOKUP(A2885,'Cadastro-Estoque'!A:G,2,FALSE)))</f>
        <v/>
      </c>
      <c r="H2885" s="2" t="str">
        <f>IF(ISERROR(VLOOKUP(A2885,'Cadastro-Estoque'!A:G,1,FALSE)),"",VLOOKUP(A2885,'Cadastro-Estoque'!A:G,3,FALSE))</f>
        <v/>
      </c>
    </row>
    <row r="2886" spans="5:8" ht="18.75" customHeight="1" x14ac:dyDescent="0.25">
      <c r="E2886" s="1" t="str">
        <f t="shared" si="45"/>
        <v/>
      </c>
      <c r="F2886" s="2" t="str">
        <f>IF(ISERROR(VLOOKUP(A2886,'Cadastro-Estoque'!A:G,1,FALSE)),"",VLOOKUP(A2886,'Cadastro-Estoque'!A:G,4,FALSE))</f>
        <v/>
      </c>
      <c r="G2886" s="2" t="str">
        <f>IF(ISBLANK(A2886),"",IF(ISERROR(VLOOKUP(A2886,'Cadastro-Estoque'!A:G,1,FALSE)),"Produto não cadastrado",VLOOKUP(A2886,'Cadastro-Estoque'!A:G,2,FALSE)))</f>
        <v/>
      </c>
      <c r="H2886" s="2" t="str">
        <f>IF(ISERROR(VLOOKUP(A2886,'Cadastro-Estoque'!A:G,1,FALSE)),"",VLOOKUP(A2886,'Cadastro-Estoque'!A:G,3,FALSE))</f>
        <v/>
      </c>
    </row>
    <row r="2887" spans="5:8" ht="18.75" customHeight="1" x14ac:dyDescent="0.25">
      <c r="E2887" s="1" t="str">
        <f t="shared" ref="E2887:E2950" si="46">IF(ISBLANK(A2887),"",C2887*D2887)</f>
        <v/>
      </c>
      <c r="F2887" s="2" t="str">
        <f>IF(ISERROR(VLOOKUP(A2887,'Cadastro-Estoque'!A:G,1,FALSE)),"",VLOOKUP(A2887,'Cadastro-Estoque'!A:G,4,FALSE))</f>
        <v/>
      </c>
      <c r="G2887" s="2" t="str">
        <f>IF(ISBLANK(A2887),"",IF(ISERROR(VLOOKUP(A2887,'Cadastro-Estoque'!A:G,1,FALSE)),"Produto não cadastrado",VLOOKUP(A2887,'Cadastro-Estoque'!A:G,2,FALSE)))</f>
        <v/>
      </c>
      <c r="H2887" s="2" t="str">
        <f>IF(ISERROR(VLOOKUP(A2887,'Cadastro-Estoque'!A:G,1,FALSE)),"",VLOOKUP(A2887,'Cadastro-Estoque'!A:G,3,FALSE))</f>
        <v/>
      </c>
    </row>
    <row r="2888" spans="5:8" ht="18.75" customHeight="1" x14ac:dyDescent="0.25">
      <c r="E2888" s="1" t="str">
        <f t="shared" si="46"/>
        <v/>
      </c>
      <c r="F2888" s="2" t="str">
        <f>IF(ISERROR(VLOOKUP(A2888,'Cadastro-Estoque'!A:G,1,FALSE)),"",VLOOKUP(A2888,'Cadastro-Estoque'!A:G,4,FALSE))</f>
        <v/>
      </c>
      <c r="G2888" s="2" t="str">
        <f>IF(ISBLANK(A2888),"",IF(ISERROR(VLOOKUP(A2888,'Cadastro-Estoque'!A:G,1,FALSE)),"Produto não cadastrado",VLOOKUP(A2888,'Cadastro-Estoque'!A:G,2,FALSE)))</f>
        <v/>
      </c>
      <c r="H2888" s="2" t="str">
        <f>IF(ISERROR(VLOOKUP(A2888,'Cadastro-Estoque'!A:G,1,FALSE)),"",VLOOKUP(A2888,'Cadastro-Estoque'!A:G,3,FALSE))</f>
        <v/>
      </c>
    </row>
    <row r="2889" spans="5:8" ht="18.75" customHeight="1" x14ac:dyDescent="0.25">
      <c r="E2889" s="1" t="str">
        <f t="shared" si="46"/>
        <v/>
      </c>
      <c r="F2889" s="2" t="str">
        <f>IF(ISERROR(VLOOKUP(A2889,'Cadastro-Estoque'!A:G,1,FALSE)),"",VLOOKUP(A2889,'Cadastro-Estoque'!A:G,4,FALSE))</f>
        <v/>
      </c>
      <c r="G2889" s="2" t="str">
        <f>IF(ISBLANK(A2889),"",IF(ISERROR(VLOOKUP(A2889,'Cadastro-Estoque'!A:G,1,FALSE)),"Produto não cadastrado",VLOOKUP(A2889,'Cadastro-Estoque'!A:G,2,FALSE)))</f>
        <v/>
      </c>
      <c r="H2889" s="2" t="str">
        <f>IF(ISERROR(VLOOKUP(A2889,'Cadastro-Estoque'!A:G,1,FALSE)),"",VLOOKUP(A2889,'Cadastro-Estoque'!A:G,3,FALSE))</f>
        <v/>
      </c>
    </row>
    <row r="2890" spans="5:8" ht="18.75" customHeight="1" x14ac:dyDescent="0.25">
      <c r="E2890" s="1" t="str">
        <f t="shared" si="46"/>
        <v/>
      </c>
      <c r="F2890" s="2" t="str">
        <f>IF(ISERROR(VLOOKUP(A2890,'Cadastro-Estoque'!A:G,1,FALSE)),"",VLOOKUP(A2890,'Cadastro-Estoque'!A:G,4,FALSE))</f>
        <v/>
      </c>
      <c r="G2890" s="2" t="str">
        <f>IF(ISBLANK(A2890),"",IF(ISERROR(VLOOKUP(A2890,'Cadastro-Estoque'!A:G,1,FALSE)),"Produto não cadastrado",VLOOKUP(A2890,'Cadastro-Estoque'!A:G,2,FALSE)))</f>
        <v/>
      </c>
      <c r="H2890" s="2" t="str">
        <f>IF(ISERROR(VLOOKUP(A2890,'Cadastro-Estoque'!A:G,1,FALSE)),"",VLOOKUP(A2890,'Cadastro-Estoque'!A:G,3,FALSE))</f>
        <v/>
      </c>
    </row>
    <row r="2891" spans="5:8" ht="18.75" customHeight="1" x14ac:dyDescent="0.25">
      <c r="E2891" s="1" t="str">
        <f t="shared" si="46"/>
        <v/>
      </c>
      <c r="F2891" s="2" t="str">
        <f>IF(ISERROR(VLOOKUP(A2891,'Cadastro-Estoque'!A:G,1,FALSE)),"",VLOOKUP(A2891,'Cadastro-Estoque'!A:G,4,FALSE))</f>
        <v/>
      </c>
      <c r="G2891" s="2" t="str">
        <f>IF(ISBLANK(A2891),"",IF(ISERROR(VLOOKUP(A2891,'Cadastro-Estoque'!A:G,1,FALSE)),"Produto não cadastrado",VLOOKUP(A2891,'Cadastro-Estoque'!A:G,2,FALSE)))</f>
        <v/>
      </c>
      <c r="H2891" s="2" t="str">
        <f>IF(ISERROR(VLOOKUP(A2891,'Cadastro-Estoque'!A:G,1,FALSE)),"",VLOOKUP(A2891,'Cadastro-Estoque'!A:G,3,FALSE))</f>
        <v/>
      </c>
    </row>
    <row r="2892" spans="5:8" ht="18.75" customHeight="1" x14ac:dyDescent="0.25">
      <c r="E2892" s="1" t="str">
        <f t="shared" si="46"/>
        <v/>
      </c>
      <c r="F2892" s="2" t="str">
        <f>IF(ISERROR(VLOOKUP(A2892,'Cadastro-Estoque'!A:G,1,FALSE)),"",VLOOKUP(A2892,'Cadastro-Estoque'!A:G,4,FALSE))</f>
        <v/>
      </c>
      <c r="G2892" s="2" t="str">
        <f>IF(ISBLANK(A2892),"",IF(ISERROR(VLOOKUP(A2892,'Cadastro-Estoque'!A:G,1,FALSE)),"Produto não cadastrado",VLOOKUP(A2892,'Cadastro-Estoque'!A:G,2,FALSE)))</f>
        <v/>
      </c>
      <c r="H2892" s="2" t="str">
        <f>IF(ISERROR(VLOOKUP(A2892,'Cadastro-Estoque'!A:G,1,FALSE)),"",VLOOKUP(A2892,'Cadastro-Estoque'!A:G,3,FALSE))</f>
        <v/>
      </c>
    </row>
    <row r="2893" spans="5:8" ht="18.75" customHeight="1" x14ac:dyDescent="0.25">
      <c r="E2893" s="1" t="str">
        <f t="shared" si="46"/>
        <v/>
      </c>
      <c r="F2893" s="2" t="str">
        <f>IF(ISERROR(VLOOKUP(A2893,'Cadastro-Estoque'!A:G,1,FALSE)),"",VLOOKUP(A2893,'Cadastro-Estoque'!A:G,4,FALSE))</f>
        <v/>
      </c>
      <c r="G2893" s="2" t="str">
        <f>IF(ISBLANK(A2893),"",IF(ISERROR(VLOOKUP(A2893,'Cadastro-Estoque'!A:G,1,FALSE)),"Produto não cadastrado",VLOOKUP(A2893,'Cadastro-Estoque'!A:G,2,FALSE)))</f>
        <v/>
      </c>
      <c r="H2893" s="2" t="str">
        <f>IF(ISERROR(VLOOKUP(A2893,'Cadastro-Estoque'!A:G,1,FALSE)),"",VLOOKUP(A2893,'Cadastro-Estoque'!A:G,3,FALSE))</f>
        <v/>
      </c>
    </row>
    <row r="2894" spans="5:8" ht="18.75" customHeight="1" x14ac:dyDescent="0.25">
      <c r="E2894" s="1" t="str">
        <f t="shared" si="46"/>
        <v/>
      </c>
      <c r="F2894" s="2" t="str">
        <f>IF(ISERROR(VLOOKUP(A2894,'Cadastro-Estoque'!A:G,1,FALSE)),"",VLOOKUP(A2894,'Cadastro-Estoque'!A:G,4,FALSE))</f>
        <v/>
      </c>
      <c r="G2894" s="2" t="str">
        <f>IF(ISBLANK(A2894),"",IF(ISERROR(VLOOKUP(A2894,'Cadastro-Estoque'!A:G,1,FALSE)),"Produto não cadastrado",VLOOKUP(A2894,'Cadastro-Estoque'!A:G,2,FALSE)))</f>
        <v/>
      </c>
      <c r="H2894" s="2" t="str">
        <f>IF(ISERROR(VLOOKUP(A2894,'Cadastro-Estoque'!A:G,1,FALSE)),"",VLOOKUP(A2894,'Cadastro-Estoque'!A:G,3,FALSE))</f>
        <v/>
      </c>
    </row>
    <row r="2895" spans="5:8" ht="18.75" customHeight="1" x14ac:dyDescent="0.25">
      <c r="E2895" s="1" t="str">
        <f t="shared" si="46"/>
        <v/>
      </c>
      <c r="F2895" s="2" t="str">
        <f>IF(ISERROR(VLOOKUP(A2895,'Cadastro-Estoque'!A:G,1,FALSE)),"",VLOOKUP(A2895,'Cadastro-Estoque'!A:G,4,FALSE))</f>
        <v/>
      </c>
      <c r="G2895" s="2" t="str">
        <f>IF(ISBLANK(A2895),"",IF(ISERROR(VLOOKUP(A2895,'Cadastro-Estoque'!A:G,1,FALSE)),"Produto não cadastrado",VLOOKUP(A2895,'Cadastro-Estoque'!A:G,2,FALSE)))</f>
        <v/>
      </c>
      <c r="H2895" s="2" t="str">
        <f>IF(ISERROR(VLOOKUP(A2895,'Cadastro-Estoque'!A:G,1,FALSE)),"",VLOOKUP(A2895,'Cadastro-Estoque'!A:G,3,FALSE))</f>
        <v/>
      </c>
    </row>
    <row r="2896" spans="5:8" ht="18.75" customHeight="1" x14ac:dyDescent="0.25">
      <c r="E2896" s="1" t="str">
        <f t="shared" si="46"/>
        <v/>
      </c>
      <c r="F2896" s="2" t="str">
        <f>IF(ISERROR(VLOOKUP(A2896,'Cadastro-Estoque'!A:G,1,FALSE)),"",VLOOKUP(A2896,'Cadastro-Estoque'!A:G,4,FALSE))</f>
        <v/>
      </c>
      <c r="G2896" s="2" t="str">
        <f>IF(ISBLANK(A2896),"",IF(ISERROR(VLOOKUP(A2896,'Cadastro-Estoque'!A:G,1,FALSE)),"Produto não cadastrado",VLOOKUP(A2896,'Cadastro-Estoque'!A:G,2,FALSE)))</f>
        <v/>
      </c>
      <c r="H2896" s="2" t="str">
        <f>IF(ISERROR(VLOOKUP(A2896,'Cadastro-Estoque'!A:G,1,FALSE)),"",VLOOKUP(A2896,'Cadastro-Estoque'!A:G,3,FALSE))</f>
        <v/>
      </c>
    </row>
    <row r="2897" spans="5:8" ht="18.75" customHeight="1" x14ac:dyDescent="0.25">
      <c r="E2897" s="1" t="str">
        <f t="shared" si="46"/>
        <v/>
      </c>
      <c r="F2897" s="2" t="str">
        <f>IF(ISERROR(VLOOKUP(A2897,'Cadastro-Estoque'!A:G,1,FALSE)),"",VLOOKUP(A2897,'Cadastro-Estoque'!A:G,4,FALSE))</f>
        <v/>
      </c>
      <c r="G2897" s="2" t="str">
        <f>IF(ISBLANK(A2897),"",IF(ISERROR(VLOOKUP(A2897,'Cadastro-Estoque'!A:G,1,FALSE)),"Produto não cadastrado",VLOOKUP(A2897,'Cadastro-Estoque'!A:G,2,FALSE)))</f>
        <v/>
      </c>
      <c r="H2897" s="2" t="str">
        <f>IF(ISERROR(VLOOKUP(A2897,'Cadastro-Estoque'!A:G,1,FALSE)),"",VLOOKUP(A2897,'Cadastro-Estoque'!A:G,3,FALSE))</f>
        <v/>
      </c>
    </row>
    <row r="2898" spans="5:8" ht="18.75" customHeight="1" x14ac:dyDescent="0.25">
      <c r="E2898" s="1" t="str">
        <f t="shared" si="46"/>
        <v/>
      </c>
      <c r="F2898" s="2" t="str">
        <f>IF(ISERROR(VLOOKUP(A2898,'Cadastro-Estoque'!A:G,1,FALSE)),"",VLOOKUP(A2898,'Cadastro-Estoque'!A:G,4,FALSE))</f>
        <v/>
      </c>
      <c r="G2898" s="2" t="str">
        <f>IF(ISBLANK(A2898),"",IF(ISERROR(VLOOKUP(A2898,'Cadastro-Estoque'!A:G,1,FALSE)),"Produto não cadastrado",VLOOKUP(A2898,'Cadastro-Estoque'!A:G,2,FALSE)))</f>
        <v/>
      </c>
      <c r="H2898" s="2" t="str">
        <f>IF(ISERROR(VLOOKUP(A2898,'Cadastro-Estoque'!A:G,1,FALSE)),"",VLOOKUP(A2898,'Cadastro-Estoque'!A:G,3,FALSE))</f>
        <v/>
      </c>
    </row>
    <row r="2899" spans="5:8" ht="18.75" customHeight="1" x14ac:dyDescent="0.25">
      <c r="E2899" s="1" t="str">
        <f t="shared" si="46"/>
        <v/>
      </c>
      <c r="F2899" s="2" t="str">
        <f>IF(ISERROR(VLOOKUP(A2899,'Cadastro-Estoque'!A:G,1,FALSE)),"",VLOOKUP(A2899,'Cadastro-Estoque'!A:G,4,FALSE))</f>
        <v/>
      </c>
      <c r="G2899" s="2" t="str">
        <f>IF(ISBLANK(A2899),"",IF(ISERROR(VLOOKUP(A2899,'Cadastro-Estoque'!A:G,1,FALSE)),"Produto não cadastrado",VLOOKUP(A2899,'Cadastro-Estoque'!A:G,2,FALSE)))</f>
        <v/>
      </c>
      <c r="H2899" s="2" t="str">
        <f>IF(ISERROR(VLOOKUP(A2899,'Cadastro-Estoque'!A:G,1,FALSE)),"",VLOOKUP(A2899,'Cadastro-Estoque'!A:G,3,FALSE))</f>
        <v/>
      </c>
    </row>
    <row r="2900" spans="5:8" ht="18.75" customHeight="1" x14ac:dyDescent="0.25">
      <c r="E2900" s="1" t="str">
        <f t="shared" si="46"/>
        <v/>
      </c>
      <c r="F2900" s="2" t="str">
        <f>IF(ISERROR(VLOOKUP(A2900,'Cadastro-Estoque'!A:G,1,FALSE)),"",VLOOKUP(A2900,'Cadastro-Estoque'!A:G,4,FALSE))</f>
        <v/>
      </c>
      <c r="G2900" s="2" t="str">
        <f>IF(ISBLANK(A2900),"",IF(ISERROR(VLOOKUP(A2900,'Cadastro-Estoque'!A:G,1,FALSE)),"Produto não cadastrado",VLOOKUP(A2900,'Cadastro-Estoque'!A:G,2,FALSE)))</f>
        <v/>
      </c>
      <c r="H2900" s="2" t="str">
        <f>IF(ISERROR(VLOOKUP(A2900,'Cadastro-Estoque'!A:G,1,FALSE)),"",VLOOKUP(A2900,'Cadastro-Estoque'!A:G,3,FALSE))</f>
        <v/>
      </c>
    </row>
    <row r="2901" spans="5:8" ht="18.75" customHeight="1" x14ac:dyDescent="0.25">
      <c r="E2901" s="1" t="str">
        <f t="shared" si="46"/>
        <v/>
      </c>
      <c r="F2901" s="2" t="str">
        <f>IF(ISERROR(VLOOKUP(A2901,'Cadastro-Estoque'!A:G,1,FALSE)),"",VLOOKUP(A2901,'Cadastro-Estoque'!A:G,4,FALSE))</f>
        <v/>
      </c>
      <c r="G2901" s="2" t="str">
        <f>IF(ISBLANK(A2901),"",IF(ISERROR(VLOOKUP(A2901,'Cadastro-Estoque'!A:G,1,FALSE)),"Produto não cadastrado",VLOOKUP(A2901,'Cadastro-Estoque'!A:G,2,FALSE)))</f>
        <v/>
      </c>
      <c r="H2901" s="2" t="str">
        <f>IF(ISERROR(VLOOKUP(A2901,'Cadastro-Estoque'!A:G,1,FALSE)),"",VLOOKUP(A2901,'Cadastro-Estoque'!A:G,3,FALSE))</f>
        <v/>
      </c>
    </row>
    <row r="2902" spans="5:8" ht="18.75" customHeight="1" x14ac:dyDescent="0.25">
      <c r="E2902" s="1" t="str">
        <f t="shared" si="46"/>
        <v/>
      </c>
      <c r="F2902" s="2" t="str">
        <f>IF(ISERROR(VLOOKUP(A2902,'Cadastro-Estoque'!A:G,1,FALSE)),"",VLOOKUP(A2902,'Cadastro-Estoque'!A:G,4,FALSE))</f>
        <v/>
      </c>
      <c r="G2902" s="2" t="str">
        <f>IF(ISBLANK(A2902),"",IF(ISERROR(VLOOKUP(A2902,'Cadastro-Estoque'!A:G,1,FALSE)),"Produto não cadastrado",VLOOKUP(A2902,'Cadastro-Estoque'!A:G,2,FALSE)))</f>
        <v/>
      </c>
      <c r="H2902" s="2" t="str">
        <f>IF(ISERROR(VLOOKUP(A2902,'Cadastro-Estoque'!A:G,1,FALSE)),"",VLOOKUP(A2902,'Cadastro-Estoque'!A:G,3,FALSE))</f>
        <v/>
      </c>
    </row>
    <row r="2903" spans="5:8" ht="18.75" customHeight="1" x14ac:dyDescent="0.25">
      <c r="E2903" s="1" t="str">
        <f t="shared" si="46"/>
        <v/>
      </c>
      <c r="F2903" s="2" t="str">
        <f>IF(ISERROR(VLOOKUP(A2903,'Cadastro-Estoque'!A:G,1,FALSE)),"",VLOOKUP(A2903,'Cadastro-Estoque'!A:G,4,FALSE))</f>
        <v/>
      </c>
      <c r="G2903" s="2" t="str">
        <f>IF(ISBLANK(A2903),"",IF(ISERROR(VLOOKUP(A2903,'Cadastro-Estoque'!A:G,1,FALSE)),"Produto não cadastrado",VLOOKUP(A2903,'Cadastro-Estoque'!A:G,2,FALSE)))</f>
        <v/>
      </c>
      <c r="H2903" s="2" t="str">
        <f>IF(ISERROR(VLOOKUP(A2903,'Cadastro-Estoque'!A:G,1,FALSE)),"",VLOOKUP(A2903,'Cadastro-Estoque'!A:G,3,FALSE))</f>
        <v/>
      </c>
    </row>
    <row r="2904" spans="5:8" ht="18.75" customHeight="1" x14ac:dyDescent="0.25">
      <c r="E2904" s="1" t="str">
        <f t="shared" si="46"/>
        <v/>
      </c>
      <c r="F2904" s="2" t="str">
        <f>IF(ISERROR(VLOOKUP(A2904,'Cadastro-Estoque'!A:G,1,FALSE)),"",VLOOKUP(A2904,'Cadastro-Estoque'!A:G,4,FALSE))</f>
        <v/>
      </c>
      <c r="G2904" s="2" t="str">
        <f>IF(ISBLANK(A2904),"",IF(ISERROR(VLOOKUP(A2904,'Cadastro-Estoque'!A:G,1,FALSE)),"Produto não cadastrado",VLOOKUP(A2904,'Cadastro-Estoque'!A:G,2,FALSE)))</f>
        <v/>
      </c>
      <c r="H2904" s="2" t="str">
        <f>IF(ISERROR(VLOOKUP(A2904,'Cadastro-Estoque'!A:G,1,FALSE)),"",VLOOKUP(A2904,'Cadastro-Estoque'!A:G,3,FALSE))</f>
        <v/>
      </c>
    </row>
    <row r="2905" spans="5:8" ht="18.75" customHeight="1" x14ac:dyDescent="0.25">
      <c r="E2905" s="1" t="str">
        <f t="shared" si="46"/>
        <v/>
      </c>
      <c r="F2905" s="2" t="str">
        <f>IF(ISERROR(VLOOKUP(A2905,'Cadastro-Estoque'!A:G,1,FALSE)),"",VLOOKUP(A2905,'Cadastro-Estoque'!A:G,4,FALSE))</f>
        <v/>
      </c>
      <c r="G2905" s="2" t="str">
        <f>IF(ISBLANK(A2905),"",IF(ISERROR(VLOOKUP(A2905,'Cadastro-Estoque'!A:G,1,FALSE)),"Produto não cadastrado",VLOOKUP(A2905,'Cadastro-Estoque'!A:G,2,FALSE)))</f>
        <v/>
      </c>
      <c r="H2905" s="2" t="str">
        <f>IF(ISERROR(VLOOKUP(A2905,'Cadastro-Estoque'!A:G,1,FALSE)),"",VLOOKUP(A2905,'Cadastro-Estoque'!A:G,3,FALSE))</f>
        <v/>
      </c>
    </row>
    <row r="2906" spans="5:8" ht="18.75" customHeight="1" x14ac:dyDescent="0.25">
      <c r="E2906" s="1" t="str">
        <f t="shared" si="46"/>
        <v/>
      </c>
      <c r="F2906" s="2" t="str">
        <f>IF(ISERROR(VLOOKUP(A2906,'Cadastro-Estoque'!A:G,1,FALSE)),"",VLOOKUP(A2906,'Cadastro-Estoque'!A:G,4,FALSE))</f>
        <v/>
      </c>
      <c r="G2906" s="2" t="str">
        <f>IF(ISBLANK(A2906),"",IF(ISERROR(VLOOKUP(A2906,'Cadastro-Estoque'!A:G,1,FALSE)),"Produto não cadastrado",VLOOKUP(A2906,'Cadastro-Estoque'!A:G,2,FALSE)))</f>
        <v/>
      </c>
      <c r="H2906" s="2" t="str">
        <f>IF(ISERROR(VLOOKUP(A2906,'Cadastro-Estoque'!A:G,1,FALSE)),"",VLOOKUP(A2906,'Cadastro-Estoque'!A:G,3,FALSE))</f>
        <v/>
      </c>
    </row>
    <row r="2907" spans="5:8" ht="18.75" customHeight="1" x14ac:dyDescent="0.25">
      <c r="E2907" s="1" t="str">
        <f t="shared" si="46"/>
        <v/>
      </c>
      <c r="F2907" s="2" t="str">
        <f>IF(ISERROR(VLOOKUP(A2907,'Cadastro-Estoque'!A:G,1,FALSE)),"",VLOOKUP(A2907,'Cadastro-Estoque'!A:G,4,FALSE))</f>
        <v/>
      </c>
      <c r="G2907" s="2" t="str">
        <f>IF(ISBLANK(A2907),"",IF(ISERROR(VLOOKUP(A2907,'Cadastro-Estoque'!A:G,1,FALSE)),"Produto não cadastrado",VLOOKUP(A2907,'Cadastro-Estoque'!A:G,2,FALSE)))</f>
        <v/>
      </c>
      <c r="H2907" s="2" t="str">
        <f>IF(ISERROR(VLOOKUP(A2907,'Cadastro-Estoque'!A:G,1,FALSE)),"",VLOOKUP(A2907,'Cadastro-Estoque'!A:G,3,FALSE))</f>
        <v/>
      </c>
    </row>
    <row r="2908" spans="5:8" ht="18.75" customHeight="1" x14ac:dyDescent="0.25">
      <c r="E2908" s="1" t="str">
        <f t="shared" si="46"/>
        <v/>
      </c>
      <c r="F2908" s="2" t="str">
        <f>IF(ISERROR(VLOOKUP(A2908,'Cadastro-Estoque'!A:G,1,FALSE)),"",VLOOKUP(A2908,'Cadastro-Estoque'!A:G,4,FALSE))</f>
        <v/>
      </c>
      <c r="G2908" s="2" t="str">
        <f>IF(ISBLANK(A2908),"",IF(ISERROR(VLOOKUP(A2908,'Cadastro-Estoque'!A:G,1,FALSE)),"Produto não cadastrado",VLOOKUP(A2908,'Cadastro-Estoque'!A:G,2,FALSE)))</f>
        <v/>
      </c>
      <c r="H2908" s="2" t="str">
        <f>IF(ISERROR(VLOOKUP(A2908,'Cadastro-Estoque'!A:G,1,FALSE)),"",VLOOKUP(A2908,'Cadastro-Estoque'!A:G,3,FALSE))</f>
        <v/>
      </c>
    </row>
    <row r="2909" spans="5:8" ht="18.75" customHeight="1" x14ac:dyDescent="0.25">
      <c r="E2909" s="1" t="str">
        <f t="shared" si="46"/>
        <v/>
      </c>
      <c r="F2909" s="2" t="str">
        <f>IF(ISERROR(VLOOKUP(A2909,'Cadastro-Estoque'!A:G,1,FALSE)),"",VLOOKUP(A2909,'Cadastro-Estoque'!A:G,4,FALSE))</f>
        <v/>
      </c>
      <c r="G2909" s="2" t="str">
        <f>IF(ISBLANK(A2909),"",IF(ISERROR(VLOOKUP(A2909,'Cadastro-Estoque'!A:G,1,FALSE)),"Produto não cadastrado",VLOOKUP(A2909,'Cadastro-Estoque'!A:G,2,FALSE)))</f>
        <v/>
      </c>
      <c r="H2909" s="2" t="str">
        <f>IF(ISERROR(VLOOKUP(A2909,'Cadastro-Estoque'!A:G,1,FALSE)),"",VLOOKUP(A2909,'Cadastro-Estoque'!A:G,3,FALSE))</f>
        <v/>
      </c>
    </row>
    <row r="2910" spans="5:8" ht="18.75" customHeight="1" x14ac:dyDescent="0.25">
      <c r="E2910" s="1" t="str">
        <f t="shared" si="46"/>
        <v/>
      </c>
      <c r="F2910" s="2" t="str">
        <f>IF(ISERROR(VLOOKUP(A2910,'Cadastro-Estoque'!A:G,1,FALSE)),"",VLOOKUP(A2910,'Cadastro-Estoque'!A:G,4,FALSE))</f>
        <v/>
      </c>
      <c r="G2910" s="2" t="str">
        <f>IF(ISBLANK(A2910),"",IF(ISERROR(VLOOKUP(A2910,'Cadastro-Estoque'!A:G,1,FALSE)),"Produto não cadastrado",VLOOKUP(A2910,'Cadastro-Estoque'!A:G,2,FALSE)))</f>
        <v/>
      </c>
      <c r="H2910" s="2" t="str">
        <f>IF(ISERROR(VLOOKUP(A2910,'Cadastro-Estoque'!A:G,1,FALSE)),"",VLOOKUP(A2910,'Cadastro-Estoque'!A:G,3,FALSE))</f>
        <v/>
      </c>
    </row>
    <row r="2911" spans="5:8" ht="18.75" customHeight="1" x14ac:dyDescent="0.25">
      <c r="E2911" s="1" t="str">
        <f t="shared" si="46"/>
        <v/>
      </c>
      <c r="F2911" s="2" t="str">
        <f>IF(ISERROR(VLOOKUP(A2911,'Cadastro-Estoque'!A:G,1,FALSE)),"",VLOOKUP(A2911,'Cadastro-Estoque'!A:G,4,FALSE))</f>
        <v/>
      </c>
      <c r="G2911" s="2" t="str">
        <f>IF(ISBLANK(A2911),"",IF(ISERROR(VLOOKUP(A2911,'Cadastro-Estoque'!A:G,1,FALSE)),"Produto não cadastrado",VLOOKUP(A2911,'Cadastro-Estoque'!A:G,2,FALSE)))</f>
        <v/>
      </c>
      <c r="H2911" s="2" t="str">
        <f>IF(ISERROR(VLOOKUP(A2911,'Cadastro-Estoque'!A:G,1,FALSE)),"",VLOOKUP(A2911,'Cadastro-Estoque'!A:G,3,FALSE))</f>
        <v/>
      </c>
    </row>
    <row r="2912" spans="5:8" ht="18.75" customHeight="1" x14ac:dyDescent="0.25">
      <c r="E2912" s="1" t="str">
        <f t="shared" si="46"/>
        <v/>
      </c>
      <c r="F2912" s="2" t="str">
        <f>IF(ISERROR(VLOOKUP(A2912,'Cadastro-Estoque'!A:G,1,FALSE)),"",VLOOKUP(A2912,'Cadastro-Estoque'!A:G,4,FALSE))</f>
        <v/>
      </c>
      <c r="G2912" s="2" t="str">
        <f>IF(ISBLANK(A2912),"",IF(ISERROR(VLOOKUP(A2912,'Cadastro-Estoque'!A:G,1,FALSE)),"Produto não cadastrado",VLOOKUP(A2912,'Cadastro-Estoque'!A:G,2,FALSE)))</f>
        <v/>
      </c>
      <c r="H2912" s="2" t="str">
        <f>IF(ISERROR(VLOOKUP(A2912,'Cadastro-Estoque'!A:G,1,FALSE)),"",VLOOKUP(A2912,'Cadastro-Estoque'!A:G,3,FALSE))</f>
        <v/>
      </c>
    </row>
    <row r="2913" spans="5:8" ht="18.75" customHeight="1" x14ac:dyDescent="0.25">
      <c r="E2913" s="1" t="str">
        <f t="shared" si="46"/>
        <v/>
      </c>
      <c r="F2913" s="2" t="str">
        <f>IF(ISERROR(VLOOKUP(A2913,'Cadastro-Estoque'!A:G,1,FALSE)),"",VLOOKUP(A2913,'Cadastro-Estoque'!A:G,4,FALSE))</f>
        <v/>
      </c>
      <c r="G2913" s="2" t="str">
        <f>IF(ISBLANK(A2913),"",IF(ISERROR(VLOOKUP(A2913,'Cadastro-Estoque'!A:G,1,FALSE)),"Produto não cadastrado",VLOOKUP(A2913,'Cadastro-Estoque'!A:G,2,FALSE)))</f>
        <v/>
      </c>
      <c r="H2913" s="2" t="str">
        <f>IF(ISERROR(VLOOKUP(A2913,'Cadastro-Estoque'!A:G,1,FALSE)),"",VLOOKUP(A2913,'Cadastro-Estoque'!A:G,3,FALSE))</f>
        <v/>
      </c>
    </row>
    <row r="2914" spans="5:8" ht="18.75" customHeight="1" x14ac:dyDescent="0.25">
      <c r="E2914" s="1" t="str">
        <f t="shared" si="46"/>
        <v/>
      </c>
      <c r="F2914" s="2" t="str">
        <f>IF(ISERROR(VLOOKUP(A2914,'Cadastro-Estoque'!A:G,1,FALSE)),"",VLOOKUP(A2914,'Cadastro-Estoque'!A:G,4,FALSE))</f>
        <v/>
      </c>
      <c r="G2914" s="2" t="str">
        <f>IF(ISBLANK(A2914),"",IF(ISERROR(VLOOKUP(A2914,'Cadastro-Estoque'!A:G,1,FALSE)),"Produto não cadastrado",VLOOKUP(A2914,'Cadastro-Estoque'!A:G,2,FALSE)))</f>
        <v/>
      </c>
      <c r="H2914" s="2" t="str">
        <f>IF(ISERROR(VLOOKUP(A2914,'Cadastro-Estoque'!A:G,1,FALSE)),"",VLOOKUP(A2914,'Cadastro-Estoque'!A:G,3,FALSE))</f>
        <v/>
      </c>
    </row>
    <row r="2915" spans="5:8" ht="18.75" customHeight="1" x14ac:dyDescent="0.25">
      <c r="E2915" s="1" t="str">
        <f t="shared" si="46"/>
        <v/>
      </c>
      <c r="F2915" s="2" t="str">
        <f>IF(ISERROR(VLOOKUP(A2915,'Cadastro-Estoque'!A:G,1,FALSE)),"",VLOOKUP(A2915,'Cadastro-Estoque'!A:G,4,FALSE))</f>
        <v/>
      </c>
      <c r="G2915" s="2" t="str">
        <f>IF(ISBLANK(A2915),"",IF(ISERROR(VLOOKUP(A2915,'Cadastro-Estoque'!A:G,1,FALSE)),"Produto não cadastrado",VLOOKUP(A2915,'Cadastro-Estoque'!A:G,2,FALSE)))</f>
        <v/>
      </c>
      <c r="H2915" s="2" t="str">
        <f>IF(ISERROR(VLOOKUP(A2915,'Cadastro-Estoque'!A:G,1,FALSE)),"",VLOOKUP(A2915,'Cadastro-Estoque'!A:G,3,FALSE))</f>
        <v/>
      </c>
    </row>
    <row r="2916" spans="5:8" ht="18.75" customHeight="1" x14ac:dyDescent="0.25">
      <c r="E2916" s="1" t="str">
        <f t="shared" si="46"/>
        <v/>
      </c>
      <c r="F2916" s="2" t="str">
        <f>IF(ISERROR(VLOOKUP(A2916,'Cadastro-Estoque'!A:G,1,FALSE)),"",VLOOKUP(A2916,'Cadastro-Estoque'!A:G,4,FALSE))</f>
        <v/>
      </c>
      <c r="G2916" s="2" t="str">
        <f>IF(ISBLANK(A2916),"",IF(ISERROR(VLOOKUP(A2916,'Cadastro-Estoque'!A:G,1,FALSE)),"Produto não cadastrado",VLOOKUP(A2916,'Cadastro-Estoque'!A:G,2,FALSE)))</f>
        <v/>
      </c>
      <c r="H2916" s="2" t="str">
        <f>IF(ISERROR(VLOOKUP(A2916,'Cadastro-Estoque'!A:G,1,FALSE)),"",VLOOKUP(A2916,'Cadastro-Estoque'!A:G,3,FALSE))</f>
        <v/>
      </c>
    </row>
    <row r="2917" spans="5:8" ht="18.75" customHeight="1" x14ac:dyDescent="0.25">
      <c r="E2917" s="1" t="str">
        <f t="shared" si="46"/>
        <v/>
      </c>
      <c r="F2917" s="2" t="str">
        <f>IF(ISERROR(VLOOKUP(A2917,'Cadastro-Estoque'!A:G,1,FALSE)),"",VLOOKUP(A2917,'Cadastro-Estoque'!A:G,4,FALSE))</f>
        <v/>
      </c>
      <c r="G2917" s="2" t="str">
        <f>IF(ISBLANK(A2917),"",IF(ISERROR(VLOOKUP(A2917,'Cadastro-Estoque'!A:G,1,FALSE)),"Produto não cadastrado",VLOOKUP(A2917,'Cadastro-Estoque'!A:G,2,FALSE)))</f>
        <v/>
      </c>
      <c r="H2917" s="2" t="str">
        <f>IF(ISERROR(VLOOKUP(A2917,'Cadastro-Estoque'!A:G,1,FALSE)),"",VLOOKUP(A2917,'Cadastro-Estoque'!A:G,3,FALSE))</f>
        <v/>
      </c>
    </row>
    <row r="2918" spans="5:8" ht="18.75" customHeight="1" x14ac:dyDescent="0.25">
      <c r="E2918" s="1" t="str">
        <f t="shared" si="46"/>
        <v/>
      </c>
      <c r="F2918" s="2" t="str">
        <f>IF(ISERROR(VLOOKUP(A2918,'Cadastro-Estoque'!A:G,1,FALSE)),"",VLOOKUP(A2918,'Cadastro-Estoque'!A:G,4,FALSE))</f>
        <v/>
      </c>
      <c r="G2918" s="2" t="str">
        <f>IF(ISBLANK(A2918),"",IF(ISERROR(VLOOKUP(A2918,'Cadastro-Estoque'!A:G,1,FALSE)),"Produto não cadastrado",VLOOKUP(A2918,'Cadastro-Estoque'!A:G,2,FALSE)))</f>
        <v/>
      </c>
      <c r="H2918" s="2" t="str">
        <f>IF(ISERROR(VLOOKUP(A2918,'Cadastro-Estoque'!A:G,1,FALSE)),"",VLOOKUP(A2918,'Cadastro-Estoque'!A:G,3,FALSE))</f>
        <v/>
      </c>
    </row>
    <row r="2919" spans="5:8" ht="18.75" customHeight="1" x14ac:dyDescent="0.25">
      <c r="E2919" s="1" t="str">
        <f t="shared" si="46"/>
        <v/>
      </c>
      <c r="F2919" s="2" t="str">
        <f>IF(ISERROR(VLOOKUP(A2919,'Cadastro-Estoque'!A:G,1,FALSE)),"",VLOOKUP(A2919,'Cadastro-Estoque'!A:G,4,FALSE))</f>
        <v/>
      </c>
      <c r="G2919" s="2" t="str">
        <f>IF(ISBLANK(A2919),"",IF(ISERROR(VLOOKUP(A2919,'Cadastro-Estoque'!A:G,1,FALSE)),"Produto não cadastrado",VLOOKUP(A2919,'Cadastro-Estoque'!A:G,2,FALSE)))</f>
        <v/>
      </c>
      <c r="H2919" s="2" t="str">
        <f>IF(ISERROR(VLOOKUP(A2919,'Cadastro-Estoque'!A:G,1,FALSE)),"",VLOOKUP(A2919,'Cadastro-Estoque'!A:G,3,FALSE))</f>
        <v/>
      </c>
    </row>
    <row r="2920" spans="5:8" ht="18.75" customHeight="1" x14ac:dyDescent="0.25">
      <c r="E2920" s="1" t="str">
        <f t="shared" si="46"/>
        <v/>
      </c>
      <c r="F2920" s="2" t="str">
        <f>IF(ISERROR(VLOOKUP(A2920,'Cadastro-Estoque'!A:G,1,FALSE)),"",VLOOKUP(A2920,'Cadastro-Estoque'!A:G,4,FALSE))</f>
        <v/>
      </c>
      <c r="G2920" s="2" t="str">
        <f>IF(ISBLANK(A2920),"",IF(ISERROR(VLOOKUP(A2920,'Cadastro-Estoque'!A:G,1,FALSE)),"Produto não cadastrado",VLOOKUP(A2920,'Cadastro-Estoque'!A:G,2,FALSE)))</f>
        <v/>
      </c>
      <c r="H2920" s="2" t="str">
        <f>IF(ISERROR(VLOOKUP(A2920,'Cadastro-Estoque'!A:G,1,FALSE)),"",VLOOKUP(A2920,'Cadastro-Estoque'!A:G,3,FALSE))</f>
        <v/>
      </c>
    </row>
    <row r="2921" spans="5:8" ht="18.75" customHeight="1" x14ac:dyDescent="0.25">
      <c r="E2921" s="1" t="str">
        <f t="shared" si="46"/>
        <v/>
      </c>
      <c r="F2921" s="2" t="str">
        <f>IF(ISERROR(VLOOKUP(A2921,'Cadastro-Estoque'!A:G,1,FALSE)),"",VLOOKUP(A2921,'Cadastro-Estoque'!A:G,4,FALSE))</f>
        <v/>
      </c>
      <c r="G2921" s="2" t="str">
        <f>IF(ISBLANK(A2921),"",IF(ISERROR(VLOOKUP(A2921,'Cadastro-Estoque'!A:G,1,FALSE)),"Produto não cadastrado",VLOOKUP(A2921,'Cadastro-Estoque'!A:G,2,FALSE)))</f>
        <v/>
      </c>
      <c r="H2921" s="2" t="str">
        <f>IF(ISERROR(VLOOKUP(A2921,'Cadastro-Estoque'!A:G,1,FALSE)),"",VLOOKUP(A2921,'Cadastro-Estoque'!A:G,3,FALSE))</f>
        <v/>
      </c>
    </row>
    <row r="2922" spans="5:8" ht="18.75" customHeight="1" x14ac:dyDescent="0.25">
      <c r="E2922" s="1" t="str">
        <f t="shared" si="46"/>
        <v/>
      </c>
      <c r="F2922" s="2" t="str">
        <f>IF(ISERROR(VLOOKUP(A2922,'Cadastro-Estoque'!A:G,1,FALSE)),"",VLOOKUP(A2922,'Cadastro-Estoque'!A:G,4,FALSE))</f>
        <v/>
      </c>
      <c r="G2922" s="2" t="str">
        <f>IF(ISBLANK(A2922),"",IF(ISERROR(VLOOKUP(A2922,'Cadastro-Estoque'!A:G,1,FALSE)),"Produto não cadastrado",VLOOKUP(A2922,'Cadastro-Estoque'!A:G,2,FALSE)))</f>
        <v/>
      </c>
      <c r="H2922" s="2" t="str">
        <f>IF(ISERROR(VLOOKUP(A2922,'Cadastro-Estoque'!A:G,1,FALSE)),"",VLOOKUP(A2922,'Cadastro-Estoque'!A:G,3,FALSE))</f>
        <v/>
      </c>
    </row>
    <row r="2923" spans="5:8" ht="18.75" customHeight="1" x14ac:dyDescent="0.25">
      <c r="E2923" s="1" t="str">
        <f t="shared" si="46"/>
        <v/>
      </c>
      <c r="F2923" s="2" t="str">
        <f>IF(ISERROR(VLOOKUP(A2923,'Cadastro-Estoque'!A:G,1,FALSE)),"",VLOOKUP(A2923,'Cadastro-Estoque'!A:G,4,FALSE))</f>
        <v/>
      </c>
      <c r="G2923" s="2" t="str">
        <f>IF(ISBLANK(A2923),"",IF(ISERROR(VLOOKUP(A2923,'Cadastro-Estoque'!A:G,1,FALSE)),"Produto não cadastrado",VLOOKUP(A2923,'Cadastro-Estoque'!A:G,2,FALSE)))</f>
        <v/>
      </c>
      <c r="H2923" s="2" t="str">
        <f>IF(ISERROR(VLOOKUP(A2923,'Cadastro-Estoque'!A:G,1,FALSE)),"",VLOOKUP(A2923,'Cadastro-Estoque'!A:G,3,FALSE))</f>
        <v/>
      </c>
    </row>
    <row r="2924" spans="5:8" ht="18.75" customHeight="1" x14ac:dyDescent="0.25">
      <c r="E2924" s="1" t="str">
        <f t="shared" si="46"/>
        <v/>
      </c>
      <c r="F2924" s="2" t="str">
        <f>IF(ISERROR(VLOOKUP(A2924,'Cadastro-Estoque'!A:G,1,FALSE)),"",VLOOKUP(A2924,'Cadastro-Estoque'!A:G,4,FALSE))</f>
        <v/>
      </c>
      <c r="G2924" s="2" t="str">
        <f>IF(ISBLANK(A2924),"",IF(ISERROR(VLOOKUP(A2924,'Cadastro-Estoque'!A:G,1,FALSE)),"Produto não cadastrado",VLOOKUP(A2924,'Cadastro-Estoque'!A:G,2,FALSE)))</f>
        <v/>
      </c>
      <c r="H2924" s="2" t="str">
        <f>IF(ISERROR(VLOOKUP(A2924,'Cadastro-Estoque'!A:G,1,FALSE)),"",VLOOKUP(A2924,'Cadastro-Estoque'!A:G,3,FALSE))</f>
        <v/>
      </c>
    </row>
    <row r="2925" spans="5:8" ht="18.75" customHeight="1" x14ac:dyDescent="0.25">
      <c r="E2925" s="1" t="str">
        <f t="shared" si="46"/>
        <v/>
      </c>
      <c r="F2925" s="2" t="str">
        <f>IF(ISERROR(VLOOKUP(A2925,'Cadastro-Estoque'!A:G,1,FALSE)),"",VLOOKUP(A2925,'Cadastro-Estoque'!A:G,4,FALSE))</f>
        <v/>
      </c>
      <c r="G2925" s="2" t="str">
        <f>IF(ISBLANK(A2925),"",IF(ISERROR(VLOOKUP(A2925,'Cadastro-Estoque'!A:G,1,FALSE)),"Produto não cadastrado",VLOOKUP(A2925,'Cadastro-Estoque'!A:G,2,FALSE)))</f>
        <v/>
      </c>
      <c r="H2925" s="2" t="str">
        <f>IF(ISERROR(VLOOKUP(A2925,'Cadastro-Estoque'!A:G,1,FALSE)),"",VLOOKUP(A2925,'Cadastro-Estoque'!A:G,3,FALSE))</f>
        <v/>
      </c>
    </row>
    <row r="2926" spans="5:8" ht="18.75" customHeight="1" x14ac:dyDescent="0.25">
      <c r="E2926" s="1" t="str">
        <f t="shared" si="46"/>
        <v/>
      </c>
      <c r="F2926" s="2" t="str">
        <f>IF(ISERROR(VLOOKUP(A2926,'Cadastro-Estoque'!A:G,1,FALSE)),"",VLOOKUP(A2926,'Cadastro-Estoque'!A:G,4,FALSE))</f>
        <v/>
      </c>
      <c r="G2926" s="2" t="str">
        <f>IF(ISBLANK(A2926),"",IF(ISERROR(VLOOKUP(A2926,'Cadastro-Estoque'!A:G,1,FALSE)),"Produto não cadastrado",VLOOKUP(A2926,'Cadastro-Estoque'!A:G,2,FALSE)))</f>
        <v/>
      </c>
      <c r="H2926" s="2" t="str">
        <f>IF(ISERROR(VLOOKUP(A2926,'Cadastro-Estoque'!A:G,1,FALSE)),"",VLOOKUP(A2926,'Cadastro-Estoque'!A:G,3,FALSE))</f>
        <v/>
      </c>
    </row>
    <row r="2927" spans="5:8" ht="18.75" customHeight="1" x14ac:dyDescent="0.25">
      <c r="E2927" s="1" t="str">
        <f t="shared" si="46"/>
        <v/>
      </c>
      <c r="F2927" s="2" t="str">
        <f>IF(ISERROR(VLOOKUP(A2927,'Cadastro-Estoque'!A:G,1,FALSE)),"",VLOOKUP(A2927,'Cadastro-Estoque'!A:G,4,FALSE))</f>
        <v/>
      </c>
      <c r="G2927" s="2" t="str">
        <f>IF(ISBLANK(A2927),"",IF(ISERROR(VLOOKUP(A2927,'Cadastro-Estoque'!A:G,1,FALSE)),"Produto não cadastrado",VLOOKUP(A2927,'Cadastro-Estoque'!A:G,2,FALSE)))</f>
        <v/>
      </c>
      <c r="H2927" s="2" t="str">
        <f>IF(ISERROR(VLOOKUP(A2927,'Cadastro-Estoque'!A:G,1,FALSE)),"",VLOOKUP(A2927,'Cadastro-Estoque'!A:G,3,FALSE))</f>
        <v/>
      </c>
    </row>
    <row r="2928" spans="5:8" ht="18.75" customHeight="1" x14ac:dyDescent="0.25">
      <c r="E2928" s="1" t="str">
        <f t="shared" si="46"/>
        <v/>
      </c>
      <c r="F2928" s="2" t="str">
        <f>IF(ISERROR(VLOOKUP(A2928,'Cadastro-Estoque'!A:G,1,FALSE)),"",VLOOKUP(A2928,'Cadastro-Estoque'!A:G,4,FALSE))</f>
        <v/>
      </c>
      <c r="G2928" s="2" t="str">
        <f>IF(ISBLANK(A2928),"",IF(ISERROR(VLOOKUP(A2928,'Cadastro-Estoque'!A:G,1,FALSE)),"Produto não cadastrado",VLOOKUP(A2928,'Cadastro-Estoque'!A:G,2,FALSE)))</f>
        <v/>
      </c>
      <c r="H2928" s="2" t="str">
        <f>IF(ISERROR(VLOOKUP(A2928,'Cadastro-Estoque'!A:G,1,FALSE)),"",VLOOKUP(A2928,'Cadastro-Estoque'!A:G,3,FALSE))</f>
        <v/>
      </c>
    </row>
    <row r="2929" spans="5:8" ht="18.75" customHeight="1" x14ac:dyDescent="0.25">
      <c r="E2929" s="1" t="str">
        <f t="shared" si="46"/>
        <v/>
      </c>
      <c r="F2929" s="2" t="str">
        <f>IF(ISERROR(VLOOKUP(A2929,'Cadastro-Estoque'!A:G,1,FALSE)),"",VLOOKUP(A2929,'Cadastro-Estoque'!A:G,4,FALSE))</f>
        <v/>
      </c>
      <c r="G2929" s="2" t="str">
        <f>IF(ISBLANK(A2929),"",IF(ISERROR(VLOOKUP(A2929,'Cadastro-Estoque'!A:G,1,FALSE)),"Produto não cadastrado",VLOOKUP(A2929,'Cadastro-Estoque'!A:G,2,FALSE)))</f>
        <v/>
      </c>
      <c r="H2929" s="2" t="str">
        <f>IF(ISERROR(VLOOKUP(A2929,'Cadastro-Estoque'!A:G,1,FALSE)),"",VLOOKUP(A2929,'Cadastro-Estoque'!A:G,3,FALSE))</f>
        <v/>
      </c>
    </row>
    <row r="2930" spans="5:8" ht="18.75" customHeight="1" x14ac:dyDescent="0.25">
      <c r="E2930" s="1" t="str">
        <f t="shared" si="46"/>
        <v/>
      </c>
      <c r="F2930" s="2" t="str">
        <f>IF(ISERROR(VLOOKUP(A2930,'Cadastro-Estoque'!A:G,1,FALSE)),"",VLOOKUP(A2930,'Cadastro-Estoque'!A:G,4,FALSE))</f>
        <v/>
      </c>
      <c r="G2930" s="2" t="str">
        <f>IF(ISBLANK(A2930),"",IF(ISERROR(VLOOKUP(A2930,'Cadastro-Estoque'!A:G,1,FALSE)),"Produto não cadastrado",VLOOKUP(A2930,'Cadastro-Estoque'!A:G,2,FALSE)))</f>
        <v/>
      </c>
      <c r="H2930" s="2" t="str">
        <f>IF(ISERROR(VLOOKUP(A2930,'Cadastro-Estoque'!A:G,1,FALSE)),"",VLOOKUP(A2930,'Cadastro-Estoque'!A:G,3,FALSE))</f>
        <v/>
      </c>
    </row>
    <row r="2931" spans="5:8" ht="18.75" customHeight="1" x14ac:dyDescent="0.25">
      <c r="E2931" s="1" t="str">
        <f t="shared" si="46"/>
        <v/>
      </c>
      <c r="F2931" s="2" t="str">
        <f>IF(ISERROR(VLOOKUP(A2931,'Cadastro-Estoque'!A:G,1,FALSE)),"",VLOOKUP(A2931,'Cadastro-Estoque'!A:G,4,FALSE))</f>
        <v/>
      </c>
      <c r="G2931" s="2" t="str">
        <f>IF(ISBLANK(A2931),"",IF(ISERROR(VLOOKUP(A2931,'Cadastro-Estoque'!A:G,1,FALSE)),"Produto não cadastrado",VLOOKUP(A2931,'Cadastro-Estoque'!A:G,2,FALSE)))</f>
        <v/>
      </c>
      <c r="H2931" s="2" t="str">
        <f>IF(ISERROR(VLOOKUP(A2931,'Cadastro-Estoque'!A:G,1,FALSE)),"",VLOOKUP(A2931,'Cadastro-Estoque'!A:G,3,FALSE))</f>
        <v/>
      </c>
    </row>
    <row r="2932" spans="5:8" ht="18.75" customHeight="1" x14ac:dyDescent="0.25">
      <c r="E2932" s="1" t="str">
        <f t="shared" si="46"/>
        <v/>
      </c>
      <c r="F2932" s="2" t="str">
        <f>IF(ISERROR(VLOOKUP(A2932,'Cadastro-Estoque'!A:G,1,FALSE)),"",VLOOKUP(A2932,'Cadastro-Estoque'!A:G,4,FALSE))</f>
        <v/>
      </c>
      <c r="G2932" s="2" t="str">
        <f>IF(ISBLANK(A2932),"",IF(ISERROR(VLOOKUP(A2932,'Cadastro-Estoque'!A:G,1,FALSE)),"Produto não cadastrado",VLOOKUP(A2932,'Cadastro-Estoque'!A:G,2,FALSE)))</f>
        <v/>
      </c>
      <c r="H2932" s="2" t="str">
        <f>IF(ISERROR(VLOOKUP(A2932,'Cadastro-Estoque'!A:G,1,FALSE)),"",VLOOKUP(A2932,'Cadastro-Estoque'!A:G,3,FALSE))</f>
        <v/>
      </c>
    </row>
    <row r="2933" spans="5:8" ht="18.75" customHeight="1" x14ac:dyDescent="0.25">
      <c r="E2933" s="1" t="str">
        <f t="shared" si="46"/>
        <v/>
      </c>
      <c r="F2933" s="2" t="str">
        <f>IF(ISERROR(VLOOKUP(A2933,'Cadastro-Estoque'!A:G,1,FALSE)),"",VLOOKUP(A2933,'Cadastro-Estoque'!A:G,4,FALSE))</f>
        <v/>
      </c>
      <c r="G2933" s="2" t="str">
        <f>IF(ISBLANK(A2933),"",IF(ISERROR(VLOOKUP(A2933,'Cadastro-Estoque'!A:G,1,FALSE)),"Produto não cadastrado",VLOOKUP(A2933,'Cadastro-Estoque'!A:G,2,FALSE)))</f>
        <v/>
      </c>
      <c r="H2933" s="2" t="str">
        <f>IF(ISERROR(VLOOKUP(A2933,'Cadastro-Estoque'!A:G,1,FALSE)),"",VLOOKUP(A2933,'Cadastro-Estoque'!A:G,3,FALSE))</f>
        <v/>
      </c>
    </row>
    <row r="2934" spans="5:8" ht="18.75" customHeight="1" x14ac:dyDescent="0.25">
      <c r="E2934" s="1" t="str">
        <f t="shared" si="46"/>
        <v/>
      </c>
      <c r="F2934" s="2" t="str">
        <f>IF(ISERROR(VLOOKUP(A2934,'Cadastro-Estoque'!A:G,1,FALSE)),"",VLOOKUP(A2934,'Cadastro-Estoque'!A:G,4,FALSE))</f>
        <v/>
      </c>
      <c r="G2934" s="2" t="str">
        <f>IF(ISBLANK(A2934),"",IF(ISERROR(VLOOKUP(A2934,'Cadastro-Estoque'!A:G,1,FALSE)),"Produto não cadastrado",VLOOKUP(A2934,'Cadastro-Estoque'!A:G,2,FALSE)))</f>
        <v/>
      </c>
      <c r="H2934" s="2" t="str">
        <f>IF(ISERROR(VLOOKUP(A2934,'Cadastro-Estoque'!A:G,1,FALSE)),"",VLOOKUP(A2934,'Cadastro-Estoque'!A:G,3,FALSE))</f>
        <v/>
      </c>
    </row>
    <row r="2935" spans="5:8" ht="18.75" customHeight="1" x14ac:dyDescent="0.25">
      <c r="E2935" s="1" t="str">
        <f t="shared" si="46"/>
        <v/>
      </c>
      <c r="F2935" s="2" t="str">
        <f>IF(ISERROR(VLOOKUP(A2935,'Cadastro-Estoque'!A:G,1,FALSE)),"",VLOOKUP(A2935,'Cadastro-Estoque'!A:G,4,FALSE))</f>
        <v/>
      </c>
      <c r="G2935" s="2" t="str">
        <f>IF(ISBLANK(A2935),"",IF(ISERROR(VLOOKUP(A2935,'Cadastro-Estoque'!A:G,1,FALSE)),"Produto não cadastrado",VLOOKUP(A2935,'Cadastro-Estoque'!A:G,2,FALSE)))</f>
        <v/>
      </c>
      <c r="H2935" s="2" t="str">
        <f>IF(ISERROR(VLOOKUP(A2935,'Cadastro-Estoque'!A:G,1,FALSE)),"",VLOOKUP(A2935,'Cadastro-Estoque'!A:G,3,FALSE))</f>
        <v/>
      </c>
    </row>
    <row r="2936" spans="5:8" ht="18.75" customHeight="1" x14ac:dyDescent="0.25">
      <c r="E2936" s="1" t="str">
        <f t="shared" si="46"/>
        <v/>
      </c>
      <c r="F2936" s="2" t="str">
        <f>IF(ISERROR(VLOOKUP(A2936,'Cadastro-Estoque'!A:G,1,FALSE)),"",VLOOKUP(A2936,'Cadastro-Estoque'!A:G,4,FALSE))</f>
        <v/>
      </c>
      <c r="G2936" s="2" t="str">
        <f>IF(ISBLANK(A2936),"",IF(ISERROR(VLOOKUP(A2936,'Cadastro-Estoque'!A:G,1,FALSE)),"Produto não cadastrado",VLOOKUP(A2936,'Cadastro-Estoque'!A:G,2,FALSE)))</f>
        <v/>
      </c>
      <c r="H2936" s="2" t="str">
        <f>IF(ISERROR(VLOOKUP(A2936,'Cadastro-Estoque'!A:G,1,FALSE)),"",VLOOKUP(A2936,'Cadastro-Estoque'!A:G,3,FALSE))</f>
        <v/>
      </c>
    </row>
    <row r="2937" spans="5:8" ht="18.75" customHeight="1" x14ac:dyDescent="0.25">
      <c r="E2937" s="1" t="str">
        <f t="shared" si="46"/>
        <v/>
      </c>
      <c r="F2937" s="2" t="str">
        <f>IF(ISERROR(VLOOKUP(A2937,'Cadastro-Estoque'!A:G,1,FALSE)),"",VLOOKUP(A2937,'Cadastro-Estoque'!A:G,4,FALSE))</f>
        <v/>
      </c>
      <c r="G2937" s="2" t="str">
        <f>IF(ISBLANK(A2937),"",IF(ISERROR(VLOOKUP(A2937,'Cadastro-Estoque'!A:G,1,FALSE)),"Produto não cadastrado",VLOOKUP(A2937,'Cadastro-Estoque'!A:G,2,FALSE)))</f>
        <v/>
      </c>
      <c r="H2937" s="2" t="str">
        <f>IF(ISERROR(VLOOKUP(A2937,'Cadastro-Estoque'!A:G,1,FALSE)),"",VLOOKUP(A2937,'Cadastro-Estoque'!A:G,3,FALSE))</f>
        <v/>
      </c>
    </row>
    <row r="2938" spans="5:8" ht="18.75" customHeight="1" x14ac:dyDescent="0.25">
      <c r="E2938" s="1" t="str">
        <f t="shared" si="46"/>
        <v/>
      </c>
      <c r="F2938" s="2" t="str">
        <f>IF(ISERROR(VLOOKUP(A2938,'Cadastro-Estoque'!A:G,1,FALSE)),"",VLOOKUP(A2938,'Cadastro-Estoque'!A:G,4,FALSE))</f>
        <v/>
      </c>
      <c r="G2938" s="2" t="str">
        <f>IF(ISBLANK(A2938),"",IF(ISERROR(VLOOKUP(A2938,'Cadastro-Estoque'!A:G,1,FALSE)),"Produto não cadastrado",VLOOKUP(A2938,'Cadastro-Estoque'!A:G,2,FALSE)))</f>
        <v/>
      </c>
      <c r="H2938" s="2" t="str">
        <f>IF(ISERROR(VLOOKUP(A2938,'Cadastro-Estoque'!A:G,1,FALSE)),"",VLOOKUP(A2938,'Cadastro-Estoque'!A:G,3,FALSE))</f>
        <v/>
      </c>
    </row>
    <row r="2939" spans="5:8" ht="18.75" customHeight="1" x14ac:dyDescent="0.25">
      <c r="E2939" s="1" t="str">
        <f t="shared" si="46"/>
        <v/>
      </c>
      <c r="F2939" s="2" t="str">
        <f>IF(ISERROR(VLOOKUP(A2939,'Cadastro-Estoque'!A:G,1,FALSE)),"",VLOOKUP(A2939,'Cadastro-Estoque'!A:G,4,FALSE))</f>
        <v/>
      </c>
      <c r="G2939" s="2" t="str">
        <f>IF(ISBLANK(A2939),"",IF(ISERROR(VLOOKUP(A2939,'Cadastro-Estoque'!A:G,1,FALSE)),"Produto não cadastrado",VLOOKUP(A2939,'Cadastro-Estoque'!A:G,2,FALSE)))</f>
        <v/>
      </c>
      <c r="H2939" s="2" t="str">
        <f>IF(ISERROR(VLOOKUP(A2939,'Cadastro-Estoque'!A:G,1,FALSE)),"",VLOOKUP(A2939,'Cadastro-Estoque'!A:G,3,FALSE))</f>
        <v/>
      </c>
    </row>
    <row r="2940" spans="5:8" ht="18.75" customHeight="1" x14ac:dyDescent="0.25">
      <c r="E2940" s="1" t="str">
        <f t="shared" si="46"/>
        <v/>
      </c>
      <c r="F2940" s="2" t="str">
        <f>IF(ISERROR(VLOOKUP(A2940,'Cadastro-Estoque'!A:G,1,FALSE)),"",VLOOKUP(A2940,'Cadastro-Estoque'!A:G,4,FALSE))</f>
        <v/>
      </c>
      <c r="G2940" s="2" t="str">
        <f>IF(ISBLANK(A2940),"",IF(ISERROR(VLOOKUP(A2940,'Cadastro-Estoque'!A:G,1,FALSE)),"Produto não cadastrado",VLOOKUP(A2940,'Cadastro-Estoque'!A:G,2,FALSE)))</f>
        <v/>
      </c>
      <c r="H2940" s="2" t="str">
        <f>IF(ISERROR(VLOOKUP(A2940,'Cadastro-Estoque'!A:G,1,FALSE)),"",VLOOKUP(A2940,'Cadastro-Estoque'!A:G,3,FALSE))</f>
        <v/>
      </c>
    </row>
    <row r="2941" spans="5:8" ht="18.75" customHeight="1" x14ac:dyDescent="0.25">
      <c r="E2941" s="1" t="str">
        <f t="shared" si="46"/>
        <v/>
      </c>
      <c r="F2941" s="2" t="str">
        <f>IF(ISERROR(VLOOKUP(A2941,'Cadastro-Estoque'!A:G,1,FALSE)),"",VLOOKUP(A2941,'Cadastro-Estoque'!A:G,4,FALSE))</f>
        <v/>
      </c>
      <c r="G2941" s="2" t="str">
        <f>IF(ISBLANK(A2941),"",IF(ISERROR(VLOOKUP(A2941,'Cadastro-Estoque'!A:G,1,FALSE)),"Produto não cadastrado",VLOOKUP(A2941,'Cadastro-Estoque'!A:G,2,FALSE)))</f>
        <v/>
      </c>
      <c r="H2941" s="2" t="str">
        <f>IF(ISERROR(VLOOKUP(A2941,'Cadastro-Estoque'!A:G,1,FALSE)),"",VLOOKUP(A2941,'Cadastro-Estoque'!A:G,3,FALSE))</f>
        <v/>
      </c>
    </row>
    <row r="2942" spans="5:8" ht="18.75" customHeight="1" x14ac:dyDescent="0.25">
      <c r="E2942" s="1" t="str">
        <f t="shared" si="46"/>
        <v/>
      </c>
      <c r="F2942" s="2" t="str">
        <f>IF(ISERROR(VLOOKUP(A2942,'Cadastro-Estoque'!A:G,1,FALSE)),"",VLOOKUP(A2942,'Cadastro-Estoque'!A:G,4,FALSE))</f>
        <v/>
      </c>
      <c r="G2942" s="2" t="str">
        <f>IF(ISBLANK(A2942),"",IF(ISERROR(VLOOKUP(A2942,'Cadastro-Estoque'!A:G,1,FALSE)),"Produto não cadastrado",VLOOKUP(A2942,'Cadastro-Estoque'!A:G,2,FALSE)))</f>
        <v/>
      </c>
      <c r="H2942" s="2" t="str">
        <f>IF(ISERROR(VLOOKUP(A2942,'Cadastro-Estoque'!A:G,1,FALSE)),"",VLOOKUP(A2942,'Cadastro-Estoque'!A:G,3,FALSE))</f>
        <v/>
      </c>
    </row>
    <row r="2943" spans="5:8" ht="18.75" customHeight="1" x14ac:dyDescent="0.25">
      <c r="E2943" s="1" t="str">
        <f t="shared" si="46"/>
        <v/>
      </c>
      <c r="F2943" s="2" t="str">
        <f>IF(ISERROR(VLOOKUP(A2943,'Cadastro-Estoque'!A:G,1,FALSE)),"",VLOOKUP(A2943,'Cadastro-Estoque'!A:G,4,FALSE))</f>
        <v/>
      </c>
      <c r="G2943" s="2" t="str">
        <f>IF(ISBLANK(A2943),"",IF(ISERROR(VLOOKUP(A2943,'Cadastro-Estoque'!A:G,1,FALSE)),"Produto não cadastrado",VLOOKUP(A2943,'Cadastro-Estoque'!A:G,2,FALSE)))</f>
        <v/>
      </c>
      <c r="H2943" s="2" t="str">
        <f>IF(ISERROR(VLOOKUP(A2943,'Cadastro-Estoque'!A:G,1,FALSE)),"",VLOOKUP(A2943,'Cadastro-Estoque'!A:G,3,FALSE))</f>
        <v/>
      </c>
    </row>
    <row r="2944" spans="5:8" ht="18.75" customHeight="1" x14ac:dyDescent="0.25">
      <c r="E2944" s="1" t="str">
        <f t="shared" si="46"/>
        <v/>
      </c>
      <c r="F2944" s="2" t="str">
        <f>IF(ISERROR(VLOOKUP(A2944,'Cadastro-Estoque'!A:G,1,FALSE)),"",VLOOKUP(A2944,'Cadastro-Estoque'!A:G,4,FALSE))</f>
        <v/>
      </c>
      <c r="G2944" s="2" t="str">
        <f>IF(ISBLANK(A2944),"",IF(ISERROR(VLOOKUP(A2944,'Cadastro-Estoque'!A:G,1,FALSE)),"Produto não cadastrado",VLOOKUP(A2944,'Cadastro-Estoque'!A:G,2,FALSE)))</f>
        <v/>
      </c>
      <c r="H2944" s="2" t="str">
        <f>IF(ISERROR(VLOOKUP(A2944,'Cadastro-Estoque'!A:G,1,FALSE)),"",VLOOKUP(A2944,'Cadastro-Estoque'!A:G,3,FALSE))</f>
        <v/>
      </c>
    </row>
    <row r="2945" spans="5:8" ht="18.75" customHeight="1" x14ac:dyDescent="0.25">
      <c r="E2945" s="1" t="str">
        <f t="shared" si="46"/>
        <v/>
      </c>
      <c r="F2945" s="2" t="str">
        <f>IF(ISERROR(VLOOKUP(A2945,'Cadastro-Estoque'!A:G,1,FALSE)),"",VLOOKUP(A2945,'Cadastro-Estoque'!A:G,4,FALSE))</f>
        <v/>
      </c>
      <c r="G2945" s="2" t="str">
        <f>IF(ISBLANK(A2945),"",IF(ISERROR(VLOOKUP(A2945,'Cadastro-Estoque'!A:G,1,FALSE)),"Produto não cadastrado",VLOOKUP(A2945,'Cadastro-Estoque'!A:G,2,FALSE)))</f>
        <v/>
      </c>
      <c r="H2945" s="2" t="str">
        <f>IF(ISERROR(VLOOKUP(A2945,'Cadastro-Estoque'!A:G,1,FALSE)),"",VLOOKUP(A2945,'Cadastro-Estoque'!A:G,3,FALSE))</f>
        <v/>
      </c>
    </row>
    <row r="2946" spans="5:8" ht="18.75" customHeight="1" x14ac:dyDescent="0.25">
      <c r="E2946" s="1" t="str">
        <f t="shared" si="46"/>
        <v/>
      </c>
      <c r="F2946" s="2" t="str">
        <f>IF(ISERROR(VLOOKUP(A2946,'Cadastro-Estoque'!A:G,1,FALSE)),"",VLOOKUP(A2946,'Cadastro-Estoque'!A:G,4,FALSE))</f>
        <v/>
      </c>
      <c r="G2946" s="2" t="str">
        <f>IF(ISBLANK(A2946),"",IF(ISERROR(VLOOKUP(A2946,'Cadastro-Estoque'!A:G,1,FALSE)),"Produto não cadastrado",VLOOKUP(A2946,'Cadastro-Estoque'!A:G,2,FALSE)))</f>
        <v/>
      </c>
      <c r="H2946" s="2" t="str">
        <f>IF(ISERROR(VLOOKUP(A2946,'Cadastro-Estoque'!A:G,1,FALSE)),"",VLOOKUP(A2946,'Cadastro-Estoque'!A:G,3,FALSE))</f>
        <v/>
      </c>
    </row>
    <row r="2947" spans="5:8" ht="18.75" customHeight="1" x14ac:dyDescent="0.25">
      <c r="E2947" s="1" t="str">
        <f t="shared" si="46"/>
        <v/>
      </c>
      <c r="F2947" s="2" t="str">
        <f>IF(ISERROR(VLOOKUP(A2947,'Cadastro-Estoque'!A:G,1,FALSE)),"",VLOOKUP(A2947,'Cadastro-Estoque'!A:G,4,FALSE))</f>
        <v/>
      </c>
      <c r="G2947" s="2" t="str">
        <f>IF(ISBLANK(A2947),"",IF(ISERROR(VLOOKUP(A2947,'Cadastro-Estoque'!A:G,1,FALSE)),"Produto não cadastrado",VLOOKUP(A2947,'Cadastro-Estoque'!A:G,2,FALSE)))</f>
        <v/>
      </c>
      <c r="H2947" s="2" t="str">
        <f>IF(ISERROR(VLOOKUP(A2947,'Cadastro-Estoque'!A:G,1,FALSE)),"",VLOOKUP(A2947,'Cadastro-Estoque'!A:G,3,FALSE))</f>
        <v/>
      </c>
    </row>
    <row r="2948" spans="5:8" ht="18.75" customHeight="1" x14ac:dyDescent="0.25">
      <c r="E2948" s="1" t="str">
        <f t="shared" si="46"/>
        <v/>
      </c>
      <c r="F2948" s="2" t="str">
        <f>IF(ISERROR(VLOOKUP(A2948,'Cadastro-Estoque'!A:G,1,FALSE)),"",VLOOKUP(A2948,'Cadastro-Estoque'!A:G,4,FALSE))</f>
        <v/>
      </c>
      <c r="G2948" s="2" t="str">
        <f>IF(ISBLANK(A2948),"",IF(ISERROR(VLOOKUP(A2948,'Cadastro-Estoque'!A:G,1,FALSE)),"Produto não cadastrado",VLOOKUP(A2948,'Cadastro-Estoque'!A:G,2,FALSE)))</f>
        <v/>
      </c>
      <c r="H2948" s="2" t="str">
        <f>IF(ISERROR(VLOOKUP(A2948,'Cadastro-Estoque'!A:G,1,FALSE)),"",VLOOKUP(A2948,'Cadastro-Estoque'!A:G,3,FALSE))</f>
        <v/>
      </c>
    </row>
    <row r="2949" spans="5:8" ht="18.75" customHeight="1" x14ac:dyDescent="0.25">
      <c r="E2949" s="1" t="str">
        <f t="shared" si="46"/>
        <v/>
      </c>
      <c r="F2949" s="2" t="str">
        <f>IF(ISERROR(VLOOKUP(A2949,'Cadastro-Estoque'!A:G,1,FALSE)),"",VLOOKUP(A2949,'Cadastro-Estoque'!A:G,4,FALSE))</f>
        <v/>
      </c>
      <c r="G2949" s="2" t="str">
        <f>IF(ISBLANK(A2949),"",IF(ISERROR(VLOOKUP(A2949,'Cadastro-Estoque'!A:G,1,FALSE)),"Produto não cadastrado",VLOOKUP(A2949,'Cadastro-Estoque'!A:G,2,FALSE)))</f>
        <v/>
      </c>
      <c r="H2949" s="2" t="str">
        <f>IF(ISERROR(VLOOKUP(A2949,'Cadastro-Estoque'!A:G,1,FALSE)),"",VLOOKUP(A2949,'Cadastro-Estoque'!A:G,3,FALSE))</f>
        <v/>
      </c>
    </row>
    <row r="2950" spans="5:8" ht="18.75" customHeight="1" x14ac:dyDescent="0.25">
      <c r="E2950" s="1" t="str">
        <f t="shared" si="46"/>
        <v/>
      </c>
      <c r="F2950" s="2" t="str">
        <f>IF(ISERROR(VLOOKUP(A2950,'Cadastro-Estoque'!A:G,1,FALSE)),"",VLOOKUP(A2950,'Cadastro-Estoque'!A:G,4,FALSE))</f>
        <v/>
      </c>
      <c r="G2950" s="2" t="str">
        <f>IF(ISBLANK(A2950),"",IF(ISERROR(VLOOKUP(A2950,'Cadastro-Estoque'!A:G,1,FALSE)),"Produto não cadastrado",VLOOKUP(A2950,'Cadastro-Estoque'!A:G,2,FALSE)))</f>
        <v/>
      </c>
      <c r="H2950" s="2" t="str">
        <f>IF(ISERROR(VLOOKUP(A2950,'Cadastro-Estoque'!A:G,1,FALSE)),"",VLOOKUP(A2950,'Cadastro-Estoque'!A:G,3,FALSE))</f>
        <v/>
      </c>
    </row>
    <row r="2951" spans="5:8" ht="18.75" customHeight="1" x14ac:dyDescent="0.25">
      <c r="E2951" s="1" t="str">
        <f t="shared" ref="E2951:E2996" si="47">IF(ISBLANK(A2951),"",C2951*D2951)</f>
        <v/>
      </c>
      <c r="F2951" s="2" t="str">
        <f>IF(ISERROR(VLOOKUP(A2951,'Cadastro-Estoque'!A:G,1,FALSE)),"",VLOOKUP(A2951,'Cadastro-Estoque'!A:G,4,FALSE))</f>
        <v/>
      </c>
      <c r="G2951" s="2" t="str">
        <f>IF(ISBLANK(A2951),"",IF(ISERROR(VLOOKUP(A2951,'Cadastro-Estoque'!A:G,1,FALSE)),"Produto não cadastrado",VLOOKUP(A2951,'Cadastro-Estoque'!A:G,2,FALSE)))</f>
        <v/>
      </c>
      <c r="H2951" s="2" t="str">
        <f>IF(ISERROR(VLOOKUP(A2951,'Cadastro-Estoque'!A:G,1,FALSE)),"",VLOOKUP(A2951,'Cadastro-Estoque'!A:G,3,FALSE))</f>
        <v/>
      </c>
    </row>
    <row r="2952" spans="5:8" ht="18.75" customHeight="1" x14ac:dyDescent="0.25">
      <c r="E2952" s="1" t="str">
        <f t="shared" si="47"/>
        <v/>
      </c>
      <c r="F2952" s="2" t="str">
        <f>IF(ISERROR(VLOOKUP(A2952,'Cadastro-Estoque'!A:G,1,FALSE)),"",VLOOKUP(A2952,'Cadastro-Estoque'!A:G,4,FALSE))</f>
        <v/>
      </c>
      <c r="G2952" s="2" t="str">
        <f>IF(ISBLANK(A2952),"",IF(ISERROR(VLOOKUP(A2952,'Cadastro-Estoque'!A:G,1,FALSE)),"Produto não cadastrado",VLOOKUP(A2952,'Cadastro-Estoque'!A:G,2,FALSE)))</f>
        <v/>
      </c>
      <c r="H2952" s="2" t="str">
        <f>IF(ISERROR(VLOOKUP(A2952,'Cadastro-Estoque'!A:G,1,FALSE)),"",VLOOKUP(A2952,'Cadastro-Estoque'!A:G,3,FALSE))</f>
        <v/>
      </c>
    </row>
    <row r="2953" spans="5:8" ht="18.75" customHeight="1" x14ac:dyDescent="0.25">
      <c r="E2953" s="1" t="str">
        <f t="shared" si="47"/>
        <v/>
      </c>
      <c r="F2953" s="2" t="str">
        <f>IF(ISERROR(VLOOKUP(A2953,'Cadastro-Estoque'!A:G,1,FALSE)),"",VLOOKUP(A2953,'Cadastro-Estoque'!A:G,4,FALSE))</f>
        <v/>
      </c>
      <c r="G2953" s="2" t="str">
        <f>IF(ISBLANK(A2953),"",IF(ISERROR(VLOOKUP(A2953,'Cadastro-Estoque'!A:G,1,FALSE)),"Produto não cadastrado",VLOOKUP(A2953,'Cadastro-Estoque'!A:G,2,FALSE)))</f>
        <v/>
      </c>
      <c r="H2953" s="2" t="str">
        <f>IF(ISERROR(VLOOKUP(A2953,'Cadastro-Estoque'!A:G,1,FALSE)),"",VLOOKUP(A2953,'Cadastro-Estoque'!A:G,3,FALSE))</f>
        <v/>
      </c>
    </row>
    <row r="2954" spans="5:8" ht="18.75" customHeight="1" x14ac:dyDescent="0.25">
      <c r="E2954" s="1" t="str">
        <f t="shared" si="47"/>
        <v/>
      </c>
      <c r="F2954" s="2" t="str">
        <f>IF(ISERROR(VLOOKUP(A2954,'Cadastro-Estoque'!A:G,1,FALSE)),"",VLOOKUP(A2954,'Cadastro-Estoque'!A:G,4,FALSE))</f>
        <v/>
      </c>
      <c r="G2954" s="2" t="str">
        <f>IF(ISBLANK(A2954),"",IF(ISERROR(VLOOKUP(A2954,'Cadastro-Estoque'!A:G,1,FALSE)),"Produto não cadastrado",VLOOKUP(A2954,'Cadastro-Estoque'!A:G,2,FALSE)))</f>
        <v/>
      </c>
      <c r="H2954" s="2" t="str">
        <f>IF(ISERROR(VLOOKUP(A2954,'Cadastro-Estoque'!A:G,1,FALSE)),"",VLOOKUP(A2954,'Cadastro-Estoque'!A:G,3,FALSE))</f>
        <v/>
      </c>
    </row>
    <row r="2955" spans="5:8" ht="18.75" customHeight="1" x14ac:dyDescent="0.25">
      <c r="E2955" s="1" t="str">
        <f t="shared" si="47"/>
        <v/>
      </c>
      <c r="F2955" s="2" t="str">
        <f>IF(ISERROR(VLOOKUP(A2955,'Cadastro-Estoque'!A:G,1,FALSE)),"",VLOOKUP(A2955,'Cadastro-Estoque'!A:G,4,FALSE))</f>
        <v/>
      </c>
      <c r="G2955" s="2" t="str">
        <f>IF(ISBLANK(A2955),"",IF(ISERROR(VLOOKUP(A2955,'Cadastro-Estoque'!A:G,1,FALSE)),"Produto não cadastrado",VLOOKUP(A2955,'Cadastro-Estoque'!A:G,2,FALSE)))</f>
        <v/>
      </c>
      <c r="H2955" s="2" t="str">
        <f>IF(ISERROR(VLOOKUP(A2955,'Cadastro-Estoque'!A:G,1,FALSE)),"",VLOOKUP(A2955,'Cadastro-Estoque'!A:G,3,FALSE))</f>
        <v/>
      </c>
    </row>
    <row r="2956" spans="5:8" ht="18.75" customHeight="1" x14ac:dyDescent="0.25">
      <c r="E2956" s="1" t="str">
        <f t="shared" si="47"/>
        <v/>
      </c>
      <c r="F2956" s="2" t="str">
        <f>IF(ISERROR(VLOOKUP(A2956,'Cadastro-Estoque'!A:G,1,FALSE)),"",VLOOKUP(A2956,'Cadastro-Estoque'!A:G,4,FALSE))</f>
        <v/>
      </c>
      <c r="G2956" s="2" t="str">
        <f>IF(ISBLANK(A2956),"",IF(ISERROR(VLOOKUP(A2956,'Cadastro-Estoque'!A:G,1,FALSE)),"Produto não cadastrado",VLOOKUP(A2956,'Cadastro-Estoque'!A:G,2,FALSE)))</f>
        <v/>
      </c>
      <c r="H2956" s="2" t="str">
        <f>IF(ISERROR(VLOOKUP(A2956,'Cadastro-Estoque'!A:G,1,FALSE)),"",VLOOKUP(A2956,'Cadastro-Estoque'!A:G,3,FALSE))</f>
        <v/>
      </c>
    </row>
    <row r="2957" spans="5:8" ht="18.75" customHeight="1" x14ac:dyDescent="0.25">
      <c r="E2957" s="1" t="str">
        <f t="shared" si="47"/>
        <v/>
      </c>
      <c r="F2957" s="2" t="str">
        <f>IF(ISERROR(VLOOKUP(A2957,'Cadastro-Estoque'!A:G,1,FALSE)),"",VLOOKUP(A2957,'Cadastro-Estoque'!A:G,4,FALSE))</f>
        <v/>
      </c>
      <c r="G2957" s="2" t="str">
        <f>IF(ISBLANK(A2957),"",IF(ISERROR(VLOOKUP(A2957,'Cadastro-Estoque'!A:G,1,FALSE)),"Produto não cadastrado",VLOOKUP(A2957,'Cadastro-Estoque'!A:G,2,FALSE)))</f>
        <v/>
      </c>
      <c r="H2957" s="2" t="str">
        <f>IF(ISERROR(VLOOKUP(A2957,'Cadastro-Estoque'!A:G,1,FALSE)),"",VLOOKUP(A2957,'Cadastro-Estoque'!A:G,3,FALSE))</f>
        <v/>
      </c>
    </row>
    <row r="2958" spans="5:8" ht="18.75" customHeight="1" x14ac:dyDescent="0.25">
      <c r="E2958" s="1" t="str">
        <f t="shared" si="47"/>
        <v/>
      </c>
      <c r="F2958" s="2" t="str">
        <f>IF(ISERROR(VLOOKUP(A2958,'Cadastro-Estoque'!A:G,1,FALSE)),"",VLOOKUP(A2958,'Cadastro-Estoque'!A:G,4,FALSE))</f>
        <v/>
      </c>
      <c r="G2958" s="2" t="str">
        <f>IF(ISBLANK(A2958),"",IF(ISERROR(VLOOKUP(A2958,'Cadastro-Estoque'!A:G,1,FALSE)),"Produto não cadastrado",VLOOKUP(A2958,'Cadastro-Estoque'!A:G,2,FALSE)))</f>
        <v/>
      </c>
      <c r="H2958" s="2" t="str">
        <f>IF(ISERROR(VLOOKUP(A2958,'Cadastro-Estoque'!A:G,1,FALSE)),"",VLOOKUP(A2958,'Cadastro-Estoque'!A:G,3,FALSE))</f>
        <v/>
      </c>
    </row>
    <row r="2959" spans="5:8" ht="18.75" customHeight="1" x14ac:dyDescent="0.25">
      <c r="E2959" s="1" t="str">
        <f t="shared" si="47"/>
        <v/>
      </c>
      <c r="F2959" s="2" t="str">
        <f>IF(ISERROR(VLOOKUP(A2959,'Cadastro-Estoque'!A:G,1,FALSE)),"",VLOOKUP(A2959,'Cadastro-Estoque'!A:G,4,FALSE))</f>
        <v/>
      </c>
      <c r="G2959" s="2" t="str">
        <f>IF(ISBLANK(A2959),"",IF(ISERROR(VLOOKUP(A2959,'Cadastro-Estoque'!A:G,1,FALSE)),"Produto não cadastrado",VLOOKUP(A2959,'Cadastro-Estoque'!A:G,2,FALSE)))</f>
        <v/>
      </c>
      <c r="H2959" s="2" t="str">
        <f>IF(ISERROR(VLOOKUP(A2959,'Cadastro-Estoque'!A:G,1,FALSE)),"",VLOOKUP(A2959,'Cadastro-Estoque'!A:G,3,FALSE))</f>
        <v/>
      </c>
    </row>
    <row r="2960" spans="5:8" ht="18.75" customHeight="1" x14ac:dyDescent="0.25">
      <c r="E2960" s="1" t="str">
        <f t="shared" si="47"/>
        <v/>
      </c>
      <c r="F2960" s="2" t="str">
        <f>IF(ISERROR(VLOOKUP(A2960,'Cadastro-Estoque'!A:G,1,FALSE)),"",VLOOKUP(A2960,'Cadastro-Estoque'!A:G,4,FALSE))</f>
        <v/>
      </c>
      <c r="G2960" s="2" t="str">
        <f>IF(ISBLANK(A2960),"",IF(ISERROR(VLOOKUP(A2960,'Cadastro-Estoque'!A:G,1,FALSE)),"Produto não cadastrado",VLOOKUP(A2960,'Cadastro-Estoque'!A:G,2,FALSE)))</f>
        <v/>
      </c>
      <c r="H2960" s="2" t="str">
        <f>IF(ISERROR(VLOOKUP(A2960,'Cadastro-Estoque'!A:G,1,FALSE)),"",VLOOKUP(A2960,'Cadastro-Estoque'!A:G,3,FALSE))</f>
        <v/>
      </c>
    </row>
    <row r="2961" spans="5:8" ht="18.75" customHeight="1" x14ac:dyDescent="0.25">
      <c r="E2961" s="1" t="str">
        <f t="shared" si="47"/>
        <v/>
      </c>
      <c r="F2961" s="2" t="str">
        <f>IF(ISERROR(VLOOKUP(A2961,'Cadastro-Estoque'!A:G,1,FALSE)),"",VLOOKUP(A2961,'Cadastro-Estoque'!A:G,4,FALSE))</f>
        <v/>
      </c>
      <c r="G2961" s="2" t="str">
        <f>IF(ISBLANK(A2961),"",IF(ISERROR(VLOOKUP(A2961,'Cadastro-Estoque'!A:G,1,FALSE)),"Produto não cadastrado",VLOOKUP(A2961,'Cadastro-Estoque'!A:G,2,FALSE)))</f>
        <v/>
      </c>
      <c r="H2961" s="2" t="str">
        <f>IF(ISERROR(VLOOKUP(A2961,'Cadastro-Estoque'!A:G,1,FALSE)),"",VLOOKUP(A2961,'Cadastro-Estoque'!A:G,3,FALSE))</f>
        <v/>
      </c>
    </row>
    <row r="2962" spans="5:8" ht="18.75" customHeight="1" x14ac:dyDescent="0.25">
      <c r="E2962" s="1" t="str">
        <f t="shared" si="47"/>
        <v/>
      </c>
      <c r="F2962" s="2" t="str">
        <f>IF(ISERROR(VLOOKUP(A2962,'Cadastro-Estoque'!A:G,1,FALSE)),"",VLOOKUP(A2962,'Cadastro-Estoque'!A:G,4,FALSE))</f>
        <v/>
      </c>
      <c r="G2962" s="2" t="str">
        <f>IF(ISBLANK(A2962),"",IF(ISERROR(VLOOKUP(A2962,'Cadastro-Estoque'!A:G,1,FALSE)),"Produto não cadastrado",VLOOKUP(A2962,'Cadastro-Estoque'!A:G,2,FALSE)))</f>
        <v/>
      </c>
      <c r="H2962" s="2" t="str">
        <f>IF(ISERROR(VLOOKUP(A2962,'Cadastro-Estoque'!A:G,1,FALSE)),"",VLOOKUP(A2962,'Cadastro-Estoque'!A:G,3,FALSE))</f>
        <v/>
      </c>
    </row>
    <row r="2963" spans="5:8" ht="18.75" customHeight="1" x14ac:dyDescent="0.25">
      <c r="E2963" s="1" t="str">
        <f t="shared" si="47"/>
        <v/>
      </c>
      <c r="F2963" s="2" t="str">
        <f>IF(ISERROR(VLOOKUP(A2963,'Cadastro-Estoque'!A:G,1,FALSE)),"",VLOOKUP(A2963,'Cadastro-Estoque'!A:G,4,FALSE))</f>
        <v/>
      </c>
      <c r="G2963" s="2" t="str">
        <f>IF(ISBLANK(A2963),"",IF(ISERROR(VLOOKUP(A2963,'Cadastro-Estoque'!A:G,1,FALSE)),"Produto não cadastrado",VLOOKUP(A2963,'Cadastro-Estoque'!A:G,2,FALSE)))</f>
        <v/>
      </c>
      <c r="H2963" s="2" t="str">
        <f>IF(ISERROR(VLOOKUP(A2963,'Cadastro-Estoque'!A:G,1,FALSE)),"",VLOOKUP(A2963,'Cadastro-Estoque'!A:G,3,FALSE))</f>
        <v/>
      </c>
    </row>
    <row r="2964" spans="5:8" ht="18.75" customHeight="1" x14ac:dyDescent="0.25">
      <c r="E2964" s="1" t="str">
        <f t="shared" si="47"/>
        <v/>
      </c>
      <c r="F2964" s="2" t="str">
        <f>IF(ISERROR(VLOOKUP(A2964,'Cadastro-Estoque'!A:G,1,FALSE)),"",VLOOKUP(A2964,'Cadastro-Estoque'!A:G,4,FALSE))</f>
        <v/>
      </c>
      <c r="G2964" s="2" t="str">
        <f>IF(ISBLANK(A2964),"",IF(ISERROR(VLOOKUP(A2964,'Cadastro-Estoque'!A:G,1,FALSE)),"Produto não cadastrado",VLOOKUP(A2964,'Cadastro-Estoque'!A:G,2,FALSE)))</f>
        <v/>
      </c>
      <c r="H2964" s="2" t="str">
        <f>IF(ISERROR(VLOOKUP(A2964,'Cadastro-Estoque'!A:G,1,FALSE)),"",VLOOKUP(A2964,'Cadastro-Estoque'!A:G,3,FALSE))</f>
        <v/>
      </c>
    </row>
    <row r="2965" spans="5:8" ht="18.75" customHeight="1" x14ac:dyDescent="0.25">
      <c r="E2965" s="1" t="str">
        <f t="shared" si="47"/>
        <v/>
      </c>
      <c r="F2965" s="2" t="str">
        <f>IF(ISERROR(VLOOKUP(A2965,'Cadastro-Estoque'!A:G,1,FALSE)),"",VLOOKUP(A2965,'Cadastro-Estoque'!A:G,4,FALSE))</f>
        <v/>
      </c>
      <c r="G2965" s="2" t="str">
        <f>IF(ISBLANK(A2965),"",IF(ISERROR(VLOOKUP(A2965,'Cadastro-Estoque'!A:G,1,FALSE)),"Produto não cadastrado",VLOOKUP(A2965,'Cadastro-Estoque'!A:G,2,FALSE)))</f>
        <v/>
      </c>
      <c r="H2965" s="2" t="str">
        <f>IF(ISERROR(VLOOKUP(A2965,'Cadastro-Estoque'!A:G,1,FALSE)),"",VLOOKUP(A2965,'Cadastro-Estoque'!A:G,3,FALSE))</f>
        <v/>
      </c>
    </row>
    <row r="2966" spans="5:8" ht="18.75" customHeight="1" x14ac:dyDescent="0.25">
      <c r="E2966" s="1" t="str">
        <f t="shared" si="47"/>
        <v/>
      </c>
      <c r="F2966" s="2" t="str">
        <f>IF(ISERROR(VLOOKUP(A2966,'Cadastro-Estoque'!A:G,1,FALSE)),"",VLOOKUP(A2966,'Cadastro-Estoque'!A:G,4,FALSE))</f>
        <v/>
      </c>
      <c r="G2966" s="2" t="str">
        <f>IF(ISBLANK(A2966),"",IF(ISERROR(VLOOKUP(A2966,'Cadastro-Estoque'!A:G,1,FALSE)),"Produto não cadastrado",VLOOKUP(A2966,'Cadastro-Estoque'!A:G,2,FALSE)))</f>
        <v/>
      </c>
      <c r="H2966" s="2" t="str">
        <f>IF(ISERROR(VLOOKUP(A2966,'Cadastro-Estoque'!A:G,1,FALSE)),"",VLOOKUP(A2966,'Cadastro-Estoque'!A:G,3,FALSE))</f>
        <v/>
      </c>
    </row>
    <row r="2967" spans="5:8" ht="18.75" customHeight="1" x14ac:dyDescent="0.25">
      <c r="E2967" s="1" t="str">
        <f t="shared" si="47"/>
        <v/>
      </c>
      <c r="F2967" s="2" t="str">
        <f>IF(ISERROR(VLOOKUP(A2967,'Cadastro-Estoque'!A:G,1,FALSE)),"",VLOOKUP(A2967,'Cadastro-Estoque'!A:G,4,FALSE))</f>
        <v/>
      </c>
      <c r="G2967" s="2" t="str">
        <f>IF(ISBLANK(A2967),"",IF(ISERROR(VLOOKUP(A2967,'Cadastro-Estoque'!A:G,1,FALSE)),"Produto não cadastrado",VLOOKUP(A2967,'Cadastro-Estoque'!A:G,2,FALSE)))</f>
        <v/>
      </c>
      <c r="H2967" s="2" t="str">
        <f>IF(ISERROR(VLOOKUP(A2967,'Cadastro-Estoque'!A:G,1,FALSE)),"",VLOOKUP(A2967,'Cadastro-Estoque'!A:G,3,FALSE))</f>
        <v/>
      </c>
    </row>
    <row r="2968" spans="5:8" ht="18.75" customHeight="1" x14ac:dyDescent="0.25">
      <c r="E2968" s="1" t="str">
        <f t="shared" si="47"/>
        <v/>
      </c>
      <c r="F2968" s="2" t="str">
        <f>IF(ISERROR(VLOOKUP(A2968,'Cadastro-Estoque'!A:G,1,FALSE)),"",VLOOKUP(A2968,'Cadastro-Estoque'!A:G,4,FALSE))</f>
        <v/>
      </c>
      <c r="G2968" s="2" t="str">
        <f>IF(ISBLANK(A2968),"",IF(ISERROR(VLOOKUP(A2968,'Cadastro-Estoque'!A:G,1,FALSE)),"Produto não cadastrado",VLOOKUP(A2968,'Cadastro-Estoque'!A:G,2,FALSE)))</f>
        <v/>
      </c>
      <c r="H2968" s="2" t="str">
        <f>IF(ISERROR(VLOOKUP(A2968,'Cadastro-Estoque'!A:G,1,FALSE)),"",VLOOKUP(A2968,'Cadastro-Estoque'!A:G,3,FALSE))</f>
        <v/>
      </c>
    </row>
    <row r="2969" spans="5:8" ht="18.75" customHeight="1" x14ac:dyDescent="0.25">
      <c r="E2969" s="1" t="str">
        <f t="shared" si="47"/>
        <v/>
      </c>
      <c r="F2969" s="2" t="str">
        <f>IF(ISERROR(VLOOKUP(A2969,'Cadastro-Estoque'!A:G,1,FALSE)),"",VLOOKUP(A2969,'Cadastro-Estoque'!A:G,4,FALSE))</f>
        <v/>
      </c>
      <c r="G2969" s="2" t="str">
        <f>IF(ISBLANK(A2969),"",IF(ISERROR(VLOOKUP(A2969,'Cadastro-Estoque'!A:G,1,FALSE)),"Produto não cadastrado",VLOOKUP(A2969,'Cadastro-Estoque'!A:G,2,FALSE)))</f>
        <v/>
      </c>
      <c r="H2969" s="2" t="str">
        <f>IF(ISERROR(VLOOKUP(A2969,'Cadastro-Estoque'!A:G,1,FALSE)),"",VLOOKUP(A2969,'Cadastro-Estoque'!A:G,3,FALSE))</f>
        <v/>
      </c>
    </row>
    <row r="2970" spans="5:8" ht="18.75" customHeight="1" x14ac:dyDescent="0.25">
      <c r="E2970" s="1" t="str">
        <f t="shared" si="47"/>
        <v/>
      </c>
      <c r="F2970" s="2" t="str">
        <f>IF(ISERROR(VLOOKUP(A2970,'Cadastro-Estoque'!A:G,1,FALSE)),"",VLOOKUP(A2970,'Cadastro-Estoque'!A:G,4,FALSE))</f>
        <v/>
      </c>
      <c r="G2970" s="2" t="str">
        <f>IF(ISBLANK(A2970),"",IF(ISERROR(VLOOKUP(A2970,'Cadastro-Estoque'!A:G,1,FALSE)),"Produto não cadastrado",VLOOKUP(A2970,'Cadastro-Estoque'!A:G,2,FALSE)))</f>
        <v/>
      </c>
      <c r="H2970" s="2" t="str">
        <f>IF(ISERROR(VLOOKUP(A2970,'Cadastro-Estoque'!A:G,1,FALSE)),"",VLOOKUP(A2970,'Cadastro-Estoque'!A:G,3,FALSE))</f>
        <v/>
      </c>
    </row>
    <row r="2971" spans="5:8" ht="18.75" customHeight="1" x14ac:dyDescent="0.25">
      <c r="E2971" s="1" t="str">
        <f t="shared" si="47"/>
        <v/>
      </c>
      <c r="F2971" s="2" t="str">
        <f>IF(ISERROR(VLOOKUP(A2971,'Cadastro-Estoque'!A:G,1,FALSE)),"",VLOOKUP(A2971,'Cadastro-Estoque'!A:G,4,FALSE))</f>
        <v/>
      </c>
      <c r="G2971" s="2" t="str">
        <f>IF(ISBLANK(A2971),"",IF(ISERROR(VLOOKUP(A2971,'Cadastro-Estoque'!A:G,1,FALSE)),"Produto não cadastrado",VLOOKUP(A2971,'Cadastro-Estoque'!A:G,2,FALSE)))</f>
        <v/>
      </c>
      <c r="H2971" s="2" t="str">
        <f>IF(ISERROR(VLOOKUP(A2971,'Cadastro-Estoque'!A:G,1,FALSE)),"",VLOOKUP(A2971,'Cadastro-Estoque'!A:G,3,FALSE))</f>
        <v/>
      </c>
    </row>
    <row r="2972" spans="5:8" ht="18.75" customHeight="1" x14ac:dyDescent="0.25">
      <c r="E2972" s="1" t="str">
        <f t="shared" si="47"/>
        <v/>
      </c>
      <c r="F2972" s="2" t="str">
        <f>IF(ISERROR(VLOOKUP(A2972,'Cadastro-Estoque'!A:G,1,FALSE)),"",VLOOKUP(A2972,'Cadastro-Estoque'!A:G,4,FALSE))</f>
        <v/>
      </c>
      <c r="G2972" s="2" t="str">
        <f>IF(ISBLANK(A2972),"",IF(ISERROR(VLOOKUP(A2972,'Cadastro-Estoque'!A:G,1,FALSE)),"Produto não cadastrado",VLOOKUP(A2972,'Cadastro-Estoque'!A:G,2,FALSE)))</f>
        <v/>
      </c>
      <c r="H2972" s="2" t="str">
        <f>IF(ISERROR(VLOOKUP(A2972,'Cadastro-Estoque'!A:G,1,FALSE)),"",VLOOKUP(A2972,'Cadastro-Estoque'!A:G,3,FALSE))</f>
        <v/>
      </c>
    </row>
    <row r="2973" spans="5:8" ht="18.75" customHeight="1" x14ac:dyDescent="0.25">
      <c r="E2973" s="1" t="str">
        <f t="shared" si="47"/>
        <v/>
      </c>
      <c r="F2973" s="2" t="str">
        <f>IF(ISERROR(VLOOKUP(A2973,'Cadastro-Estoque'!A:G,1,FALSE)),"",VLOOKUP(A2973,'Cadastro-Estoque'!A:G,4,FALSE))</f>
        <v/>
      </c>
      <c r="G2973" s="2" t="str">
        <f>IF(ISBLANK(A2973),"",IF(ISERROR(VLOOKUP(A2973,'Cadastro-Estoque'!A:G,1,FALSE)),"Produto não cadastrado",VLOOKUP(A2973,'Cadastro-Estoque'!A:G,2,FALSE)))</f>
        <v/>
      </c>
      <c r="H2973" s="2" t="str">
        <f>IF(ISERROR(VLOOKUP(A2973,'Cadastro-Estoque'!A:G,1,FALSE)),"",VLOOKUP(A2973,'Cadastro-Estoque'!A:G,3,FALSE))</f>
        <v/>
      </c>
    </row>
    <row r="2974" spans="5:8" ht="18.75" customHeight="1" x14ac:dyDescent="0.25">
      <c r="E2974" s="1" t="str">
        <f t="shared" si="47"/>
        <v/>
      </c>
      <c r="F2974" s="2" t="str">
        <f>IF(ISERROR(VLOOKUP(A2974,'Cadastro-Estoque'!A:G,1,FALSE)),"",VLOOKUP(A2974,'Cadastro-Estoque'!A:G,4,FALSE))</f>
        <v/>
      </c>
      <c r="G2974" s="2" t="str">
        <f>IF(ISBLANK(A2974),"",IF(ISERROR(VLOOKUP(A2974,'Cadastro-Estoque'!A:G,1,FALSE)),"Produto não cadastrado",VLOOKUP(A2974,'Cadastro-Estoque'!A:G,2,FALSE)))</f>
        <v/>
      </c>
      <c r="H2974" s="2" t="str">
        <f>IF(ISERROR(VLOOKUP(A2974,'Cadastro-Estoque'!A:G,1,FALSE)),"",VLOOKUP(A2974,'Cadastro-Estoque'!A:G,3,FALSE))</f>
        <v/>
      </c>
    </row>
    <row r="2975" spans="5:8" ht="18.75" customHeight="1" x14ac:dyDescent="0.25">
      <c r="E2975" s="1" t="str">
        <f t="shared" si="47"/>
        <v/>
      </c>
      <c r="F2975" s="2" t="str">
        <f>IF(ISERROR(VLOOKUP(A2975,'Cadastro-Estoque'!A:G,1,FALSE)),"",VLOOKUP(A2975,'Cadastro-Estoque'!A:G,4,FALSE))</f>
        <v/>
      </c>
      <c r="G2975" s="2" t="str">
        <f>IF(ISBLANK(A2975),"",IF(ISERROR(VLOOKUP(A2975,'Cadastro-Estoque'!A:G,1,FALSE)),"Produto não cadastrado",VLOOKUP(A2975,'Cadastro-Estoque'!A:G,2,FALSE)))</f>
        <v/>
      </c>
      <c r="H2975" s="2" t="str">
        <f>IF(ISERROR(VLOOKUP(A2975,'Cadastro-Estoque'!A:G,1,FALSE)),"",VLOOKUP(A2975,'Cadastro-Estoque'!A:G,3,FALSE))</f>
        <v/>
      </c>
    </row>
    <row r="2976" spans="5:8" ht="18.75" customHeight="1" x14ac:dyDescent="0.25">
      <c r="E2976" s="1" t="str">
        <f t="shared" si="47"/>
        <v/>
      </c>
      <c r="F2976" s="2" t="str">
        <f>IF(ISERROR(VLOOKUP(A2976,'Cadastro-Estoque'!A:G,1,FALSE)),"",VLOOKUP(A2976,'Cadastro-Estoque'!A:G,4,FALSE))</f>
        <v/>
      </c>
      <c r="G2976" s="2" t="str">
        <f>IF(ISBLANK(A2976),"",IF(ISERROR(VLOOKUP(A2976,'Cadastro-Estoque'!A:G,1,FALSE)),"Produto não cadastrado",VLOOKUP(A2976,'Cadastro-Estoque'!A:G,2,FALSE)))</f>
        <v/>
      </c>
      <c r="H2976" s="2" t="str">
        <f>IF(ISERROR(VLOOKUP(A2976,'Cadastro-Estoque'!A:G,1,FALSE)),"",VLOOKUP(A2976,'Cadastro-Estoque'!A:G,3,FALSE))</f>
        <v/>
      </c>
    </row>
    <row r="2977" spans="5:8" ht="18.75" customHeight="1" x14ac:dyDescent="0.25">
      <c r="E2977" s="1" t="str">
        <f t="shared" si="47"/>
        <v/>
      </c>
      <c r="F2977" s="2" t="str">
        <f>IF(ISERROR(VLOOKUP(A2977,'Cadastro-Estoque'!A:G,1,FALSE)),"",VLOOKUP(A2977,'Cadastro-Estoque'!A:G,4,FALSE))</f>
        <v/>
      </c>
      <c r="G2977" s="2" t="str">
        <f>IF(ISBLANK(A2977),"",IF(ISERROR(VLOOKUP(A2977,'Cadastro-Estoque'!A:G,1,FALSE)),"Produto não cadastrado",VLOOKUP(A2977,'Cadastro-Estoque'!A:G,2,FALSE)))</f>
        <v/>
      </c>
      <c r="H2977" s="2" t="str">
        <f>IF(ISERROR(VLOOKUP(A2977,'Cadastro-Estoque'!A:G,1,FALSE)),"",VLOOKUP(A2977,'Cadastro-Estoque'!A:G,3,FALSE))</f>
        <v/>
      </c>
    </row>
    <row r="2978" spans="5:8" ht="18.75" customHeight="1" x14ac:dyDescent="0.25">
      <c r="E2978" s="1" t="str">
        <f t="shared" si="47"/>
        <v/>
      </c>
      <c r="F2978" s="2" t="str">
        <f>IF(ISERROR(VLOOKUP(A2978,'Cadastro-Estoque'!A:G,1,FALSE)),"",VLOOKUP(A2978,'Cadastro-Estoque'!A:G,4,FALSE))</f>
        <v/>
      </c>
      <c r="G2978" s="2" t="str">
        <f>IF(ISBLANK(A2978),"",IF(ISERROR(VLOOKUP(A2978,'Cadastro-Estoque'!A:G,1,FALSE)),"Produto não cadastrado",VLOOKUP(A2978,'Cadastro-Estoque'!A:G,2,FALSE)))</f>
        <v/>
      </c>
      <c r="H2978" s="2" t="str">
        <f>IF(ISERROR(VLOOKUP(A2978,'Cadastro-Estoque'!A:G,1,FALSE)),"",VLOOKUP(A2978,'Cadastro-Estoque'!A:G,3,FALSE))</f>
        <v/>
      </c>
    </row>
    <row r="2979" spans="5:8" ht="18.75" customHeight="1" x14ac:dyDescent="0.25">
      <c r="E2979" s="1" t="str">
        <f t="shared" si="47"/>
        <v/>
      </c>
      <c r="F2979" s="2" t="str">
        <f>IF(ISERROR(VLOOKUP(A2979,'Cadastro-Estoque'!A:G,1,FALSE)),"",VLOOKUP(A2979,'Cadastro-Estoque'!A:G,4,FALSE))</f>
        <v/>
      </c>
      <c r="G2979" s="2" t="str">
        <f>IF(ISBLANK(A2979),"",IF(ISERROR(VLOOKUP(A2979,'Cadastro-Estoque'!A:G,1,FALSE)),"Produto não cadastrado",VLOOKUP(A2979,'Cadastro-Estoque'!A:G,2,FALSE)))</f>
        <v/>
      </c>
      <c r="H2979" s="2" t="str">
        <f>IF(ISERROR(VLOOKUP(A2979,'Cadastro-Estoque'!A:G,1,FALSE)),"",VLOOKUP(A2979,'Cadastro-Estoque'!A:G,3,FALSE))</f>
        <v/>
      </c>
    </row>
    <row r="2980" spans="5:8" ht="18.75" customHeight="1" x14ac:dyDescent="0.25">
      <c r="E2980" s="1" t="str">
        <f t="shared" si="47"/>
        <v/>
      </c>
      <c r="F2980" s="2" t="str">
        <f>IF(ISERROR(VLOOKUP(A2980,'Cadastro-Estoque'!A:G,1,FALSE)),"",VLOOKUP(A2980,'Cadastro-Estoque'!A:G,4,FALSE))</f>
        <v/>
      </c>
      <c r="G2980" s="2" t="str">
        <f>IF(ISBLANK(A2980),"",IF(ISERROR(VLOOKUP(A2980,'Cadastro-Estoque'!A:G,1,FALSE)),"Produto não cadastrado",VLOOKUP(A2980,'Cadastro-Estoque'!A:G,2,FALSE)))</f>
        <v/>
      </c>
      <c r="H2980" s="2" t="str">
        <f>IF(ISERROR(VLOOKUP(A2980,'Cadastro-Estoque'!A:G,1,FALSE)),"",VLOOKUP(A2980,'Cadastro-Estoque'!A:G,3,FALSE))</f>
        <v/>
      </c>
    </row>
    <row r="2981" spans="5:8" ht="18.75" customHeight="1" x14ac:dyDescent="0.25">
      <c r="E2981" s="1" t="str">
        <f t="shared" si="47"/>
        <v/>
      </c>
      <c r="F2981" s="2" t="str">
        <f>IF(ISERROR(VLOOKUP(A2981,'Cadastro-Estoque'!A:G,1,FALSE)),"",VLOOKUP(A2981,'Cadastro-Estoque'!A:G,4,FALSE))</f>
        <v/>
      </c>
      <c r="G2981" s="2" t="str">
        <f>IF(ISBLANK(A2981),"",IF(ISERROR(VLOOKUP(A2981,'Cadastro-Estoque'!A:G,1,FALSE)),"Produto não cadastrado",VLOOKUP(A2981,'Cadastro-Estoque'!A:G,2,FALSE)))</f>
        <v/>
      </c>
      <c r="H2981" s="2" t="str">
        <f>IF(ISERROR(VLOOKUP(A2981,'Cadastro-Estoque'!A:G,1,FALSE)),"",VLOOKUP(A2981,'Cadastro-Estoque'!A:G,3,FALSE))</f>
        <v/>
      </c>
    </row>
    <row r="2982" spans="5:8" ht="18.75" customHeight="1" x14ac:dyDescent="0.25">
      <c r="E2982" s="1" t="str">
        <f t="shared" si="47"/>
        <v/>
      </c>
      <c r="F2982" s="2" t="str">
        <f>IF(ISERROR(VLOOKUP(A2982,'Cadastro-Estoque'!A:G,1,FALSE)),"",VLOOKUP(A2982,'Cadastro-Estoque'!A:G,4,FALSE))</f>
        <v/>
      </c>
      <c r="G2982" s="2" t="str">
        <f>IF(ISBLANK(A2982),"",IF(ISERROR(VLOOKUP(A2982,'Cadastro-Estoque'!A:G,1,FALSE)),"Produto não cadastrado",VLOOKUP(A2982,'Cadastro-Estoque'!A:G,2,FALSE)))</f>
        <v/>
      </c>
      <c r="H2982" s="2" t="str">
        <f>IF(ISERROR(VLOOKUP(A2982,'Cadastro-Estoque'!A:G,1,FALSE)),"",VLOOKUP(A2982,'Cadastro-Estoque'!A:G,3,FALSE))</f>
        <v/>
      </c>
    </row>
    <row r="2983" spans="5:8" ht="18.75" customHeight="1" x14ac:dyDescent="0.25">
      <c r="E2983" s="1" t="str">
        <f t="shared" si="47"/>
        <v/>
      </c>
      <c r="F2983" s="2" t="str">
        <f>IF(ISERROR(VLOOKUP(A2983,'Cadastro-Estoque'!A:G,1,FALSE)),"",VLOOKUP(A2983,'Cadastro-Estoque'!A:G,4,FALSE))</f>
        <v/>
      </c>
      <c r="G2983" s="2" t="str">
        <f>IF(ISBLANK(A2983),"",IF(ISERROR(VLOOKUP(A2983,'Cadastro-Estoque'!A:G,1,FALSE)),"Produto não cadastrado",VLOOKUP(A2983,'Cadastro-Estoque'!A:G,2,FALSE)))</f>
        <v/>
      </c>
      <c r="H2983" s="2" t="str">
        <f>IF(ISERROR(VLOOKUP(A2983,'Cadastro-Estoque'!A:G,1,FALSE)),"",VLOOKUP(A2983,'Cadastro-Estoque'!A:G,3,FALSE))</f>
        <v/>
      </c>
    </row>
    <row r="2984" spans="5:8" ht="18.75" customHeight="1" x14ac:dyDescent="0.25">
      <c r="E2984" s="1" t="str">
        <f t="shared" si="47"/>
        <v/>
      </c>
      <c r="F2984" s="2" t="str">
        <f>IF(ISERROR(VLOOKUP(A2984,'Cadastro-Estoque'!A:G,1,FALSE)),"",VLOOKUP(A2984,'Cadastro-Estoque'!A:G,4,FALSE))</f>
        <v/>
      </c>
      <c r="G2984" s="2" t="str">
        <f>IF(ISBLANK(A2984),"",IF(ISERROR(VLOOKUP(A2984,'Cadastro-Estoque'!A:G,1,FALSE)),"Produto não cadastrado",VLOOKUP(A2984,'Cadastro-Estoque'!A:G,2,FALSE)))</f>
        <v/>
      </c>
      <c r="H2984" s="2" t="str">
        <f>IF(ISERROR(VLOOKUP(A2984,'Cadastro-Estoque'!A:G,1,FALSE)),"",VLOOKUP(A2984,'Cadastro-Estoque'!A:G,3,FALSE))</f>
        <v/>
      </c>
    </row>
    <row r="2985" spans="5:8" ht="18.75" customHeight="1" x14ac:dyDescent="0.25">
      <c r="E2985" s="1" t="str">
        <f t="shared" si="47"/>
        <v/>
      </c>
      <c r="F2985" s="2" t="str">
        <f>IF(ISERROR(VLOOKUP(A2985,'Cadastro-Estoque'!A:G,1,FALSE)),"",VLOOKUP(A2985,'Cadastro-Estoque'!A:G,4,FALSE))</f>
        <v/>
      </c>
      <c r="G2985" s="2" t="str">
        <f>IF(ISBLANK(A2985),"",IF(ISERROR(VLOOKUP(A2985,'Cadastro-Estoque'!A:G,1,FALSE)),"Produto não cadastrado",VLOOKUP(A2985,'Cadastro-Estoque'!A:G,2,FALSE)))</f>
        <v/>
      </c>
      <c r="H2985" s="2" t="str">
        <f>IF(ISERROR(VLOOKUP(A2985,'Cadastro-Estoque'!A:G,1,FALSE)),"",VLOOKUP(A2985,'Cadastro-Estoque'!A:G,3,FALSE))</f>
        <v/>
      </c>
    </row>
    <row r="2986" spans="5:8" ht="18.75" customHeight="1" x14ac:dyDescent="0.25">
      <c r="E2986" s="1" t="str">
        <f t="shared" si="47"/>
        <v/>
      </c>
      <c r="F2986" s="2" t="str">
        <f>IF(ISERROR(VLOOKUP(A2986,'Cadastro-Estoque'!A:G,1,FALSE)),"",VLOOKUP(A2986,'Cadastro-Estoque'!A:G,4,FALSE))</f>
        <v/>
      </c>
      <c r="G2986" s="2" t="str">
        <f>IF(ISBLANK(A2986),"",IF(ISERROR(VLOOKUP(A2986,'Cadastro-Estoque'!A:G,1,FALSE)),"Produto não cadastrado",VLOOKUP(A2986,'Cadastro-Estoque'!A:G,2,FALSE)))</f>
        <v/>
      </c>
      <c r="H2986" s="2" t="str">
        <f>IF(ISERROR(VLOOKUP(A2986,'Cadastro-Estoque'!A:G,1,FALSE)),"",VLOOKUP(A2986,'Cadastro-Estoque'!A:G,3,FALSE))</f>
        <v/>
      </c>
    </row>
    <row r="2987" spans="5:8" ht="18.75" customHeight="1" x14ac:dyDescent="0.25">
      <c r="E2987" s="1" t="str">
        <f t="shared" si="47"/>
        <v/>
      </c>
      <c r="F2987" s="2" t="str">
        <f>IF(ISERROR(VLOOKUP(A2987,'Cadastro-Estoque'!A:G,1,FALSE)),"",VLOOKUP(A2987,'Cadastro-Estoque'!A:G,4,FALSE))</f>
        <v/>
      </c>
      <c r="G2987" s="2" t="str">
        <f>IF(ISBLANK(A2987),"",IF(ISERROR(VLOOKUP(A2987,'Cadastro-Estoque'!A:G,1,FALSE)),"Produto não cadastrado",VLOOKUP(A2987,'Cadastro-Estoque'!A:G,2,FALSE)))</f>
        <v/>
      </c>
      <c r="H2987" s="2" t="str">
        <f>IF(ISERROR(VLOOKUP(A2987,'Cadastro-Estoque'!A:G,1,FALSE)),"",VLOOKUP(A2987,'Cadastro-Estoque'!A:G,3,FALSE))</f>
        <v/>
      </c>
    </row>
    <row r="2988" spans="5:8" ht="18.75" customHeight="1" x14ac:dyDescent="0.25">
      <c r="E2988" s="1" t="str">
        <f t="shared" si="47"/>
        <v/>
      </c>
      <c r="F2988" s="2" t="str">
        <f>IF(ISERROR(VLOOKUP(A2988,'Cadastro-Estoque'!A:G,1,FALSE)),"",VLOOKUP(A2988,'Cadastro-Estoque'!A:G,4,FALSE))</f>
        <v/>
      </c>
      <c r="G2988" s="2" t="str">
        <f>IF(ISBLANK(A2988),"",IF(ISERROR(VLOOKUP(A2988,'Cadastro-Estoque'!A:G,1,FALSE)),"Produto não cadastrado",VLOOKUP(A2988,'Cadastro-Estoque'!A:G,2,FALSE)))</f>
        <v/>
      </c>
      <c r="H2988" s="2" t="str">
        <f>IF(ISERROR(VLOOKUP(A2988,'Cadastro-Estoque'!A:G,1,FALSE)),"",VLOOKUP(A2988,'Cadastro-Estoque'!A:G,3,FALSE))</f>
        <v/>
      </c>
    </row>
    <row r="2989" spans="5:8" ht="18.75" customHeight="1" x14ac:dyDescent="0.25">
      <c r="E2989" s="1" t="str">
        <f t="shared" si="47"/>
        <v/>
      </c>
      <c r="F2989" s="2" t="str">
        <f>IF(ISERROR(VLOOKUP(A2989,'Cadastro-Estoque'!A:G,1,FALSE)),"",VLOOKUP(A2989,'Cadastro-Estoque'!A:G,4,FALSE))</f>
        <v/>
      </c>
      <c r="G2989" s="2" t="str">
        <f>IF(ISBLANK(A2989),"",IF(ISERROR(VLOOKUP(A2989,'Cadastro-Estoque'!A:G,1,FALSE)),"Produto não cadastrado",VLOOKUP(A2989,'Cadastro-Estoque'!A:G,2,FALSE)))</f>
        <v/>
      </c>
      <c r="H2989" s="2" t="str">
        <f>IF(ISERROR(VLOOKUP(A2989,'Cadastro-Estoque'!A:G,1,FALSE)),"",VLOOKUP(A2989,'Cadastro-Estoque'!A:G,3,FALSE))</f>
        <v/>
      </c>
    </row>
    <row r="2990" spans="5:8" ht="18.75" customHeight="1" x14ac:dyDescent="0.25">
      <c r="E2990" s="1" t="str">
        <f t="shared" si="47"/>
        <v/>
      </c>
      <c r="F2990" s="2" t="str">
        <f>IF(ISERROR(VLOOKUP(A2990,'Cadastro-Estoque'!A:G,1,FALSE)),"",VLOOKUP(A2990,'Cadastro-Estoque'!A:G,4,FALSE))</f>
        <v/>
      </c>
      <c r="G2990" s="2" t="str">
        <f>IF(ISBLANK(A2990),"",IF(ISERROR(VLOOKUP(A2990,'Cadastro-Estoque'!A:G,1,FALSE)),"Produto não cadastrado",VLOOKUP(A2990,'Cadastro-Estoque'!A:G,2,FALSE)))</f>
        <v/>
      </c>
      <c r="H2990" s="2" t="str">
        <f>IF(ISERROR(VLOOKUP(A2990,'Cadastro-Estoque'!A:G,1,FALSE)),"",VLOOKUP(A2990,'Cadastro-Estoque'!A:G,3,FALSE))</f>
        <v/>
      </c>
    </row>
    <row r="2991" spans="5:8" ht="18.75" customHeight="1" x14ac:dyDescent="0.25">
      <c r="E2991" s="1" t="str">
        <f t="shared" si="47"/>
        <v/>
      </c>
      <c r="F2991" s="2" t="str">
        <f>IF(ISERROR(VLOOKUP(A2991,'Cadastro-Estoque'!A:G,1,FALSE)),"",VLOOKUP(A2991,'Cadastro-Estoque'!A:G,4,FALSE))</f>
        <v/>
      </c>
      <c r="G2991" s="2" t="str">
        <f>IF(ISBLANK(A2991),"",IF(ISERROR(VLOOKUP(A2991,'Cadastro-Estoque'!A:G,1,FALSE)),"Produto não cadastrado",VLOOKUP(A2991,'Cadastro-Estoque'!A:G,2,FALSE)))</f>
        <v/>
      </c>
      <c r="H2991" s="2" t="str">
        <f>IF(ISERROR(VLOOKUP(A2991,'Cadastro-Estoque'!A:G,1,FALSE)),"",VLOOKUP(A2991,'Cadastro-Estoque'!A:G,3,FALSE))</f>
        <v/>
      </c>
    </row>
    <row r="2992" spans="5:8" ht="18.75" customHeight="1" x14ac:dyDescent="0.25">
      <c r="E2992" s="1" t="str">
        <f t="shared" si="47"/>
        <v/>
      </c>
      <c r="F2992" s="2" t="str">
        <f>IF(ISERROR(VLOOKUP(A2992,'Cadastro-Estoque'!A:G,1,FALSE)),"",VLOOKUP(A2992,'Cadastro-Estoque'!A:G,4,FALSE))</f>
        <v/>
      </c>
      <c r="G2992" s="2" t="str">
        <f>IF(ISBLANK(A2992),"",IF(ISERROR(VLOOKUP(A2992,'Cadastro-Estoque'!A:G,1,FALSE)),"Produto não cadastrado",VLOOKUP(A2992,'Cadastro-Estoque'!A:G,2,FALSE)))</f>
        <v/>
      </c>
      <c r="H2992" s="2" t="str">
        <f>IF(ISERROR(VLOOKUP(A2992,'Cadastro-Estoque'!A:G,1,FALSE)),"",VLOOKUP(A2992,'Cadastro-Estoque'!A:G,3,FALSE))</f>
        <v/>
      </c>
    </row>
    <row r="2993" spans="5:8" ht="18.75" customHeight="1" x14ac:dyDescent="0.25">
      <c r="E2993" s="1" t="str">
        <f t="shared" si="47"/>
        <v/>
      </c>
      <c r="F2993" s="2" t="str">
        <f>IF(ISERROR(VLOOKUP(A2993,'Cadastro-Estoque'!A:G,1,FALSE)),"",VLOOKUP(A2993,'Cadastro-Estoque'!A:G,4,FALSE))</f>
        <v/>
      </c>
      <c r="G2993" s="2" t="str">
        <f>IF(ISBLANK(A2993),"",IF(ISERROR(VLOOKUP(A2993,'Cadastro-Estoque'!A:G,1,FALSE)),"Produto não cadastrado",VLOOKUP(A2993,'Cadastro-Estoque'!A:G,2,FALSE)))</f>
        <v/>
      </c>
      <c r="H2993" s="2" t="str">
        <f>IF(ISERROR(VLOOKUP(A2993,'Cadastro-Estoque'!A:G,1,FALSE)),"",VLOOKUP(A2993,'Cadastro-Estoque'!A:G,3,FALSE))</f>
        <v/>
      </c>
    </row>
    <row r="2994" spans="5:8" ht="18.75" customHeight="1" x14ac:dyDescent="0.25">
      <c r="E2994" s="1" t="str">
        <f t="shared" si="47"/>
        <v/>
      </c>
      <c r="F2994" s="2" t="str">
        <f>IF(ISERROR(VLOOKUP(A2994,'Cadastro-Estoque'!A:G,1,FALSE)),"",VLOOKUP(A2994,'Cadastro-Estoque'!A:G,4,FALSE))</f>
        <v/>
      </c>
      <c r="G2994" s="2" t="str">
        <f>IF(ISBLANK(A2994),"",IF(ISERROR(VLOOKUP(A2994,'Cadastro-Estoque'!A:G,1,FALSE)),"Produto não cadastrado",VLOOKUP(A2994,'Cadastro-Estoque'!A:G,2,FALSE)))</f>
        <v/>
      </c>
      <c r="H2994" s="2" t="str">
        <f>IF(ISERROR(VLOOKUP(A2994,'Cadastro-Estoque'!A:G,1,FALSE)),"",VLOOKUP(A2994,'Cadastro-Estoque'!A:G,3,FALSE))</f>
        <v/>
      </c>
    </row>
    <row r="2995" spans="5:8" ht="18.75" customHeight="1" x14ac:dyDescent="0.25">
      <c r="E2995" s="1" t="str">
        <f t="shared" si="47"/>
        <v/>
      </c>
      <c r="F2995" s="2" t="str">
        <f>IF(ISERROR(VLOOKUP(A2995,'Cadastro-Estoque'!A:G,1,FALSE)),"",VLOOKUP(A2995,'Cadastro-Estoque'!A:G,4,FALSE))</f>
        <v/>
      </c>
      <c r="G2995" s="2" t="str">
        <f>IF(ISBLANK(A2995),"",IF(ISERROR(VLOOKUP(A2995,'Cadastro-Estoque'!A:G,1,FALSE)),"Produto não cadastrado",VLOOKUP(A2995,'Cadastro-Estoque'!A:G,2,FALSE)))</f>
        <v/>
      </c>
      <c r="H2995" s="2" t="str">
        <f>IF(ISERROR(VLOOKUP(A2995,'Cadastro-Estoque'!A:G,1,FALSE)),"",VLOOKUP(A2995,'Cadastro-Estoque'!A:G,3,FALSE))</f>
        <v/>
      </c>
    </row>
    <row r="2996" spans="5:8" ht="18.75" customHeight="1" x14ac:dyDescent="0.25">
      <c r="E2996" s="1" t="str">
        <f t="shared" si="47"/>
        <v/>
      </c>
      <c r="F2996" s="2" t="str">
        <f>IF(ISERROR(VLOOKUP(A2996,'Cadastro-Estoque'!A:G,1,FALSE)),"",VLOOKUP(A2996,'Cadastro-Estoque'!A:G,4,FALSE))</f>
        <v/>
      </c>
      <c r="G2996" s="2" t="str">
        <f>IF(ISBLANK(A2996),"",IF(ISERROR(VLOOKUP(A2996,'Cadastro-Estoque'!A:G,1,FALSE)),"Produto não cadastrado",VLOOKUP(A2996,'Cadastro-Estoque'!A:G,2,FALSE)))</f>
        <v/>
      </c>
      <c r="H2996" s="2" t="str">
        <f>IF(ISERROR(VLOOKUP(A2996,'Cadastro-Estoque'!A:G,1,FALSE)),"",VLOOKUP(A2996,'Cadastro-Estoque'!A:G,3,FALSE))</f>
        <v/>
      </c>
    </row>
  </sheetData>
  <sheetProtection autoFilter="0"/>
  <autoFilter ref="A2:H27"/>
  <mergeCells count="2">
    <mergeCell ref="A1:E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>
    <tabColor rgb="FF00B0F0"/>
  </sheetPr>
  <dimension ref="A1:Q34"/>
  <sheetViews>
    <sheetView zoomScale="93" zoomScaleNormal="93" workbookViewId="0">
      <selection activeCell="K1" sqref="K1:M1"/>
    </sheetView>
  </sheetViews>
  <sheetFormatPr defaultRowHeight="15" x14ac:dyDescent="0.25"/>
  <cols>
    <col min="1" max="3" width="14" customWidth="1"/>
    <col min="4" max="4" width="14" hidden="1" customWidth="1"/>
    <col min="5" max="18" width="14" customWidth="1"/>
    <col min="21" max="21" width="7.140625" customWidth="1"/>
    <col min="22" max="22" width="10" customWidth="1"/>
  </cols>
  <sheetData>
    <row r="1" spans="1:17" ht="30" customHeight="1" x14ac:dyDescent="0.25">
      <c r="A1" s="776" t="s">
        <v>486</v>
      </c>
      <c r="B1" s="776"/>
      <c r="C1" s="776"/>
      <c r="D1" s="776"/>
      <c r="E1" s="776"/>
      <c r="F1" s="776"/>
      <c r="G1" s="776"/>
      <c r="H1" s="776"/>
      <c r="I1" s="776"/>
      <c r="J1" s="776"/>
      <c r="K1" s="767">
        <f>Boletim!J1</f>
        <v>46054</v>
      </c>
      <c r="L1" s="767"/>
      <c r="M1" s="767"/>
    </row>
    <row r="2" spans="1:17" ht="45" customHeight="1" x14ac:dyDescent="0.25">
      <c r="A2" s="396" t="s">
        <v>195</v>
      </c>
      <c r="B2" s="768" t="s">
        <v>147</v>
      </c>
      <c r="C2" s="769"/>
      <c r="D2" s="770"/>
      <c r="E2" s="769"/>
      <c r="F2" s="771"/>
      <c r="G2" s="397" t="s">
        <v>488</v>
      </c>
      <c r="H2" s="397" t="s">
        <v>483</v>
      </c>
      <c r="I2" s="397" t="s">
        <v>493</v>
      </c>
      <c r="J2" s="395" t="s">
        <v>489</v>
      </c>
      <c r="K2" s="395" t="s">
        <v>843</v>
      </c>
      <c r="L2" s="395" t="s">
        <v>489</v>
      </c>
      <c r="M2" s="395" t="s">
        <v>836</v>
      </c>
      <c r="N2" s="395" t="str">
        <f>"ESTOQUE DISPONIVEL DO DIA " &amp; TEXT(K1+1, "dd/mm")</f>
        <v>ESTOQUE DISPONIVEL DO DIA 02/02</v>
      </c>
      <c r="O2" s="395" t="s">
        <v>837</v>
      </c>
      <c r="P2" s="395" t="s">
        <v>838</v>
      </c>
    </row>
    <row r="3" spans="1:17" ht="18.75" x14ac:dyDescent="0.3">
      <c r="A3" s="97"/>
      <c r="B3" s="772"/>
      <c r="C3" s="773"/>
      <c r="D3" s="774"/>
      <c r="E3" s="773"/>
      <c r="F3" s="775"/>
      <c r="G3" s="98"/>
      <c r="H3" s="3"/>
      <c r="I3" s="3"/>
      <c r="J3" s="3"/>
      <c r="K3" s="3"/>
      <c r="L3" s="3"/>
      <c r="M3" s="261"/>
      <c r="N3" s="261"/>
      <c r="O3" s="261"/>
      <c r="P3" s="261"/>
    </row>
    <row r="4" spans="1:17" ht="21" x14ac:dyDescent="0.35">
      <c r="A4" s="97" t="s">
        <v>154</v>
      </c>
      <c r="B4" s="757" t="s">
        <v>21</v>
      </c>
      <c r="C4" s="758"/>
      <c r="D4" s="759"/>
      <c r="E4" s="758"/>
      <c r="F4" s="760"/>
      <c r="G4" s="270">
        <f>Boletim!D5</f>
        <v>1486</v>
      </c>
      <c r="H4" s="271">
        <f>Boletim!F5</f>
        <v>4810</v>
      </c>
      <c r="I4" s="271">
        <f>H4+C23</f>
        <v>4810</v>
      </c>
      <c r="J4" s="260">
        <f>PROGRAMAÇÃO!K4</f>
        <v>3780</v>
      </c>
      <c r="K4" s="262">
        <f t="shared" ref="K4:K10" si="0">H4+J4</f>
        <v>8590</v>
      </c>
      <c r="L4" s="260">
        <f>PROGRAMAÇÃO!L4</f>
        <v>0</v>
      </c>
      <c r="M4" s="357">
        <f t="shared" ref="M4:M9" si="1">H4+J4+L4</f>
        <v>8590</v>
      </c>
      <c r="N4" s="357">
        <f>C23+IFERROR(INDEX(B15:B21, MATCH(K1+1, A15:A21,0)),0)</f>
        <v>0</v>
      </c>
      <c r="O4" s="357">
        <f>M4+PROGRAMAÇÃO!M4</f>
        <v>8590</v>
      </c>
      <c r="P4" s="357">
        <f>O4+PROGRAMAÇÃO!O4</f>
        <v>8590</v>
      </c>
    </row>
    <row r="5" spans="1:17" ht="21" x14ac:dyDescent="0.35">
      <c r="A5" s="99">
        <v>201</v>
      </c>
      <c r="B5" s="757" t="s">
        <v>43</v>
      </c>
      <c r="C5" s="758"/>
      <c r="D5" s="759"/>
      <c r="E5" s="758"/>
      <c r="F5" s="760"/>
      <c r="G5" s="270">
        <f>Boletim!D33</f>
        <v>1841</v>
      </c>
      <c r="H5" s="271">
        <f>Boletim!F33</f>
        <v>8408</v>
      </c>
      <c r="I5" s="271">
        <f>H23+H5</f>
        <v>8408</v>
      </c>
      <c r="J5" s="260">
        <f>PROGRAMAÇÃO!K5</f>
        <v>3000</v>
      </c>
      <c r="K5" s="262">
        <f t="shared" si="0"/>
        <v>11408</v>
      </c>
      <c r="L5" s="260">
        <f>PROGRAMAÇÃO!L5</f>
        <v>1800</v>
      </c>
      <c r="M5" s="357">
        <f>H5+L5+J5</f>
        <v>13208</v>
      </c>
      <c r="N5" s="357">
        <f>H23+IFERROR(INDEX(G15:G21, MATCH(K1+1, F15:F21,0)),0)</f>
        <v>0</v>
      </c>
      <c r="O5" s="357">
        <f>M5+PROGRAMAÇÃO!M5</f>
        <v>13208</v>
      </c>
      <c r="P5" s="357">
        <f>O5+PROGRAMAÇÃO!O5</f>
        <v>13208</v>
      </c>
    </row>
    <row r="6" spans="1:17" ht="21" x14ac:dyDescent="0.35">
      <c r="A6" s="99">
        <v>204</v>
      </c>
      <c r="B6" s="757" t="s">
        <v>50</v>
      </c>
      <c r="C6" s="758"/>
      <c r="D6" s="759"/>
      <c r="E6" s="758"/>
      <c r="F6" s="760"/>
      <c r="G6" s="270">
        <f>Boletim!D51</f>
        <v>2131</v>
      </c>
      <c r="H6" s="271">
        <f>Boletim!F51</f>
        <v>5633</v>
      </c>
      <c r="I6" s="271">
        <f>H6-PROGRAMAÇÃO!N17-L23</f>
        <v>407</v>
      </c>
      <c r="J6" s="260">
        <f>PROGRAMAÇÃO!K6</f>
        <v>3360</v>
      </c>
      <c r="K6" s="262">
        <f t="shared" si="0"/>
        <v>8993</v>
      </c>
      <c r="L6" s="260">
        <f>PROGRAMAÇÃO!L6</f>
        <v>900</v>
      </c>
      <c r="M6" s="357">
        <f>H6+J6+L6</f>
        <v>9893</v>
      </c>
      <c r="N6" s="357">
        <f>L23+IFERROR(INDEX(K15:K21, MATCH(K1+1, J15:J21,0)),0)</f>
        <v>0</v>
      </c>
      <c r="O6" s="357">
        <f>M6+PROGRAMAÇÃO!M6</f>
        <v>9893</v>
      </c>
      <c r="P6" s="357">
        <f>O6+PROGRAMAÇÃO!O6</f>
        <v>9893</v>
      </c>
    </row>
    <row r="7" spans="1:17" ht="21" x14ac:dyDescent="0.35">
      <c r="A7" s="97" t="s">
        <v>158</v>
      </c>
      <c r="B7" s="757" t="s">
        <v>26</v>
      </c>
      <c r="C7" s="758"/>
      <c r="D7" s="759"/>
      <c r="E7" s="758"/>
      <c r="F7" s="760"/>
      <c r="G7" s="260">
        <f>Boletim!D10</f>
        <v>0</v>
      </c>
      <c r="H7" s="262">
        <f>Boletim!F10</f>
        <v>0</v>
      </c>
      <c r="I7" s="262">
        <f>H35</f>
        <v>0</v>
      </c>
      <c r="J7" s="260">
        <f>PROGRAMAÇÃO!K7</f>
        <v>0</v>
      </c>
      <c r="K7" s="262">
        <f t="shared" si="0"/>
        <v>0</v>
      </c>
      <c r="L7" s="260">
        <f>PROGRAMAÇÃO!L7</f>
        <v>0</v>
      </c>
      <c r="M7" s="357">
        <f t="shared" si="1"/>
        <v>0</v>
      </c>
      <c r="N7" s="357">
        <f>H35+IFERROR(INDEX(G28:G34, MATCH(K1+1, F28:F34,0)),0)</f>
        <v>0</v>
      </c>
      <c r="O7" s="357">
        <f>M7+PROGRAMAÇÃO!M7</f>
        <v>0</v>
      </c>
      <c r="P7" s="357">
        <f>O7+PROGRAMAÇÃO!O7</f>
        <v>0</v>
      </c>
    </row>
    <row r="8" spans="1:17" ht="21" x14ac:dyDescent="0.35">
      <c r="A8" s="97" t="s">
        <v>218</v>
      </c>
      <c r="B8" s="757" t="s">
        <v>739</v>
      </c>
      <c r="C8" s="758"/>
      <c r="D8" s="759"/>
      <c r="E8" s="758"/>
      <c r="F8" s="760"/>
      <c r="G8" s="260">
        <f>Boletim!D36</f>
        <v>0</v>
      </c>
      <c r="H8" s="262">
        <f>Boletim!F36</f>
        <v>0</v>
      </c>
      <c r="I8" s="262">
        <f>H8</f>
        <v>0</v>
      </c>
      <c r="J8" s="260">
        <f>PROGRAMAÇÃO!K8</f>
        <v>0</v>
      </c>
      <c r="K8" s="262">
        <f t="shared" si="0"/>
        <v>0</v>
      </c>
      <c r="L8" s="260">
        <f>PROGRAMAÇÃO!L8</f>
        <v>0</v>
      </c>
      <c r="M8" s="357">
        <f t="shared" si="1"/>
        <v>0</v>
      </c>
      <c r="N8" s="357">
        <f>P25+IFERROR(INDEX(O15:O21, MATCH(K1+1, N15:N21,0)),0)</f>
        <v>0</v>
      </c>
      <c r="O8" s="357">
        <f>M8+PROGRAMAÇÃO!M8</f>
        <v>0</v>
      </c>
      <c r="P8" s="357">
        <f>O8+PROGRAMAÇÃO!O8</f>
        <v>0</v>
      </c>
    </row>
    <row r="9" spans="1:17" ht="21" x14ac:dyDescent="0.35">
      <c r="A9" s="97" t="s">
        <v>219</v>
      </c>
      <c r="B9" s="757" t="s">
        <v>740</v>
      </c>
      <c r="C9" s="758"/>
      <c r="D9" s="759"/>
      <c r="E9" s="758"/>
      <c r="F9" s="760"/>
      <c r="G9" s="260">
        <f>Boletim!D37</f>
        <v>0</v>
      </c>
      <c r="H9" s="262">
        <f>Boletim!F37</f>
        <v>5226</v>
      </c>
      <c r="I9" s="262">
        <f>C35</f>
        <v>0</v>
      </c>
      <c r="J9" s="260">
        <f>PROGRAMAÇÃO!K9</f>
        <v>0</v>
      </c>
      <c r="K9" s="262">
        <f t="shared" si="0"/>
        <v>5226</v>
      </c>
      <c r="L9" s="260">
        <f>PROGRAMAÇÃO!L9</f>
        <v>0</v>
      </c>
      <c r="M9" s="357">
        <f t="shared" si="1"/>
        <v>5226</v>
      </c>
      <c r="N9" s="357">
        <f>C35+IFERROR(INDEX(B28:B34, MATCH(K1+1, A28:A34,0)),0)</f>
        <v>0</v>
      </c>
      <c r="O9" s="357">
        <f>M9+PROGRAMAÇÃO!M9</f>
        <v>5226</v>
      </c>
      <c r="P9" s="357">
        <f>O9+PROGRAMAÇÃO!O9</f>
        <v>5226</v>
      </c>
    </row>
    <row r="10" spans="1:17" ht="21" x14ac:dyDescent="0.35">
      <c r="A10" s="97" t="s">
        <v>926</v>
      </c>
      <c r="B10" s="757" t="s">
        <v>919</v>
      </c>
      <c r="C10" s="758"/>
      <c r="D10" s="759"/>
      <c r="E10" s="758"/>
      <c r="F10" s="760"/>
      <c r="G10" s="260">
        <f>Boletim!D38</f>
        <v>0</v>
      </c>
      <c r="H10" s="262">
        <f>Boletim!F38</f>
        <v>0</v>
      </c>
      <c r="I10" s="262">
        <v>0</v>
      </c>
      <c r="J10" s="260">
        <f>PROGRAMAÇÃO!K10</f>
        <v>0</v>
      </c>
      <c r="K10" s="262">
        <f t="shared" si="0"/>
        <v>0</v>
      </c>
      <c r="L10" s="260">
        <f>PROGRAMAÇÃO!L11</f>
        <v>0</v>
      </c>
      <c r="M10" s="357">
        <f>H10+J10+L10</f>
        <v>0</v>
      </c>
      <c r="N10" s="357">
        <f>C35+IFERROR(INDEX(B28:B34, MATCH(K1+1, A28:A34,0)),0)</f>
        <v>0</v>
      </c>
      <c r="O10" s="357">
        <f>M10+PROGRAMAÇÃO!M11</f>
        <v>0</v>
      </c>
      <c r="P10" s="357">
        <f>O10+PROGRAMAÇÃO!O11</f>
        <v>0</v>
      </c>
    </row>
    <row r="11" spans="1:17" x14ac:dyDescent="0.25">
      <c r="O11" s="305"/>
      <c r="P11" s="331"/>
    </row>
    <row r="12" spans="1:17" ht="15.75" hidden="1" x14ac:dyDescent="0.25">
      <c r="B12">
        <f>IFERROR(INDEX(Saidas!C3:C100, MATCH("011-30x500", Saidas!A3:A100, 0)), 0)</f>
        <v>4875</v>
      </c>
      <c r="G12" s="442">
        <f>IFERROR(INDEX(Saidas!C3:C100, MATCH("201-20x500", Saidas!A3:A100, 0)),0)</f>
        <v>1668</v>
      </c>
      <c r="H12" s="447"/>
      <c r="K12" s="432">
        <f>IFERROR(INDEX(Saidas!C3:C100, MATCH("204-20x500", Saidas!A3:A100, 0)),0)</f>
        <v>2500</v>
      </c>
      <c r="O12" s="305">
        <f>IFERROR(INDEX(Saidas!C3:C100, MATCH("207-20x400", Saidas!A3:A100, 0)),0)</f>
        <v>0</v>
      </c>
      <c r="P12" s="331"/>
    </row>
    <row r="13" spans="1:17" ht="19.5" customHeight="1" x14ac:dyDescent="0.3">
      <c r="A13" s="763" t="s">
        <v>704</v>
      </c>
      <c r="B13" s="764"/>
      <c r="C13" s="765"/>
      <c r="D13" s="428"/>
      <c r="F13" s="766" t="s">
        <v>705</v>
      </c>
      <c r="G13" s="766"/>
      <c r="H13" s="766"/>
      <c r="J13" s="761" t="s">
        <v>706</v>
      </c>
      <c r="K13" s="762"/>
      <c r="L13" s="762"/>
      <c r="Q13" s="463"/>
    </row>
    <row r="14" spans="1:17" ht="19.5" customHeight="1" x14ac:dyDescent="0.25">
      <c r="A14" s="426" t="s">
        <v>675</v>
      </c>
      <c r="B14" s="427" t="s">
        <v>674</v>
      </c>
      <c r="C14" s="427" t="s">
        <v>902</v>
      </c>
      <c r="D14" s="429"/>
      <c r="F14" s="426" t="s">
        <v>675</v>
      </c>
      <c r="G14" s="427" t="s">
        <v>674</v>
      </c>
      <c r="H14" s="427" t="s">
        <v>902</v>
      </c>
      <c r="J14" s="426" t="s">
        <v>675</v>
      </c>
      <c r="K14" s="427" t="s">
        <v>674</v>
      </c>
      <c r="L14" s="427" t="s">
        <v>902</v>
      </c>
    </row>
    <row r="15" spans="1:17" ht="19.5" customHeight="1" x14ac:dyDescent="0.25">
      <c r="A15" s="434"/>
      <c r="B15" s="435"/>
      <c r="C15" s="436">
        <v>0</v>
      </c>
      <c r="D15" s="430"/>
      <c r="E15" s="305"/>
      <c r="F15" s="437"/>
      <c r="G15" s="435"/>
      <c r="H15" s="433">
        <v>0</v>
      </c>
      <c r="J15" s="329"/>
      <c r="K15" s="327"/>
      <c r="L15" s="327">
        <v>0</v>
      </c>
    </row>
    <row r="16" spans="1:17" ht="19.5" customHeight="1" x14ac:dyDescent="0.25">
      <c r="A16" s="434"/>
      <c r="B16" s="435"/>
      <c r="C16" s="436">
        <v>0</v>
      </c>
      <c r="D16" s="430"/>
      <c r="F16" s="437"/>
      <c r="G16" s="435"/>
      <c r="H16" s="433">
        <v>0</v>
      </c>
      <c r="J16" s="329"/>
      <c r="K16" s="327"/>
      <c r="L16" s="327">
        <v>0</v>
      </c>
    </row>
    <row r="17" spans="1:12" ht="19.5" customHeight="1" x14ac:dyDescent="0.25">
      <c r="A17" s="434"/>
      <c r="B17" s="435"/>
      <c r="C17" s="436">
        <v>0</v>
      </c>
      <c r="D17" s="430"/>
      <c r="F17" s="342"/>
      <c r="G17" s="327"/>
      <c r="H17" s="433">
        <v>0</v>
      </c>
      <c r="J17" s="329"/>
      <c r="K17" s="327"/>
      <c r="L17" s="327">
        <v>0</v>
      </c>
    </row>
    <row r="18" spans="1:12" ht="19.5" customHeight="1" x14ac:dyDescent="0.25">
      <c r="A18" s="434"/>
      <c r="B18" s="435"/>
      <c r="C18" s="436">
        <v>0</v>
      </c>
      <c r="D18" s="430"/>
      <c r="F18" s="342"/>
      <c r="G18" s="327"/>
      <c r="H18" s="433">
        <v>0</v>
      </c>
      <c r="J18" s="329"/>
      <c r="K18" s="327"/>
      <c r="L18" s="327">
        <v>0</v>
      </c>
    </row>
    <row r="19" spans="1:12" ht="19.5" customHeight="1" x14ac:dyDescent="0.25">
      <c r="A19" s="434"/>
      <c r="B19" s="435"/>
      <c r="C19" s="436">
        <v>0</v>
      </c>
      <c r="D19" s="430"/>
      <c r="F19" s="437"/>
      <c r="G19" s="435"/>
      <c r="H19" s="433">
        <v>0</v>
      </c>
      <c r="I19" s="452"/>
      <c r="J19" s="329"/>
      <c r="K19" s="327"/>
      <c r="L19" s="327">
        <v>0</v>
      </c>
    </row>
    <row r="20" spans="1:12" ht="19.5" customHeight="1" x14ac:dyDescent="0.25">
      <c r="A20" s="434"/>
      <c r="B20" s="435"/>
      <c r="C20" s="436">
        <v>0</v>
      </c>
      <c r="D20" s="430"/>
      <c r="F20" s="437"/>
      <c r="G20" s="435"/>
      <c r="H20" s="433">
        <v>0</v>
      </c>
      <c r="J20" s="329"/>
      <c r="K20" s="327"/>
      <c r="L20" s="327">
        <v>0</v>
      </c>
    </row>
    <row r="21" spans="1:12" ht="19.5" customHeight="1" x14ac:dyDescent="0.25">
      <c r="A21" s="434"/>
      <c r="B21" s="435"/>
      <c r="C21" s="436">
        <v>0</v>
      </c>
      <c r="D21" s="430"/>
      <c r="F21" s="437"/>
      <c r="G21" s="435"/>
      <c r="H21" s="433">
        <v>0</v>
      </c>
      <c r="J21" s="329"/>
      <c r="K21" s="327"/>
      <c r="L21" s="327">
        <v>0</v>
      </c>
    </row>
    <row r="22" spans="1:12" ht="19.5" customHeight="1" x14ac:dyDescent="0.25">
      <c r="A22" s="434"/>
      <c r="B22" s="435"/>
      <c r="C22" s="436">
        <v>0</v>
      </c>
      <c r="D22" s="430"/>
      <c r="F22" s="437"/>
      <c r="G22" s="435"/>
      <c r="H22" s="433">
        <v>0</v>
      </c>
      <c r="J22" s="434"/>
      <c r="K22" s="435"/>
      <c r="L22" s="327">
        <v>0</v>
      </c>
    </row>
    <row r="23" spans="1:12" ht="19.5" customHeight="1" x14ac:dyDescent="0.3">
      <c r="A23" s="330" t="s">
        <v>343</v>
      </c>
      <c r="B23" s="328">
        <f>SUM(B15:B22)</f>
        <v>0</v>
      </c>
      <c r="C23" s="328">
        <f>SUM(C15:C22)</f>
        <v>0</v>
      </c>
      <c r="D23" s="431"/>
      <c r="F23" s="343" t="s">
        <v>343</v>
      </c>
      <c r="G23" s="328">
        <f>SUM(G15:G22)</f>
        <v>0</v>
      </c>
      <c r="H23" s="328">
        <f>SUM(H15:H22)</f>
        <v>0</v>
      </c>
      <c r="J23" s="330" t="s">
        <v>343</v>
      </c>
      <c r="K23" s="328">
        <f>SUM(K15:K22)</f>
        <v>0</v>
      </c>
      <c r="L23" s="328">
        <f>SUM(L15:L22)</f>
        <v>0</v>
      </c>
    </row>
    <row r="24" spans="1:12" ht="19.5" hidden="1" customHeight="1" x14ac:dyDescent="0.25"/>
    <row r="25" spans="1:12" x14ac:dyDescent="0.25">
      <c r="B25">
        <f>IFERROR(INDEX(Saidas!C3:C100, MATCH("208-12x500", Saidas!A3:A100, 0)), 0)</f>
        <v>10400</v>
      </c>
      <c r="G25" s="73">
        <f>IFERROR(INDEX(Saidas!C3:C100, MATCH("019-30x500", Saidas!A3:A100, 0)), 0)</f>
        <v>0</v>
      </c>
    </row>
    <row r="27" spans="1:12" ht="19.5" customHeight="1" x14ac:dyDescent="0.25"/>
    <row r="28" spans="1:12" ht="19.5" customHeight="1" x14ac:dyDescent="0.25"/>
    <row r="29" spans="1:12" ht="19.5" customHeight="1" x14ac:dyDescent="0.25"/>
    <row r="30" spans="1:12" ht="19.5" customHeight="1" x14ac:dyDescent="0.25"/>
    <row r="31" spans="1:12" ht="19.5" customHeight="1" x14ac:dyDescent="0.25"/>
    <row r="32" spans="1:12" ht="19.5" customHeight="1" x14ac:dyDescent="0.25"/>
    <row r="33" ht="19.5" customHeight="1" x14ac:dyDescent="0.25"/>
    <row r="34" ht="19.5" customHeight="1" x14ac:dyDescent="0.25"/>
  </sheetData>
  <mergeCells count="14">
    <mergeCell ref="B10:F10"/>
    <mergeCell ref="J13:L13"/>
    <mergeCell ref="A13:C13"/>
    <mergeCell ref="F13:H13"/>
    <mergeCell ref="K1:M1"/>
    <mergeCell ref="B2:F2"/>
    <mergeCell ref="B3:F3"/>
    <mergeCell ref="B8:F8"/>
    <mergeCell ref="B9:F9"/>
    <mergeCell ref="A1:J1"/>
    <mergeCell ref="B4:F4"/>
    <mergeCell ref="B5:F5"/>
    <mergeCell ref="B6:F6"/>
    <mergeCell ref="B7:F7"/>
  </mergeCells>
  <pageMargins left="0" right="0" top="0.78740157480314965" bottom="0.78740157480314965" header="0.31496062992125984" footer="0.31496062992125984"/>
  <pageSetup paperSize="9" scale="84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tabColor rgb="FFFFFF00"/>
  </sheetPr>
  <dimension ref="A1:K64"/>
  <sheetViews>
    <sheetView workbookViewId="0">
      <selection activeCell="A59" sqref="A59"/>
    </sheetView>
  </sheetViews>
  <sheetFormatPr defaultRowHeight="15" x14ac:dyDescent="0.25"/>
  <cols>
    <col min="1" max="6" width="15.7109375" customWidth="1"/>
    <col min="9" max="9" width="15.7109375" customWidth="1"/>
    <col min="11" max="11" width="15.7109375" customWidth="1"/>
  </cols>
  <sheetData>
    <row r="1" spans="1:11" ht="21" x14ac:dyDescent="0.35">
      <c r="A1" s="777" t="s">
        <v>626</v>
      </c>
      <c r="B1" s="777"/>
      <c r="C1" s="777"/>
      <c r="D1" s="777"/>
      <c r="E1" s="777"/>
      <c r="F1" s="778"/>
      <c r="I1" s="3" t="s">
        <v>485</v>
      </c>
      <c r="K1" s="3" t="s">
        <v>494</v>
      </c>
    </row>
    <row r="2" spans="1:11" ht="45" customHeight="1" x14ac:dyDescent="0.25">
      <c r="A2" s="273" t="s">
        <v>490</v>
      </c>
      <c r="B2" s="273" t="s">
        <v>489</v>
      </c>
      <c r="C2" s="274" t="s">
        <v>491</v>
      </c>
      <c r="D2" s="281" t="s">
        <v>632</v>
      </c>
      <c r="E2" s="281" t="s">
        <v>493</v>
      </c>
      <c r="F2" s="284" t="s">
        <v>494</v>
      </c>
      <c r="I2" s="290">
        <f>Boletim!D31</f>
        <v>0</v>
      </c>
      <c r="K2" s="291">
        <f>Boletim!E31</f>
        <v>0</v>
      </c>
    </row>
    <row r="3" spans="1:11" x14ac:dyDescent="0.25">
      <c r="A3" s="308">
        <v>44409</v>
      </c>
      <c r="B3" s="276"/>
      <c r="C3" s="311"/>
      <c r="D3" s="282">
        <f>-B3+C3</f>
        <v>0</v>
      </c>
      <c r="E3" s="282">
        <v>0</v>
      </c>
      <c r="F3" s="311"/>
    </row>
    <row r="4" spans="1:11" x14ac:dyDescent="0.25">
      <c r="A4" s="316">
        <v>44410</v>
      </c>
      <c r="B4" s="276">
        <v>8000</v>
      </c>
      <c r="C4" s="311"/>
      <c r="D4" s="282">
        <f t="shared" ref="D4:D35" si="0">D3-B4+C4</f>
        <v>-8000</v>
      </c>
      <c r="E4" s="282">
        <f>C60+E3-F4</f>
        <v>0</v>
      </c>
      <c r="F4" s="311"/>
      <c r="K4" s="289"/>
    </row>
    <row r="5" spans="1:11" x14ac:dyDescent="0.25">
      <c r="A5" s="316">
        <v>44411</v>
      </c>
      <c r="B5" s="276">
        <v>8000</v>
      </c>
      <c r="C5" s="311"/>
      <c r="D5" s="282">
        <f t="shared" si="0"/>
        <v>-16000</v>
      </c>
      <c r="E5" s="282">
        <f t="shared" ref="E5:E35" si="1">E4-F5</f>
        <v>0</v>
      </c>
      <c r="F5" s="311"/>
      <c r="K5" s="289"/>
    </row>
    <row r="6" spans="1:11" x14ac:dyDescent="0.25">
      <c r="A6" s="316">
        <v>44412</v>
      </c>
      <c r="B6" s="276">
        <v>8000</v>
      </c>
      <c r="C6" s="311"/>
      <c r="D6" s="282">
        <f t="shared" si="0"/>
        <v>-24000</v>
      </c>
      <c r="E6" s="282">
        <f t="shared" si="1"/>
        <v>0</v>
      </c>
      <c r="F6" s="311"/>
      <c r="H6" s="315" t="s">
        <v>515</v>
      </c>
      <c r="I6" s="315" t="s">
        <v>516</v>
      </c>
      <c r="K6" s="289"/>
    </row>
    <row r="7" spans="1:11" x14ac:dyDescent="0.25">
      <c r="A7" s="316">
        <v>44413</v>
      </c>
      <c r="B7" s="276">
        <v>8000</v>
      </c>
      <c r="C7" s="311"/>
      <c r="D7" s="282">
        <f t="shared" si="0"/>
        <v>-32000</v>
      </c>
      <c r="E7" s="282">
        <f t="shared" si="1"/>
        <v>0</v>
      </c>
      <c r="F7" s="311"/>
      <c r="H7">
        <v>6887</v>
      </c>
      <c r="I7" s="305">
        <v>266667</v>
      </c>
    </row>
    <row r="8" spans="1:11" x14ac:dyDescent="0.25">
      <c r="A8" s="316">
        <v>44414</v>
      </c>
      <c r="B8" s="276">
        <v>8000</v>
      </c>
      <c r="C8" s="311"/>
      <c r="D8" s="282">
        <f t="shared" si="0"/>
        <v>-40000</v>
      </c>
      <c r="E8" s="282">
        <f t="shared" si="1"/>
        <v>0</v>
      </c>
      <c r="F8" s="311"/>
      <c r="H8">
        <v>6969</v>
      </c>
      <c r="I8" s="305">
        <v>49683</v>
      </c>
      <c r="K8" t="s">
        <v>650</v>
      </c>
    </row>
    <row r="9" spans="1:11" x14ac:dyDescent="0.25">
      <c r="A9" s="316">
        <v>44415</v>
      </c>
      <c r="B9" s="276">
        <v>2000</v>
      </c>
      <c r="C9" s="311"/>
      <c r="D9" s="282">
        <f t="shared" si="0"/>
        <v>-42000</v>
      </c>
      <c r="E9" s="282">
        <f t="shared" si="1"/>
        <v>0</v>
      </c>
      <c r="F9" s="311"/>
      <c r="I9" s="305"/>
    </row>
    <row r="10" spans="1:11" x14ac:dyDescent="0.25">
      <c r="A10" s="308">
        <v>44416</v>
      </c>
      <c r="B10" s="276"/>
      <c r="C10" s="311"/>
      <c r="D10" s="282">
        <f t="shared" si="0"/>
        <v>-42000</v>
      </c>
      <c r="E10" s="282">
        <f t="shared" si="1"/>
        <v>0</v>
      </c>
      <c r="F10" s="311"/>
      <c r="I10" s="305"/>
    </row>
    <row r="11" spans="1:11" x14ac:dyDescent="0.25">
      <c r="A11" s="316">
        <v>44417</v>
      </c>
      <c r="B11" s="276">
        <v>8000</v>
      </c>
      <c r="C11" s="311"/>
      <c r="D11" s="282">
        <f t="shared" si="0"/>
        <v>-50000</v>
      </c>
      <c r="E11" s="282">
        <f t="shared" si="1"/>
        <v>0</v>
      </c>
      <c r="F11" s="311"/>
      <c r="I11" s="305"/>
    </row>
    <row r="12" spans="1:11" ht="15.75" thickBot="1" x14ac:dyDescent="0.3">
      <c r="A12" s="316">
        <v>44418</v>
      </c>
      <c r="B12" s="276">
        <v>8000</v>
      </c>
      <c r="C12" s="311"/>
      <c r="D12" s="282">
        <f t="shared" si="0"/>
        <v>-58000</v>
      </c>
      <c r="E12" s="282">
        <f t="shared" si="1"/>
        <v>0</v>
      </c>
      <c r="F12" s="311"/>
    </row>
    <row r="13" spans="1:11" ht="15.75" thickBot="1" x14ac:dyDescent="0.3">
      <c r="A13" s="316">
        <v>44419</v>
      </c>
      <c r="B13" s="276">
        <v>8000</v>
      </c>
      <c r="C13" s="311"/>
      <c r="D13" s="282">
        <f t="shared" si="0"/>
        <v>-66000</v>
      </c>
      <c r="E13" s="282">
        <f t="shared" si="1"/>
        <v>0</v>
      </c>
      <c r="F13" s="311"/>
      <c r="H13" t="s">
        <v>343</v>
      </c>
      <c r="I13" s="309">
        <f>SUM(I7:I12)</f>
        <v>316350</v>
      </c>
    </row>
    <row r="14" spans="1:11" x14ac:dyDescent="0.25">
      <c r="A14" s="316">
        <v>44420</v>
      </c>
      <c r="B14" s="276">
        <v>8000</v>
      </c>
      <c r="C14" s="311"/>
      <c r="D14" s="282">
        <f t="shared" si="0"/>
        <v>-74000</v>
      </c>
      <c r="E14" s="282">
        <f t="shared" si="1"/>
        <v>0</v>
      </c>
      <c r="F14" s="311"/>
    </row>
    <row r="15" spans="1:11" x14ac:dyDescent="0.25">
      <c r="A15" s="316">
        <v>44421</v>
      </c>
      <c r="B15" s="276">
        <v>8000</v>
      </c>
      <c r="C15" s="311"/>
      <c r="D15" s="282">
        <f t="shared" si="0"/>
        <v>-82000</v>
      </c>
      <c r="E15" s="282">
        <f t="shared" si="1"/>
        <v>0</v>
      </c>
      <c r="F15" s="311"/>
    </row>
    <row r="16" spans="1:11" x14ac:dyDescent="0.25">
      <c r="A16" s="316">
        <v>44422</v>
      </c>
      <c r="B16" s="276">
        <v>2000</v>
      </c>
      <c r="C16" s="311"/>
      <c r="D16" s="282">
        <f t="shared" si="0"/>
        <v>-84000</v>
      </c>
      <c r="E16" s="282">
        <f t="shared" si="1"/>
        <v>0</v>
      </c>
      <c r="F16" s="311"/>
    </row>
    <row r="17" spans="1:6" x14ac:dyDescent="0.25">
      <c r="A17" s="308">
        <v>44423</v>
      </c>
      <c r="B17" s="276"/>
      <c r="C17" s="311"/>
      <c r="D17" s="282">
        <f t="shared" si="0"/>
        <v>-84000</v>
      </c>
      <c r="E17" s="282">
        <f t="shared" si="1"/>
        <v>0</v>
      </c>
      <c r="F17" s="311"/>
    </row>
    <row r="18" spans="1:6" x14ac:dyDescent="0.25">
      <c r="A18" s="316">
        <v>44424</v>
      </c>
      <c r="B18" s="276">
        <v>8000</v>
      </c>
      <c r="C18" s="311"/>
      <c r="D18" s="282">
        <f t="shared" ref="D18:D23" si="2">D17-B18+C18</f>
        <v>-92000</v>
      </c>
      <c r="E18" s="282">
        <f t="shared" si="1"/>
        <v>0</v>
      </c>
      <c r="F18" s="311"/>
    </row>
    <row r="19" spans="1:6" x14ac:dyDescent="0.25">
      <c r="A19" s="316">
        <v>44425</v>
      </c>
      <c r="B19" s="276">
        <v>8000</v>
      </c>
      <c r="C19" s="311"/>
      <c r="D19" s="282">
        <f t="shared" si="2"/>
        <v>-100000</v>
      </c>
      <c r="E19" s="282">
        <f t="shared" si="1"/>
        <v>0</v>
      </c>
      <c r="F19" s="311"/>
    </row>
    <row r="20" spans="1:6" x14ac:dyDescent="0.25">
      <c r="A20" s="316">
        <v>44426</v>
      </c>
      <c r="B20" s="276">
        <v>8000</v>
      </c>
      <c r="C20" s="311"/>
      <c r="D20" s="282">
        <f t="shared" si="2"/>
        <v>-108000</v>
      </c>
      <c r="E20" s="282">
        <f t="shared" si="1"/>
        <v>0</v>
      </c>
      <c r="F20" s="311"/>
    </row>
    <row r="21" spans="1:6" x14ac:dyDescent="0.25">
      <c r="A21" s="316">
        <v>44427</v>
      </c>
      <c r="B21" s="276">
        <v>8000</v>
      </c>
      <c r="C21" s="311"/>
      <c r="D21" s="282">
        <f t="shared" si="2"/>
        <v>-116000</v>
      </c>
      <c r="E21" s="282">
        <f t="shared" si="1"/>
        <v>0</v>
      </c>
      <c r="F21" s="311"/>
    </row>
    <row r="22" spans="1:6" x14ac:dyDescent="0.25">
      <c r="A22" s="316">
        <v>44428</v>
      </c>
      <c r="B22" s="276">
        <v>8000</v>
      </c>
      <c r="C22" s="311"/>
      <c r="D22" s="282">
        <f t="shared" si="2"/>
        <v>-124000</v>
      </c>
      <c r="E22" s="282">
        <f t="shared" si="1"/>
        <v>0</v>
      </c>
      <c r="F22" s="311"/>
    </row>
    <row r="23" spans="1:6" x14ac:dyDescent="0.25">
      <c r="A23" s="316">
        <v>44429</v>
      </c>
      <c r="B23" s="276">
        <v>2000</v>
      </c>
      <c r="C23" s="311"/>
      <c r="D23" s="282">
        <f t="shared" si="2"/>
        <v>-126000</v>
      </c>
      <c r="E23" s="282">
        <f t="shared" si="1"/>
        <v>0</v>
      </c>
      <c r="F23" s="311"/>
    </row>
    <row r="24" spans="1:6" x14ac:dyDescent="0.25">
      <c r="A24" s="308">
        <v>44430</v>
      </c>
      <c r="B24" s="276"/>
      <c r="C24" s="311"/>
      <c r="D24" s="282">
        <f t="shared" si="0"/>
        <v>-126000</v>
      </c>
      <c r="E24" s="282">
        <f t="shared" si="1"/>
        <v>0</v>
      </c>
      <c r="F24" s="311"/>
    </row>
    <row r="25" spans="1:6" x14ac:dyDescent="0.25">
      <c r="A25" s="316">
        <v>44431</v>
      </c>
      <c r="B25" s="276">
        <v>8000</v>
      </c>
      <c r="C25" s="311"/>
      <c r="D25" s="282">
        <f t="shared" ref="D25:D30" si="3">D24-B25+C25</f>
        <v>-134000</v>
      </c>
      <c r="E25" s="282">
        <f t="shared" si="1"/>
        <v>0</v>
      </c>
      <c r="F25" s="311"/>
    </row>
    <row r="26" spans="1:6" x14ac:dyDescent="0.25">
      <c r="A26" s="316">
        <v>44432</v>
      </c>
      <c r="B26" s="276">
        <v>8000</v>
      </c>
      <c r="C26" s="311"/>
      <c r="D26" s="282">
        <f t="shared" si="3"/>
        <v>-142000</v>
      </c>
      <c r="E26" s="282">
        <f t="shared" si="1"/>
        <v>0</v>
      </c>
      <c r="F26" s="311"/>
    </row>
    <row r="27" spans="1:6" x14ac:dyDescent="0.25">
      <c r="A27" s="316">
        <v>44433</v>
      </c>
      <c r="B27" s="276">
        <v>7026</v>
      </c>
      <c r="C27" s="311"/>
      <c r="D27" s="282">
        <f t="shared" si="3"/>
        <v>-149026</v>
      </c>
      <c r="E27" s="282">
        <f t="shared" si="1"/>
        <v>0</v>
      </c>
      <c r="F27" s="311"/>
    </row>
    <row r="28" spans="1:6" x14ac:dyDescent="0.25">
      <c r="A28" s="316">
        <v>44434</v>
      </c>
      <c r="B28" s="276"/>
      <c r="C28" s="311"/>
      <c r="D28" s="282">
        <f t="shared" si="3"/>
        <v>-149026</v>
      </c>
      <c r="E28" s="282">
        <f t="shared" si="1"/>
        <v>0</v>
      </c>
      <c r="F28" s="311"/>
    </row>
    <row r="29" spans="1:6" x14ac:dyDescent="0.25">
      <c r="A29" s="316">
        <v>44435</v>
      </c>
      <c r="B29" s="276"/>
      <c r="C29" s="311"/>
      <c r="D29" s="282">
        <f t="shared" si="3"/>
        <v>-149026</v>
      </c>
      <c r="E29" s="282">
        <f t="shared" si="1"/>
        <v>0</v>
      </c>
      <c r="F29" s="311"/>
    </row>
    <row r="30" spans="1:6" x14ac:dyDescent="0.25">
      <c r="A30" s="316">
        <v>44436</v>
      </c>
      <c r="B30" s="276"/>
      <c r="C30" s="311"/>
      <c r="D30" s="282">
        <f t="shared" si="3"/>
        <v>-149026</v>
      </c>
      <c r="E30" s="282">
        <f t="shared" si="1"/>
        <v>0</v>
      </c>
      <c r="F30" s="311"/>
    </row>
    <row r="31" spans="1:6" x14ac:dyDescent="0.25">
      <c r="A31" s="308">
        <v>44437</v>
      </c>
      <c r="B31" s="276"/>
      <c r="C31" s="311"/>
      <c r="D31" s="282">
        <f t="shared" si="0"/>
        <v>-149026</v>
      </c>
      <c r="E31" s="282">
        <f t="shared" si="1"/>
        <v>0</v>
      </c>
      <c r="F31" s="311"/>
    </row>
    <row r="32" spans="1:6" x14ac:dyDescent="0.25">
      <c r="A32" s="316">
        <v>44438</v>
      </c>
      <c r="B32" s="276"/>
      <c r="C32" s="311"/>
      <c r="D32" s="282">
        <f t="shared" si="0"/>
        <v>-149026</v>
      </c>
      <c r="E32" s="282">
        <f t="shared" si="1"/>
        <v>0</v>
      </c>
      <c r="F32" s="311"/>
    </row>
    <row r="33" spans="1:6" x14ac:dyDescent="0.25">
      <c r="A33" s="316">
        <v>44439</v>
      </c>
      <c r="B33" s="276"/>
      <c r="C33" s="311"/>
      <c r="D33" s="282">
        <f t="shared" si="0"/>
        <v>-149026</v>
      </c>
      <c r="E33" s="282">
        <f t="shared" si="1"/>
        <v>0</v>
      </c>
      <c r="F33" s="311"/>
    </row>
    <row r="34" spans="1:6" x14ac:dyDescent="0.25">
      <c r="A34" s="316">
        <v>44440</v>
      </c>
      <c r="B34" s="276"/>
      <c r="C34" s="311"/>
      <c r="D34" s="282">
        <f t="shared" si="0"/>
        <v>-149026</v>
      </c>
      <c r="E34" s="282">
        <f t="shared" si="1"/>
        <v>0</v>
      </c>
      <c r="F34" s="311"/>
    </row>
    <row r="35" spans="1:6" x14ac:dyDescent="0.25">
      <c r="A35" s="316">
        <v>44441</v>
      </c>
      <c r="B35" s="276"/>
      <c r="C35" s="311"/>
      <c r="D35" s="282">
        <f t="shared" si="0"/>
        <v>-149026</v>
      </c>
      <c r="E35" s="282">
        <f t="shared" si="1"/>
        <v>0</v>
      </c>
      <c r="F35" s="311"/>
    </row>
    <row r="36" spans="1:6" x14ac:dyDescent="0.25">
      <c r="A36" s="316">
        <v>44442</v>
      </c>
      <c r="B36" s="276"/>
      <c r="C36" s="311"/>
      <c r="D36" s="282">
        <f>D35-B36+C36</f>
        <v>-149026</v>
      </c>
      <c r="E36" s="282">
        <f>E35-F36</f>
        <v>0</v>
      </c>
      <c r="F36" s="311"/>
    </row>
    <row r="37" spans="1:6" x14ac:dyDescent="0.25">
      <c r="A37" s="316">
        <v>44443</v>
      </c>
      <c r="B37" s="276"/>
      <c r="C37" s="311"/>
      <c r="D37" s="282">
        <f t="shared" ref="D37:D59" si="4">D36-B37+C37</f>
        <v>-149026</v>
      </c>
      <c r="E37" s="282">
        <f t="shared" ref="E37:E59" si="5">E36-F37</f>
        <v>0</v>
      </c>
      <c r="F37" s="311"/>
    </row>
    <row r="38" spans="1:6" x14ac:dyDescent="0.25">
      <c r="A38" s="316">
        <v>44444</v>
      </c>
      <c r="B38" s="276"/>
      <c r="C38" s="311"/>
      <c r="D38" s="282">
        <f t="shared" si="4"/>
        <v>-149026</v>
      </c>
      <c r="E38" s="282">
        <f t="shared" si="5"/>
        <v>0</v>
      </c>
      <c r="F38" s="311"/>
    </row>
    <row r="39" spans="1:6" x14ac:dyDescent="0.25">
      <c r="A39" s="316">
        <v>44445</v>
      </c>
      <c r="B39" s="276"/>
      <c r="C39" s="311"/>
      <c r="D39" s="282">
        <f t="shared" si="4"/>
        <v>-149026</v>
      </c>
      <c r="E39" s="282">
        <f t="shared" si="5"/>
        <v>0</v>
      </c>
      <c r="F39" s="311"/>
    </row>
    <row r="40" spans="1:6" x14ac:dyDescent="0.25">
      <c r="A40" s="316">
        <v>44446</v>
      </c>
      <c r="B40" s="276"/>
      <c r="C40" s="311"/>
      <c r="D40" s="282">
        <f t="shared" si="4"/>
        <v>-149026</v>
      </c>
      <c r="E40" s="282">
        <f t="shared" si="5"/>
        <v>0</v>
      </c>
      <c r="F40" s="311"/>
    </row>
    <row r="41" spans="1:6" x14ac:dyDescent="0.25">
      <c r="A41" s="316">
        <v>44447</v>
      </c>
      <c r="B41" s="276"/>
      <c r="C41" s="311"/>
      <c r="D41" s="282">
        <f t="shared" si="4"/>
        <v>-149026</v>
      </c>
      <c r="E41" s="282">
        <f t="shared" si="5"/>
        <v>0</v>
      </c>
      <c r="F41" s="311"/>
    </row>
    <row r="42" spans="1:6" x14ac:dyDescent="0.25">
      <c r="A42" s="316">
        <v>44448</v>
      </c>
      <c r="B42" s="276"/>
      <c r="C42" s="311"/>
      <c r="D42" s="282">
        <f t="shared" si="4"/>
        <v>-149026</v>
      </c>
      <c r="E42" s="282">
        <f t="shared" si="5"/>
        <v>0</v>
      </c>
      <c r="F42" s="311"/>
    </row>
    <row r="43" spans="1:6" x14ac:dyDescent="0.25">
      <c r="A43" s="316">
        <v>44449</v>
      </c>
      <c r="B43" s="276"/>
      <c r="C43" s="311"/>
      <c r="D43" s="282">
        <f t="shared" si="4"/>
        <v>-149026</v>
      </c>
      <c r="E43" s="282">
        <f t="shared" si="5"/>
        <v>0</v>
      </c>
      <c r="F43" s="311"/>
    </row>
    <row r="44" spans="1:6" x14ac:dyDescent="0.25">
      <c r="A44" s="316">
        <v>44450</v>
      </c>
      <c r="B44" s="276"/>
      <c r="C44" s="311"/>
      <c r="D44" s="282">
        <f t="shared" si="4"/>
        <v>-149026</v>
      </c>
      <c r="E44" s="282">
        <f t="shared" si="5"/>
        <v>0</v>
      </c>
      <c r="F44" s="311"/>
    </row>
    <row r="45" spans="1:6" x14ac:dyDescent="0.25">
      <c r="A45" s="316">
        <v>44451</v>
      </c>
      <c r="B45" s="276"/>
      <c r="C45" s="311"/>
      <c r="D45" s="282">
        <f t="shared" si="4"/>
        <v>-149026</v>
      </c>
      <c r="E45" s="282">
        <f t="shared" si="5"/>
        <v>0</v>
      </c>
      <c r="F45" s="311"/>
    </row>
    <row r="46" spans="1:6" x14ac:dyDescent="0.25">
      <c r="A46" s="316">
        <v>44452</v>
      </c>
      <c r="B46" s="276"/>
      <c r="C46" s="311"/>
      <c r="D46" s="282">
        <f t="shared" si="4"/>
        <v>-149026</v>
      </c>
      <c r="E46" s="282">
        <f t="shared" si="5"/>
        <v>0</v>
      </c>
      <c r="F46" s="311"/>
    </row>
    <row r="47" spans="1:6" x14ac:dyDescent="0.25">
      <c r="A47" s="316">
        <v>44453</v>
      </c>
      <c r="B47" s="276"/>
      <c r="C47" s="311"/>
      <c r="D47" s="282">
        <f t="shared" si="4"/>
        <v>-149026</v>
      </c>
      <c r="E47" s="282">
        <f t="shared" si="5"/>
        <v>0</v>
      </c>
      <c r="F47" s="311"/>
    </row>
    <row r="48" spans="1:6" x14ac:dyDescent="0.25">
      <c r="A48" s="316">
        <v>44454</v>
      </c>
      <c r="B48" s="276"/>
      <c r="C48" s="311"/>
      <c r="D48" s="282">
        <f t="shared" si="4"/>
        <v>-149026</v>
      </c>
      <c r="E48" s="282">
        <f t="shared" si="5"/>
        <v>0</v>
      </c>
      <c r="F48" s="311"/>
    </row>
    <row r="49" spans="1:6" x14ac:dyDescent="0.25">
      <c r="A49" s="316">
        <v>44455</v>
      </c>
      <c r="B49" s="276"/>
      <c r="C49" s="311"/>
      <c r="D49" s="282">
        <f t="shared" si="4"/>
        <v>-149026</v>
      </c>
      <c r="E49" s="282">
        <f t="shared" si="5"/>
        <v>0</v>
      </c>
      <c r="F49" s="311"/>
    </row>
    <row r="50" spans="1:6" x14ac:dyDescent="0.25">
      <c r="A50" s="316">
        <v>44456</v>
      </c>
      <c r="B50" s="276"/>
      <c r="C50" s="311"/>
      <c r="D50" s="282">
        <f t="shared" si="4"/>
        <v>-149026</v>
      </c>
      <c r="E50" s="282">
        <f t="shared" si="5"/>
        <v>0</v>
      </c>
      <c r="F50" s="311"/>
    </row>
    <row r="51" spans="1:6" x14ac:dyDescent="0.25">
      <c r="A51" s="316">
        <v>44457</v>
      </c>
      <c r="B51" s="276"/>
      <c r="C51" s="311"/>
      <c r="D51" s="282">
        <f t="shared" si="4"/>
        <v>-149026</v>
      </c>
      <c r="E51" s="282">
        <f t="shared" si="5"/>
        <v>0</v>
      </c>
      <c r="F51" s="311"/>
    </row>
    <row r="52" spans="1:6" x14ac:dyDescent="0.25">
      <c r="A52" s="316">
        <v>44458</v>
      </c>
      <c r="B52" s="276"/>
      <c r="C52" s="311"/>
      <c r="D52" s="282">
        <f t="shared" si="4"/>
        <v>-149026</v>
      </c>
      <c r="E52" s="282">
        <f t="shared" si="5"/>
        <v>0</v>
      </c>
      <c r="F52" s="311"/>
    </row>
    <row r="53" spans="1:6" x14ac:dyDescent="0.25">
      <c r="A53" s="316">
        <v>44459</v>
      </c>
      <c r="B53" s="276"/>
      <c r="C53" s="311"/>
      <c r="D53" s="282">
        <f t="shared" si="4"/>
        <v>-149026</v>
      </c>
      <c r="E53" s="282">
        <f t="shared" si="5"/>
        <v>0</v>
      </c>
      <c r="F53" s="311"/>
    </row>
    <row r="54" spans="1:6" x14ac:dyDescent="0.25">
      <c r="A54" s="316">
        <v>44460</v>
      </c>
      <c r="B54" s="276"/>
      <c r="C54" s="311"/>
      <c r="D54" s="282">
        <f t="shared" si="4"/>
        <v>-149026</v>
      </c>
      <c r="E54" s="282">
        <f t="shared" si="5"/>
        <v>0</v>
      </c>
      <c r="F54" s="311"/>
    </row>
    <row r="55" spans="1:6" x14ac:dyDescent="0.25">
      <c r="A55" s="316">
        <v>44461</v>
      </c>
      <c r="B55" s="276"/>
      <c r="C55" s="311"/>
      <c r="D55" s="282">
        <f t="shared" si="4"/>
        <v>-149026</v>
      </c>
      <c r="E55" s="282">
        <f t="shared" si="5"/>
        <v>0</v>
      </c>
      <c r="F55" s="311"/>
    </row>
    <row r="56" spans="1:6" x14ac:dyDescent="0.25">
      <c r="A56" s="316">
        <v>44462</v>
      </c>
      <c r="B56" s="276"/>
      <c r="C56" s="311"/>
      <c r="D56" s="282">
        <f t="shared" si="4"/>
        <v>-149026</v>
      </c>
      <c r="E56" s="282">
        <f t="shared" si="5"/>
        <v>0</v>
      </c>
      <c r="F56" s="311"/>
    </row>
    <row r="57" spans="1:6" x14ac:dyDescent="0.25">
      <c r="A57" s="316">
        <v>44463</v>
      </c>
      <c r="B57" s="276"/>
      <c r="C57" s="311"/>
      <c r="D57" s="282">
        <f t="shared" si="4"/>
        <v>-149026</v>
      </c>
      <c r="E57" s="282">
        <f t="shared" si="5"/>
        <v>0</v>
      </c>
      <c r="F57" s="311"/>
    </row>
    <row r="58" spans="1:6" x14ac:dyDescent="0.25">
      <c r="A58" s="316">
        <v>44464</v>
      </c>
      <c r="B58" s="276"/>
      <c r="C58" s="311"/>
      <c r="D58" s="282">
        <f t="shared" si="4"/>
        <v>-149026</v>
      </c>
      <c r="E58" s="282">
        <f t="shared" si="5"/>
        <v>0</v>
      </c>
      <c r="F58" s="311"/>
    </row>
    <row r="59" spans="1:6" x14ac:dyDescent="0.25">
      <c r="A59" s="316">
        <v>44465</v>
      </c>
      <c r="B59" s="276"/>
      <c r="C59" s="311"/>
      <c r="D59" s="282">
        <f t="shared" si="4"/>
        <v>-149026</v>
      </c>
      <c r="E59" s="282">
        <f t="shared" si="5"/>
        <v>0</v>
      </c>
      <c r="F59" s="311"/>
    </row>
    <row r="60" spans="1:6" ht="18.75" x14ac:dyDescent="0.25">
      <c r="A60" s="278" t="s">
        <v>13</v>
      </c>
      <c r="B60" s="279">
        <f>SUM(B3:B59)</f>
        <v>149026</v>
      </c>
      <c r="C60" s="280">
        <f>SUM(C3:C59)</f>
        <v>0</v>
      </c>
      <c r="D60" s="282"/>
      <c r="E60" s="283">
        <f>E36</f>
        <v>0</v>
      </c>
      <c r="F60" s="280">
        <f>SUM(F3:F59)</f>
        <v>0</v>
      </c>
    </row>
    <row r="62" spans="1:6" x14ac:dyDescent="0.25">
      <c r="A62" s="285" t="s">
        <v>495</v>
      </c>
      <c r="B62" s="286">
        <f>B60-C60</f>
        <v>149026</v>
      </c>
      <c r="C62" s="287">
        <f>B62/1080</f>
        <v>137.98703703703703</v>
      </c>
      <c r="D62" t="s">
        <v>496</v>
      </c>
    </row>
    <row r="63" spans="1:6" x14ac:dyDescent="0.25">
      <c r="B63" s="305"/>
    </row>
    <row r="64" spans="1:6" x14ac:dyDescent="0.25">
      <c r="A64" s="313" t="s">
        <v>625</v>
      </c>
      <c r="B64" s="314">
        <f>B60-F60</f>
        <v>149026</v>
      </c>
    </row>
  </sheetData>
  <sheetProtection algorithmName="SHA-512" hashValue="XPWPaabuoIV+NKYfInoFqwOqHaOQQJ6Ae6ygoTa+sTv2N7/OwfOKhnbk3k9Vz9yMiNodHXG6jepe69aeYuJM1Q==" saltValue="5AOvcMcdi/J/E4mUIT//fQ==" spinCount="100000" sheet="1" objects="1" scenarios="1"/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7"/>
  <dimension ref="A1:K69"/>
  <sheetViews>
    <sheetView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6" width="15.7109375" customWidth="1"/>
    <col min="9" max="9" width="15.7109375" customWidth="1"/>
    <col min="11" max="11" width="15.7109375" customWidth="1"/>
  </cols>
  <sheetData>
    <row r="1" spans="1:11" ht="21" x14ac:dyDescent="0.35">
      <c r="A1" s="777" t="s">
        <v>511</v>
      </c>
      <c r="B1" s="777"/>
      <c r="C1" s="777"/>
      <c r="D1" s="777"/>
      <c r="E1" s="777"/>
      <c r="F1" s="778"/>
      <c r="I1" s="3" t="s">
        <v>485</v>
      </c>
      <c r="K1" s="3" t="s">
        <v>494</v>
      </c>
    </row>
    <row r="2" spans="1:11" ht="30" customHeight="1" x14ac:dyDescent="0.25">
      <c r="A2" s="273" t="s">
        <v>490</v>
      </c>
      <c r="B2" s="273" t="s">
        <v>489</v>
      </c>
      <c r="C2" s="274" t="s">
        <v>491</v>
      </c>
      <c r="D2" s="281" t="s">
        <v>492</v>
      </c>
      <c r="E2" s="281" t="s">
        <v>493</v>
      </c>
      <c r="F2" s="284" t="s">
        <v>494</v>
      </c>
      <c r="I2" s="290">
        <f>Boletim!D29</f>
        <v>0</v>
      </c>
      <c r="K2" s="291">
        <f>Boletim!E29</f>
        <v>0</v>
      </c>
    </row>
    <row r="3" spans="1:11" x14ac:dyDescent="0.25">
      <c r="A3" s="312">
        <v>44306</v>
      </c>
      <c r="B3" s="276"/>
      <c r="C3" s="311"/>
      <c r="D3" s="282">
        <f>-B3+C3</f>
        <v>0</v>
      </c>
      <c r="E3" s="282">
        <v>0</v>
      </c>
      <c r="F3" s="311"/>
    </row>
    <row r="4" spans="1:11" x14ac:dyDescent="0.25">
      <c r="A4" s="308">
        <v>44307</v>
      </c>
      <c r="B4" s="276">
        <v>60000</v>
      </c>
      <c r="C4" s="311">
        <v>10282</v>
      </c>
      <c r="D4" s="282">
        <f t="shared" ref="D4:D13" si="0">D3-B4+C4</f>
        <v>-49718</v>
      </c>
      <c r="E4" s="282">
        <f>C65+E3-F4</f>
        <v>67958</v>
      </c>
      <c r="F4" s="311"/>
      <c r="K4" s="289"/>
    </row>
    <row r="5" spans="1:11" x14ac:dyDescent="0.25">
      <c r="A5" s="312">
        <v>44308</v>
      </c>
      <c r="B5" s="276">
        <v>7958</v>
      </c>
      <c r="C5" s="311">
        <v>10827</v>
      </c>
      <c r="D5" s="282">
        <f t="shared" si="0"/>
        <v>-46849</v>
      </c>
      <c r="E5" s="282">
        <f t="shared" ref="E5:E13" si="1">E4-F5</f>
        <v>59218</v>
      </c>
      <c r="F5" s="311">
        <v>8740</v>
      </c>
      <c r="K5" s="289"/>
    </row>
    <row r="6" spans="1:11" x14ac:dyDescent="0.25">
      <c r="A6" s="312">
        <v>44309</v>
      </c>
      <c r="B6" s="276"/>
      <c r="C6" s="311">
        <v>13502</v>
      </c>
      <c r="D6" s="282">
        <f t="shared" si="0"/>
        <v>-33347</v>
      </c>
      <c r="E6" s="282">
        <f t="shared" si="1"/>
        <v>42638</v>
      </c>
      <c r="F6" s="311">
        <v>16580</v>
      </c>
      <c r="H6" s="292" t="s">
        <v>515</v>
      </c>
      <c r="I6" s="292" t="s">
        <v>516</v>
      </c>
      <c r="K6" s="289"/>
    </row>
    <row r="7" spans="1:11" x14ac:dyDescent="0.25">
      <c r="A7" s="312">
        <v>44310</v>
      </c>
      <c r="B7" s="276"/>
      <c r="C7" s="311">
        <v>5263</v>
      </c>
      <c r="D7" s="282">
        <f t="shared" si="0"/>
        <v>-28084</v>
      </c>
      <c r="E7" s="282">
        <f t="shared" si="1"/>
        <v>34958</v>
      </c>
      <c r="F7" s="311">
        <v>7680</v>
      </c>
      <c r="H7">
        <v>6574</v>
      </c>
      <c r="I7" s="305">
        <v>197128</v>
      </c>
    </row>
    <row r="8" spans="1:11" x14ac:dyDescent="0.25">
      <c r="A8" s="308">
        <v>44311</v>
      </c>
      <c r="B8" s="276"/>
      <c r="C8" s="311"/>
      <c r="D8" s="282">
        <f t="shared" si="0"/>
        <v>-28084</v>
      </c>
      <c r="E8" s="282">
        <f t="shared" si="1"/>
        <v>34958</v>
      </c>
      <c r="F8" s="311"/>
      <c r="H8">
        <v>6613</v>
      </c>
      <c r="I8" s="305">
        <v>266667</v>
      </c>
      <c r="K8" t="s">
        <v>624</v>
      </c>
    </row>
    <row r="9" spans="1:11" x14ac:dyDescent="0.25">
      <c r="A9" s="312">
        <v>44312</v>
      </c>
      <c r="B9" s="276"/>
      <c r="C9" s="311">
        <v>14048</v>
      </c>
      <c r="D9" s="282">
        <f t="shared" si="0"/>
        <v>-14036</v>
      </c>
      <c r="E9" s="282">
        <f t="shared" si="1"/>
        <v>17678</v>
      </c>
      <c r="F9" s="311">
        <v>17280</v>
      </c>
      <c r="H9">
        <v>6657</v>
      </c>
      <c r="I9" s="305">
        <v>136116</v>
      </c>
    </row>
    <row r="10" spans="1:11" x14ac:dyDescent="0.25">
      <c r="A10" s="312">
        <v>44313</v>
      </c>
      <c r="B10" s="276"/>
      <c r="C10" s="311">
        <v>13609</v>
      </c>
      <c r="D10" s="282">
        <f t="shared" si="0"/>
        <v>-427</v>
      </c>
      <c r="E10" s="282">
        <f t="shared" si="1"/>
        <v>2558</v>
      </c>
      <c r="F10" s="311">
        <v>15120</v>
      </c>
      <c r="H10">
        <v>6676</v>
      </c>
      <c r="I10" s="305">
        <v>130528</v>
      </c>
    </row>
    <row r="11" spans="1:11" x14ac:dyDescent="0.25">
      <c r="A11" s="312">
        <v>44314</v>
      </c>
      <c r="B11" s="276"/>
      <c r="C11" s="311">
        <v>427</v>
      </c>
      <c r="D11" s="282">
        <f t="shared" si="0"/>
        <v>0</v>
      </c>
      <c r="E11" s="282">
        <f t="shared" si="1"/>
        <v>0</v>
      </c>
      <c r="F11" s="311">
        <v>2558</v>
      </c>
      <c r="H11">
        <v>6697</v>
      </c>
      <c r="I11" s="305">
        <v>293518</v>
      </c>
    </row>
    <row r="12" spans="1:11" x14ac:dyDescent="0.25">
      <c r="A12" s="312">
        <v>44315</v>
      </c>
      <c r="B12" s="276"/>
      <c r="C12" s="311"/>
      <c r="D12" s="282">
        <f t="shared" si="0"/>
        <v>0</v>
      </c>
      <c r="E12" s="282">
        <f t="shared" si="1"/>
        <v>0</v>
      </c>
      <c r="F12" s="311"/>
      <c r="H12">
        <v>6929</v>
      </c>
      <c r="I12" s="305">
        <v>67958</v>
      </c>
      <c r="K12" t="s">
        <v>623</v>
      </c>
    </row>
    <row r="13" spans="1:11" x14ac:dyDescent="0.25">
      <c r="A13" s="312">
        <v>44316</v>
      </c>
      <c r="B13" s="276"/>
      <c r="C13" s="311"/>
      <c r="D13" s="282">
        <f t="shared" si="0"/>
        <v>0</v>
      </c>
      <c r="E13" s="282">
        <f t="shared" si="1"/>
        <v>0</v>
      </c>
      <c r="F13" s="311"/>
      <c r="K13" t="s">
        <v>622</v>
      </c>
    </row>
    <row r="14" spans="1:11" x14ac:dyDescent="0.25">
      <c r="A14" s="312">
        <v>44317</v>
      </c>
      <c r="B14" s="276"/>
      <c r="C14" s="311"/>
      <c r="D14" s="282">
        <f t="shared" ref="D14:D35" si="2">D13-B14+C14</f>
        <v>0</v>
      </c>
      <c r="E14" s="282">
        <f t="shared" ref="E14:E35" si="3">E13-F14</f>
        <v>0</v>
      </c>
      <c r="F14" s="311"/>
    </row>
    <row r="15" spans="1:11" ht="15.75" thickBot="1" x14ac:dyDescent="0.3">
      <c r="A15" s="308">
        <v>44318</v>
      </c>
      <c r="B15" s="276"/>
      <c r="C15" s="311"/>
      <c r="D15" s="282">
        <f t="shared" si="2"/>
        <v>0</v>
      </c>
      <c r="E15" s="282">
        <f t="shared" si="3"/>
        <v>0</v>
      </c>
      <c r="F15" s="311"/>
    </row>
    <row r="16" spans="1:11" ht="15.75" thickBot="1" x14ac:dyDescent="0.3">
      <c r="A16" s="312">
        <v>44319</v>
      </c>
      <c r="B16" s="276"/>
      <c r="C16" s="311"/>
      <c r="D16" s="282">
        <f t="shared" si="2"/>
        <v>0</v>
      </c>
      <c r="E16" s="282">
        <f t="shared" si="3"/>
        <v>0</v>
      </c>
      <c r="F16" s="311"/>
      <c r="H16" t="s">
        <v>343</v>
      </c>
      <c r="I16" s="309">
        <f>SUM(I7:I15)</f>
        <v>1091915</v>
      </c>
    </row>
    <row r="17" spans="1:6" x14ac:dyDescent="0.25">
      <c r="A17" s="312">
        <v>44320</v>
      </c>
      <c r="B17" s="276"/>
      <c r="C17" s="311"/>
      <c r="D17" s="282">
        <f t="shared" si="2"/>
        <v>0</v>
      </c>
      <c r="E17" s="282">
        <f t="shared" si="3"/>
        <v>0</v>
      </c>
      <c r="F17" s="311"/>
    </row>
    <row r="18" spans="1:6" x14ac:dyDescent="0.25">
      <c r="A18" s="312">
        <v>44321</v>
      </c>
      <c r="B18" s="276"/>
      <c r="C18" s="311"/>
      <c r="D18" s="282">
        <f t="shared" si="2"/>
        <v>0</v>
      </c>
      <c r="E18" s="282">
        <f t="shared" si="3"/>
        <v>0</v>
      </c>
      <c r="F18" s="311"/>
    </row>
    <row r="19" spans="1:6" x14ac:dyDescent="0.25">
      <c r="A19" s="312">
        <v>44322</v>
      </c>
      <c r="B19" s="276"/>
      <c r="C19" s="311"/>
      <c r="D19" s="282">
        <f t="shared" si="2"/>
        <v>0</v>
      </c>
      <c r="E19" s="282">
        <f t="shared" si="3"/>
        <v>0</v>
      </c>
      <c r="F19" s="311"/>
    </row>
    <row r="20" spans="1:6" x14ac:dyDescent="0.25">
      <c r="A20" s="312">
        <v>44323</v>
      </c>
      <c r="B20" s="276"/>
      <c r="C20" s="311"/>
      <c r="D20" s="282">
        <f t="shared" si="2"/>
        <v>0</v>
      </c>
      <c r="E20" s="282">
        <f t="shared" si="3"/>
        <v>0</v>
      </c>
      <c r="F20" s="311"/>
    </row>
    <row r="21" spans="1:6" x14ac:dyDescent="0.25">
      <c r="A21" s="312">
        <v>44324</v>
      </c>
      <c r="B21" s="276"/>
      <c r="C21" s="311"/>
      <c r="D21" s="282">
        <f t="shared" si="2"/>
        <v>0</v>
      </c>
      <c r="E21" s="282">
        <f t="shared" si="3"/>
        <v>0</v>
      </c>
      <c r="F21" s="311"/>
    </row>
    <row r="22" spans="1:6" x14ac:dyDescent="0.25">
      <c r="A22" s="308">
        <v>44325</v>
      </c>
      <c r="B22" s="276"/>
      <c r="C22" s="311"/>
      <c r="D22" s="282">
        <f t="shared" si="2"/>
        <v>0</v>
      </c>
      <c r="E22" s="282">
        <f t="shared" si="3"/>
        <v>0</v>
      </c>
      <c r="F22" s="311"/>
    </row>
    <row r="23" spans="1:6" x14ac:dyDescent="0.25">
      <c r="A23" s="312">
        <v>44326</v>
      </c>
      <c r="B23" s="276"/>
      <c r="C23" s="311"/>
      <c r="D23" s="282">
        <f t="shared" si="2"/>
        <v>0</v>
      </c>
      <c r="E23" s="282">
        <f t="shared" si="3"/>
        <v>0</v>
      </c>
      <c r="F23" s="311"/>
    </row>
    <row r="24" spans="1:6" x14ac:dyDescent="0.25">
      <c r="A24" s="312">
        <v>44327</v>
      </c>
      <c r="B24" s="276"/>
      <c r="C24" s="311"/>
      <c r="D24" s="282">
        <f t="shared" si="2"/>
        <v>0</v>
      </c>
      <c r="E24" s="282">
        <f t="shared" si="3"/>
        <v>0</v>
      </c>
      <c r="F24" s="311"/>
    </row>
    <row r="25" spans="1:6" x14ac:dyDescent="0.25">
      <c r="A25" s="312">
        <v>44328</v>
      </c>
      <c r="B25" s="276"/>
      <c r="C25" s="311"/>
      <c r="D25" s="282">
        <f t="shared" si="2"/>
        <v>0</v>
      </c>
      <c r="E25" s="282">
        <f t="shared" si="3"/>
        <v>0</v>
      </c>
      <c r="F25" s="311"/>
    </row>
    <row r="26" spans="1:6" x14ac:dyDescent="0.25">
      <c r="A26" s="312">
        <v>44329</v>
      </c>
      <c r="B26" s="276"/>
      <c r="C26" s="311"/>
      <c r="D26" s="282">
        <f t="shared" si="2"/>
        <v>0</v>
      </c>
      <c r="E26" s="282">
        <f t="shared" si="3"/>
        <v>0</v>
      </c>
      <c r="F26" s="311"/>
    </row>
    <row r="27" spans="1:6" x14ac:dyDescent="0.25">
      <c r="A27" s="312">
        <v>44330</v>
      </c>
      <c r="B27" s="276"/>
      <c r="C27" s="311"/>
      <c r="D27" s="282">
        <f t="shared" si="2"/>
        <v>0</v>
      </c>
      <c r="E27" s="282">
        <f t="shared" si="3"/>
        <v>0</v>
      </c>
      <c r="F27" s="311"/>
    </row>
    <row r="28" spans="1:6" x14ac:dyDescent="0.25">
      <c r="A28" s="312">
        <v>44331</v>
      </c>
      <c r="B28" s="276"/>
      <c r="C28" s="311"/>
      <c r="D28" s="282">
        <f t="shared" si="2"/>
        <v>0</v>
      </c>
      <c r="E28" s="282">
        <f t="shared" si="3"/>
        <v>0</v>
      </c>
      <c r="F28" s="311"/>
    </row>
    <row r="29" spans="1:6" x14ac:dyDescent="0.25">
      <c r="A29" s="312">
        <v>44332</v>
      </c>
      <c r="B29" s="276"/>
      <c r="C29" s="311"/>
      <c r="D29" s="282">
        <f t="shared" si="2"/>
        <v>0</v>
      </c>
      <c r="E29" s="282">
        <f t="shared" si="3"/>
        <v>0</v>
      </c>
      <c r="F29" s="311"/>
    </row>
    <row r="30" spans="1:6" x14ac:dyDescent="0.25">
      <c r="A30" s="312">
        <v>44333</v>
      </c>
      <c r="B30" s="276"/>
      <c r="C30" s="311"/>
      <c r="D30" s="282">
        <f t="shared" si="2"/>
        <v>0</v>
      </c>
      <c r="E30" s="282">
        <f t="shared" si="3"/>
        <v>0</v>
      </c>
      <c r="F30" s="311"/>
    </row>
    <row r="31" spans="1:6" x14ac:dyDescent="0.25">
      <c r="A31" s="312">
        <v>44334</v>
      </c>
      <c r="B31" s="276"/>
      <c r="C31" s="311"/>
      <c r="D31" s="282">
        <f t="shared" si="2"/>
        <v>0</v>
      </c>
      <c r="E31" s="282">
        <f t="shared" si="3"/>
        <v>0</v>
      </c>
      <c r="F31" s="311"/>
    </row>
    <row r="32" spans="1:6" x14ac:dyDescent="0.25">
      <c r="A32" s="312">
        <v>44335</v>
      </c>
      <c r="B32" s="276"/>
      <c r="C32" s="311"/>
      <c r="D32" s="282">
        <f t="shared" si="2"/>
        <v>0</v>
      </c>
      <c r="E32" s="282">
        <f t="shared" si="3"/>
        <v>0</v>
      </c>
      <c r="F32" s="311"/>
    </row>
    <row r="33" spans="1:6" x14ac:dyDescent="0.25">
      <c r="A33" s="312">
        <v>44336</v>
      </c>
      <c r="B33" s="276"/>
      <c r="C33" s="311"/>
      <c r="D33" s="282">
        <f t="shared" si="2"/>
        <v>0</v>
      </c>
      <c r="E33" s="282">
        <f t="shared" si="3"/>
        <v>0</v>
      </c>
      <c r="F33" s="311"/>
    </row>
    <row r="34" spans="1:6" x14ac:dyDescent="0.25">
      <c r="A34" s="312">
        <v>44337</v>
      </c>
      <c r="B34" s="276"/>
      <c r="C34" s="311"/>
      <c r="D34" s="282">
        <f t="shared" si="2"/>
        <v>0</v>
      </c>
      <c r="E34" s="282">
        <f t="shared" si="3"/>
        <v>0</v>
      </c>
      <c r="F34" s="311"/>
    </row>
    <row r="35" spans="1:6" x14ac:dyDescent="0.25">
      <c r="A35" s="312">
        <v>44338</v>
      </c>
      <c r="B35" s="276"/>
      <c r="C35" s="311"/>
      <c r="D35" s="282">
        <f t="shared" si="2"/>
        <v>0</v>
      </c>
      <c r="E35" s="282">
        <f t="shared" si="3"/>
        <v>0</v>
      </c>
      <c r="F35" s="311"/>
    </row>
    <row r="36" spans="1:6" x14ac:dyDescent="0.25">
      <c r="A36" s="312">
        <v>44339</v>
      </c>
      <c r="B36" s="276"/>
      <c r="C36" s="311"/>
      <c r="D36" s="282">
        <f>D35-B36+C36</f>
        <v>0</v>
      </c>
      <c r="E36" s="282">
        <f>E35-F36</f>
        <v>0</v>
      </c>
      <c r="F36" s="311"/>
    </row>
    <row r="37" spans="1:6" x14ac:dyDescent="0.25">
      <c r="A37" s="312">
        <v>44340</v>
      </c>
      <c r="B37" s="276"/>
      <c r="C37" s="311"/>
      <c r="D37" s="282">
        <f t="shared" ref="D37:D45" si="4">D36-B37+C37</f>
        <v>0</v>
      </c>
      <c r="E37" s="282">
        <f t="shared" ref="E37:E45" si="5">E36-F37</f>
        <v>0</v>
      </c>
      <c r="F37" s="311"/>
    </row>
    <row r="38" spans="1:6" x14ac:dyDescent="0.25">
      <c r="A38" s="312">
        <v>44341</v>
      </c>
      <c r="B38" s="276"/>
      <c r="C38" s="311"/>
      <c r="D38" s="282">
        <f t="shared" si="4"/>
        <v>0</v>
      </c>
      <c r="E38" s="282">
        <f t="shared" si="5"/>
        <v>0</v>
      </c>
      <c r="F38" s="311"/>
    </row>
    <row r="39" spans="1:6" x14ac:dyDescent="0.25">
      <c r="A39" s="312">
        <v>44342</v>
      </c>
      <c r="B39" s="276"/>
      <c r="C39" s="311"/>
      <c r="D39" s="282">
        <f t="shared" si="4"/>
        <v>0</v>
      </c>
      <c r="E39" s="282">
        <f t="shared" si="5"/>
        <v>0</v>
      </c>
      <c r="F39" s="311"/>
    </row>
    <row r="40" spans="1:6" x14ac:dyDescent="0.25">
      <c r="A40" s="312">
        <v>44343</v>
      </c>
      <c r="B40" s="276"/>
      <c r="C40" s="311"/>
      <c r="D40" s="282">
        <f t="shared" si="4"/>
        <v>0</v>
      </c>
      <c r="E40" s="282">
        <f t="shared" si="5"/>
        <v>0</v>
      </c>
      <c r="F40" s="311"/>
    </row>
    <row r="41" spans="1:6" x14ac:dyDescent="0.25">
      <c r="A41" s="312">
        <v>44344</v>
      </c>
      <c r="B41" s="276"/>
      <c r="C41" s="311"/>
      <c r="D41" s="282">
        <f t="shared" si="4"/>
        <v>0</v>
      </c>
      <c r="E41" s="282">
        <f t="shared" si="5"/>
        <v>0</v>
      </c>
      <c r="F41" s="311"/>
    </row>
    <row r="42" spans="1:6" x14ac:dyDescent="0.25">
      <c r="A42" s="312">
        <v>44345</v>
      </c>
      <c r="B42" s="276"/>
      <c r="C42" s="311"/>
      <c r="D42" s="282">
        <f t="shared" si="4"/>
        <v>0</v>
      </c>
      <c r="E42" s="282">
        <f t="shared" si="5"/>
        <v>0</v>
      </c>
      <c r="F42" s="311"/>
    </row>
    <row r="43" spans="1:6" x14ac:dyDescent="0.25">
      <c r="A43" s="312">
        <v>44346</v>
      </c>
      <c r="B43" s="276"/>
      <c r="C43" s="311"/>
      <c r="D43" s="282">
        <f t="shared" si="4"/>
        <v>0</v>
      </c>
      <c r="E43" s="282">
        <f t="shared" si="5"/>
        <v>0</v>
      </c>
      <c r="F43" s="311"/>
    </row>
    <row r="44" spans="1:6" x14ac:dyDescent="0.25">
      <c r="A44" s="312">
        <v>44347</v>
      </c>
      <c r="B44" s="276"/>
      <c r="C44" s="311"/>
      <c r="D44" s="282">
        <f t="shared" si="4"/>
        <v>0</v>
      </c>
      <c r="E44" s="282">
        <f t="shared" si="5"/>
        <v>0</v>
      </c>
      <c r="F44" s="311"/>
    </row>
    <row r="45" spans="1:6" x14ac:dyDescent="0.25">
      <c r="A45" s="312">
        <v>44348</v>
      </c>
      <c r="B45" s="276"/>
      <c r="C45" s="311"/>
      <c r="D45" s="282">
        <f t="shared" si="4"/>
        <v>0</v>
      </c>
      <c r="E45" s="282">
        <f t="shared" si="5"/>
        <v>0</v>
      </c>
      <c r="F45" s="311"/>
    </row>
    <row r="46" spans="1:6" x14ac:dyDescent="0.25">
      <c r="A46" s="312">
        <v>44349</v>
      </c>
      <c r="B46" s="276"/>
      <c r="C46" s="311"/>
      <c r="D46" s="282">
        <f>D45-B46+C46</f>
        <v>0</v>
      </c>
      <c r="E46" s="282">
        <f>E45-F46</f>
        <v>0</v>
      </c>
      <c r="F46" s="311"/>
    </row>
    <row r="47" spans="1:6" x14ac:dyDescent="0.25">
      <c r="A47" s="312">
        <v>44350</v>
      </c>
      <c r="B47" s="276"/>
      <c r="C47" s="311"/>
      <c r="D47" s="282">
        <f t="shared" ref="D47:D53" si="6">D46-B47+C47</f>
        <v>0</v>
      </c>
      <c r="E47" s="282">
        <f t="shared" ref="E47:E53" si="7">E46-F47</f>
        <v>0</v>
      </c>
      <c r="F47" s="311"/>
    </row>
    <row r="48" spans="1:6" x14ac:dyDescent="0.25">
      <c r="A48" s="312">
        <v>44351</v>
      </c>
      <c r="B48" s="276"/>
      <c r="C48" s="311"/>
      <c r="D48" s="282">
        <f t="shared" si="6"/>
        <v>0</v>
      </c>
      <c r="E48" s="282">
        <f t="shared" si="7"/>
        <v>0</v>
      </c>
      <c r="F48" s="311"/>
    </row>
    <row r="49" spans="1:6" x14ac:dyDescent="0.25">
      <c r="A49" s="312">
        <v>44352</v>
      </c>
      <c r="B49" s="276"/>
      <c r="C49" s="311"/>
      <c r="D49" s="282">
        <f t="shared" si="6"/>
        <v>0</v>
      </c>
      <c r="E49" s="282">
        <f t="shared" si="7"/>
        <v>0</v>
      </c>
      <c r="F49" s="311"/>
    </row>
    <row r="50" spans="1:6" x14ac:dyDescent="0.25">
      <c r="A50" s="312">
        <v>44353</v>
      </c>
      <c r="B50" s="276"/>
      <c r="C50" s="311"/>
      <c r="D50" s="282">
        <f t="shared" si="6"/>
        <v>0</v>
      </c>
      <c r="E50" s="282">
        <f t="shared" si="7"/>
        <v>0</v>
      </c>
      <c r="F50" s="311"/>
    </row>
    <row r="51" spans="1:6" x14ac:dyDescent="0.25">
      <c r="A51" s="312">
        <v>44354</v>
      </c>
      <c r="B51" s="276"/>
      <c r="C51" s="311"/>
      <c r="D51" s="282">
        <f t="shared" si="6"/>
        <v>0</v>
      </c>
      <c r="E51" s="282">
        <f t="shared" si="7"/>
        <v>0</v>
      </c>
      <c r="F51" s="311"/>
    </row>
    <row r="52" spans="1:6" x14ac:dyDescent="0.25">
      <c r="A52" s="312">
        <v>44355</v>
      </c>
      <c r="B52" s="276"/>
      <c r="C52" s="311"/>
      <c r="D52" s="282">
        <f t="shared" si="6"/>
        <v>0</v>
      </c>
      <c r="E52" s="282">
        <f t="shared" si="7"/>
        <v>0</v>
      </c>
      <c r="F52" s="311"/>
    </row>
    <row r="53" spans="1:6" x14ac:dyDescent="0.25">
      <c r="A53" s="312">
        <v>44356</v>
      </c>
      <c r="B53" s="276"/>
      <c r="C53" s="311"/>
      <c r="D53" s="282">
        <f t="shared" si="6"/>
        <v>0</v>
      </c>
      <c r="E53" s="282">
        <f t="shared" si="7"/>
        <v>0</v>
      </c>
      <c r="F53" s="311"/>
    </row>
    <row r="54" spans="1:6" x14ac:dyDescent="0.25">
      <c r="A54" s="312">
        <v>44357</v>
      </c>
      <c r="B54" s="276"/>
      <c r="C54" s="311"/>
      <c r="D54" s="282">
        <f>D53-B54+C54</f>
        <v>0</v>
      </c>
      <c r="E54" s="282">
        <f>E53-F54</f>
        <v>0</v>
      </c>
      <c r="F54" s="311"/>
    </row>
    <row r="55" spans="1:6" x14ac:dyDescent="0.25">
      <c r="A55" s="312">
        <v>44358</v>
      </c>
      <c r="B55" s="276"/>
      <c r="C55" s="311"/>
      <c r="D55" s="282"/>
      <c r="E55" s="282"/>
      <c r="F55" s="311"/>
    </row>
    <row r="56" spans="1:6" x14ac:dyDescent="0.25">
      <c r="A56" s="312">
        <v>44359</v>
      </c>
      <c r="B56" s="276"/>
      <c r="C56" s="311"/>
      <c r="D56" s="282"/>
      <c r="E56" s="282"/>
      <c r="F56" s="311"/>
    </row>
    <row r="57" spans="1:6" x14ac:dyDescent="0.25">
      <c r="A57" s="312">
        <v>44360</v>
      </c>
      <c r="B57" s="276"/>
      <c r="C57" s="311"/>
      <c r="D57" s="282"/>
      <c r="E57" s="282"/>
      <c r="F57" s="311"/>
    </row>
    <row r="58" spans="1:6" x14ac:dyDescent="0.25">
      <c r="A58" s="312">
        <v>44361</v>
      </c>
      <c r="B58" s="276"/>
      <c r="C58" s="311"/>
      <c r="D58" s="282"/>
      <c r="E58" s="282"/>
      <c r="F58" s="311"/>
    </row>
    <row r="59" spans="1:6" x14ac:dyDescent="0.25">
      <c r="A59" s="312">
        <v>44362</v>
      </c>
      <c r="B59" s="276"/>
      <c r="C59" s="311"/>
      <c r="D59" s="282"/>
      <c r="E59" s="282"/>
      <c r="F59" s="311"/>
    </row>
    <row r="60" spans="1:6" x14ac:dyDescent="0.25">
      <c r="A60" s="312">
        <v>44363</v>
      </c>
      <c r="B60" s="276"/>
      <c r="C60" s="311"/>
      <c r="D60" s="282"/>
      <c r="E60" s="282"/>
      <c r="F60" s="311"/>
    </row>
    <row r="61" spans="1:6" x14ac:dyDescent="0.25">
      <c r="A61" s="312">
        <v>44364</v>
      </c>
      <c r="B61" s="276"/>
      <c r="C61" s="311"/>
      <c r="D61" s="282"/>
      <c r="E61" s="282"/>
      <c r="F61" s="311"/>
    </row>
    <row r="62" spans="1:6" x14ac:dyDescent="0.25">
      <c r="A62" s="312">
        <v>44365</v>
      </c>
      <c r="B62" s="276"/>
      <c r="C62" s="311"/>
      <c r="D62" s="282"/>
      <c r="E62" s="282"/>
      <c r="F62" s="311"/>
    </row>
    <row r="63" spans="1:6" x14ac:dyDescent="0.25">
      <c r="A63" s="312">
        <v>44366</v>
      </c>
      <c r="B63" s="276"/>
      <c r="C63" s="311"/>
      <c r="D63" s="282"/>
      <c r="E63" s="282"/>
      <c r="F63" s="311"/>
    </row>
    <row r="64" spans="1:6" x14ac:dyDescent="0.25">
      <c r="A64" s="312">
        <v>44367</v>
      </c>
      <c r="B64" s="276"/>
      <c r="C64" s="311"/>
      <c r="D64" s="282"/>
      <c r="E64" s="282"/>
      <c r="F64" s="311"/>
    </row>
    <row r="65" spans="1:6" ht="18.75" x14ac:dyDescent="0.25">
      <c r="A65" s="278" t="s">
        <v>13</v>
      </c>
      <c r="B65" s="279">
        <f>SUM(B3:B36)</f>
        <v>67958</v>
      </c>
      <c r="C65" s="280">
        <f>SUM(C3:C54)</f>
        <v>67958</v>
      </c>
      <c r="D65" s="282">
        <f>D36-B65+C65</f>
        <v>0</v>
      </c>
      <c r="E65" s="283">
        <f>E36</f>
        <v>0</v>
      </c>
      <c r="F65" s="280">
        <f>SUM(F3:F54)</f>
        <v>67958</v>
      </c>
    </row>
    <row r="67" spans="1:6" x14ac:dyDescent="0.25">
      <c r="A67" s="285" t="s">
        <v>495</v>
      </c>
      <c r="B67" s="286">
        <f>B65-C65</f>
        <v>0</v>
      </c>
      <c r="C67" s="287">
        <f>B67/1080</f>
        <v>0</v>
      </c>
      <c r="D67" t="s">
        <v>496</v>
      </c>
    </row>
    <row r="68" spans="1:6" x14ac:dyDescent="0.25">
      <c r="B68" s="305"/>
    </row>
    <row r="69" spans="1:6" x14ac:dyDescent="0.25">
      <c r="A69" s="313" t="s">
        <v>625</v>
      </c>
      <c r="B69" s="314">
        <f>B65-F65</f>
        <v>0</v>
      </c>
    </row>
  </sheetData>
  <sheetProtection algorithmName="SHA-512" hashValue="01XNagntsGbK/wc8dOpIiE2ahWj27RSbYqi66jZOxw80cUzPQnmNqUKlG/xwYQ+Mdj2qtMOxoL2z+2TFQ0BaPQ==" saltValue="yTiEQ+sXWWEQ1Njdz7YxRg==" spinCount="100000" sheet="1" objects="1" scenarios="1"/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8"/>
  <dimension ref="A1:K37"/>
  <sheetViews>
    <sheetView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1" max="6" width="15.7109375" customWidth="1"/>
    <col min="9" max="9" width="15.5703125" customWidth="1"/>
    <col min="11" max="11" width="15.7109375" customWidth="1"/>
  </cols>
  <sheetData>
    <row r="1" spans="1:11" ht="21" x14ac:dyDescent="0.35">
      <c r="A1" s="777" t="s">
        <v>510</v>
      </c>
      <c r="B1" s="777"/>
      <c r="C1" s="777"/>
      <c r="D1" s="777"/>
      <c r="E1" s="777"/>
      <c r="F1" s="778"/>
      <c r="I1" s="3" t="s">
        <v>514</v>
      </c>
      <c r="K1" s="3" t="s">
        <v>494</v>
      </c>
    </row>
    <row r="2" spans="1:11" ht="30" customHeight="1" x14ac:dyDescent="0.25">
      <c r="A2" s="273" t="s">
        <v>490</v>
      </c>
      <c r="B2" s="273" t="s">
        <v>489</v>
      </c>
      <c r="C2" s="274" t="s">
        <v>491</v>
      </c>
      <c r="D2" s="281" t="s">
        <v>492</v>
      </c>
      <c r="E2" s="281" t="s">
        <v>493</v>
      </c>
      <c r="F2" s="284" t="s">
        <v>494</v>
      </c>
      <c r="I2" s="290">
        <f>Boletim!D28</f>
        <v>0</v>
      </c>
      <c r="K2" s="291">
        <f>Boletim!E28</f>
        <v>0</v>
      </c>
    </row>
    <row r="3" spans="1:11" x14ac:dyDescent="0.25">
      <c r="A3" s="275">
        <v>44055</v>
      </c>
      <c r="B3" s="276">
        <v>0</v>
      </c>
      <c r="C3" s="277"/>
      <c r="D3" s="282">
        <f>-B3+C3</f>
        <v>0</v>
      </c>
      <c r="E3" s="282">
        <v>3590</v>
      </c>
      <c r="F3" s="277"/>
    </row>
    <row r="4" spans="1:11" x14ac:dyDescent="0.25">
      <c r="A4" s="275">
        <v>44056</v>
      </c>
      <c r="B4" s="276">
        <v>0</v>
      </c>
      <c r="C4" s="277"/>
      <c r="D4" s="282">
        <f t="shared" ref="D4:D34" si="0">D3-B4+C4</f>
        <v>0</v>
      </c>
      <c r="E4" s="282">
        <f>E3-F4</f>
        <v>955</v>
      </c>
      <c r="F4" s="277">
        <v>2635</v>
      </c>
    </row>
    <row r="5" spans="1:11" x14ac:dyDescent="0.25">
      <c r="A5" s="275">
        <v>44057</v>
      </c>
      <c r="B5" s="276">
        <v>0</v>
      </c>
      <c r="C5" s="277"/>
      <c r="D5" s="282">
        <f t="shared" si="0"/>
        <v>0</v>
      </c>
      <c r="E5" s="282">
        <f>C35+E4-F5</f>
        <v>0</v>
      </c>
      <c r="F5" s="277">
        <v>955</v>
      </c>
    </row>
    <row r="6" spans="1:11" x14ac:dyDescent="0.25">
      <c r="A6" s="275">
        <v>44058</v>
      </c>
      <c r="B6" s="276">
        <v>0</v>
      </c>
      <c r="C6" s="277"/>
      <c r="D6" s="282">
        <f t="shared" si="0"/>
        <v>0</v>
      </c>
      <c r="E6" s="282">
        <f t="shared" ref="E6:E34" si="1">E5-F6</f>
        <v>0</v>
      </c>
      <c r="F6" s="277"/>
    </row>
    <row r="7" spans="1:11" x14ac:dyDescent="0.25">
      <c r="A7" s="275">
        <v>44059</v>
      </c>
      <c r="B7" s="276">
        <v>0</v>
      </c>
      <c r="C7" s="277"/>
      <c r="D7" s="282">
        <f t="shared" si="0"/>
        <v>0</v>
      </c>
      <c r="E7" s="282">
        <f t="shared" si="1"/>
        <v>0</v>
      </c>
      <c r="F7" s="277"/>
      <c r="H7" s="292" t="s">
        <v>515</v>
      </c>
      <c r="I7" s="292" t="s">
        <v>516</v>
      </c>
    </row>
    <row r="8" spans="1:11" x14ac:dyDescent="0.25">
      <c r="A8" s="275">
        <v>44060</v>
      </c>
      <c r="B8" s="276">
        <v>0</v>
      </c>
      <c r="C8" s="277"/>
      <c r="D8" s="282">
        <f t="shared" si="0"/>
        <v>0</v>
      </c>
      <c r="E8" s="282">
        <f t="shared" si="1"/>
        <v>0</v>
      </c>
      <c r="F8" s="277"/>
    </row>
    <row r="9" spans="1:11" x14ac:dyDescent="0.25">
      <c r="A9" s="275">
        <v>44061</v>
      </c>
      <c r="B9" s="276">
        <v>0</v>
      </c>
      <c r="C9" s="277"/>
      <c r="D9" s="282">
        <f t="shared" si="0"/>
        <v>0</v>
      </c>
      <c r="E9" s="282">
        <f t="shared" si="1"/>
        <v>0</v>
      </c>
      <c r="F9" s="277"/>
    </row>
    <row r="10" spans="1:11" x14ac:dyDescent="0.25">
      <c r="A10" s="275">
        <v>44062</v>
      </c>
      <c r="B10" s="276">
        <v>0</v>
      </c>
      <c r="C10" s="277"/>
      <c r="D10" s="282">
        <f t="shared" si="0"/>
        <v>0</v>
      </c>
      <c r="E10" s="282">
        <f t="shared" si="1"/>
        <v>0</v>
      </c>
      <c r="F10" s="277"/>
    </row>
    <row r="11" spans="1:11" x14ac:dyDescent="0.25">
      <c r="A11" s="275">
        <v>44063</v>
      </c>
      <c r="B11" s="276">
        <v>0</v>
      </c>
      <c r="C11" s="277"/>
      <c r="D11" s="282">
        <f t="shared" si="0"/>
        <v>0</v>
      </c>
      <c r="E11" s="282">
        <f t="shared" si="1"/>
        <v>0</v>
      </c>
      <c r="F11" s="277"/>
      <c r="H11" t="s">
        <v>343</v>
      </c>
      <c r="I11" s="293">
        <f>SUM(I8:I10)</f>
        <v>0</v>
      </c>
    </row>
    <row r="12" spans="1:11" x14ac:dyDescent="0.25">
      <c r="A12" s="275">
        <v>44064</v>
      </c>
      <c r="B12" s="276">
        <v>0</v>
      </c>
      <c r="C12" s="277"/>
      <c r="D12" s="282">
        <f t="shared" si="0"/>
        <v>0</v>
      </c>
      <c r="E12" s="282">
        <f t="shared" si="1"/>
        <v>0</v>
      </c>
      <c r="F12" s="277"/>
    </row>
    <row r="13" spans="1:11" x14ac:dyDescent="0.25">
      <c r="A13" s="275">
        <v>44065</v>
      </c>
      <c r="B13" s="276">
        <v>0</v>
      </c>
      <c r="C13" s="277"/>
      <c r="D13" s="282">
        <f t="shared" si="0"/>
        <v>0</v>
      </c>
      <c r="E13" s="282">
        <f t="shared" si="1"/>
        <v>0</v>
      </c>
      <c r="F13" s="277"/>
    </row>
    <row r="14" spans="1:11" x14ac:dyDescent="0.25">
      <c r="A14" s="275">
        <v>44066</v>
      </c>
      <c r="B14" s="276">
        <v>0</v>
      </c>
      <c r="C14" s="277"/>
      <c r="D14" s="282">
        <f t="shared" si="0"/>
        <v>0</v>
      </c>
      <c r="E14" s="282">
        <f t="shared" si="1"/>
        <v>0</v>
      </c>
      <c r="F14" s="277"/>
    </row>
    <row r="15" spans="1:11" x14ac:dyDescent="0.25">
      <c r="A15" s="275">
        <v>44067</v>
      </c>
      <c r="B15" s="276">
        <v>0</v>
      </c>
      <c r="C15" s="277"/>
      <c r="D15" s="282">
        <f t="shared" si="0"/>
        <v>0</v>
      </c>
      <c r="E15" s="282">
        <f t="shared" si="1"/>
        <v>0</v>
      </c>
      <c r="F15" s="277"/>
    </row>
    <row r="16" spans="1:11" x14ac:dyDescent="0.25">
      <c r="A16" s="275">
        <v>44068</v>
      </c>
      <c r="B16" s="276">
        <v>0</v>
      </c>
      <c r="C16" s="277"/>
      <c r="D16" s="282">
        <f t="shared" si="0"/>
        <v>0</v>
      </c>
      <c r="E16" s="282">
        <f t="shared" si="1"/>
        <v>0</v>
      </c>
      <c r="F16" s="277"/>
    </row>
    <row r="17" spans="1:6" x14ac:dyDescent="0.25">
      <c r="A17" s="275">
        <v>44069</v>
      </c>
      <c r="B17" s="276">
        <v>0</v>
      </c>
      <c r="C17" s="277"/>
      <c r="D17" s="282">
        <f t="shared" si="0"/>
        <v>0</v>
      </c>
      <c r="E17" s="282">
        <f t="shared" si="1"/>
        <v>0</v>
      </c>
      <c r="F17" s="277"/>
    </row>
    <row r="18" spans="1:6" x14ac:dyDescent="0.25">
      <c r="A18" s="275">
        <v>44070</v>
      </c>
      <c r="B18" s="276">
        <v>0</v>
      </c>
      <c r="C18" s="277"/>
      <c r="D18" s="282">
        <f t="shared" si="0"/>
        <v>0</v>
      </c>
      <c r="E18" s="282">
        <f t="shared" si="1"/>
        <v>0</v>
      </c>
      <c r="F18" s="277"/>
    </row>
    <row r="19" spans="1:6" x14ac:dyDescent="0.25">
      <c r="A19" s="275">
        <v>44071</v>
      </c>
      <c r="B19" s="276">
        <v>0</v>
      </c>
      <c r="C19" s="277"/>
      <c r="D19" s="282">
        <f t="shared" si="0"/>
        <v>0</v>
      </c>
      <c r="E19" s="282">
        <f t="shared" si="1"/>
        <v>0</v>
      </c>
      <c r="F19" s="277"/>
    </row>
    <row r="20" spans="1:6" x14ac:dyDescent="0.25">
      <c r="A20" s="275">
        <v>44072</v>
      </c>
      <c r="B20" s="276">
        <v>0</v>
      </c>
      <c r="C20" s="277"/>
      <c r="D20" s="282">
        <f t="shared" si="0"/>
        <v>0</v>
      </c>
      <c r="E20" s="282">
        <f t="shared" si="1"/>
        <v>0</v>
      </c>
      <c r="F20" s="277"/>
    </row>
    <row r="21" spans="1:6" x14ac:dyDescent="0.25">
      <c r="A21" s="275">
        <v>44073</v>
      </c>
      <c r="B21" s="276">
        <v>0</v>
      </c>
      <c r="C21" s="277"/>
      <c r="D21" s="282">
        <f t="shared" si="0"/>
        <v>0</v>
      </c>
      <c r="E21" s="282">
        <f t="shared" si="1"/>
        <v>0</v>
      </c>
      <c r="F21" s="277"/>
    </row>
    <row r="22" spans="1:6" x14ac:dyDescent="0.25">
      <c r="A22" s="275">
        <v>44074</v>
      </c>
      <c r="B22" s="276">
        <v>0</v>
      </c>
      <c r="C22" s="277"/>
      <c r="D22" s="282">
        <f t="shared" si="0"/>
        <v>0</v>
      </c>
      <c r="E22" s="282">
        <f t="shared" si="1"/>
        <v>0</v>
      </c>
      <c r="F22" s="277"/>
    </row>
    <row r="23" spans="1:6" x14ac:dyDescent="0.25">
      <c r="A23" s="275">
        <v>44075</v>
      </c>
      <c r="B23" s="276">
        <v>0</v>
      </c>
      <c r="C23" s="277"/>
      <c r="D23" s="282">
        <f t="shared" si="0"/>
        <v>0</v>
      </c>
      <c r="E23" s="282">
        <f t="shared" si="1"/>
        <v>0</v>
      </c>
      <c r="F23" s="277"/>
    </row>
    <row r="24" spans="1:6" x14ac:dyDescent="0.25">
      <c r="A24" s="275">
        <v>44076</v>
      </c>
      <c r="B24" s="276">
        <v>0</v>
      </c>
      <c r="C24" s="277"/>
      <c r="D24" s="282">
        <f t="shared" si="0"/>
        <v>0</v>
      </c>
      <c r="E24" s="282">
        <f t="shared" si="1"/>
        <v>0</v>
      </c>
      <c r="F24" s="277"/>
    </row>
    <row r="25" spans="1:6" x14ac:dyDescent="0.25">
      <c r="A25" s="275">
        <v>44077</v>
      </c>
      <c r="B25" s="276">
        <v>0</v>
      </c>
      <c r="C25" s="277"/>
      <c r="D25" s="282">
        <f t="shared" si="0"/>
        <v>0</v>
      </c>
      <c r="E25" s="282">
        <f t="shared" si="1"/>
        <v>0</v>
      </c>
      <c r="F25" s="277"/>
    </row>
    <row r="26" spans="1:6" x14ac:dyDescent="0.25">
      <c r="A26" s="275">
        <v>44078</v>
      </c>
      <c r="B26" s="276">
        <v>0</v>
      </c>
      <c r="C26" s="277"/>
      <c r="D26" s="282">
        <f t="shared" si="0"/>
        <v>0</v>
      </c>
      <c r="E26" s="282">
        <f t="shared" si="1"/>
        <v>0</v>
      </c>
      <c r="F26" s="277"/>
    </row>
    <row r="27" spans="1:6" x14ac:dyDescent="0.25">
      <c r="A27" s="275">
        <v>44079</v>
      </c>
      <c r="B27" s="276">
        <v>0</v>
      </c>
      <c r="C27" s="277"/>
      <c r="D27" s="282">
        <f t="shared" si="0"/>
        <v>0</v>
      </c>
      <c r="E27" s="282">
        <f t="shared" si="1"/>
        <v>0</v>
      </c>
      <c r="F27" s="277"/>
    </row>
    <row r="28" spans="1:6" x14ac:dyDescent="0.25">
      <c r="A28" s="275">
        <v>44080</v>
      </c>
      <c r="B28" s="276">
        <v>0</v>
      </c>
      <c r="C28" s="277"/>
      <c r="D28" s="282">
        <f t="shared" si="0"/>
        <v>0</v>
      </c>
      <c r="E28" s="282">
        <f t="shared" si="1"/>
        <v>0</v>
      </c>
      <c r="F28" s="277"/>
    </row>
    <row r="29" spans="1:6" x14ac:dyDescent="0.25">
      <c r="A29" s="275">
        <v>44081</v>
      </c>
      <c r="B29" s="276">
        <v>0</v>
      </c>
      <c r="C29" s="277"/>
      <c r="D29" s="282">
        <f t="shared" si="0"/>
        <v>0</v>
      </c>
      <c r="E29" s="282">
        <f t="shared" si="1"/>
        <v>0</v>
      </c>
      <c r="F29" s="277"/>
    </row>
    <row r="30" spans="1:6" x14ac:dyDescent="0.25">
      <c r="A30" s="275">
        <v>44082</v>
      </c>
      <c r="B30" s="276">
        <v>0</v>
      </c>
      <c r="C30" s="277"/>
      <c r="D30" s="282">
        <f t="shared" si="0"/>
        <v>0</v>
      </c>
      <c r="E30" s="282">
        <f t="shared" si="1"/>
        <v>0</v>
      </c>
      <c r="F30" s="277"/>
    </row>
    <row r="31" spans="1:6" x14ac:dyDescent="0.25">
      <c r="A31" s="275">
        <v>44083</v>
      </c>
      <c r="B31" s="276">
        <v>0</v>
      </c>
      <c r="C31" s="277"/>
      <c r="D31" s="282">
        <f t="shared" si="0"/>
        <v>0</v>
      </c>
      <c r="E31" s="282">
        <f t="shared" si="1"/>
        <v>0</v>
      </c>
      <c r="F31" s="277"/>
    </row>
    <row r="32" spans="1:6" x14ac:dyDescent="0.25">
      <c r="A32" s="275">
        <v>44084</v>
      </c>
      <c r="B32" s="276">
        <v>0</v>
      </c>
      <c r="C32" s="277"/>
      <c r="D32" s="282">
        <f t="shared" si="0"/>
        <v>0</v>
      </c>
      <c r="E32" s="282">
        <f t="shared" si="1"/>
        <v>0</v>
      </c>
      <c r="F32" s="277"/>
    </row>
    <row r="33" spans="1:6" x14ac:dyDescent="0.25">
      <c r="A33" s="275">
        <v>44085</v>
      </c>
      <c r="B33" s="276">
        <v>0</v>
      </c>
      <c r="C33" s="277"/>
      <c r="D33" s="282">
        <f t="shared" si="0"/>
        <v>0</v>
      </c>
      <c r="E33" s="282">
        <f t="shared" si="1"/>
        <v>0</v>
      </c>
      <c r="F33" s="277"/>
    </row>
    <row r="34" spans="1:6" x14ac:dyDescent="0.25">
      <c r="A34" s="275">
        <v>44086</v>
      </c>
      <c r="B34" s="276">
        <v>0</v>
      </c>
      <c r="C34" s="277"/>
      <c r="D34" s="282">
        <f t="shared" si="0"/>
        <v>0</v>
      </c>
      <c r="E34" s="282">
        <f t="shared" si="1"/>
        <v>0</v>
      </c>
      <c r="F34" s="277"/>
    </row>
    <row r="35" spans="1:6" ht="18.75" x14ac:dyDescent="0.25">
      <c r="A35" s="278" t="s">
        <v>13</v>
      </c>
      <c r="B35" s="279">
        <f>SUM(B3:B30)</f>
        <v>0</v>
      </c>
      <c r="C35" s="280">
        <f>SUM(C3:C34)</f>
        <v>0</v>
      </c>
      <c r="D35" s="283"/>
      <c r="E35" s="283">
        <f>E30</f>
        <v>0</v>
      </c>
      <c r="F35" s="280">
        <f>SUM(F3:F34)</f>
        <v>3590</v>
      </c>
    </row>
    <row r="37" spans="1:6" x14ac:dyDescent="0.25">
      <c r="A37" s="285" t="s">
        <v>495</v>
      </c>
      <c r="B37" s="286">
        <f>B35-C35</f>
        <v>0</v>
      </c>
      <c r="C37" s="287">
        <f>B37/180</f>
        <v>0</v>
      </c>
      <c r="D37" t="s">
        <v>496</v>
      </c>
    </row>
  </sheetData>
  <sheetProtection algorithmName="SHA-512" hashValue="mLTSNr28qtWsL9sTSF859HQ8zPDphxjieYWStrPgy17BQVeEXTbm/x/IDsI6QHC/RRgkXrj+P7Ny0tkeKqu4zA==" saltValue="ktASk2tDDztJ9IkzZoAiew==" spinCount="100000" sheet="1" objects="1" scenarios="1"/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1">
    <tabColor indexed="40"/>
  </sheetPr>
  <dimension ref="A1:BG124"/>
  <sheetViews>
    <sheetView zoomScale="60" zoomScaleNormal="60" workbookViewId="0">
      <pane ySplit="6" topLeftCell="A103" activePane="bottomLeft" state="frozen"/>
      <selection activeCell="B3" sqref="B3"/>
      <selection pane="bottomLeft" activeCell="G106" sqref="G106"/>
    </sheetView>
  </sheetViews>
  <sheetFormatPr defaultRowHeight="12.75" x14ac:dyDescent="0.2"/>
  <cols>
    <col min="1" max="1" width="12" style="9" bestFit="1" customWidth="1"/>
    <col min="2" max="2" width="20.140625" style="9" bestFit="1" customWidth="1"/>
    <col min="3" max="3" width="8.28515625" style="9" customWidth="1"/>
    <col min="4" max="4" width="11.7109375" style="9" bestFit="1" customWidth="1"/>
    <col min="5" max="51" width="17.5703125" style="9" customWidth="1"/>
    <col min="52" max="52" width="10.140625" style="9" bestFit="1" customWidth="1"/>
    <col min="53" max="53" width="9.140625" style="9"/>
    <col min="54" max="54" width="11.42578125" style="9" customWidth="1"/>
    <col min="55" max="55" width="16.42578125" style="9" customWidth="1"/>
    <col min="56" max="56" width="10.85546875" style="9" customWidth="1"/>
    <col min="57" max="57" width="13.85546875" style="9" customWidth="1"/>
    <col min="58" max="58" width="3.140625" style="9" customWidth="1"/>
    <col min="59" max="16384" width="9.140625" style="9"/>
  </cols>
  <sheetData>
    <row r="1" spans="1:52" x14ac:dyDescent="0.2">
      <c r="A1" s="4"/>
      <c r="B1" s="4"/>
      <c r="C1" s="4"/>
      <c r="D1" s="4"/>
      <c r="E1" s="5"/>
      <c r="F1" s="6"/>
      <c r="G1" s="6"/>
      <c r="H1" s="6"/>
      <c r="I1" s="779" t="s">
        <v>212</v>
      </c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6"/>
      <c r="AD1" s="6"/>
      <c r="AE1" s="7"/>
      <c r="AF1" s="7"/>
      <c r="AG1" s="7"/>
      <c r="AH1" s="8"/>
      <c r="AI1" s="8"/>
      <c r="AJ1" s="8"/>
      <c r="AK1" s="7"/>
      <c r="AL1" s="7"/>
      <c r="AM1" s="7"/>
      <c r="AN1" s="7"/>
      <c r="AO1" s="8"/>
      <c r="AP1" s="8"/>
      <c r="AQ1" s="7"/>
      <c r="AR1" s="7"/>
      <c r="AS1" s="4"/>
      <c r="AT1" s="4"/>
      <c r="AU1" s="4"/>
      <c r="AV1" s="4"/>
      <c r="AW1" s="4"/>
      <c r="AX1" s="4"/>
      <c r="AY1" s="4"/>
      <c r="AZ1" s="4"/>
    </row>
    <row r="2" spans="1:52" x14ac:dyDescent="0.2">
      <c r="A2" s="4"/>
      <c r="B2" s="4"/>
      <c r="C2" s="4"/>
      <c r="D2" s="4"/>
      <c r="E2" s="780" t="s">
        <v>213</v>
      </c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10" t="s">
        <v>339</v>
      </c>
      <c r="V2" s="11" t="s">
        <v>340</v>
      </c>
      <c r="W2" s="11"/>
      <c r="X2" s="12" t="s">
        <v>341</v>
      </c>
      <c r="Y2" s="13"/>
      <c r="Z2" s="4"/>
      <c r="AA2" s="4"/>
      <c r="AB2" s="4"/>
      <c r="AC2" s="14"/>
      <c r="AD2" s="14"/>
      <c r="AE2" s="15"/>
      <c r="AF2" s="15"/>
      <c r="AG2" s="15"/>
      <c r="AH2" s="16"/>
      <c r="AI2" s="16"/>
      <c r="AJ2" s="16"/>
      <c r="AK2" s="15"/>
      <c r="AL2" s="15"/>
      <c r="AM2" s="15"/>
      <c r="AN2" s="15"/>
      <c r="AO2" s="16"/>
      <c r="AP2" s="16"/>
      <c r="AQ2" s="15"/>
      <c r="AR2" s="15"/>
      <c r="AS2" s="4"/>
      <c r="AT2" s="4"/>
      <c r="AU2" s="4"/>
      <c r="AV2" s="4"/>
      <c r="AW2" s="4"/>
      <c r="AX2" s="4"/>
      <c r="AY2" s="4"/>
      <c r="AZ2" s="4"/>
    </row>
    <row r="3" spans="1:52" ht="15.75" x14ac:dyDescent="0.25">
      <c r="A3" s="17"/>
      <c r="B3" s="17"/>
      <c r="C3" s="4"/>
      <c r="D3" s="4"/>
      <c r="E3" s="19" t="s">
        <v>154</v>
      </c>
      <c r="F3" s="18" t="s">
        <v>154</v>
      </c>
      <c r="G3" s="19" t="s">
        <v>155</v>
      </c>
      <c r="H3" s="18" t="s">
        <v>156</v>
      </c>
      <c r="I3" s="19" t="s">
        <v>157</v>
      </c>
      <c r="J3" s="18" t="s">
        <v>158</v>
      </c>
      <c r="K3" s="19" t="s">
        <v>158</v>
      </c>
      <c r="L3" s="18" t="s">
        <v>159</v>
      </c>
      <c r="M3" s="19" t="s">
        <v>210</v>
      </c>
      <c r="N3" s="198"/>
      <c r="O3" s="200" t="s">
        <v>276</v>
      </c>
      <c r="P3" s="198" t="s">
        <v>276</v>
      </c>
      <c r="Q3" s="200" t="s">
        <v>202</v>
      </c>
      <c r="R3" s="18" t="s">
        <v>161</v>
      </c>
      <c r="S3" s="19" t="s">
        <v>161</v>
      </c>
      <c r="T3" s="18" t="s">
        <v>160</v>
      </c>
      <c r="U3" s="19" t="s">
        <v>162</v>
      </c>
      <c r="V3" s="18" t="s">
        <v>163</v>
      </c>
      <c r="W3" s="19" t="s">
        <v>164</v>
      </c>
      <c r="X3" s="18" t="s">
        <v>164</v>
      </c>
      <c r="Y3" s="19"/>
      <c r="Z3" s="18" t="s">
        <v>215</v>
      </c>
      <c r="AA3" s="19" t="s">
        <v>215</v>
      </c>
      <c r="AB3" s="18" t="s">
        <v>217</v>
      </c>
      <c r="AC3" s="19" t="s">
        <v>218</v>
      </c>
      <c r="AD3" s="18" t="s">
        <v>219</v>
      </c>
      <c r="AE3" s="19" t="s">
        <v>426</v>
      </c>
      <c r="AF3" s="19" t="s">
        <v>221</v>
      </c>
      <c r="AG3" s="18" t="s">
        <v>222</v>
      </c>
      <c r="AH3" s="19"/>
      <c r="AI3" s="18" t="s">
        <v>216</v>
      </c>
      <c r="AJ3" s="19" t="s">
        <v>216</v>
      </c>
      <c r="AK3" s="18"/>
      <c r="AL3" s="19" t="s">
        <v>168</v>
      </c>
      <c r="AM3" s="18" t="s">
        <v>168</v>
      </c>
      <c r="AN3" s="19" t="s">
        <v>168</v>
      </c>
      <c r="AO3" s="18" t="s">
        <v>165</v>
      </c>
      <c r="AP3" s="19" t="s">
        <v>165</v>
      </c>
      <c r="AQ3" s="18" t="s">
        <v>165</v>
      </c>
      <c r="AR3" s="19" t="s">
        <v>167</v>
      </c>
      <c r="AS3" s="18" t="s">
        <v>166</v>
      </c>
      <c r="AT3" s="19"/>
      <c r="AU3" s="18" t="s">
        <v>169</v>
      </c>
      <c r="AV3" s="19" t="s">
        <v>170</v>
      </c>
      <c r="AW3" s="18" t="s">
        <v>170</v>
      </c>
      <c r="AX3" s="19" t="s">
        <v>171</v>
      </c>
      <c r="AY3" s="18"/>
      <c r="AZ3" s="4"/>
    </row>
    <row r="4" spans="1:52" ht="15" x14ac:dyDescent="0.25">
      <c r="A4" s="20" t="s">
        <v>223</v>
      </c>
      <c r="B4" s="20" t="s">
        <v>224</v>
      </c>
      <c r="C4" s="4"/>
      <c r="D4" s="4"/>
      <c r="E4" s="22" t="s">
        <v>226</v>
      </c>
      <c r="F4" s="21" t="s">
        <v>226</v>
      </c>
      <c r="G4" s="22" t="s">
        <v>227</v>
      </c>
      <c r="H4" s="21" t="s">
        <v>228</v>
      </c>
      <c r="I4" s="22" t="s">
        <v>230</v>
      </c>
      <c r="J4" s="21" t="s">
        <v>231</v>
      </c>
      <c r="K4" s="22" t="s">
        <v>231</v>
      </c>
      <c r="L4" s="21" t="s">
        <v>235</v>
      </c>
      <c r="M4" s="22" t="s">
        <v>427</v>
      </c>
      <c r="N4" s="24" t="s">
        <v>437</v>
      </c>
      <c r="O4" s="25" t="s">
        <v>233</v>
      </c>
      <c r="P4" s="24" t="s">
        <v>233</v>
      </c>
      <c r="Q4" s="201" t="s">
        <v>286</v>
      </c>
      <c r="R4" s="21" t="s">
        <v>232</v>
      </c>
      <c r="S4" s="22" t="s">
        <v>232</v>
      </c>
      <c r="T4" s="21" t="s">
        <v>233</v>
      </c>
      <c r="U4" s="22" t="s">
        <v>234</v>
      </c>
      <c r="V4" s="21" t="s">
        <v>237</v>
      </c>
      <c r="W4" s="22" t="s">
        <v>288</v>
      </c>
      <c r="X4" s="21" t="s">
        <v>288</v>
      </c>
      <c r="Y4" s="22" t="s">
        <v>437</v>
      </c>
      <c r="Z4" s="21" t="s">
        <v>242</v>
      </c>
      <c r="AA4" s="22" t="s">
        <v>242</v>
      </c>
      <c r="AB4" s="21" t="s">
        <v>244</v>
      </c>
      <c r="AC4" s="22" t="s">
        <v>245</v>
      </c>
      <c r="AD4" s="21" t="s">
        <v>246</v>
      </c>
      <c r="AE4" s="22" t="s">
        <v>428</v>
      </c>
      <c r="AF4" s="22" t="s">
        <v>248</v>
      </c>
      <c r="AG4" s="21" t="s">
        <v>249</v>
      </c>
      <c r="AH4" s="22" t="s">
        <v>437</v>
      </c>
      <c r="AI4" s="21" t="s">
        <v>243</v>
      </c>
      <c r="AJ4" s="22" t="s">
        <v>243</v>
      </c>
      <c r="AK4" s="21" t="s">
        <v>437</v>
      </c>
      <c r="AL4" s="22" t="s">
        <v>240</v>
      </c>
      <c r="AM4" s="21" t="s">
        <v>240</v>
      </c>
      <c r="AN4" s="22" t="s">
        <v>240</v>
      </c>
      <c r="AO4" s="21" t="s">
        <v>241</v>
      </c>
      <c r="AP4" s="22" t="s">
        <v>241</v>
      </c>
      <c r="AQ4" s="21" t="s">
        <v>241</v>
      </c>
      <c r="AR4" s="22" t="s">
        <v>289</v>
      </c>
      <c r="AS4" s="21" t="s">
        <v>289</v>
      </c>
      <c r="AT4" s="22" t="s">
        <v>437</v>
      </c>
      <c r="AU4" s="21" t="s">
        <v>290</v>
      </c>
      <c r="AV4" s="22" t="s">
        <v>290</v>
      </c>
      <c r="AW4" s="21" t="s">
        <v>290</v>
      </c>
      <c r="AX4" s="22" t="s">
        <v>290</v>
      </c>
      <c r="AY4" s="21" t="s">
        <v>437</v>
      </c>
      <c r="AZ4" s="4"/>
    </row>
    <row r="5" spans="1:52" ht="15.75" thickBot="1" x14ac:dyDescent="0.3">
      <c r="A5" s="23" t="s">
        <v>250</v>
      </c>
      <c r="B5" s="23" t="s">
        <v>251</v>
      </c>
      <c r="C5" s="4"/>
      <c r="D5" s="4"/>
      <c r="E5" s="25" t="s">
        <v>253</v>
      </c>
      <c r="F5" s="24" t="s">
        <v>254</v>
      </c>
      <c r="G5" s="25" t="s">
        <v>254</v>
      </c>
      <c r="H5" s="24" t="s">
        <v>254</v>
      </c>
      <c r="I5" s="25" t="s">
        <v>257</v>
      </c>
      <c r="J5" s="24" t="s">
        <v>253</v>
      </c>
      <c r="K5" s="25" t="s">
        <v>254</v>
      </c>
      <c r="L5" s="24" t="s">
        <v>254</v>
      </c>
      <c r="M5" s="25" t="s">
        <v>253</v>
      </c>
      <c r="N5" s="24" t="s">
        <v>437</v>
      </c>
      <c r="O5" s="25" t="s">
        <v>307</v>
      </c>
      <c r="P5" s="24" t="s">
        <v>307</v>
      </c>
      <c r="Q5" s="25" t="s">
        <v>308</v>
      </c>
      <c r="R5" s="24" t="s">
        <v>253</v>
      </c>
      <c r="S5" s="25" t="s">
        <v>254</v>
      </c>
      <c r="T5" s="24" t="s">
        <v>254</v>
      </c>
      <c r="U5" s="25" t="s">
        <v>253</v>
      </c>
      <c r="V5" s="24" t="s">
        <v>253</v>
      </c>
      <c r="W5" s="25" t="s">
        <v>310</v>
      </c>
      <c r="X5" s="24" t="s">
        <v>310</v>
      </c>
      <c r="Y5" s="25" t="s">
        <v>437</v>
      </c>
      <c r="Z5" s="24" t="s">
        <v>264</v>
      </c>
      <c r="AA5" s="25" t="s">
        <v>252</v>
      </c>
      <c r="AB5" s="24" t="s">
        <v>252</v>
      </c>
      <c r="AC5" s="25" t="s">
        <v>265</v>
      </c>
      <c r="AD5" s="24" t="s">
        <v>266</v>
      </c>
      <c r="AE5" s="25" t="s">
        <v>266</v>
      </c>
      <c r="AF5" s="25" t="s">
        <v>253</v>
      </c>
      <c r="AG5" s="24" t="s">
        <v>268</v>
      </c>
      <c r="AH5" s="25" t="s">
        <v>437</v>
      </c>
      <c r="AI5" s="24" t="s">
        <v>264</v>
      </c>
      <c r="AJ5" s="25" t="s">
        <v>252</v>
      </c>
      <c r="AK5" s="24" t="s">
        <v>437</v>
      </c>
      <c r="AL5" s="25" t="s">
        <v>263</v>
      </c>
      <c r="AM5" s="24" t="s">
        <v>253</v>
      </c>
      <c r="AN5" s="25" t="s">
        <v>262</v>
      </c>
      <c r="AO5" s="24" t="s">
        <v>263</v>
      </c>
      <c r="AP5" s="25" t="s">
        <v>253</v>
      </c>
      <c r="AQ5" s="24" t="s">
        <v>262</v>
      </c>
      <c r="AR5" s="25" t="s">
        <v>311</v>
      </c>
      <c r="AS5" s="24" t="s">
        <v>318</v>
      </c>
      <c r="AT5" s="25" t="s">
        <v>437</v>
      </c>
      <c r="AU5" s="24" t="s">
        <v>312</v>
      </c>
      <c r="AV5" s="25" t="s">
        <v>314</v>
      </c>
      <c r="AW5" s="24" t="s">
        <v>314</v>
      </c>
      <c r="AX5" s="25" t="s">
        <v>316</v>
      </c>
      <c r="AY5" s="24" t="s">
        <v>437</v>
      </c>
      <c r="AZ5" s="4"/>
    </row>
    <row r="6" spans="1:52" ht="15" x14ac:dyDescent="0.25">
      <c r="A6" s="26"/>
      <c r="B6" s="26"/>
      <c r="C6" s="4"/>
      <c r="D6" s="27" t="s">
        <v>269</v>
      </c>
      <c r="E6" s="29" t="s">
        <v>271</v>
      </c>
      <c r="F6" s="28" t="s">
        <v>271</v>
      </c>
      <c r="G6" s="29" t="s">
        <v>271</v>
      </c>
      <c r="H6" s="28" t="s">
        <v>271</v>
      </c>
      <c r="I6" s="29" t="s">
        <v>271</v>
      </c>
      <c r="J6" s="28" t="s">
        <v>271</v>
      </c>
      <c r="K6" s="29" t="s">
        <v>271</v>
      </c>
      <c r="L6" s="28" t="s">
        <v>271</v>
      </c>
      <c r="M6" s="29" t="s">
        <v>271</v>
      </c>
      <c r="N6" s="28" t="s">
        <v>437</v>
      </c>
      <c r="O6" s="29" t="s">
        <v>328</v>
      </c>
      <c r="P6" s="28" t="s">
        <v>329</v>
      </c>
      <c r="Q6" s="29" t="s">
        <v>330</v>
      </c>
      <c r="R6" s="28" t="s">
        <v>271</v>
      </c>
      <c r="S6" s="29" t="s">
        <v>271</v>
      </c>
      <c r="T6" s="28" t="s">
        <v>271</v>
      </c>
      <c r="U6" s="29" t="s">
        <v>271</v>
      </c>
      <c r="V6" s="28" t="s">
        <v>271</v>
      </c>
      <c r="W6" s="29" t="s">
        <v>333</v>
      </c>
      <c r="X6" s="28" t="s">
        <v>332</v>
      </c>
      <c r="Y6" s="29" t="s">
        <v>437</v>
      </c>
      <c r="Z6" s="28" t="s">
        <v>272</v>
      </c>
      <c r="AA6" s="29" t="s">
        <v>272</v>
      </c>
      <c r="AB6" s="28" t="s">
        <v>272</v>
      </c>
      <c r="AC6" s="29" t="s">
        <v>272</v>
      </c>
      <c r="AD6" s="28" t="s">
        <v>272</v>
      </c>
      <c r="AE6" s="29" t="s">
        <v>272</v>
      </c>
      <c r="AF6" s="29" t="s">
        <v>272</v>
      </c>
      <c r="AG6" s="28" t="s">
        <v>272</v>
      </c>
      <c r="AH6" s="29" t="s">
        <v>437</v>
      </c>
      <c r="AI6" s="28" t="s">
        <v>272</v>
      </c>
      <c r="AJ6" s="29" t="s">
        <v>272</v>
      </c>
      <c r="AK6" s="28" t="s">
        <v>437</v>
      </c>
      <c r="AL6" s="29" t="s">
        <v>272</v>
      </c>
      <c r="AM6" s="28" t="s">
        <v>272</v>
      </c>
      <c r="AN6" s="29" t="s">
        <v>272</v>
      </c>
      <c r="AO6" s="28" t="s">
        <v>272</v>
      </c>
      <c r="AP6" s="29" t="s">
        <v>272</v>
      </c>
      <c r="AQ6" s="28" t="s">
        <v>272</v>
      </c>
      <c r="AR6" s="29" t="s">
        <v>334</v>
      </c>
      <c r="AS6" s="28" t="s">
        <v>336</v>
      </c>
      <c r="AT6" s="29" t="s">
        <v>437</v>
      </c>
      <c r="AU6" s="28" t="s">
        <v>334</v>
      </c>
      <c r="AV6" s="29" t="s">
        <v>335</v>
      </c>
      <c r="AW6" s="28" t="s">
        <v>334</v>
      </c>
      <c r="AX6" s="29" t="s">
        <v>336</v>
      </c>
      <c r="AY6" s="28" t="s">
        <v>437</v>
      </c>
      <c r="AZ6" s="27" t="s">
        <v>269</v>
      </c>
    </row>
    <row r="7" spans="1:52" x14ac:dyDescent="0.2">
      <c r="A7" s="30"/>
      <c r="B7" s="4"/>
      <c r="C7" s="213"/>
      <c r="D7" s="782"/>
      <c r="E7" s="782"/>
      <c r="F7" s="782"/>
      <c r="G7" s="782"/>
      <c r="H7" s="782"/>
      <c r="I7" s="782"/>
      <c r="J7" s="782"/>
      <c r="K7" s="782"/>
      <c r="L7" s="782"/>
      <c r="M7" s="782"/>
      <c r="N7" s="782"/>
      <c r="O7" s="782"/>
      <c r="P7" s="782"/>
      <c r="Q7" s="782"/>
      <c r="R7" s="782"/>
      <c r="S7" s="782"/>
      <c r="T7" s="782"/>
      <c r="U7" s="782"/>
      <c r="V7" s="782"/>
      <c r="W7" s="782"/>
      <c r="X7" s="782"/>
      <c r="Y7" s="782"/>
      <c r="Z7" s="782"/>
      <c r="AA7" s="782"/>
      <c r="AB7" s="782"/>
      <c r="AC7" s="782"/>
      <c r="AD7" s="782"/>
      <c r="AE7" s="782"/>
      <c r="AF7" s="782"/>
      <c r="AG7" s="782"/>
      <c r="AH7" s="782"/>
      <c r="AI7" s="782"/>
      <c r="AJ7" s="782"/>
      <c r="AK7" s="782"/>
      <c r="AL7" s="782"/>
      <c r="AM7" s="782"/>
      <c r="AN7" s="782"/>
      <c r="AO7" s="782"/>
      <c r="AP7" s="782"/>
      <c r="AQ7" s="782"/>
      <c r="AR7" s="782"/>
      <c r="AS7" s="782"/>
      <c r="AT7" s="782"/>
      <c r="AU7" s="782"/>
      <c r="AV7" s="782"/>
      <c r="AW7" s="782"/>
      <c r="AX7" s="782"/>
      <c r="AY7" s="782"/>
      <c r="AZ7" s="31"/>
    </row>
    <row r="8" spans="1:52" ht="15.75" x14ac:dyDescent="0.25">
      <c r="A8" s="32">
        <f t="shared" ref="A8:A35" si="0">IF(C8="BA",SUM(0),0)</f>
        <v>0</v>
      </c>
      <c r="B8" s="33">
        <f t="shared" ref="B8:B62" si="1">((E8+J8+M8+R8+U8+V8+X8+AE8+AF8+AM8+AP8)*6)+((F8+G8+H8+K8+L8+O8+Q8+S8+T8)*15)+((I8)*12)+((P8+W8+AL8+AO8+AR8+AU8+AW8)*12)+((Z8+AI8)*5)+((AA8+AB8+AG8+AJ8)*10)+((AC8)*8)+((AN8+AQ8)*12)+((AS8+AX8)*10)+((AV8)*6)</f>
        <v>0</v>
      </c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6">
        <f t="shared" ref="AZ8:AZ62" si="2">D8</f>
        <v>0</v>
      </c>
    </row>
    <row r="9" spans="1:52" ht="15.75" x14ac:dyDescent="0.25">
      <c r="A9" s="32">
        <f t="shared" si="0"/>
        <v>0</v>
      </c>
      <c r="B9" s="33">
        <f t="shared" si="1"/>
        <v>0</v>
      </c>
      <c r="C9" s="34"/>
      <c r="D9" s="34"/>
      <c r="E9" s="35"/>
      <c r="F9" s="35"/>
      <c r="G9" s="35"/>
      <c r="H9" s="226"/>
      <c r="I9" s="226"/>
      <c r="J9" s="35"/>
      <c r="K9" s="35"/>
      <c r="L9" s="35"/>
      <c r="M9" s="35"/>
      <c r="N9" s="35"/>
      <c r="O9" s="35"/>
      <c r="P9" s="35"/>
      <c r="Q9" s="35"/>
      <c r="R9" s="35"/>
      <c r="S9" s="35"/>
      <c r="T9" s="226"/>
      <c r="U9" s="35"/>
      <c r="V9" s="35"/>
      <c r="W9" s="35"/>
      <c r="X9" s="35"/>
      <c r="Y9" s="35"/>
      <c r="Z9" s="35"/>
      <c r="AA9" s="35"/>
      <c r="AB9" s="35"/>
      <c r="AC9" s="226"/>
      <c r="AD9" s="35"/>
      <c r="AE9" s="35"/>
      <c r="AF9" s="35"/>
      <c r="AG9" s="35"/>
      <c r="AH9" s="35"/>
      <c r="AI9" s="226"/>
      <c r="AJ9" s="35"/>
      <c r="AK9" s="35"/>
      <c r="AL9" s="35"/>
      <c r="AM9" s="35"/>
      <c r="AN9" s="35"/>
      <c r="AO9" s="226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6">
        <f t="shared" si="2"/>
        <v>0</v>
      </c>
    </row>
    <row r="10" spans="1:52" ht="15.75" x14ac:dyDescent="0.25">
      <c r="A10" s="32">
        <f t="shared" si="0"/>
        <v>0</v>
      </c>
      <c r="B10" s="33">
        <f t="shared" si="1"/>
        <v>0</v>
      </c>
      <c r="C10" s="34"/>
      <c r="D10" s="34"/>
      <c r="E10" s="35"/>
      <c r="F10" s="35"/>
      <c r="G10" s="35"/>
      <c r="H10" s="226"/>
      <c r="I10" s="22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226"/>
      <c r="U10" s="35"/>
      <c r="V10" s="35"/>
      <c r="W10" s="35"/>
      <c r="X10" s="35"/>
      <c r="Y10" s="35"/>
      <c r="Z10" s="35"/>
      <c r="AA10" s="35"/>
      <c r="AB10" s="35"/>
      <c r="AC10" s="226"/>
      <c r="AD10" s="35"/>
      <c r="AE10" s="35"/>
      <c r="AF10" s="35"/>
      <c r="AG10" s="35"/>
      <c r="AH10" s="35"/>
      <c r="AI10" s="226"/>
      <c r="AJ10" s="35"/>
      <c r="AK10" s="35"/>
      <c r="AL10" s="35"/>
      <c r="AM10" s="35"/>
      <c r="AN10" s="35"/>
      <c r="AO10" s="226"/>
      <c r="AP10" s="35"/>
      <c r="AQ10" s="226"/>
      <c r="AR10" s="35"/>
      <c r="AS10" s="35"/>
      <c r="AT10" s="35"/>
      <c r="AU10" s="35"/>
      <c r="AV10" s="35"/>
      <c r="AW10" s="35"/>
      <c r="AX10" s="35"/>
      <c r="AY10" s="35"/>
      <c r="AZ10" s="36">
        <f t="shared" si="2"/>
        <v>0</v>
      </c>
    </row>
    <row r="11" spans="1:52" ht="15.75" x14ac:dyDescent="0.25">
      <c r="A11" s="32">
        <f t="shared" si="0"/>
        <v>0</v>
      </c>
      <c r="B11" s="33">
        <f t="shared" si="1"/>
        <v>0</v>
      </c>
      <c r="C11" s="34"/>
      <c r="D11" s="34"/>
      <c r="E11" s="35"/>
      <c r="F11" s="35"/>
      <c r="G11" s="35"/>
      <c r="H11" s="226"/>
      <c r="I11" s="22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226"/>
      <c r="U11" s="35"/>
      <c r="V11" s="35"/>
      <c r="W11" s="35"/>
      <c r="X11" s="35"/>
      <c r="Y11" s="35"/>
      <c r="Z11" s="35"/>
      <c r="AA11" s="35"/>
      <c r="AB11" s="35"/>
      <c r="AC11" s="226"/>
      <c r="AD11" s="35"/>
      <c r="AE11" s="35"/>
      <c r="AF11" s="35"/>
      <c r="AG11" s="35"/>
      <c r="AH11" s="35"/>
      <c r="AI11" s="226"/>
      <c r="AJ11" s="35"/>
      <c r="AK11" s="35"/>
      <c r="AL11" s="35"/>
      <c r="AM11" s="35"/>
      <c r="AN11" s="35"/>
      <c r="AO11" s="226"/>
      <c r="AP11" s="35"/>
      <c r="AQ11" s="226"/>
      <c r="AR11" s="35"/>
      <c r="AS11" s="35"/>
      <c r="AT11" s="35"/>
      <c r="AU11" s="35"/>
      <c r="AV11" s="35"/>
      <c r="AW11" s="35"/>
      <c r="AX11" s="35"/>
      <c r="AY11" s="35"/>
      <c r="AZ11" s="36">
        <f t="shared" si="2"/>
        <v>0</v>
      </c>
    </row>
    <row r="12" spans="1:52" ht="15.75" x14ac:dyDescent="0.25">
      <c r="A12" s="32">
        <f t="shared" si="0"/>
        <v>0</v>
      </c>
      <c r="B12" s="33">
        <f t="shared" si="1"/>
        <v>0</v>
      </c>
      <c r="C12" s="34"/>
      <c r="D12" s="3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6">
        <f t="shared" si="2"/>
        <v>0</v>
      </c>
    </row>
    <row r="13" spans="1:52" ht="15.75" x14ac:dyDescent="0.25">
      <c r="A13" s="32">
        <f t="shared" si="0"/>
        <v>0</v>
      </c>
      <c r="B13" s="33">
        <f t="shared" si="1"/>
        <v>0</v>
      </c>
      <c r="C13" s="34"/>
      <c r="D13" s="34"/>
      <c r="E13" s="35"/>
      <c r="F13" s="35"/>
      <c r="G13" s="35"/>
      <c r="H13" s="226"/>
      <c r="I13" s="22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226"/>
      <c r="U13" s="35"/>
      <c r="V13" s="35"/>
      <c r="W13" s="35"/>
      <c r="X13" s="35"/>
      <c r="Y13" s="35"/>
      <c r="Z13" s="35"/>
      <c r="AA13" s="35"/>
      <c r="AB13" s="35"/>
      <c r="AC13" s="226"/>
      <c r="AD13" s="35"/>
      <c r="AE13" s="35"/>
      <c r="AF13" s="35"/>
      <c r="AG13" s="35"/>
      <c r="AH13" s="35"/>
      <c r="AI13" s="226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6">
        <f t="shared" si="2"/>
        <v>0</v>
      </c>
    </row>
    <row r="14" spans="1:52" ht="15.75" x14ac:dyDescent="0.25">
      <c r="A14" s="32">
        <f t="shared" si="0"/>
        <v>0</v>
      </c>
      <c r="B14" s="33">
        <f t="shared" si="1"/>
        <v>0</v>
      </c>
      <c r="C14" s="34"/>
      <c r="D14" s="34"/>
      <c r="E14" s="35"/>
      <c r="F14" s="35"/>
      <c r="G14" s="35"/>
      <c r="H14" s="226"/>
      <c r="I14" s="22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226"/>
      <c r="U14" s="35"/>
      <c r="V14" s="35"/>
      <c r="W14" s="35"/>
      <c r="X14" s="35"/>
      <c r="Y14" s="35"/>
      <c r="Z14" s="35"/>
      <c r="AA14" s="35"/>
      <c r="AB14" s="35"/>
      <c r="AC14" s="226"/>
      <c r="AD14" s="35"/>
      <c r="AE14" s="35"/>
      <c r="AF14" s="35"/>
      <c r="AG14" s="35"/>
      <c r="AH14" s="35"/>
      <c r="AI14" s="226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6">
        <f t="shared" si="2"/>
        <v>0</v>
      </c>
    </row>
    <row r="15" spans="1:52" ht="15.75" x14ac:dyDescent="0.25">
      <c r="A15" s="32">
        <f t="shared" si="0"/>
        <v>0</v>
      </c>
      <c r="B15" s="33">
        <f t="shared" si="1"/>
        <v>0</v>
      </c>
      <c r="C15" s="34"/>
      <c r="D15" s="34"/>
      <c r="E15" s="35"/>
      <c r="F15" s="35"/>
      <c r="G15" s="35"/>
      <c r="H15" s="226"/>
      <c r="I15" s="22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226"/>
      <c r="U15" s="35"/>
      <c r="V15" s="35"/>
      <c r="W15" s="35"/>
      <c r="X15" s="35"/>
      <c r="Y15" s="35"/>
      <c r="Z15" s="35"/>
      <c r="AA15" s="35"/>
      <c r="AB15" s="35"/>
      <c r="AC15" s="226"/>
      <c r="AD15" s="35"/>
      <c r="AE15" s="35"/>
      <c r="AF15" s="35"/>
      <c r="AG15" s="35"/>
      <c r="AH15" s="35"/>
      <c r="AI15" s="226"/>
      <c r="AJ15" s="35"/>
      <c r="AK15" s="35"/>
      <c r="AL15" s="35"/>
      <c r="AM15" s="35"/>
      <c r="AN15" s="35"/>
      <c r="AO15" s="226"/>
      <c r="AP15" s="35"/>
      <c r="AQ15" s="226"/>
      <c r="AR15" s="35"/>
      <c r="AS15" s="35"/>
      <c r="AT15" s="35"/>
      <c r="AU15" s="35"/>
      <c r="AV15" s="35"/>
      <c r="AW15" s="35"/>
      <c r="AX15" s="35"/>
      <c r="AY15" s="35"/>
      <c r="AZ15" s="36">
        <f t="shared" si="2"/>
        <v>0</v>
      </c>
    </row>
    <row r="16" spans="1:52" s="37" customFormat="1" ht="15.75" x14ac:dyDescent="0.25">
      <c r="A16" s="32">
        <f t="shared" si="0"/>
        <v>0</v>
      </c>
      <c r="B16" s="33">
        <f t="shared" si="1"/>
        <v>0</v>
      </c>
      <c r="C16" s="34"/>
      <c r="D16" s="34"/>
      <c r="E16" s="35"/>
      <c r="F16" s="35"/>
      <c r="G16" s="35"/>
      <c r="H16" s="226"/>
      <c r="I16" s="22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226"/>
      <c r="U16" s="35"/>
      <c r="V16" s="35"/>
      <c r="W16" s="35"/>
      <c r="X16" s="35"/>
      <c r="Y16" s="35"/>
      <c r="Z16" s="35"/>
      <c r="AA16" s="35"/>
      <c r="AB16" s="35"/>
      <c r="AC16" s="226"/>
      <c r="AD16" s="35"/>
      <c r="AE16" s="35"/>
      <c r="AF16" s="35"/>
      <c r="AG16" s="35"/>
      <c r="AH16" s="35"/>
      <c r="AI16" s="226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6">
        <f t="shared" si="2"/>
        <v>0</v>
      </c>
    </row>
    <row r="17" spans="1:52" ht="15.75" x14ac:dyDescent="0.25">
      <c r="A17" s="32">
        <f t="shared" si="0"/>
        <v>0</v>
      </c>
      <c r="B17" s="33">
        <f t="shared" si="1"/>
        <v>0</v>
      </c>
      <c r="C17" s="34"/>
      <c r="D17" s="34"/>
      <c r="E17" s="35"/>
      <c r="F17" s="35"/>
      <c r="G17" s="35"/>
      <c r="H17" s="226"/>
      <c r="I17" s="22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226"/>
      <c r="U17" s="35"/>
      <c r="V17" s="35"/>
      <c r="W17" s="35"/>
      <c r="X17" s="35"/>
      <c r="Y17" s="35"/>
      <c r="Z17" s="35"/>
      <c r="AA17" s="35"/>
      <c r="AB17" s="35"/>
      <c r="AC17" s="226"/>
      <c r="AD17" s="35"/>
      <c r="AE17" s="35"/>
      <c r="AF17" s="35"/>
      <c r="AG17" s="35"/>
      <c r="AH17" s="35"/>
      <c r="AI17" s="226"/>
      <c r="AJ17" s="35"/>
      <c r="AK17" s="35"/>
      <c r="AL17" s="35"/>
      <c r="AM17" s="35"/>
      <c r="AN17" s="35"/>
      <c r="AO17" s="226"/>
      <c r="AP17" s="35"/>
      <c r="AQ17" s="226"/>
      <c r="AR17" s="35"/>
      <c r="AS17" s="35"/>
      <c r="AT17" s="35"/>
      <c r="AU17" s="35"/>
      <c r="AV17" s="35"/>
      <c r="AW17" s="35"/>
      <c r="AX17" s="35"/>
      <c r="AY17" s="35"/>
      <c r="AZ17" s="36">
        <f t="shared" si="2"/>
        <v>0</v>
      </c>
    </row>
    <row r="18" spans="1:52" s="37" customFormat="1" ht="15.75" x14ac:dyDescent="0.25">
      <c r="A18" s="32">
        <f t="shared" si="0"/>
        <v>0</v>
      </c>
      <c r="B18" s="33">
        <f t="shared" si="1"/>
        <v>0</v>
      </c>
      <c r="C18" s="34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225"/>
      <c r="AB18" s="35"/>
      <c r="AC18" s="35"/>
      <c r="AD18" s="35"/>
      <c r="AE18" s="35"/>
      <c r="AF18" s="35"/>
      <c r="AG18" s="35"/>
      <c r="AH18" s="35"/>
      <c r="AI18" s="35"/>
      <c r="AJ18" s="22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6">
        <f t="shared" si="2"/>
        <v>0</v>
      </c>
    </row>
    <row r="19" spans="1:52" s="37" customFormat="1" ht="15.75" x14ac:dyDescent="0.25">
      <c r="A19" s="32">
        <f t="shared" si="0"/>
        <v>0</v>
      </c>
      <c r="B19" s="33">
        <f t="shared" si="1"/>
        <v>0</v>
      </c>
      <c r="C19" s="34"/>
      <c r="D19" s="34"/>
      <c r="E19" s="35"/>
      <c r="F19" s="35"/>
      <c r="G19" s="35"/>
      <c r="H19" s="226"/>
      <c r="I19" s="22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226"/>
      <c r="U19" s="35"/>
      <c r="V19" s="35"/>
      <c r="W19" s="35"/>
      <c r="X19" s="35"/>
      <c r="Y19" s="35"/>
      <c r="Z19" s="35"/>
      <c r="AA19" s="35"/>
      <c r="AB19" s="35"/>
      <c r="AC19" s="226"/>
      <c r="AD19" s="35"/>
      <c r="AE19" s="35"/>
      <c r="AF19" s="35"/>
      <c r="AG19" s="35"/>
      <c r="AH19" s="35"/>
      <c r="AI19" s="226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6">
        <f t="shared" si="2"/>
        <v>0</v>
      </c>
    </row>
    <row r="20" spans="1:52" s="37" customFormat="1" ht="15.75" x14ac:dyDescent="0.25">
      <c r="A20" s="32">
        <f t="shared" si="0"/>
        <v>0</v>
      </c>
      <c r="B20" s="33">
        <f t="shared" si="1"/>
        <v>0</v>
      </c>
      <c r="C20" s="34"/>
      <c r="D20" s="34"/>
      <c r="E20" s="35"/>
      <c r="F20" s="35"/>
      <c r="G20" s="35"/>
      <c r="H20" s="226"/>
      <c r="I20" s="22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226"/>
      <c r="U20" s="35"/>
      <c r="V20" s="35"/>
      <c r="W20" s="35"/>
      <c r="X20" s="35"/>
      <c r="Y20" s="35"/>
      <c r="Z20" s="35"/>
      <c r="AA20" s="35"/>
      <c r="AB20" s="35"/>
      <c r="AC20" s="226"/>
      <c r="AD20" s="35"/>
      <c r="AE20" s="35"/>
      <c r="AF20" s="35"/>
      <c r="AG20" s="35"/>
      <c r="AH20" s="35"/>
      <c r="AI20" s="226"/>
      <c r="AJ20" s="35"/>
      <c r="AK20" s="35"/>
      <c r="AL20" s="35"/>
      <c r="AM20" s="35"/>
      <c r="AN20" s="35"/>
      <c r="AO20" s="226"/>
      <c r="AP20" s="35"/>
      <c r="AQ20" s="226"/>
      <c r="AR20" s="35"/>
      <c r="AS20" s="35"/>
      <c r="AT20" s="35"/>
      <c r="AU20" s="35"/>
      <c r="AV20" s="35"/>
      <c r="AW20" s="35"/>
      <c r="AX20" s="35"/>
      <c r="AY20" s="35"/>
      <c r="AZ20" s="36">
        <f t="shared" si="2"/>
        <v>0</v>
      </c>
    </row>
    <row r="21" spans="1:52" s="37" customFormat="1" ht="15.75" x14ac:dyDescent="0.25">
      <c r="A21" s="32">
        <f t="shared" si="0"/>
        <v>0</v>
      </c>
      <c r="B21" s="33">
        <f t="shared" si="1"/>
        <v>0</v>
      </c>
      <c r="C21" s="34"/>
      <c r="D21" s="34"/>
      <c r="E21" s="35"/>
      <c r="F21" s="35"/>
      <c r="G21" s="35"/>
      <c r="H21" s="226"/>
      <c r="I21" s="22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226"/>
      <c r="U21" s="35"/>
      <c r="V21" s="35"/>
      <c r="W21" s="35"/>
      <c r="X21" s="35"/>
      <c r="Y21" s="35"/>
      <c r="Z21" s="35"/>
      <c r="AA21" s="35"/>
      <c r="AB21" s="35"/>
      <c r="AC21" s="226"/>
      <c r="AD21" s="35"/>
      <c r="AE21" s="35"/>
      <c r="AF21" s="35"/>
      <c r="AG21" s="35"/>
      <c r="AH21" s="35"/>
      <c r="AI21" s="226"/>
      <c r="AJ21" s="35"/>
      <c r="AK21" s="35"/>
      <c r="AL21" s="35"/>
      <c r="AM21" s="35"/>
      <c r="AN21" s="35"/>
      <c r="AO21" s="226"/>
      <c r="AP21" s="35"/>
      <c r="AQ21" s="226"/>
      <c r="AR21" s="35"/>
      <c r="AS21" s="35"/>
      <c r="AT21" s="35"/>
      <c r="AU21" s="35"/>
      <c r="AV21" s="35"/>
      <c r="AW21" s="35"/>
      <c r="AX21" s="35"/>
      <c r="AY21" s="35"/>
      <c r="AZ21" s="36">
        <f t="shared" si="2"/>
        <v>0</v>
      </c>
    </row>
    <row r="22" spans="1:52" s="37" customFormat="1" ht="15.75" x14ac:dyDescent="0.25">
      <c r="A22" s="32">
        <f t="shared" si="0"/>
        <v>0</v>
      </c>
      <c r="B22" s="33">
        <f t="shared" si="1"/>
        <v>0</v>
      </c>
      <c r="C22" s="34"/>
      <c r="D22" s="34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225"/>
      <c r="AB22" s="35"/>
      <c r="AC22" s="35"/>
      <c r="AD22" s="35"/>
      <c r="AE22" s="35"/>
      <c r="AF22" s="35"/>
      <c r="AG22" s="35"/>
      <c r="AH22" s="35"/>
      <c r="AI22" s="35"/>
      <c r="AJ22" s="22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6">
        <f t="shared" si="2"/>
        <v>0</v>
      </c>
    </row>
    <row r="23" spans="1:52" ht="15.75" x14ac:dyDescent="0.25">
      <c r="A23" s="32">
        <f t="shared" si="0"/>
        <v>0</v>
      </c>
      <c r="B23" s="33">
        <f t="shared" si="1"/>
        <v>0</v>
      </c>
      <c r="C23" s="34"/>
      <c r="D23" s="34"/>
      <c r="E23" s="35"/>
      <c r="F23" s="35"/>
      <c r="G23" s="35"/>
      <c r="H23" s="226"/>
      <c r="I23" s="22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226"/>
      <c r="U23" s="35"/>
      <c r="V23" s="35"/>
      <c r="W23" s="35"/>
      <c r="X23" s="35"/>
      <c r="Y23" s="35"/>
      <c r="Z23" s="35"/>
      <c r="AA23" s="35"/>
      <c r="AB23" s="35"/>
      <c r="AC23" s="226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6">
        <f t="shared" si="2"/>
        <v>0</v>
      </c>
    </row>
    <row r="24" spans="1:52" ht="15.75" x14ac:dyDescent="0.25">
      <c r="A24" s="32">
        <f t="shared" si="0"/>
        <v>0</v>
      </c>
      <c r="B24" s="33">
        <f t="shared" si="1"/>
        <v>0</v>
      </c>
      <c r="C24" s="34"/>
      <c r="D24" s="34"/>
      <c r="E24" s="35"/>
      <c r="F24" s="35"/>
      <c r="G24" s="35"/>
      <c r="H24" s="226"/>
      <c r="I24" s="22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226"/>
      <c r="U24" s="35"/>
      <c r="V24" s="35"/>
      <c r="W24" s="35"/>
      <c r="X24" s="35"/>
      <c r="Y24" s="35"/>
      <c r="Z24" s="35"/>
      <c r="AA24" s="35"/>
      <c r="AB24" s="35"/>
      <c r="AC24" s="226"/>
      <c r="AD24" s="35"/>
      <c r="AE24" s="35"/>
      <c r="AF24" s="35"/>
      <c r="AG24" s="35"/>
      <c r="AH24" s="35"/>
      <c r="AI24" s="226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6">
        <f t="shared" si="2"/>
        <v>0</v>
      </c>
    </row>
    <row r="25" spans="1:52" ht="15.75" x14ac:dyDescent="0.25">
      <c r="A25" s="32">
        <f t="shared" si="0"/>
        <v>0</v>
      </c>
      <c r="B25" s="33">
        <f t="shared" si="1"/>
        <v>0</v>
      </c>
      <c r="C25" s="34"/>
      <c r="D25" s="34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226"/>
      <c r="U25" s="35"/>
      <c r="V25" s="35"/>
      <c r="W25" s="35"/>
      <c r="X25" s="35"/>
      <c r="Y25" s="35"/>
      <c r="Z25" s="35"/>
      <c r="AA25" s="35"/>
      <c r="AB25" s="35"/>
      <c r="AC25" s="226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6">
        <f t="shared" si="2"/>
        <v>0</v>
      </c>
    </row>
    <row r="26" spans="1:52" ht="15.75" x14ac:dyDescent="0.25">
      <c r="A26" s="32">
        <f t="shared" si="0"/>
        <v>0</v>
      </c>
      <c r="B26" s="33">
        <f t="shared" si="1"/>
        <v>0</v>
      </c>
      <c r="C26" s="34"/>
      <c r="D26" s="34"/>
      <c r="E26" s="35"/>
      <c r="F26" s="35"/>
      <c r="G26" s="35"/>
      <c r="H26" s="226"/>
      <c r="I26" s="22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226"/>
      <c r="U26" s="35"/>
      <c r="V26" s="35"/>
      <c r="W26" s="35"/>
      <c r="X26" s="35"/>
      <c r="Y26" s="35"/>
      <c r="Z26" s="35"/>
      <c r="AA26" s="35"/>
      <c r="AB26" s="35"/>
      <c r="AC26" s="226"/>
      <c r="AD26" s="35"/>
      <c r="AE26" s="35"/>
      <c r="AF26" s="35"/>
      <c r="AG26" s="35"/>
      <c r="AH26" s="35"/>
      <c r="AI26" s="226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6">
        <f t="shared" si="2"/>
        <v>0</v>
      </c>
    </row>
    <row r="27" spans="1:52" ht="15.75" x14ac:dyDescent="0.25">
      <c r="A27" s="32">
        <f t="shared" si="0"/>
        <v>0</v>
      </c>
      <c r="B27" s="33">
        <f t="shared" si="1"/>
        <v>0</v>
      </c>
      <c r="C27" s="34"/>
      <c r="D27" s="34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6">
        <f t="shared" si="2"/>
        <v>0</v>
      </c>
    </row>
    <row r="28" spans="1:52" ht="15.75" x14ac:dyDescent="0.25">
      <c r="A28" s="32">
        <f t="shared" si="0"/>
        <v>0</v>
      </c>
      <c r="B28" s="33">
        <f t="shared" si="1"/>
        <v>0</v>
      </c>
      <c r="C28" s="34"/>
      <c r="D28" s="34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225"/>
      <c r="AB28" s="35"/>
      <c r="AC28" s="35"/>
      <c r="AD28" s="35"/>
      <c r="AE28" s="35"/>
      <c r="AF28" s="35"/>
      <c r="AG28" s="35"/>
      <c r="AH28" s="35"/>
      <c r="AI28" s="35"/>
      <c r="AJ28" s="22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6">
        <f t="shared" si="2"/>
        <v>0</v>
      </c>
    </row>
    <row r="29" spans="1:52" ht="15.75" x14ac:dyDescent="0.25">
      <c r="A29" s="32">
        <f t="shared" si="0"/>
        <v>0</v>
      </c>
      <c r="B29" s="33">
        <f t="shared" si="1"/>
        <v>0</v>
      </c>
      <c r="C29" s="34"/>
      <c r="D29" s="34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225"/>
      <c r="AB29" s="35"/>
      <c r="AC29" s="35"/>
      <c r="AD29" s="35"/>
      <c r="AE29" s="35"/>
      <c r="AF29" s="35"/>
      <c r="AG29" s="35"/>
      <c r="AH29" s="35"/>
      <c r="AI29" s="35"/>
      <c r="AJ29" s="22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6">
        <f t="shared" si="2"/>
        <v>0</v>
      </c>
    </row>
    <row r="30" spans="1:52" ht="15.75" x14ac:dyDescent="0.25">
      <c r="A30" s="32">
        <f t="shared" si="0"/>
        <v>0</v>
      </c>
      <c r="B30" s="33">
        <f t="shared" si="1"/>
        <v>0</v>
      </c>
      <c r="C30" s="34"/>
      <c r="D30" s="34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225"/>
      <c r="AB30" s="35"/>
      <c r="AC30" s="35"/>
      <c r="AD30" s="35"/>
      <c r="AE30" s="35"/>
      <c r="AF30" s="35"/>
      <c r="AG30" s="35"/>
      <c r="AH30" s="35"/>
      <c r="AI30" s="35"/>
      <c r="AJ30" s="22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6">
        <f t="shared" si="2"/>
        <v>0</v>
      </c>
    </row>
    <row r="31" spans="1:52" ht="15.75" x14ac:dyDescent="0.25">
      <c r="A31" s="32">
        <f t="shared" si="0"/>
        <v>0</v>
      </c>
      <c r="B31" s="33">
        <f t="shared" si="1"/>
        <v>0</v>
      </c>
      <c r="C31" s="34"/>
      <c r="D31" s="34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225"/>
      <c r="AB31" s="35"/>
      <c r="AC31" s="35"/>
      <c r="AD31" s="35"/>
      <c r="AE31" s="35"/>
      <c r="AF31" s="35"/>
      <c r="AG31" s="35"/>
      <c r="AH31" s="35"/>
      <c r="AI31" s="35"/>
      <c r="AJ31" s="22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6">
        <f t="shared" si="2"/>
        <v>0</v>
      </c>
    </row>
    <row r="32" spans="1:52" ht="15.75" x14ac:dyDescent="0.25">
      <c r="A32" s="32">
        <f t="shared" si="0"/>
        <v>0</v>
      </c>
      <c r="B32" s="33">
        <f t="shared" si="1"/>
        <v>0</v>
      </c>
      <c r="C32" s="34"/>
      <c r="D32" s="34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225"/>
      <c r="AB32" s="35"/>
      <c r="AC32" s="35"/>
      <c r="AD32" s="35"/>
      <c r="AE32" s="35"/>
      <c r="AF32" s="35"/>
      <c r="AG32" s="35"/>
      <c r="AH32" s="35"/>
      <c r="AI32" s="35"/>
      <c r="AJ32" s="22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6">
        <f t="shared" si="2"/>
        <v>0</v>
      </c>
    </row>
    <row r="33" spans="1:52" ht="15.75" x14ac:dyDescent="0.25">
      <c r="A33" s="32">
        <f t="shared" si="0"/>
        <v>0</v>
      </c>
      <c r="B33" s="33">
        <f t="shared" si="1"/>
        <v>0</v>
      </c>
      <c r="C33" s="34"/>
      <c r="D33" s="34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225"/>
      <c r="AB33" s="35"/>
      <c r="AC33" s="35"/>
      <c r="AD33" s="35"/>
      <c r="AE33" s="35"/>
      <c r="AF33" s="35"/>
      <c r="AG33" s="35"/>
      <c r="AH33" s="35"/>
      <c r="AI33" s="35"/>
      <c r="AJ33" s="22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6">
        <f t="shared" si="2"/>
        <v>0</v>
      </c>
    </row>
    <row r="34" spans="1:52" ht="15.75" x14ac:dyDescent="0.25">
      <c r="A34" s="32">
        <f t="shared" si="0"/>
        <v>0</v>
      </c>
      <c r="B34" s="33">
        <f t="shared" si="1"/>
        <v>0</v>
      </c>
      <c r="C34" s="34"/>
      <c r="D34" s="34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225"/>
      <c r="AB34" s="35"/>
      <c r="AC34" s="35"/>
      <c r="AD34" s="35"/>
      <c r="AE34" s="35"/>
      <c r="AF34" s="35"/>
      <c r="AG34" s="35"/>
      <c r="AH34" s="35"/>
      <c r="AI34" s="35"/>
      <c r="AJ34" s="22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6">
        <f t="shared" si="2"/>
        <v>0</v>
      </c>
    </row>
    <row r="35" spans="1:52" ht="15.75" x14ac:dyDescent="0.25">
      <c r="A35" s="32">
        <f t="shared" si="0"/>
        <v>0</v>
      </c>
      <c r="B35" s="33">
        <f t="shared" si="1"/>
        <v>0</v>
      </c>
      <c r="C35" s="34"/>
      <c r="D35" s="34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22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6">
        <f t="shared" si="2"/>
        <v>0</v>
      </c>
    </row>
    <row r="36" spans="1:52" ht="15.75" x14ac:dyDescent="0.25">
      <c r="A36" s="32"/>
      <c r="B36" s="33">
        <f t="shared" si="1"/>
        <v>0</v>
      </c>
      <c r="C36" s="34"/>
      <c r="D36" s="34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22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6"/>
    </row>
    <row r="37" spans="1:52" ht="15.75" x14ac:dyDescent="0.25">
      <c r="A37" s="32"/>
      <c r="B37" s="33">
        <f t="shared" si="1"/>
        <v>0</v>
      </c>
      <c r="C37" s="34"/>
      <c r="D37" s="34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22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6"/>
    </row>
    <row r="38" spans="1:52" ht="15.75" x14ac:dyDescent="0.25">
      <c r="A38" s="32"/>
      <c r="B38" s="33">
        <f t="shared" si="1"/>
        <v>0</v>
      </c>
      <c r="C38" s="34"/>
      <c r="D38" s="34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22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6"/>
    </row>
    <row r="39" spans="1:52" ht="15.75" x14ac:dyDescent="0.25">
      <c r="A39" s="32"/>
      <c r="B39" s="33">
        <f t="shared" si="1"/>
        <v>0</v>
      </c>
      <c r="C39" s="34"/>
      <c r="D39" s="34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22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6"/>
    </row>
    <row r="40" spans="1:52" ht="15.75" x14ac:dyDescent="0.25">
      <c r="A40" s="32"/>
      <c r="B40" s="33">
        <f t="shared" si="1"/>
        <v>0</v>
      </c>
      <c r="C40" s="34"/>
      <c r="D40" s="34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22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6"/>
    </row>
    <row r="41" spans="1:52" ht="15.75" x14ac:dyDescent="0.25">
      <c r="A41" s="32"/>
      <c r="B41" s="33">
        <f t="shared" si="1"/>
        <v>0</v>
      </c>
      <c r="C41" s="34"/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22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6"/>
    </row>
    <row r="42" spans="1:52" ht="15.75" x14ac:dyDescent="0.25">
      <c r="A42" s="32"/>
      <c r="B42" s="33">
        <f t="shared" si="1"/>
        <v>0</v>
      </c>
      <c r="C42" s="34"/>
      <c r="D42" s="34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22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6"/>
    </row>
    <row r="43" spans="1:52" ht="15.75" x14ac:dyDescent="0.25">
      <c r="A43" s="32"/>
      <c r="B43" s="33">
        <f t="shared" si="1"/>
        <v>0</v>
      </c>
      <c r="C43" s="34"/>
      <c r="D43" s="34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22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6"/>
    </row>
    <row r="44" spans="1:52" ht="15.75" x14ac:dyDescent="0.25">
      <c r="A44" s="32"/>
      <c r="B44" s="33">
        <f t="shared" si="1"/>
        <v>0</v>
      </c>
      <c r="C44" s="34"/>
      <c r="D44" s="34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22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6"/>
    </row>
    <row r="45" spans="1:52" ht="15.75" x14ac:dyDescent="0.25">
      <c r="A45" s="32"/>
      <c r="B45" s="33">
        <f t="shared" si="1"/>
        <v>0</v>
      </c>
      <c r="C45" s="34"/>
      <c r="D45" s="34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22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6"/>
    </row>
    <row r="46" spans="1:52" ht="15.75" x14ac:dyDescent="0.25">
      <c r="A46" s="32"/>
      <c r="B46" s="33">
        <f t="shared" si="1"/>
        <v>0</v>
      </c>
      <c r="C46" s="34"/>
      <c r="D46" s="34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22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6"/>
    </row>
    <row r="47" spans="1:52" ht="15.75" x14ac:dyDescent="0.25">
      <c r="A47" s="32"/>
      <c r="B47" s="33">
        <f t="shared" si="1"/>
        <v>0</v>
      </c>
      <c r="C47" s="34"/>
      <c r="D47" s="34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22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6"/>
    </row>
    <row r="48" spans="1:52" ht="15.75" x14ac:dyDescent="0.25">
      <c r="A48" s="32"/>
      <c r="B48" s="33">
        <f t="shared" si="1"/>
        <v>0</v>
      </c>
      <c r="C48" s="34"/>
      <c r="D48" s="34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22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6"/>
    </row>
    <row r="49" spans="1:59" ht="15.75" x14ac:dyDescent="0.25">
      <c r="A49" s="32"/>
      <c r="B49" s="33">
        <f t="shared" si="1"/>
        <v>0</v>
      </c>
      <c r="C49" s="34"/>
      <c r="D49" s="34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22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6"/>
    </row>
    <row r="50" spans="1:59" ht="15.75" x14ac:dyDescent="0.25">
      <c r="A50" s="32"/>
      <c r="B50" s="33">
        <f t="shared" si="1"/>
        <v>0</v>
      </c>
      <c r="C50" s="34"/>
      <c r="D50" s="34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22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6"/>
    </row>
    <row r="51" spans="1:59" ht="15.75" x14ac:dyDescent="0.25">
      <c r="A51" s="32"/>
      <c r="B51" s="33">
        <f t="shared" si="1"/>
        <v>0</v>
      </c>
      <c r="C51" s="34"/>
      <c r="D51" s="34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22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6"/>
    </row>
    <row r="52" spans="1:59" ht="15.75" x14ac:dyDescent="0.25">
      <c r="A52" s="32"/>
      <c r="B52" s="33">
        <f t="shared" si="1"/>
        <v>0</v>
      </c>
      <c r="C52" s="34"/>
      <c r="D52" s="34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22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6"/>
    </row>
    <row r="53" spans="1:59" ht="15.75" x14ac:dyDescent="0.25">
      <c r="A53" s="32"/>
      <c r="B53" s="33">
        <f t="shared" si="1"/>
        <v>0</v>
      </c>
      <c r="C53" s="34"/>
      <c r="D53" s="34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22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6"/>
    </row>
    <row r="54" spans="1:59" ht="15.75" x14ac:dyDescent="0.25">
      <c r="A54" s="32"/>
      <c r="B54" s="33">
        <f t="shared" si="1"/>
        <v>0</v>
      </c>
      <c r="C54" s="34"/>
      <c r="D54" s="34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22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6"/>
    </row>
    <row r="55" spans="1:59" ht="15.75" x14ac:dyDescent="0.25">
      <c r="A55" s="32"/>
      <c r="B55" s="33">
        <f t="shared" si="1"/>
        <v>0</v>
      </c>
      <c r="C55" s="34"/>
      <c r="D55" s="34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22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6"/>
    </row>
    <row r="56" spans="1:59" ht="15.75" x14ac:dyDescent="0.25">
      <c r="A56" s="32"/>
      <c r="B56" s="33">
        <f t="shared" si="1"/>
        <v>0</v>
      </c>
      <c r="C56" s="34"/>
      <c r="D56" s="34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22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6"/>
    </row>
    <row r="57" spans="1:59" ht="15.75" x14ac:dyDescent="0.25">
      <c r="A57" s="32"/>
      <c r="B57" s="33">
        <f t="shared" si="1"/>
        <v>0</v>
      </c>
      <c r="C57" s="34"/>
      <c r="D57" s="34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22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6"/>
    </row>
    <row r="58" spans="1:59" ht="15.75" x14ac:dyDescent="0.25">
      <c r="A58" s="32"/>
      <c r="B58" s="33">
        <f t="shared" si="1"/>
        <v>0</v>
      </c>
      <c r="C58" s="34"/>
      <c r="D58" s="34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22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6"/>
    </row>
    <row r="59" spans="1:59" ht="15.75" x14ac:dyDescent="0.25">
      <c r="A59" s="32"/>
      <c r="B59" s="33">
        <f t="shared" si="1"/>
        <v>0</v>
      </c>
      <c r="C59" s="34"/>
      <c r="D59" s="34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22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6"/>
    </row>
    <row r="60" spans="1:59" ht="15.75" x14ac:dyDescent="0.25">
      <c r="A60" s="32"/>
      <c r="B60" s="33">
        <f t="shared" si="1"/>
        <v>0</v>
      </c>
      <c r="C60" s="34"/>
      <c r="D60" s="34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22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6"/>
    </row>
    <row r="61" spans="1:59" ht="15.75" x14ac:dyDescent="0.25">
      <c r="A61" s="32"/>
      <c r="B61" s="33">
        <f t="shared" si="1"/>
        <v>0</v>
      </c>
      <c r="C61" s="34"/>
      <c r="D61" s="34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22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6"/>
    </row>
    <row r="62" spans="1:59" ht="15.75" x14ac:dyDescent="0.25">
      <c r="A62" s="32">
        <f>IF(C62="BA",SUM(0),0)</f>
        <v>0</v>
      </c>
      <c r="B62" s="33">
        <f t="shared" si="1"/>
        <v>0</v>
      </c>
      <c r="C62" s="34"/>
      <c r="D62" s="34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6">
        <f t="shared" si="2"/>
        <v>0</v>
      </c>
    </row>
    <row r="63" spans="1:59" x14ac:dyDescent="0.2">
      <c r="A63" s="39"/>
      <c r="B63" s="40"/>
      <c r="C63" s="4"/>
      <c r="D63" s="4"/>
      <c r="E63" s="41"/>
      <c r="F63" s="42"/>
      <c r="G63" s="41"/>
      <c r="H63" s="42"/>
      <c r="I63" s="44"/>
      <c r="J63" s="43"/>
      <c r="K63" s="44"/>
      <c r="L63" s="41"/>
      <c r="M63" s="42"/>
      <c r="N63" s="42"/>
      <c r="O63" s="42"/>
      <c r="P63" s="42"/>
      <c r="Q63" s="41"/>
      <c r="R63" s="42"/>
      <c r="S63" s="41"/>
      <c r="T63" s="42"/>
      <c r="U63" s="41"/>
      <c r="V63" s="42"/>
      <c r="W63" s="41"/>
      <c r="X63" s="42"/>
      <c r="Y63" s="42"/>
      <c r="Z63" s="41"/>
      <c r="AA63" s="42"/>
      <c r="AB63" s="41"/>
      <c r="AC63" s="41"/>
      <c r="AD63" s="41"/>
      <c r="AE63" s="41"/>
      <c r="AF63" s="41"/>
      <c r="AG63" s="41"/>
      <c r="AH63" s="41"/>
      <c r="AI63" s="42"/>
      <c r="AJ63" s="42"/>
      <c r="AK63" s="42"/>
      <c r="AL63" s="42"/>
      <c r="AM63" s="42"/>
      <c r="AN63" s="42"/>
      <c r="AO63" s="42"/>
      <c r="AP63" s="42"/>
      <c r="AQ63" s="41"/>
      <c r="AR63" s="42"/>
      <c r="AS63" s="43"/>
      <c r="AT63" s="214"/>
      <c r="AU63" s="43"/>
      <c r="AV63" s="44"/>
      <c r="AW63" s="44"/>
      <c r="AX63" s="43"/>
      <c r="AY63" s="43"/>
      <c r="AZ63" s="4"/>
      <c r="BG63" s="45"/>
    </row>
    <row r="64" spans="1:59" ht="16.5" x14ac:dyDescent="0.25">
      <c r="A64" s="46">
        <f>SUM(A8:A62)</f>
        <v>0</v>
      </c>
      <c r="B64" s="47">
        <f>SUM(B8:B62,B70:B83)</f>
        <v>0</v>
      </c>
      <c r="C64" s="4"/>
      <c r="D64" s="4"/>
      <c r="E64" s="202">
        <f t="shared" ref="E64:AY64" si="3">SUM(E7:E62)</f>
        <v>0</v>
      </c>
      <c r="F64" s="202">
        <f t="shared" si="3"/>
        <v>0</v>
      </c>
      <c r="G64" s="202">
        <f t="shared" si="3"/>
        <v>0</v>
      </c>
      <c r="H64" s="202">
        <f t="shared" si="3"/>
        <v>0</v>
      </c>
      <c r="I64" s="202">
        <f t="shared" si="3"/>
        <v>0</v>
      </c>
      <c r="J64" s="202">
        <f t="shared" si="3"/>
        <v>0</v>
      </c>
      <c r="K64" s="202">
        <f t="shared" si="3"/>
        <v>0</v>
      </c>
      <c r="L64" s="202">
        <f t="shared" si="3"/>
        <v>0</v>
      </c>
      <c r="M64" s="202">
        <f t="shared" si="3"/>
        <v>0</v>
      </c>
      <c r="N64" s="202">
        <f t="shared" si="3"/>
        <v>0</v>
      </c>
      <c r="O64" s="202">
        <f t="shared" si="3"/>
        <v>0</v>
      </c>
      <c r="P64" s="202">
        <f t="shared" si="3"/>
        <v>0</v>
      </c>
      <c r="Q64" s="202">
        <f t="shared" si="3"/>
        <v>0</v>
      </c>
      <c r="R64" s="202">
        <f t="shared" si="3"/>
        <v>0</v>
      </c>
      <c r="S64" s="202">
        <f t="shared" si="3"/>
        <v>0</v>
      </c>
      <c r="T64" s="202">
        <f t="shared" si="3"/>
        <v>0</v>
      </c>
      <c r="U64" s="202">
        <f t="shared" si="3"/>
        <v>0</v>
      </c>
      <c r="V64" s="202">
        <f t="shared" si="3"/>
        <v>0</v>
      </c>
      <c r="W64" s="202">
        <f t="shared" si="3"/>
        <v>0</v>
      </c>
      <c r="X64" s="202">
        <f t="shared" si="3"/>
        <v>0</v>
      </c>
      <c r="Y64" s="202">
        <f t="shared" si="3"/>
        <v>0</v>
      </c>
      <c r="Z64" s="202">
        <f t="shared" si="3"/>
        <v>0</v>
      </c>
      <c r="AA64" s="202">
        <f t="shared" si="3"/>
        <v>0</v>
      </c>
      <c r="AB64" s="202">
        <f t="shared" si="3"/>
        <v>0</v>
      </c>
      <c r="AC64" s="202">
        <f t="shared" si="3"/>
        <v>0</v>
      </c>
      <c r="AD64" s="202">
        <f t="shared" si="3"/>
        <v>0</v>
      </c>
      <c r="AE64" s="202">
        <f t="shared" si="3"/>
        <v>0</v>
      </c>
      <c r="AF64" s="202">
        <f t="shared" si="3"/>
        <v>0</v>
      </c>
      <c r="AG64" s="202">
        <f t="shared" si="3"/>
        <v>0</v>
      </c>
      <c r="AH64" s="202">
        <f t="shared" si="3"/>
        <v>0</v>
      </c>
      <c r="AI64" s="202">
        <f t="shared" si="3"/>
        <v>0</v>
      </c>
      <c r="AJ64" s="202">
        <f t="shared" si="3"/>
        <v>0</v>
      </c>
      <c r="AK64" s="202">
        <f t="shared" si="3"/>
        <v>0</v>
      </c>
      <c r="AL64" s="202">
        <f t="shared" si="3"/>
        <v>0</v>
      </c>
      <c r="AM64" s="202">
        <f t="shared" si="3"/>
        <v>0</v>
      </c>
      <c r="AN64" s="202">
        <f t="shared" si="3"/>
        <v>0</v>
      </c>
      <c r="AO64" s="202">
        <f t="shared" si="3"/>
        <v>0</v>
      </c>
      <c r="AP64" s="202">
        <f t="shared" si="3"/>
        <v>0</v>
      </c>
      <c r="AQ64" s="202">
        <f t="shared" si="3"/>
        <v>0</v>
      </c>
      <c r="AR64" s="202">
        <f t="shared" si="3"/>
        <v>0</v>
      </c>
      <c r="AS64" s="202">
        <f t="shared" si="3"/>
        <v>0</v>
      </c>
      <c r="AT64" s="202">
        <f t="shared" si="3"/>
        <v>0</v>
      </c>
      <c r="AU64" s="202">
        <f t="shared" si="3"/>
        <v>0</v>
      </c>
      <c r="AV64" s="202">
        <f t="shared" si="3"/>
        <v>0</v>
      </c>
      <c r="AW64" s="202">
        <f t="shared" si="3"/>
        <v>0</v>
      </c>
      <c r="AX64" s="202">
        <f t="shared" si="3"/>
        <v>0</v>
      </c>
      <c r="AY64" s="202">
        <f t="shared" si="3"/>
        <v>0</v>
      </c>
      <c r="AZ64" s="4"/>
      <c r="BG64" s="48"/>
    </row>
    <row r="65" spans="1:59" ht="15" x14ac:dyDescent="0.25">
      <c r="A65" s="4"/>
      <c r="B65" s="4"/>
      <c r="C65" s="4"/>
      <c r="D65" s="4"/>
      <c r="E65" s="18"/>
      <c r="F65" s="19" t="s">
        <v>174</v>
      </c>
      <c r="G65" s="18" t="s">
        <v>172</v>
      </c>
      <c r="H65" s="19" t="s">
        <v>172</v>
      </c>
      <c r="I65" s="18" t="s">
        <v>173</v>
      </c>
      <c r="J65" s="19"/>
      <c r="K65" s="18" t="s">
        <v>175</v>
      </c>
      <c r="L65" s="19" t="s">
        <v>176</v>
      </c>
      <c r="M65" s="18" t="s">
        <v>177</v>
      </c>
      <c r="N65" s="200" t="s">
        <v>211</v>
      </c>
      <c r="O65" s="18"/>
      <c r="P65" s="19" t="s">
        <v>178</v>
      </c>
      <c r="Q65" s="18" t="s">
        <v>178</v>
      </c>
      <c r="R65" s="19" t="s">
        <v>178</v>
      </c>
      <c r="S65" s="18" t="s">
        <v>214</v>
      </c>
      <c r="T65" s="19"/>
      <c r="U65" s="18" t="s">
        <v>179</v>
      </c>
      <c r="V65" s="19" t="s">
        <v>179</v>
      </c>
      <c r="W65" s="18" t="s">
        <v>179</v>
      </c>
      <c r="X65" s="19" t="s">
        <v>179</v>
      </c>
      <c r="Y65" s="18" t="s">
        <v>180</v>
      </c>
      <c r="Z65" s="19" t="s">
        <v>180</v>
      </c>
      <c r="AA65" s="18" t="s">
        <v>182</v>
      </c>
      <c r="AB65" s="19" t="s">
        <v>181</v>
      </c>
      <c r="AC65" s="18" t="s">
        <v>181</v>
      </c>
      <c r="AD65" s="18"/>
      <c r="AE65" s="19" t="s">
        <v>183</v>
      </c>
      <c r="AF65" s="18" t="s">
        <v>184</v>
      </c>
      <c r="AG65" s="19" t="s">
        <v>184</v>
      </c>
      <c r="AH65" s="198" t="s">
        <v>185</v>
      </c>
      <c r="AI65" s="200"/>
      <c r="AJ65" s="18" t="s">
        <v>186</v>
      </c>
      <c r="AK65" s="19" t="s">
        <v>187</v>
      </c>
      <c r="AL65" s="18" t="s">
        <v>188</v>
      </c>
      <c r="AM65" s="19" t="s">
        <v>189</v>
      </c>
      <c r="AN65" s="18" t="s">
        <v>190</v>
      </c>
      <c r="AO65" s="19" t="s">
        <v>191</v>
      </c>
      <c r="AP65" s="198" t="s">
        <v>192</v>
      </c>
      <c r="AQ65" s="200" t="s">
        <v>193</v>
      </c>
      <c r="AR65" s="198" t="s">
        <v>277</v>
      </c>
      <c r="AS65" s="19" t="s">
        <v>220</v>
      </c>
      <c r="AT65" s="18" t="s">
        <v>275</v>
      </c>
      <c r="AU65" s="19" t="s">
        <v>194</v>
      </c>
      <c r="AV65" s="200"/>
      <c r="AW65" s="19"/>
      <c r="AX65" s="19"/>
      <c r="AY65" s="19"/>
      <c r="AZ65" s="4"/>
      <c r="BG65" s="48"/>
    </row>
    <row r="66" spans="1:59" ht="15" x14ac:dyDescent="0.25">
      <c r="A66" s="4"/>
      <c r="B66" s="4"/>
      <c r="C66" s="4"/>
      <c r="D66" s="4"/>
      <c r="E66" s="21" t="s">
        <v>437</v>
      </c>
      <c r="F66" s="22" t="s">
        <v>291</v>
      </c>
      <c r="G66" s="21" t="s">
        <v>291</v>
      </c>
      <c r="H66" s="22" t="s">
        <v>291</v>
      </c>
      <c r="I66" s="21" t="s">
        <v>291</v>
      </c>
      <c r="J66" s="22" t="s">
        <v>437</v>
      </c>
      <c r="K66" s="21" t="s">
        <v>225</v>
      </c>
      <c r="L66" s="22" t="s">
        <v>278</v>
      </c>
      <c r="M66" s="21" t="s">
        <v>236</v>
      </c>
      <c r="N66" s="201" t="s">
        <v>429</v>
      </c>
      <c r="O66" s="21" t="s">
        <v>437</v>
      </c>
      <c r="P66" s="22" t="s">
        <v>229</v>
      </c>
      <c r="Q66" s="21" t="s">
        <v>229</v>
      </c>
      <c r="R66" s="22" t="s">
        <v>229</v>
      </c>
      <c r="S66" s="21" t="s">
        <v>238</v>
      </c>
      <c r="T66" s="22" t="s">
        <v>437</v>
      </c>
      <c r="U66" s="21" t="s">
        <v>280</v>
      </c>
      <c r="V66" s="22" t="s">
        <v>280</v>
      </c>
      <c r="W66" s="21" t="s">
        <v>280</v>
      </c>
      <c r="X66" s="22" t="s">
        <v>280</v>
      </c>
      <c r="Y66" s="21" t="s">
        <v>280</v>
      </c>
      <c r="Z66" s="22" t="s">
        <v>280</v>
      </c>
      <c r="AA66" s="21" t="s">
        <v>283</v>
      </c>
      <c r="AB66" s="22" t="s">
        <v>283</v>
      </c>
      <c r="AC66" s="21" t="s">
        <v>283</v>
      </c>
      <c r="AD66" s="21"/>
      <c r="AE66" s="22" t="s">
        <v>283</v>
      </c>
      <c r="AF66" s="21" t="s">
        <v>283</v>
      </c>
      <c r="AG66" s="22" t="s">
        <v>283</v>
      </c>
      <c r="AH66" s="24" t="s">
        <v>284</v>
      </c>
      <c r="AI66" s="201" t="s">
        <v>432</v>
      </c>
      <c r="AJ66" s="21" t="s">
        <v>279</v>
      </c>
      <c r="AK66" s="22" t="s">
        <v>229</v>
      </c>
      <c r="AL66" s="21" t="s">
        <v>278</v>
      </c>
      <c r="AM66" s="22" t="s">
        <v>280</v>
      </c>
      <c r="AN66" s="21" t="s">
        <v>239</v>
      </c>
      <c r="AO66" s="22" t="s">
        <v>282</v>
      </c>
      <c r="AP66" s="24" t="s">
        <v>285</v>
      </c>
      <c r="AQ66" s="25" t="s">
        <v>285</v>
      </c>
      <c r="AR66" s="199" t="s">
        <v>287</v>
      </c>
      <c r="AS66" s="22" t="s">
        <v>247</v>
      </c>
      <c r="AT66" s="21" t="s">
        <v>281</v>
      </c>
      <c r="AU66" s="22" t="s">
        <v>226</v>
      </c>
      <c r="AV66" s="201"/>
      <c r="AW66" s="22"/>
      <c r="AX66" s="22"/>
      <c r="AY66" s="22"/>
      <c r="AZ66" s="4"/>
      <c r="BG66" s="48"/>
    </row>
    <row r="67" spans="1:59" ht="15.75" thickBot="1" x14ac:dyDescent="0.3">
      <c r="A67" s="4"/>
      <c r="B67" s="4"/>
      <c r="C67" s="4"/>
      <c r="D67" s="4"/>
      <c r="E67" s="24" t="s">
        <v>437</v>
      </c>
      <c r="F67" s="25" t="s">
        <v>313</v>
      </c>
      <c r="G67" s="24" t="s">
        <v>315</v>
      </c>
      <c r="H67" s="25" t="s">
        <v>315</v>
      </c>
      <c r="I67" s="24" t="s">
        <v>317</v>
      </c>
      <c r="J67" s="25" t="s">
        <v>437</v>
      </c>
      <c r="K67" s="24" t="s">
        <v>252</v>
      </c>
      <c r="L67" s="25" t="s">
        <v>252</v>
      </c>
      <c r="M67" s="24" t="s">
        <v>258</v>
      </c>
      <c r="N67" s="25" t="s">
        <v>430</v>
      </c>
      <c r="O67" s="24" t="s">
        <v>437</v>
      </c>
      <c r="P67" s="25" t="s">
        <v>255</v>
      </c>
      <c r="Q67" s="24" t="s">
        <v>256</v>
      </c>
      <c r="R67" s="25" t="s">
        <v>252</v>
      </c>
      <c r="S67" s="24" t="s">
        <v>260</v>
      </c>
      <c r="T67" s="25" t="s">
        <v>437</v>
      </c>
      <c r="U67" s="24" t="s">
        <v>294</v>
      </c>
      <c r="V67" s="25" t="s">
        <v>253</v>
      </c>
      <c r="W67" s="24" t="s">
        <v>252</v>
      </c>
      <c r="X67" s="25" t="s">
        <v>295</v>
      </c>
      <c r="Y67" s="24" t="s">
        <v>263</v>
      </c>
      <c r="Z67" s="25" t="s">
        <v>262</v>
      </c>
      <c r="AA67" s="24" t="s">
        <v>301</v>
      </c>
      <c r="AB67" s="25" t="s">
        <v>301</v>
      </c>
      <c r="AC67" s="24" t="s">
        <v>301</v>
      </c>
      <c r="AD67" s="24"/>
      <c r="AE67" s="25" t="s">
        <v>302</v>
      </c>
      <c r="AF67" s="24" t="s">
        <v>303</v>
      </c>
      <c r="AG67" s="25" t="s">
        <v>303</v>
      </c>
      <c r="AH67" s="24" t="s">
        <v>304</v>
      </c>
      <c r="AI67" s="25" t="s">
        <v>432</v>
      </c>
      <c r="AJ67" s="24" t="s">
        <v>293</v>
      </c>
      <c r="AK67" s="25" t="s">
        <v>298</v>
      </c>
      <c r="AL67" s="24" t="s">
        <v>292</v>
      </c>
      <c r="AM67" s="25" t="s">
        <v>296</v>
      </c>
      <c r="AN67" s="24" t="s">
        <v>261</v>
      </c>
      <c r="AO67" s="25" t="s">
        <v>300</v>
      </c>
      <c r="AP67" s="24" t="s">
        <v>305</v>
      </c>
      <c r="AQ67" s="25" t="s">
        <v>306</v>
      </c>
      <c r="AR67" s="24" t="s">
        <v>309</v>
      </c>
      <c r="AS67" s="25" t="s">
        <v>267</v>
      </c>
      <c r="AT67" s="24" t="s">
        <v>299</v>
      </c>
      <c r="AU67" s="25" t="s">
        <v>297</v>
      </c>
      <c r="AV67" s="25"/>
      <c r="AW67" s="25"/>
      <c r="AX67" s="25"/>
      <c r="AY67" s="25"/>
      <c r="AZ67" s="4"/>
      <c r="BG67" s="48"/>
    </row>
    <row r="68" spans="1:59" ht="15" x14ac:dyDescent="0.25">
      <c r="A68" s="4"/>
      <c r="B68" s="4"/>
      <c r="C68" s="4"/>
      <c r="D68" s="27" t="s">
        <v>269</v>
      </c>
      <c r="E68" s="28" t="s">
        <v>437</v>
      </c>
      <c r="F68" s="29" t="s">
        <v>334</v>
      </c>
      <c r="G68" s="28" t="s">
        <v>335</v>
      </c>
      <c r="H68" s="29" t="s">
        <v>334</v>
      </c>
      <c r="I68" s="28" t="s">
        <v>336</v>
      </c>
      <c r="J68" s="29" t="s">
        <v>437</v>
      </c>
      <c r="K68" s="28" t="s">
        <v>270</v>
      </c>
      <c r="L68" s="29" t="s">
        <v>270</v>
      </c>
      <c r="M68" s="28" t="s">
        <v>270</v>
      </c>
      <c r="N68" s="29" t="s">
        <v>431</v>
      </c>
      <c r="O68" s="28" t="s">
        <v>437</v>
      </c>
      <c r="P68" s="29" t="s">
        <v>272</v>
      </c>
      <c r="Q68" s="28" t="s">
        <v>272</v>
      </c>
      <c r="R68" s="29" t="s">
        <v>272</v>
      </c>
      <c r="S68" s="28" t="s">
        <v>273</v>
      </c>
      <c r="T68" s="29" t="s">
        <v>437</v>
      </c>
      <c r="U68" s="28" t="s">
        <v>320</v>
      </c>
      <c r="V68" s="29" t="s">
        <v>320</v>
      </c>
      <c r="W68" s="28" t="s">
        <v>320</v>
      </c>
      <c r="X68" s="29" t="s">
        <v>320</v>
      </c>
      <c r="Y68" s="28" t="s">
        <v>321</v>
      </c>
      <c r="Z68" s="29" t="s">
        <v>321</v>
      </c>
      <c r="AA68" s="28" t="s">
        <v>322</v>
      </c>
      <c r="AB68" s="29" t="s">
        <v>323</v>
      </c>
      <c r="AC68" s="28" t="s">
        <v>324</v>
      </c>
      <c r="AD68" s="28"/>
      <c r="AE68" s="29" t="s">
        <v>325</v>
      </c>
      <c r="AF68" s="28" t="s">
        <v>323</v>
      </c>
      <c r="AG68" s="29" t="s">
        <v>324</v>
      </c>
      <c r="AH68" s="28" t="s">
        <v>326</v>
      </c>
      <c r="AI68" s="29" t="s">
        <v>432</v>
      </c>
      <c r="AJ68" s="28" t="s">
        <v>319</v>
      </c>
      <c r="AK68" s="29" t="s">
        <v>272</v>
      </c>
      <c r="AL68" s="28" t="s">
        <v>319</v>
      </c>
      <c r="AM68" s="29" t="s">
        <v>270</v>
      </c>
      <c r="AN68" s="28" t="s">
        <v>259</v>
      </c>
      <c r="AO68" s="29" t="s">
        <v>259</v>
      </c>
      <c r="AP68" s="28" t="s">
        <v>327</v>
      </c>
      <c r="AQ68" s="29" t="s">
        <v>327</v>
      </c>
      <c r="AR68" s="28" t="s">
        <v>331</v>
      </c>
      <c r="AS68" s="29" t="s">
        <v>274</v>
      </c>
      <c r="AT68" s="28" t="s">
        <v>274</v>
      </c>
      <c r="AU68" s="29" t="s">
        <v>259</v>
      </c>
      <c r="AV68" s="29"/>
      <c r="AW68" s="29"/>
      <c r="AX68" s="29"/>
      <c r="AY68" s="29"/>
      <c r="AZ68" s="27" t="s">
        <v>269</v>
      </c>
      <c r="BG68" s="48"/>
    </row>
    <row r="69" spans="1:59" ht="13.5" thickBot="1" x14ac:dyDescent="0.25">
      <c r="A69" s="4"/>
      <c r="B69" s="49"/>
      <c r="C69" s="215"/>
      <c r="D69" s="783" t="s">
        <v>355</v>
      </c>
      <c r="E69" s="783"/>
      <c r="F69" s="783"/>
      <c r="G69" s="783"/>
      <c r="H69" s="783"/>
      <c r="I69" s="783"/>
      <c r="J69" s="783"/>
      <c r="K69" s="783"/>
      <c r="L69" s="783"/>
      <c r="M69" s="783"/>
      <c r="N69" s="783"/>
      <c r="O69" s="783"/>
      <c r="P69" s="783"/>
      <c r="Q69" s="783"/>
      <c r="R69" s="783"/>
      <c r="S69" s="783"/>
      <c r="T69" s="783"/>
      <c r="U69" s="783"/>
      <c r="V69" s="783"/>
      <c r="W69" s="783"/>
      <c r="X69" s="783"/>
      <c r="Y69" s="783"/>
      <c r="Z69" s="783"/>
      <c r="AA69" s="783"/>
      <c r="AB69" s="783"/>
      <c r="AC69" s="783"/>
      <c r="AD69" s="783"/>
      <c r="AE69" s="783"/>
      <c r="AF69" s="783"/>
      <c r="AG69" s="783"/>
      <c r="AH69" s="783"/>
      <c r="AI69" s="783"/>
      <c r="AJ69" s="783"/>
      <c r="AK69" s="783"/>
      <c r="AL69" s="783"/>
      <c r="AM69" s="783"/>
      <c r="AN69" s="783"/>
      <c r="AO69" s="783"/>
      <c r="AP69" s="783"/>
      <c r="AQ69" s="783"/>
      <c r="AR69" s="783"/>
      <c r="AS69" s="783"/>
      <c r="AT69" s="783"/>
      <c r="AU69" s="783"/>
      <c r="AV69" s="783"/>
      <c r="AW69" s="783"/>
      <c r="AX69" s="783"/>
      <c r="AY69" s="783"/>
      <c r="AZ69" s="31"/>
      <c r="BG69" s="48"/>
    </row>
    <row r="70" spans="1:59" ht="15.75" x14ac:dyDescent="0.25">
      <c r="A70" s="4"/>
      <c r="B70" s="33">
        <f>((F70+H70+Y70+AA70)*12)+((G70)*6)+((I70)*10)+((K70+L70+M70+R70+W70+AH70)*10)+((N70+V70+AC70+AE70+AG70)*6)+((P70)*1)+((Q70)*10)+((S70)*10.5)+((U70+AB70+AF70)*2.4)+((X70)*10)+((Z70)*12)+((AJ70+AL70+AN70+AO70+AU70)*40)+((AP70+AQ70+AR70+AK70+AM70)*25)+((AS70+AT70)*30)</f>
        <v>0</v>
      </c>
      <c r="C70" s="34"/>
      <c r="D70" s="34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226"/>
      <c r="R70" s="226"/>
      <c r="S70" s="35"/>
      <c r="T70" s="35"/>
      <c r="U70" s="226"/>
      <c r="V70" s="226"/>
      <c r="W70" s="226"/>
      <c r="X70" s="226"/>
      <c r="Y70" s="226"/>
      <c r="Z70" s="226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50">
        <f t="shared" ref="AZ70:AZ83" si="4">D70</f>
        <v>0</v>
      </c>
    </row>
    <row r="71" spans="1:59" ht="15.75" x14ac:dyDescent="0.25">
      <c r="A71" s="4"/>
      <c r="B71" s="33">
        <f t="shared" ref="B71:B83" si="5">((F71+H71+Y71+AA71)*12)+((G71)*6)+((I71)*10)+((K71+L71+M71+R71+W71+AH71)*10)+((N71+V71+AC71+AE71+AG71)*6)+((P71)*1)+((Q71)*10)+((S71)*10.5)+((U71+AB71+AF71)*2.4)+((X71)*10)+((Z71)*12)+((AJ71+AL71+AN71+AO71+AU71)*40)+((AP71+AQ71+AR71+AK71+AM71)*25)+((AS71+AT71)*30)</f>
        <v>0</v>
      </c>
      <c r="C71" s="34"/>
      <c r="D71" s="34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226"/>
      <c r="R71" s="226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6">
        <f t="shared" si="4"/>
        <v>0</v>
      </c>
      <c r="BG71" s="48"/>
    </row>
    <row r="72" spans="1:59" ht="15.75" x14ac:dyDescent="0.25">
      <c r="A72" s="4"/>
      <c r="B72" s="33">
        <f t="shared" si="5"/>
        <v>0</v>
      </c>
      <c r="C72" s="34"/>
      <c r="D72" s="34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226"/>
      <c r="R72" s="226"/>
      <c r="S72" s="35"/>
      <c r="T72" s="35"/>
      <c r="U72" s="35"/>
      <c r="V72" s="226"/>
      <c r="W72" s="226"/>
      <c r="X72" s="226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6">
        <f t="shared" si="4"/>
        <v>0</v>
      </c>
    </row>
    <row r="73" spans="1:59" ht="15.75" x14ac:dyDescent="0.25">
      <c r="A73" s="4"/>
      <c r="B73" s="33">
        <f t="shared" si="5"/>
        <v>0</v>
      </c>
      <c r="C73" s="34"/>
      <c r="D73" s="34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226"/>
      <c r="R73" s="226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6">
        <f t="shared" si="4"/>
        <v>0</v>
      </c>
      <c r="BG73" s="51"/>
    </row>
    <row r="74" spans="1:59" ht="15.75" x14ac:dyDescent="0.25">
      <c r="A74" s="4"/>
      <c r="B74" s="33">
        <f t="shared" si="5"/>
        <v>0</v>
      </c>
      <c r="C74" s="34"/>
      <c r="D74" s="34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226"/>
      <c r="R74" s="226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6">
        <f t="shared" si="4"/>
        <v>0</v>
      </c>
      <c r="BG74" s="45"/>
    </row>
    <row r="75" spans="1:59" ht="15.75" x14ac:dyDescent="0.25">
      <c r="A75" s="4"/>
      <c r="B75" s="33">
        <f t="shared" si="5"/>
        <v>0</v>
      </c>
      <c r="C75" s="34"/>
      <c r="D75" s="34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226"/>
      <c r="R75" s="226"/>
      <c r="S75" s="35"/>
      <c r="T75" s="35"/>
      <c r="U75" s="35"/>
      <c r="V75" s="35"/>
      <c r="W75" s="35"/>
      <c r="X75" s="22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6">
        <f t="shared" si="4"/>
        <v>0</v>
      </c>
      <c r="BG75" s="45"/>
    </row>
    <row r="76" spans="1:59" ht="15.75" x14ac:dyDescent="0.25">
      <c r="A76" s="4"/>
      <c r="B76" s="33">
        <f t="shared" si="5"/>
        <v>0</v>
      </c>
      <c r="C76" s="34"/>
      <c r="D76" s="34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226"/>
      <c r="R76" s="226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6">
        <f t="shared" si="4"/>
        <v>0</v>
      </c>
      <c r="BG76" s="45"/>
    </row>
    <row r="77" spans="1:59" ht="15.75" x14ac:dyDescent="0.25">
      <c r="A77" s="4"/>
      <c r="B77" s="33">
        <f t="shared" si="5"/>
        <v>0</v>
      </c>
      <c r="C77" s="34"/>
      <c r="D77" s="34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226"/>
      <c r="R77" s="226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6">
        <f t="shared" si="4"/>
        <v>0</v>
      </c>
      <c r="BG77" s="45"/>
    </row>
    <row r="78" spans="1:59" ht="15.75" x14ac:dyDescent="0.25">
      <c r="A78" s="4"/>
      <c r="B78" s="33">
        <f t="shared" si="5"/>
        <v>0</v>
      </c>
      <c r="C78" s="34"/>
      <c r="D78" s="34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226"/>
      <c r="R78" s="226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6">
        <f t="shared" si="4"/>
        <v>0</v>
      </c>
      <c r="BG78" s="45"/>
    </row>
    <row r="79" spans="1:59" ht="15.75" x14ac:dyDescent="0.25">
      <c r="A79" s="4"/>
      <c r="B79" s="33">
        <f t="shared" si="5"/>
        <v>0</v>
      </c>
      <c r="C79" s="34"/>
      <c r="D79" s="34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226"/>
      <c r="R79" s="226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6">
        <f t="shared" si="4"/>
        <v>0</v>
      </c>
      <c r="BG79" s="45"/>
    </row>
    <row r="80" spans="1:59" ht="15.75" x14ac:dyDescent="0.25">
      <c r="A80" s="4"/>
      <c r="B80" s="33">
        <f t="shared" si="5"/>
        <v>0</v>
      </c>
      <c r="C80" s="34"/>
      <c r="D80" s="34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226"/>
      <c r="R80" s="226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6">
        <f t="shared" si="4"/>
        <v>0</v>
      </c>
      <c r="BG80" s="45"/>
    </row>
    <row r="81" spans="1:59" ht="15.75" x14ac:dyDescent="0.25">
      <c r="A81" s="4"/>
      <c r="B81" s="33">
        <f t="shared" si="5"/>
        <v>0</v>
      </c>
      <c r="C81" s="34"/>
      <c r="D81" s="34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226"/>
      <c r="R81" s="226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6">
        <f t="shared" si="4"/>
        <v>0</v>
      </c>
      <c r="BG81" s="45"/>
    </row>
    <row r="82" spans="1:59" ht="15.75" x14ac:dyDescent="0.25">
      <c r="A82" s="4"/>
      <c r="B82" s="33">
        <f t="shared" si="5"/>
        <v>0</v>
      </c>
      <c r="C82" s="34"/>
      <c r="D82" s="34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226"/>
      <c r="R82" s="226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6">
        <f t="shared" si="4"/>
        <v>0</v>
      </c>
      <c r="BG82" s="45"/>
    </row>
    <row r="83" spans="1:59" ht="15.75" x14ac:dyDescent="0.25">
      <c r="A83" s="4"/>
      <c r="B83" s="33">
        <f t="shared" si="5"/>
        <v>0</v>
      </c>
      <c r="C83" s="34"/>
      <c r="D83" s="34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226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6">
        <f t="shared" si="4"/>
        <v>0</v>
      </c>
      <c r="BG83" s="45"/>
    </row>
    <row r="84" spans="1:59" x14ac:dyDescent="0.2">
      <c r="A84" s="4"/>
      <c r="B84" s="4"/>
      <c r="C84" s="4"/>
      <c r="D84" s="4"/>
      <c r="E84" s="216"/>
      <c r="F84" s="52"/>
      <c r="G84" s="52"/>
      <c r="H84" s="53"/>
      <c r="I84" s="52"/>
      <c r="J84" s="53"/>
      <c r="K84" s="52"/>
      <c r="L84" s="53"/>
      <c r="M84" s="52"/>
      <c r="N84" s="52"/>
      <c r="O84" s="52"/>
      <c r="P84" s="52"/>
      <c r="Q84" s="53"/>
      <c r="R84" s="52"/>
      <c r="S84" s="217"/>
      <c r="T84" s="43"/>
      <c r="U84" s="217"/>
      <c r="V84" s="217"/>
      <c r="W84" s="217"/>
      <c r="X84" s="43"/>
      <c r="Y84" s="41"/>
      <c r="Z84" s="218"/>
      <c r="AA84" s="43"/>
      <c r="AB84" s="219"/>
      <c r="AC84" s="43"/>
      <c r="AD84" s="43"/>
      <c r="AE84" s="43"/>
      <c r="AF84" s="217"/>
      <c r="AG84" s="43"/>
      <c r="AH84" s="43"/>
      <c r="AI84" s="43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4"/>
      <c r="BG84" s="45"/>
    </row>
    <row r="85" spans="1:59" ht="15.75" x14ac:dyDescent="0.25">
      <c r="A85" s="4"/>
      <c r="B85" s="4"/>
      <c r="C85" s="4"/>
      <c r="D85" s="4"/>
      <c r="E85" s="203">
        <f>SUM(E69:E83)</f>
        <v>0</v>
      </c>
      <c r="F85" s="203">
        <f t="shared" ref="F85:AY85" si="6">SUM(F69:F83)</f>
        <v>0</v>
      </c>
      <c r="G85" s="203">
        <f t="shared" si="6"/>
        <v>0</v>
      </c>
      <c r="H85" s="203">
        <f t="shared" si="6"/>
        <v>0</v>
      </c>
      <c r="I85" s="203">
        <f t="shared" si="6"/>
        <v>0</v>
      </c>
      <c r="J85" s="203">
        <f t="shared" si="6"/>
        <v>0</v>
      </c>
      <c r="K85" s="203">
        <f t="shared" si="6"/>
        <v>0</v>
      </c>
      <c r="L85" s="203">
        <f t="shared" si="6"/>
        <v>0</v>
      </c>
      <c r="M85" s="203">
        <f t="shared" si="6"/>
        <v>0</v>
      </c>
      <c r="N85" s="203">
        <f t="shared" si="6"/>
        <v>0</v>
      </c>
      <c r="O85" s="203">
        <f t="shared" si="6"/>
        <v>0</v>
      </c>
      <c r="P85" s="203">
        <f t="shared" si="6"/>
        <v>0</v>
      </c>
      <c r="Q85" s="203">
        <f t="shared" si="6"/>
        <v>0</v>
      </c>
      <c r="R85" s="203">
        <f t="shared" si="6"/>
        <v>0</v>
      </c>
      <c r="S85" s="203">
        <f t="shared" si="6"/>
        <v>0</v>
      </c>
      <c r="T85" s="203">
        <f t="shared" si="6"/>
        <v>0</v>
      </c>
      <c r="U85" s="203">
        <f t="shared" si="6"/>
        <v>0</v>
      </c>
      <c r="V85" s="203">
        <f t="shared" si="6"/>
        <v>0</v>
      </c>
      <c r="W85" s="203">
        <f t="shared" si="6"/>
        <v>0</v>
      </c>
      <c r="X85" s="203">
        <f t="shared" si="6"/>
        <v>0</v>
      </c>
      <c r="Y85" s="203">
        <f t="shared" si="6"/>
        <v>0</v>
      </c>
      <c r="Z85" s="203">
        <f t="shared" si="6"/>
        <v>0</v>
      </c>
      <c r="AA85" s="203">
        <f t="shared" si="6"/>
        <v>0</v>
      </c>
      <c r="AB85" s="203">
        <f t="shared" si="6"/>
        <v>0</v>
      </c>
      <c r="AC85" s="203">
        <f t="shared" si="6"/>
        <v>0</v>
      </c>
      <c r="AD85" s="203">
        <f t="shared" si="6"/>
        <v>0</v>
      </c>
      <c r="AE85" s="203">
        <f t="shared" si="6"/>
        <v>0</v>
      </c>
      <c r="AF85" s="203">
        <f t="shared" si="6"/>
        <v>0</v>
      </c>
      <c r="AG85" s="203">
        <f t="shared" si="6"/>
        <v>0</v>
      </c>
      <c r="AH85" s="203">
        <f t="shared" si="6"/>
        <v>0</v>
      </c>
      <c r="AI85" s="203">
        <f t="shared" si="6"/>
        <v>0</v>
      </c>
      <c r="AJ85" s="203">
        <f t="shared" si="6"/>
        <v>0</v>
      </c>
      <c r="AK85" s="203">
        <f t="shared" si="6"/>
        <v>0</v>
      </c>
      <c r="AL85" s="203">
        <f t="shared" si="6"/>
        <v>0</v>
      </c>
      <c r="AM85" s="203">
        <f t="shared" si="6"/>
        <v>0</v>
      </c>
      <c r="AN85" s="203">
        <f t="shared" si="6"/>
        <v>0</v>
      </c>
      <c r="AO85" s="203">
        <f t="shared" si="6"/>
        <v>0</v>
      </c>
      <c r="AP85" s="203">
        <f t="shared" si="6"/>
        <v>0</v>
      </c>
      <c r="AQ85" s="203">
        <f t="shared" si="6"/>
        <v>0</v>
      </c>
      <c r="AR85" s="203">
        <f t="shared" si="6"/>
        <v>0</v>
      </c>
      <c r="AS85" s="203">
        <f t="shared" si="6"/>
        <v>0</v>
      </c>
      <c r="AT85" s="203">
        <f t="shared" si="6"/>
        <v>0</v>
      </c>
      <c r="AU85" s="203">
        <f t="shared" si="6"/>
        <v>0</v>
      </c>
      <c r="AV85" s="203">
        <f t="shared" si="6"/>
        <v>0</v>
      </c>
      <c r="AW85" s="203">
        <f t="shared" si="6"/>
        <v>0</v>
      </c>
      <c r="AX85" s="203">
        <f t="shared" si="6"/>
        <v>0</v>
      </c>
      <c r="AY85" s="203">
        <f t="shared" si="6"/>
        <v>0</v>
      </c>
      <c r="AZ85" s="4"/>
      <c r="BG85" s="45"/>
    </row>
    <row r="86" spans="1:59" x14ac:dyDescent="0.2">
      <c r="Q86" s="54"/>
      <c r="AJ86" s="55"/>
      <c r="AK86" s="55"/>
      <c r="AL86" s="55"/>
      <c r="AM86" s="55"/>
      <c r="AS86" s="55"/>
      <c r="BG86" s="45"/>
    </row>
    <row r="88" spans="1:59" s="57" customFormat="1" ht="27" x14ac:dyDescent="0.35">
      <c r="B88" s="56"/>
      <c r="C88" s="56"/>
      <c r="D88" s="56"/>
      <c r="E88" s="784"/>
      <c r="F88" s="784"/>
      <c r="G88" s="784"/>
      <c r="H88" s="784"/>
      <c r="I88" s="785"/>
      <c r="J88" s="9"/>
      <c r="K88" s="9"/>
      <c r="L88" s="9"/>
      <c r="M88" s="9"/>
      <c r="N88" s="9"/>
      <c r="O88" s="9"/>
      <c r="P88" s="9"/>
      <c r="Q88" s="9"/>
      <c r="R88" s="9"/>
      <c r="S88" s="9"/>
      <c r="AB88" s="58"/>
      <c r="AC88" s="58"/>
      <c r="AD88" s="58"/>
      <c r="AZ88" s="56"/>
    </row>
    <row r="89" spans="1:59" s="57" customFormat="1" ht="27" x14ac:dyDescent="0.35">
      <c r="B89" s="56"/>
      <c r="C89" s="56"/>
      <c r="D89" s="56"/>
      <c r="E89" s="59" t="s">
        <v>337</v>
      </c>
      <c r="F89" s="60"/>
      <c r="G89" s="60"/>
      <c r="H89" s="61"/>
      <c r="I89" s="62"/>
      <c r="J89" s="63"/>
      <c r="K89" s="9"/>
      <c r="L89" s="9"/>
      <c r="M89" s="9"/>
      <c r="N89" s="9"/>
      <c r="O89" s="9"/>
      <c r="P89" s="9"/>
      <c r="Q89" s="9"/>
      <c r="R89" s="9"/>
      <c r="S89" s="9"/>
      <c r="AZ89" s="56"/>
    </row>
    <row r="90" spans="1:59" s="57" customFormat="1" ht="27" x14ac:dyDescent="0.35">
      <c r="B90" s="56"/>
      <c r="C90" s="56"/>
      <c r="D90" s="56"/>
      <c r="E90" s="64" t="str">
        <f>U2</f>
        <v>07/06</v>
      </c>
      <c r="F90" s="65" t="str">
        <f>V2</f>
        <v>MÊS DE MAIO</v>
      </c>
      <c r="G90" s="66"/>
      <c r="H90" s="67" t="str">
        <f>X2</f>
        <v>ANO/2018</v>
      </c>
      <c r="I90" s="62"/>
      <c r="J90" s="63"/>
      <c r="K90" s="9"/>
      <c r="L90" s="9"/>
      <c r="M90" s="9"/>
      <c r="N90" s="9"/>
      <c r="O90" s="9"/>
      <c r="P90" s="9"/>
      <c r="Q90" s="9"/>
      <c r="R90" s="9"/>
      <c r="S90" s="9"/>
      <c r="AZ90" s="56"/>
    </row>
    <row r="91" spans="1:59" s="57" customFormat="1" ht="27.75" x14ac:dyDescent="0.4">
      <c r="B91" s="56"/>
      <c r="C91" s="56"/>
      <c r="D91" s="56"/>
      <c r="E91" s="220" t="str">
        <f>IF(H91=(1),"Resíduo","")</f>
        <v/>
      </c>
      <c r="F91" s="221" t="s">
        <v>338</v>
      </c>
      <c r="G91" s="222">
        <v>0</v>
      </c>
      <c r="H91" s="223">
        <v>0</v>
      </c>
      <c r="I91" s="68"/>
      <c r="J91" s="63"/>
      <c r="K91" s="9"/>
      <c r="L91" s="9"/>
      <c r="M91" s="9"/>
      <c r="N91" s="9"/>
      <c r="O91" s="9"/>
      <c r="P91" s="9"/>
      <c r="Q91" s="9"/>
      <c r="R91" s="9"/>
      <c r="S91" s="9"/>
      <c r="AZ91" s="56"/>
    </row>
    <row r="92" spans="1:59" s="57" customFormat="1" ht="27.75" x14ac:dyDescent="0.4">
      <c r="B92" s="69"/>
      <c r="C92" s="56"/>
      <c r="D92" s="56"/>
      <c r="E92" s="220">
        <f t="shared" ref="E92:E107" si="7">C8</f>
        <v>0</v>
      </c>
      <c r="F92" s="221" t="s">
        <v>338</v>
      </c>
      <c r="G92" s="222">
        <f t="shared" ref="G92:G107" si="8">D8</f>
        <v>0</v>
      </c>
      <c r="H92" s="224">
        <f>H91+1</f>
        <v>1</v>
      </c>
      <c r="I92" s="68"/>
      <c r="J92" s="63"/>
      <c r="K92" s="9"/>
      <c r="L92" s="9"/>
      <c r="M92" s="9"/>
      <c r="N92" s="9"/>
      <c r="O92" s="9"/>
      <c r="P92" s="9"/>
      <c r="Q92" s="9"/>
      <c r="R92" s="9"/>
      <c r="S92" s="9"/>
      <c r="AZ92" s="56"/>
    </row>
    <row r="93" spans="1:59" s="57" customFormat="1" ht="27.75" x14ac:dyDescent="0.4">
      <c r="B93" s="56"/>
      <c r="C93" s="56"/>
      <c r="D93" s="56"/>
      <c r="E93" s="220">
        <f t="shared" si="7"/>
        <v>0</v>
      </c>
      <c r="F93" s="221" t="s">
        <v>338</v>
      </c>
      <c r="G93" s="222">
        <f t="shared" si="8"/>
        <v>0</v>
      </c>
      <c r="H93" s="224">
        <f>H92+1</f>
        <v>2</v>
      </c>
      <c r="I93" s="68"/>
      <c r="J93" s="63"/>
      <c r="K93" s="9"/>
      <c r="L93" s="9"/>
      <c r="M93" s="9"/>
      <c r="N93" s="9"/>
      <c r="O93" s="9"/>
      <c r="P93" s="9"/>
      <c r="Q93" s="9"/>
      <c r="R93" s="9"/>
      <c r="S93" s="9"/>
      <c r="AZ93" s="56"/>
    </row>
    <row r="94" spans="1:59" s="57" customFormat="1" ht="27.75" x14ac:dyDescent="0.4">
      <c r="B94" s="56"/>
      <c r="C94" s="56"/>
      <c r="D94" s="56"/>
      <c r="E94" s="220">
        <f t="shared" si="7"/>
        <v>0</v>
      </c>
      <c r="F94" s="221" t="s">
        <v>338</v>
      </c>
      <c r="G94" s="222">
        <f t="shared" si="8"/>
        <v>0</v>
      </c>
      <c r="H94" s="224">
        <f t="shared" ref="H94:H124" si="9">H93+1</f>
        <v>3</v>
      </c>
      <c r="I94" s="68"/>
      <c r="J94" s="63"/>
      <c r="K94" s="9"/>
      <c r="L94" s="9"/>
      <c r="M94" s="9"/>
      <c r="N94" s="9"/>
      <c r="O94" s="9"/>
      <c r="P94" s="9"/>
      <c r="Q94" s="9"/>
      <c r="R94" s="9"/>
      <c r="S94" s="9"/>
      <c r="AZ94" s="56"/>
    </row>
    <row r="95" spans="1:59" ht="27.75" x14ac:dyDescent="0.4">
      <c r="B95" s="56"/>
      <c r="C95" s="56"/>
      <c r="D95" s="56"/>
      <c r="E95" s="220">
        <f t="shared" si="7"/>
        <v>0</v>
      </c>
      <c r="F95" s="221" t="s">
        <v>338</v>
      </c>
      <c r="G95" s="222">
        <f t="shared" si="8"/>
        <v>0</v>
      </c>
      <c r="H95" s="224">
        <f t="shared" si="9"/>
        <v>4</v>
      </c>
      <c r="I95" s="68"/>
      <c r="J95" s="63"/>
      <c r="T95" s="57"/>
      <c r="AZ95" s="56"/>
    </row>
    <row r="96" spans="1:59" ht="27.75" x14ac:dyDescent="0.4">
      <c r="B96" s="56"/>
      <c r="C96" s="56"/>
      <c r="D96" s="56"/>
      <c r="E96" s="220">
        <f t="shared" si="7"/>
        <v>0</v>
      </c>
      <c r="F96" s="221" t="s">
        <v>338</v>
      </c>
      <c r="G96" s="222">
        <f t="shared" si="8"/>
        <v>0</v>
      </c>
      <c r="H96" s="224">
        <f t="shared" si="9"/>
        <v>5</v>
      </c>
      <c r="I96" s="68"/>
      <c r="J96" s="63"/>
      <c r="T96" s="57"/>
      <c r="AZ96" s="56"/>
    </row>
    <row r="97" spans="2:52" ht="27.75" x14ac:dyDescent="0.4">
      <c r="B97" s="56"/>
      <c r="C97" s="56"/>
      <c r="D97" s="56"/>
      <c r="E97" s="220">
        <f t="shared" si="7"/>
        <v>0</v>
      </c>
      <c r="F97" s="221" t="s">
        <v>338</v>
      </c>
      <c r="G97" s="222">
        <f t="shared" si="8"/>
        <v>0</v>
      </c>
      <c r="H97" s="224">
        <f t="shared" si="9"/>
        <v>6</v>
      </c>
      <c r="I97" s="68"/>
      <c r="J97" s="63"/>
      <c r="T97" s="57"/>
      <c r="AZ97" s="56"/>
    </row>
    <row r="98" spans="2:52" ht="27.75" x14ac:dyDescent="0.4">
      <c r="B98" s="56"/>
      <c r="C98" s="56"/>
      <c r="D98" s="56"/>
      <c r="E98" s="220">
        <f t="shared" si="7"/>
        <v>0</v>
      </c>
      <c r="F98" s="221" t="s">
        <v>338</v>
      </c>
      <c r="G98" s="222">
        <f t="shared" si="8"/>
        <v>0</v>
      </c>
      <c r="H98" s="224">
        <f t="shared" si="9"/>
        <v>7</v>
      </c>
      <c r="I98" s="68"/>
      <c r="J98" s="63"/>
      <c r="T98" s="57"/>
      <c r="AZ98" s="56"/>
    </row>
    <row r="99" spans="2:52" ht="27.75" x14ac:dyDescent="0.4">
      <c r="B99" s="56"/>
      <c r="C99" s="56"/>
      <c r="D99" s="56"/>
      <c r="E99" s="220">
        <f t="shared" si="7"/>
        <v>0</v>
      </c>
      <c r="F99" s="221" t="s">
        <v>338</v>
      </c>
      <c r="G99" s="222">
        <f t="shared" si="8"/>
        <v>0</v>
      </c>
      <c r="H99" s="224">
        <f t="shared" si="9"/>
        <v>8</v>
      </c>
      <c r="I99" s="68"/>
      <c r="J99" s="63"/>
      <c r="T99" s="57"/>
      <c r="AZ99" s="56"/>
    </row>
    <row r="100" spans="2:52" ht="27.75" x14ac:dyDescent="0.4">
      <c r="B100" s="56"/>
      <c r="C100" s="56"/>
      <c r="D100" s="56"/>
      <c r="E100" s="220">
        <f t="shared" si="7"/>
        <v>0</v>
      </c>
      <c r="F100" s="221" t="s">
        <v>338</v>
      </c>
      <c r="G100" s="222">
        <f t="shared" si="8"/>
        <v>0</v>
      </c>
      <c r="H100" s="224">
        <f t="shared" si="9"/>
        <v>9</v>
      </c>
      <c r="I100" s="68"/>
      <c r="J100" s="63"/>
      <c r="T100" s="57"/>
      <c r="AZ100" s="56"/>
    </row>
    <row r="101" spans="2:52" ht="27.75" x14ac:dyDescent="0.4">
      <c r="B101" s="56"/>
      <c r="C101" s="56"/>
      <c r="D101" s="56"/>
      <c r="E101" s="220">
        <f t="shared" si="7"/>
        <v>0</v>
      </c>
      <c r="F101" s="221" t="s">
        <v>338</v>
      </c>
      <c r="G101" s="222">
        <f t="shared" si="8"/>
        <v>0</v>
      </c>
      <c r="H101" s="224">
        <f t="shared" si="9"/>
        <v>10</v>
      </c>
      <c r="I101" s="68"/>
      <c r="J101" s="63"/>
      <c r="T101" s="57"/>
      <c r="AZ101" s="56"/>
    </row>
    <row r="102" spans="2:52" ht="27.75" x14ac:dyDescent="0.4">
      <c r="B102" s="56"/>
      <c r="C102" s="56"/>
      <c r="D102" s="56"/>
      <c r="E102" s="220">
        <f t="shared" si="7"/>
        <v>0</v>
      </c>
      <c r="F102" s="221" t="s">
        <v>338</v>
      </c>
      <c r="G102" s="222">
        <f t="shared" si="8"/>
        <v>0</v>
      </c>
      <c r="H102" s="224">
        <f t="shared" si="9"/>
        <v>11</v>
      </c>
      <c r="I102" s="68"/>
      <c r="J102" s="63"/>
      <c r="T102" s="57"/>
      <c r="AZ102" s="56"/>
    </row>
    <row r="103" spans="2:52" ht="27.75" x14ac:dyDescent="0.4">
      <c r="B103" s="56"/>
      <c r="C103" s="56"/>
      <c r="D103" s="56"/>
      <c r="E103" s="220">
        <f t="shared" si="7"/>
        <v>0</v>
      </c>
      <c r="F103" s="221" t="s">
        <v>338</v>
      </c>
      <c r="G103" s="222">
        <f t="shared" si="8"/>
        <v>0</v>
      </c>
      <c r="H103" s="224">
        <f t="shared" si="9"/>
        <v>12</v>
      </c>
      <c r="I103" s="68"/>
      <c r="J103" s="70"/>
      <c r="T103" s="57"/>
      <c r="AZ103" s="56"/>
    </row>
    <row r="104" spans="2:52" ht="27.75" x14ac:dyDescent="0.4">
      <c r="E104" s="220">
        <f t="shared" si="7"/>
        <v>0</v>
      </c>
      <c r="F104" s="221" t="s">
        <v>338</v>
      </c>
      <c r="G104" s="222">
        <f t="shared" si="8"/>
        <v>0</v>
      </c>
      <c r="H104" s="224">
        <f t="shared" si="9"/>
        <v>13</v>
      </c>
    </row>
    <row r="105" spans="2:52" ht="27.75" x14ac:dyDescent="0.4">
      <c r="E105" s="220">
        <f t="shared" si="7"/>
        <v>0</v>
      </c>
      <c r="F105" s="221" t="s">
        <v>338</v>
      </c>
      <c r="G105" s="222">
        <f t="shared" si="8"/>
        <v>0</v>
      </c>
      <c r="H105" s="224">
        <f t="shared" si="9"/>
        <v>14</v>
      </c>
    </row>
    <row r="106" spans="2:52" ht="27.75" x14ac:dyDescent="0.4">
      <c r="E106" s="220">
        <f t="shared" si="7"/>
        <v>0</v>
      </c>
      <c r="F106" s="221" t="s">
        <v>338</v>
      </c>
      <c r="G106" s="222">
        <f t="shared" si="8"/>
        <v>0</v>
      </c>
      <c r="H106" s="224">
        <f t="shared" si="9"/>
        <v>15</v>
      </c>
    </row>
    <row r="107" spans="2:52" ht="27.75" x14ac:dyDescent="0.4">
      <c r="E107" s="220">
        <f t="shared" si="7"/>
        <v>0</v>
      </c>
      <c r="F107" s="221" t="s">
        <v>338</v>
      </c>
      <c r="G107" s="222">
        <f t="shared" si="8"/>
        <v>0</v>
      </c>
      <c r="H107" s="224">
        <f t="shared" si="9"/>
        <v>16</v>
      </c>
    </row>
    <row r="108" spans="2:52" ht="27.75" x14ac:dyDescent="0.4">
      <c r="E108" s="220" t="e">
        <f>#REF!</f>
        <v>#REF!</v>
      </c>
      <c r="F108" s="221" t="s">
        <v>338</v>
      </c>
      <c r="G108" s="222" t="e">
        <f>#REF!</f>
        <v>#REF!</v>
      </c>
      <c r="H108" s="224">
        <f t="shared" si="9"/>
        <v>17</v>
      </c>
    </row>
    <row r="109" spans="2:52" ht="27.75" x14ac:dyDescent="0.4">
      <c r="E109" s="220" t="e">
        <f>#REF!</f>
        <v>#REF!</v>
      </c>
      <c r="F109" s="221" t="s">
        <v>338</v>
      </c>
      <c r="G109" s="222" t="e">
        <f>#REF!</f>
        <v>#REF!</v>
      </c>
      <c r="H109" s="224">
        <f t="shared" si="9"/>
        <v>18</v>
      </c>
    </row>
    <row r="110" spans="2:52" ht="27.75" x14ac:dyDescent="0.4">
      <c r="E110" s="220" t="e">
        <f>#REF!</f>
        <v>#REF!</v>
      </c>
      <c r="F110" s="221" t="s">
        <v>338</v>
      </c>
      <c r="G110" s="222" t="e">
        <f>#REF!</f>
        <v>#REF!</v>
      </c>
      <c r="H110" s="224">
        <f t="shared" si="9"/>
        <v>19</v>
      </c>
    </row>
    <row r="111" spans="2:52" ht="27.75" x14ac:dyDescent="0.4">
      <c r="E111" s="220" t="e">
        <f>#REF!</f>
        <v>#REF!</v>
      </c>
      <c r="F111" s="221" t="s">
        <v>338</v>
      </c>
      <c r="G111" s="222" t="e">
        <f>#REF!</f>
        <v>#REF!</v>
      </c>
      <c r="H111" s="224">
        <f t="shared" si="9"/>
        <v>20</v>
      </c>
    </row>
    <row r="112" spans="2:52" ht="27.75" x14ac:dyDescent="0.4">
      <c r="E112" s="220" t="e">
        <f>#REF!</f>
        <v>#REF!</v>
      </c>
      <c r="F112" s="221" t="s">
        <v>338</v>
      </c>
      <c r="G112" s="222" t="e">
        <f>#REF!</f>
        <v>#REF!</v>
      </c>
      <c r="H112" s="224">
        <f t="shared" si="9"/>
        <v>21</v>
      </c>
    </row>
    <row r="113" spans="5:8" ht="27.75" x14ac:dyDescent="0.4">
      <c r="E113" s="220" t="e">
        <f>#REF!</f>
        <v>#REF!</v>
      </c>
      <c r="F113" s="221" t="s">
        <v>338</v>
      </c>
      <c r="G113" s="222" t="e">
        <f>#REF!</f>
        <v>#REF!</v>
      </c>
      <c r="H113" s="224">
        <f t="shared" si="9"/>
        <v>22</v>
      </c>
    </row>
    <row r="114" spans="5:8" ht="27.75" x14ac:dyDescent="0.4">
      <c r="E114" s="220" t="e">
        <f>#REF!</f>
        <v>#REF!</v>
      </c>
      <c r="F114" s="221" t="s">
        <v>338</v>
      </c>
      <c r="G114" s="222" t="e">
        <f>#REF!</f>
        <v>#REF!</v>
      </c>
      <c r="H114" s="224">
        <f t="shared" si="9"/>
        <v>23</v>
      </c>
    </row>
    <row r="115" spans="5:8" ht="27.75" x14ac:dyDescent="0.4">
      <c r="E115" s="220" t="e">
        <f>#REF!</f>
        <v>#REF!</v>
      </c>
      <c r="F115" s="221" t="s">
        <v>338</v>
      </c>
      <c r="G115" s="222" t="e">
        <f>#REF!</f>
        <v>#REF!</v>
      </c>
      <c r="H115" s="224">
        <f t="shared" si="9"/>
        <v>24</v>
      </c>
    </row>
    <row r="116" spans="5:8" ht="27.75" x14ac:dyDescent="0.4">
      <c r="E116" s="220" t="e">
        <f>#REF!</f>
        <v>#REF!</v>
      </c>
      <c r="F116" s="221" t="s">
        <v>338</v>
      </c>
      <c r="G116" s="222" t="e">
        <f>#REF!</f>
        <v>#REF!</v>
      </c>
      <c r="H116" s="224">
        <f t="shared" si="9"/>
        <v>25</v>
      </c>
    </row>
    <row r="117" spans="5:8" ht="27.75" x14ac:dyDescent="0.4">
      <c r="E117" s="220" t="e">
        <f>#REF!</f>
        <v>#REF!</v>
      </c>
      <c r="F117" s="221" t="s">
        <v>338</v>
      </c>
      <c r="G117" s="222" t="e">
        <f>#REF!</f>
        <v>#REF!</v>
      </c>
      <c r="H117" s="224">
        <f t="shared" si="9"/>
        <v>26</v>
      </c>
    </row>
    <row r="118" spans="5:8" ht="27.75" x14ac:dyDescent="0.4">
      <c r="E118" s="220" t="e">
        <f>#REF!</f>
        <v>#REF!</v>
      </c>
      <c r="F118" s="221" t="s">
        <v>338</v>
      </c>
      <c r="G118" s="222" t="e">
        <f>#REF!</f>
        <v>#REF!</v>
      </c>
      <c r="H118" s="224">
        <f t="shared" si="9"/>
        <v>27</v>
      </c>
    </row>
    <row r="119" spans="5:8" ht="27.75" x14ac:dyDescent="0.4">
      <c r="E119" s="220" t="e">
        <f>#REF!</f>
        <v>#REF!</v>
      </c>
      <c r="F119" s="221" t="s">
        <v>338</v>
      </c>
      <c r="G119" s="222" t="e">
        <f>#REF!</f>
        <v>#REF!</v>
      </c>
      <c r="H119" s="224">
        <f t="shared" si="9"/>
        <v>28</v>
      </c>
    </row>
    <row r="120" spans="5:8" ht="27.75" x14ac:dyDescent="0.4">
      <c r="E120" s="220" t="e">
        <f>#REF!</f>
        <v>#REF!</v>
      </c>
      <c r="F120" s="221" t="s">
        <v>338</v>
      </c>
      <c r="G120" s="222" t="e">
        <f>#REF!</f>
        <v>#REF!</v>
      </c>
      <c r="H120" s="224">
        <f t="shared" si="9"/>
        <v>29</v>
      </c>
    </row>
    <row r="121" spans="5:8" ht="27.75" x14ac:dyDescent="0.4">
      <c r="E121" s="220" t="e">
        <f>#REF!</f>
        <v>#REF!</v>
      </c>
      <c r="F121" s="221" t="s">
        <v>338</v>
      </c>
      <c r="G121" s="222" t="e">
        <f>#REF!</f>
        <v>#REF!</v>
      </c>
      <c r="H121" s="224">
        <f t="shared" si="9"/>
        <v>30</v>
      </c>
    </row>
    <row r="122" spans="5:8" ht="27.75" x14ac:dyDescent="0.4">
      <c r="E122" s="220" t="e">
        <f>#REF!</f>
        <v>#REF!</v>
      </c>
      <c r="F122" s="221" t="s">
        <v>338</v>
      </c>
      <c r="G122" s="222" t="e">
        <f>#REF!</f>
        <v>#REF!</v>
      </c>
      <c r="H122" s="224">
        <f t="shared" si="9"/>
        <v>31</v>
      </c>
    </row>
    <row r="123" spans="5:8" ht="27.75" x14ac:dyDescent="0.4">
      <c r="E123" s="220" t="e">
        <f>#REF!</f>
        <v>#REF!</v>
      </c>
      <c r="F123" s="221" t="s">
        <v>338</v>
      </c>
      <c r="G123" s="222" t="e">
        <f>#REF!</f>
        <v>#REF!</v>
      </c>
      <c r="H123" s="224">
        <f t="shared" si="9"/>
        <v>32</v>
      </c>
    </row>
    <row r="124" spans="5:8" ht="27.75" x14ac:dyDescent="0.4">
      <c r="E124" s="220" t="e">
        <f>#REF!</f>
        <v>#REF!</v>
      </c>
      <c r="F124" s="221" t="s">
        <v>338</v>
      </c>
      <c r="G124" s="222" t="e">
        <f>#REF!</f>
        <v>#REF!</v>
      </c>
      <c r="H124" s="224">
        <f t="shared" si="9"/>
        <v>33</v>
      </c>
    </row>
  </sheetData>
  <sheetProtection algorithmName="SHA-512" hashValue="uK+s2bEPUYm3PfjUcUYjXt0KLhSka7vuUvEm1UU4uOqZJ2Cz95ByPNz3UaQTJiBWnkEkeK0JYo/s+H514MbntQ==" saltValue="zyrheVUeOS7F0HUONNmz6A==" spinCount="100000" sheet="1" objects="1" scenarios="1" formatCells="0" formatColumns="0" formatRows="0" insertColumns="0" insertRows="0" insertHyperlinks="0" deleteColumns="0" deleteRows="0" sort="0" autoFilter="0" pivotTables="0"/>
  <sortState ref="C8:AY24">
    <sortCondition ref="D8:D24"/>
  </sortState>
  <mergeCells count="5">
    <mergeCell ref="I1:AB1"/>
    <mergeCell ref="E2:T2"/>
    <mergeCell ref="D7:AY7"/>
    <mergeCell ref="D69:AY69"/>
    <mergeCell ref="E88:I88"/>
  </mergeCells>
  <conditionalFormatting sqref="D84:D1048576 D63:D68 D1:D6">
    <cfRule type="iconSet" priority="8710">
      <iconSet iconSet="3Symbols2">
        <cfvo type="percent" val="0"/>
        <cfvo type="percent" val="33"/>
        <cfvo type="percent" val="67"/>
      </iconSet>
    </cfRule>
    <cfRule type="duplicateValues" dxfId="1264" priority="8712"/>
  </conditionalFormatting>
  <conditionalFormatting sqref="D84:D1048576 D63:D68 D1:D6 AZ1:AZ1048576">
    <cfRule type="iconSet" priority="8709">
      <iconSet iconSet="3Symbols2">
        <cfvo type="percent" val="0"/>
        <cfvo type="percent" val="33"/>
        <cfvo type="percent" val="67"/>
      </iconSet>
    </cfRule>
  </conditionalFormatting>
  <conditionalFormatting sqref="D84:D1048576 D63:D69 D1:D6">
    <cfRule type="duplicateValues" dxfId="1263" priority="8708"/>
  </conditionalFormatting>
  <conditionalFormatting sqref="D84:D1048576 D63:D69 D1:D7">
    <cfRule type="duplicateValues" dxfId="1262" priority="8706"/>
    <cfRule type="duplicateValues" dxfId="1261" priority="8707"/>
  </conditionalFormatting>
  <conditionalFormatting sqref="D84:D1048576 D1:D7 D63:D69">
    <cfRule type="duplicateValues" dxfId="1260" priority="8703"/>
    <cfRule type="duplicateValues" dxfId="1259" priority="8704"/>
    <cfRule type="duplicateValues" dxfId="1258" priority="8705"/>
  </conditionalFormatting>
  <conditionalFormatting sqref="D84:D1048576 D63:D69 D1:D7">
    <cfRule type="duplicateValues" dxfId="1257" priority="8702"/>
  </conditionalFormatting>
  <conditionalFormatting sqref="D63:D69">
    <cfRule type="duplicateValues" dxfId="1256" priority="8701"/>
  </conditionalFormatting>
  <conditionalFormatting sqref="D63:D69">
    <cfRule type="duplicateValues" dxfId="1255" priority="8700"/>
  </conditionalFormatting>
  <conditionalFormatting sqref="D84:D1048576 D1:D7 D63:D69">
    <cfRule type="duplicateValues" dxfId="1254" priority="8699"/>
  </conditionalFormatting>
  <conditionalFormatting sqref="D84:D1048576 D63:D69 D1:D7">
    <cfRule type="duplicateValues" dxfId="1253" priority="8698"/>
  </conditionalFormatting>
  <conditionalFormatting sqref="D84:D1048576">
    <cfRule type="duplicateValues" dxfId="1252" priority="8533"/>
  </conditionalFormatting>
  <conditionalFormatting sqref="D84:D1048576 D1:D7 D63:D69">
    <cfRule type="duplicateValues" dxfId="1251" priority="8532"/>
  </conditionalFormatting>
  <conditionalFormatting sqref="D84:D1048576 D63:D69 D1:D7">
    <cfRule type="duplicateValues" dxfId="1250" priority="6610"/>
  </conditionalFormatting>
  <conditionalFormatting sqref="D83">
    <cfRule type="aboveAverage" priority="6356"/>
    <cfRule type="top10" priority="6357" rank="10"/>
    <cfRule type="duplicateValues" dxfId="1249" priority="6358"/>
    <cfRule type="duplicateValues" dxfId="1248" priority="6359"/>
    <cfRule type="duplicateValues" dxfId="1247" priority="6360"/>
    <cfRule type="colorScale" priority="6361">
      <colorScale>
        <cfvo type="min"/>
        <cfvo type="max"/>
        <color rgb="FFFF7128"/>
        <color rgb="FFFFEF9C"/>
      </colorScale>
    </cfRule>
    <cfRule type="duplicateValues" dxfId="1246" priority="6362"/>
  </conditionalFormatting>
  <conditionalFormatting sqref="D83">
    <cfRule type="iconSet" priority="6354">
      <iconSet iconSet="3Symbols2">
        <cfvo type="percent" val="0"/>
        <cfvo type="percent" val="33"/>
        <cfvo type="percent" val="67"/>
      </iconSet>
    </cfRule>
    <cfRule type="duplicateValues" dxfId="1245" priority="6355"/>
  </conditionalFormatting>
  <conditionalFormatting sqref="D83">
    <cfRule type="iconSet" priority="6353">
      <iconSet iconSet="3Symbols2">
        <cfvo type="percent" val="0"/>
        <cfvo type="percent" val="33"/>
        <cfvo type="percent" val="67"/>
      </iconSet>
    </cfRule>
  </conditionalFormatting>
  <conditionalFormatting sqref="D83">
    <cfRule type="duplicateValues" dxfId="1244" priority="6352"/>
  </conditionalFormatting>
  <conditionalFormatting sqref="D83">
    <cfRule type="duplicateValues" dxfId="1243" priority="6351"/>
  </conditionalFormatting>
  <conditionalFormatting sqref="D83">
    <cfRule type="duplicateValues" dxfId="1242" priority="6349"/>
    <cfRule type="duplicateValues" dxfId="1241" priority="6350"/>
  </conditionalFormatting>
  <conditionalFormatting sqref="D83">
    <cfRule type="duplicateValues" dxfId="1240" priority="6346" stopIfTrue="1"/>
    <cfRule type="duplicateValues" dxfId="1239" priority="6347"/>
    <cfRule type="duplicateValues" dxfId="1238" priority="6348"/>
  </conditionalFormatting>
  <conditionalFormatting sqref="D83">
    <cfRule type="iconSet" priority="6345">
      <iconSet iconSet="3Symbols2">
        <cfvo type="percent" val="0"/>
        <cfvo type="num" val="0"/>
        <cfvo type="num" val="0"/>
      </iconSet>
    </cfRule>
  </conditionalFormatting>
  <conditionalFormatting sqref="D83">
    <cfRule type="duplicateValues" dxfId="1237" priority="6344"/>
  </conditionalFormatting>
  <conditionalFormatting sqref="D83">
    <cfRule type="duplicateValues" dxfId="1236" priority="6342"/>
    <cfRule type="duplicateValues" dxfId="1235" priority="6343"/>
  </conditionalFormatting>
  <conditionalFormatting sqref="D83">
    <cfRule type="duplicateValues" dxfId="1234" priority="6341"/>
  </conditionalFormatting>
  <conditionalFormatting sqref="D83">
    <cfRule type="duplicateValues" dxfId="1233" priority="6340"/>
  </conditionalFormatting>
  <conditionalFormatting sqref="D83">
    <cfRule type="duplicateValues" dxfId="1232" priority="6339"/>
  </conditionalFormatting>
  <conditionalFormatting sqref="D83">
    <cfRule type="duplicateValues" dxfId="1231" priority="6338"/>
  </conditionalFormatting>
  <conditionalFormatting sqref="D83">
    <cfRule type="iconSet" priority="6336">
      <iconSet iconSet="3Symbols2">
        <cfvo type="percent" val="0"/>
        <cfvo type="percent" val="33"/>
        <cfvo type="percent" val="67"/>
      </iconSet>
    </cfRule>
    <cfRule type="duplicateValues" dxfId="1230" priority="6337"/>
  </conditionalFormatting>
  <conditionalFormatting sqref="D83">
    <cfRule type="iconSet" priority="6335">
      <iconSet iconSet="3Symbols2">
        <cfvo type="percent" val="0"/>
        <cfvo type="percent" val="33"/>
        <cfvo type="percent" val="67"/>
      </iconSet>
    </cfRule>
  </conditionalFormatting>
  <conditionalFormatting sqref="D83">
    <cfRule type="duplicateValues" dxfId="1229" priority="6334"/>
  </conditionalFormatting>
  <conditionalFormatting sqref="D83">
    <cfRule type="duplicateValues" dxfId="1228" priority="6333"/>
  </conditionalFormatting>
  <conditionalFormatting sqref="D83">
    <cfRule type="duplicateValues" dxfId="1227" priority="6331"/>
    <cfRule type="duplicateValues" dxfId="1226" priority="6332"/>
  </conditionalFormatting>
  <conditionalFormatting sqref="D83">
    <cfRule type="duplicateValues" dxfId="1225" priority="6328" stopIfTrue="1"/>
    <cfRule type="duplicateValues" dxfId="1224" priority="6329"/>
    <cfRule type="duplicateValues" dxfId="1223" priority="6330"/>
  </conditionalFormatting>
  <conditionalFormatting sqref="D83">
    <cfRule type="iconSet" priority="6327">
      <iconSet iconSet="3Symbols2">
        <cfvo type="percent" val="0"/>
        <cfvo type="num" val="0"/>
        <cfvo type="num" val="0"/>
      </iconSet>
    </cfRule>
  </conditionalFormatting>
  <conditionalFormatting sqref="D83">
    <cfRule type="duplicateValues" dxfId="1222" priority="6326"/>
  </conditionalFormatting>
  <conditionalFormatting sqref="D83">
    <cfRule type="duplicateValues" dxfId="1221" priority="6324"/>
    <cfRule type="duplicateValues" dxfId="1220" priority="6325"/>
  </conditionalFormatting>
  <conditionalFormatting sqref="D83">
    <cfRule type="duplicateValues" dxfId="1219" priority="6323"/>
  </conditionalFormatting>
  <conditionalFormatting sqref="D83">
    <cfRule type="iconSet" priority="6321">
      <iconSet iconSet="3Symbols2">
        <cfvo type="percent" val="0"/>
        <cfvo type="percent" val="33"/>
        <cfvo type="percent" val="67"/>
      </iconSet>
    </cfRule>
    <cfRule type="duplicateValues" dxfId="1218" priority="6322"/>
  </conditionalFormatting>
  <conditionalFormatting sqref="D83">
    <cfRule type="iconSet" priority="6320">
      <iconSet iconSet="3Symbols2">
        <cfvo type="percent" val="0"/>
        <cfvo type="percent" val="33"/>
        <cfvo type="percent" val="67"/>
      </iconSet>
    </cfRule>
  </conditionalFormatting>
  <conditionalFormatting sqref="D83">
    <cfRule type="duplicateValues" dxfId="1217" priority="6319"/>
  </conditionalFormatting>
  <conditionalFormatting sqref="D83">
    <cfRule type="duplicateValues" dxfId="1216" priority="6318"/>
  </conditionalFormatting>
  <conditionalFormatting sqref="D83">
    <cfRule type="duplicateValues" dxfId="1215" priority="6316"/>
    <cfRule type="duplicateValues" dxfId="1214" priority="6317"/>
  </conditionalFormatting>
  <conditionalFormatting sqref="D83">
    <cfRule type="duplicateValues" dxfId="1213" priority="6313" stopIfTrue="1"/>
    <cfRule type="duplicateValues" dxfId="1212" priority="6314"/>
    <cfRule type="duplicateValues" dxfId="1211" priority="6315"/>
  </conditionalFormatting>
  <conditionalFormatting sqref="D83">
    <cfRule type="iconSet" priority="6312">
      <iconSet iconSet="3Symbols2">
        <cfvo type="percent" val="0"/>
        <cfvo type="num" val="0"/>
        <cfvo type="num" val="0"/>
      </iconSet>
    </cfRule>
  </conditionalFormatting>
  <conditionalFormatting sqref="D83">
    <cfRule type="duplicateValues" dxfId="1210" priority="6311"/>
  </conditionalFormatting>
  <conditionalFormatting sqref="D83">
    <cfRule type="duplicateValues" dxfId="1209" priority="6309"/>
    <cfRule type="duplicateValues" dxfId="1208" priority="6310"/>
  </conditionalFormatting>
  <conditionalFormatting sqref="D83">
    <cfRule type="duplicateValues" dxfId="1207" priority="6308"/>
  </conditionalFormatting>
  <conditionalFormatting sqref="D83">
    <cfRule type="duplicateValues" dxfId="1206" priority="6307"/>
  </conditionalFormatting>
  <conditionalFormatting sqref="D83">
    <cfRule type="duplicateValues" dxfId="1205" priority="6306"/>
  </conditionalFormatting>
  <conditionalFormatting sqref="D83">
    <cfRule type="duplicateValues" dxfId="1204" priority="6305"/>
  </conditionalFormatting>
  <conditionalFormatting sqref="D83">
    <cfRule type="iconSet" priority="6303">
      <iconSet iconSet="3Symbols2">
        <cfvo type="percent" val="0"/>
        <cfvo type="percent" val="33"/>
        <cfvo type="percent" val="67"/>
      </iconSet>
    </cfRule>
    <cfRule type="duplicateValues" dxfId="1203" priority="6304"/>
  </conditionalFormatting>
  <conditionalFormatting sqref="D83">
    <cfRule type="iconSet" priority="6302">
      <iconSet iconSet="3Symbols2">
        <cfvo type="percent" val="0"/>
        <cfvo type="percent" val="33"/>
        <cfvo type="percent" val="67"/>
      </iconSet>
    </cfRule>
  </conditionalFormatting>
  <conditionalFormatting sqref="D83">
    <cfRule type="duplicateValues" dxfId="1202" priority="6301"/>
  </conditionalFormatting>
  <conditionalFormatting sqref="D83">
    <cfRule type="duplicateValues" dxfId="1201" priority="6300"/>
  </conditionalFormatting>
  <conditionalFormatting sqref="D83">
    <cfRule type="duplicateValues" dxfId="1200" priority="6298"/>
    <cfRule type="duplicateValues" dxfId="1199" priority="6299"/>
  </conditionalFormatting>
  <conditionalFormatting sqref="D83">
    <cfRule type="duplicateValues" dxfId="1198" priority="6295" stopIfTrue="1"/>
    <cfRule type="duplicateValues" dxfId="1197" priority="6296"/>
    <cfRule type="duplicateValues" dxfId="1196" priority="6297"/>
  </conditionalFormatting>
  <conditionalFormatting sqref="D83">
    <cfRule type="iconSet" priority="6294">
      <iconSet iconSet="3Symbols2">
        <cfvo type="percent" val="0"/>
        <cfvo type="num" val="0"/>
        <cfvo type="num" val="0"/>
      </iconSet>
    </cfRule>
  </conditionalFormatting>
  <conditionalFormatting sqref="D83">
    <cfRule type="duplicateValues" dxfId="1195" priority="6293"/>
  </conditionalFormatting>
  <conditionalFormatting sqref="D83">
    <cfRule type="duplicateValues" dxfId="1194" priority="6291"/>
    <cfRule type="duplicateValues" dxfId="1193" priority="6292"/>
  </conditionalFormatting>
  <conditionalFormatting sqref="D83">
    <cfRule type="duplicateValues" dxfId="1192" priority="6290"/>
  </conditionalFormatting>
  <conditionalFormatting sqref="D83">
    <cfRule type="duplicateValues" dxfId="1191" priority="6289"/>
  </conditionalFormatting>
  <conditionalFormatting sqref="D83">
    <cfRule type="duplicateValues" dxfId="1190" priority="6288"/>
  </conditionalFormatting>
  <conditionalFormatting sqref="D83">
    <cfRule type="duplicateValues" dxfId="1189" priority="6287"/>
  </conditionalFormatting>
  <conditionalFormatting sqref="D83">
    <cfRule type="duplicateValues" dxfId="1188" priority="6286"/>
  </conditionalFormatting>
  <conditionalFormatting sqref="D83">
    <cfRule type="duplicateValues" dxfId="1187" priority="6285"/>
  </conditionalFormatting>
  <conditionalFormatting sqref="D83">
    <cfRule type="duplicateValues" dxfId="1186" priority="6284"/>
  </conditionalFormatting>
  <conditionalFormatting sqref="D83">
    <cfRule type="duplicateValues" dxfId="1185" priority="6283"/>
  </conditionalFormatting>
  <conditionalFormatting sqref="D83">
    <cfRule type="duplicateValues" dxfId="1184" priority="6282"/>
  </conditionalFormatting>
  <conditionalFormatting sqref="D83">
    <cfRule type="duplicateValues" dxfId="1183" priority="6278"/>
    <cfRule type="duplicateValues" dxfId="1182" priority="6279"/>
    <cfRule type="duplicateValues" dxfId="1181" priority="6280"/>
    <cfRule type="duplicateValues" dxfId="1180" priority="6281"/>
  </conditionalFormatting>
  <conditionalFormatting sqref="D83">
    <cfRule type="duplicateValues" dxfId="1179" priority="6277"/>
  </conditionalFormatting>
  <conditionalFormatting sqref="D22:D62">
    <cfRule type="duplicateValues" dxfId="1178" priority="2724"/>
  </conditionalFormatting>
  <conditionalFormatting sqref="D22:D62">
    <cfRule type="iconSet" priority="2570">
      <iconSet iconSet="3Symbols2">
        <cfvo type="percent" val="0"/>
        <cfvo type="percent" val="33"/>
        <cfvo type="percent" val="67"/>
      </iconSet>
    </cfRule>
  </conditionalFormatting>
  <conditionalFormatting sqref="D22:D62">
    <cfRule type="duplicateValues" dxfId="1177" priority="2569"/>
  </conditionalFormatting>
  <conditionalFormatting sqref="D22:D62">
    <cfRule type="duplicateValues" dxfId="1176" priority="2566" stopIfTrue="1"/>
    <cfRule type="duplicateValues" dxfId="1175" priority="2567"/>
    <cfRule type="duplicateValues" dxfId="1174" priority="2568"/>
  </conditionalFormatting>
  <conditionalFormatting sqref="D22:D62">
    <cfRule type="iconSet" priority="2565">
      <iconSet iconSet="3Symbols2">
        <cfvo type="percent" val="0"/>
        <cfvo type="num" val="0"/>
        <cfvo type="num" val="0"/>
      </iconSet>
    </cfRule>
  </conditionalFormatting>
  <conditionalFormatting sqref="D22:D62">
    <cfRule type="duplicateValues" dxfId="1173" priority="2553"/>
  </conditionalFormatting>
  <conditionalFormatting sqref="D22:D62">
    <cfRule type="duplicateValues" dxfId="1172" priority="2552"/>
  </conditionalFormatting>
  <conditionalFormatting sqref="D22:D62">
    <cfRule type="duplicateValues" dxfId="1171" priority="2416"/>
    <cfRule type="duplicateValues" dxfId="1170" priority="2417"/>
  </conditionalFormatting>
  <conditionalFormatting sqref="D22:D62">
    <cfRule type="iconSet" priority="2323">
      <iconSet iconSet="3Symbols2">
        <cfvo type="percent" val="0"/>
        <cfvo type="percent" val="33"/>
        <cfvo type="percent" val="67"/>
      </iconSet>
    </cfRule>
  </conditionalFormatting>
  <conditionalFormatting sqref="D22:D62">
    <cfRule type="duplicateValues" dxfId="1169" priority="2322"/>
  </conditionalFormatting>
  <conditionalFormatting sqref="D22:D62">
    <cfRule type="duplicateValues" dxfId="1168" priority="2321"/>
  </conditionalFormatting>
  <conditionalFormatting sqref="D22:D62">
    <cfRule type="duplicateValues" dxfId="1167" priority="2318" stopIfTrue="1"/>
    <cfRule type="duplicateValues" dxfId="1166" priority="2319"/>
    <cfRule type="duplicateValues" dxfId="1165" priority="2320"/>
  </conditionalFormatting>
  <conditionalFormatting sqref="D22:D62">
    <cfRule type="iconSet" priority="2317">
      <iconSet iconSet="3Symbols2">
        <cfvo type="percent" val="0"/>
        <cfvo type="num" val="0"/>
        <cfvo type="num" val="0"/>
      </iconSet>
    </cfRule>
  </conditionalFormatting>
  <conditionalFormatting sqref="D22:D62">
    <cfRule type="duplicateValues" dxfId="1164" priority="2316"/>
  </conditionalFormatting>
  <conditionalFormatting sqref="D22:D62">
    <cfRule type="duplicateValues" dxfId="1163" priority="2315"/>
  </conditionalFormatting>
  <conditionalFormatting sqref="D22:D62">
    <cfRule type="duplicateValues" dxfId="1162" priority="2314"/>
  </conditionalFormatting>
  <conditionalFormatting sqref="D22:D62">
    <cfRule type="duplicateValues" dxfId="1161" priority="2313"/>
  </conditionalFormatting>
  <conditionalFormatting sqref="D22:D62">
    <cfRule type="duplicateValues" dxfId="1160" priority="2147"/>
    <cfRule type="duplicateValues" dxfId="1159" priority="2148"/>
    <cfRule type="duplicateValues" dxfId="1158" priority="2149"/>
    <cfRule type="duplicateValues" dxfId="1157" priority="2150"/>
    <cfRule type="duplicateValues" dxfId="1156" priority="2151"/>
    <cfRule type="duplicateValues" dxfId="1155" priority="2152"/>
    <cfRule type="duplicateValues" dxfId="1154" priority="2153"/>
    <cfRule type="duplicateValues" dxfId="1153" priority="2154"/>
    <cfRule type="duplicateValues" dxfId="1152" priority="2155"/>
    <cfRule type="duplicateValues" dxfId="1151" priority="2156"/>
  </conditionalFormatting>
  <conditionalFormatting sqref="D22:D62">
    <cfRule type="duplicateValues" dxfId="1150" priority="2146"/>
  </conditionalFormatting>
  <conditionalFormatting sqref="D22:D62">
    <cfRule type="duplicateValues" dxfId="1149" priority="2145"/>
  </conditionalFormatting>
  <conditionalFormatting sqref="AZ1:AZ1048576">
    <cfRule type="duplicateValues" dxfId="1148" priority="8851"/>
  </conditionalFormatting>
  <conditionalFormatting sqref="D84:D1048576">
    <cfRule type="duplicateValues" dxfId="1147" priority="8889"/>
  </conditionalFormatting>
  <conditionalFormatting sqref="D84:D1048576 D1:D7 D63:D69">
    <cfRule type="duplicateValues" dxfId="1146" priority="8893"/>
    <cfRule type="duplicateValues" dxfId="1145" priority="8894"/>
    <cfRule type="duplicateValues" dxfId="1144" priority="8895"/>
    <cfRule type="duplicateValues" dxfId="1143" priority="8896"/>
  </conditionalFormatting>
  <conditionalFormatting sqref="D84:D1048576 D1:D7 D63:D69">
    <cfRule type="aboveAverage" priority="8909"/>
    <cfRule type="top10" priority="8910" rank="10"/>
    <cfRule type="duplicateValues" dxfId="1142" priority="8911"/>
    <cfRule type="duplicateValues" dxfId="1141" priority="8912"/>
    <cfRule type="duplicateValues" dxfId="1140" priority="8913"/>
    <cfRule type="colorScale" priority="8914">
      <colorScale>
        <cfvo type="min"/>
        <cfvo type="max"/>
        <color rgb="FFFF7128"/>
        <color rgb="FFFFEF9C"/>
      </colorScale>
    </cfRule>
    <cfRule type="duplicateValues" dxfId="1139" priority="8915"/>
  </conditionalFormatting>
  <conditionalFormatting sqref="D15">
    <cfRule type="iconSet" priority="1996">
      <iconSet iconSet="3Symbols2">
        <cfvo type="percent" val="0"/>
        <cfvo type="percent" val="33"/>
        <cfvo type="percent" val="67"/>
      </iconSet>
    </cfRule>
  </conditionalFormatting>
  <conditionalFormatting sqref="D15">
    <cfRule type="duplicateValues" dxfId="1138" priority="1995"/>
  </conditionalFormatting>
  <conditionalFormatting sqref="D15">
    <cfRule type="duplicateValues" dxfId="1137" priority="1994"/>
  </conditionalFormatting>
  <conditionalFormatting sqref="D15">
    <cfRule type="duplicateValues" dxfId="1136" priority="1991" stopIfTrue="1"/>
    <cfRule type="duplicateValues" dxfId="1135" priority="1992"/>
    <cfRule type="duplicateValues" dxfId="1134" priority="1993"/>
  </conditionalFormatting>
  <conditionalFormatting sqref="D15">
    <cfRule type="iconSet" priority="1990">
      <iconSet iconSet="3Symbols2">
        <cfvo type="percent" val="0"/>
        <cfvo type="num" val="0"/>
        <cfvo type="num" val="0"/>
      </iconSet>
    </cfRule>
  </conditionalFormatting>
  <conditionalFormatting sqref="D15">
    <cfRule type="duplicateValues" dxfId="1133" priority="1989"/>
  </conditionalFormatting>
  <conditionalFormatting sqref="D15">
    <cfRule type="duplicateValues" dxfId="1132" priority="1988"/>
  </conditionalFormatting>
  <conditionalFormatting sqref="D15">
    <cfRule type="duplicateValues" dxfId="1131" priority="1987"/>
  </conditionalFormatting>
  <conditionalFormatting sqref="D15 D11">
    <cfRule type="iconSet" priority="1986">
      <iconSet iconSet="3Symbols2">
        <cfvo type="percent" val="0"/>
        <cfvo type="percent" val="33"/>
        <cfvo type="percent" val="67"/>
      </iconSet>
    </cfRule>
  </conditionalFormatting>
  <conditionalFormatting sqref="D15 D11">
    <cfRule type="duplicateValues" dxfId="1130" priority="1985"/>
  </conditionalFormatting>
  <conditionalFormatting sqref="D15 D11">
    <cfRule type="duplicateValues" dxfId="1129" priority="1982" stopIfTrue="1"/>
    <cfRule type="duplicateValues" dxfId="1128" priority="1983"/>
    <cfRule type="duplicateValues" dxfId="1127" priority="1984"/>
  </conditionalFormatting>
  <conditionalFormatting sqref="D15 D11">
    <cfRule type="iconSet" priority="1981">
      <iconSet iconSet="3Symbols2">
        <cfvo type="percent" val="0"/>
        <cfvo type="num" val="0"/>
        <cfvo type="num" val="0"/>
      </iconSet>
    </cfRule>
  </conditionalFormatting>
  <conditionalFormatting sqref="D11">
    <cfRule type="iconSet" priority="1980">
      <iconSet iconSet="3Symbols2">
        <cfvo type="percent" val="0"/>
        <cfvo type="percent" val="33"/>
        <cfvo type="percent" val="67"/>
      </iconSet>
    </cfRule>
  </conditionalFormatting>
  <conditionalFormatting sqref="D11">
    <cfRule type="duplicateValues" dxfId="1126" priority="1979"/>
  </conditionalFormatting>
  <conditionalFormatting sqref="D11">
    <cfRule type="duplicateValues" dxfId="1125" priority="1978"/>
  </conditionalFormatting>
  <conditionalFormatting sqref="D11">
    <cfRule type="duplicateValues" dxfId="1124" priority="1975" stopIfTrue="1"/>
    <cfRule type="duplicateValues" dxfId="1123" priority="1976"/>
    <cfRule type="duplicateValues" dxfId="1122" priority="1977"/>
  </conditionalFormatting>
  <conditionalFormatting sqref="D11">
    <cfRule type="iconSet" priority="1974">
      <iconSet iconSet="3Symbols2">
        <cfvo type="percent" val="0"/>
        <cfvo type="num" val="0"/>
        <cfvo type="num" val="0"/>
      </iconSet>
    </cfRule>
  </conditionalFormatting>
  <conditionalFormatting sqref="D11">
    <cfRule type="duplicateValues" dxfId="1121" priority="1973"/>
  </conditionalFormatting>
  <conditionalFormatting sqref="D11">
    <cfRule type="duplicateValues" dxfId="1120" priority="1972"/>
  </conditionalFormatting>
  <conditionalFormatting sqref="D11">
    <cfRule type="duplicateValues" dxfId="1119" priority="1971"/>
  </conditionalFormatting>
  <conditionalFormatting sqref="D11">
    <cfRule type="duplicateValues" dxfId="1118" priority="1970"/>
  </conditionalFormatting>
  <conditionalFormatting sqref="D13">
    <cfRule type="iconSet" priority="1969">
      <iconSet iconSet="3Symbols2">
        <cfvo type="percent" val="0"/>
        <cfvo type="percent" val="33"/>
        <cfvo type="percent" val="67"/>
      </iconSet>
    </cfRule>
  </conditionalFormatting>
  <conditionalFormatting sqref="D13">
    <cfRule type="duplicateValues" dxfId="1117" priority="1968"/>
  </conditionalFormatting>
  <conditionalFormatting sqref="D13">
    <cfRule type="duplicateValues" dxfId="1116" priority="1967"/>
  </conditionalFormatting>
  <conditionalFormatting sqref="D13">
    <cfRule type="duplicateValues" dxfId="1115" priority="1964" stopIfTrue="1"/>
    <cfRule type="duplicateValues" dxfId="1114" priority="1965"/>
    <cfRule type="duplicateValues" dxfId="1113" priority="1966"/>
  </conditionalFormatting>
  <conditionalFormatting sqref="D13">
    <cfRule type="iconSet" priority="1963">
      <iconSet iconSet="3Symbols2">
        <cfvo type="percent" val="0"/>
        <cfvo type="num" val="0"/>
        <cfvo type="num" val="0"/>
      </iconSet>
    </cfRule>
  </conditionalFormatting>
  <conditionalFormatting sqref="D13">
    <cfRule type="duplicateValues" dxfId="1112" priority="1962"/>
  </conditionalFormatting>
  <conditionalFormatting sqref="D13">
    <cfRule type="duplicateValues" dxfId="1111" priority="1961"/>
  </conditionalFormatting>
  <conditionalFormatting sqref="D13">
    <cfRule type="iconSet" priority="1960">
      <iconSet iconSet="3Symbols2">
        <cfvo type="percent" val="0"/>
        <cfvo type="percent" val="33"/>
        <cfvo type="percent" val="67"/>
      </iconSet>
    </cfRule>
  </conditionalFormatting>
  <conditionalFormatting sqref="D13">
    <cfRule type="duplicateValues" dxfId="1110" priority="1959"/>
  </conditionalFormatting>
  <conditionalFormatting sqref="D13">
    <cfRule type="duplicateValues" dxfId="1109" priority="1958"/>
  </conditionalFormatting>
  <conditionalFormatting sqref="D13">
    <cfRule type="duplicateValues" dxfId="1108" priority="1955" stopIfTrue="1"/>
    <cfRule type="duplicateValues" dxfId="1107" priority="1956"/>
    <cfRule type="duplicateValues" dxfId="1106" priority="1957"/>
  </conditionalFormatting>
  <conditionalFormatting sqref="D13">
    <cfRule type="iconSet" priority="1954">
      <iconSet iconSet="3Symbols2">
        <cfvo type="percent" val="0"/>
        <cfvo type="num" val="0"/>
        <cfvo type="num" val="0"/>
      </iconSet>
    </cfRule>
  </conditionalFormatting>
  <conditionalFormatting sqref="D13">
    <cfRule type="duplicateValues" dxfId="1105" priority="1953"/>
  </conditionalFormatting>
  <conditionalFormatting sqref="D13">
    <cfRule type="duplicateValues" dxfId="1104" priority="1952"/>
  </conditionalFormatting>
  <conditionalFormatting sqref="D14">
    <cfRule type="iconSet" priority="1951">
      <iconSet iconSet="3Symbols2">
        <cfvo type="percent" val="0"/>
        <cfvo type="percent" val="33"/>
        <cfvo type="percent" val="67"/>
      </iconSet>
    </cfRule>
  </conditionalFormatting>
  <conditionalFormatting sqref="D14">
    <cfRule type="duplicateValues" dxfId="1103" priority="1950"/>
  </conditionalFormatting>
  <conditionalFormatting sqref="D14">
    <cfRule type="duplicateValues" dxfId="1102" priority="1949"/>
  </conditionalFormatting>
  <conditionalFormatting sqref="D14">
    <cfRule type="duplicateValues" dxfId="1101" priority="1946" stopIfTrue="1"/>
    <cfRule type="duplicateValues" dxfId="1100" priority="1947"/>
    <cfRule type="duplicateValues" dxfId="1099" priority="1948"/>
  </conditionalFormatting>
  <conditionalFormatting sqref="D14">
    <cfRule type="iconSet" priority="1945">
      <iconSet iconSet="3Symbols2">
        <cfvo type="percent" val="0"/>
        <cfvo type="num" val="0"/>
        <cfvo type="num" val="0"/>
      </iconSet>
    </cfRule>
  </conditionalFormatting>
  <conditionalFormatting sqref="D14">
    <cfRule type="duplicateValues" dxfId="1098" priority="1944"/>
  </conditionalFormatting>
  <conditionalFormatting sqref="D14">
    <cfRule type="duplicateValues" dxfId="1097" priority="1943"/>
  </conditionalFormatting>
  <conditionalFormatting sqref="D14">
    <cfRule type="iconSet" priority="1942">
      <iconSet iconSet="3Symbols2">
        <cfvo type="percent" val="0"/>
        <cfvo type="percent" val="33"/>
        <cfvo type="percent" val="67"/>
      </iconSet>
    </cfRule>
  </conditionalFormatting>
  <conditionalFormatting sqref="D14">
    <cfRule type="duplicateValues" dxfId="1096" priority="1941"/>
  </conditionalFormatting>
  <conditionalFormatting sqref="D14">
    <cfRule type="duplicateValues" dxfId="1095" priority="1940"/>
  </conditionalFormatting>
  <conditionalFormatting sqref="D14">
    <cfRule type="duplicateValues" dxfId="1094" priority="1937" stopIfTrue="1"/>
    <cfRule type="duplicateValues" dxfId="1093" priority="1938"/>
    <cfRule type="duplicateValues" dxfId="1092" priority="1939"/>
  </conditionalFormatting>
  <conditionalFormatting sqref="D14">
    <cfRule type="iconSet" priority="1936">
      <iconSet iconSet="3Symbols2">
        <cfvo type="percent" val="0"/>
        <cfvo type="num" val="0"/>
        <cfvo type="num" val="0"/>
      </iconSet>
    </cfRule>
  </conditionalFormatting>
  <conditionalFormatting sqref="D14">
    <cfRule type="duplicateValues" dxfId="1091" priority="1935"/>
  </conditionalFormatting>
  <conditionalFormatting sqref="D14">
    <cfRule type="duplicateValues" dxfId="1090" priority="1934"/>
  </conditionalFormatting>
  <conditionalFormatting sqref="D11 D13:D16">
    <cfRule type="duplicateValues" dxfId="1089" priority="1933"/>
  </conditionalFormatting>
  <conditionalFormatting sqref="D11 D21 D13:D16">
    <cfRule type="duplicateValues" dxfId="1088" priority="1932"/>
  </conditionalFormatting>
  <conditionalFormatting sqref="D8">
    <cfRule type="iconSet" priority="1931">
      <iconSet iconSet="3Symbols2">
        <cfvo type="percent" val="0"/>
        <cfvo type="percent" val="33"/>
        <cfvo type="percent" val="67"/>
      </iconSet>
    </cfRule>
  </conditionalFormatting>
  <conditionalFormatting sqref="D8">
    <cfRule type="duplicateValues" dxfId="1087" priority="1930"/>
  </conditionalFormatting>
  <conditionalFormatting sqref="D8">
    <cfRule type="duplicateValues" dxfId="1086" priority="1929"/>
  </conditionalFormatting>
  <conditionalFormatting sqref="D8">
    <cfRule type="duplicateValues" dxfId="1085" priority="1926" stopIfTrue="1"/>
    <cfRule type="duplicateValues" dxfId="1084" priority="1927"/>
    <cfRule type="duplicateValues" dxfId="1083" priority="1928"/>
  </conditionalFormatting>
  <conditionalFormatting sqref="D8">
    <cfRule type="iconSet" priority="1925">
      <iconSet iconSet="3Symbols2">
        <cfvo type="percent" val="0"/>
        <cfvo type="num" val="0"/>
        <cfvo type="num" val="0"/>
      </iconSet>
    </cfRule>
  </conditionalFormatting>
  <conditionalFormatting sqref="D8">
    <cfRule type="duplicateValues" dxfId="1082" priority="1924"/>
  </conditionalFormatting>
  <conditionalFormatting sqref="D8">
    <cfRule type="duplicateValues" dxfId="1081" priority="1923"/>
  </conditionalFormatting>
  <conditionalFormatting sqref="D8">
    <cfRule type="duplicateValues" dxfId="1080" priority="1922"/>
  </conditionalFormatting>
  <conditionalFormatting sqref="D8">
    <cfRule type="iconSet" priority="1921">
      <iconSet iconSet="3Symbols2">
        <cfvo type="percent" val="0"/>
        <cfvo type="percent" val="33"/>
        <cfvo type="percent" val="67"/>
      </iconSet>
    </cfRule>
  </conditionalFormatting>
  <conditionalFormatting sqref="D8">
    <cfRule type="duplicateValues" dxfId="1079" priority="1920"/>
  </conditionalFormatting>
  <conditionalFormatting sqref="D8">
    <cfRule type="duplicateValues" dxfId="1078" priority="1919"/>
  </conditionalFormatting>
  <conditionalFormatting sqref="D8">
    <cfRule type="duplicateValues" dxfId="1077" priority="1916" stopIfTrue="1"/>
    <cfRule type="duplicateValues" dxfId="1076" priority="1917"/>
    <cfRule type="duplicateValues" dxfId="1075" priority="1918"/>
  </conditionalFormatting>
  <conditionalFormatting sqref="D8">
    <cfRule type="iconSet" priority="1915">
      <iconSet iconSet="3Symbols2">
        <cfvo type="percent" val="0"/>
        <cfvo type="num" val="0"/>
        <cfvo type="num" val="0"/>
      </iconSet>
    </cfRule>
  </conditionalFormatting>
  <conditionalFormatting sqref="D8">
    <cfRule type="duplicateValues" dxfId="1074" priority="1914"/>
  </conditionalFormatting>
  <conditionalFormatting sqref="D8">
    <cfRule type="duplicateValues" dxfId="1073" priority="1913"/>
  </conditionalFormatting>
  <conditionalFormatting sqref="D8">
    <cfRule type="iconSet" priority="1912">
      <iconSet iconSet="3Symbols2">
        <cfvo type="percent" val="0"/>
        <cfvo type="percent" val="33"/>
        <cfvo type="percent" val="67"/>
      </iconSet>
    </cfRule>
  </conditionalFormatting>
  <conditionalFormatting sqref="D8">
    <cfRule type="duplicateValues" dxfId="1072" priority="1911"/>
  </conditionalFormatting>
  <conditionalFormatting sqref="D8">
    <cfRule type="duplicateValues" dxfId="1071" priority="1910"/>
  </conditionalFormatting>
  <conditionalFormatting sqref="D8">
    <cfRule type="duplicateValues" dxfId="1070" priority="1907" stopIfTrue="1"/>
    <cfRule type="duplicateValues" dxfId="1069" priority="1908"/>
    <cfRule type="duplicateValues" dxfId="1068" priority="1909"/>
  </conditionalFormatting>
  <conditionalFormatting sqref="D8">
    <cfRule type="iconSet" priority="1906">
      <iconSet iconSet="3Symbols2">
        <cfvo type="percent" val="0"/>
        <cfvo type="num" val="0"/>
        <cfvo type="num" val="0"/>
      </iconSet>
    </cfRule>
  </conditionalFormatting>
  <conditionalFormatting sqref="D8">
    <cfRule type="duplicateValues" dxfId="1067" priority="1905"/>
  </conditionalFormatting>
  <conditionalFormatting sqref="D8">
    <cfRule type="duplicateValues" dxfId="1066" priority="1904"/>
  </conditionalFormatting>
  <conditionalFormatting sqref="D8">
    <cfRule type="duplicateValues" dxfId="1065" priority="1903"/>
  </conditionalFormatting>
  <conditionalFormatting sqref="D8">
    <cfRule type="duplicateValues" dxfId="1064" priority="1902"/>
  </conditionalFormatting>
  <conditionalFormatting sqref="D8">
    <cfRule type="duplicateValues" dxfId="1063" priority="1901"/>
  </conditionalFormatting>
  <conditionalFormatting sqref="D8">
    <cfRule type="duplicateValues" dxfId="1062" priority="1900"/>
  </conditionalFormatting>
  <conditionalFormatting sqref="D8">
    <cfRule type="duplicateValues" dxfId="1061" priority="1899"/>
  </conditionalFormatting>
  <conditionalFormatting sqref="D9">
    <cfRule type="iconSet" priority="1898">
      <iconSet iconSet="3Symbols2">
        <cfvo type="percent" val="0"/>
        <cfvo type="percent" val="33"/>
        <cfvo type="percent" val="67"/>
      </iconSet>
    </cfRule>
  </conditionalFormatting>
  <conditionalFormatting sqref="D9">
    <cfRule type="duplicateValues" dxfId="1060" priority="1897"/>
  </conditionalFormatting>
  <conditionalFormatting sqref="D9">
    <cfRule type="duplicateValues" dxfId="1059" priority="1896"/>
  </conditionalFormatting>
  <conditionalFormatting sqref="D9">
    <cfRule type="duplicateValues" dxfId="1058" priority="1893" stopIfTrue="1"/>
    <cfRule type="duplicateValues" dxfId="1057" priority="1894"/>
    <cfRule type="duplicateValues" dxfId="1056" priority="1895"/>
  </conditionalFormatting>
  <conditionalFormatting sqref="D9">
    <cfRule type="iconSet" priority="1892">
      <iconSet iconSet="3Symbols2">
        <cfvo type="percent" val="0"/>
        <cfvo type="num" val="0"/>
        <cfvo type="num" val="0"/>
      </iconSet>
    </cfRule>
  </conditionalFormatting>
  <conditionalFormatting sqref="D9">
    <cfRule type="duplicateValues" dxfId="1055" priority="1891"/>
  </conditionalFormatting>
  <conditionalFormatting sqref="D9">
    <cfRule type="duplicateValues" dxfId="1054" priority="1890"/>
  </conditionalFormatting>
  <conditionalFormatting sqref="D9">
    <cfRule type="iconSet" priority="1889">
      <iconSet iconSet="3Symbols2">
        <cfvo type="percent" val="0"/>
        <cfvo type="percent" val="33"/>
        <cfvo type="percent" val="67"/>
      </iconSet>
    </cfRule>
  </conditionalFormatting>
  <conditionalFormatting sqref="D9">
    <cfRule type="duplicateValues" dxfId="1053" priority="1888"/>
  </conditionalFormatting>
  <conditionalFormatting sqref="D9">
    <cfRule type="duplicateValues" dxfId="1052" priority="1887"/>
  </conditionalFormatting>
  <conditionalFormatting sqref="D9">
    <cfRule type="duplicateValues" dxfId="1051" priority="1884" stopIfTrue="1"/>
    <cfRule type="duplicateValues" dxfId="1050" priority="1885"/>
    <cfRule type="duplicateValues" dxfId="1049" priority="1886"/>
  </conditionalFormatting>
  <conditionalFormatting sqref="D9">
    <cfRule type="iconSet" priority="1883">
      <iconSet iconSet="3Symbols2">
        <cfvo type="percent" val="0"/>
        <cfvo type="num" val="0"/>
        <cfvo type="num" val="0"/>
      </iconSet>
    </cfRule>
  </conditionalFormatting>
  <conditionalFormatting sqref="D9">
    <cfRule type="duplicateValues" dxfId="1048" priority="1882"/>
  </conditionalFormatting>
  <conditionalFormatting sqref="D9">
    <cfRule type="iconSet" priority="1881">
      <iconSet iconSet="3Symbols2">
        <cfvo type="percent" val="0"/>
        <cfvo type="percent" val="33"/>
        <cfvo type="percent" val="67"/>
      </iconSet>
    </cfRule>
  </conditionalFormatting>
  <conditionalFormatting sqref="D9">
    <cfRule type="duplicateValues" dxfId="1047" priority="1880"/>
  </conditionalFormatting>
  <conditionalFormatting sqref="D9">
    <cfRule type="duplicateValues" dxfId="1046" priority="1879"/>
  </conditionalFormatting>
  <conditionalFormatting sqref="D9">
    <cfRule type="duplicateValues" dxfId="1045" priority="1876" stopIfTrue="1"/>
    <cfRule type="duplicateValues" dxfId="1044" priority="1877"/>
    <cfRule type="duplicateValues" dxfId="1043" priority="1878"/>
  </conditionalFormatting>
  <conditionalFormatting sqref="D9">
    <cfRule type="iconSet" priority="1875">
      <iconSet iconSet="3Symbols2">
        <cfvo type="percent" val="0"/>
        <cfvo type="num" val="0"/>
        <cfvo type="num" val="0"/>
      </iconSet>
    </cfRule>
  </conditionalFormatting>
  <conditionalFormatting sqref="D9">
    <cfRule type="duplicateValues" dxfId="1042" priority="1874"/>
  </conditionalFormatting>
  <conditionalFormatting sqref="D9">
    <cfRule type="duplicateValues" dxfId="1041" priority="1873"/>
  </conditionalFormatting>
  <conditionalFormatting sqref="D9">
    <cfRule type="iconSet" priority="1872">
      <iconSet iconSet="3Symbols2">
        <cfvo type="percent" val="0"/>
        <cfvo type="percent" val="33"/>
        <cfvo type="percent" val="67"/>
      </iconSet>
    </cfRule>
  </conditionalFormatting>
  <conditionalFormatting sqref="D9">
    <cfRule type="duplicateValues" dxfId="1040" priority="1871"/>
  </conditionalFormatting>
  <conditionalFormatting sqref="D9">
    <cfRule type="duplicateValues" dxfId="1039" priority="1870"/>
  </conditionalFormatting>
  <conditionalFormatting sqref="D9">
    <cfRule type="duplicateValues" dxfId="1038" priority="1867" stopIfTrue="1"/>
    <cfRule type="duplicateValues" dxfId="1037" priority="1868"/>
    <cfRule type="duplicateValues" dxfId="1036" priority="1869"/>
  </conditionalFormatting>
  <conditionalFormatting sqref="D9">
    <cfRule type="iconSet" priority="1866">
      <iconSet iconSet="3Symbols2">
        <cfvo type="percent" val="0"/>
        <cfvo type="num" val="0"/>
        <cfvo type="num" val="0"/>
      </iconSet>
    </cfRule>
  </conditionalFormatting>
  <conditionalFormatting sqref="D9">
    <cfRule type="duplicateValues" dxfId="1035" priority="1865"/>
  </conditionalFormatting>
  <conditionalFormatting sqref="D9">
    <cfRule type="duplicateValues" dxfId="1034" priority="1864"/>
  </conditionalFormatting>
  <conditionalFormatting sqref="D9">
    <cfRule type="duplicateValues" dxfId="1033" priority="1863"/>
  </conditionalFormatting>
  <conditionalFormatting sqref="D9">
    <cfRule type="duplicateValues" dxfId="1032" priority="1862"/>
  </conditionalFormatting>
  <conditionalFormatting sqref="D9">
    <cfRule type="duplicateValues" dxfId="1031" priority="1861"/>
  </conditionalFormatting>
  <conditionalFormatting sqref="D9">
    <cfRule type="duplicateValues" dxfId="1030" priority="1860"/>
  </conditionalFormatting>
  <conditionalFormatting sqref="D9">
    <cfRule type="duplicateValues" dxfId="1029" priority="1859"/>
  </conditionalFormatting>
  <conditionalFormatting sqref="D10">
    <cfRule type="iconSet" priority="1858">
      <iconSet iconSet="3Symbols2">
        <cfvo type="percent" val="0"/>
        <cfvo type="percent" val="33"/>
        <cfvo type="percent" val="67"/>
      </iconSet>
    </cfRule>
  </conditionalFormatting>
  <conditionalFormatting sqref="D10">
    <cfRule type="duplicateValues" dxfId="1028" priority="1857"/>
  </conditionalFormatting>
  <conditionalFormatting sqref="D10">
    <cfRule type="duplicateValues" dxfId="1027" priority="1856"/>
  </conditionalFormatting>
  <conditionalFormatting sqref="D10">
    <cfRule type="duplicateValues" dxfId="1026" priority="1853" stopIfTrue="1"/>
    <cfRule type="duplicateValues" dxfId="1025" priority="1854"/>
    <cfRule type="duplicateValues" dxfId="1024" priority="1855"/>
  </conditionalFormatting>
  <conditionalFormatting sqref="D10">
    <cfRule type="iconSet" priority="1852">
      <iconSet iconSet="3Symbols2">
        <cfvo type="percent" val="0"/>
        <cfvo type="num" val="0"/>
        <cfvo type="num" val="0"/>
      </iconSet>
    </cfRule>
  </conditionalFormatting>
  <conditionalFormatting sqref="D10">
    <cfRule type="duplicateValues" dxfId="1023" priority="1851"/>
  </conditionalFormatting>
  <conditionalFormatting sqref="D10">
    <cfRule type="duplicateValues" dxfId="1022" priority="1850"/>
  </conditionalFormatting>
  <conditionalFormatting sqref="D10">
    <cfRule type="iconSet" priority="1849">
      <iconSet iconSet="3Symbols2">
        <cfvo type="percent" val="0"/>
        <cfvo type="percent" val="33"/>
        <cfvo type="percent" val="67"/>
      </iconSet>
    </cfRule>
  </conditionalFormatting>
  <conditionalFormatting sqref="D10">
    <cfRule type="duplicateValues" dxfId="1021" priority="1848"/>
  </conditionalFormatting>
  <conditionalFormatting sqref="D10">
    <cfRule type="duplicateValues" dxfId="1020" priority="1847"/>
  </conditionalFormatting>
  <conditionalFormatting sqref="D10">
    <cfRule type="duplicateValues" dxfId="1019" priority="1844" stopIfTrue="1"/>
    <cfRule type="duplicateValues" dxfId="1018" priority="1845"/>
    <cfRule type="duplicateValues" dxfId="1017" priority="1846"/>
  </conditionalFormatting>
  <conditionalFormatting sqref="D10">
    <cfRule type="iconSet" priority="1843">
      <iconSet iconSet="3Symbols2">
        <cfvo type="percent" val="0"/>
        <cfvo type="num" val="0"/>
        <cfvo type="num" val="0"/>
      </iconSet>
    </cfRule>
  </conditionalFormatting>
  <conditionalFormatting sqref="D10">
    <cfRule type="duplicateValues" dxfId="1016" priority="1842"/>
  </conditionalFormatting>
  <conditionalFormatting sqref="D10">
    <cfRule type="iconSet" priority="1841">
      <iconSet iconSet="3Symbols2">
        <cfvo type="percent" val="0"/>
        <cfvo type="percent" val="33"/>
        <cfvo type="percent" val="67"/>
      </iconSet>
    </cfRule>
  </conditionalFormatting>
  <conditionalFormatting sqref="D10">
    <cfRule type="duplicateValues" dxfId="1015" priority="1840"/>
  </conditionalFormatting>
  <conditionalFormatting sqref="D10">
    <cfRule type="duplicateValues" dxfId="1014" priority="1839"/>
  </conditionalFormatting>
  <conditionalFormatting sqref="D10">
    <cfRule type="duplicateValues" dxfId="1013" priority="1836" stopIfTrue="1"/>
    <cfRule type="duplicateValues" dxfId="1012" priority="1837"/>
    <cfRule type="duplicateValues" dxfId="1011" priority="1838"/>
  </conditionalFormatting>
  <conditionalFormatting sqref="D10">
    <cfRule type="iconSet" priority="1835">
      <iconSet iconSet="3Symbols2">
        <cfvo type="percent" val="0"/>
        <cfvo type="num" val="0"/>
        <cfvo type="num" val="0"/>
      </iconSet>
    </cfRule>
  </conditionalFormatting>
  <conditionalFormatting sqref="D10">
    <cfRule type="duplicateValues" dxfId="1010" priority="1834"/>
  </conditionalFormatting>
  <conditionalFormatting sqref="D10">
    <cfRule type="duplicateValues" dxfId="1009" priority="1833"/>
  </conditionalFormatting>
  <conditionalFormatting sqref="D10">
    <cfRule type="iconSet" priority="1832">
      <iconSet iconSet="3Symbols2">
        <cfvo type="percent" val="0"/>
        <cfvo type="percent" val="33"/>
        <cfvo type="percent" val="67"/>
      </iconSet>
    </cfRule>
  </conditionalFormatting>
  <conditionalFormatting sqref="D10">
    <cfRule type="duplicateValues" dxfId="1008" priority="1831"/>
  </conditionalFormatting>
  <conditionalFormatting sqref="D10">
    <cfRule type="duplicateValues" dxfId="1007" priority="1830"/>
  </conditionalFormatting>
  <conditionalFormatting sqref="D10">
    <cfRule type="duplicateValues" dxfId="1006" priority="1827" stopIfTrue="1"/>
    <cfRule type="duplicateValues" dxfId="1005" priority="1828"/>
    <cfRule type="duplicateValues" dxfId="1004" priority="1829"/>
  </conditionalFormatting>
  <conditionalFormatting sqref="D10">
    <cfRule type="iconSet" priority="1826">
      <iconSet iconSet="3Symbols2">
        <cfvo type="percent" val="0"/>
        <cfvo type="num" val="0"/>
        <cfvo type="num" val="0"/>
      </iconSet>
    </cfRule>
  </conditionalFormatting>
  <conditionalFormatting sqref="D10">
    <cfRule type="duplicateValues" dxfId="1003" priority="1825"/>
  </conditionalFormatting>
  <conditionalFormatting sqref="D10">
    <cfRule type="duplicateValues" dxfId="1002" priority="1824"/>
  </conditionalFormatting>
  <conditionalFormatting sqref="D10">
    <cfRule type="duplicateValues" dxfId="1001" priority="1823"/>
  </conditionalFormatting>
  <conditionalFormatting sqref="D10">
    <cfRule type="duplicateValues" dxfId="1000" priority="1822"/>
  </conditionalFormatting>
  <conditionalFormatting sqref="D10">
    <cfRule type="duplicateValues" dxfId="999" priority="1821"/>
  </conditionalFormatting>
  <conditionalFormatting sqref="D10">
    <cfRule type="duplicateValues" dxfId="998" priority="1820"/>
  </conditionalFormatting>
  <conditionalFormatting sqref="D10">
    <cfRule type="duplicateValues" dxfId="997" priority="1819"/>
  </conditionalFormatting>
  <conditionalFormatting sqref="D17">
    <cfRule type="iconSet" priority="1818">
      <iconSet iconSet="3Symbols2">
        <cfvo type="percent" val="0"/>
        <cfvo type="percent" val="33"/>
        <cfvo type="percent" val="67"/>
      </iconSet>
    </cfRule>
  </conditionalFormatting>
  <conditionalFormatting sqref="D17">
    <cfRule type="duplicateValues" dxfId="996" priority="1817"/>
  </conditionalFormatting>
  <conditionalFormatting sqref="D17">
    <cfRule type="duplicateValues" dxfId="995" priority="1816"/>
  </conditionalFormatting>
  <conditionalFormatting sqref="D17">
    <cfRule type="duplicateValues" dxfId="994" priority="1813" stopIfTrue="1"/>
    <cfRule type="duplicateValues" dxfId="993" priority="1814"/>
    <cfRule type="duplicateValues" dxfId="992" priority="1815"/>
  </conditionalFormatting>
  <conditionalFormatting sqref="D17">
    <cfRule type="iconSet" priority="1812">
      <iconSet iconSet="3Symbols2">
        <cfvo type="percent" val="0"/>
        <cfvo type="num" val="0"/>
        <cfvo type="num" val="0"/>
      </iconSet>
    </cfRule>
  </conditionalFormatting>
  <conditionalFormatting sqref="D17">
    <cfRule type="duplicateValues" dxfId="991" priority="1811"/>
  </conditionalFormatting>
  <conditionalFormatting sqref="D17">
    <cfRule type="duplicateValues" dxfId="990" priority="1810"/>
  </conditionalFormatting>
  <conditionalFormatting sqref="D17">
    <cfRule type="iconSet" priority="1809">
      <iconSet iconSet="3Symbols2">
        <cfvo type="percent" val="0"/>
        <cfvo type="percent" val="33"/>
        <cfvo type="percent" val="67"/>
      </iconSet>
    </cfRule>
  </conditionalFormatting>
  <conditionalFormatting sqref="D17">
    <cfRule type="duplicateValues" dxfId="989" priority="1808"/>
  </conditionalFormatting>
  <conditionalFormatting sqref="D17">
    <cfRule type="duplicateValues" dxfId="988" priority="1807"/>
  </conditionalFormatting>
  <conditionalFormatting sqref="D17">
    <cfRule type="duplicateValues" dxfId="987" priority="1804" stopIfTrue="1"/>
    <cfRule type="duplicateValues" dxfId="986" priority="1805"/>
    <cfRule type="duplicateValues" dxfId="985" priority="1806"/>
  </conditionalFormatting>
  <conditionalFormatting sqref="D17">
    <cfRule type="iconSet" priority="1803">
      <iconSet iconSet="3Symbols2">
        <cfvo type="percent" val="0"/>
        <cfvo type="num" val="0"/>
        <cfvo type="num" val="0"/>
      </iconSet>
    </cfRule>
  </conditionalFormatting>
  <conditionalFormatting sqref="D17">
    <cfRule type="duplicateValues" dxfId="984" priority="1802"/>
  </conditionalFormatting>
  <conditionalFormatting sqref="D17">
    <cfRule type="iconSet" priority="1801">
      <iconSet iconSet="3Symbols2">
        <cfvo type="percent" val="0"/>
        <cfvo type="percent" val="33"/>
        <cfvo type="percent" val="67"/>
      </iconSet>
    </cfRule>
  </conditionalFormatting>
  <conditionalFormatting sqref="D17">
    <cfRule type="duplicateValues" dxfId="983" priority="1800"/>
  </conditionalFormatting>
  <conditionalFormatting sqref="D17">
    <cfRule type="duplicateValues" dxfId="982" priority="1799"/>
  </conditionalFormatting>
  <conditionalFormatting sqref="D17">
    <cfRule type="duplicateValues" dxfId="981" priority="1796" stopIfTrue="1"/>
    <cfRule type="duplicateValues" dxfId="980" priority="1797"/>
    <cfRule type="duplicateValues" dxfId="979" priority="1798"/>
  </conditionalFormatting>
  <conditionalFormatting sqref="D17">
    <cfRule type="iconSet" priority="1795">
      <iconSet iconSet="3Symbols2">
        <cfvo type="percent" val="0"/>
        <cfvo type="num" val="0"/>
        <cfvo type="num" val="0"/>
      </iconSet>
    </cfRule>
  </conditionalFormatting>
  <conditionalFormatting sqref="D17">
    <cfRule type="duplicateValues" dxfId="978" priority="1794"/>
  </conditionalFormatting>
  <conditionalFormatting sqref="D17">
    <cfRule type="duplicateValues" dxfId="977" priority="1793"/>
  </conditionalFormatting>
  <conditionalFormatting sqref="D17">
    <cfRule type="iconSet" priority="1792">
      <iconSet iconSet="3Symbols2">
        <cfvo type="percent" val="0"/>
        <cfvo type="percent" val="33"/>
        <cfvo type="percent" val="67"/>
      </iconSet>
    </cfRule>
  </conditionalFormatting>
  <conditionalFormatting sqref="D17">
    <cfRule type="duplicateValues" dxfId="976" priority="1791"/>
  </conditionalFormatting>
  <conditionalFormatting sqref="D17">
    <cfRule type="duplicateValues" dxfId="975" priority="1790"/>
  </conditionalFormatting>
  <conditionalFormatting sqref="D17">
    <cfRule type="duplicateValues" dxfId="974" priority="1787" stopIfTrue="1"/>
    <cfRule type="duplicateValues" dxfId="973" priority="1788"/>
    <cfRule type="duplicateValues" dxfId="972" priority="1789"/>
  </conditionalFormatting>
  <conditionalFormatting sqref="D17">
    <cfRule type="iconSet" priority="1786">
      <iconSet iconSet="3Symbols2">
        <cfvo type="percent" val="0"/>
        <cfvo type="num" val="0"/>
        <cfvo type="num" val="0"/>
      </iconSet>
    </cfRule>
  </conditionalFormatting>
  <conditionalFormatting sqref="D17">
    <cfRule type="duplicateValues" dxfId="971" priority="1785"/>
  </conditionalFormatting>
  <conditionalFormatting sqref="D17">
    <cfRule type="duplicateValues" dxfId="970" priority="1784"/>
  </conditionalFormatting>
  <conditionalFormatting sqref="D17">
    <cfRule type="duplicateValues" dxfId="969" priority="1783"/>
  </conditionalFormatting>
  <conditionalFormatting sqref="D17">
    <cfRule type="duplicateValues" dxfId="968" priority="1782"/>
  </conditionalFormatting>
  <conditionalFormatting sqref="D17">
    <cfRule type="duplicateValues" dxfId="967" priority="1781"/>
  </conditionalFormatting>
  <conditionalFormatting sqref="D17">
    <cfRule type="duplicateValues" dxfId="966" priority="1780"/>
  </conditionalFormatting>
  <conditionalFormatting sqref="D17">
    <cfRule type="duplicateValues" dxfId="965" priority="1779"/>
  </conditionalFormatting>
  <conditionalFormatting sqref="D21">
    <cfRule type="iconSet" priority="1778">
      <iconSet iconSet="3Symbols2">
        <cfvo type="percent" val="0"/>
        <cfvo type="percent" val="33"/>
        <cfvo type="percent" val="67"/>
      </iconSet>
    </cfRule>
  </conditionalFormatting>
  <conditionalFormatting sqref="D21">
    <cfRule type="duplicateValues" dxfId="964" priority="1777"/>
  </conditionalFormatting>
  <conditionalFormatting sqref="D21">
    <cfRule type="duplicateValues" dxfId="963" priority="1774" stopIfTrue="1"/>
    <cfRule type="duplicateValues" dxfId="962" priority="1775"/>
    <cfRule type="duplicateValues" dxfId="961" priority="1776"/>
  </conditionalFormatting>
  <conditionalFormatting sqref="D21">
    <cfRule type="iconSet" priority="1773">
      <iconSet iconSet="3Symbols2">
        <cfvo type="percent" val="0"/>
        <cfvo type="num" val="0"/>
        <cfvo type="num" val="0"/>
      </iconSet>
    </cfRule>
  </conditionalFormatting>
  <conditionalFormatting sqref="D21">
    <cfRule type="iconSet" priority="1772">
      <iconSet iconSet="3Symbols2">
        <cfvo type="percent" val="0"/>
        <cfvo type="percent" val="33"/>
        <cfvo type="percent" val="67"/>
      </iconSet>
    </cfRule>
  </conditionalFormatting>
  <conditionalFormatting sqref="D21">
    <cfRule type="duplicateValues" dxfId="960" priority="1771"/>
  </conditionalFormatting>
  <conditionalFormatting sqref="D21">
    <cfRule type="duplicateValues" dxfId="959" priority="1770"/>
  </conditionalFormatting>
  <conditionalFormatting sqref="D21">
    <cfRule type="duplicateValues" dxfId="958" priority="1767" stopIfTrue="1"/>
    <cfRule type="duplicateValues" dxfId="957" priority="1768"/>
    <cfRule type="duplicateValues" dxfId="956" priority="1769"/>
  </conditionalFormatting>
  <conditionalFormatting sqref="D21">
    <cfRule type="iconSet" priority="1766">
      <iconSet iconSet="3Symbols2">
        <cfvo type="percent" val="0"/>
        <cfvo type="num" val="0"/>
        <cfvo type="num" val="0"/>
      </iconSet>
    </cfRule>
  </conditionalFormatting>
  <conditionalFormatting sqref="D21">
    <cfRule type="duplicateValues" dxfId="955" priority="1765"/>
  </conditionalFormatting>
  <conditionalFormatting sqref="D21">
    <cfRule type="duplicateValues" dxfId="954" priority="1764"/>
  </conditionalFormatting>
  <conditionalFormatting sqref="D21">
    <cfRule type="duplicateValues" dxfId="953" priority="1763"/>
  </conditionalFormatting>
  <conditionalFormatting sqref="D21">
    <cfRule type="duplicateValues" dxfId="952" priority="1762"/>
  </conditionalFormatting>
  <conditionalFormatting sqref="D21">
    <cfRule type="duplicateValues" dxfId="951" priority="1761"/>
  </conditionalFormatting>
  <conditionalFormatting sqref="D21">
    <cfRule type="duplicateValues" dxfId="950" priority="1760"/>
  </conditionalFormatting>
  <conditionalFormatting sqref="D18">
    <cfRule type="iconSet" priority="1759">
      <iconSet iconSet="3Symbols2">
        <cfvo type="percent" val="0"/>
        <cfvo type="percent" val="33"/>
        <cfvo type="percent" val="67"/>
      </iconSet>
    </cfRule>
  </conditionalFormatting>
  <conditionalFormatting sqref="D18">
    <cfRule type="duplicateValues" dxfId="949" priority="1758"/>
  </conditionalFormatting>
  <conditionalFormatting sqref="D18">
    <cfRule type="duplicateValues" dxfId="948" priority="1757"/>
  </conditionalFormatting>
  <conditionalFormatting sqref="D18">
    <cfRule type="duplicateValues" dxfId="947" priority="1754" stopIfTrue="1"/>
    <cfRule type="duplicateValues" dxfId="946" priority="1755"/>
    <cfRule type="duplicateValues" dxfId="945" priority="1756"/>
  </conditionalFormatting>
  <conditionalFormatting sqref="D18">
    <cfRule type="iconSet" priority="1753">
      <iconSet iconSet="3Symbols2">
        <cfvo type="percent" val="0"/>
        <cfvo type="num" val="0"/>
        <cfvo type="num" val="0"/>
      </iconSet>
    </cfRule>
  </conditionalFormatting>
  <conditionalFormatting sqref="D18">
    <cfRule type="duplicateValues" dxfId="944" priority="1752"/>
  </conditionalFormatting>
  <conditionalFormatting sqref="D18">
    <cfRule type="duplicateValues" dxfId="943" priority="1751"/>
  </conditionalFormatting>
  <conditionalFormatting sqref="D18">
    <cfRule type="duplicateValues" dxfId="942" priority="1750"/>
  </conditionalFormatting>
  <conditionalFormatting sqref="D18">
    <cfRule type="iconSet" priority="1749">
      <iconSet iconSet="3Symbols2">
        <cfvo type="percent" val="0"/>
        <cfvo type="percent" val="33"/>
        <cfvo type="percent" val="67"/>
      </iconSet>
    </cfRule>
  </conditionalFormatting>
  <conditionalFormatting sqref="D18">
    <cfRule type="duplicateValues" dxfId="941" priority="1748"/>
  </conditionalFormatting>
  <conditionalFormatting sqref="D18">
    <cfRule type="duplicateValues" dxfId="940" priority="1747"/>
  </conditionalFormatting>
  <conditionalFormatting sqref="D18">
    <cfRule type="duplicateValues" dxfId="939" priority="1744" stopIfTrue="1"/>
    <cfRule type="duplicateValues" dxfId="938" priority="1745"/>
    <cfRule type="duplicateValues" dxfId="937" priority="1746"/>
  </conditionalFormatting>
  <conditionalFormatting sqref="D18">
    <cfRule type="iconSet" priority="1743">
      <iconSet iconSet="3Symbols2">
        <cfvo type="percent" val="0"/>
        <cfvo type="num" val="0"/>
        <cfvo type="num" val="0"/>
      </iconSet>
    </cfRule>
  </conditionalFormatting>
  <conditionalFormatting sqref="D18">
    <cfRule type="duplicateValues" dxfId="936" priority="1742"/>
  </conditionalFormatting>
  <conditionalFormatting sqref="D18">
    <cfRule type="duplicateValues" dxfId="935" priority="1741"/>
  </conditionalFormatting>
  <conditionalFormatting sqref="D18">
    <cfRule type="iconSet" priority="1740">
      <iconSet iconSet="3Symbols2">
        <cfvo type="percent" val="0"/>
        <cfvo type="percent" val="33"/>
        <cfvo type="percent" val="67"/>
      </iconSet>
    </cfRule>
  </conditionalFormatting>
  <conditionalFormatting sqref="D18">
    <cfRule type="duplicateValues" dxfId="934" priority="1739"/>
  </conditionalFormatting>
  <conditionalFormatting sqref="D18">
    <cfRule type="duplicateValues" dxfId="933" priority="1738"/>
  </conditionalFormatting>
  <conditionalFormatting sqref="D18">
    <cfRule type="duplicateValues" dxfId="932" priority="1735" stopIfTrue="1"/>
    <cfRule type="duplicateValues" dxfId="931" priority="1736"/>
    <cfRule type="duplicateValues" dxfId="930" priority="1737"/>
  </conditionalFormatting>
  <conditionalFormatting sqref="D18">
    <cfRule type="iconSet" priority="1734">
      <iconSet iconSet="3Symbols2">
        <cfvo type="percent" val="0"/>
        <cfvo type="num" val="0"/>
        <cfvo type="num" val="0"/>
      </iconSet>
    </cfRule>
  </conditionalFormatting>
  <conditionalFormatting sqref="D18">
    <cfRule type="duplicateValues" dxfId="929" priority="1733"/>
  </conditionalFormatting>
  <conditionalFormatting sqref="D18">
    <cfRule type="duplicateValues" dxfId="928" priority="1732"/>
  </conditionalFormatting>
  <conditionalFormatting sqref="D18">
    <cfRule type="duplicateValues" dxfId="927" priority="1731"/>
  </conditionalFormatting>
  <conditionalFormatting sqref="D18">
    <cfRule type="duplicateValues" dxfId="926" priority="1730"/>
  </conditionalFormatting>
  <conditionalFormatting sqref="D18">
    <cfRule type="duplicateValues" dxfId="925" priority="1729"/>
  </conditionalFormatting>
  <conditionalFormatting sqref="D18">
    <cfRule type="duplicateValues" dxfId="924" priority="1728"/>
  </conditionalFormatting>
  <conditionalFormatting sqref="D18">
    <cfRule type="duplicateValues" dxfId="923" priority="1727"/>
  </conditionalFormatting>
  <conditionalFormatting sqref="D19">
    <cfRule type="iconSet" priority="1726">
      <iconSet iconSet="3Symbols2">
        <cfvo type="percent" val="0"/>
        <cfvo type="percent" val="33"/>
        <cfvo type="percent" val="67"/>
      </iconSet>
    </cfRule>
  </conditionalFormatting>
  <conditionalFormatting sqref="D19">
    <cfRule type="duplicateValues" dxfId="922" priority="1725"/>
  </conditionalFormatting>
  <conditionalFormatting sqref="D19">
    <cfRule type="duplicateValues" dxfId="921" priority="1724"/>
  </conditionalFormatting>
  <conditionalFormatting sqref="D19">
    <cfRule type="duplicateValues" dxfId="920" priority="1721" stopIfTrue="1"/>
    <cfRule type="duplicateValues" dxfId="919" priority="1722"/>
    <cfRule type="duplicateValues" dxfId="918" priority="1723"/>
  </conditionalFormatting>
  <conditionalFormatting sqref="D19">
    <cfRule type="iconSet" priority="1720">
      <iconSet iconSet="3Symbols2">
        <cfvo type="percent" val="0"/>
        <cfvo type="num" val="0"/>
        <cfvo type="num" val="0"/>
      </iconSet>
    </cfRule>
  </conditionalFormatting>
  <conditionalFormatting sqref="D19">
    <cfRule type="duplicateValues" dxfId="917" priority="1719"/>
  </conditionalFormatting>
  <conditionalFormatting sqref="D19">
    <cfRule type="duplicateValues" dxfId="916" priority="1718"/>
  </conditionalFormatting>
  <conditionalFormatting sqref="D19">
    <cfRule type="iconSet" priority="1717">
      <iconSet iconSet="3Symbols2">
        <cfvo type="percent" val="0"/>
        <cfvo type="percent" val="33"/>
        <cfvo type="percent" val="67"/>
      </iconSet>
    </cfRule>
  </conditionalFormatting>
  <conditionalFormatting sqref="D19">
    <cfRule type="duplicateValues" dxfId="915" priority="1716"/>
  </conditionalFormatting>
  <conditionalFormatting sqref="D19">
    <cfRule type="duplicateValues" dxfId="914" priority="1715"/>
  </conditionalFormatting>
  <conditionalFormatting sqref="D19">
    <cfRule type="duplicateValues" dxfId="913" priority="1712" stopIfTrue="1"/>
    <cfRule type="duplicateValues" dxfId="912" priority="1713"/>
    <cfRule type="duplicateValues" dxfId="911" priority="1714"/>
  </conditionalFormatting>
  <conditionalFormatting sqref="D19">
    <cfRule type="iconSet" priority="1711">
      <iconSet iconSet="3Symbols2">
        <cfvo type="percent" val="0"/>
        <cfvo type="num" val="0"/>
        <cfvo type="num" val="0"/>
      </iconSet>
    </cfRule>
  </conditionalFormatting>
  <conditionalFormatting sqref="D19">
    <cfRule type="duplicateValues" dxfId="910" priority="1710"/>
  </conditionalFormatting>
  <conditionalFormatting sqref="D19">
    <cfRule type="iconSet" priority="1709">
      <iconSet iconSet="3Symbols2">
        <cfvo type="percent" val="0"/>
        <cfvo type="percent" val="33"/>
        <cfvo type="percent" val="67"/>
      </iconSet>
    </cfRule>
  </conditionalFormatting>
  <conditionalFormatting sqref="D19">
    <cfRule type="duplicateValues" dxfId="909" priority="1708"/>
  </conditionalFormatting>
  <conditionalFormatting sqref="D19">
    <cfRule type="duplicateValues" dxfId="908" priority="1707"/>
  </conditionalFormatting>
  <conditionalFormatting sqref="D19">
    <cfRule type="duplicateValues" dxfId="907" priority="1704" stopIfTrue="1"/>
    <cfRule type="duplicateValues" dxfId="906" priority="1705"/>
    <cfRule type="duplicateValues" dxfId="905" priority="1706"/>
  </conditionalFormatting>
  <conditionalFormatting sqref="D19">
    <cfRule type="iconSet" priority="1703">
      <iconSet iconSet="3Symbols2">
        <cfvo type="percent" val="0"/>
        <cfvo type="num" val="0"/>
        <cfvo type="num" val="0"/>
      </iconSet>
    </cfRule>
  </conditionalFormatting>
  <conditionalFormatting sqref="D19">
    <cfRule type="duplicateValues" dxfId="904" priority="1702"/>
  </conditionalFormatting>
  <conditionalFormatting sqref="D19">
    <cfRule type="duplicateValues" dxfId="903" priority="1701"/>
  </conditionalFormatting>
  <conditionalFormatting sqref="D19">
    <cfRule type="iconSet" priority="1700">
      <iconSet iconSet="3Symbols2">
        <cfvo type="percent" val="0"/>
        <cfvo type="percent" val="33"/>
        <cfvo type="percent" val="67"/>
      </iconSet>
    </cfRule>
  </conditionalFormatting>
  <conditionalFormatting sqref="D19">
    <cfRule type="duplicateValues" dxfId="902" priority="1699"/>
  </conditionalFormatting>
  <conditionalFormatting sqref="D19">
    <cfRule type="duplicateValues" dxfId="901" priority="1698"/>
  </conditionalFormatting>
  <conditionalFormatting sqref="D19">
    <cfRule type="duplicateValues" dxfId="900" priority="1695" stopIfTrue="1"/>
    <cfRule type="duplicateValues" dxfId="899" priority="1696"/>
    <cfRule type="duplicateValues" dxfId="898" priority="1697"/>
  </conditionalFormatting>
  <conditionalFormatting sqref="D19">
    <cfRule type="iconSet" priority="1694">
      <iconSet iconSet="3Symbols2">
        <cfvo type="percent" val="0"/>
        <cfvo type="num" val="0"/>
        <cfvo type="num" val="0"/>
      </iconSet>
    </cfRule>
  </conditionalFormatting>
  <conditionalFormatting sqref="D19">
    <cfRule type="duplicateValues" dxfId="897" priority="1693"/>
  </conditionalFormatting>
  <conditionalFormatting sqref="D19">
    <cfRule type="duplicateValues" dxfId="896" priority="1692"/>
  </conditionalFormatting>
  <conditionalFormatting sqref="D19">
    <cfRule type="duplicateValues" dxfId="895" priority="1691"/>
  </conditionalFormatting>
  <conditionalFormatting sqref="D19">
    <cfRule type="duplicateValues" dxfId="894" priority="1690"/>
  </conditionalFormatting>
  <conditionalFormatting sqref="D19">
    <cfRule type="duplicateValues" dxfId="893" priority="1689"/>
  </conditionalFormatting>
  <conditionalFormatting sqref="D19">
    <cfRule type="duplicateValues" dxfId="892" priority="1688"/>
  </conditionalFormatting>
  <conditionalFormatting sqref="D19">
    <cfRule type="duplicateValues" dxfId="891" priority="1687"/>
  </conditionalFormatting>
  <conditionalFormatting sqref="D20">
    <cfRule type="iconSet" priority="1686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890" priority="1685"/>
  </conditionalFormatting>
  <conditionalFormatting sqref="D20">
    <cfRule type="duplicateValues" dxfId="889" priority="1684"/>
  </conditionalFormatting>
  <conditionalFormatting sqref="D20">
    <cfRule type="duplicateValues" dxfId="888" priority="1681" stopIfTrue="1"/>
    <cfRule type="duplicateValues" dxfId="887" priority="1682"/>
    <cfRule type="duplicateValues" dxfId="886" priority="1683"/>
  </conditionalFormatting>
  <conditionalFormatting sqref="D20">
    <cfRule type="iconSet" priority="1680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885" priority="1679"/>
  </conditionalFormatting>
  <conditionalFormatting sqref="D20">
    <cfRule type="duplicateValues" dxfId="884" priority="1678"/>
  </conditionalFormatting>
  <conditionalFormatting sqref="D20">
    <cfRule type="iconSet" priority="1677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883" priority="1676"/>
  </conditionalFormatting>
  <conditionalFormatting sqref="D20">
    <cfRule type="duplicateValues" dxfId="882" priority="1675"/>
  </conditionalFormatting>
  <conditionalFormatting sqref="D20">
    <cfRule type="duplicateValues" dxfId="881" priority="1672" stopIfTrue="1"/>
    <cfRule type="duplicateValues" dxfId="880" priority="1673"/>
    <cfRule type="duplicateValues" dxfId="879" priority="1674"/>
  </conditionalFormatting>
  <conditionalFormatting sqref="D20">
    <cfRule type="iconSet" priority="1671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878" priority="1670"/>
  </conditionalFormatting>
  <conditionalFormatting sqref="D20">
    <cfRule type="iconSet" priority="1669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877" priority="1668"/>
  </conditionalFormatting>
  <conditionalFormatting sqref="D20">
    <cfRule type="duplicateValues" dxfId="876" priority="1667"/>
  </conditionalFormatting>
  <conditionalFormatting sqref="D20">
    <cfRule type="duplicateValues" dxfId="875" priority="1664" stopIfTrue="1"/>
    <cfRule type="duplicateValues" dxfId="874" priority="1665"/>
    <cfRule type="duplicateValues" dxfId="873" priority="1666"/>
  </conditionalFormatting>
  <conditionalFormatting sqref="D20">
    <cfRule type="iconSet" priority="1663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872" priority="1662"/>
  </conditionalFormatting>
  <conditionalFormatting sqref="D20">
    <cfRule type="duplicateValues" dxfId="871" priority="1661"/>
  </conditionalFormatting>
  <conditionalFormatting sqref="D20">
    <cfRule type="iconSet" priority="1660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870" priority="1659"/>
  </conditionalFormatting>
  <conditionalFormatting sqref="D20">
    <cfRule type="duplicateValues" dxfId="869" priority="1658"/>
  </conditionalFormatting>
  <conditionalFormatting sqref="D20">
    <cfRule type="duplicateValues" dxfId="868" priority="1655" stopIfTrue="1"/>
    <cfRule type="duplicateValues" dxfId="867" priority="1656"/>
    <cfRule type="duplicateValues" dxfId="866" priority="1657"/>
  </conditionalFormatting>
  <conditionalFormatting sqref="D20">
    <cfRule type="iconSet" priority="1654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865" priority="1653"/>
  </conditionalFormatting>
  <conditionalFormatting sqref="D20">
    <cfRule type="duplicateValues" dxfId="864" priority="1652"/>
  </conditionalFormatting>
  <conditionalFormatting sqref="D20">
    <cfRule type="duplicateValues" dxfId="863" priority="1651"/>
  </conditionalFormatting>
  <conditionalFormatting sqref="D20">
    <cfRule type="duplicateValues" dxfId="862" priority="1650"/>
  </conditionalFormatting>
  <conditionalFormatting sqref="D20">
    <cfRule type="duplicateValues" dxfId="861" priority="1649"/>
  </conditionalFormatting>
  <conditionalFormatting sqref="D20">
    <cfRule type="duplicateValues" dxfId="860" priority="1648"/>
  </conditionalFormatting>
  <conditionalFormatting sqref="D20">
    <cfRule type="duplicateValues" dxfId="859" priority="1647"/>
  </conditionalFormatting>
  <conditionalFormatting sqref="D16">
    <cfRule type="iconSet" priority="1646">
      <iconSet iconSet="3Symbols2">
        <cfvo type="percent" val="0"/>
        <cfvo type="percent" val="33"/>
        <cfvo type="percent" val="67"/>
      </iconSet>
    </cfRule>
  </conditionalFormatting>
  <conditionalFormatting sqref="D16">
    <cfRule type="duplicateValues" dxfId="858" priority="1645"/>
  </conditionalFormatting>
  <conditionalFormatting sqref="D16">
    <cfRule type="duplicateValues" dxfId="857" priority="1644"/>
  </conditionalFormatting>
  <conditionalFormatting sqref="D16">
    <cfRule type="duplicateValues" dxfId="856" priority="1641" stopIfTrue="1"/>
    <cfRule type="duplicateValues" dxfId="855" priority="1642"/>
    <cfRule type="duplicateValues" dxfId="854" priority="1643"/>
  </conditionalFormatting>
  <conditionalFormatting sqref="D16">
    <cfRule type="iconSet" priority="1640">
      <iconSet iconSet="3Symbols2">
        <cfvo type="percent" val="0"/>
        <cfvo type="num" val="0"/>
        <cfvo type="num" val="0"/>
      </iconSet>
    </cfRule>
  </conditionalFormatting>
  <conditionalFormatting sqref="D16">
    <cfRule type="duplicateValues" dxfId="853" priority="1639"/>
  </conditionalFormatting>
  <conditionalFormatting sqref="D16">
    <cfRule type="duplicateValues" dxfId="852" priority="1638"/>
  </conditionalFormatting>
  <conditionalFormatting sqref="D16">
    <cfRule type="iconSet" priority="1637">
      <iconSet iconSet="3Symbols2">
        <cfvo type="percent" val="0"/>
        <cfvo type="percent" val="33"/>
        <cfvo type="percent" val="67"/>
      </iconSet>
    </cfRule>
  </conditionalFormatting>
  <conditionalFormatting sqref="D16">
    <cfRule type="duplicateValues" dxfId="851" priority="1636"/>
  </conditionalFormatting>
  <conditionalFormatting sqref="D16">
    <cfRule type="duplicateValues" dxfId="850" priority="1635"/>
  </conditionalFormatting>
  <conditionalFormatting sqref="D16">
    <cfRule type="duplicateValues" dxfId="849" priority="1632" stopIfTrue="1"/>
    <cfRule type="duplicateValues" dxfId="848" priority="1633"/>
    <cfRule type="duplicateValues" dxfId="847" priority="1634"/>
  </conditionalFormatting>
  <conditionalFormatting sqref="D16">
    <cfRule type="iconSet" priority="1631">
      <iconSet iconSet="3Symbols2">
        <cfvo type="percent" val="0"/>
        <cfvo type="num" val="0"/>
        <cfvo type="num" val="0"/>
      </iconSet>
    </cfRule>
  </conditionalFormatting>
  <conditionalFormatting sqref="D16">
    <cfRule type="duplicateValues" dxfId="846" priority="1630"/>
  </conditionalFormatting>
  <conditionalFormatting sqref="D16">
    <cfRule type="duplicateValues" dxfId="845" priority="1629"/>
  </conditionalFormatting>
  <conditionalFormatting sqref="D16">
    <cfRule type="duplicateValues" dxfId="844" priority="1628"/>
  </conditionalFormatting>
  <conditionalFormatting sqref="D16">
    <cfRule type="duplicateValues" dxfId="843" priority="1627"/>
  </conditionalFormatting>
  <conditionalFormatting sqref="D16">
    <cfRule type="duplicateValues" dxfId="842" priority="1626"/>
  </conditionalFormatting>
  <conditionalFormatting sqref="D8:D11 D13:D21">
    <cfRule type="duplicateValues" dxfId="841" priority="1624"/>
    <cfRule type="duplicateValues" dxfId="840" priority="1625"/>
  </conditionalFormatting>
  <conditionalFormatting sqref="D16">
    <cfRule type="iconSet" priority="1623">
      <iconSet iconSet="3Symbols2">
        <cfvo type="percent" val="0"/>
        <cfvo type="percent" val="33"/>
        <cfvo type="percent" val="67"/>
      </iconSet>
    </cfRule>
  </conditionalFormatting>
  <conditionalFormatting sqref="D16">
    <cfRule type="duplicateValues" dxfId="839" priority="1622"/>
  </conditionalFormatting>
  <conditionalFormatting sqref="D16">
    <cfRule type="duplicateValues" dxfId="838" priority="1621"/>
  </conditionalFormatting>
  <conditionalFormatting sqref="D16">
    <cfRule type="duplicateValues" dxfId="837" priority="1618" stopIfTrue="1"/>
    <cfRule type="duplicateValues" dxfId="836" priority="1619"/>
    <cfRule type="duplicateValues" dxfId="835" priority="1620"/>
  </conditionalFormatting>
  <conditionalFormatting sqref="D16">
    <cfRule type="iconSet" priority="1617">
      <iconSet iconSet="3Symbols2">
        <cfvo type="percent" val="0"/>
        <cfvo type="num" val="0"/>
        <cfvo type="num" val="0"/>
      </iconSet>
    </cfRule>
  </conditionalFormatting>
  <conditionalFormatting sqref="D16">
    <cfRule type="duplicateValues" dxfId="834" priority="1616"/>
  </conditionalFormatting>
  <conditionalFormatting sqref="D16">
    <cfRule type="duplicateValues" dxfId="833" priority="1615"/>
  </conditionalFormatting>
  <conditionalFormatting sqref="D16">
    <cfRule type="duplicateValues" dxfId="832" priority="1614"/>
  </conditionalFormatting>
  <conditionalFormatting sqref="D16 D13">
    <cfRule type="iconSet" priority="1613">
      <iconSet iconSet="3Symbols2">
        <cfvo type="percent" val="0"/>
        <cfvo type="percent" val="33"/>
        <cfvo type="percent" val="67"/>
      </iconSet>
    </cfRule>
  </conditionalFormatting>
  <conditionalFormatting sqref="D16 D13">
    <cfRule type="duplicateValues" dxfId="831" priority="1612"/>
  </conditionalFormatting>
  <conditionalFormatting sqref="D16 D13">
    <cfRule type="duplicateValues" dxfId="830" priority="1609" stopIfTrue="1"/>
    <cfRule type="duplicateValues" dxfId="829" priority="1610"/>
    <cfRule type="duplicateValues" dxfId="828" priority="1611"/>
  </conditionalFormatting>
  <conditionalFormatting sqref="D16 D13">
    <cfRule type="iconSet" priority="1608">
      <iconSet iconSet="3Symbols2">
        <cfvo type="percent" val="0"/>
        <cfvo type="num" val="0"/>
        <cfvo type="num" val="0"/>
      </iconSet>
    </cfRule>
  </conditionalFormatting>
  <conditionalFormatting sqref="D14">
    <cfRule type="iconSet" priority="1607">
      <iconSet iconSet="3Symbols2">
        <cfvo type="percent" val="0"/>
        <cfvo type="percent" val="33"/>
        <cfvo type="percent" val="67"/>
      </iconSet>
    </cfRule>
  </conditionalFormatting>
  <conditionalFormatting sqref="D14">
    <cfRule type="duplicateValues" dxfId="827" priority="1606"/>
  </conditionalFormatting>
  <conditionalFormatting sqref="D14">
    <cfRule type="duplicateValues" dxfId="826" priority="1605"/>
  </conditionalFormatting>
  <conditionalFormatting sqref="D14">
    <cfRule type="duplicateValues" dxfId="825" priority="1602" stopIfTrue="1"/>
    <cfRule type="duplicateValues" dxfId="824" priority="1603"/>
    <cfRule type="duplicateValues" dxfId="823" priority="1604"/>
  </conditionalFormatting>
  <conditionalFormatting sqref="D14">
    <cfRule type="iconSet" priority="1601">
      <iconSet iconSet="3Symbols2">
        <cfvo type="percent" val="0"/>
        <cfvo type="num" val="0"/>
        <cfvo type="num" val="0"/>
      </iconSet>
    </cfRule>
  </conditionalFormatting>
  <conditionalFormatting sqref="D14">
    <cfRule type="duplicateValues" dxfId="822" priority="1600"/>
  </conditionalFormatting>
  <conditionalFormatting sqref="D14">
    <cfRule type="duplicateValues" dxfId="821" priority="1599"/>
  </conditionalFormatting>
  <conditionalFormatting sqref="D14">
    <cfRule type="iconSet" priority="1598">
      <iconSet iconSet="3Symbols2">
        <cfvo type="percent" val="0"/>
        <cfvo type="percent" val="33"/>
        <cfvo type="percent" val="67"/>
      </iconSet>
    </cfRule>
  </conditionalFormatting>
  <conditionalFormatting sqref="D14">
    <cfRule type="duplicateValues" dxfId="820" priority="1597"/>
  </conditionalFormatting>
  <conditionalFormatting sqref="D14">
    <cfRule type="duplicateValues" dxfId="819" priority="1596"/>
  </conditionalFormatting>
  <conditionalFormatting sqref="D14">
    <cfRule type="duplicateValues" dxfId="818" priority="1593" stopIfTrue="1"/>
    <cfRule type="duplicateValues" dxfId="817" priority="1594"/>
    <cfRule type="duplicateValues" dxfId="816" priority="1595"/>
  </conditionalFormatting>
  <conditionalFormatting sqref="D14">
    <cfRule type="iconSet" priority="1592">
      <iconSet iconSet="3Symbols2">
        <cfvo type="percent" val="0"/>
        <cfvo type="num" val="0"/>
        <cfvo type="num" val="0"/>
      </iconSet>
    </cfRule>
  </conditionalFormatting>
  <conditionalFormatting sqref="D14">
    <cfRule type="duplicateValues" dxfId="815" priority="1591"/>
  </conditionalFormatting>
  <conditionalFormatting sqref="D14">
    <cfRule type="duplicateValues" dxfId="814" priority="1590"/>
  </conditionalFormatting>
  <conditionalFormatting sqref="D15">
    <cfRule type="iconSet" priority="1589">
      <iconSet iconSet="3Symbols2">
        <cfvo type="percent" val="0"/>
        <cfvo type="percent" val="33"/>
        <cfvo type="percent" val="67"/>
      </iconSet>
    </cfRule>
  </conditionalFormatting>
  <conditionalFormatting sqref="D15">
    <cfRule type="duplicateValues" dxfId="813" priority="1588"/>
  </conditionalFormatting>
  <conditionalFormatting sqref="D15">
    <cfRule type="duplicateValues" dxfId="812" priority="1587"/>
  </conditionalFormatting>
  <conditionalFormatting sqref="D15">
    <cfRule type="duplicateValues" dxfId="811" priority="1584" stopIfTrue="1"/>
    <cfRule type="duplicateValues" dxfId="810" priority="1585"/>
    <cfRule type="duplicateValues" dxfId="809" priority="1586"/>
  </conditionalFormatting>
  <conditionalFormatting sqref="D15">
    <cfRule type="iconSet" priority="1583">
      <iconSet iconSet="3Symbols2">
        <cfvo type="percent" val="0"/>
        <cfvo type="num" val="0"/>
        <cfvo type="num" val="0"/>
      </iconSet>
    </cfRule>
  </conditionalFormatting>
  <conditionalFormatting sqref="D15">
    <cfRule type="duplicateValues" dxfId="808" priority="1582"/>
  </conditionalFormatting>
  <conditionalFormatting sqref="D15">
    <cfRule type="duplicateValues" dxfId="807" priority="1581"/>
  </conditionalFormatting>
  <conditionalFormatting sqref="D15">
    <cfRule type="iconSet" priority="1580">
      <iconSet iconSet="3Symbols2">
        <cfvo type="percent" val="0"/>
        <cfvo type="percent" val="33"/>
        <cfvo type="percent" val="67"/>
      </iconSet>
    </cfRule>
  </conditionalFormatting>
  <conditionalFormatting sqref="D15">
    <cfRule type="duplicateValues" dxfId="806" priority="1579"/>
  </conditionalFormatting>
  <conditionalFormatting sqref="D15">
    <cfRule type="duplicateValues" dxfId="805" priority="1578"/>
  </conditionalFormatting>
  <conditionalFormatting sqref="D15">
    <cfRule type="duplicateValues" dxfId="804" priority="1575" stopIfTrue="1"/>
    <cfRule type="duplicateValues" dxfId="803" priority="1576"/>
    <cfRule type="duplicateValues" dxfId="802" priority="1577"/>
  </conditionalFormatting>
  <conditionalFormatting sqref="D15">
    <cfRule type="iconSet" priority="1574">
      <iconSet iconSet="3Symbols2">
        <cfvo type="percent" val="0"/>
        <cfvo type="num" val="0"/>
        <cfvo type="num" val="0"/>
      </iconSet>
    </cfRule>
  </conditionalFormatting>
  <conditionalFormatting sqref="D15">
    <cfRule type="duplicateValues" dxfId="801" priority="1573"/>
  </conditionalFormatting>
  <conditionalFormatting sqref="D15">
    <cfRule type="duplicateValues" dxfId="800" priority="1572"/>
  </conditionalFormatting>
  <conditionalFormatting sqref="D18">
    <cfRule type="iconSet" priority="1571">
      <iconSet iconSet="3Symbols2">
        <cfvo type="percent" val="0"/>
        <cfvo type="percent" val="33"/>
        <cfvo type="percent" val="67"/>
      </iconSet>
    </cfRule>
  </conditionalFormatting>
  <conditionalFormatting sqref="D18">
    <cfRule type="duplicateValues" dxfId="799" priority="1570"/>
  </conditionalFormatting>
  <conditionalFormatting sqref="D18">
    <cfRule type="duplicateValues" dxfId="798" priority="1569"/>
  </conditionalFormatting>
  <conditionalFormatting sqref="D18">
    <cfRule type="duplicateValues" dxfId="797" priority="1566" stopIfTrue="1"/>
    <cfRule type="duplicateValues" dxfId="796" priority="1567"/>
    <cfRule type="duplicateValues" dxfId="795" priority="1568"/>
  </conditionalFormatting>
  <conditionalFormatting sqref="D18">
    <cfRule type="iconSet" priority="1565">
      <iconSet iconSet="3Symbols2">
        <cfvo type="percent" val="0"/>
        <cfvo type="num" val="0"/>
        <cfvo type="num" val="0"/>
      </iconSet>
    </cfRule>
  </conditionalFormatting>
  <conditionalFormatting sqref="D18">
    <cfRule type="duplicateValues" dxfId="794" priority="1564"/>
  </conditionalFormatting>
  <conditionalFormatting sqref="D18">
    <cfRule type="duplicateValues" dxfId="793" priority="1563"/>
  </conditionalFormatting>
  <conditionalFormatting sqref="D18">
    <cfRule type="iconSet" priority="1562">
      <iconSet iconSet="3Symbols2">
        <cfvo type="percent" val="0"/>
        <cfvo type="percent" val="33"/>
        <cfvo type="percent" val="67"/>
      </iconSet>
    </cfRule>
  </conditionalFormatting>
  <conditionalFormatting sqref="D18">
    <cfRule type="duplicateValues" dxfId="792" priority="1561"/>
  </conditionalFormatting>
  <conditionalFormatting sqref="D18">
    <cfRule type="duplicateValues" dxfId="791" priority="1560"/>
  </conditionalFormatting>
  <conditionalFormatting sqref="D18">
    <cfRule type="duplicateValues" dxfId="790" priority="1557" stopIfTrue="1"/>
    <cfRule type="duplicateValues" dxfId="789" priority="1558"/>
    <cfRule type="duplicateValues" dxfId="788" priority="1559"/>
  </conditionalFormatting>
  <conditionalFormatting sqref="D18">
    <cfRule type="iconSet" priority="1556">
      <iconSet iconSet="3Symbols2">
        <cfvo type="percent" val="0"/>
        <cfvo type="num" val="0"/>
        <cfvo type="num" val="0"/>
      </iconSet>
    </cfRule>
  </conditionalFormatting>
  <conditionalFormatting sqref="D18">
    <cfRule type="duplicateValues" dxfId="787" priority="1555"/>
  </conditionalFormatting>
  <conditionalFormatting sqref="D18">
    <cfRule type="iconSet" priority="1554">
      <iconSet iconSet="3Symbols2">
        <cfvo type="percent" val="0"/>
        <cfvo type="percent" val="33"/>
        <cfvo type="percent" val="67"/>
      </iconSet>
    </cfRule>
  </conditionalFormatting>
  <conditionalFormatting sqref="D18">
    <cfRule type="duplicateValues" dxfId="786" priority="1553"/>
  </conditionalFormatting>
  <conditionalFormatting sqref="D18">
    <cfRule type="duplicateValues" dxfId="785" priority="1552"/>
  </conditionalFormatting>
  <conditionalFormatting sqref="D18">
    <cfRule type="duplicateValues" dxfId="784" priority="1549" stopIfTrue="1"/>
    <cfRule type="duplicateValues" dxfId="783" priority="1550"/>
    <cfRule type="duplicateValues" dxfId="782" priority="1551"/>
  </conditionalFormatting>
  <conditionalFormatting sqref="D18">
    <cfRule type="iconSet" priority="1548">
      <iconSet iconSet="3Symbols2">
        <cfvo type="percent" val="0"/>
        <cfvo type="num" val="0"/>
        <cfvo type="num" val="0"/>
      </iconSet>
    </cfRule>
  </conditionalFormatting>
  <conditionalFormatting sqref="D18">
    <cfRule type="duplicateValues" dxfId="781" priority="1547"/>
  </conditionalFormatting>
  <conditionalFormatting sqref="D18">
    <cfRule type="duplicateValues" dxfId="780" priority="1546"/>
  </conditionalFormatting>
  <conditionalFormatting sqref="D18">
    <cfRule type="iconSet" priority="1545">
      <iconSet iconSet="3Symbols2">
        <cfvo type="percent" val="0"/>
        <cfvo type="percent" val="33"/>
        <cfvo type="percent" val="67"/>
      </iconSet>
    </cfRule>
  </conditionalFormatting>
  <conditionalFormatting sqref="D18">
    <cfRule type="duplicateValues" dxfId="779" priority="1544"/>
  </conditionalFormatting>
  <conditionalFormatting sqref="D18">
    <cfRule type="duplicateValues" dxfId="778" priority="1543"/>
  </conditionalFormatting>
  <conditionalFormatting sqref="D18">
    <cfRule type="duplicateValues" dxfId="777" priority="1540" stopIfTrue="1"/>
    <cfRule type="duplicateValues" dxfId="776" priority="1541"/>
    <cfRule type="duplicateValues" dxfId="775" priority="1542"/>
  </conditionalFormatting>
  <conditionalFormatting sqref="D18">
    <cfRule type="iconSet" priority="1539">
      <iconSet iconSet="3Symbols2">
        <cfvo type="percent" val="0"/>
        <cfvo type="num" val="0"/>
        <cfvo type="num" val="0"/>
      </iconSet>
    </cfRule>
  </conditionalFormatting>
  <conditionalFormatting sqref="D18">
    <cfRule type="duplicateValues" dxfId="774" priority="1538"/>
  </conditionalFormatting>
  <conditionalFormatting sqref="D18">
    <cfRule type="duplicateValues" dxfId="773" priority="1537"/>
  </conditionalFormatting>
  <conditionalFormatting sqref="D18">
    <cfRule type="duplicateValues" dxfId="772" priority="1536"/>
  </conditionalFormatting>
  <conditionalFormatting sqref="D18">
    <cfRule type="duplicateValues" dxfId="771" priority="1535"/>
  </conditionalFormatting>
  <conditionalFormatting sqref="D18">
    <cfRule type="duplicateValues" dxfId="770" priority="1534"/>
  </conditionalFormatting>
  <conditionalFormatting sqref="D18">
    <cfRule type="duplicateValues" dxfId="769" priority="1533"/>
  </conditionalFormatting>
  <conditionalFormatting sqref="D18">
    <cfRule type="duplicateValues" dxfId="768" priority="1532"/>
  </conditionalFormatting>
  <conditionalFormatting sqref="D19">
    <cfRule type="iconSet" priority="1531">
      <iconSet iconSet="3Symbols2">
        <cfvo type="percent" val="0"/>
        <cfvo type="percent" val="33"/>
        <cfvo type="percent" val="67"/>
      </iconSet>
    </cfRule>
  </conditionalFormatting>
  <conditionalFormatting sqref="D19">
    <cfRule type="duplicateValues" dxfId="767" priority="1530"/>
  </conditionalFormatting>
  <conditionalFormatting sqref="D19">
    <cfRule type="duplicateValues" dxfId="766" priority="1529"/>
  </conditionalFormatting>
  <conditionalFormatting sqref="D19">
    <cfRule type="duplicateValues" dxfId="765" priority="1526" stopIfTrue="1"/>
    <cfRule type="duplicateValues" dxfId="764" priority="1527"/>
    <cfRule type="duplicateValues" dxfId="763" priority="1528"/>
  </conditionalFormatting>
  <conditionalFormatting sqref="D19">
    <cfRule type="iconSet" priority="1525">
      <iconSet iconSet="3Symbols2">
        <cfvo type="percent" val="0"/>
        <cfvo type="num" val="0"/>
        <cfvo type="num" val="0"/>
      </iconSet>
    </cfRule>
  </conditionalFormatting>
  <conditionalFormatting sqref="D19">
    <cfRule type="duplicateValues" dxfId="762" priority="1524"/>
  </conditionalFormatting>
  <conditionalFormatting sqref="D19">
    <cfRule type="duplicateValues" dxfId="761" priority="1523"/>
  </conditionalFormatting>
  <conditionalFormatting sqref="D19">
    <cfRule type="duplicateValues" dxfId="760" priority="1522"/>
  </conditionalFormatting>
  <conditionalFormatting sqref="D19">
    <cfRule type="iconSet" priority="1521">
      <iconSet iconSet="3Symbols2">
        <cfvo type="percent" val="0"/>
        <cfvo type="percent" val="33"/>
        <cfvo type="percent" val="67"/>
      </iconSet>
    </cfRule>
  </conditionalFormatting>
  <conditionalFormatting sqref="D19">
    <cfRule type="duplicateValues" dxfId="759" priority="1520"/>
  </conditionalFormatting>
  <conditionalFormatting sqref="D19">
    <cfRule type="duplicateValues" dxfId="758" priority="1519"/>
  </conditionalFormatting>
  <conditionalFormatting sqref="D19">
    <cfRule type="duplicateValues" dxfId="757" priority="1516" stopIfTrue="1"/>
    <cfRule type="duplicateValues" dxfId="756" priority="1517"/>
    <cfRule type="duplicateValues" dxfId="755" priority="1518"/>
  </conditionalFormatting>
  <conditionalFormatting sqref="D19">
    <cfRule type="iconSet" priority="1515">
      <iconSet iconSet="3Symbols2">
        <cfvo type="percent" val="0"/>
        <cfvo type="num" val="0"/>
        <cfvo type="num" val="0"/>
      </iconSet>
    </cfRule>
  </conditionalFormatting>
  <conditionalFormatting sqref="D19">
    <cfRule type="duplicateValues" dxfId="754" priority="1514"/>
  </conditionalFormatting>
  <conditionalFormatting sqref="D19">
    <cfRule type="duplicateValues" dxfId="753" priority="1513"/>
  </conditionalFormatting>
  <conditionalFormatting sqref="D19">
    <cfRule type="iconSet" priority="1512">
      <iconSet iconSet="3Symbols2">
        <cfvo type="percent" val="0"/>
        <cfvo type="percent" val="33"/>
        <cfvo type="percent" val="67"/>
      </iconSet>
    </cfRule>
  </conditionalFormatting>
  <conditionalFormatting sqref="D19">
    <cfRule type="duplicateValues" dxfId="752" priority="1511"/>
  </conditionalFormatting>
  <conditionalFormatting sqref="D19">
    <cfRule type="duplicateValues" dxfId="751" priority="1510"/>
  </conditionalFormatting>
  <conditionalFormatting sqref="D19">
    <cfRule type="duplicateValues" dxfId="750" priority="1507" stopIfTrue="1"/>
    <cfRule type="duplicateValues" dxfId="749" priority="1508"/>
    <cfRule type="duplicateValues" dxfId="748" priority="1509"/>
  </conditionalFormatting>
  <conditionalFormatting sqref="D19">
    <cfRule type="iconSet" priority="1506">
      <iconSet iconSet="3Symbols2">
        <cfvo type="percent" val="0"/>
        <cfvo type="num" val="0"/>
        <cfvo type="num" val="0"/>
      </iconSet>
    </cfRule>
  </conditionalFormatting>
  <conditionalFormatting sqref="D19">
    <cfRule type="duplicateValues" dxfId="747" priority="1505"/>
  </conditionalFormatting>
  <conditionalFormatting sqref="D19">
    <cfRule type="duplicateValues" dxfId="746" priority="1504"/>
  </conditionalFormatting>
  <conditionalFormatting sqref="D19">
    <cfRule type="duplicateValues" dxfId="745" priority="1503"/>
  </conditionalFormatting>
  <conditionalFormatting sqref="D19">
    <cfRule type="duplicateValues" dxfId="744" priority="1502"/>
  </conditionalFormatting>
  <conditionalFormatting sqref="D19">
    <cfRule type="duplicateValues" dxfId="743" priority="1501"/>
  </conditionalFormatting>
  <conditionalFormatting sqref="D19">
    <cfRule type="duplicateValues" dxfId="742" priority="1500"/>
  </conditionalFormatting>
  <conditionalFormatting sqref="D19">
    <cfRule type="duplicateValues" dxfId="741" priority="1499"/>
  </conditionalFormatting>
  <conditionalFormatting sqref="D20">
    <cfRule type="iconSet" priority="1498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740" priority="1497"/>
  </conditionalFormatting>
  <conditionalFormatting sqref="D20">
    <cfRule type="duplicateValues" dxfId="739" priority="1496"/>
  </conditionalFormatting>
  <conditionalFormatting sqref="D20">
    <cfRule type="duplicateValues" dxfId="738" priority="1493" stopIfTrue="1"/>
    <cfRule type="duplicateValues" dxfId="737" priority="1494"/>
    <cfRule type="duplicateValues" dxfId="736" priority="1495"/>
  </conditionalFormatting>
  <conditionalFormatting sqref="D20">
    <cfRule type="iconSet" priority="1492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735" priority="1491"/>
  </conditionalFormatting>
  <conditionalFormatting sqref="D20">
    <cfRule type="duplicateValues" dxfId="734" priority="1490"/>
  </conditionalFormatting>
  <conditionalFormatting sqref="D20">
    <cfRule type="iconSet" priority="1489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733" priority="1488"/>
  </conditionalFormatting>
  <conditionalFormatting sqref="D20">
    <cfRule type="duplicateValues" dxfId="732" priority="1487"/>
  </conditionalFormatting>
  <conditionalFormatting sqref="D20">
    <cfRule type="duplicateValues" dxfId="731" priority="1484" stopIfTrue="1"/>
    <cfRule type="duplicateValues" dxfId="730" priority="1485"/>
    <cfRule type="duplicateValues" dxfId="729" priority="1486"/>
  </conditionalFormatting>
  <conditionalFormatting sqref="D20">
    <cfRule type="iconSet" priority="1483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728" priority="1482"/>
  </conditionalFormatting>
  <conditionalFormatting sqref="D20">
    <cfRule type="iconSet" priority="1481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727" priority="1480"/>
  </conditionalFormatting>
  <conditionalFormatting sqref="D20">
    <cfRule type="duplicateValues" dxfId="726" priority="1479"/>
  </conditionalFormatting>
  <conditionalFormatting sqref="D20">
    <cfRule type="duplicateValues" dxfId="725" priority="1476" stopIfTrue="1"/>
    <cfRule type="duplicateValues" dxfId="724" priority="1477"/>
    <cfRule type="duplicateValues" dxfId="723" priority="1478"/>
  </conditionalFormatting>
  <conditionalFormatting sqref="D20">
    <cfRule type="iconSet" priority="1475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722" priority="1474"/>
  </conditionalFormatting>
  <conditionalFormatting sqref="D20">
    <cfRule type="duplicateValues" dxfId="721" priority="1473"/>
  </conditionalFormatting>
  <conditionalFormatting sqref="D20">
    <cfRule type="iconSet" priority="1472">
      <iconSet iconSet="3Symbols2">
        <cfvo type="percent" val="0"/>
        <cfvo type="percent" val="33"/>
        <cfvo type="percent" val="67"/>
      </iconSet>
    </cfRule>
  </conditionalFormatting>
  <conditionalFormatting sqref="D20">
    <cfRule type="duplicateValues" dxfId="720" priority="1471"/>
  </conditionalFormatting>
  <conditionalFormatting sqref="D20">
    <cfRule type="duplicateValues" dxfId="719" priority="1470"/>
  </conditionalFormatting>
  <conditionalFormatting sqref="D20">
    <cfRule type="duplicateValues" dxfId="718" priority="1467" stopIfTrue="1"/>
    <cfRule type="duplicateValues" dxfId="717" priority="1468"/>
    <cfRule type="duplicateValues" dxfId="716" priority="1469"/>
  </conditionalFormatting>
  <conditionalFormatting sqref="D20">
    <cfRule type="iconSet" priority="1466">
      <iconSet iconSet="3Symbols2">
        <cfvo type="percent" val="0"/>
        <cfvo type="num" val="0"/>
        <cfvo type="num" val="0"/>
      </iconSet>
    </cfRule>
  </conditionalFormatting>
  <conditionalFormatting sqref="D20">
    <cfRule type="duplicateValues" dxfId="715" priority="1465"/>
  </conditionalFormatting>
  <conditionalFormatting sqref="D20">
    <cfRule type="duplicateValues" dxfId="714" priority="1464"/>
  </conditionalFormatting>
  <conditionalFormatting sqref="D20">
    <cfRule type="duplicateValues" dxfId="713" priority="1463"/>
  </conditionalFormatting>
  <conditionalFormatting sqref="D20">
    <cfRule type="duplicateValues" dxfId="712" priority="1462"/>
  </conditionalFormatting>
  <conditionalFormatting sqref="D20">
    <cfRule type="duplicateValues" dxfId="711" priority="1461"/>
  </conditionalFormatting>
  <conditionalFormatting sqref="D20">
    <cfRule type="duplicateValues" dxfId="710" priority="1460"/>
  </conditionalFormatting>
  <conditionalFormatting sqref="D20">
    <cfRule type="duplicateValues" dxfId="709" priority="1459"/>
  </conditionalFormatting>
  <conditionalFormatting sqref="D21">
    <cfRule type="iconSet" priority="1458">
      <iconSet iconSet="3Symbols2">
        <cfvo type="percent" val="0"/>
        <cfvo type="percent" val="33"/>
        <cfvo type="percent" val="67"/>
      </iconSet>
    </cfRule>
  </conditionalFormatting>
  <conditionalFormatting sqref="D21">
    <cfRule type="duplicateValues" dxfId="708" priority="1457"/>
  </conditionalFormatting>
  <conditionalFormatting sqref="D21">
    <cfRule type="duplicateValues" dxfId="707" priority="1456"/>
  </conditionalFormatting>
  <conditionalFormatting sqref="D21">
    <cfRule type="duplicateValues" dxfId="706" priority="1453" stopIfTrue="1"/>
    <cfRule type="duplicateValues" dxfId="705" priority="1454"/>
    <cfRule type="duplicateValues" dxfId="704" priority="1455"/>
  </conditionalFormatting>
  <conditionalFormatting sqref="D21">
    <cfRule type="iconSet" priority="1452">
      <iconSet iconSet="3Symbols2">
        <cfvo type="percent" val="0"/>
        <cfvo type="num" val="0"/>
        <cfvo type="num" val="0"/>
      </iconSet>
    </cfRule>
  </conditionalFormatting>
  <conditionalFormatting sqref="D21">
    <cfRule type="duplicateValues" dxfId="703" priority="1451"/>
  </conditionalFormatting>
  <conditionalFormatting sqref="D21">
    <cfRule type="duplicateValues" dxfId="702" priority="1450"/>
  </conditionalFormatting>
  <conditionalFormatting sqref="D21">
    <cfRule type="iconSet" priority="1449">
      <iconSet iconSet="3Symbols2">
        <cfvo type="percent" val="0"/>
        <cfvo type="percent" val="33"/>
        <cfvo type="percent" val="67"/>
      </iconSet>
    </cfRule>
  </conditionalFormatting>
  <conditionalFormatting sqref="D21">
    <cfRule type="duplicateValues" dxfId="701" priority="1448"/>
  </conditionalFormatting>
  <conditionalFormatting sqref="D21">
    <cfRule type="duplicateValues" dxfId="700" priority="1447"/>
  </conditionalFormatting>
  <conditionalFormatting sqref="D21">
    <cfRule type="duplicateValues" dxfId="699" priority="1444" stopIfTrue="1"/>
    <cfRule type="duplicateValues" dxfId="698" priority="1445"/>
    <cfRule type="duplicateValues" dxfId="697" priority="1446"/>
  </conditionalFormatting>
  <conditionalFormatting sqref="D21">
    <cfRule type="iconSet" priority="1443">
      <iconSet iconSet="3Symbols2">
        <cfvo type="percent" val="0"/>
        <cfvo type="num" val="0"/>
        <cfvo type="num" val="0"/>
      </iconSet>
    </cfRule>
  </conditionalFormatting>
  <conditionalFormatting sqref="D21">
    <cfRule type="duplicateValues" dxfId="696" priority="1442"/>
  </conditionalFormatting>
  <conditionalFormatting sqref="D21">
    <cfRule type="iconSet" priority="1441">
      <iconSet iconSet="3Symbols2">
        <cfvo type="percent" val="0"/>
        <cfvo type="percent" val="33"/>
        <cfvo type="percent" val="67"/>
      </iconSet>
    </cfRule>
  </conditionalFormatting>
  <conditionalFormatting sqref="D21">
    <cfRule type="duplicateValues" dxfId="695" priority="1440"/>
  </conditionalFormatting>
  <conditionalFormatting sqref="D21">
    <cfRule type="duplicateValues" dxfId="694" priority="1439"/>
  </conditionalFormatting>
  <conditionalFormatting sqref="D21">
    <cfRule type="duplicateValues" dxfId="693" priority="1436" stopIfTrue="1"/>
    <cfRule type="duplicateValues" dxfId="692" priority="1437"/>
    <cfRule type="duplicateValues" dxfId="691" priority="1438"/>
  </conditionalFormatting>
  <conditionalFormatting sqref="D21">
    <cfRule type="iconSet" priority="1435">
      <iconSet iconSet="3Symbols2">
        <cfvo type="percent" val="0"/>
        <cfvo type="num" val="0"/>
        <cfvo type="num" val="0"/>
      </iconSet>
    </cfRule>
  </conditionalFormatting>
  <conditionalFormatting sqref="D21">
    <cfRule type="duplicateValues" dxfId="690" priority="1434"/>
  </conditionalFormatting>
  <conditionalFormatting sqref="D21">
    <cfRule type="duplicateValues" dxfId="689" priority="1433"/>
  </conditionalFormatting>
  <conditionalFormatting sqref="D21">
    <cfRule type="iconSet" priority="1432">
      <iconSet iconSet="3Symbols2">
        <cfvo type="percent" val="0"/>
        <cfvo type="percent" val="33"/>
        <cfvo type="percent" val="67"/>
      </iconSet>
    </cfRule>
  </conditionalFormatting>
  <conditionalFormatting sqref="D21">
    <cfRule type="duplicateValues" dxfId="688" priority="1431"/>
  </conditionalFormatting>
  <conditionalFormatting sqref="D21">
    <cfRule type="duplicateValues" dxfId="687" priority="1430"/>
  </conditionalFormatting>
  <conditionalFormatting sqref="D21">
    <cfRule type="duplicateValues" dxfId="686" priority="1427" stopIfTrue="1"/>
    <cfRule type="duplicateValues" dxfId="685" priority="1428"/>
    <cfRule type="duplicateValues" dxfId="684" priority="1429"/>
  </conditionalFormatting>
  <conditionalFormatting sqref="D21">
    <cfRule type="iconSet" priority="1426">
      <iconSet iconSet="3Symbols2">
        <cfvo type="percent" val="0"/>
        <cfvo type="num" val="0"/>
        <cfvo type="num" val="0"/>
      </iconSet>
    </cfRule>
  </conditionalFormatting>
  <conditionalFormatting sqref="D21">
    <cfRule type="duplicateValues" dxfId="683" priority="1425"/>
  </conditionalFormatting>
  <conditionalFormatting sqref="D21">
    <cfRule type="duplicateValues" dxfId="682" priority="1424"/>
  </conditionalFormatting>
  <conditionalFormatting sqref="D21">
    <cfRule type="duplicateValues" dxfId="681" priority="1423"/>
  </conditionalFormatting>
  <conditionalFormatting sqref="D21">
    <cfRule type="duplicateValues" dxfId="680" priority="1422"/>
  </conditionalFormatting>
  <conditionalFormatting sqref="D21">
    <cfRule type="duplicateValues" dxfId="679" priority="1421"/>
  </conditionalFormatting>
  <conditionalFormatting sqref="D21">
    <cfRule type="duplicateValues" dxfId="678" priority="1420"/>
  </conditionalFormatting>
  <conditionalFormatting sqref="D21">
    <cfRule type="duplicateValues" dxfId="677" priority="1419"/>
  </conditionalFormatting>
  <conditionalFormatting sqref="D17">
    <cfRule type="iconSet" priority="1418">
      <iconSet iconSet="3Symbols2">
        <cfvo type="percent" val="0"/>
        <cfvo type="percent" val="33"/>
        <cfvo type="percent" val="67"/>
      </iconSet>
    </cfRule>
  </conditionalFormatting>
  <conditionalFormatting sqref="D17">
    <cfRule type="duplicateValues" dxfId="676" priority="1417"/>
  </conditionalFormatting>
  <conditionalFormatting sqref="D17">
    <cfRule type="duplicateValues" dxfId="675" priority="1416"/>
  </conditionalFormatting>
  <conditionalFormatting sqref="D17">
    <cfRule type="duplicateValues" dxfId="674" priority="1413" stopIfTrue="1"/>
    <cfRule type="duplicateValues" dxfId="673" priority="1414"/>
    <cfRule type="duplicateValues" dxfId="672" priority="1415"/>
  </conditionalFormatting>
  <conditionalFormatting sqref="D17">
    <cfRule type="iconSet" priority="1412">
      <iconSet iconSet="3Symbols2">
        <cfvo type="percent" val="0"/>
        <cfvo type="num" val="0"/>
        <cfvo type="num" val="0"/>
      </iconSet>
    </cfRule>
  </conditionalFormatting>
  <conditionalFormatting sqref="D17">
    <cfRule type="duplicateValues" dxfId="671" priority="1411"/>
  </conditionalFormatting>
  <conditionalFormatting sqref="D17">
    <cfRule type="duplicateValues" dxfId="670" priority="1410"/>
  </conditionalFormatting>
  <conditionalFormatting sqref="D17">
    <cfRule type="iconSet" priority="1409">
      <iconSet iconSet="3Symbols2">
        <cfvo type="percent" val="0"/>
        <cfvo type="percent" val="33"/>
        <cfvo type="percent" val="67"/>
      </iconSet>
    </cfRule>
  </conditionalFormatting>
  <conditionalFormatting sqref="D17">
    <cfRule type="duplicateValues" dxfId="669" priority="1408"/>
  </conditionalFormatting>
  <conditionalFormatting sqref="D17">
    <cfRule type="duplicateValues" dxfId="668" priority="1407"/>
  </conditionalFormatting>
  <conditionalFormatting sqref="D17">
    <cfRule type="duplicateValues" dxfId="667" priority="1404" stopIfTrue="1"/>
    <cfRule type="duplicateValues" dxfId="666" priority="1405"/>
    <cfRule type="duplicateValues" dxfId="665" priority="1406"/>
  </conditionalFormatting>
  <conditionalFormatting sqref="D17">
    <cfRule type="iconSet" priority="1403">
      <iconSet iconSet="3Symbols2">
        <cfvo type="percent" val="0"/>
        <cfvo type="num" val="0"/>
        <cfvo type="num" val="0"/>
      </iconSet>
    </cfRule>
  </conditionalFormatting>
  <conditionalFormatting sqref="D17">
    <cfRule type="duplicateValues" dxfId="664" priority="1402"/>
  </conditionalFormatting>
  <conditionalFormatting sqref="D17">
    <cfRule type="duplicateValues" dxfId="663" priority="1401"/>
  </conditionalFormatting>
  <conditionalFormatting sqref="D17">
    <cfRule type="duplicateValues" dxfId="662" priority="1400"/>
  </conditionalFormatting>
  <conditionalFormatting sqref="D17">
    <cfRule type="duplicateValues" dxfId="661" priority="1399"/>
  </conditionalFormatting>
  <conditionalFormatting sqref="D17">
    <cfRule type="duplicateValues" dxfId="660" priority="1398"/>
  </conditionalFormatting>
  <conditionalFormatting sqref="D12">
    <cfRule type="iconSet" priority="1397">
      <iconSet iconSet="3Symbols2">
        <cfvo type="percent" val="0"/>
        <cfvo type="percent" val="33"/>
        <cfvo type="percent" val="67"/>
      </iconSet>
    </cfRule>
  </conditionalFormatting>
  <conditionalFormatting sqref="D12">
    <cfRule type="duplicateValues" dxfId="659" priority="1396"/>
  </conditionalFormatting>
  <conditionalFormatting sqref="D12">
    <cfRule type="duplicateValues" dxfId="658" priority="1393" stopIfTrue="1"/>
    <cfRule type="duplicateValues" dxfId="657" priority="1394"/>
    <cfRule type="duplicateValues" dxfId="656" priority="1395"/>
  </conditionalFormatting>
  <conditionalFormatting sqref="D12">
    <cfRule type="iconSet" priority="1392">
      <iconSet iconSet="3Symbols2">
        <cfvo type="percent" val="0"/>
        <cfvo type="num" val="0"/>
        <cfvo type="num" val="0"/>
      </iconSet>
    </cfRule>
  </conditionalFormatting>
  <conditionalFormatting sqref="D12">
    <cfRule type="iconSet" priority="1391">
      <iconSet iconSet="3Symbols2">
        <cfvo type="percent" val="0"/>
        <cfvo type="percent" val="33"/>
        <cfvo type="percent" val="67"/>
      </iconSet>
    </cfRule>
  </conditionalFormatting>
  <conditionalFormatting sqref="D12">
    <cfRule type="duplicateValues" dxfId="655" priority="1390"/>
  </conditionalFormatting>
  <conditionalFormatting sqref="D12">
    <cfRule type="duplicateValues" dxfId="654" priority="1389"/>
  </conditionalFormatting>
  <conditionalFormatting sqref="D12">
    <cfRule type="duplicateValues" dxfId="653" priority="1386" stopIfTrue="1"/>
    <cfRule type="duplicateValues" dxfId="652" priority="1387"/>
    <cfRule type="duplicateValues" dxfId="651" priority="1388"/>
  </conditionalFormatting>
  <conditionalFormatting sqref="D12">
    <cfRule type="iconSet" priority="1385">
      <iconSet iconSet="3Symbols2">
        <cfvo type="percent" val="0"/>
        <cfvo type="num" val="0"/>
        <cfvo type="num" val="0"/>
      </iconSet>
    </cfRule>
  </conditionalFormatting>
  <conditionalFormatting sqref="D12">
    <cfRule type="duplicateValues" dxfId="650" priority="1384"/>
  </conditionalFormatting>
  <conditionalFormatting sqref="D12">
    <cfRule type="duplicateValues" dxfId="649" priority="1383"/>
  </conditionalFormatting>
  <conditionalFormatting sqref="D12">
    <cfRule type="duplicateValues" dxfId="648" priority="1382"/>
  </conditionalFormatting>
  <conditionalFormatting sqref="D12">
    <cfRule type="duplicateValues" dxfId="647" priority="1381"/>
  </conditionalFormatting>
  <conditionalFormatting sqref="D12">
    <cfRule type="duplicateValues" dxfId="646" priority="1380"/>
  </conditionalFormatting>
  <conditionalFormatting sqref="D12">
    <cfRule type="duplicateValues" dxfId="645" priority="1379"/>
  </conditionalFormatting>
  <conditionalFormatting sqref="D12">
    <cfRule type="duplicateValues" dxfId="644" priority="1378"/>
  </conditionalFormatting>
  <conditionalFormatting sqref="D12">
    <cfRule type="duplicateValues" dxfId="643" priority="1376"/>
    <cfRule type="duplicateValues" dxfId="642" priority="1377"/>
  </conditionalFormatting>
  <conditionalFormatting sqref="D8:D21">
    <cfRule type="duplicateValues" dxfId="641" priority="1366"/>
    <cfRule type="duplicateValues" dxfId="640" priority="1367"/>
    <cfRule type="duplicateValues" dxfId="639" priority="1368"/>
    <cfRule type="duplicateValues" dxfId="638" priority="1369"/>
    <cfRule type="duplicateValues" dxfId="637" priority="1370"/>
    <cfRule type="duplicateValues" dxfId="636" priority="1371"/>
    <cfRule type="duplicateValues" dxfId="635" priority="1372"/>
    <cfRule type="duplicateValues" dxfId="634" priority="1373"/>
    <cfRule type="duplicateValues" dxfId="633" priority="1374"/>
    <cfRule type="duplicateValues" dxfId="632" priority="1375"/>
  </conditionalFormatting>
  <conditionalFormatting sqref="D8:D21">
    <cfRule type="duplicateValues" dxfId="631" priority="1365"/>
  </conditionalFormatting>
  <conditionalFormatting sqref="D8:D21">
    <cfRule type="duplicateValues" dxfId="630" priority="1361"/>
    <cfRule type="duplicateValues" dxfId="629" priority="1362"/>
    <cfRule type="duplicateValues" dxfId="628" priority="1363"/>
    <cfRule type="duplicateValues" dxfId="627" priority="1364"/>
  </conditionalFormatting>
  <conditionalFormatting sqref="D8:D21">
    <cfRule type="duplicateValues" dxfId="626" priority="1360"/>
  </conditionalFormatting>
  <conditionalFormatting sqref="D8:D21">
    <cfRule type="duplicateValues" dxfId="625" priority="1358"/>
    <cfRule type="duplicateValues" dxfId="624" priority="1359"/>
  </conditionalFormatting>
  <conditionalFormatting sqref="D70">
    <cfRule type="iconSet" priority="1292">
      <iconSet iconSet="3Symbols2">
        <cfvo type="percent" val="0"/>
        <cfvo type="percent" val="33"/>
        <cfvo type="percent" val="67"/>
      </iconSet>
    </cfRule>
  </conditionalFormatting>
  <conditionalFormatting sqref="D70">
    <cfRule type="duplicateValues" dxfId="623" priority="1291"/>
  </conditionalFormatting>
  <conditionalFormatting sqref="D70">
    <cfRule type="duplicateValues" dxfId="622" priority="1290"/>
  </conditionalFormatting>
  <conditionalFormatting sqref="D70">
    <cfRule type="duplicateValues" dxfId="621" priority="1287" stopIfTrue="1"/>
    <cfRule type="duplicateValues" dxfId="620" priority="1288"/>
    <cfRule type="duplicateValues" dxfId="619" priority="1289"/>
  </conditionalFormatting>
  <conditionalFormatting sqref="D70">
    <cfRule type="iconSet" priority="1286">
      <iconSet iconSet="3Symbols2">
        <cfvo type="percent" val="0"/>
        <cfvo type="num" val="0"/>
        <cfvo type="num" val="0"/>
      </iconSet>
    </cfRule>
  </conditionalFormatting>
  <conditionalFormatting sqref="D70">
    <cfRule type="duplicateValues" dxfId="618" priority="1285"/>
  </conditionalFormatting>
  <conditionalFormatting sqref="D70">
    <cfRule type="duplicateValues" dxfId="617" priority="1284"/>
  </conditionalFormatting>
  <conditionalFormatting sqref="D70">
    <cfRule type="duplicateValues" dxfId="616" priority="1283"/>
  </conditionalFormatting>
  <conditionalFormatting sqref="D70">
    <cfRule type="iconSet" priority="1282">
      <iconSet iconSet="3Symbols2">
        <cfvo type="percent" val="0"/>
        <cfvo type="percent" val="33"/>
        <cfvo type="percent" val="67"/>
      </iconSet>
    </cfRule>
  </conditionalFormatting>
  <conditionalFormatting sqref="D70">
    <cfRule type="duplicateValues" dxfId="615" priority="1281"/>
  </conditionalFormatting>
  <conditionalFormatting sqref="D70">
    <cfRule type="duplicateValues" dxfId="614" priority="1280"/>
  </conditionalFormatting>
  <conditionalFormatting sqref="D70">
    <cfRule type="duplicateValues" dxfId="613" priority="1277" stopIfTrue="1"/>
    <cfRule type="duplicateValues" dxfId="612" priority="1278"/>
    <cfRule type="duplicateValues" dxfId="611" priority="1279"/>
  </conditionalFormatting>
  <conditionalFormatting sqref="D70">
    <cfRule type="iconSet" priority="1276">
      <iconSet iconSet="3Symbols2">
        <cfvo type="percent" val="0"/>
        <cfvo type="num" val="0"/>
        <cfvo type="num" val="0"/>
      </iconSet>
    </cfRule>
  </conditionalFormatting>
  <conditionalFormatting sqref="D70">
    <cfRule type="duplicateValues" dxfId="610" priority="1275"/>
  </conditionalFormatting>
  <conditionalFormatting sqref="D70">
    <cfRule type="duplicateValues" dxfId="609" priority="1274"/>
  </conditionalFormatting>
  <conditionalFormatting sqref="D70">
    <cfRule type="iconSet" priority="1273">
      <iconSet iconSet="3Symbols2">
        <cfvo type="percent" val="0"/>
        <cfvo type="percent" val="33"/>
        <cfvo type="percent" val="67"/>
      </iconSet>
    </cfRule>
  </conditionalFormatting>
  <conditionalFormatting sqref="D70">
    <cfRule type="duplicateValues" dxfId="608" priority="1272"/>
  </conditionalFormatting>
  <conditionalFormatting sqref="D70">
    <cfRule type="duplicateValues" dxfId="607" priority="1271"/>
  </conditionalFormatting>
  <conditionalFormatting sqref="D70">
    <cfRule type="duplicateValues" dxfId="606" priority="1268" stopIfTrue="1"/>
    <cfRule type="duplicateValues" dxfId="605" priority="1269"/>
    <cfRule type="duplicateValues" dxfId="604" priority="1270"/>
  </conditionalFormatting>
  <conditionalFormatting sqref="D70">
    <cfRule type="iconSet" priority="1267">
      <iconSet iconSet="3Symbols2">
        <cfvo type="percent" val="0"/>
        <cfvo type="num" val="0"/>
        <cfvo type="num" val="0"/>
      </iconSet>
    </cfRule>
  </conditionalFormatting>
  <conditionalFormatting sqref="D70">
    <cfRule type="duplicateValues" dxfId="603" priority="1266"/>
  </conditionalFormatting>
  <conditionalFormatting sqref="D70">
    <cfRule type="duplicateValues" dxfId="602" priority="1265"/>
  </conditionalFormatting>
  <conditionalFormatting sqref="D70">
    <cfRule type="duplicateValues" dxfId="601" priority="1264"/>
  </conditionalFormatting>
  <conditionalFormatting sqref="D70">
    <cfRule type="duplicateValues" dxfId="600" priority="1263"/>
  </conditionalFormatting>
  <conditionalFormatting sqref="D70">
    <cfRule type="duplicateValues" dxfId="599" priority="1262"/>
  </conditionalFormatting>
  <conditionalFormatting sqref="D70">
    <cfRule type="duplicateValues" dxfId="598" priority="1261"/>
  </conditionalFormatting>
  <conditionalFormatting sqref="D70">
    <cfRule type="duplicateValues" dxfId="597" priority="1260"/>
  </conditionalFormatting>
  <conditionalFormatting sqref="D71">
    <cfRule type="iconSet" priority="1259">
      <iconSet iconSet="3Symbols2">
        <cfvo type="percent" val="0"/>
        <cfvo type="percent" val="33"/>
        <cfvo type="percent" val="67"/>
      </iconSet>
    </cfRule>
  </conditionalFormatting>
  <conditionalFormatting sqref="D71">
    <cfRule type="duplicateValues" dxfId="596" priority="1258"/>
  </conditionalFormatting>
  <conditionalFormatting sqref="D71">
    <cfRule type="duplicateValues" dxfId="595" priority="1257"/>
  </conditionalFormatting>
  <conditionalFormatting sqref="D71">
    <cfRule type="duplicateValues" dxfId="594" priority="1254" stopIfTrue="1"/>
    <cfRule type="duplicateValues" dxfId="593" priority="1255"/>
    <cfRule type="duplicateValues" dxfId="592" priority="1256"/>
  </conditionalFormatting>
  <conditionalFormatting sqref="D71">
    <cfRule type="iconSet" priority="1253">
      <iconSet iconSet="3Symbols2">
        <cfvo type="percent" val="0"/>
        <cfvo type="num" val="0"/>
        <cfvo type="num" val="0"/>
      </iconSet>
    </cfRule>
  </conditionalFormatting>
  <conditionalFormatting sqref="D71">
    <cfRule type="duplicateValues" dxfId="591" priority="1252"/>
  </conditionalFormatting>
  <conditionalFormatting sqref="D71">
    <cfRule type="duplicateValues" dxfId="590" priority="1251"/>
  </conditionalFormatting>
  <conditionalFormatting sqref="D71">
    <cfRule type="iconSet" priority="1250">
      <iconSet iconSet="3Symbols2">
        <cfvo type="percent" val="0"/>
        <cfvo type="percent" val="33"/>
        <cfvo type="percent" val="67"/>
      </iconSet>
    </cfRule>
  </conditionalFormatting>
  <conditionalFormatting sqref="D71">
    <cfRule type="duplicateValues" dxfId="589" priority="1249"/>
  </conditionalFormatting>
  <conditionalFormatting sqref="D71">
    <cfRule type="duplicateValues" dxfId="588" priority="1248"/>
  </conditionalFormatting>
  <conditionalFormatting sqref="D71">
    <cfRule type="duplicateValues" dxfId="587" priority="1245" stopIfTrue="1"/>
    <cfRule type="duplicateValues" dxfId="586" priority="1246"/>
    <cfRule type="duplicateValues" dxfId="585" priority="1247"/>
  </conditionalFormatting>
  <conditionalFormatting sqref="D71">
    <cfRule type="iconSet" priority="1244">
      <iconSet iconSet="3Symbols2">
        <cfvo type="percent" val="0"/>
        <cfvo type="num" val="0"/>
        <cfvo type="num" val="0"/>
      </iconSet>
    </cfRule>
  </conditionalFormatting>
  <conditionalFormatting sqref="D71">
    <cfRule type="duplicateValues" dxfId="584" priority="1243"/>
  </conditionalFormatting>
  <conditionalFormatting sqref="D71">
    <cfRule type="iconSet" priority="1242">
      <iconSet iconSet="3Symbols2">
        <cfvo type="percent" val="0"/>
        <cfvo type="percent" val="33"/>
        <cfvo type="percent" val="67"/>
      </iconSet>
    </cfRule>
  </conditionalFormatting>
  <conditionalFormatting sqref="D71">
    <cfRule type="duplicateValues" dxfId="583" priority="1241"/>
  </conditionalFormatting>
  <conditionalFormatting sqref="D71">
    <cfRule type="duplicateValues" dxfId="582" priority="1240"/>
  </conditionalFormatting>
  <conditionalFormatting sqref="D71">
    <cfRule type="duplicateValues" dxfId="581" priority="1237" stopIfTrue="1"/>
    <cfRule type="duplicateValues" dxfId="580" priority="1238"/>
    <cfRule type="duplicateValues" dxfId="579" priority="1239"/>
  </conditionalFormatting>
  <conditionalFormatting sqref="D71">
    <cfRule type="iconSet" priority="1236">
      <iconSet iconSet="3Symbols2">
        <cfvo type="percent" val="0"/>
        <cfvo type="num" val="0"/>
        <cfvo type="num" val="0"/>
      </iconSet>
    </cfRule>
  </conditionalFormatting>
  <conditionalFormatting sqref="D71">
    <cfRule type="duplicateValues" dxfId="578" priority="1235"/>
  </conditionalFormatting>
  <conditionalFormatting sqref="D71">
    <cfRule type="duplicateValues" dxfId="577" priority="1234"/>
  </conditionalFormatting>
  <conditionalFormatting sqref="D71">
    <cfRule type="iconSet" priority="1233">
      <iconSet iconSet="3Symbols2">
        <cfvo type="percent" val="0"/>
        <cfvo type="percent" val="33"/>
        <cfvo type="percent" val="67"/>
      </iconSet>
    </cfRule>
  </conditionalFormatting>
  <conditionalFormatting sqref="D71">
    <cfRule type="duplicateValues" dxfId="576" priority="1232"/>
  </conditionalFormatting>
  <conditionalFormatting sqref="D71">
    <cfRule type="duplicateValues" dxfId="575" priority="1231"/>
  </conditionalFormatting>
  <conditionalFormatting sqref="D71">
    <cfRule type="duplicateValues" dxfId="574" priority="1228" stopIfTrue="1"/>
    <cfRule type="duplicateValues" dxfId="573" priority="1229"/>
    <cfRule type="duplicateValues" dxfId="572" priority="1230"/>
  </conditionalFormatting>
  <conditionalFormatting sqref="D71">
    <cfRule type="iconSet" priority="1227">
      <iconSet iconSet="3Symbols2">
        <cfvo type="percent" val="0"/>
        <cfvo type="num" val="0"/>
        <cfvo type="num" val="0"/>
      </iconSet>
    </cfRule>
  </conditionalFormatting>
  <conditionalFormatting sqref="D71">
    <cfRule type="duplicateValues" dxfId="571" priority="1226"/>
  </conditionalFormatting>
  <conditionalFormatting sqref="D71">
    <cfRule type="duplicateValues" dxfId="570" priority="1225"/>
  </conditionalFormatting>
  <conditionalFormatting sqref="D71">
    <cfRule type="duplicateValues" dxfId="569" priority="1224"/>
  </conditionalFormatting>
  <conditionalFormatting sqref="D71">
    <cfRule type="duplicateValues" dxfId="568" priority="1223"/>
  </conditionalFormatting>
  <conditionalFormatting sqref="D71">
    <cfRule type="duplicateValues" dxfId="567" priority="1222"/>
  </conditionalFormatting>
  <conditionalFormatting sqref="D71">
    <cfRule type="duplicateValues" dxfId="566" priority="1221"/>
  </conditionalFormatting>
  <conditionalFormatting sqref="D71">
    <cfRule type="duplicateValues" dxfId="565" priority="1220"/>
  </conditionalFormatting>
  <conditionalFormatting sqref="D70:D71">
    <cfRule type="duplicateValues" dxfId="564" priority="1178"/>
    <cfRule type="duplicateValues" dxfId="563" priority="1179"/>
  </conditionalFormatting>
  <conditionalFormatting sqref="D70:D71">
    <cfRule type="duplicateValues" dxfId="562" priority="1104"/>
    <cfRule type="duplicateValues" dxfId="561" priority="1105"/>
    <cfRule type="duplicateValues" dxfId="560" priority="1106"/>
    <cfRule type="duplicateValues" dxfId="559" priority="1107"/>
    <cfRule type="duplicateValues" dxfId="558" priority="1108"/>
    <cfRule type="duplicateValues" dxfId="557" priority="1109"/>
    <cfRule type="duplicateValues" dxfId="556" priority="1110"/>
    <cfRule type="duplicateValues" dxfId="555" priority="1111"/>
    <cfRule type="duplicateValues" dxfId="554" priority="1112"/>
    <cfRule type="duplicateValues" dxfId="553" priority="1113"/>
  </conditionalFormatting>
  <conditionalFormatting sqref="D70:D71">
    <cfRule type="duplicateValues" dxfId="552" priority="1103"/>
  </conditionalFormatting>
  <conditionalFormatting sqref="D70:D71">
    <cfRule type="duplicateValues" dxfId="551" priority="1099"/>
    <cfRule type="duplicateValues" dxfId="550" priority="1100"/>
    <cfRule type="duplicateValues" dxfId="549" priority="1101"/>
    <cfRule type="duplicateValues" dxfId="548" priority="1102"/>
  </conditionalFormatting>
  <conditionalFormatting sqref="D70:D71">
    <cfRule type="duplicateValues" dxfId="547" priority="1098"/>
  </conditionalFormatting>
  <conditionalFormatting sqref="D70:D71">
    <cfRule type="duplicateValues" dxfId="546" priority="1096"/>
    <cfRule type="duplicateValues" dxfId="545" priority="1097"/>
  </conditionalFormatting>
  <conditionalFormatting sqref="D72">
    <cfRule type="duplicateValues" dxfId="544" priority="729"/>
  </conditionalFormatting>
  <conditionalFormatting sqref="D72">
    <cfRule type="iconSet" priority="728">
      <iconSet iconSet="3Symbols2">
        <cfvo type="percent" val="0"/>
        <cfvo type="percent" val="33"/>
        <cfvo type="percent" val="67"/>
      </iconSet>
    </cfRule>
  </conditionalFormatting>
  <conditionalFormatting sqref="D72">
    <cfRule type="duplicateValues" dxfId="543" priority="727"/>
  </conditionalFormatting>
  <conditionalFormatting sqref="D72">
    <cfRule type="duplicateValues" dxfId="542" priority="724" stopIfTrue="1"/>
    <cfRule type="duplicateValues" dxfId="541" priority="725"/>
    <cfRule type="duplicateValues" dxfId="540" priority="726"/>
  </conditionalFormatting>
  <conditionalFormatting sqref="D72">
    <cfRule type="iconSet" priority="723">
      <iconSet iconSet="3Symbols2">
        <cfvo type="percent" val="0"/>
        <cfvo type="num" val="0"/>
        <cfvo type="num" val="0"/>
      </iconSet>
    </cfRule>
  </conditionalFormatting>
  <conditionalFormatting sqref="D72">
    <cfRule type="duplicateValues" dxfId="539" priority="722"/>
  </conditionalFormatting>
  <conditionalFormatting sqref="D72">
    <cfRule type="duplicateValues" dxfId="538" priority="721"/>
  </conditionalFormatting>
  <conditionalFormatting sqref="D72">
    <cfRule type="duplicateValues" dxfId="537" priority="719"/>
    <cfRule type="duplicateValues" dxfId="536" priority="720"/>
  </conditionalFormatting>
  <conditionalFormatting sqref="D72">
    <cfRule type="iconSet" priority="718">
      <iconSet iconSet="3Symbols2">
        <cfvo type="percent" val="0"/>
        <cfvo type="percent" val="33"/>
        <cfvo type="percent" val="67"/>
      </iconSet>
    </cfRule>
  </conditionalFormatting>
  <conditionalFormatting sqref="D72">
    <cfRule type="duplicateValues" dxfId="535" priority="717"/>
  </conditionalFormatting>
  <conditionalFormatting sqref="D72">
    <cfRule type="duplicateValues" dxfId="534" priority="716"/>
  </conditionalFormatting>
  <conditionalFormatting sqref="D72">
    <cfRule type="duplicateValues" dxfId="533" priority="713" stopIfTrue="1"/>
    <cfRule type="duplicateValues" dxfId="532" priority="714"/>
    <cfRule type="duplicateValues" dxfId="531" priority="715"/>
  </conditionalFormatting>
  <conditionalFormatting sqref="D72">
    <cfRule type="iconSet" priority="712">
      <iconSet iconSet="3Symbols2">
        <cfvo type="percent" val="0"/>
        <cfvo type="num" val="0"/>
        <cfvo type="num" val="0"/>
      </iconSet>
    </cfRule>
  </conditionalFormatting>
  <conditionalFormatting sqref="D72">
    <cfRule type="duplicateValues" dxfId="530" priority="711"/>
  </conditionalFormatting>
  <conditionalFormatting sqref="D72">
    <cfRule type="duplicateValues" dxfId="529" priority="710"/>
  </conditionalFormatting>
  <conditionalFormatting sqref="D72">
    <cfRule type="duplicateValues" dxfId="528" priority="709"/>
  </conditionalFormatting>
  <conditionalFormatting sqref="D72">
    <cfRule type="duplicateValues" dxfId="527" priority="708"/>
  </conditionalFormatting>
  <conditionalFormatting sqref="D72">
    <cfRule type="duplicateValues" dxfId="526" priority="698"/>
    <cfRule type="duplicateValues" dxfId="525" priority="699"/>
    <cfRule type="duplicateValues" dxfId="524" priority="700"/>
    <cfRule type="duplicateValues" dxfId="523" priority="701"/>
    <cfRule type="duplicateValues" dxfId="522" priority="702"/>
    <cfRule type="duplicateValues" dxfId="521" priority="703"/>
    <cfRule type="duplicateValues" dxfId="520" priority="704"/>
    <cfRule type="duplicateValues" dxfId="519" priority="705"/>
    <cfRule type="duplicateValues" dxfId="518" priority="706"/>
    <cfRule type="duplicateValues" dxfId="517" priority="707"/>
  </conditionalFormatting>
  <conditionalFormatting sqref="D72">
    <cfRule type="duplicateValues" dxfId="516" priority="697"/>
  </conditionalFormatting>
  <conditionalFormatting sqref="D72">
    <cfRule type="duplicateValues" dxfId="515" priority="696"/>
  </conditionalFormatting>
  <conditionalFormatting sqref="D73">
    <cfRule type="duplicateValues" dxfId="514" priority="695"/>
  </conditionalFormatting>
  <conditionalFormatting sqref="D73">
    <cfRule type="iconSet" priority="694">
      <iconSet iconSet="3Symbols2">
        <cfvo type="percent" val="0"/>
        <cfvo type="percent" val="33"/>
        <cfvo type="percent" val="67"/>
      </iconSet>
    </cfRule>
  </conditionalFormatting>
  <conditionalFormatting sqref="D73">
    <cfRule type="duplicateValues" dxfId="513" priority="693"/>
  </conditionalFormatting>
  <conditionalFormatting sqref="D73">
    <cfRule type="duplicateValues" dxfId="512" priority="690" stopIfTrue="1"/>
    <cfRule type="duplicateValues" dxfId="511" priority="691"/>
    <cfRule type="duplicateValues" dxfId="510" priority="692"/>
  </conditionalFormatting>
  <conditionalFormatting sqref="D73">
    <cfRule type="iconSet" priority="689">
      <iconSet iconSet="3Symbols2">
        <cfvo type="percent" val="0"/>
        <cfvo type="num" val="0"/>
        <cfvo type="num" val="0"/>
      </iconSet>
    </cfRule>
  </conditionalFormatting>
  <conditionalFormatting sqref="D73">
    <cfRule type="duplicateValues" dxfId="509" priority="688"/>
  </conditionalFormatting>
  <conditionalFormatting sqref="D73">
    <cfRule type="duplicateValues" dxfId="508" priority="687"/>
  </conditionalFormatting>
  <conditionalFormatting sqref="D73">
    <cfRule type="duplicateValues" dxfId="507" priority="685"/>
    <cfRule type="duplicateValues" dxfId="506" priority="686"/>
  </conditionalFormatting>
  <conditionalFormatting sqref="D73">
    <cfRule type="iconSet" priority="684">
      <iconSet iconSet="3Symbols2">
        <cfvo type="percent" val="0"/>
        <cfvo type="percent" val="33"/>
        <cfvo type="percent" val="67"/>
      </iconSet>
    </cfRule>
  </conditionalFormatting>
  <conditionalFormatting sqref="D73">
    <cfRule type="duplicateValues" dxfId="505" priority="683"/>
  </conditionalFormatting>
  <conditionalFormatting sqref="D73">
    <cfRule type="duplicateValues" dxfId="504" priority="682"/>
  </conditionalFormatting>
  <conditionalFormatting sqref="D73">
    <cfRule type="duplicateValues" dxfId="503" priority="679" stopIfTrue="1"/>
    <cfRule type="duplicateValues" dxfId="502" priority="680"/>
    <cfRule type="duplicateValues" dxfId="501" priority="681"/>
  </conditionalFormatting>
  <conditionalFormatting sqref="D73">
    <cfRule type="iconSet" priority="678">
      <iconSet iconSet="3Symbols2">
        <cfvo type="percent" val="0"/>
        <cfvo type="num" val="0"/>
        <cfvo type="num" val="0"/>
      </iconSet>
    </cfRule>
  </conditionalFormatting>
  <conditionalFormatting sqref="D73">
    <cfRule type="duplicateValues" dxfId="500" priority="677"/>
  </conditionalFormatting>
  <conditionalFormatting sqref="D73">
    <cfRule type="duplicateValues" dxfId="499" priority="676"/>
  </conditionalFormatting>
  <conditionalFormatting sqref="D73">
    <cfRule type="duplicateValues" dxfId="498" priority="675"/>
  </conditionalFormatting>
  <conditionalFormatting sqref="D73">
    <cfRule type="duplicateValues" dxfId="497" priority="674"/>
  </conditionalFormatting>
  <conditionalFormatting sqref="D73">
    <cfRule type="duplicateValues" dxfId="496" priority="664"/>
    <cfRule type="duplicateValues" dxfId="495" priority="665"/>
    <cfRule type="duplicateValues" dxfId="494" priority="666"/>
    <cfRule type="duplicateValues" dxfId="493" priority="667"/>
    <cfRule type="duplicateValues" dxfId="492" priority="668"/>
    <cfRule type="duplicateValues" dxfId="491" priority="669"/>
    <cfRule type="duplicateValues" dxfId="490" priority="670"/>
    <cfRule type="duplicateValues" dxfId="489" priority="671"/>
    <cfRule type="duplicateValues" dxfId="488" priority="672"/>
    <cfRule type="duplicateValues" dxfId="487" priority="673"/>
  </conditionalFormatting>
  <conditionalFormatting sqref="D73">
    <cfRule type="duplicateValues" dxfId="486" priority="663"/>
  </conditionalFormatting>
  <conditionalFormatting sqref="D73">
    <cfRule type="duplicateValues" dxfId="485" priority="662"/>
  </conditionalFormatting>
  <conditionalFormatting sqref="D74">
    <cfRule type="duplicateValues" dxfId="484" priority="661"/>
  </conditionalFormatting>
  <conditionalFormatting sqref="D74">
    <cfRule type="iconSet" priority="660">
      <iconSet iconSet="3Symbols2">
        <cfvo type="percent" val="0"/>
        <cfvo type="percent" val="33"/>
        <cfvo type="percent" val="67"/>
      </iconSet>
    </cfRule>
  </conditionalFormatting>
  <conditionalFormatting sqref="D74">
    <cfRule type="duplicateValues" dxfId="483" priority="659"/>
  </conditionalFormatting>
  <conditionalFormatting sqref="D74">
    <cfRule type="duplicateValues" dxfId="482" priority="656" stopIfTrue="1"/>
    <cfRule type="duplicateValues" dxfId="481" priority="657"/>
    <cfRule type="duplicateValues" dxfId="480" priority="658"/>
  </conditionalFormatting>
  <conditionalFormatting sqref="D74">
    <cfRule type="iconSet" priority="655">
      <iconSet iconSet="3Symbols2">
        <cfvo type="percent" val="0"/>
        <cfvo type="num" val="0"/>
        <cfvo type="num" val="0"/>
      </iconSet>
    </cfRule>
  </conditionalFormatting>
  <conditionalFormatting sqref="D74">
    <cfRule type="duplicateValues" dxfId="479" priority="654"/>
  </conditionalFormatting>
  <conditionalFormatting sqref="D74">
    <cfRule type="duplicateValues" dxfId="478" priority="653"/>
  </conditionalFormatting>
  <conditionalFormatting sqref="D74">
    <cfRule type="duplicateValues" dxfId="477" priority="651"/>
    <cfRule type="duplicateValues" dxfId="476" priority="652"/>
  </conditionalFormatting>
  <conditionalFormatting sqref="D74">
    <cfRule type="iconSet" priority="650">
      <iconSet iconSet="3Symbols2">
        <cfvo type="percent" val="0"/>
        <cfvo type="percent" val="33"/>
        <cfvo type="percent" val="67"/>
      </iconSet>
    </cfRule>
  </conditionalFormatting>
  <conditionalFormatting sqref="D74">
    <cfRule type="duplicateValues" dxfId="475" priority="649"/>
  </conditionalFormatting>
  <conditionalFormatting sqref="D74">
    <cfRule type="duplicateValues" dxfId="474" priority="648"/>
  </conditionalFormatting>
  <conditionalFormatting sqref="D74">
    <cfRule type="duplicateValues" dxfId="473" priority="645" stopIfTrue="1"/>
    <cfRule type="duplicateValues" dxfId="472" priority="646"/>
    <cfRule type="duplicateValues" dxfId="471" priority="647"/>
  </conditionalFormatting>
  <conditionalFormatting sqref="D74">
    <cfRule type="iconSet" priority="644">
      <iconSet iconSet="3Symbols2">
        <cfvo type="percent" val="0"/>
        <cfvo type="num" val="0"/>
        <cfvo type="num" val="0"/>
      </iconSet>
    </cfRule>
  </conditionalFormatting>
  <conditionalFormatting sqref="D74">
    <cfRule type="duplicateValues" dxfId="470" priority="643"/>
  </conditionalFormatting>
  <conditionalFormatting sqref="D74">
    <cfRule type="duplicateValues" dxfId="469" priority="642"/>
  </conditionalFormatting>
  <conditionalFormatting sqref="D74">
    <cfRule type="duplicateValues" dxfId="468" priority="641"/>
  </conditionalFormatting>
  <conditionalFormatting sqref="D74">
    <cfRule type="duplicateValues" dxfId="467" priority="640"/>
  </conditionalFormatting>
  <conditionalFormatting sqref="D74">
    <cfRule type="duplicateValues" dxfId="466" priority="630"/>
    <cfRule type="duplicateValues" dxfId="465" priority="631"/>
    <cfRule type="duplicateValues" dxfId="464" priority="632"/>
    <cfRule type="duplicateValues" dxfId="463" priority="633"/>
    <cfRule type="duplicateValues" dxfId="462" priority="634"/>
    <cfRule type="duplicateValues" dxfId="461" priority="635"/>
    <cfRule type="duplicateValues" dxfId="460" priority="636"/>
    <cfRule type="duplicateValues" dxfId="459" priority="637"/>
    <cfRule type="duplicateValues" dxfId="458" priority="638"/>
    <cfRule type="duplicateValues" dxfId="457" priority="639"/>
  </conditionalFormatting>
  <conditionalFormatting sqref="D74">
    <cfRule type="duplicateValues" dxfId="456" priority="629"/>
  </conditionalFormatting>
  <conditionalFormatting sqref="D74">
    <cfRule type="duplicateValues" dxfId="455" priority="628"/>
  </conditionalFormatting>
  <conditionalFormatting sqref="D75">
    <cfRule type="duplicateValues" dxfId="454" priority="479"/>
  </conditionalFormatting>
  <conditionalFormatting sqref="D75">
    <cfRule type="duplicateValues" dxfId="453" priority="467"/>
  </conditionalFormatting>
  <conditionalFormatting sqref="D75">
    <cfRule type="duplicateValues" dxfId="452" priority="466"/>
  </conditionalFormatting>
  <conditionalFormatting sqref="D75">
    <cfRule type="iconSet" priority="478">
      <iconSet iconSet="3Symbols2">
        <cfvo type="percent" val="0"/>
        <cfvo type="percent" val="33"/>
        <cfvo type="percent" val="67"/>
      </iconSet>
    </cfRule>
  </conditionalFormatting>
  <conditionalFormatting sqref="D75">
    <cfRule type="duplicateValues" dxfId="451" priority="477"/>
  </conditionalFormatting>
  <conditionalFormatting sqref="D75">
    <cfRule type="duplicateValues" dxfId="450" priority="474" stopIfTrue="1"/>
    <cfRule type="duplicateValues" dxfId="449" priority="475"/>
    <cfRule type="duplicateValues" dxfId="448" priority="476"/>
  </conditionalFormatting>
  <conditionalFormatting sqref="D75">
    <cfRule type="iconSet" priority="473">
      <iconSet iconSet="3Symbols2">
        <cfvo type="percent" val="0"/>
        <cfvo type="num" val="0"/>
        <cfvo type="num" val="0"/>
      </iconSet>
    </cfRule>
  </conditionalFormatting>
  <conditionalFormatting sqref="D75">
    <cfRule type="duplicateValues" dxfId="447" priority="472"/>
  </conditionalFormatting>
  <conditionalFormatting sqref="D75">
    <cfRule type="duplicateValues" dxfId="446" priority="471"/>
  </conditionalFormatting>
  <conditionalFormatting sqref="D75">
    <cfRule type="duplicateValues" dxfId="445" priority="469"/>
    <cfRule type="duplicateValues" dxfId="444" priority="470"/>
  </conditionalFormatting>
  <conditionalFormatting sqref="D75">
    <cfRule type="iconSet" priority="468">
      <iconSet iconSet="3Symbols2">
        <cfvo type="percent" val="0"/>
        <cfvo type="percent" val="33"/>
        <cfvo type="percent" val="67"/>
      </iconSet>
    </cfRule>
  </conditionalFormatting>
  <conditionalFormatting sqref="D75">
    <cfRule type="duplicateValues" dxfId="443" priority="463" stopIfTrue="1"/>
    <cfRule type="duplicateValues" dxfId="442" priority="464"/>
    <cfRule type="duplicateValues" dxfId="441" priority="465"/>
  </conditionalFormatting>
  <conditionalFormatting sqref="D75">
    <cfRule type="iconSet" priority="462">
      <iconSet iconSet="3Symbols2">
        <cfvo type="percent" val="0"/>
        <cfvo type="num" val="0"/>
        <cfvo type="num" val="0"/>
      </iconSet>
    </cfRule>
  </conditionalFormatting>
  <conditionalFormatting sqref="D75">
    <cfRule type="duplicateValues" dxfId="440" priority="461"/>
  </conditionalFormatting>
  <conditionalFormatting sqref="D75">
    <cfRule type="duplicateValues" dxfId="439" priority="460"/>
  </conditionalFormatting>
  <conditionalFormatting sqref="D75">
    <cfRule type="duplicateValues" dxfId="438" priority="459"/>
  </conditionalFormatting>
  <conditionalFormatting sqref="D75">
    <cfRule type="duplicateValues" dxfId="437" priority="458"/>
  </conditionalFormatting>
  <conditionalFormatting sqref="D75">
    <cfRule type="duplicateValues" dxfId="436" priority="448"/>
    <cfRule type="duplicateValues" dxfId="435" priority="449"/>
    <cfRule type="duplicateValues" dxfId="434" priority="450"/>
    <cfRule type="duplicateValues" dxfId="433" priority="451"/>
    <cfRule type="duplicateValues" dxfId="432" priority="452"/>
    <cfRule type="duplicateValues" dxfId="431" priority="453"/>
    <cfRule type="duplicateValues" dxfId="430" priority="454"/>
    <cfRule type="duplicateValues" dxfId="429" priority="455"/>
    <cfRule type="duplicateValues" dxfId="428" priority="456"/>
    <cfRule type="duplicateValues" dxfId="427" priority="457"/>
  </conditionalFormatting>
  <conditionalFormatting sqref="D75">
    <cfRule type="duplicateValues" dxfId="426" priority="447"/>
  </conditionalFormatting>
  <conditionalFormatting sqref="D75">
    <cfRule type="duplicateValues" dxfId="425" priority="446"/>
  </conditionalFormatting>
  <conditionalFormatting sqref="D81:D82">
    <cfRule type="duplicateValues" dxfId="424" priority="411"/>
  </conditionalFormatting>
  <conditionalFormatting sqref="D81:D82">
    <cfRule type="iconSet" priority="410">
      <iconSet iconSet="3Symbols2">
        <cfvo type="percent" val="0"/>
        <cfvo type="percent" val="33"/>
        <cfvo type="percent" val="67"/>
      </iconSet>
    </cfRule>
  </conditionalFormatting>
  <conditionalFormatting sqref="D81:D82">
    <cfRule type="duplicateValues" dxfId="423" priority="409"/>
  </conditionalFormatting>
  <conditionalFormatting sqref="D81:D82">
    <cfRule type="duplicateValues" dxfId="422" priority="406" stopIfTrue="1"/>
    <cfRule type="duplicateValues" dxfId="421" priority="407"/>
    <cfRule type="duplicateValues" dxfId="420" priority="408"/>
  </conditionalFormatting>
  <conditionalFormatting sqref="D81:D82">
    <cfRule type="iconSet" priority="405">
      <iconSet iconSet="3Symbols2">
        <cfvo type="percent" val="0"/>
        <cfvo type="num" val="0"/>
        <cfvo type="num" val="0"/>
      </iconSet>
    </cfRule>
  </conditionalFormatting>
  <conditionalFormatting sqref="D81:D82">
    <cfRule type="duplicateValues" dxfId="419" priority="404"/>
  </conditionalFormatting>
  <conditionalFormatting sqref="D81:D82">
    <cfRule type="duplicateValues" dxfId="418" priority="403"/>
  </conditionalFormatting>
  <conditionalFormatting sqref="D81:D82">
    <cfRule type="duplicateValues" dxfId="417" priority="401"/>
    <cfRule type="duplicateValues" dxfId="416" priority="402"/>
  </conditionalFormatting>
  <conditionalFormatting sqref="D81:D82">
    <cfRule type="iconSet" priority="400">
      <iconSet iconSet="3Symbols2">
        <cfvo type="percent" val="0"/>
        <cfvo type="percent" val="33"/>
        <cfvo type="percent" val="67"/>
      </iconSet>
    </cfRule>
  </conditionalFormatting>
  <conditionalFormatting sqref="D81:D82">
    <cfRule type="duplicateValues" dxfId="415" priority="399"/>
  </conditionalFormatting>
  <conditionalFormatting sqref="D81:D82">
    <cfRule type="duplicateValues" dxfId="414" priority="398"/>
  </conditionalFormatting>
  <conditionalFormatting sqref="D81:D82">
    <cfRule type="duplicateValues" dxfId="413" priority="395" stopIfTrue="1"/>
    <cfRule type="duplicateValues" dxfId="412" priority="396"/>
    <cfRule type="duplicateValues" dxfId="411" priority="397"/>
  </conditionalFormatting>
  <conditionalFormatting sqref="D81:D82">
    <cfRule type="iconSet" priority="394">
      <iconSet iconSet="3Symbols2">
        <cfvo type="percent" val="0"/>
        <cfvo type="num" val="0"/>
        <cfvo type="num" val="0"/>
      </iconSet>
    </cfRule>
  </conditionalFormatting>
  <conditionalFormatting sqref="D81:D82">
    <cfRule type="duplicateValues" dxfId="410" priority="393"/>
  </conditionalFormatting>
  <conditionalFormatting sqref="D81:D82">
    <cfRule type="duplicateValues" dxfId="409" priority="392"/>
  </conditionalFormatting>
  <conditionalFormatting sqref="D81:D82">
    <cfRule type="duplicateValues" dxfId="408" priority="391"/>
  </conditionalFormatting>
  <conditionalFormatting sqref="D81:D82">
    <cfRule type="duplicateValues" dxfId="407" priority="390"/>
  </conditionalFormatting>
  <conditionalFormatting sqref="D81:D82">
    <cfRule type="duplicateValues" dxfId="406" priority="380"/>
    <cfRule type="duplicateValues" dxfId="405" priority="381"/>
    <cfRule type="duplicateValues" dxfId="404" priority="382"/>
    <cfRule type="duplicateValues" dxfId="403" priority="383"/>
    <cfRule type="duplicateValues" dxfId="402" priority="384"/>
    <cfRule type="duplicateValues" dxfId="401" priority="385"/>
    <cfRule type="duplicateValues" dxfId="400" priority="386"/>
    <cfRule type="duplicateValues" dxfId="399" priority="387"/>
    <cfRule type="duplicateValues" dxfId="398" priority="388"/>
    <cfRule type="duplicateValues" dxfId="397" priority="389"/>
  </conditionalFormatting>
  <conditionalFormatting sqref="D81:D82">
    <cfRule type="duplicateValues" dxfId="396" priority="379"/>
  </conditionalFormatting>
  <conditionalFormatting sqref="D81:D82">
    <cfRule type="duplicateValues" dxfId="395" priority="378"/>
  </conditionalFormatting>
  <conditionalFormatting sqref="D79">
    <cfRule type="duplicateValues" dxfId="394" priority="229"/>
  </conditionalFormatting>
  <conditionalFormatting sqref="D79">
    <cfRule type="iconSet" priority="228">
      <iconSet iconSet="3Symbols2">
        <cfvo type="percent" val="0"/>
        <cfvo type="percent" val="33"/>
        <cfvo type="percent" val="67"/>
      </iconSet>
    </cfRule>
  </conditionalFormatting>
  <conditionalFormatting sqref="D79">
    <cfRule type="duplicateValues" dxfId="393" priority="227"/>
  </conditionalFormatting>
  <conditionalFormatting sqref="D79">
    <cfRule type="duplicateValues" dxfId="392" priority="224" stopIfTrue="1"/>
    <cfRule type="duplicateValues" dxfId="391" priority="225"/>
    <cfRule type="duplicateValues" dxfId="390" priority="226"/>
  </conditionalFormatting>
  <conditionalFormatting sqref="D79">
    <cfRule type="iconSet" priority="223">
      <iconSet iconSet="3Symbols2">
        <cfvo type="percent" val="0"/>
        <cfvo type="num" val="0"/>
        <cfvo type="num" val="0"/>
      </iconSet>
    </cfRule>
  </conditionalFormatting>
  <conditionalFormatting sqref="D79">
    <cfRule type="duplicateValues" dxfId="389" priority="222"/>
  </conditionalFormatting>
  <conditionalFormatting sqref="D79">
    <cfRule type="duplicateValues" dxfId="388" priority="221"/>
  </conditionalFormatting>
  <conditionalFormatting sqref="D79">
    <cfRule type="duplicateValues" dxfId="387" priority="219"/>
    <cfRule type="duplicateValues" dxfId="386" priority="220"/>
  </conditionalFormatting>
  <conditionalFormatting sqref="D79">
    <cfRule type="iconSet" priority="218">
      <iconSet iconSet="3Symbols2">
        <cfvo type="percent" val="0"/>
        <cfvo type="percent" val="33"/>
        <cfvo type="percent" val="67"/>
      </iconSet>
    </cfRule>
  </conditionalFormatting>
  <conditionalFormatting sqref="D79">
    <cfRule type="duplicateValues" dxfId="385" priority="217"/>
  </conditionalFormatting>
  <conditionalFormatting sqref="D79">
    <cfRule type="duplicateValues" dxfId="384" priority="216"/>
  </conditionalFormatting>
  <conditionalFormatting sqref="D79">
    <cfRule type="duplicateValues" dxfId="383" priority="213" stopIfTrue="1"/>
    <cfRule type="duplicateValues" dxfId="382" priority="214"/>
    <cfRule type="duplicateValues" dxfId="381" priority="215"/>
  </conditionalFormatting>
  <conditionalFormatting sqref="D79">
    <cfRule type="iconSet" priority="212">
      <iconSet iconSet="3Symbols2">
        <cfvo type="percent" val="0"/>
        <cfvo type="num" val="0"/>
        <cfvo type="num" val="0"/>
      </iconSet>
    </cfRule>
  </conditionalFormatting>
  <conditionalFormatting sqref="D79">
    <cfRule type="duplicateValues" dxfId="380" priority="211"/>
  </conditionalFormatting>
  <conditionalFormatting sqref="D79">
    <cfRule type="duplicateValues" dxfId="379" priority="210"/>
  </conditionalFormatting>
  <conditionalFormatting sqref="D79">
    <cfRule type="duplicateValues" dxfId="378" priority="209"/>
  </conditionalFormatting>
  <conditionalFormatting sqref="D79">
    <cfRule type="duplicateValues" dxfId="377" priority="208"/>
  </conditionalFormatting>
  <conditionalFormatting sqref="D79">
    <cfRule type="duplicateValues" dxfId="376" priority="198"/>
    <cfRule type="duplicateValues" dxfId="375" priority="199"/>
    <cfRule type="duplicateValues" dxfId="374" priority="200"/>
    <cfRule type="duplicateValues" dxfId="373" priority="201"/>
    <cfRule type="duplicateValues" dxfId="372" priority="202"/>
    <cfRule type="duplicateValues" dxfId="371" priority="203"/>
    <cfRule type="duplicateValues" dxfId="370" priority="204"/>
    <cfRule type="duplicateValues" dxfId="369" priority="205"/>
    <cfRule type="duplicateValues" dxfId="368" priority="206"/>
    <cfRule type="duplicateValues" dxfId="367" priority="207"/>
  </conditionalFormatting>
  <conditionalFormatting sqref="D79">
    <cfRule type="duplicateValues" dxfId="366" priority="197"/>
  </conditionalFormatting>
  <conditionalFormatting sqref="D79">
    <cfRule type="duplicateValues" dxfId="365" priority="196"/>
  </conditionalFormatting>
  <conditionalFormatting sqref="D80">
    <cfRule type="iconSet" priority="195">
      <iconSet iconSet="3Symbols2">
        <cfvo type="percent" val="0"/>
        <cfvo type="percent" val="33"/>
        <cfvo type="percent" val="67"/>
      </iconSet>
    </cfRule>
  </conditionalFormatting>
  <conditionalFormatting sqref="D80">
    <cfRule type="duplicateValues" dxfId="364" priority="194"/>
  </conditionalFormatting>
  <conditionalFormatting sqref="D80">
    <cfRule type="duplicateValues" dxfId="363" priority="193"/>
  </conditionalFormatting>
  <conditionalFormatting sqref="D80">
    <cfRule type="duplicateValues" dxfId="362" priority="190" stopIfTrue="1"/>
    <cfRule type="duplicateValues" dxfId="361" priority="191"/>
    <cfRule type="duplicateValues" dxfId="360" priority="192"/>
  </conditionalFormatting>
  <conditionalFormatting sqref="D80">
    <cfRule type="iconSet" priority="189">
      <iconSet iconSet="3Symbols2">
        <cfvo type="percent" val="0"/>
        <cfvo type="num" val="0"/>
        <cfvo type="num" val="0"/>
      </iconSet>
    </cfRule>
  </conditionalFormatting>
  <conditionalFormatting sqref="D80">
    <cfRule type="duplicateValues" dxfId="359" priority="188"/>
  </conditionalFormatting>
  <conditionalFormatting sqref="D80">
    <cfRule type="duplicateValues" dxfId="358" priority="187"/>
  </conditionalFormatting>
  <conditionalFormatting sqref="D80">
    <cfRule type="iconSet" priority="186">
      <iconSet iconSet="3Symbols2">
        <cfvo type="percent" val="0"/>
        <cfvo type="percent" val="33"/>
        <cfvo type="percent" val="67"/>
      </iconSet>
    </cfRule>
  </conditionalFormatting>
  <conditionalFormatting sqref="D80">
    <cfRule type="duplicateValues" dxfId="357" priority="185"/>
  </conditionalFormatting>
  <conditionalFormatting sqref="D80">
    <cfRule type="duplicateValues" dxfId="356" priority="184"/>
  </conditionalFormatting>
  <conditionalFormatting sqref="D80">
    <cfRule type="duplicateValues" dxfId="355" priority="181" stopIfTrue="1"/>
    <cfRule type="duplicateValues" dxfId="354" priority="182"/>
    <cfRule type="duplicateValues" dxfId="353" priority="183"/>
  </conditionalFormatting>
  <conditionalFormatting sqref="D80">
    <cfRule type="iconSet" priority="180">
      <iconSet iconSet="3Symbols2">
        <cfvo type="percent" val="0"/>
        <cfvo type="num" val="0"/>
        <cfvo type="num" val="0"/>
      </iconSet>
    </cfRule>
  </conditionalFormatting>
  <conditionalFormatting sqref="D80">
    <cfRule type="duplicateValues" dxfId="352" priority="179"/>
  </conditionalFormatting>
  <conditionalFormatting sqref="D80">
    <cfRule type="iconSet" priority="178">
      <iconSet iconSet="3Symbols2">
        <cfvo type="percent" val="0"/>
        <cfvo type="percent" val="33"/>
        <cfvo type="percent" val="67"/>
      </iconSet>
    </cfRule>
  </conditionalFormatting>
  <conditionalFormatting sqref="D80">
    <cfRule type="duplicateValues" dxfId="351" priority="177"/>
  </conditionalFormatting>
  <conditionalFormatting sqref="D80">
    <cfRule type="duplicateValues" dxfId="350" priority="176"/>
  </conditionalFormatting>
  <conditionalFormatting sqref="D80">
    <cfRule type="duplicateValues" dxfId="349" priority="173" stopIfTrue="1"/>
    <cfRule type="duplicateValues" dxfId="348" priority="174"/>
    <cfRule type="duplicateValues" dxfId="347" priority="175"/>
  </conditionalFormatting>
  <conditionalFormatting sqref="D80">
    <cfRule type="iconSet" priority="172">
      <iconSet iconSet="3Symbols2">
        <cfvo type="percent" val="0"/>
        <cfvo type="num" val="0"/>
        <cfvo type="num" val="0"/>
      </iconSet>
    </cfRule>
  </conditionalFormatting>
  <conditionalFormatting sqref="D80">
    <cfRule type="duplicateValues" dxfId="346" priority="171"/>
  </conditionalFormatting>
  <conditionalFormatting sqref="D80">
    <cfRule type="duplicateValues" dxfId="345" priority="170"/>
  </conditionalFormatting>
  <conditionalFormatting sqref="D80">
    <cfRule type="iconSet" priority="169">
      <iconSet iconSet="3Symbols2">
        <cfvo type="percent" val="0"/>
        <cfvo type="percent" val="33"/>
        <cfvo type="percent" val="67"/>
      </iconSet>
    </cfRule>
  </conditionalFormatting>
  <conditionalFormatting sqref="D80">
    <cfRule type="duplicateValues" dxfId="344" priority="168"/>
  </conditionalFormatting>
  <conditionalFormatting sqref="D80">
    <cfRule type="duplicateValues" dxfId="343" priority="167"/>
  </conditionalFormatting>
  <conditionalFormatting sqref="D80">
    <cfRule type="duplicateValues" dxfId="342" priority="164" stopIfTrue="1"/>
    <cfRule type="duplicateValues" dxfId="341" priority="165"/>
    <cfRule type="duplicateValues" dxfId="340" priority="166"/>
  </conditionalFormatting>
  <conditionalFormatting sqref="D80">
    <cfRule type="iconSet" priority="163">
      <iconSet iconSet="3Symbols2">
        <cfvo type="percent" val="0"/>
        <cfvo type="num" val="0"/>
        <cfvo type="num" val="0"/>
      </iconSet>
    </cfRule>
  </conditionalFormatting>
  <conditionalFormatting sqref="D80">
    <cfRule type="duplicateValues" dxfId="339" priority="162"/>
  </conditionalFormatting>
  <conditionalFormatting sqref="D80">
    <cfRule type="duplicateValues" dxfId="338" priority="161"/>
  </conditionalFormatting>
  <conditionalFormatting sqref="D80">
    <cfRule type="duplicateValues" dxfId="337" priority="160"/>
  </conditionalFormatting>
  <conditionalFormatting sqref="D80">
    <cfRule type="duplicateValues" dxfId="336" priority="159"/>
  </conditionalFormatting>
  <conditionalFormatting sqref="D80">
    <cfRule type="duplicateValues" dxfId="335" priority="158"/>
  </conditionalFormatting>
  <conditionalFormatting sqref="D80">
    <cfRule type="duplicateValues" dxfId="334" priority="157"/>
  </conditionalFormatting>
  <conditionalFormatting sqref="D80">
    <cfRule type="duplicateValues" dxfId="333" priority="156"/>
  </conditionalFormatting>
  <conditionalFormatting sqref="D80">
    <cfRule type="duplicateValues" dxfId="332" priority="154"/>
    <cfRule type="duplicateValues" dxfId="331" priority="155"/>
  </conditionalFormatting>
  <conditionalFormatting sqref="D80">
    <cfRule type="iconSet" priority="153">
      <iconSet iconSet="3Symbols2">
        <cfvo type="percent" val="0"/>
        <cfvo type="percent" val="33"/>
        <cfvo type="percent" val="67"/>
      </iconSet>
    </cfRule>
  </conditionalFormatting>
  <conditionalFormatting sqref="D80">
    <cfRule type="duplicateValues" dxfId="330" priority="152"/>
  </conditionalFormatting>
  <conditionalFormatting sqref="D80">
    <cfRule type="duplicateValues" dxfId="329" priority="151"/>
  </conditionalFormatting>
  <conditionalFormatting sqref="D80">
    <cfRule type="duplicateValues" dxfId="328" priority="148" stopIfTrue="1"/>
    <cfRule type="duplicateValues" dxfId="327" priority="149"/>
    <cfRule type="duplicateValues" dxfId="326" priority="150"/>
  </conditionalFormatting>
  <conditionalFormatting sqref="D80">
    <cfRule type="iconSet" priority="147">
      <iconSet iconSet="3Symbols2">
        <cfvo type="percent" val="0"/>
        <cfvo type="num" val="0"/>
        <cfvo type="num" val="0"/>
      </iconSet>
    </cfRule>
  </conditionalFormatting>
  <conditionalFormatting sqref="D80">
    <cfRule type="duplicateValues" dxfId="325" priority="146"/>
  </conditionalFormatting>
  <conditionalFormatting sqref="D80">
    <cfRule type="duplicateValues" dxfId="324" priority="145"/>
  </conditionalFormatting>
  <conditionalFormatting sqref="D80">
    <cfRule type="duplicateValues" dxfId="323" priority="144"/>
  </conditionalFormatting>
  <conditionalFormatting sqref="D80">
    <cfRule type="iconSet" priority="143">
      <iconSet iconSet="3Symbols2">
        <cfvo type="percent" val="0"/>
        <cfvo type="percent" val="33"/>
        <cfvo type="percent" val="67"/>
      </iconSet>
    </cfRule>
  </conditionalFormatting>
  <conditionalFormatting sqref="D80">
    <cfRule type="duplicateValues" dxfId="322" priority="142"/>
  </conditionalFormatting>
  <conditionalFormatting sqref="D80">
    <cfRule type="duplicateValues" dxfId="321" priority="141"/>
  </conditionalFormatting>
  <conditionalFormatting sqref="D80">
    <cfRule type="duplicateValues" dxfId="320" priority="138" stopIfTrue="1"/>
    <cfRule type="duplicateValues" dxfId="319" priority="139"/>
    <cfRule type="duplicateValues" dxfId="318" priority="140"/>
  </conditionalFormatting>
  <conditionalFormatting sqref="D80">
    <cfRule type="iconSet" priority="137">
      <iconSet iconSet="3Symbols2">
        <cfvo type="percent" val="0"/>
        <cfvo type="num" val="0"/>
        <cfvo type="num" val="0"/>
      </iconSet>
    </cfRule>
  </conditionalFormatting>
  <conditionalFormatting sqref="D80">
    <cfRule type="duplicateValues" dxfId="317" priority="136"/>
  </conditionalFormatting>
  <conditionalFormatting sqref="D80">
    <cfRule type="duplicateValues" dxfId="316" priority="135"/>
  </conditionalFormatting>
  <conditionalFormatting sqref="D80">
    <cfRule type="iconSet" priority="134">
      <iconSet iconSet="3Symbols2">
        <cfvo type="percent" val="0"/>
        <cfvo type="percent" val="33"/>
        <cfvo type="percent" val="67"/>
      </iconSet>
    </cfRule>
  </conditionalFormatting>
  <conditionalFormatting sqref="D80">
    <cfRule type="duplicateValues" dxfId="315" priority="133"/>
  </conditionalFormatting>
  <conditionalFormatting sqref="D80">
    <cfRule type="duplicateValues" dxfId="314" priority="132"/>
  </conditionalFormatting>
  <conditionalFormatting sqref="D80">
    <cfRule type="duplicateValues" dxfId="313" priority="129" stopIfTrue="1"/>
    <cfRule type="duplicateValues" dxfId="312" priority="130"/>
    <cfRule type="duplicateValues" dxfId="311" priority="131"/>
  </conditionalFormatting>
  <conditionalFormatting sqref="D80">
    <cfRule type="iconSet" priority="128">
      <iconSet iconSet="3Symbols2">
        <cfvo type="percent" val="0"/>
        <cfvo type="num" val="0"/>
        <cfvo type="num" val="0"/>
      </iconSet>
    </cfRule>
  </conditionalFormatting>
  <conditionalFormatting sqref="D80">
    <cfRule type="duplicateValues" dxfId="310" priority="127"/>
  </conditionalFormatting>
  <conditionalFormatting sqref="D80">
    <cfRule type="duplicateValues" dxfId="309" priority="126"/>
  </conditionalFormatting>
  <conditionalFormatting sqref="D80">
    <cfRule type="duplicateValues" dxfId="308" priority="125"/>
  </conditionalFormatting>
  <conditionalFormatting sqref="D80">
    <cfRule type="duplicateValues" dxfId="307" priority="124"/>
  </conditionalFormatting>
  <conditionalFormatting sqref="D80">
    <cfRule type="duplicateValues" dxfId="306" priority="123"/>
  </conditionalFormatting>
  <conditionalFormatting sqref="D80">
    <cfRule type="duplicateValues" dxfId="305" priority="122"/>
  </conditionalFormatting>
  <conditionalFormatting sqref="D80">
    <cfRule type="duplicateValues" dxfId="304" priority="121"/>
  </conditionalFormatting>
  <conditionalFormatting sqref="D80">
    <cfRule type="duplicateValues" dxfId="303" priority="111"/>
    <cfRule type="duplicateValues" dxfId="302" priority="112"/>
    <cfRule type="duplicateValues" dxfId="301" priority="113"/>
    <cfRule type="duplicateValues" dxfId="300" priority="114"/>
    <cfRule type="duplicateValues" dxfId="299" priority="115"/>
    <cfRule type="duplicateValues" dxfId="298" priority="116"/>
    <cfRule type="duplicateValues" dxfId="297" priority="117"/>
    <cfRule type="duplicateValues" dxfId="296" priority="118"/>
    <cfRule type="duplicateValues" dxfId="295" priority="119"/>
    <cfRule type="duplicateValues" dxfId="294" priority="120"/>
  </conditionalFormatting>
  <conditionalFormatting sqref="D80">
    <cfRule type="duplicateValues" dxfId="293" priority="110"/>
  </conditionalFormatting>
  <conditionalFormatting sqref="D80">
    <cfRule type="duplicateValues" dxfId="292" priority="106"/>
    <cfRule type="duplicateValues" dxfId="291" priority="107"/>
    <cfRule type="duplicateValues" dxfId="290" priority="108"/>
    <cfRule type="duplicateValues" dxfId="289" priority="109"/>
  </conditionalFormatting>
  <conditionalFormatting sqref="D80">
    <cfRule type="duplicateValues" dxfId="288" priority="105"/>
  </conditionalFormatting>
  <conditionalFormatting sqref="D80">
    <cfRule type="duplicateValues" dxfId="287" priority="103"/>
    <cfRule type="duplicateValues" dxfId="286" priority="104"/>
  </conditionalFormatting>
  <conditionalFormatting sqref="D76">
    <cfRule type="duplicateValues" dxfId="285" priority="102"/>
  </conditionalFormatting>
  <conditionalFormatting sqref="D76">
    <cfRule type="iconSet" priority="101">
      <iconSet iconSet="3Symbols2">
        <cfvo type="percent" val="0"/>
        <cfvo type="percent" val="33"/>
        <cfvo type="percent" val="67"/>
      </iconSet>
    </cfRule>
  </conditionalFormatting>
  <conditionalFormatting sqref="D76">
    <cfRule type="duplicateValues" dxfId="284" priority="100"/>
  </conditionalFormatting>
  <conditionalFormatting sqref="D76">
    <cfRule type="duplicateValues" dxfId="283" priority="97" stopIfTrue="1"/>
    <cfRule type="duplicateValues" dxfId="282" priority="98"/>
    <cfRule type="duplicateValues" dxfId="281" priority="99"/>
  </conditionalFormatting>
  <conditionalFormatting sqref="D76">
    <cfRule type="iconSet" priority="96">
      <iconSet iconSet="3Symbols2">
        <cfvo type="percent" val="0"/>
        <cfvo type="num" val="0"/>
        <cfvo type="num" val="0"/>
      </iconSet>
    </cfRule>
  </conditionalFormatting>
  <conditionalFormatting sqref="D76">
    <cfRule type="duplicateValues" dxfId="280" priority="95"/>
  </conditionalFormatting>
  <conditionalFormatting sqref="D76">
    <cfRule type="duplicateValues" dxfId="279" priority="94"/>
  </conditionalFormatting>
  <conditionalFormatting sqref="D76">
    <cfRule type="duplicateValues" dxfId="278" priority="92"/>
    <cfRule type="duplicateValues" dxfId="277" priority="93"/>
  </conditionalFormatting>
  <conditionalFormatting sqref="D76">
    <cfRule type="iconSet" priority="91">
      <iconSet iconSet="3Symbols2">
        <cfvo type="percent" val="0"/>
        <cfvo type="percent" val="33"/>
        <cfvo type="percent" val="67"/>
      </iconSet>
    </cfRule>
  </conditionalFormatting>
  <conditionalFormatting sqref="D76">
    <cfRule type="duplicateValues" dxfId="276" priority="90"/>
  </conditionalFormatting>
  <conditionalFormatting sqref="D76">
    <cfRule type="duplicateValues" dxfId="275" priority="89"/>
  </conditionalFormatting>
  <conditionalFormatting sqref="D76">
    <cfRule type="duplicateValues" dxfId="274" priority="86" stopIfTrue="1"/>
    <cfRule type="duplicateValues" dxfId="273" priority="87"/>
    <cfRule type="duplicateValues" dxfId="272" priority="88"/>
  </conditionalFormatting>
  <conditionalFormatting sqref="D76">
    <cfRule type="iconSet" priority="85">
      <iconSet iconSet="3Symbols2">
        <cfvo type="percent" val="0"/>
        <cfvo type="num" val="0"/>
        <cfvo type="num" val="0"/>
      </iconSet>
    </cfRule>
  </conditionalFormatting>
  <conditionalFormatting sqref="D76">
    <cfRule type="duplicateValues" dxfId="271" priority="84"/>
  </conditionalFormatting>
  <conditionalFormatting sqref="D76">
    <cfRule type="duplicateValues" dxfId="270" priority="83"/>
  </conditionalFormatting>
  <conditionalFormatting sqref="D76">
    <cfRule type="duplicateValues" dxfId="269" priority="82"/>
  </conditionalFormatting>
  <conditionalFormatting sqref="D76">
    <cfRule type="duplicateValues" dxfId="268" priority="81"/>
  </conditionalFormatting>
  <conditionalFormatting sqref="D76">
    <cfRule type="duplicateValues" dxfId="267" priority="71"/>
    <cfRule type="duplicateValues" dxfId="266" priority="72"/>
    <cfRule type="duplicateValues" dxfId="265" priority="73"/>
    <cfRule type="duplicateValues" dxfId="264" priority="74"/>
    <cfRule type="duplicateValues" dxfId="263" priority="75"/>
    <cfRule type="duplicateValues" dxfId="262" priority="76"/>
    <cfRule type="duplicateValues" dxfId="261" priority="77"/>
    <cfRule type="duplicateValues" dxfId="260" priority="78"/>
    <cfRule type="duplicateValues" dxfId="259" priority="79"/>
    <cfRule type="duplicateValues" dxfId="258" priority="80"/>
  </conditionalFormatting>
  <conditionalFormatting sqref="D76">
    <cfRule type="duplicateValues" dxfId="257" priority="70"/>
  </conditionalFormatting>
  <conditionalFormatting sqref="D76">
    <cfRule type="duplicateValues" dxfId="256" priority="69"/>
  </conditionalFormatting>
  <conditionalFormatting sqref="D77">
    <cfRule type="duplicateValues" dxfId="255" priority="68"/>
  </conditionalFormatting>
  <conditionalFormatting sqref="D77">
    <cfRule type="iconSet" priority="67">
      <iconSet iconSet="3Symbols2">
        <cfvo type="percent" val="0"/>
        <cfvo type="percent" val="33"/>
        <cfvo type="percent" val="67"/>
      </iconSet>
    </cfRule>
  </conditionalFormatting>
  <conditionalFormatting sqref="D77">
    <cfRule type="duplicateValues" dxfId="254" priority="66"/>
  </conditionalFormatting>
  <conditionalFormatting sqref="D77">
    <cfRule type="duplicateValues" dxfId="253" priority="63" stopIfTrue="1"/>
    <cfRule type="duplicateValues" dxfId="252" priority="64"/>
    <cfRule type="duplicateValues" dxfId="251" priority="65"/>
  </conditionalFormatting>
  <conditionalFormatting sqref="D77">
    <cfRule type="iconSet" priority="62">
      <iconSet iconSet="3Symbols2">
        <cfvo type="percent" val="0"/>
        <cfvo type="num" val="0"/>
        <cfvo type="num" val="0"/>
      </iconSet>
    </cfRule>
  </conditionalFormatting>
  <conditionalFormatting sqref="D77">
    <cfRule type="duplicateValues" dxfId="250" priority="61"/>
  </conditionalFormatting>
  <conditionalFormatting sqref="D77">
    <cfRule type="duplicateValues" dxfId="249" priority="60"/>
  </conditionalFormatting>
  <conditionalFormatting sqref="D77">
    <cfRule type="duplicateValues" dxfId="248" priority="58"/>
    <cfRule type="duplicateValues" dxfId="247" priority="59"/>
  </conditionalFormatting>
  <conditionalFormatting sqref="D77">
    <cfRule type="iconSet" priority="57">
      <iconSet iconSet="3Symbols2">
        <cfvo type="percent" val="0"/>
        <cfvo type="percent" val="33"/>
        <cfvo type="percent" val="67"/>
      </iconSet>
    </cfRule>
  </conditionalFormatting>
  <conditionalFormatting sqref="D77">
    <cfRule type="duplicateValues" dxfId="246" priority="56"/>
  </conditionalFormatting>
  <conditionalFormatting sqref="D77">
    <cfRule type="duplicateValues" dxfId="245" priority="55"/>
  </conditionalFormatting>
  <conditionalFormatting sqref="D77">
    <cfRule type="duplicateValues" dxfId="244" priority="52" stopIfTrue="1"/>
    <cfRule type="duplicateValues" dxfId="243" priority="53"/>
    <cfRule type="duplicateValues" dxfId="242" priority="54"/>
  </conditionalFormatting>
  <conditionalFormatting sqref="D77">
    <cfRule type="iconSet" priority="51">
      <iconSet iconSet="3Symbols2">
        <cfvo type="percent" val="0"/>
        <cfvo type="num" val="0"/>
        <cfvo type="num" val="0"/>
      </iconSet>
    </cfRule>
  </conditionalFormatting>
  <conditionalFormatting sqref="D77">
    <cfRule type="duplicateValues" dxfId="241" priority="50"/>
  </conditionalFormatting>
  <conditionalFormatting sqref="D77">
    <cfRule type="duplicateValues" dxfId="240" priority="49"/>
  </conditionalFormatting>
  <conditionalFormatting sqref="D77">
    <cfRule type="duplicateValues" dxfId="239" priority="48"/>
  </conditionalFormatting>
  <conditionalFormatting sqref="D77">
    <cfRule type="duplicateValues" dxfId="238" priority="47"/>
  </conditionalFormatting>
  <conditionalFormatting sqref="D77">
    <cfRule type="duplicateValues" dxfId="237" priority="37"/>
    <cfRule type="duplicateValues" dxfId="236" priority="38"/>
    <cfRule type="duplicateValues" dxfId="235" priority="39"/>
    <cfRule type="duplicateValues" dxfId="234" priority="40"/>
    <cfRule type="duplicateValues" dxfId="233" priority="41"/>
    <cfRule type="duplicateValues" dxfId="232" priority="42"/>
    <cfRule type="duplicateValues" dxfId="231" priority="43"/>
    <cfRule type="duplicateValues" dxfId="230" priority="44"/>
    <cfRule type="duplicateValues" dxfId="229" priority="45"/>
    <cfRule type="duplicateValues" dxfId="228" priority="46"/>
  </conditionalFormatting>
  <conditionalFormatting sqref="D77">
    <cfRule type="duplicateValues" dxfId="227" priority="36"/>
  </conditionalFormatting>
  <conditionalFormatting sqref="D77">
    <cfRule type="duplicateValues" dxfId="226" priority="35"/>
  </conditionalFormatting>
  <conditionalFormatting sqref="D78">
    <cfRule type="duplicateValues" dxfId="225" priority="34"/>
  </conditionalFormatting>
  <conditionalFormatting sqref="D78">
    <cfRule type="iconSet" priority="33">
      <iconSet iconSet="3Symbols2">
        <cfvo type="percent" val="0"/>
        <cfvo type="percent" val="33"/>
        <cfvo type="percent" val="67"/>
      </iconSet>
    </cfRule>
  </conditionalFormatting>
  <conditionalFormatting sqref="D78">
    <cfRule type="duplicateValues" dxfId="224" priority="32"/>
  </conditionalFormatting>
  <conditionalFormatting sqref="D78">
    <cfRule type="duplicateValues" dxfId="223" priority="29" stopIfTrue="1"/>
    <cfRule type="duplicateValues" dxfId="222" priority="30"/>
    <cfRule type="duplicateValues" dxfId="221" priority="31"/>
  </conditionalFormatting>
  <conditionalFormatting sqref="D78">
    <cfRule type="iconSet" priority="28">
      <iconSet iconSet="3Symbols2">
        <cfvo type="percent" val="0"/>
        <cfvo type="num" val="0"/>
        <cfvo type="num" val="0"/>
      </iconSet>
    </cfRule>
  </conditionalFormatting>
  <conditionalFormatting sqref="D78">
    <cfRule type="duplicateValues" dxfId="220" priority="27"/>
  </conditionalFormatting>
  <conditionalFormatting sqref="D78">
    <cfRule type="duplicateValues" dxfId="219" priority="26"/>
  </conditionalFormatting>
  <conditionalFormatting sqref="D78">
    <cfRule type="duplicateValues" dxfId="218" priority="24"/>
    <cfRule type="duplicateValues" dxfId="217" priority="25"/>
  </conditionalFormatting>
  <conditionalFormatting sqref="D78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D78">
    <cfRule type="duplicateValues" dxfId="216" priority="22"/>
  </conditionalFormatting>
  <conditionalFormatting sqref="D78">
    <cfRule type="duplicateValues" dxfId="215" priority="21"/>
  </conditionalFormatting>
  <conditionalFormatting sqref="D78">
    <cfRule type="duplicateValues" dxfId="214" priority="18" stopIfTrue="1"/>
    <cfRule type="duplicateValues" dxfId="213" priority="19"/>
    <cfRule type="duplicateValues" dxfId="212" priority="20"/>
  </conditionalFormatting>
  <conditionalFormatting sqref="D78">
    <cfRule type="iconSet" priority="17">
      <iconSet iconSet="3Symbols2">
        <cfvo type="percent" val="0"/>
        <cfvo type="num" val="0"/>
        <cfvo type="num" val="0"/>
      </iconSet>
    </cfRule>
  </conditionalFormatting>
  <conditionalFormatting sqref="D78">
    <cfRule type="duplicateValues" dxfId="211" priority="16"/>
  </conditionalFormatting>
  <conditionalFormatting sqref="D78">
    <cfRule type="duplicateValues" dxfId="210" priority="15"/>
  </conditionalFormatting>
  <conditionalFormatting sqref="D78">
    <cfRule type="duplicateValues" dxfId="209" priority="14"/>
  </conditionalFormatting>
  <conditionalFormatting sqref="D78">
    <cfRule type="duplicateValues" dxfId="208" priority="13"/>
  </conditionalFormatting>
  <conditionalFormatting sqref="D78">
    <cfRule type="duplicateValues" dxfId="207" priority="3"/>
    <cfRule type="duplicateValues" dxfId="206" priority="4"/>
    <cfRule type="duplicateValues" dxfId="205" priority="5"/>
    <cfRule type="duplicateValues" dxfId="204" priority="6"/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</conditionalFormatting>
  <conditionalFormatting sqref="D78">
    <cfRule type="duplicateValues" dxfId="197" priority="2"/>
  </conditionalFormatting>
  <conditionalFormatting sqref="D78">
    <cfRule type="duplicateValues" dxfId="196" priority="1"/>
  </conditionalFormatting>
  <pageMargins left="0" right="0" top="0" bottom="0" header="0" footer="0"/>
  <pageSetup paperSize="9" scale="32" pageOrder="overThenDown" orientation="landscape" r:id="rId1"/>
  <headerFooter alignWithMargins="0">
    <oddFooter>&amp;L&amp;6&amp;A&amp;C&amp;6Impresso  em  &amp;D&amp;R&amp;6Pág.        &amp;P</oddFooter>
  </headerFooter>
  <rowBreaks count="2" manualBreakCount="2">
    <brk id="87" max="45" man="1"/>
    <brk id="125" max="45" man="1"/>
  </rowBreaks>
  <colBreaks count="1" manualBreakCount="1">
    <brk id="32" max="103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>
    <tabColor theme="9" tint="-0.249977111117893"/>
  </sheetPr>
  <dimension ref="A1:J3000"/>
  <sheetViews>
    <sheetView workbookViewId="0">
      <pane xSplit="5" ySplit="2" topLeftCell="F3" activePane="bottomRight" state="frozen"/>
      <selection activeCell="G10" sqref="G10"/>
      <selection pane="topRight" activeCell="G10" sqref="G10"/>
      <selection pane="bottomLeft" activeCell="G10" sqref="G10"/>
      <selection pane="bottomRight" activeCell="C4" sqref="C4"/>
    </sheetView>
  </sheetViews>
  <sheetFormatPr defaultRowHeight="18.75" customHeight="1" x14ac:dyDescent="0.25"/>
  <cols>
    <col min="1" max="1" width="17.7109375" style="73" customWidth="1"/>
    <col min="2" max="2" width="17.7109375" style="81" customWidth="1"/>
    <col min="3" max="3" width="12.7109375" style="73" customWidth="1"/>
    <col min="4" max="4" width="12.7109375" style="78" customWidth="1"/>
    <col min="5" max="5" width="12.7109375" style="2" customWidth="1"/>
    <col min="6" max="6" width="17.7109375" style="2" customWidth="1"/>
    <col min="7" max="7" width="38.85546875" style="2" customWidth="1"/>
    <col min="8" max="8" width="12.7109375" style="2" customWidth="1"/>
    <col min="9" max="9" width="9.140625" style="73"/>
    <col min="10" max="10" width="12.7109375" style="73" customWidth="1"/>
    <col min="11" max="16384" width="9.140625" style="73"/>
  </cols>
  <sheetData>
    <row r="1" spans="1:10" ht="25.5" customHeight="1" x14ac:dyDescent="0.4">
      <c r="A1" s="786" t="s">
        <v>452</v>
      </c>
      <c r="B1" s="786"/>
      <c r="C1" s="786"/>
      <c r="D1" s="786"/>
      <c r="E1" s="787"/>
      <c r="F1" s="788" t="s">
        <v>17</v>
      </c>
      <c r="G1" s="789"/>
      <c r="H1" s="790"/>
    </row>
    <row r="2" spans="1:10" ht="25.5" customHeight="1" x14ac:dyDescent="0.25">
      <c r="A2" s="100" t="s">
        <v>5</v>
      </c>
      <c r="B2" s="101" t="s">
        <v>4</v>
      </c>
      <c r="C2" s="102" t="s">
        <v>10</v>
      </c>
      <c r="D2" s="103" t="s">
        <v>12</v>
      </c>
      <c r="E2" s="104" t="s">
        <v>13</v>
      </c>
      <c r="F2" s="105" t="s">
        <v>3</v>
      </c>
      <c r="G2" s="105" t="s">
        <v>6</v>
      </c>
      <c r="H2" s="105" t="s">
        <v>2</v>
      </c>
    </row>
    <row r="3" spans="1:10" ht="18.75" customHeight="1" x14ac:dyDescent="0.25">
      <c r="A3" s="195"/>
      <c r="B3" s="82"/>
      <c r="C3" s="96"/>
      <c r="D3" s="76"/>
      <c r="E3" s="72" t="str">
        <f t="shared" ref="E3:E66" si="0">IF(ISBLANK(A3),"",C3*D3)</f>
        <v/>
      </c>
      <c r="F3" s="72" t="str">
        <f>IF(ISBLANK(A3),"",IF(ISERROR(VLOOKUP(A3,'Cadastro-Estoque'!A:G,1,FALSE)),"Produto não cadastrado",VLOOKUP(A3,'Cadastro-Estoque'!A:G,4,FALSE)))</f>
        <v/>
      </c>
      <c r="G3" s="72" t="str">
        <f>IF(ISBLANK(A3),"",IF(ISERROR(VLOOKUP(A3,'Cadastro-Estoque'!A:G,1,FALSE)),"Produto não cadastrado",VLOOKUP(A3,'Cadastro-Estoque'!A:G,2,FALSE)))</f>
        <v/>
      </c>
      <c r="H3" s="72" t="str">
        <f>IF(ISERROR(VLOOKUP(A3,'Cadastro-Estoque'!A:G,1,FALSE)),"",VLOOKUP(A3,'Cadastro-Estoque'!A:G,3,FALSE))</f>
        <v/>
      </c>
      <c r="J3" s="118" t="s">
        <v>224</v>
      </c>
    </row>
    <row r="4" spans="1:10" ht="18.75" customHeight="1" x14ac:dyDescent="0.25">
      <c r="A4" s="195"/>
      <c r="B4" s="82"/>
      <c r="C4" s="96"/>
      <c r="D4" s="76"/>
      <c r="E4" s="72" t="str">
        <f t="shared" si="0"/>
        <v/>
      </c>
      <c r="F4" s="72" t="str">
        <f>IF(ISBLANK(A4),"",IF(ISERROR(VLOOKUP(A4,'Cadastro-Estoque'!A:G,1,FALSE)),"Produto não cadastrado",VLOOKUP(A4,'Cadastro-Estoque'!A:G,4,FALSE)))</f>
        <v/>
      </c>
      <c r="G4" s="72" t="str">
        <f>IF(ISBLANK(A4),"",IF(ISERROR(VLOOKUP(A4,'Cadastro-Estoque'!A:G,1,FALSE)),"Produto não cadastrado",VLOOKUP(A4,'Cadastro-Estoque'!A:G,2,FALSE)))</f>
        <v/>
      </c>
      <c r="H4" s="72" t="str">
        <f>IF(ISERROR(VLOOKUP(A4,'Cadastro-Estoque'!A:G,1,FALSE)),"",VLOOKUP(A4,'Cadastro-Estoque'!A:G,3,FALSE))</f>
        <v/>
      </c>
      <c r="J4" s="122">
        <f>'Peso Fardos'!P131</f>
        <v>0</v>
      </c>
    </row>
    <row r="5" spans="1:10" ht="18.75" customHeight="1" x14ac:dyDescent="0.25">
      <c r="A5" s="195"/>
      <c r="B5" s="82"/>
      <c r="C5" s="96"/>
      <c r="D5" s="76"/>
      <c r="E5" s="72" t="str">
        <f t="shared" si="0"/>
        <v/>
      </c>
      <c r="F5" s="72" t="str">
        <f>IF(ISBLANK(A5),"",IF(ISERROR(VLOOKUP(A5,'Cadastro-Estoque'!A:G,1,FALSE)),"Produto não cadastrado",VLOOKUP(A5,'Cadastro-Estoque'!A:G,4,FALSE)))</f>
        <v/>
      </c>
      <c r="G5" s="72" t="str">
        <f>IF(ISBLANK(A5),"",IF(ISERROR(VLOOKUP(A5,'Cadastro-Estoque'!A:G,1,FALSE)),"Produto não cadastrado",VLOOKUP(A5,'Cadastro-Estoque'!A:G,2,FALSE)))</f>
        <v/>
      </c>
      <c r="H5" s="72" t="str">
        <f>IF(ISERROR(VLOOKUP(A5,'Cadastro-Estoque'!A:G,1,FALSE)),"",VLOOKUP(A5,'Cadastro-Estoque'!A:G,3,FALSE))</f>
        <v/>
      </c>
    </row>
    <row r="6" spans="1:10" ht="18.75" customHeight="1" x14ac:dyDescent="0.25">
      <c r="A6" s="71"/>
      <c r="B6" s="82"/>
      <c r="C6" s="96"/>
      <c r="D6" s="76"/>
      <c r="E6" s="72" t="str">
        <f t="shared" si="0"/>
        <v/>
      </c>
      <c r="F6" s="72" t="str">
        <f>IF(ISBLANK(A6),"",IF(ISERROR(VLOOKUP(A6,'Cadastro-Estoque'!A:G,1,FALSE)),"Produto não cadastrado",VLOOKUP(A6,'Cadastro-Estoque'!A:G,4,FALSE)))</f>
        <v/>
      </c>
      <c r="G6" s="72" t="str">
        <f>IF(ISBLANK(A6),"",IF(ISERROR(VLOOKUP(A6,'Cadastro-Estoque'!A:G,1,FALSE)),"Produto não cadastrado",VLOOKUP(A6,'Cadastro-Estoque'!A:G,2,FALSE)))</f>
        <v/>
      </c>
      <c r="H6" s="72" t="str">
        <f>IF(ISERROR(VLOOKUP(A6,'Cadastro-Estoque'!A:G,1,FALSE)),"",VLOOKUP(A6,'Cadastro-Estoque'!A:G,3,FALSE))</f>
        <v/>
      </c>
    </row>
    <row r="7" spans="1:10" ht="18.75" customHeight="1" x14ac:dyDescent="0.25">
      <c r="A7" s="71"/>
      <c r="B7" s="82"/>
      <c r="C7" s="96"/>
      <c r="D7" s="76"/>
      <c r="E7" s="72" t="str">
        <f t="shared" si="0"/>
        <v/>
      </c>
      <c r="F7" s="72" t="str">
        <f>IF(ISBLANK(A7),"",IF(ISERROR(VLOOKUP(A7,'Cadastro-Estoque'!A:G,1,FALSE)),"Produto não cadastrado",VLOOKUP(A7,'Cadastro-Estoque'!A:G,4,FALSE)))</f>
        <v/>
      </c>
      <c r="G7" s="72" t="str">
        <f>IF(ISBLANK(A7),"",IF(ISERROR(VLOOKUP(A7,'Cadastro-Estoque'!A:G,1,FALSE)),"Produto não cadastrado",VLOOKUP(A7,'Cadastro-Estoque'!A:G,2,FALSE)))</f>
        <v/>
      </c>
      <c r="H7" s="72" t="str">
        <f>IF(ISERROR(VLOOKUP(A7,'Cadastro-Estoque'!A:G,1,FALSE)),"",VLOOKUP(A7,'Cadastro-Estoque'!A:G,3,FALSE))</f>
        <v/>
      </c>
    </row>
    <row r="8" spans="1:10" ht="18.75" customHeight="1" x14ac:dyDescent="0.25">
      <c r="A8" s="71"/>
      <c r="B8" s="82"/>
      <c r="C8" s="96"/>
      <c r="D8" s="76"/>
      <c r="E8" s="72" t="str">
        <f t="shared" si="0"/>
        <v/>
      </c>
      <c r="F8" s="72" t="str">
        <f>IF(ISBLANK(A8),"",IF(ISERROR(VLOOKUP(A8,'Cadastro-Estoque'!A:G,1,FALSE)),"Produto não cadastrado",VLOOKUP(A8,'Cadastro-Estoque'!A:G,4,FALSE)))</f>
        <v/>
      </c>
      <c r="G8" s="72" t="str">
        <f>IF(ISBLANK(A8),"",IF(ISERROR(VLOOKUP(A8,'Cadastro-Estoque'!A:G,1,FALSE)),"Produto não cadastrado",VLOOKUP(A8,'Cadastro-Estoque'!A:G,2,FALSE)))</f>
        <v/>
      </c>
      <c r="H8" s="72" t="str">
        <f>IF(ISERROR(VLOOKUP(A8,'Cadastro-Estoque'!A:G,1,FALSE)),"",VLOOKUP(A8,'Cadastro-Estoque'!A:G,3,FALSE))</f>
        <v/>
      </c>
    </row>
    <row r="9" spans="1:10" ht="18.75" customHeight="1" x14ac:dyDescent="0.25">
      <c r="A9" s="71"/>
      <c r="B9" s="82"/>
      <c r="C9" s="96"/>
      <c r="D9" s="76"/>
      <c r="E9" s="72" t="str">
        <f t="shared" si="0"/>
        <v/>
      </c>
      <c r="F9" s="72" t="str">
        <f>IF(ISBLANK(A9),"",IF(ISERROR(VLOOKUP(A9,'Cadastro-Estoque'!A:G,1,FALSE)),"Produto não cadastrado",VLOOKUP(A9,'Cadastro-Estoque'!A:G,4,FALSE)))</f>
        <v/>
      </c>
      <c r="G9" s="72" t="str">
        <f>IF(ISBLANK(A9),"",IF(ISERROR(VLOOKUP(A9,'Cadastro-Estoque'!A:G,1,FALSE)),"Produto não cadastrado",VLOOKUP(A9,'Cadastro-Estoque'!A:G,2,FALSE)))</f>
        <v/>
      </c>
      <c r="H9" s="72" t="str">
        <f>IF(ISERROR(VLOOKUP(A9,'Cadastro-Estoque'!A:G,1,FALSE)),"",VLOOKUP(A9,'Cadastro-Estoque'!A:G,3,FALSE))</f>
        <v/>
      </c>
    </row>
    <row r="10" spans="1:10" ht="18.75" customHeight="1" x14ac:dyDescent="0.25">
      <c r="A10" s="71"/>
      <c r="B10" s="82"/>
      <c r="C10" s="96"/>
      <c r="D10" s="76"/>
      <c r="E10" s="72" t="str">
        <f t="shared" si="0"/>
        <v/>
      </c>
      <c r="F10" s="72" t="str">
        <f>IF(ISBLANK(A10),"",IF(ISERROR(VLOOKUP(A10,'Cadastro-Estoque'!A:G,1,FALSE)),"Produto não cadastrado",VLOOKUP(A10,'Cadastro-Estoque'!A:G,4,FALSE)))</f>
        <v/>
      </c>
      <c r="G10" s="72" t="str">
        <f>IF(ISBLANK(A10),"",IF(ISERROR(VLOOKUP(A10,'Cadastro-Estoque'!A:G,1,FALSE)),"Produto não cadastrado",VLOOKUP(A10,'Cadastro-Estoque'!A:G,2,FALSE)))</f>
        <v/>
      </c>
      <c r="H10" s="72" t="str">
        <f>IF(ISERROR(VLOOKUP(A10,'Cadastro-Estoque'!A:G,1,FALSE)),"",VLOOKUP(A10,'Cadastro-Estoque'!A:G,3,FALSE))</f>
        <v/>
      </c>
    </row>
    <row r="11" spans="1:10" ht="18.75" customHeight="1" x14ac:dyDescent="0.25">
      <c r="A11" s="71"/>
      <c r="B11" s="82"/>
      <c r="C11" s="96"/>
      <c r="D11" s="76"/>
      <c r="E11" s="72" t="str">
        <f t="shared" si="0"/>
        <v/>
      </c>
      <c r="F11" s="72" t="str">
        <f>IF(ISBLANK(A11),"",IF(ISERROR(VLOOKUP(A11,'Cadastro-Estoque'!A:G,1,FALSE)),"Produto não cadastrado",VLOOKUP(A11,'Cadastro-Estoque'!A:G,4,FALSE)))</f>
        <v/>
      </c>
      <c r="G11" s="72" t="str">
        <f>IF(ISBLANK(A11),"",IF(ISERROR(VLOOKUP(A11,'Cadastro-Estoque'!A:G,1,FALSE)),"Produto não cadastrado",VLOOKUP(A11,'Cadastro-Estoque'!A:G,2,FALSE)))</f>
        <v/>
      </c>
      <c r="H11" s="72" t="str">
        <f>IF(ISERROR(VLOOKUP(A11,'Cadastro-Estoque'!A:G,1,FALSE)),"",VLOOKUP(A11,'Cadastro-Estoque'!A:G,3,FALSE))</f>
        <v/>
      </c>
    </row>
    <row r="12" spans="1:10" ht="18.75" customHeight="1" x14ac:dyDescent="0.25">
      <c r="A12" s="71"/>
      <c r="B12" s="82"/>
      <c r="C12" s="96"/>
      <c r="D12" s="76"/>
      <c r="E12" s="72" t="str">
        <f t="shared" si="0"/>
        <v/>
      </c>
      <c r="F12" s="72" t="str">
        <f>IF(ISBLANK(A12),"",IF(ISERROR(VLOOKUP(A12,'Cadastro-Estoque'!A:G,1,FALSE)),"Produto não cadastrado",VLOOKUP(A12,'Cadastro-Estoque'!A:G,4,FALSE)))</f>
        <v/>
      </c>
      <c r="G12" s="72" t="str">
        <f>IF(ISBLANK(A12),"",IF(ISERROR(VLOOKUP(A12,'Cadastro-Estoque'!A:G,1,FALSE)),"Produto não cadastrado",VLOOKUP(A12,'Cadastro-Estoque'!A:G,2,FALSE)))</f>
        <v/>
      </c>
      <c r="H12" s="72" t="str">
        <f>IF(ISERROR(VLOOKUP(A12,'Cadastro-Estoque'!A:G,1,FALSE)),"",VLOOKUP(A12,'Cadastro-Estoque'!A:G,3,FALSE))</f>
        <v/>
      </c>
    </row>
    <row r="13" spans="1:10" ht="18.75" customHeight="1" x14ac:dyDescent="0.25">
      <c r="A13" s="71"/>
      <c r="B13" s="82"/>
      <c r="C13" s="96"/>
      <c r="D13" s="76"/>
      <c r="E13" s="72" t="str">
        <f t="shared" si="0"/>
        <v/>
      </c>
      <c r="F13" s="72" t="str">
        <f>IF(ISBLANK(A13),"",IF(ISERROR(VLOOKUP(A13,'Cadastro-Estoque'!A:G,1,FALSE)),"Produto não cadastrado",VLOOKUP(A13,'Cadastro-Estoque'!A:G,4,FALSE)))</f>
        <v/>
      </c>
      <c r="G13" s="72" t="str">
        <f>IF(ISBLANK(A13),"",IF(ISERROR(VLOOKUP(A13,'Cadastro-Estoque'!A:G,1,FALSE)),"Produto não cadastrado",VLOOKUP(A13,'Cadastro-Estoque'!A:G,2,FALSE)))</f>
        <v/>
      </c>
      <c r="H13" s="72" t="str">
        <f>IF(ISERROR(VLOOKUP(A13,'Cadastro-Estoque'!A:G,1,FALSE)),"",VLOOKUP(A13,'Cadastro-Estoque'!A:G,3,FALSE))</f>
        <v/>
      </c>
    </row>
    <row r="14" spans="1:10" ht="18.75" customHeight="1" x14ac:dyDescent="0.25">
      <c r="A14" s="71"/>
      <c r="B14" s="82"/>
      <c r="C14" s="96"/>
      <c r="D14" s="76"/>
      <c r="E14" s="72" t="str">
        <f t="shared" si="0"/>
        <v/>
      </c>
      <c r="F14" s="72" t="str">
        <f>IF(ISBLANK(A14),"",IF(ISERROR(VLOOKUP(A14,'Cadastro-Estoque'!A:G,1,FALSE)),"Produto não cadastrado",VLOOKUP(A14,'Cadastro-Estoque'!A:G,4,FALSE)))</f>
        <v/>
      </c>
      <c r="G14" s="72" t="str">
        <f>IF(ISBLANK(A14),"",IF(ISERROR(VLOOKUP(A14,'Cadastro-Estoque'!A:G,1,FALSE)),"Produto não cadastrado",VLOOKUP(A14,'Cadastro-Estoque'!A:G,2,FALSE)))</f>
        <v/>
      </c>
      <c r="H14" s="72" t="str">
        <f>IF(ISERROR(VLOOKUP(A14,'Cadastro-Estoque'!A:G,1,FALSE)),"",VLOOKUP(A14,'Cadastro-Estoque'!A:G,3,FALSE))</f>
        <v/>
      </c>
    </row>
    <row r="15" spans="1:10" ht="18.75" customHeight="1" x14ac:dyDescent="0.25">
      <c r="A15" s="71"/>
      <c r="B15" s="82"/>
      <c r="C15" s="96"/>
      <c r="D15" s="76"/>
      <c r="E15" s="72" t="str">
        <f t="shared" si="0"/>
        <v/>
      </c>
      <c r="F15" s="72" t="str">
        <f>IF(ISBLANK(A15),"",IF(ISERROR(VLOOKUP(A15,'Cadastro-Estoque'!A:G,1,FALSE)),"Produto não cadastrado",VLOOKUP(A15,'Cadastro-Estoque'!A:G,4,FALSE)))</f>
        <v/>
      </c>
      <c r="G15" s="72" t="str">
        <f>IF(ISBLANK(A15),"",IF(ISERROR(VLOOKUP(A15,'Cadastro-Estoque'!A:G,1,FALSE)),"Produto não cadastrado",VLOOKUP(A15,'Cadastro-Estoque'!A:G,2,FALSE)))</f>
        <v/>
      </c>
      <c r="H15" s="72" t="str">
        <f>IF(ISERROR(VLOOKUP(A15,'Cadastro-Estoque'!A:G,1,FALSE)),"",VLOOKUP(A15,'Cadastro-Estoque'!A:G,3,FALSE))</f>
        <v/>
      </c>
    </row>
    <row r="16" spans="1:10" ht="18.75" customHeight="1" x14ac:dyDescent="0.25">
      <c r="A16" s="71"/>
      <c r="B16" s="82"/>
      <c r="C16" s="96"/>
      <c r="D16" s="76"/>
      <c r="E16" s="72" t="str">
        <f t="shared" si="0"/>
        <v/>
      </c>
      <c r="F16" s="72" t="str">
        <f>IF(ISBLANK(A16),"",IF(ISERROR(VLOOKUP(A16,'Cadastro-Estoque'!A:G,1,FALSE)),"Produto não cadastrado",VLOOKUP(A16,'Cadastro-Estoque'!A:G,4,FALSE)))</f>
        <v/>
      </c>
      <c r="G16" s="72" t="str">
        <f>IF(ISBLANK(A16),"",IF(ISERROR(VLOOKUP(A16,'Cadastro-Estoque'!A:G,1,FALSE)),"Produto não cadastrado",VLOOKUP(A16,'Cadastro-Estoque'!A:G,2,FALSE)))</f>
        <v/>
      </c>
      <c r="H16" s="72" t="str">
        <f>IF(ISERROR(VLOOKUP(A16,'Cadastro-Estoque'!A:G,1,FALSE)),"",VLOOKUP(A16,'Cadastro-Estoque'!A:G,3,FALSE))</f>
        <v/>
      </c>
    </row>
    <row r="17" spans="1:8" ht="18.75" customHeight="1" x14ac:dyDescent="0.25">
      <c r="A17" s="71"/>
      <c r="B17" s="82"/>
      <c r="C17" s="96"/>
      <c r="D17" s="76"/>
      <c r="E17" s="72" t="str">
        <f t="shared" si="0"/>
        <v/>
      </c>
      <c r="F17" s="72" t="str">
        <f>IF(ISBLANK(A17),"",IF(ISERROR(VLOOKUP(A17,'Cadastro-Estoque'!A:G,1,FALSE)),"Produto não cadastrado",VLOOKUP(A17,'Cadastro-Estoque'!A:G,4,FALSE)))</f>
        <v/>
      </c>
      <c r="G17" s="72" t="str">
        <f>IF(ISBLANK(A17),"",IF(ISERROR(VLOOKUP(A17,'Cadastro-Estoque'!A:G,1,FALSE)),"Produto não cadastrado",VLOOKUP(A17,'Cadastro-Estoque'!A:G,2,FALSE)))</f>
        <v/>
      </c>
      <c r="H17" s="72" t="str">
        <f>IF(ISERROR(VLOOKUP(A17,'Cadastro-Estoque'!A:G,1,FALSE)),"",VLOOKUP(A17,'Cadastro-Estoque'!A:G,3,FALSE))</f>
        <v/>
      </c>
    </row>
    <row r="18" spans="1:8" ht="18.75" customHeight="1" x14ac:dyDescent="0.25">
      <c r="A18" s="71"/>
      <c r="B18" s="82"/>
      <c r="C18" s="96"/>
      <c r="D18" s="76"/>
      <c r="E18" s="72" t="str">
        <f t="shared" si="0"/>
        <v/>
      </c>
      <c r="F18" s="72" t="str">
        <f>IF(ISBLANK(A18),"",IF(ISERROR(VLOOKUP(A18,'Cadastro-Estoque'!A:G,1,FALSE)),"Produto não cadastrado",VLOOKUP(A18,'Cadastro-Estoque'!A:G,4,FALSE)))</f>
        <v/>
      </c>
      <c r="G18" s="72" t="str">
        <f>IF(ISBLANK(A18),"",IF(ISERROR(VLOOKUP(A18,'Cadastro-Estoque'!A:G,1,FALSE)),"Produto não cadastrado",VLOOKUP(A18,'Cadastro-Estoque'!A:G,2,FALSE)))</f>
        <v/>
      </c>
      <c r="H18" s="72" t="str">
        <f>IF(ISERROR(VLOOKUP(A18,'Cadastro-Estoque'!A:G,1,FALSE)),"",VLOOKUP(A18,'Cadastro-Estoque'!A:G,3,FALSE))</f>
        <v/>
      </c>
    </row>
    <row r="19" spans="1:8" ht="18.75" customHeight="1" x14ac:dyDescent="0.25">
      <c r="A19" s="71"/>
      <c r="B19" s="82"/>
      <c r="C19" s="96"/>
      <c r="D19" s="76"/>
      <c r="E19" s="72" t="str">
        <f t="shared" si="0"/>
        <v/>
      </c>
      <c r="F19" s="72" t="str">
        <f>IF(ISBLANK(A19),"",IF(ISERROR(VLOOKUP(A19,'Cadastro-Estoque'!A:G,1,FALSE)),"Produto não cadastrado",VLOOKUP(A19,'Cadastro-Estoque'!A:G,4,FALSE)))</f>
        <v/>
      </c>
      <c r="G19" s="72" t="str">
        <f>IF(ISBLANK(A19),"",IF(ISERROR(VLOOKUP(A19,'Cadastro-Estoque'!A:G,1,FALSE)),"Produto não cadastrado",VLOOKUP(A19,'Cadastro-Estoque'!A:G,2,FALSE)))</f>
        <v/>
      </c>
      <c r="H19" s="72" t="str">
        <f>IF(ISERROR(VLOOKUP(A19,'Cadastro-Estoque'!A:G,1,FALSE)),"",VLOOKUP(A19,'Cadastro-Estoque'!A:G,3,FALSE))</f>
        <v/>
      </c>
    </row>
    <row r="20" spans="1:8" ht="18.75" customHeight="1" x14ac:dyDescent="0.25">
      <c r="A20" s="71"/>
      <c r="B20" s="82"/>
      <c r="C20" s="96"/>
      <c r="D20" s="76"/>
      <c r="E20" s="72" t="str">
        <f t="shared" si="0"/>
        <v/>
      </c>
      <c r="F20" s="72" t="str">
        <f>IF(ISBLANK(A20),"",IF(ISERROR(VLOOKUP(A20,'Cadastro-Estoque'!A:G,1,FALSE)),"Produto não cadastrado",VLOOKUP(A20,'Cadastro-Estoque'!A:G,4,FALSE)))</f>
        <v/>
      </c>
      <c r="G20" s="72" t="str">
        <f>IF(ISBLANK(A20),"",IF(ISERROR(VLOOKUP(A20,'Cadastro-Estoque'!A:G,1,FALSE)),"Produto não cadastrado",VLOOKUP(A20,'Cadastro-Estoque'!A:G,2,FALSE)))</f>
        <v/>
      </c>
      <c r="H20" s="72" t="str">
        <f>IF(ISERROR(VLOOKUP(A20,'Cadastro-Estoque'!A:G,1,FALSE)),"",VLOOKUP(A20,'Cadastro-Estoque'!A:G,3,FALSE))</f>
        <v/>
      </c>
    </row>
    <row r="21" spans="1:8" ht="18.75" customHeight="1" x14ac:dyDescent="0.25">
      <c r="A21" s="71"/>
      <c r="B21" s="82"/>
      <c r="C21" s="96"/>
      <c r="D21" s="76"/>
      <c r="E21" s="72" t="str">
        <f t="shared" si="0"/>
        <v/>
      </c>
      <c r="F21" s="72" t="str">
        <f>IF(ISBLANK(A21),"",IF(ISERROR(VLOOKUP(A21,'Cadastro-Estoque'!A:G,1,FALSE)),"Produto não cadastrado",VLOOKUP(A21,'Cadastro-Estoque'!A:G,4,FALSE)))</f>
        <v/>
      </c>
      <c r="G21" s="72" t="str">
        <f>IF(ISBLANK(A21),"",IF(ISERROR(VLOOKUP(A21,'Cadastro-Estoque'!A:G,1,FALSE)),"Produto não cadastrado",VLOOKUP(A21,'Cadastro-Estoque'!A:G,2,FALSE)))</f>
        <v/>
      </c>
      <c r="H21" s="72" t="str">
        <f>IF(ISERROR(VLOOKUP(A21,'Cadastro-Estoque'!A:G,1,FALSE)),"",VLOOKUP(A21,'Cadastro-Estoque'!A:G,3,FALSE))</f>
        <v/>
      </c>
    </row>
    <row r="22" spans="1:8" ht="18.75" customHeight="1" x14ac:dyDescent="0.25">
      <c r="A22" s="71"/>
      <c r="B22" s="82"/>
      <c r="C22" s="96"/>
      <c r="D22" s="76"/>
      <c r="E22" s="72" t="str">
        <f t="shared" si="0"/>
        <v/>
      </c>
      <c r="F22" s="72" t="str">
        <f>IF(ISBLANK(A22),"",IF(ISERROR(VLOOKUP(A22,'Cadastro-Estoque'!A:G,1,FALSE)),"Produto não cadastrado",VLOOKUP(A22,'Cadastro-Estoque'!A:G,4,FALSE)))</f>
        <v/>
      </c>
      <c r="G22" s="72" t="str">
        <f>IF(ISBLANK(A22),"",IF(ISERROR(VLOOKUP(A22,'Cadastro-Estoque'!A:G,1,FALSE)),"Produto não cadastrado",VLOOKUP(A22,'Cadastro-Estoque'!A:G,2,FALSE)))</f>
        <v/>
      </c>
      <c r="H22" s="72" t="str">
        <f>IF(ISERROR(VLOOKUP(A22,'Cadastro-Estoque'!A:G,1,FALSE)),"",VLOOKUP(A22,'Cadastro-Estoque'!A:G,3,FALSE))</f>
        <v/>
      </c>
    </row>
    <row r="23" spans="1:8" ht="18.75" customHeight="1" x14ac:dyDescent="0.25">
      <c r="A23" s="71"/>
      <c r="B23" s="82"/>
      <c r="C23" s="96"/>
      <c r="D23" s="76"/>
      <c r="E23" s="72" t="str">
        <f t="shared" si="0"/>
        <v/>
      </c>
      <c r="F23" s="72" t="str">
        <f>IF(ISBLANK(A23),"",IF(ISERROR(VLOOKUP(A23,'Cadastro-Estoque'!A:G,1,FALSE)),"Produto não cadastrado",VLOOKUP(A23,'Cadastro-Estoque'!A:G,4,FALSE)))</f>
        <v/>
      </c>
      <c r="G23" s="72" t="str">
        <f>IF(ISBLANK(A23),"",IF(ISERROR(VLOOKUP(A23,'Cadastro-Estoque'!A:G,1,FALSE)),"Produto não cadastrado",VLOOKUP(A23,'Cadastro-Estoque'!A:G,2,FALSE)))</f>
        <v/>
      </c>
      <c r="H23" s="72" t="str">
        <f>IF(ISERROR(VLOOKUP(A23,'Cadastro-Estoque'!A:G,1,FALSE)),"",VLOOKUP(A23,'Cadastro-Estoque'!A:G,3,FALSE))</f>
        <v/>
      </c>
    </row>
    <row r="24" spans="1:8" ht="18.75" customHeight="1" x14ac:dyDescent="0.25">
      <c r="A24" s="71"/>
      <c r="B24" s="82"/>
      <c r="C24" s="96"/>
      <c r="D24" s="193"/>
      <c r="E24" s="72" t="str">
        <f t="shared" si="0"/>
        <v/>
      </c>
      <c r="F24" s="72" t="str">
        <f>IF(ISBLANK(A24),"",IF(ISERROR(VLOOKUP(A24,'Cadastro-Estoque'!A:G,1,FALSE)),"Produto não cadastrado",VLOOKUP(A24,'Cadastro-Estoque'!A:G,4,FALSE)))</f>
        <v/>
      </c>
      <c r="G24" s="72" t="str">
        <f>IF(ISBLANK(A24),"",IF(ISERROR(VLOOKUP(A24,'Cadastro-Estoque'!A:G,1,FALSE)),"Produto não cadastrado",VLOOKUP(A24,'Cadastro-Estoque'!A:G,2,FALSE)))</f>
        <v/>
      </c>
      <c r="H24" s="72" t="str">
        <f>IF(ISERROR(VLOOKUP(A24,'Cadastro-Estoque'!A:G,1,FALSE)),"",VLOOKUP(A24,'Cadastro-Estoque'!A:G,3,FALSE))</f>
        <v/>
      </c>
    </row>
    <row r="25" spans="1:8" ht="18.75" customHeight="1" x14ac:dyDescent="0.25">
      <c r="A25" s="71"/>
      <c r="B25" s="82"/>
      <c r="C25" s="96"/>
      <c r="D25" s="193"/>
      <c r="E25" s="72" t="str">
        <f t="shared" si="0"/>
        <v/>
      </c>
      <c r="F25" s="72" t="str">
        <f>IF(ISBLANK(A25),"",IF(ISERROR(VLOOKUP(A25,'Cadastro-Estoque'!A:G,1,FALSE)),"Produto não cadastrado",VLOOKUP(A25,'Cadastro-Estoque'!A:G,4,FALSE)))</f>
        <v/>
      </c>
      <c r="G25" s="72" t="str">
        <f>IF(ISBLANK(A25),"",IF(ISERROR(VLOOKUP(A25,'Cadastro-Estoque'!A:G,1,FALSE)),"Produto não cadastrado",VLOOKUP(A25,'Cadastro-Estoque'!A:G,2,FALSE)))</f>
        <v/>
      </c>
      <c r="H25" s="72" t="str">
        <f>IF(ISERROR(VLOOKUP(A25,'Cadastro-Estoque'!A:G,1,FALSE)),"",VLOOKUP(A25,'Cadastro-Estoque'!A:G,3,FALSE))</f>
        <v/>
      </c>
    </row>
    <row r="26" spans="1:8" ht="18.75" customHeight="1" x14ac:dyDescent="0.25">
      <c r="A26" s="71"/>
      <c r="B26" s="82"/>
      <c r="C26" s="96"/>
      <c r="D26" s="193"/>
      <c r="E26" s="72" t="str">
        <f t="shared" si="0"/>
        <v/>
      </c>
      <c r="F26" s="72" t="str">
        <f>IF(ISBLANK(A26),"",IF(ISERROR(VLOOKUP(A26,'Cadastro-Estoque'!A:G,1,FALSE)),"Produto não cadastrado",VLOOKUP(A26,'Cadastro-Estoque'!A:G,4,FALSE)))</f>
        <v/>
      </c>
      <c r="G26" s="72" t="str">
        <f>IF(ISBLANK(A26),"",IF(ISERROR(VLOOKUP(A26,'Cadastro-Estoque'!A:G,1,FALSE)),"Produto não cadastrado",VLOOKUP(A26,'Cadastro-Estoque'!A:G,2,FALSE)))</f>
        <v/>
      </c>
      <c r="H26" s="72" t="str">
        <f>IF(ISERROR(VLOOKUP(A26,'Cadastro-Estoque'!A:G,1,FALSE)),"",VLOOKUP(A26,'Cadastro-Estoque'!A:G,3,FALSE))</f>
        <v/>
      </c>
    </row>
    <row r="27" spans="1:8" ht="18.75" customHeight="1" x14ac:dyDescent="0.25">
      <c r="A27" s="71"/>
      <c r="B27" s="82"/>
      <c r="C27" s="96"/>
      <c r="D27" s="193"/>
      <c r="E27" s="72" t="str">
        <f t="shared" si="0"/>
        <v/>
      </c>
      <c r="F27" s="72" t="str">
        <f>IF(ISBLANK(A27),"",IF(ISERROR(VLOOKUP(A27,'Cadastro-Estoque'!A:G,1,FALSE)),"Produto não cadastrado",VLOOKUP(A27,'Cadastro-Estoque'!A:G,4,FALSE)))</f>
        <v/>
      </c>
      <c r="G27" s="72" t="str">
        <f>IF(ISBLANK(A27),"",IF(ISERROR(VLOOKUP(A27,'Cadastro-Estoque'!A:G,1,FALSE)),"Produto não cadastrado",VLOOKUP(A27,'Cadastro-Estoque'!A:G,2,FALSE)))</f>
        <v/>
      </c>
      <c r="H27" s="72" t="str">
        <f>IF(ISERROR(VLOOKUP(A27,'Cadastro-Estoque'!A:G,1,FALSE)),"",VLOOKUP(A27,'Cadastro-Estoque'!A:G,3,FALSE))</f>
        <v/>
      </c>
    </row>
    <row r="28" spans="1:8" ht="18.75" customHeight="1" x14ac:dyDescent="0.25">
      <c r="A28" s="71"/>
      <c r="B28" s="82"/>
      <c r="C28" s="96"/>
      <c r="D28" s="193"/>
      <c r="E28" s="72" t="str">
        <f t="shared" si="0"/>
        <v/>
      </c>
      <c r="F28" s="72" t="str">
        <f>IF(ISBLANK(A28),"",IF(ISERROR(VLOOKUP(A28,'Cadastro-Estoque'!A:G,1,FALSE)),"Produto não cadastrado",VLOOKUP(A28,'Cadastro-Estoque'!A:G,4,FALSE)))</f>
        <v/>
      </c>
      <c r="G28" s="72" t="str">
        <f>IF(ISBLANK(A28),"",IF(ISERROR(VLOOKUP(A28,'Cadastro-Estoque'!A:G,1,FALSE)),"Produto não cadastrado",VLOOKUP(A28,'Cadastro-Estoque'!A:G,2,FALSE)))</f>
        <v/>
      </c>
      <c r="H28" s="72" t="str">
        <f>IF(ISERROR(VLOOKUP(A28,'Cadastro-Estoque'!A:G,1,FALSE)),"",VLOOKUP(A28,'Cadastro-Estoque'!A:G,3,FALSE))</f>
        <v/>
      </c>
    </row>
    <row r="29" spans="1:8" ht="18.75" customHeight="1" x14ac:dyDescent="0.25">
      <c r="C29" s="117"/>
      <c r="E29" s="2" t="str">
        <f t="shared" si="0"/>
        <v/>
      </c>
      <c r="F29" s="2" t="str">
        <f>IF(ISBLANK(A29),"",IF(ISERROR(VLOOKUP(A29,'Cadastro-Estoque'!A:G,1,FALSE)),"Produto não cadastrado",VLOOKUP(A29,'Cadastro-Estoque'!A:G,4,FALSE)))</f>
        <v/>
      </c>
      <c r="G29" s="2" t="str">
        <f>IF(ISBLANK(A29),"",IF(ISERROR(VLOOKUP(A29,'Cadastro-Estoque'!A:G,1,FALSE)),"Produto não cadastrado",VLOOKUP(A29,'Cadastro-Estoque'!A:G,2,FALSE)))</f>
        <v/>
      </c>
      <c r="H29" s="2" t="str">
        <f>IF(ISERROR(VLOOKUP(A29,'Cadastro-Estoque'!A:G,1,FALSE)),"",VLOOKUP(A29,'Cadastro-Estoque'!A:G,3,FALSE))</f>
        <v/>
      </c>
    </row>
    <row r="30" spans="1:8" ht="18.75" customHeight="1" x14ac:dyDescent="0.25">
      <c r="C30" s="117"/>
      <c r="E30" s="2" t="str">
        <f t="shared" si="0"/>
        <v/>
      </c>
      <c r="F30" s="2" t="str">
        <f>IF(ISBLANK(A30),"",IF(ISERROR(VLOOKUP(A30,'Cadastro-Estoque'!A:G,1,FALSE)),"Produto não cadastrado",VLOOKUP(A30,'Cadastro-Estoque'!A:G,4,FALSE)))</f>
        <v/>
      </c>
      <c r="G30" s="2" t="str">
        <f>IF(ISBLANK(A30),"",IF(ISERROR(VLOOKUP(A30,'Cadastro-Estoque'!A:G,1,FALSE)),"Produto não cadastrado",VLOOKUP(A30,'Cadastro-Estoque'!A:G,2,FALSE)))</f>
        <v/>
      </c>
      <c r="H30" s="2" t="str">
        <f>IF(ISERROR(VLOOKUP(A30,'Cadastro-Estoque'!A:G,1,FALSE)),"",VLOOKUP(A30,'Cadastro-Estoque'!A:G,3,FALSE))</f>
        <v/>
      </c>
    </row>
    <row r="31" spans="1:8" ht="18.75" customHeight="1" x14ac:dyDescent="0.25">
      <c r="C31" s="117"/>
      <c r="E31" s="2" t="str">
        <f t="shared" si="0"/>
        <v/>
      </c>
      <c r="F31" s="2" t="str">
        <f>IF(ISBLANK(A31),"",IF(ISERROR(VLOOKUP(A31,'Cadastro-Estoque'!A:G,1,FALSE)),"Produto não cadastrado",VLOOKUP(A31,'Cadastro-Estoque'!A:G,4,FALSE)))</f>
        <v/>
      </c>
      <c r="G31" s="2" t="str">
        <f>IF(ISBLANK(A31),"",IF(ISERROR(VLOOKUP(A31,'Cadastro-Estoque'!A:G,1,FALSE)),"Produto não cadastrado",VLOOKUP(A31,'Cadastro-Estoque'!A:G,2,FALSE)))</f>
        <v/>
      </c>
      <c r="H31" s="2" t="str">
        <f>IF(ISERROR(VLOOKUP(A31,'Cadastro-Estoque'!A:G,1,FALSE)),"",VLOOKUP(A31,'Cadastro-Estoque'!A:G,3,FALSE))</f>
        <v/>
      </c>
    </row>
    <row r="32" spans="1:8" ht="18.75" customHeight="1" x14ac:dyDescent="0.25">
      <c r="C32" s="117"/>
      <c r="E32" s="2" t="str">
        <f t="shared" si="0"/>
        <v/>
      </c>
      <c r="F32" s="2" t="str">
        <f>IF(ISBLANK(A32),"",IF(ISERROR(VLOOKUP(A32,'Cadastro-Estoque'!A:G,1,FALSE)),"Produto não cadastrado",VLOOKUP(A32,'Cadastro-Estoque'!A:G,4,FALSE)))</f>
        <v/>
      </c>
      <c r="G32" s="2" t="str">
        <f>IF(ISBLANK(A32),"",IF(ISERROR(VLOOKUP(A32,'Cadastro-Estoque'!A:G,1,FALSE)),"Produto não cadastrado",VLOOKUP(A32,'Cadastro-Estoque'!A:G,2,FALSE)))</f>
        <v/>
      </c>
      <c r="H32" s="2" t="str">
        <f>IF(ISERROR(VLOOKUP(A32,'Cadastro-Estoque'!A:G,1,FALSE)),"",VLOOKUP(A32,'Cadastro-Estoque'!A:G,3,FALSE))</f>
        <v/>
      </c>
    </row>
    <row r="33" spans="3:8" ht="18.75" customHeight="1" x14ac:dyDescent="0.25">
      <c r="C33" s="117"/>
      <c r="E33" s="2" t="str">
        <f t="shared" si="0"/>
        <v/>
      </c>
      <c r="F33" s="2" t="str">
        <f>IF(ISBLANK(A33),"",IF(ISERROR(VLOOKUP(A33,'Cadastro-Estoque'!A:G,1,FALSE)),"Produto não cadastrado",VLOOKUP(A33,'Cadastro-Estoque'!A:G,4,FALSE)))</f>
        <v/>
      </c>
      <c r="G33" s="2" t="str">
        <f>IF(ISBLANK(A33),"",IF(ISERROR(VLOOKUP(A33,'Cadastro-Estoque'!A:G,1,FALSE)),"Produto não cadastrado",VLOOKUP(A33,'Cadastro-Estoque'!A:G,2,FALSE)))</f>
        <v/>
      </c>
      <c r="H33" s="2" t="str">
        <f>IF(ISERROR(VLOOKUP(A33,'Cadastro-Estoque'!A:G,1,FALSE)),"",VLOOKUP(A33,'Cadastro-Estoque'!A:G,3,FALSE))</f>
        <v/>
      </c>
    </row>
    <row r="34" spans="3:8" ht="18.75" customHeight="1" x14ac:dyDescent="0.25">
      <c r="C34" s="117"/>
      <c r="E34" s="2" t="str">
        <f t="shared" si="0"/>
        <v/>
      </c>
      <c r="F34" s="2" t="str">
        <f>IF(ISBLANK(A34),"",IF(ISERROR(VLOOKUP(A34,'Cadastro-Estoque'!A:G,1,FALSE)),"Produto não cadastrado",VLOOKUP(A34,'Cadastro-Estoque'!A:G,4,FALSE)))</f>
        <v/>
      </c>
      <c r="G34" s="2" t="str">
        <f>IF(ISBLANK(A34),"",IF(ISERROR(VLOOKUP(A34,'Cadastro-Estoque'!A:G,1,FALSE)),"Produto não cadastrado",VLOOKUP(A34,'Cadastro-Estoque'!A:G,2,FALSE)))</f>
        <v/>
      </c>
      <c r="H34" s="2" t="str">
        <f>IF(ISERROR(VLOOKUP(A34,'Cadastro-Estoque'!A:G,1,FALSE)),"",VLOOKUP(A34,'Cadastro-Estoque'!A:G,3,FALSE))</f>
        <v/>
      </c>
    </row>
    <row r="35" spans="3:8" ht="18.75" customHeight="1" x14ac:dyDescent="0.25">
      <c r="C35" s="117"/>
      <c r="E35" s="2" t="str">
        <f t="shared" si="0"/>
        <v/>
      </c>
      <c r="F35" s="2" t="str">
        <f>IF(ISBLANK(A35),"",IF(ISERROR(VLOOKUP(A35,'Cadastro-Estoque'!A:G,1,FALSE)),"Produto não cadastrado",VLOOKUP(A35,'Cadastro-Estoque'!A:G,4,FALSE)))</f>
        <v/>
      </c>
      <c r="G35" s="2" t="str">
        <f>IF(ISBLANK(A35),"",IF(ISERROR(VLOOKUP(A35,'Cadastro-Estoque'!A:G,1,FALSE)),"Produto não cadastrado",VLOOKUP(A35,'Cadastro-Estoque'!A:G,2,FALSE)))</f>
        <v/>
      </c>
      <c r="H35" s="2" t="str">
        <f>IF(ISERROR(VLOOKUP(A35,'Cadastro-Estoque'!A:G,1,FALSE)),"",VLOOKUP(A35,'Cadastro-Estoque'!A:G,3,FALSE))</f>
        <v/>
      </c>
    </row>
    <row r="36" spans="3:8" ht="18.75" customHeight="1" x14ac:dyDescent="0.25">
      <c r="C36" s="117"/>
      <c r="E36" s="2" t="str">
        <f t="shared" si="0"/>
        <v/>
      </c>
      <c r="F36" s="2" t="str">
        <f>IF(ISBLANK(A36),"",IF(ISERROR(VLOOKUP(A36,'Cadastro-Estoque'!A:G,1,FALSE)),"Produto não cadastrado",VLOOKUP(A36,'Cadastro-Estoque'!A:G,4,FALSE)))</f>
        <v/>
      </c>
      <c r="G36" s="2" t="str">
        <f>IF(ISBLANK(A36),"",IF(ISERROR(VLOOKUP(A36,'Cadastro-Estoque'!A:G,1,FALSE)),"Produto não cadastrado",VLOOKUP(A36,'Cadastro-Estoque'!A:G,2,FALSE)))</f>
        <v/>
      </c>
      <c r="H36" s="2" t="str">
        <f>IF(ISERROR(VLOOKUP(A36,'Cadastro-Estoque'!A:G,1,FALSE)),"",VLOOKUP(A36,'Cadastro-Estoque'!A:G,3,FALSE))</f>
        <v/>
      </c>
    </row>
    <row r="37" spans="3:8" ht="18.75" customHeight="1" x14ac:dyDescent="0.25">
      <c r="C37" s="117"/>
      <c r="E37" s="2" t="str">
        <f t="shared" si="0"/>
        <v/>
      </c>
      <c r="F37" s="2" t="str">
        <f>IF(ISBLANK(A37),"",IF(ISERROR(VLOOKUP(A37,'Cadastro-Estoque'!A:G,1,FALSE)),"Produto não cadastrado",VLOOKUP(A37,'Cadastro-Estoque'!A:G,4,FALSE)))</f>
        <v/>
      </c>
      <c r="G37" s="2" t="str">
        <f>IF(ISBLANK(A37),"",IF(ISERROR(VLOOKUP(A37,'Cadastro-Estoque'!A:G,1,FALSE)),"Produto não cadastrado",VLOOKUP(A37,'Cadastro-Estoque'!A:G,2,FALSE)))</f>
        <v/>
      </c>
      <c r="H37" s="2" t="str">
        <f>IF(ISERROR(VLOOKUP(A37,'Cadastro-Estoque'!A:G,1,FALSE)),"",VLOOKUP(A37,'Cadastro-Estoque'!A:G,3,FALSE))</f>
        <v/>
      </c>
    </row>
    <row r="38" spans="3:8" ht="18.75" customHeight="1" x14ac:dyDescent="0.25">
      <c r="C38" s="117"/>
      <c r="E38" s="2" t="str">
        <f t="shared" si="0"/>
        <v/>
      </c>
      <c r="F38" s="2" t="str">
        <f>IF(ISBLANK(A38),"",IF(ISERROR(VLOOKUP(A38,'Cadastro-Estoque'!A:G,1,FALSE)),"Produto não cadastrado",VLOOKUP(A38,'Cadastro-Estoque'!A:G,4,FALSE)))</f>
        <v/>
      </c>
      <c r="G38" s="2" t="str">
        <f>IF(ISBLANK(A38),"",IF(ISERROR(VLOOKUP(A38,'Cadastro-Estoque'!A:G,1,FALSE)),"Produto não cadastrado",VLOOKUP(A38,'Cadastro-Estoque'!A:G,2,FALSE)))</f>
        <v/>
      </c>
      <c r="H38" s="2" t="str">
        <f>IF(ISERROR(VLOOKUP(A38,'Cadastro-Estoque'!A:G,1,FALSE)),"",VLOOKUP(A38,'Cadastro-Estoque'!A:G,3,FALSE))</f>
        <v/>
      </c>
    </row>
    <row r="39" spans="3:8" ht="18.75" customHeight="1" x14ac:dyDescent="0.25">
      <c r="C39" s="117"/>
      <c r="E39" s="2" t="str">
        <f t="shared" si="0"/>
        <v/>
      </c>
      <c r="F39" s="2" t="str">
        <f>IF(ISBLANK(A39),"",IF(ISERROR(VLOOKUP(A39,'Cadastro-Estoque'!A:G,1,FALSE)),"Produto não cadastrado",VLOOKUP(A39,'Cadastro-Estoque'!A:G,4,FALSE)))</f>
        <v/>
      </c>
      <c r="G39" s="2" t="str">
        <f>IF(ISBLANK(A39),"",IF(ISERROR(VLOOKUP(A39,'Cadastro-Estoque'!A:G,1,FALSE)),"Produto não cadastrado",VLOOKUP(A39,'Cadastro-Estoque'!A:G,2,FALSE)))</f>
        <v/>
      </c>
      <c r="H39" s="2" t="str">
        <f>IF(ISERROR(VLOOKUP(A39,'Cadastro-Estoque'!A:G,1,FALSE)),"",VLOOKUP(A39,'Cadastro-Estoque'!A:G,3,FALSE))</f>
        <v/>
      </c>
    </row>
    <row r="40" spans="3:8" ht="18.75" customHeight="1" x14ac:dyDescent="0.25">
      <c r="C40" s="117"/>
      <c r="E40" s="2" t="str">
        <f t="shared" si="0"/>
        <v/>
      </c>
      <c r="F40" s="2" t="str">
        <f>IF(ISBLANK(A40),"",IF(ISERROR(VLOOKUP(A40,'Cadastro-Estoque'!A:G,1,FALSE)),"Produto não cadastrado",VLOOKUP(A40,'Cadastro-Estoque'!A:G,4,FALSE)))</f>
        <v/>
      </c>
      <c r="G40" s="2" t="str">
        <f>IF(ISBLANK(A40),"",IF(ISERROR(VLOOKUP(A40,'Cadastro-Estoque'!A:G,1,FALSE)),"Produto não cadastrado",VLOOKUP(A40,'Cadastro-Estoque'!A:G,2,FALSE)))</f>
        <v/>
      </c>
      <c r="H40" s="2" t="str">
        <f>IF(ISERROR(VLOOKUP(A40,'Cadastro-Estoque'!A:G,1,FALSE)),"",VLOOKUP(A40,'Cadastro-Estoque'!A:G,3,FALSE))</f>
        <v/>
      </c>
    </row>
    <row r="41" spans="3:8" ht="18.75" customHeight="1" x14ac:dyDescent="0.25">
      <c r="C41" s="117"/>
      <c r="E41" s="2" t="str">
        <f t="shared" si="0"/>
        <v/>
      </c>
      <c r="F41" s="2" t="str">
        <f>IF(ISBLANK(A41),"",IF(ISERROR(VLOOKUP(A41,'Cadastro-Estoque'!A:G,1,FALSE)),"Produto não cadastrado",VLOOKUP(A41,'Cadastro-Estoque'!A:G,4,FALSE)))</f>
        <v/>
      </c>
      <c r="G41" s="2" t="str">
        <f>IF(ISBLANK(A41),"",IF(ISERROR(VLOOKUP(A41,'Cadastro-Estoque'!A:G,1,FALSE)),"Produto não cadastrado",VLOOKUP(A41,'Cadastro-Estoque'!A:G,2,FALSE)))</f>
        <v/>
      </c>
      <c r="H41" s="2" t="str">
        <f>IF(ISERROR(VLOOKUP(A41,'Cadastro-Estoque'!A:G,1,FALSE)),"",VLOOKUP(A41,'Cadastro-Estoque'!A:G,3,FALSE))</f>
        <v/>
      </c>
    </row>
    <row r="42" spans="3:8" ht="18.75" customHeight="1" x14ac:dyDescent="0.25">
      <c r="C42" s="117"/>
      <c r="E42" s="2" t="str">
        <f t="shared" si="0"/>
        <v/>
      </c>
      <c r="F42" s="2" t="str">
        <f>IF(ISBLANK(A42),"",IF(ISERROR(VLOOKUP(A42,'Cadastro-Estoque'!A:G,1,FALSE)),"Produto não cadastrado",VLOOKUP(A42,'Cadastro-Estoque'!A:G,4,FALSE)))</f>
        <v/>
      </c>
      <c r="G42" s="2" t="str">
        <f>IF(ISBLANK(A42),"",IF(ISERROR(VLOOKUP(A42,'Cadastro-Estoque'!A:G,1,FALSE)),"Produto não cadastrado",VLOOKUP(A42,'Cadastro-Estoque'!A:G,2,FALSE)))</f>
        <v/>
      </c>
      <c r="H42" s="2" t="str">
        <f>IF(ISERROR(VLOOKUP(A42,'Cadastro-Estoque'!A:G,1,FALSE)),"",VLOOKUP(A42,'Cadastro-Estoque'!A:G,3,FALSE))</f>
        <v/>
      </c>
    </row>
    <row r="43" spans="3:8" ht="18.75" customHeight="1" x14ac:dyDescent="0.25">
      <c r="C43" s="117"/>
      <c r="E43" s="2" t="str">
        <f t="shared" si="0"/>
        <v/>
      </c>
      <c r="F43" s="2" t="str">
        <f>IF(ISBLANK(A43),"",IF(ISERROR(VLOOKUP(A43,'Cadastro-Estoque'!A:G,1,FALSE)),"Produto não cadastrado",VLOOKUP(A43,'Cadastro-Estoque'!A:G,4,FALSE)))</f>
        <v/>
      </c>
      <c r="G43" s="2" t="str">
        <f>IF(ISBLANK(A43),"",IF(ISERROR(VLOOKUP(A43,'Cadastro-Estoque'!A:G,1,FALSE)),"Produto não cadastrado",VLOOKUP(A43,'Cadastro-Estoque'!A:G,2,FALSE)))</f>
        <v/>
      </c>
      <c r="H43" s="2" t="str">
        <f>IF(ISERROR(VLOOKUP(A43,'Cadastro-Estoque'!A:G,1,FALSE)),"",VLOOKUP(A43,'Cadastro-Estoque'!A:G,3,FALSE))</f>
        <v/>
      </c>
    </row>
    <row r="44" spans="3:8" ht="18.75" customHeight="1" x14ac:dyDescent="0.25">
      <c r="C44" s="117"/>
      <c r="E44" s="2" t="str">
        <f t="shared" si="0"/>
        <v/>
      </c>
      <c r="F44" s="2" t="str">
        <f>IF(ISBLANK(A44),"",IF(ISERROR(VLOOKUP(A44,'Cadastro-Estoque'!A:G,1,FALSE)),"Produto não cadastrado",VLOOKUP(A44,'Cadastro-Estoque'!A:G,4,FALSE)))</f>
        <v/>
      </c>
      <c r="G44" s="2" t="str">
        <f>IF(ISBLANK(A44),"",IF(ISERROR(VLOOKUP(A44,'Cadastro-Estoque'!A:G,1,FALSE)),"Produto não cadastrado",VLOOKUP(A44,'Cadastro-Estoque'!A:G,2,FALSE)))</f>
        <v/>
      </c>
      <c r="H44" s="2" t="str">
        <f>IF(ISERROR(VLOOKUP(A44,'Cadastro-Estoque'!A:G,1,FALSE)),"",VLOOKUP(A44,'Cadastro-Estoque'!A:G,3,FALSE))</f>
        <v/>
      </c>
    </row>
    <row r="45" spans="3:8" ht="18.75" customHeight="1" x14ac:dyDescent="0.25">
      <c r="C45" s="117"/>
      <c r="E45" s="2" t="str">
        <f t="shared" si="0"/>
        <v/>
      </c>
      <c r="F45" s="2" t="str">
        <f>IF(ISBLANK(A45),"",IF(ISERROR(VLOOKUP(A45,'Cadastro-Estoque'!A:G,1,FALSE)),"Produto não cadastrado",VLOOKUP(A45,'Cadastro-Estoque'!A:G,4,FALSE)))</f>
        <v/>
      </c>
      <c r="G45" s="2" t="str">
        <f>IF(ISBLANK(A45),"",IF(ISERROR(VLOOKUP(A45,'Cadastro-Estoque'!A:G,1,FALSE)),"Produto não cadastrado",VLOOKUP(A45,'Cadastro-Estoque'!A:G,2,FALSE)))</f>
        <v/>
      </c>
      <c r="H45" s="2" t="str">
        <f>IF(ISERROR(VLOOKUP(A45,'Cadastro-Estoque'!A:G,1,FALSE)),"",VLOOKUP(A45,'Cadastro-Estoque'!A:G,3,FALSE))</f>
        <v/>
      </c>
    </row>
    <row r="46" spans="3:8" ht="18.75" customHeight="1" x14ac:dyDescent="0.25">
      <c r="C46" s="117"/>
      <c r="E46" s="2" t="str">
        <f t="shared" si="0"/>
        <v/>
      </c>
      <c r="F46" s="2" t="str">
        <f>IF(ISBLANK(A46),"",IF(ISERROR(VLOOKUP(A46,'Cadastro-Estoque'!A:G,1,FALSE)),"Produto não cadastrado",VLOOKUP(A46,'Cadastro-Estoque'!A:G,4,FALSE)))</f>
        <v/>
      </c>
      <c r="G46" s="2" t="str">
        <f>IF(ISBLANK(A46),"",IF(ISERROR(VLOOKUP(A46,'Cadastro-Estoque'!A:G,1,FALSE)),"Produto não cadastrado",VLOOKUP(A46,'Cadastro-Estoque'!A:G,2,FALSE)))</f>
        <v/>
      </c>
      <c r="H46" s="2" t="str">
        <f>IF(ISERROR(VLOOKUP(A46,'Cadastro-Estoque'!A:G,1,FALSE)),"",VLOOKUP(A46,'Cadastro-Estoque'!A:G,3,FALSE))</f>
        <v/>
      </c>
    </row>
    <row r="47" spans="3:8" ht="18.75" customHeight="1" x14ac:dyDescent="0.25">
      <c r="C47" s="117"/>
      <c r="E47" s="2" t="str">
        <f t="shared" si="0"/>
        <v/>
      </c>
      <c r="F47" s="2" t="str">
        <f>IF(ISBLANK(A47),"",IF(ISERROR(VLOOKUP(A47,'Cadastro-Estoque'!A:G,1,FALSE)),"Produto não cadastrado",VLOOKUP(A47,'Cadastro-Estoque'!A:G,4,FALSE)))</f>
        <v/>
      </c>
      <c r="G47" s="2" t="str">
        <f>IF(ISBLANK(A47),"",IF(ISERROR(VLOOKUP(A47,'Cadastro-Estoque'!A:G,1,FALSE)),"Produto não cadastrado",VLOOKUP(A47,'Cadastro-Estoque'!A:G,2,FALSE)))</f>
        <v/>
      </c>
      <c r="H47" s="2" t="str">
        <f>IF(ISERROR(VLOOKUP(A47,'Cadastro-Estoque'!A:G,1,FALSE)),"",VLOOKUP(A47,'Cadastro-Estoque'!A:G,3,FALSE))</f>
        <v/>
      </c>
    </row>
    <row r="48" spans="3:8" ht="18.75" customHeight="1" x14ac:dyDescent="0.25">
      <c r="C48" s="117"/>
      <c r="E48" s="2" t="str">
        <f t="shared" si="0"/>
        <v/>
      </c>
      <c r="F48" s="2" t="str">
        <f>IF(ISBLANK(A48),"",IF(ISERROR(VLOOKUP(A48,'Cadastro-Estoque'!A:G,1,FALSE)),"Produto não cadastrado",VLOOKUP(A48,'Cadastro-Estoque'!A:G,4,FALSE)))</f>
        <v/>
      </c>
      <c r="G48" s="2" t="str">
        <f>IF(ISBLANK(A48),"",IF(ISERROR(VLOOKUP(A48,'Cadastro-Estoque'!A:G,1,FALSE)),"Produto não cadastrado",VLOOKUP(A48,'Cadastro-Estoque'!A:G,2,FALSE)))</f>
        <v/>
      </c>
      <c r="H48" s="2" t="str">
        <f>IF(ISERROR(VLOOKUP(A48,'Cadastro-Estoque'!A:G,1,FALSE)),"",VLOOKUP(A48,'Cadastro-Estoque'!A:G,3,FALSE))</f>
        <v/>
      </c>
    </row>
    <row r="49" spans="3:8" ht="18.75" customHeight="1" x14ac:dyDescent="0.25">
      <c r="C49" s="117"/>
      <c r="E49" s="2" t="str">
        <f t="shared" si="0"/>
        <v/>
      </c>
      <c r="F49" s="2" t="str">
        <f>IF(ISBLANK(A49),"",IF(ISERROR(VLOOKUP(A49,'Cadastro-Estoque'!A:G,1,FALSE)),"Produto não cadastrado",VLOOKUP(A49,'Cadastro-Estoque'!A:G,4,FALSE)))</f>
        <v/>
      </c>
      <c r="G49" s="2" t="str">
        <f>IF(ISBLANK(A49),"",IF(ISERROR(VLOOKUP(A49,'Cadastro-Estoque'!A:G,1,FALSE)),"Produto não cadastrado",VLOOKUP(A49,'Cadastro-Estoque'!A:G,2,FALSE)))</f>
        <v/>
      </c>
      <c r="H49" s="2" t="str">
        <f>IF(ISERROR(VLOOKUP(A49,'Cadastro-Estoque'!A:G,1,FALSE)),"",VLOOKUP(A49,'Cadastro-Estoque'!A:G,3,FALSE))</f>
        <v/>
      </c>
    </row>
    <row r="50" spans="3:8" ht="18.75" customHeight="1" x14ac:dyDescent="0.25">
      <c r="C50" s="117"/>
      <c r="E50" s="2" t="str">
        <f t="shared" si="0"/>
        <v/>
      </c>
      <c r="F50" s="2" t="str">
        <f>IF(ISBLANK(A50),"",IF(ISERROR(VLOOKUP(A50,'Cadastro-Estoque'!A:G,1,FALSE)),"Produto não cadastrado",VLOOKUP(A50,'Cadastro-Estoque'!A:G,4,FALSE)))</f>
        <v/>
      </c>
      <c r="G50" s="2" t="str">
        <f>IF(ISBLANK(A50),"",IF(ISERROR(VLOOKUP(A50,'Cadastro-Estoque'!A:G,1,FALSE)),"Produto não cadastrado",VLOOKUP(A50,'Cadastro-Estoque'!A:G,2,FALSE)))</f>
        <v/>
      </c>
      <c r="H50" s="2" t="str">
        <f>IF(ISERROR(VLOOKUP(A50,'Cadastro-Estoque'!A:G,1,FALSE)),"",VLOOKUP(A50,'Cadastro-Estoque'!A:G,3,FALSE))</f>
        <v/>
      </c>
    </row>
    <row r="51" spans="3:8" ht="18.75" customHeight="1" x14ac:dyDescent="0.25">
      <c r="E51" s="2" t="str">
        <f t="shared" si="0"/>
        <v/>
      </c>
      <c r="F51" s="2" t="str">
        <f>IF(ISBLANK(A51),"",IF(ISERROR(VLOOKUP(A51,'Cadastro-Estoque'!A:G,1,FALSE)),"Produto não cadastrado",VLOOKUP(A51,'Cadastro-Estoque'!A:G,4,FALSE)))</f>
        <v/>
      </c>
      <c r="G51" s="2" t="str">
        <f>IF(ISBLANK(A51),"",IF(ISERROR(VLOOKUP(A51,'Cadastro-Estoque'!A:G,1,FALSE)),"Produto não cadastrado",VLOOKUP(A51,'Cadastro-Estoque'!A:G,2,FALSE)))</f>
        <v/>
      </c>
      <c r="H51" s="2" t="str">
        <f>IF(ISERROR(VLOOKUP(A51,'Cadastro-Estoque'!A:G,1,FALSE)),"",VLOOKUP(A51,'Cadastro-Estoque'!A:G,3,FALSE))</f>
        <v/>
      </c>
    </row>
    <row r="52" spans="3:8" ht="18.75" customHeight="1" x14ac:dyDescent="0.25">
      <c r="E52" s="2" t="str">
        <f t="shared" si="0"/>
        <v/>
      </c>
      <c r="F52" s="2" t="str">
        <f>IF(ISBLANK(A52),"",IF(ISERROR(VLOOKUP(A52,'Cadastro-Estoque'!A:G,1,FALSE)),"Produto não cadastrado",VLOOKUP(A52,'Cadastro-Estoque'!A:G,4,FALSE)))</f>
        <v/>
      </c>
      <c r="G52" s="2" t="str">
        <f>IF(ISBLANK(A52),"",IF(ISERROR(VLOOKUP(A52,'Cadastro-Estoque'!A:G,1,FALSE)),"Produto não cadastrado",VLOOKUP(A52,'Cadastro-Estoque'!A:G,2,FALSE)))</f>
        <v/>
      </c>
      <c r="H52" s="2" t="str">
        <f>IF(ISERROR(VLOOKUP(A52,'Cadastro-Estoque'!A:G,1,FALSE)),"",VLOOKUP(A52,'Cadastro-Estoque'!A:G,3,FALSE))</f>
        <v/>
      </c>
    </row>
    <row r="53" spans="3:8" ht="18.75" customHeight="1" x14ac:dyDescent="0.25">
      <c r="E53" s="2" t="str">
        <f t="shared" si="0"/>
        <v/>
      </c>
      <c r="F53" s="2" t="str">
        <f>IF(ISBLANK(A53),"",IF(ISERROR(VLOOKUP(A53,'Cadastro-Estoque'!A:G,1,FALSE)),"Produto não cadastrado",VLOOKUP(A53,'Cadastro-Estoque'!A:G,4,FALSE)))</f>
        <v/>
      </c>
      <c r="G53" s="2" t="str">
        <f>IF(ISBLANK(A53),"",IF(ISERROR(VLOOKUP(A53,'Cadastro-Estoque'!A:G,1,FALSE)),"Produto não cadastrado",VLOOKUP(A53,'Cadastro-Estoque'!A:G,2,FALSE)))</f>
        <v/>
      </c>
      <c r="H53" s="2" t="str">
        <f>IF(ISERROR(VLOOKUP(A53,'Cadastro-Estoque'!A:G,1,FALSE)),"",VLOOKUP(A53,'Cadastro-Estoque'!A:G,3,FALSE))</f>
        <v/>
      </c>
    </row>
    <row r="54" spans="3:8" ht="18.75" customHeight="1" x14ac:dyDescent="0.25">
      <c r="E54" s="2" t="str">
        <f t="shared" si="0"/>
        <v/>
      </c>
      <c r="F54" s="2" t="str">
        <f>IF(ISBLANK(A54),"",IF(ISERROR(VLOOKUP(A54,'Cadastro-Estoque'!A:G,1,FALSE)),"Produto não cadastrado",VLOOKUP(A54,'Cadastro-Estoque'!A:G,4,FALSE)))</f>
        <v/>
      </c>
      <c r="G54" s="2" t="str">
        <f>IF(ISBLANK(A54),"",IF(ISERROR(VLOOKUP(A54,'Cadastro-Estoque'!A:G,1,FALSE)),"Produto não cadastrado",VLOOKUP(A54,'Cadastro-Estoque'!A:G,2,FALSE)))</f>
        <v/>
      </c>
      <c r="H54" s="2" t="str">
        <f>IF(ISERROR(VLOOKUP(A54,'Cadastro-Estoque'!A:G,1,FALSE)),"",VLOOKUP(A54,'Cadastro-Estoque'!A:G,3,FALSE))</f>
        <v/>
      </c>
    </row>
    <row r="55" spans="3:8" ht="18.75" customHeight="1" x14ac:dyDescent="0.25">
      <c r="E55" s="2" t="str">
        <f t="shared" si="0"/>
        <v/>
      </c>
      <c r="F55" s="2" t="str">
        <f>IF(ISBLANK(A55),"",IF(ISERROR(VLOOKUP(A55,'Cadastro-Estoque'!A:G,1,FALSE)),"Produto não cadastrado",VLOOKUP(A55,'Cadastro-Estoque'!A:G,4,FALSE)))</f>
        <v/>
      </c>
      <c r="G55" s="2" t="str">
        <f>IF(ISBLANK(A55),"",IF(ISERROR(VLOOKUP(A55,'Cadastro-Estoque'!A:G,1,FALSE)),"Produto não cadastrado",VLOOKUP(A55,'Cadastro-Estoque'!A:G,2,FALSE)))</f>
        <v/>
      </c>
      <c r="H55" s="2" t="str">
        <f>IF(ISERROR(VLOOKUP(A55,'Cadastro-Estoque'!A:G,1,FALSE)),"",VLOOKUP(A55,'Cadastro-Estoque'!A:G,3,FALSE))</f>
        <v/>
      </c>
    </row>
    <row r="56" spans="3:8" ht="18.75" customHeight="1" x14ac:dyDescent="0.25">
      <c r="E56" s="2" t="str">
        <f t="shared" si="0"/>
        <v/>
      </c>
      <c r="F56" s="2" t="str">
        <f>IF(ISBLANK(A56),"",IF(ISERROR(VLOOKUP(A56,'Cadastro-Estoque'!A:G,1,FALSE)),"Produto não cadastrado",VLOOKUP(A56,'Cadastro-Estoque'!A:G,4,FALSE)))</f>
        <v/>
      </c>
      <c r="G56" s="2" t="str">
        <f>IF(ISBLANK(A56),"",IF(ISERROR(VLOOKUP(A56,'Cadastro-Estoque'!A:G,1,FALSE)),"Produto não cadastrado",VLOOKUP(A56,'Cadastro-Estoque'!A:G,2,FALSE)))</f>
        <v/>
      </c>
      <c r="H56" s="2" t="str">
        <f>IF(ISERROR(VLOOKUP(A56,'Cadastro-Estoque'!A:G,1,FALSE)),"",VLOOKUP(A56,'Cadastro-Estoque'!A:G,3,FALSE))</f>
        <v/>
      </c>
    </row>
    <row r="57" spans="3:8" ht="18.75" customHeight="1" x14ac:dyDescent="0.25">
      <c r="E57" s="2" t="str">
        <f t="shared" si="0"/>
        <v/>
      </c>
      <c r="F57" s="2" t="str">
        <f>IF(ISBLANK(A57),"",IF(ISERROR(VLOOKUP(A57,'Cadastro-Estoque'!A:G,1,FALSE)),"Produto não cadastrado",VLOOKUP(A57,'Cadastro-Estoque'!A:G,4,FALSE)))</f>
        <v/>
      </c>
      <c r="G57" s="2" t="str">
        <f>IF(ISBLANK(A57),"",IF(ISERROR(VLOOKUP(A57,'Cadastro-Estoque'!A:G,1,FALSE)),"Produto não cadastrado",VLOOKUP(A57,'Cadastro-Estoque'!A:G,2,FALSE)))</f>
        <v/>
      </c>
      <c r="H57" s="2" t="str">
        <f>IF(ISERROR(VLOOKUP(A57,'Cadastro-Estoque'!A:G,1,FALSE)),"",VLOOKUP(A57,'Cadastro-Estoque'!A:G,3,FALSE))</f>
        <v/>
      </c>
    </row>
    <row r="58" spans="3:8" ht="18.75" customHeight="1" x14ac:dyDescent="0.25">
      <c r="E58" s="2" t="str">
        <f t="shared" si="0"/>
        <v/>
      </c>
      <c r="F58" s="2" t="str">
        <f>IF(ISBLANK(A58),"",IF(ISERROR(VLOOKUP(A58,'Cadastro-Estoque'!A:G,1,FALSE)),"Produto não cadastrado",VLOOKUP(A58,'Cadastro-Estoque'!A:G,4,FALSE)))</f>
        <v/>
      </c>
      <c r="G58" s="2" t="str">
        <f>IF(ISBLANK(A58),"",IF(ISERROR(VLOOKUP(A58,'Cadastro-Estoque'!A:G,1,FALSE)),"Produto não cadastrado",VLOOKUP(A58,'Cadastro-Estoque'!A:G,2,FALSE)))</f>
        <v/>
      </c>
      <c r="H58" s="2" t="str">
        <f>IF(ISERROR(VLOOKUP(A58,'Cadastro-Estoque'!A:G,1,FALSE)),"",VLOOKUP(A58,'Cadastro-Estoque'!A:G,3,FALSE))</f>
        <v/>
      </c>
    </row>
    <row r="59" spans="3:8" ht="18.75" customHeight="1" x14ac:dyDescent="0.25">
      <c r="E59" s="2" t="str">
        <f t="shared" si="0"/>
        <v/>
      </c>
      <c r="F59" s="2" t="str">
        <f>IF(ISBLANK(A59),"",IF(ISERROR(VLOOKUP(A59,'Cadastro-Estoque'!A:G,1,FALSE)),"Produto não cadastrado",VLOOKUP(A59,'Cadastro-Estoque'!A:G,4,FALSE)))</f>
        <v/>
      </c>
      <c r="G59" s="2" t="str">
        <f>IF(ISBLANK(A59),"",IF(ISERROR(VLOOKUP(A59,'Cadastro-Estoque'!A:G,1,FALSE)),"Produto não cadastrado",VLOOKUP(A59,'Cadastro-Estoque'!A:G,2,FALSE)))</f>
        <v/>
      </c>
      <c r="H59" s="2" t="str">
        <f>IF(ISERROR(VLOOKUP(A59,'Cadastro-Estoque'!A:G,1,FALSE)),"",VLOOKUP(A59,'Cadastro-Estoque'!A:G,3,FALSE))</f>
        <v/>
      </c>
    </row>
    <row r="60" spans="3:8" ht="18.75" customHeight="1" x14ac:dyDescent="0.25">
      <c r="E60" s="2" t="str">
        <f t="shared" si="0"/>
        <v/>
      </c>
      <c r="F60" s="2" t="str">
        <f>IF(ISBLANK(A60),"",IF(ISERROR(VLOOKUP(A60,'Cadastro-Estoque'!A:G,1,FALSE)),"Produto não cadastrado",VLOOKUP(A60,'Cadastro-Estoque'!A:G,4,FALSE)))</f>
        <v/>
      </c>
      <c r="G60" s="2" t="str">
        <f>IF(ISBLANK(A60),"",IF(ISERROR(VLOOKUP(A60,'Cadastro-Estoque'!A:G,1,FALSE)),"Produto não cadastrado",VLOOKUP(A60,'Cadastro-Estoque'!A:G,2,FALSE)))</f>
        <v/>
      </c>
      <c r="H60" s="2" t="str">
        <f>IF(ISERROR(VLOOKUP(A60,'Cadastro-Estoque'!A:G,1,FALSE)),"",VLOOKUP(A60,'Cadastro-Estoque'!A:G,3,FALSE))</f>
        <v/>
      </c>
    </row>
    <row r="61" spans="3:8" ht="18.75" customHeight="1" x14ac:dyDescent="0.25">
      <c r="E61" s="2" t="str">
        <f t="shared" si="0"/>
        <v/>
      </c>
      <c r="F61" s="2" t="str">
        <f>IF(ISBLANK(A61),"",IF(ISERROR(VLOOKUP(A61,'Cadastro-Estoque'!A:G,1,FALSE)),"Produto não cadastrado",VLOOKUP(A61,'Cadastro-Estoque'!A:G,4,FALSE)))</f>
        <v/>
      </c>
      <c r="G61" s="2" t="str">
        <f>IF(ISBLANK(A61),"",IF(ISERROR(VLOOKUP(A61,'Cadastro-Estoque'!A:G,1,FALSE)),"Produto não cadastrado",VLOOKUP(A61,'Cadastro-Estoque'!A:G,2,FALSE)))</f>
        <v/>
      </c>
      <c r="H61" s="2" t="str">
        <f>IF(ISERROR(VLOOKUP(A61,'Cadastro-Estoque'!A:G,1,FALSE)),"",VLOOKUP(A61,'Cadastro-Estoque'!A:G,3,FALSE))</f>
        <v/>
      </c>
    </row>
    <row r="62" spans="3:8" ht="18.75" customHeight="1" x14ac:dyDescent="0.25">
      <c r="E62" s="2" t="str">
        <f t="shared" si="0"/>
        <v/>
      </c>
      <c r="F62" s="2" t="str">
        <f>IF(ISBLANK(A62),"",IF(ISERROR(VLOOKUP(A62,'Cadastro-Estoque'!A:G,1,FALSE)),"Produto não cadastrado",VLOOKUP(A62,'Cadastro-Estoque'!A:G,4,FALSE)))</f>
        <v/>
      </c>
      <c r="G62" s="2" t="str">
        <f>IF(ISBLANK(A62),"",IF(ISERROR(VLOOKUP(A62,'Cadastro-Estoque'!A:G,1,FALSE)),"Produto não cadastrado",VLOOKUP(A62,'Cadastro-Estoque'!A:G,2,FALSE)))</f>
        <v/>
      </c>
      <c r="H62" s="2" t="str">
        <f>IF(ISERROR(VLOOKUP(A62,'Cadastro-Estoque'!A:G,1,FALSE)),"",VLOOKUP(A62,'Cadastro-Estoque'!A:G,3,FALSE))</f>
        <v/>
      </c>
    </row>
    <row r="63" spans="3:8" ht="18.75" customHeight="1" x14ac:dyDescent="0.25">
      <c r="E63" s="2" t="str">
        <f t="shared" si="0"/>
        <v/>
      </c>
      <c r="F63" s="2" t="str">
        <f>IF(ISBLANK(A63),"",IF(ISERROR(VLOOKUP(A63,'Cadastro-Estoque'!A:G,1,FALSE)),"Produto não cadastrado",VLOOKUP(A63,'Cadastro-Estoque'!A:G,4,FALSE)))</f>
        <v/>
      </c>
      <c r="G63" s="2" t="str">
        <f>IF(ISBLANK(A63),"",IF(ISERROR(VLOOKUP(A63,'Cadastro-Estoque'!A:G,1,FALSE)),"Produto não cadastrado",VLOOKUP(A63,'Cadastro-Estoque'!A:G,2,FALSE)))</f>
        <v/>
      </c>
      <c r="H63" s="2" t="str">
        <f>IF(ISERROR(VLOOKUP(A63,'Cadastro-Estoque'!A:G,1,FALSE)),"",VLOOKUP(A63,'Cadastro-Estoque'!A:G,3,FALSE))</f>
        <v/>
      </c>
    </row>
    <row r="64" spans="3:8" ht="18.75" customHeight="1" x14ac:dyDescent="0.25">
      <c r="E64" s="2" t="str">
        <f t="shared" si="0"/>
        <v/>
      </c>
      <c r="F64" s="2" t="str">
        <f>IF(ISBLANK(A64),"",IF(ISERROR(VLOOKUP(A64,'Cadastro-Estoque'!A:G,1,FALSE)),"Produto não cadastrado",VLOOKUP(A64,'Cadastro-Estoque'!A:G,4,FALSE)))</f>
        <v/>
      </c>
      <c r="G64" s="2" t="str">
        <f>IF(ISBLANK(A64),"",IF(ISERROR(VLOOKUP(A64,'Cadastro-Estoque'!A:G,1,FALSE)),"Produto não cadastrado",VLOOKUP(A64,'Cadastro-Estoque'!A:G,2,FALSE)))</f>
        <v/>
      </c>
      <c r="H64" s="2" t="str">
        <f>IF(ISERROR(VLOOKUP(A64,'Cadastro-Estoque'!A:G,1,FALSE)),"",VLOOKUP(A64,'Cadastro-Estoque'!A:G,3,FALSE))</f>
        <v/>
      </c>
    </row>
    <row r="65" spans="5:8" ht="18.75" customHeight="1" x14ac:dyDescent="0.25">
      <c r="E65" s="2" t="str">
        <f t="shared" si="0"/>
        <v/>
      </c>
      <c r="F65" s="2" t="str">
        <f>IF(ISBLANK(A65),"",IF(ISERROR(VLOOKUP(A65,'Cadastro-Estoque'!A:G,1,FALSE)),"Produto não cadastrado",VLOOKUP(A65,'Cadastro-Estoque'!A:G,4,FALSE)))</f>
        <v/>
      </c>
      <c r="G65" s="2" t="str">
        <f>IF(ISBLANK(A65),"",IF(ISERROR(VLOOKUP(A65,'Cadastro-Estoque'!A:G,1,FALSE)),"Produto não cadastrado",VLOOKUP(A65,'Cadastro-Estoque'!A:G,2,FALSE)))</f>
        <v/>
      </c>
      <c r="H65" s="2" t="str">
        <f>IF(ISERROR(VLOOKUP(A65,'Cadastro-Estoque'!A:G,1,FALSE)),"",VLOOKUP(A65,'Cadastro-Estoque'!A:G,3,FALSE))</f>
        <v/>
      </c>
    </row>
    <row r="66" spans="5:8" ht="18.75" customHeight="1" x14ac:dyDescent="0.25">
      <c r="E66" s="2" t="str">
        <f t="shared" si="0"/>
        <v/>
      </c>
      <c r="F66" s="2" t="str">
        <f>IF(ISBLANK(A66),"",IF(ISERROR(VLOOKUP(A66,'Cadastro-Estoque'!A:G,1,FALSE)),"Produto não cadastrado",VLOOKUP(A66,'Cadastro-Estoque'!A:G,4,FALSE)))</f>
        <v/>
      </c>
      <c r="G66" s="2" t="str">
        <f>IF(ISBLANK(A66),"",IF(ISERROR(VLOOKUP(A66,'Cadastro-Estoque'!A:G,1,FALSE)),"Produto não cadastrado",VLOOKUP(A66,'Cadastro-Estoque'!A:G,2,FALSE)))</f>
        <v/>
      </c>
      <c r="H66" s="2" t="str">
        <f>IF(ISERROR(VLOOKUP(A66,'Cadastro-Estoque'!A:G,1,FALSE)),"",VLOOKUP(A66,'Cadastro-Estoque'!A:G,3,FALSE))</f>
        <v/>
      </c>
    </row>
    <row r="67" spans="5:8" ht="18.75" customHeight="1" x14ac:dyDescent="0.25">
      <c r="E67" s="2" t="str">
        <f t="shared" ref="E67:E130" si="1">IF(ISBLANK(A67),"",C67*D67)</f>
        <v/>
      </c>
      <c r="F67" s="2" t="str">
        <f>IF(ISBLANK(A67),"",IF(ISERROR(VLOOKUP(A67,'Cadastro-Estoque'!A:G,1,FALSE)),"Produto não cadastrado",VLOOKUP(A67,'Cadastro-Estoque'!A:G,4,FALSE)))</f>
        <v/>
      </c>
      <c r="G67" s="2" t="str">
        <f>IF(ISBLANK(A67),"",IF(ISERROR(VLOOKUP(A67,'Cadastro-Estoque'!A:G,1,FALSE)),"Produto não cadastrado",VLOOKUP(A67,'Cadastro-Estoque'!A:G,2,FALSE)))</f>
        <v/>
      </c>
      <c r="H67" s="2" t="str">
        <f>IF(ISERROR(VLOOKUP(A67,'Cadastro-Estoque'!A:G,1,FALSE)),"",VLOOKUP(A67,'Cadastro-Estoque'!A:G,3,FALSE))</f>
        <v/>
      </c>
    </row>
    <row r="68" spans="5:8" ht="18.75" customHeight="1" x14ac:dyDescent="0.25">
      <c r="E68" s="2" t="str">
        <f t="shared" si="1"/>
        <v/>
      </c>
      <c r="F68" s="2" t="str">
        <f>IF(ISBLANK(A68),"",IF(ISERROR(VLOOKUP(A68,'Cadastro-Estoque'!A:G,1,FALSE)),"Produto não cadastrado",VLOOKUP(A68,'Cadastro-Estoque'!A:G,4,FALSE)))</f>
        <v/>
      </c>
      <c r="G68" s="2" t="str">
        <f>IF(ISBLANK(A68),"",IF(ISERROR(VLOOKUP(A68,'Cadastro-Estoque'!A:G,1,FALSE)),"Produto não cadastrado",VLOOKUP(A68,'Cadastro-Estoque'!A:G,2,FALSE)))</f>
        <v/>
      </c>
      <c r="H68" s="2" t="str">
        <f>IF(ISERROR(VLOOKUP(A68,'Cadastro-Estoque'!A:G,1,FALSE)),"",VLOOKUP(A68,'Cadastro-Estoque'!A:G,3,FALSE))</f>
        <v/>
      </c>
    </row>
    <row r="69" spans="5:8" ht="18.75" customHeight="1" x14ac:dyDescent="0.25">
      <c r="E69" s="2" t="str">
        <f t="shared" si="1"/>
        <v/>
      </c>
      <c r="F69" s="2" t="str">
        <f>IF(ISBLANK(A69),"",IF(ISERROR(VLOOKUP(A69,'Cadastro-Estoque'!A:G,1,FALSE)),"Produto não cadastrado",VLOOKUP(A69,'Cadastro-Estoque'!A:G,4,FALSE)))</f>
        <v/>
      </c>
      <c r="G69" s="2" t="str">
        <f>IF(ISBLANK(A69),"",IF(ISERROR(VLOOKUP(A69,'Cadastro-Estoque'!A:G,1,FALSE)),"Produto não cadastrado",VLOOKUP(A69,'Cadastro-Estoque'!A:G,2,FALSE)))</f>
        <v/>
      </c>
      <c r="H69" s="2" t="str">
        <f>IF(ISERROR(VLOOKUP(A69,'Cadastro-Estoque'!A:G,1,FALSE)),"",VLOOKUP(A69,'Cadastro-Estoque'!A:G,3,FALSE))</f>
        <v/>
      </c>
    </row>
    <row r="70" spans="5:8" ht="18.75" customHeight="1" x14ac:dyDescent="0.25">
      <c r="E70" s="2" t="str">
        <f t="shared" si="1"/>
        <v/>
      </c>
      <c r="F70" s="2" t="str">
        <f>IF(ISBLANK(A70),"",IF(ISERROR(VLOOKUP(A70,'Cadastro-Estoque'!A:G,1,FALSE)),"Produto não cadastrado",VLOOKUP(A70,'Cadastro-Estoque'!A:G,4,FALSE)))</f>
        <v/>
      </c>
      <c r="G70" s="2" t="str">
        <f>IF(ISBLANK(A70),"",IF(ISERROR(VLOOKUP(A70,'Cadastro-Estoque'!A:G,1,FALSE)),"Produto não cadastrado",VLOOKUP(A70,'Cadastro-Estoque'!A:G,2,FALSE)))</f>
        <v/>
      </c>
      <c r="H70" s="2" t="str">
        <f>IF(ISERROR(VLOOKUP(A70,'Cadastro-Estoque'!A:G,1,FALSE)),"",VLOOKUP(A70,'Cadastro-Estoque'!A:G,3,FALSE))</f>
        <v/>
      </c>
    </row>
    <row r="71" spans="5:8" ht="18.75" customHeight="1" x14ac:dyDescent="0.25">
      <c r="E71" s="2" t="str">
        <f t="shared" si="1"/>
        <v/>
      </c>
      <c r="F71" s="2" t="str">
        <f>IF(ISBLANK(A71),"",IF(ISERROR(VLOOKUP(A71,'Cadastro-Estoque'!A:G,1,FALSE)),"Produto não cadastrado",VLOOKUP(A71,'Cadastro-Estoque'!A:G,4,FALSE)))</f>
        <v/>
      </c>
      <c r="G71" s="2" t="str">
        <f>IF(ISBLANK(A71),"",IF(ISERROR(VLOOKUP(A71,'Cadastro-Estoque'!A:G,1,FALSE)),"Produto não cadastrado",VLOOKUP(A71,'Cadastro-Estoque'!A:G,2,FALSE)))</f>
        <v/>
      </c>
      <c r="H71" s="2" t="str">
        <f>IF(ISERROR(VLOOKUP(A71,'Cadastro-Estoque'!A:G,1,FALSE)),"",VLOOKUP(A71,'Cadastro-Estoque'!A:G,3,FALSE))</f>
        <v/>
      </c>
    </row>
    <row r="72" spans="5:8" ht="18.75" customHeight="1" x14ac:dyDescent="0.25">
      <c r="E72" s="2" t="str">
        <f t="shared" si="1"/>
        <v/>
      </c>
      <c r="F72" s="2" t="str">
        <f>IF(ISBLANK(A72),"",IF(ISERROR(VLOOKUP(A72,'Cadastro-Estoque'!A:G,1,FALSE)),"Produto não cadastrado",VLOOKUP(A72,'Cadastro-Estoque'!A:G,4,FALSE)))</f>
        <v/>
      </c>
      <c r="G72" s="2" t="str">
        <f>IF(ISBLANK(A72),"",IF(ISERROR(VLOOKUP(A72,'Cadastro-Estoque'!A:G,1,FALSE)),"Produto não cadastrado",VLOOKUP(A72,'Cadastro-Estoque'!A:G,2,FALSE)))</f>
        <v/>
      </c>
      <c r="H72" s="2" t="str">
        <f>IF(ISERROR(VLOOKUP(A72,'Cadastro-Estoque'!A:G,1,FALSE)),"",VLOOKUP(A72,'Cadastro-Estoque'!A:G,3,FALSE))</f>
        <v/>
      </c>
    </row>
    <row r="73" spans="5:8" ht="18.75" customHeight="1" x14ac:dyDescent="0.25">
      <c r="E73" s="2" t="str">
        <f t="shared" si="1"/>
        <v/>
      </c>
      <c r="F73" s="2" t="str">
        <f>IF(ISBLANK(A73),"",IF(ISERROR(VLOOKUP(A73,'Cadastro-Estoque'!A:G,1,FALSE)),"Produto não cadastrado",VLOOKUP(A73,'Cadastro-Estoque'!A:G,4,FALSE)))</f>
        <v/>
      </c>
      <c r="G73" s="2" t="str">
        <f>IF(ISBLANK(A73),"",IF(ISERROR(VLOOKUP(A73,'Cadastro-Estoque'!A:G,1,FALSE)),"Produto não cadastrado",VLOOKUP(A73,'Cadastro-Estoque'!A:G,2,FALSE)))</f>
        <v/>
      </c>
      <c r="H73" s="2" t="str">
        <f>IF(ISERROR(VLOOKUP(A73,'Cadastro-Estoque'!A:G,1,FALSE)),"",VLOOKUP(A73,'Cadastro-Estoque'!A:G,3,FALSE))</f>
        <v/>
      </c>
    </row>
    <row r="74" spans="5:8" ht="18.75" customHeight="1" x14ac:dyDescent="0.25">
      <c r="E74" s="2" t="str">
        <f t="shared" si="1"/>
        <v/>
      </c>
      <c r="F74" s="2" t="str">
        <f>IF(ISBLANK(A74),"",IF(ISERROR(VLOOKUP(A74,'Cadastro-Estoque'!A:G,1,FALSE)),"Produto não cadastrado",VLOOKUP(A74,'Cadastro-Estoque'!A:G,4,FALSE)))</f>
        <v/>
      </c>
      <c r="G74" s="2" t="str">
        <f>IF(ISBLANK(A74),"",IF(ISERROR(VLOOKUP(A74,'Cadastro-Estoque'!A:G,1,FALSE)),"Produto não cadastrado",VLOOKUP(A74,'Cadastro-Estoque'!A:G,2,FALSE)))</f>
        <v/>
      </c>
      <c r="H74" s="2" t="str">
        <f>IF(ISERROR(VLOOKUP(A74,'Cadastro-Estoque'!A:G,1,FALSE)),"",VLOOKUP(A74,'Cadastro-Estoque'!A:G,3,FALSE))</f>
        <v/>
      </c>
    </row>
    <row r="75" spans="5:8" ht="18.75" customHeight="1" x14ac:dyDescent="0.25">
      <c r="E75" s="2" t="str">
        <f t="shared" si="1"/>
        <v/>
      </c>
      <c r="F75" s="2" t="str">
        <f>IF(ISBLANK(A75),"",IF(ISERROR(VLOOKUP(A75,'Cadastro-Estoque'!A:G,1,FALSE)),"Produto não cadastrado",VLOOKUP(A75,'Cadastro-Estoque'!A:G,4,FALSE)))</f>
        <v/>
      </c>
      <c r="G75" s="2" t="str">
        <f>IF(ISBLANK(A75),"",IF(ISERROR(VLOOKUP(A75,'Cadastro-Estoque'!A:G,1,FALSE)),"Produto não cadastrado",VLOOKUP(A75,'Cadastro-Estoque'!A:G,2,FALSE)))</f>
        <v/>
      </c>
      <c r="H75" s="2" t="str">
        <f>IF(ISERROR(VLOOKUP(A75,'Cadastro-Estoque'!A:G,1,FALSE)),"",VLOOKUP(A75,'Cadastro-Estoque'!A:G,3,FALSE))</f>
        <v/>
      </c>
    </row>
    <row r="76" spans="5:8" ht="18.75" customHeight="1" x14ac:dyDescent="0.25">
      <c r="E76" s="2" t="str">
        <f t="shared" si="1"/>
        <v/>
      </c>
      <c r="F76" s="2" t="str">
        <f>IF(ISBLANK(A76),"",IF(ISERROR(VLOOKUP(A76,'Cadastro-Estoque'!A:G,1,FALSE)),"Produto não cadastrado",VLOOKUP(A76,'Cadastro-Estoque'!A:G,4,FALSE)))</f>
        <v/>
      </c>
      <c r="G76" s="2" t="str">
        <f>IF(ISBLANK(A76),"",IF(ISERROR(VLOOKUP(A76,'Cadastro-Estoque'!A:G,1,FALSE)),"Produto não cadastrado",VLOOKUP(A76,'Cadastro-Estoque'!A:G,2,FALSE)))</f>
        <v/>
      </c>
      <c r="H76" s="2" t="str">
        <f>IF(ISERROR(VLOOKUP(A76,'Cadastro-Estoque'!A:G,1,FALSE)),"",VLOOKUP(A76,'Cadastro-Estoque'!A:G,3,FALSE))</f>
        <v/>
      </c>
    </row>
    <row r="77" spans="5:8" ht="18.75" customHeight="1" x14ac:dyDescent="0.25">
      <c r="E77" s="2" t="str">
        <f t="shared" si="1"/>
        <v/>
      </c>
      <c r="F77" s="2" t="str">
        <f>IF(ISBLANK(A77),"",IF(ISERROR(VLOOKUP(A77,'Cadastro-Estoque'!A:G,1,FALSE)),"Produto não cadastrado",VLOOKUP(A77,'Cadastro-Estoque'!A:G,4,FALSE)))</f>
        <v/>
      </c>
      <c r="G77" s="2" t="str">
        <f>IF(ISBLANK(A77),"",IF(ISERROR(VLOOKUP(A77,'Cadastro-Estoque'!A:G,1,FALSE)),"Produto não cadastrado",VLOOKUP(A77,'Cadastro-Estoque'!A:G,2,FALSE)))</f>
        <v/>
      </c>
      <c r="H77" s="2" t="str">
        <f>IF(ISERROR(VLOOKUP(A77,'Cadastro-Estoque'!A:G,1,FALSE)),"",VLOOKUP(A77,'Cadastro-Estoque'!A:G,3,FALSE))</f>
        <v/>
      </c>
    </row>
    <row r="78" spans="5:8" ht="18.75" customHeight="1" x14ac:dyDescent="0.25">
      <c r="E78" s="2" t="str">
        <f t="shared" si="1"/>
        <v/>
      </c>
      <c r="F78" s="2" t="str">
        <f>IF(ISBLANK(A78),"",IF(ISERROR(VLOOKUP(A78,'Cadastro-Estoque'!A:G,1,FALSE)),"Produto não cadastrado",VLOOKUP(A78,'Cadastro-Estoque'!A:G,4,FALSE)))</f>
        <v/>
      </c>
      <c r="G78" s="2" t="str">
        <f>IF(ISBLANK(A78),"",IF(ISERROR(VLOOKUP(A78,'Cadastro-Estoque'!A:G,1,FALSE)),"Produto não cadastrado",VLOOKUP(A78,'Cadastro-Estoque'!A:G,2,FALSE)))</f>
        <v/>
      </c>
      <c r="H78" s="2" t="str">
        <f>IF(ISERROR(VLOOKUP(A78,'Cadastro-Estoque'!A:G,1,FALSE)),"",VLOOKUP(A78,'Cadastro-Estoque'!A:G,3,FALSE))</f>
        <v/>
      </c>
    </row>
    <row r="79" spans="5:8" ht="18.75" customHeight="1" x14ac:dyDescent="0.25">
      <c r="E79" s="2" t="str">
        <f t="shared" si="1"/>
        <v/>
      </c>
      <c r="F79" s="2" t="str">
        <f>IF(ISBLANK(A79),"",IF(ISERROR(VLOOKUP(A79,'Cadastro-Estoque'!A:G,1,FALSE)),"Produto não cadastrado",VLOOKUP(A79,'Cadastro-Estoque'!A:G,4,FALSE)))</f>
        <v/>
      </c>
      <c r="G79" s="2" t="str">
        <f>IF(ISBLANK(A79),"",IF(ISERROR(VLOOKUP(A79,'Cadastro-Estoque'!A:G,1,FALSE)),"Produto não cadastrado",VLOOKUP(A79,'Cadastro-Estoque'!A:G,2,FALSE)))</f>
        <v/>
      </c>
      <c r="H79" s="2" t="str">
        <f>IF(ISERROR(VLOOKUP(A79,'Cadastro-Estoque'!A:G,1,FALSE)),"",VLOOKUP(A79,'Cadastro-Estoque'!A:G,3,FALSE))</f>
        <v/>
      </c>
    </row>
    <row r="80" spans="5:8" ht="18.75" customHeight="1" x14ac:dyDescent="0.25">
      <c r="E80" s="2" t="str">
        <f t="shared" si="1"/>
        <v/>
      </c>
      <c r="F80" s="2" t="str">
        <f>IF(ISBLANK(A80),"",IF(ISERROR(VLOOKUP(A80,'Cadastro-Estoque'!A:G,1,FALSE)),"Produto não cadastrado",VLOOKUP(A80,'Cadastro-Estoque'!A:G,4,FALSE)))</f>
        <v/>
      </c>
      <c r="G80" s="2" t="str">
        <f>IF(ISBLANK(A80),"",IF(ISERROR(VLOOKUP(A80,'Cadastro-Estoque'!A:G,1,FALSE)),"Produto não cadastrado",VLOOKUP(A80,'Cadastro-Estoque'!A:G,2,FALSE)))</f>
        <v/>
      </c>
      <c r="H80" s="2" t="str">
        <f>IF(ISERROR(VLOOKUP(A80,'Cadastro-Estoque'!A:G,1,FALSE)),"",VLOOKUP(A80,'Cadastro-Estoque'!A:G,3,FALSE))</f>
        <v/>
      </c>
    </row>
    <row r="81" spans="5:8" ht="18.75" customHeight="1" x14ac:dyDescent="0.25">
      <c r="E81" s="2" t="str">
        <f t="shared" si="1"/>
        <v/>
      </c>
      <c r="F81" s="2" t="str">
        <f>IF(ISBLANK(A81),"",IF(ISERROR(VLOOKUP(A81,'Cadastro-Estoque'!A:G,1,FALSE)),"Produto não cadastrado",VLOOKUP(A81,'Cadastro-Estoque'!A:G,4,FALSE)))</f>
        <v/>
      </c>
      <c r="G81" s="2" t="str">
        <f>IF(ISBLANK(A81),"",IF(ISERROR(VLOOKUP(A81,'Cadastro-Estoque'!A:G,1,FALSE)),"Produto não cadastrado",VLOOKUP(A81,'Cadastro-Estoque'!A:G,2,FALSE)))</f>
        <v/>
      </c>
      <c r="H81" s="2" t="str">
        <f>IF(ISERROR(VLOOKUP(A81,'Cadastro-Estoque'!A:G,1,FALSE)),"",VLOOKUP(A81,'Cadastro-Estoque'!A:G,3,FALSE))</f>
        <v/>
      </c>
    </row>
    <row r="82" spans="5:8" ht="18.75" customHeight="1" x14ac:dyDescent="0.25">
      <c r="E82" s="2" t="str">
        <f t="shared" si="1"/>
        <v/>
      </c>
      <c r="F82" s="2" t="str">
        <f>IF(ISBLANK(A82),"",IF(ISERROR(VLOOKUP(A82,'Cadastro-Estoque'!A:G,1,FALSE)),"Produto não cadastrado",VLOOKUP(A82,'Cadastro-Estoque'!A:G,4,FALSE)))</f>
        <v/>
      </c>
      <c r="G82" s="2" t="str">
        <f>IF(ISBLANK(A82),"",IF(ISERROR(VLOOKUP(A82,'Cadastro-Estoque'!A:G,1,FALSE)),"Produto não cadastrado",VLOOKUP(A82,'Cadastro-Estoque'!A:G,2,FALSE)))</f>
        <v/>
      </c>
      <c r="H82" s="2" t="str">
        <f>IF(ISERROR(VLOOKUP(A82,'Cadastro-Estoque'!A:G,1,FALSE)),"",VLOOKUP(A82,'Cadastro-Estoque'!A:G,3,FALSE))</f>
        <v/>
      </c>
    </row>
    <row r="83" spans="5:8" ht="18.75" customHeight="1" x14ac:dyDescent="0.25">
      <c r="E83" s="2" t="str">
        <f t="shared" si="1"/>
        <v/>
      </c>
      <c r="F83" s="2" t="str">
        <f>IF(ISBLANK(A83),"",IF(ISERROR(VLOOKUP(A83,'Cadastro-Estoque'!A:G,1,FALSE)),"Produto não cadastrado",VLOOKUP(A83,'Cadastro-Estoque'!A:G,4,FALSE)))</f>
        <v/>
      </c>
      <c r="G83" s="2" t="str">
        <f>IF(ISBLANK(A83),"",IF(ISERROR(VLOOKUP(A83,'Cadastro-Estoque'!A:G,1,FALSE)),"Produto não cadastrado",VLOOKUP(A83,'Cadastro-Estoque'!A:G,2,FALSE)))</f>
        <v/>
      </c>
      <c r="H83" s="2" t="str">
        <f>IF(ISERROR(VLOOKUP(A83,'Cadastro-Estoque'!A:G,1,FALSE)),"",VLOOKUP(A83,'Cadastro-Estoque'!A:G,3,FALSE))</f>
        <v/>
      </c>
    </row>
    <row r="84" spans="5:8" ht="18.75" customHeight="1" x14ac:dyDescent="0.25">
      <c r="E84" s="2" t="str">
        <f t="shared" si="1"/>
        <v/>
      </c>
      <c r="F84" s="2" t="str">
        <f>IF(ISBLANK(A84),"",IF(ISERROR(VLOOKUP(A84,'Cadastro-Estoque'!A:G,1,FALSE)),"Produto não cadastrado",VLOOKUP(A84,'Cadastro-Estoque'!A:G,4,FALSE)))</f>
        <v/>
      </c>
      <c r="G84" s="2" t="str">
        <f>IF(ISBLANK(A84),"",IF(ISERROR(VLOOKUP(A84,'Cadastro-Estoque'!A:G,1,FALSE)),"Produto não cadastrado",VLOOKUP(A84,'Cadastro-Estoque'!A:G,2,FALSE)))</f>
        <v/>
      </c>
      <c r="H84" s="2" t="str">
        <f>IF(ISERROR(VLOOKUP(A84,'Cadastro-Estoque'!A:G,1,FALSE)),"",VLOOKUP(A84,'Cadastro-Estoque'!A:G,3,FALSE))</f>
        <v/>
      </c>
    </row>
    <row r="85" spans="5:8" ht="18.75" customHeight="1" x14ac:dyDescent="0.25">
      <c r="E85" s="2" t="str">
        <f t="shared" si="1"/>
        <v/>
      </c>
      <c r="F85" s="2" t="str">
        <f>IF(ISBLANK(A85),"",IF(ISERROR(VLOOKUP(A85,'Cadastro-Estoque'!A:G,1,FALSE)),"Produto não cadastrado",VLOOKUP(A85,'Cadastro-Estoque'!A:G,4,FALSE)))</f>
        <v/>
      </c>
      <c r="G85" s="2" t="str">
        <f>IF(ISBLANK(A85),"",IF(ISERROR(VLOOKUP(A85,'Cadastro-Estoque'!A:G,1,FALSE)),"Produto não cadastrado",VLOOKUP(A85,'Cadastro-Estoque'!A:G,2,FALSE)))</f>
        <v/>
      </c>
      <c r="H85" s="2" t="str">
        <f>IF(ISERROR(VLOOKUP(A85,'Cadastro-Estoque'!A:G,1,FALSE)),"",VLOOKUP(A85,'Cadastro-Estoque'!A:G,3,FALSE))</f>
        <v/>
      </c>
    </row>
    <row r="86" spans="5:8" ht="18.75" customHeight="1" x14ac:dyDescent="0.25">
      <c r="E86" s="2" t="str">
        <f t="shared" si="1"/>
        <v/>
      </c>
      <c r="F86" s="2" t="str">
        <f>IF(ISBLANK(A86),"",IF(ISERROR(VLOOKUP(A86,'Cadastro-Estoque'!A:G,1,FALSE)),"Produto não cadastrado",VLOOKUP(A86,'Cadastro-Estoque'!A:G,4,FALSE)))</f>
        <v/>
      </c>
      <c r="G86" s="2" t="str">
        <f>IF(ISBLANK(A86),"",IF(ISERROR(VLOOKUP(A86,'Cadastro-Estoque'!A:G,1,FALSE)),"Produto não cadastrado",VLOOKUP(A86,'Cadastro-Estoque'!A:G,2,FALSE)))</f>
        <v/>
      </c>
      <c r="H86" s="2" t="str">
        <f>IF(ISERROR(VLOOKUP(A86,'Cadastro-Estoque'!A:G,1,FALSE)),"",VLOOKUP(A86,'Cadastro-Estoque'!A:G,3,FALSE))</f>
        <v/>
      </c>
    </row>
    <row r="87" spans="5:8" ht="18.75" customHeight="1" x14ac:dyDescent="0.25">
      <c r="E87" s="2" t="str">
        <f t="shared" si="1"/>
        <v/>
      </c>
      <c r="F87" s="2" t="str">
        <f>IF(ISBLANK(A87),"",IF(ISERROR(VLOOKUP(A87,'Cadastro-Estoque'!A:G,1,FALSE)),"Produto não cadastrado",VLOOKUP(A87,'Cadastro-Estoque'!A:G,4,FALSE)))</f>
        <v/>
      </c>
      <c r="G87" s="2" t="str">
        <f>IF(ISBLANK(A87),"",IF(ISERROR(VLOOKUP(A87,'Cadastro-Estoque'!A:G,1,FALSE)),"Produto não cadastrado",VLOOKUP(A87,'Cadastro-Estoque'!A:G,2,FALSE)))</f>
        <v/>
      </c>
      <c r="H87" s="2" t="str">
        <f>IF(ISERROR(VLOOKUP(A87,'Cadastro-Estoque'!A:G,1,FALSE)),"",VLOOKUP(A87,'Cadastro-Estoque'!A:G,3,FALSE))</f>
        <v/>
      </c>
    </row>
    <row r="88" spans="5:8" ht="18.75" customHeight="1" x14ac:dyDescent="0.25">
      <c r="E88" s="2" t="str">
        <f t="shared" si="1"/>
        <v/>
      </c>
      <c r="F88" s="2" t="str">
        <f>IF(ISBLANK(A88),"",IF(ISERROR(VLOOKUP(A88,'Cadastro-Estoque'!A:G,1,FALSE)),"Produto não cadastrado",VLOOKUP(A88,'Cadastro-Estoque'!A:G,4,FALSE)))</f>
        <v/>
      </c>
      <c r="G88" s="2" t="str">
        <f>IF(ISBLANK(A88),"",IF(ISERROR(VLOOKUP(A88,'Cadastro-Estoque'!A:G,1,FALSE)),"Produto não cadastrado",VLOOKUP(A88,'Cadastro-Estoque'!A:G,2,FALSE)))</f>
        <v/>
      </c>
      <c r="H88" s="2" t="str">
        <f>IF(ISERROR(VLOOKUP(A88,'Cadastro-Estoque'!A:G,1,FALSE)),"",VLOOKUP(A88,'Cadastro-Estoque'!A:G,3,FALSE))</f>
        <v/>
      </c>
    </row>
    <row r="89" spans="5:8" ht="18.75" customHeight="1" x14ac:dyDescent="0.25">
      <c r="E89" s="2" t="str">
        <f t="shared" si="1"/>
        <v/>
      </c>
      <c r="F89" s="2" t="str">
        <f>IF(ISBLANK(A89),"",IF(ISERROR(VLOOKUP(A89,'Cadastro-Estoque'!A:G,1,FALSE)),"Produto não cadastrado",VLOOKUP(A89,'Cadastro-Estoque'!A:G,4,FALSE)))</f>
        <v/>
      </c>
      <c r="G89" s="2" t="str">
        <f>IF(ISBLANK(A89),"",IF(ISERROR(VLOOKUP(A89,'Cadastro-Estoque'!A:G,1,FALSE)),"Produto não cadastrado",VLOOKUP(A89,'Cadastro-Estoque'!A:G,2,FALSE)))</f>
        <v/>
      </c>
      <c r="H89" s="2" t="str">
        <f>IF(ISERROR(VLOOKUP(A89,'Cadastro-Estoque'!A:G,1,FALSE)),"",VLOOKUP(A89,'Cadastro-Estoque'!A:G,3,FALSE))</f>
        <v/>
      </c>
    </row>
    <row r="90" spans="5:8" ht="18.75" customHeight="1" x14ac:dyDescent="0.25">
      <c r="E90" s="2" t="str">
        <f t="shared" si="1"/>
        <v/>
      </c>
      <c r="F90" s="2" t="str">
        <f>IF(ISBLANK(A90),"",IF(ISERROR(VLOOKUP(A90,'Cadastro-Estoque'!A:G,1,FALSE)),"Produto não cadastrado",VLOOKUP(A90,'Cadastro-Estoque'!A:G,4,FALSE)))</f>
        <v/>
      </c>
      <c r="G90" s="2" t="str">
        <f>IF(ISBLANK(A90),"",IF(ISERROR(VLOOKUP(A90,'Cadastro-Estoque'!A:G,1,FALSE)),"Produto não cadastrado",VLOOKUP(A90,'Cadastro-Estoque'!A:G,2,FALSE)))</f>
        <v/>
      </c>
      <c r="H90" s="2" t="str">
        <f>IF(ISERROR(VLOOKUP(A90,'Cadastro-Estoque'!A:G,1,FALSE)),"",VLOOKUP(A90,'Cadastro-Estoque'!A:G,3,FALSE))</f>
        <v/>
      </c>
    </row>
    <row r="91" spans="5:8" ht="18.75" customHeight="1" x14ac:dyDescent="0.25">
      <c r="E91" s="2" t="str">
        <f t="shared" si="1"/>
        <v/>
      </c>
      <c r="F91" s="2" t="str">
        <f>IF(ISBLANK(A91),"",IF(ISERROR(VLOOKUP(A91,'Cadastro-Estoque'!A:G,1,FALSE)),"Produto não cadastrado",VLOOKUP(A91,'Cadastro-Estoque'!A:G,4,FALSE)))</f>
        <v/>
      </c>
      <c r="G91" s="2" t="str">
        <f>IF(ISBLANK(A91),"",IF(ISERROR(VLOOKUP(A91,'Cadastro-Estoque'!A:G,1,FALSE)),"Produto não cadastrado",VLOOKUP(A91,'Cadastro-Estoque'!A:G,2,FALSE)))</f>
        <v/>
      </c>
      <c r="H91" s="2" t="str">
        <f>IF(ISERROR(VLOOKUP(A91,'Cadastro-Estoque'!A:G,1,FALSE)),"",VLOOKUP(A91,'Cadastro-Estoque'!A:G,3,FALSE))</f>
        <v/>
      </c>
    </row>
    <row r="92" spans="5:8" ht="18.75" customHeight="1" x14ac:dyDescent="0.25">
      <c r="E92" s="2" t="str">
        <f t="shared" si="1"/>
        <v/>
      </c>
      <c r="F92" s="2" t="str">
        <f>IF(ISBLANK(A92),"",IF(ISERROR(VLOOKUP(A92,'Cadastro-Estoque'!A:G,1,FALSE)),"Produto não cadastrado",VLOOKUP(A92,'Cadastro-Estoque'!A:G,4,FALSE)))</f>
        <v/>
      </c>
      <c r="G92" s="2" t="str">
        <f>IF(ISBLANK(A92),"",IF(ISERROR(VLOOKUP(A92,'Cadastro-Estoque'!A:G,1,FALSE)),"Produto não cadastrado",VLOOKUP(A92,'Cadastro-Estoque'!A:G,2,FALSE)))</f>
        <v/>
      </c>
      <c r="H92" s="2" t="str">
        <f>IF(ISERROR(VLOOKUP(A92,'Cadastro-Estoque'!A:G,1,FALSE)),"",VLOOKUP(A92,'Cadastro-Estoque'!A:G,3,FALSE))</f>
        <v/>
      </c>
    </row>
    <row r="93" spans="5:8" ht="18.75" customHeight="1" x14ac:dyDescent="0.25">
      <c r="E93" s="2" t="str">
        <f t="shared" si="1"/>
        <v/>
      </c>
      <c r="F93" s="2" t="str">
        <f>IF(ISBLANK(A93),"",IF(ISERROR(VLOOKUP(A93,'Cadastro-Estoque'!A:G,1,FALSE)),"Produto não cadastrado",VLOOKUP(A93,'Cadastro-Estoque'!A:G,4,FALSE)))</f>
        <v/>
      </c>
      <c r="G93" s="2" t="str">
        <f>IF(ISBLANK(A93),"",IF(ISERROR(VLOOKUP(A93,'Cadastro-Estoque'!A:G,1,FALSE)),"Produto não cadastrado",VLOOKUP(A93,'Cadastro-Estoque'!A:G,2,FALSE)))</f>
        <v/>
      </c>
      <c r="H93" s="2" t="str">
        <f>IF(ISERROR(VLOOKUP(A93,'Cadastro-Estoque'!A:G,1,FALSE)),"",VLOOKUP(A93,'Cadastro-Estoque'!A:G,3,FALSE))</f>
        <v/>
      </c>
    </row>
    <row r="94" spans="5:8" ht="18.75" customHeight="1" x14ac:dyDescent="0.25">
      <c r="E94" s="2" t="str">
        <f t="shared" si="1"/>
        <v/>
      </c>
      <c r="F94" s="2" t="str">
        <f>IF(ISBLANK(A94),"",IF(ISERROR(VLOOKUP(A94,'Cadastro-Estoque'!A:G,1,FALSE)),"Produto não cadastrado",VLOOKUP(A94,'Cadastro-Estoque'!A:G,4,FALSE)))</f>
        <v/>
      </c>
      <c r="G94" s="2" t="str">
        <f>IF(ISBLANK(A94),"",IF(ISERROR(VLOOKUP(A94,'Cadastro-Estoque'!A:G,1,FALSE)),"Produto não cadastrado",VLOOKUP(A94,'Cadastro-Estoque'!A:G,2,FALSE)))</f>
        <v/>
      </c>
      <c r="H94" s="2" t="str">
        <f>IF(ISERROR(VLOOKUP(A94,'Cadastro-Estoque'!A:G,1,FALSE)),"",VLOOKUP(A94,'Cadastro-Estoque'!A:G,3,FALSE))</f>
        <v/>
      </c>
    </row>
    <row r="95" spans="5:8" ht="18.75" customHeight="1" x14ac:dyDescent="0.25">
      <c r="E95" s="2" t="str">
        <f t="shared" si="1"/>
        <v/>
      </c>
      <c r="F95" s="2" t="str">
        <f>IF(ISBLANK(A95),"",IF(ISERROR(VLOOKUP(A95,'Cadastro-Estoque'!A:G,1,FALSE)),"Produto não cadastrado",VLOOKUP(A95,'Cadastro-Estoque'!A:G,4,FALSE)))</f>
        <v/>
      </c>
      <c r="G95" s="2" t="str">
        <f>IF(ISBLANK(A95),"",IF(ISERROR(VLOOKUP(A95,'Cadastro-Estoque'!A:G,1,FALSE)),"Produto não cadastrado",VLOOKUP(A95,'Cadastro-Estoque'!A:G,2,FALSE)))</f>
        <v/>
      </c>
      <c r="H95" s="2" t="str">
        <f>IF(ISERROR(VLOOKUP(A95,'Cadastro-Estoque'!A:G,1,FALSE)),"",VLOOKUP(A95,'Cadastro-Estoque'!A:G,3,FALSE))</f>
        <v/>
      </c>
    </row>
    <row r="96" spans="5:8" ht="18.75" customHeight="1" x14ac:dyDescent="0.25">
      <c r="E96" s="2" t="str">
        <f t="shared" si="1"/>
        <v/>
      </c>
      <c r="F96" s="2" t="str">
        <f>IF(ISBLANK(A96),"",IF(ISERROR(VLOOKUP(A96,'Cadastro-Estoque'!A:G,1,FALSE)),"Produto não cadastrado",VLOOKUP(A96,'Cadastro-Estoque'!A:G,4,FALSE)))</f>
        <v/>
      </c>
      <c r="G96" s="2" t="str">
        <f>IF(ISBLANK(A96),"",IF(ISERROR(VLOOKUP(A96,'Cadastro-Estoque'!A:G,1,FALSE)),"Produto não cadastrado",VLOOKUP(A96,'Cadastro-Estoque'!A:G,2,FALSE)))</f>
        <v/>
      </c>
      <c r="H96" s="2" t="str">
        <f>IF(ISERROR(VLOOKUP(A96,'Cadastro-Estoque'!A:G,1,FALSE)),"",VLOOKUP(A96,'Cadastro-Estoque'!A:G,3,FALSE))</f>
        <v/>
      </c>
    </row>
    <row r="97" spans="5:8" ht="18.75" customHeight="1" x14ac:dyDescent="0.25">
      <c r="E97" s="2" t="str">
        <f t="shared" si="1"/>
        <v/>
      </c>
      <c r="F97" s="2" t="str">
        <f>IF(ISBLANK(A97),"",IF(ISERROR(VLOOKUP(A97,'Cadastro-Estoque'!A:G,1,FALSE)),"Produto não cadastrado",VLOOKUP(A97,'Cadastro-Estoque'!A:G,4,FALSE)))</f>
        <v/>
      </c>
      <c r="G97" s="2" t="str">
        <f>IF(ISBLANK(A97),"",IF(ISERROR(VLOOKUP(A97,'Cadastro-Estoque'!A:G,1,FALSE)),"Produto não cadastrado",VLOOKUP(A97,'Cadastro-Estoque'!A:G,2,FALSE)))</f>
        <v/>
      </c>
      <c r="H97" s="2" t="str">
        <f>IF(ISERROR(VLOOKUP(A97,'Cadastro-Estoque'!A:G,1,FALSE)),"",VLOOKUP(A97,'Cadastro-Estoque'!A:G,3,FALSE))</f>
        <v/>
      </c>
    </row>
    <row r="98" spans="5:8" ht="18.75" customHeight="1" x14ac:dyDescent="0.25">
      <c r="E98" s="2" t="str">
        <f t="shared" si="1"/>
        <v/>
      </c>
      <c r="F98" s="2" t="str">
        <f>IF(ISBLANK(A98),"",IF(ISERROR(VLOOKUP(A98,'Cadastro-Estoque'!A:G,1,FALSE)),"Produto não cadastrado",VLOOKUP(A98,'Cadastro-Estoque'!A:G,4,FALSE)))</f>
        <v/>
      </c>
      <c r="G98" s="2" t="str">
        <f>IF(ISBLANK(A98),"",IF(ISERROR(VLOOKUP(A98,'Cadastro-Estoque'!A:G,1,FALSE)),"Produto não cadastrado",VLOOKUP(A98,'Cadastro-Estoque'!A:G,2,FALSE)))</f>
        <v/>
      </c>
      <c r="H98" s="2" t="str">
        <f>IF(ISERROR(VLOOKUP(A98,'Cadastro-Estoque'!A:G,1,FALSE)),"",VLOOKUP(A98,'Cadastro-Estoque'!A:G,3,FALSE))</f>
        <v/>
      </c>
    </row>
    <row r="99" spans="5:8" ht="18.75" customHeight="1" x14ac:dyDescent="0.25">
      <c r="E99" s="2" t="str">
        <f t="shared" si="1"/>
        <v/>
      </c>
      <c r="F99" s="2" t="str">
        <f>IF(ISBLANK(A99),"",IF(ISERROR(VLOOKUP(A99,'Cadastro-Estoque'!A:G,1,FALSE)),"Produto não cadastrado",VLOOKUP(A99,'Cadastro-Estoque'!A:G,4,FALSE)))</f>
        <v/>
      </c>
      <c r="G99" s="2" t="str">
        <f>IF(ISBLANK(A99),"",IF(ISERROR(VLOOKUP(A99,'Cadastro-Estoque'!A:G,1,FALSE)),"Produto não cadastrado",VLOOKUP(A99,'Cadastro-Estoque'!A:G,2,FALSE)))</f>
        <v/>
      </c>
      <c r="H99" s="2" t="str">
        <f>IF(ISERROR(VLOOKUP(A99,'Cadastro-Estoque'!A:G,1,FALSE)),"",VLOOKUP(A99,'Cadastro-Estoque'!A:G,3,FALSE))</f>
        <v/>
      </c>
    </row>
    <row r="100" spans="5:8" ht="18.75" customHeight="1" x14ac:dyDescent="0.25">
      <c r="E100" s="2" t="str">
        <f t="shared" si="1"/>
        <v/>
      </c>
      <c r="F100" s="2" t="str">
        <f>IF(ISBLANK(A100),"",IF(ISERROR(VLOOKUP(A100,'Cadastro-Estoque'!A:G,1,FALSE)),"Produto não cadastrado",VLOOKUP(A100,'Cadastro-Estoque'!A:G,4,FALSE)))</f>
        <v/>
      </c>
      <c r="G100" s="2" t="str">
        <f>IF(ISBLANK(A100),"",IF(ISERROR(VLOOKUP(A100,'Cadastro-Estoque'!A:G,1,FALSE)),"Produto não cadastrado",VLOOKUP(A100,'Cadastro-Estoque'!A:G,2,FALSE)))</f>
        <v/>
      </c>
      <c r="H100" s="2" t="str">
        <f>IF(ISERROR(VLOOKUP(A100,'Cadastro-Estoque'!A:G,1,FALSE)),"",VLOOKUP(A100,'Cadastro-Estoque'!A:G,3,FALSE))</f>
        <v/>
      </c>
    </row>
    <row r="101" spans="5:8" ht="18.75" customHeight="1" x14ac:dyDescent="0.25">
      <c r="E101" s="2" t="str">
        <f t="shared" si="1"/>
        <v/>
      </c>
      <c r="F101" s="2" t="str">
        <f>IF(ISBLANK(A101),"",IF(ISERROR(VLOOKUP(A101,'Cadastro-Estoque'!A:G,1,FALSE)),"Produto não cadastrado",VLOOKUP(A101,'Cadastro-Estoque'!A:G,4,FALSE)))</f>
        <v/>
      </c>
      <c r="G101" s="2" t="str">
        <f>IF(ISBLANK(A101),"",IF(ISERROR(VLOOKUP(A101,'Cadastro-Estoque'!A:G,1,FALSE)),"Produto não cadastrado",VLOOKUP(A101,'Cadastro-Estoque'!A:G,2,FALSE)))</f>
        <v/>
      </c>
      <c r="H101" s="2" t="str">
        <f>IF(ISERROR(VLOOKUP(A101,'Cadastro-Estoque'!A:G,1,FALSE)),"",VLOOKUP(A101,'Cadastro-Estoque'!A:G,3,FALSE))</f>
        <v/>
      </c>
    </row>
    <row r="102" spans="5:8" ht="18.75" customHeight="1" x14ac:dyDescent="0.25">
      <c r="E102" s="2" t="str">
        <f t="shared" si="1"/>
        <v/>
      </c>
      <c r="F102" s="2" t="str">
        <f>IF(ISBLANK(A102),"",IF(ISERROR(VLOOKUP(A102,'Cadastro-Estoque'!A:G,1,FALSE)),"Produto não cadastrado",VLOOKUP(A102,'Cadastro-Estoque'!A:G,4,FALSE)))</f>
        <v/>
      </c>
      <c r="G102" s="2" t="str">
        <f>IF(ISBLANK(A102),"",IF(ISERROR(VLOOKUP(A102,'Cadastro-Estoque'!A:G,1,FALSE)),"Produto não cadastrado",VLOOKUP(A102,'Cadastro-Estoque'!A:G,2,FALSE)))</f>
        <v/>
      </c>
      <c r="H102" s="2" t="str">
        <f>IF(ISERROR(VLOOKUP(A102,'Cadastro-Estoque'!A:G,1,FALSE)),"",VLOOKUP(A102,'Cadastro-Estoque'!A:G,3,FALSE))</f>
        <v/>
      </c>
    </row>
    <row r="103" spans="5:8" ht="18.75" customHeight="1" x14ac:dyDescent="0.25">
      <c r="E103" s="2" t="str">
        <f t="shared" si="1"/>
        <v/>
      </c>
      <c r="F103" s="2" t="str">
        <f>IF(ISBLANK(A103),"",IF(ISERROR(VLOOKUP(A103,'Cadastro-Estoque'!A:G,1,FALSE)),"Produto não cadastrado",VLOOKUP(A103,'Cadastro-Estoque'!A:G,4,FALSE)))</f>
        <v/>
      </c>
      <c r="G103" s="2" t="str">
        <f>IF(ISBLANK(A103),"",IF(ISERROR(VLOOKUP(A103,'Cadastro-Estoque'!A:G,1,FALSE)),"Produto não cadastrado",VLOOKUP(A103,'Cadastro-Estoque'!A:G,2,FALSE)))</f>
        <v/>
      </c>
      <c r="H103" s="2" t="str">
        <f>IF(ISERROR(VLOOKUP(A103,'Cadastro-Estoque'!A:G,1,FALSE)),"",VLOOKUP(A103,'Cadastro-Estoque'!A:G,3,FALSE))</f>
        <v/>
      </c>
    </row>
    <row r="104" spans="5:8" ht="18.75" customHeight="1" x14ac:dyDescent="0.25">
      <c r="E104" s="2" t="str">
        <f t="shared" si="1"/>
        <v/>
      </c>
      <c r="F104" s="2" t="str">
        <f>IF(ISBLANK(A104),"",IF(ISERROR(VLOOKUP(A104,'Cadastro-Estoque'!A:G,1,FALSE)),"Produto não cadastrado",VLOOKUP(A104,'Cadastro-Estoque'!A:G,4,FALSE)))</f>
        <v/>
      </c>
      <c r="G104" s="2" t="str">
        <f>IF(ISBLANK(A104),"",IF(ISERROR(VLOOKUP(A104,'Cadastro-Estoque'!A:G,1,FALSE)),"Produto não cadastrado",VLOOKUP(A104,'Cadastro-Estoque'!A:G,2,FALSE)))</f>
        <v/>
      </c>
      <c r="H104" s="2" t="str">
        <f>IF(ISERROR(VLOOKUP(A104,'Cadastro-Estoque'!A:G,1,FALSE)),"",VLOOKUP(A104,'Cadastro-Estoque'!A:G,3,FALSE))</f>
        <v/>
      </c>
    </row>
    <row r="105" spans="5:8" ht="18.75" customHeight="1" x14ac:dyDescent="0.25">
      <c r="E105" s="2" t="str">
        <f t="shared" si="1"/>
        <v/>
      </c>
      <c r="F105" s="2" t="str">
        <f>IF(ISBLANK(A105),"",IF(ISERROR(VLOOKUP(A105,'Cadastro-Estoque'!A:G,1,FALSE)),"Produto não cadastrado",VLOOKUP(A105,'Cadastro-Estoque'!A:G,4,FALSE)))</f>
        <v/>
      </c>
      <c r="G105" s="2" t="str">
        <f>IF(ISBLANK(A105),"",IF(ISERROR(VLOOKUP(A105,'Cadastro-Estoque'!A:G,1,FALSE)),"Produto não cadastrado",VLOOKUP(A105,'Cadastro-Estoque'!A:G,2,FALSE)))</f>
        <v/>
      </c>
      <c r="H105" s="2" t="str">
        <f>IF(ISERROR(VLOOKUP(A105,'Cadastro-Estoque'!A:G,1,FALSE)),"",VLOOKUP(A105,'Cadastro-Estoque'!A:G,3,FALSE))</f>
        <v/>
      </c>
    </row>
    <row r="106" spans="5:8" ht="18.75" customHeight="1" x14ac:dyDescent="0.25">
      <c r="E106" s="2" t="str">
        <f t="shared" si="1"/>
        <v/>
      </c>
      <c r="F106" s="2" t="str">
        <f>IF(ISBLANK(A106),"",IF(ISERROR(VLOOKUP(A106,'Cadastro-Estoque'!A:G,1,FALSE)),"Produto não cadastrado",VLOOKUP(A106,'Cadastro-Estoque'!A:G,4,FALSE)))</f>
        <v/>
      </c>
      <c r="G106" s="2" t="str">
        <f>IF(ISBLANK(A106),"",IF(ISERROR(VLOOKUP(A106,'Cadastro-Estoque'!A:G,1,FALSE)),"Produto não cadastrado",VLOOKUP(A106,'Cadastro-Estoque'!A:G,2,FALSE)))</f>
        <v/>
      </c>
      <c r="H106" s="2" t="str">
        <f>IF(ISERROR(VLOOKUP(A106,'Cadastro-Estoque'!A:G,1,FALSE)),"",VLOOKUP(A106,'Cadastro-Estoque'!A:G,3,FALSE))</f>
        <v/>
      </c>
    </row>
    <row r="107" spans="5:8" ht="18.75" customHeight="1" x14ac:dyDescent="0.25">
      <c r="E107" s="2" t="str">
        <f t="shared" si="1"/>
        <v/>
      </c>
      <c r="F107" s="2" t="str">
        <f>IF(ISBLANK(A107),"",IF(ISERROR(VLOOKUP(A107,'Cadastro-Estoque'!A:G,1,FALSE)),"Produto não cadastrado",VLOOKUP(A107,'Cadastro-Estoque'!A:G,4,FALSE)))</f>
        <v/>
      </c>
      <c r="G107" s="2" t="str">
        <f>IF(ISBLANK(A107),"",IF(ISERROR(VLOOKUP(A107,'Cadastro-Estoque'!A:G,1,FALSE)),"Produto não cadastrado",VLOOKUP(A107,'Cadastro-Estoque'!A:G,2,FALSE)))</f>
        <v/>
      </c>
      <c r="H107" s="2" t="str">
        <f>IF(ISERROR(VLOOKUP(A107,'Cadastro-Estoque'!A:G,1,FALSE)),"",VLOOKUP(A107,'Cadastro-Estoque'!A:G,3,FALSE))</f>
        <v/>
      </c>
    </row>
    <row r="108" spans="5:8" ht="18.75" customHeight="1" x14ac:dyDescent="0.25">
      <c r="E108" s="2" t="str">
        <f t="shared" si="1"/>
        <v/>
      </c>
      <c r="F108" s="2" t="str">
        <f>IF(ISBLANK(A108),"",IF(ISERROR(VLOOKUP(A108,'Cadastro-Estoque'!A:G,1,FALSE)),"Produto não cadastrado",VLOOKUP(A108,'Cadastro-Estoque'!A:G,4,FALSE)))</f>
        <v/>
      </c>
      <c r="G108" s="2" t="str">
        <f>IF(ISBLANK(A108),"",IF(ISERROR(VLOOKUP(A108,'Cadastro-Estoque'!A:G,1,FALSE)),"Produto não cadastrado",VLOOKUP(A108,'Cadastro-Estoque'!A:G,2,FALSE)))</f>
        <v/>
      </c>
      <c r="H108" s="2" t="str">
        <f>IF(ISERROR(VLOOKUP(A108,'Cadastro-Estoque'!A:G,1,FALSE)),"",VLOOKUP(A108,'Cadastro-Estoque'!A:G,3,FALSE))</f>
        <v/>
      </c>
    </row>
    <row r="109" spans="5:8" ht="18.75" customHeight="1" x14ac:dyDescent="0.25">
      <c r="E109" s="2" t="str">
        <f t="shared" si="1"/>
        <v/>
      </c>
      <c r="F109" s="2" t="str">
        <f>IF(ISBLANK(A109),"",IF(ISERROR(VLOOKUP(A109,'Cadastro-Estoque'!A:G,1,FALSE)),"Produto não cadastrado",VLOOKUP(A109,'Cadastro-Estoque'!A:G,4,FALSE)))</f>
        <v/>
      </c>
      <c r="G109" s="2" t="str">
        <f>IF(ISBLANK(A109),"",IF(ISERROR(VLOOKUP(A109,'Cadastro-Estoque'!A:G,1,FALSE)),"Produto não cadastrado",VLOOKUP(A109,'Cadastro-Estoque'!A:G,2,FALSE)))</f>
        <v/>
      </c>
      <c r="H109" s="2" t="str">
        <f>IF(ISERROR(VLOOKUP(A109,'Cadastro-Estoque'!A:G,1,FALSE)),"",VLOOKUP(A109,'Cadastro-Estoque'!A:G,3,FALSE))</f>
        <v/>
      </c>
    </row>
    <row r="110" spans="5:8" ht="18.75" customHeight="1" x14ac:dyDescent="0.25">
      <c r="E110" s="2" t="str">
        <f t="shared" si="1"/>
        <v/>
      </c>
      <c r="F110" s="2" t="str">
        <f>IF(ISBLANK(A110),"",IF(ISERROR(VLOOKUP(A110,'Cadastro-Estoque'!A:G,1,FALSE)),"Produto não cadastrado",VLOOKUP(A110,'Cadastro-Estoque'!A:G,4,FALSE)))</f>
        <v/>
      </c>
      <c r="G110" s="2" t="str">
        <f>IF(ISBLANK(A110),"",IF(ISERROR(VLOOKUP(A110,'Cadastro-Estoque'!A:G,1,FALSE)),"Produto não cadastrado",VLOOKUP(A110,'Cadastro-Estoque'!A:G,2,FALSE)))</f>
        <v/>
      </c>
      <c r="H110" s="2" t="str">
        <f>IF(ISERROR(VLOOKUP(A110,'Cadastro-Estoque'!A:G,1,FALSE)),"",VLOOKUP(A110,'Cadastro-Estoque'!A:G,3,FALSE))</f>
        <v/>
      </c>
    </row>
    <row r="111" spans="5:8" ht="18.75" customHeight="1" x14ac:dyDescent="0.25">
      <c r="E111" s="2" t="str">
        <f t="shared" si="1"/>
        <v/>
      </c>
      <c r="F111" s="2" t="str">
        <f>IF(ISBLANK(A111),"",IF(ISERROR(VLOOKUP(A111,'Cadastro-Estoque'!A:G,1,FALSE)),"Produto não cadastrado",VLOOKUP(A111,'Cadastro-Estoque'!A:G,4,FALSE)))</f>
        <v/>
      </c>
      <c r="G111" s="2" t="str">
        <f>IF(ISBLANK(A111),"",IF(ISERROR(VLOOKUP(A111,'Cadastro-Estoque'!A:G,1,FALSE)),"Produto não cadastrado",VLOOKUP(A111,'Cadastro-Estoque'!A:G,2,FALSE)))</f>
        <v/>
      </c>
      <c r="H111" s="2" t="str">
        <f>IF(ISERROR(VLOOKUP(A111,'Cadastro-Estoque'!A:G,1,FALSE)),"",VLOOKUP(A111,'Cadastro-Estoque'!A:G,3,FALSE))</f>
        <v/>
      </c>
    </row>
    <row r="112" spans="5:8" ht="18.75" customHeight="1" x14ac:dyDescent="0.25">
      <c r="E112" s="2" t="str">
        <f t="shared" si="1"/>
        <v/>
      </c>
      <c r="F112" s="2" t="str">
        <f>IF(ISBLANK(A112),"",IF(ISERROR(VLOOKUP(A112,'Cadastro-Estoque'!A:G,1,FALSE)),"Produto não cadastrado",VLOOKUP(A112,'Cadastro-Estoque'!A:G,4,FALSE)))</f>
        <v/>
      </c>
      <c r="G112" s="2" t="str">
        <f>IF(ISBLANK(A112),"",IF(ISERROR(VLOOKUP(A112,'Cadastro-Estoque'!A:G,1,FALSE)),"Produto não cadastrado",VLOOKUP(A112,'Cadastro-Estoque'!A:G,2,FALSE)))</f>
        <v/>
      </c>
      <c r="H112" s="2" t="str">
        <f>IF(ISERROR(VLOOKUP(A112,'Cadastro-Estoque'!A:G,1,FALSE)),"",VLOOKUP(A112,'Cadastro-Estoque'!A:G,3,FALSE))</f>
        <v/>
      </c>
    </row>
    <row r="113" spans="5:8" ht="18.75" customHeight="1" x14ac:dyDescent="0.25">
      <c r="E113" s="2" t="str">
        <f t="shared" si="1"/>
        <v/>
      </c>
      <c r="F113" s="2" t="str">
        <f>IF(ISBLANK(A113),"",IF(ISERROR(VLOOKUP(A113,'Cadastro-Estoque'!A:G,1,FALSE)),"Produto não cadastrado",VLOOKUP(A113,'Cadastro-Estoque'!A:G,4,FALSE)))</f>
        <v/>
      </c>
      <c r="G113" s="2" t="str">
        <f>IF(ISBLANK(A113),"",IF(ISERROR(VLOOKUP(A113,'Cadastro-Estoque'!A:G,1,FALSE)),"Produto não cadastrado",VLOOKUP(A113,'Cadastro-Estoque'!A:G,2,FALSE)))</f>
        <v/>
      </c>
      <c r="H113" s="2" t="str">
        <f>IF(ISERROR(VLOOKUP(A113,'Cadastro-Estoque'!A:G,1,FALSE)),"",VLOOKUP(A113,'Cadastro-Estoque'!A:G,3,FALSE))</f>
        <v/>
      </c>
    </row>
    <row r="114" spans="5:8" ht="18.75" customHeight="1" x14ac:dyDescent="0.25">
      <c r="E114" s="2" t="str">
        <f t="shared" si="1"/>
        <v/>
      </c>
      <c r="F114" s="2" t="str">
        <f>IF(ISBLANK(A114),"",IF(ISERROR(VLOOKUP(A114,'Cadastro-Estoque'!A:G,1,FALSE)),"Produto não cadastrado",VLOOKUP(A114,'Cadastro-Estoque'!A:G,4,FALSE)))</f>
        <v/>
      </c>
      <c r="G114" s="2" t="str">
        <f>IF(ISBLANK(A114),"",IF(ISERROR(VLOOKUP(A114,'Cadastro-Estoque'!A:G,1,FALSE)),"Produto não cadastrado",VLOOKUP(A114,'Cadastro-Estoque'!A:G,2,FALSE)))</f>
        <v/>
      </c>
      <c r="H114" s="2" t="str">
        <f>IF(ISERROR(VLOOKUP(A114,'Cadastro-Estoque'!A:G,1,FALSE)),"",VLOOKUP(A114,'Cadastro-Estoque'!A:G,3,FALSE))</f>
        <v/>
      </c>
    </row>
    <row r="115" spans="5:8" ht="18.75" customHeight="1" x14ac:dyDescent="0.25">
      <c r="E115" s="2" t="str">
        <f t="shared" si="1"/>
        <v/>
      </c>
      <c r="F115" s="2" t="str">
        <f>IF(ISBLANK(A115),"",IF(ISERROR(VLOOKUP(A115,'Cadastro-Estoque'!A:G,1,FALSE)),"Produto não cadastrado",VLOOKUP(A115,'Cadastro-Estoque'!A:G,4,FALSE)))</f>
        <v/>
      </c>
      <c r="G115" s="2" t="str">
        <f>IF(ISBLANK(A115),"",IF(ISERROR(VLOOKUP(A115,'Cadastro-Estoque'!A:G,1,FALSE)),"Produto não cadastrado",VLOOKUP(A115,'Cadastro-Estoque'!A:G,2,FALSE)))</f>
        <v/>
      </c>
      <c r="H115" s="2" t="str">
        <f>IF(ISERROR(VLOOKUP(A115,'Cadastro-Estoque'!A:G,1,FALSE)),"",VLOOKUP(A115,'Cadastro-Estoque'!A:G,3,FALSE))</f>
        <v/>
      </c>
    </row>
    <row r="116" spans="5:8" ht="18.75" customHeight="1" x14ac:dyDescent="0.25">
      <c r="E116" s="2" t="str">
        <f t="shared" si="1"/>
        <v/>
      </c>
      <c r="F116" s="2" t="str">
        <f>IF(ISBLANK(A116),"",IF(ISERROR(VLOOKUP(A116,'Cadastro-Estoque'!A:G,1,FALSE)),"Produto não cadastrado",VLOOKUP(A116,'Cadastro-Estoque'!A:G,4,FALSE)))</f>
        <v/>
      </c>
      <c r="G116" s="2" t="str">
        <f>IF(ISBLANK(A116),"",IF(ISERROR(VLOOKUP(A116,'Cadastro-Estoque'!A:G,1,FALSE)),"Produto não cadastrado",VLOOKUP(A116,'Cadastro-Estoque'!A:G,2,FALSE)))</f>
        <v/>
      </c>
      <c r="H116" s="2" t="str">
        <f>IF(ISERROR(VLOOKUP(A116,'Cadastro-Estoque'!A:G,1,FALSE)),"",VLOOKUP(A116,'Cadastro-Estoque'!A:G,3,FALSE))</f>
        <v/>
      </c>
    </row>
    <row r="117" spans="5:8" ht="18.75" customHeight="1" x14ac:dyDescent="0.25">
      <c r="E117" s="2" t="str">
        <f t="shared" si="1"/>
        <v/>
      </c>
      <c r="F117" s="2" t="str">
        <f>IF(ISBLANK(A117),"",IF(ISERROR(VLOOKUP(A117,'Cadastro-Estoque'!A:G,1,FALSE)),"Produto não cadastrado",VLOOKUP(A117,'Cadastro-Estoque'!A:G,4,FALSE)))</f>
        <v/>
      </c>
      <c r="G117" s="2" t="str">
        <f>IF(ISBLANK(A117),"",IF(ISERROR(VLOOKUP(A117,'Cadastro-Estoque'!A:G,1,FALSE)),"Produto não cadastrado",VLOOKUP(A117,'Cadastro-Estoque'!A:G,2,FALSE)))</f>
        <v/>
      </c>
      <c r="H117" s="2" t="str">
        <f>IF(ISERROR(VLOOKUP(A117,'Cadastro-Estoque'!A:G,1,FALSE)),"",VLOOKUP(A117,'Cadastro-Estoque'!A:G,3,FALSE))</f>
        <v/>
      </c>
    </row>
    <row r="118" spans="5:8" ht="18.75" customHeight="1" x14ac:dyDescent="0.25">
      <c r="E118" s="2" t="str">
        <f t="shared" si="1"/>
        <v/>
      </c>
      <c r="F118" s="2" t="str">
        <f>IF(ISBLANK(A118),"",IF(ISERROR(VLOOKUP(A118,'Cadastro-Estoque'!A:G,1,FALSE)),"Produto não cadastrado",VLOOKUP(A118,'Cadastro-Estoque'!A:G,4,FALSE)))</f>
        <v/>
      </c>
      <c r="G118" s="2" t="str">
        <f>IF(ISBLANK(A118),"",IF(ISERROR(VLOOKUP(A118,'Cadastro-Estoque'!A:G,1,FALSE)),"Produto não cadastrado",VLOOKUP(A118,'Cadastro-Estoque'!A:G,2,FALSE)))</f>
        <v/>
      </c>
      <c r="H118" s="2" t="str">
        <f>IF(ISERROR(VLOOKUP(A118,'Cadastro-Estoque'!A:G,1,FALSE)),"",VLOOKUP(A118,'Cadastro-Estoque'!A:G,3,FALSE))</f>
        <v/>
      </c>
    </row>
    <row r="119" spans="5:8" ht="18.75" customHeight="1" x14ac:dyDescent="0.25">
      <c r="E119" s="2" t="str">
        <f t="shared" si="1"/>
        <v/>
      </c>
      <c r="F119" s="2" t="str">
        <f>IF(ISBLANK(A119),"",IF(ISERROR(VLOOKUP(A119,'Cadastro-Estoque'!A:G,1,FALSE)),"Produto não cadastrado",VLOOKUP(A119,'Cadastro-Estoque'!A:G,4,FALSE)))</f>
        <v/>
      </c>
      <c r="G119" s="2" t="str">
        <f>IF(ISBLANK(A119),"",IF(ISERROR(VLOOKUP(A119,'Cadastro-Estoque'!A:G,1,FALSE)),"Produto não cadastrado",VLOOKUP(A119,'Cadastro-Estoque'!A:G,2,FALSE)))</f>
        <v/>
      </c>
      <c r="H119" s="2" t="str">
        <f>IF(ISERROR(VLOOKUP(A119,'Cadastro-Estoque'!A:G,1,FALSE)),"",VLOOKUP(A119,'Cadastro-Estoque'!A:G,3,FALSE))</f>
        <v/>
      </c>
    </row>
    <row r="120" spans="5:8" ht="18.75" customHeight="1" x14ac:dyDescent="0.25">
      <c r="E120" s="2" t="str">
        <f t="shared" si="1"/>
        <v/>
      </c>
      <c r="F120" s="2" t="str">
        <f>IF(ISBLANK(A120),"",IF(ISERROR(VLOOKUP(A120,'Cadastro-Estoque'!A:G,1,FALSE)),"Produto não cadastrado",VLOOKUP(A120,'Cadastro-Estoque'!A:G,4,FALSE)))</f>
        <v/>
      </c>
      <c r="G120" s="2" t="str">
        <f>IF(ISBLANK(A120),"",IF(ISERROR(VLOOKUP(A120,'Cadastro-Estoque'!A:G,1,FALSE)),"Produto não cadastrado",VLOOKUP(A120,'Cadastro-Estoque'!A:G,2,FALSE)))</f>
        <v/>
      </c>
      <c r="H120" s="2" t="str">
        <f>IF(ISERROR(VLOOKUP(A120,'Cadastro-Estoque'!A:G,1,FALSE)),"",VLOOKUP(A120,'Cadastro-Estoque'!A:G,3,FALSE))</f>
        <v/>
      </c>
    </row>
    <row r="121" spans="5:8" ht="18.75" customHeight="1" x14ac:dyDescent="0.25">
      <c r="E121" s="2" t="str">
        <f t="shared" si="1"/>
        <v/>
      </c>
      <c r="F121" s="2" t="str">
        <f>IF(ISBLANK(A121),"",IF(ISERROR(VLOOKUP(A121,'Cadastro-Estoque'!A:G,1,FALSE)),"Produto não cadastrado",VLOOKUP(A121,'Cadastro-Estoque'!A:G,4,FALSE)))</f>
        <v/>
      </c>
      <c r="G121" s="2" t="str">
        <f>IF(ISBLANK(A121),"",IF(ISERROR(VLOOKUP(A121,'Cadastro-Estoque'!A:G,1,FALSE)),"Produto não cadastrado",VLOOKUP(A121,'Cadastro-Estoque'!A:G,2,FALSE)))</f>
        <v/>
      </c>
      <c r="H121" s="2" t="str">
        <f>IF(ISERROR(VLOOKUP(A121,'Cadastro-Estoque'!A:G,1,FALSE)),"",VLOOKUP(A121,'Cadastro-Estoque'!A:G,3,FALSE))</f>
        <v/>
      </c>
    </row>
    <row r="122" spans="5:8" ht="18.75" customHeight="1" x14ac:dyDescent="0.25">
      <c r="E122" s="2" t="str">
        <f t="shared" si="1"/>
        <v/>
      </c>
      <c r="F122" s="2" t="str">
        <f>IF(ISBLANK(A122),"",IF(ISERROR(VLOOKUP(A122,'Cadastro-Estoque'!A:G,1,FALSE)),"Produto não cadastrado",VLOOKUP(A122,'Cadastro-Estoque'!A:G,4,FALSE)))</f>
        <v/>
      </c>
      <c r="G122" s="2" t="str">
        <f>IF(ISBLANK(A122),"",IF(ISERROR(VLOOKUP(A122,'Cadastro-Estoque'!A:G,1,FALSE)),"Produto não cadastrado",VLOOKUP(A122,'Cadastro-Estoque'!A:G,2,FALSE)))</f>
        <v/>
      </c>
      <c r="H122" s="2" t="str">
        <f>IF(ISERROR(VLOOKUP(A122,'Cadastro-Estoque'!A:G,1,FALSE)),"",VLOOKUP(A122,'Cadastro-Estoque'!A:G,3,FALSE))</f>
        <v/>
      </c>
    </row>
    <row r="123" spans="5:8" ht="18.75" customHeight="1" x14ac:dyDescent="0.25">
      <c r="E123" s="2" t="str">
        <f t="shared" si="1"/>
        <v/>
      </c>
      <c r="F123" s="2" t="str">
        <f>IF(ISBLANK(A123),"",IF(ISERROR(VLOOKUP(A123,'Cadastro-Estoque'!A:G,1,FALSE)),"Produto não cadastrado",VLOOKUP(A123,'Cadastro-Estoque'!A:G,4,FALSE)))</f>
        <v/>
      </c>
      <c r="G123" s="2" t="str">
        <f>IF(ISBLANK(A123),"",IF(ISERROR(VLOOKUP(A123,'Cadastro-Estoque'!A:G,1,FALSE)),"Produto não cadastrado",VLOOKUP(A123,'Cadastro-Estoque'!A:G,2,FALSE)))</f>
        <v/>
      </c>
      <c r="H123" s="2" t="str">
        <f>IF(ISERROR(VLOOKUP(A123,'Cadastro-Estoque'!A:G,1,FALSE)),"",VLOOKUP(A123,'Cadastro-Estoque'!A:G,3,FALSE))</f>
        <v/>
      </c>
    </row>
    <row r="124" spans="5:8" ht="18.75" customHeight="1" x14ac:dyDescent="0.25">
      <c r="E124" s="2" t="str">
        <f t="shared" si="1"/>
        <v/>
      </c>
      <c r="F124" s="2" t="str">
        <f>IF(ISBLANK(A124),"",IF(ISERROR(VLOOKUP(A124,'Cadastro-Estoque'!A:G,1,FALSE)),"Produto não cadastrado",VLOOKUP(A124,'Cadastro-Estoque'!A:G,4,FALSE)))</f>
        <v/>
      </c>
      <c r="G124" s="2" t="str">
        <f>IF(ISBLANK(A124),"",IF(ISERROR(VLOOKUP(A124,'Cadastro-Estoque'!A:G,1,FALSE)),"Produto não cadastrado",VLOOKUP(A124,'Cadastro-Estoque'!A:G,2,FALSE)))</f>
        <v/>
      </c>
      <c r="H124" s="2" t="str">
        <f>IF(ISERROR(VLOOKUP(A124,'Cadastro-Estoque'!A:G,1,FALSE)),"",VLOOKUP(A124,'Cadastro-Estoque'!A:G,3,FALSE))</f>
        <v/>
      </c>
    </row>
    <row r="125" spans="5:8" ht="18.75" customHeight="1" x14ac:dyDescent="0.25">
      <c r="E125" s="2" t="str">
        <f t="shared" si="1"/>
        <v/>
      </c>
      <c r="F125" s="2" t="str">
        <f>IF(ISBLANK(A125),"",IF(ISERROR(VLOOKUP(A125,'Cadastro-Estoque'!A:G,1,FALSE)),"Produto não cadastrado",VLOOKUP(A125,'Cadastro-Estoque'!A:G,4,FALSE)))</f>
        <v/>
      </c>
      <c r="G125" s="2" t="str">
        <f>IF(ISBLANK(A125),"",IF(ISERROR(VLOOKUP(A125,'Cadastro-Estoque'!A:G,1,FALSE)),"Produto não cadastrado",VLOOKUP(A125,'Cadastro-Estoque'!A:G,2,FALSE)))</f>
        <v/>
      </c>
      <c r="H125" s="2" t="str">
        <f>IF(ISERROR(VLOOKUP(A125,'Cadastro-Estoque'!A:G,1,FALSE)),"",VLOOKUP(A125,'Cadastro-Estoque'!A:G,3,FALSE))</f>
        <v/>
      </c>
    </row>
    <row r="126" spans="5:8" ht="18.75" customHeight="1" x14ac:dyDescent="0.25">
      <c r="E126" s="2" t="str">
        <f t="shared" si="1"/>
        <v/>
      </c>
      <c r="F126" s="2" t="str">
        <f>IF(ISBLANK(A126),"",IF(ISERROR(VLOOKUP(A126,'Cadastro-Estoque'!A:G,1,FALSE)),"Produto não cadastrado",VLOOKUP(A126,'Cadastro-Estoque'!A:G,4,FALSE)))</f>
        <v/>
      </c>
      <c r="G126" s="2" t="str">
        <f>IF(ISBLANK(A126),"",IF(ISERROR(VLOOKUP(A126,'Cadastro-Estoque'!A:G,1,FALSE)),"Produto não cadastrado",VLOOKUP(A126,'Cadastro-Estoque'!A:G,2,FALSE)))</f>
        <v/>
      </c>
      <c r="H126" s="2" t="str">
        <f>IF(ISERROR(VLOOKUP(A126,'Cadastro-Estoque'!A:G,1,FALSE)),"",VLOOKUP(A126,'Cadastro-Estoque'!A:G,3,FALSE))</f>
        <v/>
      </c>
    </row>
    <row r="127" spans="5:8" ht="18.75" customHeight="1" x14ac:dyDescent="0.25">
      <c r="E127" s="2" t="str">
        <f t="shared" si="1"/>
        <v/>
      </c>
      <c r="F127" s="2" t="str">
        <f>IF(ISBLANK(A127),"",IF(ISERROR(VLOOKUP(A127,'Cadastro-Estoque'!A:G,1,FALSE)),"Produto não cadastrado",VLOOKUP(A127,'Cadastro-Estoque'!A:G,4,FALSE)))</f>
        <v/>
      </c>
      <c r="G127" s="2" t="str">
        <f>IF(ISBLANK(A127),"",IF(ISERROR(VLOOKUP(A127,'Cadastro-Estoque'!A:G,1,FALSE)),"Produto não cadastrado",VLOOKUP(A127,'Cadastro-Estoque'!A:G,2,FALSE)))</f>
        <v/>
      </c>
      <c r="H127" s="2" t="str">
        <f>IF(ISERROR(VLOOKUP(A127,'Cadastro-Estoque'!A:G,1,FALSE)),"",VLOOKUP(A127,'Cadastro-Estoque'!A:G,3,FALSE))</f>
        <v/>
      </c>
    </row>
    <row r="128" spans="5:8" ht="18.75" customHeight="1" x14ac:dyDescent="0.25">
      <c r="E128" s="2" t="str">
        <f t="shared" si="1"/>
        <v/>
      </c>
      <c r="F128" s="2" t="str">
        <f>IF(ISBLANK(A128),"",IF(ISERROR(VLOOKUP(A128,'Cadastro-Estoque'!A:G,1,FALSE)),"Produto não cadastrado",VLOOKUP(A128,'Cadastro-Estoque'!A:G,4,FALSE)))</f>
        <v/>
      </c>
      <c r="G128" s="2" t="str">
        <f>IF(ISBLANK(A128),"",IF(ISERROR(VLOOKUP(A128,'Cadastro-Estoque'!A:G,1,FALSE)),"Produto não cadastrado",VLOOKUP(A128,'Cadastro-Estoque'!A:G,2,FALSE)))</f>
        <v/>
      </c>
      <c r="H128" s="2" t="str">
        <f>IF(ISERROR(VLOOKUP(A128,'Cadastro-Estoque'!A:G,1,FALSE)),"",VLOOKUP(A128,'Cadastro-Estoque'!A:G,3,FALSE))</f>
        <v/>
      </c>
    </row>
    <row r="129" spans="5:8" ht="18.75" customHeight="1" x14ac:dyDescent="0.25">
      <c r="E129" s="2" t="str">
        <f t="shared" si="1"/>
        <v/>
      </c>
      <c r="F129" s="2" t="str">
        <f>IF(ISBLANK(A129),"",IF(ISERROR(VLOOKUP(A129,'Cadastro-Estoque'!A:G,1,FALSE)),"Produto não cadastrado",VLOOKUP(A129,'Cadastro-Estoque'!A:G,4,FALSE)))</f>
        <v/>
      </c>
      <c r="G129" s="2" t="str">
        <f>IF(ISBLANK(A129),"",IF(ISERROR(VLOOKUP(A129,'Cadastro-Estoque'!A:G,1,FALSE)),"Produto não cadastrado",VLOOKUP(A129,'Cadastro-Estoque'!A:G,2,FALSE)))</f>
        <v/>
      </c>
      <c r="H129" s="2" t="str">
        <f>IF(ISERROR(VLOOKUP(A129,'Cadastro-Estoque'!A:G,1,FALSE)),"",VLOOKUP(A129,'Cadastro-Estoque'!A:G,3,FALSE))</f>
        <v/>
      </c>
    </row>
    <row r="130" spans="5:8" ht="18.75" customHeight="1" x14ac:dyDescent="0.25">
      <c r="E130" s="2" t="str">
        <f t="shared" si="1"/>
        <v/>
      </c>
      <c r="F130" s="2" t="str">
        <f>IF(ISBLANK(A130),"",IF(ISERROR(VLOOKUP(A130,'Cadastro-Estoque'!A:G,1,FALSE)),"Produto não cadastrado",VLOOKUP(A130,'Cadastro-Estoque'!A:G,4,FALSE)))</f>
        <v/>
      </c>
      <c r="G130" s="2" t="str">
        <f>IF(ISBLANK(A130),"",IF(ISERROR(VLOOKUP(A130,'Cadastro-Estoque'!A:G,1,FALSE)),"Produto não cadastrado",VLOOKUP(A130,'Cadastro-Estoque'!A:G,2,FALSE)))</f>
        <v/>
      </c>
      <c r="H130" s="2" t="str">
        <f>IF(ISERROR(VLOOKUP(A130,'Cadastro-Estoque'!A:G,1,FALSE)),"",VLOOKUP(A130,'Cadastro-Estoque'!A:G,3,FALSE))</f>
        <v/>
      </c>
    </row>
    <row r="131" spans="5:8" ht="18.75" customHeight="1" x14ac:dyDescent="0.25">
      <c r="E131" s="2" t="str">
        <f t="shared" ref="E131:E194" si="2">IF(ISBLANK(A131),"",C131*D131)</f>
        <v/>
      </c>
      <c r="F131" s="2" t="str">
        <f>IF(ISBLANK(A131),"",IF(ISERROR(VLOOKUP(A131,'Cadastro-Estoque'!A:G,1,FALSE)),"Produto não cadastrado",VLOOKUP(A131,'Cadastro-Estoque'!A:G,4,FALSE)))</f>
        <v/>
      </c>
      <c r="G131" s="2" t="str">
        <f>IF(ISBLANK(A131),"",IF(ISERROR(VLOOKUP(A131,'Cadastro-Estoque'!A:G,1,FALSE)),"Produto não cadastrado",VLOOKUP(A131,'Cadastro-Estoque'!A:G,2,FALSE)))</f>
        <v/>
      </c>
      <c r="H131" s="2" t="str">
        <f>IF(ISERROR(VLOOKUP(A131,'Cadastro-Estoque'!A:G,1,FALSE)),"",VLOOKUP(A131,'Cadastro-Estoque'!A:G,3,FALSE))</f>
        <v/>
      </c>
    </row>
    <row r="132" spans="5:8" ht="18.75" customHeight="1" x14ac:dyDescent="0.25">
      <c r="E132" s="2" t="str">
        <f t="shared" si="2"/>
        <v/>
      </c>
      <c r="F132" s="2" t="str">
        <f>IF(ISBLANK(A132),"",IF(ISERROR(VLOOKUP(A132,'Cadastro-Estoque'!A:G,1,FALSE)),"Produto não cadastrado",VLOOKUP(A132,'Cadastro-Estoque'!A:G,4,FALSE)))</f>
        <v/>
      </c>
      <c r="G132" s="2" t="str">
        <f>IF(ISBLANK(A132),"",IF(ISERROR(VLOOKUP(A132,'Cadastro-Estoque'!A:G,1,FALSE)),"Produto não cadastrado",VLOOKUP(A132,'Cadastro-Estoque'!A:G,2,FALSE)))</f>
        <v/>
      </c>
      <c r="H132" s="2" t="str">
        <f>IF(ISERROR(VLOOKUP(A132,'Cadastro-Estoque'!A:G,1,FALSE)),"",VLOOKUP(A132,'Cadastro-Estoque'!A:G,3,FALSE))</f>
        <v/>
      </c>
    </row>
    <row r="133" spans="5:8" ht="18.75" customHeight="1" x14ac:dyDescent="0.25">
      <c r="E133" s="2" t="str">
        <f t="shared" si="2"/>
        <v/>
      </c>
      <c r="F133" s="2" t="str">
        <f>IF(ISBLANK(A133),"",IF(ISERROR(VLOOKUP(A133,'Cadastro-Estoque'!A:G,1,FALSE)),"Produto não cadastrado",VLOOKUP(A133,'Cadastro-Estoque'!A:G,4,FALSE)))</f>
        <v/>
      </c>
      <c r="G133" s="2" t="str">
        <f>IF(ISBLANK(A133),"",IF(ISERROR(VLOOKUP(A133,'Cadastro-Estoque'!A:G,1,FALSE)),"Produto não cadastrado",VLOOKUP(A133,'Cadastro-Estoque'!A:G,2,FALSE)))</f>
        <v/>
      </c>
      <c r="H133" s="2" t="str">
        <f>IF(ISERROR(VLOOKUP(A133,'Cadastro-Estoque'!A:G,1,FALSE)),"",VLOOKUP(A133,'Cadastro-Estoque'!A:G,3,FALSE))</f>
        <v/>
      </c>
    </row>
    <row r="134" spans="5:8" ht="18.75" customHeight="1" x14ac:dyDescent="0.25">
      <c r="E134" s="2" t="str">
        <f t="shared" si="2"/>
        <v/>
      </c>
      <c r="F134" s="2" t="str">
        <f>IF(ISBLANK(A134),"",IF(ISERROR(VLOOKUP(A134,'Cadastro-Estoque'!A:G,1,FALSE)),"Produto não cadastrado",VLOOKUP(A134,'Cadastro-Estoque'!A:G,4,FALSE)))</f>
        <v/>
      </c>
      <c r="G134" s="2" t="str">
        <f>IF(ISBLANK(A134),"",IF(ISERROR(VLOOKUP(A134,'Cadastro-Estoque'!A:G,1,FALSE)),"Produto não cadastrado",VLOOKUP(A134,'Cadastro-Estoque'!A:G,2,FALSE)))</f>
        <v/>
      </c>
      <c r="H134" s="2" t="str">
        <f>IF(ISERROR(VLOOKUP(A134,'Cadastro-Estoque'!A:G,1,FALSE)),"",VLOOKUP(A134,'Cadastro-Estoque'!A:G,3,FALSE))</f>
        <v/>
      </c>
    </row>
    <row r="135" spans="5:8" ht="18.75" customHeight="1" x14ac:dyDescent="0.25">
      <c r="E135" s="2" t="str">
        <f t="shared" si="2"/>
        <v/>
      </c>
      <c r="F135" s="2" t="str">
        <f>IF(ISBLANK(A135),"",IF(ISERROR(VLOOKUP(A135,'Cadastro-Estoque'!A:G,1,FALSE)),"Produto não cadastrado",VLOOKUP(A135,'Cadastro-Estoque'!A:G,4,FALSE)))</f>
        <v/>
      </c>
      <c r="G135" s="2" t="str">
        <f>IF(ISBLANK(A135),"",IF(ISERROR(VLOOKUP(A135,'Cadastro-Estoque'!A:G,1,FALSE)),"Produto não cadastrado",VLOOKUP(A135,'Cadastro-Estoque'!A:G,2,FALSE)))</f>
        <v/>
      </c>
      <c r="H135" s="2" t="str">
        <f>IF(ISERROR(VLOOKUP(A135,'Cadastro-Estoque'!A:G,1,FALSE)),"",VLOOKUP(A135,'Cadastro-Estoque'!A:G,3,FALSE))</f>
        <v/>
      </c>
    </row>
    <row r="136" spans="5:8" ht="18.75" customHeight="1" x14ac:dyDescent="0.25">
      <c r="E136" s="2" t="str">
        <f t="shared" si="2"/>
        <v/>
      </c>
      <c r="F136" s="2" t="str">
        <f>IF(ISBLANK(A136),"",IF(ISERROR(VLOOKUP(A136,'Cadastro-Estoque'!A:G,1,FALSE)),"Produto não cadastrado",VLOOKUP(A136,'Cadastro-Estoque'!A:G,4,FALSE)))</f>
        <v/>
      </c>
      <c r="G136" s="2" t="str">
        <f>IF(ISBLANK(A136),"",IF(ISERROR(VLOOKUP(A136,'Cadastro-Estoque'!A:G,1,FALSE)),"Produto não cadastrado",VLOOKUP(A136,'Cadastro-Estoque'!A:G,2,FALSE)))</f>
        <v/>
      </c>
      <c r="H136" s="2" t="str">
        <f>IF(ISERROR(VLOOKUP(A136,'Cadastro-Estoque'!A:G,1,FALSE)),"",VLOOKUP(A136,'Cadastro-Estoque'!A:G,3,FALSE))</f>
        <v/>
      </c>
    </row>
    <row r="137" spans="5:8" ht="18.75" customHeight="1" x14ac:dyDescent="0.25">
      <c r="E137" s="2" t="str">
        <f t="shared" si="2"/>
        <v/>
      </c>
      <c r="F137" s="2" t="str">
        <f>IF(ISBLANK(A137),"",IF(ISERROR(VLOOKUP(A137,'Cadastro-Estoque'!A:G,1,FALSE)),"Produto não cadastrado",VLOOKUP(A137,'Cadastro-Estoque'!A:G,4,FALSE)))</f>
        <v/>
      </c>
      <c r="G137" s="2" t="str">
        <f>IF(ISBLANK(A137),"",IF(ISERROR(VLOOKUP(A137,'Cadastro-Estoque'!A:G,1,FALSE)),"Produto não cadastrado",VLOOKUP(A137,'Cadastro-Estoque'!A:G,2,FALSE)))</f>
        <v/>
      </c>
      <c r="H137" s="2" t="str">
        <f>IF(ISERROR(VLOOKUP(A137,'Cadastro-Estoque'!A:G,1,FALSE)),"",VLOOKUP(A137,'Cadastro-Estoque'!A:G,3,FALSE))</f>
        <v/>
      </c>
    </row>
    <row r="138" spans="5:8" ht="18.75" customHeight="1" x14ac:dyDescent="0.25">
      <c r="E138" s="2" t="str">
        <f t="shared" si="2"/>
        <v/>
      </c>
      <c r="F138" s="2" t="str">
        <f>IF(ISBLANK(A138),"",IF(ISERROR(VLOOKUP(A138,'Cadastro-Estoque'!A:G,1,FALSE)),"Produto não cadastrado",VLOOKUP(A138,'Cadastro-Estoque'!A:G,4,FALSE)))</f>
        <v/>
      </c>
      <c r="G138" s="2" t="str">
        <f>IF(ISBLANK(A138),"",IF(ISERROR(VLOOKUP(A138,'Cadastro-Estoque'!A:G,1,FALSE)),"Produto não cadastrado",VLOOKUP(A138,'Cadastro-Estoque'!A:G,2,FALSE)))</f>
        <v/>
      </c>
      <c r="H138" s="2" t="str">
        <f>IF(ISERROR(VLOOKUP(A138,'Cadastro-Estoque'!A:G,1,FALSE)),"",VLOOKUP(A138,'Cadastro-Estoque'!A:G,3,FALSE))</f>
        <v/>
      </c>
    </row>
    <row r="139" spans="5:8" ht="18.75" customHeight="1" x14ac:dyDescent="0.25">
      <c r="E139" s="2" t="str">
        <f t="shared" si="2"/>
        <v/>
      </c>
      <c r="F139" s="2" t="str">
        <f>IF(ISBLANK(A139),"",IF(ISERROR(VLOOKUP(A139,'Cadastro-Estoque'!A:G,1,FALSE)),"Produto não cadastrado",VLOOKUP(A139,'Cadastro-Estoque'!A:G,4,FALSE)))</f>
        <v/>
      </c>
      <c r="G139" s="2" t="str">
        <f>IF(ISBLANK(A139),"",IF(ISERROR(VLOOKUP(A139,'Cadastro-Estoque'!A:G,1,FALSE)),"Produto não cadastrado",VLOOKUP(A139,'Cadastro-Estoque'!A:G,2,FALSE)))</f>
        <v/>
      </c>
      <c r="H139" s="2" t="str">
        <f>IF(ISERROR(VLOOKUP(A139,'Cadastro-Estoque'!A:G,1,FALSE)),"",VLOOKUP(A139,'Cadastro-Estoque'!A:G,3,FALSE))</f>
        <v/>
      </c>
    </row>
    <row r="140" spans="5:8" ht="18.75" customHeight="1" x14ac:dyDescent="0.25">
      <c r="E140" s="2" t="str">
        <f t="shared" si="2"/>
        <v/>
      </c>
      <c r="F140" s="2" t="str">
        <f>IF(ISBLANK(A140),"",IF(ISERROR(VLOOKUP(A140,'Cadastro-Estoque'!A:G,1,FALSE)),"Produto não cadastrado",VLOOKUP(A140,'Cadastro-Estoque'!A:G,4,FALSE)))</f>
        <v/>
      </c>
      <c r="G140" s="2" t="str">
        <f>IF(ISBLANK(A140),"",IF(ISERROR(VLOOKUP(A140,'Cadastro-Estoque'!A:G,1,FALSE)),"Produto não cadastrado",VLOOKUP(A140,'Cadastro-Estoque'!A:G,2,FALSE)))</f>
        <v/>
      </c>
      <c r="H140" s="2" t="str">
        <f>IF(ISERROR(VLOOKUP(A140,'Cadastro-Estoque'!A:G,1,FALSE)),"",VLOOKUP(A140,'Cadastro-Estoque'!A:G,3,FALSE))</f>
        <v/>
      </c>
    </row>
    <row r="141" spans="5:8" ht="18.75" customHeight="1" x14ac:dyDescent="0.25">
      <c r="E141" s="2" t="str">
        <f t="shared" si="2"/>
        <v/>
      </c>
      <c r="F141" s="2" t="str">
        <f>IF(ISBLANK(A141),"",IF(ISERROR(VLOOKUP(A141,'Cadastro-Estoque'!A:G,1,FALSE)),"Produto não cadastrado",VLOOKUP(A141,'Cadastro-Estoque'!A:G,4,FALSE)))</f>
        <v/>
      </c>
      <c r="G141" s="2" t="str">
        <f>IF(ISBLANK(A141),"",IF(ISERROR(VLOOKUP(A141,'Cadastro-Estoque'!A:G,1,FALSE)),"Produto não cadastrado",VLOOKUP(A141,'Cadastro-Estoque'!A:G,2,FALSE)))</f>
        <v/>
      </c>
      <c r="H141" s="2" t="str">
        <f>IF(ISERROR(VLOOKUP(A141,'Cadastro-Estoque'!A:G,1,FALSE)),"",VLOOKUP(A141,'Cadastro-Estoque'!A:G,3,FALSE))</f>
        <v/>
      </c>
    </row>
    <row r="142" spans="5:8" ht="18.75" customHeight="1" x14ac:dyDescent="0.25">
      <c r="E142" s="2" t="str">
        <f t="shared" si="2"/>
        <v/>
      </c>
      <c r="F142" s="2" t="str">
        <f>IF(ISBLANK(A142),"",IF(ISERROR(VLOOKUP(A142,'Cadastro-Estoque'!A:G,1,FALSE)),"Produto não cadastrado",VLOOKUP(A142,'Cadastro-Estoque'!A:G,4,FALSE)))</f>
        <v/>
      </c>
      <c r="G142" s="2" t="str">
        <f>IF(ISBLANK(A142),"",IF(ISERROR(VLOOKUP(A142,'Cadastro-Estoque'!A:G,1,FALSE)),"Produto não cadastrado",VLOOKUP(A142,'Cadastro-Estoque'!A:G,2,FALSE)))</f>
        <v/>
      </c>
      <c r="H142" s="2" t="str">
        <f>IF(ISERROR(VLOOKUP(A142,'Cadastro-Estoque'!A:G,1,FALSE)),"",VLOOKUP(A142,'Cadastro-Estoque'!A:G,3,FALSE))</f>
        <v/>
      </c>
    </row>
    <row r="143" spans="5:8" ht="18.75" customHeight="1" x14ac:dyDescent="0.25">
      <c r="E143" s="2" t="str">
        <f t="shared" si="2"/>
        <v/>
      </c>
      <c r="F143" s="2" t="str">
        <f>IF(ISBLANK(A143),"",IF(ISERROR(VLOOKUP(A143,'Cadastro-Estoque'!A:G,1,FALSE)),"Produto não cadastrado",VLOOKUP(A143,'Cadastro-Estoque'!A:G,4,FALSE)))</f>
        <v/>
      </c>
      <c r="G143" s="2" t="str">
        <f>IF(ISBLANK(A143),"",IF(ISERROR(VLOOKUP(A143,'Cadastro-Estoque'!A:G,1,FALSE)),"Produto não cadastrado",VLOOKUP(A143,'Cadastro-Estoque'!A:G,2,FALSE)))</f>
        <v/>
      </c>
      <c r="H143" s="2" t="str">
        <f>IF(ISERROR(VLOOKUP(A143,'Cadastro-Estoque'!A:G,1,FALSE)),"",VLOOKUP(A143,'Cadastro-Estoque'!A:G,3,FALSE))</f>
        <v/>
      </c>
    </row>
    <row r="144" spans="5:8" ht="18.75" customHeight="1" x14ac:dyDescent="0.25">
      <c r="E144" s="2" t="str">
        <f t="shared" si="2"/>
        <v/>
      </c>
      <c r="F144" s="2" t="str">
        <f>IF(ISBLANK(A144),"",IF(ISERROR(VLOOKUP(A144,'Cadastro-Estoque'!A:G,1,FALSE)),"Produto não cadastrado",VLOOKUP(A144,'Cadastro-Estoque'!A:G,4,FALSE)))</f>
        <v/>
      </c>
      <c r="G144" s="2" t="str">
        <f>IF(ISBLANK(A144),"",IF(ISERROR(VLOOKUP(A144,'Cadastro-Estoque'!A:G,1,FALSE)),"Produto não cadastrado",VLOOKUP(A144,'Cadastro-Estoque'!A:G,2,FALSE)))</f>
        <v/>
      </c>
      <c r="H144" s="2" t="str">
        <f>IF(ISERROR(VLOOKUP(A144,'Cadastro-Estoque'!A:G,1,FALSE)),"",VLOOKUP(A144,'Cadastro-Estoque'!A:G,3,FALSE))</f>
        <v/>
      </c>
    </row>
    <row r="145" spans="5:8" ht="18.75" customHeight="1" x14ac:dyDescent="0.25">
      <c r="E145" s="2" t="str">
        <f t="shared" si="2"/>
        <v/>
      </c>
      <c r="F145" s="2" t="str">
        <f>IF(ISBLANK(A145),"",IF(ISERROR(VLOOKUP(A145,'Cadastro-Estoque'!A:G,1,FALSE)),"Produto não cadastrado",VLOOKUP(A145,'Cadastro-Estoque'!A:G,4,FALSE)))</f>
        <v/>
      </c>
      <c r="G145" s="2" t="str">
        <f>IF(ISBLANK(A145),"",IF(ISERROR(VLOOKUP(A145,'Cadastro-Estoque'!A:G,1,FALSE)),"Produto não cadastrado",VLOOKUP(A145,'Cadastro-Estoque'!A:G,2,FALSE)))</f>
        <v/>
      </c>
      <c r="H145" s="2" t="str">
        <f>IF(ISERROR(VLOOKUP(A145,'Cadastro-Estoque'!A:G,1,FALSE)),"",VLOOKUP(A145,'Cadastro-Estoque'!A:G,3,FALSE))</f>
        <v/>
      </c>
    </row>
    <row r="146" spans="5:8" ht="18.75" customHeight="1" x14ac:dyDescent="0.25">
      <c r="E146" s="2" t="str">
        <f t="shared" si="2"/>
        <v/>
      </c>
      <c r="F146" s="2" t="str">
        <f>IF(ISBLANK(A146),"",IF(ISERROR(VLOOKUP(A146,'Cadastro-Estoque'!A:G,1,FALSE)),"Produto não cadastrado",VLOOKUP(A146,'Cadastro-Estoque'!A:G,4,FALSE)))</f>
        <v/>
      </c>
      <c r="G146" s="2" t="str">
        <f>IF(ISBLANK(A146),"",IF(ISERROR(VLOOKUP(A146,'Cadastro-Estoque'!A:G,1,FALSE)),"Produto não cadastrado",VLOOKUP(A146,'Cadastro-Estoque'!A:G,2,FALSE)))</f>
        <v/>
      </c>
      <c r="H146" s="2" t="str">
        <f>IF(ISERROR(VLOOKUP(A146,'Cadastro-Estoque'!A:G,1,FALSE)),"",VLOOKUP(A146,'Cadastro-Estoque'!A:G,3,FALSE))</f>
        <v/>
      </c>
    </row>
    <row r="147" spans="5:8" ht="18.75" customHeight="1" x14ac:dyDescent="0.25">
      <c r="E147" s="2" t="str">
        <f t="shared" si="2"/>
        <v/>
      </c>
      <c r="F147" s="2" t="str">
        <f>IF(ISBLANK(A147),"",IF(ISERROR(VLOOKUP(A147,'Cadastro-Estoque'!A:G,1,FALSE)),"Produto não cadastrado",VLOOKUP(A147,'Cadastro-Estoque'!A:G,4,FALSE)))</f>
        <v/>
      </c>
      <c r="G147" s="2" t="str">
        <f>IF(ISBLANK(A147),"",IF(ISERROR(VLOOKUP(A147,'Cadastro-Estoque'!A:G,1,FALSE)),"Produto não cadastrado",VLOOKUP(A147,'Cadastro-Estoque'!A:G,2,FALSE)))</f>
        <v/>
      </c>
      <c r="H147" s="2" t="str">
        <f>IF(ISERROR(VLOOKUP(A147,'Cadastro-Estoque'!A:G,1,FALSE)),"",VLOOKUP(A147,'Cadastro-Estoque'!A:G,3,FALSE))</f>
        <v/>
      </c>
    </row>
    <row r="148" spans="5:8" ht="18.75" customHeight="1" x14ac:dyDescent="0.25">
      <c r="E148" s="2" t="str">
        <f t="shared" si="2"/>
        <v/>
      </c>
      <c r="F148" s="2" t="str">
        <f>IF(ISBLANK(A148),"",IF(ISERROR(VLOOKUP(A148,'Cadastro-Estoque'!A:G,1,FALSE)),"Produto não cadastrado",VLOOKUP(A148,'Cadastro-Estoque'!A:G,4,FALSE)))</f>
        <v/>
      </c>
      <c r="G148" s="2" t="str">
        <f>IF(ISBLANK(A148),"",IF(ISERROR(VLOOKUP(A148,'Cadastro-Estoque'!A:G,1,FALSE)),"Produto não cadastrado",VLOOKUP(A148,'Cadastro-Estoque'!A:G,2,FALSE)))</f>
        <v/>
      </c>
      <c r="H148" s="2" t="str">
        <f>IF(ISERROR(VLOOKUP(A148,'Cadastro-Estoque'!A:G,1,FALSE)),"",VLOOKUP(A148,'Cadastro-Estoque'!A:G,3,FALSE))</f>
        <v/>
      </c>
    </row>
    <row r="149" spans="5:8" ht="18.75" customHeight="1" x14ac:dyDescent="0.25">
      <c r="E149" s="2" t="str">
        <f t="shared" si="2"/>
        <v/>
      </c>
      <c r="F149" s="2" t="str">
        <f>IF(ISBLANK(A149),"",IF(ISERROR(VLOOKUP(A149,'Cadastro-Estoque'!A:G,1,FALSE)),"Produto não cadastrado",VLOOKUP(A149,'Cadastro-Estoque'!A:G,4,FALSE)))</f>
        <v/>
      </c>
      <c r="G149" s="2" t="str">
        <f>IF(ISBLANK(A149),"",IF(ISERROR(VLOOKUP(A149,'Cadastro-Estoque'!A:G,1,FALSE)),"Produto não cadastrado",VLOOKUP(A149,'Cadastro-Estoque'!A:G,2,FALSE)))</f>
        <v/>
      </c>
      <c r="H149" s="2" t="str">
        <f>IF(ISERROR(VLOOKUP(A149,'Cadastro-Estoque'!A:G,1,FALSE)),"",VLOOKUP(A149,'Cadastro-Estoque'!A:G,3,FALSE))</f>
        <v/>
      </c>
    </row>
    <row r="150" spans="5:8" ht="18.75" customHeight="1" x14ac:dyDescent="0.25">
      <c r="E150" s="2" t="str">
        <f t="shared" si="2"/>
        <v/>
      </c>
      <c r="F150" s="2" t="str">
        <f>IF(ISBLANK(A150),"",IF(ISERROR(VLOOKUP(A150,'Cadastro-Estoque'!A:G,1,FALSE)),"Produto não cadastrado",VLOOKUP(A150,'Cadastro-Estoque'!A:G,4,FALSE)))</f>
        <v/>
      </c>
      <c r="G150" s="2" t="str">
        <f>IF(ISBLANK(A150),"",IF(ISERROR(VLOOKUP(A150,'Cadastro-Estoque'!A:G,1,FALSE)),"Produto não cadastrado",VLOOKUP(A150,'Cadastro-Estoque'!A:G,2,FALSE)))</f>
        <v/>
      </c>
      <c r="H150" s="2" t="str">
        <f>IF(ISERROR(VLOOKUP(A150,'Cadastro-Estoque'!A:G,1,FALSE)),"",VLOOKUP(A150,'Cadastro-Estoque'!A:G,3,FALSE))</f>
        <v/>
      </c>
    </row>
    <row r="151" spans="5:8" ht="18.75" customHeight="1" x14ac:dyDescent="0.25">
      <c r="E151" s="2" t="str">
        <f t="shared" si="2"/>
        <v/>
      </c>
      <c r="F151" s="2" t="str">
        <f>IF(ISBLANK(A151),"",IF(ISERROR(VLOOKUP(A151,'Cadastro-Estoque'!A:G,1,FALSE)),"Produto não cadastrado",VLOOKUP(A151,'Cadastro-Estoque'!A:G,4,FALSE)))</f>
        <v/>
      </c>
      <c r="G151" s="2" t="str">
        <f>IF(ISBLANK(A151),"",IF(ISERROR(VLOOKUP(A151,'Cadastro-Estoque'!A:G,1,FALSE)),"Produto não cadastrado",VLOOKUP(A151,'Cadastro-Estoque'!A:G,2,FALSE)))</f>
        <v/>
      </c>
      <c r="H151" s="2" t="str">
        <f>IF(ISERROR(VLOOKUP(A151,'Cadastro-Estoque'!A:G,1,FALSE)),"",VLOOKUP(A151,'Cadastro-Estoque'!A:G,3,FALSE))</f>
        <v/>
      </c>
    </row>
    <row r="152" spans="5:8" ht="18.75" customHeight="1" x14ac:dyDescent="0.25">
      <c r="E152" s="2" t="str">
        <f t="shared" si="2"/>
        <v/>
      </c>
      <c r="F152" s="2" t="str">
        <f>IF(ISBLANK(A152),"",IF(ISERROR(VLOOKUP(A152,'Cadastro-Estoque'!A:G,1,FALSE)),"Produto não cadastrado",VLOOKUP(A152,'Cadastro-Estoque'!A:G,4,FALSE)))</f>
        <v/>
      </c>
      <c r="G152" s="2" t="str">
        <f>IF(ISBLANK(A152),"",IF(ISERROR(VLOOKUP(A152,'Cadastro-Estoque'!A:G,1,FALSE)),"Produto não cadastrado",VLOOKUP(A152,'Cadastro-Estoque'!A:G,2,FALSE)))</f>
        <v/>
      </c>
      <c r="H152" s="2" t="str">
        <f>IF(ISERROR(VLOOKUP(A152,'Cadastro-Estoque'!A:G,1,FALSE)),"",VLOOKUP(A152,'Cadastro-Estoque'!A:G,3,FALSE))</f>
        <v/>
      </c>
    </row>
    <row r="153" spans="5:8" ht="18.75" customHeight="1" x14ac:dyDescent="0.25">
      <c r="E153" s="2" t="str">
        <f t="shared" si="2"/>
        <v/>
      </c>
      <c r="F153" s="2" t="str">
        <f>IF(ISBLANK(A153),"",IF(ISERROR(VLOOKUP(A153,'Cadastro-Estoque'!A:G,1,FALSE)),"Produto não cadastrado",VLOOKUP(A153,'Cadastro-Estoque'!A:G,4,FALSE)))</f>
        <v/>
      </c>
      <c r="G153" s="2" t="str">
        <f>IF(ISBLANK(A153),"",IF(ISERROR(VLOOKUP(A153,'Cadastro-Estoque'!A:G,1,FALSE)),"Produto não cadastrado",VLOOKUP(A153,'Cadastro-Estoque'!A:G,2,FALSE)))</f>
        <v/>
      </c>
      <c r="H153" s="2" t="str">
        <f>IF(ISERROR(VLOOKUP(A153,'Cadastro-Estoque'!A:G,1,FALSE)),"",VLOOKUP(A153,'Cadastro-Estoque'!A:G,3,FALSE))</f>
        <v/>
      </c>
    </row>
    <row r="154" spans="5:8" ht="18.75" customHeight="1" x14ac:dyDescent="0.25">
      <c r="E154" s="2" t="str">
        <f t="shared" si="2"/>
        <v/>
      </c>
      <c r="F154" s="2" t="str">
        <f>IF(ISBLANK(A154),"",IF(ISERROR(VLOOKUP(A154,'Cadastro-Estoque'!A:G,1,FALSE)),"Produto não cadastrado",VLOOKUP(A154,'Cadastro-Estoque'!A:G,4,FALSE)))</f>
        <v/>
      </c>
      <c r="G154" s="2" t="str">
        <f>IF(ISBLANK(A154),"",IF(ISERROR(VLOOKUP(A154,'Cadastro-Estoque'!A:G,1,FALSE)),"Produto não cadastrado",VLOOKUP(A154,'Cadastro-Estoque'!A:G,2,FALSE)))</f>
        <v/>
      </c>
      <c r="H154" s="2" t="str">
        <f>IF(ISERROR(VLOOKUP(A154,'Cadastro-Estoque'!A:G,1,FALSE)),"",VLOOKUP(A154,'Cadastro-Estoque'!A:G,3,FALSE))</f>
        <v/>
      </c>
    </row>
    <row r="155" spans="5:8" ht="18.75" customHeight="1" x14ac:dyDescent="0.25">
      <c r="E155" s="2" t="str">
        <f t="shared" si="2"/>
        <v/>
      </c>
      <c r="F155" s="2" t="str">
        <f>IF(ISBLANK(A155),"",IF(ISERROR(VLOOKUP(A155,'Cadastro-Estoque'!A:G,1,FALSE)),"Produto não cadastrado",VLOOKUP(A155,'Cadastro-Estoque'!A:G,4,FALSE)))</f>
        <v/>
      </c>
      <c r="G155" s="2" t="str">
        <f>IF(ISBLANK(A155),"",IF(ISERROR(VLOOKUP(A155,'Cadastro-Estoque'!A:G,1,FALSE)),"Produto não cadastrado",VLOOKUP(A155,'Cadastro-Estoque'!A:G,2,FALSE)))</f>
        <v/>
      </c>
      <c r="H155" s="2" t="str">
        <f>IF(ISERROR(VLOOKUP(A155,'Cadastro-Estoque'!A:G,1,FALSE)),"",VLOOKUP(A155,'Cadastro-Estoque'!A:G,3,FALSE))</f>
        <v/>
      </c>
    </row>
    <row r="156" spans="5:8" ht="18.75" customHeight="1" x14ac:dyDescent="0.25">
      <c r="E156" s="2" t="str">
        <f t="shared" si="2"/>
        <v/>
      </c>
      <c r="F156" s="2" t="str">
        <f>IF(ISBLANK(A156),"",IF(ISERROR(VLOOKUP(A156,'Cadastro-Estoque'!A:G,1,FALSE)),"Produto não cadastrado",VLOOKUP(A156,'Cadastro-Estoque'!A:G,4,FALSE)))</f>
        <v/>
      </c>
      <c r="G156" s="2" t="str">
        <f>IF(ISBLANK(A156),"",IF(ISERROR(VLOOKUP(A156,'Cadastro-Estoque'!A:G,1,FALSE)),"Produto não cadastrado",VLOOKUP(A156,'Cadastro-Estoque'!A:G,2,FALSE)))</f>
        <v/>
      </c>
      <c r="H156" s="2" t="str">
        <f>IF(ISERROR(VLOOKUP(A156,'Cadastro-Estoque'!A:G,1,FALSE)),"",VLOOKUP(A156,'Cadastro-Estoque'!A:G,3,FALSE))</f>
        <v/>
      </c>
    </row>
    <row r="157" spans="5:8" ht="18.75" customHeight="1" x14ac:dyDescent="0.25">
      <c r="E157" s="2" t="str">
        <f t="shared" si="2"/>
        <v/>
      </c>
      <c r="F157" s="2" t="str">
        <f>IF(ISBLANK(A157),"",IF(ISERROR(VLOOKUP(A157,'Cadastro-Estoque'!A:G,1,FALSE)),"Produto não cadastrado",VLOOKUP(A157,'Cadastro-Estoque'!A:G,4,FALSE)))</f>
        <v/>
      </c>
      <c r="G157" s="2" t="str">
        <f>IF(ISBLANK(A157),"",IF(ISERROR(VLOOKUP(A157,'Cadastro-Estoque'!A:G,1,FALSE)),"Produto não cadastrado",VLOOKUP(A157,'Cadastro-Estoque'!A:G,2,FALSE)))</f>
        <v/>
      </c>
      <c r="H157" s="2" t="str">
        <f>IF(ISERROR(VLOOKUP(A157,'Cadastro-Estoque'!A:G,1,FALSE)),"",VLOOKUP(A157,'Cadastro-Estoque'!A:G,3,FALSE))</f>
        <v/>
      </c>
    </row>
    <row r="158" spans="5:8" ht="18.75" customHeight="1" x14ac:dyDescent="0.25">
      <c r="E158" s="2" t="str">
        <f t="shared" si="2"/>
        <v/>
      </c>
      <c r="F158" s="2" t="str">
        <f>IF(ISBLANK(A158),"",IF(ISERROR(VLOOKUP(A158,'Cadastro-Estoque'!A:G,1,FALSE)),"Produto não cadastrado",VLOOKUP(A158,'Cadastro-Estoque'!A:G,4,FALSE)))</f>
        <v/>
      </c>
      <c r="G158" s="2" t="str">
        <f>IF(ISBLANK(A158),"",IF(ISERROR(VLOOKUP(A158,'Cadastro-Estoque'!A:G,1,FALSE)),"Produto não cadastrado",VLOOKUP(A158,'Cadastro-Estoque'!A:G,2,FALSE)))</f>
        <v/>
      </c>
      <c r="H158" s="2" t="str">
        <f>IF(ISERROR(VLOOKUP(A158,'Cadastro-Estoque'!A:G,1,FALSE)),"",VLOOKUP(A158,'Cadastro-Estoque'!A:G,3,FALSE))</f>
        <v/>
      </c>
    </row>
    <row r="159" spans="5:8" ht="18.75" customHeight="1" x14ac:dyDescent="0.25">
      <c r="E159" s="2" t="str">
        <f t="shared" si="2"/>
        <v/>
      </c>
      <c r="F159" s="2" t="str">
        <f>IF(ISBLANK(A159),"",IF(ISERROR(VLOOKUP(A159,'Cadastro-Estoque'!A:G,1,FALSE)),"Produto não cadastrado",VLOOKUP(A159,'Cadastro-Estoque'!A:G,4,FALSE)))</f>
        <v/>
      </c>
      <c r="G159" s="2" t="str">
        <f>IF(ISBLANK(A159),"",IF(ISERROR(VLOOKUP(A159,'Cadastro-Estoque'!A:G,1,FALSE)),"Produto não cadastrado",VLOOKUP(A159,'Cadastro-Estoque'!A:G,2,FALSE)))</f>
        <v/>
      </c>
      <c r="H159" s="2" t="str">
        <f>IF(ISERROR(VLOOKUP(A159,'Cadastro-Estoque'!A:G,1,FALSE)),"",VLOOKUP(A159,'Cadastro-Estoque'!A:G,3,FALSE))</f>
        <v/>
      </c>
    </row>
    <row r="160" spans="5:8" ht="18.75" customHeight="1" x14ac:dyDescent="0.25">
      <c r="E160" s="2" t="str">
        <f t="shared" si="2"/>
        <v/>
      </c>
      <c r="F160" s="2" t="str">
        <f>IF(ISBLANK(A160),"",IF(ISERROR(VLOOKUP(A160,'Cadastro-Estoque'!A:G,1,FALSE)),"Produto não cadastrado",VLOOKUP(A160,'Cadastro-Estoque'!A:G,4,FALSE)))</f>
        <v/>
      </c>
      <c r="G160" s="2" t="str">
        <f>IF(ISBLANK(A160),"",IF(ISERROR(VLOOKUP(A160,'Cadastro-Estoque'!A:G,1,FALSE)),"Produto não cadastrado",VLOOKUP(A160,'Cadastro-Estoque'!A:G,2,FALSE)))</f>
        <v/>
      </c>
      <c r="H160" s="2" t="str">
        <f>IF(ISERROR(VLOOKUP(A160,'Cadastro-Estoque'!A:G,1,FALSE)),"",VLOOKUP(A160,'Cadastro-Estoque'!A:G,3,FALSE))</f>
        <v/>
      </c>
    </row>
    <row r="161" spans="5:8" ht="18.75" customHeight="1" x14ac:dyDescent="0.25">
      <c r="E161" s="2" t="str">
        <f t="shared" si="2"/>
        <v/>
      </c>
      <c r="F161" s="2" t="str">
        <f>IF(ISBLANK(A161),"",IF(ISERROR(VLOOKUP(A161,'Cadastro-Estoque'!A:G,1,FALSE)),"Produto não cadastrado",VLOOKUP(A161,'Cadastro-Estoque'!A:G,4,FALSE)))</f>
        <v/>
      </c>
      <c r="G161" s="2" t="str">
        <f>IF(ISBLANK(A161),"",IF(ISERROR(VLOOKUP(A161,'Cadastro-Estoque'!A:G,1,FALSE)),"Produto não cadastrado",VLOOKUP(A161,'Cadastro-Estoque'!A:G,2,FALSE)))</f>
        <v/>
      </c>
      <c r="H161" s="2" t="str">
        <f>IF(ISERROR(VLOOKUP(A161,'Cadastro-Estoque'!A:G,1,FALSE)),"",VLOOKUP(A161,'Cadastro-Estoque'!A:G,3,FALSE))</f>
        <v/>
      </c>
    </row>
    <row r="162" spans="5:8" ht="18.75" customHeight="1" x14ac:dyDescent="0.25">
      <c r="E162" s="2" t="str">
        <f t="shared" si="2"/>
        <v/>
      </c>
      <c r="F162" s="2" t="str">
        <f>IF(ISBLANK(A162),"",IF(ISERROR(VLOOKUP(A162,'Cadastro-Estoque'!A:G,1,FALSE)),"Produto não cadastrado",VLOOKUP(A162,'Cadastro-Estoque'!A:G,4,FALSE)))</f>
        <v/>
      </c>
      <c r="G162" s="2" t="str">
        <f>IF(ISBLANK(A162),"",IF(ISERROR(VLOOKUP(A162,'Cadastro-Estoque'!A:G,1,FALSE)),"Produto não cadastrado",VLOOKUP(A162,'Cadastro-Estoque'!A:G,2,FALSE)))</f>
        <v/>
      </c>
      <c r="H162" s="2" t="str">
        <f>IF(ISERROR(VLOOKUP(A162,'Cadastro-Estoque'!A:G,1,FALSE)),"",VLOOKUP(A162,'Cadastro-Estoque'!A:G,3,FALSE))</f>
        <v/>
      </c>
    </row>
    <row r="163" spans="5:8" ht="18.75" customHeight="1" x14ac:dyDescent="0.25">
      <c r="E163" s="2" t="str">
        <f t="shared" si="2"/>
        <v/>
      </c>
      <c r="F163" s="2" t="str">
        <f>IF(ISBLANK(A163),"",IF(ISERROR(VLOOKUP(A163,'Cadastro-Estoque'!A:G,1,FALSE)),"Produto não cadastrado",VLOOKUP(A163,'Cadastro-Estoque'!A:G,4,FALSE)))</f>
        <v/>
      </c>
      <c r="G163" s="2" t="str">
        <f>IF(ISBLANK(A163),"",IF(ISERROR(VLOOKUP(A163,'Cadastro-Estoque'!A:G,1,FALSE)),"Produto não cadastrado",VLOOKUP(A163,'Cadastro-Estoque'!A:G,2,FALSE)))</f>
        <v/>
      </c>
      <c r="H163" s="2" t="str">
        <f>IF(ISERROR(VLOOKUP(A163,'Cadastro-Estoque'!A:G,1,FALSE)),"",VLOOKUP(A163,'Cadastro-Estoque'!A:G,3,FALSE))</f>
        <v/>
      </c>
    </row>
    <row r="164" spans="5:8" ht="18.75" customHeight="1" x14ac:dyDescent="0.25">
      <c r="E164" s="2" t="str">
        <f t="shared" si="2"/>
        <v/>
      </c>
      <c r="F164" s="2" t="str">
        <f>IF(ISBLANK(A164),"",IF(ISERROR(VLOOKUP(A164,'Cadastro-Estoque'!A:G,1,FALSE)),"Produto não cadastrado",VLOOKUP(A164,'Cadastro-Estoque'!A:G,4,FALSE)))</f>
        <v/>
      </c>
      <c r="G164" s="2" t="str">
        <f>IF(ISBLANK(A164),"",IF(ISERROR(VLOOKUP(A164,'Cadastro-Estoque'!A:G,1,FALSE)),"Produto não cadastrado",VLOOKUP(A164,'Cadastro-Estoque'!A:G,2,FALSE)))</f>
        <v/>
      </c>
      <c r="H164" s="2" t="str">
        <f>IF(ISERROR(VLOOKUP(A164,'Cadastro-Estoque'!A:G,1,FALSE)),"",VLOOKUP(A164,'Cadastro-Estoque'!A:G,3,FALSE))</f>
        <v/>
      </c>
    </row>
    <row r="165" spans="5:8" ht="18.75" customHeight="1" x14ac:dyDescent="0.25">
      <c r="E165" s="2" t="str">
        <f t="shared" si="2"/>
        <v/>
      </c>
      <c r="F165" s="2" t="str">
        <f>IF(ISBLANK(A165),"",IF(ISERROR(VLOOKUP(A165,'Cadastro-Estoque'!A:G,1,FALSE)),"Produto não cadastrado",VLOOKUP(A165,'Cadastro-Estoque'!A:G,4,FALSE)))</f>
        <v/>
      </c>
      <c r="G165" s="2" t="str">
        <f>IF(ISBLANK(A165),"",IF(ISERROR(VLOOKUP(A165,'Cadastro-Estoque'!A:G,1,FALSE)),"Produto não cadastrado",VLOOKUP(A165,'Cadastro-Estoque'!A:G,2,FALSE)))</f>
        <v/>
      </c>
      <c r="H165" s="2" t="str">
        <f>IF(ISERROR(VLOOKUP(A165,'Cadastro-Estoque'!A:G,1,FALSE)),"",VLOOKUP(A165,'Cadastro-Estoque'!A:G,3,FALSE))</f>
        <v/>
      </c>
    </row>
    <row r="166" spans="5:8" ht="18.75" customHeight="1" x14ac:dyDescent="0.25">
      <c r="E166" s="2" t="str">
        <f t="shared" si="2"/>
        <v/>
      </c>
      <c r="F166" s="2" t="str">
        <f>IF(ISBLANK(A166),"",IF(ISERROR(VLOOKUP(A166,'Cadastro-Estoque'!A:G,1,FALSE)),"Produto não cadastrado",VLOOKUP(A166,'Cadastro-Estoque'!A:G,4,FALSE)))</f>
        <v/>
      </c>
      <c r="G166" s="2" t="str">
        <f>IF(ISBLANK(A166),"",IF(ISERROR(VLOOKUP(A166,'Cadastro-Estoque'!A:G,1,FALSE)),"Produto não cadastrado",VLOOKUP(A166,'Cadastro-Estoque'!A:G,2,FALSE)))</f>
        <v/>
      </c>
      <c r="H166" s="2" t="str">
        <f>IF(ISERROR(VLOOKUP(A166,'Cadastro-Estoque'!A:G,1,FALSE)),"",VLOOKUP(A166,'Cadastro-Estoque'!A:G,3,FALSE))</f>
        <v/>
      </c>
    </row>
    <row r="167" spans="5:8" ht="18.75" customHeight="1" x14ac:dyDescent="0.25">
      <c r="E167" s="2" t="str">
        <f t="shared" si="2"/>
        <v/>
      </c>
      <c r="F167" s="2" t="str">
        <f>IF(ISBLANK(A167),"",IF(ISERROR(VLOOKUP(A167,'Cadastro-Estoque'!A:G,1,FALSE)),"Produto não cadastrado",VLOOKUP(A167,'Cadastro-Estoque'!A:G,4,FALSE)))</f>
        <v/>
      </c>
      <c r="G167" s="2" t="str">
        <f>IF(ISBLANK(A167),"",IF(ISERROR(VLOOKUP(A167,'Cadastro-Estoque'!A:G,1,FALSE)),"Produto não cadastrado",VLOOKUP(A167,'Cadastro-Estoque'!A:G,2,FALSE)))</f>
        <v/>
      </c>
      <c r="H167" s="2" t="str">
        <f>IF(ISERROR(VLOOKUP(A167,'Cadastro-Estoque'!A:G,1,FALSE)),"",VLOOKUP(A167,'Cadastro-Estoque'!A:G,3,FALSE))</f>
        <v/>
      </c>
    </row>
    <row r="168" spans="5:8" ht="18.75" customHeight="1" x14ac:dyDescent="0.25">
      <c r="E168" s="2" t="str">
        <f t="shared" si="2"/>
        <v/>
      </c>
      <c r="F168" s="2" t="str">
        <f>IF(ISBLANK(A168),"",IF(ISERROR(VLOOKUP(A168,'Cadastro-Estoque'!A:G,1,FALSE)),"Produto não cadastrado",VLOOKUP(A168,'Cadastro-Estoque'!A:G,4,FALSE)))</f>
        <v/>
      </c>
      <c r="G168" s="2" t="str">
        <f>IF(ISBLANK(A168),"",IF(ISERROR(VLOOKUP(A168,'Cadastro-Estoque'!A:G,1,FALSE)),"Produto não cadastrado",VLOOKUP(A168,'Cadastro-Estoque'!A:G,2,FALSE)))</f>
        <v/>
      </c>
      <c r="H168" s="2" t="str">
        <f>IF(ISERROR(VLOOKUP(A168,'Cadastro-Estoque'!A:G,1,FALSE)),"",VLOOKUP(A168,'Cadastro-Estoque'!A:G,3,FALSE))</f>
        <v/>
      </c>
    </row>
    <row r="169" spans="5:8" ht="18.75" customHeight="1" x14ac:dyDescent="0.25">
      <c r="E169" s="2" t="str">
        <f t="shared" si="2"/>
        <v/>
      </c>
      <c r="F169" s="2" t="str">
        <f>IF(ISBLANK(A169),"",IF(ISERROR(VLOOKUP(A169,'Cadastro-Estoque'!A:G,1,FALSE)),"Produto não cadastrado",VLOOKUP(A169,'Cadastro-Estoque'!A:G,4,FALSE)))</f>
        <v/>
      </c>
      <c r="G169" s="2" t="str">
        <f>IF(ISBLANK(A169),"",IF(ISERROR(VLOOKUP(A169,'Cadastro-Estoque'!A:G,1,FALSE)),"Produto não cadastrado",VLOOKUP(A169,'Cadastro-Estoque'!A:G,2,FALSE)))</f>
        <v/>
      </c>
      <c r="H169" s="2" t="str">
        <f>IF(ISERROR(VLOOKUP(A169,'Cadastro-Estoque'!A:G,1,FALSE)),"",VLOOKUP(A169,'Cadastro-Estoque'!A:G,3,FALSE))</f>
        <v/>
      </c>
    </row>
    <row r="170" spans="5:8" ht="18.75" customHeight="1" x14ac:dyDescent="0.25">
      <c r="E170" s="2" t="str">
        <f t="shared" si="2"/>
        <v/>
      </c>
      <c r="F170" s="2" t="str">
        <f>IF(ISBLANK(A170),"",IF(ISERROR(VLOOKUP(A170,'Cadastro-Estoque'!A:G,1,FALSE)),"Produto não cadastrado",VLOOKUP(A170,'Cadastro-Estoque'!A:G,4,FALSE)))</f>
        <v/>
      </c>
      <c r="G170" s="2" t="str">
        <f>IF(ISBLANK(A170),"",IF(ISERROR(VLOOKUP(A170,'Cadastro-Estoque'!A:G,1,FALSE)),"Produto não cadastrado",VLOOKUP(A170,'Cadastro-Estoque'!A:G,2,FALSE)))</f>
        <v/>
      </c>
      <c r="H170" s="2" t="str">
        <f>IF(ISERROR(VLOOKUP(A170,'Cadastro-Estoque'!A:G,1,FALSE)),"",VLOOKUP(A170,'Cadastro-Estoque'!A:G,3,FALSE))</f>
        <v/>
      </c>
    </row>
    <row r="171" spans="5:8" ht="18.75" customHeight="1" x14ac:dyDescent="0.25">
      <c r="E171" s="2" t="str">
        <f t="shared" si="2"/>
        <v/>
      </c>
      <c r="F171" s="2" t="str">
        <f>IF(ISBLANK(A171),"",IF(ISERROR(VLOOKUP(A171,'Cadastro-Estoque'!A:G,1,FALSE)),"Produto não cadastrado",VLOOKUP(A171,'Cadastro-Estoque'!A:G,4,FALSE)))</f>
        <v/>
      </c>
      <c r="G171" s="2" t="str">
        <f>IF(ISBLANK(A171),"",IF(ISERROR(VLOOKUP(A171,'Cadastro-Estoque'!A:G,1,FALSE)),"Produto não cadastrado",VLOOKUP(A171,'Cadastro-Estoque'!A:G,2,FALSE)))</f>
        <v/>
      </c>
      <c r="H171" s="2" t="str">
        <f>IF(ISERROR(VLOOKUP(A171,'Cadastro-Estoque'!A:G,1,FALSE)),"",VLOOKUP(A171,'Cadastro-Estoque'!A:G,3,FALSE))</f>
        <v/>
      </c>
    </row>
    <row r="172" spans="5:8" ht="18.75" customHeight="1" x14ac:dyDescent="0.25">
      <c r="E172" s="2" t="str">
        <f t="shared" si="2"/>
        <v/>
      </c>
      <c r="F172" s="2" t="str">
        <f>IF(ISBLANK(A172),"",IF(ISERROR(VLOOKUP(A172,'Cadastro-Estoque'!A:G,1,FALSE)),"Produto não cadastrado",VLOOKUP(A172,'Cadastro-Estoque'!A:G,4,FALSE)))</f>
        <v/>
      </c>
      <c r="G172" s="2" t="str">
        <f>IF(ISBLANK(A172),"",IF(ISERROR(VLOOKUP(A172,'Cadastro-Estoque'!A:G,1,FALSE)),"Produto não cadastrado",VLOOKUP(A172,'Cadastro-Estoque'!A:G,2,FALSE)))</f>
        <v/>
      </c>
      <c r="H172" s="2" t="str">
        <f>IF(ISERROR(VLOOKUP(A172,'Cadastro-Estoque'!A:G,1,FALSE)),"",VLOOKUP(A172,'Cadastro-Estoque'!A:G,3,FALSE))</f>
        <v/>
      </c>
    </row>
    <row r="173" spans="5:8" ht="18.75" customHeight="1" x14ac:dyDescent="0.25">
      <c r="E173" s="2" t="str">
        <f t="shared" si="2"/>
        <v/>
      </c>
      <c r="F173" s="2" t="str">
        <f>IF(ISBLANK(A173),"",IF(ISERROR(VLOOKUP(A173,'Cadastro-Estoque'!A:G,1,FALSE)),"Produto não cadastrado",VLOOKUP(A173,'Cadastro-Estoque'!A:G,4,FALSE)))</f>
        <v/>
      </c>
      <c r="G173" s="2" t="str">
        <f>IF(ISBLANK(A173),"",IF(ISERROR(VLOOKUP(A173,'Cadastro-Estoque'!A:G,1,FALSE)),"Produto não cadastrado",VLOOKUP(A173,'Cadastro-Estoque'!A:G,2,FALSE)))</f>
        <v/>
      </c>
      <c r="H173" s="2" t="str">
        <f>IF(ISERROR(VLOOKUP(A173,'Cadastro-Estoque'!A:G,1,FALSE)),"",VLOOKUP(A173,'Cadastro-Estoque'!A:G,3,FALSE))</f>
        <v/>
      </c>
    </row>
    <row r="174" spans="5:8" ht="18.75" customHeight="1" x14ac:dyDescent="0.25">
      <c r="E174" s="2" t="str">
        <f t="shared" si="2"/>
        <v/>
      </c>
      <c r="F174" s="2" t="str">
        <f>IF(ISBLANK(A174),"",IF(ISERROR(VLOOKUP(A174,'Cadastro-Estoque'!A:G,1,FALSE)),"Produto não cadastrado",VLOOKUP(A174,'Cadastro-Estoque'!A:G,4,FALSE)))</f>
        <v/>
      </c>
      <c r="G174" s="2" t="str">
        <f>IF(ISBLANK(A174),"",IF(ISERROR(VLOOKUP(A174,'Cadastro-Estoque'!A:G,1,FALSE)),"Produto não cadastrado",VLOOKUP(A174,'Cadastro-Estoque'!A:G,2,FALSE)))</f>
        <v/>
      </c>
      <c r="H174" s="2" t="str">
        <f>IF(ISERROR(VLOOKUP(A174,'Cadastro-Estoque'!A:G,1,FALSE)),"",VLOOKUP(A174,'Cadastro-Estoque'!A:G,3,FALSE))</f>
        <v/>
      </c>
    </row>
    <row r="175" spans="5:8" ht="18.75" customHeight="1" x14ac:dyDescent="0.25">
      <c r="E175" s="2" t="str">
        <f t="shared" si="2"/>
        <v/>
      </c>
      <c r="F175" s="2" t="str">
        <f>IF(ISBLANK(A175),"",IF(ISERROR(VLOOKUP(A175,'Cadastro-Estoque'!A:G,1,FALSE)),"Produto não cadastrado",VLOOKUP(A175,'Cadastro-Estoque'!A:G,4,FALSE)))</f>
        <v/>
      </c>
      <c r="G175" s="2" t="str">
        <f>IF(ISBLANK(A175),"",IF(ISERROR(VLOOKUP(A175,'Cadastro-Estoque'!A:G,1,FALSE)),"Produto não cadastrado",VLOOKUP(A175,'Cadastro-Estoque'!A:G,2,FALSE)))</f>
        <v/>
      </c>
      <c r="H175" s="2" t="str">
        <f>IF(ISERROR(VLOOKUP(A175,'Cadastro-Estoque'!A:G,1,FALSE)),"",VLOOKUP(A175,'Cadastro-Estoque'!A:G,3,FALSE))</f>
        <v/>
      </c>
    </row>
    <row r="176" spans="5:8" ht="18.75" customHeight="1" x14ac:dyDescent="0.25">
      <c r="E176" s="2" t="str">
        <f t="shared" si="2"/>
        <v/>
      </c>
      <c r="F176" s="2" t="str">
        <f>IF(ISBLANK(A176),"",IF(ISERROR(VLOOKUP(A176,'Cadastro-Estoque'!A:G,1,FALSE)),"Produto não cadastrado",VLOOKUP(A176,'Cadastro-Estoque'!A:G,4,FALSE)))</f>
        <v/>
      </c>
      <c r="G176" s="2" t="str">
        <f>IF(ISBLANK(A176),"",IF(ISERROR(VLOOKUP(A176,'Cadastro-Estoque'!A:G,1,FALSE)),"Produto não cadastrado",VLOOKUP(A176,'Cadastro-Estoque'!A:G,2,FALSE)))</f>
        <v/>
      </c>
      <c r="H176" s="2" t="str">
        <f>IF(ISERROR(VLOOKUP(A176,'Cadastro-Estoque'!A:G,1,FALSE)),"",VLOOKUP(A176,'Cadastro-Estoque'!A:G,3,FALSE))</f>
        <v/>
      </c>
    </row>
    <row r="177" spans="5:8" ht="18.75" customHeight="1" x14ac:dyDescent="0.25">
      <c r="E177" s="2" t="str">
        <f t="shared" si="2"/>
        <v/>
      </c>
      <c r="F177" s="2" t="str">
        <f>IF(ISBLANK(A177),"",IF(ISERROR(VLOOKUP(A177,'Cadastro-Estoque'!A:G,1,FALSE)),"Produto não cadastrado",VLOOKUP(A177,'Cadastro-Estoque'!A:G,4,FALSE)))</f>
        <v/>
      </c>
      <c r="G177" s="2" t="str">
        <f>IF(ISBLANK(A177),"",IF(ISERROR(VLOOKUP(A177,'Cadastro-Estoque'!A:G,1,FALSE)),"Produto não cadastrado",VLOOKUP(A177,'Cadastro-Estoque'!A:G,2,FALSE)))</f>
        <v/>
      </c>
      <c r="H177" s="2" t="str">
        <f>IF(ISERROR(VLOOKUP(A177,'Cadastro-Estoque'!A:G,1,FALSE)),"",VLOOKUP(A177,'Cadastro-Estoque'!A:G,3,FALSE))</f>
        <v/>
      </c>
    </row>
    <row r="178" spans="5:8" ht="18.75" customHeight="1" x14ac:dyDescent="0.25">
      <c r="E178" s="2" t="str">
        <f t="shared" si="2"/>
        <v/>
      </c>
      <c r="F178" s="2" t="str">
        <f>IF(ISBLANK(A178),"",IF(ISERROR(VLOOKUP(A178,'Cadastro-Estoque'!A:G,1,FALSE)),"Produto não cadastrado",VLOOKUP(A178,'Cadastro-Estoque'!A:G,4,FALSE)))</f>
        <v/>
      </c>
      <c r="G178" s="2" t="str">
        <f>IF(ISBLANK(A178),"",IF(ISERROR(VLOOKUP(A178,'Cadastro-Estoque'!A:G,1,FALSE)),"Produto não cadastrado",VLOOKUP(A178,'Cadastro-Estoque'!A:G,2,FALSE)))</f>
        <v/>
      </c>
      <c r="H178" s="2" t="str">
        <f>IF(ISERROR(VLOOKUP(A178,'Cadastro-Estoque'!A:G,1,FALSE)),"",VLOOKUP(A178,'Cadastro-Estoque'!A:G,3,FALSE))</f>
        <v/>
      </c>
    </row>
    <row r="179" spans="5:8" ht="18.75" customHeight="1" x14ac:dyDescent="0.25">
      <c r="E179" s="2" t="str">
        <f t="shared" si="2"/>
        <v/>
      </c>
      <c r="F179" s="2" t="str">
        <f>IF(ISBLANK(A179),"",IF(ISERROR(VLOOKUP(A179,'Cadastro-Estoque'!A:G,1,FALSE)),"Produto não cadastrado",VLOOKUP(A179,'Cadastro-Estoque'!A:G,4,FALSE)))</f>
        <v/>
      </c>
      <c r="G179" s="2" t="str">
        <f>IF(ISBLANK(A179),"",IF(ISERROR(VLOOKUP(A179,'Cadastro-Estoque'!A:G,1,FALSE)),"Produto não cadastrado",VLOOKUP(A179,'Cadastro-Estoque'!A:G,2,FALSE)))</f>
        <v/>
      </c>
      <c r="H179" s="2" t="str">
        <f>IF(ISERROR(VLOOKUP(A179,'Cadastro-Estoque'!A:G,1,FALSE)),"",VLOOKUP(A179,'Cadastro-Estoque'!A:G,3,FALSE))</f>
        <v/>
      </c>
    </row>
    <row r="180" spans="5:8" ht="18.75" customHeight="1" x14ac:dyDescent="0.25">
      <c r="E180" s="2" t="str">
        <f t="shared" si="2"/>
        <v/>
      </c>
      <c r="F180" s="2" t="str">
        <f>IF(ISBLANK(A180),"",IF(ISERROR(VLOOKUP(A180,'Cadastro-Estoque'!A:G,1,FALSE)),"Produto não cadastrado",VLOOKUP(A180,'Cadastro-Estoque'!A:G,4,FALSE)))</f>
        <v/>
      </c>
      <c r="G180" s="2" t="str">
        <f>IF(ISBLANK(A180),"",IF(ISERROR(VLOOKUP(A180,'Cadastro-Estoque'!A:G,1,FALSE)),"Produto não cadastrado",VLOOKUP(A180,'Cadastro-Estoque'!A:G,2,FALSE)))</f>
        <v/>
      </c>
      <c r="H180" s="2" t="str">
        <f>IF(ISERROR(VLOOKUP(A180,'Cadastro-Estoque'!A:G,1,FALSE)),"",VLOOKUP(A180,'Cadastro-Estoque'!A:G,3,FALSE))</f>
        <v/>
      </c>
    </row>
    <row r="181" spans="5:8" ht="18.75" customHeight="1" x14ac:dyDescent="0.25">
      <c r="E181" s="2" t="str">
        <f t="shared" si="2"/>
        <v/>
      </c>
      <c r="F181" s="2" t="str">
        <f>IF(ISBLANK(A181),"",IF(ISERROR(VLOOKUP(A181,'Cadastro-Estoque'!A:G,1,FALSE)),"Produto não cadastrado",VLOOKUP(A181,'Cadastro-Estoque'!A:G,4,FALSE)))</f>
        <v/>
      </c>
      <c r="G181" s="2" t="str">
        <f>IF(ISBLANK(A181),"",IF(ISERROR(VLOOKUP(A181,'Cadastro-Estoque'!A:G,1,FALSE)),"Produto não cadastrado",VLOOKUP(A181,'Cadastro-Estoque'!A:G,2,FALSE)))</f>
        <v/>
      </c>
      <c r="H181" s="2" t="str">
        <f>IF(ISERROR(VLOOKUP(A181,'Cadastro-Estoque'!A:G,1,FALSE)),"",VLOOKUP(A181,'Cadastro-Estoque'!A:G,3,FALSE))</f>
        <v/>
      </c>
    </row>
    <row r="182" spans="5:8" ht="18.75" customHeight="1" x14ac:dyDescent="0.25">
      <c r="E182" s="2" t="str">
        <f t="shared" si="2"/>
        <v/>
      </c>
      <c r="F182" s="2" t="str">
        <f>IF(ISBLANK(A182),"",IF(ISERROR(VLOOKUP(A182,'Cadastro-Estoque'!A:G,1,FALSE)),"Produto não cadastrado",VLOOKUP(A182,'Cadastro-Estoque'!A:G,4,FALSE)))</f>
        <v/>
      </c>
      <c r="G182" s="2" t="str">
        <f>IF(ISBLANK(A182),"",IF(ISERROR(VLOOKUP(A182,'Cadastro-Estoque'!A:G,1,FALSE)),"Produto não cadastrado",VLOOKUP(A182,'Cadastro-Estoque'!A:G,2,FALSE)))</f>
        <v/>
      </c>
      <c r="H182" s="2" t="str">
        <f>IF(ISERROR(VLOOKUP(A182,'Cadastro-Estoque'!A:G,1,FALSE)),"",VLOOKUP(A182,'Cadastro-Estoque'!A:G,3,FALSE))</f>
        <v/>
      </c>
    </row>
    <row r="183" spans="5:8" ht="18.75" customHeight="1" x14ac:dyDescent="0.25">
      <c r="E183" s="2" t="str">
        <f t="shared" si="2"/>
        <v/>
      </c>
      <c r="F183" s="2" t="str">
        <f>IF(ISBLANK(A183),"",IF(ISERROR(VLOOKUP(A183,'Cadastro-Estoque'!A:G,1,FALSE)),"Produto não cadastrado",VLOOKUP(A183,'Cadastro-Estoque'!A:G,4,FALSE)))</f>
        <v/>
      </c>
      <c r="G183" s="2" t="str">
        <f>IF(ISBLANK(A183),"",IF(ISERROR(VLOOKUP(A183,'Cadastro-Estoque'!A:G,1,FALSE)),"Produto não cadastrado",VLOOKUP(A183,'Cadastro-Estoque'!A:G,2,FALSE)))</f>
        <v/>
      </c>
      <c r="H183" s="2" t="str">
        <f>IF(ISERROR(VLOOKUP(A183,'Cadastro-Estoque'!A:G,1,FALSE)),"",VLOOKUP(A183,'Cadastro-Estoque'!A:G,3,FALSE))</f>
        <v/>
      </c>
    </row>
    <row r="184" spans="5:8" ht="18.75" customHeight="1" x14ac:dyDescent="0.25">
      <c r="E184" s="2" t="str">
        <f t="shared" si="2"/>
        <v/>
      </c>
      <c r="F184" s="2" t="str">
        <f>IF(ISBLANK(A184),"",IF(ISERROR(VLOOKUP(A184,'Cadastro-Estoque'!A:G,1,FALSE)),"Produto não cadastrado",VLOOKUP(A184,'Cadastro-Estoque'!A:G,4,FALSE)))</f>
        <v/>
      </c>
      <c r="G184" s="2" t="str">
        <f>IF(ISBLANK(A184),"",IF(ISERROR(VLOOKUP(A184,'Cadastro-Estoque'!A:G,1,FALSE)),"Produto não cadastrado",VLOOKUP(A184,'Cadastro-Estoque'!A:G,2,FALSE)))</f>
        <v/>
      </c>
      <c r="H184" s="2" t="str">
        <f>IF(ISERROR(VLOOKUP(A184,'Cadastro-Estoque'!A:G,1,FALSE)),"",VLOOKUP(A184,'Cadastro-Estoque'!A:G,3,FALSE))</f>
        <v/>
      </c>
    </row>
    <row r="185" spans="5:8" ht="18.75" customHeight="1" x14ac:dyDescent="0.25">
      <c r="E185" s="2" t="str">
        <f t="shared" si="2"/>
        <v/>
      </c>
      <c r="F185" s="2" t="str">
        <f>IF(ISBLANK(A185),"",IF(ISERROR(VLOOKUP(A185,'Cadastro-Estoque'!A:G,1,FALSE)),"Produto não cadastrado",VLOOKUP(A185,'Cadastro-Estoque'!A:G,4,FALSE)))</f>
        <v/>
      </c>
      <c r="G185" s="2" t="str">
        <f>IF(ISBLANK(A185),"",IF(ISERROR(VLOOKUP(A185,'Cadastro-Estoque'!A:G,1,FALSE)),"Produto não cadastrado",VLOOKUP(A185,'Cadastro-Estoque'!A:G,2,FALSE)))</f>
        <v/>
      </c>
      <c r="H185" s="2" t="str">
        <f>IF(ISERROR(VLOOKUP(A185,'Cadastro-Estoque'!A:G,1,FALSE)),"",VLOOKUP(A185,'Cadastro-Estoque'!A:G,3,FALSE))</f>
        <v/>
      </c>
    </row>
    <row r="186" spans="5:8" ht="18.75" customHeight="1" x14ac:dyDescent="0.25">
      <c r="E186" s="2" t="str">
        <f t="shared" si="2"/>
        <v/>
      </c>
      <c r="F186" s="2" t="str">
        <f>IF(ISBLANK(A186),"",IF(ISERROR(VLOOKUP(A186,'Cadastro-Estoque'!A:G,1,FALSE)),"Produto não cadastrado",VLOOKUP(A186,'Cadastro-Estoque'!A:G,4,FALSE)))</f>
        <v/>
      </c>
      <c r="G186" s="2" t="str">
        <f>IF(ISBLANK(A186),"",IF(ISERROR(VLOOKUP(A186,'Cadastro-Estoque'!A:G,1,FALSE)),"Produto não cadastrado",VLOOKUP(A186,'Cadastro-Estoque'!A:G,2,FALSE)))</f>
        <v/>
      </c>
      <c r="H186" s="2" t="str">
        <f>IF(ISERROR(VLOOKUP(A186,'Cadastro-Estoque'!A:G,1,FALSE)),"",VLOOKUP(A186,'Cadastro-Estoque'!A:G,3,FALSE))</f>
        <v/>
      </c>
    </row>
    <row r="187" spans="5:8" ht="18.75" customHeight="1" x14ac:dyDescent="0.25">
      <c r="E187" s="2" t="str">
        <f t="shared" si="2"/>
        <v/>
      </c>
      <c r="F187" s="2" t="str">
        <f>IF(ISBLANK(A187),"",IF(ISERROR(VLOOKUP(A187,'Cadastro-Estoque'!A:G,1,FALSE)),"Produto não cadastrado",VLOOKUP(A187,'Cadastro-Estoque'!A:G,4,FALSE)))</f>
        <v/>
      </c>
      <c r="G187" s="2" t="str">
        <f>IF(ISBLANK(A187),"",IF(ISERROR(VLOOKUP(A187,'Cadastro-Estoque'!A:G,1,FALSE)),"Produto não cadastrado",VLOOKUP(A187,'Cadastro-Estoque'!A:G,2,FALSE)))</f>
        <v/>
      </c>
      <c r="H187" s="2" t="str">
        <f>IF(ISERROR(VLOOKUP(A187,'Cadastro-Estoque'!A:G,1,FALSE)),"",VLOOKUP(A187,'Cadastro-Estoque'!A:G,3,FALSE))</f>
        <v/>
      </c>
    </row>
    <row r="188" spans="5:8" ht="18.75" customHeight="1" x14ac:dyDescent="0.25">
      <c r="E188" s="2" t="str">
        <f t="shared" si="2"/>
        <v/>
      </c>
      <c r="F188" s="2" t="str">
        <f>IF(ISBLANK(A188),"",IF(ISERROR(VLOOKUP(A188,'Cadastro-Estoque'!A:G,1,FALSE)),"Produto não cadastrado",VLOOKUP(A188,'Cadastro-Estoque'!A:G,4,FALSE)))</f>
        <v/>
      </c>
      <c r="G188" s="2" t="str">
        <f>IF(ISBLANK(A188),"",IF(ISERROR(VLOOKUP(A188,'Cadastro-Estoque'!A:G,1,FALSE)),"Produto não cadastrado",VLOOKUP(A188,'Cadastro-Estoque'!A:G,2,FALSE)))</f>
        <v/>
      </c>
      <c r="H188" s="2" t="str">
        <f>IF(ISERROR(VLOOKUP(A188,'Cadastro-Estoque'!A:G,1,FALSE)),"",VLOOKUP(A188,'Cadastro-Estoque'!A:G,3,FALSE))</f>
        <v/>
      </c>
    </row>
    <row r="189" spans="5:8" ht="18.75" customHeight="1" x14ac:dyDescent="0.25">
      <c r="E189" s="2" t="str">
        <f t="shared" si="2"/>
        <v/>
      </c>
      <c r="F189" s="2" t="str">
        <f>IF(ISBLANK(A189),"",IF(ISERROR(VLOOKUP(A189,'Cadastro-Estoque'!A:G,1,FALSE)),"Produto não cadastrado",VLOOKUP(A189,'Cadastro-Estoque'!A:G,4,FALSE)))</f>
        <v/>
      </c>
      <c r="G189" s="2" t="str">
        <f>IF(ISBLANK(A189),"",IF(ISERROR(VLOOKUP(A189,'Cadastro-Estoque'!A:G,1,FALSE)),"Produto não cadastrado",VLOOKUP(A189,'Cadastro-Estoque'!A:G,2,FALSE)))</f>
        <v/>
      </c>
      <c r="H189" s="2" t="str">
        <f>IF(ISERROR(VLOOKUP(A189,'Cadastro-Estoque'!A:G,1,FALSE)),"",VLOOKUP(A189,'Cadastro-Estoque'!A:G,3,FALSE))</f>
        <v/>
      </c>
    </row>
    <row r="190" spans="5:8" ht="18.75" customHeight="1" x14ac:dyDescent="0.25">
      <c r="E190" s="2" t="str">
        <f t="shared" si="2"/>
        <v/>
      </c>
      <c r="F190" s="2" t="str">
        <f>IF(ISBLANK(A190),"",IF(ISERROR(VLOOKUP(A190,'Cadastro-Estoque'!A:G,1,FALSE)),"Produto não cadastrado",VLOOKUP(A190,'Cadastro-Estoque'!A:G,4,FALSE)))</f>
        <v/>
      </c>
      <c r="G190" s="2" t="str">
        <f>IF(ISBLANK(A190),"",IF(ISERROR(VLOOKUP(A190,'Cadastro-Estoque'!A:G,1,FALSE)),"Produto não cadastrado",VLOOKUP(A190,'Cadastro-Estoque'!A:G,2,FALSE)))</f>
        <v/>
      </c>
      <c r="H190" s="2" t="str">
        <f>IF(ISERROR(VLOOKUP(A190,'Cadastro-Estoque'!A:G,1,FALSE)),"",VLOOKUP(A190,'Cadastro-Estoque'!A:G,3,FALSE))</f>
        <v/>
      </c>
    </row>
    <row r="191" spans="5:8" ht="18.75" customHeight="1" x14ac:dyDescent="0.25">
      <c r="E191" s="2" t="str">
        <f t="shared" si="2"/>
        <v/>
      </c>
      <c r="F191" s="2" t="str">
        <f>IF(ISBLANK(A191),"",IF(ISERROR(VLOOKUP(A191,'Cadastro-Estoque'!A:G,1,FALSE)),"Produto não cadastrado",VLOOKUP(A191,'Cadastro-Estoque'!A:G,4,FALSE)))</f>
        <v/>
      </c>
      <c r="G191" s="2" t="str">
        <f>IF(ISBLANK(A191),"",IF(ISERROR(VLOOKUP(A191,'Cadastro-Estoque'!A:G,1,FALSE)),"Produto não cadastrado",VLOOKUP(A191,'Cadastro-Estoque'!A:G,2,FALSE)))</f>
        <v/>
      </c>
      <c r="H191" s="2" t="str">
        <f>IF(ISERROR(VLOOKUP(A191,'Cadastro-Estoque'!A:G,1,FALSE)),"",VLOOKUP(A191,'Cadastro-Estoque'!A:G,3,FALSE))</f>
        <v/>
      </c>
    </row>
    <row r="192" spans="5:8" ht="18.75" customHeight="1" x14ac:dyDescent="0.25">
      <c r="E192" s="2" t="str">
        <f t="shared" si="2"/>
        <v/>
      </c>
      <c r="F192" s="2" t="str">
        <f>IF(ISBLANK(A192),"",IF(ISERROR(VLOOKUP(A192,'Cadastro-Estoque'!A:G,1,FALSE)),"Produto não cadastrado",VLOOKUP(A192,'Cadastro-Estoque'!A:G,4,FALSE)))</f>
        <v/>
      </c>
      <c r="G192" s="2" t="str">
        <f>IF(ISBLANK(A192),"",IF(ISERROR(VLOOKUP(A192,'Cadastro-Estoque'!A:G,1,FALSE)),"Produto não cadastrado",VLOOKUP(A192,'Cadastro-Estoque'!A:G,2,FALSE)))</f>
        <v/>
      </c>
      <c r="H192" s="2" t="str">
        <f>IF(ISERROR(VLOOKUP(A192,'Cadastro-Estoque'!A:G,1,FALSE)),"",VLOOKUP(A192,'Cadastro-Estoque'!A:G,3,FALSE))</f>
        <v/>
      </c>
    </row>
    <row r="193" spans="5:8" ht="18.75" customHeight="1" x14ac:dyDescent="0.25">
      <c r="E193" s="2" t="str">
        <f t="shared" si="2"/>
        <v/>
      </c>
      <c r="F193" s="2" t="str">
        <f>IF(ISBLANK(A193),"",IF(ISERROR(VLOOKUP(A193,'Cadastro-Estoque'!A:G,1,FALSE)),"Produto não cadastrado",VLOOKUP(A193,'Cadastro-Estoque'!A:G,4,FALSE)))</f>
        <v/>
      </c>
      <c r="G193" s="2" t="str">
        <f>IF(ISBLANK(A193),"",IF(ISERROR(VLOOKUP(A193,'Cadastro-Estoque'!A:G,1,FALSE)),"Produto não cadastrado",VLOOKUP(A193,'Cadastro-Estoque'!A:G,2,FALSE)))</f>
        <v/>
      </c>
      <c r="H193" s="2" t="str">
        <f>IF(ISERROR(VLOOKUP(A193,'Cadastro-Estoque'!A:G,1,FALSE)),"",VLOOKUP(A193,'Cadastro-Estoque'!A:G,3,FALSE))</f>
        <v/>
      </c>
    </row>
    <row r="194" spans="5:8" ht="18.75" customHeight="1" x14ac:dyDescent="0.25">
      <c r="E194" s="2" t="str">
        <f t="shared" si="2"/>
        <v/>
      </c>
      <c r="F194" s="2" t="str">
        <f>IF(ISBLANK(A194),"",IF(ISERROR(VLOOKUP(A194,'Cadastro-Estoque'!A:G,1,FALSE)),"Produto não cadastrado",VLOOKUP(A194,'Cadastro-Estoque'!A:G,4,FALSE)))</f>
        <v/>
      </c>
      <c r="G194" s="2" t="str">
        <f>IF(ISBLANK(A194),"",IF(ISERROR(VLOOKUP(A194,'Cadastro-Estoque'!A:G,1,FALSE)),"Produto não cadastrado",VLOOKUP(A194,'Cadastro-Estoque'!A:G,2,FALSE)))</f>
        <v/>
      </c>
      <c r="H194" s="2" t="str">
        <f>IF(ISERROR(VLOOKUP(A194,'Cadastro-Estoque'!A:G,1,FALSE)),"",VLOOKUP(A194,'Cadastro-Estoque'!A:G,3,FALSE))</f>
        <v/>
      </c>
    </row>
    <row r="195" spans="5:8" ht="18.75" customHeight="1" x14ac:dyDescent="0.25">
      <c r="E195" s="2" t="str">
        <f t="shared" ref="E195:E258" si="3">IF(ISBLANK(A195),"",C195*D195)</f>
        <v/>
      </c>
      <c r="F195" s="2" t="str">
        <f>IF(ISBLANK(A195),"",IF(ISERROR(VLOOKUP(A195,'Cadastro-Estoque'!A:G,1,FALSE)),"Produto não cadastrado",VLOOKUP(A195,'Cadastro-Estoque'!A:G,4,FALSE)))</f>
        <v/>
      </c>
      <c r="G195" s="2" t="str">
        <f>IF(ISBLANK(A195),"",IF(ISERROR(VLOOKUP(A195,'Cadastro-Estoque'!A:G,1,FALSE)),"Produto não cadastrado",VLOOKUP(A195,'Cadastro-Estoque'!A:G,2,FALSE)))</f>
        <v/>
      </c>
      <c r="H195" s="2" t="str">
        <f>IF(ISERROR(VLOOKUP(A195,'Cadastro-Estoque'!A:G,1,FALSE)),"",VLOOKUP(A195,'Cadastro-Estoque'!A:G,3,FALSE))</f>
        <v/>
      </c>
    </row>
    <row r="196" spans="5:8" ht="18.75" customHeight="1" x14ac:dyDescent="0.25">
      <c r="E196" s="2" t="str">
        <f t="shared" si="3"/>
        <v/>
      </c>
      <c r="F196" s="2" t="str">
        <f>IF(ISBLANK(A196),"",IF(ISERROR(VLOOKUP(A196,'Cadastro-Estoque'!A:G,1,FALSE)),"Produto não cadastrado",VLOOKUP(A196,'Cadastro-Estoque'!A:G,4,FALSE)))</f>
        <v/>
      </c>
      <c r="G196" s="2" t="str">
        <f>IF(ISBLANK(A196),"",IF(ISERROR(VLOOKUP(A196,'Cadastro-Estoque'!A:G,1,FALSE)),"Produto não cadastrado",VLOOKUP(A196,'Cadastro-Estoque'!A:G,2,FALSE)))</f>
        <v/>
      </c>
      <c r="H196" s="2" t="str">
        <f>IF(ISERROR(VLOOKUP(A196,'Cadastro-Estoque'!A:G,1,FALSE)),"",VLOOKUP(A196,'Cadastro-Estoque'!A:G,3,FALSE))</f>
        <v/>
      </c>
    </row>
    <row r="197" spans="5:8" ht="18.75" customHeight="1" x14ac:dyDescent="0.25">
      <c r="E197" s="2" t="str">
        <f t="shared" si="3"/>
        <v/>
      </c>
      <c r="F197" s="2" t="str">
        <f>IF(ISBLANK(A197),"",IF(ISERROR(VLOOKUP(A197,'Cadastro-Estoque'!A:G,1,FALSE)),"Produto não cadastrado",VLOOKUP(A197,'Cadastro-Estoque'!A:G,4,FALSE)))</f>
        <v/>
      </c>
      <c r="G197" s="2" t="str">
        <f>IF(ISBLANK(A197),"",IF(ISERROR(VLOOKUP(A197,'Cadastro-Estoque'!A:G,1,FALSE)),"Produto não cadastrado",VLOOKUP(A197,'Cadastro-Estoque'!A:G,2,FALSE)))</f>
        <v/>
      </c>
      <c r="H197" s="2" t="str">
        <f>IF(ISERROR(VLOOKUP(A197,'Cadastro-Estoque'!A:G,1,FALSE)),"",VLOOKUP(A197,'Cadastro-Estoque'!A:G,3,FALSE))</f>
        <v/>
      </c>
    </row>
    <row r="198" spans="5:8" ht="18.75" customHeight="1" x14ac:dyDescent="0.25">
      <c r="E198" s="2" t="str">
        <f t="shared" si="3"/>
        <v/>
      </c>
      <c r="F198" s="2" t="str">
        <f>IF(ISBLANK(A198),"",IF(ISERROR(VLOOKUP(A198,'Cadastro-Estoque'!A:G,1,FALSE)),"Produto não cadastrado",VLOOKUP(A198,'Cadastro-Estoque'!A:G,4,FALSE)))</f>
        <v/>
      </c>
      <c r="G198" s="2" t="str">
        <f>IF(ISBLANK(A198),"",IF(ISERROR(VLOOKUP(A198,'Cadastro-Estoque'!A:G,1,FALSE)),"Produto não cadastrado",VLOOKUP(A198,'Cadastro-Estoque'!A:G,2,FALSE)))</f>
        <v/>
      </c>
      <c r="H198" s="2" t="str">
        <f>IF(ISERROR(VLOOKUP(A198,'Cadastro-Estoque'!A:G,1,FALSE)),"",VLOOKUP(A198,'Cadastro-Estoque'!A:G,3,FALSE))</f>
        <v/>
      </c>
    </row>
    <row r="199" spans="5:8" ht="18.75" customHeight="1" x14ac:dyDescent="0.25">
      <c r="E199" s="2" t="str">
        <f t="shared" si="3"/>
        <v/>
      </c>
      <c r="F199" s="2" t="str">
        <f>IF(ISBLANK(A199),"",IF(ISERROR(VLOOKUP(A199,'Cadastro-Estoque'!A:G,1,FALSE)),"Produto não cadastrado",VLOOKUP(A199,'Cadastro-Estoque'!A:G,4,FALSE)))</f>
        <v/>
      </c>
      <c r="G199" s="2" t="str">
        <f>IF(ISBLANK(A199),"",IF(ISERROR(VLOOKUP(A199,'Cadastro-Estoque'!A:G,1,FALSE)),"Produto não cadastrado",VLOOKUP(A199,'Cadastro-Estoque'!A:G,2,FALSE)))</f>
        <v/>
      </c>
      <c r="H199" s="2" t="str">
        <f>IF(ISERROR(VLOOKUP(A199,'Cadastro-Estoque'!A:G,1,FALSE)),"",VLOOKUP(A199,'Cadastro-Estoque'!A:G,3,FALSE))</f>
        <v/>
      </c>
    </row>
    <row r="200" spans="5:8" ht="18.75" customHeight="1" x14ac:dyDescent="0.25">
      <c r="E200" s="2" t="str">
        <f t="shared" si="3"/>
        <v/>
      </c>
      <c r="F200" s="2" t="str">
        <f>IF(ISBLANK(A200),"",IF(ISERROR(VLOOKUP(A200,'Cadastro-Estoque'!A:G,1,FALSE)),"Produto não cadastrado",VLOOKUP(A200,'Cadastro-Estoque'!A:G,4,FALSE)))</f>
        <v/>
      </c>
      <c r="G200" s="2" t="str">
        <f>IF(ISBLANK(A200),"",IF(ISERROR(VLOOKUP(A200,'Cadastro-Estoque'!A:G,1,FALSE)),"Produto não cadastrado",VLOOKUP(A200,'Cadastro-Estoque'!A:G,2,FALSE)))</f>
        <v/>
      </c>
      <c r="H200" s="2" t="str">
        <f>IF(ISERROR(VLOOKUP(A200,'Cadastro-Estoque'!A:G,1,FALSE)),"",VLOOKUP(A200,'Cadastro-Estoque'!A:G,3,FALSE))</f>
        <v/>
      </c>
    </row>
    <row r="201" spans="5:8" ht="18.75" customHeight="1" x14ac:dyDescent="0.25">
      <c r="E201" s="2" t="str">
        <f t="shared" si="3"/>
        <v/>
      </c>
      <c r="F201" s="2" t="str">
        <f>IF(ISBLANK(A201),"",IF(ISERROR(VLOOKUP(A201,'Cadastro-Estoque'!A:G,1,FALSE)),"Produto não cadastrado",VLOOKUP(A201,'Cadastro-Estoque'!A:G,4,FALSE)))</f>
        <v/>
      </c>
      <c r="G201" s="2" t="str">
        <f>IF(ISBLANK(A201),"",IF(ISERROR(VLOOKUP(A201,'Cadastro-Estoque'!A:G,1,FALSE)),"Produto não cadastrado",VLOOKUP(A201,'Cadastro-Estoque'!A:G,2,FALSE)))</f>
        <v/>
      </c>
      <c r="H201" s="2" t="str">
        <f>IF(ISERROR(VLOOKUP(A201,'Cadastro-Estoque'!A:G,1,FALSE)),"",VLOOKUP(A201,'Cadastro-Estoque'!A:G,3,FALSE))</f>
        <v/>
      </c>
    </row>
    <row r="202" spans="5:8" ht="18.75" customHeight="1" x14ac:dyDescent="0.25">
      <c r="E202" s="2" t="str">
        <f t="shared" si="3"/>
        <v/>
      </c>
      <c r="F202" s="2" t="str">
        <f>IF(ISBLANK(A202),"",IF(ISERROR(VLOOKUP(A202,'Cadastro-Estoque'!A:G,1,FALSE)),"Produto não cadastrado",VLOOKUP(A202,'Cadastro-Estoque'!A:G,4,FALSE)))</f>
        <v/>
      </c>
      <c r="G202" s="2" t="str">
        <f>IF(ISBLANK(A202),"",IF(ISERROR(VLOOKUP(A202,'Cadastro-Estoque'!A:G,1,FALSE)),"Produto não cadastrado",VLOOKUP(A202,'Cadastro-Estoque'!A:G,2,FALSE)))</f>
        <v/>
      </c>
      <c r="H202" s="2" t="str">
        <f>IF(ISERROR(VLOOKUP(A202,'Cadastro-Estoque'!A:G,1,FALSE)),"",VLOOKUP(A202,'Cadastro-Estoque'!A:G,3,FALSE))</f>
        <v/>
      </c>
    </row>
    <row r="203" spans="5:8" ht="18.75" customHeight="1" x14ac:dyDescent="0.25">
      <c r="E203" s="2" t="str">
        <f t="shared" si="3"/>
        <v/>
      </c>
      <c r="F203" s="2" t="str">
        <f>IF(ISBLANK(A203),"",IF(ISERROR(VLOOKUP(A203,'Cadastro-Estoque'!A:G,1,FALSE)),"Produto não cadastrado",VLOOKUP(A203,'Cadastro-Estoque'!A:G,4,FALSE)))</f>
        <v/>
      </c>
      <c r="G203" s="2" t="str">
        <f>IF(ISBLANK(A203),"",IF(ISERROR(VLOOKUP(A203,'Cadastro-Estoque'!A:G,1,FALSE)),"Produto não cadastrado",VLOOKUP(A203,'Cadastro-Estoque'!A:G,2,FALSE)))</f>
        <v/>
      </c>
      <c r="H203" s="2" t="str">
        <f>IF(ISERROR(VLOOKUP(A203,'Cadastro-Estoque'!A:G,1,FALSE)),"",VLOOKUP(A203,'Cadastro-Estoque'!A:G,3,FALSE))</f>
        <v/>
      </c>
    </row>
    <row r="204" spans="5:8" ht="18.75" customHeight="1" x14ac:dyDescent="0.25">
      <c r="E204" s="2" t="str">
        <f t="shared" si="3"/>
        <v/>
      </c>
      <c r="F204" s="2" t="str">
        <f>IF(ISBLANK(A204),"",IF(ISERROR(VLOOKUP(A204,'Cadastro-Estoque'!A:G,1,FALSE)),"Produto não cadastrado",VLOOKUP(A204,'Cadastro-Estoque'!A:G,4,FALSE)))</f>
        <v/>
      </c>
      <c r="G204" s="2" t="str">
        <f>IF(ISBLANK(A204),"",IF(ISERROR(VLOOKUP(A204,'Cadastro-Estoque'!A:G,1,FALSE)),"Produto não cadastrado",VLOOKUP(A204,'Cadastro-Estoque'!A:G,2,FALSE)))</f>
        <v/>
      </c>
      <c r="H204" s="2" t="str">
        <f>IF(ISERROR(VLOOKUP(A204,'Cadastro-Estoque'!A:G,1,FALSE)),"",VLOOKUP(A204,'Cadastro-Estoque'!A:G,3,FALSE))</f>
        <v/>
      </c>
    </row>
    <row r="205" spans="5:8" ht="18.75" customHeight="1" x14ac:dyDescent="0.25">
      <c r="E205" s="2" t="str">
        <f t="shared" si="3"/>
        <v/>
      </c>
      <c r="F205" s="2" t="str">
        <f>IF(ISBLANK(A205),"",IF(ISERROR(VLOOKUP(A205,'Cadastro-Estoque'!A:G,1,FALSE)),"Produto não cadastrado",VLOOKUP(A205,'Cadastro-Estoque'!A:G,4,FALSE)))</f>
        <v/>
      </c>
      <c r="G205" s="2" t="str">
        <f>IF(ISBLANK(A205),"",IF(ISERROR(VLOOKUP(A205,'Cadastro-Estoque'!A:G,1,FALSE)),"Produto não cadastrado",VLOOKUP(A205,'Cadastro-Estoque'!A:G,2,FALSE)))</f>
        <v/>
      </c>
      <c r="H205" s="2" t="str">
        <f>IF(ISERROR(VLOOKUP(A205,'Cadastro-Estoque'!A:G,1,FALSE)),"",VLOOKUP(A205,'Cadastro-Estoque'!A:G,3,FALSE))</f>
        <v/>
      </c>
    </row>
    <row r="206" spans="5:8" ht="18.75" customHeight="1" x14ac:dyDescent="0.25">
      <c r="E206" s="2" t="str">
        <f t="shared" si="3"/>
        <v/>
      </c>
      <c r="F206" s="2" t="str">
        <f>IF(ISBLANK(A206),"",IF(ISERROR(VLOOKUP(A206,'Cadastro-Estoque'!A:G,1,FALSE)),"Produto não cadastrado",VLOOKUP(A206,'Cadastro-Estoque'!A:G,4,FALSE)))</f>
        <v/>
      </c>
      <c r="G206" s="2" t="str">
        <f>IF(ISBLANK(A206),"",IF(ISERROR(VLOOKUP(A206,'Cadastro-Estoque'!A:G,1,FALSE)),"Produto não cadastrado",VLOOKUP(A206,'Cadastro-Estoque'!A:G,2,FALSE)))</f>
        <v/>
      </c>
      <c r="H206" s="2" t="str">
        <f>IF(ISERROR(VLOOKUP(A206,'Cadastro-Estoque'!A:G,1,FALSE)),"",VLOOKUP(A206,'Cadastro-Estoque'!A:G,3,FALSE))</f>
        <v/>
      </c>
    </row>
    <row r="207" spans="5:8" ht="18.75" customHeight="1" x14ac:dyDescent="0.25">
      <c r="E207" s="2" t="str">
        <f t="shared" si="3"/>
        <v/>
      </c>
      <c r="F207" s="2" t="str">
        <f>IF(ISBLANK(A207),"",IF(ISERROR(VLOOKUP(A207,'Cadastro-Estoque'!A:G,1,FALSE)),"Produto não cadastrado",VLOOKUP(A207,'Cadastro-Estoque'!A:G,4,FALSE)))</f>
        <v/>
      </c>
      <c r="G207" s="2" t="str">
        <f>IF(ISBLANK(A207),"",IF(ISERROR(VLOOKUP(A207,'Cadastro-Estoque'!A:G,1,FALSE)),"Produto não cadastrado",VLOOKUP(A207,'Cadastro-Estoque'!A:G,2,FALSE)))</f>
        <v/>
      </c>
      <c r="H207" s="2" t="str">
        <f>IF(ISERROR(VLOOKUP(A207,'Cadastro-Estoque'!A:G,1,FALSE)),"",VLOOKUP(A207,'Cadastro-Estoque'!A:G,3,FALSE))</f>
        <v/>
      </c>
    </row>
    <row r="208" spans="5:8" ht="18.75" customHeight="1" x14ac:dyDescent="0.25">
      <c r="E208" s="2" t="str">
        <f t="shared" si="3"/>
        <v/>
      </c>
      <c r="F208" s="2" t="str">
        <f>IF(ISBLANK(A208),"",IF(ISERROR(VLOOKUP(A208,'Cadastro-Estoque'!A:G,1,FALSE)),"Produto não cadastrado",VLOOKUP(A208,'Cadastro-Estoque'!A:G,4,FALSE)))</f>
        <v/>
      </c>
      <c r="G208" s="2" t="str">
        <f>IF(ISBLANK(A208),"",IF(ISERROR(VLOOKUP(A208,'Cadastro-Estoque'!A:G,1,FALSE)),"Produto não cadastrado",VLOOKUP(A208,'Cadastro-Estoque'!A:G,2,FALSE)))</f>
        <v/>
      </c>
      <c r="H208" s="2" t="str">
        <f>IF(ISERROR(VLOOKUP(A208,'Cadastro-Estoque'!A:G,1,FALSE)),"",VLOOKUP(A208,'Cadastro-Estoque'!A:G,3,FALSE))</f>
        <v/>
      </c>
    </row>
    <row r="209" spans="5:8" ht="18.75" customHeight="1" x14ac:dyDescent="0.25">
      <c r="E209" s="2" t="str">
        <f t="shared" si="3"/>
        <v/>
      </c>
      <c r="F209" s="2" t="str">
        <f>IF(ISBLANK(A209),"",IF(ISERROR(VLOOKUP(A209,'Cadastro-Estoque'!A:G,1,FALSE)),"Produto não cadastrado",VLOOKUP(A209,'Cadastro-Estoque'!A:G,4,FALSE)))</f>
        <v/>
      </c>
      <c r="G209" s="2" t="str">
        <f>IF(ISBLANK(A209),"",IF(ISERROR(VLOOKUP(A209,'Cadastro-Estoque'!A:G,1,FALSE)),"Produto não cadastrado",VLOOKUP(A209,'Cadastro-Estoque'!A:G,2,FALSE)))</f>
        <v/>
      </c>
      <c r="H209" s="2" t="str">
        <f>IF(ISERROR(VLOOKUP(A209,'Cadastro-Estoque'!A:G,1,FALSE)),"",VLOOKUP(A209,'Cadastro-Estoque'!A:G,3,FALSE))</f>
        <v/>
      </c>
    </row>
    <row r="210" spans="5:8" ht="18.75" customHeight="1" x14ac:dyDescent="0.25">
      <c r="E210" s="2" t="str">
        <f t="shared" si="3"/>
        <v/>
      </c>
      <c r="F210" s="2" t="str">
        <f>IF(ISBLANK(A210),"",IF(ISERROR(VLOOKUP(A210,'Cadastro-Estoque'!A:G,1,FALSE)),"Produto não cadastrado",VLOOKUP(A210,'Cadastro-Estoque'!A:G,4,FALSE)))</f>
        <v/>
      </c>
      <c r="G210" s="2" t="str">
        <f>IF(ISBLANK(A210),"",IF(ISERROR(VLOOKUP(A210,'Cadastro-Estoque'!A:G,1,FALSE)),"Produto não cadastrado",VLOOKUP(A210,'Cadastro-Estoque'!A:G,2,FALSE)))</f>
        <v/>
      </c>
      <c r="H210" s="2" t="str">
        <f>IF(ISERROR(VLOOKUP(A210,'Cadastro-Estoque'!A:G,1,FALSE)),"",VLOOKUP(A210,'Cadastro-Estoque'!A:G,3,FALSE))</f>
        <v/>
      </c>
    </row>
    <row r="211" spans="5:8" ht="18.75" customHeight="1" x14ac:dyDescent="0.25">
      <c r="E211" s="2" t="str">
        <f t="shared" si="3"/>
        <v/>
      </c>
      <c r="F211" s="2" t="str">
        <f>IF(ISBLANK(A211),"",IF(ISERROR(VLOOKUP(A211,'Cadastro-Estoque'!A:G,1,FALSE)),"Produto não cadastrado",VLOOKUP(A211,'Cadastro-Estoque'!A:G,4,FALSE)))</f>
        <v/>
      </c>
      <c r="G211" s="2" t="str">
        <f>IF(ISBLANK(A211),"",IF(ISERROR(VLOOKUP(A211,'Cadastro-Estoque'!A:G,1,FALSE)),"Produto não cadastrado",VLOOKUP(A211,'Cadastro-Estoque'!A:G,2,FALSE)))</f>
        <v/>
      </c>
      <c r="H211" s="2" t="str">
        <f>IF(ISERROR(VLOOKUP(A211,'Cadastro-Estoque'!A:G,1,FALSE)),"",VLOOKUP(A211,'Cadastro-Estoque'!A:G,3,FALSE))</f>
        <v/>
      </c>
    </row>
    <row r="212" spans="5:8" ht="18.75" customHeight="1" x14ac:dyDescent="0.25">
      <c r="E212" s="2" t="str">
        <f t="shared" si="3"/>
        <v/>
      </c>
      <c r="F212" s="2" t="str">
        <f>IF(ISBLANK(A212),"",IF(ISERROR(VLOOKUP(A212,'Cadastro-Estoque'!A:G,1,FALSE)),"Produto não cadastrado",VLOOKUP(A212,'Cadastro-Estoque'!A:G,4,FALSE)))</f>
        <v/>
      </c>
      <c r="G212" s="2" t="str">
        <f>IF(ISBLANK(A212),"",IF(ISERROR(VLOOKUP(A212,'Cadastro-Estoque'!A:G,1,FALSE)),"Produto não cadastrado",VLOOKUP(A212,'Cadastro-Estoque'!A:G,2,FALSE)))</f>
        <v/>
      </c>
      <c r="H212" s="2" t="str">
        <f>IF(ISERROR(VLOOKUP(A212,'Cadastro-Estoque'!A:G,1,FALSE)),"",VLOOKUP(A212,'Cadastro-Estoque'!A:G,3,FALSE))</f>
        <v/>
      </c>
    </row>
    <row r="213" spans="5:8" ht="18.75" customHeight="1" x14ac:dyDescent="0.25">
      <c r="E213" s="2" t="str">
        <f t="shared" si="3"/>
        <v/>
      </c>
      <c r="F213" s="2" t="str">
        <f>IF(ISBLANK(A213),"",IF(ISERROR(VLOOKUP(A213,'Cadastro-Estoque'!A:G,1,FALSE)),"Produto não cadastrado",VLOOKUP(A213,'Cadastro-Estoque'!A:G,4,FALSE)))</f>
        <v/>
      </c>
      <c r="G213" s="2" t="str">
        <f>IF(ISBLANK(A213),"",IF(ISERROR(VLOOKUP(A213,'Cadastro-Estoque'!A:G,1,FALSE)),"Produto não cadastrado",VLOOKUP(A213,'Cadastro-Estoque'!A:G,2,FALSE)))</f>
        <v/>
      </c>
      <c r="H213" s="2" t="str">
        <f>IF(ISERROR(VLOOKUP(A213,'Cadastro-Estoque'!A:G,1,FALSE)),"",VLOOKUP(A213,'Cadastro-Estoque'!A:G,3,FALSE))</f>
        <v/>
      </c>
    </row>
    <row r="214" spans="5:8" ht="18.75" customHeight="1" x14ac:dyDescent="0.25">
      <c r="E214" s="2" t="str">
        <f t="shared" si="3"/>
        <v/>
      </c>
      <c r="F214" s="2" t="str">
        <f>IF(ISBLANK(A214),"",IF(ISERROR(VLOOKUP(A214,'Cadastro-Estoque'!A:G,1,FALSE)),"Produto não cadastrado",VLOOKUP(A214,'Cadastro-Estoque'!A:G,4,FALSE)))</f>
        <v/>
      </c>
      <c r="G214" s="2" t="str">
        <f>IF(ISBLANK(A214),"",IF(ISERROR(VLOOKUP(A214,'Cadastro-Estoque'!A:G,1,FALSE)),"Produto não cadastrado",VLOOKUP(A214,'Cadastro-Estoque'!A:G,2,FALSE)))</f>
        <v/>
      </c>
      <c r="H214" s="2" t="str">
        <f>IF(ISERROR(VLOOKUP(A214,'Cadastro-Estoque'!A:G,1,FALSE)),"",VLOOKUP(A214,'Cadastro-Estoque'!A:G,3,FALSE))</f>
        <v/>
      </c>
    </row>
    <row r="215" spans="5:8" ht="18.75" customHeight="1" x14ac:dyDescent="0.25">
      <c r="E215" s="2" t="str">
        <f t="shared" si="3"/>
        <v/>
      </c>
      <c r="F215" s="2" t="str">
        <f>IF(ISBLANK(A215),"",IF(ISERROR(VLOOKUP(A215,'Cadastro-Estoque'!A:G,1,FALSE)),"Produto não cadastrado",VLOOKUP(A215,'Cadastro-Estoque'!A:G,4,FALSE)))</f>
        <v/>
      </c>
      <c r="G215" s="2" t="str">
        <f>IF(ISBLANK(A215),"",IF(ISERROR(VLOOKUP(A215,'Cadastro-Estoque'!A:G,1,FALSE)),"Produto não cadastrado",VLOOKUP(A215,'Cadastro-Estoque'!A:G,2,FALSE)))</f>
        <v/>
      </c>
      <c r="H215" s="2" t="str">
        <f>IF(ISERROR(VLOOKUP(A215,'Cadastro-Estoque'!A:G,1,FALSE)),"",VLOOKUP(A215,'Cadastro-Estoque'!A:G,3,FALSE))</f>
        <v/>
      </c>
    </row>
    <row r="216" spans="5:8" ht="18.75" customHeight="1" x14ac:dyDescent="0.25">
      <c r="E216" s="2" t="str">
        <f t="shared" si="3"/>
        <v/>
      </c>
      <c r="F216" s="2" t="str">
        <f>IF(ISBLANK(A216),"",IF(ISERROR(VLOOKUP(A216,'Cadastro-Estoque'!A:G,1,FALSE)),"Produto não cadastrado",VLOOKUP(A216,'Cadastro-Estoque'!A:G,4,FALSE)))</f>
        <v/>
      </c>
      <c r="G216" s="2" t="str">
        <f>IF(ISBLANK(A216),"",IF(ISERROR(VLOOKUP(A216,'Cadastro-Estoque'!A:G,1,FALSE)),"Produto não cadastrado",VLOOKUP(A216,'Cadastro-Estoque'!A:G,2,FALSE)))</f>
        <v/>
      </c>
      <c r="H216" s="2" t="str">
        <f>IF(ISERROR(VLOOKUP(A216,'Cadastro-Estoque'!A:G,1,FALSE)),"",VLOOKUP(A216,'Cadastro-Estoque'!A:G,3,FALSE))</f>
        <v/>
      </c>
    </row>
    <row r="217" spans="5:8" ht="18.75" customHeight="1" x14ac:dyDescent="0.25">
      <c r="E217" s="2" t="str">
        <f t="shared" si="3"/>
        <v/>
      </c>
      <c r="F217" s="2" t="str">
        <f>IF(ISBLANK(A217),"",IF(ISERROR(VLOOKUP(A217,'Cadastro-Estoque'!A:G,1,FALSE)),"Produto não cadastrado",VLOOKUP(A217,'Cadastro-Estoque'!A:G,4,FALSE)))</f>
        <v/>
      </c>
      <c r="G217" s="2" t="str">
        <f>IF(ISBLANK(A217),"",IF(ISERROR(VLOOKUP(A217,'Cadastro-Estoque'!A:G,1,FALSE)),"Produto não cadastrado",VLOOKUP(A217,'Cadastro-Estoque'!A:G,2,FALSE)))</f>
        <v/>
      </c>
      <c r="H217" s="2" t="str">
        <f>IF(ISERROR(VLOOKUP(A217,'Cadastro-Estoque'!A:G,1,FALSE)),"",VLOOKUP(A217,'Cadastro-Estoque'!A:G,3,FALSE))</f>
        <v/>
      </c>
    </row>
    <row r="218" spans="5:8" ht="18.75" customHeight="1" x14ac:dyDescent="0.25">
      <c r="E218" s="2" t="str">
        <f t="shared" si="3"/>
        <v/>
      </c>
      <c r="F218" s="2" t="str">
        <f>IF(ISBLANK(A218),"",IF(ISERROR(VLOOKUP(A218,'Cadastro-Estoque'!A:G,1,FALSE)),"Produto não cadastrado",VLOOKUP(A218,'Cadastro-Estoque'!A:G,4,FALSE)))</f>
        <v/>
      </c>
      <c r="G218" s="2" t="str">
        <f>IF(ISBLANK(A218),"",IF(ISERROR(VLOOKUP(A218,'Cadastro-Estoque'!A:G,1,FALSE)),"Produto não cadastrado",VLOOKUP(A218,'Cadastro-Estoque'!A:G,2,FALSE)))</f>
        <v/>
      </c>
      <c r="H218" s="2" t="str">
        <f>IF(ISERROR(VLOOKUP(A218,'Cadastro-Estoque'!A:G,1,FALSE)),"",VLOOKUP(A218,'Cadastro-Estoque'!A:G,3,FALSE))</f>
        <v/>
      </c>
    </row>
    <row r="219" spans="5:8" ht="18.75" customHeight="1" x14ac:dyDescent="0.25">
      <c r="E219" s="2" t="str">
        <f t="shared" si="3"/>
        <v/>
      </c>
      <c r="F219" s="2" t="str">
        <f>IF(ISBLANK(A219),"",IF(ISERROR(VLOOKUP(A219,'Cadastro-Estoque'!A:G,1,FALSE)),"Produto não cadastrado",VLOOKUP(A219,'Cadastro-Estoque'!A:G,4,FALSE)))</f>
        <v/>
      </c>
      <c r="G219" s="2" t="str">
        <f>IF(ISBLANK(A219),"",IF(ISERROR(VLOOKUP(A219,'Cadastro-Estoque'!A:G,1,FALSE)),"Produto não cadastrado",VLOOKUP(A219,'Cadastro-Estoque'!A:G,2,FALSE)))</f>
        <v/>
      </c>
      <c r="H219" s="2" t="str">
        <f>IF(ISERROR(VLOOKUP(A219,'Cadastro-Estoque'!A:G,1,FALSE)),"",VLOOKUP(A219,'Cadastro-Estoque'!A:G,3,FALSE))</f>
        <v/>
      </c>
    </row>
    <row r="220" spans="5:8" ht="18.75" customHeight="1" x14ac:dyDescent="0.25">
      <c r="E220" s="2" t="str">
        <f t="shared" si="3"/>
        <v/>
      </c>
      <c r="F220" s="2" t="str">
        <f>IF(ISBLANK(A220),"",IF(ISERROR(VLOOKUP(A220,'Cadastro-Estoque'!A:G,1,FALSE)),"Produto não cadastrado",VLOOKUP(A220,'Cadastro-Estoque'!A:G,4,FALSE)))</f>
        <v/>
      </c>
      <c r="G220" s="2" t="str">
        <f>IF(ISBLANK(A220),"",IF(ISERROR(VLOOKUP(A220,'Cadastro-Estoque'!A:G,1,FALSE)),"Produto não cadastrado",VLOOKUP(A220,'Cadastro-Estoque'!A:G,2,FALSE)))</f>
        <v/>
      </c>
      <c r="H220" s="2" t="str">
        <f>IF(ISERROR(VLOOKUP(A220,'Cadastro-Estoque'!A:G,1,FALSE)),"",VLOOKUP(A220,'Cadastro-Estoque'!A:G,3,FALSE))</f>
        <v/>
      </c>
    </row>
    <row r="221" spans="5:8" ht="18.75" customHeight="1" x14ac:dyDescent="0.25">
      <c r="E221" s="2" t="str">
        <f t="shared" si="3"/>
        <v/>
      </c>
      <c r="F221" s="2" t="str">
        <f>IF(ISBLANK(A221),"",IF(ISERROR(VLOOKUP(A221,'Cadastro-Estoque'!A:G,1,FALSE)),"Produto não cadastrado",VLOOKUP(A221,'Cadastro-Estoque'!A:G,4,FALSE)))</f>
        <v/>
      </c>
      <c r="G221" s="2" t="str">
        <f>IF(ISBLANK(A221),"",IF(ISERROR(VLOOKUP(A221,'Cadastro-Estoque'!A:G,1,FALSE)),"Produto não cadastrado",VLOOKUP(A221,'Cadastro-Estoque'!A:G,2,FALSE)))</f>
        <v/>
      </c>
      <c r="H221" s="2" t="str">
        <f>IF(ISERROR(VLOOKUP(A221,'Cadastro-Estoque'!A:G,1,FALSE)),"",VLOOKUP(A221,'Cadastro-Estoque'!A:G,3,FALSE))</f>
        <v/>
      </c>
    </row>
    <row r="222" spans="5:8" ht="18.75" customHeight="1" x14ac:dyDescent="0.25">
      <c r="E222" s="2" t="str">
        <f t="shared" si="3"/>
        <v/>
      </c>
      <c r="F222" s="2" t="str">
        <f>IF(ISBLANK(A222),"",IF(ISERROR(VLOOKUP(A222,'Cadastro-Estoque'!A:G,1,FALSE)),"Produto não cadastrado",VLOOKUP(A222,'Cadastro-Estoque'!A:G,4,FALSE)))</f>
        <v/>
      </c>
      <c r="G222" s="2" t="str">
        <f>IF(ISBLANK(A222),"",IF(ISERROR(VLOOKUP(A222,'Cadastro-Estoque'!A:G,1,FALSE)),"Produto não cadastrado",VLOOKUP(A222,'Cadastro-Estoque'!A:G,2,FALSE)))</f>
        <v/>
      </c>
      <c r="H222" s="2" t="str">
        <f>IF(ISERROR(VLOOKUP(A222,'Cadastro-Estoque'!A:G,1,FALSE)),"",VLOOKUP(A222,'Cadastro-Estoque'!A:G,3,FALSE))</f>
        <v/>
      </c>
    </row>
    <row r="223" spans="5:8" ht="18.75" customHeight="1" x14ac:dyDescent="0.25">
      <c r="E223" s="2" t="str">
        <f t="shared" si="3"/>
        <v/>
      </c>
      <c r="F223" s="2" t="str">
        <f>IF(ISBLANK(A223),"",IF(ISERROR(VLOOKUP(A223,'Cadastro-Estoque'!A:G,1,FALSE)),"Produto não cadastrado",VLOOKUP(A223,'Cadastro-Estoque'!A:G,4,FALSE)))</f>
        <v/>
      </c>
      <c r="G223" s="2" t="str">
        <f>IF(ISBLANK(A223),"",IF(ISERROR(VLOOKUP(A223,'Cadastro-Estoque'!A:G,1,FALSE)),"Produto não cadastrado",VLOOKUP(A223,'Cadastro-Estoque'!A:G,2,FALSE)))</f>
        <v/>
      </c>
      <c r="H223" s="2" t="str">
        <f>IF(ISERROR(VLOOKUP(A223,'Cadastro-Estoque'!A:G,1,FALSE)),"",VLOOKUP(A223,'Cadastro-Estoque'!A:G,3,FALSE))</f>
        <v/>
      </c>
    </row>
    <row r="224" spans="5:8" ht="18.75" customHeight="1" x14ac:dyDescent="0.25">
      <c r="E224" s="2" t="str">
        <f t="shared" si="3"/>
        <v/>
      </c>
      <c r="F224" s="2" t="str">
        <f>IF(ISBLANK(A224),"",IF(ISERROR(VLOOKUP(A224,'Cadastro-Estoque'!A:G,1,FALSE)),"Produto não cadastrado",VLOOKUP(A224,'Cadastro-Estoque'!A:G,4,FALSE)))</f>
        <v/>
      </c>
      <c r="G224" s="2" t="str">
        <f>IF(ISBLANK(A224),"",IF(ISERROR(VLOOKUP(A224,'Cadastro-Estoque'!A:G,1,FALSE)),"Produto não cadastrado",VLOOKUP(A224,'Cadastro-Estoque'!A:G,2,FALSE)))</f>
        <v/>
      </c>
      <c r="H224" s="2" t="str">
        <f>IF(ISERROR(VLOOKUP(A224,'Cadastro-Estoque'!A:G,1,FALSE)),"",VLOOKUP(A224,'Cadastro-Estoque'!A:G,3,FALSE))</f>
        <v/>
      </c>
    </row>
    <row r="225" spans="5:8" ht="18.75" customHeight="1" x14ac:dyDescent="0.25">
      <c r="E225" s="2" t="str">
        <f t="shared" si="3"/>
        <v/>
      </c>
      <c r="F225" s="2" t="str">
        <f>IF(ISBLANK(A225),"",IF(ISERROR(VLOOKUP(A225,'Cadastro-Estoque'!A:G,1,FALSE)),"Produto não cadastrado",VLOOKUP(A225,'Cadastro-Estoque'!A:G,4,FALSE)))</f>
        <v/>
      </c>
      <c r="G225" s="2" t="str">
        <f>IF(ISBLANK(A225),"",IF(ISERROR(VLOOKUP(A225,'Cadastro-Estoque'!A:G,1,FALSE)),"Produto não cadastrado",VLOOKUP(A225,'Cadastro-Estoque'!A:G,2,FALSE)))</f>
        <v/>
      </c>
      <c r="H225" s="2" t="str">
        <f>IF(ISERROR(VLOOKUP(A225,'Cadastro-Estoque'!A:G,1,FALSE)),"",VLOOKUP(A225,'Cadastro-Estoque'!A:G,3,FALSE))</f>
        <v/>
      </c>
    </row>
    <row r="226" spans="5:8" ht="18.75" customHeight="1" x14ac:dyDescent="0.25">
      <c r="E226" s="2" t="str">
        <f t="shared" si="3"/>
        <v/>
      </c>
      <c r="F226" s="2" t="str">
        <f>IF(ISBLANK(A226),"",IF(ISERROR(VLOOKUP(A226,'Cadastro-Estoque'!A:G,1,FALSE)),"Produto não cadastrado",VLOOKUP(A226,'Cadastro-Estoque'!A:G,4,FALSE)))</f>
        <v/>
      </c>
      <c r="G226" s="2" t="str">
        <f>IF(ISBLANK(A226),"",IF(ISERROR(VLOOKUP(A226,'Cadastro-Estoque'!A:G,1,FALSE)),"Produto não cadastrado",VLOOKUP(A226,'Cadastro-Estoque'!A:G,2,FALSE)))</f>
        <v/>
      </c>
      <c r="H226" s="2" t="str">
        <f>IF(ISERROR(VLOOKUP(A226,'Cadastro-Estoque'!A:G,1,FALSE)),"",VLOOKUP(A226,'Cadastro-Estoque'!A:G,3,FALSE))</f>
        <v/>
      </c>
    </row>
    <row r="227" spans="5:8" ht="18.75" customHeight="1" x14ac:dyDescent="0.25">
      <c r="E227" s="2" t="str">
        <f t="shared" si="3"/>
        <v/>
      </c>
      <c r="F227" s="2" t="str">
        <f>IF(ISBLANK(A227),"",IF(ISERROR(VLOOKUP(A227,'Cadastro-Estoque'!A:G,1,FALSE)),"Produto não cadastrado",VLOOKUP(A227,'Cadastro-Estoque'!A:G,4,FALSE)))</f>
        <v/>
      </c>
      <c r="G227" s="2" t="str">
        <f>IF(ISBLANK(A227),"",IF(ISERROR(VLOOKUP(A227,'Cadastro-Estoque'!A:G,1,FALSE)),"Produto não cadastrado",VLOOKUP(A227,'Cadastro-Estoque'!A:G,2,FALSE)))</f>
        <v/>
      </c>
      <c r="H227" s="2" t="str">
        <f>IF(ISERROR(VLOOKUP(A227,'Cadastro-Estoque'!A:G,1,FALSE)),"",VLOOKUP(A227,'Cadastro-Estoque'!A:G,3,FALSE))</f>
        <v/>
      </c>
    </row>
    <row r="228" spans="5:8" ht="18.75" customHeight="1" x14ac:dyDescent="0.25">
      <c r="E228" s="2" t="str">
        <f t="shared" si="3"/>
        <v/>
      </c>
      <c r="F228" s="2" t="str">
        <f>IF(ISBLANK(A228),"",IF(ISERROR(VLOOKUP(A228,'Cadastro-Estoque'!A:G,1,FALSE)),"Produto não cadastrado",VLOOKUP(A228,'Cadastro-Estoque'!A:G,4,FALSE)))</f>
        <v/>
      </c>
      <c r="G228" s="2" t="str">
        <f>IF(ISBLANK(A228),"",IF(ISERROR(VLOOKUP(A228,'Cadastro-Estoque'!A:G,1,FALSE)),"Produto não cadastrado",VLOOKUP(A228,'Cadastro-Estoque'!A:G,2,FALSE)))</f>
        <v/>
      </c>
      <c r="H228" s="2" t="str">
        <f>IF(ISERROR(VLOOKUP(A228,'Cadastro-Estoque'!A:G,1,FALSE)),"",VLOOKUP(A228,'Cadastro-Estoque'!A:G,3,FALSE))</f>
        <v/>
      </c>
    </row>
    <row r="229" spans="5:8" ht="18.75" customHeight="1" x14ac:dyDescent="0.25">
      <c r="E229" s="2" t="str">
        <f t="shared" si="3"/>
        <v/>
      </c>
      <c r="F229" s="2" t="str">
        <f>IF(ISBLANK(A229),"",IF(ISERROR(VLOOKUP(A229,'Cadastro-Estoque'!A:G,1,FALSE)),"Produto não cadastrado",VLOOKUP(A229,'Cadastro-Estoque'!A:G,4,FALSE)))</f>
        <v/>
      </c>
      <c r="G229" s="2" t="str">
        <f>IF(ISBLANK(A229),"",IF(ISERROR(VLOOKUP(A229,'Cadastro-Estoque'!A:G,1,FALSE)),"Produto não cadastrado",VLOOKUP(A229,'Cadastro-Estoque'!A:G,2,FALSE)))</f>
        <v/>
      </c>
      <c r="H229" s="2" t="str">
        <f>IF(ISERROR(VLOOKUP(A229,'Cadastro-Estoque'!A:G,1,FALSE)),"",VLOOKUP(A229,'Cadastro-Estoque'!A:G,3,FALSE))</f>
        <v/>
      </c>
    </row>
    <row r="230" spans="5:8" ht="18.75" customHeight="1" x14ac:dyDescent="0.25">
      <c r="E230" s="2" t="str">
        <f t="shared" si="3"/>
        <v/>
      </c>
      <c r="F230" s="2" t="str">
        <f>IF(ISBLANK(A230),"",IF(ISERROR(VLOOKUP(A230,'Cadastro-Estoque'!A:G,1,FALSE)),"Produto não cadastrado",VLOOKUP(A230,'Cadastro-Estoque'!A:G,4,FALSE)))</f>
        <v/>
      </c>
      <c r="G230" s="2" t="str">
        <f>IF(ISBLANK(A230),"",IF(ISERROR(VLOOKUP(A230,'Cadastro-Estoque'!A:G,1,FALSE)),"Produto não cadastrado",VLOOKUP(A230,'Cadastro-Estoque'!A:G,2,FALSE)))</f>
        <v/>
      </c>
      <c r="H230" s="2" t="str">
        <f>IF(ISERROR(VLOOKUP(A230,'Cadastro-Estoque'!A:G,1,FALSE)),"",VLOOKUP(A230,'Cadastro-Estoque'!A:G,3,FALSE))</f>
        <v/>
      </c>
    </row>
    <row r="231" spans="5:8" ht="18.75" customHeight="1" x14ac:dyDescent="0.25">
      <c r="E231" s="2" t="str">
        <f t="shared" si="3"/>
        <v/>
      </c>
      <c r="F231" s="2" t="str">
        <f>IF(ISBLANK(A231),"",IF(ISERROR(VLOOKUP(A231,'Cadastro-Estoque'!A:G,1,FALSE)),"Produto não cadastrado",VLOOKUP(A231,'Cadastro-Estoque'!A:G,4,FALSE)))</f>
        <v/>
      </c>
      <c r="G231" s="2" t="str">
        <f>IF(ISBLANK(A231),"",IF(ISERROR(VLOOKUP(A231,'Cadastro-Estoque'!A:G,1,FALSE)),"Produto não cadastrado",VLOOKUP(A231,'Cadastro-Estoque'!A:G,2,FALSE)))</f>
        <v/>
      </c>
      <c r="H231" s="2" t="str">
        <f>IF(ISERROR(VLOOKUP(A231,'Cadastro-Estoque'!A:G,1,FALSE)),"",VLOOKUP(A231,'Cadastro-Estoque'!A:G,3,FALSE))</f>
        <v/>
      </c>
    </row>
    <row r="232" spans="5:8" ht="18.75" customHeight="1" x14ac:dyDescent="0.25">
      <c r="E232" s="2" t="str">
        <f t="shared" si="3"/>
        <v/>
      </c>
      <c r="F232" s="2" t="str">
        <f>IF(ISBLANK(A232),"",IF(ISERROR(VLOOKUP(A232,'Cadastro-Estoque'!A:G,1,FALSE)),"Produto não cadastrado",VLOOKUP(A232,'Cadastro-Estoque'!A:G,4,FALSE)))</f>
        <v/>
      </c>
      <c r="G232" s="2" t="str">
        <f>IF(ISBLANK(A232),"",IF(ISERROR(VLOOKUP(A232,'Cadastro-Estoque'!A:G,1,FALSE)),"Produto não cadastrado",VLOOKUP(A232,'Cadastro-Estoque'!A:G,2,FALSE)))</f>
        <v/>
      </c>
      <c r="H232" s="2" t="str">
        <f>IF(ISERROR(VLOOKUP(A232,'Cadastro-Estoque'!A:G,1,FALSE)),"",VLOOKUP(A232,'Cadastro-Estoque'!A:G,3,FALSE))</f>
        <v/>
      </c>
    </row>
    <row r="233" spans="5:8" ht="18.75" customHeight="1" x14ac:dyDescent="0.25">
      <c r="E233" s="2" t="str">
        <f t="shared" si="3"/>
        <v/>
      </c>
      <c r="F233" s="2" t="str">
        <f>IF(ISBLANK(A233),"",IF(ISERROR(VLOOKUP(A233,'Cadastro-Estoque'!A:G,1,FALSE)),"Produto não cadastrado",VLOOKUP(A233,'Cadastro-Estoque'!A:G,4,FALSE)))</f>
        <v/>
      </c>
      <c r="G233" s="2" t="str">
        <f>IF(ISBLANK(A233),"",IF(ISERROR(VLOOKUP(A233,'Cadastro-Estoque'!A:G,1,FALSE)),"Produto não cadastrado",VLOOKUP(A233,'Cadastro-Estoque'!A:G,2,FALSE)))</f>
        <v/>
      </c>
      <c r="H233" s="2" t="str">
        <f>IF(ISERROR(VLOOKUP(A233,'Cadastro-Estoque'!A:G,1,FALSE)),"",VLOOKUP(A233,'Cadastro-Estoque'!A:G,3,FALSE))</f>
        <v/>
      </c>
    </row>
    <row r="234" spans="5:8" ht="18.75" customHeight="1" x14ac:dyDescent="0.25">
      <c r="E234" s="2" t="str">
        <f t="shared" si="3"/>
        <v/>
      </c>
      <c r="F234" s="2" t="str">
        <f>IF(ISBLANK(A234),"",IF(ISERROR(VLOOKUP(A234,'Cadastro-Estoque'!A:G,1,FALSE)),"Produto não cadastrado",VLOOKUP(A234,'Cadastro-Estoque'!A:G,4,FALSE)))</f>
        <v/>
      </c>
      <c r="G234" s="2" t="str">
        <f>IF(ISBLANK(A234),"",IF(ISERROR(VLOOKUP(A234,'Cadastro-Estoque'!A:G,1,FALSE)),"Produto não cadastrado",VLOOKUP(A234,'Cadastro-Estoque'!A:G,2,FALSE)))</f>
        <v/>
      </c>
      <c r="H234" s="2" t="str">
        <f>IF(ISERROR(VLOOKUP(A234,'Cadastro-Estoque'!A:G,1,FALSE)),"",VLOOKUP(A234,'Cadastro-Estoque'!A:G,3,FALSE))</f>
        <v/>
      </c>
    </row>
    <row r="235" spans="5:8" ht="18.75" customHeight="1" x14ac:dyDescent="0.25">
      <c r="E235" s="2" t="str">
        <f t="shared" si="3"/>
        <v/>
      </c>
      <c r="F235" s="2" t="str">
        <f>IF(ISBLANK(A235),"",IF(ISERROR(VLOOKUP(A235,'Cadastro-Estoque'!A:G,1,FALSE)),"Produto não cadastrado",VLOOKUP(A235,'Cadastro-Estoque'!A:G,4,FALSE)))</f>
        <v/>
      </c>
      <c r="G235" s="2" t="str">
        <f>IF(ISBLANK(A235),"",IF(ISERROR(VLOOKUP(A235,'Cadastro-Estoque'!A:G,1,FALSE)),"Produto não cadastrado",VLOOKUP(A235,'Cadastro-Estoque'!A:G,2,FALSE)))</f>
        <v/>
      </c>
      <c r="H235" s="2" t="str">
        <f>IF(ISERROR(VLOOKUP(A235,'Cadastro-Estoque'!A:G,1,FALSE)),"",VLOOKUP(A235,'Cadastro-Estoque'!A:G,3,FALSE))</f>
        <v/>
      </c>
    </row>
    <row r="236" spans="5:8" ht="18.75" customHeight="1" x14ac:dyDescent="0.25">
      <c r="E236" s="2" t="str">
        <f t="shared" si="3"/>
        <v/>
      </c>
      <c r="F236" s="2" t="str">
        <f>IF(ISBLANK(A236),"",IF(ISERROR(VLOOKUP(A236,'Cadastro-Estoque'!A:G,1,FALSE)),"Produto não cadastrado",VLOOKUP(A236,'Cadastro-Estoque'!A:G,4,FALSE)))</f>
        <v/>
      </c>
      <c r="G236" s="2" t="str">
        <f>IF(ISBLANK(A236),"",IF(ISERROR(VLOOKUP(A236,'Cadastro-Estoque'!A:G,1,FALSE)),"Produto não cadastrado",VLOOKUP(A236,'Cadastro-Estoque'!A:G,2,FALSE)))</f>
        <v/>
      </c>
      <c r="H236" s="2" t="str">
        <f>IF(ISERROR(VLOOKUP(A236,'Cadastro-Estoque'!A:G,1,FALSE)),"",VLOOKUP(A236,'Cadastro-Estoque'!A:G,3,FALSE))</f>
        <v/>
      </c>
    </row>
    <row r="237" spans="5:8" ht="18.75" customHeight="1" x14ac:dyDescent="0.25">
      <c r="E237" s="2" t="str">
        <f t="shared" si="3"/>
        <v/>
      </c>
      <c r="F237" s="2" t="str">
        <f>IF(ISBLANK(A237),"",IF(ISERROR(VLOOKUP(A237,'Cadastro-Estoque'!A:G,1,FALSE)),"Produto não cadastrado",VLOOKUP(A237,'Cadastro-Estoque'!A:G,4,FALSE)))</f>
        <v/>
      </c>
      <c r="G237" s="2" t="str">
        <f>IF(ISBLANK(A237),"",IF(ISERROR(VLOOKUP(A237,'Cadastro-Estoque'!A:G,1,FALSE)),"Produto não cadastrado",VLOOKUP(A237,'Cadastro-Estoque'!A:G,2,FALSE)))</f>
        <v/>
      </c>
      <c r="H237" s="2" t="str">
        <f>IF(ISERROR(VLOOKUP(A237,'Cadastro-Estoque'!A:G,1,FALSE)),"",VLOOKUP(A237,'Cadastro-Estoque'!A:G,3,FALSE))</f>
        <v/>
      </c>
    </row>
    <row r="238" spans="5:8" ht="18.75" customHeight="1" x14ac:dyDescent="0.25">
      <c r="E238" s="2" t="str">
        <f t="shared" si="3"/>
        <v/>
      </c>
      <c r="F238" s="2" t="str">
        <f>IF(ISBLANK(A238),"",IF(ISERROR(VLOOKUP(A238,'Cadastro-Estoque'!A:G,1,FALSE)),"Produto não cadastrado",VLOOKUP(A238,'Cadastro-Estoque'!A:G,4,FALSE)))</f>
        <v/>
      </c>
      <c r="G238" s="2" t="str">
        <f>IF(ISBLANK(A238),"",IF(ISERROR(VLOOKUP(A238,'Cadastro-Estoque'!A:G,1,FALSE)),"Produto não cadastrado",VLOOKUP(A238,'Cadastro-Estoque'!A:G,2,FALSE)))</f>
        <v/>
      </c>
      <c r="H238" s="2" t="str">
        <f>IF(ISERROR(VLOOKUP(A238,'Cadastro-Estoque'!A:G,1,FALSE)),"",VLOOKUP(A238,'Cadastro-Estoque'!A:G,3,FALSE))</f>
        <v/>
      </c>
    </row>
    <row r="239" spans="5:8" ht="18.75" customHeight="1" x14ac:dyDescent="0.25">
      <c r="E239" s="2" t="str">
        <f t="shared" si="3"/>
        <v/>
      </c>
      <c r="F239" s="2" t="str">
        <f>IF(ISBLANK(A239),"",IF(ISERROR(VLOOKUP(A239,'Cadastro-Estoque'!A:G,1,FALSE)),"Produto não cadastrado",VLOOKUP(A239,'Cadastro-Estoque'!A:G,4,FALSE)))</f>
        <v/>
      </c>
      <c r="G239" s="2" t="str">
        <f>IF(ISBLANK(A239),"",IF(ISERROR(VLOOKUP(A239,'Cadastro-Estoque'!A:G,1,FALSE)),"Produto não cadastrado",VLOOKUP(A239,'Cadastro-Estoque'!A:G,2,FALSE)))</f>
        <v/>
      </c>
      <c r="H239" s="2" t="str">
        <f>IF(ISERROR(VLOOKUP(A239,'Cadastro-Estoque'!A:G,1,FALSE)),"",VLOOKUP(A239,'Cadastro-Estoque'!A:G,3,FALSE))</f>
        <v/>
      </c>
    </row>
    <row r="240" spans="5:8" ht="18.75" customHeight="1" x14ac:dyDescent="0.25">
      <c r="E240" s="2" t="str">
        <f t="shared" si="3"/>
        <v/>
      </c>
      <c r="F240" s="2" t="str">
        <f>IF(ISBLANK(A240),"",IF(ISERROR(VLOOKUP(A240,'Cadastro-Estoque'!A:G,1,FALSE)),"Produto não cadastrado",VLOOKUP(A240,'Cadastro-Estoque'!A:G,4,FALSE)))</f>
        <v/>
      </c>
      <c r="G240" s="2" t="str">
        <f>IF(ISBLANK(A240),"",IF(ISERROR(VLOOKUP(A240,'Cadastro-Estoque'!A:G,1,FALSE)),"Produto não cadastrado",VLOOKUP(A240,'Cadastro-Estoque'!A:G,2,FALSE)))</f>
        <v/>
      </c>
      <c r="H240" s="2" t="str">
        <f>IF(ISERROR(VLOOKUP(A240,'Cadastro-Estoque'!A:G,1,FALSE)),"",VLOOKUP(A240,'Cadastro-Estoque'!A:G,3,FALSE))</f>
        <v/>
      </c>
    </row>
    <row r="241" spans="5:8" ht="18.75" customHeight="1" x14ac:dyDescent="0.25">
      <c r="E241" s="2" t="str">
        <f t="shared" si="3"/>
        <v/>
      </c>
      <c r="F241" s="2" t="str">
        <f>IF(ISBLANK(A241),"",IF(ISERROR(VLOOKUP(A241,'Cadastro-Estoque'!A:G,1,FALSE)),"Produto não cadastrado",VLOOKUP(A241,'Cadastro-Estoque'!A:G,4,FALSE)))</f>
        <v/>
      </c>
      <c r="G241" s="2" t="str">
        <f>IF(ISBLANK(A241),"",IF(ISERROR(VLOOKUP(A241,'Cadastro-Estoque'!A:G,1,FALSE)),"Produto não cadastrado",VLOOKUP(A241,'Cadastro-Estoque'!A:G,2,FALSE)))</f>
        <v/>
      </c>
      <c r="H241" s="2" t="str">
        <f>IF(ISERROR(VLOOKUP(A241,'Cadastro-Estoque'!A:G,1,FALSE)),"",VLOOKUP(A241,'Cadastro-Estoque'!A:G,3,FALSE))</f>
        <v/>
      </c>
    </row>
    <row r="242" spans="5:8" ht="18.75" customHeight="1" x14ac:dyDescent="0.25">
      <c r="E242" s="2" t="str">
        <f t="shared" si="3"/>
        <v/>
      </c>
      <c r="F242" s="2" t="str">
        <f>IF(ISBLANK(A242),"",IF(ISERROR(VLOOKUP(A242,'Cadastro-Estoque'!A:G,1,FALSE)),"Produto não cadastrado",VLOOKUP(A242,'Cadastro-Estoque'!A:G,4,FALSE)))</f>
        <v/>
      </c>
      <c r="G242" s="2" t="str">
        <f>IF(ISBLANK(A242),"",IF(ISERROR(VLOOKUP(A242,'Cadastro-Estoque'!A:G,1,FALSE)),"Produto não cadastrado",VLOOKUP(A242,'Cadastro-Estoque'!A:G,2,FALSE)))</f>
        <v/>
      </c>
      <c r="H242" s="2" t="str">
        <f>IF(ISERROR(VLOOKUP(A242,'Cadastro-Estoque'!A:G,1,FALSE)),"",VLOOKUP(A242,'Cadastro-Estoque'!A:G,3,FALSE))</f>
        <v/>
      </c>
    </row>
    <row r="243" spans="5:8" ht="18.75" customHeight="1" x14ac:dyDescent="0.25">
      <c r="E243" s="2" t="str">
        <f t="shared" si="3"/>
        <v/>
      </c>
      <c r="F243" s="2" t="str">
        <f>IF(ISBLANK(A243),"",IF(ISERROR(VLOOKUP(A243,'Cadastro-Estoque'!A:G,1,FALSE)),"Produto não cadastrado",VLOOKUP(A243,'Cadastro-Estoque'!A:G,4,FALSE)))</f>
        <v/>
      </c>
      <c r="G243" s="2" t="str">
        <f>IF(ISBLANK(A243),"",IF(ISERROR(VLOOKUP(A243,'Cadastro-Estoque'!A:G,1,FALSE)),"Produto não cadastrado",VLOOKUP(A243,'Cadastro-Estoque'!A:G,2,FALSE)))</f>
        <v/>
      </c>
      <c r="H243" s="2" t="str">
        <f>IF(ISERROR(VLOOKUP(A243,'Cadastro-Estoque'!A:G,1,FALSE)),"",VLOOKUP(A243,'Cadastro-Estoque'!A:G,3,FALSE))</f>
        <v/>
      </c>
    </row>
    <row r="244" spans="5:8" ht="18.75" customHeight="1" x14ac:dyDescent="0.25">
      <c r="E244" s="2" t="str">
        <f t="shared" si="3"/>
        <v/>
      </c>
      <c r="F244" s="2" t="str">
        <f>IF(ISBLANK(A244),"",IF(ISERROR(VLOOKUP(A244,'Cadastro-Estoque'!A:G,1,FALSE)),"Produto não cadastrado",VLOOKUP(A244,'Cadastro-Estoque'!A:G,4,FALSE)))</f>
        <v/>
      </c>
      <c r="G244" s="2" t="str">
        <f>IF(ISBLANK(A244),"",IF(ISERROR(VLOOKUP(A244,'Cadastro-Estoque'!A:G,1,FALSE)),"Produto não cadastrado",VLOOKUP(A244,'Cadastro-Estoque'!A:G,2,FALSE)))</f>
        <v/>
      </c>
      <c r="H244" s="2" t="str">
        <f>IF(ISERROR(VLOOKUP(A244,'Cadastro-Estoque'!A:G,1,FALSE)),"",VLOOKUP(A244,'Cadastro-Estoque'!A:G,3,FALSE))</f>
        <v/>
      </c>
    </row>
    <row r="245" spans="5:8" ht="18.75" customHeight="1" x14ac:dyDescent="0.25">
      <c r="E245" s="2" t="str">
        <f t="shared" si="3"/>
        <v/>
      </c>
      <c r="F245" s="2" t="str">
        <f>IF(ISBLANK(A245),"",IF(ISERROR(VLOOKUP(A245,'Cadastro-Estoque'!A:G,1,FALSE)),"Produto não cadastrado",VLOOKUP(A245,'Cadastro-Estoque'!A:G,4,FALSE)))</f>
        <v/>
      </c>
      <c r="G245" s="2" t="str">
        <f>IF(ISBLANK(A245),"",IF(ISERROR(VLOOKUP(A245,'Cadastro-Estoque'!A:G,1,FALSE)),"Produto não cadastrado",VLOOKUP(A245,'Cadastro-Estoque'!A:G,2,FALSE)))</f>
        <v/>
      </c>
      <c r="H245" s="2" t="str">
        <f>IF(ISERROR(VLOOKUP(A245,'Cadastro-Estoque'!A:G,1,FALSE)),"",VLOOKUP(A245,'Cadastro-Estoque'!A:G,3,FALSE))</f>
        <v/>
      </c>
    </row>
    <row r="246" spans="5:8" ht="18.75" customHeight="1" x14ac:dyDescent="0.25">
      <c r="E246" s="2" t="str">
        <f t="shared" si="3"/>
        <v/>
      </c>
      <c r="F246" s="2" t="str">
        <f>IF(ISBLANK(A246),"",IF(ISERROR(VLOOKUP(A246,'Cadastro-Estoque'!A:G,1,FALSE)),"Produto não cadastrado",VLOOKUP(A246,'Cadastro-Estoque'!A:G,4,FALSE)))</f>
        <v/>
      </c>
      <c r="G246" s="2" t="str">
        <f>IF(ISBLANK(A246),"",IF(ISERROR(VLOOKUP(A246,'Cadastro-Estoque'!A:G,1,FALSE)),"Produto não cadastrado",VLOOKUP(A246,'Cadastro-Estoque'!A:G,2,FALSE)))</f>
        <v/>
      </c>
      <c r="H246" s="2" t="str">
        <f>IF(ISERROR(VLOOKUP(A246,'Cadastro-Estoque'!A:G,1,FALSE)),"",VLOOKUP(A246,'Cadastro-Estoque'!A:G,3,FALSE))</f>
        <v/>
      </c>
    </row>
    <row r="247" spans="5:8" ht="18.75" customHeight="1" x14ac:dyDescent="0.25">
      <c r="E247" s="2" t="str">
        <f t="shared" si="3"/>
        <v/>
      </c>
      <c r="F247" s="2" t="str">
        <f>IF(ISBLANK(A247),"",IF(ISERROR(VLOOKUP(A247,'Cadastro-Estoque'!A:G,1,FALSE)),"Produto não cadastrado",VLOOKUP(A247,'Cadastro-Estoque'!A:G,4,FALSE)))</f>
        <v/>
      </c>
      <c r="G247" s="2" t="str">
        <f>IF(ISBLANK(A247),"",IF(ISERROR(VLOOKUP(A247,'Cadastro-Estoque'!A:G,1,FALSE)),"Produto não cadastrado",VLOOKUP(A247,'Cadastro-Estoque'!A:G,2,FALSE)))</f>
        <v/>
      </c>
      <c r="H247" s="2" t="str">
        <f>IF(ISERROR(VLOOKUP(A247,'Cadastro-Estoque'!A:G,1,FALSE)),"",VLOOKUP(A247,'Cadastro-Estoque'!A:G,3,FALSE))</f>
        <v/>
      </c>
    </row>
    <row r="248" spans="5:8" ht="18.75" customHeight="1" x14ac:dyDescent="0.25">
      <c r="E248" s="2" t="str">
        <f t="shared" si="3"/>
        <v/>
      </c>
      <c r="F248" s="2" t="str">
        <f>IF(ISBLANK(A248),"",IF(ISERROR(VLOOKUP(A248,'Cadastro-Estoque'!A:G,1,FALSE)),"Produto não cadastrado",VLOOKUP(A248,'Cadastro-Estoque'!A:G,4,FALSE)))</f>
        <v/>
      </c>
      <c r="G248" s="2" t="str">
        <f>IF(ISBLANK(A248),"",IF(ISERROR(VLOOKUP(A248,'Cadastro-Estoque'!A:G,1,FALSE)),"Produto não cadastrado",VLOOKUP(A248,'Cadastro-Estoque'!A:G,2,FALSE)))</f>
        <v/>
      </c>
      <c r="H248" s="2" t="str">
        <f>IF(ISERROR(VLOOKUP(A248,'Cadastro-Estoque'!A:G,1,FALSE)),"",VLOOKUP(A248,'Cadastro-Estoque'!A:G,3,FALSE))</f>
        <v/>
      </c>
    </row>
    <row r="249" spans="5:8" ht="18.75" customHeight="1" x14ac:dyDescent="0.25">
      <c r="E249" s="2" t="str">
        <f t="shared" si="3"/>
        <v/>
      </c>
      <c r="F249" s="2" t="str">
        <f>IF(ISBLANK(A249),"",IF(ISERROR(VLOOKUP(A249,'Cadastro-Estoque'!A:G,1,FALSE)),"Produto não cadastrado",VLOOKUP(A249,'Cadastro-Estoque'!A:G,4,FALSE)))</f>
        <v/>
      </c>
      <c r="G249" s="2" t="str">
        <f>IF(ISBLANK(A249),"",IF(ISERROR(VLOOKUP(A249,'Cadastro-Estoque'!A:G,1,FALSE)),"Produto não cadastrado",VLOOKUP(A249,'Cadastro-Estoque'!A:G,2,FALSE)))</f>
        <v/>
      </c>
      <c r="H249" s="2" t="str">
        <f>IF(ISERROR(VLOOKUP(A249,'Cadastro-Estoque'!A:G,1,FALSE)),"",VLOOKUP(A249,'Cadastro-Estoque'!A:G,3,FALSE))</f>
        <v/>
      </c>
    </row>
    <row r="250" spans="5:8" ht="18.75" customHeight="1" x14ac:dyDescent="0.25">
      <c r="E250" s="2" t="str">
        <f t="shared" si="3"/>
        <v/>
      </c>
      <c r="F250" s="2" t="str">
        <f>IF(ISBLANK(A250),"",IF(ISERROR(VLOOKUP(A250,'Cadastro-Estoque'!A:G,1,FALSE)),"Produto não cadastrado",VLOOKUP(A250,'Cadastro-Estoque'!A:G,4,FALSE)))</f>
        <v/>
      </c>
      <c r="G250" s="2" t="str">
        <f>IF(ISBLANK(A250),"",IF(ISERROR(VLOOKUP(A250,'Cadastro-Estoque'!A:G,1,FALSE)),"Produto não cadastrado",VLOOKUP(A250,'Cadastro-Estoque'!A:G,2,FALSE)))</f>
        <v/>
      </c>
      <c r="H250" s="2" t="str">
        <f>IF(ISERROR(VLOOKUP(A250,'Cadastro-Estoque'!A:G,1,FALSE)),"",VLOOKUP(A250,'Cadastro-Estoque'!A:G,3,FALSE))</f>
        <v/>
      </c>
    </row>
    <row r="251" spans="5:8" ht="18.75" customHeight="1" x14ac:dyDescent="0.25">
      <c r="E251" s="2" t="str">
        <f t="shared" si="3"/>
        <v/>
      </c>
      <c r="F251" s="2" t="str">
        <f>IF(ISBLANK(A251),"",IF(ISERROR(VLOOKUP(A251,'Cadastro-Estoque'!A:G,1,FALSE)),"Produto não cadastrado",VLOOKUP(A251,'Cadastro-Estoque'!A:G,4,FALSE)))</f>
        <v/>
      </c>
      <c r="G251" s="2" t="str">
        <f>IF(ISBLANK(A251),"",IF(ISERROR(VLOOKUP(A251,'Cadastro-Estoque'!A:G,1,FALSE)),"Produto não cadastrado",VLOOKUP(A251,'Cadastro-Estoque'!A:G,2,FALSE)))</f>
        <v/>
      </c>
      <c r="H251" s="2" t="str">
        <f>IF(ISERROR(VLOOKUP(A251,'Cadastro-Estoque'!A:G,1,FALSE)),"",VLOOKUP(A251,'Cadastro-Estoque'!A:G,3,FALSE))</f>
        <v/>
      </c>
    </row>
    <row r="252" spans="5:8" ht="18.75" customHeight="1" x14ac:dyDescent="0.25">
      <c r="E252" s="2" t="str">
        <f t="shared" si="3"/>
        <v/>
      </c>
      <c r="F252" s="2" t="str">
        <f>IF(ISBLANK(A252),"",IF(ISERROR(VLOOKUP(A252,'Cadastro-Estoque'!A:G,1,FALSE)),"Produto não cadastrado",VLOOKUP(A252,'Cadastro-Estoque'!A:G,4,FALSE)))</f>
        <v/>
      </c>
      <c r="G252" s="2" t="str">
        <f>IF(ISBLANK(A252),"",IF(ISERROR(VLOOKUP(A252,'Cadastro-Estoque'!A:G,1,FALSE)),"Produto não cadastrado",VLOOKUP(A252,'Cadastro-Estoque'!A:G,2,FALSE)))</f>
        <v/>
      </c>
      <c r="H252" s="2" t="str">
        <f>IF(ISERROR(VLOOKUP(A252,'Cadastro-Estoque'!A:G,1,FALSE)),"",VLOOKUP(A252,'Cadastro-Estoque'!A:G,3,FALSE))</f>
        <v/>
      </c>
    </row>
    <row r="253" spans="5:8" ht="18.75" customHeight="1" x14ac:dyDescent="0.25">
      <c r="E253" s="2" t="str">
        <f t="shared" si="3"/>
        <v/>
      </c>
      <c r="F253" s="2" t="str">
        <f>IF(ISBLANK(A253),"",IF(ISERROR(VLOOKUP(A253,'Cadastro-Estoque'!A:G,1,FALSE)),"Produto não cadastrado",VLOOKUP(A253,'Cadastro-Estoque'!A:G,4,FALSE)))</f>
        <v/>
      </c>
      <c r="G253" s="2" t="str">
        <f>IF(ISBLANK(A253),"",IF(ISERROR(VLOOKUP(A253,'Cadastro-Estoque'!A:G,1,FALSE)),"Produto não cadastrado",VLOOKUP(A253,'Cadastro-Estoque'!A:G,2,FALSE)))</f>
        <v/>
      </c>
      <c r="H253" s="2" t="str">
        <f>IF(ISERROR(VLOOKUP(A253,'Cadastro-Estoque'!A:G,1,FALSE)),"",VLOOKUP(A253,'Cadastro-Estoque'!A:G,3,FALSE))</f>
        <v/>
      </c>
    </row>
    <row r="254" spans="5:8" ht="18.75" customHeight="1" x14ac:dyDescent="0.25">
      <c r="E254" s="2" t="str">
        <f t="shared" si="3"/>
        <v/>
      </c>
      <c r="F254" s="2" t="str">
        <f>IF(ISBLANK(A254),"",IF(ISERROR(VLOOKUP(A254,'Cadastro-Estoque'!A:G,1,FALSE)),"Produto não cadastrado",VLOOKUP(A254,'Cadastro-Estoque'!A:G,4,FALSE)))</f>
        <v/>
      </c>
      <c r="G254" s="2" t="str">
        <f>IF(ISBLANK(A254),"",IF(ISERROR(VLOOKUP(A254,'Cadastro-Estoque'!A:G,1,FALSE)),"Produto não cadastrado",VLOOKUP(A254,'Cadastro-Estoque'!A:G,2,FALSE)))</f>
        <v/>
      </c>
      <c r="H254" s="2" t="str">
        <f>IF(ISERROR(VLOOKUP(A254,'Cadastro-Estoque'!A:G,1,FALSE)),"",VLOOKUP(A254,'Cadastro-Estoque'!A:G,3,FALSE))</f>
        <v/>
      </c>
    </row>
    <row r="255" spans="5:8" ht="18.75" customHeight="1" x14ac:dyDescent="0.25">
      <c r="E255" s="2" t="str">
        <f t="shared" si="3"/>
        <v/>
      </c>
      <c r="F255" s="2" t="str">
        <f>IF(ISBLANK(A255),"",IF(ISERROR(VLOOKUP(A255,'Cadastro-Estoque'!A:G,1,FALSE)),"Produto não cadastrado",VLOOKUP(A255,'Cadastro-Estoque'!A:G,4,FALSE)))</f>
        <v/>
      </c>
      <c r="G255" s="2" t="str">
        <f>IF(ISBLANK(A255),"",IF(ISERROR(VLOOKUP(A255,'Cadastro-Estoque'!A:G,1,FALSE)),"Produto não cadastrado",VLOOKUP(A255,'Cadastro-Estoque'!A:G,2,FALSE)))</f>
        <v/>
      </c>
      <c r="H255" s="2" t="str">
        <f>IF(ISERROR(VLOOKUP(A255,'Cadastro-Estoque'!A:G,1,FALSE)),"",VLOOKUP(A255,'Cadastro-Estoque'!A:G,3,FALSE))</f>
        <v/>
      </c>
    </row>
    <row r="256" spans="5:8" ht="18.75" customHeight="1" x14ac:dyDescent="0.25">
      <c r="E256" s="2" t="str">
        <f t="shared" si="3"/>
        <v/>
      </c>
      <c r="F256" s="2" t="str">
        <f>IF(ISBLANK(A256),"",IF(ISERROR(VLOOKUP(A256,'Cadastro-Estoque'!A:G,1,FALSE)),"Produto não cadastrado",VLOOKUP(A256,'Cadastro-Estoque'!A:G,4,FALSE)))</f>
        <v/>
      </c>
      <c r="G256" s="2" t="str">
        <f>IF(ISBLANK(A256),"",IF(ISERROR(VLOOKUP(A256,'Cadastro-Estoque'!A:G,1,FALSE)),"Produto não cadastrado",VLOOKUP(A256,'Cadastro-Estoque'!A:G,2,FALSE)))</f>
        <v/>
      </c>
      <c r="H256" s="2" t="str">
        <f>IF(ISERROR(VLOOKUP(A256,'Cadastro-Estoque'!A:G,1,FALSE)),"",VLOOKUP(A256,'Cadastro-Estoque'!A:G,3,FALSE))</f>
        <v/>
      </c>
    </row>
    <row r="257" spans="5:8" ht="18.75" customHeight="1" x14ac:dyDescent="0.25">
      <c r="E257" s="2" t="str">
        <f t="shared" si="3"/>
        <v/>
      </c>
      <c r="F257" s="2" t="str">
        <f>IF(ISBLANK(A257),"",IF(ISERROR(VLOOKUP(A257,'Cadastro-Estoque'!A:G,1,FALSE)),"Produto não cadastrado",VLOOKUP(A257,'Cadastro-Estoque'!A:G,4,FALSE)))</f>
        <v/>
      </c>
      <c r="G257" s="2" t="str">
        <f>IF(ISBLANK(A257),"",IF(ISERROR(VLOOKUP(A257,'Cadastro-Estoque'!A:G,1,FALSE)),"Produto não cadastrado",VLOOKUP(A257,'Cadastro-Estoque'!A:G,2,FALSE)))</f>
        <v/>
      </c>
      <c r="H257" s="2" t="str">
        <f>IF(ISERROR(VLOOKUP(A257,'Cadastro-Estoque'!A:G,1,FALSE)),"",VLOOKUP(A257,'Cadastro-Estoque'!A:G,3,FALSE))</f>
        <v/>
      </c>
    </row>
    <row r="258" spans="5:8" ht="18.75" customHeight="1" x14ac:dyDescent="0.25">
      <c r="E258" s="2" t="str">
        <f t="shared" si="3"/>
        <v/>
      </c>
      <c r="F258" s="2" t="str">
        <f>IF(ISBLANK(A258),"",IF(ISERROR(VLOOKUP(A258,'Cadastro-Estoque'!A:G,1,FALSE)),"Produto não cadastrado",VLOOKUP(A258,'Cadastro-Estoque'!A:G,4,FALSE)))</f>
        <v/>
      </c>
      <c r="G258" s="2" t="str">
        <f>IF(ISBLANK(A258),"",IF(ISERROR(VLOOKUP(A258,'Cadastro-Estoque'!A:G,1,FALSE)),"Produto não cadastrado",VLOOKUP(A258,'Cadastro-Estoque'!A:G,2,FALSE)))</f>
        <v/>
      </c>
      <c r="H258" s="2" t="str">
        <f>IF(ISERROR(VLOOKUP(A258,'Cadastro-Estoque'!A:G,1,FALSE)),"",VLOOKUP(A258,'Cadastro-Estoque'!A:G,3,FALSE))</f>
        <v/>
      </c>
    </row>
    <row r="259" spans="5:8" ht="18.75" customHeight="1" x14ac:dyDescent="0.25">
      <c r="E259" s="2" t="str">
        <f t="shared" ref="E259:E322" si="4">IF(ISBLANK(A259),"",C259*D259)</f>
        <v/>
      </c>
      <c r="F259" s="2" t="str">
        <f>IF(ISBLANK(A259),"",IF(ISERROR(VLOOKUP(A259,'Cadastro-Estoque'!A:G,1,FALSE)),"Produto não cadastrado",VLOOKUP(A259,'Cadastro-Estoque'!A:G,4,FALSE)))</f>
        <v/>
      </c>
      <c r="G259" s="2" t="str">
        <f>IF(ISBLANK(A259),"",IF(ISERROR(VLOOKUP(A259,'Cadastro-Estoque'!A:G,1,FALSE)),"Produto não cadastrado",VLOOKUP(A259,'Cadastro-Estoque'!A:G,2,FALSE)))</f>
        <v/>
      </c>
      <c r="H259" s="2" t="str">
        <f>IF(ISERROR(VLOOKUP(A259,'Cadastro-Estoque'!A:G,1,FALSE)),"",VLOOKUP(A259,'Cadastro-Estoque'!A:G,3,FALSE))</f>
        <v/>
      </c>
    </row>
    <row r="260" spans="5:8" ht="18.75" customHeight="1" x14ac:dyDescent="0.25">
      <c r="E260" s="2" t="str">
        <f t="shared" si="4"/>
        <v/>
      </c>
      <c r="F260" s="2" t="str">
        <f>IF(ISBLANK(A260),"",IF(ISERROR(VLOOKUP(A260,'Cadastro-Estoque'!A:G,1,FALSE)),"Produto não cadastrado",VLOOKUP(A260,'Cadastro-Estoque'!A:G,4,FALSE)))</f>
        <v/>
      </c>
      <c r="G260" s="2" t="str">
        <f>IF(ISBLANK(A260),"",IF(ISERROR(VLOOKUP(A260,'Cadastro-Estoque'!A:G,1,FALSE)),"Produto não cadastrado",VLOOKUP(A260,'Cadastro-Estoque'!A:G,2,FALSE)))</f>
        <v/>
      </c>
      <c r="H260" s="2" t="str">
        <f>IF(ISERROR(VLOOKUP(A260,'Cadastro-Estoque'!A:G,1,FALSE)),"",VLOOKUP(A260,'Cadastro-Estoque'!A:G,3,FALSE))</f>
        <v/>
      </c>
    </row>
    <row r="261" spans="5:8" ht="18.75" customHeight="1" x14ac:dyDescent="0.25">
      <c r="E261" s="2" t="str">
        <f t="shared" si="4"/>
        <v/>
      </c>
      <c r="F261" s="2" t="str">
        <f>IF(ISBLANK(A261),"",IF(ISERROR(VLOOKUP(A261,'Cadastro-Estoque'!A:G,1,FALSE)),"Produto não cadastrado",VLOOKUP(A261,'Cadastro-Estoque'!A:G,4,FALSE)))</f>
        <v/>
      </c>
      <c r="G261" s="2" t="str">
        <f>IF(ISBLANK(A261),"",IF(ISERROR(VLOOKUP(A261,'Cadastro-Estoque'!A:G,1,FALSE)),"Produto não cadastrado",VLOOKUP(A261,'Cadastro-Estoque'!A:G,2,FALSE)))</f>
        <v/>
      </c>
      <c r="H261" s="2" t="str">
        <f>IF(ISERROR(VLOOKUP(A261,'Cadastro-Estoque'!A:G,1,FALSE)),"",VLOOKUP(A261,'Cadastro-Estoque'!A:G,3,FALSE))</f>
        <v/>
      </c>
    </row>
    <row r="262" spans="5:8" ht="18.75" customHeight="1" x14ac:dyDescent="0.25">
      <c r="E262" s="2" t="str">
        <f t="shared" si="4"/>
        <v/>
      </c>
      <c r="F262" s="2" t="str">
        <f>IF(ISBLANK(A262),"",IF(ISERROR(VLOOKUP(A262,'Cadastro-Estoque'!A:G,1,FALSE)),"Produto não cadastrado",VLOOKUP(A262,'Cadastro-Estoque'!A:G,4,FALSE)))</f>
        <v/>
      </c>
      <c r="G262" s="2" t="str">
        <f>IF(ISBLANK(A262),"",IF(ISERROR(VLOOKUP(A262,'Cadastro-Estoque'!A:G,1,FALSE)),"Produto não cadastrado",VLOOKUP(A262,'Cadastro-Estoque'!A:G,2,FALSE)))</f>
        <v/>
      </c>
      <c r="H262" s="2" t="str">
        <f>IF(ISERROR(VLOOKUP(A262,'Cadastro-Estoque'!A:G,1,FALSE)),"",VLOOKUP(A262,'Cadastro-Estoque'!A:G,3,FALSE))</f>
        <v/>
      </c>
    </row>
    <row r="263" spans="5:8" ht="18.75" customHeight="1" x14ac:dyDescent="0.25">
      <c r="E263" s="2" t="str">
        <f t="shared" si="4"/>
        <v/>
      </c>
      <c r="F263" s="2" t="str">
        <f>IF(ISBLANK(A263),"",IF(ISERROR(VLOOKUP(A263,'Cadastro-Estoque'!A:G,1,FALSE)),"Produto não cadastrado",VLOOKUP(A263,'Cadastro-Estoque'!A:G,4,FALSE)))</f>
        <v/>
      </c>
      <c r="G263" s="2" t="str">
        <f>IF(ISBLANK(A263),"",IF(ISERROR(VLOOKUP(A263,'Cadastro-Estoque'!A:G,1,FALSE)),"Produto não cadastrado",VLOOKUP(A263,'Cadastro-Estoque'!A:G,2,FALSE)))</f>
        <v/>
      </c>
      <c r="H263" s="2" t="str">
        <f>IF(ISERROR(VLOOKUP(A263,'Cadastro-Estoque'!A:G,1,FALSE)),"",VLOOKUP(A263,'Cadastro-Estoque'!A:G,3,FALSE))</f>
        <v/>
      </c>
    </row>
    <row r="264" spans="5:8" ht="18.75" customHeight="1" x14ac:dyDescent="0.25">
      <c r="E264" s="2" t="str">
        <f t="shared" si="4"/>
        <v/>
      </c>
      <c r="F264" s="2" t="str">
        <f>IF(ISBLANK(A264),"",IF(ISERROR(VLOOKUP(A264,'Cadastro-Estoque'!A:G,1,FALSE)),"Produto não cadastrado",VLOOKUP(A264,'Cadastro-Estoque'!A:G,4,FALSE)))</f>
        <v/>
      </c>
      <c r="G264" s="2" t="str">
        <f>IF(ISBLANK(A264),"",IF(ISERROR(VLOOKUP(A264,'Cadastro-Estoque'!A:G,1,FALSE)),"Produto não cadastrado",VLOOKUP(A264,'Cadastro-Estoque'!A:G,2,FALSE)))</f>
        <v/>
      </c>
      <c r="H264" s="2" t="str">
        <f>IF(ISERROR(VLOOKUP(A264,'Cadastro-Estoque'!A:G,1,FALSE)),"",VLOOKUP(A264,'Cadastro-Estoque'!A:G,3,FALSE))</f>
        <v/>
      </c>
    </row>
    <row r="265" spans="5:8" ht="18.75" customHeight="1" x14ac:dyDescent="0.25">
      <c r="E265" s="2" t="str">
        <f t="shared" si="4"/>
        <v/>
      </c>
      <c r="F265" s="2" t="str">
        <f>IF(ISBLANK(A265),"",IF(ISERROR(VLOOKUP(A265,'Cadastro-Estoque'!A:G,1,FALSE)),"Produto não cadastrado",VLOOKUP(A265,'Cadastro-Estoque'!A:G,4,FALSE)))</f>
        <v/>
      </c>
      <c r="G265" s="2" t="str">
        <f>IF(ISBLANK(A265),"",IF(ISERROR(VLOOKUP(A265,'Cadastro-Estoque'!A:G,1,FALSE)),"Produto não cadastrado",VLOOKUP(A265,'Cadastro-Estoque'!A:G,2,FALSE)))</f>
        <v/>
      </c>
      <c r="H265" s="2" t="str">
        <f>IF(ISERROR(VLOOKUP(A265,'Cadastro-Estoque'!A:G,1,FALSE)),"",VLOOKUP(A265,'Cadastro-Estoque'!A:G,3,FALSE))</f>
        <v/>
      </c>
    </row>
    <row r="266" spans="5:8" ht="18.75" customHeight="1" x14ac:dyDescent="0.25">
      <c r="E266" s="2" t="str">
        <f t="shared" si="4"/>
        <v/>
      </c>
      <c r="F266" s="2" t="str">
        <f>IF(ISBLANK(A266),"",IF(ISERROR(VLOOKUP(A266,'Cadastro-Estoque'!A:G,1,FALSE)),"Produto não cadastrado",VLOOKUP(A266,'Cadastro-Estoque'!A:G,4,FALSE)))</f>
        <v/>
      </c>
      <c r="G266" s="2" t="str">
        <f>IF(ISBLANK(A266),"",IF(ISERROR(VLOOKUP(A266,'Cadastro-Estoque'!A:G,1,FALSE)),"Produto não cadastrado",VLOOKUP(A266,'Cadastro-Estoque'!A:G,2,FALSE)))</f>
        <v/>
      </c>
      <c r="H266" s="2" t="str">
        <f>IF(ISERROR(VLOOKUP(A266,'Cadastro-Estoque'!A:G,1,FALSE)),"",VLOOKUP(A266,'Cadastro-Estoque'!A:G,3,FALSE))</f>
        <v/>
      </c>
    </row>
    <row r="267" spans="5:8" ht="18.75" customHeight="1" x14ac:dyDescent="0.25">
      <c r="E267" s="2" t="str">
        <f t="shared" si="4"/>
        <v/>
      </c>
      <c r="F267" s="2" t="str">
        <f>IF(ISBLANK(A267),"",IF(ISERROR(VLOOKUP(A267,'Cadastro-Estoque'!A:G,1,FALSE)),"Produto não cadastrado",VLOOKUP(A267,'Cadastro-Estoque'!A:G,4,FALSE)))</f>
        <v/>
      </c>
      <c r="G267" s="2" t="str">
        <f>IF(ISBLANK(A267),"",IF(ISERROR(VLOOKUP(A267,'Cadastro-Estoque'!A:G,1,FALSE)),"Produto não cadastrado",VLOOKUP(A267,'Cadastro-Estoque'!A:G,2,FALSE)))</f>
        <v/>
      </c>
      <c r="H267" s="2" t="str">
        <f>IF(ISERROR(VLOOKUP(A267,'Cadastro-Estoque'!A:G,1,FALSE)),"",VLOOKUP(A267,'Cadastro-Estoque'!A:G,3,FALSE))</f>
        <v/>
      </c>
    </row>
    <row r="268" spans="5:8" ht="18.75" customHeight="1" x14ac:dyDescent="0.25">
      <c r="E268" s="2" t="str">
        <f t="shared" si="4"/>
        <v/>
      </c>
      <c r="F268" s="2" t="str">
        <f>IF(ISBLANK(A268),"",IF(ISERROR(VLOOKUP(A268,'Cadastro-Estoque'!A:G,1,FALSE)),"Produto não cadastrado",VLOOKUP(A268,'Cadastro-Estoque'!A:G,4,FALSE)))</f>
        <v/>
      </c>
      <c r="G268" s="2" t="str">
        <f>IF(ISBLANK(A268),"",IF(ISERROR(VLOOKUP(A268,'Cadastro-Estoque'!A:G,1,FALSE)),"Produto não cadastrado",VLOOKUP(A268,'Cadastro-Estoque'!A:G,2,FALSE)))</f>
        <v/>
      </c>
      <c r="H268" s="2" t="str">
        <f>IF(ISERROR(VLOOKUP(A268,'Cadastro-Estoque'!A:G,1,FALSE)),"",VLOOKUP(A268,'Cadastro-Estoque'!A:G,3,FALSE))</f>
        <v/>
      </c>
    </row>
    <row r="269" spans="5:8" ht="18.75" customHeight="1" x14ac:dyDescent="0.25">
      <c r="E269" s="2" t="str">
        <f t="shared" si="4"/>
        <v/>
      </c>
      <c r="F269" s="2" t="str">
        <f>IF(ISBLANK(A269),"",IF(ISERROR(VLOOKUP(A269,'Cadastro-Estoque'!A:G,1,FALSE)),"Produto não cadastrado",VLOOKUP(A269,'Cadastro-Estoque'!A:G,4,FALSE)))</f>
        <v/>
      </c>
      <c r="G269" s="2" t="str">
        <f>IF(ISBLANK(A269),"",IF(ISERROR(VLOOKUP(A269,'Cadastro-Estoque'!A:G,1,FALSE)),"Produto não cadastrado",VLOOKUP(A269,'Cadastro-Estoque'!A:G,2,FALSE)))</f>
        <v/>
      </c>
      <c r="H269" s="2" t="str">
        <f>IF(ISERROR(VLOOKUP(A269,'Cadastro-Estoque'!A:G,1,FALSE)),"",VLOOKUP(A269,'Cadastro-Estoque'!A:G,3,FALSE))</f>
        <v/>
      </c>
    </row>
    <row r="270" spans="5:8" ht="18.75" customHeight="1" x14ac:dyDescent="0.25">
      <c r="E270" s="2" t="str">
        <f t="shared" si="4"/>
        <v/>
      </c>
      <c r="F270" s="2" t="str">
        <f>IF(ISBLANK(A270),"",IF(ISERROR(VLOOKUP(A270,'Cadastro-Estoque'!A:G,1,FALSE)),"Produto não cadastrado",VLOOKUP(A270,'Cadastro-Estoque'!A:G,4,FALSE)))</f>
        <v/>
      </c>
      <c r="G270" s="2" t="str">
        <f>IF(ISBLANK(A270),"",IF(ISERROR(VLOOKUP(A270,'Cadastro-Estoque'!A:G,1,FALSE)),"Produto não cadastrado",VLOOKUP(A270,'Cadastro-Estoque'!A:G,2,FALSE)))</f>
        <v/>
      </c>
      <c r="H270" s="2" t="str">
        <f>IF(ISERROR(VLOOKUP(A270,'Cadastro-Estoque'!A:G,1,FALSE)),"",VLOOKUP(A270,'Cadastro-Estoque'!A:G,3,FALSE))</f>
        <v/>
      </c>
    </row>
    <row r="271" spans="5:8" ht="18.75" customHeight="1" x14ac:dyDescent="0.25">
      <c r="E271" s="2" t="str">
        <f t="shared" si="4"/>
        <v/>
      </c>
      <c r="F271" s="2" t="str">
        <f>IF(ISBLANK(A271),"",IF(ISERROR(VLOOKUP(A271,'Cadastro-Estoque'!A:G,1,FALSE)),"Produto não cadastrado",VLOOKUP(A271,'Cadastro-Estoque'!A:G,4,FALSE)))</f>
        <v/>
      </c>
      <c r="G271" s="2" t="str">
        <f>IF(ISBLANK(A271),"",IF(ISERROR(VLOOKUP(A271,'Cadastro-Estoque'!A:G,1,FALSE)),"Produto não cadastrado",VLOOKUP(A271,'Cadastro-Estoque'!A:G,2,FALSE)))</f>
        <v/>
      </c>
      <c r="H271" s="2" t="str">
        <f>IF(ISERROR(VLOOKUP(A271,'Cadastro-Estoque'!A:G,1,FALSE)),"",VLOOKUP(A271,'Cadastro-Estoque'!A:G,3,FALSE))</f>
        <v/>
      </c>
    </row>
    <row r="272" spans="5:8" ht="18.75" customHeight="1" x14ac:dyDescent="0.25">
      <c r="E272" s="2" t="str">
        <f t="shared" si="4"/>
        <v/>
      </c>
      <c r="F272" s="2" t="str">
        <f>IF(ISBLANK(A272),"",IF(ISERROR(VLOOKUP(A272,'Cadastro-Estoque'!A:G,1,FALSE)),"Produto não cadastrado",VLOOKUP(A272,'Cadastro-Estoque'!A:G,4,FALSE)))</f>
        <v/>
      </c>
      <c r="G272" s="2" t="str">
        <f>IF(ISBLANK(A272),"",IF(ISERROR(VLOOKUP(A272,'Cadastro-Estoque'!A:G,1,FALSE)),"Produto não cadastrado",VLOOKUP(A272,'Cadastro-Estoque'!A:G,2,FALSE)))</f>
        <v/>
      </c>
      <c r="H272" s="2" t="str">
        <f>IF(ISERROR(VLOOKUP(A272,'Cadastro-Estoque'!A:G,1,FALSE)),"",VLOOKUP(A272,'Cadastro-Estoque'!A:G,3,FALSE))</f>
        <v/>
      </c>
    </row>
    <row r="273" spans="5:8" ht="18.75" customHeight="1" x14ac:dyDescent="0.25">
      <c r="E273" s="2" t="str">
        <f t="shared" si="4"/>
        <v/>
      </c>
      <c r="F273" s="2" t="str">
        <f>IF(ISBLANK(A273),"",IF(ISERROR(VLOOKUP(A273,'Cadastro-Estoque'!A:G,1,FALSE)),"Produto não cadastrado",VLOOKUP(A273,'Cadastro-Estoque'!A:G,4,FALSE)))</f>
        <v/>
      </c>
      <c r="G273" s="2" t="str">
        <f>IF(ISBLANK(A273),"",IF(ISERROR(VLOOKUP(A273,'Cadastro-Estoque'!A:G,1,FALSE)),"Produto não cadastrado",VLOOKUP(A273,'Cadastro-Estoque'!A:G,2,FALSE)))</f>
        <v/>
      </c>
      <c r="H273" s="2" t="str">
        <f>IF(ISERROR(VLOOKUP(A273,'Cadastro-Estoque'!A:G,1,FALSE)),"",VLOOKUP(A273,'Cadastro-Estoque'!A:G,3,FALSE))</f>
        <v/>
      </c>
    </row>
    <row r="274" spans="5:8" ht="18.75" customHeight="1" x14ac:dyDescent="0.25">
      <c r="E274" s="2" t="str">
        <f t="shared" si="4"/>
        <v/>
      </c>
      <c r="F274" s="2" t="str">
        <f>IF(ISBLANK(A274),"",IF(ISERROR(VLOOKUP(A274,'Cadastro-Estoque'!A:G,1,FALSE)),"Produto não cadastrado",VLOOKUP(A274,'Cadastro-Estoque'!A:G,4,FALSE)))</f>
        <v/>
      </c>
      <c r="G274" s="2" t="str">
        <f>IF(ISBLANK(A274),"",IF(ISERROR(VLOOKUP(A274,'Cadastro-Estoque'!A:G,1,FALSE)),"Produto não cadastrado",VLOOKUP(A274,'Cadastro-Estoque'!A:G,2,FALSE)))</f>
        <v/>
      </c>
      <c r="H274" s="2" t="str">
        <f>IF(ISERROR(VLOOKUP(A274,'Cadastro-Estoque'!A:G,1,FALSE)),"",VLOOKUP(A274,'Cadastro-Estoque'!A:G,3,FALSE))</f>
        <v/>
      </c>
    </row>
    <row r="275" spans="5:8" ht="18.75" customHeight="1" x14ac:dyDescent="0.25">
      <c r="E275" s="2" t="str">
        <f t="shared" si="4"/>
        <v/>
      </c>
      <c r="F275" s="2" t="str">
        <f>IF(ISBLANK(A275),"",IF(ISERROR(VLOOKUP(A275,'Cadastro-Estoque'!A:G,1,FALSE)),"Produto não cadastrado",VLOOKUP(A275,'Cadastro-Estoque'!A:G,4,FALSE)))</f>
        <v/>
      </c>
      <c r="G275" s="2" t="str">
        <f>IF(ISBLANK(A275),"",IF(ISERROR(VLOOKUP(A275,'Cadastro-Estoque'!A:G,1,FALSE)),"Produto não cadastrado",VLOOKUP(A275,'Cadastro-Estoque'!A:G,2,FALSE)))</f>
        <v/>
      </c>
      <c r="H275" s="2" t="str">
        <f>IF(ISERROR(VLOOKUP(A275,'Cadastro-Estoque'!A:G,1,FALSE)),"",VLOOKUP(A275,'Cadastro-Estoque'!A:G,3,FALSE))</f>
        <v/>
      </c>
    </row>
    <row r="276" spans="5:8" ht="18.75" customHeight="1" x14ac:dyDescent="0.25">
      <c r="E276" s="2" t="str">
        <f t="shared" si="4"/>
        <v/>
      </c>
      <c r="F276" s="2" t="str">
        <f>IF(ISBLANK(A276),"",IF(ISERROR(VLOOKUP(A276,'Cadastro-Estoque'!A:G,1,FALSE)),"Produto não cadastrado",VLOOKUP(A276,'Cadastro-Estoque'!A:G,4,FALSE)))</f>
        <v/>
      </c>
      <c r="G276" s="2" t="str">
        <f>IF(ISBLANK(A276),"",IF(ISERROR(VLOOKUP(A276,'Cadastro-Estoque'!A:G,1,FALSE)),"Produto não cadastrado",VLOOKUP(A276,'Cadastro-Estoque'!A:G,2,FALSE)))</f>
        <v/>
      </c>
      <c r="H276" s="2" t="str">
        <f>IF(ISERROR(VLOOKUP(A276,'Cadastro-Estoque'!A:G,1,FALSE)),"",VLOOKUP(A276,'Cadastro-Estoque'!A:G,3,FALSE))</f>
        <v/>
      </c>
    </row>
    <row r="277" spans="5:8" ht="18.75" customHeight="1" x14ac:dyDescent="0.25">
      <c r="E277" s="2" t="str">
        <f t="shared" si="4"/>
        <v/>
      </c>
      <c r="F277" s="2" t="str">
        <f>IF(ISBLANK(A277),"",IF(ISERROR(VLOOKUP(A277,'Cadastro-Estoque'!A:G,1,FALSE)),"Produto não cadastrado",VLOOKUP(A277,'Cadastro-Estoque'!A:G,4,FALSE)))</f>
        <v/>
      </c>
      <c r="G277" s="2" t="str">
        <f>IF(ISBLANK(A277),"",IF(ISERROR(VLOOKUP(A277,'Cadastro-Estoque'!A:G,1,FALSE)),"Produto não cadastrado",VLOOKUP(A277,'Cadastro-Estoque'!A:G,2,FALSE)))</f>
        <v/>
      </c>
      <c r="H277" s="2" t="str">
        <f>IF(ISERROR(VLOOKUP(A277,'Cadastro-Estoque'!A:G,1,FALSE)),"",VLOOKUP(A277,'Cadastro-Estoque'!A:G,3,FALSE))</f>
        <v/>
      </c>
    </row>
    <row r="278" spans="5:8" ht="18.75" customHeight="1" x14ac:dyDescent="0.25">
      <c r="E278" s="2" t="str">
        <f t="shared" si="4"/>
        <v/>
      </c>
      <c r="F278" s="2" t="str">
        <f>IF(ISBLANK(A278),"",IF(ISERROR(VLOOKUP(A278,'Cadastro-Estoque'!A:G,1,FALSE)),"Produto não cadastrado",VLOOKUP(A278,'Cadastro-Estoque'!A:G,4,FALSE)))</f>
        <v/>
      </c>
      <c r="G278" s="2" t="str">
        <f>IF(ISBLANK(A278),"",IF(ISERROR(VLOOKUP(A278,'Cadastro-Estoque'!A:G,1,FALSE)),"Produto não cadastrado",VLOOKUP(A278,'Cadastro-Estoque'!A:G,2,FALSE)))</f>
        <v/>
      </c>
      <c r="H278" s="2" t="str">
        <f>IF(ISERROR(VLOOKUP(A278,'Cadastro-Estoque'!A:G,1,FALSE)),"",VLOOKUP(A278,'Cadastro-Estoque'!A:G,3,FALSE))</f>
        <v/>
      </c>
    </row>
    <row r="279" spans="5:8" ht="18.75" customHeight="1" x14ac:dyDescent="0.25">
      <c r="E279" s="2" t="str">
        <f t="shared" si="4"/>
        <v/>
      </c>
      <c r="F279" s="2" t="str">
        <f>IF(ISBLANK(A279),"",IF(ISERROR(VLOOKUP(A279,'Cadastro-Estoque'!A:G,1,FALSE)),"Produto não cadastrado",VLOOKUP(A279,'Cadastro-Estoque'!A:G,4,FALSE)))</f>
        <v/>
      </c>
      <c r="G279" s="2" t="str">
        <f>IF(ISBLANK(A279),"",IF(ISERROR(VLOOKUP(A279,'Cadastro-Estoque'!A:G,1,FALSE)),"Produto não cadastrado",VLOOKUP(A279,'Cadastro-Estoque'!A:G,2,FALSE)))</f>
        <v/>
      </c>
      <c r="H279" s="2" t="str">
        <f>IF(ISERROR(VLOOKUP(A279,'Cadastro-Estoque'!A:G,1,FALSE)),"",VLOOKUP(A279,'Cadastro-Estoque'!A:G,3,FALSE))</f>
        <v/>
      </c>
    </row>
    <row r="280" spans="5:8" ht="18.75" customHeight="1" x14ac:dyDescent="0.25">
      <c r="E280" s="2" t="str">
        <f t="shared" si="4"/>
        <v/>
      </c>
      <c r="F280" s="2" t="str">
        <f>IF(ISBLANK(A280),"",IF(ISERROR(VLOOKUP(A280,'Cadastro-Estoque'!A:G,1,FALSE)),"Produto não cadastrado",VLOOKUP(A280,'Cadastro-Estoque'!A:G,4,FALSE)))</f>
        <v/>
      </c>
      <c r="G280" s="2" t="str">
        <f>IF(ISBLANK(A280),"",IF(ISERROR(VLOOKUP(A280,'Cadastro-Estoque'!A:G,1,FALSE)),"Produto não cadastrado",VLOOKUP(A280,'Cadastro-Estoque'!A:G,2,FALSE)))</f>
        <v/>
      </c>
      <c r="H280" s="2" t="str">
        <f>IF(ISERROR(VLOOKUP(A280,'Cadastro-Estoque'!A:G,1,FALSE)),"",VLOOKUP(A280,'Cadastro-Estoque'!A:G,3,FALSE))</f>
        <v/>
      </c>
    </row>
    <row r="281" spans="5:8" ht="18.75" customHeight="1" x14ac:dyDescent="0.25">
      <c r="E281" s="2" t="str">
        <f t="shared" si="4"/>
        <v/>
      </c>
      <c r="F281" s="2" t="str">
        <f>IF(ISBLANK(A281),"",IF(ISERROR(VLOOKUP(A281,'Cadastro-Estoque'!A:G,1,FALSE)),"Produto não cadastrado",VLOOKUP(A281,'Cadastro-Estoque'!A:G,4,FALSE)))</f>
        <v/>
      </c>
      <c r="G281" s="2" t="str">
        <f>IF(ISBLANK(A281),"",IF(ISERROR(VLOOKUP(A281,'Cadastro-Estoque'!A:G,1,FALSE)),"Produto não cadastrado",VLOOKUP(A281,'Cadastro-Estoque'!A:G,2,FALSE)))</f>
        <v/>
      </c>
      <c r="H281" s="2" t="str">
        <f>IF(ISERROR(VLOOKUP(A281,'Cadastro-Estoque'!A:G,1,FALSE)),"",VLOOKUP(A281,'Cadastro-Estoque'!A:G,3,FALSE))</f>
        <v/>
      </c>
    </row>
    <row r="282" spans="5:8" ht="18.75" customHeight="1" x14ac:dyDescent="0.25">
      <c r="E282" s="2" t="str">
        <f t="shared" si="4"/>
        <v/>
      </c>
      <c r="F282" s="2" t="str">
        <f>IF(ISBLANK(A282),"",IF(ISERROR(VLOOKUP(A282,'Cadastro-Estoque'!A:G,1,FALSE)),"Produto não cadastrado",VLOOKUP(A282,'Cadastro-Estoque'!A:G,4,FALSE)))</f>
        <v/>
      </c>
      <c r="G282" s="2" t="str">
        <f>IF(ISBLANK(A282),"",IF(ISERROR(VLOOKUP(A282,'Cadastro-Estoque'!A:G,1,FALSE)),"Produto não cadastrado",VLOOKUP(A282,'Cadastro-Estoque'!A:G,2,FALSE)))</f>
        <v/>
      </c>
      <c r="H282" s="2" t="str">
        <f>IF(ISERROR(VLOOKUP(A282,'Cadastro-Estoque'!A:G,1,FALSE)),"",VLOOKUP(A282,'Cadastro-Estoque'!A:G,3,FALSE))</f>
        <v/>
      </c>
    </row>
    <row r="283" spans="5:8" ht="18.75" customHeight="1" x14ac:dyDescent="0.25">
      <c r="E283" s="2" t="str">
        <f t="shared" si="4"/>
        <v/>
      </c>
      <c r="F283" s="2" t="str">
        <f>IF(ISBLANK(A283),"",IF(ISERROR(VLOOKUP(A283,'Cadastro-Estoque'!A:G,1,FALSE)),"Produto não cadastrado",VLOOKUP(A283,'Cadastro-Estoque'!A:G,4,FALSE)))</f>
        <v/>
      </c>
      <c r="G283" s="2" t="str">
        <f>IF(ISBLANK(A283),"",IF(ISERROR(VLOOKUP(A283,'Cadastro-Estoque'!A:G,1,FALSE)),"Produto não cadastrado",VLOOKUP(A283,'Cadastro-Estoque'!A:G,2,FALSE)))</f>
        <v/>
      </c>
      <c r="H283" s="2" t="str">
        <f>IF(ISERROR(VLOOKUP(A283,'Cadastro-Estoque'!A:G,1,FALSE)),"",VLOOKUP(A283,'Cadastro-Estoque'!A:G,3,FALSE))</f>
        <v/>
      </c>
    </row>
    <row r="284" spans="5:8" ht="18.75" customHeight="1" x14ac:dyDescent="0.25">
      <c r="E284" s="2" t="str">
        <f t="shared" si="4"/>
        <v/>
      </c>
      <c r="F284" s="2" t="str">
        <f>IF(ISBLANK(A284),"",IF(ISERROR(VLOOKUP(A284,'Cadastro-Estoque'!A:G,1,FALSE)),"Produto não cadastrado",VLOOKUP(A284,'Cadastro-Estoque'!A:G,4,FALSE)))</f>
        <v/>
      </c>
      <c r="G284" s="2" t="str">
        <f>IF(ISBLANK(A284),"",IF(ISERROR(VLOOKUP(A284,'Cadastro-Estoque'!A:G,1,FALSE)),"Produto não cadastrado",VLOOKUP(A284,'Cadastro-Estoque'!A:G,2,FALSE)))</f>
        <v/>
      </c>
      <c r="H284" s="2" t="str">
        <f>IF(ISERROR(VLOOKUP(A284,'Cadastro-Estoque'!A:G,1,FALSE)),"",VLOOKUP(A284,'Cadastro-Estoque'!A:G,3,FALSE))</f>
        <v/>
      </c>
    </row>
    <row r="285" spans="5:8" ht="18.75" customHeight="1" x14ac:dyDescent="0.25">
      <c r="E285" s="2" t="str">
        <f t="shared" si="4"/>
        <v/>
      </c>
      <c r="F285" s="2" t="str">
        <f>IF(ISBLANK(A285),"",IF(ISERROR(VLOOKUP(A285,'Cadastro-Estoque'!A:G,1,FALSE)),"Produto não cadastrado",VLOOKUP(A285,'Cadastro-Estoque'!A:G,4,FALSE)))</f>
        <v/>
      </c>
      <c r="G285" s="2" t="str">
        <f>IF(ISBLANK(A285),"",IF(ISERROR(VLOOKUP(A285,'Cadastro-Estoque'!A:G,1,FALSE)),"Produto não cadastrado",VLOOKUP(A285,'Cadastro-Estoque'!A:G,2,FALSE)))</f>
        <v/>
      </c>
      <c r="H285" s="2" t="str">
        <f>IF(ISERROR(VLOOKUP(A285,'Cadastro-Estoque'!A:G,1,FALSE)),"",VLOOKUP(A285,'Cadastro-Estoque'!A:G,3,FALSE))</f>
        <v/>
      </c>
    </row>
    <row r="286" spans="5:8" ht="18.75" customHeight="1" x14ac:dyDescent="0.25">
      <c r="E286" s="2" t="str">
        <f t="shared" si="4"/>
        <v/>
      </c>
      <c r="F286" s="2" t="str">
        <f>IF(ISBLANK(A286),"",IF(ISERROR(VLOOKUP(A286,'Cadastro-Estoque'!A:G,1,FALSE)),"Produto não cadastrado",VLOOKUP(A286,'Cadastro-Estoque'!A:G,4,FALSE)))</f>
        <v/>
      </c>
      <c r="G286" s="2" t="str">
        <f>IF(ISBLANK(A286),"",IF(ISERROR(VLOOKUP(A286,'Cadastro-Estoque'!A:G,1,FALSE)),"Produto não cadastrado",VLOOKUP(A286,'Cadastro-Estoque'!A:G,2,FALSE)))</f>
        <v/>
      </c>
      <c r="H286" s="2" t="str">
        <f>IF(ISERROR(VLOOKUP(A286,'Cadastro-Estoque'!A:G,1,FALSE)),"",VLOOKUP(A286,'Cadastro-Estoque'!A:G,3,FALSE))</f>
        <v/>
      </c>
    </row>
    <row r="287" spans="5:8" ht="18.75" customHeight="1" x14ac:dyDescent="0.25">
      <c r="E287" s="2" t="str">
        <f t="shared" si="4"/>
        <v/>
      </c>
      <c r="F287" s="2" t="str">
        <f>IF(ISBLANK(A287),"",IF(ISERROR(VLOOKUP(A287,'Cadastro-Estoque'!A:G,1,FALSE)),"Produto não cadastrado",VLOOKUP(A287,'Cadastro-Estoque'!A:G,4,FALSE)))</f>
        <v/>
      </c>
      <c r="G287" s="2" t="str">
        <f>IF(ISBLANK(A287),"",IF(ISERROR(VLOOKUP(A287,'Cadastro-Estoque'!A:G,1,FALSE)),"Produto não cadastrado",VLOOKUP(A287,'Cadastro-Estoque'!A:G,2,FALSE)))</f>
        <v/>
      </c>
      <c r="H287" s="2" t="str">
        <f>IF(ISERROR(VLOOKUP(A287,'Cadastro-Estoque'!A:G,1,FALSE)),"",VLOOKUP(A287,'Cadastro-Estoque'!A:G,3,FALSE))</f>
        <v/>
      </c>
    </row>
    <row r="288" spans="5:8" ht="18.75" customHeight="1" x14ac:dyDescent="0.25">
      <c r="E288" s="2" t="str">
        <f t="shared" si="4"/>
        <v/>
      </c>
      <c r="F288" s="2" t="str">
        <f>IF(ISBLANK(A288),"",IF(ISERROR(VLOOKUP(A288,'Cadastro-Estoque'!A:G,1,FALSE)),"Produto não cadastrado",VLOOKUP(A288,'Cadastro-Estoque'!A:G,4,FALSE)))</f>
        <v/>
      </c>
      <c r="G288" s="2" t="str">
        <f>IF(ISBLANK(A288),"",IF(ISERROR(VLOOKUP(A288,'Cadastro-Estoque'!A:G,1,FALSE)),"Produto não cadastrado",VLOOKUP(A288,'Cadastro-Estoque'!A:G,2,FALSE)))</f>
        <v/>
      </c>
      <c r="H288" s="2" t="str">
        <f>IF(ISERROR(VLOOKUP(A288,'Cadastro-Estoque'!A:G,1,FALSE)),"",VLOOKUP(A288,'Cadastro-Estoque'!A:G,3,FALSE))</f>
        <v/>
      </c>
    </row>
    <row r="289" spans="5:8" ht="18.75" customHeight="1" x14ac:dyDescent="0.25">
      <c r="E289" s="2" t="str">
        <f t="shared" si="4"/>
        <v/>
      </c>
      <c r="F289" s="2" t="str">
        <f>IF(ISBLANK(A289),"",IF(ISERROR(VLOOKUP(A289,'Cadastro-Estoque'!A:G,1,FALSE)),"Produto não cadastrado",VLOOKUP(A289,'Cadastro-Estoque'!A:G,4,FALSE)))</f>
        <v/>
      </c>
      <c r="G289" s="2" t="str">
        <f>IF(ISBLANK(A289),"",IF(ISERROR(VLOOKUP(A289,'Cadastro-Estoque'!A:G,1,FALSE)),"Produto não cadastrado",VLOOKUP(A289,'Cadastro-Estoque'!A:G,2,FALSE)))</f>
        <v/>
      </c>
      <c r="H289" s="2" t="str">
        <f>IF(ISERROR(VLOOKUP(A289,'Cadastro-Estoque'!A:G,1,FALSE)),"",VLOOKUP(A289,'Cadastro-Estoque'!A:G,3,FALSE))</f>
        <v/>
      </c>
    </row>
    <row r="290" spans="5:8" ht="18.75" customHeight="1" x14ac:dyDescent="0.25">
      <c r="E290" s="2" t="str">
        <f t="shared" si="4"/>
        <v/>
      </c>
      <c r="F290" s="2" t="str">
        <f>IF(ISBLANK(A290),"",IF(ISERROR(VLOOKUP(A290,'Cadastro-Estoque'!A:G,1,FALSE)),"Produto não cadastrado",VLOOKUP(A290,'Cadastro-Estoque'!A:G,4,FALSE)))</f>
        <v/>
      </c>
      <c r="G290" s="2" t="str">
        <f>IF(ISBLANK(A290),"",IF(ISERROR(VLOOKUP(A290,'Cadastro-Estoque'!A:G,1,FALSE)),"Produto não cadastrado",VLOOKUP(A290,'Cadastro-Estoque'!A:G,2,FALSE)))</f>
        <v/>
      </c>
      <c r="H290" s="2" t="str">
        <f>IF(ISERROR(VLOOKUP(A290,'Cadastro-Estoque'!A:G,1,FALSE)),"",VLOOKUP(A290,'Cadastro-Estoque'!A:G,3,FALSE))</f>
        <v/>
      </c>
    </row>
    <row r="291" spans="5:8" ht="18.75" customHeight="1" x14ac:dyDescent="0.25">
      <c r="E291" s="2" t="str">
        <f t="shared" si="4"/>
        <v/>
      </c>
      <c r="F291" s="2" t="str">
        <f>IF(ISBLANK(A291),"",IF(ISERROR(VLOOKUP(A291,'Cadastro-Estoque'!A:G,1,FALSE)),"Produto não cadastrado",VLOOKUP(A291,'Cadastro-Estoque'!A:G,4,FALSE)))</f>
        <v/>
      </c>
      <c r="G291" s="2" t="str">
        <f>IF(ISBLANK(A291),"",IF(ISERROR(VLOOKUP(A291,'Cadastro-Estoque'!A:G,1,FALSE)),"Produto não cadastrado",VLOOKUP(A291,'Cadastro-Estoque'!A:G,2,FALSE)))</f>
        <v/>
      </c>
      <c r="H291" s="2" t="str">
        <f>IF(ISERROR(VLOOKUP(A291,'Cadastro-Estoque'!A:G,1,FALSE)),"",VLOOKUP(A291,'Cadastro-Estoque'!A:G,3,FALSE))</f>
        <v/>
      </c>
    </row>
    <row r="292" spans="5:8" ht="18.75" customHeight="1" x14ac:dyDescent="0.25">
      <c r="E292" s="2" t="str">
        <f t="shared" si="4"/>
        <v/>
      </c>
      <c r="F292" s="2" t="str">
        <f>IF(ISBLANK(A292),"",IF(ISERROR(VLOOKUP(A292,'Cadastro-Estoque'!A:G,1,FALSE)),"Produto não cadastrado",VLOOKUP(A292,'Cadastro-Estoque'!A:G,4,FALSE)))</f>
        <v/>
      </c>
      <c r="G292" s="2" t="str">
        <f>IF(ISBLANK(A292),"",IF(ISERROR(VLOOKUP(A292,'Cadastro-Estoque'!A:G,1,FALSE)),"Produto não cadastrado",VLOOKUP(A292,'Cadastro-Estoque'!A:G,2,FALSE)))</f>
        <v/>
      </c>
      <c r="H292" s="2" t="str">
        <f>IF(ISERROR(VLOOKUP(A292,'Cadastro-Estoque'!A:G,1,FALSE)),"",VLOOKUP(A292,'Cadastro-Estoque'!A:G,3,FALSE))</f>
        <v/>
      </c>
    </row>
    <row r="293" spans="5:8" ht="18.75" customHeight="1" x14ac:dyDescent="0.25">
      <c r="E293" s="2" t="str">
        <f t="shared" si="4"/>
        <v/>
      </c>
      <c r="F293" s="2" t="str">
        <f>IF(ISBLANK(A293),"",IF(ISERROR(VLOOKUP(A293,'Cadastro-Estoque'!A:G,1,FALSE)),"Produto não cadastrado",VLOOKUP(A293,'Cadastro-Estoque'!A:G,4,FALSE)))</f>
        <v/>
      </c>
      <c r="G293" s="2" t="str">
        <f>IF(ISBLANK(A293),"",IF(ISERROR(VLOOKUP(A293,'Cadastro-Estoque'!A:G,1,FALSE)),"Produto não cadastrado",VLOOKUP(A293,'Cadastro-Estoque'!A:G,2,FALSE)))</f>
        <v/>
      </c>
      <c r="H293" s="2" t="str">
        <f>IF(ISERROR(VLOOKUP(A293,'Cadastro-Estoque'!A:G,1,FALSE)),"",VLOOKUP(A293,'Cadastro-Estoque'!A:G,3,FALSE))</f>
        <v/>
      </c>
    </row>
    <row r="294" spans="5:8" ht="18.75" customHeight="1" x14ac:dyDescent="0.25">
      <c r="E294" s="2" t="str">
        <f t="shared" si="4"/>
        <v/>
      </c>
      <c r="F294" s="2" t="str">
        <f>IF(ISBLANK(A294),"",IF(ISERROR(VLOOKUP(A294,'Cadastro-Estoque'!A:G,1,FALSE)),"Produto não cadastrado",VLOOKUP(A294,'Cadastro-Estoque'!A:G,4,FALSE)))</f>
        <v/>
      </c>
      <c r="G294" s="2" t="str">
        <f>IF(ISBLANK(A294),"",IF(ISERROR(VLOOKUP(A294,'Cadastro-Estoque'!A:G,1,FALSE)),"Produto não cadastrado",VLOOKUP(A294,'Cadastro-Estoque'!A:G,2,FALSE)))</f>
        <v/>
      </c>
      <c r="H294" s="2" t="str">
        <f>IF(ISERROR(VLOOKUP(A294,'Cadastro-Estoque'!A:G,1,FALSE)),"",VLOOKUP(A294,'Cadastro-Estoque'!A:G,3,FALSE))</f>
        <v/>
      </c>
    </row>
    <row r="295" spans="5:8" ht="18.75" customHeight="1" x14ac:dyDescent="0.25">
      <c r="E295" s="2" t="str">
        <f t="shared" si="4"/>
        <v/>
      </c>
      <c r="F295" s="2" t="str">
        <f>IF(ISBLANK(A295),"",IF(ISERROR(VLOOKUP(A295,'Cadastro-Estoque'!A:G,1,FALSE)),"Produto não cadastrado",VLOOKUP(A295,'Cadastro-Estoque'!A:G,4,FALSE)))</f>
        <v/>
      </c>
      <c r="G295" s="2" t="str">
        <f>IF(ISBLANK(A295),"",IF(ISERROR(VLOOKUP(A295,'Cadastro-Estoque'!A:G,1,FALSE)),"Produto não cadastrado",VLOOKUP(A295,'Cadastro-Estoque'!A:G,2,FALSE)))</f>
        <v/>
      </c>
      <c r="H295" s="2" t="str">
        <f>IF(ISERROR(VLOOKUP(A295,'Cadastro-Estoque'!A:G,1,FALSE)),"",VLOOKUP(A295,'Cadastro-Estoque'!A:G,3,FALSE))</f>
        <v/>
      </c>
    </row>
    <row r="296" spans="5:8" ht="18.75" customHeight="1" x14ac:dyDescent="0.25">
      <c r="E296" s="2" t="str">
        <f t="shared" si="4"/>
        <v/>
      </c>
      <c r="F296" s="2" t="str">
        <f>IF(ISBLANK(A296),"",IF(ISERROR(VLOOKUP(A296,'Cadastro-Estoque'!A:G,1,FALSE)),"Produto não cadastrado",VLOOKUP(A296,'Cadastro-Estoque'!A:G,4,FALSE)))</f>
        <v/>
      </c>
      <c r="G296" s="2" t="str">
        <f>IF(ISBLANK(A296),"",IF(ISERROR(VLOOKUP(A296,'Cadastro-Estoque'!A:G,1,FALSE)),"Produto não cadastrado",VLOOKUP(A296,'Cadastro-Estoque'!A:G,2,FALSE)))</f>
        <v/>
      </c>
      <c r="H296" s="2" t="str">
        <f>IF(ISERROR(VLOOKUP(A296,'Cadastro-Estoque'!A:G,1,FALSE)),"",VLOOKUP(A296,'Cadastro-Estoque'!A:G,3,FALSE))</f>
        <v/>
      </c>
    </row>
    <row r="297" spans="5:8" ht="18.75" customHeight="1" x14ac:dyDescent="0.25">
      <c r="E297" s="2" t="str">
        <f t="shared" si="4"/>
        <v/>
      </c>
      <c r="F297" s="2" t="str">
        <f>IF(ISBLANK(A297),"",IF(ISERROR(VLOOKUP(A297,'Cadastro-Estoque'!A:G,1,FALSE)),"Produto não cadastrado",VLOOKUP(A297,'Cadastro-Estoque'!A:G,4,FALSE)))</f>
        <v/>
      </c>
      <c r="G297" s="2" t="str">
        <f>IF(ISBLANK(A297),"",IF(ISERROR(VLOOKUP(A297,'Cadastro-Estoque'!A:G,1,FALSE)),"Produto não cadastrado",VLOOKUP(A297,'Cadastro-Estoque'!A:G,2,FALSE)))</f>
        <v/>
      </c>
      <c r="H297" s="2" t="str">
        <f>IF(ISERROR(VLOOKUP(A297,'Cadastro-Estoque'!A:G,1,FALSE)),"",VLOOKUP(A297,'Cadastro-Estoque'!A:G,3,FALSE))</f>
        <v/>
      </c>
    </row>
    <row r="298" spans="5:8" ht="18.75" customHeight="1" x14ac:dyDescent="0.25">
      <c r="E298" s="2" t="str">
        <f t="shared" si="4"/>
        <v/>
      </c>
      <c r="F298" s="2" t="str">
        <f>IF(ISBLANK(A298),"",IF(ISERROR(VLOOKUP(A298,'Cadastro-Estoque'!A:G,1,FALSE)),"Produto não cadastrado",VLOOKUP(A298,'Cadastro-Estoque'!A:G,4,FALSE)))</f>
        <v/>
      </c>
      <c r="G298" s="2" t="str">
        <f>IF(ISBLANK(A298),"",IF(ISERROR(VLOOKUP(A298,'Cadastro-Estoque'!A:G,1,FALSE)),"Produto não cadastrado",VLOOKUP(A298,'Cadastro-Estoque'!A:G,2,FALSE)))</f>
        <v/>
      </c>
      <c r="H298" s="2" t="str">
        <f>IF(ISERROR(VLOOKUP(A298,'Cadastro-Estoque'!A:G,1,FALSE)),"",VLOOKUP(A298,'Cadastro-Estoque'!A:G,3,FALSE))</f>
        <v/>
      </c>
    </row>
    <row r="299" spans="5:8" ht="18.75" customHeight="1" x14ac:dyDescent="0.25">
      <c r="E299" s="2" t="str">
        <f t="shared" si="4"/>
        <v/>
      </c>
      <c r="F299" s="2" t="str">
        <f>IF(ISBLANK(A299),"",IF(ISERROR(VLOOKUP(A299,'Cadastro-Estoque'!A:G,1,FALSE)),"Produto não cadastrado",VLOOKUP(A299,'Cadastro-Estoque'!A:G,4,FALSE)))</f>
        <v/>
      </c>
      <c r="G299" s="2" t="str">
        <f>IF(ISBLANK(A299),"",IF(ISERROR(VLOOKUP(A299,'Cadastro-Estoque'!A:G,1,FALSE)),"Produto não cadastrado",VLOOKUP(A299,'Cadastro-Estoque'!A:G,2,FALSE)))</f>
        <v/>
      </c>
      <c r="H299" s="2" t="str">
        <f>IF(ISERROR(VLOOKUP(A299,'Cadastro-Estoque'!A:G,1,FALSE)),"",VLOOKUP(A299,'Cadastro-Estoque'!A:G,3,FALSE))</f>
        <v/>
      </c>
    </row>
    <row r="300" spans="5:8" ht="18.75" customHeight="1" x14ac:dyDescent="0.25">
      <c r="E300" s="2" t="str">
        <f t="shared" si="4"/>
        <v/>
      </c>
      <c r="F300" s="2" t="str">
        <f>IF(ISBLANK(A300),"",IF(ISERROR(VLOOKUP(A300,'Cadastro-Estoque'!A:G,1,FALSE)),"Produto não cadastrado",VLOOKUP(A300,'Cadastro-Estoque'!A:G,4,FALSE)))</f>
        <v/>
      </c>
      <c r="G300" s="2" t="str">
        <f>IF(ISBLANK(A300),"",IF(ISERROR(VLOOKUP(A300,'Cadastro-Estoque'!A:G,1,FALSE)),"Produto não cadastrado",VLOOKUP(A300,'Cadastro-Estoque'!A:G,2,FALSE)))</f>
        <v/>
      </c>
      <c r="H300" s="2" t="str">
        <f>IF(ISERROR(VLOOKUP(A300,'Cadastro-Estoque'!A:G,1,FALSE)),"",VLOOKUP(A300,'Cadastro-Estoque'!A:G,3,FALSE))</f>
        <v/>
      </c>
    </row>
    <row r="301" spans="5:8" ht="18.75" customHeight="1" x14ac:dyDescent="0.25">
      <c r="E301" s="2" t="str">
        <f t="shared" si="4"/>
        <v/>
      </c>
      <c r="F301" s="2" t="str">
        <f>IF(ISBLANK(A301),"",IF(ISERROR(VLOOKUP(A301,'Cadastro-Estoque'!A:G,1,FALSE)),"Produto não cadastrado",VLOOKUP(A301,'Cadastro-Estoque'!A:G,4,FALSE)))</f>
        <v/>
      </c>
      <c r="G301" s="2" t="str">
        <f>IF(ISBLANK(A301),"",IF(ISERROR(VLOOKUP(A301,'Cadastro-Estoque'!A:G,1,FALSE)),"Produto não cadastrado",VLOOKUP(A301,'Cadastro-Estoque'!A:G,2,FALSE)))</f>
        <v/>
      </c>
      <c r="H301" s="2" t="str">
        <f>IF(ISERROR(VLOOKUP(A301,'Cadastro-Estoque'!A:G,1,FALSE)),"",VLOOKUP(A301,'Cadastro-Estoque'!A:G,3,FALSE))</f>
        <v/>
      </c>
    </row>
    <row r="302" spans="5:8" ht="18.75" customHeight="1" x14ac:dyDescent="0.25">
      <c r="E302" s="2" t="str">
        <f t="shared" si="4"/>
        <v/>
      </c>
      <c r="F302" s="2" t="str">
        <f>IF(ISBLANK(A302),"",IF(ISERROR(VLOOKUP(A302,'Cadastro-Estoque'!A:G,1,FALSE)),"Produto não cadastrado",VLOOKUP(A302,'Cadastro-Estoque'!A:G,4,FALSE)))</f>
        <v/>
      </c>
      <c r="G302" s="2" t="str">
        <f>IF(ISBLANK(A302),"",IF(ISERROR(VLOOKUP(A302,'Cadastro-Estoque'!A:G,1,FALSE)),"Produto não cadastrado",VLOOKUP(A302,'Cadastro-Estoque'!A:G,2,FALSE)))</f>
        <v/>
      </c>
      <c r="H302" s="2" t="str">
        <f>IF(ISERROR(VLOOKUP(A302,'Cadastro-Estoque'!A:G,1,FALSE)),"",VLOOKUP(A302,'Cadastro-Estoque'!A:G,3,FALSE))</f>
        <v/>
      </c>
    </row>
    <row r="303" spans="5:8" ht="18.75" customHeight="1" x14ac:dyDescent="0.25">
      <c r="E303" s="2" t="str">
        <f t="shared" si="4"/>
        <v/>
      </c>
      <c r="F303" s="2" t="str">
        <f>IF(ISBLANK(A303),"",IF(ISERROR(VLOOKUP(A303,'Cadastro-Estoque'!A:G,1,FALSE)),"Produto não cadastrado",VLOOKUP(A303,'Cadastro-Estoque'!A:G,4,FALSE)))</f>
        <v/>
      </c>
      <c r="G303" s="2" t="str">
        <f>IF(ISBLANK(A303),"",IF(ISERROR(VLOOKUP(A303,'Cadastro-Estoque'!A:G,1,FALSE)),"Produto não cadastrado",VLOOKUP(A303,'Cadastro-Estoque'!A:G,2,FALSE)))</f>
        <v/>
      </c>
      <c r="H303" s="2" t="str">
        <f>IF(ISERROR(VLOOKUP(A303,'Cadastro-Estoque'!A:G,1,FALSE)),"",VLOOKUP(A303,'Cadastro-Estoque'!A:G,3,FALSE))</f>
        <v/>
      </c>
    </row>
    <row r="304" spans="5:8" ht="18.75" customHeight="1" x14ac:dyDescent="0.25">
      <c r="E304" s="2" t="str">
        <f t="shared" si="4"/>
        <v/>
      </c>
      <c r="F304" s="2" t="str">
        <f>IF(ISBLANK(A304),"",IF(ISERROR(VLOOKUP(A304,'Cadastro-Estoque'!A:G,1,FALSE)),"Produto não cadastrado",VLOOKUP(A304,'Cadastro-Estoque'!A:G,4,FALSE)))</f>
        <v/>
      </c>
      <c r="G304" s="2" t="str">
        <f>IF(ISBLANK(A304),"",IF(ISERROR(VLOOKUP(A304,'Cadastro-Estoque'!A:G,1,FALSE)),"Produto não cadastrado",VLOOKUP(A304,'Cadastro-Estoque'!A:G,2,FALSE)))</f>
        <v/>
      </c>
      <c r="H304" s="2" t="str">
        <f>IF(ISERROR(VLOOKUP(A304,'Cadastro-Estoque'!A:G,1,FALSE)),"",VLOOKUP(A304,'Cadastro-Estoque'!A:G,3,FALSE))</f>
        <v/>
      </c>
    </row>
    <row r="305" spans="5:8" ht="18.75" customHeight="1" x14ac:dyDescent="0.25">
      <c r="E305" s="2" t="str">
        <f t="shared" si="4"/>
        <v/>
      </c>
      <c r="F305" s="2" t="str">
        <f>IF(ISBLANK(A305),"",IF(ISERROR(VLOOKUP(A305,'Cadastro-Estoque'!A:G,1,FALSE)),"Produto não cadastrado",VLOOKUP(A305,'Cadastro-Estoque'!A:G,4,FALSE)))</f>
        <v/>
      </c>
      <c r="G305" s="2" t="str">
        <f>IF(ISBLANK(A305),"",IF(ISERROR(VLOOKUP(A305,'Cadastro-Estoque'!A:G,1,FALSE)),"Produto não cadastrado",VLOOKUP(A305,'Cadastro-Estoque'!A:G,2,FALSE)))</f>
        <v/>
      </c>
      <c r="H305" s="2" t="str">
        <f>IF(ISERROR(VLOOKUP(A305,'Cadastro-Estoque'!A:G,1,FALSE)),"",VLOOKUP(A305,'Cadastro-Estoque'!A:G,3,FALSE))</f>
        <v/>
      </c>
    </row>
    <row r="306" spans="5:8" ht="18.75" customHeight="1" x14ac:dyDescent="0.25">
      <c r="E306" s="2" t="str">
        <f t="shared" si="4"/>
        <v/>
      </c>
      <c r="F306" s="2" t="str">
        <f>IF(ISBLANK(A306),"",IF(ISERROR(VLOOKUP(A306,'Cadastro-Estoque'!A:G,1,FALSE)),"Produto não cadastrado",VLOOKUP(A306,'Cadastro-Estoque'!A:G,4,FALSE)))</f>
        <v/>
      </c>
      <c r="G306" s="2" t="str">
        <f>IF(ISBLANK(A306),"",IF(ISERROR(VLOOKUP(A306,'Cadastro-Estoque'!A:G,1,FALSE)),"Produto não cadastrado",VLOOKUP(A306,'Cadastro-Estoque'!A:G,2,FALSE)))</f>
        <v/>
      </c>
      <c r="H306" s="2" t="str">
        <f>IF(ISERROR(VLOOKUP(A306,'Cadastro-Estoque'!A:G,1,FALSE)),"",VLOOKUP(A306,'Cadastro-Estoque'!A:G,3,FALSE))</f>
        <v/>
      </c>
    </row>
    <row r="307" spans="5:8" ht="18.75" customHeight="1" x14ac:dyDescent="0.25">
      <c r="E307" s="2" t="str">
        <f t="shared" si="4"/>
        <v/>
      </c>
      <c r="F307" s="2" t="str">
        <f>IF(ISBLANK(A307),"",IF(ISERROR(VLOOKUP(A307,'Cadastro-Estoque'!A:G,1,FALSE)),"Produto não cadastrado",VLOOKUP(A307,'Cadastro-Estoque'!A:G,4,FALSE)))</f>
        <v/>
      </c>
      <c r="G307" s="2" t="str">
        <f>IF(ISBLANK(A307),"",IF(ISERROR(VLOOKUP(A307,'Cadastro-Estoque'!A:G,1,FALSE)),"Produto não cadastrado",VLOOKUP(A307,'Cadastro-Estoque'!A:G,2,FALSE)))</f>
        <v/>
      </c>
      <c r="H307" s="2" t="str">
        <f>IF(ISERROR(VLOOKUP(A307,'Cadastro-Estoque'!A:G,1,FALSE)),"",VLOOKUP(A307,'Cadastro-Estoque'!A:G,3,FALSE))</f>
        <v/>
      </c>
    </row>
    <row r="308" spans="5:8" ht="18.75" customHeight="1" x14ac:dyDescent="0.25">
      <c r="E308" s="2" t="str">
        <f t="shared" si="4"/>
        <v/>
      </c>
      <c r="F308" s="2" t="str">
        <f>IF(ISBLANK(A308),"",IF(ISERROR(VLOOKUP(A308,'Cadastro-Estoque'!A:G,1,FALSE)),"Produto não cadastrado",VLOOKUP(A308,'Cadastro-Estoque'!A:G,4,FALSE)))</f>
        <v/>
      </c>
      <c r="G308" s="2" t="str">
        <f>IF(ISBLANK(A308),"",IF(ISERROR(VLOOKUP(A308,'Cadastro-Estoque'!A:G,1,FALSE)),"Produto não cadastrado",VLOOKUP(A308,'Cadastro-Estoque'!A:G,2,FALSE)))</f>
        <v/>
      </c>
      <c r="H308" s="2" t="str">
        <f>IF(ISERROR(VLOOKUP(A308,'Cadastro-Estoque'!A:G,1,FALSE)),"",VLOOKUP(A308,'Cadastro-Estoque'!A:G,3,FALSE))</f>
        <v/>
      </c>
    </row>
    <row r="309" spans="5:8" ht="18.75" customHeight="1" x14ac:dyDescent="0.25">
      <c r="E309" s="2" t="str">
        <f t="shared" si="4"/>
        <v/>
      </c>
      <c r="F309" s="2" t="str">
        <f>IF(ISBLANK(A309),"",IF(ISERROR(VLOOKUP(A309,'Cadastro-Estoque'!A:G,1,FALSE)),"Produto não cadastrado",VLOOKUP(A309,'Cadastro-Estoque'!A:G,4,FALSE)))</f>
        <v/>
      </c>
      <c r="G309" s="2" t="str">
        <f>IF(ISBLANK(A309),"",IF(ISERROR(VLOOKUP(A309,'Cadastro-Estoque'!A:G,1,FALSE)),"Produto não cadastrado",VLOOKUP(A309,'Cadastro-Estoque'!A:G,2,FALSE)))</f>
        <v/>
      </c>
      <c r="H309" s="2" t="str">
        <f>IF(ISERROR(VLOOKUP(A309,'Cadastro-Estoque'!A:G,1,FALSE)),"",VLOOKUP(A309,'Cadastro-Estoque'!A:G,3,FALSE))</f>
        <v/>
      </c>
    </row>
    <row r="310" spans="5:8" ht="18.75" customHeight="1" x14ac:dyDescent="0.25">
      <c r="E310" s="2" t="str">
        <f t="shared" si="4"/>
        <v/>
      </c>
      <c r="F310" s="2" t="str">
        <f>IF(ISBLANK(A310),"",IF(ISERROR(VLOOKUP(A310,'Cadastro-Estoque'!A:G,1,FALSE)),"Produto não cadastrado",VLOOKUP(A310,'Cadastro-Estoque'!A:G,4,FALSE)))</f>
        <v/>
      </c>
      <c r="G310" s="2" t="str">
        <f>IF(ISBLANK(A310),"",IF(ISERROR(VLOOKUP(A310,'Cadastro-Estoque'!A:G,1,FALSE)),"Produto não cadastrado",VLOOKUP(A310,'Cadastro-Estoque'!A:G,2,FALSE)))</f>
        <v/>
      </c>
      <c r="H310" s="2" t="str">
        <f>IF(ISERROR(VLOOKUP(A310,'Cadastro-Estoque'!A:G,1,FALSE)),"",VLOOKUP(A310,'Cadastro-Estoque'!A:G,3,FALSE))</f>
        <v/>
      </c>
    </row>
    <row r="311" spans="5:8" ht="18.75" customHeight="1" x14ac:dyDescent="0.25">
      <c r="E311" s="2" t="str">
        <f t="shared" si="4"/>
        <v/>
      </c>
      <c r="F311" s="2" t="str">
        <f>IF(ISBLANK(A311),"",IF(ISERROR(VLOOKUP(A311,'Cadastro-Estoque'!A:G,1,FALSE)),"Produto não cadastrado",VLOOKUP(A311,'Cadastro-Estoque'!A:G,4,FALSE)))</f>
        <v/>
      </c>
      <c r="G311" s="2" t="str">
        <f>IF(ISBLANK(A311),"",IF(ISERROR(VLOOKUP(A311,'Cadastro-Estoque'!A:G,1,FALSE)),"Produto não cadastrado",VLOOKUP(A311,'Cadastro-Estoque'!A:G,2,FALSE)))</f>
        <v/>
      </c>
      <c r="H311" s="2" t="str">
        <f>IF(ISERROR(VLOOKUP(A311,'Cadastro-Estoque'!A:G,1,FALSE)),"",VLOOKUP(A311,'Cadastro-Estoque'!A:G,3,FALSE))</f>
        <v/>
      </c>
    </row>
    <row r="312" spans="5:8" ht="18.75" customHeight="1" x14ac:dyDescent="0.25">
      <c r="E312" s="2" t="str">
        <f t="shared" si="4"/>
        <v/>
      </c>
      <c r="F312" s="2" t="str">
        <f>IF(ISBLANK(A312),"",IF(ISERROR(VLOOKUP(A312,'Cadastro-Estoque'!A:G,1,FALSE)),"Produto não cadastrado",VLOOKUP(A312,'Cadastro-Estoque'!A:G,4,FALSE)))</f>
        <v/>
      </c>
      <c r="G312" s="2" t="str">
        <f>IF(ISBLANK(A312),"",IF(ISERROR(VLOOKUP(A312,'Cadastro-Estoque'!A:G,1,FALSE)),"Produto não cadastrado",VLOOKUP(A312,'Cadastro-Estoque'!A:G,2,FALSE)))</f>
        <v/>
      </c>
      <c r="H312" s="2" t="str">
        <f>IF(ISERROR(VLOOKUP(A312,'Cadastro-Estoque'!A:G,1,FALSE)),"",VLOOKUP(A312,'Cadastro-Estoque'!A:G,3,FALSE))</f>
        <v/>
      </c>
    </row>
    <row r="313" spans="5:8" ht="18.75" customHeight="1" x14ac:dyDescent="0.25">
      <c r="E313" s="2" t="str">
        <f t="shared" si="4"/>
        <v/>
      </c>
      <c r="F313" s="2" t="str">
        <f>IF(ISBLANK(A313),"",IF(ISERROR(VLOOKUP(A313,'Cadastro-Estoque'!A:G,1,FALSE)),"Produto não cadastrado",VLOOKUP(A313,'Cadastro-Estoque'!A:G,4,FALSE)))</f>
        <v/>
      </c>
      <c r="G313" s="2" t="str">
        <f>IF(ISBLANK(A313),"",IF(ISERROR(VLOOKUP(A313,'Cadastro-Estoque'!A:G,1,FALSE)),"Produto não cadastrado",VLOOKUP(A313,'Cadastro-Estoque'!A:G,2,FALSE)))</f>
        <v/>
      </c>
      <c r="H313" s="2" t="str">
        <f>IF(ISERROR(VLOOKUP(A313,'Cadastro-Estoque'!A:G,1,FALSE)),"",VLOOKUP(A313,'Cadastro-Estoque'!A:G,3,FALSE))</f>
        <v/>
      </c>
    </row>
    <row r="314" spans="5:8" ht="18.75" customHeight="1" x14ac:dyDescent="0.25">
      <c r="E314" s="2" t="str">
        <f t="shared" si="4"/>
        <v/>
      </c>
      <c r="F314" s="2" t="str">
        <f>IF(ISBLANK(A314),"",IF(ISERROR(VLOOKUP(A314,'Cadastro-Estoque'!A:G,1,FALSE)),"Produto não cadastrado",VLOOKUP(A314,'Cadastro-Estoque'!A:G,4,FALSE)))</f>
        <v/>
      </c>
      <c r="G314" s="2" t="str">
        <f>IF(ISBLANK(A314),"",IF(ISERROR(VLOOKUP(A314,'Cadastro-Estoque'!A:G,1,FALSE)),"Produto não cadastrado",VLOOKUP(A314,'Cadastro-Estoque'!A:G,2,FALSE)))</f>
        <v/>
      </c>
      <c r="H314" s="2" t="str">
        <f>IF(ISERROR(VLOOKUP(A314,'Cadastro-Estoque'!A:G,1,FALSE)),"",VLOOKUP(A314,'Cadastro-Estoque'!A:G,3,FALSE))</f>
        <v/>
      </c>
    </row>
    <row r="315" spans="5:8" ht="18.75" customHeight="1" x14ac:dyDescent="0.25">
      <c r="E315" s="2" t="str">
        <f t="shared" si="4"/>
        <v/>
      </c>
      <c r="F315" s="2" t="str">
        <f>IF(ISBLANK(A315),"",IF(ISERROR(VLOOKUP(A315,'Cadastro-Estoque'!A:G,1,FALSE)),"Produto não cadastrado",VLOOKUP(A315,'Cadastro-Estoque'!A:G,4,FALSE)))</f>
        <v/>
      </c>
      <c r="G315" s="2" t="str">
        <f>IF(ISBLANK(A315),"",IF(ISERROR(VLOOKUP(A315,'Cadastro-Estoque'!A:G,1,FALSE)),"Produto não cadastrado",VLOOKUP(A315,'Cadastro-Estoque'!A:G,2,FALSE)))</f>
        <v/>
      </c>
      <c r="H315" s="2" t="str">
        <f>IF(ISERROR(VLOOKUP(A315,'Cadastro-Estoque'!A:G,1,FALSE)),"",VLOOKUP(A315,'Cadastro-Estoque'!A:G,3,FALSE))</f>
        <v/>
      </c>
    </row>
    <row r="316" spans="5:8" ht="18.75" customHeight="1" x14ac:dyDescent="0.25">
      <c r="E316" s="2" t="str">
        <f t="shared" si="4"/>
        <v/>
      </c>
      <c r="F316" s="2" t="str">
        <f>IF(ISBLANK(A316),"",IF(ISERROR(VLOOKUP(A316,'Cadastro-Estoque'!A:G,1,FALSE)),"Produto não cadastrado",VLOOKUP(A316,'Cadastro-Estoque'!A:G,4,FALSE)))</f>
        <v/>
      </c>
      <c r="G316" s="2" t="str">
        <f>IF(ISBLANK(A316),"",IF(ISERROR(VLOOKUP(A316,'Cadastro-Estoque'!A:G,1,FALSE)),"Produto não cadastrado",VLOOKUP(A316,'Cadastro-Estoque'!A:G,2,FALSE)))</f>
        <v/>
      </c>
      <c r="H316" s="2" t="str">
        <f>IF(ISERROR(VLOOKUP(A316,'Cadastro-Estoque'!A:G,1,FALSE)),"",VLOOKUP(A316,'Cadastro-Estoque'!A:G,3,FALSE))</f>
        <v/>
      </c>
    </row>
    <row r="317" spans="5:8" ht="18.75" customHeight="1" x14ac:dyDescent="0.25">
      <c r="E317" s="2" t="str">
        <f t="shared" si="4"/>
        <v/>
      </c>
      <c r="F317" s="2" t="str">
        <f>IF(ISBLANK(A317),"",IF(ISERROR(VLOOKUP(A317,'Cadastro-Estoque'!A:G,1,FALSE)),"Produto não cadastrado",VLOOKUP(A317,'Cadastro-Estoque'!A:G,4,FALSE)))</f>
        <v/>
      </c>
      <c r="G317" s="2" t="str">
        <f>IF(ISBLANK(A317),"",IF(ISERROR(VLOOKUP(A317,'Cadastro-Estoque'!A:G,1,FALSE)),"Produto não cadastrado",VLOOKUP(A317,'Cadastro-Estoque'!A:G,2,FALSE)))</f>
        <v/>
      </c>
      <c r="H317" s="2" t="str">
        <f>IF(ISERROR(VLOOKUP(A317,'Cadastro-Estoque'!A:G,1,FALSE)),"",VLOOKUP(A317,'Cadastro-Estoque'!A:G,3,FALSE))</f>
        <v/>
      </c>
    </row>
    <row r="318" spans="5:8" ht="18.75" customHeight="1" x14ac:dyDescent="0.25">
      <c r="E318" s="2" t="str">
        <f t="shared" si="4"/>
        <v/>
      </c>
      <c r="F318" s="2" t="str">
        <f>IF(ISBLANK(A318),"",IF(ISERROR(VLOOKUP(A318,'Cadastro-Estoque'!A:G,1,FALSE)),"Produto não cadastrado",VLOOKUP(A318,'Cadastro-Estoque'!A:G,4,FALSE)))</f>
        <v/>
      </c>
      <c r="G318" s="2" t="str">
        <f>IF(ISBLANK(A318),"",IF(ISERROR(VLOOKUP(A318,'Cadastro-Estoque'!A:G,1,FALSE)),"Produto não cadastrado",VLOOKUP(A318,'Cadastro-Estoque'!A:G,2,FALSE)))</f>
        <v/>
      </c>
      <c r="H318" s="2" t="str">
        <f>IF(ISERROR(VLOOKUP(A318,'Cadastro-Estoque'!A:G,1,FALSE)),"",VLOOKUP(A318,'Cadastro-Estoque'!A:G,3,FALSE))</f>
        <v/>
      </c>
    </row>
    <row r="319" spans="5:8" ht="18.75" customHeight="1" x14ac:dyDescent="0.25">
      <c r="E319" s="2" t="str">
        <f t="shared" si="4"/>
        <v/>
      </c>
      <c r="F319" s="2" t="str">
        <f>IF(ISBLANK(A319),"",IF(ISERROR(VLOOKUP(A319,'Cadastro-Estoque'!A:G,1,FALSE)),"Produto não cadastrado",VLOOKUP(A319,'Cadastro-Estoque'!A:G,4,FALSE)))</f>
        <v/>
      </c>
      <c r="G319" s="2" t="str">
        <f>IF(ISBLANK(A319),"",IF(ISERROR(VLOOKUP(A319,'Cadastro-Estoque'!A:G,1,FALSE)),"Produto não cadastrado",VLOOKUP(A319,'Cadastro-Estoque'!A:G,2,FALSE)))</f>
        <v/>
      </c>
      <c r="H319" s="2" t="str">
        <f>IF(ISERROR(VLOOKUP(A319,'Cadastro-Estoque'!A:G,1,FALSE)),"",VLOOKUP(A319,'Cadastro-Estoque'!A:G,3,FALSE))</f>
        <v/>
      </c>
    </row>
    <row r="320" spans="5:8" ht="18.75" customHeight="1" x14ac:dyDescent="0.25">
      <c r="E320" s="2" t="str">
        <f t="shared" si="4"/>
        <v/>
      </c>
      <c r="F320" s="2" t="str">
        <f>IF(ISBLANK(A320),"",IF(ISERROR(VLOOKUP(A320,'Cadastro-Estoque'!A:G,1,FALSE)),"Produto não cadastrado",VLOOKUP(A320,'Cadastro-Estoque'!A:G,4,FALSE)))</f>
        <v/>
      </c>
      <c r="G320" s="2" t="str">
        <f>IF(ISBLANK(A320),"",IF(ISERROR(VLOOKUP(A320,'Cadastro-Estoque'!A:G,1,FALSE)),"Produto não cadastrado",VLOOKUP(A320,'Cadastro-Estoque'!A:G,2,FALSE)))</f>
        <v/>
      </c>
      <c r="H320" s="2" t="str">
        <f>IF(ISERROR(VLOOKUP(A320,'Cadastro-Estoque'!A:G,1,FALSE)),"",VLOOKUP(A320,'Cadastro-Estoque'!A:G,3,FALSE))</f>
        <v/>
      </c>
    </row>
    <row r="321" spans="5:8" ht="18.75" customHeight="1" x14ac:dyDescent="0.25">
      <c r="E321" s="2" t="str">
        <f t="shared" si="4"/>
        <v/>
      </c>
      <c r="F321" s="2" t="str">
        <f>IF(ISBLANK(A321),"",IF(ISERROR(VLOOKUP(A321,'Cadastro-Estoque'!A:G,1,FALSE)),"Produto não cadastrado",VLOOKUP(A321,'Cadastro-Estoque'!A:G,4,FALSE)))</f>
        <v/>
      </c>
      <c r="G321" s="2" t="str">
        <f>IF(ISBLANK(A321),"",IF(ISERROR(VLOOKUP(A321,'Cadastro-Estoque'!A:G,1,FALSE)),"Produto não cadastrado",VLOOKUP(A321,'Cadastro-Estoque'!A:G,2,FALSE)))</f>
        <v/>
      </c>
      <c r="H321" s="2" t="str">
        <f>IF(ISERROR(VLOOKUP(A321,'Cadastro-Estoque'!A:G,1,FALSE)),"",VLOOKUP(A321,'Cadastro-Estoque'!A:G,3,FALSE))</f>
        <v/>
      </c>
    </row>
    <row r="322" spans="5:8" ht="18.75" customHeight="1" x14ac:dyDescent="0.25">
      <c r="E322" s="2" t="str">
        <f t="shared" si="4"/>
        <v/>
      </c>
      <c r="F322" s="2" t="str">
        <f>IF(ISBLANK(A322),"",IF(ISERROR(VLOOKUP(A322,'Cadastro-Estoque'!A:G,1,FALSE)),"Produto não cadastrado",VLOOKUP(A322,'Cadastro-Estoque'!A:G,4,FALSE)))</f>
        <v/>
      </c>
      <c r="G322" s="2" t="str">
        <f>IF(ISBLANK(A322),"",IF(ISERROR(VLOOKUP(A322,'Cadastro-Estoque'!A:G,1,FALSE)),"Produto não cadastrado",VLOOKUP(A322,'Cadastro-Estoque'!A:G,2,FALSE)))</f>
        <v/>
      </c>
      <c r="H322" s="2" t="str">
        <f>IF(ISERROR(VLOOKUP(A322,'Cadastro-Estoque'!A:G,1,FALSE)),"",VLOOKUP(A322,'Cadastro-Estoque'!A:G,3,FALSE))</f>
        <v/>
      </c>
    </row>
    <row r="323" spans="5:8" ht="18.75" customHeight="1" x14ac:dyDescent="0.25">
      <c r="E323" s="2" t="str">
        <f t="shared" ref="E323:E386" si="5">IF(ISBLANK(A323),"",C323*D323)</f>
        <v/>
      </c>
      <c r="F323" s="2" t="str">
        <f>IF(ISBLANK(A323),"",IF(ISERROR(VLOOKUP(A323,'Cadastro-Estoque'!A:G,1,FALSE)),"Produto não cadastrado",VLOOKUP(A323,'Cadastro-Estoque'!A:G,4,FALSE)))</f>
        <v/>
      </c>
      <c r="G323" s="2" t="str">
        <f>IF(ISBLANK(A323),"",IF(ISERROR(VLOOKUP(A323,'Cadastro-Estoque'!A:G,1,FALSE)),"Produto não cadastrado",VLOOKUP(A323,'Cadastro-Estoque'!A:G,2,FALSE)))</f>
        <v/>
      </c>
      <c r="H323" s="2" t="str">
        <f>IF(ISERROR(VLOOKUP(A323,'Cadastro-Estoque'!A:G,1,FALSE)),"",VLOOKUP(A323,'Cadastro-Estoque'!A:G,3,FALSE))</f>
        <v/>
      </c>
    </row>
    <row r="324" spans="5:8" ht="18.75" customHeight="1" x14ac:dyDescent="0.25">
      <c r="E324" s="2" t="str">
        <f t="shared" si="5"/>
        <v/>
      </c>
      <c r="F324" s="2" t="str">
        <f>IF(ISBLANK(A324),"",IF(ISERROR(VLOOKUP(A324,'Cadastro-Estoque'!A:G,1,FALSE)),"Produto não cadastrado",VLOOKUP(A324,'Cadastro-Estoque'!A:G,4,FALSE)))</f>
        <v/>
      </c>
      <c r="G324" s="2" t="str">
        <f>IF(ISBLANK(A324),"",IF(ISERROR(VLOOKUP(A324,'Cadastro-Estoque'!A:G,1,FALSE)),"Produto não cadastrado",VLOOKUP(A324,'Cadastro-Estoque'!A:G,2,FALSE)))</f>
        <v/>
      </c>
      <c r="H324" s="2" t="str">
        <f>IF(ISERROR(VLOOKUP(A324,'Cadastro-Estoque'!A:G,1,FALSE)),"",VLOOKUP(A324,'Cadastro-Estoque'!A:G,3,FALSE))</f>
        <v/>
      </c>
    </row>
    <row r="325" spans="5:8" ht="18.75" customHeight="1" x14ac:dyDescent="0.25">
      <c r="E325" s="2" t="str">
        <f t="shared" si="5"/>
        <v/>
      </c>
      <c r="F325" s="2" t="str">
        <f>IF(ISBLANK(A325),"",IF(ISERROR(VLOOKUP(A325,'Cadastro-Estoque'!A:G,1,FALSE)),"Produto não cadastrado",VLOOKUP(A325,'Cadastro-Estoque'!A:G,4,FALSE)))</f>
        <v/>
      </c>
      <c r="G325" s="2" t="str">
        <f>IF(ISBLANK(A325),"",IF(ISERROR(VLOOKUP(A325,'Cadastro-Estoque'!A:G,1,FALSE)),"Produto não cadastrado",VLOOKUP(A325,'Cadastro-Estoque'!A:G,2,FALSE)))</f>
        <v/>
      </c>
      <c r="H325" s="2" t="str">
        <f>IF(ISERROR(VLOOKUP(A325,'Cadastro-Estoque'!A:G,1,FALSE)),"",VLOOKUP(A325,'Cadastro-Estoque'!A:G,3,FALSE))</f>
        <v/>
      </c>
    </row>
    <row r="326" spans="5:8" ht="18.75" customHeight="1" x14ac:dyDescent="0.25">
      <c r="E326" s="2" t="str">
        <f t="shared" si="5"/>
        <v/>
      </c>
      <c r="F326" s="2" t="str">
        <f>IF(ISBLANK(A326),"",IF(ISERROR(VLOOKUP(A326,'Cadastro-Estoque'!A:G,1,FALSE)),"Produto não cadastrado",VLOOKUP(A326,'Cadastro-Estoque'!A:G,4,FALSE)))</f>
        <v/>
      </c>
      <c r="G326" s="2" t="str">
        <f>IF(ISBLANK(A326),"",IF(ISERROR(VLOOKUP(A326,'Cadastro-Estoque'!A:G,1,FALSE)),"Produto não cadastrado",VLOOKUP(A326,'Cadastro-Estoque'!A:G,2,FALSE)))</f>
        <v/>
      </c>
      <c r="H326" s="2" t="str">
        <f>IF(ISERROR(VLOOKUP(A326,'Cadastro-Estoque'!A:G,1,FALSE)),"",VLOOKUP(A326,'Cadastro-Estoque'!A:G,3,FALSE))</f>
        <v/>
      </c>
    </row>
    <row r="327" spans="5:8" ht="18.75" customHeight="1" x14ac:dyDescent="0.25">
      <c r="E327" s="2" t="str">
        <f t="shared" si="5"/>
        <v/>
      </c>
      <c r="F327" s="2" t="str">
        <f>IF(ISBLANK(A327),"",IF(ISERROR(VLOOKUP(A327,'Cadastro-Estoque'!A:G,1,FALSE)),"Produto não cadastrado",VLOOKUP(A327,'Cadastro-Estoque'!A:G,4,FALSE)))</f>
        <v/>
      </c>
      <c r="G327" s="2" t="str">
        <f>IF(ISBLANK(A327),"",IF(ISERROR(VLOOKUP(A327,'Cadastro-Estoque'!A:G,1,FALSE)),"Produto não cadastrado",VLOOKUP(A327,'Cadastro-Estoque'!A:G,2,FALSE)))</f>
        <v/>
      </c>
      <c r="H327" s="2" t="str">
        <f>IF(ISERROR(VLOOKUP(A327,'Cadastro-Estoque'!A:G,1,FALSE)),"",VLOOKUP(A327,'Cadastro-Estoque'!A:G,3,FALSE))</f>
        <v/>
      </c>
    </row>
    <row r="328" spans="5:8" ht="18.75" customHeight="1" x14ac:dyDescent="0.25">
      <c r="E328" s="2" t="str">
        <f t="shared" si="5"/>
        <v/>
      </c>
      <c r="F328" s="2" t="str">
        <f>IF(ISBLANK(A328),"",IF(ISERROR(VLOOKUP(A328,'Cadastro-Estoque'!A:G,1,FALSE)),"Produto não cadastrado",VLOOKUP(A328,'Cadastro-Estoque'!A:G,4,FALSE)))</f>
        <v/>
      </c>
      <c r="G328" s="2" t="str">
        <f>IF(ISBLANK(A328),"",IF(ISERROR(VLOOKUP(A328,'Cadastro-Estoque'!A:G,1,FALSE)),"Produto não cadastrado",VLOOKUP(A328,'Cadastro-Estoque'!A:G,2,FALSE)))</f>
        <v/>
      </c>
      <c r="H328" s="2" t="str">
        <f>IF(ISERROR(VLOOKUP(A328,'Cadastro-Estoque'!A:G,1,FALSE)),"",VLOOKUP(A328,'Cadastro-Estoque'!A:G,3,FALSE))</f>
        <v/>
      </c>
    </row>
    <row r="329" spans="5:8" ht="18.75" customHeight="1" x14ac:dyDescent="0.25">
      <c r="E329" s="2" t="str">
        <f t="shared" si="5"/>
        <v/>
      </c>
      <c r="F329" s="2" t="str">
        <f>IF(ISBLANK(A329),"",IF(ISERROR(VLOOKUP(A329,'Cadastro-Estoque'!A:G,1,FALSE)),"Produto não cadastrado",VLOOKUP(A329,'Cadastro-Estoque'!A:G,4,FALSE)))</f>
        <v/>
      </c>
      <c r="G329" s="2" t="str">
        <f>IF(ISBLANK(A329),"",IF(ISERROR(VLOOKUP(A329,'Cadastro-Estoque'!A:G,1,FALSE)),"Produto não cadastrado",VLOOKUP(A329,'Cadastro-Estoque'!A:G,2,FALSE)))</f>
        <v/>
      </c>
      <c r="H329" s="2" t="str">
        <f>IF(ISERROR(VLOOKUP(A329,'Cadastro-Estoque'!A:G,1,FALSE)),"",VLOOKUP(A329,'Cadastro-Estoque'!A:G,3,FALSE))</f>
        <v/>
      </c>
    </row>
    <row r="330" spans="5:8" ht="18.75" customHeight="1" x14ac:dyDescent="0.25">
      <c r="E330" s="2" t="str">
        <f t="shared" si="5"/>
        <v/>
      </c>
      <c r="F330" s="2" t="str">
        <f>IF(ISBLANK(A330),"",IF(ISERROR(VLOOKUP(A330,'Cadastro-Estoque'!A:G,1,FALSE)),"Produto não cadastrado",VLOOKUP(A330,'Cadastro-Estoque'!A:G,4,FALSE)))</f>
        <v/>
      </c>
      <c r="G330" s="2" t="str">
        <f>IF(ISBLANK(A330),"",IF(ISERROR(VLOOKUP(A330,'Cadastro-Estoque'!A:G,1,FALSE)),"Produto não cadastrado",VLOOKUP(A330,'Cadastro-Estoque'!A:G,2,FALSE)))</f>
        <v/>
      </c>
      <c r="H330" s="2" t="str">
        <f>IF(ISERROR(VLOOKUP(A330,'Cadastro-Estoque'!A:G,1,FALSE)),"",VLOOKUP(A330,'Cadastro-Estoque'!A:G,3,FALSE))</f>
        <v/>
      </c>
    </row>
    <row r="331" spans="5:8" ht="18.75" customHeight="1" x14ac:dyDescent="0.25">
      <c r="E331" s="2" t="str">
        <f t="shared" si="5"/>
        <v/>
      </c>
      <c r="F331" s="2" t="str">
        <f>IF(ISBLANK(A331),"",IF(ISERROR(VLOOKUP(A331,'Cadastro-Estoque'!A:G,1,FALSE)),"Produto não cadastrado",VLOOKUP(A331,'Cadastro-Estoque'!A:G,4,FALSE)))</f>
        <v/>
      </c>
      <c r="G331" s="2" t="str">
        <f>IF(ISBLANK(A331),"",IF(ISERROR(VLOOKUP(A331,'Cadastro-Estoque'!A:G,1,FALSE)),"Produto não cadastrado",VLOOKUP(A331,'Cadastro-Estoque'!A:G,2,FALSE)))</f>
        <v/>
      </c>
      <c r="H331" s="2" t="str">
        <f>IF(ISERROR(VLOOKUP(A331,'Cadastro-Estoque'!A:G,1,FALSE)),"",VLOOKUP(A331,'Cadastro-Estoque'!A:G,3,FALSE))</f>
        <v/>
      </c>
    </row>
    <row r="332" spans="5:8" ht="18.75" customHeight="1" x14ac:dyDescent="0.25">
      <c r="E332" s="2" t="str">
        <f t="shared" si="5"/>
        <v/>
      </c>
      <c r="F332" s="2" t="str">
        <f>IF(ISBLANK(A332),"",IF(ISERROR(VLOOKUP(A332,'Cadastro-Estoque'!A:G,1,FALSE)),"Produto não cadastrado",VLOOKUP(A332,'Cadastro-Estoque'!A:G,4,FALSE)))</f>
        <v/>
      </c>
      <c r="G332" s="2" t="str">
        <f>IF(ISBLANK(A332),"",IF(ISERROR(VLOOKUP(A332,'Cadastro-Estoque'!A:G,1,FALSE)),"Produto não cadastrado",VLOOKUP(A332,'Cadastro-Estoque'!A:G,2,FALSE)))</f>
        <v/>
      </c>
      <c r="H332" s="2" t="str">
        <f>IF(ISERROR(VLOOKUP(A332,'Cadastro-Estoque'!A:G,1,FALSE)),"",VLOOKUP(A332,'Cadastro-Estoque'!A:G,3,FALSE))</f>
        <v/>
      </c>
    </row>
    <row r="333" spans="5:8" ht="18.75" customHeight="1" x14ac:dyDescent="0.25">
      <c r="E333" s="2" t="str">
        <f t="shared" si="5"/>
        <v/>
      </c>
      <c r="F333" s="2" t="str">
        <f>IF(ISBLANK(A333),"",IF(ISERROR(VLOOKUP(A333,'Cadastro-Estoque'!A:G,1,FALSE)),"Produto não cadastrado",VLOOKUP(A333,'Cadastro-Estoque'!A:G,4,FALSE)))</f>
        <v/>
      </c>
      <c r="G333" s="2" t="str">
        <f>IF(ISBLANK(A333),"",IF(ISERROR(VLOOKUP(A333,'Cadastro-Estoque'!A:G,1,FALSE)),"Produto não cadastrado",VLOOKUP(A333,'Cadastro-Estoque'!A:G,2,FALSE)))</f>
        <v/>
      </c>
      <c r="H333" s="2" t="str">
        <f>IF(ISERROR(VLOOKUP(A333,'Cadastro-Estoque'!A:G,1,FALSE)),"",VLOOKUP(A333,'Cadastro-Estoque'!A:G,3,FALSE))</f>
        <v/>
      </c>
    </row>
    <row r="334" spans="5:8" ht="18.75" customHeight="1" x14ac:dyDescent="0.25">
      <c r="E334" s="2" t="str">
        <f t="shared" si="5"/>
        <v/>
      </c>
      <c r="F334" s="2" t="str">
        <f>IF(ISBLANK(A334),"",IF(ISERROR(VLOOKUP(A334,'Cadastro-Estoque'!A:G,1,FALSE)),"Produto não cadastrado",VLOOKUP(A334,'Cadastro-Estoque'!A:G,4,FALSE)))</f>
        <v/>
      </c>
      <c r="G334" s="2" t="str">
        <f>IF(ISBLANK(A334),"",IF(ISERROR(VLOOKUP(A334,'Cadastro-Estoque'!A:G,1,FALSE)),"Produto não cadastrado",VLOOKUP(A334,'Cadastro-Estoque'!A:G,2,FALSE)))</f>
        <v/>
      </c>
      <c r="H334" s="2" t="str">
        <f>IF(ISERROR(VLOOKUP(A334,'Cadastro-Estoque'!A:G,1,FALSE)),"",VLOOKUP(A334,'Cadastro-Estoque'!A:G,3,FALSE))</f>
        <v/>
      </c>
    </row>
    <row r="335" spans="5:8" ht="18.75" customHeight="1" x14ac:dyDescent="0.25">
      <c r="E335" s="2" t="str">
        <f t="shared" si="5"/>
        <v/>
      </c>
      <c r="F335" s="2" t="str">
        <f>IF(ISBLANK(A335),"",IF(ISERROR(VLOOKUP(A335,'Cadastro-Estoque'!A:G,1,FALSE)),"Produto não cadastrado",VLOOKUP(A335,'Cadastro-Estoque'!A:G,4,FALSE)))</f>
        <v/>
      </c>
      <c r="G335" s="2" t="str">
        <f>IF(ISBLANK(A335),"",IF(ISERROR(VLOOKUP(A335,'Cadastro-Estoque'!A:G,1,FALSE)),"Produto não cadastrado",VLOOKUP(A335,'Cadastro-Estoque'!A:G,2,FALSE)))</f>
        <v/>
      </c>
      <c r="H335" s="2" t="str">
        <f>IF(ISERROR(VLOOKUP(A335,'Cadastro-Estoque'!A:G,1,FALSE)),"",VLOOKUP(A335,'Cadastro-Estoque'!A:G,3,FALSE))</f>
        <v/>
      </c>
    </row>
    <row r="336" spans="5:8" ht="18.75" customHeight="1" x14ac:dyDescent="0.25">
      <c r="E336" s="2" t="str">
        <f t="shared" si="5"/>
        <v/>
      </c>
      <c r="F336" s="2" t="str">
        <f>IF(ISBLANK(A336),"",IF(ISERROR(VLOOKUP(A336,'Cadastro-Estoque'!A:G,1,FALSE)),"Produto não cadastrado",VLOOKUP(A336,'Cadastro-Estoque'!A:G,4,FALSE)))</f>
        <v/>
      </c>
      <c r="G336" s="2" t="str">
        <f>IF(ISBLANK(A336),"",IF(ISERROR(VLOOKUP(A336,'Cadastro-Estoque'!A:G,1,FALSE)),"Produto não cadastrado",VLOOKUP(A336,'Cadastro-Estoque'!A:G,2,FALSE)))</f>
        <v/>
      </c>
      <c r="H336" s="2" t="str">
        <f>IF(ISERROR(VLOOKUP(A336,'Cadastro-Estoque'!A:G,1,FALSE)),"",VLOOKUP(A336,'Cadastro-Estoque'!A:G,3,FALSE))</f>
        <v/>
      </c>
    </row>
    <row r="337" spans="5:8" ht="18.75" customHeight="1" x14ac:dyDescent="0.25">
      <c r="E337" s="2" t="str">
        <f t="shared" si="5"/>
        <v/>
      </c>
      <c r="F337" s="2" t="str">
        <f>IF(ISBLANK(A337),"",IF(ISERROR(VLOOKUP(A337,'Cadastro-Estoque'!A:G,1,FALSE)),"Produto não cadastrado",VLOOKUP(A337,'Cadastro-Estoque'!A:G,4,FALSE)))</f>
        <v/>
      </c>
      <c r="G337" s="2" t="str">
        <f>IF(ISBLANK(A337),"",IF(ISERROR(VLOOKUP(A337,'Cadastro-Estoque'!A:G,1,FALSE)),"Produto não cadastrado",VLOOKUP(A337,'Cadastro-Estoque'!A:G,2,FALSE)))</f>
        <v/>
      </c>
      <c r="H337" s="2" t="str">
        <f>IF(ISERROR(VLOOKUP(A337,'Cadastro-Estoque'!A:G,1,FALSE)),"",VLOOKUP(A337,'Cadastro-Estoque'!A:G,3,FALSE))</f>
        <v/>
      </c>
    </row>
    <row r="338" spans="5:8" ht="18.75" customHeight="1" x14ac:dyDescent="0.25">
      <c r="E338" s="2" t="str">
        <f t="shared" si="5"/>
        <v/>
      </c>
      <c r="F338" s="2" t="str">
        <f>IF(ISBLANK(A338),"",IF(ISERROR(VLOOKUP(A338,'Cadastro-Estoque'!A:G,1,FALSE)),"Produto não cadastrado",VLOOKUP(A338,'Cadastro-Estoque'!A:G,4,FALSE)))</f>
        <v/>
      </c>
      <c r="G338" s="2" t="str">
        <f>IF(ISBLANK(A338),"",IF(ISERROR(VLOOKUP(A338,'Cadastro-Estoque'!A:G,1,FALSE)),"Produto não cadastrado",VLOOKUP(A338,'Cadastro-Estoque'!A:G,2,FALSE)))</f>
        <v/>
      </c>
      <c r="H338" s="2" t="str">
        <f>IF(ISERROR(VLOOKUP(A338,'Cadastro-Estoque'!A:G,1,FALSE)),"",VLOOKUP(A338,'Cadastro-Estoque'!A:G,3,FALSE))</f>
        <v/>
      </c>
    </row>
    <row r="339" spans="5:8" ht="18.75" customHeight="1" x14ac:dyDescent="0.25">
      <c r="E339" s="2" t="str">
        <f t="shared" si="5"/>
        <v/>
      </c>
      <c r="F339" s="2" t="str">
        <f>IF(ISBLANK(A339),"",IF(ISERROR(VLOOKUP(A339,'Cadastro-Estoque'!A:G,1,FALSE)),"Produto não cadastrado",VLOOKUP(A339,'Cadastro-Estoque'!A:G,4,FALSE)))</f>
        <v/>
      </c>
      <c r="G339" s="2" t="str">
        <f>IF(ISBLANK(A339),"",IF(ISERROR(VLOOKUP(A339,'Cadastro-Estoque'!A:G,1,FALSE)),"Produto não cadastrado",VLOOKUP(A339,'Cadastro-Estoque'!A:G,2,FALSE)))</f>
        <v/>
      </c>
      <c r="H339" s="2" t="str">
        <f>IF(ISERROR(VLOOKUP(A339,'Cadastro-Estoque'!A:G,1,FALSE)),"",VLOOKUP(A339,'Cadastro-Estoque'!A:G,3,FALSE))</f>
        <v/>
      </c>
    </row>
    <row r="340" spans="5:8" ht="18.75" customHeight="1" x14ac:dyDescent="0.25">
      <c r="E340" s="2" t="str">
        <f t="shared" si="5"/>
        <v/>
      </c>
      <c r="F340" s="2" t="str">
        <f>IF(ISBLANK(A340),"",IF(ISERROR(VLOOKUP(A340,'Cadastro-Estoque'!A:G,1,FALSE)),"Produto não cadastrado",VLOOKUP(A340,'Cadastro-Estoque'!A:G,4,FALSE)))</f>
        <v/>
      </c>
      <c r="G340" s="2" t="str">
        <f>IF(ISBLANK(A340),"",IF(ISERROR(VLOOKUP(A340,'Cadastro-Estoque'!A:G,1,FALSE)),"Produto não cadastrado",VLOOKUP(A340,'Cadastro-Estoque'!A:G,2,FALSE)))</f>
        <v/>
      </c>
      <c r="H340" s="2" t="str">
        <f>IF(ISERROR(VLOOKUP(A340,'Cadastro-Estoque'!A:G,1,FALSE)),"",VLOOKUP(A340,'Cadastro-Estoque'!A:G,3,FALSE))</f>
        <v/>
      </c>
    </row>
    <row r="341" spans="5:8" ht="18.75" customHeight="1" x14ac:dyDescent="0.25">
      <c r="E341" s="2" t="str">
        <f t="shared" si="5"/>
        <v/>
      </c>
      <c r="F341" s="2" t="str">
        <f>IF(ISBLANK(A341),"",IF(ISERROR(VLOOKUP(A341,'Cadastro-Estoque'!A:G,1,FALSE)),"Produto não cadastrado",VLOOKUP(A341,'Cadastro-Estoque'!A:G,4,FALSE)))</f>
        <v/>
      </c>
      <c r="G341" s="2" t="str">
        <f>IF(ISBLANK(A341),"",IF(ISERROR(VLOOKUP(A341,'Cadastro-Estoque'!A:G,1,FALSE)),"Produto não cadastrado",VLOOKUP(A341,'Cadastro-Estoque'!A:G,2,FALSE)))</f>
        <v/>
      </c>
      <c r="H341" s="2" t="str">
        <f>IF(ISERROR(VLOOKUP(A341,'Cadastro-Estoque'!A:G,1,FALSE)),"",VLOOKUP(A341,'Cadastro-Estoque'!A:G,3,FALSE))</f>
        <v/>
      </c>
    </row>
    <row r="342" spans="5:8" ht="18.75" customHeight="1" x14ac:dyDescent="0.25">
      <c r="E342" s="2" t="str">
        <f t="shared" si="5"/>
        <v/>
      </c>
      <c r="F342" s="2" t="str">
        <f>IF(ISBLANK(A342),"",IF(ISERROR(VLOOKUP(A342,'Cadastro-Estoque'!A:G,1,FALSE)),"Produto não cadastrado",VLOOKUP(A342,'Cadastro-Estoque'!A:G,4,FALSE)))</f>
        <v/>
      </c>
      <c r="G342" s="2" t="str">
        <f>IF(ISBLANK(A342),"",IF(ISERROR(VLOOKUP(A342,'Cadastro-Estoque'!A:G,1,FALSE)),"Produto não cadastrado",VLOOKUP(A342,'Cadastro-Estoque'!A:G,2,FALSE)))</f>
        <v/>
      </c>
      <c r="H342" s="2" t="str">
        <f>IF(ISERROR(VLOOKUP(A342,'Cadastro-Estoque'!A:G,1,FALSE)),"",VLOOKUP(A342,'Cadastro-Estoque'!A:G,3,FALSE))</f>
        <v/>
      </c>
    </row>
    <row r="343" spans="5:8" ht="18.75" customHeight="1" x14ac:dyDescent="0.25">
      <c r="E343" s="2" t="str">
        <f t="shared" si="5"/>
        <v/>
      </c>
      <c r="F343" s="2" t="str">
        <f>IF(ISBLANK(A343),"",IF(ISERROR(VLOOKUP(A343,'Cadastro-Estoque'!A:G,1,FALSE)),"Produto não cadastrado",VLOOKUP(A343,'Cadastro-Estoque'!A:G,4,FALSE)))</f>
        <v/>
      </c>
      <c r="G343" s="2" t="str">
        <f>IF(ISBLANK(A343),"",IF(ISERROR(VLOOKUP(A343,'Cadastro-Estoque'!A:G,1,FALSE)),"Produto não cadastrado",VLOOKUP(A343,'Cadastro-Estoque'!A:G,2,FALSE)))</f>
        <v/>
      </c>
      <c r="H343" s="2" t="str">
        <f>IF(ISERROR(VLOOKUP(A343,'Cadastro-Estoque'!A:G,1,FALSE)),"",VLOOKUP(A343,'Cadastro-Estoque'!A:G,3,FALSE))</f>
        <v/>
      </c>
    </row>
    <row r="344" spans="5:8" ht="18.75" customHeight="1" x14ac:dyDescent="0.25">
      <c r="E344" s="2" t="str">
        <f t="shared" si="5"/>
        <v/>
      </c>
      <c r="F344" s="2" t="str">
        <f>IF(ISBLANK(A344),"",IF(ISERROR(VLOOKUP(A344,'Cadastro-Estoque'!A:G,1,FALSE)),"Produto não cadastrado",VLOOKUP(A344,'Cadastro-Estoque'!A:G,4,FALSE)))</f>
        <v/>
      </c>
      <c r="G344" s="2" t="str">
        <f>IF(ISBLANK(A344),"",IF(ISERROR(VLOOKUP(A344,'Cadastro-Estoque'!A:G,1,FALSE)),"Produto não cadastrado",VLOOKUP(A344,'Cadastro-Estoque'!A:G,2,FALSE)))</f>
        <v/>
      </c>
      <c r="H344" s="2" t="str">
        <f>IF(ISERROR(VLOOKUP(A344,'Cadastro-Estoque'!A:G,1,FALSE)),"",VLOOKUP(A344,'Cadastro-Estoque'!A:G,3,FALSE))</f>
        <v/>
      </c>
    </row>
    <row r="345" spans="5:8" ht="18.75" customHeight="1" x14ac:dyDescent="0.25">
      <c r="E345" s="2" t="str">
        <f t="shared" si="5"/>
        <v/>
      </c>
      <c r="F345" s="2" t="str">
        <f>IF(ISBLANK(A345),"",IF(ISERROR(VLOOKUP(A345,'Cadastro-Estoque'!A:G,1,FALSE)),"Produto não cadastrado",VLOOKUP(A345,'Cadastro-Estoque'!A:G,4,FALSE)))</f>
        <v/>
      </c>
      <c r="G345" s="2" t="str">
        <f>IF(ISBLANK(A345),"",IF(ISERROR(VLOOKUP(A345,'Cadastro-Estoque'!A:G,1,FALSE)),"Produto não cadastrado",VLOOKUP(A345,'Cadastro-Estoque'!A:G,2,FALSE)))</f>
        <v/>
      </c>
      <c r="H345" s="2" t="str">
        <f>IF(ISERROR(VLOOKUP(A345,'Cadastro-Estoque'!A:G,1,FALSE)),"",VLOOKUP(A345,'Cadastro-Estoque'!A:G,3,FALSE))</f>
        <v/>
      </c>
    </row>
    <row r="346" spans="5:8" ht="18.75" customHeight="1" x14ac:dyDescent="0.25">
      <c r="E346" s="2" t="str">
        <f t="shared" si="5"/>
        <v/>
      </c>
      <c r="F346" s="2" t="str">
        <f>IF(ISBLANK(A346),"",IF(ISERROR(VLOOKUP(A346,'Cadastro-Estoque'!A:G,1,FALSE)),"Produto não cadastrado",VLOOKUP(A346,'Cadastro-Estoque'!A:G,4,FALSE)))</f>
        <v/>
      </c>
      <c r="G346" s="2" t="str">
        <f>IF(ISBLANK(A346),"",IF(ISERROR(VLOOKUP(A346,'Cadastro-Estoque'!A:G,1,FALSE)),"Produto não cadastrado",VLOOKUP(A346,'Cadastro-Estoque'!A:G,2,FALSE)))</f>
        <v/>
      </c>
      <c r="H346" s="2" t="str">
        <f>IF(ISERROR(VLOOKUP(A346,'Cadastro-Estoque'!A:G,1,FALSE)),"",VLOOKUP(A346,'Cadastro-Estoque'!A:G,3,FALSE))</f>
        <v/>
      </c>
    </row>
    <row r="347" spans="5:8" ht="18.75" customHeight="1" x14ac:dyDescent="0.25">
      <c r="E347" s="2" t="str">
        <f t="shared" si="5"/>
        <v/>
      </c>
      <c r="F347" s="2" t="str">
        <f>IF(ISBLANK(A347),"",IF(ISERROR(VLOOKUP(A347,'Cadastro-Estoque'!A:G,1,FALSE)),"Produto não cadastrado",VLOOKUP(A347,'Cadastro-Estoque'!A:G,4,FALSE)))</f>
        <v/>
      </c>
      <c r="G347" s="2" t="str">
        <f>IF(ISBLANK(A347),"",IF(ISERROR(VLOOKUP(A347,'Cadastro-Estoque'!A:G,1,FALSE)),"Produto não cadastrado",VLOOKUP(A347,'Cadastro-Estoque'!A:G,2,FALSE)))</f>
        <v/>
      </c>
      <c r="H347" s="2" t="str">
        <f>IF(ISERROR(VLOOKUP(A347,'Cadastro-Estoque'!A:G,1,FALSE)),"",VLOOKUP(A347,'Cadastro-Estoque'!A:G,3,FALSE))</f>
        <v/>
      </c>
    </row>
    <row r="348" spans="5:8" ht="18.75" customHeight="1" x14ac:dyDescent="0.25">
      <c r="E348" s="2" t="str">
        <f t="shared" si="5"/>
        <v/>
      </c>
      <c r="F348" s="2" t="str">
        <f>IF(ISBLANK(A348),"",IF(ISERROR(VLOOKUP(A348,'Cadastro-Estoque'!A:G,1,FALSE)),"Produto não cadastrado",VLOOKUP(A348,'Cadastro-Estoque'!A:G,4,FALSE)))</f>
        <v/>
      </c>
      <c r="G348" s="2" t="str">
        <f>IF(ISBLANK(A348),"",IF(ISERROR(VLOOKUP(A348,'Cadastro-Estoque'!A:G,1,FALSE)),"Produto não cadastrado",VLOOKUP(A348,'Cadastro-Estoque'!A:G,2,FALSE)))</f>
        <v/>
      </c>
      <c r="H348" s="2" t="str">
        <f>IF(ISERROR(VLOOKUP(A348,'Cadastro-Estoque'!A:G,1,FALSE)),"",VLOOKUP(A348,'Cadastro-Estoque'!A:G,3,FALSE))</f>
        <v/>
      </c>
    </row>
    <row r="349" spans="5:8" ht="18.75" customHeight="1" x14ac:dyDescent="0.25">
      <c r="E349" s="2" t="str">
        <f t="shared" si="5"/>
        <v/>
      </c>
      <c r="F349" s="2" t="str">
        <f>IF(ISBLANK(A349),"",IF(ISERROR(VLOOKUP(A349,'Cadastro-Estoque'!A:G,1,FALSE)),"Produto não cadastrado",VLOOKUP(A349,'Cadastro-Estoque'!A:G,4,FALSE)))</f>
        <v/>
      </c>
      <c r="G349" s="2" t="str">
        <f>IF(ISBLANK(A349),"",IF(ISERROR(VLOOKUP(A349,'Cadastro-Estoque'!A:G,1,FALSE)),"Produto não cadastrado",VLOOKUP(A349,'Cadastro-Estoque'!A:G,2,FALSE)))</f>
        <v/>
      </c>
      <c r="H349" s="2" t="str">
        <f>IF(ISERROR(VLOOKUP(A349,'Cadastro-Estoque'!A:G,1,FALSE)),"",VLOOKUP(A349,'Cadastro-Estoque'!A:G,3,FALSE))</f>
        <v/>
      </c>
    </row>
    <row r="350" spans="5:8" ht="18.75" customHeight="1" x14ac:dyDescent="0.25">
      <c r="E350" s="2" t="str">
        <f t="shared" si="5"/>
        <v/>
      </c>
      <c r="F350" s="2" t="str">
        <f>IF(ISBLANK(A350),"",IF(ISERROR(VLOOKUP(A350,'Cadastro-Estoque'!A:G,1,FALSE)),"Produto não cadastrado",VLOOKUP(A350,'Cadastro-Estoque'!A:G,4,FALSE)))</f>
        <v/>
      </c>
      <c r="G350" s="2" t="str">
        <f>IF(ISBLANK(A350),"",IF(ISERROR(VLOOKUP(A350,'Cadastro-Estoque'!A:G,1,FALSE)),"Produto não cadastrado",VLOOKUP(A350,'Cadastro-Estoque'!A:G,2,FALSE)))</f>
        <v/>
      </c>
      <c r="H350" s="2" t="str">
        <f>IF(ISERROR(VLOOKUP(A350,'Cadastro-Estoque'!A:G,1,FALSE)),"",VLOOKUP(A350,'Cadastro-Estoque'!A:G,3,FALSE))</f>
        <v/>
      </c>
    </row>
    <row r="351" spans="5:8" ht="18.75" customHeight="1" x14ac:dyDescent="0.25">
      <c r="E351" s="2" t="str">
        <f t="shared" si="5"/>
        <v/>
      </c>
      <c r="F351" s="2" t="str">
        <f>IF(ISBLANK(A351),"",IF(ISERROR(VLOOKUP(A351,'Cadastro-Estoque'!A:G,1,FALSE)),"Produto não cadastrado",VLOOKUP(A351,'Cadastro-Estoque'!A:G,4,FALSE)))</f>
        <v/>
      </c>
      <c r="G351" s="2" t="str">
        <f>IF(ISBLANK(A351),"",IF(ISERROR(VLOOKUP(A351,'Cadastro-Estoque'!A:G,1,FALSE)),"Produto não cadastrado",VLOOKUP(A351,'Cadastro-Estoque'!A:G,2,FALSE)))</f>
        <v/>
      </c>
      <c r="H351" s="2" t="str">
        <f>IF(ISERROR(VLOOKUP(A351,'Cadastro-Estoque'!A:G,1,FALSE)),"",VLOOKUP(A351,'Cadastro-Estoque'!A:G,3,FALSE))</f>
        <v/>
      </c>
    </row>
    <row r="352" spans="5:8" ht="18.75" customHeight="1" x14ac:dyDescent="0.25">
      <c r="E352" s="2" t="str">
        <f t="shared" si="5"/>
        <v/>
      </c>
      <c r="F352" s="2" t="str">
        <f>IF(ISBLANK(A352),"",IF(ISERROR(VLOOKUP(A352,'Cadastro-Estoque'!A:G,1,FALSE)),"Produto não cadastrado",VLOOKUP(A352,'Cadastro-Estoque'!A:G,4,FALSE)))</f>
        <v/>
      </c>
      <c r="G352" s="2" t="str">
        <f>IF(ISBLANK(A352),"",IF(ISERROR(VLOOKUP(A352,'Cadastro-Estoque'!A:G,1,FALSE)),"Produto não cadastrado",VLOOKUP(A352,'Cadastro-Estoque'!A:G,2,FALSE)))</f>
        <v/>
      </c>
      <c r="H352" s="2" t="str">
        <f>IF(ISERROR(VLOOKUP(A352,'Cadastro-Estoque'!A:G,1,FALSE)),"",VLOOKUP(A352,'Cadastro-Estoque'!A:G,3,FALSE))</f>
        <v/>
      </c>
    </row>
    <row r="353" spans="5:8" ht="18.75" customHeight="1" x14ac:dyDescent="0.25">
      <c r="E353" s="2" t="str">
        <f t="shared" si="5"/>
        <v/>
      </c>
      <c r="F353" s="2" t="str">
        <f>IF(ISBLANK(A353),"",IF(ISERROR(VLOOKUP(A353,'Cadastro-Estoque'!A:G,1,FALSE)),"Produto não cadastrado",VLOOKUP(A353,'Cadastro-Estoque'!A:G,4,FALSE)))</f>
        <v/>
      </c>
      <c r="G353" s="2" t="str">
        <f>IF(ISBLANK(A353),"",IF(ISERROR(VLOOKUP(A353,'Cadastro-Estoque'!A:G,1,FALSE)),"Produto não cadastrado",VLOOKUP(A353,'Cadastro-Estoque'!A:G,2,FALSE)))</f>
        <v/>
      </c>
      <c r="H353" s="2" t="str">
        <f>IF(ISERROR(VLOOKUP(A353,'Cadastro-Estoque'!A:G,1,FALSE)),"",VLOOKUP(A353,'Cadastro-Estoque'!A:G,3,FALSE))</f>
        <v/>
      </c>
    </row>
    <row r="354" spans="5:8" ht="18.75" customHeight="1" x14ac:dyDescent="0.25">
      <c r="E354" s="2" t="str">
        <f t="shared" si="5"/>
        <v/>
      </c>
      <c r="F354" s="2" t="str">
        <f>IF(ISBLANK(A354),"",IF(ISERROR(VLOOKUP(A354,'Cadastro-Estoque'!A:G,1,FALSE)),"Produto não cadastrado",VLOOKUP(A354,'Cadastro-Estoque'!A:G,4,FALSE)))</f>
        <v/>
      </c>
      <c r="G354" s="2" t="str">
        <f>IF(ISBLANK(A354),"",IF(ISERROR(VLOOKUP(A354,'Cadastro-Estoque'!A:G,1,FALSE)),"Produto não cadastrado",VLOOKUP(A354,'Cadastro-Estoque'!A:G,2,FALSE)))</f>
        <v/>
      </c>
      <c r="H354" s="2" t="str">
        <f>IF(ISERROR(VLOOKUP(A354,'Cadastro-Estoque'!A:G,1,FALSE)),"",VLOOKUP(A354,'Cadastro-Estoque'!A:G,3,FALSE))</f>
        <v/>
      </c>
    </row>
    <row r="355" spans="5:8" ht="18.75" customHeight="1" x14ac:dyDescent="0.25">
      <c r="E355" s="2" t="str">
        <f t="shared" si="5"/>
        <v/>
      </c>
      <c r="F355" s="2" t="str">
        <f>IF(ISBLANK(A355),"",IF(ISERROR(VLOOKUP(A355,'Cadastro-Estoque'!A:G,1,FALSE)),"Produto não cadastrado",VLOOKUP(A355,'Cadastro-Estoque'!A:G,4,FALSE)))</f>
        <v/>
      </c>
      <c r="G355" s="2" t="str">
        <f>IF(ISBLANK(A355),"",IF(ISERROR(VLOOKUP(A355,'Cadastro-Estoque'!A:G,1,FALSE)),"Produto não cadastrado",VLOOKUP(A355,'Cadastro-Estoque'!A:G,2,FALSE)))</f>
        <v/>
      </c>
      <c r="H355" s="2" t="str">
        <f>IF(ISERROR(VLOOKUP(A355,'Cadastro-Estoque'!A:G,1,FALSE)),"",VLOOKUP(A355,'Cadastro-Estoque'!A:G,3,FALSE))</f>
        <v/>
      </c>
    </row>
    <row r="356" spans="5:8" ht="18.75" customHeight="1" x14ac:dyDescent="0.25">
      <c r="E356" s="2" t="str">
        <f t="shared" si="5"/>
        <v/>
      </c>
      <c r="F356" s="2" t="str">
        <f>IF(ISBLANK(A356),"",IF(ISERROR(VLOOKUP(A356,'Cadastro-Estoque'!A:G,1,FALSE)),"Produto não cadastrado",VLOOKUP(A356,'Cadastro-Estoque'!A:G,4,FALSE)))</f>
        <v/>
      </c>
      <c r="G356" s="2" t="str">
        <f>IF(ISBLANK(A356),"",IF(ISERROR(VLOOKUP(A356,'Cadastro-Estoque'!A:G,1,FALSE)),"Produto não cadastrado",VLOOKUP(A356,'Cadastro-Estoque'!A:G,2,FALSE)))</f>
        <v/>
      </c>
      <c r="H356" s="2" t="str">
        <f>IF(ISERROR(VLOOKUP(A356,'Cadastro-Estoque'!A:G,1,FALSE)),"",VLOOKUP(A356,'Cadastro-Estoque'!A:G,3,FALSE))</f>
        <v/>
      </c>
    </row>
    <row r="357" spans="5:8" ht="18.75" customHeight="1" x14ac:dyDescent="0.25">
      <c r="E357" s="2" t="str">
        <f t="shared" si="5"/>
        <v/>
      </c>
      <c r="F357" s="2" t="str">
        <f>IF(ISBLANK(A357),"",IF(ISERROR(VLOOKUP(A357,'Cadastro-Estoque'!A:G,1,FALSE)),"Produto não cadastrado",VLOOKUP(A357,'Cadastro-Estoque'!A:G,4,FALSE)))</f>
        <v/>
      </c>
      <c r="G357" s="2" t="str">
        <f>IF(ISBLANK(A357),"",IF(ISERROR(VLOOKUP(A357,'Cadastro-Estoque'!A:G,1,FALSE)),"Produto não cadastrado",VLOOKUP(A357,'Cadastro-Estoque'!A:G,2,FALSE)))</f>
        <v/>
      </c>
      <c r="H357" s="2" t="str">
        <f>IF(ISERROR(VLOOKUP(A357,'Cadastro-Estoque'!A:G,1,FALSE)),"",VLOOKUP(A357,'Cadastro-Estoque'!A:G,3,FALSE))</f>
        <v/>
      </c>
    </row>
    <row r="358" spans="5:8" ht="18.75" customHeight="1" x14ac:dyDescent="0.25">
      <c r="E358" s="2" t="str">
        <f t="shared" si="5"/>
        <v/>
      </c>
      <c r="F358" s="2" t="str">
        <f>IF(ISBLANK(A358),"",IF(ISERROR(VLOOKUP(A358,'Cadastro-Estoque'!A:G,1,FALSE)),"Produto não cadastrado",VLOOKUP(A358,'Cadastro-Estoque'!A:G,4,FALSE)))</f>
        <v/>
      </c>
      <c r="G358" s="2" t="str">
        <f>IF(ISBLANK(A358),"",IF(ISERROR(VLOOKUP(A358,'Cadastro-Estoque'!A:G,1,FALSE)),"Produto não cadastrado",VLOOKUP(A358,'Cadastro-Estoque'!A:G,2,FALSE)))</f>
        <v/>
      </c>
      <c r="H358" s="2" t="str">
        <f>IF(ISERROR(VLOOKUP(A358,'Cadastro-Estoque'!A:G,1,FALSE)),"",VLOOKUP(A358,'Cadastro-Estoque'!A:G,3,FALSE))</f>
        <v/>
      </c>
    </row>
    <row r="359" spans="5:8" ht="18.75" customHeight="1" x14ac:dyDescent="0.25">
      <c r="E359" s="2" t="str">
        <f t="shared" si="5"/>
        <v/>
      </c>
      <c r="F359" s="2" t="str">
        <f>IF(ISBLANK(A359),"",IF(ISERROR(VLOOKUP(A359,'Cadastro-Estoque'!A:G,1,FALSE)),"Produto não cadastrado",VLOOKUP(A359,'Cadastro-Estoque'!A:G,4,FALSE)))</f>
        <v/>
      </c>
      <c r="G359" s="2" t="str">
        <f>IF(ISBLANK(A359),"",IF(ISERROR(VLOOKUP(A359,'Cadastro-Estoque'!A:G,1,FALSE)),"Produto não cadastrado",VLOOKUP(A359,'Cadastro-Estoque'!A:G,2,FALSE)))</f>
        <v/>
      </c>
      <c r="H359" s="2" t="str">
        <f>IF(ISERROR(VLOOKUP(A359,'Cadastro-Estoque'!A:G,1,FALSE)),"",VLOOKUP(A359,'Cadastro-Estoque'!A:G,3,FALSE))</f>
        <v/>
      </c>
    </row>
    <row r="360" spans="5:8" ht="18.75" customHeight="1" x14ac:dyDescent="0.25">
      <c r="E360" s="2" t="str">
        <f t="shared" si="5"/>
        <v/>
      </c>
      <c r="F360" s="2" t="str">
        <f>IF(ISBLANK(A360),"",IF(ISERROR(VLOOKUP(A360,'Cadastro-Estoque'!A:G,1,FALSE)),"Produto não cadastrado",VLOOKUP(A360,'Cadastro-Estoque'!A:G,4,FALSE)))</f>
        <v/>
      </c>
      <c r="G360" s="2" t="str">
        <f>IF(ISBLANK(A360),"",IF(ISERROR(VLOOKUP(A360,'Cadastro-Estoque'!A:G,1,FALSE)),"Produto não cadastrado",VLOOKUP(A360,'Cadastro-Estoque'!A:G,2,FALSE)))</f>
        <v/>
      </c>
      <c r="H360" s="2" t="str">
        <f>IF(ISERROR(VLOOKUP(A360,'Cadastro-Estoque'!A:G,1,FALSE)),"",VLOOKUP(A360,'Cadastro-Estoque'!A:G,3,FALSE))</f>
        <v/>
      </c>
    </row>
    <row r="361" spans="5:8" ht="18.75" customHeight="1" x14ac:dyDescent="0.25">
      <c r="E361" s="2" t="str">
        <f t="shared" si="5"/>
        <v/>
      </c>
      <c r="F361" s="2" t="str">
        <f>IF(ISBLANK(A361),"",IF(ISERROR(VLOOKUP(A361,'Cadastro-Estoque'!A:G,1,FALSE)),"Produto não cadastrado",VLOOKUP(A361,'Cadastro-Estoque'!A:G,4,FALSE)))</f>
        <v/>
      </c>
      <c r="G361" s="2" t="str">
        <f>IF(ISBLANK(A361),"",IF(ISERROR(VLOOKUP(A361,'Cadastro-Estoque'!A:G,1,FALSE)),"Produto não cadastrado",VLOOKUP(A361,'Cadastro-Estoque'!A:G,2,FALSE)))</f>
        <v/>
      </c>
      <c r="H361" s="2" t="str">
        <f>IF(ISERROR(VLOOKUP(A361,'Cadastro-Estoque'!A:G,1,FALSE)),"",VLOOKUP(A361,'Cadastro-Estoque'!A:G,3,FALSE))</f>
        <v/>
      </c>
    </row>
    <row r="362" spans="5:8" ht="18.75" customHeight="1" x14ac:dyDescent="0.25">
      <c r="E362" s="2" t="str">
        <f t="shared" si="5"/>
        <v/>
      </c>
      <c r="F362" s="2" t="str">
        <f>IF(ISBLANK(A362),"",IF(ISERROR(VLOOKUP(A362,'Cadastro-Estoque'!A:G,1,FALSE)),"Produto não cadastrado",VLOOKUP(A362,'Cadastro-Estoque'!A:G,4,FALSE)))</f>
        <v/>
      </c>
      <c r="G362" s="2" t="str">
        <f>IF(ISBLANK(A362),"",IF(ISERROR(VLOOKUP(A362,'Cadastro-Estoque'!A:G,1,FALSE)),"Produto não cadastrado",VLOOKUP(A362,'Cadastro-Estoque'!A:G,2,FALSE)))</f>
        <v/>
      </c>
      <c r="H362" s="2" t="str">
        <f>IF(ISERROR(VLOOKUP(A362,'Cadastro-Estoque'!A:G,1,FALSE)),"",VLOOKUP(A362,'Cadastro-Estoque'!A:G,3,FALSE))</f>
        <v/>
      </c>
    </row>
    <row r="363" spans="5:8" ht="18.75" customHeight="1" x14ac:dyDescent="0.25">
      <c r="E363" s="2" t="str">
        <f t="shared" si="5"/>
        <v/>
      </c>
      <c r="F363" s="2" t="str">
        <f>IF(ISBLANK(A363),"",IF(ISERROR(VLOOKUP(A363,'Cadastro-Estoque'!A:G,1,FALSE)),"Produto não cadastrado",VLOOKUP(A363,'Cadastro-Estoque'!A:G,4,FALSE)))</f>
        <v/>
      </c>
      <c r="G363" s="2" t="str">
        <f>IF(ISBLANK(A363),"",IF(ISERROR(VLOOKUP(A363,'Cadastro-Estoque'!A:G,1,FALSE)),"Produto não cadastrado",VLOOKUP(A363,'Cadastro-Estoque'!A:G,2,FALSE)))</f>
        <v/>
      </c>
      <c r="H363" s="2" t="str">
        <f>IF(ISERROR(VLOOKUP(A363,'Cadastro-Estoque'!A:G,1,FALSE)),"",VLOOKUP(A363,'Cadastro-Estoque'!A:G,3,FALSE))</f>
        <v/>
      </c>
    </row>
    <row r="364" spans="5:8" ht="18.75" customHeight="1" x14ac:dyDescent="0.25">
      <c r="E364" s="2" t="str">
        <f t="shared" si="5"/>
        <v/>
      </c>
      <c r="F364" s="2" t="str">
        <f>IF(ISBLANK(A364),"",IF(ISERROR(VLOOKUP(A364,'Cadastro-Estoque'!A:G,1,FALSE)),"Produto não cadastrado",VLOOKUP(A364,'Cadastro-Estoque'!A:G,4,FALSE)))</f>
        <v/>
      </c>
      <c r="G364" s="2" t="str">
        <f>IF(ISBLANK(A364),"",IF(ISERROR(VLOOKUP(A364,'Cadastro-Estoque'!A:G,1,FALSE)),"Produto não cadastrado",VLOOKUP(A364,'Cadastro-Estoque'!A:G,2,FALSE)))</f>
        <v/>
      </c>
      <c r="H364" s="2" t="str">
        <f>IF(ISERROR(VLOOKUP(A364,'Cadastro-Estoque'!A:G,1,FALSE)),"",VLOOKUP(A364,'Cadastro-Estoque'!A:G,3,FALSE))</f>
        <v/>
      </c>
    </row>
    <row r="365" spans="5:8" ht="18.75" customHeight="1" x14ac:dyDescent="0.25">
      <c r="E365" s="2" t="str">
        <f t="shared" si="5"/>
        <v/>
      </c>
      <c r="F365" s="2" t="str">
        <f>IF(ISBLANK(A365),"",IF(ISERROR(VLOOKUP(A365,'Cadastro-Estoque'!A:G,1,FALSE)),"Produto não cadastrado",VLOOKUP(A365,'Cadastro-Estoque'!A:G,4,FALSE)))</f>
        <v/>
      </c>
      <c r="G365" s="2" t="str">
        <f>IF(ISBLANK(A365),"",IF(ISERROR(VLOOKUP(A365,'Cadastro-Estoque'!A:G,1,FALSE)),"Produto não cadastrado",VLOOKUP(A365,'Cadastro-Estoque'!A:G,2,FALSE)))</f>
        <v/>
      </c>
      <c r="H365" s="2" t="str">
        <f>IF(ISERROR(VLOOKUP(A365,'Cadastro-Estoque'!A:G,1,FALSE)),"",VLOOKUP(A365,'Cadastro-Estoque'!A:G,3,FALSE))</f>
        <v/>
      </c>
    </row>
    <row r="366" spans="5:8" ht="18.75" customHeight="1" x14ac:dyDescent="0.25">
      <c r="E366" s="2" t="str">
        <f t="shared" si="5"/>
        <v/>
      </c>
      <c r="F366" s="2" t="str">
        <f>IF(ISBLANK(A366),"",IF(ISERROR(VLOOKUP(A366,'Cadastro-Estoque'!A:G,1,FALSE)),"Produto não cadastrado",VLOOKUP(A366,'Cadastro-Estoque'!A:G,4,FALSE)))</f>
        <v/>
      </c>
      <c r="G366" s="2" t="str">
        <f>IF(ISBLANK(A366),"",IF(ISERROR(VLOOKUP(A366,'Cadastro-Estoque'!A:G,1,FALSE)),"Produto não cadastrado",VLOOKUP(A366,'Cadastro-Estoque'!A:G,2,FALSE)))</f>
        <v/>
      </c>
      <c r="H366" s="2" t="str">
        <f>IF(ISERROR(VLOOKUP(A366,'Cadastro-Estoque'!A:G,1,FALSE)),"",VLOOKUP(A366,'Cadastro-Estoque'!A:G,3,FALSE))</f>
        <v/>
      </c>
    </row>
    <row r="367" spans="5:8" ht="18.75" customHeight="1" x14ac:dyDescent="0.25">
      <c r="E367" s="2" t="str">
        <f t="shared" si="5"/>
        <v/>
      </c>
      <c r="F367" s="2" t="str">
        <f>IF(ISBLANK(A367),"",IF(ISERROR(VLOOKUP(A367,'Cadastro-Estoque'!A:G,1,FALSE)),"Produto não cadastrado",VLOOKUP(A367,'Cadastro-Estoque'!A:G,4,FALSE)))</f>
        <v/>
      </c>
      <c r="G367" s="2" t="str">
        <f>IF(ISBLANK(A367),"",IF(ISERROR(VLOOKUP(A367,'Cadastro-Estoque'!A:G,1,FALSE)),"Produto não cadastrado",VLOOKUP(A367,'Cadastro-Estoque'!A:G,2,FALSE)))</f>
        <v/>
      </c>
      <c r="H367" s="2" t="str">
        <f>IF(ISERROR(VLOOKUP(A367,'Cadastro-Estoque'!A:G,1,FALSE)),"",VLOOKUP(A367,'Cadastro-Estoque'!A:G,3,FALSE))</f>
        <v/>
      </c>
    </row>
    <row r="368" spans="5:8" ht="18.75" customHeight="1" x14ac:dyDescent="0.25">
      <c r="E368" s="2" t="str">
        <f t="shared" si="5"/>
        <v/>
      </c>
      <c r="F368" s="2" t="str">
        <f>IF(ISBLANK(A368),"",IF(ISERROR(VLOOKUP(A368,'Cadastro-Estoque'!A:G,1,FALSE)),"Produto não cadastrado",VLOOKUP(A368,'Cadastro-Estoque'!A:G,4,FALSE)))</f>
        <v/>
      </c>
      <c r="G368" s="2" t="str">
        <f>IF(ISBLANK(A368),"",IF(ISERROR(VLOOKUP(A368,'Cadastro-Estoque'!A:G,1,FALSE)),"Produto não cadastrado",VLOOKUP(A368,'Cadastro-Estoque'!A:G,2,FALSE)))</f>
        <v/>
      </c>
      <c r="H368" s="2" t="str">
        <f>IF(ISERROR(VLOOKUP(A368,'Cadastro-Estoque'!A:G,1,FALSE)),"",VLOOKUP(A368,'Cadastro-Estoque'!A:G,3,FALSE))</f>
        <v/>
      </c>
    </row>
    <row r="369" spans="5:8" ht="18.75" customHeight="1" x14ac:dyDescent="0.25">
      <c r="E369" s="2" t="str">
        <f t="shared" si="5"/>
        <v/>
      </c>
      <c r="F369" s="2" t="str">
        <f>IF(ISBLANK(A369),"",IF(ISERROR(VLOOKUP(A369,'Cadastro-Estoque'!A:G,1,FALSE)),"Produto não cadastrado",VLOOKUP(A369,'Cadastro-Estoque'!A:G,4,FALSE)))</f>
        <v/>
      </c>
      <c r="G369" s="2" t="str">
        <f>IF(ISBLANK(A369),"",IF(ISERROR(VLOOKUP(A369,'Cadastro-Estoque'!A:G,1,FALSE)),"Produto não cadastrado",VLOOKUP(A369,'Cadastro-Estoque'!A:G,2,FALSE)))</f>
        <v/>
      </c>
      <c r="H369" s="2" t="str">
        <f>IF(ISERROR(VLOOKUP(A369,'Cadastro-Estoque'!A:G,1,FALSE)),"",VLOOKUP(A369,'Cadastro-Estoque'!A:G,3,FALSE))</f>
        <v/>
      </c>
    </row>
    <row r="370" spans="5:8" ht="18.75" customHeight="1" x14ac:dyDescent="0.25">
      <c r="E370" s="2" t="str">
        <f t="shared" si="5"/>
        <v/>
      </c>
      <c r="F370" s="2" t="str">
        <f>IF(ISBLANK(A370),"",IF(ISERROR(VLOOKUP(A370,'Cadastro-Estoque'!A:G,1,FALSE)),"Produto não cadastrado",VLOOKUP(A370,'Cadastro-Estoque'!A:G,4,FALSE)))</f>
        <v/>
      </c>
      <c r="G370" s="2" t="str">
        <f>IF(ISBLANK(A370),"",IF(ISERROR(VLOOKUP(A370,'Cadastro-Estoque'!A:G,1,FALSE)),"Produto não cadastrado",VLOOKUP(A370,'Cadastro-Estoque'!A:G,2,FALSE)))</f>
        <v/>
      </c>
      <c r="H370" s="2" t="str">
        <f>IF(ISERROR(VLOOKUP(A370,'Cadastro-Estoque'!A:G,1,FALSE)),"",VLOOKUP(A370,'Cadastro-Estoque'!A:G,3,FALSE))</f>
        <v/>
      </c>
    </row>
    <row r="371" spans="5:8" ht="18.75" customHeight="1" x14ac:dyDescent="0.25">
      <c r="E371" s="2" t="str">
        <f t="shared" si="5"/>
        <v/>
      </c>
      <c r="F371" s="2" t="str">
        <f>IF(ISBLANK(A371),"",IF(ISERROR(VLOOKUP(A371,'Cadastro-Estoque'!A:G,1,FALSE)),"Produto não cadastrado",VLOOKUP(A371,'Cadastro-Estoque'!A:G,4,FALSE)))</f>
        <v/>
      </c>
      <c r="G371" s="2" t="str">
        <f>IF(ISBLANK(A371),"",IF(ISERROR(VLOOKUP(A371,'Cadastro-Estoque'!A:G,1,FALSE)),"Produto não cadastrado",VLOOKUP(A371,'Cadastro-Estoque'!A:G,2,FALSE)))</f>
        <v/>
      </c>
      <c r="H371" s="2" t="str">
        <f>IF(ISERROR(VLOOKUP(A371,'Cadastro-Estoque'!A:G,1,FALSE)),"",VLOOKUP(A371,'Cadastro-Estoque'!A:G,3,FALSE))</f>
        <v/>
      </c>
    </row>
    <row r="372" spans="5:8" ht="18.75" customHeight="1" x14ac:dyDescent="0.25">
      <c r="E372" s="2" t="str">
        <f t="shared" si="5"/>
        <v/>
      </c>
      <c r="F372" s="2" t="str">
        <f>IF(ISBLANK(A372),"",IF(ISERROR(VLOOKUP(A372,'Cadastro-Estoque'!A:G,1,FALSE)),"Produto não cadastrado",VLOOKUP(A372,'Cadastro-Estoque'!A:G,4,FALSE)))</f>
        <v/>
      </c>
      <c r="G372" s="2" t="str">
        <f>IF(ISBLANK(A372),"",IF(ISERROR(VLOOKUP(A372,'Cadastro-Estoque'!A:G,1,FALSE)),"Produto não cadastrado",VLOOKUP(A372,'Cadastro-Estoque'!A:G,2,FALSE)))</f>
        <v/>
      </c>
      <c r="H372" s="2" t="str">
        <f>IF(ISERROR(VLOOKUP(A372,'Cadastro-Estoque'!A:G,1,FALSE)),"",VLOOKUP(A372,'Cadastro-Estoque'!A:G,3,FALSE))</f>
        <v/>
      </c>
    </row>
    <row r="373" spans="5:8" ht="18.75" customHeight="1" x14ac:dyDescent="0.25">
      <c r="E373" s="2" t="str">
        <f t="shared" si="5"/>
        <v/>
      </c>
      <c r="F373" s="2" t="str">
        <f>IF(ISBLANK(A373),"",IF(ISERROR(VLOOKUP(A373,'Cadastro-Estoque'!A:G,1,FALSE)),"Produto não cadastrado",VLOOKUP(A373,'Cadastro-Estoque'!A:G,4,FALSE)))</f>
        <v/>
      </c>
      <c r="G373" s="2" t="str">
        <f>IF(ISBLANK(A373),"",IF(ISERROR(VLOOKUP(A373,'Cadastro-Estoque'!A:G,1,FALSE)),"Produto não cadastrado",VLOOKUP(A373,'Cadastro-Estoque'!A:G,2,FALSE)))</f>
        <v/>
      </c>
      <c r="H373" s="2" t="str">
        <f>IF(ISERROR(VLOOKUP(A373,'Cadastro-Estoque'!A:G,1,FALSE)),"",VLOOKUP(A373,'Cadastro-Estoque'!A:G,3,FALSE))</f>
        <v/>
      </c>
    </row>
    <row r="374" spans="5:8" ht="18.75" customHeight="1" x14ac:dyDescent="0.25">
      <c r="E374" s="2" t="str">
        <f t="shared" si="5"/>
        <v/>
      </c>
      <c r="F374" s="2" t="str">
        <f>IF(ISBLANK(A374),"",IF(ISERROR(VLOOKUP(A374,'Cadastro-Estoque'!A:G,1,FALSE)),"Produto não cadastrado",VLOOKUP(A374,'Cadastro-Estoque'!A:G,4,FALSE)))</f>
        <v/>
      </c>
      <c r="G374" s="2" t="str">
        <f>IF(ISBLANK(A374),"",IF(ISERROR(VLOOKUP(A374,'Cadastro-Estoque'!A:G,1,FALSE)),"Produto não cadastrado",VLOOKUP(A374,'Cadastro-Estoque'!A:G,2,FALSE)))</f>
        <v/>
      </c>
      <c r="H374" s="2" t="str">
        <f>IF(ISERROR(VLOOKUP(A374,'Cadastro-Estoque'!A:G,1,FALSE)),"",VLOOKUP(A374,'Cadastro-Estoque'!A:G,3,FALSE))</f>
        <v/>
      </c>
    </row>
    <row r="375" spans="5:8" ht="18.75" customHeight="1" x14ac:dyDescent="0.25">
      <c r="E375" s="2" t="str">
        <f t="shared" si="5"/>
        <v/>
      </c>
      <c r="F375" s="2" t="str">
        <f>IF(ISBLANK(A375),"",IF(ISERROR(VLOOKUP(A375,'Cadastro-Estoque'!A:G,1,FALSE)),"Produto não cadastrado",VLOOKUP(A375,'Cadastro-Estoque'!A:G,4,FALSE)))</f>
        <v/>
      </c>
      <c r="G375" s="2" t="str">
        <f>IF(ISBLANK(A375),"",IF(ISERROR(VLOOKUP(A375,'Cadastro-Estoque'!A:G,1,FALSE)),"Produto não cadastrado",VLOOKUP(A375,'Cadastro-Estoque'!A:G,2,FALSE)))</f>
        <v/>
      </c>
      <c r="H375" s="2" t="str">
        <f>IF(ISERROR(VLOOKUP(A375,'Cadastro-Estoque'!A:G,1,FALSE)),"",VLOOKUP(A375,'Cadastro-Estoque'!A:G,3,FALSE))</f>
        <v/>
      </c>
    </row>
    <row r="376" spans="5:8" ht="18.75" customHeight="1" x14ac:dyDescent="0.25">
      <c r="E376" s="2" t="str">
        <f t="shared" si="5"/>
        <v/>
      </c>
      <c r="F376" s="2" t="str">
        <f>IF(ISBLANK(A376),"",IF(ISERROR(VLOOKUP(A376,'Cadastro-Estoque'!A:G,1,FALSE)),"Produto não cadastrado",VLOOKUP(A376,'Cadastro-Estoque'!A:G,4,FALSE)))</f>
        <v/>
      </c>
      <c r="G376" s="2" t="str">
        <f>IF(ISBLANK(A376),"",IF(ISERROR(VLOOKUP(A376,'Cadastro-Estoque'!A:G,1,FALSE)),"Produto não cadastrado",VLOOKUP(A376,'Cadastro-Estoque'!A:G,2,FALSE)))</f>
        <v/>
      </c>
      <c r="H376" s="2" t="str">
        <f>IF(ISERROR(VLOOKUP(A376,'Cadastro-Estoque'!A:G,1,FALSE)),"",VLOOKUP(A376,'Cadastro-Estoque'!A:G,3,FALSE))</f>
        <v/>
      </c>
    </row>
    <row r="377" spans="5:8" ht="18.75" customHeight="1" x14ac:dyDescent="0.25">
      <c r="E377" s="2" t="str">
        <f t="shared" si="5"/>
        <v/>
      </c>
      <c r="F377" s="2" t="str">
        <f>IF(ISBLANK(A377),"",IF(ISERROR(VLOOKUP(A377,'Cadastro-Estoque'!A:G,1,FALSE)),"Produto não cadastrado",VLOOKUP(A377,'Cadastro-Estoque'!A:G,4,FALSE)))</f>
        <v/>
      </c>
      <c r="G377" s="2" t="str">
        <f>IF(ISBLANK(A377),"",IF(ISERROR(VLOOKUP(A377,'Cadastro-Estoque'!A:G,1,FALSE)),"Produto não cadastrado",VLOOKUP(A377,'Cadastro-Estoque'!A:G,2,FALSE)))</f>
        <v/>
      </c>
      <c r="H377" s="2" t="str">
        <f>IF(ISERROR(VLOOKUP(A377,'Cadastro-Estoque'!A:G,1,FALSE)),"",VLOOKUP(A377,'Cadastro-Estoque'!A:G,3,FALSE))</f>
        <v/>
      </c>
    </row>
    <row r="378" spans="5:8" ht="18.75" customHeight="1" x14ac:dyDescent="0.25">
      <c r="E378" s="2" t="str">
        <f t="shared" si="5"/>
        <v/>
      </c>
      <c r="F378" s="2" t="str">
        <f>IF(ISBLANK(A378),"",IF(ISERROR(VLOOKUP(A378,'Cadastro-Estoque'!A:G,1,FALSE)),"Produto não cadastrado",VLOOKUP(A378,'Cadastro-Estoque'!A:G,4,FALSE)))</f>
        <v/>
      </c>
      <c r="G378" s="2" t="str">
        <f>IF(ISBLANK(A378),"",IF(ISERROR(VLOOKUP(A378,'Cadastro-Estoque'!A:G,1,FALSE)),"Produto não cadastrado",VLOOKUP(A378,'Cadastro-Estoque'!A:G,2,FALSE)))</f>
        <v/>
      </c>
      <c r="H378" s="2" t="str">
        <f>IF(ISERROR(VLOOKUP(A378,'Cadastro-Estoque'!A:G,1,FALSE)),"",VLOOKUP(A378,'Cadastro-Estoque'!A:G,3,FALSE))</f>
        <v/>
      </c>
    </row>
    <row r="379" spans="5:8" ht="18.75" customHeight="1" x14ac:dyDescent="0.25">
      <c r="E379" s="2" t="str">
        <f t="shared" si="5"/>
        <v/>
      </c>
      <c r="F379" s="2" t="str">
        <f>IF(ISBLANK(A379),"",IF(ISERROR(VLOOKUP(A379,'Cadastro-Estoque'!A:G,1,FALSE)),"Produto não cadastrado",VLOOKUP(A379,'Cadastro-Estoque'!A:G,4,FALSE)))</f>
        <v/>
      </c>
      <c r="G379" s="2" t="str">
        <f>IF(ISBLANK(A379),"",IF(ISERROR(VLOOKUP(A379,'Cadastro-Estoque'!A:G,1,FALSE)),"Produto não cadastrado",VLOOKUP(A379,'Cadastro-Estoque'!A:G,2,FALSE)))</f>
        <v/>
      </c>
      <c r="H379" s="2" t="str">
        <f>IF(ISERROR(VLOOKUP(A379,'Cadastro-Estoque'!A:G,1,FALSE)),"",VLOOKUP(A379,'Cadastro-Estoque'!A:G,3,FALSE))</f>
        <v/>
      </c>
    </row>
    <row r="380" spans="5:8" ht="18.75" customHeight="1" x14ac:dyDescent="0.25">
      <c r="E380" s="2" t="str">
        <f t="shared" si="5"/>
        <v/>
      </c>
      <c r="F380" s="2" t="str">
        <f>IF(ISBLANK(A380),"",IF(ISERROR(VLOOKUP(A380,'Cadastro-Estoque'!A:G,1,FALSE)),"Produto não cadastrado",VLOOKUP(A380,'Cadastro-Estoque'!A:G,4,FALSE)))</f>
        <v/>
      </c>
      <c r="G380" s="2" t="str">
        <f>IF(ISBLANK(A380),"",IF(ISERROR(VLOOKUP(A380,'Cadastro-Estoque'!A:G,1,FALSE)),"Produto não cadastrado",VLOOKUP(A380,'Cadastro-Estoque'!A:G,2,FALSE)))</f>
        <v/>
      </c>
      <c r="H380" s="2" t="str">
        <f>IF(ISERROR(VLOOKUP(A380,'Cadastro-Estoque'!A:G,1,FALSE)),"",VLOOKUP(A380,'Cadastro-Estoque'!A:G,3,FALSE))</f>
        <v/>
      </c>
    </row>
    <row r="381" spans="5:8" ht="18.75" customHeight="1" x14ac:dyDescent="0.25">
      <c r="E381" s="2" t="str">
        <f t="shared" si="5"/>
        <v/>
      </c>
      <c r="F381" s="2" t="str">
        <f>IF(ISBLANK(A381),"",IF(ISERROR(VLOOKUP(A381,'Cadastro-Estoque'!A:G,1,FALSE)),"Produto não cadastrado",VLOOKUP(A381,'Cadastro-Estoque'!A:G,4,FALSE)))</f>
        <v/>
      </c>
      <c r="G381" s="2" t="str">
        <f>IF(ISBLANK(A381),"",IF(ISERROR(VLOOKUP(A381,'Cadastro-Estoque'!A:G,1,FALSE)),"Produto não cadastrado",VLOOKUP(A381,'Cadastro-Estoque'!A:G,2,FALSE)))</f>
        <v/>
      </c>
      <c r="H381" s="2" t="str">
        <f>IF(ISERROR(VLOOKUP(A381,'Cadastro-Estoque'!A:G,1,FALSE)),"",VLOOKUP(A381,'Cadastro-Estoque'!A:G,3,FALSE))</f>
        <v/>
      </c>
    </row>
    <row r="382" spans="5:8" ht="18.75" customHeight="1" x14ac:dyDescent="0.25">
      <c r="E382" s="2" t="str">
        <f t="shared" si="5"/>
        <v/>
      </c>
      <c r="F382" s="2" t="str">
        <f>IF(ISBLANK(A382),"",IF(ISERROR(VLOOKUP(A382,'Cadastro-Estoque'!A:G,1,FALSE)),"Produto não cadastrado",VLOOKUP(A382,'Cadastro-Estoque'!A:G,4,FALSE)))</f>
        <v/>
      </c>
      <c r="G382" s="2" t="str">
        <f>IF(ISBLANK(A382),"",IF(ISERROR(VLOOKUP(A382,'Cadastro-Estoque'!A:G,1,FALSE)),"Produto não cadastrado",VLOOKUP(A382,'Cadastro-Estoque'!A:G,2,FALSE)))</f>
        <v/>
      </c>
      <c r="H382" s="2" t="str">
        <f>IF(ISERROR(VLOOKUP(A382,'Cadastro-Estoque'!A:G,1,FALSE)),"",VLOOKUP(A382,'Cadastro-Estoque'!A:G,3,FALSE))</f>
        <v/>
      </c>
    </row>
    <row r="383" spans="5:8" ht="18.75" customHeight="1" x14ac:dyDescent="0.25">
      <c r="E383" s="2" t="str">
        <f t="shared" si="5"/>
        <v/>
      </c>
      <c r="F383" s="2" t="str">
        <f>IF(ISBLANK(A383),"",IF(ISERROR(VLOOKUP(A383,'Cadastro-Estoque'!A:G,1,FALSE)),"Produto não cadastrado",VLOOKUP(A383,'Cadastro-Estoque'!A:G,4,FALSE)))</f>
        <v/>
      </c>
      <c r="G383" s="2" t="str">
        <f>IF(ISBLANK(A383),"",IF(ISERROR(VLOOKUP(A383,'Cadastro-Estoque'!A:G,1,FALSE)),"Produto não cadastrado",VLOOKUP(A383,'Cadastro-Estoque'!A:G,2,FALSE)))</f>
        <v/>
      </c>
      <c r="H383" s="2" t="str">
        <f>IF(ISERROR(VLOOKUP(A383,'Cadastro-Estoque'!A:G,1,FALSE)),"",VLOOKUP(A383,'Cadastro-Estoque'!A:G,3,FALSE))</f>
        <v/>
      </c>
    </row>
    <row r="384" spans="5:8" ht="18.75" customHeight="1" x14ac:dyDescent="0.25">
      <c r="E384" s="2" t="str">
        <f t="shared" si="5"/>
        <v/>
      </c>
      <c r="F384" s="2" t="str">
        <f>IF(ISBLANK(A384),"",IF(ISERROR(VLOOKUP(A384,'Cadastro-Estoque'!A:G,1,FALSE)),"Produto não cadastrado",VLOOKUP(A384,'Cadastro-Estoque'!A:G,4,FALSE)))</f>
        <v/>
      </c>
      <c r="G384" s="2" t="str">
        <f>IF(ISBLANK(A384),"",IF(ISERROR(VLOOKUP(A384,'Cadastro-Estoque'!A:G,1,FALSE)),"Produto não cadastrado",VLOOKUP(A384,'Cadastro-Estoque'!A:G,2,FALSE)))</f>
        <v/>
      </c>
      <c r="H384" s="2" t="str">
        <f>IF(ISERROR(VLOOKUP(A384,'Cadastro-Estoque'!A:G,1,FALSE)),"",VLOOKUP(A384,'Cadastro-Estoque'!A:G,3,FALSE))</f>
        <v/>
      </c>
    </row>
    <row r="385" spans="5:8" ht="18.75" customHeight="1" x14ac:dyDescent="0.25">
      <c r="E385" s="2" t="str">
        <f t="shared" si="5"/>
        <v/>
      </c>
      <c r="F385" s="2" t="str">
        <f>IF(ISBLANK(A385),"",IF(ISERROR(VLOOKUP(A385,'Cadastro-Estoque'!A:G,1,FALSE)),"Produto não cadastrado",VLOOKUP(A385,'Cadastro-Estoque'!A:G,4,FALSE)))</f>
        <v/>
      </c>
      <c r="G385" s="2" t="str">
        <f>IF(ISBLANK(A385),"",IF(ISERROR(VLOOKUP(A385,'Cadastro-Estoque'!A:G,1,FALSE)),"Produto não cadastrado",VLOOKUP(A385,'Cadastro-Estoque'!A:G,2,FALSE)))</f>
        <v/>
      </c>
      <c r="H385" s="2" t="str">
        <f>IF(ISERROR(VLOOKUP(A385,'Cadastro-Estoque'!A:G,1,FALSE)),"",VLOOKUP(A385,'Cadastro-Estoque'!A:G,3,FALSE))</f>
        <v/>
      </c>
    </row>
    <row r="386" spans="5:8" ht="18.75" customHeight="1" x14ac:dyDescent="0.25">
      <c r="E386" s="2" t="str">
        <f t="shared" si="5"/>
        <v/>
      </c>
      <c r="F386" s="2" t="str">
        <f>IF(ISBLANK(A386),"",IF(ISERROR(VLOOKUP(A386,'Cadastro-Estoque'!A:G,1,FALSE)),"Produto não cadastrado",VLOOKUP(A386,'Cadastro-Estoque'!A:G,4,FALSE)))</f>
        <v/>
      </c>
      <c r="G386" s="2" t="str">
        <f>IF(ISBLANK(A386),"",IF(ISERROR(VLOOKUP(A386,'Cadastro-Estoque'!A:G,1,FALSE)),"Produto não cadastrado",VLOOKUP(A386,'Cadastro-Estoque'!A:G,2,FALSE)))</f>
        <v/>
      </c>
      <c r="H386" s="2" t="str">
        <f>IF(ISERROR(VLOOKUP(A386,'Cadastro-Estoque'!A:G,1,FALSE)),"",VLOOKUP(A386,'Cadastro-Estoque'!A:G,3,FALSE))</f>
        <v/>
      </c>
    </row>
    <row r="387" spans="5:8" ht="18.75" customHeight="1" x14ac:dyDescent="0.25">
      <c r="E387" s="2" t="str">
        <f t="shared" ref="E387:E450" si="6">IF(ISBLANK(A387),"",C387*D387)</f>
        <v/>
      </c>
      <c r="F387" s="2" t="str">
        <f>IF(ISBLANK(A387),"",IF(ISERROR(VLOOKUP(A387,'Cadastro-Estoque'!A:G,1,FALSE)),"Produto não cadastrado",VLOOKUP(A387,'Cadastro-Estoque'!A:G,4,FALSE)))</f>
        <v/>
      </c>
      <c r="G387" s="2" t="str">
        <f>IF(ISBLANK(A387),"",IF(ISERROR(VLOOKUP(A387,'Cadastro-Estoque'!A:G,1,FALSE)),"Produto não cadastrado",VLOOKUP(A387,'Cadastro-Estoque'!A:G,2,FALSE)))</f>
        <v/>
      </c>
      <c r="H387" s="2" t="str">
        <f>IF(ISERROR(VLOOKUP(A387,'Cadastro-Estoque'!A:G,1,FALSE)),"",VLOOKUP(A387,'Cadastro-Estoque'!A:G,3,FALSE))</f>
        <v/>
      </c>
    </row>
    <row r="388" spans="5:8" ht="18.75" customHeight="1" x14ac:dyDescent="0.25">
      <c r="E388" s="2" t="str">
        <f t="shared" si="6"/>
        <v/>
      </c>
      <c r="F388" s="2" t="str">
        <f>IF(ISBLANK(A388),"",IF(ISERROR(VLOOKUP(A388,'Cadastro-Estoque'!A:G,1,FALSE)),"Produto não cadastrado",VLOOKUP(A388,'Cadastro-Estoque'!A:G,4,FALSE)))</f>
        <v/>
      </c>
      <c r="G388" s="2" t="str">
        <f>IF(ISBLANK(A388),"",IF(ISERROR(VLOOKUP(A388,'Cadastro-Estoque'!A:G,1,FALSE)),"Produto não cadastrado",VLOOKUP(A388,'Cadastro-Estoque'!A:G,2,FALSE)))</f>
        <v/>
      </c>
      <c r="H388" s="2" t="str">
        <f>IF(ISERROR(VLOOKUP(A388,'Cadastro-Estoque'!A:G,1,FALSE)),"",VLOOKUP(A388,'Cadastro-Estoque'!A:G,3,FALSE))</f>
        <v/>
      </c>
    </row>
    <row r="389" spans="5:8" ht="18.75" customHeight="1" x14ac:dyDescent="0.25">
      <c r="E389" s="2" t="str">
        <f t="shared" si="6"/>
        <v/>
      </c>
      <c r="F389" s="2" t="str">
        <f>IF(ISBLANK(A389),"",IF(ISERROR(VLOOKUP(A389,'Cadastro-Estoque'!A:G,1,FALSE)),"Produto não cadastrado",VLOOKUP(A389,'Cadastro-Estoque'!A:G,4,FALSE)))</f>
        <v/>
      </c>
      <c r="G389" s="2" t="str">
        <f>IF(ISBLANK(A389),"",IF(ISERROR(VLOOKUP(A389,'Cadastro-Estoque'!A:G,1,FALSE)),"Produto não cadastrado",VLOOKUP(A389,'Cadastro-Estoque'!A:G,2,FALSE)))</f>
        <v/>
      </c>
      <c r="H389" s="2" t="str">
        <f>IF(ISERROR(VLOOKUP(A389,'Cadastro-Estoque'!A:G,1,FALSE)),"",VLOOKUP(A389,'Cadastro-Estoque'!A:G,3,FALSE))</f>
        <v/>
      </c>
    </row>
    <row r="390" spans="5:8" ht="18.75" customHeight="1" x14ac:dyDescent="0.25">
      <c r="E390" s="2" t="str">
        <f t="shared" si="6"/>
        <v/>
      </c>
      <c r="F390" s="2" t="str">
        <f>IF(ISBLANK(A390),"",IF(ISERROR(VLOOKUP(A390,'Cadastro-Estoque'!A:G,1,FALSE)),"Produto não cadastrado",VLOOKUP(A390,'Cadastro-Estoque'!A:G,4,FALSE)))</f>
        <v/>
      </c>
      <c r="G390" s="2" t="str">
        <f>IF(ISBLANK(A390),"",IF(ISERROR(VLOOKUP(A390,'Cadastro-Estoque'!A:G,1,FALSE)),"Produto não cadastrado",VLOOKUP(A390,'Cadastro-Estoque'!A:G,2,FALSE)))</f>
        <v/>
      </c>
      <c r="H390" s="2" t="str">
        <f>IF(ISERROR(VLOOKUP(A390,'Cadastro-Estoque'!A:G,1,FALSE)),"",VLOOKUP(A390,'Cadastro-Estoque'!A:G,3,FALSE))</f>
        <v/>
      </c>
    </row>
    <row r="391" spans="5:8" ht="18.75" customHeight="1" x14ac:dyDescent="0.25">
      <c r="E391" s="2" t="str">
        <f t="shared" si="6"/>
        <v/>
      </c>
      <c r="F391" s="2" t="str">
        <f>IF(ISBLANK(A391),"",IF(ISERROR(VLOOKUP(A391,'Cadastro-Estoque'!A:G,1,FALSE)),"Produto não cadastrado",VLOOKUP(A391,'Cadastro-Estoque'!A:G,4,FALSE)))</f>
        <v/>
      </c>
      <c r="G391" s="2" t="str">
        <f>IF(ISBLANK(A391),"",IF(ISERROR(VLOOKUP(A391,'Cadastro-Estoque'!A:G,1,FALSE)),"Produto não cadastrado",VLOOKUP(A391,'Cadastro-Estoque'!A:G,2,FALSE)))</f>
        <v/>
      </c>
      <c r="H391" s="2" t="str">
        <f>IF(ISERROR(VLOOKUP(A391,'Cadastro-Estoque'!A:G,1,FALSE)),"",VLOOKUP(A391,'Cadastro-Estoque'!A:G,3,FALSE))</f>
        <v/>
      </c>
    </row>
    <row r="392" spans="5:8" ht="18.75" customHeight="1" x14ac:dyDescent="0.25">
      <c r="E392" s="2" t="str">
        <f t="shared" si="6"/>
        <v/>
      </c>
      <c r="F392" s="2" t="str">
        <f>IF(ISBLANK(A392),"",IF(ISERROR(VLOOKUP(A392,'Cadastro-Estoque'!A:G,1,FALSE)),"Produto não cadastrado",VLOOKUP(A392,'Cadastro-Estoque'!A:G,4,FALSE)))</f>
        <v/>
      </c>
      <c r="G392" s="2" t="str">
        <f>IF(ISBLANK(A392),"",IF(ISERROR(VLOOKUP(A392,'Cadastro-Estoque'!A:G,1,FALSE)),"Produto não cadastrado",VLOOKUP(A392,'Cadastro-Estoque'!A:G,2,FALSE)))</f>
        <v/>
      </c>
      <c r="H392" s="2" t="str">
        <f>IF(ISERROR(VLOOKUP(A392,'Cadastro-Estoque'!A:G,1,FALSE)),"",VLOOKUP(A392,'Cadastro-Estoque'!A:G,3,FALSE))</f>
        <v/>
      </c>
    </row>
    <row r="393" spans="5:8" ht="18.75" customHeight="1" x14ac:dyDescent="0.25">
      <c r="E393" s="2" t="str">
        <f t="shared" si="6"/>
        <v/>
      </c>
      <c r="F393" s="2" t="str">
        <f>IF(ISBLANK(A393),"",IF(ISERROR(VLOOKUP(A393,'Cadastro-Estoque'!A:G,1,FALSE)),"Produto não cadastrado",VLOOKUP(A393,'Cadastro-Estoque'!A:G,4,FALSE)))</f>
        <v/>
      </c>
      <c r="G393" s="2" t="str">
        <f>IF(ISBLANK(A393),"",IF(ISERROR(VLOOKUP(A393,'Cadastro-Estoque'!A:G,1,FALSE)),"Produto não cadastrado",VLOOKUP(A393,'Cadastro-Estoque'!A:G,2,FALSE)))</f>
        <v/>
      </c>
      <c r="H393" s="2" t="str">
        <f>IF(ISERROR(VLOOKUP(A393,'Cadastro-Estoque'!A:G,1,FALSE)),"",VLOOKUP(A393,'Cadastro-Estoque'!A:G,3,FALSE))</f>
        <v/>
      </c>
    </row>
    <row r="394" spans="5:8" ht="18.75" customHeight="1" x14ac:dyDescent="0.25">
      <c r="E394" s="2" t="str">
        <f t="shared" si="6"/>
        <v/>
      </c>
      <c r="F394" s="2" t="str">
        <f>IF(ISBLANK(A394),"",IF(ISERROR(VLOOKUP(A394,'Cadastro-Estoque'!A:G,1,FALSE)),"Produto não cadastrado",VLOOKUP(A394,'Cadastro-Estoque'!A:G,4,FALSE)))</f>
        <v/>
      </c>
      <c r="G394" s="2" t="str">
        <f>IF(ISBLANK(A394),"",IF(ISERROR(VLOOKUP(A394,'Cadastro-Estoque'!A:G,1,FALSE)),"Produto não cadastrado",VLOOKUP(A394,'Cadastro-Estoque'!A:G,2,FALSE)))</f>
        <v/>
      </c>
      <c r="H394" s="2" t="str">
        <f>IF(ISERROR(VLOOKUP(A394,'Cadastro-Estoque'!A:G,1,FALSE)),"",VLOOKUP(A394,'Cadastro-Estoque'!A:G,3,FALSE))</f>
        <v/>
      </c>
    </row>
    <row r="395" spans="5:8" ht="18.75" customHeight="1" x14ac:dyDescent="0.25">
      <c r="E395" s="2" t="str">
        <f t="shared" si="6"/>
        <v/>
      </c>
      <c r="F395" s="2" t="str">
        <f>IF(ISBLANK(A395),"",IF(ISERROR(VLOOKUP(A395,'Cadastro-Estoque'!A:G,1,FALSE)),"Produto não cadastrado",VLOOKUP(A395,'Cadastro-Estoque'!A:G,4,FALSE)))</f>
        <v/>
      </c>
      <c r="G395" s="2" t="str">
        <f>IF(ISBLANK(A395),"",IF(ISERROR(VLOOKUP(A395,'Cadastro-Estoque'!A:G,1,FALSE)),"Produto não cadastrado",VLOOKUP(A395,'Cadastro-Estoque'!A:G,2,FALSE)))</f>
        <v/>
      </c>
      <c r="H395" s="2" t="str">
        <f>IF(ISERROR(VLOOKUP(A395,'Cadastro-Estoque'!A:G,1,FALSE)),"",VLOOKUP(A395,'Cadastro-Estoque'!A:G,3,FALSE))</f>
        <v/>
      </c>
    </row>
    <row r="396" spans="5:8" ht="18.75" customHeight="1" x14ac:dyDescent="0.25">
      <c r="E396" s="2" t="str">
        <f t="shared" si="6"/>
        <v/>
      </c>
      <c r="F396" s="2" t="str">
        <f>IF(ISBLANK(A396),"",IF(ISERROR(VLOOKUP(A396,'Cadastro-Estoque'!A:G,1,FALSE)),"Produto não cadastrado",VLOOKUP(A396,'Cadastro-Estoque'!A:G,4,FALSE)))</f>
        <v/>
      </c>
      <c r="G396" s="2" t="str">
        <f>IF(ISBLANK(A396),"",IF(ISERROR(VLOOKUP(A396,'Cadastro-Estoque'!A:G,1,FALSE)),"Produto não cadastrado",VLOOKUP(A396,'Cadastro-Estoque'!A:G,2,FALSE)))</f>
        <v/>
      </c>
      <c r="H396" s="2" t="str">
        <f>IF(ISERROR(VLOOKUP(A396,'Cadastro-Estoque'!A:G,1,FALSE)),"",VLOOKUP(A396,'Cadastro-Estoque'!A:G,3,FALSE))</f>
        <v/>
      </c>
    </row>
    <row r="397" spans="5:8" ht="18.75" customHeight="1" x14ac:dyDescent="0.25">
      <c r="E397" s="2" t="str">
        <f t="shared" si="6"/>
        <v/>
      </c>
      <c r="F397" s="2" t="str">
        <f>IF(ISBLANK(A397),"",IF(ISERROR(VLOOKUP(A397,'Cadastro-Estoque'!A:G,1,FALSE)),"Produto não cadastrado",VLOOKUP(A397,'Cadastro-Estoque'!A:G,4,FALSE)))</f>
        <v/>
      </c>
      <c r="G397" s="2" t="str">
        <f>IF(ISBLANK(A397),"",IF(ISERROR(VLOOKUP(A397,'Cadastro-Estoque'!A:G,1,FALSE)),"Produto não cadastrado",VLOOKUP(A397,'Cadastro-Estoque'!A:G,2,FALSE)))</f>
        <v/>
      </c>
      <c r="H397" s="2" t="str">
        <f>IF(ISERROR(VLOOKUP(A397,'Cadastro-Estoque'!A:G,1,FALSE)),"",VLOOKUP(A397,'Cadastro-Estoque'!A:G,3,FALSE))</f>
        <v/>
      </c>
    </row>
    <row r="398" spans="5:8" ht="18.75" customHeight="1" x14ac:dyDescent="0.25">
      <c r="E398" s="2" t="str">
        <f t="shared" si="6"/>
        <v/>
      </c>
      <c r="F398" s="2" t="str">
        <f>IF(ISBLANK(A398),"",IF(ISERROR(VLOOKUP(A398,'Cadastro-Estoque'!A:G,1,FALSE)),"Produto não cadastrado",VLOOKUP(A398,'Cadastro-Estoque'!A:G,4,FALSE)))</f>
        <v/>
      </c>
      <c r="G398" s="2" t="str">
        <f>IF(ISBLANK(A398),"",IF(ISERROR(VLOOKUP(A398,'Cadastro-Estoque'!A:G,1,FALSE)),"Produto não cadastrado",VLOOKUP(A398,'Cadastro-Estoque'!A:G,2,FALSE)))</f>
        <v/>
      </c>
      <c r="H398" s="2" t="str">
        <f>IF(ISERROR(VLOOKUP(A398,'Cadastro-Estoque'!A:G,1,FALSE)),"",VLOOKUP(A398,'Cadastro-Estoque'!A:G,3,FALSE))</f>
        <v/>
      </c>
    </row>
    <row r="399" spans="5:8" ht="18.75" customHeight="1" x14ac:dyDescent="0.25">
      <c r="E399" s="2" t="str">
        <f t="shared" si="6"/>
        <v/>
      </c>
      <c r="F399" s="2" t="str">
        <f>IF(ISBLANK(A399),"",IF(ISERROR(VLOOKUP(A399,'Cadastro-Estoque'!A:G,1,FALSE)),"Produto não cadastrado",VLOOKUP(A399,'Cadastro-Estoque'!A:G,4,FALSE)))</f>
        <v/>
      </c>
      <c r="G399" s="2" t="str">
        <f>IF(ISBLANK(A399),"",IF(ISERROR(VLOOKUP(A399,'Cadastro-Estoque'!A:G,1,FALSE)),"Produto não cadastrado",VLOOKUP(A399,'Cadastro-Estoque'!A:G,2,FALSE)))</f>
        <v/>
      </c>
      <c r="H399" s="2" t="str">
        <f>IF(ISERROR(VLOOKUP(A399,'Cadastro-Estoque'!A:G,1,FALSE)),"",VLOOKUP(A399,'Cadastro-Estoque'!A:G,3,FALSE))</f>
        <v/>
      </c>
    </row>
    <row r="400" spans="5:8" ht="18.75" customHeight="1" x14ac:dyDescent="0.25">
      <c r="E400" s="2" t="str">
        <f t="shared" si="6"/>
        <v/>
      </c>
      <c r="F400" s="2" t="str">
        <f>IF(ISBLANK(A400),"",IF(ISERROR(VLOOKUP(A400,'Cadastro-Estoque'!A:G,1,FALSE)),"Produto não cadastrado",VLOOKUP(A400,'Cadastro-Estoque'!A:G,4,FALSE)))</f>
        <v/>
      </c>
      <c r="G400" s="2" t="str">
        <f>IF(ISBLANK(A400),"",IF(ISERROR(VLOOKUP(A400,'Cadastro-Estoque'!A:G,1,FALSE)),"Produto não cadastrado",VLOOKUP(A400,'Cadastro-Estoque'!A:G,2,FALSE)))</f>
        <v/>
      </c>
      <c r="H400" s="2" t="str">
        <f>IF(ISERROR(VLOOKUP(A400,'Cadastro-Estoque'!A:G,1,FALSE)),"",VLOOKUP(A400,'Cadastro-Estoque'!A:G,3,FALSE))</f>
        <v/>
      </c>
    </row>
    <row r="401" spans="5:8" ht="18.75" customHeight="1" x14ac:dyDescent="0.25">
      <c r="E401" s="2" t="str">
        <f t="shared" si="6"/>
        <v/>
      </c>
      <c r="F401" s="2" t="str">
        <f>IF(ISBLANK(A401),"",IF(ISERROR(VLOOKUP(A401,'Cadastro-Estoque'!A:G,1,FALSE)),"Produto não cadastrado",VLOOKUP(A401,'Cadastro-Estoque'!A:G,4,FALSE)))</f>
        <v/>
      </c>
      <c r="G401" s="2" t="str">
        <f>IF(ISBLANK(A401),"",IF(ISERROR(VLOOKUP(A401,'Cadastro-Estoque'!A:G,1,FALSE)),"Produto não cadastrado",VLOOKUP(A401,'Cadastro-Estoque'!A:G,2,FALSE)))</f>
        <v/>
      </c>
      <c r="H401" s="2" t="str">
        <f>IF(ISERROR(VLOOKUP(A401,'Cadastro-Estoque'!A:G,1,FALSE)),"",VLOOKUP(A401,'Cadastro-Estoque'!A:G,3,FALSE))</f>
        <v/>
      </c>
    </row>
    <row r="402" spans="5:8" ht="18.75" customHeight="1" x14ac:dyDescent="0.25">
      <c r="E402" s="2" t="str">
        <f t="shared" si="6"/>
        <v/>
      </c>
      <c r="F402" s="2" t="str">
        <f>IF(ISBLANK(A402),"",IF(ISERROR(VLOOKUP(A402,'Cadastro-Estoque'!A:G,1,FALSE)),"Produto não cadastrado",VLOOKUP(A402,'Cadastro-Estoque'!A:G,4,FALSE)))</f>
        <v/>
      </c>
      <c r="G402" s="2" t="str">
        <f>IF(ISBLANK(A402),"",IF(ISERROR(VLOOKUP(A402,'Cadastro-Estoque'!A:G,1,FALSE)),"Produto não cadastrado",VLOOKUP(A402,'Cadastro-Estoque'!A:G,2,FALSE)))</f>
        <v/>
      </c>
      <c r="H402" s="2" t="str">
        <f>IF(ISERROR(VLOOKUP(A402,'Cadastro-Estoque'!A:G,1,FALSE)),"",VLOOKUP(A402,'Cadastro-Estoque'!A:G,3,FALSE))</f>
        <v/>
      </c>
    </row>
    <row r="403" spans="5:8" ht="18.75" customHeight="1" x14ac:dyDescent="0.25">
      <c r="E403" s="2" t="str">
        <f t="shared" si="6"/>
        <v/>
      </c>
      <c r="F403" s="2" t="str">
        <f>IF(ISBLANK(A403),"",IF(ISERROR(VLOOKUP(A403,'Cadastro-Estoque'!A:G,1,FALSE)),"Produto não cadastrado",VLOOKUP(A403,'Cadastro-Estoque'!A:G,4,FALSE)))</f>
        <v/>
      </c>
      <c r="G403" s="2" t="str">
        <f>IF(ISBLANK(A403),"",IF(ISERROR(VLOOKUP(A403,'Cadastro-Estoque'!A:G,1,FALSE)),"Produto não cadastrado",VLOOKUP(A403,'Cadastro-Estoque'!A:G,2,FALSE)))</f>
        <v/>
      </c>
      <c r="H403" s="2" t="str">
        <f>IF(ISERROR(VLOOKUP(A403,'Cadastro-Estoque'!A:G,1,FALSE)),"",VLOOKUP(A403,'Cadastro-Estoque'!A:G,3,FALSE))</f>
        <v/>
      </c>
    </row>
    <row r="404" spans="5:8" ht="18.75" customHeight="1" x14ac:dyDescent="0.25">
      <c r="E404" s="2" t="str">
        <f t="shared" si="6"/>
        <v/>
      </c>
      <c r="F404" s="2" t="str">
        <f>IF(ISBLANK(A404),"",IF(ISERROR(VLOOKUP(A404,'Cadastro-Estoque'!A:G,1,FALSE)),"Produto não cadastrado",VLOOKUP(A404,'Cadastro-Estoque'!A:G,4,FALSE)))</f>
        <v/>
      </c>
      <c r="G404" s="2" t="str">
        <f>IF(ISBLANK(A404),"",IF(ISERROR(VLOOKUP(A404,'Cadastro-Estoque'!A:G,1,FALSE)),"Produto não cadastrado",VLOOKUP(A404,'Cadastro-Estoque'!A:G,2,FALSE)))</f>
        <v/>
      </c>
      <c r="H404" s="2" t="str">
        <f>IF(ISERROR(VLOOKUP(A404,'Cadastro-Estoque'!A:G,1,FALSE)),"",VLOOKUP(A404,'Cadastro-Estoque'!A:G,3,FALSE))</f>
        <v/>
      </c>
    </row>
    <row r="405" spans="5:8" ht="18.75" customHeight="1" x14ac:dyDescent="0.25">
      <c r="E405" s="2" t="str">
        <f t="shared" si="6"/>
        <v/>
      </c>
      <c r="F405" s="2" t="str">
        <f>IF(ISBLANK(A405),"",IF(ISERROR(VLOOKUP(A405,'Cadastro-Estoque'!A:G,1,FALSE)),"Produto não cadastrado",VLOOKUP(A405,'Cadastro-Estoque'!A:G,4,FALSE)))</f>
        <v/>
      </c>
      <c r="G405" s="2" t="str">
        <f>IF(ISBLANK(A405),"",IF(ISERROR(VLOOKUP(A405,'Cadastro-Estoque'!A:G,1,FALSE)),"Produto não cadastrado",VLOOKUP(A405,'Cadastro-Estoque'!A:G,2,FALSE)))</f>
        <v/>
      </c>
      <c r="H405" s="2" t="str">
        <f>IF(ISERROR(VLOOKUP(A405,'Cadastro-Estoque'!A:G,1,FALSE)),"",VLOOKUP(A405,'Cadastro-Estoque'!A:G,3,FALSE))</f>
        <v/>
      </c>
    </row>
    <row r="406" spans="5:8" ht="18.75" customHeight="1" x14ac:dyDescent="0.25">
      <c r="E406" s="2" t="str">
        <f t="shared" si="6"/>
        <v/>
      </c>
      <c r="F406" s="2" t="str">
        <f>IF(ISBLANK(A406),"",IF(ISERROR(VLOOKUP(A406,'Cadastro-Estoque'!A:G,1,FALSE)),"Produto não cadastrado",VLOOKUP(A406,'Cadastro-Estoque'!A:G,4,FALSE)))</f>
        <v/>
      </c>
      <c r="G406" s="2" t="str">
        <f>IF(ISBLANK(A406),"",IF(ISERROR(VLOOKUP(A406,'Cadastro-Estoque'!A:G,1,FALSE)),"Produto não cadastrado",VLOOKUP(A406,'Cadastro-Estoque'!A:G,2,FALSE)))</f>
        <v/>
      </c>
      <c r="H406" s="2" t="str">
        <f>IF(ISERROR(VLOOKUP(A406,'Cadastro-Estoque'!A:G,1,FALSE)),"",VLOOKUP(A406,'Cadastro-Estoque'!A:G,3,FALSE))</f>
        <v/>
      </c>
    </row>
    <row r="407" spans="5:8" ht="18.75" customHeight="1" x14ac:dyDescent="0.25">
      <c r="E407" s="2" t="str">
        <f t="shared" si="6"/>
        <v/>
      </c>
      <c r="F407" s="2" t="str">
        <f>IF(ISBLANK(A407),"",IF(ISERROR(VLOOKUP(A407,'Cadastro-Estoque'!A:G,1,FALSE)),"Produto não cadastrado",VLOOKUP(A407,'Cadastro-Estoque'!A:G,4,FALSE)))</f>
        <v/>
      </c>
      <c r="G407" s="2" t="str">
        <f>IF(ISBLANK(A407),"",IF(ISERROR(VLOOKUP(A407,'Cadastro-Estoque'!A:G,1,FALSE)),"Produto não cadastrado",VLOOKUP(A407,'Cadastro-Estoque'!A:G,2,FALSE)))</f>
        <v/>
      </c>
      <c r="H407" s="2" t="str">
        <f>IF(ISERROR(VLOOKUP(A407,'Cadastro-Estoque'!A:G,1,FALSE)),"",VLOOKUP(A407,'Cadastro-Estoque'!A:G,3,FALSE))</f>
        <v/>
      </c>
    </row>
    <row r="408" spans="5:8" ht="18.75" customHeight="1" x14ac:dyDescent="0.25">
      <c r="E408" s="2" t="str">
        <f t="shared" si="6"/>
        <v/>
      </c>
      <c r="F408" s="2" t="str">
        <f>IF(ISBLANK(A408),"",IF(ISERROR(VLOOKUP(A408,'Cadastro-Estoque'!A:G,1,FALSE)),"Produto não cadastrado",VLOOKUP(A408,'Cadastro-Estoque'!A:G,4,FALSE)))</f>
        <v/>
      </c>
      <c r="G408" s="2" t="str">
        <f>IF(ISBLANK(A408),"",IF(ISERROR(VLOOKUP(A408,'Cadastro-Estoque'!A:G,1,FALSE)),"Produto não cadastrado",VLOOKUP(A408,'Cadastro-Estoque'!A:G,2,FALSE)))</f>
        <v/>
      </c>
      <c r="H408" s="2" t="str">
        <f>IF(ISERROR(VLOOKUP(A408,'Cadastro-Estoque'!A:G,1,FALSE)),"",VLOOKUP(A408,'Cadastro-Estoque'!A:G,3,FALSE))</f>
        <v/>
      </c>
    </row>
    <row r="409" spans="5:8" ht="18.75" customHeight="1" x14ac:dyDescent="0.25">
      <c r="E409" s="2" t="str">
        <f t="shared" si="6"/>
        <v/>
      </c>
      <c r="F409" s="2" t="str">
        <f>IF(ISBLANK(A409),"",IF(ISERROR(VLOOKUP(A409,'Cadastro-Estoque'!A:G,1,FALSE)),"Produto não cadastrado",VLOOKUP(A409,'Cadastro-Estoque'!A:G,4,FALSE)))</f>
        <v/>
      </c>
      <c r="G409" s="2" t="str">
        <f>IF(ISBLANK(A409),"",IF(ISERROR(VLOOKUP(A409,'Cadastro-Estoque'!A:G,1,FALSE)),"Produto não cadastrado",VLOOKUP(A409,'Cadastro-Estoque'!A:G,2,FALSE)))</f>
        <v/>
      </c>
      <c r="H409" s="2" t="str">
        <f>IF(ISERROR(VLOOKUP(A409,'Cadastro-Estoque'!A:G,1,FALSE)),"",VLOOKUP(A409,'Cadastro-Estoque'!A:G,3,FALSE))</f>
        <v/>
      </c>
    </row>
    <row r="410" spans="5:8" ht="18.75" customHeight="1" x14ac:dyDescent="0.25">
      <c r="E410" s="2" t="str">
        <f t="shared" si="6"/>
        <v/>
      </c>
      <c r="F410" s="2" t="str">
        <f>IF(ISBLANK(A410),"",IF(ISERROR(VLOOKUP(A410,'Cadastro-Estoque'!A:G,1,FALSE)),"Produto não cadastrado",VLOOKUP(A410,'Cadastro-Estoque'!A:G,4,FALSE)))</f>
        <v/>
      </c>
      <c r="G410" s="2" t="str">
        <f>IF(ISBLANK(A410),"",IF(ISERROR(VLOOKUP(A410,'Cadastro-Estoque'!A:G,1,FALSE)),"Produto não cadastrado",VLOOKUP(A410,'Cadastro-Estoque'!A:G,2,FALSE)))</f>
        <v/>
      </c>
      <c r="H410" s="2" t="str">
        <f>IF(ISERROR(VLOOKUP(A410,'Cadastro-Estoque'!A:G,1,FALSE)),"",VLOOKUP(A410,'Cadastro-Estoque'!A:G,3,FALSE))</f>
        <v/>
      </c>
    </row>
    <row r="411" spans="5:8" ht="18.75" customHeight="1" x14ac:dyDescent="0.25">
      <c r="E411" s="2" t="str">
        <f t="shared" si="6"/>
        <v/>
      </c>
      <c r="F411" s="2" t="str">
        <f>IF(ISBLANK(A411),"",IF(ISERROR(VLOOKUP(A411,'Cadastro-Estoque'!A:G,1,FALSE)),"Produto não cadastrado",VLOOKUP(A411,'Cadastro-Estoque'!A:G,4,FALSE)))</f>
        <v/>
      </c>
      <c r="G411" s="2" t="str">
        <f>IF(ISBLANK(A411),"",IF(ISERROR(VLOOKUP(A411,'Cadastro-Estoque'!A:G,1,FALSE)),"Produto não cadastrado",VLOOKUP(A411,'Cadastro-Estoque'!A:G,2,FALSE)))</f>
        <v/>
      </c>
      <c r="H411" s="2" t="str">
        <f>IF(ISERROR(VLOOKUP(A411,'Cadastro-Estoque'!A:G,1,FALSE)),"",VLOOKUP(A411,'Cadastro-Estoque'!A:G,3,FALSE))</f>
        <v/>
      </c>
    </row>
    <row r="412" spans="5:8" ht="18.75" customHeight="1" x14ac:dyDescent="0.25">
      <c r="E412" s="2" t="str">
        <f t="shared" si="6"/>
        <v/>
      </c>
      <c r="F412" s="2" t="str">
        <f>IF(ISBLANK(A412),"",IF(ISERROR(VLOOKUP(A412,'Cadastro-Estoque'!A:G,1,FALSE)),"Produto não cadastrado",VLOOKUP(A412,'Cadastro-Estoque'!A:G,4,FALSE)))</f>
        <v/>
      </c>
      <c r="G412" s="2" t="str">
        <f>IF(ISBLANK(A412),"",IF(ISERROR(VLOOKUP(A412,'Cadastro-Estoque'!A:G,1,FALSE)),"Produto não cadastrado",VLOOKUP(A412,'Cadastro-Estoque'!A:G,2,FALSE)))</f>
        <v/>
      </c>
      <c r="H412" s="2" t="str">
        <f>IF(ISERROR(VLOOKUP(A412,'Cadastro-Estoque'!A:G,1,FALSE)),"",VLOOKUP(A412,'Cadastro-Estoque'!A:G,3,FALSE))</f>
        <v/>
      </c>
    </row>
    <row r="413" spans="5:8" ht="18.75" customHeight="1" x14ac:dyDescent="0.25">
      <c r="E413" s="2" t="str">
        <f t="shared" si="6"/>
        <v/>
      </c>
      <c r="F413" s="2" t="str">
        <f>IF(ISBLANK(A413),"",IF(ISERROR(VLOOKUP(A413,'Cadastro-Estoque'!A:G,1,FALSE)),"Produto não cadastrado",VLOOKUP(A413,'Cadastro-Estoque'!A:G,4,FALSE)))</f>
        <v/>
      </c>
      <c r="G413" s="2" t="str">
        <f>IF(ISBLANK(A413),"",IF(ISERROR(VLOOKUP(A413,'Cadastro-Estoque'!A:G,1,FALSE)),"Produto não cadastrado",VLOOKUP(A413,'Cadastro-Estoque'!A:G,2,FALSE)))</f>
        <v/>
      </c>
      <c r="H413" s="2" t="str">
        <f>IF(ISERROR(VLOOKUP(A413,'Cadastro-Estoque'!A:G,1,FALSE)),"",VLOOKUP(A413,'Cadastro-Estoque'!A:G,3,FALSE))</f>
        <v/>
      </c>
    </row>
    <row r="414" spans="5:8" ht="18.75" customHeight="1" x14ac:dyDescent="0.25">
      <c r="E414" s="2" t="str">
        <f t="shared" si="6"/>
        <v/>
      </c>
      <c r="F414" s="2" t="str">
        <f>IF(ISBLANK(A414),"",IF(ISERROR(VLOOKUP(A414,'Cadastro-Estoque'!A:G,1,FALSE)),"Produto não cadastrado",VLOOKUP(A414,'Cadastro-Estoque'!A:G,4,FALSE)))</f>
        <v/>
      </c>
      <c r="G414" s="2" t="str">
        <f>IF(ISBLANK(A414),"",IF(ISERROR(VLOOKUP(A414,'Cadastro-Estoque'!A:G,1,FALSE)),"Produto não cadastrado",VLOOKUP(A414,'Cadastro-Estoque'!A:G,2,FALSE)))</f>
        <v/>
      </c>
      <c r="H414" s="2" t="str">
        <f>IF(ISERROR(VLOOKUP(A414,'Cadastro-Estoque'!A:G,1,FALSE)),"",VLOOKUP(A414,'Cadastro-Estoque'!A:G,3,FALSE))</f>
        <v/>
      </c>
    </row>
    <row r="415" spans="5:8" ht="18.75" customHeight="1" x14ac:dyDescent="0.25">
      <c r="E415" s="2" t="str">
        <f t="shared" si="6"/>
        <v/>
      </c>
      <c r="F415" s="2" t="str">
        <f>IF(ISBLANK(A415),"",IF(ISERROR(VLOOKUP(A415,'Cadastro-Estoque'!A:G,1,FALSE)),"Produto não cadastrado",VLOOKUP(A415,'Cadastro-Estoque'!A:G,4,FALSE)))</f>
        <v/>
      </c>
      <c r="G415" s="2" t="str">
        <f>IF(ISBLANK(A415),"",IF(ISERROR(VLOOKUP(A415,'Cadastro-Estoque'!A:G,1,FALSE)),"Produto não cadastrado",VLOOKUP(A415,'Cadastro-Estoque'!A:G,2,FALSE)))</f>
        <v/>
      </c>
      <c r="H415" s="2" t="str">
        <f>IF(ISERROR(VLOOKUP(A415,'Cadastro-Estoque'!A:G,1,FALSE)),"",VLOOKUP(A415,'Cadastro-Estoque'!A:G,3,FALSE))</f>
        <v/>
      </c>
    </row>
    <row r="416" spans="5:8" ht="18.75" customHeight="1" x14ac:dyDescent="0.25">
      <c r="E416" s="2" t="str">
        <f t="shared" si="6"/>
        <v/>
      </c>
      <c r="F416" s="2" t="str">
        <f>IF(ISBLANK(A416),"",IF(ISERROR(VLOOKUP(A416,'Cadastro-Estoque'!A:G,1,FALSE)),"Produto não cadastrado",VLOOKUP(A416,'Cadastro-Estoque'!A:G,4,FALSE)))</f>
        <v/>
      </c>
      <c r="G416" s="2" t="str">
        <f>IF(ISBLANK(A416),"",IF(ISERROR(VLOOKUP(A416,'Cadastro-Estoque'!A:G,1,FALSE)),"Produto não cadastrado",VLOOKUP(A416,'Cadastro-Estoque'!A:G,2,FALSE)))</f>
        <v/>
      </c>
      <c r="H416" s="2" t="str">
        <f>IF(ISERROR(VLOOKUP(A416,'Cadastro-Estoque'!A:G,1,FALSE)),"",VLOOKUP(A416,'Cadastro-Estoque'!A:G,3,FALSE))</f>
        <v/>
      </c>
    </row>
    <row r="417" spans="5:8" ht="18.75" customHeight="1" x14ac:dyDescent="0.25">
      <c r="E417" s="2" t="str">
        <f t="shared" si="6"/>
        <v/>
      </c>
      <c r="F417" s="2" t="str">
        <f>IF(ISBLANK(A417),"",IF(ISERROR(VLOOKUP(A417,'Cadastro-Estoque'!A:G,1,FALSE)),"Produto não cadastrado",VLOOKUP(A417,'Cadastro-Estoque'!A:G,4,FALSE)))</f>
        <v/>
      </c>
      <c r="G417" s="2" t="str">
        <f>IF(ISBLANK(A417),"",IF(ISERROR(VLOOKUP(A417,'Cadastro-Estoque'!A:G,1,FALSE)),"Produto não cadastrado",VLOOKUP(A417,'Cadastro-Estoque'!A:G,2,FALSE)))</f>
        <v/>
      </c>
      <c r="H417" s="2" t="str">
        <f>IF(ISERROR(VLOOKUP(A417,'Cadastro-Estoque'!A:G,1,FALSE)),"",VLOOKUP(A417,'Cadastro-Estoque'!A:G,3,FALSE))</f>
        <v/>
      </c>
    </row>
    <row r="418" spans="5:8" ht="18.75" customHeight="1" x14ac:dyDescent="0.25">
      <c r="E418" s="2" t="str">
        <f t="shared" si="6"/>
        <v/>
      </c>
      <c r="F418" s="2" t="str">
        <f>IF(ISBLANK(A418),"",IF(ISERROR(VLOOKUP(A418,'Cadastro-Estoque'!A:G,1,FALSE)),"Produto não cadastrado",VLOOKUP(A418,'Cadastro-Estoque'!A:G,4,FALSE)))</f>
        <v/>
      </c>
      <c r="G418" s="2" t="str">
        <f>IF(ISBLANK(A418),"",IF(ISERROR(VLOOKUP(A418,'Cadastro-Estoque'!A:G,1,FALSE)),"Produto não cadastrado",VLOOKUP(A418,'Cadastro-Estoque'!A:G,2,FALSE)))</f>
        <v/>
      </c>
      <c r="H418" s="2" t="str">
        <f>IF(ISERROR(VLOOKUP(A418,'Cadastro-Estoque'!A:G,1,FALSE)),"",VLOOKUP(A418,'Cadastro-Estoque'!A:G,3,FALSE))</f>
        <v/>
      </c>
    </row>
    <row r="419" spans="5:8" ht="18.75" customHeight="1" x14ac:dyDescent="0.25">
      <c r="E419" s="2" t="str">
        <f t="shared" si="6"/>
        <v/>
      </c>
      <c r="F419" s="2" t="str">
        <f>IF(ISBLANK(A419),"",IF(ISERROR(VLOOKUP(A419,'Cadastro-Estoque'!A:G,1,FALSE)),"Produto não cadastrado",VLOOKUP(A419,'Cadastro-Estoque'!A:G,4,FALSE)))</f>
        <v/>
      </c>
      <c r="G419" s="2" t="str">
        <f>IF(ISBLANK(A419),"",IF(ISERROR(VLOOKUP(A419,'Cadastro-Estoque'!A:G,1,FALSE)),"Produto não cadastrado",VLOOKUP(A419,'Cadastro-Estoque'!A:G,2,FALSE)))</f>
        <v/>
      </c>
      <c r="H419" s="2" t="str">
        <f>IF(ISERROR(VLOOKUP(A419,'Cadastro-Estoque'!A:G,1,FALSE)),"",VLOOKUP(A419,'Cadastro-Estoque'!A:G,3,FALSE))</f>
        <v/>
      </c>
    </row>
    <row r="420" spans="5:8" ht="18.75" customHeight="1" x14ac:dyDescent="0.25">
      <c r="E420" s="2" t="str">
        <f t="shared" si="6"/>
        <v/>
      </c>
      <c r="F420" s="2" t="str">
        <f>IF(ISBLANK(A420),"",IF(ISERROR(VLOOKUP(A420,'Cadastro-Estoque'!A:G,1,FALSE)),"Produto não cadastrado",VLOOKUP(A420,'Cadastro-Estoque'!A:G,4,FALSE)))</f>
        <v/>
      </c>
      <c r="G420" s="2" t="str">
        <f>IF(ISBLANK(A420),"",IF(ISERROR(VLOOKUP(A420,'Cadastro-Estoque'!A:G,1,FALSE)),"Produto não cadastrado",VLOOKUP(A420,'Cadastro-Estoque'!A:G,2,FALSE)))</f>
        <v/>
      </c>
      <c r="H420" s="2" t="str">
        <f>IF(ISERROR(VLOOKUP(A420,'Cadastro-Estoque'!A:G,1,FALSE)),"",VLOOKUP(A420,'Cadastro-Estoque'!A:G,3,FALSE))</f>
        <v/>
      </c>
    </row>
    <row r="421" spans="5:8" ht="18.75" customHeight="1" x14ac:dyDescent="0.25">
      <c r="E421" s="2" t="str">
        <f t="shared" si="6"/>
        <v/>
      </c>
      <c r="F421" s="2" t="str">
        <f>IF(ISBLANK(A421),"",IF(ISERROR(VLOOKUP(A421,'Cadastro-Estoque'!A:G,1,FALSE)),"Produto não cadastrado",VLOOKUP(A421,'Cadastro-Estoque'!A:G,4,FALSE)))</f>
        <v/>
      </c>
      <c r="G421" s="2" t="str">
        <f>IF(ISBLANK(A421),"",IF(ISERROR(VLOOKUP(A421,'Cadastro-Estoque'!A:G,1,FALSE)),"Produto não cadastrado",VLOOKUP(A421,'Cadastro-Estoque'!A:G,2,FALSE)))</f>
        <v/>
      </c>
      <c r="H421" s="2" t="str">
        <f>IF(ISERROR(VLOOKUP(A421,'Cadastro-Estoque'!A:G,1,FALSE)),"",VLOOKUP(A421,'Cadastro-Estoque'!A:G,3,FALSE))</f>
        <v/>
      </c>
    </row>
    <row r="422" spans="5:8" ht="18.75" customHeight="1" x14ac:dyDescent="0.25">
      <c r="E422" s="2" t="str">
        <f t="shared" si="6"/>
        <v/>
      </c>
      <c r="F422" s="2" t="str">
        <f>IF(ISBLANK(A422),"",IF(ISERROR(VLOOKUP(A422,'Cadastro-Estoque'!A:G,1,FALSE)),"Produto não cadastrado",VLOOKUP(A422,'Cadastro-Estoque'!A:G,4,FALSE)))</f>
        <v/>
      </c>
      <c r="G422" s="2" t="str">
        <f>IF(ISBLANK(A422),"",IF(ISERROR(VLOOKUP(A422,'Cadastro-Estoque'!A:G,1,FALSE)),"Produto não cadastrado",VLOOKUP(A422,'Cadastro-Estoque'!A:G,2,FALSE)))</f>
        <v/>
      </c>
      <c r="H422" s="2" t="str">
        <f>IF(ISERROR(VLOOKUP(A422,'Cadastro-Estoque'!A:G,1,FALSE)),"",VLOOKUP(A422,'Cadastro-Estoque'!A:G,3,FALSE))</f>
        <v/>
      </c>
    </row>
    <row r="423" spans="5:8" ht="18.75" customHeight="1" x14ac:dyDescent="0.25">
      <c r="E423" s="2" t="str">
        <f t="shared" si="6"/>
        <v/>
      </c>
      <c r="F423" s="2" t="str">
        <f>IF(ISBLANK(A423),"",IF(ISERROR(VLOOKUP(A423,'Cadastro-Estoque'!A:G,1,FALSE)),"Produto não cadastrado",VLOOKUP(A423,'Cadastro-Estoque'!A:G,4,FALSE)))</f>
        <v/>
      </c>
      <c r="G423" s="2" t="str">
        <f>IF(ISBLANK(A423),"",IF(ISERROR(VLOOKUP(A423,'Cadastro-Estoque'!A:G,1,FALSE)),"Produto não cadastrado",VLOOKUP(A423,'Cadastro-Estoque'!A:G,2,FALSE)))</f>
        <v/>
      </c>
      <c r="H423" s="2" t="str">
        <f>IF(ISERROR(VLOOKUP(A423,'Cadastro-Estoque'!A:G,1,FALSE)),"",VLOOKUP(A423,'Cadastro-Estoque'!A:G,3,FALSE))</f>
        <v/>
      </c>
    </row>
    <row r="424" spans="5:8" ht="18.75" customHeight="1" x14ac:dyDescent="0.25">
      <c r="E424" s="2" t="str">
        <f t="shared" si="6"/>
        <v/>
      </c>
      <c r="F424" s="2" t="str">
        <f>IF(ISBLANK(A424),"",IF(ISERROR(VLOOKUP(A424,'Cadastro-Estoque'!A:G,1,FALSE)),"Produto não cadastrado",VLOOKUP(A424,'Cadastro-Estoque'!A:G,4,FALSE)))</f>
        <v/>
      </c>
      <c r="G424" s="2" t="str">
        <f>IF(ISBLANK(A424),"",IF(ISERROR(VLOOKUP(A424,'Cadastro-Estoque'!A:G,1,FALSE)),"Produto não cadastrado",VLOOKUP(A424,'Cadastro-Estoque'!A:G,2,FALSE)))</f>
        <v/>
      </c>
      <c r="H424" s="2" t="str">
        <f>IF(ISERROR(VLOOKUP(A424,'Cadastro-Estoque'!A:G,1,FALSE)),"",VLOOKUP(A424,'Cadastro-Estoque'!A:G,3,FALSE))</f>
        <v/>
      </c>
    </row>
    <row r="425" spans="5:8" ht="18.75" customHeight="1" x14ac:dyDescent="0.25">
      <c r="E425" s="2" t="str">
        <f t="shared" si="6"/>
        <v/>
      </c>
      <c r="F425" s="2" t="str">
        <f>IF(ISBLANK(A425),"",IF(ISERROR(VLOOKUP(A425,'Cadastro-Estoque'!A:G,1,FALSE)),"Produto não cadastrado",VLOOKUP(A425,'Cadastro-Estoque'!A:G,4,FALSE)))</f>
        <v/>
      </c>
      <c r="G425" s="2" t="str">
        <f>IF(ISBLANK(A425),"",IF(ISERROR(VLOOKUP(A425,'Cadastro-Estoque'!A:G,1,FALSE)),"Produto não cadastrado",VLOOKUP(A425,'Cadastro-Estoque'!A:G,2,FALSE)))</f>
        <v/>
      </c>
      <c r="H425" s="2" t="str">
        <f>IF(ISERROR(VLOOKUP(A425,'Cadastro-Estoque'!A:G,1,FALSE)),"",VLOOKUP(A425,'Cadastro-Estoque'!A:G,3,FALSE))</f>
        <v/>
      </c>
    </row>
    <row r="426" spans="5:8" ht="18.75" customHeight="1" x14ac:dyDescent="0.25">
      <c r="E426" s="2" t="str">
        <f t="shared" si="6"/>
        <v/>
      </c>
      <c r="F426" s="2" t="str">
        <f>IF(ISBLANK(A426),"",IF(ISERROR(VLOOKUP(A426,'Cadastro-Estoque'!A:G,1,FALSE)),"Produto não cadastrado",VLOOKUP(A426,'Cadastro-Estoque'!A:G,4,FALSE)))</f>
        <v/>
      </c>
      <c r="G426" s="2" t="str">
        <f>IF(ISBLANK(A426),"",IF(ISERROR(VLOOKUP(A426,'Cadastro-Estoque'!A:G,1,FALSE)),"Produto não cadastrado",VLOOKUP(A426,'Cadastro-Estoque'!A:G,2,FALSE)))</f>
        <v/>
      </c>
      <c r="H426" s="2" t="str">
        <f>IF(ISERROR(VLOOKUP(A426,'Cadastro-Estoque'!A:G,1,FALSE)),"",VLOOKUP(A426,'Cadastro-Estoque'!A:G,3,FALSE))</f>
        <v/>
      </c>
    </row>
    <row r="427" spans="5:8" ht="18.75" customHeight="1" x14ac:dyDescent="0.25">
      <c r="E427" s="2" t="str">
        <f t="shared" si="6"/>
        <v/>
      </c>
      <c r="F427" s="2" t="str">
        <f>IF(ISBLANK(A427),"",IF(ISERROR(VLOOKUP(A427,'Cadastro-Estoque'!A:G,1,FALSE)),"Produto não cadastrado",VLOOKUP(A427,'Cadastro-Estoque'!A:G,4,FALSE)))</f>
        <v/>
      </c>
      <c r="G427" s="2" t="str">
        <f>IF(ISBLANK(A427),"",IF(ISERROR(VLOOKUP(A427,'Cadastro-Estoque'!A:G,1,FALSE)),"Produto não cadastrado",VLOOKUP(A427,'Cadastro-Estoque'!A:G,2,FALSE)))</f>
        <v/>
      </c>
      <c r="H427" s="2" t="str">
        <f>IF(ISERROR(VLOOKUP(A427,'Cadastro-Estoque'!A:G,1,FALSE)),"",VLOOKUP(A427,'Cadastro-Estoque'!A:G,3,FALSE))</f>
        <v/>
      </c>
    </row>
    <row r="428" spans="5:8" ht="18.75" customHeight="1" x14ac:dyDescent="0.25">
      <c r="E428" s="2" t="str">
        <f t="shared" si="6"/>
        <v/>
      </c>
      <c r="F428" s="2" t="str">
        <f>IF(ISBLANK(A428),"",IF(ISERROR(VLOOKUP(A428,'Cadastro-Estoque'!A:G,1,FALSE)),"Produto não cadastrado",VLOOKUP(A428,'Cadastro-Estoque'!A:G,4,FALSE)))</f>
        <v/>
      </c>
      <c r="G428" s="2" t="str">
        <f>IF(ISBLANK(A428),"",IF(ISERROR(VLOOKUP(A428,'Cadastro-Estoque'!A:G,1,FALSE)),"Produto não cadastrado",VLOOKUP(A428,'Cadastro-Estoque'!A:G,2,FALSE)))</f>
        <v/>
      </c>
      <c r="H428" s="2" t="str">
        <f>IF(ISERROR(VLOOKUP(A428,'Cadastro-Estoque'!A:G,1,FALSE)),"",VLOOKUP(A428,'Cadastro-Estoque'!A:G,3,FALSE))</f>
        <v/>
      </c>
    </row>
    <row r="429" spans="5:8" ht="18.75" customHeight="1" x14ac:dyDescent="0.25">
      <c r="E429" s="2" t="str">
        <f t="shared" si="6"/>
        <v/>
      </c>
      <c r="F429" s="2" t="str">
        <f>IF(ISBLANK(A429),"",IF(ISERROR(VLOOKUP(A429,'Cadastro-Estoque'!A:G,1,FALSE)),"Produto não cadastrado",VLOOKUP(A429,'Cadastro-Estoque'!A:G,4,FALSE)))</f>
        <v/>
      </c>
      <c r="G429" s="2" t="str">
        <f>IF(ISBLANK(A429),"",IF(ISERROR(VLOOKUP(A429,'Cadastro-Estoque'!A:G,1,FALSE)),"Produto não cadastrado",VLOOKUP(A429,'Cadastro-Estoque'!A:G,2,FALSE)))</f>
        <v/>
      </c>
      <c r="H429" s="2" t="str">
        <f>IF(ISERROR(VLOOKUP(A429,'Cadastro-Estoque'!A:G,1,FALSE)),"",VLOOKUP(A429,'Cadastro-Estoque'!A:G,3,FALSE))</f>
        <v/>
      </c>
    </row>
    <row r="430" spans="5:8" ht="18.75" customHeight="1" x14ac:dyDescent="0.25">
      <c r="E430" s="2" t="str">
        <f t="shared" si="6"/>
        <v/>
      </c>
      <c r="F430" s="2" t="str">
        <f>IF(ISBLANK(A430),"",IF(ISERROR(VLOOKUP(A430,'Cadastro-Estoque'!A:G,1,FALSE)),"Produto não cadastrado",VLOOKUP(A430,'Cadastro-Estoque'!A:G,4,FALSE)))</f>
        <v/>
      </c>
      <c r="G430" s="2" t="str">
        <f>IF(ISBLANK(A430),"",IF(ISERROR(VLOOKUP(A430,'Cadastro-Estoque'!A:G,1,FALSE)),"Produto não cadastrado",VLOOKUP(A430,'Cadastro-Estoque'!A:G,2,FALSE)))</f>
        <v/>
      </c>
      <c r="H430" s="2" t="str">
        <f>IF(ISERROR(VLOOKUP(A430,'Cadastro-Estoque'!A:G,1,FALSE)),"",VLOOKUP(A430,'Cadastro-Estoque'!A:G,3,FALSE))</f>
        <v/>
      </c>
    </row>
    <row r="431" spans="5:8" ht="18.75" customHeight="1" x14ac:dyDescent="0.25">
      <c r="E431" s="2" t="str">
        <f t="shared" si="6"/>
        <v/>
      </c>
      <c r="F431" s="2" t="str">
        <f>IF(ISBLANK(A431),"",IF(ISERROR(VLOOKUP(A431,'Cadastro-Estoque'!A:G,1,FALSE)),"Produto não cadastrado",VLOOKUP(A431,'Cadastro-Estoque'!A:G,4,FALSE)))</f>
        <v/>
      </c>
      <c r="G431" s="2" t="str">
        <f>IF(ISBLANK(A431),"",IF(ISERROR(VLOOKUP(A431,'Cadastro-Estoque'!A:G,1,FALSE)),"Produto não cadastrado",VLOOKUP(A431,'Cadastro-Estoque'!A:G,2,FALSE)))</f>
        <v/>
      </c>
      <c r="H431" s="2" t="str">
        <f>IF(ISERROR(VLOOKUP(A431,'Cadastro-Estoque'!A:G,1,FALSE)),"",VLOOKUP(A431,'Cadastro-Estoque'!A:G,3,FALSE))</f>
        <v/>
      </c>
    </row>
    <row r="432" spans="5:8" ht="18.75" customHeight="1" x14ac:dyDescent="0.25">
      <c r="E432" s="2" t="str">
        <f t="shared" si="6"/>
        <v/>
      </c>
      <c r="F432" s="2" t="str">
        <f>IF(ISBLANK(A432),"",IF(ISERROR(VLOOKUP(A432,'Cadastro-Estoque'!A:G,1,FALSE)),"Produto não cadastrado",VLOOKUP(A432,'Cadastro-Estoque'!A:G,4,FALSE)))</f>
        <v/>
      </c>
      <c r="G432" s="2" t="str">
        <f>IF(ISBLANK(A432),"",IF(ISERROR(VLOOKUP(A432,'Cadastro-Estoque'!A:G,1,FALSE)),"Produto não cadastrado",VLOOKUP(A432,'Cadastro-Estoque'!A:G,2,FALSE)))</f>
        <v/>
      </c>
      <c r="H432" s="2" t="str">
        <f>IF(ISERROR(VLOOKUP(A432,'Cadastro-Estoque'!A:G,1,FALSE)),"",VLOOKUP(A432,'Cadastro-Estoque'!A:G,3,FALSE))</f>
        <v/>
      </c>
    </row>
    <row r="433" spans="5:8" ht="18.75" customHeight="1" x14ac:dyDescent="0.25">
      <c r="E433" s="2" t="str">
        <f t="shared" si="6"/>
        <v/>
      </c>
      <c r="F433" s="2" t="str">
        <f>IF(ISBLANK(A433),"",IF(ISERROR(VLOOKUP(A433,'Cadastro-Estoque'!A:G,1,FALSE)),"Produto não cadastrado",VLOOKUP(A433,'Cadastro-Estoque'!A:G,4,FALSE)))</f>
        <v/>
      </c>
      <c r="G433" s="2" t="str">
        <f>IF(ISBLANK(A433),"",IF(ISERROR(VLOOKUP(A433,'Cadastro-Estoque'!A:G,1,FALSE)),"Produto não cadastrado",VLOOKUP(A433,'Cadastro-Estoque'!A:G,2,FALSE)))</f>
        <v/>
      </c>
      <c r="H433" s="2" t="str">
        <f>IF(ISERROR(VLOOKUP(A433,'Cadastro-Estoque'!A:G,1,FALSE)),"",VLOOKUP(A433,'Cadastro-Estoque'!A:G,3,FALSE))</f>
        <v/>
      </c>
    </row>
    <row r="434" spans="5:8" ht="18.75" customHeight="1" x14ac:dyDescent="0.25">
      <c r="E434" s="2" t="str">
        <f t="shared" si="6"/>
        <v/>
      </c>
      <c r="F434" s="2" t="str">
        <f>IF(ISBLANK(A434),"",IF(ISERROR(VLOOKUP(A434,'Cadastro-Estoque'!A:G,1,FALSE)),"Produto não cadastrado",VLOOKUP(A434,'Cadastro-Estoque'!A:G,4,FALSE)))</f>
        <v/>
      </c>
      <c r="G434" s="2" t="str">
        <f>IF(ISBLANK(A434),"",IF(ISERROR(VLOOKUP(A434,'Cadastro-Estoque'!A:G,1,FALSE)),"Produto não cadastrado",VLOOKUP(A434,'Cadastro-Estoque'!A:G,2,FALSE)))</f>
        <v/>
      </c>
      <c r="H434" s="2" t="str">
        <f>IF(ISERROR(VLOOKUP(A434,'Cadastro-Estoque'!A:G,1,FALSE)),"",VLOOKUP(A434,'Cadastro-Estoque'!A:G,3,FALSE))</f>
        <v/>
      </c>
    </row>
    <row r="435" spans="5:8" ht="18.75" customHeight="1" x14ac:dyDescent="0.25">
      <c r="E435" s="2" t="str">
        <f t="shared" si="6"/>
        <v/>
      </c>
      <c r="F435" s="2" t="str">
        <f>IF(ISBLANK(A435),"",IF(ISERROR(VLOOKUP(A435,'Cadastro-Estoque'!A:G,1,FALSE)),"Produto não cadastrado",VLOOKUP(A435,'Cadastro-Estoque'!A:G,4,FALSE)))</f>
        <v/>
      </c>
      <c r="G435" s="2" t="str">
        <f>IF(ISBLANK(A435),"",IF(ISERROR(VLOOKUP(A435,'Cadastro-Estoque'!A:G,1,FALSE)),"Produto não cadastrado",VLOOKUP(A435,'Cadastro-Estoque'!A:G,2,FALSE)))</f>
        <v/>
      </c>
      <c r="H435" s="2" t="str">
        <f>IF(ISERROR(VLOOKUP(A435,'Cadastro-Estoque'!A:G,1,FALSE)),"",VLOOKUP(A435,'Cadastro-Estoque'!A:G,3,FALSE))</f>
        <v/>
      </c>
    </row>
    <row r="436" spans="5:8" ht="18.75" customHeight="1" x14ac:dyDescent="0.25">
      <c r="E436" s="2" t="str">
        <f t="shared" si="6"/>
        <v/>
      </c>
      <c r="F436" s="2" t="str">
        <f>IF(ISBLANK(A436),"",IF(ISERROR(VLOOKUP(A436,'Cadastro-Estoque'!A:G,1,FALSE)),"Produto não cadastrado",VLOOKUP(A436,'Cadastro-Estoque'!A:G,4,FALSE)))</f>
        <v/>
      </c>
      <c r="G436" s="2" t="str">
        <f>IF(ISBLANK(A436),"",IF(ISERROR(VLOOKUP(A436,'Cadastro-Estoque'!A:G,1,FALSE)),"Produto não cadastrado",VLOOKUP(A436,'Cadastro-Estoque'!A:G,2,FALSE)))</f>
        <v/>
      </c>
      <c r="H436" s="2" t="str">
        <f>IF(ISERROR(VLOOKUP(A436,'Cadastro-Estoque'!A:G,1,FALSE)),"",VLOOKUP(A436,'Cadastro-Estoque'!A:G,3,FALSE))</f>
        <v/>
      </c>
    </row>
    <row r="437" spans="5:8" ht="18.75" customHeight="1" x14ac:dyDescent="0.25">
      <c r="E437" s="2" t="str">
        <f t="shared" si="6"/>
        <v/>
      </c>
      <c r="F437" s="2" t="str">
        <f>IF(ISBLANK(A437),"",IF(ISERROR(VLOOKUP(A437,'Cadastro-Estoque'!A:G,1,FALSE)),"Produto não cadastrado",VLOOKUP(A437,'Cadastro-Estoque'!A:G,4,FALSE)))</f>
        <v/>
      </c>
      <c r="G437" s="2" t="str">
        <f>IF(ISBLANK(A437),"",IF(ISERROR(VLOOKUP(A437,'Cadastro-Estoque'!A:G,1,FALSE)),"Produto não cadastrado",VLOOKUP(A437,'Cadastro-Estoque'!A:G,2,FALSE)))</f>
        <v/>
      </c>
      <c r="H437" s="2" t="str">
        <f>IF(ISERROR(VLOOKUP(A437,'Cadastro-Estoque'!A:G,1,FALSE)),"",VLOOKUP(A437,'Cadastro-Estoque'!A:G,3,FALSE))</f>
        <v/>
      </c>
    </row>
    <row r="438" spans="5:8" ht="18.75" customHeight="1" x14ac:dyDescent="0.25">
      <c r="E438" s="2" t="str">
        <f t="shared" si="6"/>
        <v/>
      </c>
      <c r="F438" s="2" t="str">
        <f>IF(ISBLANK(A438),"",IF(ISERROR(VLOOKUP(A438,'Cadastro-Estoque'!A:G,1,FALSE)),"Produto não cadastrado",VLOOKUP(A438,'Cadastro-Estoque'!A:G,4,FALSE)))</f>
        <v/>
      </c>
      <c r="G438" s="2" t="str">
        <f>IF(ISBLANK(A438),"",IF(ISERROR(VLOOKUP(A438,'Cadastro-Estoque'!A:G,1,FALSE)),"Produto não cadastrado",VLOOKUP(A438,'Cadastro-Estoque'!A:G,2,FALSE)))</f>
        <v/>
      </c>
      <c r="H438" s="2" t="str">
        <f>IF(ISERROR(VLOOKUP(A438,'Cadastro-Estoque'!A:G,1,FALSE)),"",VLOOKUP(A438,'Cadastro-Estoque'!A:G,3,FALSE))</f>
        <v/>
      </c>
    </row>
    <row r="439" spans="5:8" ht="18.75" customHeight="1" x14ac:dyDescent="0.25">
      <c r="E439" s="2" t="str">
        <f t="shared" si="6"/>
        <v/>
      </c>
      <c r="F439" s="2" t="str">
        <f>IF(ISBLANK(A439),"",IF(ISERROR(VLOOKUP(A439,'Cadastro-Estoque'!A:G,1,FALSE)),"Produto não cadastrado",VLOOKUP(A439,'Cadastro-Estoque'!A:G,4,FALSE)))</f>
        <v/>
      </c>
      <c r="G439" s="2" t="str">
        <f>IF(ISBLANK(A439),"",IF(ISERROR(VLOOKUP(A439,'Cadastro-Estoque'!A:G,1,FALSE)),"Produto não cadastrado",VLOOKUP(A439,'Cadastro-Estoque'!A:G,2,FALSE)))</f>
        <v/>
      </c>
      <c r="H439" s="2" t="str">
        <f>IF(ISERROR(VLOOKUP(A439,'Cadastro-Estoque'!A:G,1,FALSE)),"",VLOOKUP(A439,'Cadastro-Estoque'!A:G,3,FALSE))</f>
        <v/>
      </c>
    </row>
    <row r="440" spans="5:8" ht="18.75" customHeight="1" x14ac:dyDescent="0.25">
      <c r="E440" s="2" t="str">
        <f t="shared" si="6"/>
        <v/>
      </c>
      <c r="F440" s="2" t="str">
        <f>IF(ISBLANK(A440),"",IF(ISERROR(VLOOKUP(A440,'Cadastro-Estoque'!A:G,1,FALSE)),"Produto não cadastrado",VLOOKUP(A440,'Cadastro-Estoque'!A:G,4,FALSE)))</f>
        <v/>
      </c>
      <c r="G440" s="2" t="str">
        <f>IF(ISBLANK(A440),"",IF(ISERROR(VLOOKUP(A440,'Cadastro-Estoque'!A:G,1,FALSE)),"Produto não cadastrado",VLOOKUP(A440,'Cadastro-Estoque'!A:G,2,FALSE)))</f>
        <v/>
      </c>
      <c r="H440" s="2" t="str">
        <f>IF(ISERROR(VLOOKUP(A440,'Cadastro-Estoque'!A:G,1,FALSE)),"",VLOOKUP(A440,'Cadastro-Estoque'!A:G,3,FALSE))</f>
        <v/>
      </c>
    </row>
    <row r="441" spans="5:8" ht="18.75" customHeight="1" x14ac:dyDescent="0.25">
      <c r="E441" s="2" t="str">
        <f t="shared" si="6"/>
        <v/>
      </c>
      <c r="F441" s="2" t="str">
        <f>IF(ISBLANK(A441),"",IF(ISERROR(VLOOKUP(A441,'Cadastro-Estoque'!A:G,1,FALSE)),"Produto não cadastrado",VLOOKUP(A441,'Cadastro-Estoque'!A:G,4,FALSE)))</f>
        <v/>
      </c>
      <c r="G441" s="2" t="str">
        <f>IF(ISBLANK(A441),"",IF(ISERROR(VLOOKUP(A441,'Cadastro-Estoque'!A:G,1,FALSE)),"Produto não cadastrado",VLOOKUP(A441,'Cadastro-Estoque'!A:G,2,FALSE)))</f>
        <v/>
      </c>
      <c r="H441" s="2" t="str">
        <f>IF(ISERROR(VLOOKUP(A441,'Cadastro-Estoque'!A:G,1,FALSE)),"",VLOOKUP(A441,'Cadastro-Estoque'!A:G,3,FALSE))</f>
        <v/>
      </c>
    </row>
    <row r="442" spans="5:8" ht="18.75" customHeight="1" x14ac:dyDescent="0.25">
      <c r="E442" s="2" t="str">
        <f t="shared" si="6"/>
        <v/>
      </c>
      <c r="F442" s="2" t="str">
        <f>IF(ISBLANK(A442),"",IF(ISERROR(VLOOKUP(A442,'Cadastro-Estoque'!A:G,1,FALSE)),"Produto não cadastrado",VLOOKUP(A442,'Cadastro-Estoque'!A:G,4,FALSE)))</f>
        <v/>
      </c>
      <c r="G442" s="2" t="str">
        <f>IF(ISBLANK(A442),"",IF(ISERROR(VLOOKUP(A442,'Cadastro-Estoque'!A:G,1,FALSE)),"Produto não cadastrado",VLOOKUP(A442,'Cadastro-Estoque'!A:G,2,FALSE)))</f>
        <v/>
      </c>
      <c r="H442" s="2" t="str">
        <f>IF(ISERROR(VLOOKUP(A442,'Cadastro-Estoque'!A:G,1,FALSE)),"",VLOOKUP(A442,'Cadastro-Estoque'!A:G,3,FALSE))</f>
        <v/>
      </c>
    </row>
    <row r="443" spans="5:8" ht="18.75" customHeight="1" x14ac:dyDescent="0.25">
      <c r="E443" s="2" t="str">
        <f t="shared" si="6"/>
        <v/>
      </c>
      <c r="F443" s="2" t="str">
        <f>IF(ISBLANK(A443),"",IF(ISERROR(VLOOKUP(A443,'Cadastro-Estoque'!A:G,1,FALSE)),"Produto não cadastrado",VLOOKUP(A443,'Cadastro-Estoque'!A:G,4,FALSE)))</f>
        <v/>
      </c>
      <c r="G443" s="2" t="str">
        <f>IF(ISBLANK(A443),"",IF(ISERROR(VLOOKUP(A443,'Cadastro-Estoque'!A:G,1,FALSE)),"Produto não cadastrado",VLOOKUP(A443,'Cadastro-Estoque'!A:G,2,FALSE)))</f>
        <v/>
      </c>
      <c r="H443" s="2" t="str">
        <f>IF(ISERROR(VLOOKUP(A443,'Cadastro-Estoque'!A:G,1,FALSE)),"",VLOOKUP(A443,'Cadastro-Estoque'!A:G,3,FALSE))</f>
        <v/>
      </c>
    </row>
    <row r="444" spans="5:8" ht="18.75" customHeight="1" x14ac:dyDescent="0.25">
      <c r="E444" s="2" t="str">
        <f t="shared" si="6"/>
        <v/>
      </c>
      <c r="F444" s="2" t="str">
        <f>IF(ISBLANK(A444),"",IF(ISERROR(VLOOKUP(A444,'Cadastro-Estoque'!A:G,1,FALSE)),"Produto não cadastrado",VLOOKUP(A444,'Cadastro-Estoque'!A:G,4,FALSE)))</f>
        <v/>
      </c>
      <c r="G444" s="2" t="str">
        <f>IF(ISBLANK(A444),"",IF(ISERROR(VLOOKUP(A444,'Cadastro-Estoque'!A:G,1,FALSE)),"Produto não cadastrado",VLOOKUP(A444,'Cadastro-Estoque'!A:G,2,FALSE)))</f>
        <v/>
      </c>
      <c r="H444" s="2" t="str">
        <f>IF(ISERROR(VLOOKUP(A444,'Cadastro-Estoque'!A:G,1,FALSE)),"",VLOOKUP(A444,'Cadastro-Estoque'!A:G,3,FALSE))</f>
        <v/>
      </c>
    </row>
    <row r="445" spans="5:8" ht="18.75" customHeight="1" x14ac:dyDescent="0.25">
      <c r="E445" s="2" t="str">
        <f t="shared" si="6"/>
        <v/>
      </c>
      <c r="F445" s="2" t="str">
        <f>IF(ISBLANK(A445),"",IF(ISERROR(VLOOKUP(A445,'Cadastro-Estoque'!A:G,1,FALSE)),"Produto não cadastrado",VLOOKUP(A445,'Cadastro-Estoque'!A:G,4,FALSE)))</f>
        <v/>
      </c>
      <c r="G445" s="2" t="str">
        <f>IF(ISBLANK(A445),"",IF(ISERROR(VLOOKUP(A445,'Cadastro-Estoque'!A:G,1,FALSE)),"Produto não cadastrado",VLOOKUP(A445,'Cadastro-Estoque'!A:G,2,FALSE)))</f>
        <v/>
      </c>
      <c r="H445" s="2" t="str">
        <f>IF(ISERROR(VLOOKUP(A445,'Cadastro-Estoque'!A:G,1,FALSE)),"",VLOOKUP(A445,'Cadastro-Estoque'!A:G,3,FALSE))</f>
        <v/>
      </c>
    </row>
    <row r="446" spans="5:8" ht="18.75" customHeight="1" x14ac:dyDescent="0.25">
      <c r="E446" s="2" t="str">
        <f t="shared" si="6"/>
        <v/>
      </c>
      <c r="F446" s="2" t="str">
        <f>IF(ISBLANK(A446),"",IF(ISERROR(VLOOKUP(A446,'Cadastro-Estoque'!A:G,1,FALSE)),"Produto não cadastrado",VLOOKUP(A446,'Cadastro-Estoque'!A:G,4,FALSE)))</f>
        <v/>
      </c>
      <c r="G446" s="2" t="str">
        <f>IF(ISBLANK(A446),"",IF(ISERROR(VLOOKUP(A446,'Cadastro-Estoque'!A:G,1,FALSE)),"Produto não cadastrado",VLOOKUP(A446,'Cadastro-Estoque'!A:G,2,FALSE)))</f>
        <v/>
      </c>
      <c r="H446" s="2" t="str">
        <f>IF(ISERROR(VLOOKUP(A446,'Cadastro-Estoque'!A:G,1,FALSE)),"",VLOOKUP(A446,'Cadastro-Estoque'!A:G,3,FALSE))</f>
        <v/>
      </c>
    </row>
    <row r="447" spans="5:8" ht="18.75" customHeight="1" x14ac:dyDescent="0.25">
      <c r="E447" s="2" t="str">
        <f t="shared" si="6"/>
        <v/>
      </c>
      <c r="F447" s="2" t="str">
        <f>IF(ISBLANK(A447),"",IF(ISERROR(VLOOKUP(A447,'Cadastro-Estoque'!A:G,1,FALSE)),"Produto não cadastrado",VLOOKUP(A447,'Cadastro-Estoque'!A:G,4,FALSE)))</f>
        <v/>
      </c>
      <c r="G447" s="2" t="str">
        <f>IF(ISBLANK(A447),"",IF(ISERROR(VLOOKUP(A447,'Cadastro-Estoque'!A:G,1,FALSE)),"Produto não cadastrado",VLOOKUP(A447,'Cadastro-Estoque'!A:G,2,FALSE)))</f>
        <v/>
      </c>
      <c r="H447" s="2" t="str">
        <f>IF(ISERROR(VLOOKUP(A447,'Cadastro-Estoque'!A:G,1,FALSE)),"",VLOOKUP(A447,'Cadastro-Estoque'!A:G,3,FALSE))</f>
        <v/>
      </c>
    </row>
    <row r="448" spans="5:8" ht="18.75" customHeight="1" x14ac:dyDescent="0.25">
      <c r="E448" s="2" t="str">
        <f t="shared" si="6"/>
        <v/>
      </c>
      <c r="F448" s="2" t="str">
        <f>IF(ISBLANK(A448),"",IF(ISERROR(VLOOKUP(A448,'Cadastro-Estoque'!A:G,1,FALSE)),"Produto não cadastrado",VLOOKUP(A448,'Cadastro-Estoque'!A:G,4,FALSE)))</f>
        <v/>
      </c>
      <c r="G448" s="2" t="str">
        <f>IF(ISBLANK(A448),"",IF(ISERROR(VLOOKUP(A448,'Cadastro-Estoque'!A:G,1,FALSE)),"Produto não cadastrado",VLOOKUP(A448,'Cadastro-Estoque'!A:G,2,FALSE)))</f>
        <v/>
      </c>
      <c r="H448" s="2" t="str">
        <f>IF(ISERROR(VLOOKUP(A448,'Cadastro-Estoque'!A:G,1,FALSE)),"",VLOOKUP(A448,'Cadastro-Estoque'!A:G,3,FALSE))</f>
        <v/>
      </c>
    </row>
    <row r="449" spans="5:8" ht="18.75" customHeight="1" x14ac:dyDescent="0.25">
      <c r="E449" s="2" t="str">
        <f t="shared" si="6"/>
        <v/>
      </c>
      <c r="F449" s="2" t="str">
        <f>IF(ISBLANK(A449),"",IF(ISERROR(VLOOKUP(A449,'Cadastro-Estoque'!A:G,1,FALSE)),"Produto não cadastrado",VLOOKUP(A449,'Cadastro-Estoque'!A:G,4,FALSE)))</f>
        <v/>
      </c>
      <c r="G449" s="2" t="str">
        <f>IF(ISBLANK(A449),"",IF(ISERROR(VLOOKUP(A449,'Cadastro-Estoque'!A:G,1,FALSE)),"Produto não cadastrado",VLOOKUP(A449,'Cadastro-Estoque'!A:G,2,FALSE)))</f>
        <v/>
      </c>
      <c r="H449" s="2" t="str">
        <f>IF(ISERROR(VLOOKUP(A449,'Cadastro-Estoque'!A:G,1,FALSE)),"",VLOOKUP(A449,'Cadastro-Estoque'!A:G,3,FALSE))</f>
        <v/>
      </c>
    </row>
    <row r="450" spans="5:8" ht="18.75" customHeight="1" x14ac:dyDescent="0.25">
      <c r="E450" s="2" t="str">
        <f t="shared" si="6"/>
        <v/>
      </c>
      <c r="F450" s="2" t="str">
        <f>IF(ISBLANK(A450),"",IF(ISERROR(VLOOKUP(A450,'Cadastro-Estoque'!A:G,1,FALSE)),"Produto não cadastrado",VLOOKUP(A450,'Cadastro-Estoque'!A:G,4,FALSE)))</f>
        <v/>
      </c>
      <c r="G450" s="2" t="str">
        <f>IF(ISBLANK(A450),"",IF(ISERROR(VLOOKUP(A450,'Cadastro-Estoque'!A:G,1,FALSE)),"Produto não cadastrado",VLOOKUP(A450,'Cadastro-Estoque'!A:G,2,FALSE)))</f>
        <v/>
      </c>
      <c r="H450" s="2" t="str">
        <f>IF(ISERROR(VLOOKUP(A450,'Cadastro-Estoque'!A:G,1,FALSE)),"",VLOOKUP(A450,'Cadastro-Estoque'!A:G,3,FALSE))</f>
        <v/>
      </c>
    </row>
    <row r="451" spans="5:8" ht="18.75" customHeight="1" x14ac:dyDescent="0.25">
      <c r="E451" s="2" t="str">
        <f t="shared" ref="E451:E514" si="7">IF(ISBLANK(A451),"",C451*D451)</f>
        <v/>
      </c>
      <c r="F451" s="2" t="str">
        <f>IF(ISBLANK(A451),"",IF(ISERROR(VLOOKUP(A451,'Cadastro-Estoque'!A:G,1,FALSE)),"Produto não cadastrado",VLOOKUP(A451,'Cadastro-Estoque'!A:G,4,FALSE)))</f>
        <v/>
      </c>
      <c r="G451" s="2" t="str">
        <f>IF(ISBLANK(A451),"",IF(ISERROR(VLOOKUP(A451,'Cadastro-Estoque'!A:G,1,FALSE)),"Produto não cadastrado",VLOOKUP(A451,'Cadastro-Estoque'!A:G,2,FALSE)))</f>
        <v/>
      </c>
      <c r="H451" s="2" t="str">
        <f>IF(ISERROR(VLOOKUP(A451,'Cadastro-Estoque'!A:G,1,FALSE)),"",VLOOKUP(A451,'Cadastro-Estoque'!A:G,3,FALSE))</f>
        <v/>
      </c>
    </row>
    <row r="452" spans="5:8" ht="18.75" customHeight="1" x14ac:dyDescent="0.25">
      <c r="E452" s="2" t="str">
        <f t="shared" si="7"/>
        <v/>
      </c>
      <c r="F452" s="2" t="str">
        <f>IF(ISBLANK(A452),"",IF(ISERROR(VLOOKUP(A452,'Cadastro-Estoque'!A:G,1,FALSE)),"Produto não cadastrado",VLOOKUP(A452,'Cadastro-Estoque'!A:G,4,FALSE)))</f>
        <v/>
      </c>
      <c r="G452" s="2" t="str">
        <f>IF(ISBLANK(A452),"",IF(ISERROR(VLOOKUP(A452,'Cadastro-Estoque'!A:G,1,FALSE)),"Produto não cadastrado",VLOOKUP(A452,'Cadastro-Estoque'!A:G,2,FALSE)))</f>
        <v/>
      </c>
      <c r="H452" s="2" t="str">
        <f>IF(ISERROR(VLOOKUP(A452,'Cadastro-Estoque'!A:G,1,FALSE)),"",VLOOKUP(A452,'Cadastro-Estoque'!A:G,3,FALSE))</f>
        <v/>
      </c>
    </row>
    <row r="453" spans="5:8" ht="18.75" customHeight="1" x14ac:dyDescent="0.25">
      <c r="E453" s="2" t="str">
        <f t="shared" si="7"/>
        <v/>
      </c>
      <c r="F453" s="2" t="str">
        <f>IF(ISBLANK(A453),"",IF(ISERROR(VLOOKUP(A453,'Cadastro-Estoque'!A:G,1,FALSE)),"Produto não cadastrado",VLOOKUP(A453,'Cadastro-Estoque'!A:G,4,FALSE)))</f>
        <v/>
      </c>
      <c r="G453" s="2" t="str">
        <f>IF(ISBLANK(A453),"",IF(ISERROR(VLOOKUP(A453,'Cadastro-Estoque'!A:G,1,FALSE)),"Produto não cadastrado",VLOOKUP(A453,'Cadastro-Estoque'!A:G,2,FALSE)))</f>
        <v/>
      </c>
      <c r="H453" s="2" t="str">
        <f>IF(ISERROR(VLOOKUP(A453,'Cadastro-Estoque'!A:G,1,FALSE)),"",VLOOKUP(A453,'Cadastro-Estoque'!A:G,3,FALSE))</f>
        <v/>
      </c>
    </row>
    <row r="454" spans="5:8" ht="18.75" customHeight="1" x14ac:dyDescent="0.25">
      <c r="E454" s="2" t="str">
        <f t="shared" si="7"/>
        <v/>
      </c>
      <c r="F454" s="2" t="str">
        <f>IF(ISBLANK(A454),"",IF(ISERROR(VLOOKUP(A454,'Cadastro-Estoque'!A:G,1,FALSE)),"Produto não cadastrado",VLOOKUP(A454,'Cadastro-Estoque'!A:G,4,FALSE)))</f>
        <v/>
      </c>
      <c r="G454" s="2" t="str">
        <f>IF(ISBLANK(A454),"",IF(ISERROR(VLOOKUP(A454,'Cadastro-Estoque'!A:G,1,FALSE)),"Produto não cadastrado",VLOOKUP(A454,'Cadastro-Estoque'!A:G,2,FALSE)))</f>
        <v/>
      </c>
      <c r="H454" s="2" t="str">
        <f>IF(ISERROR(VLOOKUP(A454,'Cadastro-Estoque'!A:G,1,FALSE)),"",VLOOKUP(A454,'Cadastro-Estoque'!A:G,3,FALSE))</f>
        <v/>
      </c>
    </row>
    <row r="455" spans="5:8" ht="18.75" customHeight="1" x14ac:dyDescent="0.25">
      <c r="E455" s="2" t="str">
        <f t="shared" si="7"/>
        <v/>
      </c>
      <c r="F455" s="2" t="str">
        <f>IF(ISBLANK(A455),"",IF(ISERROR(VLOOKUP(A455,'Cadastro-Estoque'!A:G,1,FALSE)),"Produto não cadastrado",VLOOKUP(A455,'Cadastro-Estoque'!A:G,4,FALSE)))</f>
        <v/>
      </c>
      <c r="G455" s="2" t="str">
        <f>IF(ISBLANK(A455),"",IF(ISERROR(VLOOKUP(A455,'Cadastro-Estoque'!A:G,1,FALSE)),"Produto não cadastrado",VLOOKUP(A455,'Cadastro-Estoque'!A:G,2,FALSE)))</f>
        <v/>
      </c>
      <c r="H455" s="2" t="str">
        <f>IF(ISERROR(VLOOKUP(A455,'Cadastro-Estoque'!A:G,1,FALSE)),"",VLOOKUP(A455,'Cadastro-Estoque'!A:G,3,FALSE))</f>
        <v/>
      </c>
    </row>
    <row r="456" spans="5:8" ht="18.75" customHeight="1" x14ac:dyDescent="0.25">
      <c r="E456" s="2" t="str">
        <f t="shared" si="7"/>
        <v/>
      </c>
      <c r="F456" s="2" t="str">
        <f>IF(ISBLANK(A456),"",IF(ISERROR(VLOOKUP(A456,'Cadastro-Estoque'!A:G,1,FALSE)),"Produto não cadastrado",VLOOKUP(A456,'Cadastro-Estoque'!A:G,4,FALSE)))</f>
        <v/>
      </c>
      <c r="G456" s="2" t="str">
        <f>IF(ISBLANK(A456),"",IF(ISERROR(VLOOKUP(A456,'Cadastro-Estoque'!A:G,1,FALSE)),"Produto não cadastrado",VLOOKUP(A456,'Cadastro-Estoque'!A:G,2,FALSE)))</f>
        <v/>
      </c>
      <c r="H456" s="2" t="str">
        <f>IF(ISERROR(VLOOKUP(A456,'Cadastro-Estoque'!A:G,1,FALSE)),"",VLOOKUP(A456,'Cadastro-Estoque'!A:G,3,FALSE))</f>
        <v/>
      </c>
    </row>
    <row r="457" spans="5:8" ht="18.75" customHeight="1" x14ac:dyDescent="0.25">
      <c r="E457" s="2" t="str">
        <f t="shared" si="7"/>
        <v/>
      </c>
      <c r="F457" s="2" t="str">
        <f>IF(ISBLANK(A457),"",IF(ISERROR(VLOOKUP(A457,'Cadastro-Estoque'!A:G,1,FALSE)),"Produto não cadastrado",VLOOKUP(A457,'Cadastro-Estoque'!A:G,4,FALSE)))</f>
        <v/>
      </c>
      <c r="G457" s="2" t="str">
        <f>IF(ISBLANK(A457),"",IF(ISERROR(VLOOKUP(A457,'Cadastro-Estoque'!A:G,1,FALSE)),"Produto não cadastrado",VLOOKUP(A457,'Cadastro-Estoque'!A:G,2,FALSE)))</f>
        <v/>
      </c>
      <c r="H457" s="2" t="str">
        <f>IF(ISERROR(VLOOKUP(A457,'Cadastro-Estoque'!A:G,1,FALSE)),"",VLOOKUP(A457,'Cadastro-Estoque'!A:G,3,FALSE))</f>
        <v/>
      </c>
    </row>
    <row r="458" spans="5:8" ht="18.75" customHeight="1" x14ac:dyDescent="0.25">
      <c r="E458" s="2" t="str">
        <f t="shared" si="7"/>
        <v/>
      </c>
      <c r="F458" s="2" t="str">
        <f>IF(ISBLANK(A458),"",IF(ISERROR(VLOOKUP(A458,'Cadastro-Estoque'!A:G,1,FALSE)),"Produto não cadastrado",VLOOKUP(A458,'Cadastro-Estoque'!A:G,4,FALSE)))</f>
        <v/>
      </c>
      <c r="G458" s="2" t="str">
        <f>IF(ISBLANK(A458),"",IF(ISERROR(VLOOKUP(A458,'Cadastro-Estoque'!A:G,1,FALSE)),"Produto não cadastrado",VLOOKUP(A458,'Cadastro-Estoque'!A:G,2,FALSE)))</f>
        <v/>
      </c>
      <c r="H458" s="2" t="str">
        <f>IF(ISERROR(VLOOKUP(A458,'Cadastro-Estoque'!A:G,1,FALSE)),"",VLOOKUP(A458,'Cadastro-Estoque'!A:G,3,FALSE))</f>
        <v/>
      </c>
    </row>
    <row r="459" spans="5:8" ht="18.75" customHeight="1" x14ac:dyDescent="0.25">
      <c r="E459" s="2" t="str">
        <f t="shared" si="7"/>
        <v/>
      </c>
      <c r="F459" s="2" t="str">
        <f>IF(ISBLANK(A459),"",IF(ISERROR(VLOOKUP(A459,'Cadastro-Estoque'!A:G,1,FALSE)),"Produto não cadastrado",VLOOKUP(A459,'Cadastro-Estoque'!A:G,4,FALSE)))</f>
        <v/>
      </c>
      <c r="G459" s="2" t="str">
        <f>IF(ISBLANK(A459),"",IF(ISERROR(VLOOKUP(A459,'Cadastro-Estoque'!A:G,1,FALSE)),"Produto não cadastrado",VLOOKUP(A459,'Cadastro-Estoque'!A:G,2,FALSE)))</f>
        <v/>
      </c>
      <c r="H459" s="2" t="str">
        <f>IF(ISERROR(VLOOKUP(A459,'Cadastro-Estoque'!A:G,1,FALSE)),"",VLOOKUP(A459,'Cadastro-Estoque'!A:G,3,FALSE))</f>
        <v/>
      </c>
    </row>
    <row r="460" spans="5:8" ht="18.75" customHeight="1" x14ac:dyDescent="0.25">
      <c r="E460" s="2" t="str">
        <f t="shared" si="7"/>
        <v/>
      </c>
      <c r="F460" s="2" t="str">
        <f>IF(ISBLANK(A460),"",IF(ISERROR(VLOOKUP(A460,'Cadastro-Estoque'!A:G,1,FALSE)),"Produto não cadastrado",VLOOKUP(A460,'Cadastro-Estoque'!A:G,4,FALSE)))</f>
        <v/>
      </c>
      <c r="G460" s="2" t="str">
        <f>IF(ISBLANK(A460),"",IF(ISERROR(VLOOKUP(A460,'Cadastro-Estoque'!A:G,1,FALSE)),"Produto não cadastrado",VLOOKUP(A460,'Cadastro-Estoque'!A:G,2,FALSE)))</f>
        <v/>
      </c>
      <c r="H460" s="2" t="str">
        <f>IF(ISERROR(VLOOKUP(A460,'Cadastro-Estoque'!A:G,1,FALSE)),"",VLOOKUP(A460,'Cadastro-Estoque'!A:G,3,FALSE))</f>
        <v/>
      </c>
    </row>
    <row r="461" spans="5:8" ht="18.75" customHeight="1" x14ac:dyDescent="0.25">
      <c r="E461" s="2" t="str">
        <f t="shared" si="7"/>
        <v/>
      </c>
      <c r="F461" s="2" t="str">
        <f>IF(ISBLANK(A461),"",IF(ISERROR(VLOOKUP(A461,'Cadastro-Estoque'!A:G,1,FALSE)),"Produto não cadastrado",VLOOKUP(A461,'Cadastro-Estoque'!A:G,4,FALSE)))</f>
        <v/>
      </c>
      <c r="G461" s="2" t="str">
        <f>IF(ISBLANK(A461),"",IF(ISERROR(VLOOKUP(A461,'Cadastro-Estoque'!A:G,1,FALSE)),"Produto não cadastrado",VLOOKUP(A461,'Cadastro-Estoque'!A:G,2,FALSE)))</f>
        <v/>
      </c>
      <c r="H461" s="2" t="str">
        <f>IF(ISERROR(VLOOKUP(A461,'Cadastro-Estoque'!A:G,1,FALSE)),"",VLOOKUP(A461,'Cadastro-Estoque'!A:G,3,FALSE))</f>
        <v/>
      </c>
    </row>
    <row r="462" spans="5:8" ht="18.75" customHeight="1" x14ac:dyDescent="0.25">
      <c r="E462" s="2" t="str">
        <f t="shared" si="7"/>
        <v/>
      </c>
      <c r="F462" s="2" t="str">
        <f>IF(ISBLANK(A462),"",IF(ISERROR(VLOOKUP(A462,'Cadastro-Estoque'!A:G,1,FALSE)),"Produto não cadastrado",VLOOKUP(A462,'Cadastro-Estoque'!A:G,4,FALSE)))</f>
        <v/>
      </c>
      <c r="G462" s="2" t="str">
        <f>IF(ISBLANK(A462),"",IF(ISERROR(VLOOKUP(A462,'Cadastro-Estoque'!A:G,1,FALSE)),"Produto não cadastrado",VLOOKUP(A462,'Cadastro-Estoque'!A:G,2,FALSE)))</f>
        <v/>
      </c>
      <c r="H462" s="2" t="str">
        <f>IF(ISERROR(VLOOKUP(A462,'Cadastro-Estoque'!A:G,1,FALSE)),"",VLOOKUP(A462,'Cadastro-Estoque'!A:G,3,FALSE))</f>
        <v/>
      </c>
    </row>
    <row r="463" spans="5:8" ht="18.75" customHeight="1" x14ac:dyDescent="0.25">
      <c r="E463" s="2" t="str">
        <f t="shared" si="7"/>
        <v/>
      </c>
      <c r="F463" s="2" t="str">
        <f>IF(ISBLANK(A463),"",IF(ISERROR(VLOOKUP(A463,'Cadastro-Estoque'!A:G,1,FALSE)),"Produto não cadastrado",VLOOKUP(A463,'Cadastro-Estoque'!A:G,4,FALSE)))</f>
        <v/>
      </c>
      <c r="G463" s="2" t="str">
        <f>IF(ISBLANK(A463),"",IF(ISERROR(VLOOKUP(A463,'Cadastro-Estoque'!A:G,1,FALSE)),"Produto não cadastrado",VLOOKUP(A463,'Cadastro-Estoque'!A:G,2,FALSE)))</f>
        <v/>
      </c>
      <c r="H463" s="2" t="str">
        <f>IF(ISERROR(VLOOKUP(A463,'Cadastro-Estoque'!A:G,1,FALSE)),"",VLOOKUP(A463,'Cadastro-Estoque'!A:G,3,FALSE))</f>
        <v/>
      </c>
    </row>
    <row r="464" spans="5:8" ht="18.75" customHeight="1" x14ac:dyDescent="0.25">
      <c r="E464" s="2" t="str">
        <f t="shared" si="7"/>
        <v/>
      </c>
      <c r="F464" s="2" t="str">
        <f>IF(ISBLANK(A464),"",IF(ISERROR(VLOOKUP(A464,'Cadastro-Estoque'!A:G,1,FALSE)),"Produto não cadastrado",VLOOKUP(A464,'Cadastro-Estoque'!A:G,4,FALSE)))</f>
        <v/>
      </c>
      <c r="G464" s="2" t="str">
        <f>IF(ISBLANK(A464),"",IF(ISERROR(VLOOKUP(A464,'Cadastro-Estoque'!A:G,1,FALSE)),"Produto não cadastrado",VLOOKUP(A464,'Cadastro-Estoque'!A:G,2,FALSE)))</f>
        <v/>
      </c>
      <c r="H464" s="2" t="str">
        <f>IF(ISERROR(VLOOKUP(A464,'Cadastro-Estoque'!A:G,1,FALSE)),"",VLOOKUP(A464,'Cadastro-Estoque'!A:G,3,FALSE))</f>
        <v/>
      </c>
    </row>
    <row r="465" spans="5:8" ht="18.75" customHeight="1" x14ac:dyDescent="0.25">
      <c r="E465" s="2" t="str">
        <f t="shared" si="7"/>
        <v/>
      </c>
      <c r="F465" s="2" t="str">
        <f>IF(ISBLANK(A465),"",IF(ISERROR(VLOOKUP(A465,'Cadastro-Estoque'!A:G,1,FALSE)),"Produto não cadastrado",VLOOKUP(A465,'Cadastro-Estoque'!A:G,4,FALSE)))</f>
        <v/>
      </c>
      <c r="G465" s="2" t="str">
        <f>IF(ISBLANK(A465),"",IF(ISERROR(VLOOKUP(A465,'Cadastro-Estoque'!A:G,1,FALSE)),"Produto não cadastrado",VLOOKUP(A465,'Cadastro-Estoque'!A:G,2,FALSE)))</f>
        <v/>
      </c>
      <c r="H465" s="2" t="str">
        <f>IF(ISERROR(VLOOKUP(A465,'Cadastro-Estoque'!A:G,1,FALSE)),"",VLOOKUP(A465,'Cadastro-Estoque'!A:G,3,FALSE))</f>
        <v/>
      </c>
    </row>
    <row r="466" spans="5:8" ht="18.75" customHeight="1" x14ac:dyDescent="0.25">
      <c r="E466" s="2" t="str">
        <f t="shared" si="7"/>
        <v/>
      </c>
      <c r="F466" s="2" t="str">
        <f>IF(ISBLANK(A466),"",IF(ISERROR(VLOOKUP(A466,'Cadastro-Estoque'!A:G,1,FALSE)),"Produto não cadastrado",VLOOKUP(A466,'Cadastro-Estoque'!A:G,4,FALSE)))</f>
        <v/>
      </c>
      <c r="G466" s="2" t="str">
        <f>IF(ISBLANK(A466),"",IF(ISERROR(VLOOKUP(A466,'Cadastro-Estoque'!A:G,1,FALSE)),"Produto não cadastrado",VLOOKUP(A466,'Cadastro-Estoque'!A:G,2,FALSE)))</f>
        <v/>
      </c>
      <c r="H466" s="2" t="str">
        <f>IF(ISERROR(VLOOKUP(A466,'Cadastro-Estoque'!A:G,1,FALSE)),"",VLOOKUP(A466,'Cadastro-Estoque'!A:G,3,FALSE))</f>
        <v/>
      </c>
    </row>
    <row r="467" spans="5:8" ht="18.75" customHeight="1" x14ac:dyDescent="0.25">
      <c r="E467" s="2" t="str">
        <f t="shared" si="7"/>
        <v/>
      </c>
      <c r="F467" s="2" t="str">
        <f>IF(ISBLANK(A467),"",IF(ISERROR(VLOOKUP(A467,'Cadastro-Estoque'!A:G,1,FALSE)),"Produto não cadastrado",VLOOKUP(A467,'Cadastro-Estoque'!A:G,4,FALSE)))</f>
        <v/>
      </c>
      <c r="G467" s="2" t="str">
        <f>IF(ISBLANK(A467),"",IF(ISERROR(VLOOKUP(A467,'Cadastro-Estoque'!A:G,1,FALSE)),"Produto não cadastrado",VLOOKUP(A467,'Cadastro-Estoque'!A:G,2,FALSE)))</f>
        <v/>
      </c>
      <c r="H467" s="2" t="str">
        <f>IF(ISERROR(VLOOKUP(A467,'Cadastro-Estoque'!A:G,1,FALSE)),"",VLOOKUP(A467,'Cadastro-Estoque'!A:G,3,FALSE))</f>
        <v/>
      </c>
    </row>
    <row r="468" spans="5:8" ht="18.75" customHeight="1" x14ac:dyDescent="0.25">
      <c r="E468" s="2" t="str">
        <f t="shared" si="7"/>
        <v/>
      </c>
      <c r="F468" s="2" t="str">
        <f>IF(ISBLANK(A468),"",IF(ISERROR(VLOOKUP(A468,'Cadastro-Estoque'!A:G,1,FALSE)),"Produto não cadastrado",VLOOKUP(A468,'Cadastro-Estoque'!A:G,4,FALSE)))</f>
        <v/>
      </c>
      <c r="G468" s="2" t="str">
        <f>IF(ISBLANK(A468),"",IF(ISERROR(VLOOKUP(A468,'Cadastro-Estoque'!A:G,1,FALSE)),"Produto não cadastrado",VLOOKUP(A468,'Cadastro-Estoque'!A:G,2,FALSE)))</f>
        <v/>
      </c>
      <c r="H468" s="2" t="str">
        <f>IF(ISERROR(VLOOKUP(A468,'Cadastro-Estoque'!A:G,1,FALSE)),"",VLOOKUP(A468,'Cadastro-Estoque'!A:G,3,FALSE))</f>
        <v/>
      </c>
    </row>
    <row r="469" spans="5:8" ht="18.75" customHeight="1" x14ac:dyDescent="0.25">
      <c r="E469" s="2" t="str">
        <f t="shared" si="7"/>
        <v/>
      </c>
      <c r="F469" s="2" t="str">
        <f>IF(ISBLANK(A469),"",IF(ISERROR(VLOOKUP(A469,'Cadastro-Estoque'!A:G,1,FALSE)),"Produto não cadastrado",VLOOKUP(A469,'Cadastro-Estoque'!A:G,4,FALSE)))</f>
        <v/>
      </c>
      <c r="G469" s="2" t="str">
        <f>IF(ISBLANK(A469),"",IF(ISERROR(VLOOKUP(A469,'Cadastro-Estoque'!A:G,1,FALSE)),"Produto não cadastrado",VLOOKUP(A469,'Cadastro-Estoque'!A:G,2,FALSE)))</f>
        <v/>
      </c>
      <c r="H469" s="2" t="str">
        <f>IF(ISERROR(VLOOKUP(A469,'Cadastro-Estoque'!A:G,1,FALSE)),"",VLOOKUP(A469,'Cadastro-Estoque'!A:G,3,FALSE))</f>
        <v/>
      </c>
    </row>
    <row r="470" spans="5:8" ht="18.75" customHeight="1" x14ac:dyDescent="0.25">
      <c r="E470" s="2" t="str">
        <f t="shared" si="7"/>
        <v/>
      </c>
      <c r="F470" s="2" t="str">
        <f>IF(ISBLANK(A470),"",IF(ISERROR(VLOOKUP(A470,'Cadastro-Estoque'!A:G,1,FALSE)),"Produto não cadastrado",VLOOKUP(A470,'Cadastro-Estoque'!A:G,4,FALSE)))</f>
        <v/>
      </c>
      <c r="G470" s="2" t="str">
        <f>IF(ISBLANK(A470),"",IF(ISERROR(VLOOKUP(A470,'Cadastro-Estoque'!A:G,1,FALSE)),"Produto não cadastrado",VLOOKUP(A470,'Cadastro-Estoque'!A:G,2,FALSE)))</f>
        <v/>
      </c>
      <c r="H470" s="2" t="str">
        <f>IF(ISERROR(VLOOKUP(A470,'Cadastro-Estoque'!A:G,1,FALSE)),"",VLOOKUP(A470,'Cadastro-Estoque'!A:G,3,FALSE))</f>
        <v/>
      </c>
    </row>
    <row r="471" spans="5:8" ht="18.75" customHeight="1" x14ac:dyDescent="0.25">
      <c r="E471" s="2" t="str">
        <f t="shared" si="7"/>
        <v/>
      </c>
      <c r="F471" s="2" t="str">
        <f>IF(ISBLANK(A471),"",IF(ISERROR(VLOOKUP(A471,'Cadastro-Estoque'!A:G,1,FALSE)),"Produto não cadastrado",VLOOKUP(A471,'Cadastro-Estoque'!A:G,4,FALSE)))</f>
        <v/>
      </c>
      <c r="G471" s="2" t="str">
        <f>IF(ISBLANK(A471),"",IF(ISERROR(VLOOKUP(A471,'Cadastro-Estoque'!A:G,1,FALSE)),"Produto não cadastrado",VLOOKUP(A471,'Cadastro-Estoque'!A:G,2,FALSE)))</f>
        <v/>
      </c>
      <c r="H471" s="2" t="str">
        <f>IF(ISERROR(VLOOKUP(A471,'Cadastro-Estoque'!A:G,1,FALSE)),"",VLOOKUP(A471,'Cadastro-Estoque'!A:G,3,FALSE))</f>
        <v/>
      </c>
    </row>
    <row r="472" spans="5:8" ht="18.75" customHeight="1" x14ac:dyDescent="0.25">
      <c r="E472" s="2" t="str">
        <f t="shared" si="7"/>
        <v/>
      </c>
      <c r="F472" s="2" t="str">
        <f>IF(ISBLANK(A472),"",IF(ISERROR(VLOOKUP(A472,'Cadastro-Estoque'!A:G,1,FALSE)),"Produto não cadastrado",VLOOKUP(A472,'Cadastro-Estoque'!A:G,4,FALSE)))</f>
        <v/>
      </c>
      <c r="G472" s="2" t="str">
        <f>IF(ISBLANK(A472),"",IF(ISERROR(VLOOKUP(A472,'Cadastro-Estoque'!A:G,1,FALSE)),"Produto não cadastrado",VLOOKUP(A472,'Cadastro-Estoque'!A:G,2,FALSE)))</f>
        <v/>
      </c>
      <c r="H472" s="2" t="str">
        <f>IF(ISERROR(VLOOKUP(A472,'Cadastro-Estoque'!A:G,1,FALSE)),"",VLOOKUP(A472,'Cadastro-Estoque'!A:G,3,FALSE))</f>
        <v/>
      </c>
    </row>
    <row r="473" spans="5:8" ht="18.75" customHeight="1" x14ac:dyDescent="0.25">
      <c r="E473" s="2" t="str">
        <f t="shared" si="7"/>
        <v/>
      </c>
      <c r="F473" s="2" t="str">
        <f>IF(ISBLANK(A473),"",IF(ISERROR(VLOOKUP(A473,'Cadastro-Estoque'!A:G,1,FALSE)),"Produto não cadastrado",VLOOKUP(A473,'Cadastro-Estoque'!A:G,4,FALSE)))</f>
        <v/>
      </c>
      <c r="G473" s="2" t="str">
        <f>IF(ISBLANK(A473),"",IF(ISERROR(VLOOKUP(A473,'Cadastro-Estoque'!A:G,1,FALSE)),"Produto não cadastrado",VLOOKUP(A473,'Cadastro-Estoque'!A:G,2,FALSE)))</f>
        <v/>
      </c>
      <c r="H473" s="2" t="str">
        <f>IF(ISERROR(VLOOKUP(A473,'Cadastro-Estoque'!A:G,1,FALSE)),"",VLOOKUP(A473,'Cadastro-Estoque'!A:G,3,FALSE))</f>
        <v/>
      </c>
    </row>
    <row r="474" spans="5:8" ht="18.75" customHeight="1" x14ac:dyDescent="0.25">
      <c r="E474" s="2" t="str">
        <f t="shared" si="7"/>
        <v/>
      </c>
      <c r="F474" s="2" t="str">
        <f>IF(ISBLANK(A474),"",IF(ISERROR(VLOOKUP(A474,'Cadastro-Estoque'!A:G,1,FALSE)),"Produto não cadastrado",VLOOKUP(A474,'Cadastro-Estoque'!A:G,4,FALSE)))</f>
        <v/>
      </c>
      <c r="G474" s="2" t="str">
        <f>IF(ISBLANK(A474),"",IF(ISERROR(VLOOKUP(A474,'Cadastro-Estoque'!A:G,1,FALSE)),"Produto não cadastrado",VLOOKUP(A474,'Cadastro-Estoque'!A:G,2,FALSE)))</f>
        <v/>
      </c>
      <c r="H474" s="2" t="str">
        <f>IF(ISERROR(VLOOKUP(A474,'Cadastro-Estoque'!A:G,1,FALSE)),"",VLOOKUP(A474,'Cadastro-Estoque'!A:G,3,FALSE))</f>
        <v/>
      </c>
    </row>
    <row r="475" spans="5:8" ht="18.75" customHeight="1" x14ac:dyDescent="0.25">
      <c r="E475" s="2" t="str">
        <f t="shared" si="7"/>
        <v/>
      </c>
      <c r="F475" s="2" t="str">
        <f>IF(ISBLANK(A475),"",IF(ISERROR(VLOOKUP(A475,'Cadastro-Estoque'!A:G,1,FALSE)),"Produto não cadastrado",VLOOKUP(A475,'Cadastro-Estoque'!A:G,4,FALSE)))</f>
        <v/>
      </c>
      <c r="G475" s="2" t="str">
        <f>IF(ISBLANK(A475),"",IF(ISERROR(VLOOKUP(A475,'Cadastro-Estoque'!A:G,1,FALSE)),"Produto não cadastrado",VLOOKUP(A475,'Cadastro-Estoque'!A:G,2,FALSE)))</f>
        <v/>
      </c>
      <c r="H475" s="2" t="str">
        <f>IF(ISERROR(VLOOKUP(A475,'Cadastro-Estoque'!A:G,1,FALSE)),"",VLOOKUP(A475,'Cadastro-Estoque'!A:G,3,FALSE))</f>
        <v/>
      </c>
    </row>
    <row r="476" spans="5:8" ht="18.75" customHeight="1" x14ac:dyDescent="0.25">
      <c r="E476" s="2" t="str">
        <f t="shared" si="7"/>
        <v/>
      </c>
      <c r="F476" s="2" t="str">
        <f>IF(ISBLANK(A476),"",IF(ISERROR(VLOOKUP(A476,'Cadastro-Estoque'!A:G,1,FALSE)),"Produto não cadastrado",VLOOKUP(A476,'Cadastro-Estoque'!A:G,4,FALSE)))</f>
        <v/>
      </c>
      <c r="G476" s="2" t="str">
        <f>IF(ISBLANK(A476),"",IF(ISERROR(VLOOKUP(A476,'Cadastro-Estoque'!A:G,1,FALSE)),"Produto não cadastrado",VLOOKUP(A476,'Cadastro-Estoque'!A:G,2,FALSE)))</f>
        <v/>
      </c>
      <c r="H476" s="2" t="str">
        <f>IF(ISERROR(VLOOKUP(A476,'Cadastro-Estoque'!A:G,1,FALSE)),"",VLOOKUP(A476,'Cadastro-Estoque'!A:G,3,FALSE))</f>
        <v/>
      </c>
    </row>
    <row r="477" spans="5:8" ht="18.75" customHeight="1" x14ac:dyDescent="0.25">
      <c r="E477" s="2" t="str">
        <f t="shared" si="7"/>
        <v/>
      </c>
      <c r="F477" s="2" t="str">
        <f>IF(ISBLANK(A477),"",IF(ISERROR(VLOOKUP(A477,'Cadastro-Estoque'!A:G,1,FALSE)),"Produto não cadastrado",VLOOKUP(A477,'Cadastro-Estoque'!A:G,4,FALSE)))</f>
        <v/>
      </c>
      <c r="G477" s="2" t="str">
        <f>IF(ISBLANK(A477),"",IF(ISERROR(VLOOKUP(A477,'Cadastro-Estoque'!A:G,1,FALSE)),"Produto não cadastrado",VLOOKUP(A477,'Cadastro-Estoque'!A:G,2,FALSE)))</f>
        <v/>
      </c>
      <c r="H477" s="2" t="str">
        <f>IF(ISERROR(VLOOKUP(A477,'Cadastro-Estoque'!A:G,1,FALSE)),"",VLOOKUP(A477,'Cadastro-Estoque'!A:G,3,FALSE))</f>
        <v/>
      </c>
    </row>
    <row r="478" spans="5:8" ht="18.75" customHeight="1" x14ac:dyDescent="0.25">
      <c r="E478" s="2" t="str">
        <f t="shared" si="7"/>
        <v/>
      </c>
      <c r="F478" s="2" t="str">
        <f>IF(ISBLANK(A478),"",IF(ISERROR(VLOOKUP(A478,'Cadastro-Estoque'!A:G,1,FALSE)),"Produto não cadastrado",VLOOKUP(A478,'Cadastro-Estoque'!A:G,4,FALSE)))</f>
        <v/>
      </c>
      <c r="G478" s="2" t="str">
        <f>IF(ISBLANK(A478),"",IF(ISERROR(VLOOKUP(A478,'Cadastro-Estoque'!A:G,1,FALSE)),"Produto não cadastrado",VLOOKUP(A478,'Cadastro-Estoque'!A:G,2,FALSE)))</f>
        <v/>
      </c>
      <c r="H478" s="2" t="str">
        <f>IF(ISERROR(VLOOKUP(A478,'Cadastro-Estoque'!A:G,1,FALSE)),"",VLOOKUP(A478,'Cadastro-Estoque'!A:G,3,FALSE))</f>
        <v/>
      </c>
    </row>
    <row r="479" spans="5:8" ht="18.75" customHeight="1" x14ac:dyDescent="0.25">
      <c r="E479" s="2" t="str">
        <f t="shared" si="7"/>
        <v/>
      </c>
      <c r="F479" s="2" t="str">
        <f>IF(ISBLANK(A479),"",IF(ISERROR(VLOOKUP(A479,'Cadastro-Estoque'!A:G,1,FALSE)),"Produto não cadastrado",VLOOKUP(A479,'Cadastro-Estoque'!A:G,4,FALSE)))</f>
        <v/>
      </c>
      <c r="G479" s="2" t="str">
        <f>IF(ISBLANK(A479),"",IF(ISERROR(VLOOKUP(A479,'Cadastro-Estoque'!A:G,1,FALSE)),"Produto não cadastrado",VLOOKUP(A479,'Cadastro-Estoque'!A:G,2,FALSE)))</f>
        <v/>
      </c>
      <c r="H479" s="2" t="str">
        <f>IF(ISERROR(VLOOKUP(A479,'Cadastro-Estoque'!A:G,1,FALSE)),"",VLOOKUP(A479,'Cadastro-Estoque'!A:G,3,FALSE))</f>
        <v/>
      </c>
    </row>
    <row r="480" spans="5:8" ht="18.75" customHeight="1" x14ac:dyDescent="0.25">
      <c r="E480" s="2" t="str">
        <f t="shared" si="7"/>
        <v/>
      </c>
      <c r="F480" s="2" t="str">
        <f>IF(ISBLANK(A480),"",IF(ISERROR(VLOOKUP(A480,'Cadastro-Estoque'!A:G,1,FALSE)),"Produto não cadastrado",VLOOKUP(A480,'Cadastro-Estoque'!A:G,4,FALSE)))</f>
        <v/>
      </c>
      <c r="G480" s="2" t="str">
        <f>IF(ISBLANK(A480),"",IF(ISERROR(VLOOKUP(A480,'Cadastro-Estoque'!A:G,1,FALSE)),"Produto não cadastrado",VLOOKUP(A480,'Cadastro-Estoque'!A:G,2,FALSE)))</f>
        <v/>
      </c>
      <c r="H480" s="2" t="str">
        <f>IF(ISERROR(VLOOKUP(A480,'Cadastro-Estoque'!A:G,1,FALSE)),"",VLOOKUP(A480,'Cadastro-Estoque'!A:G,3,FALSE))</f>
        <v/>
      </c>
    </row>
    <row r="481" spans="5:8" ht="18.75" customHeight="1" x14ac:dyDescent="0.25">
      <c r="E481" s="2" t="str">
        <f t="shared" si="7"/>
        <v/>
      </c>
      <c r="F481" s="2" t="str">
        <f>IF(ISBLANK(A481),"",IF(ISERROR(VLOOKUP(A481,'Cadastro-Estoque'!A:G,1,FALSE)),"Produto não cadastrado",VLOOKUP(A481,'Cadastro-Estoque'!A:G,4,FALSE)))</f>
        <v/>
      </c>
      <c r="G481" s="2" t="str">
        <f>IF(ISBLANK(A481),"",IF(ISERROR(VLOOKUP(A481,'Cadastro-Estoque'!A:G,1,FALSE)),"Produto não cadastrado",VLOOKUP(A481,'Cadastro-Estoque'!A:G,2,FALSE)))</f>
        <v/>
      </c>
      <c r="H481" s="2" t="str">
        <f>IF(ISERROR(VLOOKUP(A481,'Cadastro-Estoque'!A:G,1,FALSE)),"",VLOOKUP(A481,'Cadastro-Estoque'!A:G,3,FALSE))</f>
        <v/>
      </c>
    </row>
    <row r="482" spans="5:8" ht="18.75" customHeight="1" x14ac:dyDescent="0.25">
      <c r="E482" s="2" t="str">
        <f t="shared" si="7"/>
        <v/>
      </c>
      <c r="F482" s="2" t="str">
        <f>IF(ISBLANK(A482),"",IF(ISERROR(VLOOKUP(A482,'Cadastro-Estoque'!A:G,1,FALSE)),"Produto não cadastrado",VLOOKUP(A482,'Cadastro-Estoque'!A:G,4,FALSE)))</f>
        <v/>
      </c>
      <c r="G482" s="2" t="str">
        <f>IF(ISBLANK(A482),"",IF(ISERROR(VLOOKUP(A482,'Cadastro-Estoque'!A:G,1,FALSE)),"Produto não cadastrado",VLOOKUP(A482,'Cadastro-Estoque'!A:G,2,FALSE)))</f>
        <v/>
      </c>
      <c r="H482" s="2" t="str">
        <f>IF(ISERROR(VLOOKUP(A482,'Cadastro-Estoque'!A:G,1,FALSE)),"",VLOOKUP(A482,'Cadastro-Estoque'!A:G,3,FALSE))</f>
        <v/>
      </c>
    </row>
    <row r="483" spans="5:8" ht="18.75" customHeight="1" x14ac:dyDescent="0.25">
      <c r="E483" s="2" t="str">
        <f t="shared" si="7"/>
        <v/>
      </c>
      <c r="F483" s="2" t="str">
        <f>IF(ISBLANK(A483),"",IF(ISERROR(VLOOKUP(A483,'Cadastro-Estoque'!A:G,1,FALSE)),"Produto não cadastrado",VLOOKUP(A483,'Cadastro-Estoque'!A:G,4,FALSE)))</f>
        <v/>
      </c>
      <c r="G483" s="2" t="str">
        <f>IF(ISBLANK(A483),"",IF(ISERROR(VLOOKUP(A483,'Cadastro-Estoque'!A:G,1,FALSE)),"Produto não cadastrado",VLOOKUP(A483,'Cadastro-Estoque'!A:G,2,FALSE)))</f>
        <v/>
      </c>
      <c r="H483" s="2" t="str">
        <f>IF(ISERROR(VLOOKUP(A483,'Cadastro-Estoque'!A:G,1,FALSE)),"",VLOOKUP(A483,'Cadastro-Estoque'!A:G,3,FALSE))</f>
        <v/>
      </c>
    </row>
    <row r="484" spans="5:8" ht="18.75" customHeight="1" x14ac:dyDescent="0.25">
      <c r="E484" s="2" t="str">
        <f t="shared" si="7"/>
        <v/>
      </c>
      <c r="F484" s="2" t="str">
        <f>IF(ISBLANK(A484),"",IF(ISERROR(VLOOKUP(A484,'Cadastro-Estoque'!A:G,1,FALSE)),"Produto não cadastrado",VLOOKUP(A484,'Cadastro-Estoque'!A:G,4,FALSE)))</f>
        <v/>
      </c>
      <c r="G484" s="2" t="str">
        <f>IF(ISBLANK(A484),"",IF(ISERROR(VLOOKUP(A484,'Cadastro-Estoque'!A:G,1,FALSE)),"Produto não cadastrado",VLOOKUP(A484,'Cadastro-Estoque'!A:G,2,FALSE)))</f>
        <v/>
      </c>
      <c r="H484" s="2" t="str">
        <f>IF(ISERROR(VLOOKUP(A484,'Cadastro-Estoque'!A:G,1,FALSE)),"",VLOOKUP(A484,'Cadastro-Estoque'!A:G,3,FALSE))</f>
        <v/>
      </c>
    </row>
    <row r="485" spans="5:8" ht="18.75" customHeight="1" x14ac:dyDescent="0.25">
      <c r="E485" s="2" t="str">
        <f t="shared" si="7"/>
        <v/>
      </c>
      <c r="F485" s="2" t="str">
        <f>IF(ISBLANK(A485),"",IF(ISERROR(VLOOKUP(A485,'Cadastro-Estoque'!A:G,1,FALSE)),"Produto não cadastrado",VLOOKUP(A485,'Cadastro-Estoque'!A:G,4,FALSE)))</f>
        <v/>
      </c>
      <c r="G485" s="2" t="str">
        <f>IF(ISBLANK(A485),"",IF(ISERROR(VLOOKUP(A485,'Cadastro-Estoque'!A:G,1,FALSE)),"Produto não cadastrado",VLOOKUP(A485,'Cadastro-Estoque'!A:G,2,FALSE)))</f>
        <v/>
      </c>
      <c r="H485" s="2" t="str">
        <f>IF(ISERROR(VLOOKUP(A485,'Cadastro-Estoque'!A:G,1,FALSE)),"",VLOOKUP(A485,'Cadastro-Estoque'!A:G,3,FALSE))</f>
        <v/>
      </c>
    </row>
    <row r="486" spans="5:8" ht="18.75" customHeight="1" x14ac:dyDescent="0.25">
      <c r="E486" s="2" t="str">
        <f t="shared" si="7"/>
        <v/>
      </c>
      <c r="F486" s="2" t="str">
        <f>IF(ISBLANK(A486),"",IF(ISERROR(VLOOKUP(A486,'Cadastro-Estoque'!A:G,1,FALSE)),"Produto não cadastrado",VLOOKUP(A486,'Cadastro-Estoque'!A:G,4,FALSE)))</f>
        <v/>
      </c>
      <c r="G486" s="2" t="str">
        <f>IF(ISBLANK(A486),"",IF(ISERROR(VLOOKUP(A486,'Cadastro-Estoque'!A:G,1,FALSE)),"Produto não cadastrado",VLOOKUP(A486,'Cadastro-Estoque'!A:G,2,FALSE)))</f>
        <v/>
      </c>
      <c r="H486" s="2" t="str">
        <f>IF(ISERROR(VLOOKUP(A486,'Cadastro-Estoque'!A:G,1,FALSE)),"",VLOOKUP(A486,'Cadastro-Estoque'!A:G,3,FALSE))</f>
        <v/>
      </c>
    </row>
    <row r="487" spans="5:8" ht="18.75" customHeight="1" x14ac:dyDescent="0.25">
      <c r="E487" s="2" t="str">
        <f t="shared" si="7"/>
        <v/>
      </c>
      <c r="F487" s="2" t="str">
        <f>IF(ISBLANK(A487),"",IF(ISERROR(VLOOKUP(A487,'Cadastro-Estoque'!A:G,1,FALSE)),"Produto não cadastrado",VLOOKUP(A487,'Cadastro-Estoque'!A:G,4,FALSE)))</f>
        <v/>
      </c>
      <c r="G487" s="2" t="str">
        <f>IF(ISBLANK(A487),"",IF(ISERROR(VLOOKUP(A487,'Cadastro-Estoque'!A:G,1,FALSE)),"Produto não cadastrado",VLOOKUP(A487,'Cadastro-Estoque'!A:G,2,FALSE)))</f>
        <v/>
      </c>
      <c r="H487" s="2" t="str">
        <f>IF(ISERROR(VLOOKUP(A487,'Cadastro-Estoque'!A:G,1,FALSE)),"",VLOOKUP(A487,'Cadastro-Estoque'!A:G,3,FALSE))</f>
        <v/>
      </c>
    </row>
    <row r="488" spans="5:8" ht="18.75" customHeight="1" x14ac:dyDescent="0.25">
      <c r="E488" s="2" t="str">
        <f t="shared" si="7"/>
        <v/>
      </c>
      <c r="F488" s="2" t="str">
        <f>IF(ISBLANK(A488),"",IF(ISERROR(VLOOKUP(A488,'Cadastro-Estoque'!A:G,1,FALSE)),"Produto não cadastrado",VLOOKUP(A488,'Cadastro-Estoque'!A:G,4,FALSE)))</f>
        <v/>
      </c>
      <c r="G488" s="2" t="str">
        <f>IF(ISBLANK(A488),"",IF(ISERROR(VLOOKUP(A488,'Cadastro-Estoque'!A:G,1,FALSE)),"Produto não cadastrado",VLOOKUP(A488,'Cadastro-Estoque'!A:G,2,FALSE)))</f>
        <v/>
      </c>
      <c r="H488" s="2" t="str">
        <f>IF(ISERROR(VLOOKUP(A488,'Cadastro-Estoque'!A:G,1,FALSE)),"",VLOOKUP(A488,'Cadastro-Estoque'!A:G,3,FALSE))</f>
        <v/>
      </c>
    </row>
    <row r="489" spans="5:8" ht="18.75" customHeight="1" x14ac:dyDescent="0.25">
      <c r="E489" s="2" t="str">
        <f t="shared" si="7"/>
        <v/>
      </c>
      <c r="F489" s="2" t="str">
        <f>IF(ISBLANK(A489),"",IF(ISERROR(VLOOKUP(A489,'Cadastro-Estoque'!A:G,1,FALSE)),"Produto não cadastrado",VLOOKUP(A489,'Cadastro-Estoque'!A:G,4,FALSE)))</f>
        <v/>
      </c>
      <c r="G489" s="2" t="str">
        <f>IF(ISBLANK(A489),"",IF(ISERROR(VLOOKUP(A489,'Cadastro-Estoque'!A:G,1,FALSE)),"Produto não cadastrado",VLOOKUP(A489,'Cadastro-Estoque'!A:G,2,FALSE)))</f>
        <v/>
      </c>
      <c r="H489" s="2" t="str">
        <f>IF(ISERROR(VLOOKUP(A489,'Cadastro-Estoque'!A:G,1,FALSE)),"",VLOOKUP(A489,'Cadastro-Estoque'!A:G,3,FALSE))</f>
        <v/>
      </c>
    </row>
    <row r="490" spans="5:8" ht="18.75" customHeight="1" x14ac:dyDescent="0.25">
      <c r="E490" s="2" t="str">
        <f t="shared" si="7"/>
        <v/>
      </c>
      <c r="F490" s="2" t="str">
        <f>IF(ISBLANK(A490),"",IF(ISERROR(VLOOKUP(A490,'Cadastro-Estoque'!A:G,1,FALSE)),"Produto não cadastrado",VLOOKUP(A490,'Cadastro-Estoque'!A:G,4,FALSE)))</f>
        <v/>
      </c>
      <c r="G490" s="2" t="str">
        <f>IF(ISBLANK(A490),"",IF(ISERROR(VLOOKUP(A490,'Cadastro-Estoque'!A:G,1,FALSE)),"Produto não cadastrado",VLOOKUP(A490,'Cadastro-Estoque'!A:G,2,FALSE)))</f>
        <v/>
      </c>
      <c r="H490" s="2" t="str">
        <f>IF(ISERROR(VLOOKUP(A490,'Cadastro-Estoque'!A:G,1,FALSE)),"",VLOOKUP(A490,'Cadastro-Estoque'!A:G,3,FALSE))</f>
        <v/>
      </c>
    </row>
    <row r="491" spans="5:8" ht="18.75" customHeight="1" x14ac:dyDescent="0.25">
      <c r="E491" s="2" t="str">
        <f t="shared" si="7"/>
        <v/>
      </c>
      <c r="F491" s="2" t="str">
        <f>IF(ISBLANK(A491),"",IF(ISERROR(VLOOKUP(A491,'Cadastro-Estoque'!A:G,1,FALSE)),"Produto não cadastrado",VLOOKUP(A491,'Cadastro-Estoque'!A:G,4,FALSE)))</f>
        <v/>
      </c>
      <c r="G491" s="2" t="str">
        <f>IF(ISBLANK(A491),"",IF(ISERROR(VLOOKUP(A491,'Cadastro-Estoque'!A:G,1,FALSE)),"Produto não cadastrado",VLOOKUP(A491,'Cadastro-Estoque'!A:G,2,FALSE)))</f>
        <v/>
      </c>
      <c r="H491" s="2" t="str">
        <f>IF(ISERROR(VLOOKUP(A491,'Cadastro-Estoque'!A:G,1,FALSE)),"",VLOOKUP(A491,'Cadastro-Estoque'!A:G,3,FALSE))</f>
        <v/>
      </c>
    </row>
    <row r="492" spans="5:8" ht="18.75" customHeight="1" x14ac:dyDescent="0.25">
      <c r="E492" s="2" t="str">
        <f t="shared" si="7"/>
        <v/>
      </c>
      <c r="F492" s="2" t="str">
        <f>IF(ISBLANK(A492),"",IF(ISERROR(VLOOKUP(A492,'Cadastro-Estoque'!A:G,1,FALSE)),"Produto não cadastrado",VLOOKUP(A492,'Cadastro-Estoque'!A:G,4,FALSE)))</f>
        <v/>
      </c>
      <c r="G492" s="2" t="str">
        <f>IF(ISBLANK(A492),"",IF(ISERROR(VLOOKUP(A492,'Cadastro-Estoque'!A:G,1,FALSE)),"Produto não cadastrado",VLOOKUP(A492,'Cadastro-Estoque'!A:G,2,FALSE)))</f>
        <v/>
      </c>
      <c r="H492" s="2" t="str">
        <f>IF(ISERROR(VLOOKUP(A492,'Cadastro-Estoque'!A:G,1,FALSE)),"",VLOOKUP(A492,'Cadastro-Estoque'!A:G,3,FALSE))</f>
        <v/>
      </c>
    </row>
    <row r="493" spans="5:8" ht="18.75" customHeight="1" x14ac:dyDescent="0.25">
      <c r="E493" s="2" t="str">
        <f t="shared" si="7"/>
        <v/>
      </c>
      <c r="F493" s="2" t="str">
        <f>IF(ISBLANK(A493),"",IF(ISERROR(VLOOKUP(A493,'Cadastro-Estoque'!A:G,1,FALSE)),"Produto não cadastrado",VLOOKUP(A493,'Cadastro-Estoque'!A:G,4,FALSE)))</f>
        <v/>
      </c>
      <c r="G493" s="2" t="str">
        <f>IF(ISBLANK(A493),"",IF(ISERROR(VLOOKUP(A493,'Cadastro-Estoque'!A:G,1,FALSE)),"Produto não cadastrado",VLOOKUP(A493,'Cadastro-Estoque'!A:G,2,FALSE)))</f>
        <v/>
      </c>
      <c r="H493" s="2" t="str">
        <f>IF(ISERROR(VLOOKUP(A493,'Cadastro-Estoque'!A:G,1,FALSE)),"",VLOOKUP(A493,'Cadastro-Estoque'!A:G,3,FALSE))</f>
        <v/>
      </c>
    </row>
    <row r="494" spans="5:8" ht="18.75" customHeight="1" x14ac:dyDescent="0.25">
      <c r="E494" s="2" t="str">
        <f t="shared" si="7"/>
        <v/>
      </c>
      <c r="F494" s="2" t="str">
        <f>IF(ISBLANK(A494),"",IF(ISERROR(VLOOKUP(A494,'Cadastro-Estoque'!A:G,1,FALSE)),"Produto não cadastrado",VLOOKUP(A494,'Cadastro-Estoque'!A:G,4,FALSE)))</f>
        <v/>
      </c>
      <c r="G494" s="2" t="str">
        <f>IF(ISBLANK(A494),"",IF(ISERROR(VLOOKUP(A494,'Cadastro-Estoque'!A:G,1,FALSE)),"Produto não cadastrado",VLOOKUP(A494,'Cadastro-Estoque'!A:G,2,FALSE)))</f>
        <v/>
      </c>
      <c r="H494" s="2" t="str">
        <f>IF(ISERROR(VLOOKUP(A494,'Cadastro-Estoque'!A:G,1,FALSE)),"",VLOOKUP(A494,'Cadastro-Estoque'!A:G,3,FALSE))</f>
        <v/>
      </c>
    </row>
    <row r="495" spans="5:8" ht="18.75" customHeight="1" x14ac:dyDescent="0.25">
      <c r="E495" s="2" t="str">
        <f t="shared" si="7"/>
        <v/>
      </c>
      <c r="F495" s="2" t="str">
        <f>IF(ISBLANK(A495),"",IF(ISERROR(VLOOKUP(A495,'Cadastro-Estoque'!A:G,1,FALSE)),"Produto não cadastrado",VLOOKUP(A495,'Cadastro-Estoque'!A:G,4,FALSE)))</f>
        <v/>
      </c>
      <c r="G495" s="2" t="str">
        <f>IF(ISBLANK(A495),"",IF(ISERROR(VLOOKUP(A495,'Cadastro-Estoque'!A:G,1,FALSE)),"Produto não cadastrado",VLOOKUP(A495,'Cadastro-Estoque'!A:G,2,FALSE)))</f>
        <v/>
      </c>
      <c r="H495" s="2" t="str">
        <f>IF(ISERROR(VLOOKUP(A495,'Cadastro-Estoque'!A:G,1,FALSE)),"",VLOOKUP(A495,'Cadastro-Estoque'!A:G,3,FALSE))</f>
        <v/>
      </c>
    </row>
    <row r="496" spans="5:8" ht="18.75" customHeight="1" x14ac:dyDescent="0.25">
      <c r="E496" s="2" t="str">
        <f t="shared" si="7"/>
        <v/>
      </c>
      <c r="F496" s="2" t="str">
        <f>IF(ISBLANK(A496),"",IF(ISERROR(VLOOKUP(A496,'Cadastro-Estoque'!A:G,1,FALSE)),"Produto não cadastrado",VLOOKUP(A496,'Cadastro-Estoque'!A:G,4,FALSE)))</f>
        <v/>
      </c>
      <c r="G496" s="2" t="str">
        <f>IF(ISBLANK(A496),"",IF(ISERROR(VLOOKUP(A496,'Cadastro-Estoque'!A:G,1,FALSE)),"Produto não cadastrado",VLOOKUP(A496,'Cadastro-Estoque'!A:G,2,FALSE)))</f>
        <v/>
      </c>
      <c r="H496" s="2" t="str">
        <f>IF(ISERROR(VLOOKUP(A496,'Cadastro-Estoque'!A:G,1,FALSE)),"",VLOOKUP(A496,'Cadastro-Estoque'!A:G,3,FALSE))</f>
        <v/>
      </c>
    </row>
    <row r="497" spans="5:8" ht="18.75" customHeight="1" x14ac:dyDescent="0.25">
      <c r="E497" s="2" t="str">
        <f t="shared" si="7"/>
        <v/>
      </c>
      <c r="F497" s="2" t="str">
        <f>IF(ISBLANK(A497),"",IF(ISERROR(VLOOKUP(A497,'Cadastro-Estoque'!A:G,1,FALSE)),"Produto não cadastrado",VLOOKUP(A497,'Cadastro-Estoque'!A:G,4,FALSE)))</f>
        <v/>
      </c>
      <c r="G497" s="2" t="str">
        <f>IF(ISBLANK(A497),"",IF(ISERROR(VLOOKUP(A497,'Cadastro-Estoque'!A:G,1,FALSE)),"Produto não cadastrado",VLOOKUP(A497,'Cadastro-Estoque'!A:G,2,FALSE)))</f>
        <v/>
      </c>
      <c r="H497" s="2" t="str">
        <f>IF(ISERROR(VLOOKUP(A497,'Cadastro-Estoque'!A:G,1,FALSE)),"",VLOOKUP(A497,'Cadastro-Estoque'!A:G,3,FALSE))</f>
        <v/>
      </c>
    </row>
    <row r="498" spans="5:8" ht="18.75" customHeight="1" x14ac:dyDescent="0.25">
      <c r="E498" s="2" t="str">
        <f t="shared" si="7"/>
        <v/>
      </c>
      <c r="F498" s="2" t="str">
        <f>IF(ISBLANK(A498),"",IF(ISERROR(VLOOKUP(A498,'Cadastro-Estoque'!A:G,1,FALSE)),"Produto não cadastrado",VLOOKUP(A498,'Cadastro-Estoque'!A:G,4,FALSE)))</f>
        <v/>
      </c>
      <c r="G498" s="2" t="str">
        <f>IF(ISBLANK(A498),"",IF(ISERROR(VLOOKUP(A498,'Cadastro-Estoque'!A:G,1,FALSE)),"Produto não cadastrado",VLOOKUP(A498,'Cadastro-Estoque'!A:G,2,FALSE)))</f>
        <v/>
      </c>
      <c r="H498" s="2" t="str">
        <f>IF(ISERROR(VLOOKUP(A498,'Cadastro-Estoque'!A:G,1,FALSE)),"",VLOOKUP(A498,'Cadastro-Estoque'!A:G,3,FALSE))</f>
        <v/>
      </c>
    </row>
    <row r="499" spans="5:8" ht="18.75" customHeight="1" x14ac:dyDescent="0.25">
      <c r="E499" s="2" t="str">
        <f t="shared" si="7"/>
        <v/>
      </c>
      <c r="F499" s="2" t="str">
        <f>IF(ISBLANK(A499),"",IF(ISERROR(VLOOKUP(A499,'Cadastro-Estoque'!A:G,1,FALSE)),"Produto não cadastrado",VLOOKUP(A499,'Cadastro-Estoque'!A:G,4,FALSE)))</f>
        <v/>
      </c>
      <c r="G499" s="2" t="str">
        <f>IF(ISBLANK(A499),"",IF(ISERROR(VLOOKUP(A499,'Cadastro-Estoque'!A:G,1,FALSE)),"Produto não cadastrado",VLOOKUP(A499,'Cadastro-Estoque'!A:G,2,FALSE)))</f>
        <v/>
      </c>
      <c r="H499" s="2" t="str">
        <f>IF(ISERROR(VLOOKUP(A499,'Cadastro-Estoque'!A:G,1,FALSE)),"",VLOOKUP(A499,'Cadastro-Estoque'!A:G,3,FALSE))</f>
        <v/>
      </c>
    </row>
    <row r="500" spans="5:8" ht="18.75" customHeight="1" x14ac:dyDescent="0.25">
      <c r="E500" s="2" t="str">
        <f t="shared" si="7"/>
        <v/>
      </c>
      <c r="F500" s="2" t="str">
        <f>IF(ISBLANK(A500),"",IF(ISERROR(VLOOKUP(A500,'Cadastro-Estoque'!A:G,1,FALSE)),"Produto não cadastrado",VLOOKUP(A500,'Cadastro-Estoque'!A:G,4,FALSE)))</f>
        <v/>
      </c>
      <c r="G500" s="2" t="str">
        <f>IF(ISBLANK(A500),"",IF(ISERROR(VLOOKUP(A500,'Cadastro-Estoque'!A:G,1,FALSE)),"Produto não cadastrado",VLOOKUP(A500,'Cadastro-Estoque'!A:G,2,FALSE)))</f>
        <v/>
      </c>
      <c r="H500" s="2" t="str">
        <f>IF(ISERROR(VLOOKUP(A500,'Cadastro-Estoque'!A:G,1,FALSE)),"",VLOOKUP(A500,'Cadastro-Estoque'!A:G,3,FALSE))</f>
        <v/>
      </c>
    </row>
    <row r="501" spans="5:8" ht="18.75" customHeight="1" x14ac:dyDescent="0.25">
      <c r="E501" s="2" t="str">
        <f t="shared" si="7"/>
        <v/>
      </c>
      <c r="F501" s="2" t="str">
        <f>IF(ISBLANK(A501),"",IF(ISERROR(VLOOKUP(A501,'Cadastro-Estoque'!A:G,1,FALSE)),"Produto não cadastrado",VLOOKUP(A501,'Cadastro-Estoque'!A:G,4,FALSE)))</f>
        <v/>
      </c>
      <c r="G501" s="2" t="str">
        <f>IF(ISBLANK(A501),"",IF(ISERROR(VLOOKUP(A501,'Cadastro-Estoque'!A:G,1,FALSE)),"Produto não cadastrado",VLOOKUP(A501,'Cadastro-Estoque'!A:G,2,FALSE)))</f>
        <v/>
      </c>
      <c r="H501" s="2" t="str">
        <f>IF(ISERROR(VLOOKUP(A501,'Cadastro-Estoque'!A:G,1,FALSE)),"",VLOOKUP(A501,'Cadastro-Estoque'!A:G,3,FALSE))</f>
        <v/>
      </c>
    </row>
    <row r="502" spans="5:8" ht="18.75" customHeight="1" x14ac:dyDescent="0.25">
      <c r="E502" s="2" t="str">
        <f t="shared" si="7"/>
        <v/>
      </c>
      <c r="F502" s="2" t="str">
        <f>IF(ISBLANK(A502),"",IF(ISERROR(VLOOKUP(A502,'Cadastro-Estoque'!A:G,1,FALSE)),"Produto não cadastrado",VLOOKUP(A502,'Cadastro-Estoque'!A:G,4,FALSE)))</f>
        <v/>
      </c>
      <c r="G502" s="2" t="str">
        <f>IF(ISBLANK(A502),"",IF(ISERROR(VLOOKUP(A502,'Cadastro-Estoque'!A:G,1,FALSE)),"Produto não cadastrado",VLOOKUP(A502,'Cadastro-Estoque'!A:G,2,FALSE)))</f>
        <v/>
      </c>
      <c r="H502" s="2" t="str">
        <f>IF(ISERROR(VLOOKUP(A502,'Cadastro-Estoque'!A:G,1,FALSE)),"",VLOOKUP(A502,'Cadastro-Estoque'!A:G,3,FALSE))</f>
        <v/>
      </c>
    </row>
    <row r="503" spans="5:8" ht="18.75" customHeight="1" x14ac:dyDescent="0.25">
      <c r="E503" s="2" t="str">
        <f t="shared" si="7"/>
        <v/>
      </c>
      <c r="F503" s="2" t="str">
        <f>IF(ISBLANK(A503),"",IF(ISERROR(VLOOKUP(A503,'Cadastro-Estoque'!A:G,1,FALSE)),"Produto não cadastrado",VLOOKUP(A503,'Cadastro-Estoque'!A:G,4,FALSE)))</f>
        <v/>
      </c>
      <c r="G503" s="2" t="str">
        <f>IF(ISBLANK(A503),"",IF(ISERROR(VLOOKUP(A503,'Cadastro-Estoque'!A:G,1,FALSE)),"Produto não cadastrado",VLOOKUP(A503,'Cadastro-Estoque'!A:G,2,FALSE)))</f>
        <v/>
      </c>
      <c r="H503" s="2" t="str">
        <f>IF(ISERROR(VLOOKUP(A503,'Cadastro-Estoque'!A:G,1,FALSE)),"",VLOOKUP(A503,'Cadastro-Estoque'!A:G,3,FALSE))</f>
        <v/>
      </c>
    </row>
    <row r="504" spans="5:8" ht="18.75" customHeight="1" x14ac:dyDescent="0.25">
      <c r="E504" s="2" t="str">
        <f t="shared" si="7"/>
        <v/>
      </c>
      <c r="F504" s="2" t="str">
        <f>IF(ISBLANK(A504),"",IF(ISERROR(VLOOKUP(A504,'Cadastro-Estoque'!A:G,1,FALSE)),"Produto não cadastrado",VLOOKUP(A504,'Cadastro-Estoque'!A:G,4,FALSE)))</f>
        <v/>
      </c>
      <c r="G504" s="2" t="str">
        <f>IF(ISBLANK(A504),"",IF(ISERROR(VLOOKUP(A504,'Cadastro-Estoque'!A:G,1,FALSE)),"Produto não cadastrado",VLOOKUP(A504,'Cadastro-Estoque'!A:G,2,FALSE)))</f>
        <v/>
      </c>
      <c r="H504" s="2" t="str">
        <f>IF(ISERROR(VLOOKUP(A504,'Cadastro-Estoque'!A:G,1,FALSE)),"",VLOOKUP(A504,'Cadastro-Estoque'!A:G,3,FALSE))</f>
        <v/>
      </c>
    </row>
    <row r="505" spans="5:8" ht="18.75" customHeight="1" x14ac:dyDescent="0.25">
      <c r="E505" s="2" t="str">
        <f t="shared" si="7"/>
        <v/>
      </c>
      <c r="F505" s="2" t="str">
        <f>IF(ISBLANK(A505),"",IF(ISERROR(VLOOKUP(A505,'Cadastro-Estoque'!A:G,1,FALSE)),"Produto não cadastrado",VLOOKUP(A505,'Cadastro-Estoque'!A:G,4,FALSE)))</f>
        <v/>
      </c>
      <c r="G505" s="2" t="str">
        <f>IF(ISBLANK(A505),"",IF(ISERROR(VLOOKUP(A505,'Cadastro-Estoque'!A:G,1,FALSE)),"Produto não cadastrado",VLOOKUP(A505,'Cadastro-Estoque'!A:G,2,FALSE)))</f>
        <v/>
      </c>
      <c r="H505" s="2" t="str">
        <f>IF(ISERROR(VLOOKUP(A505,'Cadastro-Estoque'!A:G,1,FALSE)),"",VLOOKUP(A505,'Cadastro-Estoque'!A:G,3,FALSE))</f>
        <v/>
      </c>
    </row>
    <row r="506" spans="5:8" ht="18.75" customHeight="1" x14ac:dyDescent="0.25">
      <c r="E506" s="2" t="str">
        <f t="shared" si="7"/>
        <v/>
      </c>
      <c r="F506" s="2" t="str">
        <f>IF(ISBLANK(A506),"",IF(ISERROR(VLOOKUP(A506,'Cadastro-Estoque'!A:G,1,FALSE)),"Produto não cadastrado",VLOOKUP(A506,'Cadastro-Estoque'!A:G,4,FALSE)))</f>
        <v/>
      </c>
      <c r="G506" s="2" t="str">
        <f>IF(ISBLANK(A506),"",IF(ISERROR(VLOOKUP(A506,'Cadastro-Estoque'!A:G,1,FALSE)),"Produto não cadastrado",VLOOKUP(A506,'Cadastro-Estoque'!A:G,2,FALSE)))</f>
        <v/>
      </c>
      <c r="H506" s="2" t="str">
        <f>IF(ISERROR(VLOOKUP(A506,'Cadastro-Estoque'!A:G,1,FALSE)),"",VLOOKUP(A506,'Cadastro-Estoque'!A:G,3,FALSE))</f>
        <v/>
      </c>
    </row>
    <row r="507" spans="5:8" ht="18.75" customHeight="1" x14ac:dyDescent="0.25">
      <c r="E507" s="2" t="str">
        <f t="shared" si="7"/>
        <v/>
      </c>
      <c r="F507" s="2" t="str">
        <f>IF(ISBLANK(A507),"",IF(ISERROR(VLOOKUP(A507,'Cadastro-Estoque'!A:G,1,FALSE)),"Produto não cadastrado",VLOOKUP(A507,'Cadastro-Estoque'!A:G,4,FALSE)))</f>
        <v/>
      </c>
      <c r="G507" s="2" t="str">
        <f>IF(ISBLANK(A507),"",IF(ISERROR(VLOOKUP(A507,'Cadastro-Estoque'!A:G,1,FALSE)),"Produto não cadastrado",VLOOKUP(A507,'Cadastro-Estoque'!A:G,2,FALSE)))</f>
        <v/>
      </c>
      <c r="H507" s="2" t="str">
        <f>IF(ISERROR(VLOOKUP(A507,'Cadastro-Estoque'!A:G,1,FALSE)),"",VLOOKUP(A507,'Cadastro-Estoque'!A:G,3,FALSE))</f>
        <v/>
      </c>
    </row>
    <row r="508" spans="5:8" ht="18.75" customHeight="1" x14ac:dyDescent="0.25">
      <c r="E508" s="2" t="str">
        <f t="shared" si="7"/>
        <v/>
      </c>
      <c r="F508" s="2" t="str">
        <f>IF(ISBLANK(A508),"",IF(ISERROR(VLOOKUP(A508,'Cadastro-Estoque'!A:G,1,FALSE)),"Produto não cadastrado",VLOOKUP(A508,'Cadastro-Estoque'!A:G,4,FALSE)))</f>
        <v/>
      </c>
      <c r="G508" s="2" t="str">
        <f>IF(ISBLANK(A508),"",IF(ISERROR(VLOOKUP(A508,'Cadastro-Estoque'!A:G,1,FALSE)),"Produto não cadastrado",VLOOKUP(A508,'Cadastro-Estoque'!A:G,2,FALSE)))</f>
        <v/>
      </c>
      <c r="H508" s="2" t="str">
        <f>IF(ISERROR(VLOOKUP(A508,'Cadastro-Estoque'!A:G,1,FALSE)),"",VLOOKUP(A508,'Cadastro-Estoque'!A:G,3,FALSE))</f>
        <v/>
      </c>
    </row>
    <row r="509" spans="5:8" ht="18.75" customHeight="1" x14ac:dyDescent="0.25">
      <c r="E509" s="2" t="str">
        <f t="shared" si="7"/>
        <v/>
      </c>
      <c r="F509" s="2" t="str">
        <f>IF(ISBLANK(A509),"",IF(ISERROR(VLOOKUP(A509,'Cadastro-Estoque'!A:G,1,FALSE)),"Produto não cadastrado",VLOOKUP(A509,'Cadastro-Estoque'!A:G,4,FALSE)))</f>
        <v/>
      </c>
      <c r="G509" s="2" t="str">
        <f>IF(ISBLANK(A509),"",IF(ISERROR(VLOOKUP(A509,'Cadastro-Estoque'!A:G,1,FALSE)),"Produto não cadastrado",VLOOKUP(A509,'Cadastro-Estoque'!A:G,2,FALSE)))</f>
        <v/>
      </c>
      <c r="H509" s="2" t="str">
        <f>IF(ISERROR(VLOOKUP(A509,'Cadastro-Estoque'!A:G,1,FALSE)),"",VLOOKUP(A509,'Cadastro-Estoque'!A:G,3,FALSE))</f>
        <v/>
      </c>
    </row>
    <row r="510" spans="5:8" ht="18.75" customHeight="1" x14ac:dyDescent="0.25">
      <c r="E510" s="2" t="str">
        <f t="shared" si="7"/>
        <v/>
      </c>
      <c r="F510" s="2" t="str">
        <f>IF(ISBLANK(A510),"",IF(ISERROR(VLOOKUP(A510,'Cadastro-Estoque'!A:G,1,FALSE)),"Produto não cadastrado",VLOOKUP(A510,'Cadastro-Estoque'!A:G,4,FALSE)))</f>
        <v/>
      </c>
      <c r="G510" s="2" t="str">
        <f>IF(ISBLANK(A510),"",IF(ISERROR(VLOOKUP(A510,'Cadastro-Estoque'!A:G,1,FALSE)),"Produto não cadastrado",VLOOKUP(A510,'Cadastro-Estoque'!A:G,2,FALSE)))</f>
        <v/>
      </c>
      <c r="H510" s="2" t="str">
        <f>IF(ISERROR(VLOOKUP(A510,'Cadastro-Estoque'!A:G,1,FALSE)),"",VLOOKUP(A510,'Cadastro-Estoque'!A:G,3,FALSE))</f>
        <v/>
      </c>
    </row>
    <row r="511" spans="5:8" ht="18.75" customHeight="1" x14ac:dyDescent="0.25">
      <c r="E511" s="2" t="str">
        <f t="shared" si="7"/>
        <v/>
      </c>
      <c r="F511" s="2" t="str">
        <f>IF(ISBLANK(A511),"",IF(ISERROR(VLOOKUP(A511,'Cadastro-Estoque'!A:G,1,FALSE)),"Produto não cadastrado",VLOOKUP(A511,'Cadastro-Estoque'!A:G,4,FALSE)))</f>
        <v/>
      </c>
      <c r="G511" s="2" t="str">
        <f>IF(ISBLANK(A511),"",IF(ISERROR(VLOOKUP(A511,'Cadastro-Estoque'!A:G,1,FALSE)),"Produto não cadastrado",VLOOKUP(A511,'Cadastro-Estoque'!A:G,2,FALSE)))</f>
        <v/>
      </c>
      <c r="H511" s="2" t="str">
        <f>IF(ISERROR(VLOOKUP(A511,'Cadastro-Estoque'!A:G,1,FALSE)),"",VLOOKUP(A511,'Cadastro-Estoque'!A:G,3,FALSE))</f>
        <v/>
      </c>
    </row>
    <row r="512" spans="5:8" ht="18.75" customHeight="1" x14ac:dyDescent="0.25">
      <c r="E512" s="2" t="str">
        <f t="shared" si="7"/>
        <v/>
      </c>
      <c r="F512" s="2" t="str">
        <f>IF(ISBLANK(A512),"",IF(ISERROR(VLOOKUP(A512,'Cadastro-Estoque'!A:G,1,FALSE)),"Produto não cadastrado",VLOOKUP(A512,'Cadastro-Estoque'!A:G,4,FALSE)))</f>
        <v/>
      </c>
      <c r="G512" s="2" t="str">
        <f>IF(ISBLANK(A512),"",IF(ISERROR(VLOOKUP(A512,'Cadastro-Estoque'!A:G,1,FALSE)),"Produto não cadastrado",VLOOKUP(A512,'Cadastro-Estoque'!A:G,2,FALSE)))</f>
        <v/>
      </c>
      <c r="H512" s="2" t="str">
        <f>IF(ISERROR(VLOOKUP(A512,'Cadastro-Estoque'!A:G,1,FALSE)),"",VLOOKUP(A512,'Cadastro-Estoque'!A:G,3,FALSE))</f>
        <v/>
      </c>
    </row>
    <row r="513" spans="5:8" ht="18.75" customHeight="1" x14ac:dyDescent="0.25">
      <c r="E513" s="2" t="str">
        <f t="shared" si="7"/>
        <v/>
      </c>
      <c r="F513" s="2" t="str">
        <f>IF(ISBLANK(A513),"",IF(ISERROR(VLOOKUP(A513,'Cadastro-Estoque'!A:G,1,FALSE)),"Produto não cadastrado",VLOOKUP(A513,'Cadastro-Estoque'!A:G,4,FALSE)))</f>
        <v/>
      </c>
      <c r="G513" s="2" t="str">
        <f>IF(ISBLANK(A513),"",IF(ISERROR(VLOOKUP(A513,'Cadastro-Estoque'!A:G,1,FALSE)),"Produto não cadastrado",VLOOKUP(A513,'Cadastro-Estoque'!A:G,2,FALSE)))</f>
        <v/>
      </c>
      <c r="H513" s="2" t="str">
        <f>IF(ISERROR(VLOOKUP(A513,'Cadastro-Estoque'!A:G,1,FALSE)),"",VLOOKUP(A513,'Cadastro-Estoque'!A:G,3,FALSE))</f>
        <v/>
      </c>
    </row>
    <row r="514" spans="5:8" ht="18.75" customHeight="1" x14ac:dyDescent="0.25">
      <c r="E514" s="2" t="str">
        <f t="shared" si="7"/>
        <v/>
      </c>
      <c r="F514" s="2" t="str">
        <f>IF(ISBLANK(A514),"",IF(ISERROR(VLOOKUP(A514,'Cadastro-Estoque'!A:G,1,FALSE)),"Produto não cadastrado",VLOOKUP(A514,'Cadastro-Estoque'!A:G,4,FALSE)))</f>
        <v/>
      </c>
      <c r="G514" s="2" t="str">
        <f>IF(ISBLANK(A514),"",IF(ISERROR(VLOOKUP(A514,'Cadastro-Estoque'!A:G,1,FALSE)),"Produto não cadastrado",VLOOKUP(A514,'Cadastro-Estoque'!A:G,2,FALSE)))</f>
        <v/>
      </c>
      <c r="H514" s="2" t="str">
        <f>IF(ISERROR(VLOOKUP(A514,'Cadastro-Estoque'!A:G,1,FALSE)),"",VLOOKUP(A514,'Cadastro-Estoque'!A:G,3,FALSE))</f>
        <v/>
      </c>
    </row>
    <row r="515" spans="5:8" ht="18.75" customHeight="1" x14ac:dyDescent="0.25">
      <c r="E515" s="2" t="str">
        <f t="shared" ref="E515:E578" si="8">IF(ISBLANK(A515),"",C515*D515)</f>
        <v/>
      </c>
      <c r="F515" s="2" t="str">
        <f>IF(ISBLANK(A515),"",IF(ISERROR(VLOOKUP(A515,'Cadastro-Estoque'!A:G,1,FALSE)),"Produto não cadastrado",VLOOKUP(A515,'Cadastro-Estoque'!A:G,4,FALSE)))</f>
        <v/>
      </c>
      <c r="G515" s="2" t="str">
        <f>IF(ISBLANK(A515),"",IF(ISERROR(VLOOKUP(A515,'Cadastro-Estoque'!A:G,1,FALSE)),"Produto não cadastrado",VLOOKUP(A515,'Cadastro-Estoque'!A:G,2,FALSE)))</f>
        <v/>
      </c>
      <c r="H515" s="2" t="str">
        <f>IF(ISERROR(VLOOKUP(A515,'Cadastro-Estoque'!A:G,1,FALSE)),"",VLOOKUP(A515,'Cadastro-Estoque'!A:G,3,FALSE))</f>
        <v/>
      </c>
    </row>
    <row r="516" spans="5:8" ht="18.75" customHeight="1" x14ac:dyDescent="0.25">
      <c r="E516" s="2" t="str">
        <f t="shared" si="8"/>
        <v/>
      </c>
      <c r="F516" s="2" t="str">
        <f>IF(ISBLANK(A516),"",IF(ISERROR(VLOOKUP(A516,'Cadastro-Estoque'!A:G,1,FALSE)),"Produto não cadastrado",VLOOKUP(A516,'Cadastro-Estoque'!A:G,4,FALSE)))</f>
        <v/>
      </c>
      <c r="G516" s="2" t="str">
        <f>IF(ISBLANK(A516),"",IF(ISERROR(VLOOKUP(A516,'Cadastro-Estoque'!A:G,1,FALSE)),"Produto não cadastrado",VLOOKUP(A516,'Cadastro-Estoque'!A:G,2,FALSE)))</f>
        <v/>
      </c>
      <c r="H516" s="2" t="str">
        <f>IF(ISERROR(VLOOKUP(A516,'Cadastro-Estoque'!A:G,1,FALSE)),"",VLOOKUP(A516,'Cadastro-Estoque'!A:G,3,FALSE))</f>
        <v/>
      </c>
    </row>
    <row r="517" spans="5:8" ht="18.75" customHeight="1" x14ac:dyDescent="0.25">
      <c r="E517" s="2" t="str">
        <f t="shared" si="8"/>
        <v/>
      </c>
      <c r="F517" s="2" t="str">
        <f>IF(ISBLANK(A517),"",IF(ISERROR(VLOOKUP(A517,'Cadastro-Estoque'!A:G,1,FALSE)),"Produto não cadastrado",VLOOKUP(A517,'Cadastro-Estoque'!A:G,4,FALSE)))</f>
        <v/>
      </c>
      <c r="G517" s="2" t="str">
        <f>IF(ISBLANK(A517),"",IF(ISERROR(VLOOKUP(A517,'Cadastro-Estoque'!A:G,1,FALSE)),"Produto não cadastrado",VLOOKUP(A517,'Cadastro-Estoque'!A:G,2,FALSE)))</f>
        <v/>
      </c>
      <c r="H517" s="2" t="str">
        <f>IF(ISERROR(VLOOKUP(A517,'Cadastro-Estoque'!A:G,1,FALSE)),"",VLOOKUP(A517,'Cadastro-Estoque'!A:G,3,FALSE))</f>
        <v/>
      </c>
    </row>
    <row r="518" spans="5:8" ht="18.75" customHeight="1" x14ac:dyDescent="0.25">
      <c r="E518" s="2" t="str">
        <f t="shared" si="8"/>
        <v/>
      </c>
      <c r="F518" s="2" t="str">
        <f>IF(ISBLANK(A518),"",IF(ISERROR(VLOOKUP(A518,'Cadastro-Estoque'!A:G,1,FALSE)),"Produto não cadastrado",VLOOKUP(A518,'Cadastro-Estoque'!A:G,4,FALSE)))</f>
        <v/>
      </c>
      <c r="G518" s="2" t="str">
        <f>IF(ISBLANK(A518),"",IF(ISERROR(VLOOKUP(A518,'Cadastro-Estoque'!A:G,1,FALSE)),"Produto não cadastrado",VLOOKUP(A518,'Cadastro-Estoque'!A:G,2,FALSE)))</f>
        <v/>
      </c>
      <c r="H518" s="2" t="str">
        <f>IF(ISERROR(VLOOKUP(A518,'Cadastro-Estoque'!A:G,1,FALSE)),"",VLOOKUP(A518,'Cadastro-Estoque'!A:G,3,FALSE))</f>
        <v/>
      </c>
    </row>
    <row r="519" spans="5:8" ht="18.75" customHeight="1" x14ac:dyDescent="0.25">
      <c r="E519" s="2" t="str">
        <f t="shared" si="8"/>
        <v/>
      </c>
      <c r="F519" s="2" t="str">
        <f>IF(ISBLANK(A519),"",IF(ISERROR(VLOOKUP(A519,'Cadastro-Estoque'!A:G,1,FALSE)),"Produto não cadastrado",VLOOKUP(A519,'Cadastro-Estoque'!A:G,4,FALSE)))</f>
        <v/>
      </c>
      <c r="G519" s="2" t="str">
        <f>IF(ISBLANK(A519),"",IF(ISERROR(VLOOKUP(A519,'Cadastro-Estoque'!A:G,1,FALSE)),"Produto não cadastrado",VLOOKUP(A519,'Cadastro-Estoque'!A:G,2,FALSE)))</f>
        <v/>
      </c>
      <c r="H519" s="2" t="str">
        <f>IF(ISERROR(VLOOKUP(A519,'Cadastro-Estoque'!A:G,1,FALSE)),"",VLOOKUP(A519,'Cadastro-Estoque'!A:G,3,FALSE))</f>
        <v/>
      </c>
    </row>
    <row r="520" spans="5:8" ht="18.75" customHeight="1" x14ac:dyDescent="0.25">
      <c r="E520" s="2" t="str">
        <f t="shared" si="8"/>
        <v/>
      </c>
      <c r="F520" s="2" t="str">
        <f>IF(ISBLANK(A520),"",IF(ISERROR(VLOOKUP(A520,'Cadastro-Estoque'!A:G,1,FALSE)),"Produto não cadastrado",VLOOKUP(A520,'Cadastro-Estoque'!A:G,4,FALSE)))</f>
        <v/>
      </c>
      <c r="G520" s="2" t="str">
        <f>IF(ISBLANK(A520),"",IF(ISERROR(VLOOKUP(A520,'Cadastro-Estoque'!A:G,1,FALSE)),"Produto não cadastrado",VLOOKUP(A520,'Cadastro-Estoque'!A:G,2,FALSE)))</f>
        <v/>
      </c>
      <c r="H520" s="2" t="str">
        <f>IF(ISERROR(VLOOKUP(A520,'Cadastro-Estoque'!A:G,1,FALSE)),"",VLOOKUP(A520,'Cadastro-Estoque'!A:G,3,FALSE))</f>
        <v/>
      </c>
    </row>
    <row r="521" spans="5:8" ht="18.75" customHeight="1" x14ac:dyDescent="0.25">
      <c r="E521" s="2" t="str">
        <f t="shared" si="8"/>
        <v/>
      </c>
      <c r="F521" s="2" t="str">
        <f>IF(ISBLANK(A521),"",IF(ISERROR(VLOOKUP(A521,'Cadastro-Estoque'!A:G,1,FALSE)),"Produto não cadastrado",VLOOKUP(A521,'Cadastro-Estoque'!A:G,4,FALSE)))</f>
        <v/>
      </c>
      <c r="G521" s="2" t="str">
        <f>IF(ISBLANK(A521),"",IF(ISERROR(VLOOKUP(A521,'Cadastro-Estoque'!A:G,1,FALSE)),"Produto não cadastrado",VLOOKUP(A521,'Cadastro-Estoque'!A:G,2,FALSE)))</f>
        <v/>
      </c>
      <c r="H521" s="2" t="str">
        <f>IF(ISERROR(VLOOKUP(A521,'Cadastro-Estoque'!A:G,1,FALSE)),"",VLOOKUP(A521,'Cadastro-Estoque'!A:G,3,FALSE))</f>
        <v/>
      </c>
    </row>
    <row r="522" spans="5:8" ht="18.75" customHeight="1" x14ac:dyDescent="0.25">
      <c r="E522" s="2" t="str">
        <f t="shared" si="8"/>
        <v/>
      </c>
      <c r="F522" s="2" t="str">
        <f>IF(ISBLANK(A522),"",IF(ISERROR(VLOOKUP(A522,'Cadastro-Estoque'!A:G,1,FALSE)),"Produto não cadastrado",VLOOKUP(A522,'Cadastro-Estoque'!A:G,4,FALSE)))</f>
        <v/>
      </c>
      <c r="G522" s="2" t="str">
        <f>IF(ISBLANK(A522),"",IF(ISERROR(VLOOKUP(A522,'Cadastro-Estoque'!A:G,1,FALSE)),"Produto não cadastrado",VLOOKUP(A522,'Cadastro-Estoque'!A:G,2,FALSE)))</f>
        <v/>
      </c>
      <c r="H522" s="2" t="str">
        <f>IF(ISERROR(VLOOKUP(A522,'Cadastro-Estoque'!A:G,1,FALSE)),"",VLOOKUP(A522,'Cadastro-Estoque'!A:G,3,FALSE))</f>
        <v/>
      </c>
    </row>
    <row r="523" spans="5:8" ht="18.75" customHeight="1" x14ac:dyDescent="0.25">
      <c r="E523" s="2" t="str">
        <f t="shared" si="8"/>
        <v/>
      </c>
      <c r="F523" s="2" t="str">
        <f>IF(ISBLANK(A523),"",IF(ISERROR(VLOOKUP(A523,'Cadastro-Estoque'!A:G,1,FALSE)),"Produto não cadastrado",VLOOKUP(A523,'Cadastro-Estoque'!A:G,4,FALSE)))</f>
        <v/>
      </c>
      <c r="G523" s="2" t="str">
        <f>IF(ISBLANK(A523),"",IF(ISERROR(VLOOKUP(A523,'Cadastro-Estoque'!A:G,1,FALSE)),"Produto não cadastrado",VLOOKUP(A523,'Cadastro-Estoque'!A:G,2,FALSE)))</f>
        <v/>
      </c>
      <c r="H523" s="2" t="str">
        <f>IF(ISERROR(VLOOKUP(A523,'Cadastro-Estoque'!A:G,1,FALSE)),"",VLOOKUP(A523,'Cadastro-Estoque'!A:G,3,FALSE))</f>
        <v/>
      </c>
    </row>
    <row r="524" spans="5:8" ht="18.75" customHeight="1" x14ac:dyDescent="0.25">
      <c r="E524" s="2" t="str">
        <f t="shared" si="8"/>
        <v/>
      </c>
      <c r="F524" s="2" t="str">
        <f>IF(ISBLANK(A524),"",IF(ISERROR(VLOOKUP(A524,'Cadastro-Estoque'!A:G,1,FALSE)),"Produto não cadastrado",VLOOKUP(A524,'Cadastro-Estoque'!A:G,4,FALSE)))</f>
        <v/>
      </c>
      <c r="G524" s="2" t="str">
        <f>IF(ISBLANK(A524),"",IF(ISERROR(VLOOKUP(A524,'Cadastro-Estoque'!A:G,1,FALSE)),"Produto não cadastrado",VLOOKUP(A524,'Cadastro-Estoque'!A:G,2,FALSE)))</f>
        <v/>
      </c>
      <c r="H524" s="2" t="str">
        <f>IF(ISERROR(VLOOKUP(A524,'Cadastro-Estoque'!A:G,1,FALSE)),"",VLOOKUP(A524,'Cadastro-Estoque'!A:G,3,FALSE))</f>
        <v/>
      </c>
    </row>
    <row r="525" spans="5:8" ht="18.75" customHeight="1" x14ac:dyDescent="0.25">
      <c r="E525" s="2" t="str">
        <f t="shared" si="8"/>
        <v/>
      </c>
      <c r="F525" s="2" t="str">
        <f>IF(ISBLANK(A525),"",IF(ISERROR(VLOOKUP(A525,'Cadastro-Estoque'!A:G,1,FALSE)),"Produto não cadastrado",VLOOKUP(A525,'Cadastro-Estoque'!A:G,4,FALSE)))</f>
        <v/>
      </c>
      <c r="G525" s="2" t="str">
        <f>IF(ISBLANK(A525),"",IF(ISERROR(VLOOKUP(A525,'Cadastro-Estoque'!A:G,1,FALSE)),"Produto não cadastrado",VLOOKUP(A525,'Cadastro-Estoque'!A:G,2,FALSE)))</f>
        <v/>
      </c>
      <c r="H525" s="2" t="str">
        <f>IF(ISERROR(VLOOKUP(A525,'Cadastro-Estoque'!A:G,1,FALSE)),"",VLOOKUP(A525,'Cadastro-Estoque'!A:G,3,FALSE))</f>
        <v/>
      </c>
    </row>
    <row r="526" spans="5:8" ht="18.75" customHeight="1" x14ac:dyDescent="0.25">
      <c r="E526" s="2" t="str">
        <f t="shared" si="8"/>
        <v/>
      </c>
      <c r="F526" s="2" t="str">
        <f>IF(ISBLANK(A526),"",IF(ISERROR(VLOOKUP(A526,'Cadastro-Estoque'!A:G,1,FALSE)),"Produto não cadastrado",VLOOKUP(A526,'Cadastro-Estoque'!A:G,4,FALSE)))</f>
        <v/>
      </c>
      <c r="G526" s="2" t="str">
        <f>IF(ISBLANK(A526),"",IF(ISERROR(VLOOKUP(A526,'Cadastro-Estoque'!A:G,1,FALSE)),"Produto não cadastrado",VLOOKUP(A526,'Cadastro-Estoque'!A:G,2,FALSE)))</f>
        <v/>
      </c>
      <c r="H526" s="2" t="str">
        <f>IF(ISERROR(VLOOKUP(A526,'Cadastro-Estoque'!A:G,1,FALSE)),"",VLOOKUP(A526,'Cadastro-Estoque'!A:G,3,FALSE))</f>
        <v/>
      </c>
    </row>
    <row r="527" spans="5:8" ht="18.75" customHeight="1" x14ac:dyDescent="0.25">
      <c r="E527" s="2" t="str">
        <f t="shared" si="8"/>
        <v/>
      </c>
      <c r="F527" s="2" t="str">
        <f>IF(ISBLANK(A527),"",IF(ISERROR(VLOOKUP(A527,'Cadastro-Estoque'!A:G,1,FALSE)),"Produto não cadastrado",VLOOKUP(A527,'Cadastro-Estoque'!A:G,4,FALSE)))</f>
        <v/>
      </c>
      <c r="G527" s="2" t="str">
        <f>IF(ISBLANK(A527),"",IF(ISERROR(VLOOKUP(A527,'Cadastro-Estoque'!A:G,1,FALSE)),"Produto não cadastrado",VLOOKUP(A527,'Cadastro-Estoque'!A:G,2,FALSE)))</f>
        <v/>
      </c>
      <c r="H527" s="2" t="str">
        <f>IF(ISERROR(VLOOKUP(A527,'Cadastro-Estoque'!A:G,1,FALSE)),"",VLOOKUP(A527,'Cadastro-Estoque'!A:G,3,FALSE))</f>
        <v/>
      </c>
    </row>
    <row r="528" spans="5:8" ht="18.75" customHeight="1" x14ac:dyDescent="0.25">
      <c r="E528" s="2" t="str">
        <f t="shared" si="8"/>
        <v/>
      </c>
      <c r="F528" s="2" t="str">
        <f>IF(ISBLANK(A528),"",IF(ISERROR(VLOOKUP(A528,'Cadastro-Estoque'!A:G,1,FALSE)),"Produto não cadastrado",VLOOKUP(A528,'Cadastro-Estoque'!A:G,4,FALSE)))</f>
        <v/>
      </c>
      <c r="G528" s="2" t="str">
        <f>IF(ISBLANK(A528),"",IF(ISERROR(VLOOKUP(A528,'Cadastro-Estoque'!A:G,1,FALSE)),"Produto não cadastrado",VLOOKUP(A528,'Cadastro-Estoque'!A:G,2,FALSE)))</f>
        <v/>
      </c>
      <c r="H528" s="2" t="str">
        <f>IF(ISERROR(VLOOKUP(A528,'Cadastro-Estoque'!A:G,1,FALSE)),"",VLOOKUP(A528,'Cadastro-Estoque'!A:G,3,FALSE))</f>
        <v/>
      </c>
    </row>
    <row r="529" spans="5:8" ht="18.75" customHeight="1" x14ac:dyDescent="0.25">
      <c r="E529" s="2" t="str">
        <f t="shared" si="8"/>
        <v/>
      </c>
      <c r="F529" s="2" t="str">
        <f>IF(ISBLANK(A529),"",IF(ISERROR(VLOOKUP(A529,'Cadastro-Estoque'!A:G,1,FALSE)),"Produto não cadastrado",VLOOKUP(A529,'Cadastro-Estoque'!A:G,4,FALSE)))</f>
        <v/>
      </c>
      <c r="G529" s="2" t="str">
        <f>IF(ISBLANK(A529),"",IF(ISERROR(VLOOKUP(A529,'Cadastro-Estoque'!A:G,1,FALSE)),"Produto não cadastrado",VLOOKUP(A529,'Cadastro-Estoque'!A:G,2,FALSE)))</f>
        <v/>
      </c>
      <c r="H529" s="2" t="str">
        <f>IF(ISERROR(VLOOKUP(A529,'Cadastro-Estoque'!A:G,1,FALSE)),"",VLOOKUP(A529,'Cadastro-Estoque'!A:G,3,FALSE))</f>
        <v/>
      </c>
    </row>
    <row r="530" spans="5:8" ht="18.75" customHeight="1" x14ac:dyDescent="0.25">
      <c r="E530" s="2" t="str">
        <f t="shared" si="8"/>
        <v/>
      </c>
      <c r="F530" s="2" t="str">
        <f>IF(ISBLANK(A530),"",IF(ISERROR(VLOOKUP(A530,'Cadastro-Estoque'!A:G,1,FALSE)),"Produto não cadastrado",VLOOKUP(A530,'Cadastro-Estoque'!A:G,4,FALSE)))</f>
        <v/>
      </c>
      <c r="G530" s="2" t="str">
        <f>IF(ISBLANK(A530),"",IF(ISERROR(VLOOKUP(A530,'Cadastro-Estoque'!A:G,1,FALSE)),"Produto não cadastrado",VLOOKUP(A530,'Cadastro-Estoque'!A:G,2,FALSE)))</f>
        <v/>
      </c>
      <c r="H530" s="2" t="str">
        <f>IF(ISERROR(VLOOKUP(A530,'Cadastro-Estoque'!A:G,1,FALSE)),"",VLOOKUP(A530,'Cadastro-Estoque'!A:G,3,FALSE))</f>
        <v/>
      </c>
    </row>
    <row r="531" spans="5:8" ht="18.75" customHeight="1" x14ac:dyDescent="0.25">
      <c r="E531" s="2" t="str">
        <f t="shared" si="8"/>
        <v/>
      </c>
      <c r="F531" s="2" t="str">
        <f>IF(ISBLANK(A531),"",IF(ISERROR(VLOOKUP(A531,'Cadastro-Estoque'!A:G,1,FALSE)),"Produto não cadastrado",VLOOKUP(A531,'Cadastro-Estoque'!A:G,4,FALSE)))</f>
        <v/>
      </c>
      <c r="G531" s="2" t="str">
        <f>IF(ISBLANK(A531),"",IF(ISERROR(VLOOKUP(A531,'Cadastro-Estoque'!A:G,1,FALSE)),"Produto não cadastrado",VLOOKUP(A531,'Cadastro-Estoque'!A:G,2,FALSE)))</f>
        <v/>
      </c>
      <c r="H531" s="2" t="str">
        <f>IF(ISERROR(VLOOKUP(A531,'Cadastro-Estoque'!A:G,1,FALSE)),"",VLOOKUP(A531,'Cadastro-Estoque'!A:G,3,FALSE))</f>
        <v/>
      </c>
    </row>
    <row r="532" spans="5:8" ht="18.75" customHeight="1" x14ac:dyDescent="0.25">
      <c r="E532" s="2" t="str">
        <f t="shared" si="8"/>
        <v/>
      </c>
      <c r="F532" s="2" t="str">
        <f>IF(ISBLANK(A532),"",IF(ISERROR(VLOOKUP(A532,'Cadastro-Estoque'!A:G,1,FALSE)),"Produto não cadastrado",VLOOKUP(A532,'Cadastro-Estoque'!A:G,4,FALSE)))</f>
        <v/>
      </c>
      <c r="G532" s="2" t="str">
        <f>IF(ISBLANK(A532),"",IF(ISERROR(VLOOKUP(A532,'Cadastro-Estoque'!A:G,1,FALSE)),"Produto não cadastrado",VLOOKUP(A532,'Cadastro-Estoque'!A:G,2,FALSE)))</f>
        <v/>
      </c>
      <c r="H532" s="2" t="str">
        <f>IF(ISERROR(VLOOKUP(A532,'Cadastro-Estoque'!A:G,1,FALSE)),"",VLOOKUP(A532,'Cadastro-Estoque'!A:G,3,FALSE))</f>
        <v/>
      </c>
    </row>
    <row r="533" spans="5:8" ht="18.75" customHeight="1" x14ac:dyDescent="0.25">
      <c r="E533" s="2" t="str">
        <f t="shared" si="8"/>
        <v/>
      </c>
      <c r="F533" s="2" t="str">
        <f>IF(ISBLANK(A533),"",IF(ISERROR(VLOOKUP(A533,'Cadastro-Estoque'!A:G,1,FALSE)),"Produto não cadastrado",VLOOKUP(A533,'Cadastro-Estoque'!A:G,4,FALSE)))</f>
        <v/>
      </c>
      <c r="G533" s="2" t="str">
        <f>IF(ISBLANK(A533),"",IF(ISERROR(VLOOKUP(A533,'Cadastro-Estoque'!A:G,1,FALSE)),"Produto não cadastrado",VLOOKUP(A533,'Cadastro-Estoque'!A:G,2,FALSE)))</f>
        <v/>
      </c>
      <c r="H533" s="2" t="str">
        <f>IF(ISERROR(VLOOKUP(A533,'Cadastro-Estoque'!A:G,1,FALSE)),"",VLOOKUP(A533,'Cadastro-Estoque'!A:G,3,FALSE))</f>
        <v/>
      </c>
    </row>
    <row r="534" spans="5:8" ht="18.75" customHeight="1" x14ac:dyDescent="0.25">
      <c r="E534" s="2" t="str">
        <f t="shared" si="8"/>
        <v/>
      </c>
      <c r="F534" s="2" t="str">
        <f>IF(ISBLANK(A534),"",IF(ISERROR(VLOOKUP(A534,'Cadastro-Estoque'!A:G,1,FALSE)),"Produto não cadastrado",VLOOKUP(A534,'Cadastro-Estoque'!A:G,4,FALSE)))</f>
        <v/>
      </c>
      <c r="G534" s="2" t="str">
        <f>IF(ISBLANK(A534),"",IF(ISERROR(VLOOKUP(A534,'Cadastro-Estoque'!A:G,1,FALSE)),"Produto não cadastrado",VLOOKUP(A534,'Cadastro-Estoque'!A:G,2,FALSE)))</f>
        <v/>
      </c>
      <c r="H534" s="2" t="str">
        <f>IF(ISERROR(VLOOKUP(A534,'Cadastro-Estoque'!A:G,1,FALSE)),"",VLOOKUP(A534,'Cadastro-Estoque'!A:G,3,FALSE))</f>
        <v/>
      </c>
    </row>
    <row r="535" spans="5:8" ht="18.75" customHeight="1" x14ac:dyDescent="0.25">
      <c r="E535" s="2" t="str">
        <f t="shared" si="8"/>
        <v/>
      </c>
      <c r="F535" s="2" t="str">
        <f>IF(ISBLANK(A535),"",IF(ISERROR(VLOOKUP(A535,'Cadastro-Estoque'!A:G,1,FALSE)),"Produto não cadastrado",VLOOKUP(A535,'Cadastro-Estoque'!A:G,4,FALSE)))</f>
        <v/>
      </c>
      <c r="G535" s="2" t="str">
        <f>IF(ISBLANK(A535),"",IF(ISERROR(VLOOKUP(A535,'Cadastro-Estoque'!A:G,1,FALSE)),"Produto não cadastrado",VLOOKUP(A535,'Cadastro-Estoque'!A:G,2,FALSE)))</f>
        <v/>
      </c>
      <c r="H535" s="2" t="str">
        <f>IF(ISERROR(VLOOKUP(A535,'Cadastro-Estoque'!A:G,1,FALSE)),"",VLOOKUP(A535,'Cadastro-Estoque'!A:G,3,FALSE))</f>
        <v/>
      </c>
    </row>
    <row r="536" spans="5:8" ht="18.75" customHeight="1" x14ac:dyDescent="0.25">
      <c r="E536" s="2" t="str">
        <f t="shared" si="8"/>
        <v/>
      </c>
      <c r="F536" s="2" t="str">
        <f>IF(ISBLANK(A536),"",IF(ISERROR(VLOOKUP(A536,'Cadastro-Estoque'!A:G,1,FALSE)),"Produto não cadastrado",VLOOKUP(A536,'Cadastro-Estoque'!A:G,4,FALSE)))</f>
        <v/>
      </c>
      <c r="G536" s="2" t="str">
        <f>IF(ISBLANK(A536),"",IF(ISERROR(VLOOKUP(A536,'Cadastro-Estoque'!A:G,1,FALSE)),"Produto não cadastrado",VLOOKUP(A536,'Cadastro-Estoque'!A:G,2,FALSE)))</f>
        <v/>
      </c>
      <c r="H536" s="2" t="str">
        <f>IF(ISERROR(VLOOKUP(A536,'Cadastro-Estoque'!A:G,1,FALSE)),"",VLOOKUP(A536,'Cadastro-Estoque'!A:G,3,FALSE))</f>
        <v/>
      </c>
    </row>
    <row r="537" spans="5:8" ht="18.75" customHeight="1" x14ac:dyDescent="0.25">
      <c r="E537" s="2" t="str">
        <f t="shared" si="8"/>
        <v/>
      </c>
      <c r="F537" s="2" t="str">
        <f>IF(ISBLANK(A537),"",IF(ISERROR(VLOOKUP(A537,'Cadastro-Estoque'!A:G,1,FALSE)),"Produto não cadastrado",VLOOKUP(A537,'Cadastro-Estoque'!A:G,4,FALSE)))</f>
        <v/>
      </c>
      <c r="G537" s="2" t="str">
        <f>IF(ISBLANK(A537),"",IF(ISERROR(VLOOKUP(A537,'Cadastro-Estoque'!A:G,1,FALSE)),"Produto não cadastrado",VLOOKUP(A537,'Cadastro-Estoque'!A:G,2,FALSE)))</f>
        <v/>
      </c>
      <c r="H537" s="2" t="str">
        <f>IF(ISERROR(VLOOKUP(A537,'Cadastro-Estoque'!A:G,1,FALSE)),"",VLOOKUP(A537,'Cadastro-Estoque'!A:G,3,FALSE))</f>
        <v/>
      </c>
    </row>
    <row r="538" spans="5:8" ht="18.75" customHeight="1" x14ac:dyDescent="0.25">
      <c r="E538" s="2" t="str">
        <f t="shared" si="8"/>
        <v/>
      </c>
      <c r="F538" s="2" t="str">
        <f>IF(ISBLANK(A538),"",IF(ISERROR(VLOOKUP(A538,'Cadastro-Estoque'!A:G,1,FALSE)),"Produto não cadastrado",VLOOKUP(A538,'Cadastro-Estoque'!A:G,4,FALSE)))</f>
        <v/>
      </c>
      <c r="G538" s="2" t="str">
        <f>IF(ISBLANK(A538),"",IF(ISERROR(VLOOKUP(A538,'Cadastro-Estoque'!A:G,1,FALSE)),"Produto não cadastrado",VLOOKUP(A538,'Cadastro-Estoque'!A:G,2,FALSE)))</f>
        <v/>
      </c>
      <c r="H538" s="2" t="str">
        <f>IF(ISERROR(VLOOKUP(A538,'Cadastro-Estoque'!A:G,1,FALSE)),"",VLOOKUP(A538,'Cadastro-Estoque'!A:G,3,FALSE))</f>
        <v/>
      </c>
    </row>
    <row r="539" spans="5:8" ht="18.75" customHeight="1" x14ac:dyDescent="0.25">
      <c r="E539" s="2" t="str">
        <f t="shared" si="8"/>
        <v/>
      </c>
      <c r="F539" s="2" t="str">
        <f>IF(ISBLANK(A539),"",IF(ISERROR(VLOOKUP(A539,'Cadastro-Estoque'!A:G,1,FALSE)),"Produto não cadastrado",VLOOKUP(A539,'Cadastro-Estoque'!A:G,4,FALSE)))</f>
        <v/>
      </c>
      <c r="G539" s="2" t="str">
        <f>IF(ISBLANK(A539),"",IF(ISERROR(VLOOKUP(A539,'Cadastro-Estoque'!A:G,1,FALSE)),"Produto não cadastrado",VLOOKUP(A539,'Cadastro-Estoque'!A:G,2,FALSE)))</f>
        <v/>
      </c>
      <c r="H539" s="2" t="str">
        <f>IF(ISERROR(VLOOKUP(A539,'Cadastro-Estoque'!A:G,1,FALSE)),"",VLOOKUP(A539,'Cadastro-Estoque'!A:G,3,FALSE))</f>
        <v/>
      </c>
    </row>
    <row r="540" spans="5:8" ht="18.75" customHeight="1" x14ac:dyDescent="0.25">
      <c r="E540" s="2" t="str">
        <f t="shared" si="8"/>
        <v/>
      </c>
      <c r="F540" s="2" t="str">
        <f>IF(ISBLANK(A540),"",IF(ISERROR(VLOOKUP(A540,'Cadastro-Estoque'!A:G,1,FALSE)),"Produto não cadastrado",VLOOKUP(A540,'Cadastro-Estoque'!A:G,4,FALSE)))</f>
        <v/>
      </c>
      <c r="G540" s="2" t="str">
        <f>IF(ISBLANK(A540),"",IF(ISERROR(VLOOKUP(A540,'Cadastro-Estoque'!A:G,1,FALSE)),"Produto não cadastrado",VLOOKUP(A540,'Cadastro-Estoque'!A:G,2,FALSE)))</f>
        <v/>
      </c>
      <c r="H540" s="2" t="str">
        <f>IF(ISERROR(VLOOKUP(A540,'Cadastro-Estoque'!A:G,1,FALSE)),"",VLOOKUP(A540,'Cadastro-Estoque'!A:G,3,FALSE))</f>
        <v/>
      </c>
    </row>
    <row r="541" spans="5:8" ht="18.75" customHeight="1" x14ac:dyDescent="0.25">
      <c r="E541" s="2" t="str">
        <f t="shared" si="8"/>
        <v/>
      </c>
      <c r="F541" s="2" t="str">
        <f>IF(ISBLANK(A541),"",IF(ISERROR(VLOOKUP(A541,'Cadastro-Estoque'!A:G,1,FALSE)),"Produto não cadastrado",VLOOKUP(A541,'Cadastro-Estoque'!A:G,4,FALSE)))</f>
        <v/>
      </c>
      <c r="G541" s="2" t="str">
        <f>IF(ISBLANK(A541),"",IF(ISERROR(VLOOKUP(A541,'Cadastro-Estoque'!A:G,1,FALSE)),"Produto não cadastrado",VLOOKUP(A541,'Cadastro-Estoque'!A:G,2,FALSE)))</f>
        <v/>
      </c>
      <c r="H541" s="2" t="str">
        <f>IF(ISERROR(VLOOKUP(A541,'Cadastro-Estoque'!A:G,1,FALSE)),"",VLOOKUP(A541,'Cadastro-Estoque'!A:G,3,FALSE))</f>
        <v/>
      </c>
    </row>
    <row r="542" spans="5:8" ht="18.75" customHeight="1" x14ac:dyDescent="0.25">
      <c r="E542" s="2" t="str">
        <f t="shared" si="8"/>
        <v/>
      </c>
      <c r="F542" s="2" t="str">
        <f>IF(ISBLANK(A542),"",IF(ISERROR(VLOOKUP(A542,'Cadastro-Estoque'!A:G,1,FALSE)),"Produto não cadastrado",VLOOKUP(A542,'Cadastro-Estoque'!A:G,4,FALSE)))</f>
        <v/>
      </c>
      <c r="G542" s="2" t="str">
        <f>IF(ISBLANK(A542),"",IF(ISERROR(VLOOKUP(A542,'Cadastro-Estoque'!A:G,1,FALSE)),"Produto não cadastrado",VLOOKUP(A542,'Cadastro-Estoque'!A:G,2,FALSE)))</f>
        <v/>
      </c>
      <c r="H542" s="2" t="str">
        <f>IF(ISERROR(VLOOKUP(A542,'Cadastro-Estoque'!A:G,1,FALSE)),"",VLOOKUP(A542,'Cadastro-Estoque'!A:G,3,FALSE))</f>
        <v/>
      </c>
    </row>
    <row r="543" spans="5:8" ht="18.75" customHeight="1" x14ac:dyDescent="0.25">
      <c r="E543" s="2" t="str">
        <f t="shared" si="8"/>
        <v/>
      </c>
      <c r="F543" s="2" t="str">
        <f>IF(ISBLANK(A543),"",IF(ISERROR(VLOOKUP(A543,'Cadastro-Estoque'!A:G,1,FALSE)),"Produto não cadastrado",VLOOKUP(A543,'Cadastro-Estoque'!A:G,4,FALSE)))</f>
        <v/>
      </c>
      <c r="G543" s="2" t="str">
        <f>IF(ISBLANK(A543),"",IF(ISERROR(VLOOKUP(A543,'Cadastro-Estoque'!A:G,1,FALSE)),"Produto não cadastrado",VLOOKUP(A543,'Cadastro-Estoque'!A:G,2,FALSE)))</f>
        <v/>
      </c>
      <c r="H543" s="2" t="str">
        <f>IF(ISERROR(VLOOKUP(A543,'Cadastro-Estoque'!A:G,1,FALSE)),"",VLOOKUP(A543,'Cadastro-Estoque'!A:G,3,FALSE))</f>
        <v/>
      </c>
    </row>
    <row r="544" spans="5:8" ht="18.75" customHeight="1" x14ac:dyDescent="0.25">
      <c r="E544" s="2" t="str">
        <f t="shared" si="8"/>
        <v/>
      </c>
      <c r="F544" s="2" t="str">
        <f>IF(ISBLANK(A544),"",IF(ISERROR(VLOOKUP(A544,'Cadastro-Estoque'!A:G,1,FALSE)),"Produto não cadastrado",VLOOKUP(A544,'Cadastro-Estoque'!A:G,4,FALSE)))</f>
        <v/>
      </c>
      <c r="G544" s="2" t="str">
        <f>IF(ISBLANK(A544),"",IF(ISERROR(VLOOKUP(A544,'Cadastro-Estoque'!A:G,1,FALSE)),"Produto não cadastrado",VLOOKUP(A544,'Cadastro-Estoque'!A:G,2,FALSE)))</f>
        <v/>
      </c>
      <c r="H544" s="2" t="str">
        <f>IF(ISERROR(VLOOKUP(A544,'Cadastro-Estoque'!A:G,1,FALSE)),"",VLOOKUP(A544,'Cadastro-Estoque'!A:G,3,FALSE))</f>
        <v/>
      </c>
    </row>
    <row r="545" spans="5:8" ht="18.75" customHeight="1" x14ac:dyDescent="0.25">
      <c r="E545" s="2" t="str">
        <f t="shared" si="8"/>
        <v/>
      </c>
      <c r="F545" s="2" t="str">
        <f>IF(ISBLANK(A545),"",IF(ISERROR(VLOOKUP(A545,'Cadastro-Estoque'!A:G,1,FALSE)),"Produto não cadastrado",VLOOKUP(A545,'Cadastro-Estoque'!A:G,4,FALSE)))</f>
        <v/>
      </c>
      <c r="G545" s="2" t="str">
        <f>IF(ISBLANK(A545),"",IF(ISERROR(VLOOKUP(A545,'Cadastro-Estoque'!A:G,1,FALSE)),"Produto não cadastrado",VLOOKUP(A545,'Cadastro-Estoque'!A:G,2,FALSE)))</f>
        <v/>
      </c>
      <c r="H545" s="2" t="str">
        <f>IF(ISERROR(VLOOKUP(A545,'Cadastro-Estoque'!A:G,1,FALSE)),"",VLOOKUP(A545,'Cadastro-Estoque'!A:G,3,FALSE))</f>
        <v/>
      </c>
    </row>
    <row r="546" spans="5:8" ht="18.75" customHeight="1" x14ac:dyDescent="0.25">
      <c r="E546" s="2" t="str">
        <f t="shared" si="8"/>
        <v/>
      </c>
      <c r="F546" s="2" t="str">
        <f>IF(ISBLANK(A546),"",IF(ISERROR(VLOOKUP(A546,'Cadastro-Estoque'!A:G,1,FALSE)),"Produto não cadastrado",VLOOKUP(A546,'Cadastro-Estoque'!A:G,4,FALSE)))</f>
        <v/>
      </c>
      <c r="G546" s="2" t="str">
        <f>IF(ISBLANK(A546),"",IF(ISERROR(VLOOKUP(A546,'Cadastro-Estoque'!A:G,1,FALSE)),"Produto não cadastrado",VLOOKUP(A546,'Cadastro-Estoque'!A:G,2,FALSE)))</f>
        <v/>
      </c>
      <c r="H546" s="2" t="str">
        <f>IF(ISERROR(VLOOKUP(A546,'Cadastro-Estoque'!A:G,1,FALSE)),"",VLOOKUP(A546,'Cadastro-Estoque'!A:G,3,FALSE))</f>
        <v/>
      </c>
    </row>
    <row r="547" spans="5:8" ht="18.75" customHeight="1" x14ac:dyDescent="0.25">
      <c r="E547" s="2" t="str">
        <f t="shared" si="8"/>
        <v/>
      </c>
      <c r="F547" s="2" t="str">
        <f>IF(ISBLANK(A547),"",IF(ISERROR(VLOOKUP(A547,'Cadastro-Estoque'!A:G,1,FALSE)),"Produto não cadastrado",VLOOKUP(A547,'Cadastro-Estoque'!A:G,4,FALSE)))</f>
        <v/>
      </c>
      <c r="G547" s="2" t="str">
        <f>IF(ISBLANK(A547),"",IF(ISERROR(VLOOKUP(A547,'Cadastro-Estoque'!A:G,1,FALSE)),"Produto não cadastrado",VLOOKUP(A547,'Cadastro-Estoque'!A:G,2,FALSE)))</f>
        <v/>
      </c>
      <c r="H547" s="2" t="str">
        <f>IF(ISERROR(VLOOKUP(A547,'Cadastro-Estoque'!A:G,1,FALSE)),"",VLOOKUP(A547,'Cadastro-Estoque'!A:G,3,FALSE))</f>
        <v/>
      </c>
    </row>
    <row r="548" spans="5:8" ht="18.75" customHeight="1" x14ac:dyDescent="0.25">
      <c r="E548" s="2" t="str">
        <f t="shared" si="8"/>
        <v/>
      </c>
      <c r="F548" s="2" t="str">
        <f>IF(ISBLANK(A548),"",IF(ISERROR(VLOOKUP(A548,'Cadastro-Estoque'!A:G,1,FALSE)),"Produto não cadastrado",VLOOKUP(A548,'Cadastro-Estoque'!A:G,4,FALSE)))</f>
        <v/>
      </c>
      <c r="G548" s="2" t="str">
        <f>IF(ISBLANK(A548),"",IF(ISERROR(VLOOKUP(A548,'Cadastro-Estoque'!A:G,1,FALSE)),"Produto não cadastrado",VLOOKUP(A548,'Cadastro-Estoque'!A:G,2,FALSE)))</f>
        <v/>
      </c>
      <c r="H548" s="2" t="str">
        <f>IF(ISERROR(VLOOKUP(A548,'Cadastro-Estoque'!A:G,1,FALSE)),"",VLOOKUP(A548,'Cadastro-Estoque'!A:G,3,FALSE))</f>
        <v/>
      </c>
    </row>
    <row r="549" spans="5:8" ht="18.75" customHeight="1" x14ac:dyDescent="0.25">
      <c r="E549" s="2" t="str">
        <f t="shared" si="8"/>
        <v/>
      </c>
      <c r="F549" s="2" t="str">
        <f>IF(ISBLANK(A549),"",IF(ISERROR(VLOOKUP(A549,'Cadastro-Estoque'!A:G,1,FALSE)),"Produto não cadastrado",VLOOKUP(A549,'Cadastro-Estoque'!A:G,4,FALSE)))</f>
        <v/>
      </c>
      <c r="G549" s="2" t="str">
        <f>IF(ISBLANK(A549),"",IF(ISERROR(VLOOKUP(A549,'Cadastro-Estoque'!A:G,1,FALSE)),"Produto não cadastrado",VLOOKUP(A549,'Cadastro-Estoque'!A:G,2,FALSE)))</f>
        <v/>
      </c>
      <c r="H549" s="2" t="str">
        <f>IF(ISERROR(VLOOKUP(A549,'Cadastro-Estoque'!A:G,1,FALSE)),"",VLOOKUP(A549,'Cadastro-Estoque'!A:G,3,FALSE))</f>
        <v/>
      </c>
    </row>
    <row r="550" spans="5:8" ht="18.75" customHeight="1" x14ac:dyDescent="0.25">
      <c r="E550" s="2" t="str">
        <f t="shared" si="8"/>
        <v/>
      </c>
      <c r="F550" s="2" t="str">
        <f>IF(ISBLANK(A550),"",IF(ISERROR(VLOOKUP(A550,'Cadastro-Estoque'!A:G,1,FALSE)),"Produto não cadastrado",VLOOKUP(A550,'Cadastro-Estoque'!A:G,4,FALSE)))</f>
        <v/>
      </c>
      <c r="G550" s="2" t="str">
        <f>IF(ISBLANK(A550),"",IF(ISERROR(VLOOKUP(A550,'Cadastro-Estoque'!A:G,1,FALSE)),"Produto não cadastrado",VLOOKUP(A550,'Cadastro-Estoque'!A:G,2,FALSE)))</f>
        <v/>
      </c>
      <c r="H550" s="2" t="str">
        <f>IF(ISERROR(VLOOKUP(A550,'Cadastro-Estoque'!A:G,1,FALSE)),"",VLOOKUP(A550,'Cadastro-Estoque'!A:G,3,FALSE))</f>
        <v/>
      </c>
    </row>
    <row r="551" spans="5:8" ht="18.75" customHeight="1" x14ac:dyDescent="0.25">
      <c r="E551" s="2" t="str">
        <f t="shared" si="8"/>
        <v/>
      </c>
      <c r="F551" s="2" t="str">
        <f>IF(ISBLANK(A551),"",IF(ISERROR(VLOOKUP(A551,'Cadastro-Estoque'!A:G,1,FALSE)),"Produto não cadastrado",VLOOKUP(A551,'Cadastro-Estoque'!A:G,4,FALSE)))</f>
        <v/>
      </c>
      <c r="G551" s="2" t="str">
        <f>IF(ISBLANK(A551),"",IF(ISERROR(VLOOKUP(A551,'Cadastro-Estoque'!A:G,1,FALSE)),"Produto não cadastrado",VLOOKUP(A551,'Cadastro-Estoque'!A:G,2,FALSE)))</f>
        <v/>
      </c>
      <c r="H551" s="2" t="str">
        <f>IF(ISERROR(VLOOKUP(A551,'Cadastro-Estoque'!A:G,1,FALSE)),"",VLOOKUP(A551,'Cadastro-Estoque'!A:G,3,FALSE))</f>
        <v/>
      </c>
    </row>
    <row r="552" spans="5:8" ht="18.75" customHeight="1" x14ac:dyDescent="0.25">
      <c r="E552" s="2" t="str">
        <f t="shared" si="8"/>
        <v/>
      </c>
      <c r="F552" s="2" t="str">
        <f>IF(ISBLANK(A552),"",IF(ISERROR(VLOOKUP(A552,'Cadastro-Estoque'!A:G,1,FALSE)),"Produto não cadastrado",VLOOKUP(A552,'Cadastro-Estoque'!A:G,4,FALSE)))</f>
        <v/>
      </c>
      <c r="G552" s="2" t="str">
        <f>IF(ISBLANK(A552),"",IF(ISERROR(VLOOKUP(A552,'Cadastro-Estoque'!A:G,1,FALSE)),"Produto não cadastrado",VLOOKUP(A552,'Cadastro-Estoque'!A:G,2,FALSE)))</f>
        <v/>
      </c>
      <c r="H552" s="2" t="str">
        <f>IF(ISERROR(VLOOKUP(A552,'Cadastro-Estoque'!A:G,1,FALSE)),"",VLOOKUP(A552,'Cadastro-Estoque'!A:G,3,FALSE))</f>
        <v/>
      </c>
    </row>
    <row r="553" spans="5:8" ht="18.75" customHeight="1" x14ac:dyDescent="0.25">
      <c r="E553" s="2" t="str">
        <f t="shared" si="8"/>
        <v/>
      </c>
      <c r="F553" s="2" t="str">
        <f>IF(ISBLANK(A553),"",IF(ISERROR(VLOOKUP(A553,'Cadastro-Estoque'!A:G,1,FALSE)),"Produto não cadastrado",VLOOKUP(A553,'Cadastro-Estoque'!A:G,4,FALSE)))</f>
        <v/>
      </c>
      <c r="G553" s="2" t="str">
        <f>IF(ISBLANK(A553),"",IF(ISERROR(VLOOKUP(A553,'Cadastro-Estoque'!A:G,1,FALSE)),"Produto não cadastrado",VLOOKUP(A553,'Cadastro-Estoque'!A:G,2,FALSE)))</f>
        <v/>
      </c>
      <c r="H553" s="2" t="str">
        <f>IF(ISERROR(VLOOKUP(A553,'Cadastro-Estoque'!A:G,1,FALSE)),"",VLOOKUP(A553,'Cadastro-Estoque'!A:G,3,FALSE))</f>
        <v/>
      </c>
    </row>
    <row r="554" spans="5:8" ht="18.75" customHeight="1" x14ac:dyDescent="0.25">
      <c r="E554" s="2" t="str">
        <f t="shared" si="8"/>
        <v/>
      </c>
      <c r="F554" s="2" t="str">
        <f>IF(ISBLANK(A554),"",IF(ISERROR(VLOOKUP(A554,'Cadastro-Estoque'!A:G,1,FALSE)),"Produto não cadastrado",VLOOKUP(A554,'Cadastro-Estoque'!A:G,4,FALSE)))</f>
        <v/>
      </c>
      <c r="G554" s="2" t="str">
        <f>IF(ISBLANK(A554),"",IF(ISERROR(VLOOKUP(A554,'Cadastro-Estoque'!A:G,1,FALSE)),"Produto não cadastrado",VLOOKUP(A554,'Cadastro-Estoque'!A:G,2,FALSE)))</f>
        <v/>
      </c>
      <c r="H554" s="2" t="str">
        <f>IF(ISERROR(VLOOKUP(A554,'Cadastro-Estoque'!A:G,1,FALSE)),"",VLOOKUP(A554,'Cadastro-Estoque'!A:G,3,FALSE))</f>
        <v/>
      </c>
    </row>
    <row r="555" spans="5:8" ht="18.75" customHeight="1" x14ac:dyDescent="0.25">
      <c r="E555" s="2" t="str">
        <f t="shared" si="8"/>
        <v/>
      </c>
      <c r="F555" s="2" t="str">
        <f>IF(ISBLANK(A555),"",IF(ISERROR(VLOOKUP(A555,'Cadastro-Estoque'!A:G,1,FALSE)),"Produto não cadastrado",VLOOKUP(A555,'Cadastro-Estoque'!A:G,4,FALSE)))</f>
        <v/>
      </c>
      <c r="G555" s="2" t="str">
        <f>IF(ISBLANK(A555),"",IF(ISERROR(VLOOKUP(A555,'Cadastro-Estoque'!A:G,1,FALSE)),"Produto não cadastrado",VLOOKUP(A555,'Cadastro-Estoque'!A:G,2,FALSE)))</f>
        <v/>
      </c>
      <c r="H555" s="2" t="str">
        <f>IF(ISERROR(VLOOKUP(A555,'Cadastro-Estoque'!A:G,1,FALSE)),"",VLOOKUP(A555,'Cadastro-Estoque'!A:G,3,FALSE))</f>
        <v/>
      </c>
    </row>
    <row r="556" spans="5:8" ht="18.75" customHeight="1" x14ac:dyDescent="0.25">
      <c r="E556" s="2" t="str">
        <f t="shared" si="8"/>
        <v/>
      </c>
      <c r="F556" s="2" t="str">
        <f>IF(ISBLANK(A556),"",IF(ISERROR(VLOOKUP(A556,'Cadastro-Estoque'!A:G,1,FALSE)),"Produto não cadastrado",VLOOKUP(A556,'Cadastro-Estoque'!A:G,4,FALSE)))</f>
        <v/>
      </c>
      <c r="G556" s="2" t="str">
        <f>IF(ISBLANK(A556),"",IF(ISERROR(VLOOKUP(A556,'Cadastro-Estoque'!A:G,1,FALSE)),"Produto não cadastrado",VLOOKUP(A556,'Cadastro-Estoque'!A:G,2,FALSE)))</f>
        <v/>
      </c>
      <c r="H556" s="2" t="str">
        <f>IF(ISERROR(VLOOKUP(A556,'Cadastro-Estoque'!A:G,1,FALSE)),"",VLOOKUP(A556,'Cadastro-Estoque'!A:G,3,FALSE))</f>
        <v/>
      </c>
    </row>
    <row r="557" spans="5:8" ht="18.75" customHeight="1" x14ac:dyDescent="0.25">
      <c r="E557" s="2" t="str">
        <f t="shared" si="8"/>
        <v/>
      </c>
      <c r="F557" s="2" t="str">
        <f>IF(ISBLANK(A557),"",IF(ISERROR(VLOOKUP(A557,'Cadastro-Estoque'!A:G,1,FALSE)),"Produto não cadastrado",VLOOKUP(A557,'Cadastro-Estoque'!A:G,4,FALSE)))</f>
        <v/>
      </c>
      <c r="G557" s="2" t="str">
        <f>IF(ISBLANK(A557),"",IF(ISERROR(VLOOKUP(A557,'Cadastro-Estoque'!A:G,1,FALSE)),"Produto não cadastrado",VLOOKUP(A557,'Cadastro-Estoque'!A:G,2,FALSE)))</f>
        <v/>
      </c>
      <c r="H557" s="2" t="str">
        <f>IF(ISERROR(VLOOKUP(A557,'Cadastro-Estoque'!A:G,1,FALSE)),"",VLOOKUP(A557,'Cadastro-Estoque'!A:G,3,FALSE))</f>
        <v/>
      </c>
    </row>
    <row r="558" spans="5:8" ht="18.75" customHeight="1" x14ac:dyDescent="0.25">
      <c r="E558" s="2" t="str">
        <f t="shared" si="8"/>
        <v/>
      </c>
      <c r="F558" s="2" t="str">
        <f>IF(ISBLANK(A558),"",IF(ISERROR(VLOOKUP(A558,'Cadastro-Estoque'!A:G,1,FALSE)),"Produto não cadastrado",VLOOKUP(A558,'Cadastro-Estoque'!A:G,4,FALSE)))</f>
        <v/>
      </c>
      <c r="G558" s="2" t="str">
        <f>IF(ISBLANK(A558),"",IF(ISERROR(VLOOKUP(A558,'Cadastro-Estoque'!A:G,1,FALSE)),"Produto não cadastrado",VLOOKUP(A558,'Cadastro-Estoque'!A:G,2,FALSE)))</f>
        <v/>
      </c>
      <c r="H558" s="2" t="str">
        <f>IF(ISERROR(VLOOKUP(A558,'Cadastro-Estoque'!A:G,1,FALSE)),"",VLOOKUP(A558,'Cadastro-Estoque'!A:G,3,FALSE))</f>
        <v/>
      </c>
    </row>
    <row r="559" spans="5:8" ht="18.75" customHeight="1" x14ac:dyDescent="0.25">
      <c r="E559" s="2" t="str">
        <f t="shared" si="8"/>
        <v/>
      </c>
      <c r="F559" s="2" t="str">
        <f>IF(ISBLANK(A559),"",IF(ISERROR(VLOOKUP(A559,'Cadastro-Estoque'!A:G,1,FALSE)),"Produto não cadastrado",VLOOKUP(A559,'Cadastro-Estoque'!A:G,4,FALSE)))</f>
        <v/>
      </c>
      <c r="G559" s="2" t="str">
        <f>IF(ISBLANK(A559),"",IF(ISERROR(VLOOKUP(A559,'Cadastro-Estoque'!A:G,1,FALSE)),"Produto não cadastrado",VLOOKUP(A559,'Cadastro-Estoque'!A:G,2,FALSE)))</f>
        <v/>
      </c>
      <c r="H559" s="2" t="str">
        <f>IF(ISERROR(VLOOKUP(A559,'Cadastro-Estoque'!A:G,1,FALSE)),"",VLOOKUP(A559,'Cadastro-Estoque'!A:G,3,FALSE))</f>
        <v/>
      </c>
    </row>
    <row r="560" spans="5:8" ht="18.75" customHeight="1" x14ac:dyDescent="0.25">
      <c r="E560" s="2" t="str">
        <f t="shared" si="8"/>
        <v/>
      </c>
      <c r="F560" s="2" t="str">
        <f>IF(ISBLANK(A560),"",IF(ISERROR(VLOOKUP(A560,'Cadastro-Estoque'!A:G,1,FALSE)),"Produto não cadastrado",VLOOKUP(A560,'Cadastro-Estoque'!A:G,4,FALSE)))</f>
        <v/>
      </c>
      <c r="G560" s="2" t="str">
        <f>IF(ISBLANK(A560),"",IF(ISERROR(VLOOKUP(A560,'Cadastro-Estoque'!A:G,1,FALSE)),"Produto não cadastrado",VLOOKUP(A560,'Cadastro-Estoque'!A:G,2,FALSE)))</f>
        <v/>
      </c>
      <c r="H560" s="2" t="str">
        <f>IF(ISERROR(VLOOKUP(A560,'Cadastro-Estoque'!A:G,1,FALSE)),"",VLOOKUP(A560,'Cadastro-Estoque'!A:G,3,FALSE))</f>
        <v/>
      </c>
    </row>
    <row r="561" spans="5:8" ht="18.75" customHeight="1" x14ac:dyDescent="0.25">
      <c r="E561" s="2" t="str">
        <f t="shared" si="8"/>
        <v/>
      </c>
      <c r="F561" s="2" t="str">
        <f>IF(ISBLANK(A561),"",IF(ISERROR(VLOOKUP(A561,'Cadastro-Estoque'!A:G,1,FALSE)),"Produto não cadastrado",VLOOKUP(A561,'Cadastro-Estoque'!A:G,4,FALSE)))</f>
        <v/>
      </c>
      <c r="G561" s="2" t="str">
        <f>IF(ISBLANK(A561),"",IF(ISERROR(VLOOKUP(A561,'Cadastro-Estoque'!A:G,1,FALSE)),"Produto não cadastrado",VLOOKUP(A561,'Cadastro-Estoque'!A:G,2,FALSE)))</f>
        <v/>
      </c>
      <c r="H561" s="2" t="str">
        <f>IF(ISERROR(VLOOKUP(A561,'Cadastro-Estoque'!A:G,1,FALSE)),"",VLOOKUP(A561,'Cadastro-Estoque'!A:G,3,FALSE))</f>
        <v/>
      </c>
    </row>
    <row r="562" spans="5:8" ht="18.75" customHeight="1" x14ac:dyDescent="0.25">
      <c r="E562" s="2" t="str">
        <f t="shared" si="8"/>
        <v/>
      </c>
      <c r="F562" s="2" t="str">
        <f>IF(ISBLANK(A562),"",IF(ISERROR(VLOOKUP(A562,'Cadastro-Estoque'!A:G,1,FALSE)),"Produto não cadastrado",VLOOKUP(A562,'Cadastro-Estoque'!A:G,4,FALSE)))</f>
        <v/>
      </c>
      <c r="G562" s="2" t="str">
        <f>IF(ISBLANK(A562),"",IF(ISERROR(VLOOKUP(A562,'Cadastro-Estoque'!A:G,1,FALSE)),"Produto não cadastrado",VLOOKUP(A562,'Cadastro-Estoque'!A:G,2,FALSE)))</f>
        <v/>
      </c>
      <c r="H562" s="2" t="str">
        <f>IF(ISERROR(VLOOKUP(A562,'Cadastro-Estoque'!A:G,1,FALSE)),"",VLOOKUP(A562,'Cadastro-Estoque'!A:G,3,FALSE))</f>
        <v/>
      </c>
    </row>
    <row r="563" spans="5:8" ht="18.75" customHeight="1" x14ac:dyDescent="0.25">
      <c r="E563" s="2" t="str">
        <f t="shared" si="8"/>
        <v/>
      </c>
      <c r="F563" s="2" t="str">
        <f>IF(ISBLANK(A563),"",IF(ISERROR(VLOOKUP(A563,'Cadastro-Estoque'!A:G,1,FALSE)),"Produto não cadastrado",VLOOKUP(A563,'Cadastro-Estoque'!A:G,4,FALSE)))</f>
        <v/>
      </c>
      <c r="G563" s="2" t="str">
        <f>IF(ISBLANK(A563),"",IF(ISERROR(VLOOKUP(A563,'Cadastro-Estoque'!A:G,1,FALSE)),"Produto não cadastrado",VLOOKUP(A563,'Cadastro-Estoque'!A:G,2,FALSE)))</f>
        <v/>
      </c>
      <c r="H563" s="2" t="str">
        <f>IF(ISERROR(VLOOKUP(A563,'Cadastro-Estoque'!A:G,1,FALSE)),"",VLOOKUP(A563,'Cadastro-Estoque'!A:G,3,FALSE))</f>
        <v/>
      </c>
    </row>
    <row r="564" spans="5:8" ht="18.75" customHeight="1" x14ac:dyDescent="0.25">
      <c r="E564" s="2" t="str">
        <f t="shared" si="8"/>
        <v/>
      </c>
      <c r="F564" s="2" t="str">
        <f>IF(ISBLANK(A564),"",IF(ISERROR(VLOOKUP(A564,'Cadastro-Estoque'!A:G,1,FALSE)),"Produto não cadastrado",VLOOKUP(A564,'Cadastro-Estoque'!A:G,4,FALSE)))</f>
        <v/>
      </c>
      <c r="G564" s="2" t="str">
        <f>IF(ISBLANK(A564),"",IF(ISERROR(VLOOKUP(A564,'Cadastro-Estoque'!A:G,1,FALSE)),"Produto não cadastrado",VLOOKUP(A564,'Cadastro-Estoque'!A:G,2,FALSE)))</f>
        <v/>
      </c>
      <c r="H564" s="2" t="str">
        <f>IF(ISERROR(VLOOKUP(A564,'Cadastro-Estoque'!A:G,1,FALSE)),"",VLOOKUP(A564,'Cadastro-Estoque'!A:G,3,FALSE))</f>
        <v/>
      </c>
    </row>
    <row r="565" spans="5:8" ht="18.75" customHeight="1" x14ac:dyDescent="0.25">
      <c r="E565" s="2" t="str">
        <f t="shared" si="8"/>
        <v/>
      </c>
      <c r="F565" s="2" t="str">
        <f>IF(ISBLANK(A565),"",IF(ISERROR(VLOOKUP(A565,'Cadastro-Estoque'!A:G,1,FALSE)),"Produto não cadastrado",VLOOKUP(A565,'Cadastro-Estoque'!A:G,4,FALSE)))</f>
        <v/>
      </c>
      <c r="G565" s="2" t="str">
        <f>IF(ISBLANK(A565),"",IF(ISERROR(VLOOKUP(A565,'Cadastro-Estoque'!A:G,1,FALSE)),"Produto não cadastrado",VLOOKUP(A565,'Cadastro-Estoque'!A:G,2,FALSE)))</f>
        <v/>
      </c>
      <c r="H565" s="2" t="str">
        <f>IF(ISERROR(VLOOKUP(A565,'Cadastro-Estoque'!A:G,1,FALSE)),"",VLOOKUP(A565,'Cadastro-Estoque'!A:G,3,FALSE))</f>
        <v/>
      </c>
    </row>
    <row r="566" spans="5:8" ht="18.75" customHeight="1" x14ac:dyDescent="0.25">
      <c r="E566" s="2" t="str">
        <f t="shared" si="8"/>
        <v/>
      </c>
      <c r="F566" s="2" t="str">
        <f>IF(ISBLANK(A566),"",IF(ISERROR(VLOOKUP(A566,'Cadastro-Estoque'!A:G,1,FALSE)),"Produto não cadastrado",VLOOKUP(A566,'Cadastro-Estoque'!A:G,4,FALSE)))</f>
        <v/>
      </c>
      <c r="G566" s="2" t="str">
        <f>IF(ISBLANK(A566),"",IF(ISERROR(VLOOKUP(A566,'Cadastro-Estoque'!A:G,1,FALSE)),"Produto não cadastrado",VLOOKUP(A566,'Cadastro-Estoque'!A:G,2,FALSE)))</f>
        <v/>
      </c>
      <c r="H566" s="2" t="str">
        <f>IF(ISERROR(VLOOKUP(A566,'Cadastro-Estoque'!A:G,1,FALSE)),"",VLOOKUP(A566,'Cadastro-Estoque'!A:G,3,FALSE))</f>
        <v/>
      </c>
    </row>
    <row r="567" spans="5:8" ht="18.75" customHeight="1" x14ac:dyDescent="0.25">
      <c r="E567" s="2" t="str">
        <f t="shared" si="8"/>
        <v/>
      </c>
      <c r="F567" s="2" t="str">
        <f>IF(ISBLANK(A567),"",IF(ISERROR(VLOOKUP(A567,'Cadastro-Estoque'!A:G,1,FALSE)),"Produto não cadastrado",VLOOKUP(A567,'Cadastro-Estoque'!A:G,4,FALSE)))</f>
        <v/>
      </c>
      <c r="G567" s="2" t="str">
        <f>IF(ISBLANK(A567),"",IF(ISERROR(VLOOKUP(A567,'Cadastro-Estoque'!A:G,1,FALSE)),"Produto não cadastrado",VLOOKUP(A567,'Cadastro-Estoque'!A:G,2,FALSE)))</f>
        <v/>
      </c>
      <c r="H567" s="2" t="str">
        <f>IF(ISERROR(VLOOKUP(A567,'Cadastro-Estoque'!A:G,1,FALSE)),"",VLOOKUP(A567,'Cadastro-Estoque'!A:G,3,FALSE))</f>
        <v/>
      </c>
    </row>
    <row r="568" spans="5:8" ht="18.75" customHeight="1" x14ac:dyDescent="0.25">
      <c r="E568" s="2" t="str">
        <f t="shared" si="8"/>
        <v/>
      </c>
      <c r="F568" s="2" t="str">
        <f>IF(ISBLANK(A568),"",IF(ISERROR(VLOOKUP(A568,'Cadastro-Estoque'!A:G,1,FALSE)),"Produto não cadastrado",VLOOKUP(A568,'Cadastro-Estoque'!A:G,4,FALSE)))</f>
        <v/>
      </c>
      <c r="G568" s="2" t="str">
        <f>IF(ISBLANK(A568),"",IF(ISERROR(VLOOKUP(A568,'Cadastro-Estoque'!A:G,1,FALSE)),"Produto não cadastrado",VLOOKUP(A568,'Cadastro-Estoque'!A:G,2,FALSE)))</f>
        <v/>
      </c>
      <c r="H568" s="2" t="str">
        <f>IF(ISERROR(VLOOKUP(A568,'Cadastro-Estoque'!A:G,1,FALSE)),"",VLOOKUP(A568,'Cadastro-Estoque'!A:G,3,FALSE))</f>
        <v/>
      </c>
    </row>
    <row r="569" spans="5:8" ht="18.75" customHeight="1" x14ac:dyDescent="0.25">
      <c r="E569" s="2" t="str">
        <f t="shared" si="8"/>
        <v/>
      </c>
      <c r="F569" s="2" t="str">
        <f>IF(ISBLANK(A569),"",IF(ISERROR(VLOOKUP(A569,'Cadastro-Estoque'!A:G,1,FALSE)),"Produto não cadastrado",VLOOKUP(A569,'Cadastro-Estoque'!A:G,4,FALSE)))</f>
        <v/>
      </c>
      <c r="G569" s="2" t="str">
        <f>IF(ISBLANK(A569),"",IF(ISERROR(VLOOKUP(A569,'Cadastro-Estoque'!A:G,1,FALSE)),"Produto não cadastrado",VLOOKUP(A569,'Cadastro-Estoque'!A:G,2,FALSE)))</f>
        <v/>
      </c>
      <c r="H569" s="2" t="str">
        <f>IF(ISERROR(VLOOKUP(A569,'Cadastro-Estoque'!A:G,1,FALSE)),"",VLOOKUP(A569,'Cadastro-Estoque'!A:G,3,FALSE))</f>
        <v/>
      </c>
    </row>
    <row r="570" spans="5:8" ht="18.75" customHeight="1" x14ac:dyDescent="0.25">
      <c r="E570" s="2" t="str">
        <f t="shared" si="8"/>
        <v/>
      </c>
      <c r="F570" s="2" t="str">
        <f>IF(ISBLANK(A570),"",IF(ISERROR(VLOOKUP(A570,'Cadastro-Estoque'!A:G,1,FALSE)),"Produto não cadastrado",VLOOKUP(A570,'Cadastro-Estoque'!A:G,4,FALSE)))</f>
        <v/>
      </c>
      <c r="G570" s="2" t="str">
        <f>IF(ISBLANK(A570),"",IF(ISERROR(VLOOKUP(A570,'Cadastro-Estoque'!A:G,1,FALSE)),"Produto não cadastrado",VLOOKUP(A570,'Cadastro-Estoque'!A:G,2,FALSE)))</f>
        <v/>
      </c>
      <c r="H570" s="2" t="str">
        <f>IF(ISERROR(VLOOKUP(A570,'Cadastro-Estoque'!A:G,1,FALSE)),"",VLOOKUP(A570,'Cadastro-Estoque'!A:G,3,FALSE))</f>
        <v/>
      </c>
    </row>
    <row r="571" spans="5:8" ht="18.75" customHeight="1" x14ac:dyDescent="0.25">
      <c r="E571" s="2" t="str">
        <f t="shared" si="8"/>
        <v/>
      </c>
      <c r="F571" s="2" t="str">
        <f>IF(ISBLANK(A571),"",IF(ISERROR(VLOOKUP(A571,'Cadastro-Estoque'!A:G,1,FALSE)),"Produto não cadastrado",VLOOKUP(A571,'Cadastro-Estoque'!A:G,4,FALSE)))</f>
        <v/>
      </c>
      <c r="G571" s="2" t="str">
        <f>IF(ISBLANK(A571),"",IF(ISERROR(VLOOKUP(A571,'Cadastro-Estoque'!A:G,1,FALSE)),"Produto não cadastrado",VLOOKUP(A571,'Cadastro-Estoque'!A:G,2,FALSE)))</f>
        <v/>
      </c>
      <c r="H571" s="2" t="str">
        <f>IF(ISERROR(VLOOKUP(A571,'Cadastro-Estoque'!A:G,1,FALSE)),"",VLOOKUP(A571,'Cadastro-Estoque'!A:G,3,FALSE))</f>
        <v/>
      </c>
    </row>
    <row r="572" spans="5:8" ht="18.75" customHeight="1" x14ac:dyDescent="0.25">
      <c r="E572" s="2" t="str">
        <f t="shared" si="8"/>
        <v/>
      </c>
      <c r="F572" s="2" t="str">
        <f>IF(ISBLANK(A572),"",IF(ISERROR(VLOOKUP(A572,'Cadastro-Estoque'!A:G,1,FALSE)),"Produto não cadastrado",VLOOKUP(A572,'Cadastro-Estoque'!A:G,4,FALSE)))</f>
        <v/>
      </c>
      <c r="G572" s="2" t="str">
        <f>IF(ISBLANK(A572),"",IF(ISERROR(VLOOKUP(A572,'Cadastro-Estoque'!A:G,1,FALSE)),"Produto não cadastrado",VLOOKUP(A572,'Cadastro-Estoque'!A:G,2,FALSE)))</f>
        <v/>
      </c>
      <c r="H572" s="2" t="str">
        <f>IF(ISERROR(VLOOKUP(A572,'Cadastro-Estoque'!A:G,1,FALSE)),"",VLOOKUP(A572,'Cadastro-Estoque'!A:G,3,FALSE))</f>
        <v/>
      </c>
    </row>
    <row r="573" spans="5:8" ht="18.75" customHeight="1" x14ac:dyDescent="0.25">
      <c r="E573" s="2" t="str">
        <f t="shared" si="8"/>
        <v/>
      </c>
      <c r="F573" s="2" t="str">
        <f>IF(ISBLANK(A573),"",IF(ISERROR(VLOOKUP(A573,'Cadastro-Estoque'!A:G,1,FALSE)),"Produto não cadastrado",VLOOKUP(A573,'Cadastro-Estoque'!A:G,4,FALSE)))</f>
        <v/>
      </c>
      <c r="G573" s="2" t="str">
        <f>IF(ISBLANK(A573),"",IF(ISERROR(VLOOKUP(A573,'Cadastro-Estoque'!A:G,1,FALSE)),"Produto não cadastrado",VLOOKUP(A573,'Cadastro-Estoque'!A:G,2,FALSE)))</f>
        <v/>
      </c>
      <c r="H573" s="2" t="str">
        <f>IF(ISERROR(VLOOKUP(A573,'Cadastro-Estoque'!A:G,1,FALSE)),"",VLOOKUP(A573,'Cadastro-Estoque'!A:G,3,FALSE))</f>
        <v/>
      </c>
    </row>
    <row r="574" spans="5:8" ht="18.75" customHeight="1" x14ac:dyDescent="0.25">
      <c r="E574" s="2" t="str">
        <f t="shared" si="8"/>
        <v/>
      </c>
      <c r="F574" s="2" t="str">
        <f>IF(ISBLANK(A574),"",IF(ISERROR(VLOOKUP(A574,'Cadastro-Estoque'!A:G,1,FALSE)),"Produto não cadastrado",VLOOKUP(A574,'Cadastro-Estoque'!A:G,4,FALSE)))</f>
        <v/>
      </c>
      <c r="G574" s="2" t="str">
        <f>IF(ISBLANK(A574),"",IF(ISERROR(VLOOKUP(A574,'Cadastro-Estoque'!A:G,1,FALSE)),"Produto não cadastrado",VLOOKUP(A574,'Cadastro-Estoque'!A:G,2,FALSE)))</f>
        <v/>
      </c>
      <c r="H574" s="2" t="str">
        <f>IF(ISERROR(VLOOKUP(A574,'Cadastro-Estoque'!A:G,1,FALSE)),"",VLOOKUP(A574,'Cadastro-Estoque'!A:G,3,FALSE))</f>
        <v/>
      </c>
    </row>
    <row r="575" spans="5:8" ht="18.75" customHeight="1" x14ac:dyDescent="0.25">
      <c r="E575" s="2" t="str">
        <f t="shared" si="8"/>
        <v/>
      </c>
      <c r="F575" s="2" t="str">
        <f>IF(ISBLANK(A575),"",IF(ISERROR(VLOOKUP(A575,'Cadastro-Estoque'!A:G,1,FALSE)),"Produto não cadastrado",VLOOKUP(A575,'Cadastro-Estoque'!A:G,4,FALSE)))</f>
        <v/>
      </c>
      <c r="G575" s="2" t="str">
        <f>IF(ISBLANK(A575),"",IF(ISERROR(VLOOKUP(A575,'Cadastro-Estoque'!A:G,1,FALSE)),"Produto não cadastrado",VLOOKUP(A575,'Cadastro-Estoque'!A:G,2,FALSE)))</f>
        <v/>
      </c>
      <c r="H575" s="2" t="str">
        <f>IF(ISERROR(VLOOKUP(A575,'Cadastro-Estoque'!A:G,1,FALSE)),"",VLOOKUP(A575,'Cadastro-Estoque'!A:G,3,FALSE))</f>
        <v/>
      </c>
    </row>
    <row r="576" spans="5:8" ht="18.75" customHeight="1" x14ac:dyDescent="0.25">
      <c r="E576" s="2" t="str">
        <f t="shared" si="8"/>
        <v/>
      </c>
      <c r="F576" s="2" t="str">
        <f>IF(ISBLANK(A576),"",IF(ISERROR(VLOOKUP(A576,'Cadastro-Estoque'!A:G,1,FALSE)),"Produto não cadastrado",VLOOKUP(A576,'Cadastro-Estoque'!A:G,4,FALSE)))</f>
        <v/>
      </c>
      <c r="G576" s="2" t="str">
        <f>IF(ISBLANK(A576),"",IF(ISERROR(VLOOKUP(A576,'Cadastro-Estoque'!A:G,1,FALSE)),"Produto não cadastrado",VLOOKUP(A576,'Cadastro-Estoque'!A:G,2,FALSE)))</f>
        <v/>
      </c>
      <c r="H576" s="2" t="str">
        <f>IF(ISERROR(VLOOKUP(A576,'Cadastro-Estoque'!A:G,1,FALSE)),"",VLOOKUP(A576,'Cadastro-Estoque'!A:G,3,FALSE))</f>
        <v/>
      </c>
    </row>
    <row r="577" spans="5:8" ht="18.75" customHeight="1" x14ac:dyDescent="0.25">
      <c r="E577" s="2" t="str">
        <f t="shared" si="8"/>
        <v/>
      </c>
      <c r="F577" s="2" t="str">
        <f>IF(ISBLANK(A577),"",IF(ISERROR(VLOOKUP(A577,'Cadastro-Estoque'!A:G,1,FALSE)),"Produto não cadastrado",VLOOKUP(A577,'Cadastro-Estoque'!A:G,4,FALSE)))</f>
        <v/>
      </c>
      <c r="G577" s="2" t="str">
        <f>IF(ISBLANK(A577),"",IF(ISERROR(VLOOKUP(A577,'Cadastro-Estoque'!A:G,1,FALSE)),"Produto não cadastrado",VLOOKUP(A577,'Cadastro-Estoque'!A:G,2,FALSE)))</f>
        <v/>
      </c>
      <c r="H577" s="2" t="str">
        <f>IF(ISERROR(VLOOKUP(A577,'Cadastro-Estoque'!A:G,1,FALSE)),"",VLOOKUP(A577,'Cadastro-Estoque'!A:G,3,FALSE))</f>
        <v/>
      </c>
    </row>
    <row r="578" spans="5:8" ht="18.75" customHeight="1" x14ac:dyDescent="0.25">
      <c r="E578" s="2" t="str">
        <f t="shared" si="8"/>
        <v/>
      </c>
      <c r="F578" s="2" t="str">
        <f>IF(ISBLANK(A578),"",IF(ISERROR(VLOOKUP(A578,'Cadastro-Estoque'!A:G,1,FALSE)),"Produto não cadastrado",VLOOKUP(A578,'Cadastro-Estoque'!A:G,4,FALSE)))</f>
        <v/>
      </c>
      <c r="G578" s="2" t="str">
        <f>IF(ISBLANK(A578),"",IF(ISERROR(VLOOKUP(A578,'Cadastro-Estoque'!A:G,1,FALSE)),"Produto não cadastrado",VLOOKUP(A578,'Cadastro-Estoque'!A:G,2,FALSE)))</f>
        <v/>
      </c>
      <c r="H578" s="2" t="str">
        <f>IF(ISERROR(VLOOKUP(A578,'Cadastro-Estoque'!A:G,1,FALSE)),"",VLOOKUP(A578,'Cadastro-Estoque'!A:G,3,FALSE))</f>
        <v/>
      </c>
    </row>
    <row r="579" spans="5:8" ht="18.75" customHeight="1" x14ac:dyDescent="0.25">
      <c r="E579" s="2" t="str">
        <f t="shared" ref="E579:E642" si="9">IF(ISBLANK(A579),"",C579*D579)</f>
        <v/>
      </c>
      <c r="F579" s="2" t="str">
        <f>IF(ISBLANK(A579),"",IF(ISERROR(VLOOKUP(A579,'Cadastro-Estoque'!A:G,1,FALSE)),"Produto não cadastrado",VLOOKUP(A579,'Cadastro-Estoque'!A:G,4,FALSE)))</f>
        <v/>
      </c>
      <c r="G579" s="2" t="str">
        <f>IF(ISBLANK(A579),"",IF(ISERROR(VLOOKUP(A579,'Cadastro-Estoque'!A:G,1,FALSE)),"Produto não cadastrado",VLOOKUP(A579,'Cadastro-Estoque'!A:G,2,FALSE)))</f>
        <v/>
      </c>
      <c r="H579" s="2" t="str">
        <f>IF(ISERROR(VLOOKUP(A579,'Cadastro-Estoque'!A:G,1,FALSE)),"",VLOOKUP(A579,'Cadastro-Estoque'!A:G,3,FALSE))</f>
        <v/>
      </c>
    </row>
    <row r="580" spans="5:8" ht="18.75" customHeight="1" x14ac:dyDescent="0.25">
      <c r="E580" s="2" t="str">
        <f t="shared" si="9"/>
        <v/>
      </c>
      <c r="F580" s="2" t="str">
        <f>IF(ISBLANK(A580),"",IF(ISERROR(VLOOKUP(A580,'Cadastro-Estoque'!A:G,1,FALSE)),"Produto não cadastrado",VLOOKUP(A580,'Cadastro-Estoque'!A:G,4,FALSE)))</f>
        <v/>
      </c>
      <c r="G580" s="2" t="str">
        <f>IF(ISBLANK(A580),"",IF(ISERROR(VLOOKUP(A580,'Cadastro-Estoque'!A:G,1,FALSE)),"Produto não cadastrado",VLOOKUP(A580,'Cadastro-Estoque'!A:G,2,FALSE)))</f>
        <v/>
      </c>
      <c r="H580" s="2" t="str">
        <f>IF(ISERROR(VLOOKUP(A580,'Cadastro-Estoque'!A:G,1,FALSE)),"",VLOOKUP(A580,'Cadastro-Estoque'!A:G,3,FALSE))</f>
        <v/>
      </c>
    </row>
    <row r="581" spans="5:8" ht="18.75" customHeight="1" x14ac:dyDescent="0.25">
      <c r="E581" s="2" t="str">
        <f t="shared" si="9"/>
        <v/>
      </c>
      <c r="F581" s="2" t="str">
        <f>IF(ISBLANK(A581),"",IF(ISERROR(VLOOKUP(A581,'Cadastro-Estoque'!A:G,1,FALSE)),"Produto não cadastrado",VLOOKUP(A581,'Cadastro-Estoque'!A:G,4,FALSE)))</f>
        <v/>
      </c>
      <c r="G581" s="2" t="str">
        <f>IF(ISBLANK(A581),"",IF(ISERROR(VLOOKUP(A581,'Cadastro-Estoque'!A:G,1,FALSE)),"Produto não cadastrado",VLOOKUP(A581,'Cadastro-Estoque'!A:G,2,FALSE)))</f>
        <v/>
      </c>
      <c r="H581" s="2" t="str">
        <f>IF(ISERROR(VLOOKUP(A581,'Cadastro-Estoque'!A:G,1,FALSE)),"",VLOOKUP(A581,'Cadastro-Estoque'!A:G,3,FALSE))</f>
        <v/>
      </c>
    </row>
    <row r="582" spans="5:8" ht="18.75" customHeight="1" x14ac:dyDescent="0.25">
      <c r="E582" s="2" t="str">
        <f t="shared" si="9"/>
        <v/>
      </c>
      <c r="F582" s="2" t="str">
        <f>IF(ISBLANK(A582),"",IF(ISERROR(VLOOKUP(A582,'Cadastro-Estoque'!A:G,1,FALSE)),"Produto não cadastrado",VLOOKUP(A582,'Cadastro-Estoque'!A:G,4,FALSE)))</f>
        <v/>
      </c>
      <c r="G582" s="2" t="str">
        <f>IF(ISBLANK(A582),"",IF(ISERROR(VLOOKUP(A582,'Cadastro-Estoque'!A:G,1,FALSE)),"Produto não cadastrado",VLOOKUP(A582,'Cadastro-Estoque'!A:G,2,FALSE)))</f>
        <v/>
      </c>
      <c r="H582" s="2" t="str">
        <f>IF(ISERROR(VLOOKUP(A582,'Cadastro-Estoque'!A:G,1,FALSE)),"",VLOOKUP(A582,'Cadastro-Estoque'!A:G,3,FALSE))</f>
        <v/>
      </c>
    </row>
    <row r="583" spans="5:8" ht="18.75" customHeight="1" x14ac:dyDescent="0.25">
      <c r="E583" s="2" t="str">
        <f t="shared" si="9"/>
        <v/>
      </c>
      <c r="F583" s="2" t="str">
        <f>IF(ISBLANK(A583),"",IF(ISERROR(VLOOKUP(A583,'Cadastro-Estoque'!A:G,1,FALSE)),"Produto não cadastrado",VLOOKUP(A583,'Cadastro-Estoque'!A:G,4,FALSE)))</f>
        <v/>
      </c>
      <c r="G583" s="2" t="str">
        <f>IF(ISBLANK(A583),"",IF(ISERROR(VLOOKUP(A583,'Cadastro-Estoque'!A:G,1,FALSE)),"Produto não cadastrado",VLOOKUP(A583,'Cadastro-Estoque'!A:G,2,FALSE)))</f>
        <v/>
      </c>
      <c r="H583" s="2" t="str">
        <f>IF(ISERROR(VLOOKUP(A583,'Cadastro-Estoque'!A:G,1,FALSE)),"",VLOOKUP(A583,'Cadastro-Estoque'!A:G,3,FALSE))</f>
        <v/>
      </c>
    </row>
    <row r="584" spans="5:8" ht="18.75" customHeight="1" x14ac:dyDescent="0.25">
      <c r="E584" s="2" t="str">
        <f t="shared" si="9"/>
        <v/>
      </c>
      <c r="F584" s="2" t="str">
        <f>IF(ISBLANK(A584),"",IF(ISERROR(VLOOKUP(A584,'Cadastro-Estoque'!A:G,1,FALSE)),"Produto não cadastrado",VLOOKUP(A584,'Cadastro-Estoque'!A:G,4,FALSE)))</f>
        <v/>
      </c>
      <c r="G584" s="2" t="str">
        <f>IF(ISBLANK(A584),"",IF(ISERROR(VLOOKUP(A584,'Cadastro-Estoque'!A:G,1,FALSE)),"Produto não cadastrado",VLOOKUP(A584,'Cadastro-Estoque'!A:G,2,FALSE)))</f>
        <v/>
      </c>
      <c r="H584" s="2" t="str">
        <f>IF(ISERROR(VLOOKUP(A584,'Cadastro-Estoque'!A:G,1,FALSE)),"",VLOOKUP(A584,'Cadastro-Estoque'!A:G,3,FALSE))</f>
        <v/>
      </c>
    </row>
    <row r="585" spans="5:8" ht="18.75" customHeight="1" x14ac:dyDescent="0.25">
      <c r="E585" s="2" t="str">
        <f t="shared" si="9"/>
        <v/>
      </c>
      <c r="F585" s="2" t="str">
        <f>IF(ISBLANK(A585),"",IF(ISERROR(VLOOKUP(A585,'Cadastro-Estoque'!A:G,1,FALSE)),"Produto não cadastrado",VLOOKUP(A585,'Cadastro-Estoque'!A:G,4,FALSE)))</f>
        <v/>
      </c>
      <c r="G585" s="2" t="str">
        <f>IF(ISBLANK(A585),"",IF(ISERROR(VLOOKUP(A585,'Cadastro-Estoque'!A:G,1,FALSE)),"Produto não cadastrado",VLOOKUP(A585,'Cadastro-Estoque'!A:G,2,FALSE)))</f>
        <v/>
      </c>
      <c r="H585" s="2" t="str">
        <f>IF(ISERROR(VLOOKUP(A585,'Cadastro-Estoque'!A:G,1,FALSE)),"",VLOOKUP(A585,'Cadastro-Estoque'!A:G,3,FALSE))</f>
        <v/>
      </c>
    </row>
    <row r="586" spans="5:8" ht="18.75" customHeight="1" x14ac:dyDescent="0.25">
      <c r="E586" s="2" t="str">
        <f t="shared" si="9"/>
        <v/>
      </c>
      <c r="F586" s="2" t="str">
        <f>IF(ISBLANK(A586),"",IF(ISERROR(VLOOKUP(A586,'Cadastro-Estoque'!A:G,1,FALSE)),"Produto não cadastrado",VLOOKUP(A586,'Cadastro-Estoque'!A:G,4,FALSE)))</f>
        <v/>
      </c>
      <c r="G586" s="2" t="str">
        <f>IF(ISBLANK(A586),"",IF(ISERROR(VLOOKUP(A586,'Cadastro-Estoque'!A:G,1,FALSE)),"Produto não cadastrado",VLOOKUP(A586,'Cadastro-Estoque'!A:G,2,FALSE)))</f>
        <v/>
      </c>
      <c r="H586" s="2" t="str">
        <f>IF(ISERROR(VLOOKUP(A586,'Cadastro-Estoque'!A:G,1,FALSE)),"",VLOOKUP(A586,'Cadastro-Estoque'!A:G,3,FALSE))</f>
        <v/>
      </c>
    </row>
    <row r="587" spans="5:8" ht="18.75" customHeight="1" x14ac:dyDescent="0.25">
      <c r="E587" s="2" t="str">
        <f t="shared" si="9"/>
        <v/>
      </c>
      <c r="F587" s="2" t="str">
        <f>IF(ISBLANK(A587),"",IF(ISERROR(VLOOKUP(A587,'Cadastro-Estoque'!A:G,1,FALSE)),"Produto não cadastrado",VLOOKUP(A587,'Cadastro-Estoque'!A:G,4,FALSE)))</f>
        <v/>
      </c>
      <c r="G587" s="2" t="str">
        <f>IF(ISBLANK(A587),"",IF(ISERROR(VLOOKUP(A587,'Cadastro-Estoque'!A:G,1,FALSE)),"Produto não cadastrado",VLOOKUP(A587,'Cadastro-Estoque'!A:G,2,FALSE)))</f>
        <v/>
      </c>
      <c r="H587" s="2" t="str">
        <f>IF(ISERROR(VLOOKUP(A587,'Cadastro-Estoque'!A:G,1,FALSE)),"",VLOOKUP(A587,'Cadastro-Estoque'!A:G,3,FALSE))</f>
        <v/>
      </c>
    </row>
    <row r="588" spans="5:8" ht="18.75" customHeight="1" x14ac:dyDescent="0.25">
      <c r="E588" s="2" t="str">
        <f t="shared" si="9"/>
        <v/>
      </c>
      <c r="F588" s="2" t="str">
        <f>IF(ISBLANK(A588),"",IF(ISERROR(VLOOKUP(A588,'Cadastro-Estoque'!A:G,1,FALSE)),"Produto não cadastrado",VLOOKUP(A588,'Cadastro-Estoque'!A:G,4,FALSE)))</f>
        <v/>
      </c>
      <c r="G588" s="2" t="str">
        <f>IF(ISBLANK(A588),"",IF(ISERROR(VLOOKUP(A588,'Cadastro-Estoque'!A:G,1,FALSE)),"Produto não cadastrado",VLOOKUP(A588,'Cadastro-Estoque'!A:G,2,FALSE)))</f>
        <v/>
      </c>
      <c r="H588" s="2" t="str">
        <f>IF(ISERROR(VLOOKUP(A588,'Cadastro-Estoque'!A:G,1,FALSE)),"",VLOOKUP(A588,'Cadastro-Estoque'!A:G,3,FALSE))</f>
        <v/>
      </c>
    </row>
    <row r="589" spans="5:8" ht="18.75" customHeight="1" x14ac:dyDescent="0.25">
      <c r="E589" s="2" t="str">
        <f t="shared" si="9"/>
        <v/>
      </c>
      <c r="F589" s="2" t="str">
        <f>IF(ISBLANK(A589),"",IF(ISERROR(VLOOKUP(A589,'Cadastro-Estoque'!A:G,1,FALSE)),"Produto não cadastrado",VLOOKUP(A589,'Cadastro-Estoque'!A:G,4,FALSE)))</f>
        <v/>
      </c>
      <c r="G589" s="2" t="str">
        <f>IF(ISBLANK(A589),"",IF(ISERROR(VLOOKUP(A589,'Cadastro-Estoque'!A:G,1,FALSE)),"Produto não cadastrado",VLOOKUP(A589,'Cadastro-Estoque'!A:G,2,FALSE)))</f>
        <v/>
      </c>
      <c r="H589" s="2" t="str">
        <f>IF(ISERROR(VLOOKUP(A589,'Cadastro-Estoque'!A:G,1,FALSE)),"",VLOOKUP(A589,'Cadastro-Estoque'!A:G,3,FALSE))</f>
        <v/>
      </c>
    </row>
    <row r="590" spans="5:8" ht="18.75" customHeight="1" x14ac:dyDescent="0.25">
      <c r="E590" s="2" t="str">
        <f t="shared" si="9"/>
        <v/>
      </c>
      <c r="F590" s="2" t="str">
        <f>IF(ISBLANK(A590),"",IF(ISERROR(VLOOKUP(A590,'Cadastro-Estoque'!A:G,1,FALSE)),"Produto não cadastrado",VLOOKUP(A590,'Cadastro-Estoque'!A:G,4,FALSE)))</f>
        <v/>
      </c>
      <c r="G590" s="2" t="str">
        <f>IF(ISBLANK(A590),"",IF(ISERROR(VLOOKUP(A590,'Cadastro-Estoque'!A:G,1,FALSE)),"Produto não cadastrado",VLOOKUP(A590,'Cadastro-Estoque'!A:G,2,FALSE)))</f>
        <v/>
      </c>
      <c r="H590" s="2" t="str">
        <f>IF(ISERROR(VLOOKUP(A590,'Cadastro-Estoque'!A:G,1,FALSE)),"",VLOOKUP(A590,'Cadastro-Estoque'!A:G,3,FALSE))</f>
        <v/>
      </c>
    </row>
    <row r="591" spans="5:8" ht="18.75" customHeight="1" x14ac:dyDescent="0.25">
      <c r="E591" s="2" t="str">
        <f t="shared" si="9"/>
        <v/>
      </c>
      <c r="F591" s="2" t="str">
        <f>IF(ISBLANK(A591),"",IF(ISERROR(VLOOKUP(A591,'Cadastro-Estoque'!A:G,1,FALSE)),"Produto não cadastrado",VLOOKUP(A591,'Cadastro-Estoque'!A:G,4,FALSE)))</f>
        <v/>
      </c>
      <c r="G591" s="2" t="str">
        <f>IF(ISBLANK(A591),"",IF(ISERROR(VLOOKUP(A591,'Cadastro-Estoque'!A:G,1,FALSE)),"Produto não cadastrado",VLOOKUP(A591,'Cadastro-Estoque'!A:G,2,FALSE)))</f>
        <v/>
      </c>
      <c r="H591" s="2" t="str">
        <f>IF(ISERROR(VLOOKUP(A591,'Cadastro-Estoque'!A:G,1,FALSE)),"",VLOOKUP(A591,'Cadastro-Estoque'!A:G,3,FALSE))</f>
        <v/>
      </c>
    </row>
    <row r="592" spans="5:8" ht="18.75" customHeight="1" x14ac:dyDescent="0.25">
      <c r="E592" s="2" t="str">
        <f t="shared" si="9"/>
        <v/>
      </c>
      <c r="F592" s="2" t="str">
        <f>IF(ISBLANK(A592),"",IF(ISERROR(VLOOKUP(A592,'Cadastro-Estoque'!A:G,1,FALSE)),"Produto não cadastrado",VLOOKUP(A592,'Cadastro-Estoque'!A:G,4,FALSE)))</f>
        <v/>
      </c>
      <c r="G592" s="2" t="str">
        <f>IF(ISBLANK(A592),"",IF(ISERROR(VLOOKUP(A592,'Cadastro-Estoque'!A:G,1,FALSE)),"Produto não cadastrado",VLOOKUP(A592,'Cadastro-Estoque'!A:G,2,FALSE)))</f>
        <v/>
      </c>
      <c r="H592" s="2" t="str">
        <f>IF(ISERROR(VLOOKUP(A592,'Cadastro-Estoque'!A:G,1,FALSE)),"",VLOOKUP(A592,'Cadastro-Estoque'!A:G,3,FALSE))</f>
        <v/>
      </c>
    </row>
    <row r="593" spans="5:8" ht="18.75" customHeight="1" x14ac:dyDescent="0.25">
      <c r="E593" s="2" t="str">
        <f t="shared" si="9"/>
        <v/>
      </c>
      <c r="F593" s="2" t="str">
        <f>IF(ISBLANK(A593),"",IF(ISERROR(VLOOKUP(A593,'Cadastro-Estoque'!A:G,1,FALSE)),"Produto não cadastrado",VLOOKUP(A593,'Cadastro-Estoque'!A:G,4,FALSE)))</f>
        <v/>
      </c>
      <c r="G593" s="2" t="str">
        <f>IF(ISBLANK(A593),"",IF(ISERROR(VLOOKUP(A593,'Cadastro-Estoque'!A:G,1,FALSE)),"Produto não cadastrado",VLOOKUP(A593,'Cadastro-Estoque'!A:G,2,FALSE)))</f>
        <v/>
      </c>
      <c r="H593" s="2" t="str">
        <f>IF(ISERROR(VLOOKUP(A593,'Cadastro-Estoque'!A:G,1,FALSE)),"",VLOOKUP(A593,'Cadastro-Estoque'!A:G,3,FALSE))</f>
        <v/>
      </c>
    </row>
    <row r="594" spans="5:8" ht="18.75" customHeight="1" x14ac:dyDescent="0.25">
      <c r="E594" s="2" t="str">
        <f t="shared" si="9"/>
        <v/>
      </c>
      <c r="F594" s="2" t="str">
        <f>IF(ISBLANK(A594),"",IF(ISERROR(VLOOKUP(A594,'Cadastro-Estoque'!A:G,1,FALSE)),"Produto não cadastrado",VLOOKUP(A594,'Cadastro-Estoque'!A:G,4,FALSE)))</f>
        <v/>
      </c>
      <c r="G594" s="2" t="str">
        <f>IF(ISBLANK(A594),"",IF(ISERROR(VLOOKUP(A594,'Cadastro-Estoque'!A:G,1,FALSE)),"Produto não cadastrado",VLOOKUP(A594,'Cadastro-Estoque'!A:G,2,FALSE)))</f>
        <v/>
      </c>
      <c r="H594" s="2" t="str">
        <f>IF(ISERROR(VLOOKUP(A594,'Cadastro-Estoque'!A:G,1,FALSE)),"",VLOOKUP(A594,'Cadastro-Estoque'!A:G,3,FALSE))</f>
        <v/>
      </c>
    </row>
    <row r="595" spans="5:8" ht="18.75" customHeight="1" x14ac:dyDescent="0.25">
      <c r="E595" s="2" t="str">
        <f t="shared" si="9"/>
        <v/>
      </c>
      <c r="F595" s="2" t="str">
        <f>IF(ISBLANK(A595),"",IF(ISERROR(VLOOKUP(A595,'Cadastro-Estoque'!A:G,1,FALSE)),"Produto não cadastrado",VLOOKUP(A595,'Cadastro-Estoque'!A:G,4,FALSE)))</f>
        <v/>
      </c>
      <c r="G595" s="2" t="str">
        <f>IF(ISBLANK(A595),"",IF(ISERROR(VLOOKUP(A595,'Cadastro-Estoque'!A:G,1,FALSE)),"Produto não cadastrado",VLOOKUP(A595,'Cadastro-Estoque'!A:G,2,FALSE)))</f>
        <v/>
      </c>
      <c r="H595" s="2" t="str">
        <f>IF(ISERROR(VLOOKUP(A595,'Cadastro-Estoque'!A:G,1,FALSE)),"",VLOOKUP(A595,'Cadastro-Estoque'!A:G,3,FALSE))</f>
        <v/>
      </c>
    </row>
    <row r="596" spans="5:8" ht="18.75" customHeight="1" x14ac:dyDescent="0.25">
      <c r="E596" s="2" t="str">
        <f t="shared" si="9"/>
        <v/>
      </c>
      <c r="F596" s="2" t="str">
        <f>IF(ISBLANK(A596),"",IF(ISERROR(VLOOKUP(A596,'Cadastro-Estoque'!A:G,1,FALSE)),"Produto não cadastrado",VLOOKUP(A596,'Cadastro-Estoque'!A:G,4,FALSE)))</f>
        <v/>
      </c>
      <c r="G596" s="2" t="str">
        <f>IF(ISBLANK(A596),"",IF(ISERROR(VLOOKUP(A596,'Cadastro-Estoque'!A:G,1,FALSE)),"Produto não cadastrado",VLOOKUP(A596,'Cadastro-Estoque'!A:G,2,FALSE)))</f>
        <v/>
      </c>
      <c r="H596" s="2" t="str">
        <f>IF(ISERROR(VLOOKUP(A596,'Cadastro-Estoque'!A:G,1,FALSE)),"",VLOOKUP(A596,'Cadastro-Estoque'!A:G,3,FALSE))</f>
        <v/>
      </c>
    </row>
    <row r="597" spans="5:8" ht="18.75" customHeight="1" x14ac:dyDescent="0.25">
      <c r="E597" s="2" t="str">
        <f t="shared" si="9"/>
        <v/>
      </c>
      <c r="F597" s="2" t="str">
        <f>IF(ISBLANK(A597),"",IF(ISERROR(VLOOKUP(A597,'Cadastro-Estoque'!A:G,1,FALSE)),"Produto não cadastrado",VLOOKUP(A597,'Cadastro-Estoque'!A:G,4,FALSE)))</f>
        <v/>
      </c>
      <c r="G597" s="2" t="str">
        <f>IF(ISBLANK(A597),"",IF(ISERROR(VLOOKUP(A597,'Cadastro-Estoque'!A:G,1,FALSE)),"Produto não cadastrado",VLOOKUP(A597,'Cadastro-Estoque'!A:G,2,FALSE)))</f>
        <v/>
      </c>
      <c r="H597" s="2" t="str">
        <f>IF(ISERROR(VLOOKUP(A597,'Cadastro-Estoque'!A:G,1,FALSE)),"",VLOOKUP(A597,'Cadastro-Estoque'!A:G,3,FALSE))</f>
        <v/>
      </c>
    </row>
    <row r="598" spans="5:8" ht="18.75" customHeight="1" x14ac:dyDescent="0.25">
      <c r="E598" s="2" t="str">
        <f t="shared" si="9"/>
        <v/>
      </c>
      <c r="F598" s="2" t="str">
        <f>IF(ISBLANK(A598),"",IF(ISERROR(VLOOKUP(A598,'Cadastro-Estoque'!A:G,1,FALSE)),"Produto não cadastrado",VLOOKUP(A598,'Cadastro-Estoque'!A:G,4,FALSE)))</f>
        <v/>
      </c>
      <c r="G598" s="2" t="str">
        <f>IF(ISBLANK(A598),"",IF(ISERROR(VLOOKUP(A598,'Cadastro-Estoque'!A:G,1,FALSE)),"Produto não cadastrado",VLOOKUP(A598,'Cadastro-Estoque'!A:G,2,FALSE)))</f>
        <v/>
      </c>
      <c r="H598" s="2" t="str">
        <f>IF(ISERROR(VLOOKUP(A598,'Cadastro-Estoque'!A:G,1,FALSE)),"",VLOOKUP(A598,'Cadastro-Estoque'!A:G,3,FALSE))</f>
        <v/>
      </c>
    </row>
    <row r="599" spans="5:8" ht="18.75" customHeight="1" x14ac:dyDescent="0.25">
      <c r="E599" s="2" t="str">
        <f t="shared" si="9"/>
        <v/>
      </c>
      <c r="F599" s="2" t="str">
        <f>IF(ISBLANK(A599),"",IF(ISERROR(VLOOKUP(A599,'Cadastro-Estoque'!A:G,1,FALSE)),"Produto não cadastrado",VLOOKUP(A599,'Cadastro-Estoque'!A:G,4,FALSE)))</f>
        <v/>
      </c>
      <c r="G599" s="2" t="str">
        <f>IF(ISBLANK(A599),"",IF(ISERROR(VLOOKUP(A599,'Cadastro-Estoque'!A:G,1,FALSE)),"Produto não cadastrado",VLOOKUP(A599,'Cadastro-Estoque'!A:G,2,FALSE)))</f>
        <v/>
      </c>
      <c r="H599" s="2" t="str">
        <f>IF(ISERROR(VLOOKUP(A599,'Cadastro-Estoque'!A:G,1,FALSE)),"",VLOOKUP(A599,'Cadastro-Estoque'!A:G,3,FALSE))</f>
        <v/>
      </c>
    </row>
    <row r="600" spans="5:8" ht="18.75" customHeight="1" x14ac:dyDescent="0.25">
      <c r="E600" s="2" t="str">
        <f t="shared" si="9"/>
        <v/>
      </c>
      <c r="F600" s="2" t="str">
        <f>IF(ISBLANK(A600),"",IF(ISERROR(VLOOKUP(A600,'Cadastro-Estoque'!A:G,1,FALSE)),"Produto não cadastrado",VLOOKUP(A600,'Cadastro-Estoque'!A:G,4,FALSE)))</f>
        <v/>
      </c>
      <c r="G600" s="2" t="str">
        <f>IF(ISBLANK(A600),"",IF(ISERROR(VLOOKUP(A600,'Cadastro-Estoque'!A:G,1,FALSE)),"Produto não cadastrado",VLOOKUP(A600,'Cadastro-Estoque'!A:G,2,FALSE)))</f>
        <v/>
      </c>
      <c r="H600" s="2" t="str">
        <f>IF(ISERROR(VLOOKUP(A600,'Cadastro-Estoque'!A:G,1,FALSE)),"",VLOOKUP(A600,'Cadastro-Estoque'!A:G,3,FALSE))</f>
        <v/>
      </c>
    </row>
    <row r="601" spans="5:8" ht="18.75" customHeight="1" x14ac:dyDescent="0.25">
      <c r="E601" s="2" t="str">
        <f t="shared" si="9"/>
        <v/>
      </c>
      <c r="F601" s="2" t="str">
        <f>IF(ISBLANK(A601),"",IF(ISERROR(VLOOKUP(A601,'Cadastro-Estoque'!A:G,1,FALSE)),"Produto não cadastrado",VLOOKUP(A601,'Cadastro-Estoque'!A:G,4,FALSE)))</f>
        <v/>
      </c>
      <c r="G601" s="2" t="str">
        <f>IF(ISBLANK(A601),"",IF(ISERROR(VLOOKUP(A601,'Cadastro-Estoque'!A:G,1,FALSE)),"Produto não cadastrado",VLOOKUP(A601,'Cadastro-Estoque'!A:G,2,FALSE)))</f>
        <v/>
      </c>
      <c r="H601" s="2" t="str">
        <f>IF(ISERROR(VLOOKUP(A601,'Cadastro-Estoque'!A:G,1,FALSE)),"",VLOOKUP(A601,'Cadastro-Estoque'!A:G,3,FALSE))</f>
        <v/>
      </c>
    </row>
    <row r="602" spans="5:8" ht="18.75" customHeight="1" x14ac:dyDescent="0.25">
      <c r="E602" s="2" t="str">
        <f t="shared" si="9"/>
        <v/>
      </c>
      <c r="F602" s="2" t="str">
        <f>IF(ISBLANK(A602),"",IF(ISERROR(VLOOKUP(A602,'Cadastro-Estoque'!A:G,1,FALSE)),"Produto não cadastrado",VLOOKUP(A602,'Cadastro-Estoque'!A:G,4,FALSE)))</f>
        <v/>
      </c>
      <c r="G602" s="2" t="str">
        <f>IF(ISBLANK(A602),"",IF(ISERROR(VLOOKUP(A602,'Cadastro-Estoque'!A:G,1,FALSE)),"Produto não cadastrado",VLOOKUP(A602,'Cadastro-Estoque'!A:G,2,FALSE)))</f>
        <v/>
      </c>
      <c r="H602" s="2" t="str">
        <f>IF(ISERROR(VLOOKUP(A602,'Cadastro-Estoque'!A:G,1,FALSE)),"",VLOOKUP(A602,'Cadastro-Estoque'!A:G,3,FALSE))</f>
        <v/>
      </c>
    </row>
    <row r="603" spans="5:8" ht="18.75" customHeight="1" x14ac:dyDescent="0.25">
      <c r="E603" s="2" t="str">
        <f t="shared" si="9"/>
        <v/>
      </c>
      <c r="F603" s="2" t="str">
        <f>IF(ISBLANK(A603),"",IF(ISERROR(VLOOKUP(A603,'Cadastro-Estoque'!A:G,1,FALSE)),"Produto não cadastrado",VLOOKUP(A603,'Cadastro-Estoque'!A:G,4,FALSE)))</f>
        <v/>
      </c>
      <c r="G603" s="2" t="str">
        <f>IF(ISBLANK(A603),"",IF(ISERROR(VLOOKUP(A603,'Cadastro-Estoque'!A:G,1,FALSE)),"Produto não cadastrado",VLOOKUP(A603,'Cadastro-Estoque'!A:G,2,FALSE)))</f>
        <v/>
      </c>
      <c r="H603" s="2" t="str">
        <f>IF(ISERROR(VLOOKUP(A603,'Cadastro-Estoque'!A:G,1,FALSE)),"",VLOOKUP(A603,'Cadastro-Estoque'!A:G,3,FALSE))</f>
        <v/>
      </c>
    </row>
    <row r="604" spans="5:8" ht="18.75" customHeight="1" x14ac:dyDescent="0.25">
      <c r="E604" s="2" t="str">
        <f t="shared" si="9"/>
        <v/>
      </c>
      <c r="F604" s="2" t="str">
        <f>IF(ISBLANK(A604),"",IF(ISERROR(VLOOKUP(A604,'Cadastro-Estoque'!A:G,1,FALSE)),"Produto não cadastrado",VLOOKUP(A604,'Cadastro-Estoque'!A:G,4,FALSE)))</f>
        <v/>
      </c>
      <c r="G604" s="2" t="str">
        <f>IF(ISBLANK(A604),"",IF(ISERROR(VLOOKUP(A604,'Cadastro-Estoque'!A:G,1,FALSE)),"Produto não cadastrado",VLOOKUP(A604,'Cadastro-Estoque'!A:G,2,FALSE)))</f>
        <v/>
      </c>
      <c r="H604" s="2" t="str">
        <f>IF(ISERROR(VLOOKUP(A604,'Cadastro-Estoque'!A:G,1,FALSE)),"",VLOOKUP(A604,'Cadastro-Estoque'!A:G,3,FALSE))</f>
        <v/>
      </c>
    </row>
    <row r="605" spans="5:8" ht="18.75" customHeight="1" x14ac:dyDescent="0.25">
      <c r="E605" s="2" t="str">
        <f t="shared" si="9"/>
        <v/>
      </c>
      <c r="F605" s="2" t="str">
        <f>IF(ISBLANK(A605),"",IF(ISERROR(VLOOKUP(A605,'Cadastro-Estoque'!A:G,1,FALSE)),"Produto não cadastrado",VLOOKUP(A605,'Cadastro-Estoque'!A:G,4,FALSE)))</f>
        <v/>
      </c>
      <c r="G605" s="2" t="str">
        <f>IF(ISBLANK(A605),"",IF(ISERROR(VLOOKUP(A605,'Cadastro-Estoque'!A:G,1,FALSE)),"Produto não cadastrado",VLOOKUP(A605,'Cadastro-Estoque'!A:G,2,FALSE)))</f>
        <v/>
      </c>
      <c r="H605" s="2" t="str">
        <f>IF(ISERROR(VLOOKUP(A605,'Cadastro-Estoque'!A:G,1,FALSE)),"",VLOOKUP(A605,'Cadastro-Estoque'!A:G,3,FALSE))</f>
        <v/>
      </c>
    </row>
    <row r="606" spans="5:8" ht="18.75" customHeight="1" x14ac:dyDescent="0.25">
      <c r="E606" s="2" t="str">
        <f t="shared" si="9"/>
        <v/>
      </c>
      <c r="F606" s="2" t="str">
        <f>IF(ISBLANK(A606),"",IF(ISERROR(VLOOKUP(A606,'Cadastro-Estoque'!A:G,1,FALSE)),"Produto não cadastrado",VLOOKUP(A606,'Cadastro-Estoque'!A:G,4,FALSE)))</f>
        <v/>
      </c>
      <c r="G606" s="2" t="str">
        <f>IF(ISBLANK(A606),"",IF(ISERROR(VLOOKUP(A606,'Cadastro-Estoque'!A:G,1,FALSE)),"Produto não cadastrado",VLOOKUP(A606,'Cadastro-Estoque'!A:G,2,FALSE)))</f>
        <v/>
      </c>
      <c r="H606" s="2" t="str">
        <f>IF(ISERROR(VLOOKUP(A606,'Cadastro-Estoque'!A:G,1,FALSE)),"",VLOOKUP(A606,'Cadastro-Estoque'!A:G,3,FALSE))</f>
        <v/>
      </c>
    </row>
    <row r="607" spans="5:8" ht="18.75" customHeight="1" x14ac:dyDescent="0.25">
      <c r="E607" s="2" t="str">
        <f t="shared" si="9"/>
        <v/>
      </c>
      <c r="F607" s="2" t="str">
        <f>IF(ISBLANK(A607),"",IF(ISERROR(VLOOKUP(A607,'Cadastro-Estoque'!A:G,1,FALSE)),"Produto não cadastrado",VLOOKUP(A607,'Cadastro-Estoque'!A:G,4,FALSE)))</f>
        <v/>
      </c>
      <c r="G607" s="2" t="str">
        <f>IF(ISBLANK(A607),"",IF(ISERROR(VLOOKUP(A607,'Cadastro-Estoque'!A:G,1,FALSE)),"Produto não cadastrado",VLOOKUP(A607,'Cadastro-Estoque'!A:G,2,FALSE)))</f>
        <v/>
      </c>
      <c r="H607" s="2" t="str">
        <f>IF(ISERROR(VLOOKUP(A607,'Cadastro-Estoque'!A:G,1,FALSE)),"",VLOOKUP(A607,'Cadastro-Estoque'!A:G,3,FALSE))</f>
        <v/>
      </c>
    </row>
    <row r="608" spans="5:8" ht="18.75" customHeight="1" x14ac:dyDescent="0.25">
      <c r="E608" s="2" t="str">
        <f t="shared" si="9"/>
        <v/>
      </c>
      <c r="F608" s="2" t="str">
        <f>IF(ISBLANK(A608),"",IF(ISERROR(VLOOKUP(A608,'Cadastro-Estoque'!A:G,1,FALSE)),"Produto não cadastrado",VLOOKUP(A608,'Cadastro-Estoque'!A:G,4,FALSE)))</f>
        <v/>
      </c>
      <c r="G608" s="2" t="str">
        <f>IF(ISBLANK(A608),"",IF(ISERROR(VLOOKUP(A608,'Cadastro-Estoque'!A:G,1,FALSE)),"Produto não cadastrado",VLOOKUP(A608,'Cadastro-Estoque'!A:G,2,FALSE)))</f>
        <v/>
      </c>
      <c r="H608" s="2" t="str">
        <f>IF(ISERROR(VLOOKUP(A608,'Cadastro-Estoque'!A:G,1,FALSE)),"",VLOOKUP(A608,'Cadastro-Estoque'!A:G,3,FALSE))</f>
        <v/>
      </c>
    </row>
    <row r="609" spans="5:8" ht="18.75" customHeight="1" x14ac:dyDescent="0.25">
      <c r="E609" s="2" t="str">
        <f t="shared" si="9"/>
        <v/>
      </c>
      <c r="F609" s="2" t="str">
        <f>IF(ISBLANK(A609),"",IF(ISERROR(VLOOKUP(A609,'Cadastro-Estoque'!A:G,1,FALSE)),"Produto não cadastrado",VLOOKUP(A609,'Cadastro-Estoque'!A:G,4,FALSE)))</f>
        <v/>
      </c>
      <c r="G609" s="2" t="str">
        <f>IF(ISBLANK(A609),"",IF(ISERROR(VLOOKUP(A609,'Cadastro-Estoque'!A:G,1,FALSE)),"Produto não cadastrado",VLOOKUP(A609,'Cadastro-Estoque'!A:G,2,FALSE)))</f>
        <v/>
      </c>
      <c r="H609" s="2" t="str">
        <f>IF(ISERROR(VLOOKUP(A609,'Cadastro-Estoque'!A:G,1,FALSE)),"",VLOOKUP(A609,'Cadastro-Estoque'!A:G,3,FALSE))</f>
        <v/>
      </c>
    </row>
    <row r="610" spans="5:8" ht="18.75" customHeight="1" x14ac:dyDescent="0.25">
      <c r="E610" s="2" t="str">
        <f t="shared" si="9"/>
        <v/>
      </c>
      <c r="F610" s="2" t="str">
        <f>IF(ISBLANK(A610),"",IF(ISERROR(VLOOKUP(A610,'Cadastro-Estoque'!A:G,1,FALSE)),"Produto não cadastrado",VLOOKUP(A610,'Cadastro-Estoque'!A:G,4,FALSE)))</f>
        <v/>
      </c>
      <c r="G610" s="2" t="str">
        <f>IF(ISBLANK(A610),"",IF(ISERROR(VLOOKUP(A610,'Cadastro-Estoque'!A:G,1,FALSE)),"Produto não cadastrado",VLOOKUP(A610,'Cadastro-Estoque'!A:G,2,FALSE)))</f>
        <v/>
      </c>
      <c r="H610" s="2" t="str">
        <f>IF(ISERROR(VLOOKUP(A610,'Cadastro-Estoque'!A:G,1,FALSE)),"",VLOOKUP(A610,'Cadastro-Estoque'!A:G,3,FALSE))</f>
        <v/>
      </c>
    </row>
    <row r="611" spans="5:8" ht="18.75" customHeight="1" x14ac:dyDescent="0.25">
      <c r="E611" s="2" t="str">
        <f t="shared" si="9"/>
        <v/>
      </c>
      <c r="F611" s="2" t="str">
        <f>IF(ISBLANK(A611),"",IF(ISERROR(VLOOKUP(A611,'Cadastro-Estoque'!A:G,1,FALSE)),"Produto não cadastrado",VLOOKUP(A611,'Cadastro-Estoque'!A:G,4,FALSE)))</f>
        <v/>
      </c>
      <c r="G611" s="2" t="str">
        <f>IF(ISBLANK(A611),"",IF(ISERROR(VLOOKUP(A611,'Cadastro-Estoque'!A:G,1,FALSE)),"Produto não cadastrado",VLOOKUP(A611,'Cadastro-Estoque'!A:G,2,FALSE)))</f>
        <v/>
      </c>
      <c r="H611" s="2" t="str">
        <f>IF(ISERROR(VLOOKUP(A611,'Cadastro-Estoque'!A:G,1,FALSE)),"",VLOOKUP(A611,'Cadastro-Estoque'!A:G,3,FALSE))</f>
        <v/>
      </c>
    </row>
    <row r="612" spans="5:8" ht="18.75" customHeight="1" x14ac:dyDescent="0.25">
      <c r="E612" s="2" t="str">
        <f t="shared" si="9"/>
        <v/>
      </c>
      <c r="F612" s="2" t="str">
        <f>IF(ISBLANK(A612),"",IF(ISERROR(VLOOKUP(A612,'Cadastro-Estoque'!A:G,1,FALSE)),"Produto não cadastrado",VLOOKUP(A612,'Cadastro-Estoque'!A:G,4,FALSE)))</f>
        <v/>
      </c>
      <c r="G612" s="2" t="str">
        <f>IF(ISBLANK(A612),"",IF(ISERROR(VLOOKUP(A612,'Cadastro-Estoque'!A:G,1,FALSE)),"Produto não cadastrado",VLOOKUP(A612,'Cadastro-Estoque'!A:G,2,FALSE)))</f>
        <v/>
      </c>
      <c r="H612" s="2" t="str">
        <f>IF(ISERROR(VLOOKUP(A612,'Cadastro-Estoque'!A:G,1,FALSE)),"",VLOOKUP(A612,'Cadastro-Estoque'!A:G,3,FALSE))</f>
        <v/>
      </c>
    </row>
    <row r="613" spans="5:8" ht="18.75" customHeight="1" x14ac:dyDescent="0.25">
      <c r="E613" s="2" t="str">
        <f t="shared" si="9"/>
        <v/>
      </c>
      <c r="F613" s="2" t="str">
        <f>IF(ISBLANK(A613),"",IF(ISERROR(VLOOKUP(A613,'Cadastro-Estoque'!A:G,1,FALSE)),"Produto não cadastrado",VLOOKUP(A613,'Cadastro-Estoque'!A:G,4,FALSE)))</f>
        <v/>
      </c>
      <c r="G613" s="2" t="str">
        <f>IF(ISBLANK(A613),"",IF(ISERROR(VLOOKUP(A613,'Cadastro-Estoque'!A:G,1,FALSE)),"Produto não cadastrado",VLOOKUP(A613,'Cadastro-Estoque'!A:G,2,FALSE)))</f>
        <v/>
      </c>
      <c r="H613" s="2" t="str">
        <f>IF(ISERROR(VLOOKUP(A613,'Cadastro-Estoque'!A:G,1,FALSE)),"",VLOOKUP(A613,'Cadastro-Estoque'!A:G,3,FALSE))</f>
        <v/>
      </c>
    </row>
    <row r="614" spans="5:8" ht="18.75" customHeight="1" x14ac:dyDescent="0.25">
      <c r="E614" s="2" t="str">
        <f t="shared" si="9"/>
        <v/>
      </c>
      <c r="F614" s="2" t="str">
        <f>IF(ISBLANK(A614),"",IF(ISERROR(VLOOKUP(A614,'Cadastro-Estoque'!A:G,1,FALSE)),"Produto não cadastrado",VLOOKUP(A614,'Cadastro-Estoque'!A:G,4,FALSE)))</f>
        <v/>
      </c>
      <c r="G614" s="2" t="str">
        <f>IF(ISBLANK(A614),"",IF(ISERROR(VLOOKUP(A614,'Cadastro-Estoque'!A:G,1,FALSE)),"Produto não cadastrado",VLOOKUP(A614,'Cadastro-Estoque'!A:G,2,FALSE)))</f>
        <v/>
      </c>
      <c r="H614" s="2" t="str">
        <f>IF(ISERROR(VLOOKUP(A614,'Cadastro-Estoque'!A:G,1,FALSE)),"",VLOOKUP(A614,'Cadastro-Estoque'!A:G,3,FALSE))</f>
        <v/>
      </c>
    </row>
    <row r="615" spans="5:8" ht="18.75" customHeight="1" x14ac:dyDescent="0.25">
      <c r="E615" s="2" t="str">
        <f t="shared" si="9"/>
        <v/>
      </c>
      <c r="F615" s="2" t="str">
        <f>IF(ISBLANK(A615),"",IF(ISERROR(VLOOKUP(A615,'Cadastro-Estoque'!A:G,1,FALSE)),"Produto não cadastrado",VLOOKUP(A615,'Cadastro-Estoque'!A:G,4,FALSE)))</f>
        <v/>
      </c>
      <c r="G615" s="2" t="str">
        <f>IF(ISBLANK(A615),"",IF(ISERROR(VLOOKUP(A615,'Cadastro-Estoque'!A:G,1,FALSE)),"Produto não cadastrado",VLOOKUP(A615,'Cadastro-Estoque'!A:G,2,FALSE)))</f>
        <v/>
      </c>
      <c r="H615" s="2" t="str">
        <f>IF(ISERROR(VLOOKUP(A615,'Cadastro-Estoque'!A:G,1,FALSE)),"",VLOOKUP(A615,'Cadastro-Estoque'!A:G,3,FALSE))</f>
        <v/>
      </c>
    </row>
    <row r="616" spans="5:8" ht="18.75" customHeight="1" x14ac:dyDescent="0.25">
      <c r="E616" s="2" t="str">
        <f t="shared" si="9"/>
        <v/>
      </c>
      <c r="F616" s="2" t="str">
        <f>IF(ISBLANK(A616),"",IF(ISERROR(VLOOKUP(A616,'Cadastro-Estoque'!A:G,1,FALSE)),"Produto não cadastrado",VLOOKUP(A616,'Cadastro-Estoque'!A:G,4,FALSE)))</f>
        <v/>
      </c>
      <c r="G616" s="2" t="str">
        <f>IF(ISBLANK(A616),"",IF(ISERROR(VLOOKUP(A616,'Cadastro-Estoque'!A:G,1,FALSE)),"Produto não cadastrado",VLOOKUP(A616,'Cadastro-Estoque'!A:G,2,FALSE)))</f>
        <v/>
      </c>
      <c r="H616" s="2" t="str">
        <f>IF(ISERROR(VLOOKUP(A616,'Cadastro-Estoque'!A:G,1,FALSE)),"",VLOOKUP(A616,'Cadastro-Estoque'!A:G,3,FALSE))</f>
        <v/>
      </c>
    </row>
    <row r="617" spans="5:8" ht="18.75" customHeight="1" x14ac:dyDescent="0.25">
      <c r="E617" s="2" t="str">
        <f t="shared" si="9"/>
        <v/>
      </c>
      <c r="F617" s="2" t="str">
        <f>IF(ISBLANK(A617),"",IF(ISERROR(VLOOKUP(A617,'Cadastro-Estoque'!A:G,1,FALSE)),"Produto não cadastrado",VLOOKUP(A617,'Cadastro-Estoque'!A:G,4,FALSE)))</f>
        <v/>
      </c>
      <c r="G617" s="2" t="str">
        <f>IF(ISBLANK(A617),"",IF(ISERROR(VLOOKUP(A617,'Cadastro-Estoque'!A:G,1,FALSE)),"Produto não cadastrado",VLOOKUP(A617,'Cadastro-Estoque'!A:G,2,FALSE)))</f>
        <v/>
      </c>
      <c r="H617" s="2" t="str">
        <f>IF(ISERROR(VLOOKUP(A617,'Cadastro-Estoque'!A:G,1,FALSE)),"",VLOOKUP(A617,'Cadastro-Estoque'!A:G,3,FALSE))</f>
        <v/>
      </c>
    </row>
    <row r="618" spans="5:8" ht="18.75" customHeight="1" x14ac:dyDescent="0.25">
      <c r="E618" s="2" t="str">
        <f t="shared" si="9"/>
        <v/>
      </c>
      <c r="F618" s="2" t="str">
        <f>IF(ISBLANK(A618),"",IF(ISERROR(VLOOKUP(A618,'Cadastro-Estoque'!A:G,1,FALSE)),"Produto não cadastrado",VLOOKUP(A618,'Cadastro-Estoque'!A:G,4,FALSE)))</f>
        <v/>
      </c>
      <c r="G618" s="2" t="str">
        <f>IF(ISBLANK(A618),"",IF(ISERROR(VLOOKUP(A618,'Cadastro-Estoque'!A:G,1,FALSE)),"Produto não cadastrado",VLOOKUP(A618,'Cadastro-Estoque'!A:G,2,FALSE)))</f>
        <v/>
      </c>
      <c r="H618" s="2" t="str">
        <f>IF(ISERROR(VLOOKUP(A618,'Cadastro-Estoque'!A:G,1,FALSE)),"",VLOOKUP(A618,'Cadastro-Estoque'!A:G,3,FALSE))</f>
        <v/>
      </c>
    </row>
    <row r="619" spans="5:8" ht="18.75" customHeight="1" x14ac:dyDescent="0.25">
      <c r="E619" s="2" t="str">
        <f t="shared" si="9"/>
        <v/>
      </c>
      <c r="F619" s="2" t="str">
        <f>IF(ISBLANK(A619),"",IF(ISERROR(VLOOKUP(A619,'Cadastro-Estoque'!A:G,1,FALSE)),"Produto não cadastrado",VLOOKUP(A619,'Cadastro-Estoque'!A:G,4,FALSE)))</f>
        <v/>
      </c>
      <c r="G619" s="2" t="str">
        <f>IF(ISBLANK(A619),"",IF(ISERROR(VLOOKUP(A619,'Cadastro-Estoque'!A:G,1,FALSE)),"Produto não cadastrado",VLOOKUP(A619,'Cadastro-Estoque'!A:G,2,FALSE)))</f>
        <v/>
      </c>
      <c r="H619" s="2" t="str">
        <f>IF(ISERROR(VLOOKUP(A619,'Cadastro-Estoque'!A:G,1,FALSE)),"",VLOOKUP(A619,'Cadastro-Estoque'!A:G,3,FALSE))</f>
        <v/>
      </c>
    </row>
    <row r="620" spans="5:8" ht="18.75" customHeight="1" x14ac:dyDescent="0.25">
      <c r="E620" s="2" t="str">
        <f t="shared" si="9"/>
        <v/>
      </c>
      <c r="F620" s="2" t="str">
        <f>IF(ISBLANK(A620),"",IF(ISERROR(VLOOKUP(A620,'Cadastro-Estoque'!A:G,1,FALSE)),"Produto não cadastrado",VLOOKUP(A620,'Cadastro-Estoque'!A:G,4,FALSE)))</f>
        <v/>
      </c>
      <c r="G620" s="2" t="str">
        <f>IF(ISBLANK(A620),"",IF(ISERROR(VLOOKUP(A620,'Cadastro-Estoque'!A:G,1,FALSE)),"Produto não cadastrado",VLOOKUP(A620,'Cadastro-Estoque'!A:G,2,FALSE)))</f>
        <v/>
      </c>
      <c r="H620" s="2" t="str">
        <f>IF(ISERROR(VLOOKUP(A620,'Cadastro-Estoque'!A:G,1,FALSE)),"",VLOOKUP(A620,'Cadastro-Estoque'!A:G,3,FALSE))</f>
        <v/>
      </c>
    </row>
    <row r="621" spans="5:8" ht="18.75" customHeight="1" x14ac:dyDescent="0.25">
      <c r="E621" s="2" t="str">
        <f t="shared" si="9"/>
        <v/>
      </c>
      <c r="F621" s="2" t="str">
        <f>IF(ISBLANK(A621),"",IF(ISERROR(VLOOKUP(A621,'Cadastro-Estoque'!A:G,1,FALSE)),"Produto não cadastrado",VLOOKUP(A621,'Cadastro-Estoque'!A:G,4,FALSE)))</f>
        <v/>
      </c>
      <c r="G621" s="2" t="str">
        <f>IF(ISBLANK(A621),"",IF(ISERROR(VLOOKUP(A621,'Cadastro-Estoque'!A:G,1,FALSE)),"Produto não cadastrado",VLOOKUP(A621,'Cadastro-Estoque'!A:G,2,FALSE)))</f>
        <v/>
      </c>
      <c r="H621" s="2" t="str">
        <f>IF(ISERROR(VLOOKUP(A621,'Cadastro-Estoque'!A:G,1,FALSE)),"",VLOOKUP(A621,'Cadastro-Estoque'!A:G,3,FALSE))</f>
        <v/>
      </c>
    </row>
    <row r="622" spans="5:8" ht="18.75" customHeight="1" x14ac:dyDescent="0.25">
      <c r="E622" s="2" t="str">
        <f t="shared" si="9"/>
        <v/>
      </c>
      <c r="F622" s="2" t="str">
        <f>IF(ISBLANK(A622),"",IF(ISERROR(VLOOKUP(A622,'Cadastro-Estoque'!A:G,1,FALSE)),"Produto não cadastrado",VLOOKUP(A622,'Cadastro-Estoque'!A:G,4,FALSE)))</f>
        <v/>
      </c>
      <c r="G622" s="2" t="str">
        <f>IF(ISBLANK(A622),"",IF(ISERROR(VLOOKUP(A622,'Cadastro-Estoque'!A:G,1,FALSE)),"Produto não cadastrado",VLOOKUP(A622,'Cadastro-Estoque'!A:G,2,FALSE)))</f>
        <v/>
      </c>
      <c r="H622" s="2" t="str">
        <f>IF(ISERROR(VLOOKUP(A622,'Cadastro-Estoque'!A:G,1,FALSE)),"",VLOOKUP(A622,'Cadastro-Estoque'!A:G,3,FALSE))</f>
        <v/>
      </c>
    </row>
    <row r="623" spans="5:8" ht="18.75" customHeight="1" x14ac:dyDescent="0.25">
      <c r="E623" s="2" t="str">
        <f t="shared" si="9"/>
        <v/>
      </c>
      <c r="F623" s="2" t="str">
        <f>IF(ISBLANK(A623),"",IF(ISERROR(VLOOKUP(A623,'Cadastro-Estoque'!A:G,1,FALSE)),"Produto não cadastrado",VLOOKUP(A623,'Cadastro-Estoque'!A:G,4,FALSE)))</f>
        <v/>
      </c>
      <c r="G623" s="2" t="str">
        <f>IF(ISBLANK(A623),"",IF(ISERROR(VLOOKUP(A623,'Cadastro-Estoque'!A:G,1,FALSE)),"Produto não cadastrado",VLOOKUP(A623,'Cadastro-Estoque'!A:G,2,FALSE)))</f>
        <v/>
      </c>
      <c r="H623" s="2" t="str">
        <f>IF(ISERROR(VLOOKUP(A623,'Cadastro-Estoque'!A:G,1,FALSE)),"",VLOOKUP(A623,'Cadastro-Estoque'!A:G,3,FALSE))</f>
        <v/>
      </c>
    </row>
    <row r="624" spans="5:8" ht="18.75" customHeight="1" x14ac:dyDescent="0.25">
      <c r="E624" s="2" t="str">
        <f t="shared" si="9"/>
        <v/>
      </c>
      <c r="F624" s="2" t="str">
        <f>IF(ISBLANK(A624),"",IF(ISERROR(VLOOKUP(A624,'Cadastro-Estoque'!A:G,1,FALSE)),"Produto não cadastrado",VLOOKUP(A624,'Cadastro-Estoque'!A:G,4,FALSE)))</f>
        <v/>
      </c>
      <c r="G624" s="2" t="str">
        <f>IF(ISBLANK(A624),"",IF(ISERROR(VLOOKUP(A624,'Cadastro-Estoque'!A:G,1,FALSE)),"Produto não cadastrado",VLOOKUP(A624,'Cadastro-Estoque'!A:G,2,FALSE)))</f>
        <v/>
      </c>
      <c r="H624" s="2" t="str">
        <f>IF(ISERROR(VLOOKUP(A624,'Cadastro-Estoque'!A:G,1,FALSE)),"",VLOOKUP(A624,'Cadastro-Estoque'!A:G,3,FALSE))</f>
        <v/>
      </c>
    </row>
    <row r="625" spans="5:8" ht="18.75" customHeight="1" x14ac:dyDescent="0.25">
      <c r="E625" s="2" t="str">
        <f t="shared" si="9"/>
        <v/>
      </c>
      <c r="F625" s="2" t="str">
        <f>IF(ISBLANK(A625),"",IF(ISERROR(VLOOKUP(A625,'Cadastro-Estoque'!A:G,1,FALSE)),"Produto não cadastrado",VLOOKUP(A625,'Cadastro-Estoque'!A:G,4,FALSE)))</f>
        <v/>
      </c>
      <c r="G625" s="2" t="str">
        <f>IF(ISBLANK(A625),"",IF(ISERROR(VLOOKUP(A625,'Cadastro-Estoque'!A:G,1,FALSE)),"Produto não cadastrado",VLOOKUP(A625,'Cadastro-Estoque'!A:G,2,FALSE)))</f>
        <v/>
      </c>
      <c r="H625" s="2" t="str">
        <f>IF(ISERROR(VLOOKUP(A625,'Cadastro-Estoque'!A:G,1,FALSE)),"",VLOOKUP(A625,'Cadastro-Estoque'!A:G,3,FALSE))</f>
        <v/>
      </c>
    </row>
    <row r="626" spans="5:8" ht="18.75" customHeight="1" x14ac:dyDescent="0.25">
      <c r="E626" s="2" t="str">
        <f t="shared" si="9"/>
        <v/>
      </c>
      <c r="F626" s="2" t="str">
        <f>IF(ISBLANK(A626),"",IF(ISERROR(VLOOKUP(A626,'Cadastro-Estoque'!A:G,1,FALSE)),"Produto não cadastrado",VLOOKUP(A626,'Cadastro-Estoque'!A:G,4,FALSE)))</f>
        <v/>
      </c>
      <c r="G626" s="2" t="str">
        <f>IF(ISBLANK(A626),"",IF(ISERROR(VLOOKUP(A626,'Cadastro-Estoque'!A:G,1,FALSE)),"Produto não cadastrado",VLOOKUP(A626,'Cadastro-Estoque'!A:G,2,FALSE)))</f>
        <v/>
      </c>
      <c r="H626" s="2" t="str">
        <f>IF(ISERROR(VLOOKUP(A626,'Cadastro-Estoque'!A:G,1,FALSE)),"",VLOOKUP(A626,'Cadastro-Estoque'!A:G,3,FALSE))</f>
        <v/>
      </c>
    </row>
    <row r="627" spans="5:8" ht="18.75" customHeight="1" x14ac:dyDescent="0.25">
      <c r="E627" s="2" t="str">
        <f t="shared" si="9"/>
        <v/>
      </c>
      <c r="F627" s="2" t="str">
        <f>IF(ISBLANK(A627),"",IF(ISERROR(VLOOKUP(A627,'Cadastro-Estoque'!A:G,1,FALSE)),"Produto não cadastrado",VLOOKUP(A627,'Cadastro-Estoque'!A:G,4,FALSE)))</f>
        <v/>
      </c>
      <c r="G627" s="2" t="str">
        <f>IF(ISBLANK(A627),"",IF(ISERROR(VLOOKUP(A627,'Cadastro-Estoque'!A:G,1,FALSE)),"Produto não cadastrado",VLOOKUP(A627,'Cadastro-Estoque'!A:G,2,FALSE)))</f>
        <v/>
      </c>
      <c r="H627" s="2" t="str">
        <f>IF(ISERROR(VLOOKUP(A627,'Cadastro-Estoque'!A:G,1,FALSE)),"",VLOOKUP(A627,'Cadastro-Estoque'!A:G,3,FALSE))</f>
        <v/>
      </c>
    </row>
    <row r="628" spans="5:8" ht="18.75" customHeight="1" x14ac:dyDescent="0.25">
      <c r="E628" s="2" t="str">
        <f t="shared" si="9"/>
        <v/>
      </c>
      <c r="F628" s="2" t="str">
        <f>IF(ISBLANK(A628),"",IF(ISERROR(VLOOKUP(A628,'Cadastro-Estoque'!A:G,1,FALSE)),"Produto não cadastrado",VLOOKUP(A628,'Cadastro-Estoque'!A:G,4,FALSE)))</f>
        <v/>
      </c>
      <c r="G628" s="2" t="str">
        <f>IF(ISBLANK(A628),"",IF(ISERROR(VLOOKUP(A628,'Cadastro-Estoque'!A:G,1,FALSE)),"Produto não cadastrado",VLOOKUP(A628,'Cadastro-Estoque'!A:G,2,FALSE)))</f>
        <v/>
      </c>
      <c r="H628" s="2" t="str">
        <f>IF(ISERROR(VLOOKUP(A628,'Cadastro-Estoque'!A:G,1,FALSE)),"",VLOOKUP(A628,'Cadastro-Estoque'!A:G,3,FALSE))</f>
        <v/>
      </c>
    </row>
    <row r="629" spans="5:8" ht="18.75" customHeight="1" x14ac:dyDescent="0.25">
      <c r="E629" s="2" t="str">
        <f t="shared" si="9"/>
        <v/>
      </c>
      <c r="F629" s="2" t="str">
        <f>IF(ISBLANK(A629),"",IF(ISERROR(VLOOKUP(A629,'Cadastro-Estoque'!A:G,1,FALSE)),"Produto não cadastrado",VLOOKUP(A629,'Cadastro-Estoque'!A:G,4,FALSE)))</f>
        <v/>
      </c>
      <c r="G629" s="2" t="str">
        <f>IF(ISBLANK(A629),"",IF(ISERROR(VLOOKUP(A629,'Cadastro-Estoque'!A:G,1,FALSE)),"Produto não cadastrado",VLOOKUP(A629,'Cadastro-Estoque'!A:G,2,FALSE)))</f>
        <v/>
      </c>
      <c r="H629" s="2" t="str">
        <f>IF(ISERROR(VLOOKUP(A629,'Cadastro-Estoque'!A:G,1,FALSE)),"",VLOOKUP(A629,'Cadastro-Estoque'!A:G,3,FALSE))</f>
        <v/>
      </c>
    </row>
    <row r="630" spans="5:8" ht="18.75" customHeight="1" x14ac:dyDescent="0.25">
      <c r="E630" s="2" t="str">
        <f t="shared" si="9"/>
        <v/>
      </c>
      <c r="F630" s="2" t="str">
        <f>IF(ISBLANK(A630),"",IF(ISERROR(VLOOKUP(A630,'Cadastro-Estoque'!A:G,1,FALSE)),"Produto não cadastrado",VLOOKUP(A630,'Cadastro-Estoque'!A:G,4,FALSE)))</f>
        <v/>
      </c>
      <c r="G630" s="2" t="str">
        <f>IF(ISBLANK(A630),"",IF(ISERROR(VLOOKUP(A630,'Cadastro-Estoque'!A:G,1,FALSE)),"Produto não cadastrado",VLOOKUP(A630,'Cadastro-Estoque'!A:G,2,FALSE)))</f>
        <v/>
      </c>
      <c r="H630" s="2" t="str">
        <f>IF(ISERROR(VLOOKUP(A630,'Cadastro-Estoque'!A:G,1,FALSE)),"",VLOOKUP(A630,'Cadastro-Estoque'!A:G,3,FALSE))</f>
        <v/>
      </c>
    </row>
    <row r="631" spans="5:8" ht="18.75" customHeight="1" x14ac:dyDescent="0.25">
      <c r="E631" s="2" t="str">
        <f t="shared" si="9"/>
        <v/>
      </c>
      <c r="F631" s="2" t="str">
        <f>IF(ISBLANK(A631),"",IF(ISERROR(VLOOKUP(A631,'Cadastro-Estoque'!A:G,1,FALSE)),"Produto não cadastrado",VLOOKUP(A631,'Cadastro-Estoque'!A:G,4,FALSE)))</f>
        <v/>
      </c>
      <c r="G631" s="2" t="str">
        <f>IF(ISBLANK(A631),"",IF(ISERROR(VLOOKUP(A631,'Cadastro-Estoque'!A:G,1,FALSE)),"Produto não cadastrado",VLOOKUP(A631,'Cadastro-Estoque'!A:G,2,FALSE)))</f>
        <v/>
      </c>
      <c r="H631" s="2" t="str">
        <f>IF(ISERROR(VLOOKUP(A631,'Cadastro-Estoque'!A:G,1,FALSE)),"",VLOOKUP(A631,'Cadastro-Estoque'!A:G,3,FALSE))</f>
        <v/>
      </c>
    </row>
    <row r="632" spans="5:8" ht="18.75" customHeight="1" x14ac:dyDescent="0.25">
      <c r="E632" s="2" t="str">
        <f t="shared" si="9"/>
        <v/>
      </c>
      <c r="F632" s="2" t="str">
        <f>IF(ISBLANK(A632),"",IF(ISERROR(VLOOKUP(A632,'Cadastro-Estoque'!A:G,1,FALSE)),"Produto não cadastrado",VLOOKUP(A632,'Cadastro-Estoque'!A:G,4,FALSE)))</f>
        <v/>
      </c>
      <c r="G632" s="2" t="str">
        <f>IF(ISBLANK(A632),"",IF(ISERROR(VLOOKUP(A632,'Cadastro-Estoque'!A:G,1,FALSE)),"Produto não cadastrado",VLOOKUP(A632,'Cadastro-Estoque'!A:G,2,FALSE)))</f>
        <v/>
      </c>
      <c r="H632" s="2" t="str">
        <f>IF(ISERROR(VLOOKUP(A632,'Cadastro-Estoque'!A:G,1,FALSE)),"",VLOOKUP(A632,'Cadastro-Estoque'!A:G,3,FALSE))</f>
        <v/>
      </c>
    </row>
    <row r="633" spans="5:8" ht="18.75" customHeight="1" x14ac:dyDescent="0.25">
      <c r="E633" s="2" t="str">
        <f t="shared" si="9"/>
        <v/>
      </c>
      <c r="F633" s="2" t="str">
        <f>IF(ISBLANK(A633),"",IF(ISERROR(VLOOKUP(A633,'Cadastro-Estoque'!A:G,1,FALSE)),"Produto não cadastrado",VLOOKUP(A633,'Cadastro-Estoque'!A:G,4,FALSE)))</f>
        <v/>
      </c>
      <c r="G633" s="2" t="str">
        <f>IF(ISBLANK(A633),"",IF(ISERROR(VLOOKUP(A633,'Cadastro-Estoque'!A:G,1,FALSE)),"Produto não cadastrado",VLOOKUP(A633,'Cadastro-Estoque'!A:G,2,FALSE)))</f>
        <v/>
      </c>
      <c r="H633" s="2" t="str">
        <f>IF(ISERROR(VLOOKUP(A633,'Cadastro-Estoque'!A:G,1,FALSE)),"",VLOOKUP(A633,'Cadastro-Estoque'!A:G,3,FALSE))</f>
        <v/>
      </c>
    </row>
    <row r="634" spans="5:8" ht="18.75" customHeight="1" x14ac:dyDescent="0.25">
      <c r="E634" s="2" t="str">
        <f t="shared" si="9"/>
        <v/>
      </c>
      <c r="F634" s="2" t="str">
        <f>IF(ISBLANK(A634),"",IF(ISERROR(VLOOKUP(A634,'Cadastro-Estoque'!A:G,1,FALSE)),"Produto não cadastrado",VLOOKUP(A634,'Cadastro-Estoque'!A:G,4,FALSE)))</f>
        <v/>
      </c>
      <c r="G634" s="2" t="str">
        <f>IF(ISBLANK(A634),"",IF(ISERROR(VLOOKUP(A634,'Cadastro-Estoque'!A:G,1,FALSE)),"Produto não cadastrado",VLOOKUP(A634,'Cadastro-Estoque'!A:G,2,FALSE)))</f>
        <v/>
      </c>
      <c r="H634" s="2" t="str">
        <f>IF(ISERROR(VLOOKUP(A634,'Cadastro-Estoque'!A:G,1,FALSE)),"",VLOOKUP(A634,'Cadastro-Estoque'!A:G,3,FALSE))</f>
        <v/>
      </c>
    </row>
    <row r="635" spans="5:8" ht="18.75" customHeight="1" x14ac:dyDescent="0.25">
      <c r="E635" s="2" t="str">
        <f t="shared" si="9"/>
        <v/>
      </c>
      <c r="F635" s="2" t="str">
        <f>IF(ISBLANK(A635),"",IF(ISERROR(VLOOKUP(A635,'Cadastro-Estoque'!A:G,1,FALSE)),"Produto não cadastrado",VLOOKUP(A635,'Cadastro-Estoque'!A:G,4,FALSE)))</f>
        <v/>
      </c>
      <c r="G635" s="2" t="str">
        <f>IF(ISBLANK(A635),"",IF(ISERROR(VLOOKUP(A635,'Cadastro-Estoque'!A:G,1,FALSE)),"Produto não cadastrado",VLOOKUP(A635,'Cadastro-Estoque'!A:G,2,FALSE)))</f>
        <v/>
      </c>
      <c r="H635" s="2" t="str">
        <f>IF(ISERROR(VLOOKUP(A635,'Cadastro-Estoque'!A:G,1,FALSE)),"",VLOOKUP(A635,'Cadastro-Estoque'!A:G,3,FALSE))</f>
        <v/>
      </c>
    </row>
    <row r="636" spans="5:8" ht="18.75" customHeight="1" x14ac:dyDescent="0.25">
      <c r="E636" s="2" t="str">
        <f t="shared" si="9"/>
        <v/>
      </c>
      <c r="F636" s="2" t="str">
        <f>IF(ISBLANK(A636),"",IF(ISERROR(VLOOKUP(A636,'Cadastro-Estoque'!A:G,1,FALSE)),"Produto não cadastrado",VLOOKUP(A636,'Cadastro-Estoque'!A:G,4,FALSE)))</f>
        <v/>
      </c>
      <c r="G636" s="2" t="str">
        <f>IF(ISBLANK(A636),"",IF(ISERROR(VLOOKUP(A636,'Cadastro-Estoque'!A:G,1,FALSE)),"Produto não cadastrado",VLOOKUP(A636,'Cadastro-Estoque'!A:G,2,FALSE)))</f>
        <v/>
      </c>
      <c r="H636" s="2" t="str">
        <f>IF(ISERROR(VLOOKUP(A636,'Cadastro-Estoque'!A:G,1,FALSE)),"",VLOOKUP(A636,'Cadastro-Estoque'!A:G,3,FALSE))</f>
        <v/>
      </c>
    </row>
    <row r="637" spans="5:8" ht="18.75" customHeight="1" x14ac:dyDescent="0.25">
      <c r="E637" s="2" t="str">
        <f t="shared" si="9"/>
        <v/>
      </c>
      <c r="F637" s="2" t="str">
        <f>IF(ISBLANK(A637),"",IF(ISERROR(VLOOKUP(A637,'Cadastro-Estoque'!A:G,1,FALSE)),"Produto não cadastrado",VLOOKUP(A637,'Cadastro-Estoque'!A:G,4,FALSE)))</f>
        <v/>
      </c>
      <c r="G637" s="2" t="str">
        <f>IF(ISBLANK(A637),"",IF(ISERROR(VLOOKUP(A637,'Cadastro-Estoque'!A:G,1,FALSE)),"Produto não cadastrado",VLOOKUP(A637,'Cadastro-Estoque'!A:G,2,FALSE)))</f>
        <v/>
      </c>
      <c r="H637" s="2" t="str">
        <f>IF(ISERROR(VLOOKUP(A637,'Cadastro-Estoque'!A:G,1,FALSE)),"",VLOOKUP(A637,'Cadastro-Estoque'!A:G,3,FALSE))</f>
        <v/>
      </c>
    </row>
    <row r="638" spans="5:8" ht="18.75" customHeight="1" x14ac:dyDescent="0.25">
      <c r="E638" s="2" t="str">
        <f t="shared" si="9"/>
        <v/>
      </c>
      <c r="F638" s="2" t="str">
        <f>IF(ISBLANK(A638),"",IF(ISERROR(VLOOKUP(A638,'Cadastro-Estoque'!A:G,1,FALSE)),"Produto não cadastrado",VLOOKUP(A638,'Cadastro-Estoque'!A:G,4,FALSE)))</f>
        <v/>
      </c>
      <c r="G638" s="2" t="str">
        <f>IF(ISBLANK(A638),"",IF(ISERROR(VLOOKUP(A638,'Cadastro-Estoque'!A:G,1,FALSE)),"Produto não cadastrado",VLOOKUP(A638,'Cadastro-Estoque'!A:G,2,FALSE)))</f>
        <v/>
      </c>
      <c r="H638" s="2" t="str">
        <f>IF(ISERROR(VLOOKUP(A638,'Cadastro-Estoque'!A:G,1,FALSE)),"",VLOOKUP(A638,'Cadastro-Estoque'!A:G,3,FALSE))</f>
        <v/>
      </c>
    </row>
    <row r="639" spans="5:8" ht="18.75" customHeight="1" x14ac:dyDescent="0.25">
      <c r="E639" s="2" t="str">
        <f t="shared" si="9"/>
        <v/>
      </c>
      <c r="F639" s="2" t="str">
        <f>IF(ISBLANK(A639),"",IF(ISERROR(VLOOKUP(A639,'Cadastro-Estoque'!A:G,1,FALSE)),"Produto não cadastrado",VLOOKUP(A639,'Cadastro-Estoque'!A:G,4,FALSE)))</f>
        <v/>
      </c>
      <c r="G639" s="2" t="str">
        <f>IF(ISBLANK(A639),"",IF(ISERROR(VLOOKUP(A639,'Cadastro-Estoque'!A:G,1,FALSE)),"Produto não cadastrado",VLOOKUP(A639,'Cadastro-Estoque'!A:G,2,FALSE)))</f>
        <v/>
      </c>
      <c r="H639" s="2" t="str">
        <f>IF(ISERROR(VLOOKUP(A639,'Cadastro-Estoque'!A:G,1,FALSE)),"",VLOOKUP(A639,'Cadastro-Estoque'!A:G,3,FALSE))</f>
        <v/>
      </c>
    </row>
    <row r="640" spans="5:8" ht="18.75" customHeight="1" x14ac:dyDescent="0.25">
      <c r="E640" s="2" t="str">
        <f t="shared" si="9"/>
        <v/>
      </c>
      <c r="F640" s="2" t="str">
        <f>IF(ISBLANK(A640),"",IF(ISERROR(VLOOKUP(A640,'Cadastro-Estoque'!A:G,1,FALSE)),"Produto não cadastrado",VLOOKUP(A640,'Cadastro-Estoque'!A:G,4,FALSE)))</f>
        <v/>
      </c>
      <c r="G640" s="2" t="str">
        <f>IF(ISBLANK(A640),"",IF(ISERROR(VLOOKUP(A640,'Cadastro-Estoque'!A:G,1,FALSE)),"Produto não cadastrado",VLOOKUP(A640,'Cadastro-Estoque'!A:G,2,FALSE)))</f>
        <v/>
      </c>
      <c r="H640" s="2" t="str">
        <f>IF(ISERROR(VLOOKUP(A640,'Cadastro-Estoque'!A:G,1,FALSE)),"",VLOOKUP(A640,'Cadastro-Estoque'!A:G,3,FALSE))</f>
        <v/>
      </c>
    </row>
    <row r="641" spans="5:8" ht="18.75" customHeight="1" x14ac:dyDescent="0.25">
      <c r="E641" s="2" t="str">
        <f t="shared" si="9"/>
        <v/>
      </c>
      <c r="F641" s="2" t="str">
        <f>IF(ISBLANK(A641),"",IF(ISERROR(VLOOKUP(A641,'Cadastro-Estoque'!A:G,1,FALSE)),"Produto não cadastrado",VLOOKUP(A641,'Cadastro-Estoque'!A:G,4,FALSE)))</f>
        <v/>
      </c>
      <c r="G641" s="2" t="str">
        <f>IF(ISBLANK(A641),"",IF(ISERROR(VLOOKUP(A641,'Cadastro-Estoque'!A:G,1,FALSE)),"Produto não cadastrado",VLOOKUP(A641,'Cadastro-Estoque'!A:G,2,FALSE)))</f>
        <v/>
      </c>
      <c r="H641" s="2" t="str">
        <f>IF(ISERROR(VLOOKUP(A641,'Cadastro-Estoque'!A:G,1,FALSE)),"",VLOOKUP(A641,'Cadastro-Estoque'!A:G,3,FALSE))</f>
        <v/>
      </c>
    </row>
    <row r="642" spans="5:8" ht="18.75" customHeight="1" x14ac:dyDescent="0.25">
      <c r="E642" s="2" t="str">
        <f t="shared" si="9"/>
        <v/>
      </c>
      <c r="F642" s="2" t="str">
        <f>IF(ISBLANK(A642),"",IF(ISERROR(VLOOKUP(A642,'Cadastro-Estoque'!A:G,1,FALSE)),"Produto não cadastrado",VLOOKUP(A642,'Cadastro-Estoque'!A:G,4,FALSE)))</f>
        <v/>
      </c>
      <c r="G642" s="2" t="str">
        <f>IF(ISBLANK(A642),"",IF(ISERROR(VLOOKUP(A642,'Cadastro-Estoque'!A:G,1,FALSE)),"Produto não cadastrado",VLOOKUP(A642,'Cadastro-Estoque'!A:G,2,FALSE)))</f>
        <v/>
      </c>
      <c r="H642" s="2" t="str">
        <f>IF(ISERROR(VLOOKUP(A642,'Cadastro-Estoque'!A:G,1,FALSE)),"",VLOOKUP(A642,'Cadastro-Estoque'!A:G,3,FALSE))</f>
        <v/>
      </c>
    </row>
    <row r="643" spans="5:8" ht="18.75" customHeight="1" x14ac:dyDescent="0.25">
      <c r="E643" s="2" t="str">
        <f t="shared" ref="E643:E706" si="10">IF(ISBLANK(A643),"",C643*D643)</f>
        <v/>
      </c>
      <c r="F643" s="2" t="str">
        <f>IF(ISBLANK(A643),"",IF(ISERROR(VLOOKUP(A643,'Cadastro-Estoque'!A:G,1,FALSE)),"Produto não cadastrado",VLOOKUP(A643,'Cadastro-Estoque'!A:G,4,FALSE)))</f>
        <v/>
      </c>
      <c r="G643" s="2" t="str">
        <f>IF(ISBLANK(A643),"",IF(ISERROR(VLOOKUP(A643,'Cadastro-Estoque'!A:G,1,FALSE)),"Produto não cadastrado",VLOOKUP(A643,'Cadastro-Estoque'!A:G,2,FALSE)))</f>
        <v/>
      </c>
      <c r="H643" s="2" t="str">
        <f>IF(ISERROR(VLOOKUP(A643,'Cadastro-Estoque'!A:G,1,FALSE)),"",VLOOKUP(A643,'Cadastro-Estoque'!A:G,3,FALSE))</f>
        <v/>
      </c>
    </row>
    <row r="644" spans="5:8" ht="18.75" customHeight="1" x14ac:dyDescent="0.25">
      <c r="E644" s="2" t="str">
        <f t="shared" si="10"/>
        <v/>
      </c>
      <c r="F644" s="2" t="str">
        <f>IF(ISBLANK(A644),"",IF(ISERROR(VLOOKUP(A644,'Cadastro-Estoque'!A:G,1,FALSE)),"Produto não cadastrado",VLOOKUP(A644,'Cadastro-Estoque'!A:G,4,FALSE)))</f>
        <v/>
      </c>
      <c r="G644" s="2" t="str">
        <f>IF(ISBLANK(A644),"",IF(ISERROR(VLOOKUP(A644,'Cadastro-Estoque'!A:G,1,FALSE)),"Produto não cadastrado",VLOOKUP(A644,'Cadastro-Estoque'!A:G,2,FALSE)))</f>
        <v/>
      </c>
      <c r="H644" s="2" t="str">
        <f>IF(ISERROR(VLOOKUP(A644,'Cadastro-Estoque'!A:G,1,FALSE)),"",VLOOKUP(A644,'Cadastro-Estoque'!A:G,3,FALSE))</f>
        <v/>
      </c>
    </row>
    <row r="645" spans="5:8" ht="18.75" customHeight="1" x14ac:dyDescent="0.25">
      <c r="E645" s="2" t="str">
        <f t="shared" si="10"/>
        <v/>
      </c>
      <c r="F645" s="2" t="str">
        <f>IF(ISBLANK(A645),"",IF(ISERROR(VLOOKUP(A645,'Cadastro-Estoque'!A:G,1,FALSE)),"Produto não cadastrado",VLOOKUP(A645,'Cadastro-Estoque'!A:G,4,FALSE)))</f>
        <v/>
      </c>
      <c r="G645" s="2" t="str">
        <f>IF(ISBLANK(A645),"",IF(ISERROR(VLOOKUP(A645,'Cadastro-Estoque'!A:G,1,FALSE)),"Produto não cadastrado",VLOOKUP(A645,'Cadastro-Estoque'!A:G,2,FALSE)))</f>
        <v/>
      </c>
      <c r="H645" s="2" t="str">
        <f>IF(ISERROR(VLOOKUP(A645,'Cadastro-Estoque'!A:G,1,FALSE)),"",VLOOKUP(A645,'Cadastro-Estoque'!A:G,3,FALSE))</f>
        <v/>
      </c>
    </row>
    <row r="646" spans="5:8" ht="18.75" customHeight="1" x14ac:dyDescent="0.25">
      <c r="E646" s="2" t="str">
        <f t="shared" si="10"/>
        <v/>
      </c>
      <c r="F646" s="2" t="str">
        <f>IF(ISBLANK(A646),"",IF(ISERROR(VLOOKUP(A646,'Cadastro-Estoque'!A:G,1,FALSE)),"Produto não cadastrado",VLOOKUP(A646,'Cadastro-Estoque'!A:G,4,FALSE)))</f>
        <v/>
      </c>
      <c r="G646" s="2" t="str">
        <f>IF(ISBLANK(A646),"",IF(ISERROR(VLOOKUP(A646,'Cadastro-Estoque'!A:G,1,FALSE)),"Produto não cadastrado",VLOOKUP(A646,'Cadastro-Estoque'!A:G,2,FALSE)))</f>
        <v/>
      </c>
      <c r="H646" s="2" t="str">
        <f>IF(ISERROR(VLOOKUP(A646,'Cadastro-Estoque'!A:G,1,FALSE)),"",VLOOKUP(A646,'Cadastro-Estoque'!A:G,3,FALSE))</f>
        <v/>
      </c>
    </row>
    <row r="647" spans="5:8" ht="18.75" customHeight="1" x14ac:dyDescent="0.25">
      <c r="E647" s="2" t="str">
        <f t="shared" si="10"/>
        <v/>
      </c>
      <c r="F647" s="2" t="str">
        <f>IF(ISBLANK(A647),"",IF(ISERROR(VLOOKUP(A647,'Cadastro-Estoque'!A:G,1,FALSE)),"Produto não cadastrado",VLOOKUP(A647,'Cadastro-Estoque'!A:G,4,FALSE)))</f>
        <v/>
      </c>
      <c r="G647" s="2" t="str">
        <f>IF(ISBLANK(A647),"",IF(ISERROR(VLOOKUP(A647,'Cadastro-Estoque'!A:G,1,FALSE)),"Produto não cadastrado",VLOOKUP(A647,'Cadastro-Estoque'!A:G,2,FALSE)))</f>
        <v/>
      </c>
      <c r="H647" s="2" t="str">
        <f>IF(ISERROR(VLOOKUP(A647,'Cadastro-Estoque'!A:G,1,FALSE)),"",VLOOKUP(A647,'Cadastro-Estoque'!A:G,3,FALSE))</f>
        <v/>
      </c>
    </row>
    <row r="648" spans="5:8" ht="18.75" customHeight="1" x14ac:dyDescent="0.25">
      <c r="E648" s="2" t="str">
        <f t="shared" si="10"/>
        <v/>
      </c>
      <c r="F648" s="2" t="str">
        <f>IF(ISBLANK(A648),"",IF(ISERROR(VLOOKUP(A648,'Cadastro-Estoque'!A:G,1,FALSE)),"Produto não cadastrado",VLOOKUP(A648,'Cadastro-Estoque'!A:G,4,FALSE)))</f>
        <v/>
      </c>
      <c r="G648" s="2" t="str">
        <f>IF(ISBLANK(A648),"",IF(ISERROR(VLOOKUP(A648,'Cadastro-Estoque'!A:G,1,FALSE)),"Produto não cadastrado",VLOOKUP(A648,'Cadastro-Estoque'!A:G,2,FALSE)))</f>
        <v/>
      </c>
      <c r="H648" s="2" t="str">
        <f>IF(ISERROR(VLOOKUP(A648,'Cadastro-Estoque'!A:G,1,FALSE)),"",VLOOKUP(A648,'Cadastro-Estoque'!A:G,3,FALSE))</f>
        <v/>
      </c>
    </row>
    <row r="649" spans="5:8" ht="18.75" customHeight="1" x14ac:dyDescent="0.25">
      <c r="E649" s="2" t="str">
        <f t="shared" si="10"/>
        <v/>
      </c>
      <c r="F649" s="2" t="str">
        <f>IF(ISBLANK(A649),"",IF(ISERROR(VLOOKUP(A649,'Cadastro-Estoque'!A:G,1,FALSE)),"Produto não cadastrado",VLOOKUP(A649,'Cadastro-Estoque'!A:G,4,FALSE)))</f>
        <v/>
      </c>
      <c r="G649" s="2" t="str">
        <f>IF(ISBLANK(A649),"",IF(ISERROR(VLOOKUP(A649,'Cadastro-Estoque'!A:G,1,FALSE)),"Produto não cadastrado",VLOOKUP(A649,'Cadastro-Estoque'!A:G,2,FALSE)))</f>
        <v/>
      </c>
      <c r="H649" s="2" t="str">
        <f>IF(ISERROR(VLOOKUP(A649,'Cadastro-Estoque'!A:G,1,FALSE)),"",VLOOKUP(A649,'Cadastro-Estoque'!A:G,3,FALSE))</f>
        <v/>
      </c>
    </row>
    <row r="650" spans="5:8" ht="18.75" customHeight="1" x14ac:dyDescent="0.25">
      <c r="E650" s="2" t="str">
        <f t="shared" si="10"/>
        <v/>
      </c>
      <c r="F650" s="2" t="str">
        <f>IF(ISBLANK(A650),"",IF(ISERROR(VLOOKUP(A650,'Cadastro-Estoque'!A:G,1,FALSE)),"Produto não cadastrado",VLOOKUP(A650,'Cadastro-Estoque'!A:G,4,FALSE)))</f>
        <v/>
      </c>
      <c r="G650" s="2" t="str">
        <f>IF(ISBLANK(A650),"",IF(ISERROR(VLOOKUP(A650,'Cadastro-Estoque'!A:G,1,FALSE)),"Produto não cadastrado",VLOOKUP(A650,'Cadastro-Estoque'!A:G,2,FALSE)))</f>
        <v/>
      </c>
      <c r="H650" s="2" t="str">
        <f>IF(ISERROR(VLOOKUP(A650,'Cadastro-Estoque'!A:G,1,FALSE)),"",VLOOKUP(A650,'Cadastro-Estoque'!A:G,3,FALSE))</f>
        <v/>
      </c>
    </row>
    <row r="651" spans="5:8" ht="18.75" customHeight="1" x14ac:dyDescent="0.25">
      <c r="E651" s="2" t="str">
        <f t="shared" si="10"/>
        <v/>
      </c>
      <c r="F651" s="2" t="str">
        <f>IF(ISBLANK(A651),"",IF(ISERROR(VLOOKUP(A651,'Cadastro-Estoque'!A:G,1,FALSE)),"Produto não cadastrado",VLOOKUP(A651,'Cadastro-Estoque'!A:G,4,FALSE)))</f>
        <v/>
      </c>
      <c r="G651" s="2" t="str">
        <f>IF(ISBLANK(A651),"",IF(ISERROR(VLOOKUP(A651,'Cadastro-Estoque'!A:G,1,FALSE)),"Produto não cadastrado",VLOOKUP(A651,'Cadastro-Estoque'!A:G,2,FALSE)))</f>
        <v/>
      </c>
      <c r="H651" s="2" t="str">
        <f>IF(ISERROR(VLOOKUP(A651,'Cadastro-Estoque'!A:G,1,FALSE)),"",VLOOKUP(A651,'Cadastro-Estoque'!A:G,3,FALSE))</f>
        <v/>
      </c>
    </row>
    <row r="652" spans="5:8" ht="18.75" customHeight="1" x14ac:dyDescent="0.25">
      <c r="E652" s="2" t="str">
        <f t="shared" si="10"/>
        <v/>
      </c>
      <c r="F652" s="2" t="str">
        <f>IF(ISBLANK(A652),"",IF(ISERROR(VLOOKUP(A652,'Cadastro-Estoque'!A:G,1,FALSE)),"Produto não cadastrado",VLOOKUP(A652,'Cadastro-Estoque'!A:G,4,FALSE)))</f>
        <v/>
      </c>
      <c r="G652" s="2" t="str">
        <f>IF(ISBLANK(A652),"",IF(ISERROR(VLOOKUP(A652,'Cadastro-Estoque'!A:G,1,FALSE)),"Produto não cadastrado",VLOOKUP(A652,'Cadastro-Estoque'!A:G,2,FALSE)))</f>
        <v/>
      </c>
      <c r="H652" s="2" t="str">
        <f>IF(ISERROR(VLOOKUP(A652,'Cadastro-Estoque'!A:G,1,FALSE)),"",VLOOKUP(A652,'Cadastro-Estoque'!A:G,3,FALSE))</f>
        <v/>
      </c>
    </row>
    <row r="653" spans="5:8" ht="18.75" customHeight="1" x14ac:dyDescent="0.25">
      <c r="E653" s="2" t="str">
        <f t="shared" si="10"/>
        <v/>
      </c>
      <c r="F653" s="2" t="str">
        <f>IF(ISBLANK(A653),"",IF(ISERROR(VLOOKUP(A653,'Cadastro-Estoque'!A:G,1,FALSE)),"Produto não cadastrado",VLOOKUP(A653,'Cadastro-Estoque'!A:G,4,FALSE)))</f>
        <v/>
      </c>
      <c r="G653" s="2" t="str">
        <f>IF(ISBLANK(A653),"",IF(ISERROR(VLOOKUP(A653,'Cadastro-Estoque'!A:G,1,FALSE)),"Produto não cadastrado",VLOOKUP(A653,'Cadastro-Estoque'!A:G,2,FALSE)))</f>
        <v/>
      </c>
      <c r="H653" s="2" t="str">
        <f>IF(ISERROR(VLOOKUP(A653,'Cadastro-Estoque'!A:G,1,FALSE)),"",VLOOKUP(A653,'Cadastro-Estoque'!A:G,3,FALSE))</f>
        <v/>
      </c>
    </row>
    <row r="654" spans="5:8" ht="18.75" customHeight="1" x14ac:dyDescent="0.25">
      <c r="E654" s="2" t="str">
        <f t="shared" si="10"/>
        <v/>
      </c>
      <c r="F654" s="2" t="str">
        <f>IF(ISBLANK(A654),"",IF(ISERROR(VLOOKUP(A654,'Cadastro-Estoque'!A:G,1,FALSE)),"Produto não cadastrado",VLOOKUP(A654,'Cadastro-Estoque'!A:G,4,FALSE)))</f>
        <v/>
      </c>
      <c r="G654" s="2" t="str">
        <f>IF(ISBLANK(A654),"",IF(ISERROR(VLOOKUP(A654,'Cadastro-Estoque'!A:G,1,FALSE)),"Produto não cadastrado",VLOOKUP(A654,'Cadastro-Estoque'!A:G,2,FALSE)))</f>
        <v/>
      </c>
      <c r="H654" s="2" t="str">
        <f>IF(ISERROR(VLOOKUP(A654,'Cadastro-Estoque'!A:G,1,FALSE)),"",VLOOKUP(A654,'Cadastro-Estoque'!A:G,3,FALSE))</f>
        <v/>
      </c>
    </row>
    <row r="655" spans="5:8" ht="18.75" customHeight="1" x14ac:dyDescent="0.25">
      <c r="E655" s="2" t="str">
        <f t="shared" si="10"/>
        <v/>
      </c>
      <c r="F655" s="2" t="str">
        <f>IF(ISBLANK(A655),"",IF(ISERROR(VLOOKUP(A655,'Cadastro-Estoque'!A:G,1,FALSE)),"Produto não cadastrado",VLOOKUP(A655,'Cadastro-Estoque'!A:G,4,FALSE)))</f>
        <v/>
      </c>
      <c r="G655" s="2" t="str">
        <f>IF(ISBLANK(A655),"",IF(ISERROR(VLOOKUP(A655,'Cadastro-Estoque'!A:G,1,FALSE)),"Produto não cadastrado",VLOOKUP(A655,'Cadastro-Estoque'!A:G,2,FALSE)))</f>
        <v/>
      </c>
      <c r="H655" s="2" t="str">
        <f>IF(ISERROR(VLOOKUP(A655,'Cadastro-Estoque'!A:G,1,FALSE)),"",VLOOKUP(A655,'Cadastro-Estoque'!A:G,3,FALSE))</f>
        <v/>
      </c>
    </row>
    <row r="656" spans="5:8" ht="18.75" customHeight="1" x14ac:dyDescent="0.25">
      <c r="E656" s="2" t="str">
        <f t="shared" si="10"/>
        <v/>
      </c>
      <c r="F656" s="2" t="str">
        <f>IF(ISBLANK(A656),"",IF(ISERROR(VLOOKUP(A656,'Cadastro-Estoque'!A:G,1,FALSE)),"Produto não cadastrado",VLOOKUP(A656,'Cadastro-Estoque'!A:G,4,FALSE)))</f>
        <v/>
      </c>
      <c r="G656" s="2" t="str">
        <f>IF(ISBLANK(A656),"",IF(ISERROR(VLOOKUP(A656,'Cadastro-Estoque'!A:G,1,FALSE)),"Produto não cadastrado",VLOOKUP(A656,'Cadastro-Estoque'!A:G,2,FALSE)))</f>
        <v/>
      </c>
      <c r="H656" s="2" t="str">
        <f>IF(ISERROR(VLOOKUP(A656,'Cadastro-Estoque'!A:G,1,FALSE)),"",VLOOKUP(A656,'Cadastro-Estoque'!A:G,3,FALSE))</f>
        <v/>
      </c>
    </row>
    <row r="657" spans="5:8" ht="18.75" customHeight="1" x14ac:dyDescent="0.25">
      <c r="E657" s="2" t="str">
        <f t="shared" si="10"/>
        <v/>
      </c>
      <c r="F657" s="2" t="str">
        <f>IF(ISBLANK(A657),"",IF(ISERROR(VLOOKUP(A657,'Cadastro-Estoque'!A:G,1,FALSE)),"Produto não cadastrado",VLOOKUP(A657,'Cadastro-Estoque'!A:G,4,FALSE)))</f>
        <v/>
      </c>
      <c r="G657" s="2" t="str">
        <f>IF(ISBLANK(A657),"",IF(ISERROR(VLOOKUP(A657,'Cadastro-Estoque'!A:G,1,FALSE)),"Produto não cadastrado",VLOOKUP(A657,'Cadastro-Estoque'!A:G,2,FALSE)))</f>
        <v/>
      </c>
      <c r="H657" s="2" t="str">
        <f>IF(ISERROR(VLOOKUP(A657,'Cadastro-Estoque'!A:G,1,FALSE)),"",VLOOKUP(A657,'Cadastro-Estoque'!A:G,3,FALSE))</f>
        <v/>
      </c>
    </row>
    <row r="658" spans="5:8" ht="18.75" customHeight="1" x14ac:dyDescent="0.25">
      <c r="E658" s="2" t="str">
        <f t="shared" si="10"/>
        <v/>
      </c>
      <c r="F658" s="2" t="str">
        <f>IF(ISBLANK(A658),"",IF(ISERROR(VLOOKUP(A658,'Cadastro-Estoque'!A:G,1,FALSE)),"Produto não cadastrado",VLOOKUP(A658,'Cadastro-Estoque'!A:G,4,FALSE)))</f>
        <v/>
      </c>
      <c r="G658" s="2" t="str">
        <f>IF(ISBLANK(A658),"",IF(ISERROR(VLOOKUP(A658,'Cadastro-Estoque'!A:G,1,FALSE)),"Produto não cadastrado",VLOOKUP(A658,'Cadastro-Estoque'!A:G,2,FALSE)))</f>
        <v/>
      </c>
      <c r="H658" s="2" t="str">
        <f>IF(ISERROR(VLOOKUP(A658,'Cadastro-Estoque'!A:G,1,FALSE)),"",VLOOKUP(A658,'Cadastro-Estoque'!A:G,3,FALSE))</f>
        <v/>
      </c>
    </row>
    <row r="659" spans="5:8" ht="18.75" customHeight="1" x14ac:dyDescent="0.25">
      <c r="E659" s="2" t="str">
        <f t="shared" si="10"/>
        <v/>
      </c>
      <c r="F659" s="2" t="str">
        <f>IF(ISBLANK(A659),"",IF(ISERROR(VLOOKUP(A659,'Cadastro-Estoque'!A:G,1,FALSE)),"Produto não cadastrado",VLOOKUP(A659,'Cadastro-Estoque'!A:G,4,FALSE)))</f>
        <v/>
      </c>
      <c r="G659" s="2" t="str">
        <f>IF(ISBLANK(A659),"",IF(ISERROR(VLOOKUP(A659,'Cadastro-Estoque'!A:G,1,FALSE)),"Produto não cadastrado",VLOOKUP(A659,'Cadastro-Estoque'!A:G,2,FALSE)))</f>
        <v/>
      </c>
      <c r="H659" s="2" t="str">
        <f>IF(ISERROR(VLOOKUP(A659,'Cadastro-Estoque'!A:G,1,FALSE)),"",VLOOKUP(A659,'Cadastro-Estoque'!A:G,3,FALSE))</f>
        <v/>
      </c>
    </row>
    <row r="660" spans="5:8" ht="18.75" customHeight="1" x14ac:dyDescent="0.25">
      <c r="E660" s="2" t="str">
        <f t="shared" si="10"/>
        <v/>
      </c>
      <c r="F660" s="2" t="str">
        <f>IF(ISBLANK(A660),"",IF(ISERROR(VLOOKUP(A660,'Cadastro-Estoque'!A:G,1,FALSE)),"Produto não cadastrado",VLOOKUP(A660,'Cadastro-Estoque'!A:G,4,FALSE)))</f>
        <v/>
      </c>
      <c r="G660" s="2" t="str">
        <f>IF(ISBLANK(A660),"",IF(ISERROR(VLOOKUP(A660,'Cadastro-Estoque'!A:G,1,FALSE)),"Produto não cadastrado",VLOOKUP(A660,'Cadastro-Estoque'!A:G,2,FALSE)))</f>
        <v/>
      </c>
      <c r="H660" s="2" t="str">
        <f>IF(ISERROR(VLOOKUP(A660,'Cadastro-Estoque'!A:G,1,FALSE)),"",VLOOKUP(A660,'Cadastro-Estoque'!A:G,3,FALSE))</f>
        <v/>
      </c>
    </row>
    <row r="661" spans="5:8" ht="18.75" customHeight="1" x14ac:dyDescent="0.25">
      <c r="E661" s="2" t="str">
        <f t="shared" si="10"/>
        <v/>
      </c>
      <c r="F661" s="2" t="str">
        <f>IF(ISBLANK(A661),"",IF(ISERROR(VLOOKUP(A661,'Cadastro-Estoque'!A:G,1,FALSE)),"Produto não cadastrado",VLOOKUP(A661,'Cadastro-Estoque'!A:G,4,FALSE)))</f>
        <v/>
      </c>
      <c r="G661" s="2" t="str">
        <f>IF(ISBLANK(A661),"",IF(ISERROR(VLOOKUP(A661,'Cadastro-Estoque'!A:G,1,FALSE)),"Produto não cadastrado",VLOOKUP(A661,'Cadastro-Estoque'!A:G,2,FALSE)))</f>
        <v/>
      </c>
      <c r="H661" s="2" t="str">
        <f>IF(ISERROR(VLOOKUP(A661,'Cadastro-Estoque'!A:G,1,FALSE)),"",VLOOKUP(A661,'Cadastro-Estoque'!A:G,3,FALSE))</f>
        <v/>
      </c>
    </row>
    <row r="662" spans="5:8" ht="18.75" customHeight="1" x14ac:dyDescent="0.25">
      <c r="E662" s="2" t="str">
        <f t="shared" si="10"/>
        <v/>
      </c>
      <c r="F662" s="2" t="str">
        <f>IF(ISBLANK(A662),"",IF(ISERROR(VLOOKUP(A662,'Cadastro-Estoque'!A:G,1,FALSE)),"Produto não cadastrado",VLOOKUP(A662,'Cadastro-Estoque'!A:G,4,FALSE)))</f>
        <v/>
      </c>
      <c r="G662" s="2" t="str">
        <f>IF(ISBLANK(A662),"",IF(ISERROR(VLOOKUP(A662,'Cadastro-Estoque'!A:G,1,FALSE)),"Produto não cadastrado",VLOOKUP(A662,'Cadastro-Estoque'!A:G,2,FALSE)))</f>
        <v/>
      </c>
      <c r="H662" s="2" t="str">
        <f>IF(ISERROR(VLOOKUP(A662,'Cadastro-Estoque'!A:G,1,FALSE)),"",VLOOKUP(A662,'Cadastro-Estoque'!A:G,3,FALSE))</f>
        <v/>
      </c>
    </row>
    <row r="663" spans="5:8" ht="18.75" customHeight="1" x14ac:dyDescent="0.25">
      <c r="E663" s="2" t="str">
        <f t="shared" si="10"/>
        <v/>
      </c>
      <c r="F663" s="2" t="str">
        <f>IF(ISBLANK(A663),"",IF(ISERROR(VLOOKUP(A663,'Cadastro-Estoque'!A:G,1,FALSE)),"Produto não cadastrado",VLOOKUP(A663,'Cadastro-Estoque'!A:G,4,FALSE)))</f>
        <v/>
      </c>
      <c r="G663" s="2" t="str">
        <f>IF(ISBLANK(A663),"",IF(ISERROR(VLOOKUP(A663,'Cadastro-Estoque'!A:G,1,FALSE)),"Produto não cadastrado",VLOOKUP(A663,'Cadastro-Estoque'!A:G,2,FALSE)))</f>
        <v/>
      </c>
      <c r="H663" s="2" t="str">
        <f>IF(ISERROR(VLOOKUP(A663,'Cadastro-Estoque'!A:G,1,FALSE)),"",VLOOKUP(A663,'Cadastro-Estoque'!A:G,3,FALSE))</f>
        <v/>
      </c>
    </row>
    <row r="664" spans="5:8" ht="18.75" customHeight="1" x14ac:dyDescent="0.25">
      <c r="E664" s="2" t="str">
        <f t="shared" si="10"/>
        <v/>
      </c>
      <c r="F664" s="2" t="str">
        <f>IF(ISBLANK(A664),"",IF(ISERROR(VLOOKUP(A664,'Cadastro-Estoque'!A:G,1,FALSE)),"Produto não cadastrado",VLOOKUP(A664,'Cadastro-Estoque'!A:G,4,FALSE)))</f>
        <v/>
      </c>
      <c r="G664" s="2" t="str">
        <f>IF(ISBLANK(A664),"",IF(ISERROR(VLOOKUP(A664,'Cadastro-Estoque'!A:G,1,FALSE)),"Produto não cadastrado",VLOOKUP(A664,'Cadastro-Estoque'!A:G,2,FALSE)))</f>
        <v/>
      </c>
      <c r="H664" s="2" t="str">
        <f>IF(ISERROR(VLOOKUP(A664,'Cadastro-Estoque'!A:G,1,FALSE)),"",VLOOKUP(A664,'Cadastro-Estoque'!A:G,3,FALSE))</f>
        <v/>
      </c>
    </row>
    <row r="665" spans="5:8" ht="18.75" customHeight="1" x14ac:dyDescent="0.25">
      <c r="E665" s="2" t="str">
        <f t="shared" si="10"/>
        <v/>
      </c>
      <c r="F665" s="2" t="str">
        <f>IF(ISBLANK(A665),"",IF(ISERROR(VLOOKUP(A665,'Cadastro-Estoque'!A:G,1,FALSE)),"Produto não cadastrado",VLOOKUP(A665,'Cadastro-Estoque'!A:G,4,FALSE)))</f>
        <v/>
      </c>
      <c r="G665" s="2" t="str">
        <f>IF(ISBLANK(A665),"",IF(ISERROR(VLOOKUP(A665,'Cadastro-Estoque'!A:G,1,FALSE)),"Produto não cadastrado",VLOOKUP(A665,'Cadastro-Estoque'!A:G,2,FALSE)))</f>
        <v/>
      </c>
      <c r="H665" s="2" t="str">
        <f>IF(ISERROR(VLOOKUP(A665,'Cadastro-Estoque'!A:G,1,FALSE)),"",VLOOKUP(A665,'Cadastro-Estoque'!A:G,3,FALSE))</f>
        <v/>
      </c>
    </row>
    <row r="666" spans="5:8" ht="18.75" customHeight="1" x14ac:dyDescent="0.25">
      <c r="E666" s="2" t="str">
        <f t="shared" si="10"/>
        <v/>
      </c>
      <c r="F666" s="2" t="str">
        <f>IF(ISBLANK(A666),"",IF(ISERROR(VLOOKUP(A666,'Cadastro-Estoque'!A:G,1,FALSE)),"Produto não cadastrado",VLOOKUP(A666,'Cadastro-Estoque'!A:G,4,FALSE)))</f>
        <v/>
      </c>
      <c r="G666" s="2" t="str">
        <f>IF(ISBLANK(A666),"",IF(ISERROR(VLOOKUP(A666,'Cadastro-Estoque'!A:G,1,FALSE)),"Produto não cadastrado",VLOOKUP(A666,'Cadastro-Estoque'!A:G,2,FALSE)))</f>
        <v/>
      </c>
      <c r="H666" s="2" t="str">
        <f>IF(ISERROR(VLOOKUP(A666,'Cadastro-Estoque'!A:G,1,FALSE)),"",VLOOKUP(A666,'Cadastro-Estoque'!A:G,3,FALSE))</f>
        <v/>
      </c>
    </row>
    <row r="667" spans="5:8" ht="18.75" customHeight="1" x14ac:dyDescent="0.25">
      <c r="E667" s="2" t="str">
        <f t="shared" si="10"/>
        <v/>
      </c>
      <c r="F667" s="2" t="str">
        <f>IF(ISBLANK(A667),"",IF(ISERROR(VLOOKUP(A667,'Cadastro-Estoque'!A:G,1,FALSE)),"Produto não cadastrado",VLOOKUP(A667,'Cadastro-Estoque'!A:G,4,FALSE)))</f>
        <v/>
      </c>
      <c r="G667" s="2" t="str">
        <f>IF(ISBLANK(A667),"",IF(ISERROR(VLOOKUP(A667,'Cadastro-Estoque'!A:G,1,FALSE)),"Produto não cadastrado",VLOOKUP(A667,'Cadastro-Estoque'!A:G,2,FALSE)))</f>
        <v/>
      </c>
      <c r="H667" s="2" t="str">
        <f>IF(ISERROR(VLOOKUP(A667,'Cadastro-Estoque'!A:G,1,FALSE)),"",VLOOKUP(A667,'Cadastro-Estoque'!A:G,3,FALSE))</f>
        <v/>
      </c>
    </row>
    <row r="668" spans="5:8" ht="18.75" customHeight="1" x14ac:dyDescent="0.25">
      <c r="E668" s="2" t="str">
        <f t="shared" si="10"/>
        <v/>
      </c>
      <c r="F668" s="2" t="str">
        <f>IF(ISBLANK(A668),"",IF(ISERROR(VLOOKUP(A668,'Cadastro-Estoque'!A:G,1,FALSE)),"Produto não cadastrado",VLOOKUP(A668,'Cadastro-Estoque'!A:G,4,FALSE)))</f>
        <v/>
      </c>
      <c r="G668" s="2" t="str">
        <f>IF(ISBLANK(A668),"",IF(ISERROR(VLOOKUP(A668,'Cadastro-Estoque'!A:G,1,FALSE)),"Produto não cadastrado",VLOOKUP(A668,'Cadastro-Estoque'!A:G,2,FALSE)))</f>
        <v/>
      </c>
      <c r="H668" s="2" t="str">
        <f>IF(ISERROR(VLOOKUP(A668,'Cadastro-Estoque'!A:G,1,FALSE)),"",VLOOKUP(A668,'Cadastro-Estoque'!A:G,3,FALSE))</f>
        <v/>
      </c>
    </row>
    <row r="669" spans="5:8" ht="18.75" customHeight="1" x14ac:dyDescent="0.25">
      <c r="E669" s="2" t="str">
        <f t="shared" si="10"/>
        <v/>
      </c>
      <c r="F669" s="2" t="str">
        <f>IF(ISBLANK(A669),"",IF(ISERROR(VLOOKUP(A669,'Cadastro-Estoque'!A:G,1,FALSE)),"Produto não cadastrado",VLOOKUP(A669,'Cadastro-Estoque'!A:G,4,FALSE)))</f>
        <v/>
      </c>
      <c r="G669" s="2" t="str">
        <f>IF(ISBLANK(A669),"",IF(ISERROR(VLOOKUP(A669,'Cadastro-Estoque'!A:G,1,FALSE)),"Produto não cadastrado",VLOOKUP(A669,'Cadastro-Estoque'!A:G,2,FALSE)))</f>
        <v/>
      </c>
      <c r="H669" s="2" t="str">
        <f>IF(ISERROR(VLOOKUP(A669,'Cadastro-Estoque'!A:G,1,FALSE)),"",VLOOKUP(A669,'Cadastro-Estoque'!A:G,3,FALSE))</f>
        <v/>
      </c>
    </row>
    <row r="670" spans="5:8" ht="18.75" customHeight="1" x14ac:dyDescent="0.25">
      <c r="E670" s="2" t="str">
        <f t="shared" si="10"/>
        <v/>
      </c>
      <c r="F670" s="2" t="str">
        <f>IF(ISBLANK(A670),"",IF(ISERROR(VLOOKUP(A670,'Cadastro-Estoque'!A:G,1,FALSE)),"Produto não cadastrado",VLOOKUP(A670,'Cadastro-Estoque'!A:G,4,FALSE)))</f>
        <v/>
      </c>
      <c r="G670" s="2" t="str">
        <f>IF(ISBLANK(A670),"",IF(ISERROR(VLOOKUP(A670,'Cadastro-Estoque'!A:G,1,FALSE)),"Produto não cadastrado",VLOOKUP(A670,'Cadastro-Estoque'!A:G,2,FALSE)))</f>
        <v/>
      </c>
      <c r="H670" s="2" t="str">
        <f>IF(ISERROR(VLOOKUP(A670,'Cadastro-Estoque'!A:G,1,FALSE)),"",VLOOKUP(A670,'Cadastro-Estoque'!A:G,3,FALSE))</f>
        <v/>
      </c>
    </row>
    <row r="671" spans="5:8" ht="18.75" customHeight="1" x14ac:dyDescent="0.25">
      <c r="E671" s="2" t="str">
        <f t="shared" si="10"/>
        <v/>
      </c>
      <c r="F671" s="2" t="str">
        <f>IF(ISBLANK(A671),"",IF(ISERROR(VLOOKUP(A671,'Cadastro-Estoque'!A:G,1,FALSE)),"Produto não cadastrado",VLOOKUP(A671,'Cadastro-Estoque'!A:G,4,FALSE)))</f>
        <v/>
      </c>
      <c r="G671" s="2" t="str">
        <f>IF(ISBLANK(A671),"",IF(ISERROR(VLOOKUP(A671,'Cadastro-Estoque'!A:G,1,FALSE)),"Produto não cadastrado",VLOOKUP(A671,'Cadastro-Estoque'!A:G,2,FALSE)))</f>
        <v/>
      </c>
      <c r="H671" s="2" t="str">
        <f>IF(ISERROR(VLOOKUP(A671,'Cadastro-Estoque'!A:G,1,FALSE)),"",VLOOKUP(A671,'Cadastro-Estoque'!A:G,3,FALSE))</f>
        <v/>
      </c>
    </row>
    <row r="672" spans="5:8" ht="18.75" customHeight="1" x14ac:dyDescent="0.25">
      <c r="E672" s="2" t="str">
        <f t="shared" si="10"/>
        <v/>
      </c>
      <c r="F672" s="2" t="str">
        <f>IF(ISBLANK(A672),"",IF(ISERROR(VLOOKUP(A672,'Cadastro-Estoque'!A:G,1,FALSE)),"Produto não cadastrado",VLOOKUP(A672,'Cadastro-Estoque'!A:G,4,FALSE)))</f>
        <v/>
      </c>
      <c r="G672" s="2" t="str">
        <f>IF(ISBLANK(A672),"",IF(ISERROR(VLOOKUP(A672,'Cadastro-Estoque'!A:G,1,FALSE)),"Produto não cadastrado",VLOOKUP(A672,'Cadastro-Estoque'!A:G,2,FALSE)))</f>
        <v/>
      </c>
      <c r="H672" s="2" t="str">
        <f>IF(ISERROR(VLOOKUP(A672,'Cadastro-Estoque'!A:G,1,FALSE)),"",VLOOKUP(A672,'Cadastro-Estoque'!A:G,3,FALSE))</f>
        <v/>
      </c>
    </row>
    <row r="673" spans="5:8" ht="18.75" customHeight="1" x14ac:dyDescent="0.25">
      <c r="E673" s="2" t="str">
        <f t="shared" si="10"/>
        <v/>
      </c>
      <c r="F673" s="2" t="str">
        <f>IF(ISBLANK(A673),"",IF(ISERROR(VLOOKUP(A673,'Cadastro-Estoque'!A:G,1,FALSE)),"Produto não cadastrado",VLOOKUP(A673,'Cadastro-Estoque'!A:G,4,FALSE)))</f>
        <v/>
      </c>
      <c r="G673" s="2" t="str">
        <f>IF(ISBLANK(A673),"",IF(ISERROR(VLOOKUP(A673,'Cadastro-Estoque'!A:G,1,FALSE)),"Produto não cadastrado",VLOOKUP(A673,'Cadastro-Estoque'!A:G,2,FALSE)))</f>
        <v/>
      </c>
      <c r="H673" s="2" t="str">
        <f>IF(ISERROR(VLOOKUP(A673,'Cadastro-Estoque'!A:G,1,FALSE)),"",VLOOKUP(A673,'Cadastro-Estoque'!A:G,3,FALSE))</f>
        <v/>
      </c>
    </row>
    <row r="674" spans="5:8" ht="18.75" customHeight="1" x14ac:dyDescent="0.25">
      <c r="E674" s="2" t="str">
        <f t="shared" si="10"/>
        <v/>
      </c>
      <c r="F674" s="2" t="str">
        <f>IF(ISBLANK(A674),"",IF(ISERROR(VLOOKUP(A674,'Cadastro-Estoque'!A:G,1,FALSE)),"Produto não cadastrado",VLOOKUP(A674,'Cadastro-Estoque'!A:G,4,FALSE)))</f>
        <v/>
      </c>
      <c r="G674" s="2" t="str">
        <f>IF(ISBLANK(A674),"",IF(ISERROR(VLOOKUP(A674,'Cadastro-Estoque'!A:G,1,FALSE)),"Produto não cadastrado",VLOOKUP(A674,'Cadastro-Estoque'!A:G,2,FALSE)))</f>
        <v/>
      </c>
      <c r="H674" s="2" t="str">
        <f>IF(ISERROR(VLOOKUP(A674,'Cadastro-Estoque'!A:G,1,FALSE)),"",VLOOKUP(A674,'Cadastro-Estoque'!A:G,3,FALSE))</f>
        <v/>
      </c>
    </row>
    <row r="675" spans="5:8" ht="18.75" customHeight="1" x14ac:dyDescent="0.25">
      <c r="E675" s="2" t="str">
        <f t="shared" si="10"/>
        <v/>
      </c>
      <c r="F675" s="2" t="str">
        <f>IF(ISBLANK(A675),"",IF(ISERROR(VLOOKUP(A675,'Cadastro-Estoque'!A:G,1,FALSE)),"Produto não cadastrado",VLOOKUP(A675,'Cadastro-Estoque'!A:G,4,FALSE)))</f>
        <v/>
      </c>
      <c r="G675" s="2" t="str">
        <f>IF(ISBLANK(A675),"",IF(ISERROR(VLOOKUP(A675,'Cadastro-Estoque'!A:G,1,FALSE)),"Produto não cadastrado",VLOOKUP(A675,'Cadastro-Estoque'!A:G,2,FALSE)))</f>
        <v/>
      </c>
      <c r="H675" s="2" t="str">
        <f>IF(ISERROR(VLOOKUP(A675,'Cadastro-Estoque'!A:G,1,FALSE)),"",VLOOKUP(A675,'Cadastro-Estoque'!A:G,3,FALSE))</f>
        <v/>
      </c>
    </row>
    <row r="676" spans="5:8" ht="18.75" customHeight="1" x14ac:dyDescent="0.25">
      <c r="E676" s="2" t="str">
        <f t="shared" si="10"/>
        <v/>
      </c>
      <c r="F676" s="2" t="str">
        <f>IF(ISBLANK(A676),"",IF(ISERROR(VLOOKUP(A676,'Cadastro-Estoque'!A:G,1,FALSE)),"Produto não cadastrado",VLOOKUP(A676,'Cadastro-Estoque'!A:G,4,FALSE)))</f>
        <v/>
      </c>
      <c r="G676" s="2" t="str">
        <f>IF(ISBLANK(A676),"",IF(ISERROR(VLOOKUP(A676,'Cadastro-Estoque'!A:G,1,FALSE)),"Produto não cadastrado",VLOOKUP(A676,'Cadastro-Estoque'!A:G,2,FALSE)))</f>
        <v/>
      </c>
      <c r="H676" s="2" t="str">
        <f>IF(ISERROR(VLOOKUP(A676,'Cadastro-Estoque'!A:G,1,FALSE)),"",VLOOKUP(A676,'Cadastro-Estoque'!A:G,3,FALSE))</f>
        <v/>
      </c>
    </row>
    <row r="677" spans="5:8" ht="18.75" customHeight="1" x14ac:dyDescent="0.25">
      <c r="E677" s="2" t="str">
        <f t="shared" si="10"/>
        <v/>
      </c>
      <c r="F677" s="2" t="str">
        <f>IF(ISBLANK(A677),"",IF(ISERROR(VLOOKUP(A677,'Cadastro-Estoque'!A:G,1,FALSE)),"Produto não cadastrado",VLOOKUP(A677,'Cadastro-Estoque'!A:G,4,FALSE)))</f>
        <v/>
      </c>
      <c r="G677" s="2" t="str">
        <f>IF(ISBLANK(A677),"",IF(ISERROR(VLOOKUP(A677,'Cadastro-Estoque'!A:G,1,FALSE)),"Produto não cadastrado",VLOOKUP(A677,'Cadastro-Estoque'!A:G,2,FALSE)))</f>
        <v/>
      </c>
      <c r="H677" s="2" t="str">
        <f>IF(ISERROR(VLOOKUP(A677,'Cadastro-Estoque'!A:G,1,FALSE)),"",VLOOKUP(A677,'Cadastro-Estoque'!A:G,3,FALSE))</f>
        <v/>
      </c>
    </row>
    <row r="678" spans="5:8" ht="18.75" customHeight="1" x14ac:dyDescent="0.25">
      <c r="E678" s="2" t="str">
        <f t="shared" si="10"/>
        <v/>
      </c>
      <c r="F678" s="2" t="str">
        <f>IF(ISBLANK(A678),"",IF(ISERROR(VLOOKUP(A678,'Cadastro-Estoque'!A:G,1,FALSE)),"Produto não cadastrado",VLOOKUP(A678,'Cadastro-Estoque'!A:G,4,FALSE)))</f>
        <v/>
      </c>
      <c r="G678" s="2" t="str">
        <f>IF(ISBLANK(A678),"",IF(ISERROR(VLOOKUP(A678,'Cadastro-Estoque'!A:G,1,FALSE)),"Produto não cadastrado",VLOOKUP(A678,'Cadastro-Estoque'!A:G,2,FALSE)))</f>
        <v/>
      </c>
      <c r="H678" s="2" t="str">
        <f>IF(ISERROR(VLOOKUP(A678,'Cadastro-Estoque'!A:G,1,FALSE)),"",VLOOKUP(A678,'Cadastro-Estoque'!A:G,3,FALSE))</f>
        <v/>
      </c>
    </row>
    <row r="679" spans="5:8" ht="18.75" customHeight="1" x14ac:dyDescent="0.25">
      <c r="E679" s="2" t="str">
        <f t="shared" si="10"/>
        <v/>
      </c>
      <c r="F679" s="2" t="str">
        <f>IF(ISBLANK(A679),"",IF(ISERROR(VLOOKUP(A679,'Cadastro-Estoque'!A:G,1,FALSE)),"Produto não cadastrado",VLOOKUP(A679,'Cadastro-Estoque'!A:G,4,FALSE)))</f>
        <v/>
      </c>
      <c r="G679" s="2" t="str">
        <f>IF(ISBLANK(A679),"",IF(ISERROR(VLOOKUP(A679,'Cadastro-Estoque'!A:G,1,FALSE)),"Produto não cadastrado",VLOOKUP(A679,'Cadastro-Estoque'!A:G,2,FALSE)))</f>
        <v/>
      </c>
      <c r="H679" s="2" t="str">
        <f>IF(ISERROR(VLOOKUP(A679,'Cadastro-Estoque'!A:G,1,FALSE)),"",VLOOKUP(A679,'Cadastro-Estoque'!A:G,3,FALSE))</f>
        <v/>
      </c>
    </row>
    <row r="680" spans="5:8" ht="18.75" customHeight="1" x14ac:dyDescent="0.25">
      <c r="E680" s="2" t="str">
        <f t="shared" si="10"/>
        <v/>
      </c>
      <c r="F680" s="2" t="str">
        <f>IF(ISBLANK(A680),"",IF(ISERROR(VLOOKUP(A680,'Cadastro-Estoque'!A:G,1,FALSE)),"Produto não cadastrado",VLOOKUP(A680,'Cadastro-Estoque'!A:G,4,FALSE)))</f>
        <v/>
      </c>
      <c r="G680" s="2" t="str">
        <f>IF(ISBLANK(A680),"",IF(ISERROR(VLOOKUP(A680,'Cadastro-Estoque'!A:G,1,FALSE)),"Produto não cadastrado",VLOOKUP(A680,'Cadastro-Estoque'!A:G,2,FALSE)))</f>
        <v/>
      </c>
      <c r="H680" s="2" t="str">
        <f>IF(ISERROR(VLOOKUP(A680,'Cadastro-Estoque'!A:G,1,FALSE)),"",VLOOKUP(A680,'Cadastro-Estoque'!A:G,3,FALSE))</f>
        <v/>
      </c>
    </row>
    <row r="681" spans="5:8" ht="18.75" customHeight="1" x14ac:dyDescent="0.25">
      <c r="E681" s="2" t="str">
        <f t="shared" si="10"/>
        <v/>
      </c>
      <c r="F681" s="2" t="str">
        <f>IF(ISBLANK(A681),"",IF(ISERROR(VLOOKUP(A681,'Cadastro-Estoque'!A:G,1,FALSE)),"Produto não cadastrado",VLOOKUP(A681,'Cadastro-Estoque'!A:G,4,FALSE)))</f>
        <v/>
      </c>
      <c r="G681" s="2" t="str">
        <f>IF(ISBLANK(A681),"",IF(ISERROR(VLOOKUP(A681,'Cadastro-Estoque'!A:G,1,FALSE)),"Produto não cadastrado",VLOOKUP(A681,'Cadastro-Estoque'!A:G,2,FALSE)))</f>
        <v/>
      </c>
      <c r="H681" s="2" t="str">
        <f>IF(ISERROR(VLOOKUP(A681,'Cadastro-Estoque'!A:G,1,FALSE)),"",VLOOKUP(A681,'Cadastro-Estoque'!A:G,3,FALSE))</f>
        <v/>
      </c>
    </row>
    <row r="682" spans="5:8" ht="18.75" customHeight="1" x14ac:dyDescent="0.25">
      <c r="E682" s="2" t="str">
        <f t="shared" si="10"/>
        <v/>
      </c>
      <c r="F682" s="2" t="str">
        <f>IF(ISBLANK(A682),"",IF(ISERROR(VLOOKUP(A682,'Cadastro-Estoque'!A:G,1,FALSE)),"Produto não cadastrado",VLOOKUP(A682,'Cadastro-Estoque'!A:G,4,FALSE)))</f>
        <v/>
      </c>
      <c r="G682" s="2" t="str">
        <f>IF(ISBLANK(A682),"",IF(ISERROR(VLOOKUP(A682,'Cadastro-Estoque'!A:G,1,FALSE)),"Produto não cadastrado",VLOOKUP(A682,'Cadastro-Estoque'!A:G,2,FALSE)))</f>
        <v/>
      </c>
      <c r="H682" s="2" t="str">
        <f>IF(ISERROR(VLOOKUP(A682,'Cadastro-Estoque'!A:G,1,FALSE)),"",VLOOKUP(A682,'Cadastro-Estoque'!A:G,3,FALSE))</f>
        <v/>
      </c>
    </row>
    <row r="683" spans="5:8" ht="18.75" customHeight="1" x14ac:dyDescent="0.25">
      <c r="E683" s="2" t="str">
        <f t="shared" si="10"/>
        <v/>
      </c>
      <c r="F683" s="2" t="str">
        <f>IF(ISBLANK(A683),"",IF(ISERROR(VLOOKUP(A683,'Cadastro-Estoque'!A:G,1,FALSE)),"Produto não cadastrado",VLOOKUP(A683,'Cadastro-Estoque'!A:G,4,FALSE)))</f>
        <v/>
      </c>
      <c r="G683" s="2" t="str">
        <f>IF(ISBLANK(A683),"",IF(ISERROR(VLOOKUP(A683,'Cadastro-Estoque'!A:G,1,FALSE)),"Produto não cadastrado",VLOOKUP(A683,'Cadastro-Estoque'!A:G,2,FALSE)))</f>
        <v/>
      </c>
      <c r="H683" s="2" t="str">
        <f>IF(ISERROR(VLOOKUP(A683,'Cadastro-Estoque'!A:G,1,FALSE)),"",VLOOKUP(A683,'Cadastro-Estoque'!A:G,3,FALSE))</f>
        <v/>
      </c>
    </row>
    <row r="684" spans="5:8" ht="18.75" customHeight="1" x14ac:dyDescent="0.25">
      <c r="E684" s="2" t="str">
        <f t="shared" si="10"/>
        <v/>
      </c>
      <c r="F684" s="2" t="str">
        <f>IF(ISBLANK(A684),"",IF(ISERROR(VLOOKUP(A684,'Cadastro-Estoque'!A:G,1,FALSE)),"Produto não cadastrado",VLOOKUP(A684,'Cadastro-Estoque'!A:G,4,FALSE)))</f>
        <v/>
      </c>
      <c r="G684" s="2" t="str">
        <f>IF(ISBLANK(A684),"",IF(ISERROR(VLOOKUP(A684,'Cadastro-Estoque'!A:G,1,FALSE)),"Produto não cadastrado",VLOOKUP(A684,'Cadastro-Estoque'!A:G,2,FALSE)))</f>
        <v/>
      </c>
      <c r="H684" s="2" t="str">
        <f>IF(ISERROR(VLOOKUP(A684,'Cadastro-Estoque'!A:G,1,FALSE)),"",VLOOKUP(A684,'Cadastro-Estoque'!A:G,3,FALSE))</f>
        <v/>
      </c>
    </row>
    <row r="685" spans="5:8" ht="18.75" customHeight="1" x14ac:dyDescent="0.25">
      <c r="E685" s="2" t="str">
        <f t="shared" si="10"/>
        <v/>
      </c>
      <c r="F685" s="2" t="str">
        <f>IF(ISBLANK(A685),"",IF(ISERROR(VLOOKUP(A685,'Cadastro-Estoque'!A:G,1,FALSE)),"Produto não cadastrado",VLOOKUP(A685,'Cadastro-Estoque'!A:G,4,FALSE)))</f>
        <v/>
      </c>
      <c r="G685" s="2" t="str">
        <f>IF(ISBLANK(A685),"",IF(ISERROR(VLOOKUP(A685,'Cadastro-Estoque'!A:G,1,FALSE)),"Produto não cadastrado",VLOOKUP(A685,'Cadastro-Estoque'!A:G,2,FALSE)))</f>
        <v/>
      </c>
      <c r="H685" s="2" t="str">
        <f>IF(ISERROR(VLOOKUP(A685,'Cadastro-Estoque'!A:G,1,FALSE)),"",VLOOKUP(A685,'Cadastro-Estoque'!A:G,3,FALSE))</f>
        <v/>
      </c>
    </row>
    <row r="686" spans="5:8" ht="18.75" customHeight="1" x14ac:dyDescent="0.25">
      <c r="E686" s="2" t="str">
        <f t="shared" si="10"/>
        <v/>
      </c>
      <c r="F686" s="2" t="str">
        <f>IF(ISBLANK(A686),"",IF(ISERROR(VLOOKUP(A686,'Cadastro-Estoque'!A:G,1,FALSE)),"Produto não cadastrado",VLOOKUP(A686,'Cadastro-Estoque'!A:G,4,FALSE)))</f>
        <v/>
      </c>
      <c r="G686" s="2" t="str">
        <f>IF(ISBLANK(A686),"",IF(ISERROR(VLOOKUP(A686,'Cadastro-Estoque'!A:G,1,FALSE)),"Produto não cadastrado",VLOOKUP(A686,'Cadastro-Estoque'!A:G,2,FALSE)))</f>
        <v/>
      </c>
      <c r="H686" s="2" t="str">
        <f>IF(ISERROR(VLOOKUP(A686,'Cadastro-Estoque'!A:G,1,FALSE)),"",VLOOKUP(A686,'Cadastro-Estoque'!A:G,3,FALSE))</f>
        <v/>
      </c>
    </row>
    <row r="687" spans="5:8" ht="18.75" customHeight="1" x14ac:dyDescent="0.25">
      <c r="E687" s="2" t="str">
        <f t="shared" si="10"/>
        <v/>
      </c>
      <c r="F687" s="2" t="str">
        <f>IF(ISBLANK(A687),"",IF(ISERROR(VLOOKUP(A687,'Cadastro-Estoque'!A:G,1,FALSE)),"Produto não cadastrado",VLOOKUP(A687,'Cadastro-Estoque'!A:G,4,FALSE)))</f>
        <v/>
      </c>
      <c r="G687" s="2" t="str">
        <f>IF(ISBLANK(A687),"",IF(ISERROR(VLOOKUP(A687,'Cadastro-Estoque'!A:G,1,FALSE)),"Produto não cadastrado",VLOOKUP(A687,'Cadastro-Estoque'!A:G,2,FALSE)))</f>
        <v/>
      </c>
      <c r="H687" s="2" t="str">
        <f>IF(ISERROR(VLOOKUP(A687,'Cadastro-Estoque'!A:G,1,FALSE)),"",VLOOKUP(A687,'Cadastro-Estoque'!A:G,3,FALSE))</f>
        <v/>
      </c>
    </row>
    <row r="688" spans="5:8" ht="18.75" customHeight="1" x14ac:dyDescent="0.25">
      <c r="E688" s="2" t="str">
        <f t="shared" si="10"/>
        <v/>
      </c>
      <c r="F688" s="2" t="str">
        <f>IF(ISBLANK(A688),"",IF(ISERROR(VLOOKUP(A688,'Cadastro-Estoque'!A:G,1,FALSE)),"Produto não cadastrado",VLOOKUP(A688,'Cadastro-Estoque'!A:G,4,FALSE)))</f>
        <v/>
      </c>
      <c r="G688" s="2" t="str">
        <f>IF(ISBLANK(A688),"",IF(ISERROR(VLOOKUP(A688,'Cadastro-Estoque'!A:G,1,FALSE)),"Produto não cadastrado",VLOOKUP(A688,'Cadastro-Estoque'!A:G,2,FALSE)))</f>
        <v/>
      </c>
      <c r="H688" s="2" t="str">
        <f>IF(ISERROR(VLOOKUP(A688,'Cadastro-Estoque'!A:G,1,FALSE)),"",VLOOKUP(A688,'Cadastro-Estoque'!A:G,3,FALSE))</f>
        <v/>
      </c>
    </row>
    <row r="689" spans="5:8" ht="18.75" customHeight="1" x14ac:dyDescent="0.25">
      <c r="E689" s="2" t="str">
        <f t="shared" si="10"/>
        <v/>
      </c>
      <c r="F689" s="2" t="str">
        <f>IF(ISBLANK(A689),"",IF(ISERROR(VLOOKUP(A689,'Cadastro-Estoque'!A:G,1,FALSE)),"Produto não cadastrado",VLOOKUP(A689,'Cadastro-Estoque'!A:G,4,FALSE)))</f>
        <v/>
      </c>
      <c r="G689" s="2" t="str">
        <f>IF(ISBLANK(A689),"",IF(ISERROR(VLOOKUP(A689,'Cadastro-Estoque'!A:G,1,FALSE)),"Produto não cadastrado",VLOOKUP(A689,'Cadastro-Estoque'!A:G,2,FALSE)))</f>
        <v/>
      </c>
      <c r="H689" s="2" t="str">
        <f>IF(ISERROR(VLOOKUP(A689,'Cadastro-Estoque'!A:G,1,FALSE)),"",VLOOKUP(A689,'Cadastro-Estoque'!A:G,3,FALSE))</f>
        <v/>
      </c>
    </row>
    <row r="690" spans="5:8" ht="18.75" customHeight="1" x14ac:dyDescent="0.25">
      <c r="E690" s="2" t="str">
        <f t="shared" si="10"/>
        <v/>
      </c>
      <c r="F690" s="2" t="str">
        <f>IF(ISBLANK(A690),"",IF(ISERROR(VLOOKUP(A690,'Cadastro-Estoque'!A:G,1,FALSE)),"Produto não cadastrado",VLOOKUP(A690,'Cadastro-Estoque'!A:G,4,FALSE)))</f>
        <v/>
      </c>
      <c r="G690" s="2" t="str">
        <f>IF(ISBLANK(A690),"",IF(ISERROR(VLOOKUP(A690,'Cadastro-Estoque'!A:G,1,FALSE)),"Produto não cadastrado",VLOOKUP(A690,'Cadastro-Estoque'!A:G,2,FALSE)))</f>
        <v/>
      </c>
      <c r="H690" s="2" t="str">
        <f>IF(ISERROR(VLOOKUP(A690,'Cadastro-Estoque'!A:G,1,FALSE)),"",VLOOKUP(A690,'Cadastro-Estoque'!A:G,3,FALSE))</f>
        <v/>
      </c>
    </row>
    <row r="691" spans="5:8" ht="18.75" customHeight="1" x14ac:dyDescent="0.25">
      <c r="E691" s="2" t="str">
        <f t="shared" si="10"/>
        <v/>
      </c>
      <c r="F691" s="2" t="str">
        <f>IF(ISBLANK(A691),"",IF(ISERROR(VLOOKUP(A691,'Cadastro-Estoque'!A:G,1,FALSE)),"Produto não cadastrado",VLOOKUP(A691,'Cadastro-Estoque'!A:G,4,FALSE)))</f>
        <v/>
      </c>
      <c r="G691" s="2" t="str">
        <f>IF(ISBLANK(A691),"",IF(ISERROR(VLOOKUP(A691,'Cadastro-Estoque'!A:G,1,FALSE)),"Produto não cadastrado",VLOOKUP(A691,'Cadastro-Estoque'!A:G,2,FALSE)))</f>
        <v/>
      </c>
      <c r="H691" s="2" t="str">
        <f>IF(ISERROR(VLOOKUP(A691,'Cadastro-Estoque'!A:G,1,FALSE)),"",VLOOKUP(A691,'Cadastro-Estoque'!A:G,3,FALSE))</f>
        <v/>
      </c>
    </row>
    <row r="692" spans="5:8" ht="18.75" customHeight="1" x14ac:dyDescent="0.25">
      <c r="E692" s="2" t="str">
        <f t="shared" si="10"/>
        <v/>
      </c>
      <c r="F692" s="2" t="str">
        <f>IF(ISBLANK(A692),"",IF(ISERROR(VLOOKUP(A692,'Cadastro-Estoque'!A:G,1,FALSE)),"Produto não cadastrado",VLOOKUP(A692,'Cadastro-Estoque'!A:G,4,FALSE)))</f>
        <v/>
      </c>
      <c r="G692" s="2" t="str">
        <f>IF(ISBLANK(A692),"",IF(ISERROR(VLOOKUP(A692,'Cadastro-Estoque'!A:G,1,FALSE)),"Produto não cadastrado",VLOOKUP(A692,'Cadastro-Estoque'!A:G,2,FALSE)))</f>
        <v/>
      </c>
      <c r="H692" s="2" t="str">
        <f>IF(ISERROR(VLOOKUP(A692,'Cadastro-Estoque'!A:G,1,FALSE)),"",VLOOKUP(A692,'Cadastro-Estoque'!A:G,3,FALSE))</f>
        <v/>
      </c>
    </row>
    <row r="693" spans="5:8" ht="18.75" customHeight="1" x14ac:dyDescent="0.25">
      <c r="E693" s="2" t="str">
        <f t="shared" si="10"/>
        <v/>
      </c>
      <c r="F693" s="2" t="str">
        <f>IF(ISBLANK(A693),"",IF(ISERROR(VLOOKUP(A693,'Cadastro-Estoque'!A:G,1,FALSE)),"Produto não cadastrado",VLOOKUP(A693,'Cadastro-Estoque'!A:G,4,FALSE)))</f>
        <v/>
      </c>
      <c r="G693" s="2" t="str">
        <f>IF(ISBLANK(A693),"",IF(ISERROR(VLOOKUP(A693,'Cadastro-Estoque'!A:G,1,FALSE)),"Produto não cadastrado",VLOOKUP(A693,'Cadastro-Estoque'!A:G,2,FALSE)))</f>
        <v/>
      </c>
      <c r="H693" s="2" t="str">
        <f>IF(ISERROR(VLOOKUP(A693,'Cadastro-Estoque'!A:G,1,FALSE)),"",VLOOKUP(A693,'Cadastro-Estoque'!A:G,3,FALSE))</f>
        <v/>
      </c>
    </row>
    <row r="694" spans="5:8" ht="18.75" customHeight="1" x14ac:dyDescent="0.25">
      <c r="E694" s="2" t="str">
        <f t="shared" si="10"/>
        <v/>
      </c>
      <c r="F694" s="2" t="str">
        <f>IF(ISBLANK(A694),"",IF(ISERROR(VLOOKUP(A694,'Cadastro-Estoque'!A:G,1,FALSE)),"Produto não cadastrado",VLOOKUP(A694,'Cadastro-Estoque'!A:G,4,FALSE)))</f>
        <v/>
      </c>
      <c r="G694" s="2" t="str">
        <f>IF(ISBLANK(A694),"",IF(ISERROR(VLOOKUP(A694,'Cadastro-Estoque'!A:G,1,FALSE)),"Produto não cadastrado",VLOOKUP(A694,'Cadastro-Estoque'!A:G,2,FALSE)))</f>
        <v/>
      </c>
      <c r="H694" s="2" t="str">
        <f>IF(ISERROR(VLOOKUP(A694,'Cadastro-Estoque'!A:G,1,FALSE)),"",VLOOKUP(A694,'Cadastro-Estoque'!A:G,3,FALSE))</f>
        <v/>
      </c>
    </row>
    <row r="695" spans="5:8" ht="18.75" customHeight="1" x14ac:dyDescent="0.25">
      <c r="E695" s="2" t="str">
        <f t="shared" si="10"/>
        <v/>
      </c>
      <c r="F695" s="2" t="str">
        <f>IF(ISBLANK(A695),"",IF(ISERROR(VLOOKUP(A695,'Cadastro-Estoque'!A:G,1,FALSE)),"Produto não cadastrado",VLOOKUP(A695,'Cadastro-Estoque'!A:G,4,FALSE)))</f>
        <v/>
      </c>
      <c r="G695" s="2" t="str">
        <f>IF(ISBLANK(A695),"",IF(ISERROR(VLOOKUP(A695,'Cadastro-Estoque'!A:G,1,FALSE)),"Produto não cadastrado",VLOOKUP(A695,'Cadastro-Estoque'!A:G,2,FALSE)))</f>
        <v/>
      </c>
      <c r="H695" s="2" t="str">
        <f>IF(ISERROR(VLOOKUP(A695,'Cadastro-Estoque'!A:G,1,FALSE)),"",VLOOKUP(A695,'Cadastro-Estoque'!A:G,3,FALSE))</f>
        <v/>
      </c>
    </row>
    <row r="696" spans="5:8" ht="18.75" customHeight="1" x14ac:dyDescent="0.25">
      <c r="E696" s="2" t="str">
        <f t="shared" si="10"/>
        <v/>
      </c>
      <c r="F696" s="2" t="str">
        <f>IF(ISBLANK(A696),"",IF(ISERROR(VLOOKUP(A696,'Cadastro-Estoque'!A:G,1,FALSE)),"Produto não cadastrado",VLOOKUP(A696,'Cadastro-Estoque'!A:G,4,FALSE)))</f>
        <v/>
      </c>
      <c r="G696" s="2" t="str">
        <f>IF(ISBLANK(A696),"",IF(ISERROR(VLOOKUP(A696,'Cadastro-Estoque'!A:G,1,FALSE)),"Produto não cadastrado",VLOOKUP(A696,'Cadastro-Estoque'!A:G,2,FALSE)))</f>
        <v/>
      </c>
      <c r="H696" s="2" t="str">
        <f>IF(ISERROR(VLOOKUP(A696,'Cadastro-Estoque'!A:G,1,FALSE)),"",VLOOKUP(A696,'Cadastro-Estoque'!A:G,3,FALSE))</f>
        <v/>
      </c>
    </row>
    <row r="697" spans="5:8" ht="18.75" customHeight="1" x14ac:dyDescent="0.25">
      <c r="E697" s="2" t="str">
        <f t="shared" si="10"/>
        <v/>
      </c>
      <c r="F697" s="2" t="str">
        <f>IF(ISBLANK(A697),"",IF(ISERROR(VLOOKUP(A697,'Cadastro-Estoque'!A:G,1,FALSE)),"Produto não cadastrado",VLOOKUP(A697,'Cadastro-Estoque'!A:G,4,FALSE)))</f>
        <v/>
      </c>
      <c r="G697" s="2" t="str">
        <f>IF(ISBLANK(A697),"",IF(ISERROR(VLOOKUP(A697,'Cadastro-Estoque'!A:G,1,FALSE)),"Produto não cadastrado",VLOOKUP(A697,'Cadastro-Estoque'!A:G,2,FALSE)))</f>
        <v/>
      </c>
      <c r="H697" s="2" t="str">
        <f>IF(ISERROR(VLOOKUP(A697,'Cadastro-Estoque'!A:G,1,FALSE)),"",VLOOKUP(A697,'Cadastro-Estoque'!A:G,3,FALSE))</f>
        <v/>
      </c>
    </row>
    <row r="698" spans="5:8" ht="18.75" customHeight="1" x14ac:dyDescent="0.25">
      <c r="E698" s="2" t="str">
        <f t="shared" si="10"/>
        <v/>
      </c>
      <c r="F698" s="2" t="str">
        <f>IF(ISBLANK(A698),"",IF(ISERROR(VLOOKUP(A698,'Cadastro-Estoque'!A:G,1,FALSE)),"Produto não cadastrado",VLOOKUP(A698,'Cadastro-Estoque'!A:G,4,FALSE)))</f>
        <v/>
      </c>
      <c r="G698" s="2" t="str">
        <f>IF(ISBLANK(A698),"",IF(ISERROR(VLOOKUP(A698,'Cadastro-Estoque'!A:G,1,FALSE)),"Produto não cadastrado",VLOOKUP(A698,'Cadastro-Estoque'!A:G,2,FALSE)))</f>
        <v/>
      </c>
      <c r="H698" s="2" t="str">
        <f>IF(ISERROR(VLOOKUP(A698,'Cadastro-Estoque'!A:G,1,FALSE)),"",VLOOKUP(A698,'Cadastro-Estoque'!A:G,3,FALSE))</f>
        <v/>
      </c>
    </row>
    <row r="699" spans="5:8" ht="18.75" customHeight="1" x14ac:dyDescent="0.25">
      <c r="E699" s="2" t="str">
        <f t="shared" si="10"/>
        <v/>
      </c>
      <c r="F699" s="2" t="str">
        <f>IF(ISBLANK(A699),"",IF(ISERROR(VLOOKUP(A699,'Cadastro-Estoque'!A:G,1,FALSE)),"Produto não cadastrado",VLOOKUP(A699,'Cadastro-Estoque'!A:G,4,FALSE)))</f>
        <v/>
      </c>
      <c r="G699" s="2" t="str">
        <f>IF(ISBLANK(A699),"",IF(ISERROR(VLOOKUP(A699,'Cadastro-Estoque'!A:G,1,FALSE)),"Produto não cadastrado",VLOOKUP(A699,'Cadastro-Estoque'!A:G,2,FALSE)))</f>
        <v/>
      </c>
      <c r="H699" s="2" t="str">
        <f>IF(ISERROR(VLOOKUP(A699,'Cadastro-Estoque'!A:G,1,FALSE)),"",VLOOKUP(A699,'Cadastro-Estoque'!A:G,3,FALSE))</f>
        <v/>
      </c>
    </row>
    <row r="700" spans="5:8" ht="18.75" customHeight="1" x14ac:dyDescent="0.25">
      <c r="E700" s="2" t="str">
        <f t="shared" si="10"/>
        <v/>
      </c>
      <c r="F700" s="2" t="str">
        <f>IF(ISBLANK(A700),"",IF(ISERROR(VLOOKUP(A700,'Cadastro-Estoque'!A:G,1,FALSE)),"Produto não cadastrado",VLOOKUP(A700,'Cadastro-Estoque'!A:G,4,FALSE)))</f>
        <v/>
      </c>
      <c r="G700" s="2" t="str">
        <f>IF(ISBLANK(A700),"",IF(ISERROR(VLOOKUP(A700,'Cadastro-Estoque'!A:G,1,FALSE)),"Produto não cadastrado",VLOOKUP(A700,'Cadastro-Estoque'!A:G,2,FALSE)))</f>
        <v/>
      </c>
      <c r="H700" s="2" t="str">
        <f>IF(ISERROR(VLOOKUP(A700,'Cadastro-Estoque'!A:G,1,FALSE)),"",VLOOKUP(A700,'Cadastro-Estoque'!A:G,3,FALSE))</f>
        <v/>
      </c>
    </row>
    <row r="701" spans="5:8" ht="18.75" customHeight="1" x14ac:dyDescent="0.25">
      <c r="E701" s="2" t="str">
        <f t="shared" si="10"/>
        <v/>
      </c>
      <c r="F701" s="2" t="str">
        <f>IF(ISBLANK(A701),"",IF(ISERROR(VLOOKUP(A701,'Cadastro-Estoque'!A:G,1,FALSE)),"Produto não cadastrado",VLOOKUP(A701,'Cadastro-Estoque'!A:G,4,FALSE)))</f>
        <v/>
      </c>
      <c r="G701" s="2" t="str">
        <f>IF(ISBLANK(A701),"",IF(ISERROR(VLOOKUP(A701,'Cadastro-Estoque'!A:G,1,FALSE)),"Produto não cadastrado",VLOOKUP(A701,'Cadastro-Estoque'!A:G,2,FALSE)))</f>
        <v/>
      </c>
      <c r="H701" s="2" t="str">
        <f>IF(ISERROR(VLOOKUP(A701,'Cadastro-Estoque'!A:G,1,FALSE)),"",VLOOKUP(A701,'Cadastro-Estoque'!A:G,3,FALSE))</f>
        <v/>
      </c>
    </row>
    <row r="702" spans="5:8" ht="18.75" customHeight="1" x14ac:dyDescent="0.25">
      <c r="E702" s="2" t="str">
        <f t="shared" si="10"/>
        <v/>
      </c>
      <c r="F702" s="2" t="str">
        <f>IF(ISBLANK(A702),"",IF(ISERROR(VLOOKUP(A702,'Cadastro-Estoque'!A:G,1,FALSE)),"Produto não cadastrado",VLOOKUP(A702,'Cadastro-Estoque'!A:G,4,FALSE)))</f>
        <v/>
      </c>
      <c r="G702" s="2" t="str">
        <f>IF(ISBLANK(A702),"",IF(ISERROR(VLOOKUP(A702,'Cadastro-Estoque'!A:G,1,FALSE)),"Produto não cadastrado",VLOOKUP(A702,'Cadastro-Estoque'!A:G,2,FALSE)))</f>
        <v/>
      </c>
      <c r="H702" s="2" t="str">
        <f>IF(ISERROR(VLOOKUP(A702,'Cadastro-Estoque'!A:G,1,FALSE)),"",VLOOKUP(A702,'Cadastro-Estoque'!A:G,3,FALSE))</f>
        <v/>
      </c>
    </row>
    <row r="703" spans="5:8" ht="18.75" customHeight="1" x14ac:dyDescent="0.25">
      <c r="E703" s="2" t="str">
        <f t="shared" si="10"/>
        <v/>
      </c>
      <c r="F703" s="2" t="str">
        <f>IF(ISBLANK(A703),"",IF(ISERROR(VLOOKUP(A703,'Cadastro-Estoque'!A:G,1,FALSE)),"Produto não cadastrado",VLOOKUP(A703,'Cadastro-Estoque'!A:G,4,FALSE)))</f>
        <v/>
      </c>
      <c r="G703" s="2" t="str">
        <f>IF(ISBLANK(A703),"",IF(ISERROR(VLOOKUP(A703,'Cadastro-Estoque'!A:G,1,FALSE)),"Produto não cadastrado",VLOOKUP(A703,'Cadastro-Estoque'!A:G,2,FALSE)))</f>
        <v/>
      </c>
      <c r="H703" s="2" t="str">
        <f>IF(ISERROR(VLOOKUP(A703,'Cadastro-Estoque'!A:G,1,FALSE)),"",VLOOKUP(A703,'Cadastro-Estoque'!A:G,3,FALSE))</f>
        <v/>
      </c>
    </row>
    <row r="704" spans="5:8" ht="18.75" customHeight="1" x14ac:dyDescent="0.25">
      <c r="E704" s="2" t="str">
        <f t="shared" si="10"/>
        <v/>
      </c>
      <c r="F704" s="2" t="str">
        <f>IF(ISBLANK(A704),"",IF(ISERROR(VLOOKUP(A704,'Cadastro-Estoque'!A:G,1,FALSE)),"Produto não cadastrado",VLOOKUP(A704,'Cadastro-Estoque'!A:G,4,FALSE)))</f>
        <v/>
      </c>
      <c r="G704" s="2" t="str">
        <f>IF(ISBLANK(A704),"",IF(ISERROR(VLOOKUP(A704,'Cadastro-Estoque'!A:G,1,FALSE)),"Produto não cadastrado",VLOOKUP(A704,'Cadastro-Estoque'!A:G,2,FALSE)))</f>
        <v/>
      </c>
      <c r="H704" s="2" t="str">
        <f>IF(ISERROR(VLOOKUP(A704,'Cadastro-Estoque'!A:G,1,FALSE)),"",VLOOKUP(A704,'Cadastro-Estoque'!A:G,3,FALSE))</f>
        <v/>
      </c>
    </row>
    <row r="705" spans="5:8" ht="18.75" customHeight="1" x14ac:dyDescent="0.25">
      <c r="E705" s="2" t="str">
        <f t="shared" si="10"/>
        <v/>
      </c>
      <c r="F705" s="2" t="str">
        <f>IF(ISBLANK(A705),"",IF(ISERROR(VLOOKUP(A705,'Cadastro-Estoque'!A:G,1,FALSE)),"Produto não cadastrado",VLOOKUP(A705,'Cadastro-Estoque'!A:G,4,FALSE)))</f>
        <v/>
      </c>
      <c r="G705" s="2" t="str">
        <f>IF(ISBLANK(A705),"",IF(ISERROR(VLOOKUP(A705,'Cadastro-Estoque'!A:G,1,FALSE)),"Produto não cadastrado",VLOOKUP(A705,'Cadastro-Estoque'!A:G,2,FALSE)))</f>
        <v/>
      </c>
      <c r="H705" s="2" t="str">
        <f>IF(ISERROR(VLOOKUP(A705,'Cadastro-Estoque'!A:G,1,FALSE)),"",VLOOKUP(A705,'Cadastro-Estoque'!A:G,3,FALSE))</f>
        <v/>
      </c>
    </row>
    <row r="706" spans="5:8" ht="18.75" customHeight="1" x14ac:dyDescent="0.25">
      <c r="E706" s="2" t="str">
        <f t="shared" si="10"/>
        <v/>
      </c>
      <c r="F706" s="2" t="str">
        <f>IF(ISBLANK(A706),"",IF(ISERROR(VLOOKUP(A706,'Cadastro-Estoque'!A:G,1,FALSE)),"Produto não cadastrado",VLOOKUP(A706,'Cadastro-Estoque'!A:G,4,FALSE)))</f>
        <v/>
      </c>
      <c r="G706" s="2" t="str">
        <f>IF(ISBLANK(A706),"",IF(ISERROR(VLOOKUP(A706,'Cadastro-Estoque'!A:G,1,FALSE)),"Produto não cadastrado",VLOOKUP(A706,'Cadastro-Estoque'!A:G,2,FALSE)))</f>
        <v/>
      </c>
      <c r="H706" s="2" t="str">
        <f>IF(ISERROR(VLOOKUP(A706,'Cadastro-Estoque'!A:G,1,FALSE)),"",VLOOKUP(A706,'Cadastro-Estoque'!A:G,3,FALSE))</f>
        <v/>
      </c>
    </row>
    <row r="707" spans="5:8" ht="18.75" customHeight="1" x14ac:dyDescent="0.25">
      <c r="E707" s="2" t="str">
        <f t="shared" ref="E707:E770" si="11">IF(ISBLANK(A707),"",C707*D707)</f>
        <v/>
      </c>
      <c r="F707" s="2" t="str">
        <f>IF(ISBLANK(A707),"",IF(ISERROR(VLOOKUP(A707,'Cadastro-Estoque'!A:G,1,FALSE)),"Produto não cadastrado",VLOOKUP(A707,'Cadastro-Estoque'!A:G,4,FALSE)))</f>
        <v/>
      </c>
      <c r="G707" s="2" t="str">
        <f>IF(ISBLANK(A707),"",IF(ISERROR(VLOOKUP(A707,'Cadastro-Estoque'!A:G,1,FALSE)),"Produto não cadastrado",VLOOKUP(A707,'Cadastro-Estoque'!A:G,2,FALSE)))</f>
        <v/>
      </c>
      <c r="H707" s="2" t="str">
        <f>IF(ISERROR(VLOOKUP(A707,'Cadastro-Estoque'!A:G,1,FALSE)),"",VLOOKUP(A707,'Cadastro-Estoque'!A:G,3,FALSE))</f>
        <v/>
      </c>
    </row>
    <row r="708" spans="5:8" ht="18.75" customHeight="1" x14ac:dyDescent="0.25">
      <c r="E708" s="2" t="str">
        <f t="shared" si="11"/>
        <v/>
      </c>
      <c r="F708" s="2" t="str">
        <f>IF(ISBLANK(A708),"",IF(ISERROR(VLOOKUP(A708,'Cadastro-Estoque'!A:G,1,FALSE)),"Produto não cadastrado",VLOOKUP(A708,'Cadastro-Estoque'!A:G,4,FALSE)))</f>
        <v/>
      </c>
      <c r="G708" s="2" t="str">
        <f>IF(ISBLANK(A708),"",IF(ISERROR(VLOOKUP(A708,'Cadastro-Estoque'!A:G,1,FALSE)),"Produto não cadastrado",VLOOKUP(A708,'Cadastro-Estoque'!A:G,2,FALSE)))</f>
        <v/>
      </c>
      <c r="H708" s="2" t="str">
        <f>IF(ISERROR(VLOOKUP(A708,'Cadastro-Estoque'!A:G,1,FALSE)),"",VLOOKUP(A708,'Cadastro-Estoque'!A:G,3,FALSE))</f>
        <v/>
      </c>
    </row>
    <row r="709" spans="5:8" ht="18.75" customHeight="1" x14ac:dyDescent="0.25">
      <c r="E709" s="2" t="str">
        <f t="shared" si="11"/>
        <v/>
      </c>
      <c r="F709" s="2" t="str">
        <f>IF(ISBLANK(A709),"",IF(ISERROR(VLOOKUP(A709,'Cadastro-Estoque'!A:G,1,FALSE)),"Produto não cadastrado",VLOOKUP(A709,'Cadastro-Estoque'!A:G,4,FALSE)))</f>
        <v/>
      </c>
      <c r="G709" s="2" t="str">
        <f>IF(ISBLANK(A709),"",IF(ISERROR(VLOOKUP(A709,'Cadastro-Estoque'!A:G,1,FALSE)),"Produto não cadastrado",VLOOKUP(A709,'Cadastro-Estoque'!A:G,2,FALSE)))</f>
        <v/>
      </c>
      <c r="H709" s="2" t="str">
        <f>IF(ISERROR(VLOOKUP(A709,'Cadastro-Estoque'!A:G,1,FALSE)),"",VLOOKUP(A709,'Cadastro-Estoque'!A:G,3,FALSE))</f>
        <v/>
      </c>
    </row>
    <row r="710" spans="5:8" ht="18.75" customHeight="1" x14ac:dyDescent="0.25">
      <c r="E710" s="2" t="str">
        <f t="shared" si="11"/>
        <v/>
      </c>
      <c r="F710" s="2" t="str">
        <f>IF(ISBLANK(A710),"",IF(ISERROR(VLOOKUP(A710,'Cadastro-Estoque'!A:G,1,FALSE)),"Produto não cadastrado",VLOOKUP(A710,'Cadastro-Estoque'!A:G,4,FALSE)))</f>
        <v/>
      </c>
      <c r="G710" s="2" t="str">
        <f>IF(ISBLANK(A710),"",IF(ISERROR(VLOOKUP(A710,'Cadastro-Estoque'!A:G,1,FALSE)),"Produto não cadastrado",VLOOKUP(A710,'Cadastro-Estoque'!A:G,2,FALSE)))</f>
        <v/>
      </c>
      <c r="H710" s="2" t="str">
        <f>IF(ISERROR(VLOOKUP(A710,'Cadastro-Estoque'!A:G,1,FALSE)),"",VLOOKUP(A710,'Cadastro-Estoque'!A:G,3,FALSE))</f>
        <v/>
      </c>
    </row>
    <row r="711" spans="5:8" ht="18.75" customHeight="1" x14ac:dyDescent="0.25">
      <c r="E711" s="2" t="str">
        <f t="shared" si="11"/>
        <v/>
      </c>
      <c r="F711" s="2" t="str">
        <f>IF(ISBLANK(A711),"",IF(ISERROR(VLOOKUP(A711,'Cadastro-Estoque'!A:G,1,FALSE)),"Produto não cadastrado",VLOOKUP(A711,'Cadastro-Estoque'!A:G,4,FALSE)))</f>
        <v/>
      </c>
      <c r="G711" s="2" t="str">
        <f>IF(ISBLANK(A711),"",IF(ISERROR(VLOOKUP(A711,'Cadastro-Estoque'!A:G,1,FALSE)),"Produto não cadastrado",VLOOKUP(A711,'Cadastro-Estoque'!A:G,2,FALSE)))</f>
        <v/>
      </c>
      <c r="H711" s="2" t="str">
        <f>IF(ISERROR(VLOOKUP(A711,'Cadastro-Estoque'!A:G,1,FALSE)),"",VLOOKUP(A711,'Cadastro-Estoque'!A:G,3,FALSE))</f>
        <v/>
      </c>
    </row>
    <row r="712" spans="5:8" ht="18.75" customHeight="1" x14ac:dyDescent="0.25">
      <c r="E712" s="2" t="str">
        <f t="shared" si="11"/>
        <v/>
      </c>
      <c r="F712" s="2" t="str">
        <f>IF(ISBLANK(A712),"",IF(ISERROR(VLOOKUP(A712,'Cadastro-Estoque'!A:G,1,FALSE)),"Produto não cadastrado",VLOOKUP(A712,'Cadastro-Estoque'!A:G,4,FALSE)))</f>
        <v/>
      </c>
      <c r="G712" s="2" t="str">
        <f>IF(ISBLANK(A712),"",IF(ISERROR(VLOOKUP(A712,'Cadastro-Estoque'!A:G,1,FALSE)),"Produto não cadastrado",VLOOKUP(A712,'Cadastro-Estoque'!A:G,2,FALSE)))</f>
        <v/>
      </c>
      <c r="H712" s="2" t="str">
        <f>IF(ISERROR(VLOOKUP(A712,'Cadastro-Estoque'!A:G,1,FALSE)),"",VLOOKUP(A712,'Cadastro-Estoque'!A:G,3,FALSE))</f>
        <v/>
      </c>
    </row>
    <row r="713" spans="5:8" ht="18.75" customHeight="1" x14ac:dyDescent="0.25">
      <c r="E713" s="2" t="str">
        <f t="shared" si="11"/>
        <v/>
      </c>
      <c r="F713" s="2" t="str">
        <f>IF(ISBLANK(A713),"",IF(ISERROR(VLOOKUP(A713,'Cadastro-Estoque'!A:G,1,FALSE)),"Produto não cadastrado",VLOOKUP(A713,'Cadastro-Estoque'!A:G,4,FALSE)))</f>
        <v/>
      </c>
      <c r="G713" s="2" t="str">
        <f>IF(ISBLANK(A713),"",IF(ISERROR(VLOOKUP(A713,'Cadastro-Estoque'!A:G,1,FALSE)),"Produto não cadastrado",VLOOKUP(A713,'Cadastro-Estoque'!A:G,2,FALSE)))</f>
        <v/>
      </c>
      <c r="H713" s="2" t="str">
        <f>IF(ISERROR(VLOOKUP(A713,'Cadastro-Estoque'!A:G,1,FALSE)),"",VLOOKUP(A713,'Cadastro-Estoque'!A:G,3,FALSE))</f>
        <v/>
      </c>
    </row>
    <row r="714" spans="5:8" ht="18.75" customHeight="1" x14ac:dyDescent="0.25">
      <c r="E714" s="2" t="str">
        <f t="shared" si="11"/>
        <v/>
      </c>
      <c r="F714" s="2" t="str">
        <f>IF(ISBLANK(A714),"",IF(ISERROR(VLOOKUP(A714,'Cadastro-Estoque'!A:G,1,FALSE)),"Produto não cadastrado",VLOOKUP(A714,'Cadastro-Estoque'!A:G,4,FALSE)))</f>
        <v/>
      </c>
      <c r="G714" s="2" t="str">
        <f>IF(ISBLANK(A714),"",IF(ISERROR(VLOOKUP(A714,'Cadastro-Estoque'!A:G,1,FALSE)),"Produto não cadastrado",VLOOKUP(A714,'Cadastro-Estoque'!A:G,2,FALSE)))</f>
        <v/>
      </c>
      <c r="H714" s="2" t="str">
        <f>IF(ISERROR(VLOOKUP(A714,'Cadastro-Estoque'!A:G,1,FALSE)),"",VLOOKUP(A714,'Cadastro-Estoque'!A:G,3,FALSE))</f>
        <v/>
      </c>
    </row>
    <row r="715" spans="5:8" ht="18.75" customHeight="1" x14ac:dyDescent="0.25">
      <c r="E715" s="2" t="str">
        <f t="shared" si="11"/>
        <v/>
      </c>
      <c r="F715" s="2" t="str">
        <f>IF(ISBLANK(A715),"",IF(ISERROR(VLOOKUP(A715,'Cadastro-Estoque'!A:G,1,FALSE)),"Produto não cadastrado",VLOOKUP(A715,'Cadastro-Estoque'!A:G,4,FALSE)))</f>
        <v/>
      </c>
      <c r="G715" s="2" t="str">
        <f>IF(ISBLANK(A715),"",IF(ISERROR(VLOOKUP(A715,'Cadastro-Estoque'!A:G,1,FALSE)),"Produto não cadastrado",VLOOKUP(A715,'Cadastro-Estoque'!A:G,2,FALSE)))</f>
        <v/>
      </c>
      <c r="H715" s="2" t="str">
        <f>IF(ISERROR(VLOOKUP(A715,'Cadastro-Estoque'!A:G,1,FALSE)),"",VLOOKUP(A715,'Cadastro-Estoque'!A:G,3,FALSE))</f>
        <v/>
      </c>
    </row>
    <row r="716" spans="5:8" ht="18.75" customHeight="1" x14ac:dyDescent="0.25">
      <c r="E716" s="2" t="str">
        <f t="shared" si="11"/>
        <v/>
      </c>
      <c r="F716" s="2" t="str">
        <f>IF(ISBLANK(A716),"",IF(ISERROR(VLOOKUP(A716,'Cadastro-Estoque'!A:G,1,FALSE)),"Produto não cadastrado",VLOOKUP(A716,'Cadastro-Estoque'!A:G,4,FALSE)))</f>
        <v/>
      </c>
      <c r="G716" s="2" t="str">
        <f>IF(ISBLANK(A716),"",IF(ISERROR(VLOOKUP(A716,'Cadastro-Estoque'!A:G,1,FALSE)),"Produto não cadastrado",VLOOKUP(A716,'Cadastro-Estoque'!A:G,2,FALSE)))</f>
        <v/>
      </c>
      <c r="H716" s="2" t="str">
        <f>IF(ISERROR(VLOOKUP(A716,'Cadastro-Estoque'!A:G,1,FALSE)),"",VLOOKUP(A716,'Cadastro-Estoque'!A:G,3,FALSE))</f>
        <v/>
      </c>
    </row>
    <row r="717" spans="5:8" ht="18.75" customHeight="1" x14ac:dyDescent="0.25">
      <c r="E717" s="2" t="str">
        <f t="shared" si="11"/>
        <v/>
      </c>
      <c r="F717" s="2" t="str">
        <f>IF(ISBLANK(A717),"",IF(ISERROR(VLOOKUP(A717,'Cadastro-Estoque'!A:G,1,FALSE)),"Produto não cadastrado",VLOOKUP(A717,'Cadastro-Estoque'!A:G,4,FALSE)))</f>
        <v/>
      </c>
      <c r="G717" s="2" t="str">
        <f>IF(ISBLANK(A717),"",IF(ISERROR(VLOOKUP(A717,'Cadastro-Estoque'!A:G,1,FALSE)),"Produto não cadastrado",VLOOKUP(A717,'Cadastro-Estoque'!A:G,2,FALSE)))</f>
        <v/>
      </c>
      <c r="H717" s="2" t="str">
        <f>IF(ISERROR(VLOOKUP(A717,'Cadastro-Estoque'!A:G,1,FALSE)),"",VLOOKUP(A717,'Cadastro-Estoque'!A:G,3,FALSE))</f>
        <v/>
      </c>
    </row>
    <row r="718" spans="5:8" ht="18.75" customHeight="1" x14ac:dyDescent="0.25">
      <c r="E718" s="2" t="str">
        <f t="shared" si="11"/>
        <v/>
      </c>
      <c r="F718" s="2" t="str">
        <f>IF(ISBLANK(A718),"",IF(ISERROR(VLOOKUP(A718,'Cadastro-Estoque'!A:G,1,FALSE)),"Produto não cadastrado",VLOOKUP(A718,'Cadastro-Estoque'!A:G,4,FALSE)))</f>
        <v/>
      </c>
      <c r="G718" s="2" t="str">
        <f>IF(ISBLANK(A718),"",IF(ISERROR(VLOOKUP(A718,'Cadastro-Estoque'!A:G,1,FALSE)),"Produto não cadastrado",VLOOKUP(A718,'Cadastro-Estoque'!A:G,2,FALSE)))</f>
        <v/>
      </c>
      <c r="H718" s="2" t="str">
        <f>IF(ISERROR(VLOOKUP(A718,'Cadastro-Estoque'!A:G,1,FALSE)),"",VLOOKUP(A718,'Cadastro-Estoque'!A:G,3,FALSE))</f>
        <v/>
      </c>
    </row>
    <row r="719" spans="5:8" ht="18.75" customHeight="1" x14ac:dyDescent="0.25">
      <c r="E719" s="2" t="str">
        <f t="shared" si="11"/>
        <v/>
      </c>
      <c r="F719" s="2" t="str">
        <f>IF(ISBLANK(A719),"",IF(ISERROR(VLOOKUP(A719,'Cadastro-Estoque'!A:G,1,FALSE)),"Produto não cadastrado",VLOOKUP(A719,'Cadastro-Estoque'!A:G,4,FALSE)))</f>
        <v/>
      </c>
      <c r="G719" s="2" t="str">
        <f>IF(ISBLANK(A719),"",IF(ISERROR(VLOOKUP(A719,'Cadastro-Estoque'!A:G,1,FALSE)),"Produto não cadastrado",VLOOKUP(A719,'Cadastro-Estoque'!A:G,2,FALSE)))</f>
        <v/>
      </c>
      <c r="H719" s="2" t="str">
        <f>IF(ISERROR(VLOOKUP(A719,'Cadastro-Estoque'!A:G,1,FALSE)),"",VLOOKUP(A719,'Cadastro-Estoque'!A:G,3,FALSE))</f>
        <v/>
      </c>
    </row>
    <row r="720" spans="5:8" ht="18.75" customHeight="1" x14ac:dyDescent="0.25">
      <c r="E720" s="2" t="str">
        <f t="shared" si="11"/>
        <v/>
      </c>
      <c r="F720" s="2" t="str">
        <f>IF(ISBLANK(A720),"",IF(ISERROR(VLOOKUP(A720,'Cadastro-Estoque'!A:G,1,FALSE)),"Produto não cadastrado",VLOOKUP(A720,'Cadastro-Estoque'!A:G,4,FALSE)))</f>
        <v/>
      </c>
      <c r="G720" s="2" t="str">
        <f>IF(ISBLANK(A720),"",IF(ISERROR(VLOOKUP(A720,'Cadastro-Estoque'!A:G,1,FALSE)),"Produto não cadastrado",VLOOKUP(A720,'Cadastro-Estoque'!A:G,2,FALSE)))</f>
        <v/>
      </c>
      <c r="H720" s="2" t="str">
        <f>IF(ISERROR(VLOOKUP(A720,'Cadastro-Estoque'!A:G,1,FALSE)),"",VLOOKUP(A720,'Cadastro-Estoque'!A:G,3,FALSE))</f>
        <v/>
      </c>
    </row>
    <row r="721" spans="5:8" ht="18.75" customHeight="1" x14ac:dyDescent="0.25">
      <c r="E721" s="2" t="str">
        <f t="shared" si="11"/>
        <v/>
      </c>
      <c r="F721" s="2" t="str">
        <f>IF(ISBLANK(A721),"",IF(ISERROR(VLOOKUP(A721,'Cadastro-Estoque'!A:G,1,FALSE)),"Produto não cadastrado",VLOOKUP(A721,'Cadastro-Estoque'!A:G,4,FALSE)))</f>
        <v/>
      </c>
      <c r="G721" s="2" t="str">
        <f>IF(ISBLANK(A721),"",IF(ISERROR(VLOOKUP(A721,'Cadastro-Estoque'!A:G,1,FALSE)),"Produto não cadastrado",VLOOKUP(A721,'Cadastro-Estoque'!A:G,2,FALSE)))</f>
        <v/>
      </c>
      <c r="H721" s="2" t="str">
        <f>IF(ISERROR(VLOOKUP(A721,'Cadastro-Estoque'!A:G,1,FALSE)),"",VLOOKUP(A721,'Cadastro-Estoque'!A:G,3,FALSE))</f>
        <v/>
      </c>
    </row>
    <row r="722" spans="5:8" ht="18.75" customHeight="1" x14ac:dyDescent="0.25">
      <c r="E722" s="2" t="str">
        <f t="shared" si="11"/>
        <v/>
      </c>
      <c r="F722" s="2" t="str">
        <f>IF(ISBLANK(A722),"",IF(ISERROR(VLOOKUP(A722,'Cadastro-Estoque'!A:G,1,FALSE)),"Produto não cadastrado",VLOOKUP(A722,'Cadastro-Estoque'!A:G,4,FALSE)))</f>
        <v/>
      </c>
      <c r="G722" s="2" t="str">
        <f>IF(ISBLANK(A722),"",IF(ISERROR(VLOOKUP(A722,'Cadastro-Estoque'!A:G,1,FALSE)),"Produto não cadastrado",VLOOKUP(A722,'Cadastro-Estoque'!A:G,2,FALSE)))</f>
        <v/>
      </c>
      <c r="H722" s="2" t="str">
        <f>IF(ISERROR(VLOOKUP(A722,'Cadastro-Estoque'!A:G,1,FALSE)),"",VLOOKUP(A722,'Cadastro-Estoque'!A:G,3,FALSE))</f>
        <v/>
      </c>
    </row>
    <row r="723" spans="5:8" ht="18.75" customHeight="1" x14ac:dyDescent="0.25">
      <c r="E723" s="2" t="str">
        <f t="shared" si="11"/>
        <v/>
      </c>
      <c r="F723" s="2" t="str">
        <f>IF(ISBLANK(A723),"",IF(ISERROR(VLOOKUP(A723,'Cadastro-Estoque'!A:G,1,FALSE)),"Produto não cadastrado",VLOOKUP(A723,'Cadastro-Estoque'!A:G,4,FALSE)))</f>
        <v/>
      </c>
      <c r="G723" s="2" t="str">
        <f>IF(ISBLANK(A723),"",IF(ISERROR(VLOOKUP(A723,'Cadastro-Estoque'!A:G,1,FALSE)),"Produto não cadastrado",VLOOKUP(A723,'Cadastro-Estoque'!A:G,2,FALSE)))</f>
        <v/>
      </c>
      <c r="H723" s="2" t="str">
        <f>IF(ISERROR(VLOOKUP(A723,'Cadastro-Estoque'!A:G,1,FALSE)),"",VLOOKUP(A723,'Cadastro-Estoque'!A:G,3,FALSE))</f>
        <v/>
      </c>
    </row>
    <row r="724" spans="5:8" ht="18.75" customHeight="1" x14ac:dyDescent="0.25">
      <c r="E724" s="2" t="str">
        <f t="shared" si="11"/>
        <v/>
      </c>
      <c r="F724" s="2" t="str">
        <f>IF(ISBLANK(A724),"",IF(ISERROR(VLOOKUP(A724,'Cadastro-Estoque'!A:G,1,FALSE)),"Produto não cadastrado",VLOOKUP(A724,'Cadastro-Estoque'!A:G,4,FALSE)))</f>
        <v/>
      </c>
      <c r="G724" s="2" t="str">
        <f>IF(ISBLANK(A724),"",IF(ISERROR(VLOOKUP(A724,'Cadastro-Estoque'!A:G,1,FALSE)),"Produto não cadastrado",VLOOKUP(A724,'Cadastro-Estoque'!A:G,2,FALSE)))</f>
        <v/>
      </c>
      <c r="H724" s="2" t="str">
        <f>IF(ISERROR(VLOOKUP(A724,'Cadastro-Estoque'!A:G,1,FALSE)),"",VLOOKUP(A724,'Cadastro-Estoque'!A:G,3,FALSE))</f>
        <v/>
      </c>
    </row>
    <row r="725" spans="5:8" ht="18.75" customHeight="1" x14ac:dyDescent="0.25">
      <c r="E725" s="2" t="str">
        <f t="shared" si="11"/>
        <v/>
      </c>
      <c r="F725" s="2" t="str">
        <f>IF(ISBLANK(A725),"",IF(ISERROR(VLOOKUP(A725,'Cadastro-Estoque'!A:G,1,FALSE)),"Produto não cadastrado",VLOOKUP(A725,'Cadastro-Estoque'!A:G,4,FALSE)))</f>
        <v/>
      </c>
      <c r="G725" s="2" t="str">
        <f>IF(ISBLANK(A725),"",IF(ISERROR(VLOOKUP(A725,'Cadastro-Estoque'!A:G,1,FALSE)),"Produto não cadastrado",VLOOKUP(A725,'Cadastro-Estoque'!A:G,2,FALSE)))</f>
        <v/>
      </c>
      <c r="H725" s="2" t="str">
        <f>IF(ISERROR(VLOOKUP(A725,'Cadastro-Estoque'!A:G,1,FALSE)),"",VLOOKUP(A725,'Cadastro-Estoque'!A:G,3,FALSE))</f>
        <v/>
      </c>
    </row>
    <row r="726" spans="5:8" ht="18.75" customHeight="1" x14ac:dyDescent="0.25">
      <c r="E726" s="2" t="str">
        <f t="shared" si="11"/>
        <v/>
      </c>
      <c r="F726" s="2" t="str">
        <f>IF(ISBLANK(A726),"",IF(ISERROR(VLOOKUP(A726,'Cadastro-Estoque'!A:G,1,FALSE)),"Produto não cadastrado",VLOOKUP(A726,'Cadastro-Estoque'!A:G,4,FALSE)))</f>
        <v/>
      </c>
      <c r="G726" s="2" t="str">
        <f>IF(ISBLANK(A726),"",IF(ISERROR(VLOOKUP(A726,'Cadastro-Estoque'!A:G,1,FALSE)),"Produto não cadastrado",VLOOKUP(A726,'Cadastro-Estoque'!A:G,2,FALSE)))</f>
        <v/>
      </c>
      <c r="H726" s="2" t="str">
        <f>IF(ISERROR(VLOOKUP(A726,'Cadastro-Estoque'!A:G,1,FALSE)),"",VLOOKUP(A726,'Cadastro-Estoque'!A:G,3,FALSE))</f>
        <v/>
      </c>
    </row>
    <row r="727" spans="5:8" ht="18.75" customHeight="1" x14ac:dyDescent="0.25">
      <c r="E727" s="2" t="str">
        <f t="shared" si="11"/>
        <v/>
      </c>
      <c r="F727" s="2" t="str">
        <f>IF(ISBLANK(A727),"",IF(ISERROR(VLOOKUP(A727,'Cadastro-Estoque'!A:G,1,FALSE)),"Produto não cadastrado",VLOOKUP(A727,'Cadastro-Estoque'!A:G,4,FALSE)))</f>
        <v/>
      </c>
      <c r="G727" s="2" t="str">
        <f>IF(ISBLANK(A727),"",IF(ISERROR(VLOOKUP(A727,'Cadastro-Estoque'!A:G,1,FALSE)),"Produto não cadastrado",VLOOKUP(A727,'Cadastro-Estoque'!A:G,2,FALSE)))</f>
        <v/>
      </c>
      <c r="H727" s="2" t="str">
        <f>IF(ISERROR(VLOOKUP(A727,'Cadastro-Estoque'!A:G,1,FALSE)),"",VLOOKUP(A727,'Cadastro-Estoque'!A:G,3,FALSE))</f>
        <v/>
      </c>
    </row>
    <row r="728" spans="5:8" ht="18.75" customHeight="1" x14ac:dyDescent="0.25">
      <c r="E728" s="2" t="str">
        <f t="shared" si="11"/>
        <v/>
      </c>
      <c r="F728" s="2" t="str">
        <f>IF(ISBLANK(A728),"",IF(ISERROR(VLOOKUP(A728,'Cadastro-Estoque'!A:G,1,FALSE)),"Produto não cadastrado",VLOOKUP(A728,'Cadastro-Estoque'!A:G,4,FALSE)))</f>
        <v/>
      </c>
      <c r="G728" s="2" t="str">
        <f>IF(ISBLANK(A728),"",IF(ISERROR(VLOOKUP(A728,'Cadastro-Estoque'!A:G,1,FALSE)),"Produto não cadastrado",VLOOKUP(A728,'Cadastro-Estoque'!A:G,2,FALSE)))</f>
        <v/>
      </c>
      <c r="H728" s="2" t="str">
        <f>IF(ISERROR(VLOOKUP(A728,'Cadastro-Estoque'!A:G,1,FALSE)),"",VLOOKUP(A728,'Cadastro-Estoque'!A:G,3,FALSE))</f>
        <v/>
      </c>
    </row>
    <row r="729" spans="5:8" ht="18.75" customHeight="1" x14ac:dyDescent="0.25">
      <c r="E729" s="2" t="str">
        <f t="shared" si="11"/>
        <v/>
      </c>
      <c r="F729" s="2" t="str">
        <f>IF(ISBLANK(A729),"",IF(ISERROR(VLOOKUP(A729,'Cadastro-Estoque'!A:G,1,FALSE)),"Produto não cadastrado",VLOOKUP(A729,'Cadastro-Estoque'!A:G,4,FALSE)))</f>
        <v/>
      </c>
      <c r="G729" s="2" t="str">
        <f>IF(ISBLANK(A729),"",IF(ISERROR(VLOOKUP(A729,'Cadastro-Estoque'!A:G,1,FALSE)),"Produto não cadastrado",VLOOKUP(A729,'Cadastro-Estoque'!A:G,2,FALSE)))</f>
        <v/>
      </c>
      <c r="H729" s="2" t="str">
        <f>IF(ISERROR(VLOOKUP(A729,'Cadastro-Estoque'!A:G,1,FALSE)),"",VLOOKUP(A729,'Cadastro-Estoque'!A:G,3,FALSE))</f>
        <v/>
      </c>
    </row>
    <row r="730" spans="5:8" ht="18.75" customHeight="1" x14ac:dyDescent="0.25">
      <c r="E730" s="2" t="str">
        <f t="shared" si="11"/>
        <v/>
      </c>
      <c r="F730" s="2" t="str">
        <f>IF(ISBLANK(A730),"",IF(ISERROR(VLOOKUP(A730,'Cadastro-Estoque'!A:G,1,FALSE)),"Produto não cadastrado",VLOOKUP(A730,'Cadastro-Estoque'!A:G,4,FALSE)))</f>
        <v/>
      </c>
      <c r="G730" s="2" t="str">
        <f>IF(ISBLANK(A730),"",IF(ISERROR(VLOOKUP(A730,'Cadastro-Estoque'!A:G,1,FALSE)),"Produto não cadastrado",VLOOKUP(A730,'Cadastro-Estoque'!A:G,2,FALSE)))</f>
        <v/>
      </c>
      <c r="H730" s="2" t="str">
        <f>IF(ISERROR(VLOOKUP(A730,'Cadastro-Estoque'!A:G,1,FALSE)),"",VLOOKUP(A730,'Cadastro-Estoque'!A:G,3,FALSE))</f>
        <v/>
      </c>
    </row>
    <row r="731" spans="5:8" ht="18.75" customHeight="1" x14ac:dyDescent="0.25">
      <c r="E731" s="2" t="str">
        <f t="shared" si="11"/>
        <v/>
      </c>
      <c r="F731" s="2" t="str">
        <f>IF(ISBLANK(A731),"",IF(ISERROR(VLOOKUP(A731,'Cadastro-Estoque'!A:G,1,FALSE)),"Produto não cadastrado",VLOOKUP(A731,'Cadastro-Estoque'!A:G,4,FALSE)))</f>
        <v/>
      </c>
      <c r="G731" s="2" t="str">
        <f>IF(ISBLANK(A731),"",IF(ISERROR(VLOOKUP(A731,'Cadastro-Estoque'!A:G,1,FALSE)),"Produto não cadastrado",VLOOKUP(A731,'Cadastro-Estoque'!A:G,2,FALSE)))</f>
        <v/>
      </c>
      <c r="H731" s="2" t="str">
        <f>IF(ISERROR(VLOOKUP(A731,'Cadastro-Estoque'!A:G,1,FALSE)),"",VLOOKUP(A731,'Cadastro-Estoque'!A:G,3,FALSE))</f>
        <v/>
      </c>
    </row>
    <row r="732" spans="5:8" ht="18.75" customHeight="1" x14ac:dyDescent="0.25">
      <c r="E732" s="2" t="str">
        <f t="shared" si="11"/>
        <v/>
      </c>
      <c r="F732" s="2" t="str">
        <f>IF(ISBLANK(A732),"",IF(ISERROR(VLOOKUP(A732,'Cadastro-Estoque'!A:G,1,FALSE)),"Produto não cadastrado",VLOOKUP(A732,'Cadastro-Estoque'!A:G,4,FALSE)))</f>
        <v/>
      </c>
      <c r="G732" s="2" t="str">
        <f>IF(ISBLANK(A732),"",IF(ISERROR(VLOOKUP(A732,'Cadastro-Estoque'!A:G,1,FALSE)),"Produto não cadastrado",VLOOKUP(A732,'Cadastro-Estoque'!A:G,2,FALSE)))</f>
        <v/>
      </c>
      <c r="H732" s="2" t="str">
        <f>IF(ISERROR(VLOOKUP(A732,'Cadastro-Estoque'!A:G,1,FALSE)),"",VLOOKUP(A732,'Cadastro-Estoque'!A:G,3,FALSE))</f>
        <v/>
      </c>
    </row>
    <row r="733" spans="5:8" ht="18.75" customHeight="1" x14ac:dyDescent="0.25">
      <c r="E733" s="2" t="str">
        <f t="shared" si="11"/>
        <v/>
      </c>
      <c r="F733" s="2" t="str">
        <f>IF(ISBLANK(A733),"",IF(ISERROR(VLOOKUP(A733,'Cadastro-Estoque'!A:G,1,FALSE)),"Produto não cadastrado",VLOOKUP(A733,'Cadastro-Estoque'!A:G,4,FALSE)))</f>
        <v/>
      </c>
      <c r="G733" s="2" t="str">
        <f>IF(ISBLANK(A733),"",IF(ISERROR(VLOOKUP(A733,'Cadastro-Estoque'!A:G,1,FALSE)),"Produto não cadastrado",VLOOKUP(A733,'Cadastro-Estoque'!A:G,2,FALSE)))</f>
        <v/>
      </c>
      <c r="H733" s="2" t="str">
        <f>IF(ISERROR(VLOOKUP(A733,'Cadastro-Estoque'!A:G,1,FALSE)),"",VLOOKUP(A733,'Cadastro-Estoque'!A:G,3,FALSE))</f>
        <v/>
      </c>
    </row>
    <row r="734" spans="5:8" ht="18.75" customHeight="1" x14ac:dyDescent="0.25">
      <c r="E734" s="2" t="str">
        <f t="shared" si="11"/>
        <v/>
      </c>
      <c r="F734" s="2" t="str">
        <f>IF(ISBLANK(A734),"",IF(ISERROR(VLOOKUP(A734,'Cadastro-Estoque'!A:G,1,FALSE)),"Produto não cadastrado",VLOOKUP(A734,'Cadastro-Estoque'!A:G,4,FALSE)))</f>
        <v/>
      </c>
      <c r="G734" s="2" t="str">
        <f>IF(ISBLANK(A734),"",IF(ISERROR(VLOOKUP(A734,'Cadastro-Estoque'!A:G,1,FALSE)),"Produto não cadastrado",VLOOKUP(A734,'Cadastro-Estoque'!A:G,2,FALSE)))</f>
        <v/>
      </c>
      <c r="H734" s="2" t="str">
        <f>IF(ISERROR(VLOOKUP(A734,'Cadastro-Estoque'!A:G,1,FALSE)),"",VLOOKUP(A734,'Cadastro-Estoque'!A:G,3,FALSE))</f>
        <v/>
      </c>
    </row>
    <row r="735" spans="5:8" ht="18.75" customHeight="1" x14ac:dyDescent="0.25">
      <c r="E735" s="2" t="str">
        <f t="shared" si="11"/>
        <v/>
      </c>
      <c r="F735" s="2" t="str">
        <f>IF(ISBLANK(A735),"",IF(ISERROR(VLOOKUP(A735,'Cadastro-Estoque'!A:G,1,FALSE)),"Produto não cadastrado",VLOOKUP(A735,'Cadastro-Estoque'!A:G,4,FALSE)))</f>
        <v/>
      </c>
      <c r="G735" s="2" t="str">
        <f>IF(ISBLANK(A735),"",IF(ISERROR(VLOOKUP(A735,'Cadastro-Estoque'!A:G,1,FALSE)),"Produto não cadastrado",VLOOKUP(A735,'Cadastro-Estoque'!A:G,2,FALSE)))</f>
        <v/>
      </c>
      <c r="H735" s="2" t="str">
        <f>IF(ISERROR(VLOOKUP(A735,'Cadastro-Estoque'!A:G,1,FALSE)),"",VLOOKUP(A735,'Cadastro-Estoque'!A:G,3,FALSE))</f>
        <v/>
      </c>
    </row>
    <row r="736" spans="5:8" ht="18.75" customHeight="1" x14ac:dyDescent="0.25">
      <c r="E736" s="2" t="str">
        <f t="shared" si="11"/>
        <v/>
      </c>
      <c r="F736" s="2" t="str">
        <f>IF(ISBLANK(A736),"",IF(ISERROR(VLOOKUP(A736,'Cadastro-Estoque'!A:G,1,FALSE)),"Produto não cadastrado",VLOOKUP(A736,'Cadastro-Estoque'!A:G,4,FALSE)))</f>
        <v/>
      </c>
      <c r="G736" s="2" t="str">
        <f>IF(ISBLANK(A736),"",IF(ISERROR(VLOOKUP(A736,'Cadastro-Estoque'!A:G,1,FALSE)),"Produto não cadastrado",VLOOKUP(A736,'Cadastro-Estoque'!A:G,2,FALSE)))</f>
        <v/>
      </c>
      <c r="H736" s="2" t="str">
        <f>IF(ISERROR(VLOOKUP(A736,'Cadastro-Estoque'!A:G,1,FALSE)),"",VLOOKUP(A736,'Cadastro-Estoque'!A:G,3,FALSE))</f>
        <v/>
      </c>
    </row>
    <row r="737" spans="5:8" ht="18.75" customHeight="1" x14ac:dyDescent="0.25">
      <c r="E737" s="2" t="str">
        <f t="shared" si="11"/>
        <v/>
      </c>
      <c r="F737" s="2" t="str">
        <f>IF(ISBLANK(A737),"",IF(ISERROR(VLOOKUP(A737,'Cadastro-Estoque'!A:G,1,FALSE)),"Produto não cadastrado",VLOOKUP(A737,'Cadastro-Estoque'!A:G,4,FALSE)))</f>
        <v/>
      </c>
      <c r="G737" s="2" t="str">
        <f>IF(ISBLANK(A737),"",IF(ISERROR(VLOOKUP(A737,'Cadastro-Estoque'!A:G,1,FALSE)),"Produto não cadastrado",VLOOKUP(A737,'Cadastro-Estoque'!A:G,2,FALSE)))</f>
        <v/>
      </c>
      <c r="H737" s="2" t="str">
        <f>IF(ISERROR(VLOOKUP(A737,'Cadastro-Estoque'!A:G,1,FALSE)),"",VLOOKUP(A737,'Cadastro-Estoque'!A:G,3,FALSE))</f>
        <v/>
      </c>
    </row>
    <row r="738" spans="5:8" ht="18.75" customHeight="1" x14ac:dyDescent="0.25">
      <c r="E738" s="2" t="str">
        <f t="shared" si="11"/>
        <v/>
      </c>
      <c r="F738" s="2" t="str">
        <f>IF(ISBLANK(A738),"",IF(ISERROR(VLOOKUP(A738,'Cadastro-Estoque'!A:G,1,FALSE)),"Produto não cadastrado",VLOOKUP(A738,'Cadastro-Estoque'!A:G,4,FALSE)))</f>
        <v/>
      </c>
      <c r="G738" s="2" t="str">
        <f>IF(ISBLANK(A738),"",IF(ISERROR(VLOOKUP(A738,'Cadastro-Estoque'!A:G,1,FALSE)),"Produto não cadastrado",VLOOKUP(A738,'Cadastro-Estoque'!A:G,2,FALSE)))</f>
        <v/>
      </c>
      <c r="H738" s="2" t="str">
        <f>IF(ISERROR(VLOOKUP(A738,'Cadastro-Estoque'!A:G,1,FALSE)),"",VLOOKUP(A738,'Cadastro-Estoque'!A:G,3,FALSE))</f>
        <v/>
      </c>
    </row>
    <row r="739" spans="5:8" ht="18.75" customHeight="1" x14ac:dyDescent="0.25">
      <c r="E739" s="2" t="str">
        <f t="shared" si="11"/>
        <v/>
      </c>
      <c r="F739" s="2" t="str">
        <f>IF(ISBLANK(A739),"",IF(ISERROR(VLOOKUP(A739,'Cadastro-Estoque'!A:G,1,FALSE)),"Produto não cadastrado",VLOOKUP(A739,'Cadastro-Estoque'!A:G,4,FALSE)))</f>
        <v/>
      </c>
      <c r="G739" s="2" t="str">
        <f>IF(ISBLANK(A739),"",IF(ISERROR(VLOOKUP(A739,'Cadastro-Estoque'!A:G,1,FALSE)),"Produto não cadastrado",VLOOKUP(A739,'Cadastro-Estoque'!A:G,2,FALSE)))</f>
        <v/>
      </c>
      <c r="H739" s="2" t="str">
        <f>IF(ISERROR(VLOOKUP(A739,'Cadastro-Estoque'!A:G,1,FALSE)),"",VLOOKUP(A739,'Cadastro-Estoque'!A:G,3,FALSE))</f>
        <v/>
      </c>
    </row>
    <row r="740" spans="5:8" ht="18.75" customHeight="1" x14ac:dyDescent="0.25">
      <c r="E740" s="2" t="str">
        <f t="shared" si="11"/>
        <v/>
      </c>
      <c r="F740" s="2" t="str">
        <f>IF(ISBLANK(A740),"",IF(ISERROR(VLOOKUP(A740,'Cadastro-Estoque'!A:G,1,FALSE)),"Produto não cadastrado",VLOOKUP(A740,'Cadastro-Estoque'!A:G,4,FALSE)))</f>
        <v/>
      </c>
      <c r="G740" s="2" t="str">
        <f>IF(ISBLANK(A740),"",IF(ISERROR(VLOOKUP(A740,'Cadastro-Estoque'!A:G,1,FALSE)),"Produto não cadastrado",VLOOKUP(A740,'Cadastro-Estoque'!A:G,2,FALSE)))</f>
        <v/>
      </c>
      <c r="H740" s="2" t="str">
        <f>IF(ISERROR(VLOOKUP(A740,'Cadastro-Estoque'!A:G,1,FALSE)),"",VLOOKUP(A740,'Cadastro-Estoque'!A:G,3,FALSE))</f>
        <v/>
      </c>
    </row>
    <row r="741" spans="5:8" ht="18.75" customHeight="1" x14ac:dyDescent="0.25">
      <c r="E741" s="2" t="str">
        <f t="shared" si="11"/>
        <v/>
      </c>
      <c r="F741" s="2" t="str">
        <f>IF(ISBLANK(A741),"",IF(ISERROR(VLOOKUP(A741,'Cadastro-Estoque'!A:G,1,FALSE)),"Produto não cadastrado",VLOOKUP(A741,'Cadastro-Estoque'!A:G,4,FALSE)))</f>
        <v/>
      </c>
      <c r="G741" s="2" t="str">
        <f>IF(ISBLANK(A741),"",IF(ISERROR(VLOOKUP(A741,'Cadastro-Estoque'!A:G,1,FALSE)),"Produto não cadastrado",VLOOKUP(A741,'Cadastro-Estoque'!A:G,2,FALSE)))</f>
        <v/>
      </c>
      <c r="H741" s="2" t="str">
        <f>IF(ISERROR(VLOOKUP(A741,'Cadastro-Estoque'!A:G,1,FALSE)),"",VLOOKUP(A741,'Cadastro-Estoque'!A:G,3,FALSE))</f>
        <v/>
      </c>
    </row>
    <row r="742" spans="5:8" ht="18.75" customHeight="1" x14ac:dyDescent="0.25">
      <c r="E742" s="2" t="str">
        <f t="shared" si="11"/>
        <v/>
      </c>
      <c r="F742" s="2" t="str">
        <f>IF(ISBLANK(A742),"",IF(ISERROR(VLOOKUP(A742,'Cadastro-Estoque'!A:G,1,FALSE)),"Produto não cadastrado",VLOOKUP(A742,'Cadastro-Estoque'!A:G,4,FALSE)))</f>
        <v/>
      </c>
      <c r="G742" s="2" t="str">
        <f>IF(ISBLANK(A742),"",IF(ISERROR(VLOOKUP(A742,'Cadastro-Estoque'!A:G,1,FALSE)),"Produto não cadastrado",VLOOKUP(A742,'Cadastro-Estoque'!A:G,2,FALSE)))</f>
        <v/>
      </c>
      <c r="H742" s="2" t="str">
        <f>IF(ISERROR(VLOOKUP(A742,'Cadastro-Estoque'!A:G,1,FALSE)),"",VLOOKUP(A742,'Cadastro-Estoque'!A:G,3,FALSE))</f>
        <v/>
      </c>
    </row>
    <row r="743" spans="5:8" ht="18.75" customHeight="1" x14ac:dyDescent="0.25">
      <c r="E743" s="2" t="str">
        <f t="shared" si="11"/>
        <v/>
      </c>
      <c r="F743" s="2" t="str">
        <f>IF(ISBLANK(A743),"",IF(ISERROR(VLOOKUP(A743,'Cadastro-Estoque'!A:G,1,FALSE)),"Produto não cadastrado",VLOOKUP(A743,'Cadastro-Estoque'!A:G,4,FALSE)))</f>
        <v/>
      </c>
      <c r="G743" s="2" t="str">
        <f>IF(ISBLANK(A743),"",IF(ISERROR(VLOOKUP(A743,'Cadastro-Estoque'!A:G,1,FALSE)),"Produto não cadastrado",VLOOKUP(A743,'Cadastro-Estoque'!A:G,2,FALSE)))</f>
        <v/>
      </c>
      <c r="H743" s="2" t="str">
        <f>IF(ISERROR(VLOOKUP(A743,'Cadastro-Estoque'!A:G,1,FALSE)),"",VLOOKUP(A743,'Cadastro-Estoque'!A:G,3,FALSE))</f>
        <v/>
      </c>
    </row>
    <row r="744" spans="5:8" ht="18.75" customHeight="1" x14ac:dyDescent="0.25">
      <c r="E744" s="2" t="str">
        <f t="shared" si="11"/>
        <v/>
      </c>
      <c r="F744" s="2" t="str">
        <f>IF(ISBLANK(A744),"",IF(ISERROR(VLOOKUP(A744,'Cadastro-Estoque'!A:G,1,FALSE)),"Produto não cadastrado",VLOOKUP(A744,'Cadastro-Estoque'!A:G,4,FALSE)))</f>
        <v/>
      </c>
      <c r="G744" s="2" t="str">
        <f>IF(ISBLANK(A744),"",IF(ISERROR(VLOOKUP(A744,'Cadastro-Estoque'!A:G,1,FALSE)),"Produto não cadastrado",VLOOKUP(A744,'Cadastro-Estoque'!A:G,2,FALSE)))</f>
        <v/>
      </c>
      <c r="H744" s="2" t="str">
        <f>IF(ISERROR(VLOOKUP(A744,'Cadastro-Estoque'!A:G,1,FALSE)),"",VLOOKUP(A744,'Cadastro-Estoque'!A:G,3,FALSE))</f>
        <v/>
      </c>
    </row>
    <row r="745" spans="5:8" ht="18.75" customHeight="1" x14ac:dyDescent="0.25">
      <c r="E745" s="2" t="str">
        <f t="shared" si="11"/>
        <v/>
      </c>
      <c r="F745" s="2" t="str">
        <f>IF(ISBLANK(A745),"",IF(ISERROR(VLOOKUP(A745,'Cadastro-Estoque'!A:G,1,FALSE)),"Produto não cadastrado",VLOOKUP(A745,'Cadastro-Estoque'!A:G,4,FALSE)))</f>
        <v/>
      </c>
      <c r="G745" s="2" t="str">
        <f>IF(ISBLANK(A745),"",IF(ISERROR(VLOOKUP(A745,'Cadastro-Estoque'!A:G,1,FALSE)),"Produto não cadastrado",VLOOKUP(A745,'Cadastro-Estoque'!A:G,2,FALSE)))</f>
        <v/>
      </c>
      <c r="H745" s="2" t="str">
        <f>IF(ISERROR(VLOOKUP(A745,'Cadastro-Estoque'!A:G,1,FALSE)),"",VLOOKUP(A745,'Cadastro-Estoque'!A:G,3,FALSE))</f>
        <v/>
      </c>
    </row>
    <row r="746" spans="5:8" ht="18.75" customHeight="1" x14ac:dyDescent="0.25">
      <c r="E746" s="2" t="str">
        <f t="shared" si="11"/>
        <v/>
      </c>
      <c r="F746" s="2" t="str">
        <f>IF(ISBLANK(A746),"",IF(ISERROR(VLOOKUP(A746,'Cadastro-Estoque'!A:G,1,FALSE)),"Produto não cadastrado",VLOOKUP(A746,'Cadastro-Estoque'!A:G,4,FALSE)))</f>
        <v/>
      </c>
      <c r="G746" s="2" t="str">
        <f>IF(ISBLANK(A746),"",IF(ISERROR(VLOOKUP(A746,'Cadastro-Estoque'!A:G,1,FALSE)),"Produto não cadastrado",VLOOKUP(A746,'Cadastro-Estoque'!A:G,2,FALSE)))</f>
        <v/>
      </c>
      <c r="H746" s="2" t="str">
        <f>IF(ISERROR(VLOOKUP(A746,'Cadastro-Estoque'!A:G,1,FALSE)),"",VLOOKUP(A746,'Cadastro-Estoque'!A:G,3,FALSE))</f>
        <v/>
      </c>
    </row>
    <row r="747" spans="5:8" ht="18.75" customHeight="1" x14ac:dyDescent="0.25">
      <c r="E747" s="2" t="str">
        <f t="shared" si="11"/>
        <v/>
      </c>
      <c r="F747" s="2" t="str">
        <f>IF(ISBLANK(A747),"",IF(ISERROR(VLOOKUP(A747,'Cadastro-Estoque'!A:G,1,FALSE)),"Produto não cadastrado",VLOOKUP(A747,'Cadastro-Estoque'!A:G,4,FALSE)))</f>
        <v/>
      </c>
      <c r="G747" s="2" t="str">
        <f>IF(ISBLANK(A747),"",IF(ISERROR(VLOOKUP(A747,'Cadastro-Estoque'!A:G,1,FALSE)),"Produto não cadastrado",VLOOKUP(A747,'Cadastro-Estoque'!A:G,2,FALSE)))</f>
        <v/>
      </c>
      <c r="H747" s="2" t="str">
        <f>IF(ISERROR(VLOOKUP(A747,'Cadastro-Estoque'!A:G,1,FALSE)),"",VLOOKUP(A747,'Cadastro-Estoque'!A:G,3,FALSE))</f>
        <v/>
      </c>
    </row>
    <row r="748" spans="5:8" ht="18.75" customHeight="1" x14ac:dyDescent="0.25">
      <c r="E748" s="2" t="str">
        <f t="shared" si="11"/>
        <v/>
      </c>
      <c r="F748" s="2" t="str">
        <f>IF(ISBLANK(A748),"",IF(ISERROR(VLOOKUP(A748,'Cadastro-Estoque'!A:G,1,FALSE)),"Produto não cadastrado",VLOOKUP(A748,'Cadastro-Estoque'!A:G,4,FALSE)))</f>
        <v/>
      </c>
      <c r="G748" s="2" t="str">
        <f>IF(ISBLANK(A748),"",IF(ISERROR(VLOOKUP(A748,'Cadastro-Estoque'!A:G,1,FALSE)),"Produto não cadastrado",VLOOKUP(A748,'Cadastro-Estoque'!A:G,2,FALSE)))</f>
        <v/>
      </c>
      <c r="H748" s="2" t="str">
        <f>IF(ISERROR(VLOOKUP(A748,'Cadastro-Estoque'!A:G,1,FALSE)),"",VLOOKUP(A748,'Cadastro-Estoque'!A:G,3,FALSE))</f>
        <v/>
      </c>
    </row>
    <row r="749" spans="5:8" ht="18.75" customHeight="1" x14ac:dyDescent="0.25">
      <c r="E749" s="2" t="str">
        <f t="shared" si="11"/>
        <v/>
      </c>
      <c r="F749" s="2" t="str">
        <f>IF(ISBLANK(A749),"",IF(ISERROR(VLOOKUP(A749,'Cadastro-Estoque'!A:G,1,FALSE)),"Produto não cadastrado",VLOOKUP(A749,'Cadastro-Estoque'!A:G,4,FALSE)))</f>
        <v/>
      </c>
      <c r="G749" s="2" t="str">
        <f>IF(ISBLANK(A749),"",IF(ISERROR(VLOOKUP(A749,'Cadastro-Estoque'!A:G,1,FALSE)),"Produto não cadastrado",VLOOKUP(A749,'Cadastro-Estoque'!A:G,2,FALSE)))</f>
        <v/>
      </c>
      <c r="H749" s="2" t="str">
        <f>IF(ISERROR(VLOOKUP(A749,'Cadastro-Estoque'!A:G,1,FALSE)),"",VLOOKUP(A749,'Cadastro-Estoque'!A:G,3,FALSE))</f>
        <v/>
      </c>
    </row>
    <row r="750" spans="5:8" ht="18.75" customHeight="1" x14ac:dyDescent="0.25">
      <c r="E750" s="2" t="str">
        <f t="shared" si="11"/>
        <v/>
      </c>
      <c r="F750" s="2" t="str">
        <f>IF(ISBLANK(A750),"",IF(ISERROR(VLOOKUP(A750,'Cadastro-Estoque'!A:G,1,FALSE)),"Produto não cadastrado",VLOOKUP(A750,'Cadastro-Estoque'!A:G,4,FALSE)))</f>
        <v/>
      </c>
      <c r="G750" s="2" t="str">
        <f>IF(ISBLANK(A750),"",IF(ISERROR(VLOOKUP(A750,'Cadastro-Estoque'!A:G,1,FALSE)),"Produto não cadastrado",VLOOKUP(A750,'Cadastro-Estoque'!A:G,2,FALSE)))</f>
        <v/>
      </c>
      <c r="H750" s="2" t="str">
        <f>IF(ISERROR(VLOOKUP(A750,'Cadastro-Estoque'!A:G,1,FALSE)),"",VLOOKUP(A750,'Cadastro-Estoque'!A:G,3,FALSE))</f>
        <v/>
      </c>
    </row>
    <row r="751" spans="5:8" ht="18.75" customHeight="1" x14ac:dyDescent="0.25">
      <c r="E751" s="2" t="str">
        <f t="shared" si="11"/>
        <v/>
      </c>
      <c r="F751" s="2" t="str">
        <f>IF(ISBLANK(A751),"",IF(ISERROR(VLOOKUP(A751,'Cadastro-Estoque'!A:G,1,FALSE)),"Produto não cadastrado",VLOOKUP(A751,'Cadastro-Estoque'!A:G,4,FALSE)))</f>
        <v/>
      </c>
      <c r="G751" s="2" t="str">
        <f>IF(ISBLANK(A751),"",IF(ISERROR(VLOOKUP(A751,'Cadastro-Estoque'!A:G,1,FALSE)),"Produto não cadastrado",VLOOKUP(A751,'Cadastro-Estoque'!A:G,2,FALSE)))</f>
        <v/>
      </c>
      <c r="H751" s="2" t="str">
        <f>IF(ISERROR(VLOOKUP(A751,'Cadastro-Estoque'!A:G,1,FALSE)),"",VLOOKUP(A751,'Cadastro-Estoque'!A:G,3,FALSE))</f>
        <v/>
      </c>
    </row>
    <row r="752" spans="5:8" ht="18.75" customHeight="1" x14ac:dyDescent="0.25">
      <c r="E752" s="2" t="str">
        <f t="shared" si="11"/>
        <v/>
      </c>
      <c r="F752" s="2" t="str">
        <f>IF(ISBLANK(A752),"",IF(ISERROR(VLOOKUP(A752,'Cadastro-Estoque'!A:G,1,FALSE)),"Produto não cadastrado",VLOOKUP(A752,'Cadastro-Estoque'!A:G,4,FALSE)))</f>
        <v/>
      </c>
      <c r="G752" s="2" t="str">
        <f>IF(ISBLANK(A752),"",IF(ISERROR(VLOOKUP(A752,'Cadastro-Estoque'!A:G,1,FALSE)),"Produto não cadastrado",VLOOKUP(A752,'Cadastro-Estoque'!A:G,2,FALSE)))</f>
        <v/>
      </c>
      <c r="H752" s="2" t="str">
        <f>IF(ISERROR(VLOOKUP(A752,'Cadastro-Estoque'!A:G,1,FALSE)),"",VLOOKUP(A752,'Cadastro-Estoque'!A:G,3,FALSE))</f>
        <v/>
      </c>
    </row>
    <row r="753" spans="5:8" ht="18.75" customHeight="1" x14ac:dyDescent="0.25">
      <c r="E753" s="2" t="str">
        <f t="shared" si="11"/>
        <v/>
      </c>
      <c r="F753" s="2" t="str">
        <f>IF(ISBLANK(A753),"",IF(ISERROR(VLOOKUP(A753,'Cadastro-Estoque'!A:G,1,FALSE)),"Produto não cadastrado",VLOOKUP(A753,'Cadastro-Estoque'!A:G,4,FALSE)))</f>
        <v/>
      </c>
      <c r="G753" s="2" t="str">
        <f>IF(ISBLANK(A753),"",IF(ISERROR(VLOOKUP(A753,'Cadastro-Estoque'!A:G,1,FALSE)),"Produto não cadastrado",VLOOKUP(A753,'Cadastro-Estoque'!A:G,2,FALSE)))</f>
        <v/>
      </c>
      <c r="H753" s="2" t="str">
        <f>IF(ISERROR(VLOOKUP(A753,'Cadastro-Estoque'!A:G,1,FALSE)),"",VLOOKUP(A753,'Cadastro-Estoque'!A:G,3,FALSE))</f>
        <v/>
      </c>
    </row>
    <row r="754" spans="5:8" ht="18.75" customHeight="1" x14ac:dyDescent="0.25">
      <c r="E754" s="2" t="str">
        <f t="shared" si="11"/>
        <v/>
      </c>
      <c r="F754" s="2" t="str">
        <f>IF(ISBLANK(A754),"",IF(ISERROR(VLOOKUP(A754,'Cadastro-Estoque'!A:G,1,FALSE)),"Produto não cadastrado",VLOOKUP(A754,'Cadastro-Estoque'!A:G,4,FALSE)))</f>
        <v/>
      </c>
      <c r="G754" s="2" t="str">
        <f>IF(ISBLANK(A754),"",IF(ISERROR(VLOOKUP(A754,'Cadastro-Estoque'!A:G,1,FALSE)),"Produto não cadastrado",VLOOKUP(A754,'Cadastro-Estoque'!A:G,2,FALSE)))</f>
        <v/>
      </c>
      <c r="H754" s="2" t="str">
        <f>IF(ISERROR(VLOOKUP(A754,'Cadastro-Estoque'!A:G,1,FALSE)),"",VLOOKUP(A754,'Cadastro-Estoque'!A:G,3,FALSE))</f>
        <v/>
      </c>
    </row>
    <row r="755" spans="5:8" ht="18.75" customHeight="1" x14ac:dyDescent="0.25">
      <c r="E755" s="2" t="str">
        <f t="shared" si="11"/>
        <v/>
      </c>
      <c r="F755" s="2" t="str">
        <f>IF(ISBLANK(A755),"",IF(ISERROR(VLOOKUP(A755,'Cadastro-Estoque'!A:G,1,FALSE)),"Produto não cadastrado",VLOOKUP(A755,'Cadastro-Estoque'!A:G,4,FALSE)))</f>
        <v/>
      </c>
      <c r="G755" s="2" t="str">
        <f>IF(ISBLANK(A755),"",IF(ISERROR(VLOOKUP(A755,'Cadastro-Estoque'!A:G,1,FALSE)),"Produto não cadastrado",VLOOKUP(A755,'Cadastro-Estoque'!A:G,2,FALSE)))</f>
        <v/>
      </c>
      <c r="H755" s="2" t="str">
        <f>IF(ISERROR(VLOOKUP(A755,'Cadastro-Estoque'!A:G,1,FALSE)),"",VLOOKUP(A755,'Cadastro-Estoque'!A:G,3,FALSE))</f>
        <v/>
      </c>
    </row>
    <row r="756" spans="5:8" ht="18.75" customHeight="1" x14ac:dyDescent="0.25">
      <c r="E756" s="2" t="str">
        <f t="shared" si="11"/>
        <v/>
      </c>
      <c r="F756" s="2" t="str">
        <f>IF(ISBLANK(A756),"",IF(ISERROR(VLOOKUP(A756,'Cadastro-Estoque'!A:G,1,FALSE)),"Produto não cadastrado",VLOOKUP(A756,'Cadastro-Estoque'!A:G,4,FALSE)))</f>
        <v/>
      </c>
      <c r="G756" s="2" t="str">
        <f>IF(ISBLANK(A756),"",IF(ISERROR(VLOOKUP(A756,'Cadastro-Estoque'!A:G,1,FALSE)),"Produto não cadastrado",VLOOKUP(A756,'Cadastro-Estoque'!A:G,2,FALSE)))</f>
        <v/>
      </c>
      <c r="H756" s="2" t="str">
        <f>IF(ISERROR(VLOOKUP(A756,'Cadastro-Estoque'!A:G,1,FALSE)),"",VLOOKUP(A756,'Cadastro-Estoque'!A:G,3,FALSE))</f>
        <v/>
      </c>
    </row>
    <row r="757" spans="5:8" ht="18.75" customHeight="1" x14ac:dyDescent="0.25">
      <c r="E757" s="2" t="str">
        <f t="shared" si="11"/>
        <v/>
      </c>
      <c r="F757" s="2" t="str">
        <f>IF(ISBLANK(A757),"",IF(ISERROR(VLOOKUP(A757,'Cadastro-Estoque'!A:G,1,FALSE)),"Produto não cadastrado",VLOOKUP(A757,'Cadastro-Estoque'!A:G,4,FALSE)))</f>
        <v/>
      </c>
      <c r="G757" s="2" t="str">
        <f>IF(ISBLANK(A757),"",IF(ISERROR(VLOOKUP(A757,'Cadastro-Estoque'!A:G,1,FALSE)),"Produto não cadastrado",VLOOKUP(A757,'Cadastro-Estoque'!A:G,2,FALSE)))</f>
        <v/>
      </c>
      <c r="H757" s="2" t="str">
        <f>IF(ISERROR(VLOOKUP(A757,'Cadastro-Estoque'!A:G,1,FALSE)),"",VLOOKUP(A757,'Cadastro-Estoque'!A:G,3,FALSE))</f>
        <v/>
      </c>
    </row>
    <row r="758" spans="5:8" ht="18.75" customHeight="1" x14ac:dyDescent="0.25">
      <c r="E758" s="2" t="str">
        <f t="shared" si="11"/>
        <v/>
      </c>
      <c r="F758" s="2" t="str">
        <f>IF(ISBLANK(A758),"",IF(ISERROR(VLOOKUP(A758,'Cadastro-Estoque'!A:G,1,FALSE)),"Produto não cadastrado",VLOOKUP(A758,'Cadastro-Estoque'!A:G,4,FALSE)))</f>
        <v/>
      </c>
      <c r="G758" s="2" t="str">
        <f>IF(ISBLANK(A758),"",IF(ISERROR(VLOOKUP(A758,'Cadastro-Estoque'!A:G,1,FALSE)),"Produto não cadastrado",VLOOKUP(A758,'Cadastro-Estoque'!A:G,2,FALSE)))</f>
        <v/>
      </c>
      <c r="H758" s="2" t="str">
        <f>IF(ISERROR(VLOOKUP(A758,'Cadastro-Estoque'!A:G,1,FALSE)),"",VLOOKUP(A758,'Cadastro-Estoque'!A:G,3,FALSE))</f>
        <v/>
      </c>
    </row>
    <row r="759" spans="5:8" ht="18.75" customHeight="1" x14ac:dyDescent="0.25">
      <c r="E759" s="2" t="str">
        <f t="shared" si="11"/>
        <v/>
      </c>
      <c r="F759" s="2" t="str">
        <f>IF(ISBLANK(A759),"",IF(ISERROR(VLOOKUP(A759,'Cadastro-Estoque'!A:G,1,FALSE)),"Produto não cadastrado",VLOOKUP(A759,'Cadastro-Estoque'!A:G,4,FALSE)))</f>
        <v/>
      </c>
      <c r="G759" s="2" t="str">
        <f>IF(ISBLANK(A759),"",IF(ISERROR(VLOOKUP(A759,'Cadastro-Estoque'!A:G,1,FALSE)),"Produto não cadastrado",VLOOKUP(A759,'Cadastro-Estoque'!A:G,2,FALSE)))</f>
        <v/>
      </c>
      <c r="H759" s="2" t="str">
        <f>IF(ISERROR(VLOOKUP(A759,'Cadastro-Estoque'!A:G,1,FALSE)),"",VLOOKUP(A759,'Cadastro-Estoque'!A:G,3,FALSE))</f>
        <v/>
      </c>
    </row>
    <row r="760" spans="5:8" ht="18.75" customHeight="1" x14ac:dyDescent="0.25">
      <c r="E760" s="2" t="str">
        <f t="shared" si="11"/>
        <v/>
      </c>
      <c r="F760" s="2" t="str">
        <f>IF(ISBLANK(A760),"",IF(ISERROR(VLOOKUP(A760,'Cadastro-Estoque'!A:G,1,FALSE)),"Produto não cadastrado",VLOOKUP(A760,'Cadastro-Estoque'!A:G,4,FALSE)))</f>
        <v/>
      </c>
      <c r="G760" s="2" t="str">
        <f>IF(ISBLANK(A760),"",IF(ISERROR(VLOOKUP(A760,'Cadastro-Estoque'!A:G,1,FALSE)),"Produto não cadastrado",VLOOKUP(A760,'Cadastro-Estoque'!A:G,2,FALSE)))</f>
        <v/>
      </c>
      <c r="H760" s="2" t="str">
        <f>IF(ISERROR(VLOOKUP(A760,'Cadastro-Estoque'!A:G,1,FALSE)),"",VLOOKUP(A760,'Cadastro-Estoque'!A:G,3,FALSE))</f>
        <v/>
      </c>
    </row>
    <row r="761" spans="5:8" ht="18.75" customHeight="1" x14ac:dyDescent="0.25">
      <c r="E761" s="2" t="str">
        <f t="shared" si="11"/>
        <v/>
      </c>
      <c r="F761" s="2" t="str">
        <f>IF(ISBLANK(A761),"",IF(ISERROR(VLOOKUP(A761,'Cadastro-Estoque'!A:G,1,FALSE)),"Produto não cadastrado",VLOOKUP(A761,'Cadastro-Estoque'!A:G,4,FALSE)))</f>
        <v/>
      </c>
      <c r="G761" s="2" t="str">
        <f>IF(ISBLANK(A761),"",IF(ISERROR(VLOOKUP(A761,'Cadastro-Estoque'!A:G,1,FALSE)),"Produto não cadastrado",VLOOKUP(A761,'Cadastro-Estoque'!A:G,2,FALSE)))</f>
        <v/>
      </c>
      <c r="H761" s="2" t="str">
        <f>IF(ISERROR(VLOOKUP(A761,'Cadastro-Estoque'!A:G,1,FALSE)),"",VLOOKUP(A761,'Cadastro-Estoque'!A:G,3,FALSE))</f>
        <v/>
      </c>
    </row>
    <row r="762" spans="5:8" ht="18.75" customHeight="1" x14ac:dyDescent="0.25">
      <c r="E762" s="2" t="str">
        <f t="shared" si="11"/>
        <v/>
      </c>
      <c r="F762" s="2" t="str">
        <f>IF(ISBLANK(A762),"",IF(ISERROR(VLOOKUP(A762,'Cadastro-Estoque'!A:G,1,FALSE)),"Produto não cadastrado",VLOOKUP(A762,'Cadastro-Estoque'!A:G,4,FALSE)))</f>
        <v/>
      </c>
      <c r="G762" s="2" t="str">
        <f>IF(ISBLANK(A762),"",IF(ISERROR(VLOOKUP(A762,'Cadastro-Estoque'!A:G,1,FALSE)),"Produto não cadastrado",VLOOKUP(A762,'Cadastro-Estoque'!A:G,2,FALSE)))</f>
        <v/>
      </c>
      <c r="H762" s="2" t="str">
        <f>IF(ISERROR(VLOOKUP(A762,'Cadastro-Estoque'!A:G,1,FALSE)),"",VLOOKUP(A762,'Cadastro-Estoque'!A:G,3,FALSE))</f>
        <v/>
      </c>
    </row>
    <row r="763" spans="5:8" ht="18.75" customHeight="1" x14ac:dyDescent="0.25">
      <c r="E763" s="2" t="str">
        <f t="shared" si="11"/>
        <v/>
      </c>
      <c r="F763" s="2" t="str">
        <f>IF(ISBLANK(A763),"",IF(ISERROR(VLOOKUP(A763,'Cadastro-Estoque'!A:G,1,FALSE)),"Produto não cadastrado",VLOOKUP(A763,'Cadastro-Estoque'!A:G,4,FALSE)))</f>
        <v/>
      </c>
      <c r="G763" s="2" t="str">
        <f>IF(ISBLANK(A763),"",IF(ISERROR(VLOOKUP(A763,'Cadastro-Estoque'!A:G,1,FALSE)),"Produto não cadastrado",VLOOKUP(A763,'Cadastro-Estoque'!A:G,2,FALSE)))</f>
        <v/>
      </c>
      <c r="H763" s="2" t="str">
        <f>IF(ISERROR(VLOOKUP(A763,'Cadastro-Estoque'!A:G,1,FALSE)),"",VLOOKUP(A763,'Cadastro-Estoque'!A:G,3,FALSE))</f>
        <v/>
      </c>
    </row>
    <row r="764" spans="5:8" ht="18.75" customHeight="1" x14ac:dyDescent="0.25">
      <c r="E764" s="2" t="str">
        <f t="shared" si="11"/>
        <v/>
      </c>
      <c r="F764" s="2" t="str">
        <f>IF(ISBLANK(A764),"",IF(ISERROR(VLOOKUP(A764,'Cadastro-Estoque'!A:G,1,FALSE)),"Produto não cadastrado",VLOOKUP(A764,'Cadastro-Estoque'!A:G,4,FALSE)))</f>
        <v/>
      </c>
      <c r="G764" s="2" t="str">
        <f>IF(ISBLANK(A764),"",IF(ISERROR(VLOOKUP(A764,'Cadastro-Estoque'!A:G,1,FALSE)),"Produto não cadastrado",VLOOKUP(A764,'Cadastro-Estoque'!A:G,2,FALSE)))</f>
        <v/>
      </c>
      <c r="H764" s="2" t="str">
        <f>IF(ISERROR(VLOOKUP(A764,'Cadastro-Estoque'!A:G,1,FALSE)),"",VLOOKUP(A764,'Cadastro-Estoque'!A:G,3,FALSE))</f>
        <v/>
      </c>
    </row>
    <row r="765" spans="5:8" ht="18.75" customHeight="1" x14ac:dyDescent="0.25">
      <c r="E765" s="2" t="str">
        <f t="shared" si="11"/>
        <v/>
      </c>
      <c r="F765" s="2" t="str">
        <f>IF(ISBLANK(A765),"",IF(ISERROR(VLOOKUP(A765,'Cadastro-Estoque'!A:G,1,FALSE)),"Produto não cadastrado",VLOOKUP(A765,'Cadastro-Estoque'!A:G,4,FALSE)))</f>
        <v/>
      </c>
      <c r="G765" s="2" t="str">
        <f>IF(ISBLANK(A765),"",IF(ISERROR(VLOOKUP(A765,'Cadastro-Estoque'!A:G,1,FALSE)),"Produto não cadastrado",VLOOKUP(A765,'Cadastro-Estoque'!A:G,2,FALSE)))</f>
        <v/>
      </c>
      <c r="H765" s="2" t="str">
        <f>IF(ISERROR(VLOOKUP(A765,'Cadastro-Estoque'!A:G,1,FALSE)),"",VLOOKUP(A765,'Cadastro-Estoque'!A:G,3,FALSE))</f>
        <v/>
      </c>
    </row>
    <row r="766" spans="5:8" ht="18.75" customHeight="1" x14ac:dyDescent="0.25">
      <c r="E766" s="2" t="str">
        <f t="shared" si="11"/>
        <v/>
      </c>
      <c r="F766" s="2" t="str">
        <f>IF(ISBLANK(A766),"",IF(ISERROR(VLOOKUP(A766,'Cadastro-Estoque'!A:G,1,FALSE)),"Produto não cadastrado",VLOOKUP(A766,'Cadastro-Estoque'!A:G,4,FALSE)))</f>
        <v/>
      </c>
      <c r="G766" s="2" t="str">
        <f>IF(ISBLANK(A766),"",IF(ISERROR(VLOOKUP(A766,'Cadastro-Estoque'!A:G,1,FALSE)),"Produto não cadastrado",VLOOKUP(A766,'Cadastro-Estoque'!A:G,2,FALSE)))</f>
        <v/>
      </c>
      <c r="H766" s="2" t="str">
        <f>IF(ISERROR(VLOOKUP(A766,'Cadastro-Estoque'!A:G,1,FALSE)),"",VLOOKUP(A766,'Cadastro-Estoque'!A:G,3,FALSE))</f>
        <v/>
      </c>
    </row>
    <row r="767" spans="5:8" ht="18.75" customHeight="1" x14ac:dyDescent="0.25">
      <c r="E767" s="2" t="str">
        <f t="shared" si="11"/>
        <v/>
      </c>
      <c r="F767" s="2" t="str">
        <f>IF(ISBLANK(A767),"",IF(ISERROR(VLOOKUP(A767,'Cadastro-Estoque'!A:G,1,FALSE)),"Produto não cadastrado",VLOOKUP(A767,'Cadastro-Estoque'!A:G,4,FALSE)))</f>
        <v/>
      </c>
      <c r="G767" s="2" t="str">
        <f>IF(ISBLANK(A767),"",IF(ISERROR(VLOOKUP(A767,'Cadastro-Estoque'!A:G,1,FALSE)),"Produto não cadastrado",VLOOKUP(A767,'Cadastro-Estoque'!A:G,2,FALSE)))</f>
        <v/>
      </c>
      <c r="H767" s="2" t="str">
        <f>IF(ISERROR(VLOOKUP(A767,'Cadastro-Estoque'!A:G,1,FALSE)),"",VLOOKUP(A767,'Cadastro-Estoque'!A:G,3,FALSE))</f>
        <v/>
      </c>
    </row>
    <row r="768" spans="5:8" ht="18.75" customHeight="1" x14ac:dyDescent="0.25">
      <c r="E768" s="2" t="str">
        <f t="shared" si="11"/>
        <v/>
      </c>
      <c r="F768" s="2" t="str">
        <f>IF(ISBLANK(A768),"",IF(ISERROR(VLOOKUP(A768,'Cadastro-Estoque'!A:G,1,FALSE)),"Produto não cadastrado",VLOOKUP(A768,'Cadastro-Estoque'!A:G,4,FALSE)))</f>
        <v/>
      </c>
      <c r="G768" s="2" t="str">
        <f>IF(ISBLANK(A768),"",IF(ISERROR(VLOOKUP(A768,'Cadastro-Estoque'!A:G,1,FALSE)),"Produto não cadastrado",VLOOKUP(A768,'Cadastro-Estoque'!A:G,2,FALSE)))</f>
        <v/>
      </c>
      <c r="H768" s="2" t="str">
        <f>IF(ISERROR(VLOOKUP(A768,'Cadastro-Estoque'!A:G,1,FALSE)),"",VLOOKUP(A768,'Cadastro-Estoque'!A:G,3,FALSE))</f>
        <v/>
      </c>
    </row>
    <row r="769" spans="5:8" ht="18.75" customHeight="1" x14ac:dyDescent="0.25">
      <c r="E769" s="2" t="str">
        <f t="shared" si="11"/>
        <v/>
      </c>
      <c r="F769" s="2" t="str">
        <f>IF(ISBLANK(A769),"",IF(ISERROR(VLOOKUP(A769,'Cadastro-Estoque'!A:G,1,FALSE)),"Produto não cadastrado",VLOOKUP(A769,'Cadastro-Estoque'!A:G,4,FALSE)))</f>
        <v/>
      </c>
      <c r="G769" s="2" t="str">
        <f>IF(ISBLANK(A769),"",IF(ISERROR(VLOOKUP(A769,'Cadastro-Estoque'!A:G,1,FALSE)),"Produto não cadastrado",VLOOKUP(A769,'Cadastro-Estoque'!A:G,2,FALSE)))</f>
        <v/>
      </c>
      <c r="H769" s="2" t="str">
        <f>IF(ISERROR(VLOOKUP(A769,'Cadastro-Estoque'!A:G,1,FALSE)),"",VLOOKUP(A769,'Cadastro-Estoque'!A:G,3,FALSE))</f>
        <v/>
      </c>
    </row>
    <row r="770" spans="5:8" ht="18.75" customHeight="1" x14ac:dyDescent="0.25">
      <c r="E770" s="2" t="str">
        <f t="shared" si="11"/>
        <v/>
      </c>
      <c r="F770" s="2" t="str">
        <f>IF(ISBLANK(A770),"",IF(ISERROR(VLOOKUP(A770,'Cadastro-Estoque'!A:G,1,FALSE)),"Produto não cadastrado",VLOOKUP(A770,'Cadastro-Estoque'!A:G,4,FALSE)))</f>
        <v/>
      </c>
      <c r="G770" s="2" t="str">
        <f>IF(ISBLANK(A770),"",IF(ISERROR(VLOOKUP(A770,'Cadastro-Estoque'!A:G,1,FALSE)),"Produto não cadastrado",VLOOKUP(A770,'Cadastro-Estoque'!A:G,2,FALSE)))</f>
        <v/>
      </c>
      <c r="H770" s="2" t="str">
        <f>IF(ISERROR(VLOOKUP(A770,'Cadastro-Estoque'!A:G,1,FALSE)),"",VLOOKUP(A770,'Cadastro-Estoque'!A:G,3,FALSE))</f>
        <v/>
      </c>
    </row>
    <row r="771" spans="5:8" ht="18.75" customHeight="1" x14ac:dyDescent="0.25">
      <c r="E771" s="2" t="str">
        <f t="shared" ref="E771:E834" si="12">IF(ISBLANK(A771),"",C771*D771)</f>
        <v/>
      </c>
      <c r="F771" s="2" t="str">
        <f>IF(ISBLANK(A771),"",IF(ISERROR(VLOOKUP(A771,'Cadastro-Estoque'!A:G,1,FALSE)),"Produto não cadastrado",VLOOKUP(A771,'Cadastro-Estoque'!A:G,4,FALSE)))</f>
        <v/>
      </c>
      <c r="G771" s="2" t="str">
        <f>IF(ISBLANK(A771),"",IF(ISERROR(VLOOKUP(A771,'Cadastro-Estoque'!A:G,1,FALSE)),"Produto não cadastrado",VLOOKUP(A771,'Cadastro-Estoque'!A:G,2,FALSE)))</f>
        <v/>
      </c>
      <c r="H771" s="2" t="str">
        <f>IF(ISERROR(VLOOKUP(A771,'Cadastro-Estoque'!A:G,1,FALSE)),"",VLOOKUP(A771,'Cadastro-Estoque'!A:G,3,FALSE))</f>
        <v/>
      </c>
    </row>
    <row r="772" spans="5:8" ht="18.75" customHeight="1" x14ac:dyDescent="0.25">
      <c r="E772" s="2" t="str">
        <f t="shared" si="12"/>
        <v/>
      </c>
      <c r="F772" s="2" t="str">
        <f>IF(ISBLANK(A772),"",IF(ISERROR(VLOOKUP(A772,'Cadastro-Estoque'!A:G,1,FALSE)),"Produto não cadastrado",VLOOKUP(A772,'Cadastro-Estoque'!A:G,4,FALSE)))</f>
        <v/>
      </c>
      <c r="G772" s="2" t="str">
        <f>IF(ISBLANK(A772),"",IF(ISERROR(VLOOKUP(A772,'Cadastro-Estoque'!A:G,1,FALSE)),"Produto não cadastrado",VLOOKUP(A772,'Cadastro-Estoque'!A:G,2,FALSE)))</f>
        <v/>
      </c>
      <c r="H772" s="2" t="str">
        <f>IF(ISERROR(VLOOKUP(A772,'Cadastro-Estoque'!A:G,1,FALSE)),"",VLOOKUP(A772,'Cadastro-Estoque'!A:G,3,FALSE))</f>
        <v/>
      </c>
    </row>
    <row r="773" spans="5:8" ht="18.75" customHeight="1" x14ac:dyDescent="0.25">
      <c r="E773" s="2" t="str">
        <f t="shared" si="12"/>
        <v/>
      </c>
      <c r="F773" s="2" t="str">
        <f>IF(ISBLANK(A773),"",IF(ISERROR(VLOOKUP(A773,'Cadastro-Estoque'!A:G,1,FALSE)),"Produto não cadastrado",VLOOKUP(A773,'Cadastro-Estoque'!A:G,4,FALSE)))</f>
        <v/>
      </c>
      <c r="G773" s="2" t="str">
        <f>IF(ISBLANK(A773),"",IF(ISERROR(VLOOKUP(A773,'Cadastro-Estoque'!A:G,1,FALSE)),"Produto não cadastrado",VLOOKUP(A773,'Cadastro-Estoque'!A:G,2,FALSE)))</f>
        <v/>
      </c>
      <c r="H773" s="2" t="str">
        <f>IF(ISERROR(VLOOKUP(A773,'Cadastro-Estoque'!A:G,1,FALSE)),"",VLOOKUP(A773,'Cadastro-Estoque'!A:G,3,FALSE))</f>
        <v/>
      </c>
    </row>
    <row r="774" spans="5:8" ht="18.75" customHeight="1" x14ac:dyDescent="0.25">
      <c r="E774" s="2" t="str">
        <f t="shared" si="12"/>
        <v/>
      </c>
      <c r="F774" s="2" t="str">
        <f>IF(ISBLANK(A774),"",IF(ISERROR(VLOOKUP(A774,'Cadastro-Estoque'!A:G,1,FALSE)),"Produto não cadastrado",VLOOKUP(A774,'Cadastro-Estoque'!A:G,4,FALSE)))</f>
        <v/>
      </c>
      <c r="G774" s="2" t="str">
        <f>IF(ISBLANK(A774),"",IF(ISERROR(VLOOKUP(A774,'Cadastro-Estoque'!A:G,1,FALSE)),"Produto não cadastrado",VLOOKUP(A774,'Cadastro-Estoque'!A:G,2,FALSE)))</f>
        <v/>
      </c>
      <c r="H774" s="2" t="str">
        <f>IF(ISERROR(VLOOKUP(A774,'Cadastro-Estoque'!A:G,1,FALSE)),"",VLOOKUP(A774,'Cadastro-Estoque'!A:G,3,FALSE))</f>
        <v/>
      </c>
    </row>
    <row r="775" spans="5:8" ht="18.75" customHeight="1" x14ac:dyDescent="0.25">
      <c r="E775" s="2" t="str">
        <f t="shared" si="12"/>
        <v/>
      </c>
      <c r="F775" s="2" t="str">
        <f>IF(ISBLANK(A775),"",IF(ISERROR(VLOOKUP(A775,'Cadastro-Estoque'!A:G,1,FALSE)),"Produto não cadastrado",VLOOKUP(A775,'Cadastro-Estoque'!A:G,4,FALSE)))</f>
        <v/>
      </c>
      <c r="G775" s="2" t="str">
        <f>IF(ISBLANK(A775),"",IF(ISERROR(VLOOKUP(A775,'Cadastro-Estoque'!A:G,1,FALSE)),"Produto não cadastrado",VLOOKUP(A775,'Cadastro-Estoque'!A:G,2,FALSE)))</f>
        <v/>
      </c>
      <c r="H775" s="2" t="str">
        <f>IF(ISERROR(VLOOKUP(A775,'Cadastro-Estoque'!A:G,1,FALSE)),"",VLOOKUP(A775,'Cadastro-Estoque'!A:G,3,FALSE))</f>
        <v/>
      </c>
    </row>
    <row r="776" spans="5:8" ht="18.75" customHeight="1" x14ac:dyDescent="0.25">
      <c r="E776" s="2" t="str">
        <f t="shared" si="12"/>
        <v/>
      </c>
      <c r="F776" s="2" t="str">
        <f>IF(ISBLANK(A776),"",IF(ISERROR(VLOOKUP(A776,'Cadastro-Estoque'!A:G,1,FALSE)),"Produto não cadastrado",VLOOKUP(A776,'Cadastro-Estoque'!A:G,4,FALSE)))</f>
        <v/>
      </c>
      <c r="G776" s="2" t="str">
        <f>IF(ISBLANK(A776),"",IF(ISERROR(VLOOKUP(A776,'Cadastro-Estoque'!A:G,1,FALSE)),"Produto não cadastrado",VLOOKUP(A776,'Cadastro-Estoque'!A:G,2,FALSE)))</f>
        <v/>
      </c>
      <c r="H776" s="2" t="str">
        <f>IF(ISERROR(VLOOKUP(A776,'Cadastro-Estoque'!A:G,1,FALSE)),"",VLOOKUP(A776,'Cadastro-Estoque'!A:G,3,FALSE))</f>
        <v/>
      </c>
    </row>
    <row r="777" spans="5:8" ht="18.75" customHeight="1" x14ac:dyDescent="0.25">
      <c r="E777" s="2" t="str">
        <f t="shared" si="12"/>
        <v/>
      </c>
      <c r="F777" s="2" t="str">
        <f>IF(ISBLANK(A777),"",IF(ISERROR(VLOOKUP(A777,'Cadastro-Estoque'!A:G,1,FALSE)),"Produto não cadastrado",VLOOKUP(A777,'Cadastro-Estoque'!A:G,4,FALSE)))</f>
        <v/>
      </c>
      <c r="G777" s="2" t="str">
        <f>IF(ISBLANK(A777),"",IF(ISERROR(VLOOKUP(A777,'Cadastro-Estoque'!A:G,1,FALSE)),"Produto não cadastrado",VLOOKUP(A777,'Cadastro-Estoque'!A:G,2,FALSE)))</f>
        <v/>
      </c>
      <c r="H777" s="2" t="str">
        <f>IF(ISERROR(VLOOKUP(A777,'Cadastro-Estoque'!A:G,1,FALSE)),"",VLOOKUP(A777,'Cadastro-Estoque'!A:G,3,FALSE))</f>
        <v/>
      </c>
    </row>
    <row r="778" spans="5:8" ht="18.75" customHeight="1" x14ac:dyDescent="0.25">
      <c r="E778" s="2" t="str">
        <f t="shared" si="12"/>
        <v/>
      </c>
      <c r="F778" s="2" t="str">
        <f>IF(ISBLANK(A778),"",IF(ISERROR(VLOOKUP(A778,'Cadastro-Estoque'!A:G,1,FALSE)),"Produto não cadastrado",VLOOKUP(A778,'Cadastro-Estoque'!A:G,4,FALSE)))</f>
        <v/>
      </c>
      <c r="G778" s="2" t="str">
        <f>IF(ISBLANK(A778),"",IF(ISERROR(VLOOKUP(A778,'Cadastro-Estoque'!A:G,1,FALSE)),"Produto não cadastrado",VLOOKUP(A778,'Cadastro-Estoque'!A:G,2,FALSE)))</f>
        <v/>
      </c>
      <c r="H778" s="2" t="str">
        <f>IF(ISERROR(VLOOKUP(A778,'Cadastro-Estoque'!A:G,1,FALSE)),"",VLOOKUP(A778,'Cadastro-Estoque'!A:G,3,FALSE))</f>
        <v/>
      </c>
    </row>
    <row r="779" spans="5:8" ht="18.75" customHeight="1" x14ac:dyDescent="0.25">
      <c r="E779" s="2" t="str">
        <f t="shared" si="12"/>
        <v/>
      </c>
      <c r="F779" s="2" t="str">
        <f>IF(ISBLANK(A779),"",IF(ISERROR(VLOOKUP(A779,'Cadastro-Estoque'!A:G,1,FALSE)),"Produto não cadastrado",VLOOKUP(A779,'Cadastro-Estoque'!A:G,4,FALSE)))</f>
        <v/>
      </c>
      <c r="G779" s="2" t="str">
        <f>IF(ISBLANK(A779),"",IF(ISERROR(VLOOKUP(A779,'Cadastro-Estoque'!A:G,1,FALSE)),"Produto não cadastrado",VLOOKUP(A779,'Cadastro-Estoque'!A:G,2,FALSE)))</f>
        <v/>
      </c>
      <c r="H779" s="2" t="str">
        <f>IF(ISERROR(VLOOKUP(A779,'Cadastro-Estoque'!A:G,1,FALSE)),"",VLOOKUP(A779,'Cadastro-Estoque'!A:G,3,FALSE))</f>
        <v/>
      </c>
    </row>
    <row r="780" spans="5:8" ht="18.75" customHeight="1" x14ac:dyDescent="0.25">
      <c r="E780" s="2" t="str">
        <f t="shared" si="12"/>
        <v/>
      </c>
      <c r="F780" s="2" t="str">
        <f>IF(ISBLANK(A780),"",IF(ISERROR(VLOOKUP(A780,'Cadastro-Estoque'!A:G,1,FALSE)),"Produto não cadastrado",VLOOKUP(A780,'Cadastro-Estoque'!A:G,4,FALSE)))</f>
        <v/>
      </c>
      <c r="G780" s="2" t="str">
        <f>IF(ISBLANK(A780),"",IF(ISERROR(VLOOKUP(A780,'Cadastro-Estoque'!A:G,1,FALSE)),"Produto não cadastrado",VLOOKUP(A780,'Cadastro-Estoque'!A:G,2,FALSE)))</f>
        <v/>
      </c>
      <c r="H780" s="2" t="str">
        <f>IF(ISERROR(VLOOKUP(A780,'Cadastro-Estoque'!A:G,1,FALSE)),"",VLOOKUP(A780,'Cadastro-Estoque'!A:G,3,FALSE))</f>
        <v/>
      </c>
    </row>
    <row r="781" spans="5:8" ht="18.75" customHeight="1" x14ac:dyDescent="0.25">
      <c r="E781" s="2" t="str">
        <f t="shared" si="12"/>
        <v/>
      </c>
      <c r="F781" s="2" t="str">
        <f>IF(ISBLANK(A781),"",IF(ISERROR(VLOOKUP(A781,'Cadastro-Estoque'!A:G,1,FALSE)),"Produto não cadastrado",VLOOKUP(A781,'Cadastro-Estoque'!A:G,4,FALSE)))</f>
        <v/>
      </c>
      <c r="G781" s="2" t="str">
        <f>IF(ISBLANK(A781),"",IF(ISERROR(VLOOKUP(A781,'Cadastro-Estoque'!A:G,1,FALSE)),"Produto não cadastrado",VLOOKUP(A781,'Cadastro-Estoque'!A:G,2,FALSE)))</f>
        <v/>
      </c>
      <c r="H781" s="2" t="str">
        <f>IF(ISERROR(VLOOKUP(A781,'Cadastro-Estoque'!A:G,1,FALSE)),"",VLOOKUP(A781,'Cadastro-Estoque'!A:G,3,FALSE))</f>
        <v/>
      </c>
    </row>
    <row r="782" spans="5:8" ht="18.75" customHeight="1" x14ac:dyDescent="0.25">
      <c r="E782" s="2" t="str">
        <f t="shared" si="12"/>
        <v/>
      </c>
      <c r="F782" s="2" t="str">
        <f>IF(ISBLANK(A782),"",IF(ISERROR(VLOOKUP(A782,'Cadastro-Estoque'!A:G,1,FALSE)),"Produto não cadastrado",VLOOKUP(A782,'Cadastro-Estoque'!A:G,4,FALSE)))</f>
        <v/>
      </c>
      <c r="G782" s="2" t="str">
        <f>IF(ISBLANK(A782),"",IF(ISERROR(VLOOKUP(A782,'Cadastro-Estoque'!A:G,1,FALSE)),"Produto não cadastrado",VLOOKUP(A782,'Cadastro-Estoque'!A:G,2,FALSE)))</f>
        <v/>
      </c>
      <c r="H782" s="2" t="str">
        <f>IF(ISERROR(VLOOKUP(A782,'Cadastro-Estoque'!A:G,1,FALSE)),"",VLOOKUP(A782,'Cadastro-Estoque'!A:G,3,FALSE))</f>
        <v/>
      </c>
    </row>
    <row r="783" spans="5:8" ht="18.75" customHeight="1" x14ac:dyDescent="0.25">
      <c r="E783" s="2" t="str">
        <f t="shared" si="12"/>
        <v/>
      </c>
      <c r="F783" s="2" t="str">
        <f>IF(ISBLANK(A783),"",IF(ISERROR(VLOOKUP(A783,'Cadastro-Estoque'!A:G,1,FALSE)),"Produto não cadastrado",VLOOKUP(A783,'Cadastro-Estoque'!A:G,4,FALSE)))</f>
        <v/>
      </c>
      <c r="G783" s="2" t="str">
        <f>IF(ISBLANK(A783),"",IF(ISERROR(VLOOKUP(A783,'Cadastro-Estoque'!A:G,1,FALSE)),"Produto não cadastrado",VLOOKUP(A783,'Cadastro-Estoque'!A:G,2,FALSE)))</f>
        <v/>
      </c>
      <c r="H783" s="2" t="str">
        <f>IF(ISERROR(VLOOKUP(A783,'Cadastro-Estoque'!A:G,1,FALSE)),"",VLOOKUP(A783,'Cadastro-Estoque'!A:G,3,FALSE))</f>
        <v/>
      </c>
    </row>
    <row r="784" spans="5:8" ht="18.75" customHeight="1" x14ac:dyDescent="0.25">
      <c r="E784" s="2" t="str">
        <f t="shared" si="12"/>
        <v/>
      </c>
      <c r="F784" s="2" t="str">
        <f>IF(ISBLANK(A784),"",IF(ISERROR(VLOOKUP(A784,'Cadastro-Estoque'!A:G,1,FALSE)),"Produto não cadastrado",VLOOKUP(A784,'Cadastro-Estoque'!A:G,4,FALSE)))</f>
        <v/>
      </c>
      <c r="G784" s="2" t="str">
        <f>IF(ISBLANK(A784),"",IF(ISERROR(VLOOKUP(A784,'Cadastro-Estoque'!A:G,1,FALSE)),"Produto não cadastrado",VLOOKUP(A784,'Cadastro-Estoque'!A:G,2,FALSE)))</f>
        <v/>
      </c>
      <c r="H784" s="2" t="str">
        <f>IF(ISERROR(VLOOKUP(A784,'Cadastro-Estoque'!A:G,1,FALSE)),"",VLOOKUP(A784,'Cadastro-Estoque'!A:G,3,FALSE))</f>
        <v/>
      </c>
    </row>
    <row r="785" spans="5:8" ht="18.75" customHeight="1" x14ac:dyDescent="0.25">
      <c r="E785" s="2" t="str">
        <f t="shared" si="12"/>
        <v/>
      </c>
      <c r="F785" s="2" t="str">
        <f>IF(ISBLANK(A785),"",IF(ISERROR(VLOOKUP(A785,'Cadastro-Estoque'!A:G,1,FALSE)),"Produto não cadastrado",VLOOKUP(A785,'Cadastro-Estoque'!A:G,4,FALSE)))</f>
        <v/>
      </c>
      <c r="G785" s="2" t="str">
        <f>IF(ISBLANK(A785),"",IF(ISERROR(VLOOKUP(A785,'Cadastro-Estoque'!A:G,1,FALSE)),"Produto não cadastrado",VLOOKUP(A785,'Cadastro-Estoque'!A:G,2,FALSE)))</f>
        <v/>
      </c>
      <c r="H785" s="2" t="str">
        <f>IF(ISERROR(VLOOKUP(A785,'Cadastro-Estoque'!A:G,1,FALSE)),"",VLOOKUP(A785,'Cadastro-Estoque'!A:G,3,FALSE))</f>
        <v/>
      </c>
    </row>
    <row r="786" spans="5:8" ht="18.75" customHeight="1" x14ac:dyDescent="0.25">
      <c r="E786" s="2" t="str">
        <f t="shared" si="12"/>
        <v/>
      </c>
      <c r="F786" s="2" t="str">
        <f>IF(ISBLANK(A786),"",IF(ISERROR(VLOOKUP(A786,'Cadastro-Estoque'!A:G,1,FALSE)),"Produto não cadastrado",VLOOKUP(A786,'Cadastro-Estoque'!A:G,4,FALSE)))</f>
        <v/>
      </c>
      <c r="G786" s="2" t="str">
        <f>IF(ISBLANK(A786),"",IF(ISERROR(VLOOKUP(A786,'Cadastro-Estoque'!A:G,1,FALSE)),"Produto não cadastrado",VLOOKUP(A786,'Cadastro-Estoque'!A:G,2,FALSE)))</f>
        <v/>
      </c>
      <c r="H786" s="2" t="str">
        <f>IF(ISERROR(VLOOKUP(A786,'Cadastro-Estoque'!A:G,1,FALSE)),"",VLOOKUP(A786,'Cadastro-Estoque'!A:G,3,FALSE))</f>
        <v/>
      </c>
    </row>
    <row r="787" spans="5:8" ht="18.75" customHeight="1" x14ac:dyDescent="0.25">
      <c r="E787" s="2" t="str">
        <f t="shared" si="12"/>
        <v/>
      </c>
      <c r="F787" s="2" t="str">
        <f>IF(ISBLANK(A787),"",IF(ISERROR(VLOOKUP(A787,'Cadastro-Estoque'!A:G,1,FALSE)),"Produto não cadastrado",VLOOKUP(A787,'Cadastro-Estoque'!A:G,4,FALSE)))</f>
        <v/>
      </c>
      <c r="G787" s="2" t="str">
        <f>IF(ISBLANK(A787),"",IF(ISERROR(VLOOKUP(A787,'Cadastro-Estoque'!A:G,1,FALSE)),"Produto não cadastrado",VLOOKUP(A787,'Cadastro-Estoque'!A:G,2,FALSE)))</f>
        <v/>
      </c>
      <c r="H787" s="2" t="str">
        <f>IF(ISERROR(VLOOKUP(A787,'Cadastro-Estoque'!A:G,1,FALSE)),"",VLOOKUP(A787,'Cadastro-Estoque'!A:G,3,FALSE))</f>
        <v/>
      </c>
    </row>
    <row r="788" spans="5:8" ht="18.75" customHeight="1" x14ac:dyDescent="0.25">
      <c r="E788" s="2" t="str">
        <f t="shared" si="12"/>
        <v/>
      </c>
      <c r="F788" s="2" t="str">
        <f>IF(ISBLANK(A788),"",IF(ISERROR(VLOOKUP(A788,'Cadastro-Estoque'!A:G,1,FALSE)),"Produto não cadastrado",VLOOKUP(A788,'Cadastro-Estoque'!A:G,4,FALSE)))</f>
        <v/>
      </c>
      <c r="G788" s="2" t="str">
        <f>IF(ISBLANK(A788),"",IF(ISERROR(VLOOKUP(A788,'Cadastro-Estoque'!A:G,1,FALSE)),"Produto não cadastrado",VLOOKUP(A788,'Cadastro-Estoque'!A:G,2,FALSE)))</f>
        <v/>
      </c>
      <c r="H788" s="2" t="str">
        <f>IF(ISERROR(VLOOKUP(A788,'Cadastro-Estoque'!A:G,1,FALSE)),"",VLOOKUP(A788,'Cadastro-Estoque'!A:G,3,FALSE))</f>
        <v/>
      </c>
    </row>
    <row r="789" spans="5:8" ht="18.75" customHeight="1" x14ac:dyDescent="0.25">
      <c r="E789" s="2" t="str">
        <f t="shared" si="12"/>
        <v/>
      </c>
      <c r="F789" s="2" t="str">
        <f>IF(ISBLANK(A789),"",IF(ISERROR(VLOOKUP(A789,'Cadastro-Estoque'!A:G,1,FALSE)),"Produto não cadastrado",VLOOKUP(A789,'Cadastro-Estoque'!A:G,4,FALSE)))</f>
        <v/>
      </c>
      <c r="G789" s="2" t="str">
        <f>IF(ISBLANK(A789),"",IF(ISERROR(VLOOKUP(A789,'Cadastro-Estoque'!A:G,1,FALSE)),"Produto não cadastrado",VLOOKUP(A789,'Cadastro-Estoque'!A:G,2,FALSE)))</f>
        <v/>
      </c>
      <c r="H789" s="2" t="str">
        <f>IF(ISERROR(VLOOKUP(A789,'Cadastro-Estoque'!A:G,1,FALSE)),"",VLOOKUP(A789,'Cadastro-Estoque'!A:G,3,FALSE))</f>
        <v/>
      </c>
    </row>
    <row r="790" spans="5:8" ht="18.75" customHeight="1" x14ac:dyDescent="0.25">
      <c r="E790" s="2" t="str">
        <f t="shared" si="12"/>
        <v/>
      </c>
      <c r="F790" s="2" t="str">
        <f>IF(ISBLANK(A790),"",IF(ISERROR(VLOOKUP(A790,'Cadastro-Estoque'!A:G,1,FALSE)),"Produto não cadastrado",VLOOKUP(A790,'Cadastro-Estoque'!A:G,4,FALSE)))</f>
        <v/>
      </c>
      <c r="G790" s="2" t="str">
        <f>IF(ISBLANK(A790),"",IF(ISERROR(VLOOKUP(A790,'Cadastro-Estoque'!A:G,1,FALSE)),"Produto não cadastrado",VLOOKUP(A790,'Cadastro-Estoque'!A:G,2,FALSE)))</f>
        <v/>
      </c>
      <c r="H790" s="2" t="str">
        <f>IF(ISERROR(VLOOKUP(A790,'Cadastro-Estoque'!A:G,1,FALSE)),"",VLOOKUP(A790,'Cadastro-Estoque'!A:G,3,FALSE))</f>
        <v/>
      </c>
    </row>
    <row r="791" spans="5:8" ht="18.75" customHeight="1" x14ac:dyDescent="0.25">
      <c r="E791" s="2" t="str">
        <f t="shared" si="12"/>
        <v/>
      </c>
      <c r="F791" s="2" t="str">
        <f>IF(ISBLANK(A791),"",IF(ISERROR(VLOOKUP(A791,'Cadastro-Estoque'!A:G,1,FALSE)),"Produto não cadastrado",VLOOKUP(A791,'Cadastro-Estoque'!A:G,4,FALSE)))</f>
        <v/>
      </c>
      <c r="G791" s="2" t="str">
        <f>IF(ISBLANK(A791),"",IF(ISERROR(VLOOKUP(A791,'Cadastro-Estoque'!A:G,1,FALSE)),"Produto não cadastrado",VLOOKUP(A791,'Cadastro-Estoque'!A:G,2,FALSE)))</f>
        <v/>
      </c>
      <c r="H791" s="2" t="str">
        <f>IF(ISERROR(VLOOKUP(A791,'Cadastro-Estoque'!A:G,1,FALSE)),"",VLOOKUP(A791,'Cadastro-Estoque'!A:G,3,FALSE))</f>
        <v/>
      </c>
    </row>
    <row r="792" spans="5:8" ht="18.75" customHeight="1" x14ac:dyDescent="0.25">
      <c r="E792" s="2" t="str">
        <f t="shared" si="12"/>
        <v/>
      </c>
      <c r="F792" s="2" t="str">
        <f>IF(ISBLANK(A792),"",IF(ISERROR(VLOOKUP(A792,'Cadastro-Estoque'!A:G,1,FALSE)),"Produto não cadastrado",VLOOKUP(A792,'Cadastro-Estoque'!A:G,4,FALSE)))</f>
        <v/>
      </c>
      <c r="G792" s="2" t="str">
        <f>IF(ISBLANK(A792),"",IF(ISERROR(VLOOKUP(A792,'Cadastro-Estoque'!A:G,1,FALSE)),"Produto não cadastrado",VLOOKUP(A792,'Cadastro-Estoque'!A:G,2,FALSE)))</f>
        <v/>
      </c>
      <c r="H792" s="2" t="str">
        <f>IF(ISERROR(VLOOKUP(A792,'Cadastro-Estoque'!A:G,1,FALSE)),"",VLOOKUP(A792,'Cadastro-Estoque'!A:G,3,FALSE))</f>
        <v/>
      </c>
    </row>
    <row r="793" spans="5:8" ht="18.75" customHeight="1" x14ac:dyDescent="0.25">
      <c r="E793" s="2" t="str">
        <f t="shared" si="12"/>
        <v/>
      </c>
      <c r="F793" s="2" t="str">
        <f>IF(ISBLANK(A793),"",IF(ISERROR(VLOOKUP(A793,'Cadastro-Estoque'!A:G,1,FALSE)),"Produto não cadastrado",VLOOKUP(A793,'Cadastro-Estoque'!A:G,4,FALSE)))</f>
        <v/>
      </c>
      <c r="G793" s="2" t="str">
        <f>IF(ISBLANK(A793),"",IF(ISERROR(VLOOKUP(A793,'Cadastro-Estoque'!A:G,1,FALSE)),"Produto não cadastrado",VLOOKUP(A793,'Cadastro-Estoque'!A:G,2,FALSE)))</f>
        <v/>
      </c>
      <c r="H793" s="2" t="str">
        <f>IF(ISERROR(VLOOKUP(A793,'Cadastro-Estoque'!A:G,1,FALSE)),"",VLOOKUP(A793,'Cadastro-Estoque'!A:G,3,FALSE))</f>
        <v/>
      </c>
    </row>
    <row r="794" spans="5:8" ht="18.75" customHeight="1" x14ac:dyDescent="0.25">
      <c r="E794" s="2" t="str">
        <f t="shared" si="12"/>
        <v/>
      </c>
      <c r="F794" s="2" t="str">
        <f>IF(ISBLANK(A794),"",IF(ISERROR(VLOOKUP(A794,'Cadastro-Estoque'!A:G,1,FALSE)),"Produto não cadastrado",VLOOKUP(A794,'Cadastro-Estoque'!A:G,4,FALSE)))</f>
        <v/>
      </c>
      <c r="G794" s="2" t="str">
        <f>IF(ISBLANK(A794),"",IF(ISERROR(VLOOKUP(A794,'Cadastro-Estoque'!A:G,1,FALSE)),"Produto não cadastrado",VLOOKUP(A794,'Cadastro-Estoque'!A:G,2,FALSE)))</f>
        <v/>
      </c>
      <c r="H794" s="2" t="str">
        <f>IF(ISERROR(VLOOKUP(A794,'Cadastro-Estoque'!A:G,1,FALSE)),"",VLOOKUP(A794,'Cadastro-Estoque'!A:G,3,FALSE))</f>
        <v/>
      </c>
    </row>
    <row r="795" spans="5:8" ht="18.75" customHeight="1" x14ac:dyDescent="0.25">
      <c r="E795" s="2" t="str">
        <f t="shared" si="12"/>
        <v/>
      </c>
      <c r="F795" s="2" t="str">
        <f>IF(ISBLANK(A795),"",IF(ISERROR(VLOOKUP(A795,'Cadastro-Estoque'!A:G,1,FALSE)),"Produto não cadastrado",VLOOKUP(A795,'Cadastro-Estoque'!A:G,4,FALSE)))</f>
        <v/>
      </c>
      <c r="G795" s="2" t="str">
        <f>IF(ISBLANK(A795),"",IF(ISERROR(VLOOKUP(A795,'Cadastro-Estoque'!A:G,1,FALSE)),"Produto não cadastrado",VLOOKUP(A795,'Cadastro-Estoque'!A:G,2,FALSE)))</f>
        <v/>
      </c>
      <c r="H795" s="2" t="str">
        <f>IF(ISERROR(VLOOKUP(A795,'Cadastro-Estoque'!A:G,1,FALSE)),"",VLOOKUP(A795,'Cadastro-Estoque'!A:G,3,FALSE))</f>
        <v/>
      </c>
    </row>
    <row r="796" spans="5:8" ht="18.75" customHeight="1" x14ac:dyDescent="0.25">
      <c r="E796" s="2" t="str">
        <f t="shared" si="12"/>
        <v/>
      </c>
      <c r="F796" s="2" t="str">
        <f>IF(ISBLANK(A796),"",IF(ISERROR(VLOOKUP(A796,'Cadastro-Estoque'!A:G,1,FALSE)),"Produto não cadastrado",VLOOKUP(A796,'Cadastro-Estoque'!A:G,4,FALSE)))</f>
        <v/>
      </c>
      <c r="G796" s="2" t="str">
        <f>IF(ISBLANK(A796),"",IF(ISERROR(VLOOKUP(A796,'Cadastro-Estoque'!A:G,1,FALSE)),"Produto não cadastrado",VLOOKUP(A796,'Cadastro-Estoque'!A:G,2,FALSE)))</f>
        <v/>
      </c>
      <c r="H796" s="2" t="str">
        <f>IF(ISERROR(VLOOKUP(A796,'Cadastro-Estoque'!A:G,1,FALSE)),"",VLOOKUP(A796,'Cadastro-Estoque'!A:G,3,FALSE))</f>
        <v/>
      </c>
    </row>
    <row r="797" spans="5:8" ht="18.75" customHeight="1" x14ac:dyDescent="0.25">
      <c r="E797" s="2" t="str">
        <f t="shared" si="12"/>
        <v/>
      </c>
      <c r="F797" s="2" t="str">
        <f>IF(ISBLANK(A797),"",IF(ISERROR(VLOOKUP(A797,'Cadastro-Estoque'!A:G,1,FALSE)),"Produto não cadastrado",VLOOKUP(A797,'Cadastro-Estoque'!A:G,4,FALSE)))</f>
        <v/>
      </c>
      <c r="G797" s="2" t="str">
        <f>IF(ISBLANK(A797),"",IF(ISERROR(VLOOKUP(A797,'Cadastro-Estoque'!A:G,1,FALSE)),"Produto não cadastrado",VLOOKUP(A797,'Cadastro-Estoque'!A:G,2,FALSE)))</f>
        <v/>
      </c>
      <c r="H797" s="2" t="str">
        <f>IF(ISERROR(VLOOKUP(A797,'Cadastro-Estoque'!A:G,1,FALSE)),"",VLOOKUP(A797,'Cadastro-Estoque'!A:G,3,FALSE))</f>
        <v/>
      </c>
    </row>
    <row r="798" spans="5:8" ht="18.75" customHeight="1" x14ac:dyDescent="0.25">
      <c r="E798" s="2" t="str">
        <f t="shared" si="12"/>
        <v/>
      </c>
      <c r="F798" s="2" t="str">
        <f>IF(ISBLANK(A798),"",IF(ISERROR(VLOOKUP(A798,'Cadastro-Estoque'!A:G,1,FALSE)),"Produto não cadastrado",VLOOKUP(A798,'Cadastro-Estoque'!A:G,4,FALSE)))</f>
        <v/>
      </c>
      <c r="G798" s="2" t="str">
        <f>IF(ISBLANK(A798),"",IF(ISERROR(VLOOKUP(A798,'Cadastro-Estoque'!A:G,1,FALSE)),"Produto não cadastrado",VLOOKUP(A798,'Cadastro-Estoque'!A:G,2,FALSE)))</f>
        <v/>
      </c>
      <c r="H798" s="2" t="str">
        <f>IF(ISERROR(VLOOKUP(A798,'Cadastro-Estoque'!A:G,1,FALSE)),"",VLOOKUP(A798,'Cadastro-Estoque'!A:G,3,FALSE))</f>
        <v/>
      </c>
    </row>
    <row r="799" spans="5:8" ht="18.75" customHeight="1" x14ac:dyDescent="0.25">
      <c r="E799" s="2" t="str">
        <f t="shared" si="12"/>
        <v/>
      </c>
      <c r="F799" s="2" t="str">
        <f>IF(ISBLANK(A799),"",IF(ISERROR(VLOOKUP(A799,'Cadastro-Estoque'!A:G,1,FALSE)),"Produto não cadastrado",VLOOKUP(A799,'Cadastro-Estoque'!A:G,4,FALSE)))</f>
        <v/>
      </c>
      <c r="G799" s="2" t="str">
        <f>IF(ISBLANK(A799),"",IF(ISERROR(VLOOKUP(A799,'Cadastro-Estoque'!A:G,1,FALSE)),"Produto não cadastrado",VLOOKUP(A799,'Cadastro-Estoque'!A:G,2,FALSE)))</f>
        <v/>
      </c>
      <c r="H799" s="2" t="str">
        <f>IF(ISERROR(VLOOKUP(A799,'Cadastro-Estoque'!A:G,1,FALSE)),"",VLOOKUP(A799,'Cadastro-Estoque'!A:G,3,FALSE))</f>
        <v/>
      </c>
    </row>
    <row r="800" spans="5:8" ht="18.75" customHeight="1" x14ac:dyDescent="0.25">
      <c r="E800" s="2" t="str">
        <f t="shared" si="12"/>
        <v/>
      </c>
      <c r="F800" s="2" t="str">
        <f>IF(ISBLANK(A800),"",IF(ISERROR(VLOOKUP(A800,'Cadastro-Estoque'!A:G,1,FALSE)),"Produto não cadastrado",VLOOKUP(A800,'Cadastro-Estoque'!A:G,4,FALSE)))</f>
        <v/>
      </c>
      <c r="G800" s="2" t="str">
        <f>IF(ISBLANK(A800),"",IF(ISERROR(VLOOKUP(A800,'Cadastro-Estoque'!A:G,1,FALSE)),"Produto não cadastrado",VLOOKUP(A800,'Cadastro-Estoque'!A:G,2,FALSE)))</f>
        <v/>
      </c>
      <c r="H800" s="2" t="str">
        <f>IF(ISERROR(VLOOKUP(A800,'Cadastro-Estoque'!A:G,1,FALSE)),"",VLOOKUP(A800,'Cadastro-Estoque'!A:G,3,FALSE))</f>
        <v/>
      </c>
    </row>
    <row r="801" spans="5:8" ht="18.75" customHeight="1" x14ac:dyDescent="0.25">
      <c r="E801" s="2" t="str">
        <f t="shared" si="12"/>
        <v/>
      </c>
      <c r="F801" s="2" t="str">
        <f>IF(ISBLANK(A801),"",IF(ISERROR(VLOOKUP(A801,'Cadastro-Estoque'!A:G,1,FALSE)),"Produto não cadastrado",VLOOKUP(A801,'Cadastro-Estoque'!A:G,4,FALSE)))</f>
        <v/>
      </c>
      <c r="G801" s="2" t="str">
        <f>IF(ISBLANK(A801),"",IF(ISERROR(VLOOKUP(A801,'Cadastro-Estoque'!A:G,1,FALSE)),"Produto não cadastrado",VLOOKUP(A801,'Cadastro-Estoque'!A:G,2,FALSE)))</f>
        <v/>
      </c>
      <c r="H801" s="2" t="str">
        <f>IF(ISERROR(VLOOKUP(A801,'Cadastro-Estoque'!A:G,1,FALSE)),"",VLOOKUP(A801,'Cadastro-Estoque'!A:G,3,FALSE))</f>
        <v/>
      </c>
    </row>
    <row r="802" spans="5:8" ht="18.75" customHeight="1" x14ac:dyDescent="0.25">
      <c r="E802" s="2" t="str">
        <f t="shared" si="12"/>
        <v/>
      </c>
      <c r="F802" s="2" t="str">
        <f>IF(ISBLANK(A802),"",IF(ISERROR(VLOOKUP(A802,'Cadastro-Estoque'!A:G,1,FALSE)),"Produto não cadastrado",VLOOKUP(A802,'Cadastro-Estoque'!A:G,4,FALSE)))</f>
        <v/>
      </c>
      <c r="G802" s="2" t="str">
        <f>IF(ISBLANK(A802),"",IF(ISERROR(VLOOKUP(A802,'Cadastro-Estoque'!A:G,1,FALSE)),"Produto não cadastrado",VLOOKUP(A802,'Cadastro-Estoque'!A:G,2,FALSE)))</f>
        <v/>
      </c>
      <c r="H802" s="2" t="str">
        <f>IF(ISERROR(VLOOKUP(A802,'Cadastro-Estoque'!A:G,1,FALSE)),"",VLOOKUP(A802,'Cadastro-Estoque'!A:G,3,FALSE))</f>
        <v/>
      </c>
    </row>
    <row r="803" spans="5:8" ht="18.75" customHeight="1" x14ac:dyDescent="0.25">
      <c r="E803" s="2" t="str">
        <f t="shared" si="12"/>
        <v/>
      </c>
      <c r="F803" s="2" t="str">
        <f>IF(ISBLANK(A803),"",IF(ISERROR(VLOOKUP(A803,'Cadastro-Estoque'!A:G,1,FALSE)),"Produto não cadastrado",VLOOKUP(A803,'Cadastro-Estoque'!A:G,4,FALSE)))</f>
        <v/>
      </c>
      <c r="G803" s="2" t="str">
        <f>IF(ISBLANK(A803),"",IF(ISERROR(VLOOKUP(A803,'Cadastro-Estoque'!A:G,1,FALSE)),"Produto não cadastrado",VLOOKUP(A803,'Cadastro-Estoque'!A:G,2,FALSE)))</f>
        <v/>
      </c>
      <c r="H803" s="2" t="str">
        <f>IF(ISERROR(VLOOKUP(A803,'Cadastro-Estoque'!A:G,1,FALSE)),"",VLOOKUP(A803,'Cadastro-Estoque'!A:G,3,FALSE))</f>
        <v/>
      </c>
    </row>
    <row r="804" spans="5:8" ht="18.75" customHeight="1" x14ac:dyDescent="0.25">
      <c r="E804" s="2" t="str">
        <f t="shared" si="12"/>
        <v/>
      </c>
      <c r="F804" s="2" t="str">
        <f>IF(ISBLANK(A804),"",IF(ISERROR(VLOOKUP(A804,'Cadastro-Estoque'!A:G,1,FALSE)),"Produto não cadastrado",VLOOKUP(A804,'Cadastro-Estoque'!A:G,4,FALSE)))</f>
        <v/>
      </c>
      <c r="G804" s="2" t="str">
        <f>IF(ISBLANK(A804),"",IF(ISERROR(VLOOKUP(A804,'Cadastro-Estoque'!A:G,1,FALSE)),"Produto não cadastrado",VLOOKUP(A804,'Cadastro-Estoque'!A:G,2,FALSE)))</f>
        <v/>
      </c>
      <c r="H804" s="2" t="str">
        <f>IF(ISERROR(VLOOKUP(A804,'Cadastro-Estoque'!A:G,1,FALSE)),"",VLOOKUP(A804,'Cadastro-Estoque'!A:G,3,FALSE))</f>
        <v/>
      </c>
    </row>
    <row r="805" spans="5:8" ht="18.75" customHeight="1" x14ac:dyDescent="0.25">
      <c r="E805" s="2" t="str">
        <f t="shared" si="12"/>
        <v/>
      </c>
      <c r="F805" s="2" t="str">
        <f>IF(ISBLANK(A805),"",IF(ISERROR(VLOOKUP(A805,'Cadastro-Estoque'!A:G,1,FALSE)),"Produto não cadastrado",VLOOKUP(A805,'Cadastro-Estoque'!A:G,4,FALSE)))</f>
        <v/>
      </c>
      <c r="G805" s="2" t="str">
        <f>IF(ISBLANK(A805),"",IF(ISERROR(VLOOKUP(A805,'Cadastro-Estoque'!A:G,1,FALSE)),"Produto não cadastrado",VLOOKUP(A805,'Cadastro-Estoque'!A:G,2,FALSE)))</f>
        <v/>
      </c>
      <c r="H805" s="2" t="str">
        <f>IF(ISERROR(VLOOKUP(A805,'Cadastro-Estoque'!A:G,1,FALSE)),"",VLOOKUP(A805,'Cadastro-Estoque'!A:G,3,FALSE))</f>
        <v/>
      </c>
    </row>
    <row r="806" spans="5:8" ht="18.75" customHeight="1" x14ac:dyDescent="0.25">
      <c r="E806" s="2" t="str">
        <f t="shared" si="12"/>
        <v/>
      </c>
      <c r="F806" s="2" t="str">
        <f>IF(ISBLANK(A806),"",IF(ISERROR(VLOOKUP(A806,'Cadastro-Estoque'!A:G,1,FALSE)),"Produto não cadastrado",VLOOKUP(A806,'Cadastro-Estoque'!A:G,4,FALSE)))</f>
        <v/>
      </c>
      <c r="G806" s="2" t="str">
        <f>IF(ISBLANK(A806),"",IF(ISERROR(VLOOKUP(A806,'Cadastro-Estoque'!A:G,1,FALSE)),"Produto não cadastrado",VLOOKUP(A806,'Cadastro-Estoque'!A:G,2,FALSE)))</f>
        <v/>
      </c>
      <c r="H806" s="2" t="str">
        <f>IF(ISERROR(VLOOKUP(A806,'Cadastro-Estoque'!A:G,1,FALSE)),"",VLOOKUP(A806,'Cadastro-Estoque'!A:G,3,FALSE))</f>
        <v/>
      </c>
    </row>
    <row r="807" spans="5:8" ht="18.75" customHeight="1" x14ac:dyDescent="0.25">
      <c r="E807" s="2" t="str">
        <f t="shared" si="12"/>
        <v/>
      </c>
      <c r="F807" s="2" t="str">
        <f>IF(ISBLANK(A807),"",IF(ISERROR(VLOOKUP(A807,'Cadastro-Estoque'!A:G,1,FALSE)),"Produto não cadastrado",VLOOKUP(A807,'Cadastro-Estoque'!A:G,4,FALSE)))</f>
        <v/>
      </c>
      <c r="G807" s="2" t="str">
        <f>IF(ISBLANK(A807),"",IF(ISERROR(VLOOKUP(A807,'Cadastro-Estoque'!A:G,1,FALSE)),"Produto não cadastrado",VLOOKUP(A807,'Cadastro-Estoque'!A:G,2,FALSE)))</f>
        <v/>
      </c>
      <c r="H807" s="2" t="str">
        <f>IF(ISERROR(VLOOKUP(A807,'Cadastro-Estoque'!A:G,1,FALSE)),"",VLOOKUP(A807,'Cadastro-Estoque'!A:G,3,FALSE))</f>
        <v/>
      </c>
    </row>
    <row r="808" spans="5:8" ht="18.75" customHeight="1" x14ac:dyDescent="0.25">
      <c r="E808" s="2" t="str">
        <f t="shared" si="12"/>
        <v/>
      </c>
      <c r="F808" s="2" t="str">
        <f>IF(ISBLANK(A808),"",IF(ISERROR(VLOOKUP(A808,'Cadastro-Estoque'!A:G,1,FALSE)),"Produto não cadastrado",VLOOKUP(A808,'Cadastro-Estoque'!A:G,4,FALSE)))</f>
        <v/>
      </c>
      <c r="G808" s="2" t="str">
        <f>IF(ISBLANK(A808),"",IF(ISERROR(VLOOKUP(A808,'Cadastro-Estoque'!A:G,1,FALSE)),"Produto não cadastrado",VLOOKUP(A808,'Cadastro-Estoque'!A:G,2,FALSE)))</f>
        <v/>
      </c>
      <c r="H808" s="2" t="str">
        <f>IF(ISERROR(VLOOKUP(A808,'Cadastro-Estoque'!A:G,1,FALSE)),"",VLOOKUP(A808,'Cadastro-Estoque'!A:G,3,FALSE))</f>
        <v/>
      </c>
    </row>
    <row r="809" spans="5:8" ht="18.75" customHeight="1" x14ac:dyDescent="0.25">
      <c r="E809" s="2" t="str">
        <f t="shared" si="12"/>
        <v/>
      </c>
      <c r="F809" s="2" t="str">
        <f>IF(ISBLANK(A809),"",IF(ISERROR(VLOOKUP(A809,'Cadastro-Estoque'!A:G,1,FALSE)),"Produto não cadastrado",VLOOKUP(A809,'Cadastro-Estoque'!A:G,4,FALSE)))</f>
        <v/>
      </c>
      <c r="G809" s="2" t="str">
        <f>IF(ISBLANK(A809),"",IF(ISERROR(VLOOKUP(A809,'Cadastro-Estoque'!A:G,1,FALSE)),"Produto não cadastrado",VLOOKUP(A809,'Cadastro-Estoque'!A:G,2,FALSE)))</f>
        <v/>
      </c>
      <c r="H809" s="2" t="str">
        <f>IF(ISERROR(VLOOKUP(A809,'Cadastro-Estoque'!A:G,1,FALSE)),"",VLOOKUP(A809,'Cadastro-Estoque'!A:G,3,FALSE))</f>
        <v/>
      </c>
    </row>
    <row r="810" spans="5:8" ht="18.75" customHeight="1" x14ac:dyDescent="0.25">
      <c r="E810" s="2" t="str">
        <f t="shared" si="12"/>
        <v/>
      </c>
      <c r="F810" s="2" t="str">
        <f>IF(ISBLANK(A810),"",IF(ISERROR(VLOOKUP(A810,'Cadastro-Estoque'!A:G,1,FALSE)),"Produto não cadastrado",VLOOKUP(A810,'Cadastro-Estoque'!A:G,4,FALSE)))</f>
        <v/>
      </c>
      <c r="G810" s="2" t="str">
        <f>IF(ISBLANK(A810),"",IF(ISERROR(VLOOKUP(A810,'Cadastro-Estoque'!A:G,1,FALSE)),"Produto não cadastrado",VLOOKUP(A810,'Cadastro-Estoque'!A:G,2,FALSE)))</f>
        <v/>
      </c>
      <c r="H810" s="2" t="str">
        <f>IF(ISERROR(VLOOKUP(A810,'Cadastro-Estoque'!A:G,1,FALSE)),"",VLOOKUP(A810,'Cadastro-Estoque'!A:G,3,FALSE))</f>
        <v/>
      </c>
    </row>
    <row r="811" spans="5:8" ht="18.75" customHeight="1" x14ac:dyDescent="0.25">
      <c r="E811" s="2" t="str">
        <f t="shared" si="12"/>
        <v/>
      </c>
      <c r="F811" s="2" t="str">
        <f>IF(ISBLANK(A811),"",IF(ISERROR(VLOOKUP(A811,'Cadastro-Estoque'!A:G,1,FALSE)),"Produto não cadastrado",VLOOKUP(A811,'Cadastro-Estoque'!A:G,4,FALSE)))</f>
        <v/>
      </c>
      <c r="G811" s="2" t="str">
        <f>IF(ISBLANK(A811),"",IF(ISERROR(VLOOKUP(A811,'Cadastro-Estoque'!A:G,1,FALSE)),"Produto não cadastrado",VLOOKUP(A811,'Cadastro-Estoque'!A:G,2,FALSE)))</f>
        <v/>
      </c>
      <c r="H811" s="2" t="str">
        <f>IF(ISERROR(VLOOKUP(A811,'Cadastro-Estoque'!A:G,1,FALSE)),"",VLOOKUP(A811,'Cadastro-Estoque'!A:G,3,FALSE))</f>
        <v/>
      </c>
    </row>
    <row r="812" spans="5:8" ht="18.75" customHeight="1" x14ac:dyDescent="0.25">
      <c r="E812" s="2" t="str">
        <f t="shared" si="12"/>
        <v/>
      </c>
      <c r="F812" s="2" t="str">
        <f>IF(ISBLANK(A812),"",IF(ISERROR(VLOOKUP(A812,'Cadastro-Estoque'!A:G,1,FALSE)),"Produto não cadastrado",VLOOKUP(A812,'Cadastro-Estoque'!A:G,4,FALSE)))</f>
        <v/>
      </c>
      <c r="G812" s="2" t="str">
        <f>IF(ISBLANK(A812),"",IF(ISERROR(VLOOKUP(A812,'Cadastro-Estoque'!A:G,1,FALSE)),"Produto não cadastrado",VLOOKUP(A812,'Cadastro-Estoque'!A:G,2,FALSE)))</f>
        <v/>
      </c>
      <c r="H812" s="2" t="str">
        <f>IF(ISERROR(VLOOKUP(A812,'Cadastro-Estoque'!A:G,1,FALSE)),"",VLOOKUP(A812,'Cadastro-Estoque'!A:G,3,FALSE))</f>
        <v/>
      </c>
    </row>
    <row r="813" spans="5:8" ht="18.75" customHeight="1" x14ac:dyDescent="0.25">
      <c r="E813" s="2" t="str">
        <f t="shared" si="12"/>
        <v/>
      </c>
      <c r="F813" s="2" t="str">
        <f>IF(ISBLANK(A813),"",IF(ISERROR(VLOOKUP(A813,'Cadastro-Estoque'!A:G,1,FALSE)),"Produto não cadastrado",VLOOKUP(A813,'Cadastro-Estoque'!A:G,4,FALSE)))</f>
        <v/>
      </c>
      <c r="G813" s="2" t="str">
        <f>IF(ISBLANK(A813),"",IF(ISERROR(VLOOKUP(A813,'Cadastro-Estoque'!A:G,1,FALSE)),"Produto não cadastrado",VLOOKUP(A813,'Cadastro-Estoque'!A:G,2,FALSE)))</f>
        <v/>
      </c>
      <c r="H813" s="2" t="str">
        <f>IF(ISERROR(VLOOKUP(A813,'Cadastro-Estoque'!A:G,1,FALSE)),"",VLOOKUP(A813,'Cadastro-Estoque'!A:G,3,FALSE))</f>
        <v/>
      </c>
    </row>
    <row r="814" spans="5:8" ht="18.75" customHeight="1" x14ac:dyDescent="0.25">
      <c r="E814" s="2" t="str">
        <f t="shared" si="12"/>
        <v/>
      </c>
      <c r="F814" s="2" t="str">
        <f>IF(ISBLANK(A814),"",IF(ISERROR(VLOOKUP(A814,'Cadastro-Estoque'!A:G,1,FALSE)),"Produto não cadastrado",VLOOKUP(A814,'Cadastro-Estoque'!A:G,4,FALSE)))</f>
        <v/>
      </c>
      <c r="G814" s="2" t="str">
        <f>IF(ISBLANK(A814),"",IF(ISERROR(VLOOKUP(A814,'Cadastro-Estoque'!A:G,1,FALSE)),"Produto não cadastrado",VLOOKUP(A814,'Cadastro-Estoque'!A:G,2,FALSE)))</f>
        <v/>
      </c>
      <c r="H814" s="2" t="str">
        <f>IF(ISERROR(VLOOKUP(A814,'Cadastro-Estoque'!A:G,1,FALSE)),"",VLOOKUP(A814,'Cadastro-Estoque'!A:G,3,FALSE))</f>
        <v/>
      </c>
    </row>
    <row r="815" spans="5:8" ht="18.75" customHeight="1" x14ac:dyDescent="0.25">
      <c r="E815" s="2" t="str">
        <f t="shared" si="12"/>
        <v/>
      </c>
      <c r="F815" s="2" t="str">
        <f>IF(ISBLANK(A815),"",IF(ISERROR(VLOOKUP(A815,'Cadastro-Estoque'!A:G,1,FALSE)),"Produto não cadastrado",VLOOKUP(A815,'Cadastro-Estoque'!A:G,4,FALSE)))</f>
        <v/>
      </c>
      <c r="G815" s="2" t="str">
        <f>IF(ISBLANK(A815),"",IF(ISERROR(VLOOKUP(A815,'Cadastro-Estoque'!A:G,1,FALSE)),"Produto não cadastrado",VLOOKUP(A815,'Cadastro-Estoque'!A:G,2,FALSE)))</f>
        <v/>
      </c>
      <c r="H815" s="2" t="str">
        <f>IF(ISERROR(VLOOKUP(A815,'Cadastro-Estoque'!A:G,1,FALSE)),"",VLOOKUP(A815,'Cadastro-Estoque'!A:G,3,FALSE))</f>
        <v/>
      </c>
    </row>
    <row r="816" spans="5:8" ht="18.75" customHeight="1" x14ac:dyDescent="0.25">
      <c r="E816" s="2" t="str">
        <f t="shared" si="12"/>
        <v/>
      </c>
      <c r="F816" s="2" t="str">
        <f>IF(ISBLANK(A816),"",IF(ISERROR(VLOOKUP(A816,'Cadastro-Estoque'!A:G,1,FALSE)),"Produto não cadastrado",VLOOKUP(A816,'Cadastro-Estoque'!A:G,4,FALSE)))</f>
        <v/>
      </c>
      <c r="G816" s="2" t="str">
        <f>IF(ISBLANK(A816),"",IF(ISERROR(VLOOKUP(A816,'Cadastro-Estoque'!A:G,1,FALSE)),"Produto não cadastrado",VLOOKUP(A816,'Cadastro-Estoque'!A:G,2,FALSE)))</f>
        <v/>
      </c>
      <c r="H816" s="2" t="str">
        <f>IF(ISERROR(VLOOKUP(A816,'Cadastro-Estoque'!A:G,1,FALSE)),"",VLOOKUP(A816,'Cadastro-Estoque'!A:G,3,FALSE))</f>
        <v/>
      </c>
    </row>
    <row r="817" spans="5:8" ht="18.75" customHeight="1" x14ac:dyDescent="0.25">
      <c r="E817" s="2" t="str">
        <f t="shared" si="12"/>
        <v/>
      </c>
      <c r="F817" s="2" t="str">
        <f>IF(ISBLANK(A817),"",IF(ISERROR(VLOOKUP(A817,'Cadastro-Estoque'!A:G,1,FALSE)),"Produto não cadastrado",VLOOKUP(A817,'Cadastro-Estoque'!A:G,4,FALSE)))</f>
        <v/>
      </c>
      <c r="G817" s="2" t="str">
        <f>IF(ISBLANK(A817),"",IF(ISERROR(VLOOKUP(A817,'Cadastro-Estoque'!A:G,1,FALSE)),"Produto não cadastrado",VLOOKUP(A817,'Cadastro-Estoque'!A:G,2,FALSE)))</f>
        <v/>
      </c>
      <c r="H817" s="2" t="str">
        <f>IF(ISERROR(VLOOKUP(A817,'Cadastro-Estoque'!A:G,1,FALSE)),"",VLOOKUP(A817,'Cadastro-Estoque'!A:G,3,FALSE))</f>
        <v/>
      </c>
    </row>
    <row r="818" spans="5:8" ht="18.75" customHeight="1" x14ac:dyDescent="0.25">
      <c r="E818" s="2" t="str">
        <f t="shared" si="12"/>
        <v/>
      </c>
      <c r="F818" s="2" t="str">
        <f>IF(ISBLANK(A818),"",IF(ISERROR(VLOOKUP(A818,'Cadastro-Estoque'!A:G,1,FALSE)),"Produto não cadastrado",VLOOKUP(A818,'Cadastro-Estoque'!A:G,4,FALSE)))</f>
        <v/>
      </c>
      <c r="G818" s="2" t="str">
        <f>IF(ISBLANK(A818),"",IF(ISERROR(VLOOKUP(A818,'Cadastro-Estoque'!A:G,1,FALSE)),"Produto não cadastrado",VLOOKUP(A818,'Cadastro-Estoque'!A:G,2,FALSE)))</f>
        <v/>
      </c>
      <c r="H818" s="2" t="str">
        <f>IF(ISERROR(VLOOKUP(A818,'Cadastro-Estoque'!A:G,1,FALSE)),"",VLOOKUP(A818,'Cadastro-Estoque'!A:G,3,FALSE))</f>
        <v/>
      </c>
    </row>
    <row r="819" spans="5:8" ht="18.75" customHeight="1" x14ac:dyDescent="0.25">
      <c r="E819" s="2" t="str">
        <f t="shared" si="12"/>
        <v/>
      </c>
      <c r="F819" s="2" t="str">
        <f>IF(ISBLANK(A819),"",IF(ISERROR(VLOOKUP(A819,'Cadastro-Estoque'!A:G,1,FALSE)),"Produto não cadastrado",VLOOKUP(A819,'Cadastro-Estoque'!A:G,4,FALSE)))</f>
        <v/>
      </c>
      <c r="G819" s="2" t="str">
        <f>IF(ISBLANK(A819),"",IF(ISERROR(VLOOKUP(A819,'Cadastro-Estoque'!A:G,1,FALSE)),"Produto não cadastrado",VLOOKUP(A819,'Cadastro-Estoque'!A:G,2,FALSE)))</f>
        <v/>
      </c>
      <c r="H819" s="2" t="str">
        <f>IF(ISERROR(VLOOKUP(A819,'Cadastro-Estoque'!A:G,1,FALSE)),"",VLOOKUP(A819,'Cadastro-Estoque'!A:G,3,FALSE))</f>
        <v/>
      </c>
    </row>
    <row r="820" spans="5:8" ht="18.75" customHeight="1" x14ac:dyDescent="0.25">
      <c r="E820" s="2" t="str">
        <f t="shared" si="12"/>
        <v/>
      </c>
      <c r="F820" s="2" t="str">
        <f>IF(ISBLANK(A820),"",IF(ISERROR(VLOOKUP(A820,'Cadastro-Estoque'!A:G,1,FALSE)),"Produto não cadastrado",VLOOKUP(A820,'Cadastro-Estoque'!A:G,4,FALSE)))</f>
        <v/>
      </c>
      <c r="G820" s="2" t="str">
        <f>IF(ISBLANK(A820),"",IF(ISERROR(VLOOKUP(A820,'Cadastro-Estoque'!A:G,1,FALSE)),"Produto não cadastrado",VLOOKUP(A820,'Cadastro-Estoque'!A:G,2,FALSE)))</f>
        <v/>
      </c>
      <c r="H820" s="2" t="str">
        <f>IF(ISERROR(VLOOKUP(A820,'Cadastro-Estoque'!A:G,1,FALSE)),"",VLOOKUP(A820,'Cadastro-Estoque'!A:G,3,FALSE))</f>
        <v/>
      </c>
    </row>
    <row r="821" spans="5:8" ht="18.75" customHeight="1" x14ac:dyDescent="0.25">
      <c r="E821" s="2" t="str">
        <f t="shared" si="12"/>
        <v/>
      </c>
      <c r="F821" s="2" t="str">
        <f>IF(ISBLANK(A821),"",IF(ISERROR(VLOOKUP(A821,'Cadastro-Estoque'!A:G,1,FALSE)),"Produto não cadastrado",VLOOKUP(A821,'Cadastro-Estoque'!A:G,4,FALSE)))</f>
        <v/>
      </c>
      <c r="G821" s="2" t="str">
        <f>IF(ISBLANK(A821),"",IF(ISERROR(VLOOKUP(A821,'Cadastro-Estoque'!A:G,1,FALSE)),"Produto não cadastrado",VLOOKUP(A821,'Cadastro-Estoque'!A:G,2,FALSE)))</f>
        <v/>
      </c>
      <c r="H821" s="2" t="str">
        <f>IF(ISERROR(VLOOKUP(A821,'Cadastro-Estoque'!A:G,1,FALSE)),"",VLOOKUP(A821,'Cadastro-Estoque'!A:G,3,FALSE))</f>
        <v/>
      </c>
    </row>
    <row r="822" spans="5:8" ht="18.75" customHeight="1" x14ac:dyDescent="0.25">
      <c r="E822" s="2" t="str">
        <f t="shared" si="12"/>
        <v/>
      </c>
      <c r="F822" s="2" t="str">
        <f>IF(ISBLANK(A822),"",IF(ISERROR(VLOOKUP(A822,'Cadastro-Estoque'!A:G,1,FALSE)),"Produto não cadastrado",VLOOKUP(A822,'Cadastro-Estoque'!A:G,4,FALSE)))</f>
        <v/>
      </c>
      <c r="G822" s="2" t="str">
        <f>IF(ISBLANK(A822),"",IF(ISERROR(VLOOKUP(A822,'Cadastro-Estoque'!A:G,1,FALSE)),"Produto não cadastrado",VLOOKUP(A822,'Cadastro-Estoque'!A:G,2,FALSE)))</f>
        <v/>
      </c>
      <c r="H822" s="2" t="str">
        <f>IF(ISERROR(VLOOKUP(A822,'Cadastro-Estoque'!A:G,1,FALSE)),"",VLOOKUP(A822,'Cadastro-Estoque'!A:G,3,FALSE))</f>
        <v/>
      </c>
    </row>
    <row r="823" spans="5:8" ht="18.75" customHeight="1" x14ac:dyDescent="0.25">
      <c r="E823" s="2" t="str">
        <f t="shared" si="12"/>
        <v/>
      </c>
      <c r="F823" s="2" t="str">
        <f>IF(ISBLANK(A823),"",IF(ISERROR(VLOOKUP(A823,'Cadastro-Estoque'!A:G,1,FALSE)),"Produto não cadastrado",VLOOKUP(A823,'Cadastro-Estoque'!A:G,4,FALSE)))</f>
        <v/>
      </c>
      <c r="G823" s="2" t="str">
        <f>IF(ISBLANK(A823),"",IF(ISERROR(VLOOKUP(A823,'Cadastro-Estoque'!A:G,1,FALSE)),"Produto não cadastrado",VLOOKUP(A823,'Cadastro-Estoque'!A:G,2,FALSE)))</f>
        <v/>
      </c>
      <c r="H823" s="2" t="str">
        <f>IF(ISERROR(VLOOKUP(A823,'Cadastro-Estoque'!A:G,1,FALSE)),"",VLOOKUP(A823,'Cadastro-Estoque'!A:G,3,FALSE))</f>
        <v/>
      </c>
    </row>
    <row r="824" spans="5:8" ht="18.75" customHeight="1" x14ac:dyDescent="0.25">
      <c r="E824" s="2" t="str">
        <f t="shared" si="12"/>
        <v/>
      </c>
      <c r="F824" s="2" t="str">
        <f>IF(ISBLANK(A824),"",IF(ISERROR(VLOOKUP(A824,'Cadastro-Estoque'!A:G,1,FALSE)),"Produto não cadastrado",VLOOKUP(A824,'Cadastro-Estoque'!A:G,4,FALSE)))</f>
        <v/>
      </c>
      <c r="G824" s="2" t="str">
        <f>IF(ISBLANK(A824),"",IF(ISERROR(VLOOKUP(A824,'Cadastro-Estoque'!A:G,1,FALSE)),"Produto não cadastrado",VLOOKUP(A824,'Cadastro-Estoque'!A:G,2,FALSE)))</f>
        <v/>
      </c>
      <c r="H824" s="2" t="str">
        <f>IF(ISERROR(VLOOKUP(A824,'Cadastro-Estoque'!A:G,1,FALSE)),"",VLOOKUP(A824,'Cadastro-Estoque'!A:G,3,FALSE))</f>
        <v/>
      </c>
    </row>
    <row r="825" spans="5:8" ht="18.75" customHeight="1" x14ac:dyDescent="0.25">
      <c r="E825" s="2" t="str">
        <f t="shared" si="12"/>
        <v/>
      </c>
      <c r="F825" s="2" t="str">
        <f>IF(ISBLANK(A825),"",IF(ISERROR(VLOOKUP(A825,'Cadastro-Estoque'!A:G,1,FALSE)),"Produto não cadastrado",VLOOKUP(A825,'Cadastro-Estoque'!A:G,4,FALSE)))</f>
        <v/>
      </c>
      <c r="G825" s="2" t="str">
        <f>IF(ISBLANK(A825),"",IF(ISERROR(VLOOKUP(A825,'Cadastro-Estoque'!A:G,1,FALSE)),"Produto não cadastrado",VLOOKUP(A825,'Cadastro-Estoque'!A:G,2,FALSE)))</f>
        <v/>
      </c>
      <c r="H825" s="2" t="str">
        <f>IF(ISERROR(VLOOKUP(A825,'Cadastro-Estoque'!A:G,1,FALSE)),"",VLOOKUP(A825,'Cadastro-Estoque'!A:G,3,FALSE))</f>
        <v/>
      </c>
    </row>
    <row r="826" spans="5:8" ht="18.75" customHeight="1" x14ac:dyDescent="0.25">
      <c r="E826" s="2" t="str">
        <f t="shared" si="12"/>
        <v/>
      </c>
      <c r="F826" s="2" t="str">
        <f>IF(ISBLANK(A826),"",IF(ISERROR(VLOOKUP(A826,'Cadastro-Estoque'!A:G,1,FALSE)),"Produto não cadastrado",VLOOKUP(A826,'Cadastro-Estoque'!A:G,4,FALSE)))</f>
        <v/>
      </c>
      <c r="G826" s="2" t="str">
        <f>IF(ISBLANK(A826),"",IF(ISERROR(VLOOKUP(A826,'Cadastro-Estoque'!A:G,1,FALSE)),"Produto não cadastrado",VLOOKUP(A826,'Cadastro-Estoque'!A:G,2,FALSE)))</f>
        <v/>
      </c>
      <c r="H826" s="2" t="str">
        <f>IF(ISERROR(VLOOKUP(A826,'Cadastro-Estoque'!A:G,1,FALSE)),"",VLOOKUP(A826,'Cadastro-Estoque'!A:G,3,FALSE))</f>
        <v/>
      </c>
    </row>
    <row r="827" spans="5:8" ht="18.75" customHeight="1" x14ac:dyDescent="0.25">
      <c r="E827" s="2" t="str">
        <f t="shared" si="12"/>
        <v/>
      </c>
      <c r="F827" s="2" t="str">
        <f>IF(ISBLANK(A827),"",IF(ISERROR(VLOOKUP(A827,'Cadastro-Estoque'!A:G,1,FALSE)),"Produto não cadastrado",VLOOKUP(A827,'Cadastro-Estoque'!A:G,4,FALSE)))</f>
        <v/>
      </c>
      <c r="G827" s="2" t="str">
        <f>IF(ISBLANK(A827),"",IF(ISERROR(VLOOKUP(A827,'Cadastro-Estoque'!A:G,1,FALSE)),"Produto não cadastrado",VLOOKUP(A827,'Cadastro-Estoque'!A:G,2,FALSE)))</f>
        <v/>
      </c>
      <c r="H827" s="2" t="str">
        <f>IF(ISERROR(VLOOKUP(A827,'Cadastro-Estoque'!A:G,1,FALSE)),"",VLOOKUP(A827,'Cadastro-Estoque'!A:G,3,FALSE))</f>
        <v/>
      </c>
    </row>
    <row r="828" spans="5:8" ht="18.75" customHeight="1" x14ac:dyDescent="0.25">
      <c r="E828" s="2" t="str">
        <f t="shared" si="12"/>
        <v/>
      </c>
      <c r="F828" s="2" t="str">
        <f>IF(ISBLANK(A828),"",IF(ISERROR(VLOOKUP(A828,'Cadastro-Estoque'!A:G,1,FALSE)),"Produto não cadastrado",VLOOKUP(A828,'Cadastro-Estoque'!A:G,4,FALSE)))</f>
        <v/>
      </c>
      <c r="G828" s="2" t="str">
        <f>IF(ISBLANK(A828),"",IF(ISERROR(VLOOKUP(A828,'Cadastro-Estoque'!A:G,1,FALSE)),"Produto não cadastrado",VLOOKUP(A828,'Cadastro-Estoque'!A:G,2,FALSE)))</f>
        <v/>
      </c>
      <c r="H828" s="2" t="str">
        <f>IF(ISERROR(VLOOKUP(A828,'Cadastro-Estoque'!A:G,1,FALSE)),"",VLOOKUP(A828,'Cadastro-Estoque'!A:G,3,FALSE))</f>
        <v/>
      </c>
    </row>
    <row r="829" spans="5:8" ht="18.75" customHeight="1" x14ac:dyDescent="0.25">
      <c r="E829" s="2" t="str">
        <f t="shared" si="12"/>
        <v/>
      </c>
      <c r="F829" s="2" t="str">
        <f>IF(ISBLANK(A829),"",IF(ISERROR(VLOOKUP(A829,'Cadastro-Estoque'!A:G,1,FALSE)),"Produto não cadastrado",VLOOKUP(A829,'Cadastro-Estoque'!A:G,4,FALSE)))</f>
        <v/>
      </c>
      <c r="G829" s="2" t="str">
        <f>IF(ISBLANK(A829),"",IF(ISERROR(VLOOKUP(A829,'Cadastro-Estoque'!A:G,1,FALSE)),"Produto não cadastrado",VLOOKUP(A829,'Cadastro-Estoque'!A:G,2,FALSE)))</f>
        <v/>
      </c>
      <c r="H829" s="2" t="str">
        <f>IF(ISERROR(VLOOKUP(A829,'Cadastro-Estoque'!A:G,1,FALSE)),"",VLOOKUP(A829,'Cadastro-Estoque'!A:G,3,FALSE))</f>
        <v/>
      </c>
    </row>
    <row r="830" spans="5:8" ht="18.75" customHeight="1" x14ac:dyDescent="0.25">
      <c r="E830" s="2" t="str">
        <f t="shared" si="12"/>
        <v/>
      </c>
      <c r="F830" s="2" t="str">
        <f>IF(ISBLANK(A830),"",IF(ISERROR(VLOOKUP(A830,'Cadastro-Estoque'!A:G,1,FALSE)),"Produto não cadastrado",VLOOKUP(A830,'Cadastro-Estoque'!A:G,4,FALSE)))</f>
        <v/>
      </c>
      <c r="G830" s="2" t="str">
        <f>IF(ISBLANK(A830),"",IF(ISERROR(VLOOKUP(A830,'Cadastro-Estoque'!A:G,1,FALSE)),"Produto não cadastrado",VLOOKUP(A830,'Cadastro-Estoque'!A:G,2,FALSE)))</f>
        <v/>
      </c>
      <c r="H830" s="2" t="str">
        <f>IF(ISERROR(VLOOKUP(A830,'Cadastro-Estoque'!A:G,1,FALSE)),"",VLOOKUP(A830,'Cadastro-Estoque'!A:G,3,FALSE))</f>
        <v/>
      </c>
    </row>
    <row r="831" spans="5:8" ht="18.75" customHeight="1" x14ac:dyDescent="0.25">
      <c r="E831" s="2" t="str">
        <f t="shared" si="12"/>
        <v/>
      </c>
      <c r="F831" s="2" t="str">
        <f>IF(ISBLANK(A831),"",IF(ISERROR(VLOOKUP(A831,'Cadastro-Estoque'!A:G,1,FALSE)),"Produto não cadastrado",VLOOKUP(A831,'Cadastro-Estoque'!A:G,4,FALSE)))</f>
        <v/>
      </c>
      <c r="G831" s="2" t="str">
        <f>IF(ISBLANK(A831),"",IF(ISERROR(VLOOKUP(A831,'Cadastro-Estoque'!A:G,1,FALSE)),"Produto não cadastrado",VLOOKUP(A831,'Cadastro-Estoque'!A:G,2,FALSE)))</f>
        <v/>
      </c>
      <c r="H831" s="2" t="str">
        <f>IF(ISERROR(VLOOKUP(A831,'Cadastro-Estoque'!A:G,1,FALSE)),"",VLOOKUP(A831,'Cadastro-Estoque'!A:G,3,FALSE))</f>
        <v/>
      </c>
    </row>
    <row r="832" spans="5:8" ht="18.75" customHeight="1" x14ac:dyDescent="0.25">
      <c r="E832" s="2" t="str">
        <f t="shared" si="12"/>
        <v/>
      </c>
      <c r="F832" s="2" t="str">
        <f>IF(ISBLANK(A832),"",IF(ISERROR(VLOOKUP(A832,'Cadastro-Estoque'!A:G,1,FALSE)),"Produto não cadastrado",VLOOKUP(A832,'Cadastro-Estoque'!A:G,4,FALSE)))</f>
        <v/>
      </c>
      <c r="G832" s="2" t="str">
        <f>IF(ISBLANK(A832),"",IF(ISERROR(VLOOKUP(A832,'Cadastro-Estoque'!A:G,1,FALSE)),"Produto não cadastrado",VLOOKUP(A832,'Cadastro-Estoque'!A:G,2,FALSE)))</f>
        <v/>
      </c>
      <c r="H832" s="2" t="str">
        <f>IF(ISERROR(VLOOKUP(A832,'Cadastro-Estoque'!A:G,1,FALSE)),"",VLOOKUP(A832,'Cadastro-Estoque'!A:G,3,FALSE))</f>
        <v/>
      </c>
    </row>
    <row r="833" spans="5:8" ht="18.75" customHeight="1" x14ac:dyDescent="0.25">
      <c r="E833" s="2" t="str">
        <f t="shared" si="12"/>
        <v/>
      </c>
      <c r="F833" s="2" t="str">
        <f>IF(ISBLANK(A833),"",IF(ISERROR(VLOOKUP(A833,'Cadastro-Estoque'!A:G,1,FALSE)),"Produto não cadastrado",VLOOKUP(A833,'Cadastro-Estoque'!A:G,4,FALSE)))</f>
        <v/>
      </c>
      <c r="G833" s="2" t="str">
        <f>IF(ISBLANK(A833),"",IF(ISERROR(VLOOKUP(A833,'Cadastro-Estoque'!A:G,1,FALSE)),"Produto não cadastrado",VLOOKUP(A833,'Cadastro-Estoque'!A:G,2,FALSE)))</f>
        <v/>
      </c>
      <c r="H833" s="2" t="str">
        <f>IF(ISERROR(VLOOKUP(A833,'Cadastro-Estoque'!A:G,1,FALSE)),"",VLOOKUP(A833,'Cadastro-Estoque'!A:G,3,FALSE))</f>
        <v/>
      </c>
    </row>
    <row r="834" spans="5:8" ht="18.75" customHeight="1" x14ac:dyDescent="0.25">
      <c r="E834" s="2" t="str">
        <f t="shared" si="12"/>
        <v/>
      </c>
      <c r="F834" s="2" t="str">
        <f>IF(ISBLANK(A834),"",IF(ISERROR(VLOOKUP(A834,'Cadastro-Estoque'!A:G,1,FALSE)),"Produto não cadastrado",VLOOKUP(A834,'Cadastro-Estoque'!A:G,4,FALSE)))</f>
        <v/>
      </c>
      <c r="G834" s="2" t="str">
        <f>IF(ISBLANK(A834),"",IF(ISERROR(VLOOKUP(A834,'Cadastro-Estoque'!A:G,1,FALSE)),"Produto não cadastrado",VLOOKUP(A834,'Cadastro-Estoque'!A:G,2,FALSE)))</f>
        <v/>
      </c>
      <c r="H834" s="2" t="str">
        <f>IF(ISERROR(VLOOKUP(A834,'Cadastro-Estoque'!A:G,1,FALSE)),"",VLOOKUP(A834,'Cadastro-Estoque'!A:G,3,FALSE))</f>
        <v/>
      </c>
    </row>
    <row r="835" spans="5:8" ht="18.75" customHeight="1" x14ac:dyDescent="0.25">
      <c r="E835" s="2" t="str">
        <f t="shared" ref="E835:E898" si="13">IF(ISBLANK(A835),"",C835*D835)</f>
        <v/>
      </c>
      <c r="F835" s="2" t="str">
        <f>IF(ISBLANK(A835),"",IF(ISERROR(VLOOKUP(A835,'Cadastro-Estoque'!A:G,1,FALSE)),"Produto não cadastrado",VLOOKUP(A835,'Cadastro-Estoque'!A:G,4,FALSE)))</f>
        <v/>
      </c>
      <c r="G835" s="2" t="str">
        <f>IF(ISBLANK(A835),"",IF(ISERROR(VLOOKUP(A835,'Cadastro-Estoque'!A:G,1,FALSE)),"Produto não cadastrado",VLOOKUP(A835,'Cadastro-Estoque'!A:G,2,FALSE)))</f>
        <v/>
      </c>
      <c r="H835" s="2" t="str">
        <f>IF(ISERROR(VLOOKUP(A835,'Cadastro-Estoque'!A:G,1,FALSE)),"",VLOOKUP(A835,'Cadastro-Estoque'!A:G,3,FALSE))</f>
        <v/>
      </c>
    </row>
    <row r="836" spans="5:8" ht="18.75" customHeight="1" x14ac:dyDescent="0.25">
      <c r="E836" s="2" t="str">
        <f t="shared" si="13"/>
        <v/>
      </c>
      <c r="F836" s="2" t="str">
        <f>IF(ISBLANK(A836),"",IF(ISERROR(VLOOKUP(A836,'Cadastro-Estoque'!A:G,1,FALSE)),"Produto não cadastrado",VLOOKUP(A836,'Cadastro-Estoque'!A:G,4,FALSE)))</f>
        <v/>
      </c>
      <c r="G836" s="2" t="str">
        <f>IF(ISBLANK(A836),"",IF(ISERROR(VLOOKUP(A836,'Cadastro-Estoque'!A:G,1,FALSE)),"Produto não cadastrado",VLOOKUP(A836,'Cadastro-Estoque'!A:G,2,FALSE)))</f>
        <v/>
      </c>
      <c r="H836" s="2" t="str">
        <f>IF(ISERROR(VLOOKUP(A836,'Cadastro-Estoque'!A:G,1,FALSE)),"",VLOOKUP(A836,'Cadastro-Estoque'!A:G,3,FALSE))</f>
        <v/>
      </c>
    </row>
    <row r="837" spans="5:8" ht="18.75" customHeight="1" x14ac:dyDescent="0.25">
      <c r="E837" s="2" t="str">
        <f t="shared" si="13"/>
        <v/>
      </c>
      <c r="F837" s="2" t="str">
        <f>IF(ISBLANK(A837),"",IF(ISERROR(VLOOKUP(A837,'Cadastro-Estoque'!A:G,1,FALSE)),"Produto não cadastrado",VLOOKUP(A837,'Cadastro-Estoque'!A:G,4,FALSE)))</f>
        <v/>
      </c>
      <c r="G837" s="2" t="str">
        <f>IF(ISBLANK(A837),"",IF(ISERROR(VLOOKUP(A837,'Cadastro-Estoque'!A:G,1,FALSE)),"Produto não cadastrado",VLOOKUP(A837,'Cadastro-Estoque'!A:G,2,FALSE)))</f>
        <v/>
      </c>
      <c r="H837" s="2" t="str">
        <f>IF(ISERROR(VLOOKUP(A837,'Cadastro-Estoque'!A:G,1,FALSE)),"",VLOOKUP(A837,'Cadastro-Estoque'!A:G,3,FALSE))</f>
        <v/>
      </c>
    </row>
    <row r="838" spans="5:8" ht="18.75" customHeight="1" x14ac:dyDescent="0.25">
      <c r="E838" s="2" t="str">
        <f t="shared" si="13"/>
        <v/>
      </c>
      <c r="F838" s="2" t="str">
        <f>IF(ISBLANK(A838),"",IF(ISERROR(VLOOKUP(A838,'Cadastro-Estoque'!A:G,1,FALSE)),"Produto não cadastrado",VLOOKUP(A838,'Cadastro-Estoque'!A:G,4,FALSE)))</f>
        <v/>
      </c>
      <c r="G838" s="2" t="str">
        <f>IF(ISBLANK(A838),"",IF(ISERROR(VLOOKUP(A838,'Cadastro-Estoque'!A:G,1,FALSE)),"Produto não cadastrado",VLOOKUP(A838,'Cadastro-Estoque'!A:G,2,FALSE)))</f>
        <v/>
      </c>
      <c r="H838" s="2" t="str">
        <f>IF(ISERROR(VLOOKUP(A838,'Cadastro-Estoque'!A:G,1,FALSE)),"",VLOOKUP(A838,'Cadastro-Estoque'!A:G,3,FALSE))</f>
        <v/>
      </c>
    </row>
    <row r="839" spans="5:8" ht="18.75" customHeight="1" x14ac:dyDescent="0.25">
      <c r="E839" s="2" t="str">
        <f t="shared" si="13"/>
        <v/>
      </c>
      <c r="F839" s="2" t="str">
        <f>IF(ISBLANK(A839),"",IF(ISERROR(VLOOKUP(A839,'Cadastro-Estoque'!A:G,1,FALSE)),"Produto não cadastrado",VLOOKUP(A839,'Cadastro-Estoque'!A:G,4,FALSE)))</f>
        <v/>
      </c>
      <c r="G839" s="2" t="str">
        <f>IF(ISBLANK(A839),"",IF(ISERROR(VLOOKUP(A839,'Cadastro-Estoque'!A:G,1,FALSE)),"Produto não cadastrado",VLOOKUP(A839,'Cadastro-Estoque'!A:G,2,FALSE)))</f>
        <v/>
      </c>
      <c r="H839" s="2" t="str">
        <f>IF(ISERROR(VLOOKUP(A839,'Cadastro-Estoque'!A:G,1,FALSE)),"",VLOOKUP(A839,'Cadastro-Estoque'!A:G,3,FALSE))</f>
        <v/>
      </c>
    </row>
    <row r="840" spans="5:8" ht="18.75" customHeight="1" x14ac:dyDescent="0.25">
      <c r="E840" s="2" t="str">
        <f t="shared" si="13"/>
        <v/>
      </c>
      <c r="F840" s="2" t="str">
        <f>IF(ISBLANK(A840),"",IF(ISERROR(VLOOKUP(A840,'Cadastro-Estoque'!A:G,1,FALSE)),"Produto não cadastrado",VLOOKUP(A840,'Cadastro-Estoque'!A:G,4,FALSE)))</f>
        <v/>
      </c>
      <c r="G840" s="2" t="str">
        <f>IF(ISBLANK(A840),"",IF(ISERROR(VLOOKUP(A840,'Cadastro-Estoque'!A:G,1,FALSE)),"Produto não cadastrado",VLOOKUP(A840,'Cadastro-Estoque'!A:G,2,FALSE)))</f>
        <v/>
      </c>
      <c r="H840" s="2" t="str">
        <f>IF(ISERROR(VLOOKUP(A840,'Cadastro-Estoque'!A:G,1,FALSE)),"",VLOOKUP(A840,'Cadastro-Estoque'!A:G,3,FALSE))</f>
        <v/>
      </c>
    </row>
    <row r="841" spans="5:8" ht="18.75" customHeight="1" x14ac:dyDescent="0.25">
      <c r="E841" s="2" t="str">
        <f t="shared" si="13"/>
        <v/>
      </c>
      <c r="F841" s="2" t="str">
        <f>IF(ISBLANK(A841),"",IF(ISERROR(VLOOKUP(A841,'Cadastro-Estoque'!A:G,1,FALSE)),"Produto não cadastrado",VLOOKUP(A841,'Cadastro-Estoque'!A:G,4,FALSE)))</f>
        <v/>
      </c>
      <c r="G841" s="2" t="str">
        <f>IF(ISBLANK(A841),"",IF(ISERROR(VLOOKUP(A841,'Cadastro-Estoque'!A:G,1,FALSE)),"Produto não cadastrado",VLOOKUP(A841,'Cadastro-Estoque'!A:G,2,FALSE)))</f>
        <v/>
      </c>
      <c r="H841" s="2" t="str">
        <f>IF(ISERROR(VLOOKUP(A841,'Cadastro-Estoque'!A:G,1,FALSE)),"",VLOOKUP(A841,'Cadastro-Estoque'!A:G,3,FALSE))</f>
        <v/>
      </c>
    </row>
    <row r="842" spans="5:8" ht="18.75" customHeight="1" x14ac:dyDescent="0.25">
      <c r="E842" s="2" t="str">
        <f t="shared" si="13"/>
        <v/>
      </c>
      <c r="F842" s="2" t="str">
        <f>IF(ISBLANK(A842),"",IF(ISERROR(VLOOKUP(A842,'Cadastro-Estoque'!A:G,1,FALSE)),"Produto não cadastrado",VLOOKUP(A842,'Cadastro-Estoque'!A:G,4,FALSE)))</f>
        <v/>
      </c>
      <c r="G842" s="2" t="str">
        <f>IF(ISBLANK(A842),"",IF(ISERROR(VLOOKUP(A842,'Cadastro-Estoque'!A:G,1,FALSE)),"Produto não cadastrado",VLOOKUP(A842,'Cadastro-Estoque'!A:G,2,FALSE)))</f>
        <v/>
      </c>
      <c r="H842" s="2" t="str">
        <f>IF(ISERROR(VLOOKUP(A842,'Cadastro-Estoque'!A:G,1,FALSE)),"",VLOOKUP(A842,'Cadastro-Estoque'!A:G,3,FALSE))</f>
        <v/>
      </c>
    </row>
    <row r="843" spans="5:8" ht="18.75" customHeight="1" x14ac:dyDescent="0.25">
      <c r="E843" s="2" t="str">
        <f t="shared" si="13"/>
        <v/>
      </c>
      <c r="F843" s="2" t="str">
        <f>IF(ISBLANK(A843),"",IF(ISERROR(VLOOKUP(A843,'Cadastro-Estoque'!A:G,1,FALSE)),"Produto não cadastrado",VLOOKUP(A843,'Cadastro-Estoque'!A:G,4,FALSE)))</f>
        <v/>
      </c>
      <c r="G843" s="2" t="str">
        <f>IF(ISBLANK(A843),"",IF(ISERROR(VLOOKUP(A843,'Cadastro-Estoque'!A:G,1,FALSE)),"Produto não cadastrado",VLOOKUP(A843,'Cadastro-Estoque'!A:G,2,FALSE)))</f>
        <v/>
      </c>
      <c r="H843" s="2" t="str">
        <f>IF(ISERROR(VLOOKUP(A843,'Cadastro-Estoque'!A:G,1,FALSE)),"",VLOOKUP(A843,'Cadastro-Estoque'!A:G,3,FALSE))</f>
        <v/>
      </c>
    </row>
    <row r="844" spans="5:8" ht="18.75" customHeight="1" x14ac:dyDescent="0.25">
      <c r="E844" s="2" t="str">
        <f t="shared" si="13"/>
        <v/>
      </c>
      <c r="F844" s="2" t="str">
        <f>IF(ISBLANK(A844),"",IF(ISERROR(VLOOKUP(A844,'Cadastro-Estoque'!A:G,1,FALSE)),"Produto não cadastrado",VLOOKUP(A844,'Cadastro-Estoque'!A:G,4,FALSE)))</f>
        <v/>
      </c>
      <c r="G844" s="2" t="str">
        <f>IF(ISBLANK(A844),"",IF(ISERROR(VLOOKUP(A844,'Cadastro-Estoque'!A:G,1,FALSE)),"Produto não cadastrado",VLOOKUP(A844,'Cadastro-Estoque'!A:G,2,FALSE)))</f>
        <v/>
      </c>
      <c r="H844" s="2" t="str">
        <f>IF(ISERROR(VLOOKUP(A844,'Cadastro-Estoque'!A:G,1,FALSE)),"",VLOOKUP(A844,'Cadastro-Estoque'!A:G,3,FALSE))</f>
        <v/>
      </c>
    </row>
    <row r="845" spans="5:8" ht="18.75" customHeight="1" x14ac:dyDescent="0.25">
      <c r="E845" s="2" t="str">
        <f t="shared" si="13"/>
        <v/>
      </c>
      <c r="F845" s="2" t="str">
        <f>IF(ISBLANK(A845),"",IF(ISERROR(VLOOKUP(A845,'Cadastro-Estoque'!A:G,1,FALSE)),"Produto não cadastrado",VLOOKUP(A845,'Cadastro-Estoque'!A:G,4,FALSE)))</f>
        <v/>
      </c>
      <c r="G845" s="2" t="str">
        <f>IF(ISBLANK(A845),"",IF(ISERROR(VLOOKUP(A845,'Cadastro-Estoque'!A:G,1,FALSE)),"Produto não cadastrado",VLOOKUP(A845,'Cadastro-Estoque'!A:G,2,FALSE)))</f>
        <v/>
      </c>
      <c r="H845" s="2" t="str">
        <f>IF(ISERROR(VLOOKUP(A845,'Cadastro-Estoque'!A:G,1,FALSE)),"",VLOOKUP(A845,'Cadastro-Estoque'!A:G,3,FALSE))</f>
        <v/>
      </c>
    </row>
    <row r="846" spans="5:8" ht="18.75" customHeight="1" x14ac:dyDescent="0.25">
      <c r="E846" s="2" t="str">
        <f t="shared" si="13"/>
        <v/>
      </c>
      <c r="F846" s="2" t="str">
        <f>IF(ISBLANK(A846),"",IF(ISERROR(VLOOKUP(A846,'Cadastro-Estoque'!A:G,1,FALSE)),"Produto não cadastrado",VLOOKUP(A846,'Cadastro-Estoque'!A:G,4,FALSE)))</f>
        <v/>
      </c>
      <c r="G846" s="2" t="str">
        <f>IF(ISBLANK(A846),"",IF(ISERROR(VLOOKUP(A846,'Cadastro-Estoque'!A:G,1,FALSE)),"Produto não cadastrado",VLOOKUP(A846,'Cadastro-Estoque'!A:G,2,FALSE)))</f>
        <v/>
      </c>
      <c r="H846" s="2" t="str">
        <f>IF(ISERROR(VLOOKUP(A846,'Cadastro-Estoque'!A:G,1,FALSE)),"",VLOOKUP(A846,'Cadastro-Estoque'!A:G,3,FALSE))</f>
        <v/>
      </c>
    </row>
    <row r="847" spans="5:8" ht="18.75" customHeight="1" x14ac:dyDescent="0.25">
      <c r="E847" s="2" t="str">
        <f t="shared" si="13"/>
        <v/>
      </c>
      <c r="F847" s="2" t="str">
        <f>IF(ISBLANK(A847),"",IF(ISERROR(VLOOKUP(A847,'Cadastro-Estoque'!A:G,1,FALSE)),"Produto não cadastrado",VLOOKUP(A847,'Cadastro-Estoque'!A:G,4,FALSE)))</f>
        <v/>
      </c>
      <c r="G847" s="2" t="str">
        <f>IF(ISBLANK(A847),"",IF(ISERROR(VLOOKUP(A847,'Cadastro-Estoque'!A:G,1,FALSE)),"Produto não cadastrado",VLOOKUP(A847,'Cadastro-Estoque'!A:G,2,FALSE)))</f>
        <v/>
      </c>
      <c r="H847" s="2" t="str">
        <f>IF(ISERROR(VLOOKUP(A847,'Cadastro-Estoque'!A:G,1,FALSE)),"",VLOOKUP(A847,'Cadastro-Estoque'!A:G,3,FALSE))</f>
        <v/>
      </c>
    </row>
    <row r="848" spans="5:8" ht="18.75" customHeight="1" x14ac:dyDescent="0.25">
      <c r="E848" s="2" t="str">
        <f t="shared" si="13"/>
        <v/>
      </c>
      <c r="F848" s="2" t="str">
        <f>IF(ISBLANK(A848),"",IF(ISERROR(VLOOKUP(A848,'Cadastro-Estoque'!A:G,1,FALSE)),"Produto não cadastrado",VLOOKUP(A848,'Cadastro-Estoque'!A:G,4,FALSE)))</f>
        <v/>
      </c>
      <c r="G848" s="2" t="str">
        <f>IF(ISBLANK(A848),"",IF(ISERROR(VLOOKUP(A848,'Cadastro-Estoque'!A:G,1,FALSE)),"Produto não cadastrado",VLOOKUP(A848,'Cadastro-Estoque'!A:G,2,FALSE)))</f>
        <v/>
      </c>
      <c r="H848" s="2" t="str">
        <f>IF(ISERROR(VLOOKUP(A848,'Cadastro-Estoque'!A:G,1,FALSE)),"",VLOOKUP(A848,'Cadastro-Estoque'!A:G,3,FALSE))</f>
        <v/>
      </c>
    </row>
    <row r="849" spans="5:8" ht="18.75" customHeight="1" x14ac:dyDescent="0.25">
      <c r="E849" s="2" t="str">
        <f t="shared" si="13"/>
        <v/>
      </c>
      <c r="F849" s="2" t="str">
        <f>IF(ISBLANK(A849),"",IF(ISERROR(VLOOKUP(A849,'Cadastro-Estoque'!A:G,1,FALSE)),"Produto não cadastrado",VLOOKUP(A849,'Cadastro-Estoque'!A:G,4,FALSE)))</f>
        <v/>
      </c>
      <c r="G849" s="2" t="str">
        <f>IF(ISBLANK(A849),"",IF(ISERROR(VLOOKUP(A849,'Cadastro-Estoque'!A:G,1,FALSE)),"Produto não cadastrado",VLOOKUP(A849,'Cadastro-Estoque'!A:G,2,FALSE)))</f>
        <v/>
      </c>
      <c r="H849" s="2" t="str">
        <f>IF(ISERROR(VLOOKUP(A849,'Cadastro-Estoque'!A:G,1,FALSE)),"",VLOOKUP(A849,'Cadastro-Estoque'!A:G,3,FALSE))</f>
        <v/>
      </c>
    </row>
    <row r="850" spans="5:8" ht="18.75" customHeight="1" x14ac:dyDescent="0.25">
      <c r="E850" s="2" t="str">
        <f t="shared" si="13"/>
        <v/>
      </c>
      <c r="F850" s="2" t="str">
        <f>IF(ISBLANK(A850),"",IF(ISERROR(VLOOKUP(A850,'Cadastro-Estoque'!A:G,1,FALSE)),"Produto não cadastrado",VLOOKUP(A850,'Cadastro-Estoque'!A:G,4,FALSE)))</f>
        <v/>
      </c>
      <c r="G850" s="2" t="str">
        <f>IF(ISBLANK(A850),"",IF(ISERROR(VLOOKUP(A850,'Cadastro-Estoque'!A:G,1,FALSE)),"Produto não cadastrado",VLOOKUP(A850,'Cadastro-Estoque'!A:G,2,FALSE)))</f>
        <v/>
      </c>
      <c r="H850" s="2" t="str">
        <f>IF(ISERROR(VLOOKUP(A850,'Cadastro-Estoque'!A:G,1,FALSE)),"",VLOOKUP(A850,'Cadastro-Estoque'!A:G,3,FALSE))</f>
        <v/>
      </c>
    </row>
    <row r="851" spans="5:8" ht="18.75" customHeight="1" x14ac:dyDescent="0.25">
      <c r="E851" s="2" t="str">
        <f t="shared" si="13"/>
        <v/>
      </c>
      <c r="F851" s="2" t="str">
        <f>IF(ISBLANK(A851),"",IF(ISERROR(VLOOKUP(A851,'Cadastro-Estoque'!A:G,1,FALSE)),"Produto não cadastrado",VLOOKUP(A851,'Cadastro-Estoque'!A:G,4,FALSE)))</f>
        <v/>
      </c>
      <c r="G851" s="2" t="str">
        <f>IF(ISBLANK(A851),"",IF(ISERROR(VLOOKUP(A851,'Cadastro-Estoque'!A:G,1,FALSE)),"Produto não cadastrado",VLOOKUP(A851,'Cadastro-Estoque'!A:G,2,FALSE)))</f>
        <v/>
      </c>
      <c r="H851" s="2" t="str">
        <f>IF(ISERROR(VLOOKUP(A851,'Cadastro-Estoque'!A:G,1,FALSE)),"",VLOOKUP(A851,'Cadastro-Estoque'!A:G,3,FALSE))</f>
        <v/>
      </c>
    </row>
    <row r="852" spans="5:8" ht="18.75" customHeight="1" x14ac:dyDescent="0.25">
      <c r="E852" s="2" t="str">
        <f t="shared" si="13"/>
        <v/>
      </c>
      <c r="F852" s="2" t="str">
        <f>IF(ISBLANK(A852),"",IF(ISERROR(VLOOKUP(A852,'Cadastro-Estoque'!A:G,1,FALSE)),"Produto não cadastrado",VLOOKUP(A852,'Cadastro-Estoque'!A:G,4,FALSE)))</f>
        <v/>
      </c>
      <c r="G852" s="2" t="str">
        <f>IF(ISBLANK(A852),"",IF(ISERROR(VLOOKUP(A852,'Cadastro-Estoque'!A:G,1,FALSE)),"Produto não cadastrado",VLOOKUP(A852,'Cadastro-Estoque'!A:G,2,FALSE)))</f>
        <v/>
      </c>
      <c r="H852" s="2" t="str">
        <f>IF(ISERROR(VLOOKUP(A852,'Cadastro-Estoque'!A:G,1,FALSE)),"",VLOOKUP(A852,'Cadastro-Estoque'!A:G,3,FALSE))</f>
        <v/>
      </c>
    </row>
    <row r="853" spans="5:8" ht="18.75" customHeight="1" x14ac:dyDescent="0.25">
      <c r="E853" s="2" t="str">
        <f t="shared" si="13"/>
        <v/>
      </c>
      <c r="F853" s="2" t="str">
        <f>IF(ISBLANK(A853),"",IF(ISERROR(VLOOKUP(A853,'Cadastro-Estoque'!A:G,1,FALSE)),"Produto não cadastrado",VLOOKUP(A853,'Cadastro-Estoque'!A:G,4,FALSE)))</f>
        <v/>
      </c>
      <c r="G853" s="2" t="str">
        <f>IF(ISBLANK(A853),"",IF(ISERROR(VLOOKUP(A853,'Cadastro-Estoque'!A:G,1,FALSE)),"Produto não cadastrado",VLOOKUP(A853,'Cadastro-Estoque'!A:G,2,FALSE)))</f>
        <v/>
      </c>
      <c r="H853" s="2" t="str">
        <f>IF(ISERROR(VLOOKUP(A853,'Cadastro-Estoque'!A:G,1,FALSE)),"",VLOOKUP(A853,'Cadastro-Estoque'!A:G,3,FALSE))</f>
        <v/>
      </c>
    </row>
    <row r="854" spans="5:8" ht="18.75" customHeight="1" x14ac:dyDescent="0.25">
      <c r="E854" s="2" t="str">
        <f t="shared" si="13"/>
        <v/>
      </c>
      <c r="F854" s="2" t="str">
        <f>IF(ISBLANK(A854),"",IF(ISERROR(VLOOKUP(A854,'Cadastro-Estoque'!A:G,1,FALSE)),"Produto não cadastrado",VLOOKUP(A854,'Cadastro-Estoque'!A:G,4,FALSE)))</f>
        <v/>
      </c>
      <c r="G854" s="2" t="str">
        <f>IF(ISBLANK(A854),"",IF(ISERROR(VLOOKUP(A854,'Cadastro-Estoque'!A:G,1,FALSE)),"Produto não cadastrado",VLOOKUP(A854,'Cadastro-Estoque'!A:G,2,FALSE)))</f>
        <v/>
      </c>
      <c r="H854" s="2" t="str">
        <f>IF(ISERROR(VLOOKUP(A854,'Cadastro-Estoque'!A:G,1,FALSE)),"",VLOOKUP(A854,'Cadastro-Estoque'!A:G,3,FALSE))</f>
        <v/>
      </c>
    </row>
    <row r="855" spans="5:8" ht="18.75" customHeight="1" x14ac:dyDescent="0.25">
      <c r="E855" s="2" t="str">
        <f t="shared" si="13"/>
        <v/>
      </c>
      <c r="F855" s="2" t="str">
        <f>IF(ISBLANK(A855),"",IF(ISERROR(VLOOKUP(A855,'Cadastro-Estoque'!A:G,1,FALSE)),"Produto não cadastrado",VLOOKUP(A855,'Cadastro-Estoque'!A:G,4,FALSE)))</f>
        <v/>
      </c>
      <c r="G855" s="2" t="str">
        <f>IF(ISBLANK(A855),"",IF(ISERROR(VLOOKUP(A855,'Cadastro-Estoque'!A:G,1,FALSE)),"Produto não cadastrado",VLOOKUP(A855,'Cadastro-Estoque'!A:G,2,FALSE)))</f>
        <v/>
      </c>
      <c r="H855" s="2" t="str">
        <f>IF(ISERROR(VLOOKUP(A855,'Cadastro-Estoque'!A:G,1,FALSE)),"",VLOOKUP(A855,'Cadastro-Estoque'!A:G,3,FALSE))</f>
        <v/>
      </c>
    </row>
    <row r="856" spans="5:8" ht="18.75" customHeight="1" x14ac:dyDescent="0.25">
      <c r="E856" s="2" t="str">
        <f t="shared" si="13"/>
        <v/>
      </c>
      <c r="F856" s="2" t="str">
        <f>IF(ISBLANK(A856),"",IF(ISERROR(VLOOKUP(A856,'Cadastro-Estoque'!A:G,1,FALSE)),"Produto não cadastrado",VLOOKUP(A856,'Cadastro-Estoque'!A:G,4,FALSE)))</f>
        <v/>
      </c>
      <c r="G856" s="2" t="str">
        <f>IF(ISBLANK(A856),"",IF(ISERROR(VLOOKUP(A856,'Cadastro-Estoque'!A:G,1,FALSE)),"Produto não cadastrado",VLOOKUP(A856,'Cadastro-Estoque'!A:G,2,FALSE)))</f>
        <v/>
      </c>
      <c r="H856" s="2" t="str">
        <f>IF(ISERROR(VLOOKUP(A856,'Cadastro-Estoque'!A:G,1,FALSE)),"",VLOOKUP(A856,'Cadastro-Estoque'!A:G,3,FALSE))</f>
        <v/>
      </c>
    </row>
    <row r="857" spans="5:8" ht="18.75" customHeight="1" x14ac:dyDescent="0.25">
      <c r="E857" s="2" t="str">
        <f t="shared" si="13"/>
        <v/>
      </c>
      <c r="F857" s="2" t="str">
        <f>IF(ISBLANK(A857),"",IF(ISERROR(VLOOKUP(A857,'Cadastro-Estoque'!A:G,1,FALSE)),"Produto não cadastrado",VLOOKUP(A857,'Cadastro-Estoque'!A:G,4,FALSE)))</f>
        <v/>
      </c>
      <c r="G857" s="2" t="str">
        <f>IF(ISBLANK(A857),"",IF(ISERROR(VLOOKUP(A857,'Cadastro-Estoque'!A:G,1,FALSE)),"Produto não cadastrado",VLOOKUP(A857,'Cadastro-Estoque'!A:G,2,FALSE)))</f>
        <v/>
      </c>
      <c r="H857" s="2" t="str">
        <f>IF(ISERROR(VLOOKUP(A857,'Cadastro-Estoque'!A:G,1,FALSE)),"",VLOOKUP(A857,'Cadastro-Estoque'!A:G,3,FALSE))</f>
        <v/>
      </c>
    </row>
    <row r="858" spans="5:8" ht="18.75" customHeight="1" x14ac:dyDescent="0.25">
      <c r="E858" s="2" t="str">
        <f t="shared" si="13"/>
        <v/>
      </c>
      <c r="F858" s="2" t="str">
        <f>IF(ISBLANK(A858),"",IF(ISERROR(VLOOKUP(A858,'Cadastro-Estoque'!A:G,1,FALSE)),"Produto não cadastrado",VLOOKUP(A858,'Cadastro-Estoque'!A:G,4,FALSE)))</f>
        <v/>
      </c>
      <c r="G858" s="2" t="str">
        <f>IF(ISBLANK(A858),"",IF(ISERROR(VLOOKUP(A858,'Cadastro-Estoque'!A:G,1,FALSE)),"Produto não cadastrado",VLOOKUP(A858,'Cadastro-Estoque'!A:G,2,FALSE)))</f>
        <v/>
      </c>
      <c r="H858" s="2" t="str">
        <f>IF(ISERROR(VLOOKUP(A858,'Cadastro-Estoque'!A:G,1,FALSE)),"",VLOOKUP(A858,'Cadastro-Estoque'!A:G,3,FALSE))</f>
        <v/>
      </c>
    </row>
    <row r="859" spans="5:8" ht="18.75" customHeight="1" x14ac:dyDescent="0.25">
      <c r="E859" s="2" t="str">
        <f t="shared" si="13"/>
        <v/>
      </c>
      <c r="F859" s="2" t="str">
        <f>IF(ISBLANK(A859),"",IF(ISERROR(VLOOKUP(A859,'Cadastro-Estoque'!A:G,1,FALSE)),"Produto não cadastrado",VLOOKUP(A859,'Cadastro-Estoque'!A:G,4,FALSE)))</f>
        <v/>
      </c>
      <c r="G859" s="2" t="str">
        <f>IF(ISBLANK(A859),"",IF(ISERROR(VLOOKUP(A859,'Cadastro-Estoque'!A:G,1,FALSE)),"Produto não cadastrado",VLOOKUP(A859,'Cadastro-Estoque'!A:G,2,FALSE)))</f>
        <v/>
      </c>
      <c r="H859" s="2" t="str">
        <f>IF(ISERROR(VLOOKUP(A859,'Cadastro-Estoque'!A:G,1,FALSE)),"",VLOOKUP(A859,'Cadastro-Estoque'!A:G,3,FALSE))</f>
        <v/>
      </c>
    </row>
    <row r="860" spans="5:8" ht="18.75" customHeight="1" x14ac:dyDescent="0.25">
      <c r="E860" s="2" t="str">
        <f t="shared" si="13"/>
        <v/>
      </c>
      <c r="F860" s="2" t="str">
        <f>IF(ISBLANK(A860),"",IF(ISERROR(VLOOKUP(A860,'Cadastro-Estoque'!A:G,1,FALSE)),"Produto não cadastrado",VLOOKUP(A860,'Cadastro-Estoque'!A:G,4,FALSE)))</f>
        <v/>
      </c>
      <c r="G860" s="2" t="str">
        <f>IF(ISBLANK(A860),"",IF(ISERROR(VLOOKUP(A860,'Cadastro-Estoque'!A:G,1,FALSE)),"Produto não cadastrado",VLOOKUP(A860,'Cadastro-Estoque'!A:G,2,FALSE)))</f>
        <v/>
      </c>
      <c r="H860" s="2" t="str">
        <f>IF(ISERROR(VLOOKUP(A860,'Cadastro-Estoque'!A:G,1,FALSE)),"",VLOOKUP(A860,'Cadastro-Estoque'!A:G,3,FALSE))</f>
        <v/>
      </c>
    </row>
    <row r="861" spans="5:8" ht="18.75" customHeight="1" x14ac:dyDescent="0.25">
      <c r="E861" s="2" t="str">
        <f t="shared" si="13"/>
        <v/>
      </c>
      <c r="F861" s="2" t="str">
        <f>IF(ISBLANK(A861),"",IF(ISERROR(VLOOKUP(A861,'Cadastro-Estoque'!A:G,1,FALSE)),"Produto não cadastrado",VLOOKUP(A861,'Cadastro-Estoque'!A:G,4,FALSE)))</f>
        <v/>
      </c>
      <c r="G861" s="2" t="str">
        <f>IF(ISBLANK(A861),"",IF(ISERROR(VLOOKUP(A861,'Cadastro-Estoque'!A:G,1,FALSE)),"Produto não cadastrado",VLOOKUP(A861,'Cadastro-Estoque'!A:G,2,FALSE)))</f>
        <v/>
      </c>
      <c r="H861" s="2" t="str">
        <f>IF(ISERROR(VLOOKUP(A861,'Cadastro-Estoque'!A:G,1,FALSE)),"",VLOOKUP(A861,'Cadastro-Estoque'!A:G,3,FALSE))</f>
        <v/>
      </c>
    </row>
    <row r="862" spans="5:8" ht="18.75" customHeight="1" x14ac:dyDescent="0.25">
      <c r="E862" s="2" t="str">
        <f t="shared" si="13"/>
        <v/>
      </c>
      <c r="F862" s="2" t="str">
        <f>IF(ISBLANK(A862),"",IF(ISERROR(VLOOKUP(A862,'Cadastro-Estoque'!A:G,1,FALSE)),"Produto não cadastrado",VLOOKUP(A862,'Cadastro-Estoque'!A:G,4,FALSE)))</f>
        <v/>
      </c>
      <c r="G862" s="2" t="str">
        <f>IF(ISBLANK(A862),"",IF(ISERROR(VLOOKUP(A862,'Cadastro-Estoque'!A:G,1,FALSE)),"Produto não cadastrado",VLOOKUP(A862,'Cadastro-Estoque'!A:G,2,FALSE)))</f>
        <v/>
      </c>
      <c r="H862" s="2" t="str">
        <f>IF(ISERROR(VLOOKUP(A862,'Cadastro-Estoque'!A:G,1,FALSE)),"",VLOOKUP(A862,'Cadastro-Estoque'!A:G,3,FALSE))</f>
        <v/>
      </c>
    </row>
    <row r="863" spans="5:8" ht="18.75" customHeight="1" x14ac:dyDescent="0.25">
      <c r="E863" s="2" t="str">
        <f t="shared" si="13"/>
        <v/>
      </c>
      <c r="F863" s="2" t="str">
        <f>IF(ISBLANK(A863),"",IF(ISERROR(VLOOKUP(A863,'Cadastro-Estoque'!A:G,1,FALSE)),"Produto não cadastrado",VLOOKUP(A863,'Cadastro-Estoque'!A:G,4,FALSE)))</f>
        <v/>
      </c>
      <c r="G863" s="2" t="str">
        <f>IF(ISBLANK(A863),"",IF(ISERROR(VLOOKUP(A863,'Cadastro-Estoque'!A:G,1,FALSE)),"Produto não cadastrado",VLOOKUP(A863,'Cadastro-Estoque'!A:G,2,FALSE)))</f>
        <v/>
      </c>
      <c r="H863" s="2" t="str">
        <f>IF(ISERROR(VLOOKUP(A863,'Cadastro-Estoque'!A:G,1,FALSE)),"",VLOOKUP(A863,'Cadastro-Estoque'!A:G,3,FALSE))</f>
        <v/>
      </c>
    </row>
    <row r="864" spans="5:8" ht="18.75" customHeight="1" x14ac:dyDescent="0.25">
      <c r="E864" s="2" t="str">
        <f t="shared" si="13"/>
        <v/>
      </c>
      <c r="F864" s="2" t="str">
        <f>IF(ISBLANK(A864),"",IF(ISERROR(VLOOKUP(A864,'Cadastro-Estoque'!A:G,1,FALSE)),"Produto não cadastrado",VLOOKUP(A864,'Cadastro-Estoque'!A:G,4,FALSE)))</f>
        <v/>
      </c>
      <c r="G864" s="2" t="str">
        <f>IF(ISBLANK(A864),"",IF(ISERROR(VLOOKUP(A864,'Cadastro-Estoque'!A:G,1,FALSE)),"Produto não cadastrado",VLOOKUP(A864,'Cadastro-Estoque'!A:G,2,FALSE)))</f>
        <v/>
      </c>
      <c r="H864" s="2" t="str">
        <f>IF(ISERROR(VLOOKUP(A864,'Cadastro-Estoque'!A:G,1,FALSE)),"",VLOOKUP(A864,'Cadastro-Estoque'!A:G,3,FALSE))</f>
        <v/>
      </c>
    </row>
    <row r="865" spans="5:8" ht="18.75" customHeight="1" x14ac:dyDescent="0.25">
      <c r="E865" s="2" t="str">
        <f t="shared" si="13"/>
        <v/>
      </c>
      <c r="F865" s="2" t="str">
        <f>IF(ISBLANK(A865),"",IF(ISERROR(VLOOKUP(A865,'Cadastro-Estoque'!A:G,1,FALSE)),"Produto não cadastrado",VLOOKUP(A865,'Cadastro-Estoque'!A:G,4,FALSE)))</f>
        <v/>
      </c>
      <c r="G865" s="2" t="str">
        <f>IF(ISBLANK(A865),"",IF(ISERROR(VLOOKUP(A865,'Cadastro-Estoque'!A:G,1,FALSE)),"Produto não cadastrado",VLOOKUP(A865,'Cadastro-Estoque'!A:G,2,FALSE)))</f>
        <v/>
      </c>
      <c r="H865" s="2" t="str">
        <f>IF(ISERROR(VLOOKUP(A865,'Cadastro-Estoque'!A:G,1,FALSE)),"",VLOOKUP(A865,'Cadastro-Estoque'!A:G,3,FALSE))</f>
        <v/>
      </c>
    </row>
    <row r="866" spans="5:8" ht="18.75" customHeight="1" x14ac:dyDescent="0.25">
      <c r="E866" s="2" t="str">
        <f t="shared" si="13"/>
        <v/>
      </c>
      <c r="F866" s="2" t="str">
        <f>IF(ISBLANK(A866),"",IF(ISERROR(VLOOKUP(A866,'Cadastro-Estoque'!A:G,1,FALSE)),"Produto não cadastrado",VLOOKUP(A866,'Cadastro-Estoque'!A:G,4,FALSE)))</f>
        <v/>
      </c>
      <c r="G866" s="2" t="str">
        <f>IF(ISBLANK(A866),"",IF(ISERROR(VLOOKUP(A866,'Cadastro-Estoque'!A:G,1,FALSE)),"Produto não cadastrado",VLOOKUP(A866,'Cadastro-Estoque'!A:G,2,FALSE)))</f>
        <v/>
      </c>
      <c r="H866" s="2" t="str">
        <f>IF(ISERROR(VLOOKUP(A866,'Cadastro-Estoque'!A:G,1,FALSE)),"",VLOOKUP(A866,'Cadastro-Estoque'!A:G,3,FALSE))</f>
        <v/>
      </c>
    </row>
    <row r="867" spans="5:8" ht="18.75" customHeight="1" x14ac:dyDescent="0.25">
      <c r="E867" s="2" t="str">
        <f t="shared" si="13"/>
        <v/>
      </c>
      <c r="F867" s="2" t="str">
        <f>IF(ISBLANK(A867),"",IF(ISERROR(VLOOKUP(A867,'Cadastro-Estoque'!A:G,1,FALSE)),"Produto não cadastrado",VLOOKUP(A867,'Cadastro-Estoque'!A:G,4,FALSE)))</f>
        <v/>
      </c>
      <c r="G867" s="2" t="str">
        <f>IF(ISBLANK(A867),"",IF(ISERROR(VLOOKUP(A867,'Cadastro-Estoque'!A:G,1,FALSE)),"Produto não cadastrado",VLOOKUP(A867,'Cadastro-Estoque'!A:G,2,FALSE)))</f>
        <v/>
      </c>
      <c r="H867" s="2" t="str">
        <f>IF(ISERROR(VLOOKUP(A867,'Cadastro-Estoque'!A:G,1,FALSE)),"",VLOOKUP(A867,'Cadastro-Estoque'!A:G,3,FALSE))</f>
        <v/>
      </c>
    </row>
    <row r="868" spans="5:8" ht="18.75" customHeight="1" x14ac:dyDescent="0.25">
      <c r="E868" s="2" t="str">
        <f t="shared" si="13"/>
        <v/>
      </c>
      <c r="F868" s="2" t="str">
        <f>IF(ISBLANK(A868),"",IF(ISERROR(VLOOKUP(A868,'Cadastro-Estoque'!A:G,1,FALSE)),"Produto não cadastrado",VLOOKUP(A868,'Cadastro-Estoque'!A:G,4,FALSE)))</f>
        <v/>
      </c>
      <c r="G868" s="2" t="str">
        <f>IF(ISBLANK(A868),"",IF(ISERROR(VLOOKUP(A868,'Cadastro-Estoque'!A:G,1,FALSE)),"Produto não cadastrado",VLOOKUP(A868,'Cadastro-Estoque'!A:G,2,FALSE)))</f>
        <v/>
      </c>
      <c r="H868" s="2" t="str">
        <f>IF(ISERROR(VLOOKUP(A868,'Cadastro-Estoque'!A:G,1,FALSE)),"",VLOOKUP(A868,'Cadastro-Estoque'!A:G,3,FALSE))</f>
        <v/>
      </c>
    </row>
    <row r="869" spans="5:8" ht="18.75" customHeight="1" x14ac:dyDescent="0.25">
      <c r="E869" s="2" t="str">
        <f t="shared" si="13"/>
        <v/>
      </c>
      <c r="F869" s="2" t="str">
        <f>IF(ISBLANK(A869),"",IF(ISERROR(VLOOKUP(A869,'Cadastro-Estoque'!A:G,1,FALSE)),"Produto não cadastrado",VLOOKUP(A869,'Cadastro-Estoque'!A:G,4,FALSE)))</f>
        <v/>
      </c>
      <c r="G869" s="2" t="str">
        <f>IF(ISBLANK(A869),"",IF(ISERROR(VLOOKUP(A869,'Cadastro-Estoque'!A:G,1,FALSE)),"Produto não cadastrado",VLOOKUP(A869,'Cadastro-Estoque'!A:G,2,FALSE)))</f>
        <v/>
      </c>
      <c r="H869" s="2" t="str">
        <f>IF(ISERROR(VLOOKUP(A869,'Cadastro-Estoque'!A:G,1,FALSE)),"",VLOOKUP(A869,'Cadastro-Estoque'!A:G,3,FALSE))</f>
        <v/>
      </c>
    </row>
    <row r="870" spans="5:8" ht="18.75" customHeight="1" x14ac:dyDescent="0.25">
      <c r="E870" s="2" t="str">
        <f t="shared" si="13"/>
        <v/>
      </c>
      <c r="F870" s="2" t="str">
        <f>IF(ISBLANK(A870),"",IF(ISERROR(VLOOKUP(A870,'Cadastro-Estoque'!A:G,1,FALSE)),"Produto não cadastrado",VLOOKUP(A870,'Cadastro-Estoque'!A:G,4,FALSE)))</f>
        <v/>
      </c>
      <c r="G870" s="2" t="str">
        <f>IF(ISBLANK(A870),"",IF(ISERROR(VLOOKUP(A870,'Cadastro-Estoque'!A:G,1,FALSE)),"Produto não cadastrado",VLOOKUP(A870,'Cadastro-Estoque'!A:G,2,FALSE)))</f>
        <v/>
      </c>
      <c r="H870" s="2" t="str">
        <f>IF(ISERROR(VLOOKUP(A870,'Cadastro-Estoque'!A:G,1,FALSE)),"",VLOOKUP(A870,'Cadastro-Estoque'!A:G,3,FALSE))</f>
        <v/>
      </c>
    </row>
    <row r="871" spans="5:8" ht="18.75" customHeight="1" x14ac:dyDescent="0.25">
      <c r="E871" s="2" t="str">
        <f t="shared" si="13"/>
        <v/>
      </c>
      <c r="F871" s="2" t="str">
        <f>IF(ISBLANK(A871),"",IF(ISERROR(VLOOKUP(A871,'Cadastro-Estoque'!A:G,1,FALSE)),"Produto não cadastrado",VLOOKUP(A871,'Cadastro-Estoque'!A:G,4,FALSE)))</f>
        <v/>
      </c>
      <c r="G871" s="2" t="str">
        <f>IF(ISBLANK(A871),"",IF(ISERROR(VLOOKUP(A871,'Cadastro-Estoque'!A:G,1,FALSE)),"Produto não cadastrado",VLOOKUP(A871,'Cadastro-Estoque'!A:G,2,FALSE)))</f>
        <v/>
      </c>
      <c r="H871" s="2" t="str">
        <f>IF(ISERROR(VLOOKUP(A871,'Cadastro-Estoque'!A:G,1,FALSE)),"",VLOOKUP(A871,'Cadastro-Estoque'!A:G,3,FALSE))</f>
        <v/>
      </c>
    </row>
    <row r="872" spans="5:8" ht="18.75" customHeight="1" x14ac:dyDescent="0.25">
      <c r="E872" s="2" t="str">
        <f t="shared" si="13"/>
        <v/>
      </c>
      <c r="F872" s="2" t="str">
        <f>IF(ISBLANK(A872),"",IF(ISERROR(VLOOKUP(A872,'Cadastro-Estoque'!A:G,1,FALSE)),"Produto não cadastrado",VLOOKUP(A872,'Cadastro-Estoque'!A:G,4,FALSE)))</f>
        <v/>
      </c>
      <c r="G872" s="2" t="str">
        <f>IF(ISBLANK(A872),"",IF(ISERROR(VLOOKUP(A872,'Cadastro-Estoque'!A:G,1,FALSE)),"Produto não cadastrado",VLOOKUP(A872,'Cadastro-Estoque'!A:G,2,FALSE)))</f>
        <v/>
      </c>
      <c r="H872" s="2" t="str">
        <f>IF(ISERROR(VLOOKUP(A872,'Cadastro-Estoque'!A:G,1,FALSE)),"",VLOOKUP(A872,'Cadastro-Estoque'!A:G,3,FALSE))</f>
        <v/>
      </c>
    </row>
    <row r="873" spans="5:8" ht="18.75" customHeight="1" x14ac:dyDescent="0.25">
      <c r="E873" s="2" t="str">
        <f t="shared" si="13"/>
        <v/>
      </c>
      <c r="F873" s="2" t="str">
        <f>IF(ISBLANK(A873),"",IF(ISERROR(VLOOKUP(A873,'Cadastro-Estoque'!A:G,1,FALSE)),"Produto não cadastrado",VLOOKUP(A873,'Cadastro-Estoque'!A:G,4,FALSE)))</f>
        <v/>
      </c>
      <c r="G873" s="2" t="str">
        <f>IF(ISBLANK(A873),"",IF(ISERROR(VLOOKUP(A873,'Cadastro-Estoque'!A:G,1,FALSE)),"Produto não cadastrado",VLOOKUP(A873,'Cadastro-Estoque'!A:G,2,FALSE)))</f>
        <v/>
      </c>
      <c r="H873" s="2" t="str">
        <f>IF(ISERROR(VLOOKUP(A873,'Cadastro-Estoque'!A:G,1,FALSE)),"",VLOOKUP(A873,'Cadastro-Estoque'!A:G,3,FALSE))</f>
        <v/>
      </c>
    </row>
    <row r="874" spans="5:8" ht="18.75" customHeight="1" x14ac:dyDescent="0.25">
      <c r="E874" s="2" t="str">
        <f t="shared" si="13"/>
        <v/>
      </c>
      <c r="F874" s="2" t="str">
        <f>IF(ISBLANK(A874),"",IF(ISERROR(VLOOKUP(A874,'Cadastro-Estoque'!A:G,1,FALSE)),"Produto não cadastrado",VLOOKUP(A874,'Cadastro-Estoque'!A:G,4,FALSE)))</f>
        <v/>
      </c>
      <c r="G874" s="2" t="str">
        <f>IF(ISBLANK(A874),"",IF(ISERROR(VLOOKUP(A874,'Cadastro-Estoque'!A:G,1,FALSE)),"Produto não cadastrado",VLOOKUP(A874,'Cadastro-Estoque'!A:G,2,FALSE)))</f>
        <v/>
      </c>
      <c r="H874" s="2" t="str">
        <f>IF(ISERROR(VLOOKUP(A874,'Cadastro-Estoque'!A:G,1,FALSE)),"",VLOOKUP(A874,'Cadastro-Estoque'!A:G,3,FALSE))</f>
        <v/>
      </c>
    </row>
    <row r="875" spans="5:8" ht="18.75" customHeight="1" x14ac:dyDescent="0.25">
      <c r="E875" s="2" t="str">
        <f t="shared" si="13"/>
        <v/>
      </c>
      <c r="F875" s="2" t="str">
        <f>IF(ISBLANK(A875),"",IF(ISERROR(VLOOKUP(A875,'Cadastro-Estoque'!A:G,1,FALSE)),"Produto não cadastrado",VLOOKUP(A875,'Cadastro-Estoque'!A:G,4,FALSE)))</f>
        <v/>
      </c>
      <c r="G875" s="2" t="str">
        <f>IF(ISBLANK(A875),"",IF(ISERROR(VLOOKUP(A875,'Cadastro-Estoque'!A:G,1,FALSE)),"Produto não cadastrado",VLOOKUP(A875,'Cadastro-Estoque'!A:G,2,FALSE)))</f>
        <v/>
      </c>
      <c r="H875" s="2" t="str">
        <f>IF(ISERROR(VLOOKUP(A875,'Cadastro-Estoque'!A:G,1,FALSE)),"",VLOOKUP(A875,'Cadastro-Estoque'!A:G,3,FALSE))</f>
        <v/>
      </c>
    </row>
    <row r="876" spans="5:8" ht="18.75" customHeight="1" x14ac:dyDescent="0.25">
      <c r="E876" s="2" t="str">
        <f t="shared" si="13"/>
        <v/>
      </c>
      <c r="F876" s="2" t="str">
        <f>IF(ISBLANK(A876),"",IF(ISERROR(VLOOKUP(A876,'Cadastro-Estoque'!A:G,1,FALSE)),"Produto não cadastrado",VLOOKUP(A876,'Cadastro-Estoque'!A:G,4,FALSE)))</f>
        <v/>
      </c>
      <c r="G876" s="2" t="str">
        <f>IF(ISBLANK(A876),"",IF(ISERROR(VLOOKUP(A876,'Cadastro-Estoque'!A:G,1,FALSE)),"Produto não cadastrado",VLOOKUP(A876,'Cadastro-Estoque'!A:G,2,FALSE)))</f>
        <v/>
      </c>
      <c r="H876" s="2" t="str">
        <f>IF(ISERROR(VLOOKUP(A876,'Cadastro-Estoque'!A:G,1,FALSE)),"",VLOOKUP(A876,'Cadastro-Estoque'!A:G,3,FALSE))</f>
        <v/>
      </c>
    </row>
    <row r="877" spans="5:8" ht="18.75" customHeight="1" x14ac:dyDescent="0.25">
      <c r="E877" s="2" t="str">
        <f t="shared" si="13"/>
        <v/>
      </c>
      <c r="F877" s="2" t="str">
        <f>IF(ISBLANK(A877),"",IF(ISERROR(VLOOKUP(A877,'Cadastro-Estoque'!A:G,1,FALSE)),"Produto não cadastrado",VLOOKUP(A877,'Cadastro-Estoque'!A:G,4,FALSE)))</f>
        <v/>
      </c>
      <c r="G877" s="2" t="str">
        <f>IF(ISBLANK(A877),"",IF(ISERROR(VLOOKUP(A877,'Cadastro-Estoque'!A:G,1,FALSE)),"Produto não cadastrado",VLOOKUP(A877,'Cadastro-Estoque'!A:G,2,FALSE)))</f>
        <v/>
      </c>
      <c r="H877" s="2" t="str">
        <f>IF(ISERROR(VLOOKUP(A877,'Cadastro-Estoque'!A:G,1,FALSE)),"",VLOOKUP(A877,'Cadastro-Estoque'!A:G,3,FALSE))</f>
        <v/>
      </c>
    </row>
    <row r="878" spans="5:8" ht="18.75" customHeight="1" x14ac:dyDescent="0.25">
      <c r="E878" s="2" t="str">
        <f t="shared" si="13"/>
        <v/>
      </c>
      <c r="F878" s="2" t="str">
        <f>IF(ISBLANK(A878),"",IF(ISERROR(VLOOKUP(A878,'Cadastro-Estoque'!A:G,1,FALSE)),"Produto não cadastrado",VLOOKUP(A878,'Cadastro-Estoque'!A:G,4,FALSE)))</f>
        <v/>
      </c>
      <c r="G878" s="2" t="str">
        <f>IF(ISBLANK(A878),"",IF(ISERROR(VLOOKUP(A878,'Cadastro-Estoque'!A:G,1,FALSE)),"Produto não cadastrado",VLOOKUP(A878,'Cadastro-Estoque'!A:G,2,FALSE)))</f>
        <v/>
      </c>
      <c r="H878" s="2" t="str">
        <f>IF(ISERROR(VLOOKUP(A878,'Cadastro-Estoque'!A:G,1,FALSE)),"",VLOOKUP(A878,'Cadastro-Estoque'!A:G,3,FALSE))</f>
        <v/>
      </c>
    </row>
    <row r="879" spans="5:8" ht="18.75" customHeight="1" x14ac:dyDescent="0.25">
      <c r="E879" s="2" t="str">
        <f t="shared" si="13"/>
        <v/>
      </c>
      <c r="F879" s="2" t="str">
        <f>IF(ISBLANK(A879),"",IF(ISERROR(VLOOKUP(A879,'Cadastro-Estoque'!A:G,1,FALSE)),"Produto não cadastrado",VLOOKUP(A879,'Cadastro-Estoque'!A:G,4,FALSE)))</f>
        <v/>
      </c>
      <c r="G879" s="2" t="str">
        <f>IF(ISBLANK(A879),"",IF(ISERROR(VLOOKUP(A879,'Cadastro-Estoque'!A:G,1,FALSE)),"Produto não cadastrado",VLOOKUP(A879,'Cadastro-Estoque'!A:G,2,FALSE)))</f>
        <v/>
      </c>
      <c r="H879" s="2" t="str">
        <f>IF(ISERROR(VLOOKUP(A879,'Cadastro-Estoque'!A:G,1,FALSE)),"",VLOOKUP(A879,'Cadastro-Estoque'!A:G,3,FALSE))</f>
        <v/>
      </c>
    </row>
    <row r="880" spans="5:8" ht="18.75" customHeight="1" x14ac:dyDescent="0.25">
      <c r="E880" s="2" t="str">
        <f t="shared" si="13"/>
        <v/>
      </c>
      <c r="F880" s="2" t="str">
        <f>IF(ISBLANK(A880),"",IF(ISERROR(VLOOKUP(A880,'Cadastro-Estoque'!A:G,1,FALSE)),"Produto não cadastrado",VLOOKUP(A880,'Cadastro-Estoque'!A:G,4,FALSE)))</f>
        <v/>
      </c>
      <c r="G880" s="2" t="str">
        <f>IF(ISBLANK(A880),"",IF(ISERROR(VLOOKUP(A880,'Cadastro-Estoque'!A:G,1,FALSE)),"Produto não cadastrado",VLOOKUP(A880,'Cadastro-Estoque'!A:G,2,FALSE)))</f>
        <v/>
      </c>
      <c r="H880" s="2" t="str">
        <f>IF(ISERROR(VLOOKUP(A880,'Cadastro-Estoque'!A:G,1,FALSE)),"",VLOOKUP(A880,'Cadastro-Estoque'!A:G,3,FALSE))</f>
        <v/>
      </c>
    </row>
    <row r="881" spans="5:8" ht="18.75" customHeight="1" x14ac:dyDescent="0.25">
      <c r="E881" s="2" t="str">
        <f t="shared" si="13"/>
        <v/>
      </c>
      <c r="F881" s="2" t="str">
        <f>IF(ISBLANK(A881),"",IF(ISERROR(VLOOKUP(A881,'Cadastro-Estoque'!A:G,1,FALSE)),"Produto não cadastrado",VLOOKUP(A881,'Cadastro-Estoque'!A:G,4,FALSE)))</f>
        <v/>
      </c>
      <c r="G881" s="2" t="str">
        <f>IF(ISBLANK(A881),"",IF(ISERROR(VLOOKUP(A881,'Cadastro-Estoque'!A:G,1,FALSE)),"Produto não cadastrado",VLOOKUP(A881,'Cadastro-Estoque'!A:G,2,FALSE)))</f>
        <v/>
      </c>
      <c r="H881" s="2" t="str">
        <f>IF(ISERROR(VLOOKUP(A881,'Cadastro-Estoque'!A:G,1,FALSE)),"",VLOOKUP(A881,'Cadastro-Estoque'!A:G,3,FALSE))</f>
        <v/>
      </c>
    </row>
    <row r="882" spans="5:8" ht="18.75" customHeight="1" x14ac:dyDescent="0.25">
      <c r="E882" s="2" t="str">
        <f t="shared" si="13"/>
        <v/>
      </c>
      <c r="F882" s="2" t="str">
        <f>IF(ISBLANK(A882),"",IF(ISERROR(VLOOKUP(A882,'Cadastro-Estoque'!A:G,1,FALSE)),"Produto não cadastrado",VLOOKUP(A882,'Cadastro-Estoque'!A:G,4,FALSE)))</f>
        <v/>
      </c>
      <c r="G882" s="2" t="str">
        <f>IF(ISBLANK(A882),"",IF(ISERROR(VLOOKUP(A882,'Cadastro-Estoque'!A:G,1,FALSE)),"Produto não cadastrado",VLOOKUP(A882,'Cadastro-Estoque'!A:G,2,FALSE)))</f>
        <v/>
      </c>
      <c r="H882" s="2" t="str">
        <f>IF(ISERROR(VLOOKUP(A882,'Cadastro-Estoque'!A:G,1,FALSE)),"",VLOOKUP(A882,'Cadastro-Estoque'!A:G,3,FALSE))</f>
        <v/>
      </c>
    </row>
    <row r="883" spans="5:8" ht="18.75" customHeight="1" x14ac:dyDescent="0.25">
      <c r="E883" s="2" t="str">
        <f t="shared" si="13"/>
        <v/>
      </c>
      <c r="F883" s="2" t="str">
        <f>IF(ISBLANK(A883),"",IF(ISERROR(VLOOKUP(A883,'Cadastro-Estoque'!A:G,1,FALSE)),"Produto não cadastrado",VLOOKUP(A883,'Cadastro-Estoque'!A:G,4,FALSE)))</f>
        <v/>
      </c>
      <c r="G883" s="2" t="str">
        <f>IF(ISBLANK(A883),"",IF(ISERROR(VLOOKUP(A883,'Cadastro-Estoque'!A:G,1,FALSE)),"Produto não cadastrado",VLOOKUP(A883,'Cadastro-Estoque'!A:G,2,FALSE)))</f>
        <v/>
      </c>
      <c r="H883" s="2" t="str">
        <f>IF(ISERROR(VLOOKUP(A883,'Cadastro-Estoque'!A:G,1,FALSE)),"",VLOOKUP(A883,'Cadastro-Estoque'!A:G,3,FALSE))</f>
        <v/>
      </c>
    </row>
    <row r="884" spans="5:8" ht="18.75" customHeight="1" x14ac:dyDescent="0.25">
      <c r="E884" s="2" t="str">
        <f t="shared" si="13"/>
        <v/>
      </c>
      <c r="F884" s="2" t="str">
        <f>IF(ISBLANK(A884),"",IF(ISERROR(VLOOKUP(A884,'Cadastro-Estoque'!A:G,1,FALSE)),"Produto não cadastrado",VLOOKUP(A884,'Cadastro-Estoque'!A:G,4,FALSE)))</f>
        <v/>
      </c>
      <c r="G884" s="2" t="str">
        <f>IF(ISBLANK(A884),"",IF(ISERROR(VLOOKUP(A884,'Cadastro-Estoque'!A:G,1,FALSE)),"Produto não cadastrado",VLOOKUP(A884,'Cadastro-Estoque'!A:G,2,FALSE)))</f>
        <v/>
      </c>
      <c r="H884" s="2" t="str">
        <f>IF(ISERROR(VLOOKUP(A884,'Cadastro-Estoque'!A:G,1,FALSE)),"",VLOOKUP(A884,'Cadastro-Estoque'!A:G,3,FALSE))</f>
        <v/>
      </c>
    </row>
    <row r="885" spans="5:8" ht="18.75" customHeight="1" x14ac:dyDescent="0.25">
      <c r="E885" s="2" t="str">
        <f t="shared" si="13"/>
        <v/>
      </c>
      <c r="F885" s="2" t="str">
        <f>IF(ISBLANK(A885),"",IF(ISERROR(VLOOKUP(A885,'Cadastro-Estoque'!A:G,1,FALSE)),"Produto não cadastrado",VLOOKUP(A885,'Cadastro-Estoque'!A:G,4,FALSE)))</f>
        <v/>
      </c>
      <c r="G885" s="2" t="str">
        <f>IF(ISBLANK(A885),"",IF(ISERROR(VLOOKUP(A885,'Cadastro-Estoque'!A:G,1,FALSE)),"Produto não cadastrado",VLOOKUP(A885,'Cadastro-Estoque'!A:G,2,FALSE)))</f>
        <v/>
      </c>
      <c r="H885" s="2" t="str">
        <f>IF(ISERROR(VLOOKUP(A885,'Cadastro-Estoque'!A:G,1,FALSE)),"",VLOOKUP(A885,'Cadastro-Estoque'!A:G,3,FALSE))</f>
        <v/>
      </c>
    </row>
    <row r="886" spans="5:8" ht="18.75" customHeight="1" x14ac:dyDescent="0.25">
      <c r="E886" s="2" t="str">
        <f t="shared" si="13"/>
        <v/>
      </c>
      <c r="F886" s="2" t="str">
        <f>IF(ISBLANK(A886),"",IF(ISERROR(VLOOKUP(A886,'Cadastro-Estoque'!A:G,1,FALSE)),"Produto não cadastrado",VLOOKUP(A886,'Cadastro-Estoque'!A:G,4,FALSE)))</f>
        <v/>
      </c>
      <c r="G886" s="2" t="str">
        <f>IF(ISBLANK(A886),"",IF(ISERROR(VLOOKUP(A886,'Cadastro-Estoque'!A:G,1,FALSE)),"Produto não cadastrado",VLOOKUP(A886,'Cadastro-Estoque'!A:G,2,FALSE)))</f>
        <v/>
      </c>
      <c r="H886" s="2" t="str">
        <f>IF(ISERROR(VLOOKUP(A886,'Cadastro-Estoque'!A:G,1,FALSE)),"",VLOOKUP(A886,'Cadastro-Estoque'!A:G,3,FALSE))</f>
        <v/>
      </c>
    </row>
    <row r="887" spans="5:8" ht="18.75" customHeight="1" x14ac:dyDescent="0.25">
      <c r="E887" s="2" t="str">
        <f t="shared" si="13"/>
        <v/>
      </c>
      <c r="F887" s="2" t="str">
        <f>IF(ISBLANK(A887),"",IF(ISERROR(VLOOKUP(A887,'Cadastro-Estoque'!A:G,1,FALSE)),"Produto não cadastrado",VLOOKUP(A887,'Cadastro-Estoque'!A:G,4,FALSE)))</f>
        <v/>
      </c>
      <c r="G887" s="2" t="str">
        <f>IF(ISBLANK(A887),"",IF(ISERROR(VLOOKUP(A887,'Cadastro-Estoque'!A:G,1,FALSE)),"Produto não cadastrado",VLOOKUP(A887,'Cadastro-Estoque'!A:G,2,FALSE)))</f>
        <v/>
      </c>
      <c r="H887" s="2" t="str">
        <f>IF(ISERROR(VLOOKUP(A887,'Cadastro-Estoque'!A:G,1,FALSE)),"",VLOOKUP(A887,'Cadastro-Estoque'!A:G,3,FALSE))</f>
        <v/>
      </c>
    </row>
    <row r="888" spans="5:8" ht="18.75" customHeight="1" x14ac:dyDescent="0.25">
      <c r="E888" s="2" t="str">
        <f t="shared" si="13"/>
        <v/>
      </c>
      <c r="F888" s="2" t="str">
        <f>IF(ISBLANK(A888),"",IF(ISERROR(VLOOKUP(A888,'Cadastro-Estoque'!A:G,1,FALSE)),"Produto não cadastrado",VLOOKUP(A888,'Cadastro-Estoque'!A:G,4,FALSE)))</f>
        <v/>
      </c>
      <c r="G888" s="2" t="str">
        <f>IF(ISBLANK(A888),"",IF(ISERROR(VLOOKUP(A888,'Cadastro-Estoque'!A:G,1,FALSE)),"Produto não cadastrado",VLOOKUP(A888,'Cadastro-Estoque'!A:G,2,FALSE)))</f>
        <v/>
      </c>
      <c r="H888" s="2" t="str">
        <f>IF(ISERROR(VLOOKUP(A888,'Cadastro-Estoque'!A:G,1,FALSE)),"",VLOOKUP(A888,'Cadastro-Estoque'!A:G,3,FALSE))</f>
        <v/>
      </c>
    </row>
    <row r="889" spans="5:8" ht="18.75" customHeight="1" x14ac:dyDescent="0.25">
      <c r="E889" s="2" t="str">
        <f t="shared" si="13"/>
        <v/>
      </c>
      <c r="F889" s="2" t="str">
        <f>IF(ISBLANK(A889),"",IF(ISERROR(VLOOKUP(A889,'Cadastro-Estoque'!A:G,1,FALSE)),"Produto não cadastrado",VLOOKUP(A889,'Cadastro-Estoque'!A:G,4,FALSE)))</f>
        <v/>
      </c>
      <c r="G889" s="2" t="str">
        <f>IF(ISBLANK(A889),"",IF(ISERROR(VLOOKUP(A889,'Cadastro-Estoque'!A:G,1,FALSE)),"Produto não cadastrado",VLOOKUP(A889,'Cadastro-Estoque'!A:G,2,FALSE)))</f>
        <v/>
      </c>
      <c r="H889" s="2" t="str">
        <f>IF(ISERROR(VLOOKUP(A889,'Cadastro-Estoque'!A:G,1,FALSE)),"",VLOOKUP(A889,'Cadastro-Estoque'!A:G,3,FALSE))</f>
        <v/>
      </c>
    </row>
    <row r="890" spans="5:8" ht="18.75" customHeight="1" x14ac:dyDescent="0.25">
      <c r="E890" s="2" t="str">
        <f t="shared" si="13"/>
        <v/>
      </c>
      <c r="F890" s="2" t="str">
        <f>IF(ISBLANK(A890),"",IF(ISERROR(VLOOKUP(A890,'Cadastro-Estoque'!A:G,1,FALSE)),"Produto não cadastrado",VLOOKUP(A890,'Cadastro-Estoque'!A:G,4,FALSE)))</f>
        <v/>
      </c>
      <c r="G890" s="2" t="str">
        <f>IF(ISBLANK(A890),"",IF(ISERROR(VLOOKUP(A890,'Cadastro-Estoque'!A:G,1,FALSE)),"Produto não cadastrado",VLOOKUP(A890,'Cadastro-Estoque'!A:G,2,FALSE)))</f>
        <v/>
      </c>
      <c r="H890" s="2" t="str">
        <f>IF(ISERROR(VLOOKUP(A890,'Cadastro-Estoque'!A:G,1,FALSE)),"",VLOOKUP(A890,'Cadastro-Estoque'!A:G,3,FALSE))</f>
        <v/>
      </c>
    </row>
    <row r="891" spans="5:8" ht="18.75" customHeight="1" x14ac:dyDescent="0.25">
      <c r="E891" s="2" t="str">
        <f t="shared" si="13"/>
        <v/>
      </c>
      <c r="F891" s="2" t="str">
        <f>IF(ISBLANK(A891),"",IF(ISERROR(VLOOKUP(A891,'Cadastro-Estoque'!A:G,1,FALSE)),"Produto não cadastrado",VLOOKUP(A891,'Cadastro-Estoque'!A:G,4,FALSE)))</f>
        <v/>
      </c>
      <c r="G891" s="2" t="str">
        <f>IF(ISBLANK(A891),"",IF(ISERROR(VLOOKUP(A891,'Cadastro-Estoque'!A:G,1,FALSE)),"Produto não cadastrado",VLOOKUP(A891,'Cadastro-Estoque'!A:G,2,FALSE)))</f>
        <v/>
      </c>
      <c r="H891" s="2" t="str">
        <f>IF(ISERROR(VLOOKUP(A891,'Cadastro-Estoque'!A:G,1,FALSE)),"",VLOOKUP(A891,'Cadastro-Estoque'!A:G,3,FALSE))</f>
        <v/>
      </c>
    </row>
    <row r="892" spans="5:8" ht="18.75" customHeight="1" x14ac:dyDescent="0.25">
      <c r="E892" s="2" t="str">
        <f t="shared" si="13"/>
        <v/>
      </c>
      <c r="F892" s="2" t="str">
        <f>IF(ISBLANK(A892),"",IF(ISERROR(VLOOKUP(A892,'Cadastro-Estoque'!A:G,1,FALSE)),"Produto não cadastrado",VLOOKUP(A892,'Cadastro-Estoque'!A:G,4,FALSE)))</f>
        <v/>
      </c>
      <c r="G892" s="2" t="str">
        <f>IF(ISBLANK(A892),"",IF(ISERROR(VLOOKUP(A892,'Cadastro-Estoque'!A:G,1,FALSE)),"Produto não cadastrado",VLOOKUP(A892,'Cadastro-Estoque'!A:G,2,FALSE)))</f>
        <v/>
      </c>
      <c r="H892" s="2" t="str">
        <f>IF(ISERROR(VLOOKUP(A892,'Cadastro-Estoque'!A:G,1,FALSE)),"",VLOOKUP(A892,'Cadastro-Estoque'!A:G,3,FALSE))</f>
        <v/>
      </c>
    </row>
    <row r="893" spans="5:8" ht="18.75" customHeight="1" x14ac:dyDescent="0.25">
      <c r="E893" s="2" t="str">
        <f t="shared" si="13"/>
        <v/>
      </c>
      <c r="F893" s="2" t="str">
        <f>IF(ISBLANK(A893),"",IF(ISERROR(VLOOKUP(A893,'Cadastro-Estoque'!A:G,1,FALSE)),"Produto não cadastrado",VLOOKUP(A893,'Cadastro-Estoque'!A:G,4,FALSE)))</f>
        <v/>
      </c>
      <c r="G893" s="2" t="str">
        <f>IF(ISBLANK(A893),"",IF(ISERROR(VLOOKUP(A893,'Cadastro-Estoque'!A:G,1,FALSE)),"Produto não cadastrado",VLOOKUP(A893,'Cadastro-Estoque'!A:G,2,FALSE)))</f>
        <v/>
      </c>
      <c r="H893" s="2" t="str">
        <f>IF(ISERROR(VLOOKUP(A893,'Cadastro-Estoque'!A:G,1,FALSE)),"",VLOOKUP(A893,'Cadastro-Estoque'!A:G,3,FALSE))</f>
        <v/>
      </c>
    </row>
    <row r="894" spans="5:8" ht="18.75" customHeight="1" x14ac:dyDescent="0.25">
      <c r="E894" s="2" t="str">
        <f t="shared" si="13"/>
        <v/>
      </c>
      <c r="F894" s="2" t="str">
        <f>IF(ISBLANK(A894),"",IF(ISERROR(VLOOKUP(A894,'Cadastro-Estoque'!A:G,1,FALSE)),"Produto não cadastrado",VLOOKUP(A894,'Cadastro-Estoque'!A:G,4,FALSE)))</f>
        <v/>
      </c>
      <c r="G894" s="2" t="str">
        <f>IF(ISBLANK(A894),"",IF(ISERROR(VLOOKUP(A894,'Cadastro-Estoque'!A:G,1,FALSE)),"Produto não cadastrado",VLOOKUP(A894,'Cadastro-Estoque'!A:G,2,FALSE)))</f>
        <v/>
      </c>
      <c r="H894" s="2" t="str">
        <f>IF(ISERROR(VLOOKUP(A894,'Cadastro-Estoque'!A:G,1,FALSE)),"",VLOOKUP(A894,'Cadastro-Estoque'!A:G,3,FALSE))</f>
        <v/>
      </c>
    </row>
    <row r="895" spans="5:8" ht="18.75" customHeight="1" x14ac:dyDescent="0.25">
      <c r="E895" s="2" t="str">
        <f t="shared" si="13"/>
        <v/>
      </c>
      <c r="F895" s="2" t="str">
        <f>IF(ISBLANK(A895),"",IF(ISERROR(VLOOKUP(A895,'Cadastro-Estoque'!A:G,1,FALSE)),"Produto não cadastrado",VLOOKUP(A895,'Cadastro-Estoque'!A:G,4,FALSE)))</f>
        <v/>
      </c>
      <c r="G895" s="2" t="str">
        <f>IF(ISBLANK(A895),"",IF(ISERROR(VLOOKUP(A895,'Cadastro-Estoque'!A:G,1,FALSE)),"Produto não cadastrado",VLOOKUP(A895,'Cadastro-Estoque'!A:G,2,FALSE)))</f>
        <v/>
      </c>
      <c r="H895" s="2" t="str">
        <f>IF(ISERROR(VLOOKUP(A895,'Cadastro-Estoque'!A:G,1,FALSE)),"",VLOOKUP(A895,'Cadastro-Estoque'!A:G,3,FALSE))</f>
        <v/>
      </c>
    </row>
    <row r="896" spans="5:8" ht="18.75" customHeight="1" x14ac:dyDescent="0.25">
      <c r="E896" s="2" t="str">
        <f t="shared" si="13"/>
        <v/>
      </c>
      <c r="F896" s="2" t="str">
        <f>IF(ISBLANK(A896),"",IF(ISERROR(VLOOKUP(A896,'Cadastro-Estoque'!A:G,1,FALSE)),"Produto não cadastrado",VLOOKUP(A896,'Cadastro-Estoque'!A:G,4,FALSE)))</f>
        <v/>
      </c>
      <c r="G896" s="2" t="str">
        <f>IF(ISBLANK(A896),"",IF(ISERROR(VLOOKUP(A896,'Cadastro-Estoque'!A:G,1,FALSE)),"Produto não cadastrado",VLOOKUP(A896,'Cadastro-Estoque'!A:G,2,FALSE)))</f>
        <v/>
      </c>
      <c r="H896" s="2" t="str">
        <f>IF(ISERROR(VLOOKUP(A896,'Cadastro-Estoque'!A:G,1,FALSE)),"",VLOOKUP(A896,'Cadastro-Estoque'!A:G,3,FALSE))</f>
        <v/>
      </c>
    </row>
    <row r="897" spans="5:8" ht="18.75" customHeight="1" x14ac:dyDescent="0.25">
      <c r="E897" s="2" t="str">
        <f t="shared" si="13"/>
        <v/>
      </c>
      <c r="F897" s="2" t="str">
        <f>IF(ISBLANK(A897),"",IF(ISERROR(VLOOKUP(A897,'Cadastro-Estoque'!A:G,1,FALSE)),"Produto não cadastrado",VLOOKUP(A897,'Cadastro-Estoque'!A:G,4,FALSE)))</f>
        <v/>
      </c>
      <c r="G897" s="2" t="str">
        <f>IF(ISBLANK(A897),"",IF(ISERROR(VLOOKUP(A897,'Cadastro-Estoque'!A:G,1,FALSE)),"Produto não cadastrado",VLOOKUP(A897,'Cadastro-Estoque'!A:G,2,FALSE)))</f>
        <v/>
      </c>
      <c r="H897" s="2" t="str">
        <f>IF(ISERROR(VLOOKUP(A897,'Cadastro-Estoque'!A:G,1,FALSE)),"",VLOOKUP(A897,'Cadastro-Estoque'!A:G,3,FALSE))</f>
        <v/>
      </c>
    </row>
    <row r="898" spans="5:8" ht="18.75" customHeight="1" x14ac:dyDescent="0.25">
      <c r="E898" s="2" t="str">
        <f t="shared" si="13"/>
        <v/>
      </c>
      <c r="F898" s="2" t="str">
        <f>IF(ISBLANK(A898),"",IF(ISERROR(VLOOKUP(A898,'Cadastro-Estoque'!A:G,1,FALSE)),"Produto não cadastrado",VLOOKUP(A898,'Cadastro-Estoque'!A:G,4,FALSE)))</f>
        <v/>
      </c>
      <c r="G898" s="2" t="str">
        <f>IF(ISBLANK(A898),"",IF(ISERROR(VLOOKUP(A898,'Cadastro-Estoque'!A:G,1,FALSE)),"Produto não cadastrado",VLOOKUP(A898,'Cadastro-Estoque'!A:G,2,FALSE)))</f>
        <v/>
      </c>
      <c r="H898" s="2" t="str">
        <f>IF(ISERROR(VLOOKUP(A898,'Cadastro-Estoque'!A:G,1,FALSE)),"",VLOOKUP(A898,'Cadastro-Estoque'!A:G,3,FALSE))</f>
        <v/>
      </c>
    </row>
    <row r="899" spans="5:8" ht="18.75" customHeight="1" x14ac:dyDescent="0.25">
      <c r="E899" s="2" t="str">
        <f t="shared" ref="E899:E962" si="14">IF(ISBLANK(A899),"",C899*D899)</f>
        <v/>
      </c>
      <c r="F899" s="2" t="str">
        <f>IF(ISBLANK(A899),"",IF(ISERROR(VLOOKUP(A899,'Cadastro-Estoque'!A:G,1,FALSE)),"Produto não cadastrado",VLOOKUP(A899,'Cadastro-Estoque'!A:G,4,FALSE)))</f>
        <v/>
      </c>
      <c r="G899" s="2" t="str">
        <f>IF(ISBLANK(A899),"",IF(ISERROR(VLOOKUP(A899,'Cadastro-Estoque'!A:G,1,FALSE)),"Produto não cadastrado",VLOOKUP(A899,'Cadastro-Estoque'!A:G,2,FALSE)))</f>
        <v/>
      </c>
      <c r="H899" s="2" t="str">
        <f>IF(ISERROR(VLOOKUP(A899,'Cadastro-Estoque'!A:G,1,FALSE)),"",VLOOKUP(A899,'Cadastro-Estoque'!A:G,3,FALSE))</f>
        <v/>
      </c>
    </row>
    <row r="900" spans="5:8" ht="18.75" customHeight="1" x14ac:dyDescent="0.25">
      <c r="E900" s="2" t="str">
        <f t="shared" si="14"/>
        <v/>
      </c>
      <c r="F900" s="2" t="str">
        <f>IF(ISBLANK(A900),"",IF(ISERROR(VLOOKUP(A900,'Cadastro-Estoque'!A:G,1,FALSE)),"Produto não cadastrado",VLOOKUP(A900,'Cadastro-Estoque'!A:G,4,FALSE)))</f>
        <v/>
      </c>
      <c r="G900" s="2" t="str">
        <f>IF(ISBLANK(A900),"",IF(ISERROR(VLOOKUP(A900,'Cadastro-Estoque'!A:G,1,FALSE)),"Produto não cadastrado",VLOOKUP(A900,'Cadastro-Estoque'!A:G,2,FALSE)))</f>
        <v/>
      </c>
      <c r="H900" s="2" t="str">
        <f>IF(ISERROR(VLOOKUP(A900,'Cadastro-Estoque'!A:G,1,FALSE)),"",VLOOKUP(A900,'Cadastro-Estoque'!A:G,3,FALSE))</f>
        <v/>
      </c>
    </row>
    <row r="901" spans="5:8" ht="18.75" customHeight="1" x14ac:dyDescent="0.25">
      <c r="E901" s="2" t="str">
        <f t="shared" si="14"/>
        <v/>
      </c>
      <c r="F901" s="2" t="str">
        <f>IF(ISBLANK(A901),"",IF(ISERROR(VLOOKUP(A901,'Cadastro-Estoque'!A:G,1,FALSE)),"Produto não cadastrado",VLOOKUP(A901,'Cadastro-Estoque'!A:G,4,FALSE)))</f>
        <v/>
      </c>
      <c r="G901" s="2" t="str">
        <f>IF(ISBLANK(A901),"",IF(ISERROR(VLOOKUP(A901,'Cadastro-Estoque'!A:G,1,FALSE)),"Produto não cadastrado",VLOOKUP(A901,'Cadastro-Estoque'!A:G,2,FALSE)))</f>
        <v/>
      </c>
      <c r="H901" s="2" t="str">
        <f>IF(ISERROR(VLOOKUP(A901,'Cadastro-Estoque'!A:G,1,FALSE)),"",VLOOKUP(A901,'Cadastro-Estoque'!A:G,3,FALSE))</f>
        <v/>
      </c>
    </row>
    <row r="902" spans="5:8" ht="18.75" customHeight="1" x14ac:dyDescent="0.25">
      <c r="E902" s="2" t="str">
        <f t="shared" si="14"/>
        <v/>
      </c>
      <c r="F902" s="2" t="str">
        <f>IF(ISBLANK(A902),"",IF(ISERROR(VLOOKUP(A902,'Cadastro-Estoque'!A:G,1,FALSE)),"Produto não cadastrado",VLOOKUP(A902,'Cadastro-Estoque'!A:G,4,FALSE)))</f>
        <v/>
      </c>
      <c r="G902" s="2" t="str">
        <f>IF(ISBLANK(A902),"",IF(ISERROR(VLOOKUP(A902,'Cadastro-Estoque'!A:G,1,FALSE)),"Produto não cadastrado",VLOOKUP(A902,'Cadastro-Estoque'!A:G,2,FALSE)))</f>
        <v/>
      </c>
      <c r="H902" s="2" t="str">
        <f>IF(ISERROR(VLOOKUP(A902,'Cadastro-Estoque'!A:G,1,FALSE)),"",VLOOKUP(A902,'Cadastro-Estoque'!A:G,3,FALSE))</f>
        <v/>
      </c>
    </row>
    <row r="903" spans="5:8" ht="18.75" customHeight="1" x14ac:dyDescent="0.25">
      <c r="E903" s="2" t="str">
        <f t="shared" si="14"/>
        <v/>
      </c>
      <c r="F903" s="2" t="str">
        <f>IF(ISBLANK(A903),"",IF(ISERROR(VLOOKUP(A903,'Cadastro-Estoque'!A:G,1,FALSE)),"Produto não cadastrado",VLOOKUP(A903,'Cadastro-Estoque'!A:G,4,FALSE)))</f>
        <v/>
      </c>
      <c r="G903" s="2" t="str">
        <f>IF(ISBLANK(A903),"",IF(ISERROR(VLOOKUP(A903,'Cadastro-Estoque'!A:G,1,FALSE)),"Produto não cadastrado",VLOOKUP(A903,'Cadastro-Estoque'!A:G,2,FALSE)))</f>
        <v/>
      </c>
      <c r="H903" s="2" t="str">
        <f>IF(ISERROR(VLOOKUP(A903,'Cadastro-Estoque'!A:G,1,FALSE)),"",VLOOKUP(A903,'Cadastro-Estoque'!A:G,3,FALSE))</f>
        <v/>
      </c>
    </row>
    <row r="904" spans="5:8" ht="18.75" customHeight="1" x14ac:dyDescent="0.25">
      <c r="E904" s="2" t="str">
        <f t="shared" si="14"/>
        <v/>
      </c>
      <c r="F904" s="2" t="str">
        <f>IF(ISBLANK(A904),"",IF(ISERROR(VLOOKUP(A904,'Cadastro-Estoque'!A:G,1,FALSE)),"Produto não cadastrado",VLOOKUP(A904,'Cadastro-Estoque'!A:G,4,FALSE)))</f>
        <v/>
      </c>
      <c r="G904" s="2" t="str">
        <f>IF(ISBLANK(A904),"",IF(ISERROR(VLOOKUP(A904,'Cadastro-Estoque'!A:G,1,FALSE)),"Produto não cadastrado",VLOOKUP(A904,'Cadastro-Estoque'!A:G,2,FALSE)))</f>
        <v/>
      </c>
      <c r="H904" s="2" t="str">
        <f>IF(ISERROR(VLOOKUP(A904,'Cadastro-Estoque'!A:G,1,FALSE)),"",VLOOKUP(A904,'Cadastro-Estoque'!A:G,3,FALSE))</f>
        <v/>
      </c>
    </row>
    <row r="905" spans="5:8" ht="18.75" customHeight="1" x14ac:dyDescent="0.25">
      <c r="E905" s="2" t="str">
        <f t="shared" si="14"/>
        <v/>
      </c>
      <c r="F905" s="2" t="str">
        <f>IF(ISBLANK(A905),"",IF(ISERROR(VLOOKUP(A905,'Cadastro-Estoque'!A:G,1,FALSE)),"Produto não cadastrado",VLOOKUP(A905,'Cadastro-Estoque'!A:G,4,FALSE)))</f>
        <v/>
      </c>
      <c r="G905" s="2" t="str">
        <f>IF(ISBLANK(A905),"",IF(ISERROR(VLOOKUP(A905,'Cadastro-Estoque'!A:G,1,FALSE)),"Produto não cadastrado",VLOOKUP(A905,'Cadastro-Estoque'!A:G,2,FALSE)))</f>
        <v/>
      </c>
      <c r="H905" s="2" t="str">
        <f>IF(ISERROR(VLOOKUP(A905,'Cadastro-Estoque'!A:G,1,FALSE)),"",VLOOKUP(A905,'Cadastro-Estoque'!A:G,3,FALSE))</f>
        <v/>
      </c>
    </row>
    <row r="906" spans="5:8" ht="18.75" customHeight="1" x14ac:dyDescent="0.25">
      <c r="E906" s="2" t="str">
        <f t="shared" si="14"/>
        <v/>
      </c>
      <c r="F906" s="2" t="str">
        <f>IF(ISBLANK(A906),"",IF(ISERROR(VLOOKUP(A906,'Cadastro-Estoque'!A:G,1,FALSE)),"Produto não cadastrado",VLOOKUP(A906,'Cadastro-Estoque'!A:G,4,FALSE)))</f>
        <v/>
      </c>
      <c r="G906" s="2" t="str">
        <f>IF(ISBLANK(A906),"",IF(ISERROR(VLOOKUP(A906,'Cadastro-Estoque'!A:G,1,FALSE)),"Produto não cadastrado",VLOOKUP(A906,'Cadastro-Estoque'!A:G,2,FALSE)))</f>
        <v/>
      </c>
      <c r="H906" s="2" t="str">
        <f>IF(ISERROR(VLOOKUP(A906,'Cadastro-Estoque'!A:G,1,FALSE)),"",VLOOKUP(A906,'Cadastro-Estoque'!A:G,3,FALSE))</f>
        <v/>
      </c>
    </row>
    <row r="907" spans="5:8" ht="18.75" customHeight="1" x14ac:dyDescent="0.25">
      <c r="E907" s="2" t="str">
        <f t="shared" si="14"/>
        <v/>
      </c>
      <c r="F907" s="2" t="str">
        <f>IF(ISBLANK(A907),"",IF(ISERROR(VLOOKUP(A907,'Cadastro-Estoque'!A:G,1,FALSE)),"Produto não cadastrado",VLOOKUP(A907,'Cadastro-Estoque'!A:G,4,FALSE)))</f>
        <v/>
      </c>
      <c r="G907" s="2" t="str">
        <f>IF(ISBLANK(A907),"",IF(ISERROR(VLOOKUP(A907,'Cadastro-Estoque'!A:G,1,FALSE)),"Produto não cadastrado",VLOOKUP(A907,'Cadastro-Estoque'!A:G,2,FALSE)))</f>
        <v/>
      </c>
      <c r="H907" s="2" t="str">
        <f>IF(ISERROR(VLOOKUP(A907,'Cadastro-Estoque'!A:G,1,FALSE)),"",VLOOKUP(A907,'Cadastro-Estoque'!A:G,3,FALSE))</f>
        <v/>
      </c>
    </row>
    <row r="908" spans="5:8" ht="18.75" customHeight="1" x14ac:dyDescent="0.25">
      <c r="E908" s="2" t="str">
        <f t="shared" si="14"/>
        <v/>
      </c>
      <c r="F908" s="2" t="str">
        <f>IF(ISBLANK(A908),"",IF(ISERROR(VLOOKUP(A908,'Cadastro-Estoque'!A:G,1,FALSE)),"Produto não cadastrado",VLOOKUP(A908,'Cadastro-Estoque'!A:G,4,FALSE)))</f>
        <v/>
      </c>
      <c r="G908" s="2" t="str">
        <f>IF(ISBLANK(A908),"",IF(ISERROR(VLOOKUP(A908,'Cadastro-Estoque'!A:G,1,FALSE)),"Produto não cadastrado",VLOOKUP(A908,'Cadastro-Estoque'!A:G,2,FALSE)))</f>
        <v/>
      </c>
      <c r="H908" s="2" t="str">
        <f>IF(ISERROR(VLOOKUP(A908,'Cadastro-Estoque'!A:G,1,FALSE)),"",VLOOKUP(A908,'Cadastro-Estoque'!A:G,3,FALSE))</f>
        <v/>
      </c>
    </row>
    <row r="909" spans="5:8" ht="18.75" customHeight="1" x14ac:dyDescent="0.25">
      <c r="E909" s="2" t="str">
        <f t="shared" si="14"/>
        <v/>
      </c>
      <c r="F909" s="2" t="str">
        <f>IF(ISBLANK(A909),"",IF(ISERROR(VLOOKUP(A909,'Cadastro-Estoque'!A:G,1,FALSE)),"Produto não cadastrado",VLOOKUP(A909,'Cadastro-Estoque'!A:G,4,FALSE)))</f>
        <v/>
      </c>
      <c r="G909" s="2" t="str">
        <f>IF(ISBLANK(A909),"",IF(ISERROR(VLOOKUP(A909,'Cadastro-Estoque'!A:G,1,FALSE)),"Produto não cadastrado",VLOOKUP(A909,'Cadastro-Estoque'!A:G,2,FALSE)))</f>
        <v/>
      </c>
      <c r="H909" s="2" t="str">
        <f>IF(ISERROR(VLOOKUP(A909,'Cadastro-Estoque'!A:G,1,FALSE)),"",VLOOKUP(A909,'Cadastro-Estoque'!A:G,3,FALSE))</f>
        <v/>
      </c>
    </row>
    <row r="910" spans="5:8" ht="18.75" customHeight="1" x14ac:dyDescent="0.25">
      <c r="E910" s="2" t="str">
        <f t="shared" si="14"/>
        <v/>
      </c>
      <c r="F910" s="2" t="str">
        <f>IF(ISBLANK(A910),"",IF(ISERROR(VLOOKUP(A910,'Cadastro-Estoque'!A:G,1,FALSE)),"Produto não cadastrado",VLOOKUP(A910,'Cadastro-Estoque'!A:G,4,FALSE)))</f>
        <v/>
      </c>
      <c r="G910" s="2" t="str">
        <f>IF(ISBLANK(A910),"",IF(ISERROR(VLOOKUP(A910,'Cadastro-Estoque'!A:G,1,FALSE)),"Produto não cadastrado",VLOOKUP(A910,'Cadastro-Estoque'!A:G,2,FALSE)))</f>
        <v/>
      </c>
      <c r="H910" s="2" t="str">
        <f>IF(ISERROR(VLOOKUP(A910,'Cadastro-Estoque'!A:G,1,FALSE)),"",VLOOKUP(A910,'Cadastro-Estoque'!A:G,3,FALSE))</f>
        <v/>
      </c>
    </row>
    <row r="911" spans="5:8" ht="18.75" customHeight="1" x14ac:dyDescent="0.25">
      <c r="E911" s="2" t="str">
        <f t="shared" si="14"/>
        <v/>
      </c>
      <c r="F911" s="2" t="str">
        <f>IF(ISBLANK(A911),"",IF(ISERROR(VLOOKUP(A911,'Cadastro-Estoque'!A:G,1,FALSE)),"Produto não cadastrado",VLOOKUP(A911,'Cadastro-Estoque'!A:G,4,FALSE)))</f>
        <v/>
      </c>
      <c r="G911" s="2" t="str">
        <f>IF(ISBLANK(A911),"",IF(ISERROR(VLOOKUP(A911,'Cadastro-Estoque'!A:G,1,FALSE)),"Produto não cadastrado",VLOOKUP(A911,'Cadastro-Estoque'!A:G,2,FALSE)))</f>
        <v/>
      </c>
      <c r="H911" s="2" t="str">
        <f>IF(ISERROR(VLOOKUP(A911,'Cadastro-Estoque'!A:G,1,FALSE)),"",VLOOKUP(A911,'Cadastro-Estoque'!A:G,3,FALSE))</f>
        <v/>
      </c>
    </row>
    <row r="912" spans="5:8" ht="18.75" customHeight="1" x14ac:dyDescent="0.25">
      <c r="E912" s="2" t="str">
        <f t="shared" si="14"/>
        <v/>
      </c>
      <c r="F912" s="2" t="str">
        <f>IF(ISBLANK(A912),"",IF(ISERROR(VLOOKUP(A912,'Cadastro-Estoque'!A:G,1,FALSE)),"Produto não cadastrado",VLOOKUP(A912,'Cadastro-Estoque'!A:G,4,FALSE)))</f>
        <v/>
      </c>
      <c r="G912" s="2" t="str">
        <f>IF(ISBLANK(A912),"",IF(ISERROR(VLOOKUP(A912,'Cadastro-Estoque'!A:G,1,FALSE)),"Produto não cadastrado",VLOOKUP(A912,'Cadastro-Estoque'!A:G,2,FALSE)))</f>
        <v/>
      </c>
      <c r="H912" s="2" t="str">
        <f>IF(ISERROR(VLOOKUP(A912,'Cadastro-Estoque'!A:G,1,FALSE)),"",VLOOKUP(A912,'Cadastro-Estoque'!A:G,3,FALSE))</f>
        <v/>
      </c>
    </row>
    <row r="913" spans="5:8" ht="18.75" customHeight="1" x14ac:dyDescent="0.25">
      <c r="E913" s="2" t="str">
        <f t="shared" si="14"/>
        <v/>
      </c>
      <c r="F913" s="2" t="str">
        <f>IF(ISBLANK(A913),"",IF(ISERROR(VLOOKUP(A913,'Cadastro-Estoque'!A:G,1,FALSE)),"Produto não cadastrado",VLOOKUP(A913,'Cadastro-Estoque'!A:G,4,FALSE)))</f>
        <v/>
      </c>
      <c r="G913" s="2" t="str">
        <f>IF(ISBLANK(A913),"",IF(ISERROR(VLOOKUP(A913,'Cadastro-Estoque'!A:G,1,FALSE)),"Produto não cadastrado",VLOOKUP(A913,'Cadastro-Estoque'!A:G,2,FALSE)))</f>
        <v/>
      </c>
      <c r="H913" s="2" t="str">
        <f>IF(ISERROR(VLOOKUP(A913,'Cadastro-Estoque'!A:G,1,FALSE)),"",VLOOKUP(A913,'Cadastro-Estoque'!A:G,3,FALSE))</f>
        <v/>
      </c>
    </row>
    <row r="914" spans="5:8" ht="18.75" customHeight="1" x14ac:dyDescent="0.25">
      <c r="E914" s="2" t="str">
        <f t="shared" si="14"/>
        <v/>
      </c>
      <c r="F914" s="2" t="str">
        <f>IF(ISBLANK(A914),"",IF(ISERROR(VLOOKUP(A914,'Cadastro-Estoque'!A:G,1,FALSE)),"Produto não cadastrado",VLOOKUP(A914,'Cadastro-Estoque'!A:G,4,FALSE)))</f>
        <v/>
      </c>
      <c r="G914" s="2" t="str">
        <f>IF(ISBLANK(A914),"",IF(ISERROR(VLOOKUP(A914,'Cadastro-Estoque'!A:G,1,FALSE)),"Produto não cadastrado",VLOOKUP(A914,'Cadastro-Estoque'!A:G,2,FALSE)))</f>
        <v/>
      </c>
      <c r="H914" s="2" t="str">
        <f>IF(ISERROR(VLOOKUP(A914,'Cadastro-Estoque'!A:G,1,FALSE)),"",VLOOKUP(A914,'Cadastro-Estoque'!A:G,3,FALSE))</f>
        <v/>
      </c>
    </row>
    <row r="915" spans="5:8" ht="18.75" customHeight="1" x14ac:dyDescent="0.25">
      <c r="E915" s="2" t="str">
        <f t="shared" si="14"/>
        <v/>
      </c>
      <c r="F915" s="2" t="str">
        <f>IF(ISBLANK(A915),"",IF(ISERROR(VLOOKUP(A915,'Cadastro-Estoque'!A:G,1,FALSE)),"Produto não cadastrado",VLOOKUP(A915,'Cadastro-Estoque'!A:G,4,FALSE)))</f>
        <v/>
      </c>
      <c r="G915" s="2" t="str">
        <f>IF(ISBLANK(A915),"",IF(ISERROR(VLOOKUP(A915,'Cadastro-Estoque'!A:G,1,FALSE)),"Produto não cadastrado",VLOOKUP(A915,'Cadastro-Estoque'!A:G,2,FALSE)))</f>
        <v/>
      </c>
      <c r="H915" s="2" t="str">
        <f>IF(ISERROR(VLOOKUP(A915,'Cadastro-Estoque'!A:G,1,FALSE)),"",VLOOKUP(A915,'Cadastro-Estoque'!A:G,3,FALSE))</f>
        <v/>
      </c>
    </row>
    <row r="916" spans="5:8" ht="18.75" customHeight="1" x14ac:dyDescent="0.25">
      <c r="E916" s="2" t="str">
        <f t="shared" si="14"/>
        <v/>
      </c>
      <c r="F916" s="2" t="str">
        <f>IF(ISBLANK(A916),"",IF(ISERROR(VLOOKUP(A916,'Cadastro-Estoque'!A:G,1,FALSE)),"Produto não cadastrado",VLOOKUP(A916,'Cadastro-Estoque'!A:G,4,FALSE)))</f>
        <v/>
      </c>
      <c r="G916" s="2" t="str">
        <f>IF(ISBLANK(A916),"",IF(ISERROR(VLOOKUP(A916,'Cadastro-Estoque'!A:G,1,FALSE)),"Produto não cadastrado",VLOOKUP(A916,'Cadastro-Estoque'!A:G,2,FALSE)))</f>
        <v/>
      </c>
      <c r="H916" s="2" t="str">
        <f>IF(ISERROR(VLOOKUP(A916,'Cadastro-Estoque'!A:G,1,FALSE)),"",VLOOKUP(A916,'Cadastro-Estoque'!A:G,3,FALSE))</f>
        <v/>
      </c>
    </row>
    <row r="917" spans="5:8" ht="18.75" customHeight="1" x14ac:dyDescent="0.25">
      <c r="E917" s="2" t="str">
        <f t="shared" si="14"/>
        <v/>
      </c>
      <c r="F917" s="2" t="str">
        <f>IF(ISBLANK(A917),"",IF(ISERROR(VLOOKUP(A917,'Cadastro-Estoque'!A:G,1,FALSE)),"Produto não cadastrado",VLOOKUP(A917,'Cadastro-Estoque'!A:G,4,FALSE)))</f>
        <v/>
      </c>
      <c r="G917" s="2" t="str">
        <f>IF(ISBLANK(A917),"",IF(ISERROR(VLOOKUP(A917,'Cadastro-Estoque'!A:G,1,FALSE)),"Produto não cadastrado",VLOOKUP(A917,'Cadastro-Estoque'!A:G,2,FALSE)))</f>
        <v/>
      </c>
      <c r="H917" s="2" t="str">
        <f>IF(ISERROR(VLOOKUP(A917,'Cadastro-Estoque'!A:G,1,FALSE)),"",VLOOKUP(A917,'Cadastro-Estoque'!A:G,3,FALSE))</f>
        <v/>
      </c>
    </row>
    <row r="918" spans="5:8" ht="18.75" customHeight="1" x14ac:dyDescent="0.25">
      <c r="E918" s="2" t="str">
        <f t="shared" si="14"/>
        <v/>
      </c>
      <c r="F918" s="2" t="str">
        <f>IF(ISBLANK(A918),"",IF(ISERROR(VLOOKUP(A918,'Cadastro-Estoque'!A:G,1,FALSE)),"Produto não cadastrado",VLOOKUP(A918,'Cadastro-Estoque'!A:G,4,FALSE)))</f>
        <v/>
      </c>
      <c r="G918" s="2" t="str">
        <f>IF(ISBLANK(A918),"",IF(ISERROR(VLOOKUP(A918,'Cadastro-Estoque'!A:G,1,FALSE)),"Produto não cadastrado",VLOOKUP(A918,'Cadastro-Estoque'!A:G,2,FALSE)))</f>
        <v/>
      </c>
      <c r="H918" s="2" t="str">
        <f>IF(ISERROR(VLOOKUP(A918,'Cadastro-Estoque'!A:G,1,FALSE)),"",VLOOKUP(A918,'Cadastro-Estoque'!A:G,3,FALSE))</f>
        <v/>
      </c>
    </row>
    <row r="919" spans="5:8" ht="18.75" customHeight="1" x14ac:dyDescent="0.25">
      <c r="E919" s="2" t="str">
        <f t="shared" si="14"/>
        <v/>
      </c>
      <c r="F919" s="2" t="str">
        <f>IF(ISBLANK(A919),"",IF(ISERROR(VLOOKUP(A919,'Cadastro-Estoque'!A:G,1,FALSE)),"Produto não cadastrado",VLOOKUP(A919,'Cadastro-Estoque'!A:G,4,FALSE)))</f>
        <v/>
      </c>
      <c r="G919" s="2" t="str">
        <f>IF(ISBLANK(A919),"",IF(ISERROR(VLOOKUP(A919,'Cadastro-Estoque'!A:G,1,FALSE)),"Produto não cadastrado",VLOOKUP(A919,'Cadastro-Estoque'!A:G,2,FALSE)))</f>
        <v/>
      </c>
      <c r="H919" s="2" t="str">
        <f>IF(ISERROR(VLOOKUP(A919,'Cadastro-Estoque'!A:G,1,FALSE)),"",VLOOKUP(A919,'Cadastro-Estoque'!A:G,3,FALSE))</f>
        <v/>
      </c>
    </row>
    <row r="920" spans="5:8" ht="18.75" customHeight="1" x14ac:dyDescent="0.25">
      <c r="E920" s="2" t="str">
        <f t="shared" si="14"/>
        <v/>
      </c>
      <c r="F920" s="2" t="str">
        <f>IF(ISBLANK(A920),"",IF(ISERROR(VLOOKUP(A920,'Cadastro-Estoque'!A:G,1,FALSE)),"Produto não cadastrado",VLOOKUP(A920,'Cadastro-Estoque'!A:G,4,FALSE)))</f>
        <v/>
      </c>
      <c r="G920" s="2" t="str">
        <f>IF(ISBLANK(A920),"",IF(ISERROR(VLOOKUP(A920,'Cadastro-Estoque'!A:G,1,FALSE)),"Produto não cadastrado",VLOOKUP(A920,'Cadastro-Estoque'!A:G,2,FALSE)))</f>
        <v/>
      </c>
      <c r="H920" s="2" t="str">
        <f>IF(ISERROR(VLOOKUP(A920,'Cadastro-Estoque'!A:G,1,FALSE)),"",VLOOKUP(A920,'Cadastro-Estoque'!A:G,3,FALSE))</f>
        <v/>
      </c>
    </row>
    <row r="921" spans="5:8" ht="18.75" customHeight="1" x14ac:dyDescent="0.25">
      <c r="E921" s="2" t="str">
        <f t="shared" si="14"/>
        <v/>
      </c>
      <c r="F921" s="2" t="str">
        <f>IF(ISBLANK(A921),"",IF(ISERROR(VLOOKUP(A921,'Cadastro-Estoque'!A:G,1,FALSE)),"Produto não cadastrado",VLOOKUP(A921,'Cadastro-Estoque'!A:G,4,FALSE)))</f>
        <v/>
      </c>
      <c r="G921" s="2" t="str">
        <f>IF(ISBLANK(A921),"",IF(ISERROR(VLOOKUP(A921,'Cadastro-Estoque'!A:G,1,FALSE)),"Produto não cadastrado",VLOOKUP(A921,'Cadastro-Estoque'!A:G,2,FALSE)))</f>
        <v/>
      </c>
      <c r="H921" s="2" t="str">
        <f>IF(ISERROR(VLOOKUP(A921,'Cadastro-Estoque'!A:G,1,FALSE)),"",VLOOKUP(A921,'Cadastro-Estoque'!A:G,3,FALSE))</f>
        <v/>
      </c>
    </row>
    <row r="922" spans="5:8" ht="18.75" customHeight="1" x14ac:dyDescent="0.25">
      <c r="E922" s="2" t="str">
        <f t="shared" si="14"/>
        <v/>
      </c>
      <c r="F922" s="2" t="str">
        <f>IF(ISBLANK(A922),"",IF(ISERROR(VLOOKUP(A922,'Cadastro-Estoque'!A:G,1,FALSE)),"Produto não cadastrado",VLOOKUP(A922,'Cadastro-Estoque'!A:G,4,FALSE)))</f>
        <v/>
      </c>
      <c r="G922" s="2" t="str">
        <f>IF(ISBLANK(A922),"",IF(ISERROR(VLOOKUP(A922,'Cadastro-Estoque'!A:G,1,FALSE)),"Produto não cadastrado",VLOOKUP(A922,'Cadastro-Estoque'!A:G,2,FALSE)))</f>
        <v/>
      </c>
      <c r="H922" s="2" t="str">
        <f>IF(ISERROR(VLOOKUP(A922,'Cadastro-Estoque'!A:G,1,FALSE)),"",VLOOKUP(A922,'Cadastro-Estoque'!A:G,3,FALSE))</f>
        <v/>
      </c>
    </row>
    <row r="923" spans="5:8" ht="18.75" customHeight="1" x14ac:dyDescent="0.25">
      <c r="E923" s="2" t="str">
        <f t="shared" si="14"/>
        <v/>
      </c>
      <c r="F923" s="2" t="str">
        <f>IF(ISBLANK(A923),"",IF(ISERROR(VLOOKUP(A923,'Cadastro-Estoque'!A:G,1,FALSE)),"Produto não cadastrado",VLOOKUP(A923,'Cadastro-Estoque'!A:G,4,FALSE)))</f>
        <v/>
      </c>
      <c r="G923" s="2" t="str">
        <f>IF(ISBLANK(A923),"",IF(ISERROR(VLOOKUP(A923,'Cadastro-Estoque'!A:G,1,FALSE)),"Produto não cadastrado",VLOOKUP(A923,'Cadastro-Estoque'!A:G,2,FALSE)))</f>
        <v/>
      </c>
      <c r="H923" s="2" t="str">
        <f>IF(ISERROR(VLOOKUP(A923,'Cadastro-Estoque'!A:G,1,FALSE)),"",VLOOKUP(A923,'Cadastro-Estoque'!A:G,3,FALSE))</f>
        <v/>
      </c>
    </row>
    <row r="924" spans="5:8" ht="18.75" customHeight="1" x14ac:dyDescent="0.25">
      <c r="E924" s="2" t="str">
        <f t="shared" si="14"/>
        <v/>
      </c>
      <c r="F924" s="2" t="str">
        <f>IF(ISBLANK(A924),"",IF(ISERROR(VLOOKUP(A924,'Cadastro-Estoque'!A:G,1,FALSE)),"Produto não cadastrado",VLOOKUP(A924,'Cadastro-Estoque'!A:G,4,FALSE)))</f>
        <v/>
      </c>
      <c r="G924" s="2" t="str">
        <f>IF(ISBLANK(A924),"",IF(ISERROR(VLOOKUP(A924,'Cadastro-Estoque'!A:G,1,FALSE)),"Produto não cadastrado",VLOOKUP(A924,'Cadastro-Estoque'!A:G,2,FALSE)))</f>
        <v/>
      </c>
      <c r="H924" s="2" t="str">
        <f>IF(ISERROR(VLOOKUP(A924,'Cadastro-Estoque'!A:G,1,FALSE)),"",VLOOKUP(A924,'Cadastro-Estoque'!A:G,3,FALSE))</f>
        <v/>
      </c>
    </row>
    <row r="925" spans="5:8" ht="18.75" customHeight="1" x14ac:dyDescent="0.25">
      <c r="E925" s="2" t="str">
        <f t="shared" si="14"/>
        <v/>
      </c>
      <c r="F925" s="2" t="str">
        <f>IF(ISBLANK(A925),"",IF(ISERROR(VLOOKUP(A925,'Cadastro-Estoque'!A:G,1,FALSE)),"Produto não cadastrado",VLOOKUP(A925,'Cadastro-Estoque'!A:G,4,FALSE)))</f>
        <v/>
      </c>
      <c r="G925" s="2" t="str">
        <f>IF(ISBLANK(A925),"",IF(ISERROR(VLOOKUP(A925,'Cadastro-Estoque'!A:G,1,FALSE)),"Produto não cadastrado",VLOOKUP(A925,'Cadastro-Estoque'!A:G,2,FALSE)))</f>
        <v/>
      </c>
      <c r="H925" s="2" t="str">
        <f>IF(ISERROR(VLOOKUP(A925,'Cadastro-Estoque'!A:G,1,FALSE)),"",VLOOKUP(A925,'Cadastro-Estoque'!A:G,3,FALSE))</f>
        <v/>
      </c>
    </row>
    <row r="926" spans="5:8" ht="18.75" customHeight="1" x14ac:dyDescent="0.25">
      <c r="E926" s="2" t="str">
        <f t="shared" si="14"/>
        <v/>
      </c>
      <c r="F926" s="2" t="str">
        <f>IF(ISBLANK(A926),"",IF(ISERROR(VLOOKUP(A926,'Cadastro-Estoque'!A:G,1,FALSE)),"Produto não cadastrado",VLOOKUP(A926,'Cadastro-Estoque'!A:G,4,FALSE)))</f>
        <v/>
      </c>
      <c r="G926" s="2" t="str">
        <f>IF(ISBLANK(A926),"",IF(ISERROR(VLOOKUP(A926,'Cadastro-Estoque'!A:G,1,FALSE)),"Produto não cadastrado",VLOOKUP(A926,'Cadastro-Estoque'!A:G,2,FALSE)))</f>
        <v/>
      </c>
      <c r="H926" s="2" t="str">
        <f>IF(ISERROR(VLOOKUP(A926,'Cadastro-Estoque'!A:G,1,FALSE)),"",VLOOKUP(A926,'Cadastro-Estoque'!A:G,3,FALSE))</f>
        <v/>
      </c>
    </row>
    <row r="927" spans="5:8" ht="18.75" customHeight="1" x14ac:dyDescent="0.25">
      <c r="E927" s="2" t="str">
        <f t="shared" si="14"/>
        <v/>
      </c>
      <c r="F927" s="2" t="str">
        <f>IF(ISBLANK(A927),"",IF(ISERROR(VLOOKUP(A927,'Cadastro-Estoque'!A:G,1,FALSE)),"Produto não cadastrado",VLOOKUP(A927,'Cadastro-Estoque'!A:G,4,FALSE)))</f>
        <v/>
      </c>
      <c r="G927" s="2" t="str">
        <f>IF(ISBLANK(A927),"",IF(ISERROR(VLOOKUP(A927,'Cadastro-Estoque'!A:G,1,FALSE)),"Produto não cadastrado",VLOOKUP(A927,'Cadastro-Estoque'!A:G,2,FALSE)))</f>
        <v/>
      </c>
      <c r="H927" s="2" t="str">
        <f>IF(ISERROR(VLOOKUP(A927,'Cadastro-Estoque'!A:G,1,FALSE)),"",VLOOKUP(A927,'Cadastro-Estoque'!A:G,3,FALSE))</f>
        <v/>
      </c>
    </row>
    <row r="928" spans="5:8" ht="18.75" customHeight="1" x14ac:dyDescent="0.25">
      <c r="E928" s="2" t="str">
        <f t="shared" si="14"/>
        <v/>
      </c>
      <c r="F928" s="2" t="str">
        <f>IF(ISBLANK(A928),"",IF(ISERROR(VLOOKUP(A928,'Cadastro-Estoque'!A:G,1,FALSE)),"Produto não cadastrado",VLOOKUP(A928,'Cadastro-Estoque'!A:G,4,FALSE)))</f>
        <v/>
      </c>
      <c r="G928" s="2" t="str">
        <f>IF(ISBLANK(A928),"",IF(ISERROR(VLOOKUP(A928,'Cadastro-Estoque'!A:G,1,FALSE)),"Produto não cadastrado",VLOOKUP(A928,'Cadastro-Estoque'!A:G,2,FALSE)))</f>
        <v/>
      </c>
      <c r="H928" s="2" t="str">
        <f>IF(ISERROR(VLOOKUP(A928,'Cadastro-Estoque'!A:G,1,FALSE)),"",VLOOKUP(A928,'Cadastro-Estoque'!A:G,3,FALSE))</f>
        <v/>
      </c>
    </row>
    <row r="929" spans="5:8" ht="18.75" customHeight="1" x14ac:dyDescent="0.25">
      <c r="E929" s="2" t="str">
        <f t="shared" si="14"/>
        <v/>
      </c>
      <c r="F929" s="2" t="str">
        <f>IF(ISBLANK(A929),"",IF(ISERROR(VLOOKUP(A929,'Cadastro-Estoque'!A:G,1,FALSE)),"Produto não cadastrado",VLOOKUP(A929,'Cadastro-Estoque'!A:G,4,FALSE)))</f>
        <v/>
      </c>
      <c r="G929" s="2" t="str">
        <f>IF(ISBLANK(A929),"",IF(ISERROR(VLOOKUP(A929,'Cadastro-Estoque'!A:G,1,FALSE)),"Produto não cadastrado",VLOOKUP(A929,'Cadastro-Estoque'!A:G,2,FALSE)))</f>
        <v/>
      </c>
      <c r="H929" s="2" t="str">
        <f>IF(ISERROR(VLOOKUP(A929,'Cadastro-Estoque'!A:G,1,FALSE)),"",VLOOKUP(A929,'Cadastro-Estoque'!A:G,3,FALSE))</f>
        <v/>
      </c>
    </row>
    <row r="930" spans="5:8" ht="18.75" customHeight="1" x14ac:dyDescent="0.25">
      <c r="E930" s="2" t="str">
        <f t="shared" si="14"/>
        <v/>
      </c>
      <c r="F930" s="2" t="str">
        <f>IF(ISBLANK(A930),"",IF(ISERROR(VLOOKUP(A930,'Cadastro-Estoque'!A:G,1,FALSE)),"Produto não cadastrado",VLOOKUP(A930,'Cadastro-Estoque'!A:G,4,FALSE)))</f>
        <v/>
      </c>
      <c r="G930" s="2" t="str">
        <f>IF(ISBLANK(A930),"",IF(ISERROR(VLOOKUP(A930,'Cadastro-Estoque'!A:G,1,FALSE)),"Produto não cadastrado",VLOOKUP(A930,'Cadastro-Estoque'!A:G,2,FALSE)))</f>
        <v/>
      </c>
      <c r="H930" s="2" t="str">
        <f>IF(ISERROR(VLOOKUP(A930,'Cadastro-Estoque'!A:G,1,FALSE)),"",VLOOKUP(A930,'Cadastro-Estoque'!A:G,3,FALSE))</f>
        <v/>
      </c>
    </row>
    <row r="931" spans="5:8" ht="18.75" customHeight="1" x14ac:dyDescent="0.25">
      <c r="E931" s="2" t="str">
        <f t="shared" si="14"/>
        <v/>
      </c>
      <c r="F931" s="2" t="str">
        <f>IF(ISBLANK(A931),"",IF(ISERROR(VLOOKUP(A931,'Cadastro-Estoque'!A:G,1,FALSE)),"Produto não cadastrado",VLOOKUP(A931,'Cadastro-Estoque'!A:G,4,FALSE)))</f>
        <v/>
      </c>
      <c r="G931" s="2" t="str">
        <f>IF(ISBLANK(A931),"",IF(ISERROR(VLOOKUP(A931,'Cadastro-Estoque'!A:G,1,FALSE)),"Produto não cadastrado",VLOOKUP(A931,'Cadastro-Estoque'!A:G,2,FALSE)))</f>
        <v/>
      </c>
      <c r="H931" s="2" t="str">
        <f>IF(ISERROR(VLOOKUP(A931,'Cadastro-Estoque'!A:G,1,FALSE)),"",VLOOKUP(A931,'Cadastro-Estoque'!A:G,3,FALSE))</f>
        <v/>
      </c>
    </row>
    <row r="932" spans="5:8" ht="18.75" customHeight="1" x14ac:dyDescent="0.25">
      <c r="E932" s="2" t="str">
        <f t="shared" si="14"/>
        <v/>
      </c>
      <c r="F932" s="2" t="str">
        <f>IF(ISBLANK(A932),"",IF(ISERROR(VLOOKUP(A932,'Cadastro-Estoque'!A:G,1,FALSE)),"Produto não cadastrado",VLOOKUP(A932,'Cadastro-Estoque'!A:G,4,FALSE)))</f>
        <v/>
      </c>
      <c r="G932" s="2" t="str">
        <f>IF(ISBLANK(A932),"",IF(ISERROR(VLOOKUP(A932,'Cadastro-Estoque'!A:G,1,FALSE)),"Produto não cadastrado",VLOOKUP(A932,'Cadastro-Estoque'!A:G,2,FALSE)))</f>
        <v/>
      </c>
      <c r="H932" s="2" t="str">
        <f>IF(ISERROR(VLOOKUP(A932,'Cadastro-Estoque'!A:G,1,FALSE)),"",VLOOKUP(A932,'Cadastro-Estoque'!A:G,3,FALSE))</f>
        <v/>
      </c>
    </row>
    <row r="933" spans="5:8" ht="18.75" customHeight="1" x14ac:dyDescent="0.25">
      <c r="E933" s="2" t="str">
        <f t="shared" si="14"/>
        <v/>
      </c>
      <c r="F933" s="2" t="str">
        <f>IF(ISBLANK(A933),"",IF(ISERROR(VLOOKUP(A933,'Cadastro-Estoque'!A:G,1,FALSE)),"Produto não cadastrado",VLOOKUP(A933,'Cadastro-Estoque'!A:G,4,FALSE)))</f>
        <v/>
      </c>
      <c r="G933" s="2" t="str">
        <f>IF(ISBLANK(A933),"",IF(ISERROR(VLOOKUP(A933,'Cadastro-Estoque'!A:G,1,FALSE)),"Produto não cadastrado",VLOOKUP(A933,'Cadastro-Estoque'!A:G,2,FALSE)))</f>
        <v/>
      </c>
      <c r="H933" s="2" t="str">
        <f>IF(ISERROR(VLOOKUP(A933,'Cadastro-Estoque'!A:G,1,FALSE)),"",VLOOKUP(A933,'Cadastro-Estoque'!A:G,3,FALSE))</f>
        <v/>
      </c>
    </row>
    <row r="934" spans="5:8" ht="18.75" customHeight="1" x14ac:dyDescent="0.25">
      <c r="E934" s="2" t="str">
        <f t="shared" si="14"/>
        <v/>
      </c>
      <c r="F934" s="2" t="str">
        <f>IF(ISBLANK(A934),"",IF(ISERROR(VLOOKUP(A934,'Cadastro-Estoque'!A:G,1,FALSE)),"Produto não cadastrado",VLOOKUP(A934,'Cadastro-Estoque'!A:G,4,FALSE)))</f>
        <v/>
      </c>
      <c r="G934" s="2" t="str">
        <f>IF(ISBLANK(A934),"",IF(ISERROR(VLOOKUP(A934,'Cadastro-Estoque'!A:G,1,FALSE)),"Produto não cadastrado",VLOOKUP(A934,'Cadastro-Estoque'!A:G,2,FALSE)))</f>
        <v/>
      </c>
      <c r="H934" s="2" t="str">
        <f>IF(ISERROR(VLOOKUP(A934,'Cadastro-Estoque'!A:G,1,FALSE)),"",VLOOKUP(A934,'Cadastro-Estoque'!A:G,3,FALSE))</f>
        <v/>
      </c>
    </row>
    <row r="935" spans="5:8" ht="18.75" customHeight="1" x14ac:dyDescent="0.25">
      <c r="E935" s="2" t="str">
        <f t="shared" si="14"/>
        <v/>
      </c>
      <c r="F935" s="2" t="str">
        <f>IF(ISBLANK(A935),"",IF(ISERROR(VLOOKUP(A935,'Cadastro-Estoque'!A:G,1,FALSE)),"Produto não cadastrado",VLOOKUP(A935,'Cadastro-Estoque'!A:G,4,FALSE)))</f>
        <v/>
      </c>
      <c r="G935" s="2" t="str">
        <f>IF(ISBLANK(A935),"",IF(ISERROR(VLOOKUP(A935,'Cadastro-Estoque'!A:G,1,FALSE)),"Produto não cadastrado",VLOOKUP(A935,'Cadastro-Estoque'!A:G,2,FALSE)))</f>
        <v/>
      </c>
      <c r="H935" s="2" t="str">
        <f>IF(ISERROR(VLOOKUP(A935,'Cadastro-Estoque'!A:G,1,FALSE)),"",VLOOKUP(A935,'Cadastro-Estoque'!A:G,3,FALSE))</f>
        <v/>
      </c>
    </row>
    <row r="936" spans="5:8" ht="18.75" customHeight="1" x14ac:dyDescent="0.25">
      <c r="E936" s="2" t="str">
        <f t="shared" si="14"/>
        <v/>
      </c>
      <c r="F936" s="2" t="str">
        <f>IF(ISBLANK(A936),"",IF(ISERROR(VLOOKUP(A936,'Cadastro-Estoque'!A:G,1,FALSE)),"Produto não cadastrado",VLOOKUP(A936,'Cadastro-Estoque'!A:G,4,FALSE)))</f>
        <v/>
      </c>
      <c r="G936" s="2" t="str">
        <f>IF(ISBLANK(A936),"",IF(ISERROR(VLOOKUP(A936,'Cadastro-Estoque'!A:G,1,FALSE)),"Produto não cadastrado",VLOOKUP(A936,'Cadastro-Estoque'!A:G,2,FALSE)))</f>
        <v/>
      </c>
      <c r="H936" s="2" t="str">
        <f>IF(ISERROR(VLOOKUP(A936,'Cadastro-Estoque'!A:G,1,FALSE)),"",VLOOKUP(A936,'Cadastro-Estoque'!A:G,3,FALSE))</f>
        <v/>
      </c>
    </row>
    <row r="937" spans="5:8" ht="18.75" customHeight="1" x14ac:dyDescent="0.25">
      <c r="E937" s="2" t="str">
        <f t="shared" si="14"/>
        <v/>
      </c>
      <c r="F937" s="2" t="str">
        <f>IF(ISBLANK(A937),"",IF(ISERROR(VLOOKUP(A937,'Cadastro-Estoque'!A:G,1,FALSE)),"Produto não cadastrado",VLOOKUP(A937,'Cadastro-Estoque'!A:G,4,FALSE)))</f>
        <v/>
      </c>
      <c r="G937" s="2" t="str">
        <f>IF(ISBLANK(A937),"",IF(ISERROR(VLOOKUP(A937,'Cadastro-Estoque'!A:G,1,FALSE)),"Produto não cadastrado",VLOOKUP(A937,'Cadastro-Estoque'!A:G,2,FALSE)))</f>
        <v/>
      </c>
      <c r="H937" s="2" t="str">
        <f>IF(ISERROR(VLOOKUP(A937,'Cadastro-Estoque'!A:G,1,FALSE)),"",VLOOKUP(A937,'Cadastro-Estoque'!A:G,3,FALSE))</f>
        <v/>
      </c>
    </row>
    <row r="938" spans="5:8" ht="18.75" customHeight="1" x14ac:dyDescent="0.25">
      <c r="E938" s="2" t="str">
        <f t="shared" si="14"/>
        <v/>
      </c>
      <c r="F938" s="2" t="str">
        <f>IF(ISBLANK(A938),"",IF(ISERROR(VLOOKUP(A938,'Cadastro-Estoque'!A:G,1,FALSE)),"Produto não cadastrado",VLOOKUP(A938,'Cadastro-Estoque'!A:G,4,FALSE)))</f>
        <v/>
      </c>
      <c r="G938" s="2" t="str">
        <f>IF(ISBLANK(A938),"",IF(ISERROR(VLOOKUP(A938,'Cadastro-Estoque'!A:G,1,FALSE)),"Produto não cadastrado",VLOOKUP(A938,'Cadastro-Estoque'!A:G,2,FALSE)))</f>
        <v/>
      </c>
      <c r="H938" s="2" t="str">
        <f>IF(ISERROR(VLOOKUP(A938,'Cadastro-Estoque'!A:G,1,FALSE)),"",VLOOKUP(A938,'Cadastro-Estoque'!A:G,3,FALSE))</f>
        <v/>
      </c>
    </row>
    <row r="939" spans="5:8" ht="18.75" customHeight="1" x14ac:dyDescent="0.25">
      <c r="E939" s="2" t="str">
        <f t="shared" si="14"/>
        <v/>
      </c>
      <c r="F939" s="2" t="str">
        <f>IF(ISBLANK(A939),"",IF(ISERROR(VLOOKUP(A939,'Cadastro-Estoque'!A:G,1,FALSE)),"Produto não cadastrado",VLOOKUP(A939,'Cadastro-Estoque'!A:G,4,FALSE)))</f>
        <v/>
      </c>
      <c r="G939" s="2" t="str">
        <f>IF(ISBLANK(A939),"",IF(ISERROR(VLOOKUP(A939,'Cadastro-Estoque'!A:G,1,FALSE)),"Produto não cadastrado",VLOOKUP(A939,'Cadastro-Estoque'!A:G,2,FALSE)))</f>
        <v/>
      </c>
      <c r="H939" s="2" t="str">
        <f>IF(ISERROR(VLOOKUP(A939,'Cadastro-Estoque'!A:G,1,FALSE)),"",VLOOKUP(A939,'Cadastro-Estoque'!A:G,3,FALSE))</f>
        <v/>
      </c>
    </row>
    <row r="940" spans="5:8" ht="18.75" customHeight="1" x14ac:dyDescent="0.25">
      <c r="E940" s="2" t="str">
        <f t="shared" si="14"/>
        <v/>
      </c>
      <c r="F940" s="2" t="str">
        <f>IF(ISBLANK(A940),"",IF(ISERROR(VLOOKUP(A940,'Cadastro-Estoque'!A:G,1,FALSE)),"Produto não cadastrado",VLOOKUP(A940,'Cadastro-Estoque'!A:G,4,FALSE)))</f>
        <v/>
      </c>
      <c r="G940" s="2" t="str">
        <f>IF(ISBLANK(A940),"",IF(ISERROR(VLOOKUP(A940,'Cadastro-Estoque'!A:G,1,FALSE)),"Produto não cadastrado",VLOOKUP(A940,'Cadastro-Estoque'!A:G,2,FALSE)))</f>
        <v/>
      </c>
      <c r="H940" s="2" t="str">
        <f>IF(ISERROR(VLOOKUP(A940,'Cadastro-Estoque'!A:G,1,FALSE)),"",VLOOKUP(A940,'Cadastro-Estoque'!A:G,3,FALSE))</f>
        <v/>
      </c>
    </row>
    <row r="941" spans="5:8" ht="18.75" customHeight="1" x14ac:dyDescent="0.25">
      <c r="E941" s="2" t="str">
        <f t="shared" si="14"/>
        <v/>
      </c>
      <c r="F941" s="2" t="str">
        <f>IF(ISBLANK(A941),"",IF(ISERROR(VLOOKUP(A941,'Cadastro-Estoque'!A:G,1,FALSE)),"Produto não cadastrado",VLOOKUP(A941,'Cadastro-Estoque'!A:G,4,FALSE)))</f>
        <v/>
      </c>
      <c r="G941" s="2" t="str">
        <f>IF(ISBLANK(A941),"",IF(ISERROR(VLOOKUP(A941,'Cadastro-Estoque'!A:G,1,FALSE)),"Produto não cadastrado",VLOOKUP(A941,'Cadastro-Estoque'!A:G,2,FALSE)))</f>
        <v/>
      </c>
      <c r="H941" s="2" t="str">
        <f>IF(ISERROR(VLOOKUP(A941,'Cadastro-Estoque'!A:G,1,FALSE)),"",VLOOKUP(A941,'Cadastro-Estoque'!A:G,3,FALSE))</f>
        <v/>
      </c>
    </row>
    <row r="942" spans="5:8" ht="18.75" customHeight="1" x14ac:dyDescent="0.25">
      <c r="E942" s="2" t="str">
        <f t="shared" si="14"/>
        <v/>
      </c>
      <c r="F942" s="2" t="str">
        <f>IF(ISBLANK(A942),"",IF(ISERROR(VLOOKUP(A942,'Cadastro-Estoque'!A:G,1,FALSE)),"Produto não cadastrado",VLOOKUP(A942,'Cadastro-Estoque'!A:G,4,FALSE)))</f>
        <v/>
      </c>
      <c r="G942" s="2" t="str">
        <f>IF(ISBLANK(A942),"",IF(ISERROR(VLOOKUP(A942,'Cadastro-Estoque'!A:G,1,FALSE)),"Produto não cadastrado",VLOOKUP(A942,'Cadastro-Estoque'!A:G,2,FALSE)))</f>
        <v/>
      </c>
      <c r="H942" s="2" t="str">
        <f>IF(ISERROR(VLOOKUP(A942,'Cadastro-Estoque'!A:G,1,FALSE)),"",VLOOKUP(A942,'Cadastro-Estoque'!A:G,3,FALSE))</f>
        <v/>
      </c>
    </row>
    <row r="943" spans="5:8" ht="18.75" customHeight="1" x14ac:dyDescent="0.25">
      <c r="E943" s="2" t="str">
        <f t="shared" si="14"/>
        <v/>
      </c>
      <c r="F943" s="2" t="str">
        <f>IF(ISBLANK(A943),"",IF(ISERROR(VLOOKUP(A943,'Cadastro-Estoque'!A:G,1,FALSE)),"Produto não cadastrado",VLOOKUP(A943,'Cadastro-Estoque'!A:G,4,FALSE)))</f>
        <v/>
      </c>
      <c r="G943" s="2" t="str">
        <f>IF(ISBLANK(A943),"",IF(ISERROR(VLOOKUP(A943,'Cadastro-Estoque'!A:G,1,FALSE)),"Produto não cadastrado",VLOOKUP(A943,'Cadastro-Estoque'!A:G,2,FALSE)))</f>
        <v/>
      </c>
      <c r="H943" s="2" t="str">
        <f>IF(ISERROR(VLOOKUP(A943,'Cadastro-Estoque'!A:G,1,FALSE)),"",VLOOKUP(A943,'Cadastro-Estoque'!A:G,3,FALSE))</f>
        <v/>
      </c>
    </row>
    <row r="944" spans="5:8" ht="18.75" customHeight="1" x14ac:dyDescent="0.25">
      <c r="E944" s="2" t="str">
        <f t="shared" si="14"/>
        <v/>
      </c>
      <c r="F944" s="2" t="str">
        <f>IF(ISBLANK(A944),"",IF(ISERROR(VLOOKUP(A944,'Cadastro-Estoque'!A:G,1,FALSE)),"Produto não cadastrado",VLOOKUP(A944,'Cadastro-Estoque'!A:G,4,FALSE)))</f>
        <v/>
      </c>
      <c r="G944" s="2" t="str">
        <f>IF(ISBLANK(A944),"",IF(ISERROR(VLOOKUP(A944,'Cadastro-Estoque'!A:G,1,FALSE)),"Produto não cadastrado",VLOOKUP(A944,'Cadastro-Estoque'!A:G,2,FALSE)))</f>
        <v/>
      </c>
      <c r="H944" s="2" t="str">
        <f>IF(ISERROR(VLOOKUP(A944,'Cadastro-Estoque'!A:G,1,FALSE)),"",VLOOKUP(A944,'Cadastro-Estoque'!A:G,3,FALSE))</f>
        <v/>
      </c>
    </row>
    <row r="945" spans="5:8" ht="18.75" customHeight="1" x14ac:dyDescent="0.25">
      <c r="E945" s="2" t="str">
        <f t="shared" si="14"/>
        <v/>
      </c>
      <c r="F945" s="2" t="str">
        <f>IF(ISBLANK(A945),"",IF(ISERROR(VLOOKUP(A945,'Cadastro-Estoque'!A:G,1,FALSE)),"Produto não cadastrado",VLOOKUP(A945,'Cadastro-Estoque'!A:G,4,FALSE)))</f>
        <v/>
      </c>
      <c r="G945" s="2" t="str">
        <f>IF(ISBLANK(A945),"",IF(ISERROR(VLOOKUP(A945,'Cadastro-Estoque'!A:G,1,FALSE)),"Produto não cadastrado",VLOOKUP(A945,'Cadastro-Estoque'!A:G,2,FALSE)))</f>
        <v/>
      </c>
      <c r="H945" s="2" t="str">
        <f>IF(ISERROR(VLOOKUP(A945,'Cadastro-Estoque'!A:G,1,FALSE)),"",VLOOKUP(A945,'Cadastro-Estoque'!A:G,3,FALSE))</f>
        <v/>
      </c>
    </row>
    <row r="946" spans="5:8" ht="18.75" customHeight="1" x14ac:dyDescent="0.25">
      <c r="E946" s="2" t="str">
        <f t="shared" si="14"/>
        <v/>
      </c>
      <c r="F946" s="2" t="str">
        <f>IF(ISBLANK(A946),"",IF(ISERROR(VLOOKUP(A946,'Cadastro-Estoque'!A:G,1,FALSE)),"Produto não cadastrado",VLOOKUP(A946,'Cadastro-Estoque'!A:G,4,FALSE)))</f>
        <v/>
      </c>
      <c r="G946" s="2" t="str">
        <f>IF(ISBLANK(A946),"",IF(ISERROR(VLOOKUP(A946,'Cadastro-Estoque'!A:G,1,FALSE)),"Produto não cadastrado",VLOOKUP(A946,'Cadastro-Estoque'!A:G,2,FALSE)))</f>
        <v/>
      </c>
      <c r="H946" s="2" t="str">
        <f>IF(ISERROR(VLOOKUP(A946,'Cadastro-Estoque'!A:G,1,FALSE)),"",VLOOKUP(A946,'Cadastro-Estoque'!A:G,3,FALSE))</f>
        <v/>
      </c>
    </row>
    <row r="947" spans="5:8" ht="18.75" customHeight="1" x14ac:dyDescent="0.25">
      <c r="E947" s="2" t="str">
        <f t="shared" si="14"/>
        <v/>
      </c>
      <c r="F947" s="2" t="str">
        <f>IF(ISBLANK(A947),"",IF(ISERROR(VLOOKUP(A947,'Cadastro-Estoque'!A:G,1,FALSE)),"Produto não cadastrado",VLOOKUP(A947,'Cadastro-Estoque'!A:G,4,FALSE)))</f>
        <v/>
      </c>
      <c r="G947" s="2" t="str">
        <f>IF(ISBLANK(A947),"",IF(ISERROR(VLOOKUP(A947,'Cadastro-Estoque'!A:G,1,FALSE)),"Produto não cadastrado",VLOOKUP(A947,'Cadastro-Estoque'!A:G,2,FALSE)))</f>
        <v/>
      </c>
      <c r="H947" s="2" t="str">
        <f>IF(ISERROR(VLOOKUP(A947,'Cadastro-Estoque'!A:G,1,FALSE)),"",VLOOKUP(A947,'Cadastro-Estoque'!A:G,3,FALSE))</f>
        <v/>
      </c>
    </row>
    <row r="948" spans="5:8" ht="18.75" customHeight="1" x14ac:dyDescent="0.25">
      <c r="E948" s="2" t="str">
        <f t="shared" si="14"/>
        <v/>
      </c>
      <c r="F948" s="2" t="str">
        <f>IF(ISBLANK(A948),"",IF(ISERROR(VLOOKUP(A948,'Cadastro-Estoque'!A:G,1,FALSE)),"Produto não cadastrado",VLOOKUP(A948,'Cadastro-Estoque'!A:G,4,FALSE)))</f>
        <v/>
      </c>
      <c r="G948" s="2" t="str">
        <f>IF(ISBLANK(A948),"",IF(ISERROR(VLOOKUP(A948,'Cadastro-Estoque'!A:G,1,FALSE)),"Produto não cadastrado",VLOOKUP(A948,'Cadastro-Estoque'!A:G,2,FALSE)))</f>
        <v/>
      </c>
      <c r="H948" s="2" t="str">
        <f>IF(ISERROR(VLOOKUP(A948,'Cadastro-Estoque'!A:G,1,FALSE)),"",VLOOKUP(A948,'Cadastro-Estoque'!A:G,3,FALSE))</f>
        <v/>
      </c>
    </row>
    <row r="949" spans="5:8" ht="18.75" customHeight="1" x14ac:dyDescent="0.25">
      <c r="E949" s="2" t="str">
        <f t="shared" si="14"/>
        <v/>
      </c>
      <c r="F949" s="2" t="str">
        <f>IF(ISBLANK(A949),"",IF(ISERROR(VLOOKUP(A949,'Cadastro-Estoque'!A:G,1,FALSE)),"Produto não cadastrado",VLOOKUP(A949,'Cadastro-Estoque'!A:G,4,FALSE)))</f>
        <v/>
      </c>
      <c r="G949" s="2" t="str">
        <f>IF(ISBLANK(A949),"",IF(ISERROR(VLOOKUP(A949,'Cadastro-Estoque'!A:G,1,FALSE)),"Produto não cadastrado",VLOOKUP(A949,'Cadastro-Estoque'!A:G,2,FALSE)))</f>
        <v/>
      </c>
      <c r="H949" s="2" t="str">
        <f>IF(ISERROR(VLOOKUP(A949,'Cadastro-Estoque'!A:G,1,FALSE)),"",VLOOKUP(A949,'Cadastro-Estoque'!A:G,3,FALSE))</f>
        <v/>
      </c>
    </row>
    <row r="950" spans="5:8" ht="18.75" customHeight="1" x14ac:dyDescent="0.25">
      <c r="E950" s="2" t="str">
        <f t="shared" si="14"/>
        <v/>
      </c>
      <c r="F950" s="2" t="str">
        <f>IF(ISBLANK(A950),"",IF(ISERROR(VLOOKUP(A950,'Cadastro-Estoque'!A:G,1,FALSE)),"Produto não cadastrado",VLOOKUP(A950,'Cadastro-Estoque'!A:G,4,FALSE)))</f>
        <v/>
      </c>
      <c r="G950" s="2" t="str">
        <f>IF(ISBLANK(A950),"",IF(ISERROR(VLOOKUP(A950,'Cadastro-Estoque'!A:G,1,FALSE)),"Produto não cadastrado",VLOOKUP(A950,'Cadastro-Estoque'!A:G,2,FALSE)))</f>
        <v/>
      </c>
      <c r="H950" s="2" t="str">
        <f>IF(ISERROR(VLOOKUP(A950,'Cadastro-Estoque'!A:G,1,FALSE)),"",VLOOKUP(A950,'Cadastro-Estoque'!A:G,3,FALSE))</f>
        <v/>
      </c>
    </row>
    <row r="951" spans="5:8" ht="18.75" customHeight="1" x14ac:dyDescent="0.25">
      <c r="E951" s="2" t="str">
        <f t="shared" si="14"/>
        <v/>
      </c>
      <c r="F951" s="2" t="str">
        <f>IF(ISBLANK(A951),"",IF(ISERROR(VLOOKUP(A951,'Cadastro-Estoque'!A:G,1,FALSE)),"Produto não cadastrado",VLOOKUP(A951,'Cadastro-Estoque'!A:G,4,FALSE)))</f>
        <v/>
      </c>
      <c r="G951" s="2" t="str">
        <f>IF(ISBLANK(A951),"",IF(ISERROR(VLOOKUP(A951,'Cadastro-Estoque'!A:G,1,FALSE)),"Produto não cadastrado",VLOOKUP(A951,'Cadastro-Estoque'!A:G,2,FALSE)))</f>
        <v/>
      </c>
      <c r="H951" s="2" t="str">
        <f>IF(ISERROR(VLOOKUP(A951,'Cadastro-Estoque'!A:G,1,FALSE)),"",VLOOKUP(A951,'Cadastro-Estoque'!A:G,3,FALSE))</f>
        <v/>
      </c>
    </row>
    <row r="952" spans="5:8" ht="18.75" customHeight="1" x14ac:dyDescent="0.25">
      <c r="E952" s="2" t="str">
        <f t="shared" si="14"/>
        <v/>
      </c>
      <c r="F952" s="2" t="str">
        <f>IF(ISBLANK(A952),"",IF(ISERROR(VLOOKUP(A952,'Cadastro-Estoque'!A:G,1,FALSE)),"Produto não cadastrado",VLOOKUP(A952,'Cadastro-Estoque'!A:G,4,FALSE)))</f>
        <v/>
      </c>
      <c r="G952" s="2" t="str">
        <f>IF(ISBLANK(A952),"",IF(ISERROR(VLOOKUP(A952,'Cadastro-Estoque'!A:G,1,FALSE)),"Produto não cadastrado",VLOOKUP(A952,'Cadastro-Estoque'!A:G,2,FALSE)))</f>
        <v/>
      </c>
      <c r="H952" s="2" t="str">
        <f>IF(ISERROR(VLOOKUP(A952,'Cadastro-Estoque'!A:G,1,FALSE)),"",VLOOKUP(A952,'Cadastro-Estoque'!A:G,3,FALSE))</f>
        <v/>
      </c>
    </row>
    <row r="953" spans="5:8" ht="18.75" customHeight="1" x14ac:dyDescent="0.25">
      <c r="E953" s="2" t="str">
        <f t="shared" si="14"/>
        <v/>
      </c>
      <c r="F953" s="2" t="str">
        <f>IF(ISBLANK(A953),"",IF(ISERROR(VLOOKUP(A953,'Cadastro-Estoque'!A:G,1,FALSE)),"Produto não cadastrado",VLOOKUP(A953,'Cadastro-Estoque'!A:G,4,FALSE)))</f>
        <v/>
      </c>
      <c r="G953" s="2" t="str">
        <f>IF(ISBLANK(A953),"",IF(ISERROR(VLOOKUP(A953,'Cadastro-Estoque'!A:G,1,FALSE)),"Produto não cadastrado",VLOOKUP(A953,'Cadastro-Estoque'!A:G,2,FALSE)))</f>
        <v/>
      </c>
      <c r="H953" s="2" t="str">
        <f>IF(ISERROR(VLOOKUP(A953,'Cadastro-Estoque'!A:G,1,FALSE)),"",VLOOKUP(A953,'Cadastro-Estoque'!A:G,3,FALSE))</f>
        <v/>
      </c>
    </row>
    <row r="954" spans="5:8" ht="18.75" customHeight="1" x14ac:dyDescent="0.25">
      <c r="E954" s="2" t="str">
        <f t="shared" si="14"/>
        <v/>
      </c>
      <c r="F954" s="2" t="str">
        <f>IF(ISBLANK(A954),"",IF(ISERROR(VLOOKUP(A954,'Cadastro-Estoque'!A:G,1,FALSE)),"Produto não cadastrado",VLOOKUP(A954,'Cadastro-Estoque'!A:G,4,FALSE)))</f>
        <v/>
      </c>
      <c r="G954" s="2" t="str">
        <f>IF(ISBLANK(A954),"",IF(ISERROR(VLOOKUP(A954,'Cadastro-Estoque'!A:G,1,FALSE)),"Produto não cadastrado",VLOOKUP(A954,'Cadastro-Estoque'!A:G,2,FALSE)))</f>
        <v/>
      </c>
      <c r="H954" s="2" t="str">
        <f>IF(ISERROR(VLOOKUP(A954,'Cadastro-Estoque'!A:G,1,FALSE)),"",VLOOKUP(A954,'Cadastro-Estoque'!A:G,3,FALSE))</f>
        <v/>
      </c>
    </row>
    <row r="955" spans="5:8" ht="18.75" customHeight="1" x14ac:dyDescent="0.25">
      <c r="E955" s="2" t="str">
        <f t="shared" si="14"/>
        <v/>
      </c>
      <c r="F955" s="2" t="str">
        <f>IF(ISBLANK(A955),"",IF(ISERROR(VLOOKUP(A955,'Cadastro-Estoque'!A:G,1,FALSE)),"Produto não cadastrado",VLOOKUP(A955,'Cadastro-Estoque'!A:G,4,FALSE)))</f>
        <v/>
      </c>
      <c r="G955" s="2" t="str">
        <f>IF(ISBLANK(A955),"",IF(ISERROR(VLOOKUP(A955,'Cadastro-Estoque'!A:G,1,FALSE)),"Produto não cadastrado",VLOOKUP(A955,'Cadastro-Estoque'!A:G,2,FALSE)))</f>
        <v/>
      </c>
      <c r="H955" s="2" t="str">
        <f>IF(ISERROR(VLOOKUP(A955,'Cadastro-Estoque'!A:G,1,FALSE)),"",VLOOKUP(A955,'Cadastro-Estoque'!A:G,3,FALSE))</f>
        <v/>
      </c>
    </row>
    <row r="956" spans="5:8" ht="18.75" customHeight="1" x14ac:dyDescent="0.25">
      <c r="E956" s="2" t="str">
        <f t="shared" si="14"/>
        <v/>
      </c>
      <c r="F956" s="2" t="str">
        <f>IF(ISBLANK(A956),"",IF(ISERROR(VLOOKUP(A956,'Cadastro-Estoque'!A:G,1,FALSE)),"Produto não cadastrado",VLOOKUP(A956,'Cadastro-Estoque'!A:G,4,FALSE)))</f>
        <v/>
      </c>
      <c r="G956" s="2" t="str">
        <f>IF(ISBLANK(A956),"",IF(ISERROR(VLOOKUP(A956,'Cadastro-Estoque'!A:G,1,FALSE)),"Produto não cadastrado",VLOOKUP(A956,'Cadastro-Estoque'!A:G,2,FALSE)))</f>
        <v/>
      </c>
      <c r="H956" s="2" t="str">
        <f>IF(ISERROR(VLOOKUP(A956,'Cadastro-Estoque'!A:G,1,FALSE)),"",VLOOKUP(A956,'Cadastro-Estoque'!A:G,3,FALSE))</f>
        <v/>
      </c>
    </row>
    <row r="957" spans="5:8" ht="18.75" customHeight="1" x14ac:dyDescent="0.25">
      <c r="E957" s="2" t="str">
        <f t="shared" si="14"/>
        <v/>
      </c>
      <c r="F957" s="2" t="str">
        <f>IF(ISBLANK(A957),"",IF(ISERROR(VLOOKUP(A957,'Cadastro-Estoque'!A:G,1,FALSE)),"Produto não cadastrado",VLOOKUP(A957,'Cadastro-Estoque'!A:G,4,FALSE)))</f>
        <v/>
      </c>
      <c r="G957" s="2" t="str">
        <f>IF(ISBLANK(A957),"",IF(ISERROR(VLOOKUP(A957,'Cadastro-Estoque'!A:G,1,FALSE)),"Produto não cadastrado",VLOOKUP(A957,'Cadastro-Estoque'!A:G,2,FALSE)))</f>
        <v/>
      </c>
      <c r="H957" s="2" t="str">
        <f>IF(ISERROR(VLOOKUP(A957,'Cadastro-Estoque'!A:G,1,FALSE)),"",VLOOKUP(A957,'Cadastro-Estoque'!A:G,3,FALSE))</f>
        <v/>
      </c>
    </row>
    <row r="958" spans="5:8" ht="18.75" customHeight="1" x14ac:dyDescent="0.25">
      <c r="E958" s="2" t="str">
        <f t="shared" si="14"/>
        <v/>
      </c>
      <c r="F958" s="2" t="str">
        <f>IF(ISBLANK(A958),"",IF(ISERROR(VLOOKUP(A958,'Cadastro-Estoque'!A:G,1,FALSE)),"Produto não cadastrado",VLOOKUP(A958,'Cadastro-Estoque'!A:G,4,FALSE)))</f>
        <v/>
      </c>
      <c r="G958" s="2" t="str">
        <f>IF(ISBLANK(A958),"",IF(ISERROR(VLOOKUP(A958,'Cadastro-Estoque'!A:G,1,FALSE)),"Produto não cadastrado",VLOOKUP(A958,'Cadastro-Estoque'!A:G,2,FALSE)))</f>
        <v/>
      </c>
      <c r="H958" s="2" t="str">
        <f>IF(ISERROR(VLOOKUP(A958,'Cadastro-Estoque'!A:G,1,FALSE)),"",VLOOKUP(A958,'Cadastro-Estoque'!A:G,3,FALSE))</f>
        <v/>
      </c>
    </row>
    <row r="959" spans="5:8" ht="18.75" customHeight="1" x14ac:dyDescent="0.25">
      <c r="E959" s="2" t="str">
        <f t="shared" si="14"/>
        <v/>
      </c>
      <c r="F959" s="2" t="str">
        <f>IF(ISBLANK(A959),"",IF(ISERROR(VLOOKUP(A959,'Cadastro-Estoque'!A:G,1,FALSE)),"Produto não cadastrado",VLOOKUP(A959,'Cadastro-Estoque'!A:G,4,FALSE)))</f>
        <v/>
      </c>
      <c r="G959" s="2" t="str">
        <f>IF(ISBLANK(A959),"",IF(ISERROR(VLOOKUP(A959,'Cadastro-Estoque'!A:G,1,FALSE)),"Produto não cadastrado",VLOOKUP(A959,'Cadastro-Estoque'!A:G,2,FALSE)))</f>
        <v/>
      </c>
      <c r="H959" s="2" t="str">
        <f>IF(ISERROR(VLOOKUP(A959,'Cadastro-Estoque'!A:G,1,FALSE)),"",VLOOKUP(A959,'Cadastro-Estoque'!A:G,3,FALSE))</f>
        <v/>
      </c>
    </row>
    <row r="960" spans="5:8" ht="18.75" customHeight="1" x14ac:dyDescent="0.25">
      <c r="E960" s="2" t="str">
        <f t="shared" si="14"/>
        <v/>
      </c>
      <c r="F960" s="2" t="str">
        <f>IF(ISBLANK(A960),"",IF(ISERROR(VLOOKUP(A960,'Cadastro-Estoque'!A:G,1,FALSE)),"Produto não cadastrado",VLOOKUP(A960,'Cadastro-Estoque'!A:G,4,FALSE)))</f>
        <v/>
      </c>
      <c r="G960" s="2" t="str">
        <f>IF(ISBLANK(A960),"",IF(ISERROR(VLOOKUP(A960,'Cadastro-Estoque'!A:G,1,FALSE)),"Produto não cadastrado",VLOOKUP(A960,'Cadastro-Estoque'!A:G,2,FALSE)))</f>
        <v/>
      </c>
      <c r="H960" s="2" t="str">
        <f>IF(ISERROR(VLOOKUP(A960,'Cadastro-Estoque'!A:G,1,FALSE)),"",VLOOKUP(A960,'Cadastro-Estoque'!A:G,3,FALSE))</f>
        <v/>
      </c>
    </row>
    <row r="961" spans="5:8" ht="18.75" customHeight="1" x14ac:dyDescent="0.25">
      <c r="E961" s="2" t="str">
        <f t="shared" si="14"/>
        <v/>
      </c>
      <c r="F961" s="2" t="str">
        <f>IF(ISBLANK(A961),"",IF(ISERROR(VLOOKUP(A961,'Cadastro-Estoque'!A:G,1,FALSE)),"Produto não cadastrado",VLOOKUP(A961,'Cadastro-Estoque'!A:G,4,FALSE)))</f>
        <v/>
      </c>
      <c r="G961" s="2" t="str">
        <f>IF(ISBLANK(A961),"",IF(ISERROR(VLOOKUP(A961,'Cadastro-Estoque'!A:G,1,FALSE)),"Produto não cadastrado",VLOOKUP(A961,'Cadastro-Estoque'!A:G,2,FALSE)))</f>
        <v/>
      </c>
      <c r="H961" s="2" t="str">
        <f>IF(ISERROR(VLOOKUP(A961,'Cadastro-Estoque'!A:G,1,FALSE)),"",VLOOKUP(A961,'Cadastro-Estoque'!A:G,3,FALSE))</f>
        <v/>
      </c>
    </row>
    <row r="962" spans="5:8" ht="18.75" customHeight="1" x14ac:dyDescent="0.25">
      <c r="E962" s="2" t="str">
        <f t="shared" si="14"/>
        <v/>
      </c>
      <c r="F962" s="2" t="str">
        <f>IF(ISBLANK(A962),"",IF(ISERROR(VLOOKUP(A962,'Cadastro-Estoque'!A:G,1,FALSE)),"Produto não cadastrado",VLOOKUP(A962,'Cadastro-Estoque'!A:G,4,FALSE)))</f>
        <v/>
      </c>
      <c r="G962" s="2" t="str">
        <f>IF(ISBLANK(A962),"",IF(ISERROR(VLOOKUP(A962,'Cadastro-Estoque'!A:G,1,FALSE)),"Produto não cadastrado",VLOOKUP(A962,'Cadastro-Estoque'!A:G,2,FALSE)))</f>
        <v/>
      </c>
      <c r="H962" s="2" t="str">
        <f>IF(ISERROR(VLOOKUP(A962,'Cadastro-Estoque'!A:G,1,FALSE)),"",VLOOKUP(A962,'Cadastro-Estoque'!A:G,3,FALSE))</f>
        <v/>
      </c>
    </row>
    <row r="963" spans="5:8" ht="18.75" customHeight="1" x14ac:dyDescent="0.25">
      <c r="E963" s="2" t="str">
        <f t="shared" ref="E963:E1026" si="15">IF(ISBLANK(A963),"",C963*D963)</f>
        <v/>
      </c>
      <c r="F963" s="2" t="str">
        <f>IF(ISBLANK(A963),"",IF(ISERROR(VLOOKUP(A963,'Cadastro-Estoque'!A:G,1,FALSE)),"Produto não cadastrado",VLOOKUP(A963,'Cadastro-Estoque'!A:G,4,FALSE)))</f>
        <v/>
      </c>
      <c r="G963" s="2" t="str">
        <f>IF(ISBLANK(A963),"",IF(ISERROR(VLOOKUP(A963,'Cadastro-Estoque'!A:G,1,FALSE)),"Produto não cadastrado",VLOOKUP(A963,'Cadastro-Estoque'!A:G,2,FALSE)))</f>
        <v/>
      </c>
      <c r="H963" s="2" t="str">
        <f>IF(ISERROR(VLOOKUP(A963,'Cadastro-Estoque'!A:G,1,FALSE)),"",VLOOKUP(A963,'Cadastro-Estoque'!A:G,3,FALSE))</f>
        <v/>
      </c>
    </row>
    <row r="964" spans="5:8" ht="18.75" customHeight="1" x14ac:dyDescent="0.25">
      <c r="E964" s="2" t="str">
        <f t="shared" si="15"/>
        <v/>
      </c>
      <c r="F964" s="2" t="str">
        <f>IF(ISBLANK(A964),"",IF(ISERROR(VLOOKUP(A964,'Cadastro-Estoque'!A:G,1,FALSE)),"Produto não cadastrado",VLOOKUP(A964,'Cadastro-Estoque'!A:G,4,FALSE)))</f>
        <v/>
      </c>
      <c r="G964" s="2" t="str">
        <f>IF(ISBLANK(A964),"",IF(ISERROR(VLOOKUP(A964,'Cadastro-Estoque'!A:G,1,FALSE)),"Produto não cadastrado",VLOOKUP(A964,'Cadastro-Estoque'!A:G,2,FALSE)))</f>
        <v/>
      </c>
      <c r="H964" s="2" t="str">
        <f>IF(ISERROR(VLOOKUP(A964,'Cadastro-Estoque'!A:G,1,FALSE)),"",VLOOKUP(A964,'Cadastro-Estoque'!A:G,3,FALSE))</f>
        <v/>
      </c>
    </row>
    <row r="965" spans="5:8" ht="18.75" customHeight="1" x14ac:dyDescent="0.25">
      <c r="E965" s="2" t="str">
        <f t="shared" si="15"/>
        <v/>
      </c>
      <c r="F965" s="2" t="str">
        <f>IF(ISBLANK(A965),"",IF(ISERROR(VLOOKUP(A965,'Cadastro-Estoque'!A:G,1,FALSE)),"Produto não cadastrado",VLOOKUP(A965,'Cadastro-Estoque'!A:G,4,FALSE)))</f>
        <v/>
      </c>
      <c r="G965" s="2" t="str">
        <f>IF(ISBLANK(A965),"",IF(ISERROR(VLOOKUP(A965,'Cadastro-Estoque'!A:G,1,FALSE)),"Produto não cadastrado",VLOOKUP(A965,'Cadastro-Estoque'!A:G,2,FALSE)))</f>
        <v/>
      </c>
      <c r="H965" s="2" t="str">
        <f>IF(ISERROR(VLOOKUP(A965,'Cadastro-Estoque'!A:G,1,FALSE)),"",VLOOKUP(A965,'Cadastro-Estoque'!A:G,3,FALSE))</f>
        <v/>
      </c>
    </row>
    <row r="966" spans="5:8" ht="18.75" customHeight="1" x14ac:dyDescent="0.25">
      <c r="E966" s="2" t="str">
        <f t="shared" si="15"/>
        <v/>
      </c>
      <c r="F966" s="2" t="str">
        <f>IF(ISBLANK(A966),"",IF(ISERROR(VLOOKUP(A966,'Cadastro-Estoque'!A:G,1,FALSE)),"Produto não cadastrado",VLOOKUP(A966,'Cadastro-Estoque'!A:G,4,FALSE)))</f>
        <v/>
      </c>
      <c r="G966" s="2" t="str">
        <f>IF(ISBLANK(A966),"",IF(ISERROR(VLOOKUP(A966,'Cadastro-Estoque'!A:G,1,FALSE)),"Produto não cadastrado",VLOOKUP(A966,'Cadastro-Estoque'!A:G,2,FALSE)))</f>
        <v/>
      </c>
      <c r="H966" s="2" t="str">
        <f>IF(ISERROR(VLOOKUP(A966,'Cadastro-Estoque'!A:G,1,FALSE)),"",VLOOKUP(A966,'Cadastro-Estoque'!A:G,3,FALSE))</f>
        <v/>
      </c>
    </row>
    <row r="967" spans="5:8" ht="18.75" customHeight="1" x14ac:dyDescent="0.25">
      <c r="E967" s="2" t="str">
        <f t="shared" si="15"/>
        <v/>
      </c>
      <c r="F967" s="2" t="str">
        <f>IF(ISBLANK(A967),"",IF(ISERROR(VLOOKUP(A967,'Cadastro-Estoque'!A:G,1,FALSE)),"Produto não cadastrado",VLOOKUP(A967,'Cadastro-Estoque'!A:G,4,FALSE)))</f>
        <v/>
      </c>
      <c r="G967" s="2" t="str">
        <f>IF(ISBLANK(A967),"",IF(ISERROR(VLOOKUP(A967,'Cadastro-Estoque'!A:G,1,FALSE)),"Produto não cadastrado",VLOOKUP(A967,'Cadastro-Estoque'!A:G,2,FALSE)))</f>
        <v/>
      </c>
      <c r="H967" s="2" t="str">
        <f>IF(ISERROR(VLOOKUP(A967,'Cadastro-Estoque'!A:G,1,FALSE)),"",VLOOKUP(A967,'Cadastro-Estoque'!A:G,3,FALSE))</f>
        <v/>
      </c>
    </row>
    <row r="968" spans="5:8" ht="18.75" customHeight="1" x14ac:dyDescent="0.25">
      <c r="E968" s="2" t="str">
        <f t="shared" si="15"/>
        <v/>
      </c>
      <c r="F968" s="2" t="str">
        <f>IF(ISBLANK(A968),"",IF(ISERROR(VLOOKUP(A968,'Cadastro-Estoque'!A:G,1,FALSE)),"Produto não cadastrado",VLOOKUP(A968,'Cadastro-Estoque'!A:G,4,FALSE)))</f>
        <v/>
      </c>
      <c r="G968" s="2" t="str">
        <f>IF(ISBLANK(A968),"",IF(ISERROR(VLOOKUP(A968,'Cadastro-Estoque'!A:G,1,FALSE)),"Produto não cadastrado",VLOOKUP(A968,'Cadastro-Estoque'!A:G,2,FALSE)))</f>
        <v/>
      </c>
      <c r="H968" s="2" t="str">
        <f>IF(ISERROR(VLOOKUP(A968,'Cadastro-Estoque'!A:G,1,FALSE)),"",VLOOKUP(A968,'Cadastro-Estoque'!A:G,3,FALSE))</f>
        <v/>
      </c>
    </row>
    <row r="969" spans="5:8" ht="18.75" customHeight="1" x14ac:dyDescent="0.25">
      <c r="E969" s="2" t="str">
        <f t="shared" si="15"/>
        <v/>
      </c>
      <c r="F969" s="2" t="str">
        <f>IF(ISBLANK(A969),"",IF(ISERROR(VLOOKUP(A969,'Cadastro-Estoque'!A:G,1,FALSE)),"Produto não cadastrado",VLOOKUP(A969,'Cadastro-Estoque'!A:G,4,FALSE)))</f>
        <v/>
      </c>
      <c r="G969" s="2" t="str">
        <f>IF(ISBLANK(A969),"",IF(ISERROR(VLOOKUP(A969,'Cadastro-Estoque'!A:G,1,FALSE)),"Produto não cadastrado",VLOOKUP(A969,'Cadastro-Estoque'!A:G,2,FALSE)))</f>
        <v/>
      </c>
      <c r="H969" s="2" t="str">
        <f>IF(ISERROR(VLOOKUP(A969,'Cadastro-Estoque'!A:G,1,FALSE)),"",VLOOKUP(A969,'Cadastro-Estoque'!A:G,3,FALSE))</f>
        <v/>
      </c>
    </row>
    <row r="970" spans="5:8" ht="18.75" customHeight="1" x14ac:dyDescent="0.25">
      <c r="E970" s="2" t="str">
        <f t="shared" si="15"/>
        <v/>
      </c>
      <c r="F970" s="2" t="str">
        <f>IF(ISBLANK(A970),"",IF(ISERROR(VLOOKUP(A970,'Cadastro-Estoque'!A:G,1,FALSE)),"Produto não cadastrado",VLOOKUP(A970,'Cadastro-Estoque'!A:G,4,FALSE)))</f>
        <v/>
      </c>
      <c r="G970" s="2" t="str">
        <f>IF(ISBLANK(A970),"",IF(ISERROR(VLOOKUP(A970,'Cadastro-Estoque'!A:G,1,FALSE)),"Produto não cadastrado",VLOOKUP(A970,'Cadastro-Estoque'!A:G,2,FALSE)))</f>
        <v/>
      </c>
      <c r="H970" s="2" t="str">
        <f>IF(ISERROR(VLOOKUP(A970,'Cadastro-Estoque'!A:G,1,FALSE)),"",VLOOKUP(A970,'Cadastro-Estoque'!A:G,3,FALSE))</f>
        <v/>
      </c>
    </row>
    <row r="971" spans="5:8" ht="18.75" customHeight="1" x14ac:dyDescent="0.25">
      <c r="E971" s="2" t="str">
        <f t="shared" si="15"/>
        <v/>
      </c>
      <c r="F971" s="2" t="str">
        <f>IF(ISBLANK(A971),"",IF(ISERROR(VLOOKUP(A971,'Cadastro-Estoque'!A:G,1,FALSE)),"Produto não cadastrado",VLOOKUP(A971,'Cadastro-Estoque'!A:G,4,FALSE)))</f>
        <v/>
      </c>
      <c r="G971" s="2" t="str">
        <f>IF(ISBLANK(A971),"",IF(ISERROR(VLOOKUP(A971,'Cadastro-Estoque'!A:G,1,FALSE)),"Produto não cadastrado",VLOOKUP(A971,'Cadastro-Estoque'!A:G,2,FALSE)))</f>
        <v/>
      </c>
      <c r="H971" s="2" t="str">
        <f>IF(ISERROR(VLOOKUP(A971,'Cadastro-Estoque'!A:G,1,FALSE)),"",VLOOKUP(A971,'Cadastro-Estoque'!A:G,3,FALSE))</f>
        <v/>
      </c>
    </row>
    <row r="972" spans="5:8" ht="18.75" customHeight="1" x14ac:dyDescent="0.25">
      <c r="E972" s="2" t="str">
        <f t="shared" si="15"/>
        <v/>
      </c>
      <c r="F972" s="2" t="str">
        <f>IF(ISBLANK(A972),"",IF(ISERROR(VLOOKUP(A972,'Cadastro-Estoque'!A:G,1,FALSE)),"Produto não cadastrado",VLOOKUP(A972,'Cadastro-Estoque'!A:G,4,FALSE)))</f>
        <v/>
      </c>
      <c r="G972" s="2" t="str">
        <f>IF(ISBLANK(A972),"",IF(ISERROR(VLOOKUP(A972,'Cadastro-Estoque'!A:G,1,FALSE)),"Produto não cadastrado",VLOOKUP(A972,'Cadastro-Estoque'!A:G,2,FALSE)))</f>
        <v/>
      </c>
      <c r="H972" s="2" t="str">
        <f>IF(ISERROR(VLOOKUP(A972,'Cadastro-Estoque'!A:G,1,FALSE)),"",VLOOKUP(A972,'Cadastro-Estoque'!A:G,3,FALSE))</f>
        <v/>
      </c>
    </row>
    <row r="973" spans="5:8" ht="18.75" customHeight="1" x14ac:dyDescent="0.25">
      <c r="E973" s="2" t="str">
        <f t="shared" si="15"/>
        <v/>
      </c>
      <c r="F973" s="2" t="str">
        <f>IF(ISBLANK(A973),"",IF(ISERROR(VLOOKUP(A973,'Cadastro-Estoque'!A:G,1,FALSE)),"Produto não cadastrado",VLOOKUP(A973,'Cadastro-Estoque'!A:G,4,FALSE)))</f>
        <v/>
      </c>
      <c r="G973" s="2" t="str">
        <f>IF(ISBLANK(A973),"",IF(ISERROR(VLOOKUP(A973,'Cadastro-Estoque'!A:G,1,FALSE)),"Produto não cadastrado",VLOOKUP(A973,'Cadastro-Estoque'!A:G,2,FALSE)))</f>
        <v/>
      </c>
      <c r="H973" s="2" t="str">
        <f>IF(ISERROR(VLOOKUP(A973,'Cadastro-Estoque'!A:G,1,FALSE)),"",VLOOKUP(A973,'Cadastro-Estoque'!A:G,3,FALSE))</f>
        <v/>
      </c>
    </row>
    <row r="974" spans="5:8" ht="18.75" customHeight="1" x14ac:dyDescent="0.25">
      <c r="E974" s="2" t="str">
        <f t="shared" si="15"/>
        <v/>
      </c>
      <c r="F974" s="2" t="str">
        <f>IF(ISBLANK(A974),"",IF(ISERROR(VLOOKUP(A974,'Cadastro-Estoque'!A:G,1,FALSE)),"Produto não cadastrado",VLOOKUP(A974,'Cadastro-Estoque'!A:G,4,FALSE)))</f>
        <v/>
      </c>
      <c r="G974" s="2" t="str">
        <f>IF(ISBLANK(A974),"",IF(ISERROR(VLOOKUP(A974,'Cadastro-Estoque'!A:G,1,FALSE)),"Produto não cadastrado",VLOOKUP(A974,'Cadastro-Estoque'!A:G,2,FALSE)))</f>
        <v/>
      </c>
      <c r="H974" s="2" t="str">
        <f>IF(ISERROR(VLOOKUP(A974,'Cadastro-Estoque'!A:G,1,FALSE)),"",VLOOKUP(A974,'Cadastro-Estoque'!A:G,3,FALSE))</f>
        <v/>
      </c>
    </row>
    <row r="975" spans="5:8" ht="18.75" customHeight="1" x14ac:dyDescent="0.25">
      <c r="E975" s="2" t="str">
        <f t="shared" si="15"/>
        <v/>
      </c>
      <c r="F975" s="2" t="str">
        <f>IF(ISBLANK(A975),"",IF(ISERROR(VLOOKUP(A975,'Cadastro-Estoque'!A:G,1,FALSE)),"Produto não cadastrado",VLOOKUP(A975,'Cadastro-Estoque'!A:G,4,FALSE)))</f>
        <v/>
      </c>
      <c r="G975" s="2" t="str">
        <f>IF(ISBLANK(A975),"",IF(ISERROR(VLOOKUP(A975,'Cadastro-Estoque'!A:G,1,FALSE)),"Produto não cadastrado",VLOOKUP(A975,'Cadastro-Estoque'!A:G,2,FALSE)))</f>
        <v/>
      </c>
      <c r="H975" s="2" t="str">
        <f>IF(ISERROR(VLOOKUP(A975,'Cadastro-Estoque'!A:G,1,FALSE)),"",VLOOKUP(A975,'Cadastro-Estoque'!A:G,3,FALSE))</f>
        <v/>
      </c>
    </row>
    <row r="976" spans="5:8" ht="18.75" customHeight="1" x14ac:dyDescent="0.25">
      <c r="E976" s="2" t="str">
        <f t="shared" si="15"/>
        <v/>
      </c>
      <c r="F976" s="2" t="str">
        <f>IF(ISBLANK(A976),"",IF(ISERROR(VLOOKUP(A976,'Cadastro-Estoque'!A:G,1,FALSE)),"Produto não cadastrado",VLOOKUP(A976,'Cadastro-Estoque'!A:G,4,FALSE)))</f>
        <v/>
      </c>
      <c r="G976" s="2" t="str">
        <f>IF(ISBLANK(A976),"",IF(ISERROR(VLOOKUP(A976,'Cadastro-Estoque'!A:G,1,FALSE)),"Produto não cadastrado",VLOOKUP(A976,'Cadastro-Estoque'!A:G,2,FALSE)))</f>
        <v/>
      </c>
      <c r="H976" s="2" t="str">
        <f>IF(ISERROR(VLOOKUP(A976,'Cadastro-Estoque'!A:G,1,FALSE)),"",VLOOKUP(A976,'Cadastro-Estoque'!A:G,3,FALSE))</f>
        <v/>
      </c>
    </row>
    <row r="977" spans="5:8" ht="18.75" customHeight="1" x14ac:dyDescent="0.25">
      <c r="E977" s="2" t="str">
        <f t="shared" si="15"/>
        <v/>
      </c>
      <c r="F977" s="2" t="str">
        <f>IF(ISBLANK(A977),"",IF(ISERROR(VLOOKUP(A977,'Cadastro-Estoque'!A:G,1,FALSE)),"Produto não cadastrado",VLOOKUP(A977,'Cadastro-Estoque'!A:G,4,FALSE)))</f>
        <v/>
      </c>
      <c r="G977" s="2" t="str">
        <f>IF(ISBLANK(A977),"",IF(ISERROR(VLOOKUP(A977,'Cadastro-Estoque'!A:G,1,FALSE)),"Produto não cadastrado",VLOOKUP(A977,'Cadastro-Estoque'!A:G,2,FALSE)))</f>
        <v/>
      </c>
      <c r="H977" s="2" t="str">
        <f>IF(ISERROR(VLOOKUP(A977,'Cadastro-Estoque'!A:G,1,FALSE)),"",VLOOKUP(A977,'Cadastro-Estoque'!A:G,3,FALSE))</f>
        <v/>
      </c>
    </row>
    <row r="978" spans="5:8" ht="18.75" customHeight="1" x14ac:dyDescent="0.25">
      <c r="E978" s="2" t="str">
        <f t="shared" si="15"/>
        <v/>
      </c>
      <c r="F978" s="2" t="str">
        <f>IF(ISBLANK(A978),"",IF(ISERROR(VLOOKUP(A978,'Cadastro-Estoque'!A:G,1,FALSE)),"Produto não cadastrado",VLOOKUP(A978,'Cadastro-Estoque'!A:G,4,FALSE)))</f>
        <v/>
      </c>
      <c r="G978" s="2" t="str">
        <f>IF(ISBLANK(A978),"",IF(ISERROR(VLOOKUP(A978,'Cadastro-Estoque'!A:G,1,FALSE)),"Produto não cadastrado",VLOOKUP(A978,'Cadastro-Estoque'!A:G,2,FALSE)))</f>
        <v/>
      </c>
      <c r="H978" s="2" t="str">
        <f>IF(ISERROR(VLOOKUP(A978,'Cadastro-Estoque'!A:G,1,FALSE)),"",VLOOKUP(A978,'Cadastro-Estoque'!A:G,3,FALSE))</f>
        <v/>
      </c>
    </row>
    <row r="979" spans="5:8" ht="18.75" customHeight="1" x14ac:dyDescent="0.25">
      <c r="E979" s="2" t="str">
        <f t="shared" si="15"/>
        <v/>
      </c>
      <c r="F979" s="2" t="str">
        <f>IF(ISBLANK(A979),"",IF(ISERROR(VLOOKUP(A979,'Cadastro-Estoque'!A:G,1,FALSE)),"Produto não cadastrado",VLOOKUP(A979,'Cadastro-Estoque'!A:G,4,FALSE)))</f>
        <v/>
      </c>
      <c r="G979" s="2" t="str">
        <f>IF(ISBLANK(A979),"",IF(ISERROR(VLOOKUP(A979,'Cadastro-Estoque'!A:G,1,FALSE)),"Produto não cadastrado",VLOOKUP(A979,'Cadastro-Estoque'!A:G,2,FALSE)))</f>
        <v/>
      </c>
      <c r="H979" s="2" t="str">
        <f>IF(ISERROR(VLOOKUP(A979,'Cadastro-Estoque'!A:G,1,FALSE)),"",VLOOKUP(A979,'Cadastro-Estoque'!A:G,3,FALSE))</f>
        <v/>
      </c>
    </row>
    <row r="980" spans="5:8" ht="18.75" customHeight="1" x14ac:dyDescent="0.25">
      <c r="E980" s="2" t="str">
        <f t="shared" si="15"/>
        <v/>
      </c>
      <c r="F980" s="2" t="str">
        <f>IF(ISBLANK(A980),"",IF(ISERROR(VLOOKUP(A980,'Cadastro-Estoque'!A:G,1,FALSE)),"Produto não cadastrado",VLOOKUP(A980,'Cadastro-Estoque'!A:G,4,FALSE)))</f>
        <v/>
      </c>
      <c r="G980" s="2" t="str">
        <f>IF(ISBLANK(A980),"",IF(ISERROR(VLOOKUP(A980,'Cadastro-Estoque'!A:G,1,FALSE)),"Produto não cadastrado",VLOOKUP(A980,'Cadastro-Estoque'!A:G,2,FALSE)))</f>
        <v/>
      </c>
      <c r="H980" s="2" t="str">
        <f>IF(ISERROR(VLOOKUP(A980,'Cadastro-Estoque'!A:G,1,FALSE)),"",VLOOKUP(A980,'Cadastro-Estoque'!A:G,3,FALSE))</f>
        <v/>
      </c>
    </row>
    <row r="981" spans="5:8" ht="18.75" customHeight="1" x14ac:dyDescent="0.25">
      <c r="E981" s="2" t="str">
        <f t="shared" si="15"/>
        <v/>
      </c>
      <c r="F981" s="2" t="str">
        <f>IF(ISBLANK(A981),"",IF(ISERROR(VLOOKUP(A981,'Cadastro-Estoque'!A:G,1,FALSE)),"Produto não cadastrado",VLOOKUP(A981,'Cadastro-Estoque'!A:G,4,FALSE)))</f>
        <v/>
      </c>
      <c r="G981" s="2" t="str">
        <f>IF(ISBLANK(A981),"",IF(ISERROR(VLOOKUP(A981,'Cadastro-Estoque'!A:G,1,FALSE)),"Produto não cadastrado",VLOOKUP(A981,'Cadastro-Estoque'!A:G,2,FALSE)))</f>
        <v/>
      </c>
      <c r="H981" s="2" t="str">
        <f>IF(ISERROR(VLOOKUP(A981,'Cadastro-Estoque'!A:G,1,FALSE)),"",VLOOKUP(A981,'Cadastro-Estoque'!A:G,3,FALSE))</f>
        <v/>
      </c>
    </row>
    <row r="982" spans="5:8" ht="18.75" customHeight="1" x14ac:dyDescent="0.25">
      <c r="E982" s="2" t="str">
        <f t="shared" si="15"/>
        <v/>
      </c>
      <c r="F982" s="2" t="str">
        <f>IF(ISBLANK(A982),"",IF(ISERROR(VLOOKUP(A982,'Cadastro-Estoque'!A:G,1,FALSE)),"Produto não cadastrado",VLOOKUP(A982,'Cadastro-Estoque'!A:G,4,FALSE)))</f>
        <v/>
      </c>
      <c r="G982" s="2" t="str">
        <f>IF(ISBLANK(A982),"",IF(ISERROR(VLOOKUP(A982,'Cadastro-Estoque'!A:G,1,FALSE)),"Produto não cadastrado",VLOOKUP(A982,'Cadastro-Estoque'!A:G,2,FALSE)))</f>
        <v/>
      </c>
      <c r="H982" s="2" t="str">
        <f>IF(ISERROR(VLOOKUP(A982,'Cadastro-Estoque'!A:G,1,FALSE)),"",VLOOKUP(A982,'Cadastro-Estoque'!A:G,3,FALSE))</f>
        <v/>
      </c>
    </row>
    <row r="983" spans="5:8" ht="18.75" customHeight="1" x14ac:dyDescent="0.25">
      <c r="E983" s="2" t="str">
        <f t="shared" si="15"/>
        <v/>
      </c>
      <c r="F983" s="2" t="str">
        <f>IF(ISBLANK(A983),"",IF(ISERROR(VLOOKUP(A983,'Cadastro-Estoque'!A:G,1,FALSE)),"Produto não cadastrado",VLOOKUP(A983,'Cadastro-Estoque'!A:G,4,FALSE)))</f>
        <v/>
      </c>
      <c r="G983" s="2" t="str">
        <f>IF(ISBLANK(A983),"",IF(ISERROR(VLOOKUP(A983,'Cadastro-Estoque'!A:G,1,FALSE)),"Produto não cadastrado",VLOOKUP(A983,'Cadastro-Estoque'!A:G,2,FALSE)))</f>
        <v/>
      </c>
      <c r="H983" s="2" t="str">
        <f>IF(ISERROR(VLOOKUP(A983,'Cadastro-Estoque'!A:G,1,FALSE)),"",VLOOKUP(A983,'Cadastro-Estoque'!A:G,3,FALSE))</f>
        <v/>
      </c>
    </row>
    <row r="984" spans="5:8" ht="18.75" customHeight="1" x14ac:dyDescent="0.25">
      <c r="E984" s="2" t="str">
        <f t="shared" si="15"/>
        <v/>
      </c>
      <c r="F984" s="2" t="str">
        <f>IF(ISBLANK(A984),"",IF(ISERROR(VLOOKUP(A984,'Cadastro-Estoque'!A:G,1,FALSE)),"Produto não cadastrado",VLOOKUP(A984,'Cadastro-Estoque'!A:G,4,FALSE)))</f>
        <v/>
      </c>
      <c r="G984" s="2" t="str">
        <f>IF(ISBLANK(A984),"",IF(ISERROR(VLOOKUP(A984,'Cadastro-Estoque'!A:G,1,FALSE)),"Produto não cadastrado",VLOOKUP(A984,'Cadastro-Estoque'!A:G,2,FALSE)))</f>
        <v/>
      </c>
      <c r="H984" s="2" t="str">
        <f>IF(ISERROR(VLOOKUP(A984,'Cadastro-Estoque'!A:G,1,FALSE)),"",VLOOKUP(A984,'Cadastro-Estoque'!A:G,3,FALSE))</f>
        <v/>
      </c>
    </row>
    <row r="985" spans="5:8" ht="18.75" customHeight="1" x14ac:dyDescent="0.25">
      <c r="E985" s="2" t="str">
        <f t="shared" si="15"/>
        <v/>
      </c>
      <c r="F985" s="2" t="str">
        <f>IF(ISBLANK(A985),"",IF(ISERROR(VLOOKUP(A985,'Cadastro-Estoque'!A:G,1,FALSE)),"Produto não cadastrado",VLOOKUP(A985,'Cadastro-Estoque'!A:G,4,FALSE)))</f>
        <v/>
      </c>
      <c r="G985" s="2" t="str">
        <f>IF(ISBLANK(A985),"",IF(ISERROR(VLOOKUP(A985,'Cadastro-Estoque'!A:G,1,FALSE)),"Produto não cadastrado",VLOOKUP(A985,'Cadastro-Estoque'!A:G,2,FALSE)))</f>
        <v/>
      </c>
      <c r="H985" s="2" t="str">
        <f>IF(ISERROR(VLOOKUP(A985,'Cadastro-Estoque'!A:G,1,FALSE)),"",VLOOKUP(A985,'Cadastro-Estoque'!A:G,3,FALSE))</f>
        <v/>
      </c>
    </row>
    <row r="986" spans="5:8" ht="18.75" customHeight="1" x14ac:dyDescent="0.25">
      <c r="E986" s="2" t="str">
        <f t="shared" si="15"/>
        <v/>
      </c>
      <c r="F986" s="2" t="str">
        <f>IF(ISBLANK(A986),"",IF(ISERROR(VLOOKUP(A986,'Cadastro-Estoque'!A:G,1,FALSE)),"Produto não cadastrado",VLOOKUP(A986,'Cadastro-Estoque'!A:G,4,FALSE)))</f>
        <v/>
      </c>
      <c r="G986" s="2" t="str">
        <f>IF(ISBLANK(A986),"",IF(ISERROR(VLOOKUP(A986,'Cadastro-Estoque'!A:G,1,FALSE)),"Produto não cadastrado",VLOOKUP(A986,'Cadastro-Estoque'!A:G,2,FALSE)))</f>
        <v/>
      </c>
      <c r="H986" s="2" t="str">
        <f>IF(ISERROR(VLOOKUP(A986,'Cadastro-Estoque'!A:G,1,FALSE)),"",VLOOKUP(A986,'Cadastro-Estoque'!A:G,3,FALSE))</f>
        <v/>
      </c>
    </row>
    <row r="987" spans="5:8" ht="18.75" customHeight="1" x14ac:dyDescent="0.25">
      <c r="E987" s="2" t="str">
        <f t="shared" si="15"/>
        <v/>
      </c>
      <c r="F987" s="2" t="str">
        <f>IF(ISBLANK(A987),"",IF(ISERROR(VLOOKUP(A987,'Cadastro-Estoque'!A:G,1,FALSE)),"Produto não cadastrado",VLOOKUP(A987,'Cadastro-Estoque'!A:G,4,FALSE)))</f>
        <v/>
      </c>
      <c r="G987" s="2" t="str">
        <f>IF(ISBLANK(A987),"",IF(ISERROR(VLOOKUP(A987,'Cadastro-Estoque'!A:G,1,FALSE)),"Produto não cadastrado",VLOOKUP(A987,'Cadastro-Estoque'!A:G,2,FALSE)))</f>
        <v/>
      </c>
      <c r="H987" s="2" t="str">
        <f>IF(ISERROR(VLOOKUP(A987,'Cadastro-Estoque'!A:G,1,FALSE)),"",VLOOKUP(A987,'Cadastro-Estoque'!A:G,3,FALSE))</f>
        <v/>
      </c>
    </row>
    <row r="988" spans="5:8" ht="18.75" customHeight="1" x14ac:dyDescent="0.25">
      <c r="E988" s="2" t="str">
        <f t="shared" si="15"/>
        <v/>
      </c>
      <c r="F988" s="2" t="str">
        <f>IF(ISBLANK(A988),"",IF(ISERROR(VLOOKUP(A988,'Cadastro-Estoque'!A:G,1,FALSE)),"Produto não cadastrado",VLOOKUP(A988,'Cadastro-Estoque'!A:G,4,FALSE)))</f>
        <v/>
      </c>
      <c r="G988" s="2" t="str">
        <f>IF(ISBLANK(A988),"",IF(ISERROR(VLOOKUP(A988,'Cadastro-Estoque'!A:G,1,FALSE)),"Produto não cadastrado",VLOOKUP(A988,'Cadastro-Estoque'!A:G,2,FALSE)))</f>
        <v/>
      </c>
      <c r="H988" s="2" t="str">
        <f>IF(ISERROR(VLOOKUP(A988,'Cadastro-Estoque'!A:G,1,FALSE)),"",VLOOKUP(A988,'Cadastro-Estoque'!A:G,3,FALSE))</f>
        <v/>
      </c>
    </row>
    <row r="989" spans="5:8" ht="18.75" customHeight="1" x14ac:dyDescent="0.25">
      <c r="E989" s="2" t="str">
        <f t="shared" si="15"/>
        <v/>
      </c>
      <c r="F989" s="2" t="str">
        <f>IF(ISBLANK(A989),"",IF(ISERROR(VLOOKUP(A989,'Cadastro-Estoque'!A:G,1,FALSE)),"Produto não cadastrado",VLOOKUP(A989,'Cadastro-Estoque'!A:G,4,FALSE)))</f>
        <v/>
      </c>
      <c r="G989" s="2" t="str">
        <f>IF(ISBLANK(A989),"",IF(ISERROR(VLOOKUP(A989,'Cadastro-Estoque'!A:G,1,FALSE)),"Produto não cadastrado",VLOOKUP(A989,'Cadastro-Estoque'!A:G,2,FALSE)))</f>
        <v/>
      </c>
      <c r="H989" s="2" t="str">
        <f>IF(ISERROR(VLOOKUP(A989,'Cadastro-Estoque'!A:G,1,FALSE)),"",VLOOKUP(A989,'Cadastro-Estoque'!A:G,3,FALSE))</f>
        <v/>
      </c>
    </row>
    <row r="990" spans="5:8" ht="18.75" customHeight="1" x14ac:dyDescent="0.25">
      <c r="E990" s="2" t="str">
        <f t="shared" si="15"/>
        <v/>
      </c>
      <c r="F990" s="2" t="str">
        <f>IF(ISBLANK(A990),"",IF(ISERROR(VLOOKUP(A990,'Cadastro-Estoque'!A:G,1,FALSE)),"Produto não cadastrado",VLOOKUP(A990,'Cadastro-Estoque'!A:G,4,FALSE)))</f>
        <v/>
      </c>
      <c r="G990" s="2" t="str">
        <f>IF(ISBLANK(A990),"",IF(ISERROR(VLOOKUP(A990,'Cadastro-Estoque'!A:G,1,FALSE)),"Produto não cadastrado",VLOOKUP(A990,'Cadastro-Estoque'!A:G,2,FALSE)))</f>
        <v/>
      </c>
      <c r="H990" s="2" t="str">
        <f>IF(ISERROR(VLOOKUP(A990,'Cadastro-Estoque'!A:G,1,FALSE)),"",VLOOKUP(A990,'Cadastro-Estoque'!A:G,3,FALSE))</f>
        <v/>
      </c>
    </row>
    <row r="991" spans="5:8" ht="18.75" customHeight="1" x14ac:dyDescent="0.25">
      <c r="E991" s="2" t="str">
        <f t="shared" si="15"/>
        <v/>
      </c>
      <c r="F991" s="2" t="str">
        <f>IF(ISBLANK(A991),"",IF(ISERROR(VLOOKUP(A991,'Cadastro-Estoque'!A:G,1,FALSE)),"Produto não cadastrado",VLOOKUP(A991,'Cadastro-Estoque'!A:G,4,FALSE)))</f>
        <v/>
      </c>
      <c r="G991" s="2" t="str">
        <f>IF(ISBLANK(A991),"",IF(ISERROR(VLOOKUP(A991,'Cadastro-Estoque'!A:G,1,FALSE)),"Produto não cadastrado",VLOOKUP(A991,'Cadastro-Estoque'!A:G,2,FALSE)))</f>
        <v/>
      </c>
      <c r="H991" s="2" t="str">
        <f>IF(ISERROR(VLOOKUP(A991,'Cadastro-Estoque'!A:G,1,FALSE)),"",VLOOKUP(A991,'Cadastro-Estoque'!A:G,3,FALSE))</f>
        <v/>
      </c>
    </row>
    <row r="992" spans="5:8" ht="18.75" customHeight="1" x14ac:dyDescent="0.25">
      <c r="E992" s="2" t="str">
        <f t="shared" si="15"/>
        <v/>
      </c>
      <c r="F992" s="2" t="str">
        <f>IF(ISBLANK(A992),"",IF(ISERROR(VLOOKUP(A992,'Cadastro-Estoque'!A:G,1,FALSE)),"Produto não cadastrado",VLOOKUP(A992,'Cadastro-Estoque'!A:G,4,FALSE)))</f>
        <v/>
      </c>
      <c r="G992" s="2" t="str">
        <f>IF(ISBLANK(A992),"",IF(ISERROR(VLOOKUP(A992,'Cadastro-Estoque'!A:G,1,FALSE)),"Produto não cadastrado",VLOOKUP(A992,'Cadastro-Estoque'!A:G,2,FALSE)))</f>
        <v/>
      </c>
      <c r="H992" s="2" t="str">
        <f>IF(ISERROR(VLOOKUP(A992,'Cadastro-Estoque'!A:G,1,FALSE)),"",VLOOKUP(A992,'Cadastro-Estoque'!A:G,3,FALSE))</f>
        <v/>
      </c>
    </row>
    <row r="993" spans="5:8" ht="18.75" customHeight="1" x14ac:dyDescent="0.25">
      <c r="E993" s="2" t="str">
        <f t="shared" si="15"/>
        <v/>
      </c>
      <c r="F993" s="2" t="str">
        <f>IF(ISBLANK(A993),"",IF(ISERROR(VLOOKUP(A993,'Cadastro-Estoque'!A:G,1,FALSE)),"Produto não cadastrado",VLOOKUP(A993,'Cadastro-Estoque'!A:G,4,FALSE)))</f>
        <v/>
      </c>
      <c r="G993" s="2" t="str">
        <f>IF(ISBLANK(A993),"",IF(ISERROR(VLOOKUP(A993,'Cadastro-Estoque'!A:G,1,FALSE)),"Produto não cadastrado",VLOOKUP(A993,'Cadastro-Estoque'!A:G,2,FALSE)))</f>
        <v/>
      </c>
      <c r="H993" s="2" t="str">
        <f>IF(ISERROR(VLOOKUP(A993,'Cadastro-Estoque'!A:G,1,FALSE)),"",VLOOKUP(A993,'Cadastro-Estoque'!A:G,3,FALSE))</f>
        <v/>
      </c>
    </row>
    <row r="994" spans="5:8" ht="18.75" customHeight="1" x14ac:dyDescent="0.25">
      <c r="E994" s="2" t="str">
        <f t="shared" si="15"/>
        <v/>
      </c>
      <c r="F994" s="2" t="str">
        <f>IF(ISBLANK(A994),"",IF(ISERROR(VLOOKUP(A994,'Cadastro-Estoque'!A:G,1,FALSE)),"Produto não cadastrado",VLOOKUP(A994,'Cadastro-Estoque'!A:G,4,FALSE)))</f>
        <v/>
      </c>
      <c r="G994" s="2" t="str">
        <f>IF(ISBLANK(A994),"",IF(ISERROR(VLOOKUP(A994,'Cadastro-Estoque'!A:G,1,FALSE)),"Produto não cadastrado",VLOOKUP(A994,'Cadastro-Estoque'!A:G,2,FALSE)))</f>
        <v/>
      </c>
      <c r="H994" s="2" t="str">
        <f>IF(ISERROR(VLOOKUP(A994,'Cadastro-Estoque'!A:G,1,FALSE)),"",VLOOKUP(A994,'Cadastro-Estoque'!A:G,3,FALSE))</f>
        <v/>
      </c>
    </row>
    <row r="995" spans="5:8" ht="18.75" customHeight="1" x14ac:dyDescent="0.25">
      <c r="E995" s="2" t="str">
        <f t="shared" si="15"/>
        <v/>
      </c>
      <c r="F995" s="2" t="str">
        <f>IF(ISBLANK(A995),"",IF(ISERROR(VLOOKUP(A995,'Cadastro-Estoque'!A:G,1,FALSE)),"Produto não cadastrado",VLOOKUP(A995,'Cadastro-Estoque'!A:G,4,FALSE)))</f>
        <v/>
      </c>
      <c r="G995" s="2" t="str">
        <f>IF(ISBLANK(A995),"",IF(ISERROR(VLOOKUP(A995,'Cadastro-Estoque'!A:G,1,FALSE)),"Produto não cadastrado",VLOOKUP(A995,'Cadastro-Estoque'!A:G,2,FALSE)))</f>
        <v/>
      </c>
      <c r="H995" s="2" t="str">
        <f>IF(ISERROR(VLOOKUP(A995,'Cadastro-Estoque'!A:G,1,FALSE)),"",VLOOKUP(A995,'Cadastro-Estoque'!A:G,3,FALSE))</f>
        <v/>
      </c>
    </row>
    <row r="996" spans="5:8" ht="18.75" customHeight="1" x14ac:dyDescent="0.25">
      <c r="E996" s="2" t="str">
        <f t="shared" si="15"/>
        <v/>
      </c>
      <c r="F996" s="2" t="str">
        <f>IF(ISBLANK(A996),"",IF(ISERROR(VLOOKUP(A996,'Cadastro-Estoque'!A:G,1,FALSE)),"Produto não cadastrado",VLOOKUP(A996,'Cadastro-Estoque'!A:G,4,FALSE)))</f>
        <v/>
      </c>
      <c r="G996" s="2" t="str">
        <f>IF(ISBLANK(A996),"",IF(ISERROR(VLOOKUP(A996,'Cadastro-Estoque'!A:G,1,FALSE)),"Produto não cadastrado",VLOOKUP(A996,'Cadastro-Estoque'!A:G,2,FALSE)))</f>
        <v/>
      </c>
      <c r="H996" s="2" t="str">
        <f>IF(ISERROR(VLOOKUP(A996,'Cadastro-Estoque'!A:G,1,FALSE)),"",VLOOKUP(A996,'Cadastro-Estoque'!A:G,3,FALSE))</f>
        <v/>
      </c>
    </row>
    <row r="997" spans="5:8" ht="18.75" customHeight="1" x14ac:dyDescent="0.25">
      <c r="E997" s="2" t="str">
        <f t="shared" si="15"/>
        <v/>
      </c>
      <c r="F997" s="2" t="str">
        <f>IF(ISBLANK(A997),"",IF(ISERROR(VLOOKUP(A997,'Cadastro-Estoque'!A:G,1,FALSE)),"Produto não cadastrado",VLOOKUP(A997,'Cadastro-Estoque'!A:G,4,FALSE)))</f>
        <v/>
      </c>
      <c r="G997" s="2" t="str">
        <f>IF(ISBLANK(A997),"",IF(ISERROR(VLOOKUP(A997,'Cadastro-Estoque'!A:G,1,FALSE)),"Produto não cadastrado",VLOOKUP(A997,'Cadastro-Estoque'!A:G,2,FALSE)))</f>
        <v/>
      </c>
      <c r="H997" s="2" t="str">
        <f>IF(ISERROR(VLOOKUP(A997,'Cadastro-Estoque'!A:G,1,FALSE)),"",VLOOKUP(A997,'Cadastro-Estoque'!A:G,3,FALSE))</f>
        <v/>
      </c>
    </row>
    <row r="998" spans="5:8" ht="18.75" customHeight="1" x14ac:dyDescent="0.25">
      <c r="E998" s="2" t="str">
        <f t="shared" si="15"/>
        <v/>
      </c>
      <c r="F998" s="2" t="str">
        <f>IF(ISBLANK(A998),"",IF(ISERROR(VLOOKUP(A998,'Cadastro-Estoque'!A:G,1,FALSE)),"Produto não cadastrado",VLOOKUP(A998,'Cadastro-Estoque'!A:G,4,FALSE)))</f>
        <v/>
      </c>
      <c r="G998" s="2" t="str">
        <f>IF(ISBLANK(A998),"",IF(ISERROR(VLOOKUP(A998,'Cadastro-Estoque'!A:G,1,FALSE)),"Produto não cadastrado",VLOOKUP(A998,'Cadastro-Estoque'!A:G,2,FALSE)))</f>
        <v/>
      </c>
      <c r="H998" s="2" t="str">
        <f>IF(ISERROR(VLOOKUP(A998,'Cadastro-Estoque'!A:G,1,FALSE)),"",VLOOKUP(A998,'Cadastro-Estoque'!A:G,3,FALSE))</f>
        <v/>
      </c>
    </row>
    <row r="999" spans="5:8" ht="18.75" customHeight="1" x14ac:dyDescent="0.25">
      <c r="E999" s="2" t="str">
        <f t="shared" si="15"/>
        <v/>
      </c>
      <c r="F999" s="2" t="str">
        <f>IF(ISBLANK(A999),"",IF(ISERROR(VLOOKUP(A999,'Cadastro-Estoque'!A:G,1,FALSE)),"Produto não cadastrado",VLOOKUP(A999,'Cadastro-Estoque'!A:G,4,FALSE)))</f>
        <v/>
      </c>
      <c r="G999" s="2" t="str">
        <f>IF(ISBLANK(A999),"",IF(ISERROR(VLOOKUP(A999,'Cadastro-Estoque'!A:G,1,FALSE)),"Produto não cadastrado",VLOOKUP(A999,'Cadastro-Estoque'!A:G,2,FALSE)))</f>
        <v/>
      </c>
      <c r="H999" s="2" t="str">
        <f>IF(ISERROR(VLOOKUP(A999,'Cadastro-Estoque'!A:G,1,FALSE)),"",VLOOKUP(A999,'Cadastro-Estoque'!A:G,3,FALSE))</f>
        <v/>
      </c>
    </row>
    <row r="1000" spans="5:8" ht="18.75" customHeight="1" x14ac:dyDescent="0.25">
      <c r="E1000" s="2" t="str">
        <f t="shared" si="15"/>
        <v/>
      </c>
      <c r="F1000" s="2" t="str">
        <f>IF(ISBLANK(A1000),"",IF(ISERROR(VLOOKUP(A1000,'Cadastro-Estoque'!A:G,1,FALSE)),"Produto não cadastrado",VLOOKUP(A1000,'Cadastro-Estoque'!A:G,4,FALSE)))</f>
        <v/>
      </c>
      <c r="G1000" s="2" t="str">
        <f>IF(ISBLANK(A1000),"",IF(ISERROR(VLOOKUP(A1000,'Cadastro-Estoque'!A:G,1,FALSE)),"Produto não cadastrado",VLOOKUP(A1000,'Cadastro-Estoque'!A:G,2,FALSE)))</f>
        <v/>
      </c>
      <c r="H1000" s="2" t="str">
        <f>IF(ISERROR(VLOOKUP(A1000,'Cadastro-Estoque'!A:G,1,FALSE)),"",VLOOKUP(A1000,'Cadastro-Estoque'!A:G,3,FALSE))</f>
        <v/>
      </c>
    </row>
    <row r="1001" spans="5:8" ht="18.75" customHeight="1" x14ac:dyDescent="0.25">
      <c r="E1001" s="2" t="str">
        <f t="shared" si="15"/>
        <v/>
      </c>
      <c r="F1001" s="2" t="str">
        <f>IF(ISBLANK(A1001),"",IF(ISERROR(VLOOKUP(A1001,'Cadastro-Estoque'!A:G,1,FALSE)),"Produto não cadastrado",VLOOKUP(A1001,'Cadastro-Estoque'!A:G,4,FALSE)))</f>
        <v/>
      </c>
      <c r="G1001" s="2" t="str">
        <f>IF(ISBLANK(A1001),"",IF(ISERROR(VLOOKUP(A1001,'Cadastro-Estoque'!A:G,1,FALSE)),"Produto não cadastrado",VLOOKUP(A1001,'Cadastro-Estoque'!A:G,2,FALSE)))</f>
        <v/>
      </c>
      <c r="H1001" s="2" t="str">
        <f>IF(ISERROR(VLOOKUP(A1001,'Cadastro-Estoque'!A:G,1,FALSE)),"",VLOOKUP(A1001,'Cadastro-Estoque'!A:G,3,FALSE))</f>
        <v/>
      </c>
    </row>
    <row r="1002" spans="5:8" ht="18.75" customHeight="1" x14ac:dyDescent="0.25">
      <c r="E1002" s="2" t="str">
        <f t="shared" si="15"/>
        <v/>
      </c>
      <c r="F1002" s="2" t="str">
        <f>IF(ISBLANK(A1002),"",IF(ISERROR(VLOOKUP(A1002,'Cadastro-Estoque'!A:G,1,FALSE)),"Produto não cadastrado",VLOOKUP(A1002,'Cadastro-Estoque'!A:G,4,FALSE)))</f>
        <v/>
      </c>
      <c r="G1002" s="2" t="str">
        <f>IF(ISBLANK(A1002),"",IF(ISERROR(VLOOKUP(A1002,'Cadastro-Estoque'!A:G,1,FALSE)),"Produto não cadastrado",VLOOKUP(A1002,'Cadastro-Estoque'!A:G,2,FALSE)))</f>
        <v/>
      </c>
      <c r="H1002" s="2" t="str">
        <f>IF(ISERROR(VLOOKUP(A1002,'Cadastro-Estoque'!A:G,1,FALSE)),"",VLOOKUP(A1002,'Cadastro-Estoque'!A:G,3,FALSE))</f>
        <v/>
      </c>
    </row>
    <row r="1003" spans="5:8" ht="18.75" customHeight="1" x14ac:dyDescent="0.25">
      <c r="E1003" s="2" t="str">
        <f t="shared" si="15"/>
        <v/>
      </c>
      <c r="F1003" s="2" t="str">
        <f>IF(ISBLANK(A1003),"",IF(ISERROR(VLOOKUP(A1003,'Cadastro-Estoque'!A:G,1,FALSE)),"Produto não cadastrado",VLOOKUP(A1003,'Cadastro-Estoque'!A:G,4,FALSE)))</f>
        <v/>
      </c>
      <c r="G1003" s="2" t="str">
        <f>IF(ISBLANK(A1003),"",IF(ISERROR(VLOOKUP(A1003,'Cadastro-Estoque'!A:G,1,FALSE)),"Produto não cadastrado",VLOOKUP(A1003,'Cadastro-Estoque'!A:G,2,FALSE)))</f>
        <v/>
      </c>
      <c r="H1003" s="2" t="str">
        <f>IF(ISERROR(VLOOKUP(A1003,'Cadastro-Estoque'!A:G,1,FALSE)),"",VLOOKUP(A1003,'Cadastro-Estoque'!A:G,3,FALSE))</f>
        <v/>
      </c>
    </row>
    <row r="1004" spans="5:8" ht="18.75" customHeight="1" x14ac:dyDescent="0.25">
      <c r="E1004" s="2" t="str">
        <f t="shared" si="15"/>
        <v/>
      </c>
      <c r="F1004" s="2" t="str">
        <f>IF(ISBLANK(A1004),"",IF(ISERROR(VLOOKUP(A1004,'Cadastro-Estoque'!A:G,1,FALSE)),"Produto não cadastrado",VLOOKUP(A1004,'Cadastro-Estoque'!A:G,4,FALSE)))</f>
        <v/>
      </c>
      <c r="G1004" s="2" t="str">
        <f>IF(ISBLANK(A1004),"",IF(ISERROR(VLOOKUP(A1004,'Cadastro-Estoque'!A:G,1,FALSE)),"Produto não cadastrado",VLOOKUP(A1004,'Cadastro-Estoque'!A:G,2,FALSE)))</f>
        <v/>
      </c>
      <c r="H1004" s="2" t="str">
        <f>IF(ISERROR(VLOOKUP(A1004,'Cadastro-Estoque'!A:G,1,FALSE)),"",VLOOKUP(A1004,'Cadastro-Estoque'!A:G,3,FALSE))</f>
        <v/>
      </c>
    </row>
    <row r="1005" spans="5:8" ht="18.75" customHeight="1" x14ac:dyDescent="0.25">
      <c r="E1005" s="2" t="str">
        <f t="shared" si="15"/>
        <v/>
      </c>
      <c r="F1005" s="2" t="str">
        <f>IF(ISBLANK(A1005),"",IF(ISERROR(VLOOKUP(A1005,'Cadastro-Estoque'!A:G,1,FALSE)),"Produto não cadastrado",VLOOKUP(A1005,'Cadastro-Estoque'!A:G,4,FALSE)))</f>
        <v/>
      </c>
      <c r="G1005" s="2" t="str">
        <f>IF(ISBLANK(A1005),"",IF(ISERROR(VLOOKUP(A1005,'Cadastro-Estoque'!A:G,1,FALSE)),"Produto não cadastrado",VLOOKUP(A1005,'Cadastro-Estoque'!A:G,2,FALSE)))</f>
        <v/>
      </c>
      <c r="H1005" s="2" t="str">
        <f>IF(ISERROR(VLOOKUP(A1005,'Cadastro-Estoque'!A:G,1,FALSE)),"",VLOOKUP(A1005,'Cadastro-Estoque'!A:G,3,FALSE))</f>
        <v/>
      </c>
    </row>
    <row r="1006" spans="5:8" ht="18.75" customHeight="1" x14ac:dyDescent="0.25">
      <c r="E1006" s="2" t="str">
        <f t="shared" si="15"/>
        <v/>
      </c>
      <c r="F1006" s="2" t="str">
        <f>IF(ISBLANK(A1006),"",IF(ISERROR(VLOOKUP(A1006,'Cadastro-Estoque'!A:G,1,FALSE)),"Produto não cadastrado",VLOOKUP(A1006,'Cadastro-Estoque'!A:G,4,FALSE)))</f>
        <v/>
      </c>
      <c r="G1006" s="2" t="str">
        <f>IF(ISBLANK(A1006),"",IF(ISERROR(VLOOKUP(A1006,'Cadastro-Estoque'!A:G,1,FALSE)),"Produto não cadastrado",VLOOKUP(A1006,'Cadastro-Estoque'!A:G,2,FALSE)))</f>
        <v/>
      </c>
      <c r="H1006" s="2" t="str">
        <f>IF(ISERROR(VLOOKUP(A1006,'Cadastro-Estoque'!A:G,1,FALSE)),"",VLOOKUP(A1006,'Cadastro-Estoque'!A:G,3,FALSE))</f>
        <v/>
      </c>
    </row>
    <row r="1007" spans="5:8" ht="18.75" customHeight="1" x14ac:dyDescent="0.25">
      <c r="E1007" s="2" t="str">
        <f t="shared" si="15"/>
        <v/>
      </c>
      <c r="F1007" s="2" t="str">
        <f>IF(ISBLANK(A1007),"",IF(ISERROR(VLOOKUP(A1007,'Cadastro-Estoque'!A:G,1,FALSE)),"Produto não cadastrado",VLOOKUP(A1007,'Cadastro-Estoque'!A:G,4,FALSE)))</f>
        <v/>
      </c>
      <c r="G1007" s="2" t="str">
        <f>IF(ISBLANK(A1007),"",IF(ISERROR(VLOOKUP(A1007,'Cadastro-Estoque'!A:G,1,FALSE)),"Produto não cadastrado",VLOOKUP(A1007,'Cadastro-Estoque'!A:G,2,FALSE)))</f>
        <v/>
      </c>
      <c r="H1007" s="2" t="str">
        <f>IF(ISERROR(VLOOKUP(A1007,'Cadastro-Estoque'!A:G,1,FALSE)),"",VLOOKUP(A1007,'Cadastro-Estoque'!A:G,3,FALSE))</f>
        <v/>
      </c>
    </row>
    <row r="1008" spans="5:8" ht="18.75" customHeight="1" x14ac:dyDescent="0.25">
      <c r="E1008" s="2" t="str">
        <f t="shared" si="15"/>
        <v/>
      </c>
      <c r="F1008" s="2" t="str">
        <f>IF(ISBLANK(A1008),"",IF(ISERROR(VLOOKUP(A1008,'Cadastro-Estoque'!A:G,1,FALSE)),"Produto não cadastrado",VLOOKUP(A1008,'Cadastro-Estoque'!A:G,4,FALSE)))</f>
        <v/>
      </c>
      <c r="G1008" s="2" t="str">
        <f>IF(ISBLANK(A1008),"",IF(ISERROR(VLOOKUP(A1008,'Cadastro-Estoque'!A:G,1,FALSE)),"Produto não cadastrado",VLOOKUP(A1008,'Cadastro-Estoque'!A:G,2,FALSE)))</f>
        <v/>
      </c>
      <c r="H1008" s="2" t="str">
        <f>IF(ISERROR(VLOOKUP(A1008,'Cadastro-Estoque'!A:G,1,FALSE)),"",VLOOKUP(A1008,'Cadastro-Estoque'!A:G,3,FALSE))</f>
        <v/>
      </c>
    </row>
    <row r="1009" spans="5:8" ht="18.75" customHeight="1" x14ac:dyDescent="0.25">
      <c r="E1009" s="2" t="str">
        <f t="shared" si="15"/>
        <v/>
      </c>
      <c r="F1009" s="2" t="str">
        <f>IF(ISBLANK(A1009),"",IF(ISERROR(VLOOKUP(A1009,'Cadastro-Estoque'!A:G,1,FALSE)),"Produto não cadastrado",VLOOKUP(A1009,'Cadastro-Estoque'!A:G,4,FALSE)))</f>
        <v/>
      </c>
      <c r="G1009" s="2" t="str">
        <f>IF(ISBLANK(A1009),"",IF(ISERROR(VLOOKUP(A1009,'Cadastro-Estoque'!A:G,1,FALSE)),"Produto não cadastrado",VLOOKUP(A1009,'Cadastro-Estoque'!A:G,2,FALSE)))</f>
        <v/>
      </c>
      <c r="H1009" s="2" t="str">
        <f>IF(ISERROR(VLOOKUP(A1009,'Cadastro-Estoque'!A:G,1,FALSE)),"",VLOOKUP(A1009,'Cadastro-Estoque'!A:G,3,FALSE))</f>
        <v/>
      </c>
    </row>
    <row r="1010" spans="5:8" ht="18.75" customHeight="1" x14ac:dyDescent="0.25">
      <c r="E1010" s="2" t="str">
        <f t="shared" si="15"/>
        <v/>
      </c>
      <c r="F1010" s="2" t="str">
        <f>IF(ISBLANK(A1010),"",IF(ISERROR(VLOOKUP(A1010,'Cadastro-Estoque'!A:G,1,FALSE)),"Produto não cadastrado",VLOOKUP(A1010,'Cadastro-Estoque'!A:G,4,FALSE)))</f>
        <v/>
      </c>
      <c r="G1010" s="2" t="str">
        <f>IF(ISBLANK(A1010),"",IF(ISERROR(VLOOKUP(A1010,'Cadastro-Estoque'!A:G,1,FALSE)),"Produto não cadastrado",VLOOKUP(A1010,'Cadastro-Estoque'!A:G,2,FALSE)))</f>
        <v/>
      </c>
      <c r="H1010" s="2" t="str">
        <f>IF(ISERROR(VLOOKUP(A1010,'Cadastro-Estoque'!A:G,1,FALSE)),"",VLOOKUP(A1010,'Cadastro-Estoque'!A:G,3,FALSE))</f>
        <v/>
      </c>
    </row>
    <row r="1011" spans="5:8" ht="18.75" customHeight="1" x14ac:dyDescent="0.25">
      <c r="E1011" s="2" t="str">
        <f t="shared" si="15"/>
        <v/>
      </c>
      <c r="F1011" s="2" t="str">
        <f>IF(ISBLANK(A1011),"",IF(ISERROR(VLOOKUP(A1011,'Cadastro-Estoque'!A:G,1,FALSE)),"Produto não cadastrado",VLOOKUP(A1011,'Cadastro-Estoque'!A:G,4,FALSE)))</f>
        <v/>
      </c>
      <c r="G1011" s="2" t="str">
        <f>IF(ISBLANK(A1011),"",IF(ISERROR(VLOOKUP(A1011,'Cadastro-Estoque'!A:G,1,FALSE)),"Produto não cadastrado",VLOOKUP(A1011,'Cadastro-Estoque'!A:G,2,FALSE)))</f>
        <v/>
      </c>
      <c r="H1011" s="2" t="str">
        <f>IF(ISERROR(VLOOKUP(A1011,'Cadastro-Estoque'!A:G,1,FALSE)),"",VLOOKUP(A1011,'Cadastro-Estoque'!A:G,3,FALSE))</f>
        <v/>
      </c>
    </row>
    <row r="1012" spans="5:8" ht="18.75" customHeight="1" x14ac:dyDescent="0.25">
      <c r="E1012" s="2" t="str">
        <f t="shared" si="15"/>
        <v/>
      </c>
      <c r="F1012" s="2" t="str">
        <f>IF(ISBLANK(A1012),"",IF(ISERROR(VLOOKUP(A1012,'Cadastro-Estoque'!A:G,1,FALSE)),"Produto não cadastrado",VLOOKUP(A1012,'Cadastro-Estoque'!A:G,4,FALSE)))</f>
        <v/>
      </c>
      <c r="G1012" s="2" t="str">
        <f>IF(ISBLANK(A1012),"",IF(ISERROR(VLOOKUP(A1012,'Cadastro-Estoque'!A:G,1,FALSE)),"Produto não cadastrado",VLOOKUP(A1012,'Cadastro-Estoque'!A:G,2,FALSE)))</f>
        <v/>
      </c>
      <c r="H1012" s="2" t="str">
        <f>IF(ISERROR(VLOOKUP(A1012,'Cadastro-Estoque'!A:G,1,FALSE)),"",VLOOKUP(A1012,'Cadastro-Estoque'!A:G,3,FALSE))</f>
        <v/>
      </c>
    </row>
    <row r="1013" spans="5:8" ht="18.75" customHeight="1" x14ac:dyDescent="0.25">
      <c r="E1013" s="2" t="str">
        <f t="shared" si="15"/>
        <v/>
      </c>
      <c r="F1013" s="2" t="str">
        <f>IF(ISBLANK(A1013),"",IF(ISERROR(VLOOKUP(A1013,'Cadastro-Estoque'!A:G,1,FALSE)),"Produto não cadastrado",VLOOKUP(A1013,'Cadastro-Estoque'!A:G,4,FALSE)))</f>
        <v/>
      </c>
      <c r="G1013" s="2" t="str">
        <f>IF(ISBLANK(A1013),"",IF(ISERROR(VLOOKUP(A1013,'Cadastro-Estoque'!A:G,1,FALSE)),"Produto não cadastrado",VLOOKUP(A1013,'Cadastro-Estoque'!A:G,2,FALSE)))</f>
        <v/>
      </c>
      <c r="H1013" s="2" t="str">
        <f>IF(ISERROR(VLOOKUP(A1013,'Cadastro-Estoque'!A:G,1,FALSE)),"",VLOOKUP(A1013,'Cadastro-Estoque'!A:G,3,FALSE))</f>
        <v/>
      </c>
    </row>
    <row r="1014" spans="5:8" ht="18.75" customHeight="1" x14ac:dyDescent="0.25">
      <c r="E1014" s="2" t="str">
        <f t="shared" si="15"/>
        <v/>
      </c>
      <c r="F1014" s="2" t="str">
        <f>IF(ISBLANK(A1014),"",IF(ISERROR(VLOOKUP(A1014,'Cadastro-Estoque'!A:G,1,FALSE)),"Produto não cadastrado",VLOOKUP(A1014,'Cadastro-Estoque'!A:G,4,FALSE)))</f>
        <v/>
      </c>
      <c r="G1014" s="2" t="str">
        <f>IF(ISBLANK(A1014),"",IF(ISERROR(VLOOKUP(A1014,'Cadastro-Estoque'!A:G,1,FALSE)),"Produto não cadastrado",VLOOKUP(A1014,'Cadastro-Estoque'!A:G,2,FALSE)))</f>
        <v/>
      </c>
      <c r="H1014" s="2" t="str">
        <f>IF(ISERROR(VLOOKUP(A1014,'Cadastro-Estoque'!A:G,1,FALSE)),"",VLOOKUP(A1014,'Cadastro-Estoque'!A:G,3,FALSE))</f>
        <v/>
      </c>
    </row>
    <row r="1015" spans="5:8" ht="18.75" customHeight="1" x14ac:dyDescent="0.25">
      <c r="E1015" s="2" t="str">
        <f t="shared" si="15"/>
        <v/>
      </c>
      <c r="F1015" s="2" t="str">
        <f>IF(ISBLANK(A1015),"",IF(ISERROR(VLOOKUP(A1015,'Cadastro-Estoque'!A:G,1,FALSE)),"Produto não cadastrado",VLOOKUP(A1015,'Cadastro-Estoque'!A:G,4,FALSE)))</f>
        <v/>
      </c>
      <c r="G1015" s="2" t="str">
        <f>IF(ISBLANK(A1015),"",IF(ISERROR(VLOOKUP(A1015,'Cadastro-Estoque'!A:G,1,FALSE)),"Produto não cadastrado",VLOOKUP(A1015,'Cadastro-Estoque'!A:G,2,FALSE)))</f>
        <v/>
      </c>
      <c r="H1015" s="2" t="str">
        <f>IF(ISERROR(VLOOKUP(A1015,'Cadastro-Estoque'!A:G,1,FALSE)),"",VLOOKUP(A1015,'Cadastro-Estoque'!A:G,3,FALSE))</f>
        <v/>
      </c>
    </row>
    <row r="1016" spans="5:8" ht="18.75" customHeight="1" x14ac:dyDescent="0.25">
      <c r="E1016" s="2" t="str">
        <f t="shared" si="15"/>
        <v/>
      </c>
      <c r="F1016" s="2" t="str">
        <f>IF(ISBLANK(A1016),"",IF(ISERROR(VLOOKUP(A1016,'Cadastro-Estoque'!A:G,1,FALSE)),"Produto não cadastrado",VLOOKUP(A1016,'Cadastro-Estoque'!A:G,4,FALSE)))</f>
        <v/>
      </c>
      <c r="G1016" s="2" t="str">
        <f>IF(ISBLANK(A1016),"",IF(ISERROR(VLOOKUP(A1016,'Cadastro-Estoque'!A:G,1,FALSE)),"Produto não cadastrado",VLOOKUP(A1016,'Cadastro-Estoque'!A:G,2,FALSE)))</f>
        <v/>
      </c>
      <c r="H1016" s="2" t="str">
        <f>IF(ISERROR(VLOOKUP(A1016,'Cadastro-Estoque'!A:G,1,FALSE)),"",VLOOKUP(A1016,'Cadastro-Estoque'!A:G,3,FALSE))</f>
        <v/>
      </c>
    </row>
    <row r="1017" spans="5:8" ht="18.75" customHeight="1" x14ac:dyDescent="0.25">
      <c r="E1017" s="2" t="str">
        <f t="shared" si="15"/>
        <v/>
      </c>
      <c r="F1017" s="2" t="str">
        <f>IF(ISBLANK(A1017),"",IF(ISERROR(VLOOKUP(A1017,'Cadastro-Estoque'!A:G,1,FALSE)),"Produto não cadastrado",VLOOKUP(A1017,'Cadastro-Estoque'!A:G,4,FALSE)))</f>
        <v/>
      </c>
      <c r="G1017" s="2" t="str">
        <f>IF(ISBLANK(A1017),"",IF(ISERROR(VLOOKUP(A1017,'Cadastro-Estoque'!A:G,1,FALSE)),"Produto não cadastrado",VLOOKUP(A1017,'Cadastro-Estoque'!A:G,2,FALSE)))</f>
        <v/>
      </c>
      <c r="H1017" s="2" t="str">
        <f>IF(ISERROR(VLOOKUP(A1017,'Cadastro-Estoque'!A:G,1,FALSE)),"",VLOOKUP(A1017,'Cadastro-Estoque'!A:G,3,FALSE))</f>
        <v/>
      </c>
    </row>
    <row r="1018" spans="5:8" ht="18.75" customHeight="1" x14ac:dyDescent="0.25">
      <c r="E1018" s="2" t="str">
        <f t="shared" si="15"/>
        <v/>
      </c>
      <c r="F1018" s="2" t="str">
        <f>IF(ISBLANK(A1018),"",IF(ISERROR(VLOOKUP(A1018,'Cadastro-Estoque'!A:G,1,FALSE)),"Produto não cadastrado",VLOOKUP(A1018,'Cadastro-Estoque'!A:G,4,FALSE)))</f>
        <v/>
      </c>
      <c r="G1018" s="2" t="str">
        <f>IF(ISBLANK(A1018),"",IF(ISERROR(VLOOKUP(A1018,'Cadastro-Estoque'!A:G,1,FALSE)),"Produto não cadastrado",VLOOKUP(A1018,'Cadastro-Estoque'!A:G,2,FALSE)))</f>
        <v/>
      </c>
      <c r="H1018" s="2" t="str">
        <f>IF(ISERROR(VLOOKUP(A1018,'Cadastro-Estoque'!A:G,1,FALSE)),"",VLOOKUP(A1018,'Cadastro-Estoque'!A:G,3,FALSE))</f>
        <v/>
      </c>
    </row>
    <row r="1019" spans="5:8" ht="18.75" customHeight="1" x14ac:dyDescent="0.25">
      <c r="E1019" s="2" t="str">
        <f t="shared" si="15"/>
        <v/>
      </c>
      <c r="F1019" s="2" t="str">
        <f>IF(ISBLANK(A1019),"",IF(ISERROR(VLOOKUP(A1019,'Cadastro-Estoque'!A:G,1,FALSE)),"Produto não cadastrado",VLOOKUP(A1019,'Cadastro-Estoque'!A:G,4,FALSE)))</f>
        <v/>
      </c>
      <c r="G1019" s="2" t="str">
        <f>IF(ISBLANK(A1019),"",IF(ISERROR(VLOOKUP(A1019,'Cadastro-Estoque'!A:G,1,FALSE)),"Produto não cadastrado",VLOOKUP(A1019,'Cadastro-Estoque'!A:G,2,FALSE)))</f>
        <v/>
      </c>
      <c r="H1019" s="2" t="str">
        <f>IF(ISERROR(VLOOKUP(A1019,'Cadastro-Estoque'!A:G,1,FALSE)),"",VLOOKUP(A1019,'Cadastro-Estoque'!A:G,3,FALSE))</f>
        <v/>
      </c>
    </row>
    <row r="1020" spans="5:8" ht="18.75" customHeight="1" x14ac:dyDescent="0.25">
      <c r="E1020" s="2" t="str">
        <f t="shared" si="15"/>
        <v/>
      </c>
      <c r="F1020" s="2" t="str">
        <f>IF(ISBLANK(A1020),"",IF(ISERROR(VLOOKUP(A1020,'Cadastro-Estoque'!A:G,1,FALSE)),"Produto não cadastrado",VLOOKUP(A1020,'Cadastro-Estoque'!A:G,4,FALSE)))</f>
        <v/>
      </c>
      <c r="G1020" s="2" t="str">
        <f>IF(ISBLANK(A1020),"",IF(ISERROR(VLOOKUP(A1020,'Cadastro-Estoque'!A:G,1,FALSE)),"Produto não cadastrado",VLOOKUP(A1020,'Cadastro-Estoque'!A:G,2,FALSE)))</f>
        <v/>
      </c>
      <c r="H1020" s="2" t="str">
        <f>IF(ISERROR(VLOOKUP(A1020,'Cadastro-Estoque'!A:G,1,FALSE)),"",VLOOKUP(A1020,'Cadastro-Estoque'!A:G,3,FALSE))</f>
        <v/>
      </c>
    </row>
    <row r="1021" spans="5:8" ht="18.75" customHeight="1" x14ac:dyDescent="0.25">
      <c r="E1021" s="2" t="str">
        <f t="shared" si="15"/>
        <v/>
      </c>
      <c r="F1021" s="2" t="str">
        <f>IF(ISBLANK(A1021),"",IF(ISERROR(VLOOKUP(A1021,'Cadastro-Estoque'!A:G,1,FALSE)),"Produto não cadastrado",VLOOKUP(A1021,'Cadastro-Estoque'!A:G,4,FALSE)))</f>
        <v/>
      </c>
      <c r="G1021" s="2" t="str">
        <f>IF(ISBLANK(A1021),"",IF(ISERROR(VLOOKUP(A1021,'Cadastro-Estoque'!A:G,1,FALSE)),"Produto não cadastrado",VLOOKUP(A1021,'Cadastro-Estoque'!A:G,2,FALSE)))</f>
        <v/>
      </c>
      <c r="H1021" s="2" t="str">
        <f>IF(ISERROR(VLOOKUP(A1021,'Cadastro-Estoque'!A:G,1,FALSE)),"",VLOOKUP(A1021,'Cadastro-Estoque'!A:G,3,FALSE))</f>
        <v/>
      </c>
    </row>
    <row r="1022" spans="5:8" ht="18.75" customHeight="1" x14ac:dyDescent="0.25">
      <c r="E1022" s="2" t="str">
        <f t="shared" si="15"/>
        <v/>
      </c>
      <c r="F1022" s="2" t="str">
        <f>IF(ISBLANK(A1022),"",IF(ISERROR(VLOOKUP(A1022,'Cadastro-Estoque'!A:G,1,FALSE)),"Produto não cadastrado",VLOOKUP(A1022,'Cadastro-Estoque'!A:G,4,FALSE)))</f>
        <v/>
      </c>
      <c r="G1022" s="2" t="str">
        <f>IF(ISBLANK(A1022),"",IF(ISERROR(VLOOKUP(A1022,'Cadastro-Estoque'!A:G,1,FALSE)),"Produto não cadastrado",VLOOKUP(A1022,'Cadastro-Estoque'!A:G,2,FALSE)))</f>
        <v/>
      </c>
      <c r="H1022" s="2" t="str">
        <f>IF(ISERROR(VLOOKUP(A1022,'Cadastro-Estoque'!A:G,1,FALSE)),"",VLOOKUP(A1022,'Cadastro-Estoque'!A:G,3,FALSE))</f>
        <v/>
      </c>
    </row>
    <row r="1023" spans="5:8" ht="18.75" customHeight="1" x14ac:dyDescent="0.25">
      <c r="E1023" s="2" t="str">
        <f t="shared" si="15"/>
        <v/>
      </c>
      <c r="F1023" s="2" t="str">
        <f>IF(ISBLANK(A1023),"",IF(ISERROR(VLOOKUP(A1023,'Cadastro-Estoque'!A:G,1,FALSE)),"Produto não cadastrado",VLOOKUP(A1023,'Cadastro-Estoque'!A:G,4,FALSE)))</f>
        <v/>
      </c>
      <c r="G1023" s="2" t="str">
        <f>IF(ISBLANK(A1023),"",IF(ISERROR(VLOOKUP(A1023,'Cadastro-Estoque'!A:G,1,FALSE)),"Produto não cadastrado",VLOOKUP(A1023,'Cadastro-Estoque'!A:G,2,FALSE)))</f>
        <v/>
      </c>
      <c r="H1023" s="2" t="str">
        <f>IF(ISERROR(VLOOKUP(A1023,'Cadastro-Estoque'!A:G,1,FALSE)),"",VLOOKUP(A1023,'Cadastro-Estoque'!A:G,3,FALSE))</f>
        <v/>
      </c>
    </row>
    <row r="1024" spans="5:8" ht="18.75" customHeight="1" x14ac:dyDescent="0.25">
      <c r="E1024" s="2" t="str">
        <f t="shared" si="15"/>
        <v/>
      </c>
      <c r="F1024" s="2" t="str">
        <f>IF(ISBLANK(A1024),"",IF(ISERROR(VLOOKUP(A1024,'Cadastro-Estoque'!A:G,1,FALSE)),"Produto não cadastrado",VLOOKUP(A1024,'Cadastro-Estoque'!A:G,4,FALSE)))</f>
        <v/>
      </c>
      <c r="G1024" s="2" t="str">
        <f>IF(ISBLANK(A1024),"",IF(ISERROR(VLOOKUP(A1024,'Cadastro-Estoque'!A:G,1,FALSE)),"Produto não cadastrado",VLOOKUP(A1024,'Cadastro-Estoque'!A:G,2,FALSE)))</f>
        <v/>
      </c>
      <c r="H1024" s="2" t="str">
        <f>IF(ISERROR(VLOOKUP(A1024,'Cadastro-Estoque'!A:G,1,FALSE)),"",VLOOKUP(A1024,'Cadastro-Estoque'!A:G,3,FALSE))</f>
        <v/>
      </c>
    </row>
    <row r="1025" spans="5:8" ht="18.75" customHeight="1" x14ac:dyDescent="0.25">
      <c r="E1025" s="2" t="str">
        <f t="shared" si="15"/>
        <v/>
      </c>
      <c r="F1025" s="2" t="str">
        <f>IF(ISBLANK(A1025),"",IF(ISERROR(VLOOKUP(A1025,'Cadastro-Estoque'!A:G,1,FALSE)),"Produto não cadastrado",VLOOKUP(A1025,'Cadastro-Estoque'!A:G,4,FALSE)))</f>
        <v/>
      </c>
      <c r="G1025" s="2" t="str">
        <f>IF(ISBLANK(A1025),"",IF(ISERROR(VLOOKUP(A1025,'Cadastro-Estoque'!A:G,1,FALSE)),"Produto não cadastrado",VLOOKUP(A1025,'Cadastro-Estoque'!A:G,2,FALSE)))</f>
        <v/>
      </c>
      <c r="H1025" s="2" t="str">
        <f>IF(ISERROR(VLOOKUP(A1025,'Cadastro-Estoque'!A:G,1,FALSE)),"",VLOOKUP(A1025,'Cadastro-Estoque'!A:G,3,FALSE))</f>
        <v/>
      </c>
    </row>
    <row r="1026" spans="5:8" ht="18.75" customHeight="1" x14ac:dyDescent="0.25">
      <c r="E1026" s="2" t="str">
        <f t="shared" si="15"/>
        <v/>
      </c>
      <c r="F1026" s="2" t="str">
        <f>IF(ISBLANK(A1026),"",IF(ISERROR(VLOOKUP(A1026,'Cadastro-Estoque'!A:G,1,FALSE)),"Produto não cadastrado",VLOOKUP(A1026,'Cadastro-Estoque'!A:G,4,FALSE)))</f>
        <v/>
      </c>
      <c r="G1026" s="2" t="str">
        <f>IF(ISBLANK(A1026),"",IF(ISERROR(VLOOKUP(A1026,'Cadastro-Estoque'!A:G,1,FALSE)),"Produto não cadastrado",VLOOKUP(A1026,'Cadastro-Estoque'!A:G,2,FALSE)))</f>
        <v/>
      </c>
      <c r="H1026" s="2" t="str">
        <f>IF(ISERROR(VLOOKUP(A1026,'Cadastro-Estoque'!A:G,1,FALSE)),"",VLOOKUP(A1026,'Cadastro-Estoque'!A:G,3,FALSE))</f>
        <v/>
      </c>
    </row>
    <row r="1027" spans="5:8" ht="18.75" customHeight="1" x14ac:dyDescent="0.25">
      <c r="E1027" s="2" t="str">
        <f t="shared" ref="E1027:E1090" si="16">IF(ISBLANK(A1027),"",C1027*D1027)</f>
        <v/>
      </c>
      <c r="F1027" s="2" t="str">
        <f>IF(ISBLANK(A1027),"",IF(ISERROR(VLOOKUP(A1027,'Cadastro-Estoque'!A:G,1,FALSE)),"Produto não cadastrado",VLOOKUP(A1027,'Cadastro-Estoque'!A:G,4,FALSE)))</f>
        <v/>
      </c>
      <c r="G1027" s="2" t="str">
        <f>IF(ISBLANK(A1027),"",IF(ISERROR(VLOOKUP(A1027,'Cadastro-Estoque'!A:G,1,FALSE)),"Produto não cadastrado",VLOOKUP(A1027,'Cadastro-Estoque'!A:G,2,FALSE)))</f>
        <v/>
      </c>
      <c r="H1027" s="2" t="str">
        <f>IF(ISERROR(VLOOKUP(A1027,'Cadastro-Estoque'!A:G,1,FALSE)),"",VLOOKUP(A1027,'Cadastro-Estoque'!A:G,3,FALSE))</f>
        <v/>
      </c>
    </row>
    <row r="1028" spans="5:8" ht="18.75" customHeight="1" x14ac:dyDescent="0.25">
      <c r="E1028" s="2" t="str">
        <f t="shared" si="16"/>
        <v/>
      </c>
      <c r="F1028" s="2" t="str">
        <f>IF(ISBLANK(A1028),"",IF(ISERROR(VLOOKUP(A1028,'Cadastro-Estoque'!A:G,1,FALSE)),"Produto não cadastrado",VLOOKUP(A1028,'Cadastro-Estoque'!A:G,4,FALSE)))</f>
        <v/>
      </c>
      <c r="G1028" s="2" t="str">
        <f>IF(ISBLANK(A1028),"",IF(ISERROR(VLOOKUP(A1028,'Cadastro-Estoque'!A:G,1,FALSE)),"Produto não cadastrado",VLOOKUP(A1028,'Cadastro-Estoque'!A:G,2,FALSE)))</f>
        <v/>
      </c>
      <c r="H1028" s="2" t="str">
        <f>IF(ISERROR(VLOOKUP(A1028,'Cadastro-Estoque'!A:G,1,FALSE)),"",VLOOKUP(A1028,'Cadastro-Estoque'!A:G,3,FALSE))</f>
        <v/>
      </c>
    </row>
    <row r="1029" spans="5:8" ht="18.75" customHeight="1" x14ac:dyDescent="0.25">
      <c r="E1029" s="2" t="str">
        <f t="shared" si="16"/>
        <v/>
      </c>
      <c r="F1029" s="2" t="str">
        <f>IF(ISBLANK(A1029),"",IF(ISERROR(VLOOKUP(A1029,'Cadastro-Estoque'!A:G,1,FALSE)),"Produto não cadastrado",VLOOKUP(A1029,'Cadastro-Estoque'!A:G,4,FALSE)))</f>
        <v/>
      </c>
      <c r="G1029" s="2" t="str">
        <f>IF(ISBLANK(A1029),"",IF(ISERROR(VLOOKUP(A1029,'Cadastro-Estoque'!A:G,1,FALSE)),"Produto não cadastrado",VLOOKUP(A1029,'Cadastro-Estoque'!A:G,2,FALSE)))</f>
        <v/>
      </c>
      <c r="H1029" s="2" t="str">
        <f>IF(ISERROR(VLOOKUP(A1029,'Cadastro-Estoque'!A:G,1,FALSE)),"",VLOOKUP(A1029,'Cadastro-Estoque'!A:G,3,FALSE))</f>
        <v/>
      </c>
    </row>
    <row r="1030" spans="5:8" ht="18.75" customHeight="1" x14ac:dyDescent="0.25">
      <c r="E1030" s="2" t="str">
        <f t="shared" si="16"/>
        <v/>
      </c>
      <c r="F1030" s="2" t="str">
        <f>IF(ISBLANK(A1030),"",IF(ISERROR(VLOOKUP(A1030,'Cadastro-Estoque'!A:G,1,FALSE)),"Produto não cadastrado",VLOOKUP(A1030,'Cadastro-Estoque'!A:G,4,FALSE)))</f>
        <v/>
      </c>
      <c r="G1030" s="2" t="str">
        <f>IF(ISBLANK(A1030),"",IF(ISERROR(VLOOKUP(A1030,'Cadastro-Estoque'!A:G,1,FALSE)),"Produto não cadastrado",VLOOKUP(A1030,'Cadastro-Estoque'!A:G,2,FALSE)))</f>
        <v/>
      </c>
      <c r="H1030" s="2" t="str">
        <f>IF(ISERROR(VLOOKUP(A1030,'Cadastro-Estoque'!A:G,1,FALSE)),"",VLOOKUP(A1030,'Cadastro-Estoque'!A:G,3,FALSE))</f>
        <v/>
      </c>
    </row>
    <row r="1031" spans="5:8" ht="18.75" customHeight="1" x14ac:dyDescent="0.25">
      <c r="E1031" s="2" t="str">
        <f t="shared" si="16"/>
        <v/>
      </c>
      <c r="F1031" s="2" t="str">
        <f>IF(ISBLANK(A1031),"",IF(ISERROR(VLOOKUP(A1031,'Cadastro-Estoque'!A:G,1,FALSE)),"Produto não cadastrado",VLOOKUP(A1031,'Cadastro-Estoque'!A:G,4,FALSE)))</f>
        <v/>
      </c>
      <c r="G1031" s="2" t="str">
        <f>IF(ISBLANK(A1031),"",IF(ISERROR(VLOOKUP(A1031,'Cadastro-Estoque'!A:G,1,FALSE)),"Produto não cadastrado",VLOOKUP(A1031,'Cadastro-Estoque'!A:G,2,FALSE)))</f>
        <v/>
      </c>
      <c r="H1031" s="2" t="str">
        <f>IF(ISERROR(VLOOKUP(A1031,'Cadastro-Estoque'!A:G,1,FALSE)),"",VLOOKUP(A1031,'Cadastro-Estoque'!A:G,3,FALSE))</f>
        <v/>
      </c>
    </row>
    <row r="1032" spans="5:8" ht="18.75" customHeight="1" x14ac:dyDescent="0.25">
      <c r="E1032" s="2" t="str">
        <f t="shared" si="16"/>
        <v/>
      </c>
      <c r="F1032" s="2" t="str">
        <f>IF(ISBLANK(A1032),"",IF(ISERROR(VLOOKUP(A1032,'Cadastro-Estoque'!A:G,1,FALSE)),"Produto não cadastrado",VLOOKUP(A1032,'Cadastro-Estoque'!A:G,4,FALSE)))</f>
        <v/>
      </c>
      <c r="G1032" s="2" t="str">
        <f>IF(ISBLANK(A1032),"",IF(ISERROR(VLOOKUP(A1032,'Cadastro-Estoque'!A:G,1,FALSE)),"Produto não cadastrado",VLOOKUP(A1032,'Cadastro-Estoque'!A:G,2,FALSE)))</f>
        <v/>
      </c>
      <c r="H1032" s="2" t="str">
        <f>IF(ISERROR(VLOOKUP(A1032,'Cadastro-Estoque'!A:G,1,FALSE)),"",VLOOKUP(A1032,'Cadastro-Estoque'!A:G,3,FALSE))</f>
        <v/>
      </c>
    </row>
    <row r="1033" spans="5:8" ht="18.75" customHeight="1" x14ac:dyDescent="0.25">
      <c r="E1033" s="2" t="str">
        <f t="shared" si="16"/>
        <v/>
      </c>
      <c r="F1033" s="2" t="str">
        <f>IF(ISBLANK(A1033),"",IF(ISERROR(VLOOKUP(A1033,'Cadastro-Estoque'!A:G,1,FALSE)),"Produto não cadastrado",VLOOKUP(A1033,'Cadastro-Estoque'!A:G,4,FALSE)))</f>
        <v/>
      </c>
      <c r="G1033" s="2" t="str">
        <f>IF(ISBLANK(A1033),"",IF(ISERROR(VLOOKUP(A1033,'Cadastro-Estoque'!A:G,1,FALSE)),"Produto não cadastrado",VLOOKUP(A1033,'Cadastro-Estoque'!A:G,2,FALSE)))</f>
        <v/>
      </c>
      <c r="H1033" s="2" t="str">
        <f>IF(ISERROR(VLOOKUP(A1033,'Cadastro-Estoque'!A:G,1,FALSE)),"",VLOOKUP(A1033,'Cadastro-Estoque'!A:G,3,FALSE))</f>
        <v/>
      </c>
    </row>
    <row r="1034" spans="5:8" ht="18.75" customHeight="1" x14ac:dyDescent="0.25">
      <c r="E1034" s="2" t="str">
        <f t="shared" si="16"/>
        <v/>
      </c>
      <c r="F1034" s="2" t="str">
        <f>IF(ISBLANK(A1034),"",IF(ISERROR(VLOOKUP(A1034,'Cadastro-Estoque'!A:G,1,FALSE)),"Produto não cadastrado",VLOOKUP(A1034,'Cadastro-Estoque'!A:G,4,FALSE)))</f>
        <v/>
      </c>
      <c r="G1034" s="2" t="str">
        <f>IF(ISBLANK(A1034),"",IF(ISERROR(VLOOKUP(A1034,'Cadastro-Estoque'!A:G,1,FALSE)),"Produto não cadastrado",VLOOKUP(A1034,'Cadastro-Estoque'!A:G,2,FALSE)))</f>
        <v/>
      </c>
      <c r="H1034" s="2" t="str">
        <f>IF(ISERROR(VLOOKUP(A1034,'Cadastro-Estoque'!A:G,1,FALSE)),"",VLOOKUP(A1034,'Cadastro-Estoque'!A:G,3,FALSE))</f>
        <v/>
      </c>
    </row>
    <row r="1035" spans="5:8" ht="18.75" customHeight="1" x14ac:dyDescent="0.25">
      <c r="E1035" s="2" t="str">
        <f t="shared" si="16"/>
        <v/>
      </c>
      <c r="F1035" s="2" t="str">
        <f>IF(ISBLANK(A1035),"",IF(ISERROR(VLOOKUP(A1035,'Cadastro-Estoque'!A:G,1,FALSE)),"Produto não cadastrado",VLOOKUP(A1035,'Cadastro-Estoque'!A:G,4,FALSE)))</f>
        <v/>
      </c>
      <c r="G1035" s="2" t="str">
        <f>IF(ISBLANK(A1035),"",IF(ISERROR(VLOOKUP(A1035,'Cadastro-Estoque'!A:G,1,FALSE)),"Produto não cadastrado",VLOOKUP(A1035,'Cadastro-Estoque'!A:G,2,FALSE)))</f>
        <v/>
      </c>
      <c r="H1035" s="2" t="str">
        <f>IF(ISERROR(VLOOKUP(A1035,'Cadastro-Estoque'!A:G,1,FALSE)),"",VLOOKUP(A1035,'Cadastro-Estoque'!A:G,3,FALSE))</f>
        <v/>
      </c>
    </row>
    <row r="1036" spans="5:8" ht="18.75" customHeight="1" x14ac:dyDescent="0.25">
      <c r="E1036" s="2" t="str">
        <f t="shared" si="16"/>
        <v/>
      </c>
      <c r="F1036" s="2" t="str">
        <f>IF(ISBLANK(A1036),"",IF(ISERROR(VLOOKUP(A1036,'Cadastro-Estoque'!A:G,1,FALSE)),"Produto não cadastrado",VLOOKUP(A1036,'Cadastro-Estoque'!A:G,4,FALSE)))</f>
        <v/>
      </c>
      <c r="G1036" s="2" t="str">
        <f>IF(ISBLANK(A1036),"",IF(ISERROR(VLOOKUP(A1036,'Cadastro-Estoque'!A:G,1,FALSE)),"Produto não cadastrado",VLOOKUP(A1036,'Cadastro-Estoque'!A:G,2,FALSE)))</f>
        <v/>
      </c>
      <c r="H1036" s="2" t="str">
        <f>IF(ISERROR(VLOOKUP(A1036,'Cadastro-Estoque'!A:G,1,FALSE)),"",VLOOKUP(A1036,'Cadastro-Estoque'!A:G,3,FALSE))</f>
        <v/>
      </c>
    </row>
    <row r="1037" spans="5:8" ht="18.75" customHeight="1" x14ac:dyDescent="0.25">
      <c r="E1037" s="2" t="str">
        <f t="shared" si="16"/>
        <v/>
      </c>
      <c r="F1037" s="2" t="str">
        <f>IF(ISBLANK(A1037),"",IF(ISERROR(VLOOKUP(A1037,'Cadastro-Estoque'!A:G,1,FALSE)),"Produto não cadastrado",VLOOKUP(A1037,'Cadastro-Estoque'!A:G,4,FALSE)))</f>
        <v/>
      </c>
      <c r="G1037" s="2" t="str">
        <f>IF(ISBLANK(A1037),"",IF(ISERROR(VLOOKUP(A1037,'Cadastro-Estoque'!A:G,1,FALSE)),"Produto não cadastrado",VLOOKUP(A1037,'Cadastro-Estoque'!A:G,2,FALSE)))</f>
        <v/>
      </c>
      <c r="H1037" s="2" t="str">
        <f>IF(ISERROR(VLOOKUP(A1037,'Cadastro-Estoque'!A:G,1,FALSE)),"",VLOOKUP(A1037,'Cadastro-Estoque'!A:G,3,FALSE))</f>
        <v/>
      </c>
    </row>
    <row r="1038" spans="5:8" ht="18.75" customHeight="1" x14ac:dyDescent="0.25">
      <c r="E1038" s="2" t="str">
        <f t="shared" si="16"/>
        <v/>
      </c>
      <c r="F1038" s="2" t="str">
        <f>IF(ISBLANK(A1038),"",IF(ISERROR(VLOOKUP(A1038,'Cadastro-Estoque'!A:G,1,FALSE)),"Produto não cadastrado",VLOOKUP(A1038,'Cadastro-Estoque'!A:G,4,FALSE)))</f>
        <v/>
      </c>
      <c r="G1038" s="2" t="str">
        <f>IF(ISBLANK(A1038),"",IF(ISERROR(VLOOKUP(A1038,'Cadastro-Estoque'!A:G,1,FALSE)),"Produto não cadastrado",VLOOKUP(A1038,'Cadastro-Estoque'!A:G,2,FALSE)))</f>
        <v/>
      </c>
      <c r="H1038" s="2" t="str">
        <f>IF(ISERROR(VLOOKUP(A1038,'Cadastro-Estoque'!A:G,1,FALSE)),"",VLOOKUP(A1038,'Cadastro-Estoque'!A:G,3,FALSE))</f>
        <v/>
      </c>
    </row>
    <row r="1039" spans="5:8" ht="18.75" customHeight="1" x14ac:dyDescent="0.25">
      <c r="E1039" s="2" t="str">
        <f t="shared" si="16"/>
        <v/>
      </c>
      <c r="F1039" s="2" t="str">
        <f>IF(ISBLANK(A1039),"",IF(ISERROR(VLOOKUP(A1039,'Cadastro-Estoque'!A:G,1,FALSE)),"Produto não cadastrado",VLOOKUP(A1039,'Cadastro-Estoque'!A:G,4,FALSE)))</f>
        <v/>
      </c>
      <c r="G1039" s="2" t="str">
        <f>IF(ISBLANK(A1039),"",IF(ISERROR(VLOOKUP(A1039,'Cadastro-Estoque'!A:G,1,FALSE)),"Produto não cadastrado",VLOOKUP(A1039,'Cadastro-Estoque'!A:G,2,FALSE)))</f>
        <v/>
      </c>
      <c r="H1039" s="2" t="str">
        <f>IF(ISERROR(VLOOKUP(A1039,'Cadastro-Estoque'!A:G,1,FALSE)),"",VLOOKUP(A1039,'Cadastro-Estoque'!A:G,3,FALSE))</f>
        <v/>
      </c>
    </row>
    <row r="1040" spans="5:8" ht="18.75" customHeight="1" x14ac:dyDescent="0.25">
      <c r="E1040" s="2" t="str">
        <f t="shared" si="16"/>
        <v/>
      </c>
      <c r="F1040" s="2" t="str">
        <f>IF(ISBLANK(A1040),"",IF(ISERROR(VLOOKUP(A1040,'Cadastro-Estoque'!A:G,1,FALSE)),"Produto não cadastrado",VLOOKUP(A1040,'Cadastro-Estoque'!A:G,4,FALSE)))</f>
        <v/>
      </c>
      <c r="G1040" s="2" t="str">
        <f>IF(ISBLANK(A1040),"",IF(ISERROR(VLOOKUP(A1040,'Cadastro-Estoque'!A:G,1,FALSE)),"Produto não cadastrado",VLOOKUP(A1040,'Cadastro-Estoque'!A:G,2,FALSE)))</f>
        <v/>
      </c>
      <c r="H1040" s="2" t="str">
        <f>IF(ISERROR(VLOOKUP(A1040,'Cadastro-Estoque'!A:G,1,FALSE)),"",VLOOKUP(A1040,'Cadastro-Estoque'!A:G,3,FALSE))</f>
        <v/>
      </c>
    </row>
    <row r="1041" spans="5:8" ht="18.75" customHeight="1" x14ac:dyDescent="0.25">
      <c r="E1041" s="2" t="str">
        <f t="shared" si="16"/>
        <v/>
      </c>
      <c r="F1041" s="2" t="str">
        <f>IF(ISBLANK(A1041),"",IF(ISERROR(VLOOKUP(A1041,'Cadastro-Estoque'!A:G,1,FALSE)),"Produto não cadastrado",VLOOKUP(A1041,'Cadastro-Estoque'!A:G,4,FALSE)))</f>
        <v/>
      </c>
      <c r="G1041" s="2" t="str">
        <f>IF(ISBLANK(A1041),"",IF(ISERROR(VLOOKUP(A1041,'Cadastro-Estoque'!A:G,1,FALSE)),"Produto não cadastrado",VLOOKUP(A1041,'Cadastro-Estoque'!A:G,2,FALSE)))</f>
        <v/>
      </c>
      <c r="H1041" s="2" t="str">
        <f>IF(ISERROR(VLOOKUP(A1041,'Cadastro-Estoque'!A:G,1,FALSE)),"",VLOOKUP(A1041,'Cadastro-Estoque'!A:G,3,FALSE))</f>
        <v/>
      </c>
    </row>
    <row r="1042" spans="5:8" ht="18.75" customHeight="1" x14ac:dyDescent="0.25">
      <c r="E1042" s="2" t="str">
        <f t="shared" si="16"/>
        <v/>
      </c>
      <c r="F1042" s="2" t="str">
        <f>IF(ISBLANK(A1042),"",IF(ISERROR(VLOOKUP(A1042,'Cadastro-Estoque'!A:G,1,FALSE)),"Produto não cadastrado",VLOOKUP(A1042,'Cadastro-Estoque'!A:G,4,FALSE)))</f>
        <v/>
      </c>
      <c r="G1042" s="2" t="str">
        <f>IF(ISBLANK(A1042),"",IF(ISERROR(VLOOKUP(A1042,'Cadastro-Estoque'!A:G,1,FALSE)),"Produto não cadastrado",VLOOKUP(A1042,'Cadastro-Estoque'!A:G,2,FALSE)))</f>
        <v/>
      </c>
      <c r="H1042" s="2" t="str">
        <f>IF(ISERROR(VLOOKUP(A1042,'Cadastro-Estoque'!A:G,1,FALSE)),"",VLOOKUP(A1042,'Cadastro-Estoque'!A:G,3,FALSE))</f>
        <v/>
      </c>
    </row>
    <row r="1043" spans="5:8" ht="18.75" customHeight="1" x14ac:dyDescent="0.25">
      <c r="E1043" s="2" t="str">
        <f t="shared" si="16"/>
        <v/>
      </c>
      <c r="F1043" s="2" t="str">
        <f>IF(ISBLANK(A1043),"",IF(ISERROR(VLOOKUP(A1043,'Cadastro-Estoque'!A:G,1,FALSE)),"Produto não cadastrado",VLOOKUP(A1043,'Cadastro-Estoque'!A:G,4,FALSE)))</f>
        <v/>
      </c>
      <c r="G1043" s="2" t="str">
        <f>IF(ISBLANK(A1043),"",IF(ISERROR(VLOOKUP(A1043,'Cadastro-Estoque'!A:G,1,FALSE)),"Produto não cadastrado",VLOOKUP(A1043,'Cadastro-Estoque'!A:G,2,FALSE)))</f>
        <v/>
      </c>
      <c r="H1043" s="2" t="str">
        <f>IF(ISERROR(VLOOKUP(A1043,'Cadastro-Estoque'!A:G,1,FALSE)),"",VLOOKUP(A1043,'Cadastro-Estoque'!A:G,3,FALSE))</f>
        <v/>
      </c>
    </row>
    <row r="1044" spans="5:8" ht="18.75" customHeight="1" x14ac:dyDescent="0.25">
      <c r="E1044" s="2" t="str">
        <f t="shared" si="16"/>
        <v/>
      </c>
      <c r="F1044" s="2" t="str">
        <f>IF(ISBLANK(A1044),"",IF(ISERROR(VLOOKUP(A1044,'Cadastro-Estoque'!A:G,1,FALSE)),"Produto não cadastrado",VLOOKUP(A1044,'Cadastro-Estoque'!A:G,4,FALSE)))</f>
        <v/>
      </c>
      <c r="G1044" s="2" t="str">
        <f>IF(ISBLANK(A1044),"",IF(ISERROR(VLOOKUP(A1044,'Cadastro-Estoque'!A:G,1,FALSE)),"Produto não cadastrado",VLOOKUP(A1044,'Cadastro-Estoque'!A:G,2,FALSE)))</f>
        <v/>
      </c>
      <c r="H1044" s="2" t="str">
        <f>IF(ISERROR(VLOOKUP(A1044,'Cadastro-Estoque'!A:G,1,FALSE)),"",VLOOKUP(A1044,'Cadastro-Estoque'!A:G,3,FALSE))</f>
        <v/>
      </c>
    </row>
    <row r="1045" spans="5:8" ht="18.75" customHeight="1" x14ac:dyDescent="0.25">
      <c r="E1045" s="2" t="str">
        <f t="shared" si="16"/>
        <v/>
      </c>
      <c r="F1045" s="2" t="str">
        <f>IF(ISBLANK(A1045),"",IF(ISERROR(VLOOKUP(A1045,'Cadastro-Estoque'!A:G,1,FALSE)),"Produto não cadastrado",VLOOKUP(A1045,'Cadastro-Estoque'!A:G,4,FALSE)))</f>
        <v/>
      </c>
      <c r="G1045" s="2" t="str">
        <f>IF(ISBLANK(A1045),"",IF(ISERROR(VLOOKUP(A1045,'Cadastro-Estoque'!A:G,1,FALSE)),"Produto não cadastrado",VLOOKUP(A1045,'Cadastro-Estoque'!A:G,2,FALSE)))</f>
        <v/>
      </c>
      <c r="H1045" s="2" t="str">
        <f>IF(ISERROR(VLOOKUP(A1045,'Cadastro-Estoque'!A:G,1,FALSE)),"",VLOOKUP(A1045,'Cadastro-Estoque'!A:G,3,FALSE))</f>
        <v/>
      </c>
    </row>
    <row r="1046" spans="5:8" ht="18.75" customHeight="1" x14ac:dyDescent="0.25">
      <c r="E1046" s="2" t="str">
        <f t="shared" si="16"/>
        <v/>
      </c>
      <c r="F1046" s="2" t="str">
        <f>IF(ISBLANK(A1046),"",IF(ISERROR(VLOOKUP(A1046,'Cadastro-Estoque'!A:G,1,FALSE)),"Produto não cadastrado",VLOOKUP(A1046,'Cadastro-Estoque'!A:G,4,FALSE)))</f>
        <v/>
      </c>
      <c r="G1046" s="2" t="str">
        <f>IF(ISBLANK(A1046),"",IF(ISERROR(VLOOKUP(A1046,'Cadastro-Estoque'!A:G,1,FALSE)),"Produto não cadastrado",VLOOKUP(A1046,'Cadastro-Estoque'!A:G,2,FALSE)))</f>
        <v/>
      </c>
      <c r="H1046" s="2" t="str">
        <f>IF(ISERROR(VLOOKUP(A1046,'Cadastro-Estoque'!A:G,1,FALSE)),"",VLOOKUP(A1046,'Cadastro-Estoque'!A:G,3,FALSE))</f>
        <v/>
      </c>
    </row>
    <row r="1047" spans="5:8" ht="18.75" customHeight="1" x14ac:dyDescent="0.25">
      <c r="E1047" s="2" t="str">
        <f t="shared" si="16"/>
        <v/>
      </c>
      <c r="F1047" s="2" t="str">
        <f>IF(ISBLANK(A1047),"",IF(ISERROR(VLOOKUP(A1047,'Cadastro-Estoque'!A:G,1,FALSE)),"Produto não cadastrado",VLOOKUP(A1047,'Cadastro-Estoque'!A:G,4,FALSE)))</f>
        <v/>
      </c>
      <c r="G1047" s="2" t="str">
        <f>IF(ISBLANK(A1047),"",IF(ISERROR(VLOOKUP(A1047,'Cadastro-Estoque'!A:G,1,FALSE)),"Produto não cadastrado",VLOOKUP(A1047,'Cadastro-Estoque'!A:G,2,FALSE)))</f>
        <v/>
      </c>
      <c r="H1047" s="2" t="str">
        <f>IF(ISERROR(VLOOKUP(A1047,'Cadastro-Estoque'!A:G,1,FALSE)),"",VLOOKUP(A1047,'Cadastro-Estoque'!A:G,3,FALSE))</f>
        <v/>
      </c>
    </row>
    <row r="1048" spans="5:8" ht="18.75" customHeight="1" x14ac:dyDescent="0.25">
      <c r="E1048" s="2" t="str">
        <f t="shared" si="16"/>
        <v/>
      </c>
      <c r="F1048" s="2" t="str">
        <f>IF(ISBLANK(A1048),"",IF(ISERROR(VLOOKUP(A1048,'Cadastro-Estoque'!A:G,1,FALSE)),"Produto não cadastrado",VLOOKUP(A1048,'Cadastro-Estoque'!A:G,4,FALSE)))</f>
        <v/>
      </c>
      <c r="G1048" s="2" t="str">
        <f>IF(ISBLANK(A1048),"",IF(ISERROR(VLOOKUP(A1048,'Cadastro-Estoque'!A:G,1,FALSE)),"Produto não cadastrado",VLOOKUP(A1048,'Cadastro-Estoque'!A:G,2,FALSE)))</f>
        <v/>
      </c>
      <c r="H1048" s="2" t="str">
        <f>IF(ISERROR(VLOOKUP(A1048,'Cadastro-Estoque'!A:G,1,FALSE)),"",VLOOKUP(A1048,'Cadastro-Estoque'!A:G,3,FALSE))</f>
        <v/>
      </c>
    </row>
    <row r="1049" spans="5:8" ht="18.75" customHeight="1" x14ac:dyDescent="0.25">
      <c r="E1049" s="2" t="str">
        <f t="shared" si="16"/>
        <v/>
      </c>
      <c r="F1049" s="2" t="str">
        <f>IF(ISBLANK(A1049),"",IF(ISERROR(VLOOKUP(A1049,'Cadastro-Estoque'!A:G,1,FALSE)),"Produto não cadastrado",VLOOKUP(A1049,'Cadastro-Estoque'!A:G,4,FALSE)))</f>
        <v/>
      </c>
      <c r="G1049" s="2" t="str">
        <f>IF(ISBLANK(A1049),"",IF(ISERROR(VLOOKUP(A1049,'Cadastro-Estoque'!A:G,1,FALSE)),"Produto não cadastrado",VLOOKUP(A1049,'Cadastro-Estoque'!A:G,2,FALSE)))</f>
        <v/>
      </c>
      <c r="H1049" s="2" t="str">
        <f>IF(ISERROR(VLOOKUP(A1049,'Cadastro-Estoque'!A:G,1,FALSE)),"",VLOOKUP(A1049,'Cadastro-Estoque'!A:G,3,FALSE))</f>
        <v/>
      </c>
    </row>
    <row r="1050" spans="5:8" ht="18.75" customHeight="1" x14ac:dyDescent="0.25">
      <c r="E1050" s="2" t="str">
        <f t="shared" si="16"/>
        <v/>
      </c>
      <c r="F1050" s="2" t="str">
        <f>IF(ISBLANK(A1050),"",IF(ISERROR(VLOOKUP(A1050,'Cadastro-Estoque'!A:G,1,FALSE)),"Produto não cadastrado",VLOOKUP(A1050,'Cadastro-Estoque'!A:G,4,FALSE)))</f>
        <v/>
      </c>
      <c r="G1050" s="2" t="str">
        <f>IF(ISBLANK(A1050),"",IF(ISERROR(VLOOKUP(A1050,'Cadastro-Estoque'!A:G,1,FALSE)),"Produto não cadastrado",VLOOKUP(A1050,'Cadastro-Estoque'!A:G,2,FALSE)))</f>
        <v/>
      </c>
      <c r="H1050" s="2" t="str">
        <f>IF(ISERROR(VLOOKUP(A1050,'Cadastro-Estoque'!A:G,1,FALSE)),"",VLOOKUP(A1050,'Cadastro-Estoque'!A:G,3,FALSE))</f>
        <v/>
      </c>
    </row>
    <row r="1051" spans="5:8" ht="18.75" customHeight="1" x14ac:dyDescent="0.25">
      <c r="E1051" s="2" t="str">
        <f t="shared" si="16"/>
        <v/>
      </c>
      <c r="F1051" s="2" t="str">
        <f>IF(ISBLANK(A1051),"",IF(ISERROR(VLOOKUP(A1051,'Cadastro-Estoque'!A:G,1,FALSE)),"Produto não cadastrado",VLOOKUP(A1051,'Cadastro-Estoque'!A:G,4,FALSE)))</f>
        <v/>
      </c>
      <c r="G1051" s="2" t="str">
        <f>IF(ISBLANK(A1051),"",IF(ISERROR(VLOOKUP(A1051,'Cadastro-Estoque'!A:G,1,FALSE)),"Produto não cadastrado",VLOOKUP(A1051,'Cadastro-Estoque'!A:G,2,FALSE)))</f>
        <v/>
      </c>
      <c r="H1051" s="2" t="str">
        <f>IF(ISERROR(VLOOKUP(A1051,'Cadastro-Estoque'!A:G,1,FALSE)),"",VLOOKUP(A1051,'Cadastro-Estoque'!A:G,3,FALSE))</f>
        <v/>
      </c>
    </row>
    <row r="1052" spans="5:8" ht="18.75" customHeight="1" x14ac:dyDescent="0.25">
      <c r="E1052" s="2" t="str">
        <f t="shared" si="16"/>
        <v/>
      </c>
      <c r="F1052" s="2" t="str">
        <f>IF(ISBLANK(A1052),"",IF(ISERROR(VLOOKUP(A1052,'Cadastro-Estoque'!A:G,1,FALSE)),"Produto não cadastrado",VLOOKUP(A1052,'Cadastro-Estoque'!A:G,4,FALSE)))</f>
        <v/>
      </c>
      <c r="G1052" s="2" t="str">
        <f>IF(ISBLANK(A1052),"",IF(ISERROR(VLOOKUP(A1052,'Cadastro-Estoque'!A:G,1,FALSE)),"Produto não cadastrado",VLOOKUP(A1052,'Cadastro-Estoque'!A:G,2,FALSE)))</f>
        <v/>
      </c>
      <c r="H1052" s="2" t="str">
        <f>IF(ISERROR(VLOOKUP(A1052,'Cadastro-Estoque'!A:G,1,FALSE)),"",VLOOKUP(A1052,'Cadastro-Estoque'!A:G,3,FALSE))</f>
        <v/>
      </c>
    </row>
    <row r="1053" spans="5:8" ht="18.75" customHeight="1" x14ac:dyDescent="0.25">
      <c r="E1053" s="2" t="str">
        <f t="shared" si="16"/>
        <v/>
      </c>
      <c r="F1053" s="2" t="str">
        <f>IF(ISBLANK(A1053),"",IF(ISERROR(VLOOKUP(A1053,'Cadastro-Estoque'!A:G,1,FALSE)),"Produto não cadastrado",VLOOKUP(A1053,'Cadastro-Estoque'!A:G,4,FALSE)))</f>
        <v/>
      </c>
      <c r="G1053" s="2" t="str">
        <f>IF(ISBLANK(A1053),"",IF(ISERROR(VLOOKUP(A1053,'Cadastro-Estoque'!A:G,1,FALSE)),"Produto não cadastrado",VLOOKUP(A1053,'Cadastro-Estoque'!A:G,2,FALSE)))</f>
        <v/>
      </c>
      <c r="H1053" s="2" t="str">
        <f>IF(ISERROR(VLOOKUP(A1053,'Cadastro-Estoque'!A:G,1,FALSE)),"",VLOOKUP(A1053,'Cadastro-Estoque'!A:G,3,FALSE))</f>
        <v/>
      </c>
    </row>
    <row r="1054" spans="5:8" ht="18.75" customHeight="1" x14ac:dyDescent="0.25">
      <c r="E1054" s="2" t="str">
        <f t="shared" si="16"/>
        <v/>
      </c>
      <c r="F1054" s="2" t="str">
        <f>IF(ISBLANK(A1054),"",IF(ISERROR(VLOOKUP(A1054,'Cadastro-Estoque'!A:G,1,FALSE)),"Produto não cadastrado",VLOOKUP(A1054,'Cadastro-Estoque'!A:G,4,FALSE)))</f>
        <v/>
      </c>
      <c r="G1054" s="2" t="str">
        <f>IF(ISBLANK(A1054),"",IF(ISERROR(VLOOKUP(A1054,'Cadastro-Estoque'!A:G,1,FALSE)),"Produto não cadastrado",VLOOKUP(A1054,'Cadastro-Estoque'!A:G,2,FALSE)))</f>
        <v/>
      </c>
      <c r="H1054" s="2" t="str">
        <f>IF(ISERROR(VLOOKUP(A1054,'Cadastro-Estoque'!A:G,1,FALSE)),"",VLOOKUP(A1054,'Cadastro-Estoque'!A:G,3,FALSE))</f>
        <v/>
      </c>
    </row>
    <row r="1055" spans="5:8" ht="18.75" customHeight="1" x14ac:dyDescent="0.25">
      <c r="E1055" s="2" t="str">
        <f t="shared" si="16"/>
        <v/>
      </c>
      <c r="F1055" s="2" t="str">
        <f>IF(ISBLANK(A1055),"",IF(ISERROR(VLOOKUP(A1055,'Cadastro-Estoque'!A:G,1,FALSE)),"Produto não cadastrado",VLOOKUP(A1055,'Cadastro-Estoque'!A:G,4,FALSE)))</f>
        <v/>
      </c>
      <c r="G1055" s="2" t="str">
        <f>IF(ISBLANK(A1055),"",IF(ISERROR(VLOOKUP(A1055,'Cadastro-Estoque'!A:G,1,FALSE)),"Produto não cadastrado",VLOOKUP(A1055,'Cadastro-Estoque'!A:G,2,FALSE)))</f>
        <v/>
      </c>
      <c r="H1055" s="2" t="str">
        <f>IF(ISERROR(VLOOKUP(A1055,'Cadastro-Estoque'!A:G,1,FALSE)),"",VLOOKUP(A1055,'Cadastro-Estoque'!A:G,3,FALSE))</f>
        <v/>
      </c>
    </row>
    <row r="1056" spans="5:8" ht="18.75" customHeight="1" x14ac:dyDescent="0.25">
      <c r="E1056" s="2" t="str">
        <f t="shared" si="16"/>
        <v/>
      </c>
      <c r="F1056" s="2" t="str">
        <f>IF(ISBLANK(A1056),"",IF(ISERROR(VLOOKUP(A1056,'Cadastro-Estoque'!A:G,1,FALSE)),"Produto não cadastrado",VLOOKUP(A1056,'Cadastro-Estoque'!A:G,4,FALSE)))</f>
        <v/>
      </c>
      <c r="G1056" s="2" t="str">
        <f>IF(ISBLANK(A1056),"",IF(ISERROR(VLOOKUP(A1056,'Cadastro-Estoque'!A:G,1,FALSE)),"Produto não cadastrado",VLOOKUP(A1056,'Cadastro-Estoque'!A:G,2,FALSE)))</f>
        <v/>
      </c>
      <c r="H1056" s="2" t="str">
        <f>IF(ISERROR(VLOOKUP(A1056,'Cadastro-Estoque'!A:G,1,FALSE)),"",VLOOKUP(A1056,'Cadastro-Estoque'!A:G,3,FALSE))</f>
        <v/>
      </c>
    </row>
    <row r="1057" spans="5:8" ht="18.75" customHeight="1" x14ac:dyDescent="0.25">
      <c r="E1057" s="2" t="str">
        <f t="shared" si="16"/>
        <v/>
      </c>
      <c r="F1057" s="2" t="str">
        <f>IF(ISBLANK(A1057),"",IF(ISERROR(VLOOKUP(A1057,'Cadastro-Estoque'!A:G,1,FALSE)),"Produto não cadastrado",VLOOKUP(A1057,'Cadastro-Estoque'!A:G,4,FALSE)))</f>
        <v/>
      </c>
      <c r="G1057" s="2" t="str">
        <f>IF(ISBLANK(A1057),"",IF(ISERROR(VLOOKUP(A1057,'Cadastro-Estoque'!A:G,1,FALSE)),"Produto não cadastrado",VLOOKUP(A1057,'Cadastro-Estoque'!A:G,2,FALSE)))</f>
        <v/>
      </c>
      <c r="H1057" s="2" t="str">
        <f>IF(ISERROR(VLOOKUP(A1057,'Cadastro-Estoque'!A:G,1,FALSE)),"",VLOOKUP(A1057,'Cadastro-Estoque'!A:G,3,FALSE))</f>
        <v/>
      </c>
    </row>
    <row r="1058" spans="5:8" ht="18.75" customHeight="1" x14ac:dyDescent="0.25">
      <c r="E1058" s="2" t="str">
        <f t="shared" si="16"/>
        <v/>
      </c>
      <c r="F1058" s="2" t="str">
        <f>IF(ISBLANK(A1058),"",IF(ISERROR(VLOOKUP(A1058,'Cadastro-Estoque'!A:G,1,FALSE)),"Produto não cadastrado",VLOOKUP(A1058,'Cadastro-Estoque'!A:G,4,FALSE)))</f>
        <v/>
      </c>
      <c r="G1058" s="2" t="str">
        <f>IF(ISBLANK(A1058),"",IF(ISERROR(VLOOKUP(A1058,'Cadastro-Estoque'!A:G,1,FALSE)),"Produto não cadastrado",VLOOKUP(A1058,'Cadastro-Estoque'!A:G,2,FALSE)))</f>
        <v/>
      </c>
      <c r="H1058" s="2" t="str">
        <f>IF(ISERROR(VLOOKUP(A1058,'Cadastro-Estoque'!A:G,1,FALSE)),"",VLOOKUP(A1058,'Cadastro-Estoque'!A:G,3,FALSE))</f>
        <v/>
      </c>
    </row>
    <row r="1059" spans="5:8" ht="18.75" customHeight="1" x14ac:dyDescent="0.25">
      <c r="E1059" s="2" t="str">
        <f t="shared" si="16"/>
        <v/>
      </c>
      <c r="F1059" s="2" t="str">
        <f>IF(ISBLANK(A1059),"",IF(ISERROR(VLOOKUP(A1059,'Cadastro-Estoque'!A:G,1,FALSE)),"Produto não cadastrado",VLOOKUP(A1059,'Cadastro-Estoque'!A:G,4,FALSE)))</f>
        <v/>
      </c>
      <c r="G1059" s="2" t="str">
        <f>IF(ISBLANK(A1059),"",IF(ISERROR(VLOOKUP(A1059,'Cadastro-Estoque'!A:G,1,FALSE)),"Produto não cadastrado",VLOOKUP(A1059,'Cadastro-Estoque'!A:G,2,FALSE)))</f>
        <v/>
      </c>
      <c r="H1059" s="2" t="str">
        <f>IF(ISERROR(VLOOKUP(A1059,'Cadastro-Estoque'!A:G,1,FALSE)),"",VLOOKUP(A1059,'Cadastro-Estoque'!A:G,3,FALSE))</f>
        <v/>
      </c>
    </row>
    <row r="1060" spans="5:8" ht="18.75" customHeight="1" x14ac:dyDescent="0.25">
      <c r="E1060" s="2" t="str">
        <f t="shared" si="16"/>
        <v/>
      </c>
      <c r="F1060" s="2" t="str">
        <f>IF(ISBLANK(A1060),"",IF(ISERROR(VLOOKUP(A1060,'Cadastro-Estoque'!A:G,1,FALSE)),"Produto não cadastrado",VLOOKUP(A1060,'Cadastro-Estoque'!A:G,4,FALSE)))</f>
        <v/>
      </c>
      <c r="G1060" s="2" t="str">
        <f>IF(ISBLANK(A1060),"",IF(ISERROR(VLOOKUP(A1060,'Cadastro-Estoque'!A:G,1,FALSE)),"Produto não cadastrado",VLOOKUP(A1060,'Cadastro-Estoque'!A:G,2,FALSE)))</f>
        <v/>
      </c>
      <c r="H1060" s="2" t="str">
        <f>IF(ISERROR(VLOOKUP(A1060,'Cadastro-Estoque'!A:G,1,FALSE)),"",VLOOKUP(A1060,'Cadastro-Estoque'!A:G,3,FALSE))</f>
        <v/>
      </c>
    </row>
    <row r="1061" spans="5:8" ht="18.75" customHeight="1" x14ac:dyDescent="0.25">
      <c r="E1061" s="2" t="str">
        <f t="shared" si="16"/>
        <v/>
      </c>
      <c r="F1061" s="2" t="str">
        <f>IF(ISBLANK(A1061),"",IF(ISERROR(VLOOKUP(A1061,'Cadastro-Estoque'!A:G,1,FALSE)),"Produto não cadastrado",VLOOKUP(A1061,'Cadastro-Estoque'!A:G,4,FALSE)))</f>
        <v/>
      </c>
      <c r="G1061" s="2" t="str">
        <f>IF(ISBLANK(A1061),"",IF(ISERROR(VLOOKUP(A1061,'Cadastro-Estoque'!A:G,1,FALSE)),"Produto não cadastrado",VLOOKUP(A1061,'Cadastro-Estoque'!A:G,2,FALSE)))</f>
        <v/>
      </c>
      <c r="H1061" s="2" t="str">
        <f>IF(ISERROR(VLOOKUP(A1061,'Cadastro-Estoque'!A:G,1,FALSE)),"",VLOOKUP(A1061,'Cadastro-Estoque'!A:G,3,FALSE))</f>
        <v/>
      </c>
    </row>
    <row r="1062" spans="5:8" ht="18.75" customHeight="1" x14ac:dyDescent="0.25">
      <c r="E1062" s="2" t="str">
        <f t="shared" si="16"/>
        <v/>
      </c>
      <c r="F1062" s="2" t="str">
        <f>IF(ISBLANK(A1062),"",IF(ISERROR(VLOOKUP(A1062,'Cadastro-Estoque'!A:G,1,FALSE)),"Produto não cadastrado",VLOOKUP(A1062,'Cadastro-Estoque'!A:G,4,FALSE)))</f>
        <v/>
      </c>
      <c r="G1062" s="2" t="str">
        <f>IF(ISBLANK(A1062),"",IF(ISERROR(VLOOKUP(A1062,'Cadastro-Estoque'!A:G,1,FALSE)),"Produto não cadastrado",VLOOKUP(A1062,'Cadastro-Estoque'!A:G,2,FALSE)))</f>
        <v/>
      </c>
      <c r="H1062" s="2" t="str">
        <f>IF(ISERROR(VLOOKUP(A1062,'Cadastro-Estoque'!A:G,1,FALSE)),"",VLOOKUP(A1062,'Cadastro-Estoque'!A:G,3,FALSE))</f>
        <v/>
      </c>
    </row>
    <row r="1063" spans="5:8" ht="18.75" customHeight="1" x14ac:dyDescent="0.25">
      <c r="E1063" s="2" t="str">
        <f t="shared" si="16"/>
        <v/>
      </c>
      <c r="F1063" s="2" t="str">
        <f>IF(ISBLANK(A1063),"",IF(ISERROR(VLOOKUP(A1063,'Cadastro-Estoque'!A:G,1,FALSE)),"Produto não cadastrado",VLOOKUP(A1063,'Cadastro-Estoque'!A:G,4,FALSE)))</f>
        <v/>
      </c>
      <c r="G1063" s="2" t="str">
        <f>IF(ISBLANK(A1063),"",IF(ISERROR(VLOOKUP(A1063,'Cadastro-Estoque'!A:G,1,FALSE)),"Produto não cadastrado",VLOOKUP(A1063,'Cadastro-Estoque'!A:G,2,FALSE)))</f>
        <v/>
      </c>
      <c r="H1063" s="2" t="str">
        <f>IF(ISERROR(VLOOKUP(A1063,'Cadastro-Estoque'!A:G,1,FALSE)),"",VLOOKUP(A1063,'Cadastro-Estoque'!A:G,3,FALSE))</f>
        <v/>
      </c>
    </row>
    <row r="1064" spans="5:8" ht="18.75" customHeight="1" x14ac:dyDescent="0.25">
      <c r="E1064" s="2" t="str">
        <f t="shared" si="16"/>
        <v/>
      </c>
      <c r="F1064" s="2" t="str">
        <f>IF(ISBLANK(A1064),"",IF(ISERROR(VLOOKUP(A1064,'Cadastro-Estoque'!A:G,1,FALSE)),"Produto não cadastrado",VLOOKUP(A1064,'Cadastro-Estoque'!A:G,4,FALSE)))</f>
        <v/>
      </c>
      <c r="G1064" s="2" t="str">
        <f>IF(ISBLANK(A1064),"",IF(ISERROR(VLOOKUP(A1064,'Cadastro-Estoque'!A:G,1,FALSE)),"Produto não cadastrado",VLOOKUP(A1064,'Cadastro-Estoque'!A:G,2,FALSE)))</f>
        <v/>
      </c>
      <c r="H1064" s="2" t="str">
        <f>IF(ISERROR(VLOOKUP(A1064,'Cadastro-Estoque'!A:G,1,FALSE)),"",VLOOKUP(A1064,'Cadastro-Estoque'!A:G,3,FALSE))</f>
        <v/>
      </c>
    </row>
    <row r="1065" spans="5:8" ht="18.75" customHeight="1" x14ac:dyDescent="0.25">
      <c r="E1065" s="2" t="str">
        <f t="shared" si="16"/>
        <v/>
      </c>
      <c r="F1065" s="2" t="str">
        <f>IF(ISBLANK(A1065),"",IF(ISERROR(VLOOKUP(A1065,'Cadastro-Estoque'!A:G,1,FALSE)),"Produto não cadastrado",VLOOKUP(A1065,'Cadastro-Estoque'!A:G,4,FALSE)))</f>
        <v/>
      </c>
      <c r="G1065" s="2" t="str">
        <f>IF(ISBLANK(A1065),"",IF(ISERROR(VLOOKUP(A1065,'Cadastro-Estoque'!A:G,1,FALSE)),"Produto não cadastrado",VLOOKUP(A1065,'Cadastro-Estoque'!A:G,2,FALSE)))</f>
        <v/>
      </c>
      <c r="H1065" s="2" t="str">
        <f>IF(ISERROR(VLOOKUP(A1065,'Cadastro-Estoque'!A:G,1,FALSE)),"",VLOOKUP(A1065,'Cadastro-Estoque'!A:G,3,FALSE))</f>
        <v/>
      </c>
    </row>
    <row r="1066" spans="5:8" ht="18.75" customHeight="1" x14ac:dyDescent="0.25">
      <c r="E1066" s="2" t="str">
        <f t="shared" si="16"/>
        <v/>
      </c>
      <c r="F1066" s="2" t="str">
        <f>IF(ISBLANK(A1066),"",IF(ISERROR(VLOOKUP(A1066,'Cadastro-Estoque'!A:G,1,FALSE)),"Produto não cadastrado",VLOOKUP(A1066,'Cadastro-Estoque'!A:G,4,FALSE)))</f>
        <v/>
      </c>
      <c r="G1066" s="2" t="str">
        <f>IF(ISBLANK(A1066),"",IF(ISERROR(VLOOKUP(A1066,'Cadastro-Estoque'!A:G,1,FALSE)),"Produto não cadastrado",VLOOKUP(A1066,'Cadastro-Estoque'!A:G,2,FALSE)))</f>
        <v/>
      </c>
      <c r="H1066" s="2" t="str">
        <f>IF(ISERROR(VLOOKUP(A1066,'Cadastro-Estoque'!A:G,1,FALSE)),"",VLOOKUP(A1066,'Cadastro-Estoque'!A:G,3,FALSE))</f>
        <v/>
      </c>
    </row>
    <row r="1067" spans="5:8" ht="18.75" customHeight="1" x14ac:dyDescent="0.25">
      <c r="E1067" s="2" t="str">
        <f t="shared" si="16"/>
        <v/>
      </c>
      <c r="F1067" s="2" t="str">
        <f>IF(ISBLANK(A1067),"",IF(ISERROR(VLOOKUP(A1067,'Cadastro-Estoque'!A:G,1,FALSE)),"Produto não cadastrado",VLOOKUP(A1067,'Cadastro-Estoque'!A:G,4,FALSE)))</f>
        <v/>
      </c>
      <c r="G1067" s="2" t="str">
        <f>IF(ISBLANK(A1067),"",IF(ISERROR(VLOOKUP(A1067,'Cadastro-Estoque'!A:G,1,FALSE)),"Produto não cadastrado",VLOOKUP(A1067,'Cadastro-Estoque'!A:G,2,FALSE)))</f>
        <v/>
      </c>
      <c r="H1067" s="2" t="str">
        <f>IF(ISERROR(VLOOKUP(A1067,'Cadastro-Estoque'!A:G,1,FALSE)),"",VLOOKUP(A1067,'Cadastro-Estoque'!A:G,3,FALSE))</f>
        <v/>
      </c>
    </row>
    <row r="1068" spans="5:8" ht="18.75" customHeight="1" x14ac:dyDescent="0.25">
      <c r="E1068" s="2" t="str">
        <f t="shared" si="16"/>
        <v/>
      </c>
      <c r="F1068" s="2" t="str">
        <f>IF(ISBLANK(A1068),"",IF(ISERROR(VLOOKUP(A1068,'Cadastro-Estoque'!A:G,1,FALSE)),"Produto não cadastrado",VLOOKUP(A1068,'Cadastro-Estoque'!A:G,4,FALSE)))</f>
        <v/>
      </c>
      <c r="G1068" s="2" t="str">
        <f>IF(ISBLANK(A1068),"",IF(ISERROR(VLOOKUP(A1068,'Cadastro-Estoque'!A:G,1,FALSE)),"Produto não cadastrado",VLOOKUP(A1068,'Cadastro-Estoque'!A:G,2,FALSE)))</f>
        <v/>
      </c>
      <c r="H1068" s="2" t="str">
        <f>IF(ISERROR(VLOOKUP(A1068,'Cadastro-Estoque'!A:G,1,FALSE)),"",VLOOKUP(A1068,'Cadastro-Estoque'!A:G,3,FALSE))</f>
        <v/>
      </c>
    </row>
    <row r="1069" spans="5:8" ht="18.75" customHeight="1" x14ac:dyDescent="0.25">
      <c r="E1069" s="2" t="str">
        <f t="shared" si="16"/>
        <v/>
      </c>
      <c r="F1069" s="2" t="str">
        <f>IF(ISBLANK(A1069),"",IF(ISERROR(VLOOKUP(A1069,'Cadastro-Estoque'!A:G,1,FALSE)),"Produto não cadastrado",VLOOKUP(A1069,'Cadastro-Estoque'!A:G,4,FALSE)))</f>
        <v/>
      </c>
      <c r="G1069" s="2" t="str">
        <f>IF(ISBLANK(A1069),"",IF(ISERROR(VLOOKUP(A1069,'Cadastro-Estoque'!A:G,1,FALSE)),"Produto não cadastrado",VLOOKUP(A1069,'Cadastro-Estoque'!A:G,2,FALSE)))</f>
        <v/>
      </c>
      <c r="H1069" s="2" t="str">
        <f>IF(ISERROR(VLOOKUP(A1069,'Cadastro-Estoque'!A:G,1,FALSE)),"",VLOOKUP(A1069,'Cadastro-Estoque'!A:G,3,FALSE))</f>
        <v/>
      </c>
    </row>
    <row r="1070" spans="5:8" ht="18.75" customHeight="1" x14ac:dyDescent="0.25">
      <c r="E1070" s="2" t="str">
        <f t="shared" si="16"/>
        <v/>
      </c>
      <c r="F1070" s="2" t="str">
        <f>IF(ISBLANK(A1070),"",IF(ISERROR(VLOOKUP(A1070,'Cadastro-Estoque'!A:G,1,FALSE)),"Produto não cadastrado",VLOOKUP(A1070,'Cadastro-Estoque'!A:G,4,FALSE)))</f>
        <v/>
      </c>
      <c r="G1070" s="2" t="str">
        <f>IF(ISBLANK(A1070),"",IF(ISERROR(VLOOKUP(A1070,'Cadastro-Estoque'!A:G,1,FALSE)),"Produto não cadastrado",VLOOKUP(A1070,'Cadastro-Estoque'!A:G,2,FALSE)))</f>
        <v/>
      </c>
      <c r="H1070" s="2" t="str">
        <f>IF(ISERROR(VLOOKUP(A1070,'Cadastro-Estoque'!A:G,1,FALSE)),"",VLOOKUP(A1070,'Cadastro-Estoque'!A:G,3,FALSE))</f>
        <v/>
      </c>
    </row>
    <row r="1071" spans="5:8" ht="18.75" customHeight="1" x14ac:dyDescent="0.25">
      <c r="E1071" s="2" t="str">
        <f t="shared" si="16"/>
        <v/>
      </c>
      <c r="F1071" s="2" t="str">
        <f>IF(ISBLANK(A1071),"",IF(ISERROR(VLOOKUP(A1071,'Cadastro-Estoque'!A:G,1,FALSE)),"Produto não cadastrado",VLOOKUP(A1071,'Cadastro-Estoque'!A:G,4,FALSE)))</f>
        <v/>
      </c>
      <c r="G1071" s="2" t="str">
        <f>IF(ISBLANK(A1071),"",IF(ISERROR(VLOOKUP(A1071,'Cadastro-Estoque'!A:G,1,FALSE)),"Produto não cadastrado",VLOOKUP(A1071,'Cadastro-Estoque'!A:G,2,FALSE)))</f>
        <v/>
      </c>
      <c r="H1071" s="2" t="str">
        <f>IF(ISERROR(VLOOKUP(A1071,'Cadastro-Estoque'!A:G,1,FALSE)),"",VLOOKUP(A1071,'Cadastro-Estoque'!A:G,3,FALSE))</f>
        <v/>
      </c>
    </row>
    <row r="1072" spans="5:8" ht="18.75" customHeight="1" x14ac:dyDescent="0.25">
      <c r="E1072" s="2" t="str">
        <f t="shared" si="16"/>
        <v/>
      </c>
      <c r="F1072" s="2" t="str">
        <f>IF(ISBLANK(A1072),"",IF(ISERROR(VLOOKUP(A1072,'Cadastro-Estoque'!A:G,1,FALSE)),"Produto não cadastrado",VLOOKUP(A1072,'Cadastro-Estoque'!A:G,4,FALSE)))</f>
        <v/>
      </c>
      <c r="G1072" s="2" t="str">
        <f>IF(ISBLANK(A1072),"",IF(ISERROR(VLOOKUP(A1072,'Cadastro-Estoque'!A:G,1,FALSE)),"Produto não cadastrado",VLOOKUP(A1072,'Cadastro-Estoque'!A:G,2,FALSE)))</f>
        <v/>
      </c>
      <c r="H1072" s="2" t="str">
        <f>IF(ISERROR(VLOOKUP(A1072,'Cadastro-Estoque'!A:G,1,FALSE)),"",VLOOKUP(A1072,'Cadastro-Estoque'!A:G,3,FALSE))</f>
        <v/>
      </c>
    </row>
    <row r="1073" spans="5:8" ht="18.75" customHeight="1" x14ac:dyDescent="0.25">
      <c r="E1073" s="2" t="str">
        <f t="shared" si="16"/>
        <v/>
      </c>
      <c r="F1073" s="2" t="str">
        <f>IF(ISBLANK(A1073),"",IF(ISERROR(VLOOKUP(A1073,'Cadastro-Estoque'!A:G,1,FALSE)),"Produto não cadastrado",VLOOKUP(A1073,'Cadastro-Estoque'!A:G,4,FALSE)))</f>
        <v/>
      </c>
      <c r="G1073" s="2" t="str">
        <f>IF(ISBLANK(A1073),"",IF(ISERROR(VLOOKUP(A1073,'Cadastro-Estoque'!A:G,1,FALSE)),"Produto não cadastrado",VLOOKUP(A1073,'Cadastro-Estoque'!A:G,2,FALSE)))</f>
        <v/>
      </c>
      <c r="H1073" s="2" t="str">
        <f>IF(ISERROR(VLOOKUP(A1073,'Cadastro-Estoque'!A:G,1,FALSE)),"",VLOOKUP(A1073,'Cadastro-Estoque'!A:G,3,FALSE))</f>
        <v/>
      </c>
    </row>
    <row r="1074" spans="5:8" ht="18.75" customHeight="1" x14ac:dyDescent="0.25">
      <c r="E1074" s="2" t="str">
        <f t="shared" si="16"/>
        <v/>
      </c>
      <c r="F1074" s="2" t="str">
        <f>IF(ISBLANK(A1074),"",IF(ISERROR(VLOOKUP(A1074,'Cadastro-Estoque'!A:G,1,FALSE)),"Produto não cadastrado",VLOOKUP(A1074,'Cadastro-Estoque'!A:G,4,FALSE)))</f>
        <v/>
      </c>
      <c r="G1074" s="2" t="str">
        <f>IF(ISBLANK(A1074),"",IF(ISERROR(VLOOKUP(A1074,'Cadastro-Estoque'!A:G,1,FALSE)),"Produto não cadastrado",VLOOKUP(A1074,'Cadastro-Estoque'!A:G,2,FALSE)))</f>
        <v/>
      </c>
      <c r="H1074" s="2" t="str">
        <f>IF(ISERROR(VLOOKUP(A1074,'Cadastro-Estoque'!A:G,1,FALSE)),"",VLOOKUP(A1074,'Cadastro-Estoque'!A:G,3,FALSE))</f>
        <v/>
      </c>
    </row>
    <row r="1075" spans="5:8" ht="18.75" customHeight="1" x14ac:dyDescent="0.25">
      <c r="E1075" s="2" t="str">
        <f t="shared" si="16"/>
        <v/>
      </c>
      <c r="F1075" s="2" t="str">
        <f>IF(ISBLANK(A1075),"",IF(ISERROR(VLOOKUP(A1075,'Cadastro-Estoque'!A:G,1,FALSE)),"Produto não cadastrado",VLOOKUP(A1075,'Cadastro-Estoque'!A:G,4,FALSE)))</f>
        <v/>
      </c>
      <c r="G1075" s="2" t="str">
        <f>IF(ISBLANK(A1075),"",IF(ISERROR(VLOOKUP(A1075,'Cadastro-Estoque'!A:G,1,FALSE)),"Produto não cadastrado",VLOOKUP(A1075,'Cadastro-Estoque'!A:G,2,FALSE)))</f>
        <v/>
      </c>
      <c r="H1075" s="2" t="str">
        <f>IF(ISERROR(VLOOKUP(A1075,'Cadastro-Estoque'!A:G,1,FALSE)),"",VLOOKUP(A1075,'Cadastro-Estoque'!A:G,3,FALSE))</f>
        <v/>
      </c>
    </row>
    <row r="1076" spans="5:8" ht="18.75" customHeight="1" x14ac:dyDescent="0.25">
      <c r="E1076" s="2" t="str">
        <f t="shared" si="16"/>
        <v/>
      </c>
      <c r="F1076" s="2" t="str">
        <f>IF(ISBLANK(A1076),"",IF(ISERROR(VLOOKUP(A1076,'Cadastro-Estoque'!A:G,1,FALSE)),"Produto não cadastrado",VLOOKUP(A1076,'Cadastro-Estoque'!A:G,4,FALSE)))</f>
        <v/>
      </c>
      <c r="G1076" s="2" t="str">
        <f>IF(ISBLANK(A1076),"",IF(ISERROR(VLOOKUP(A1076,'Cadastro-Estoque'!A:G,1,FALSE)),"Produto não cadastrado",VLOOKUP(A1076,'Cadastro-Estoque'!A:G,2,FALSE)))</f>
        <v/>
      </c>
      <c r="H1076" s="2" t="str">
        <f>IF(ISERROR(VLOOKUP(A1076,'Cadastro-Estoque'!A:G,1,FALSE)),"",VLOOKUP(A1076,'Cadastro-Estoque'!A:G,3,FALSE))</f>
        <v/>
      </c>
    </row>
    <row r="1077" spans="5:8" ht="18.75" customHeight="1" x14ac:dyDescent="0.25">
      <c r="E1077" s="2" t="str">
        <f t="shared" si="16"/>
        <v/>
      </c>
      <c r="F1077" s="2" t="str">
        <f>IF(ISBLANK(A1077),"",IF(ISERROR(VLOOKUP(A1077,'Cadastro-Estoque'!A:G,1,FALSE)),"Produto não cadastrado",VLOOKUP(A1077,'Cadastro-Estoque'!A:G,4,FALSE)))</f>
        <v/>
      </c>
      <c r="G1077" s="2" t="str">
        <f>IF(ISBLANK(A1077),"",IF(ISERROR(VLOOKUP(A1077,'Cadastro-Estoque'!A:G,1,FALSE)),"Produto não cadastrado",VLOOKUP(A1077,'Cadastro-Estoque'!A:G,2,FALSE)))</f>
        <v/>
      </c>
      <c r="H1077" s="2" t="str">
        <f>IF(ISERROR(VLOOKUP(A1077,'Cadastro-Estoque'!A:G,1,FALSE)),"",VLOOKUP(A1077,'Cadastro-Estoque'!A:G,3,FALSE))</f>
        <v/>
      </c>
    </row>
    <row r="1078" spans="5:8" ht="18.75" customHeight="1" x14ac:dyDescent="0.25">
      <c r="E1078" s="2" t="str">
        <f t="shared" si="16"/>
        <v/>
      </c>
      <c r="F1078" s="2" t="str">
        <f>IF(ISBLANK(A1078),"",IF(ISERROR(VLOOKUP(A1078,'Cadastro-Estoque'!A:G,1,FALSE)),"Produto não cadastrado",VLOOKUP(A1078,'Cadastro-Estoque'!A:G,4,FALSE)))</f>
        <v/>
      </c>
      <c r="G1078" s="2" t="str">
        <f>IF(ISBLANK(A1078),"",IF(ISERROR(VLOOKUP(A1078,'Cadastro-Estoque'!A:G,1,FALSE)),"Produto não cadastrado",VLOOKUP(A1078,'Cadastro-Estoque'!A:G,2,FALSE)))</f>
        <v/>
      </c>
      <c r="H1078" s="2" t="str">
        <f>IF(ISERROR(VLOOKUP(A1078,'Cadastro-Estoque'!A:G,1,FALSE)),"",VLOOKUP(A1078,'Cadastro-Estoque'!A:G,3,FALSE))</f>
        <v/>
      </c>
    </row>
    <row r="1079" spans="5:8" ht="18.75" customHeight="1" x14ac:dyDescent="0.25">
      <c r="E1079" s="2" t="str">
        <f t="shared" si="16"/>
        <v/>
      </c>
      <c r="F1079" s="2" t="str">
        <f>IF(ISBLANK(A1079),"",IF(ISERROR(VLOOKUP(A1079,'Cadastro-Estoque'!A:G,1,FALSE)),"Produto não cadastrado",VLOOKUP(A1079,'Cadastro-Estoque'!A:G,4,FALSE)))</f>
        <v/>
      </c>
      <c r="G1079" s="2" t="str">
        <f>IF(ISBLANK(A1079),"",IF(ISERROR(VLOOKUP(A1079,'Cadastro-Estoque'!A:G,1,FALSE)),"Produto não cadastrado",VLOOKUP(A1079,'Cadastro-Estoque'!A:G,2,FALSE)))</f>
        <v/>
      </c>
      <c r="H1079" s="2" t="str">
        <f>IF(ISERROR(VLOOKUP(A1079,'Cadastro-Estoque'!A:G,1,FALSE)),"",VLOOKUP(A1079,'Cadastro-Estoque'!A:G,3,FALSE))</f>
        <v/>
      </c>
    </row>
    <row r="1080" spans="5:8" ht="18.75" customHeight="1" x14ac:dyDescent="0.25">
      <c r="E1080" s="2" t="str">
        <f t="shared" si="16"/>
        <v/>
      </c>
      <c r="F1080" s="2" t="str">
        <f>IF(ISBLANK(A1080),"",IF(ISERROR(VLOOKUP(A1080,'Cadastro-Estoque'!A:G,1,FALSE)),"Produto não cadastrado",VLOOKUP(A1080,'Cadastro-Estoque'!A:G,4,FALSE)))</f>
        <v/>
      </c>
      <c r="G1080" s="2" t="str">
        <f>IF(ISBLANK(A1080),"",IF(ISERROR(VLOOKUP(A1080,'Cadastro-Estoque'!A:G,1,FALSE)),"Produto não cadastrado",VLOOKUP(A1080,'Cadastro-Estoque'!A:G,2,FALSE)))</f>
        <v/>
      </c>
      <c r="H1080" s="2" t="str">
        <f>IF(ISERROR(VLOOKUP(A1080,'Cadastro-Estoque'!A:G,1,FALSE)),"",VLOOKUP(A1080,'Cadastro-Estoque'!A:G,3,FALSE))</f>
        <v/>
      </c>
    </row>
    <row r="1081" spans="5:8" ht="18.75" customHeight="1" x14ac:dyDescent="0.25">
      <c r="E1081" s="2" t="str">
        <f t="shared" si="16"/>
        <v/>
      </c>
      <c r="F1081" s="2" t="str">
        <f>IF(ISBLANK(A1081),"",IF(ISERROR(VLOOKUP(A1081,'Cadastro-Estoque'!A:G,1,FALSE)),"Produto não cadastrado",VLOOKUP(A1081,'Cadastro-Estoque'!A:G,4,FALSE)))</f>
        <v/>
      </c>
      <c r="G1081" s="2" t="str">
        <f>IF(ISBLANK(A1081),"",IF(ISERROR(VLOOKUP(A1081,'Cadastro-Estoque'!A:G,1,FALSE)),"Produto não cadastrado",VLOOKUP(A1081,'Cadastro-Estoque'!A:G,2,FALSE)))</f>
        <v/>
      </c>
      <c r="H1081" s="2" t="str">
        <f>IF(ISERROR(VLOOKUP(A1081,'Cadastro-Estoque'!A:G,1,FALSE)),"",VLOOKUP(A1081,'Cadastro-Estoque'!A:G,3,FALSE))</f>
        <v/>
      </c>
    </row>
    <row r="1082" spans="5:8" ht="18.75" customHeight="1" x14ac:dyDescent="0.25">
      <c r="E1082" s="2" t="str">
        <f t="shared" si="16"/>
        <v/>
      </c>
      <c r="F1082" s="2" t="str">
        <f>IF(ISBLANK(A1082),"",IF(ISERROR(VLOOKUP(A1082,'Cadastro-Estoque'!A:G,1,FALSE)),"Produto não cadastrado",VLOOKUP(A1082,'Cadastro-Estoque'!A:G,4,FALSE)))</f>
        <v/>
      </c>
      <c r="G1082" s="2" t="str">
        <f>IF(ISBLANK(A1082),"",IF(ISERROR(VLOOKUP(A1082,'Cadastro-Estoque'!A:G,1,FALSE)),"Produto não cadastrado",VLOOKUP(A1082,'Cadastro-Estoque'!A:G,2,FALSE)))</f>
        <v/>
      </c>
      <c r="H1082" s="2" t="str">
        <f>IF(ISERROR(VLOOKUP(A1082,'Cadastro-Estoque'!A:G,1,FALSE)),"",VLOOKUP(A1082,'Cadastro-Estoque'!A:G,3,FALSE))</f>
        <v/>
      </c>
    </row>
    <row r="1083" spans="5:8" ht="18.75" customHeight="1" x14ac:dyDescent="0.25">
      <c r="E1083" s="2" t="str">
        <f t="shared" si="16"/>
        <v/>
      </c>
      <c r="F1083" s="2" t="str">
        <f>IF(ISBLANK(A1083),"",IF(ISERROR(VLOOKUP(A1083,'Cadastro-Estoque'!A:G,1,FALSE)),"Produto não cadastrado",VLOOKUP(A1083,'Cadastro-Estoque'!A:G,4,FALSE)))</f>
        <v/>
      </c>
      <c r="G1083" s="2" t="str">
        <f>IF(ISBLANK(A1083),"",IF(ISERROR(VLOOKUP(A1083,'Cadastro-Estoque'!A:G,1,FALSE)),"Produto não cadastrado",VLOOKUP(A1083,'Cadastro-Estoque'!A:G,2,FALSE)))</f>
        <v/>
      </c>
      <c r="H1083" s="2" t="str">
        <f>IF(ISERROR(VLOOKUP(A1083,'Cadastro-Estoque'!A:G,1,FALSE)),"",VLOOKUP(A1083,'Cadastro-Estoque'!A:G,3,FALSE))</f>
        <v/>
      </c>
    </row>
    <row r="1084" spans="5:8" ht="18.75" customHeight="1" x14ac:dyDescent="0.25">
      <c r="E1084" s="2" t="str">
        <f t="shared" si="16"/>
        <v/>
      </c>
      <c r="F1084" s="2" t="str">
        <f>IF(ISBLANK(A1084),"",IF(ISERROR(VLOOKUP(A1084,'Cadastro-Estoque'!A:G,1,FALSE)),"Produto não cadastrado",VLOOKUP(A1084,'Cadastro-Estoque'!A:G,4,FALSE)))</f>
        <v/>
      </c>
      <c r="G1084" s="2" t="str">
        <f>IF(ISBLANK(A1084),"",IF(ISERROR(VLOOKUP(A1084,'Cadastro-Estoque'!A:G,1,FALSE)),"Produto não cadastrado",VLOOKUP(A1084,'Cadastro-Estoque'!A:G,2,FALSE)))</f>
        <v/>
      </c>
      <c r="H1084" s="2" t="str">
        <f>IF(ISERROR(VLOOKUP(A1084,'Cadastro-Estoque'!A:G,1,FALSE)),"",VLOOKUP(A1084,'Cadastro-Estoque'!A:G,3,FALSE))</f>
        <v/>
      </c>
    </row>
    <row r="1085" spans="5:8" ht="18.75" customHeight="1" x14ac:dyDescent="0.25">
      <c r="E1085" s="2" t="str">
        <f t="shared" si="16"/>
        <v/>
      </c>
      <c r="F1085" s="2" t="str">
        <f>IF(ISBLANK(A1085),"",IF(ISERROR(VLOOKUP(A1085,'Cadastro-Estoque'!A:G,1,FALSE)),"Produto não cadastrado",VLOOKUP(A1085,'Cadastro-Estoque'!A:G,4,FALSE)))</f>
        <v/>
      </c>
      <c r="G1085" s="2" t="str">
        <f>IF(ISBLANK(A1085),"",IF(ISERROR(VLOOKUP(A1085,'Cadastro-Estoque'!A:G,1,FALSE)),"Produto não cadastrado",VLOOKUP(A1085,'Cadastro-Estoque'!A:G,2,FALSE)))</f>
        <v/>
      </c>
      <c r="H1085" s="2" t="str">
        <f>IF(ISERROR(VLOOKUP(A1085,'Cadastro-Estoque'!A:G,1,FALSE)),"",VLOOKUP(A1085,'Cadastro-Estoque'!A:G,3,FALSE))</f>
        <v/>
      </c>
    </row>
    <row r="1086" spans="5:8" ht="18.75" customHeight="1" x14ac:dyDescent="0.25">
      <c r="E1086" s="2" t="str">
        <f t="shared" si="16"/>
        <v/>
      </c>
      <c r="F1086" s="2" t="str">
        <f>IF(ISBLANK(A1086),"",IF(ISERROR(VLOOKUP(A1086,'Cadastro-Estoque'!A:G,1,FALSE)),"Produto não cadastrado",VLOOKUP(A1086,'Cadastro-Estoque'!A:G,4,FALSE)))</f>
        <v/>
      </c>
      <c r="G1086" s="2" t="str">
        <f>IF(ISBLANK(A1086),"",IF(ISERROR(VLOOKUP(A1086,'Cadastro-Estoque'!A:G,1,FALSE)),"Produto não cadastrado",VLOOKUP(A1086,'Cadastro-Estoque'!A:G,2,FALSE)))</f>
        <v/>
      </c>
      <c r="H1086" s="2" t="str">
        <f>IF(ISERROR(VLOOKUP(A1086,'Cadastro-Estoque'!A:G,1,FALSE)),"",VLOOKUP(A1086,'Cadastro-Estoque'!A:G,3,FALSE))</f>
        <v/>
      </c>
    </row>
    <row r="1087" spans="5:8" ht="18.75" customHeight="1" x14ac:dyDescent="0.25">
      <c r="E1087" s="2" t="str">
        <f t="shared" si="16"/>
        <v/>
      </c>
      <c r="F1087" s="2" t="str">
        <f>IF(ISBLANK(A1087),"",IF(ISERROR(VLOOKUP(A1087,'Cadastro-Estoque'!A:G,1,FALSE)),"Produto não cadastrado",VLOOKUP(A1087,'Cadastro-Estoque'!A:G,4,FALSE)))</f>
        <v/>
      </c>
      <c r="G1087" s="2" t="str">
        <f>IF(ISBLANK(A1087),"",IF(ISERROR(VLOOKUP(A1087,'Cadastro-Estoque'!A:G,1,FALSE)),"Produto não cadastrado",VLOOKUP(A1087,'Cadastro-Estoque'!A:G,2,FALSE)))</f>
        <v/>
      </c>
      <c r="H1087" s="2" t="str">
        <f>IF(ISERROR(VLOOKUP(A1087,'Cadastro-Estoque'!A:G,1,FALSE)),"",VLOOKUP(A1087,'Cadastro-Estoque'!A:G,3,FALSE))</f>
        <v/>
      </c>
    </row>
    <row r="1088" spans="5:8" ht="18.75" customHeight="1" x14ac:dyDescent="0.25">
      <c r="E1088" s="2" t="str">
        <f t="shared" si="16"/>
        <v/>
      </c>
      <c r="F1088" s="2" t="str">
        <f>IF(ISBLANK(A1088),"",IF(ISERROR(VLOOKUP(A1088,'Cadastro-Estoque'!A:G,1,FALSE)),"Produto não cadastrado",VLOOKUP(A1088,'Cadastro-Estoque'!A:G,4,FALSE)))</f>
        <v/>
      </c>
      <c r="G1088" s="2" t="str">
        <f>IF(ISBLANK(A1088),"",IF(ISERROR(VLOOKUP(A1088,'Cadastro-Estoque'!A:G,1,FALSE)),"Produto não cadastrado",VLOOKUP(A1088,'Cadastro-Estoque'!A:G,2,FALSE)))</f>
        <v/>
      </c>
      <c r="H1088" s="2" t="str">
        <f>IF(ISERROR(VLOOKUP(A1088,'Cadastro-Estoque'!A:G,1,FALSE)),"",VLOOKUP(A1088,'Cadastro-Estoque'!A:G,3,FALSE))</f>
        <v/>
      </c>
    </row>
    <row r="1089" spans="5:8" ht="18.75" customHeight="1" x14ac:dyDescent="0.25">
      <c r="E1089" s="2" t="str">
        <f t="shared" si="16"/>
        <v/>
      </c>
      <c r="F1089" s="2" t="str">
        <f>IF(ISBLANK(A1089),"",IF(ISERROR(VLOOKUP(A1089,'Cadastro-Estoque'!A:G,1,FALSE)),"Produto não cadastrado",VLOOKUP(A1089,'Cadastro-Estoque'!A:G,4,FALSE)))</f>
        <v/>
      </c>
      <c r="G1089" s="2" t="str">
        <f>IF(ISBLANK(A1089),"",IF(ISERROR(VLOOKUP(A1089,'Cadastro-Estoque'!A:G,1,FALSE)),"Produto não cadastrado",VLOOKUP(A1089,'Cadastro-Estoque'!A:G,2,FALSE)))</f>
        <v/>
      </c>
      <c r="H1089" s="2" t="str">
        <f>IF(ISERROR(VLOOKUP(A1089,'Cadastro-Estoque'!A:G,1,FALSE)),"",VLOOKUP(A1089,'Cadastro-Estoque'!A:G,3,FALSE))</f>
        <v/>
      </c>
    </row>
    <row r="1090" spans="5:8" ht="18.75" customHeight="1" x14ac:dyDescent="0.25">
      <c r="E1090" s="2" t="str">
        <f t="shared" si="16"/>
        <v/>
      </c>
      <c r="F1090" s="2" t="str">
        <f>IF(ISBLANK(A1090),"",IF(ISERROR(VLOOKUP(A1090,'Cadastro-Estoque'!A:G,1,FALSE)),"Produto não cadastrado",VLOOKUP(A1090,'Cadastro-Estoque'!A:G,4,FALSE)))</f>
        <v/>
      </c>
      <c r="G1090" s="2" t="str">
        <f>IF(ISBLANK(A1090),"",IF(ISERROR(VLOOKUP(A1090,'Cadastro-Estoque'!A:G,1,FALSE)),"Produto não cadastrado",VLOOKUP(A1090,'Cadastro-Estoque'!A:G,2,FALSE)))</f>
        <v/>
      </c>
      <c r="H1090" s="2" t="str">
        <f>IF(ISERROR(VLOOKUP(A1090,'Cadastro-Estoque'!A:G,1,FALSE)),"",VLOOKUP(A1090,'Cadastro-Estoque'!A:G,3,FALSE))</f>
        <v/>
      </c>
    </row>
    <row r="1091" spans="5:8" ht="18.75" customHeight="1" x14ac:dyDescent="0.25">
      <c r="E1091" s="2" t="str">
        <f t="shared" ref="E1091:E1154" si="17">IF(ISBLANK(A1091),"",C1091*D1091)</f>
        <v/>
      </c>
      <c r="F1091" s="2" t="str">
        <f>IF(ISBLANK(A1091),"",IF(ISERROR(VLOOKUP(A1091,'Cadastro-Estoque'!A:G,1,FALSE)),"Produto não cadastrado",VLOOKUP(A1091,'Cadastro-Estoque'!A:G,4,FALSE)))</f>
        <v/>
      </c>
      <c r="G1091" s="2" t="str">
        <f>IF(ISBLANK(A1091),"",IF(ISERROR(VLOOKUP(A1091,'Cadastro-Estoque'!A:G,1,FALSE)),"Produto não cadastrado",VLOOKUP(A1091,'Cadastro-Estoque'!A:G,2,FALSE)))</f>
        <v/>
      </c>
      <c r="H1091" s="2" t="str">
        <f>IF(ISERROR(VLOOKUP(A1091,'Cadastro-Estoque'!A:G,1,FALSE)),"",VLOOKUP(A1091,'Cadastro-Estoque'!A:G,3,FALSE))</f>
        <v/>
      </c>
    </row>
    <row r="1092" spans="5:8" ht="18.75" customHeight="1" x14ac:dyDescent="0.25">
      <c r="E1092" s="2" t="str">
        <f t="shared" si="17"/>
        <v/>
      </c>
      <c r="F1092" s="2" t="str">
        <f>IF(ISBLANK(A1092),"",IF(ISERROR(VLOOKUP(A1092,'Cadastro-Estoque'!A:G,1,FALSE)),"Produto não cadastrado",VLOOKUP(A1092,'Cadastro-Estoque'!A:G,4,FALSE)))</f>
        <v/>
      </c>
      <c r="G1092" s="2" t="str">
        <f>IF(ISBLANK(A1092),"",IF(ISERROR(VLOOKUP(A1092,'Cadastro-Estoque'!A:G,1,FALSE)),"Produto não cadastrado",VLOOKUP(A1092,'Cadastro-Estoque'!A:G,2,FALSE)))</f>
        <v/>
      </c>
      <c r="H1092" s="2" t="str">
        <f>IF(ISERROR(VLOOKUP(A1092,'Cadastro-Estoque'!A:G,1,FALSE)),"",VLOOKUP(A1092,'Cadastro-Estoque'!A:G,3,FALSE))</f>
        <v/>
      </c>
    </row>
    <row r="1093" spans="5:8" ht="18.75" customHeight="1" x14ac:dyDescent="0.25">
      <c r="E1093" s="2" t="str">
        <f t="shared" si="17"/>
        <v/>
      </c>
      <c r="F1093" s="2" t="str">
        <f>IF(ISBLANK(A1093),"",IF(ISERROR(VLOOKUP(A1093,'Cadastro-Estoque'!A:G,1,FALSE)),"Produto não cadastrado",VLOOKUP(A1093,'Cadastro-Estoque'!A:G,4,FALSE)))</f>
        <v/>
      </c>
      <c r="G1093" s="2" t="str">
        <f>IF(ISBLANK(A1093),"",IF(ISERROR(VLOOKUP(A1093,'Cadastro-Estoque'!A:G,1,FALSE)),"Produto não cadastrado",VLOOKUP(A1093,'Cadastro-Estoque'!A:G,2,FALSE)))</f>
        <v/>
      </c>
      <c r="H1093" s="2" t="str">
        <f>IF(ISERROR(VLOOKUP(A1093,'Cadastro-Estoque'!A:G,1,FALSE)),"",VLOOKUP(A1093,'Cadastro-Estoque'!A:G,3,FALSE))</f>
        <v/>
      </c>
    </row>
    <row r="1094" spans="5:8" ht="18.75" customHeight="1" x14ac:dyDescent="0.25">
      <c r="E1094" s="2" t="str">
        <f t="shared" si="17"/>
        <v/>
      </c>
      <c r="F1094" s="2" t="str">
        <f>IF(ISBLANK(A1094),"",IF(ISERROR(VLOOKUP(A1094,'Cadastro-Estoque'!A:G,1,FALSE)),"Produto não cadastrado",VLOOKUP(A1094,'Cadastro-Estoque'!A:G,4,FALSE)))</f>
        <v/>
      </c>
      <c r="G1094" s="2" t="str">
        <f>IF(ISBLANK(A1094),"",IF(ISERROR(VLOOKUP(A1094,'Cadastro-Estoque'!A:G,1,FALSE)),"Produto não cadastrado",VLOOKUP(A1094,'Cadastro-Estoque'!A:G,2,FALSE)))</f>
        <v/>
      </c>
      <c r="H1094" s="2" t="str">
        <f>IF(ISERROR(VLOOKUP(A1094,'Cadastro-Estoque'!A:G,1,FALSE)),"",VLOOKUP(A1094,'Cadastro-Estoque'!A:G,3,FALSE))</f>
        <v/>
      </c>
    </row>
    <row r="1095" spans="5:8" ht="18.75" customHeight="1" x14ac:dyDescent="0.25">
      <c r="E1095" s="2" t="str">
        <f t="shared" si="17"/>
        <v/>
      </c>
      <c r="F1095" s="2" t="str">
        <f>IF(ISBLANK(A1095),"",IF(ISERROR(VLOOKUP(A1095,'Cadastro-Estoque'!A:G,1,FALSE)),"Produto não cadastrado",VLOOKUP(A1095,'Cadastro-Estoque'!A:G,4,FALSE)))</f>
        <v/>
      </c>
      <c r="G1095" s="2" t="str">
        <f>IF(ISBLANK(A1095),"",IF(ISERROR(VLOOKUP(A1095,'Cadastro-Estoque'!A:G,1,FALSE)),"Produto não cadastrado",VLOOKUP(A1095,'Cadastro-Estoque'!A:G,2,FALSE)))</f>
        <v/>
      </c>
      <c r="H1095" s="2" t="str">
        <f>IF(ISERROR(VLOOKUP(A1095,'Cadastro-Estoque'!A:G,1,FALSE)),"",VLOOKUP(A1095,'Cadastro-Estoque'!A:G,3,FALSE))</f>
        <v/>
      </c>
    </row>
    <row r="1096" spans="5:8" ht="18.75" customHeight="1" x14ac:dyDescent="0.25">
      <c r="E1096" s="2" t="str">
        <f t="shared" si="17"/>
        <v/>
      </c>
      <c r="F1096" s="2" t="str">
        <f>IF(ISBLANK(A1096),"",IF(ISERROR(VLOOKUP(A1096,'Cadastro-Estoque'!A:G,1,FALSE)),"Produto não cadastrado",VLOOKUP(A1096,'Cadastro-Estoque'!A:G,4,FALSE)))</f>
        <v/>
      </c>
      <c r="G1096" s="2" t="str">
        <f>IF(ISBLANK(A1096),"",IF(ISERROR(VLOOKUP(A1096,'Cadastro-Estoque'!A:G,1,FALSE)),"Produto não cadastrado",VLOOKUP(A1096,'Cadastro-Estoque'!A:G,2,FALSE)))</f>
        <v/>
      </c>
      <c r="H1096" s="2" t="str">
        <f>IF(ISERROR(VLOOKUP(A1096,'Cadastro-Estoque'!A:G,1,FALSE)),"",VLOOKUP(A1096,'Cadastro-Estoque'!A:G,3,FALSE))</f>
        <v/>
      </c>
    </row>
    <row r="1097" spans="5:8" ht="18.75" customHeight="1" x14ac:dyDescent="0.25">
      <c r="E1097" s="2" t="str">
        <f t="shared" si="17"/>
        <v/>
      </c>
      <c r="F1097" s="2" t="str">
        <f>IF(ISBLANK(A1097),"",IF(ISERROR(VLOOKUP(A1097,'Cadastro-Estoque'!A:G,1,FALSE)),"Produto não cadastrado",VLOOKUP(A1097,'Cadastro-Estoque'!A:G,4,FALSE)))</f>
        <v/>
      </c>
      <c r="G1097" s="2" t="str">
        <f>IF(ISBLANK(A1097),"",IF(ISERROR(VLOOKUP(A1097,'Cadastro-Estoque'!A:G,1,FALSE)),"Produto não cadastrado",VLOOKUP(A1097,'Cadastro-Estoque'!A:G,2,FALSE)))</f>
        <v/>
      </c>
      <c r="H1097" s="2" t="str">
        <f>IF(ISERROR(VLOOKUP(A1097,'Cadastro-Estoque'!A:G,1,FALSE)),"",VLOOKUP(A1097,'Cadastro-Estoque'!A:G,3,FALSE))</f>
        <v/>
      </c>
    </row>
    <row r="1098" spans="5:8" ht="18.75" customHeight="1" x14ac:dyDescent="0.25">
      <c r="E1098" s="2" t="str">
        <f t="shared" si="17"/>
        <v/>
      </c>
      <c r="F1098" s="2" t="str">
        <f>IF(ISBLANK(A1098),"",IF(ISERROR(VLOOKUP(A1098,'Cadastro-Estoque'!A:G,1,FALSE)),"Produto não cadastrado",VLOOKUP(A1098,'Cadastro-Estoque'!A:G,4,FALSE)))</f>
        <v/>
      </c>
      <c r="G1098" s="2" t="str">
        <f>IF(ISBLANK(A1098),"",IF(ISERROR(VLOOKUP(A1098,'Cadastro-Estoque'!A:G,1,FALSE)),"Produto não cadastrado",VLOOKUP(A1098,'Cadastro-Estoque'!A:G,2,FALSE)))</f>
        <v/>
      </c>
      <c r="H1098" s="2" t="str">
        <f>IF(ISERROR(VLOOKUP(A1098,'Cadastro-Estoque'!A:G,1,FALSE)),"",VLOOKUP(A1098,'Cadastro-Estoque'!A:G,3,FALSE))</f>
        <v/>
      </c>
    </row>
    <row r="1099" spans="5:8" ht="18.75" customHeight="1" x14ac:dyDescent="0.25">
      <c r="E1099" s="2" t="str">
        <f t="shared" si="17"/>
        <v/>
      </c>
      <c r="F1099" s="2" t="str">
        <f>IF(ISBLANK(A1099),"",IF(ISERROR(VLOOKUP(A1099,'Cadastro-Estoque'!A:G,1,FALSE)),"Produto não cadastrado",VLOOKUP(A1099,'Cadastro-Estoque'!A:G,4,FALSE)))</f>
        <v/>
      </c>
      <c r="G1099" s="2" t="str">
        <f>IF(ISBLANK(A1099),"",IF(ISERROR(VLOOKUP(A1099,'Cadastro-Estoque'!A:G,1,FALSE)),"Produto não cadastrado",VLOOKUP(A1099,'Cadastro-Estoque'!A:G,2,FALSE)))</f>
        <v/>
      </c>
      <c r="H1099" s="2" t="str">
        <f>IF(ISERROR(VLOOKUP(A1099,'Cadastro-Estoque'!A:G,1,FALSE)),"",VLOOKUP(A1099,'Cadastro-Estoque'!A:G,3,FALSE))</f>
        <v/>
      </c>
    </row>
    <row r="1100" spans="5:8" ht="18.75" customHeight="1" x14ac:dyDescent="0.25">
      <c r="E1100" s="2" t="str">
        <f t="shared" si="17"/>
        <v/>
      </c>
      <c r="F1100" s="2" t="str">
        <f>IF(ISBLANK(A1100),"",IF(ISERROR(VLOOKUP(A1100,'Cadastro-Estoque'!A:G,1,FALSE)),"Produto não cadastrado",VLOOKUP(A1100,'Cadastro-Estoque'!A:G,4,FALSE)))</f>
        <v/>
      </c>
      <c r="G1100" s="2" t="str">
        <f>IF(ISBLANK(A1100),"",IF(ISERROR(VLOOKUP(A1100,'Cadastro-Estoque'!A:G,1,FALSE)),"Produto não cadastrado",VLOOKUP(A1100,'Cadastro-Estoque'!A:G,2,FALSE)))</f>
        <v/>
      </c>
      <c r="H1100" s="2" t="str">
        <f>IF(ISERROR(VLOOKUP(A1100,'Cadastro-Estoque'!A:G,1,FALSE)),"",VLOOKUP(A1100,'Cadastro-Estoque'!A:G,3,FALSE))</f>
        <v/>
      </c>
    </row>
    <row r="1101" spans="5:8" ht="18.75" customHeight="1" x14ac:dyDescent="0.25">
      <c r="E1101" s="2" t="str">
        <f t="shared" si="17"/>
        <v/>
      </c>
      <c r="F1101" s="2" t="str">
        <f>IF(ISBLANK(A1101),"",IF(ISERROR(VLOOKUP(A1101,'Cadastro-Estoque'!A:G,1,FALSE)),"Produto não cadastrado",VLOOKUP(A1101,'Cadastro-Estoque'!A:G,4,FALSE)))</f>
        <v/>
      </c>
      <c r="G1101" s="2" t="str">
        <f>IF(ISBLANK(A1101),"",IF(ISERROR(VLOOKUP(A1101,'Cadastro-Estoque'!A:G,1,FALSE)),"Produto não cadastrado",VLOOKUP(A1101,'Cadastro-Estoque'!A:G,2,FALSE)))</f>
        <v/>
      </c>
      <c r="H1101" s="2" t="str">
        <f>IF(ISERROR(VLOOKUP(A1101,'Cadastro-Estoque'!A:G,1,FALSE)),"",VLOOKUP(A1101,'Cadastro-Estoque'!A:G,3,FALSE))</f>
        <v/>
      </c>
    </row>
    <row r="1102" spans="5:8" ht="18.75" customHeight="1" x14ac:dyDescent="0.25">
      <c r="E1102" s="2" t="str">
        <f t="shared" si="17"/>
        <v/>
      </c>
      <c r="F1102" s="2" t="str">
        <f>IF(ISBLANK(A1102),"",IF(ISERROR(VLOOKUP(A1102,'Cadastro-Estoque'!A:G,1,FALSE)),"Produto não cadastrado",VLOOKUP(A1102,'Cadastro-Estoque'!A:G,4,FALSE)))</f>
        <v/>
      </c>
      <c r="G1102" s="2" t="str">
        <f>IF(ISBLANK(A1102),"",IF(ISERROR(VLOOKUP(A1102,'Cadastro-Estoque'!A:G,1,FALSE)),"Produto não cadastrado",VLOOKUP(A1102,'Cadastro-Estoque'!A:G,2,FALSE)))</f>
        <v/>
      </c>
      <c r="H1102" s="2" t="str">
        <f>IF(ISERROR(VLOOKUP(A1102,'Cadastro-Estoque'!A:G,1,FALSE)),"",VLOOKUP(A1102,'Cadastro-Estoque'!A:G,3,FALSE))</f>
        <v/>
      </c>
    </row>
    <row r="1103" spans="5:8" ht="18.75" customHeight="1" x14ac:dyDescent="0.25">
      <c r="E1103" s="2" t="str">
        <f t="shared" si="17"/>
        <v/>
      </c>
      <c r="F1103" s="2" t="str">
        <f>IF(ISBLANK(A1103),"",IF(ISERROR(VLOOKUP(A1103,'Cadastro-Estoque'!A:G,1,FALSE)),"Produto não cadastrado",VLOOKUP(A1103,'Cadastro-Estoque'!A:G,4,FALSE)))</f>
        <v/>
      </c>
      <c r="G1103" s="2" t="str">
        <f>IF(ISBLANK(A1103),"",IF(ISERROR(VLOOKUP(A1103,'Cadastro-Estoque'!A:G,1,FALSE)),"Produto não cadastrado",VLOOKUP(A1103,'Cadastro-Estoque'!A:G,2,FALSE)))</f>
        <v/>
      </c>
      <c r="H1103" s="2" t="str">
        <f>IF(ISERROR(VLOOKUP(A1103,'Cadastro-Estoque'!A:G,1,FALSE)),"",VLOOKUP(A1103,'Cadastro-Estoque'!A:G,3,FALSE))</f>
        <v/>
      </c>
    </row>
    <row r="1104" spans="5:8" ht="18.75" customHeight="1" x14ac:dyDescent="0.25">
      <c r="E1104" s="2" t="str">
        <f t="shared" si="17"/>
        <v/>
      </c>
      <c r="F1104" s="2" t="str">
        <f>IF(ISBLANK(A1104),"",IF(ISERROR(VLOOKUP(A1104,'Cadastro-Estoque'!A:G,1,FALSE)),"Produto não cadastrado",VLOOKUP(A1104,'Cadastro-Estoque'!A:G,4,FALSE)))</f>
        <v/>
      </c>
      <c r="G1104" s="2" t="str">
        <f>IF(ISBLANK(A1104),"",IF(ISERROR(VLOOKUP(A1104,'Cadastro-Estoque'!A:G,1,FALSE)),"Produto não cadastrado",VLOOKUP(A1104,'Cadastro-Estoque'!A:G,2,FALSE)))</f>
        <v/>
      </c>
      <c r="H1104" s="2" t="str">
        <f>IF(ISERROR(VLOOKUP(A1104,'Cadastro-Estoque'!A:G,1,FALSE)),"",VLOOKUP(A1104,'Cadastro-Estoque'!A:G,3,FALSE))</f>
        <v/>
      </c>
    </row>
    <row r="1105" spans="5:8" ht="18.75" customHeight="1" x14ac:dyDescent="0.25">
      <c r="E1105" s="2" t="str">
        <f t="shared" si="17"/>
        <v/>
      </c>
      <c r="F1105" s="2" t="str">
        <f>IF(ISBLANK(A1105),"",IF(ISERROR(VLOOKUP(A1105,'Cadastro-Estoque'!A:G,1,FALSE)),"Produto não cadastrado",VLOOKUP(A1105,'Cadastro-Estoque'!A:G,4,FALSE)))</f>
        <v/>
      </c>
      <c r="G1105" s="2" t="str">
        <f>IF(ISBLANK(A1105),"",IF(ISERROR(VLOOKUP(A1105,'Cadastro-Estoque'!A:G,1,FALSE)),"Produto não cadastrado",VLOOKUP(A1105,'Cadastro-Estoque'!A:G,2,FALSE)))</f>
        <v/>
      </c>
      <c r="H1105" s="2" t="str">
        <f>IF(ISERROR(VLOOKUP(A1105,'Cadastro-Estoque'!A:G,1,FALSE)),"",VLOOKUP(A1105,'Cadastro-Estoque'!A:G,3,FALSE))</f>
        <v/>
      </c>
    </row>
    <row r="1106" spans="5:8" ht="18.75" customHeight="1" x14ac:dyDescent="0.25">
      <c r="E1106" s="2" t="str">
        <f t="shared" si="17"/>
        <v/>
      </c>
      <c r="F1106" s="2" t="str">
        <f>IF(ISBLANK(A1106),"",IF(ISERROR(VLOOKUP(A1106,'Cadastro-Estoque'!A:G,1,FALSE)),"Produto não cadastrado",VLOOKUP(A1106,'Cadastro-Estoque'!A:G,4,FALSE)))</f>
        <v/>
      </c>
      <c r="G1106" s="2" t="str">
        <f>IF(ISBLANK(A1106),"",IF(ISERROR(VLOOKUP(A1106,'Cadastro-Estoque'!A:G,1,FALSE)),"Produto não cadastrado",VLOOKUP(A1106,'Cadastro-Estoque'!A:G,2,FALSE)))</f>
        <v/>
      </c>
      <c r="H1106" s="2" t="str">
        <f>IF(ISERROR(VLOOKUP(A1106,'Cadastro-Estoque'!A:G,1,FALSE)),"",VLOOKUP(A1106,'Cadastro-Estoque'!A:G,3,FALSE))</f>
        <v/>
      </c>
    </row>
    <row r="1107" spans="5:8" ht="18.75" customHeight="1" x14ac:dyDescent="0.25">
      <c r="E1107" s="2" t="str">
        <f t="shared" si="17"/>
        <v/>
      </c>
      <c r="F1107" s="2" t="str">
        <f>IF(ISBLANK(A1107),"",IF(ISERROR(VLOOKUP(A1107,'Cadastro-Estoque'!A:G,1,FALSE)),"Produto não cadastrado",VLOOKUP(A1107,'Cadastro-Estoque'!A:G,4,FALSE)))</f>
        <v/>
      </c>
      <c r="G1107" s="2" t="str">
        <f>IF(ISBLANK(A1107),"",IF(ISERROR(VLOOKUP(A1107,'Cadastro-Estoque'!A:G,1,FALSE)),"Produto não cadastrado",VLOOKUP(A1107,'Cadastro-Estoque'!A:G,2,FALSE)))</f>
        <v/>
      </c>
      <c r="H1107" s="2" t="str">
        <f>IF(ISERROR(VLOOKUP(A1107,'Cadastro-Estoque'!A:G,1,FALSE)),"",VLOOKUP(A1107,'Cadastro-Estoque'!A:G,3,FALSE))</f>
        <v/>
      </c>
    </row>
    <row r="1108" spans="5:8" ht="18.75" customHeight="1" x14ac:dyDescent="0.25">
      <c r="E1108" s="2" t="str">
        <f t="shared" si="17"/>
        <v/>
      </c>
      <c r="F1108" s="2" t="str">
        <f>IF(ISBLANK(A1108),"",IF(ISERROR(VLOOKUP(A1108,'Cadastro-Estoque'!A:G,1,FALSE)),"Produto não cadastrado",VLOOKUP(A1108,'Cadastro-Estoque'!A:G,4,FALSE)))</f>
        <v/>
      </c>
      <c r="G1108" s="2" t="str">
        <f>IF(ISBLANK(A1108),"",IF(ISERROR(VLOOKUP(A1108,'Cadastro-Estoque'!A:G,1,FALSE)),"Produto não cadastrado",VLOOKUP(A1108,'Cadastro-Estoque'!A:G,2,FALSE)))</f>
        <v/>
      </c>
      <c r="H1108" s="2" t="str">
        <f>IF(ISERROR(VLOOKUP(A1108,'Cadastro-Estoque'!A:G,1,FALSE)),"",VLOOKUP(A1108,'Cadastro-Estoque'!A:G,3,FALSE))</f>
        <v/>
      </c>
    </row>
    <row r="1109" spans="5:8" ht="18.75" customHeight="1" x14ac:dyDescent="0.25">
      <c r="E1109" s="2" t="str">
        <f t="shared" si="17"/>
        <v/>
      </c>
      <c r="F1109" s="2" t="str">
        <f>IF(ISBLANK(A1109),"",IF(ISERROR(VLOOKUP(A1109,'Cadastro-Estoque'!A:G,1,FALSE)),"Produto não cadastrado",VLOOKUP(A1109,'Cadastro-Estoque'!A:G,4,FALSE)))</f>
        <v/>
      </c>
      <c r="G1109" s="2" t="str">
        <f>IF(ISBLANK(A1109),"",IF(ISERROR(VLOOKUP(A1109,'Cadastro-Estoque'!A:G,1,FALSE)),"Produto não cadastrado",VLOOKUP(A1109,'Cadastro-Estoque'!A:G,2,FALSE)))</f>
        <v/>
      </c>
      <c r="H1109" s="2" t="str">
        <f>IF(ISERROR(VLOOKUP(A1109,'Cadastro-Estoque'!A:G,1,FALSE)),"",VLOOKUP(A1109,'Cadastro-Estoque'!A:G,3,FALSE))</f>
        <v/>
      </c>
    </row>
    <row r="1110" spans="5:8" ht="18.75" customHeight="1" x14ac:dyDescent="0.25">
      <c r="E1110" s="2" t="str">
        <f t="shared" si="17"/>
        <v/>
      </c>
      <c r="F1110" s="2" t="str">
        <f>IF(ISBLANK(A1110),"",IF(ISERROR(VLOOKUP(A1110,'Cadastro-Estoque'!A:G,1,FALSE)),"Produto não cadastrado",VLOOKUP(A1110,'Cadastro-Estoque'!A:G,4,FALSE)))</f>
        <v/>
      </c>
      <c r="G1110" s="2" t="str">
        <f>IF(ISBLANK(A1110),"",IF(ISERROR(VLOOKUP(A1110,'Cadastro-Estoque'!A:G,1,FALSE)),"Produto não cadastrado",VLOOKUP(A1110,'Cadastro-Estoque'!A:G,2,FALSE)))</f>
        <v/>
      </c>
      <c r="H1110" s="2" t="str">
        <f>IF(ISERROR(VLOOKUP(A1110,'Cadastro-Estoque'!A:G,1,FALSE)),"",VLOOKUP(A1110,'Cadastro-Estoque'!A:G,3,FALSE))</f>
        <v/>
      </c>
    </row>
    <row r="1111" spans="5:8" ht="18.75" customHeight="1" x14ac:dyDescent="0.25">
      <c r="E1111" s="2" t="str">
        <f t="shared" si="17"/>
        <v/>
      </c>
      <c r="F1111" s="2" t="str">
        <f>IF(ISBLANK(A1111),"",IF(ISERROR(VLOOKUP(A1111,'Cadastro-Estoque'!A:G,1,FALSE)),"Produto não cadastrado",VLOOKUP(A1111,'Cadastro-Estoque'!A:G,4,FALSE)))</f>
        <v/>
      </c>
      <c r="G1111" s="2" t="str">
        <f>IF(ISBLANK(A1111),"",IF(ISERROR(VLOOKUP(A1111,'Cadastro-Estoque'!A:G,1,FALSE)),"Produto não cadastrado",VLOOKUP(A1111,'Cadastro-Estoque'!A:G,2,FALSE)))</f>
        <v/>
      </c>
      <c r="H1111" s="2" t="str">
        <f>IF(ISERROR(VLOOKUP(A1111,'Cadastro-Estoque'!A:G,1,FALSE)),"",VLOOKUP(A1111,'Cadastro-Estoque'!A:G,3,FALSE))</f>
        <v/>
      </c>
    </row>
    <row r="1112" spans="5:8" ht="18.75" customHeight="1" x14ac:dyDescent="0.25">
      <c r="E1112" s="2" t="str">
        <f t="shared" si="17"/>
        <v/>
      </c>
      <c r="F1112" s="2" t="str">
        <f>IF(ISBLANK(A1112),"",IF(ISERROR(VLOOKUP(A1112,'Cadastro-Estoque'!A:G,1,FALSE)),"Produto não cadastrado",VLOOKUP(A1112,'Cadastro-Estoque'!A:G,4,FALSE)))</f>
        <v/>
      </c>
      <c r="G1112" s="2" t="str">
        <f>IF(ISBLANK(A1112),"",IF(ISERROR(VLOOKUP(A1112,'Cadastro-Estoque'!A:G,1,FALSE)),"Produto não cadastrado",VLOOKUP(A1112,'Cadastro-Estoque'!A:G,2,FALSE)))</f>
        <v/>
      </c>
      <c r="H1112" s="2" t="str">
        <f>IF(ISERROR(VLOOKUP(A1112,'Cadastro-Estoque'!A:G,1,FALSE)),"",VLOOKUP(A1112,'Cadastro-Estoque'!A:G,3,FALSE))</f>
        <v/>
      </c>
    </row>
    <row r="1113" spans="5:8" ht="18.75" customHeight="1" x14ac:dyDescent="0.25">
      <c r="E1113" s="2" t="str">
        <f t="shared" si="17"/>
        <v/>
      </c>
      <c r="F1113" s="2" t="str">
        <f>IF(ISBLANK(A1113),"",IF(ISERROR(VLOOKUP(A1113,'Cadastro-Estoque'!A:G,1,FALSE)),"Produto não cadastrado",VLOOKUP(A1113,'Cadastro-Estoque'!A:G,4,FALSE)))</f>
        <v/>
      </c>
      <c r="G1113" s="2" t="str">
        <f>IF(ISBLANK(A1113),"",IF(ISERROR(VLOOKUP(A1113,'Cadastro-Estoque'!A:G,1,FALSE)),"Produto não cadastrado",VLOOKUP(A1113,'Cadastro-Estoque'!A:G,2,FALSE)))</f>
        <v/>
      </c>
      <c r="H1113" s="2" t="str">
        <f>IF(ISERROR(VLOOKUP(A1113,'Cadastro-Estoque'!A:G,1,FALSE)),"",VLOOKUP(A1113,'Cadastro-Estoque'!A:G,3,FALSE))</f>
        <v/>
      </c>
    </row>
    <row r="1114" spans="5:8" ht="18.75" customHeight="1" x14ac:dyDescent="0.25">
      <c r="E1114" s="2" t="str">
        <f t="shared" si="17"/>
        <v/>
      </c>
      <c r="F1114" s="2" t="str">
        <f>IF(ISBLANK(A1114),"",IF(ISERROR(VLOOKUP(A1114,'Cadastro-Estoque'!A:G,1,FALSE)),"Produto não cadastrado",VLOOKUP(A1114,'Cadastro-Estoque'!A:G,4,FALSE)))</f>
        <v/>
      </c>
      <c r="G1114" s="2" t="str">
        <f>IF(ISBLANK(A1114),"",IF(ISERROR(VLOOKUP(A1114,'Cadastro-Estoque'!A:G,1,FALSE)),"Produto não cadastrado",VLOOKUP(A1114,'Cadastro-Estoque'!A:G,2,FALSE)))</f>
        <v/>
      </c>
      <c r="H1114" s="2" t="str">
        <f>IF(ISERROR(VLOOKUP(A1114,'Cadastro-Estoque'!A:G,1,FALSE)),"",VLOOKUP(A1114,'Cadastro-Estoque'!A:G,3,FALSE))</f>
        <v/>
      </c>
    </row>
    <row r="1115" spans="5:8" ht="18.75" customHeight="1" x14ac:dyDescent="0.25">
      <c r="E1115" s="2" t="str">
        <f t="shared" si="17"/>
        <v/>
      </c>
      <c r="F1115" s="2" t="str">
        <f>IF(ISBLANK(A1115),"",IF(ISERROR(VLOOKUP(A1115,'Cadastro-Estoque'!A:G,1,FALSE)),"Produto não cadastrado",VLOOKUP(A1115,'Cadastro-Estoque'!A:G,4,FALSE)))</f>
        <v/>
      </c>
      <c r="G1115" s="2" t="str">
        <f>IF(ISBLANK(A1115),"",IF(ISERROR(VLOOKUP(A1115,'Cadastro-Estoque'!A:G,1,FALSE)),"Produto não cadastrado",VLOOKUP(A1115,'Cadastro-Estoque'!A:G,2,FALSE)))</f>
        <v/>
      </c>
      <c r="H1115" s="2" t="str">
        <f>IF(ISERROR(VLOOKUP(A1115,'Cadastro-Estoque'!A:G,1,FALSE)),"",VLOOKUP(A1115,'Cadastro-Estoque'!A:G,3,FALSE))</f>
        <v/>
      </c>
    </row>
    <row r="1116" spans="5:8" ht="18.75" customHeight="1" x14ac:dyDescent="0.25">
      <c r="E1116" s="2" t="str">
        <f t="shared" si="17"/>
        <v/>
      </c>
      <c r="F1116" s="2" t="str">
        <f>IF(ISBLANK(A1116),"",IF(ISERROR(VLOOKUP(A1116,'Cadastro-Estoque'!A:G,1,FALSE)),"Produto não cadastrado",VLOOKUP(A1116,'Cadastro-Estoque'!A:G,4,FALSE)))</f>
        <v/>
      </c>
      <c r="G1116" s="2" t="str">
        <f>IF(ISBLANK(A1116),"",IF(ISERROR(VLOOKUP(A1116,'Cadastro-Estoque'!A:G,1,FALSE)),"Produto não cadastrado",VLOOKUP(A1116,'Cadastro-Estoque'!A:G,2,FALSE)))</f>
        <v/>
      </c>
      <c r="H1116" s="2" t="str">
        <f>IF(ISERROR(VLOOKUP(A1116,'Cadastro-Estoque'!A:G,1,FALSE)),"",VLOOKUP(A1116,'Cadastro-Estoque'!A:G,3,FALSE))</f>
        <v/>
      </c>
    </row>
    <row r="1117" spans="5:8" ht="18.75" customHeight="1" x14ac:dyDescent="0.25">
      <c r="E1117" s="2" t="str">
        <f t="shared" si="17"/>
        <v/>
      </c>
      <c r="F1117" s="2" t="str">
        <f>IF(ISBLANK(A1117),"",IF(ISERROR(VLOOKUP(A1117,'Cadastro-Estoque'!A:G,1,FALSE)),"Produto não cadastrado",VLOOKUP(A1117,'Cadastro-Estoque'!A:G,4,FALSE)))</f>
        <v/>
      </c>
      <c r="G1117" s="2" t="str">
        <f>IF(ISBLANK(A1117),"",IF(ISERROR(VLOOKUP(A1117,'Cadastro-Estoque'!A:G,1,FALSE)),"Produto não cadastrado",VLOOKUP(A1117,'Cadastro-Estoque'!A:G,2,FALSE)))</f>
        <v/>
      </c>
      <c r="H1117" s="2" t="str">
        <f>IF(ISERROR(VLOOKUP(A1117,'Cadastro-Estoque'!A:G,1,FALSE)),"",VLOOKUP(A1117,'Cadastro-Estoque'!A:G,3,FALSE))</f>
        <v/>
      </c>
    </row>
    <row r="1118" spans="5:8" ht="18.75" customHeight="1" x14ac:dyDescent="0.25">
      <c r="E1118" s="2" t="str">
        <f t="shared" si="17"/>
        <v/>
      </c>
      <c r="F1118" s="2" t="str">
        <f>IF(ISBLANK(A1118),"",IF(ISERROR(VLOOKUP(A1118,'Cadastro-Estoque'!A:G,1,FALSE)),"Produto não cadastrado",VLOOKUP(A1118,'Cadastro-Estoque'!A:G,4,FALSE)))</f>
        <v/>
      </c>
      <c r="G1118" s="2" t="str">
        <f>IF(ISBLANK(A1118),"",IF(ISERROR(VLOOKUP(A1118,'Cadastro-Estoque'!A:G,1,FALSE)),"Produto não cadastrado",VLOOKUP(A1118,'Cadastro-Estoque'!A:G,2,FALSE)))</f>
        <v/>
      </c>
      <c r="H1118" s="2" t="str">
        <f>IF(ISERROR(VLOOKUP(A1118,'Cadastro-Estoque'!A:G,1,FALSE)),"",VLOOKUP(A1118,'Cadastro-Estoque'!A:G,3,FALSE))</f>
        <v/>
      </c>
    </row>
    <row r="1119" spans="5:8" ht="18.75" customHeight="1" x14ac:dyDescent="0.25">
      <c r="E1119" s="2" t="str">
        <f t="shared" si="17"/>
        <v/>
      </c>
      <c r="F1119" s="2" t="str">
        <f>IF(ISBLANK(A1119),"",IF(ISERROR(VLOOKUP(A1119,'Cadastro-Estoque'!A:G,1,FALSE)),"Produto não cadastrado",VLOOKUP(A1119,'Cadastro-Estoque'!A:G,4,FALSE)))</f>
        <v/>
      </c>
      <c r="G1119" s="2" t="str">
        <f>IF(ISBLANK(A1119),"",IF(ISERROR(VLOOKUP(A1119,'Cadastro-Estoque'!A:G,1,FALSE)),"Produto não cadastrado",VLOOKUP(A1119,'Cadastro-Estoque'!A:G,2,FALSE)))</f>
        <v/>
      </c>
      <c r="H1119" s="2" t="str">
        <f>IF(ISERROR(VLOOKUP(A1119,'Cadastro-Estoque'!A:G,1,FALSE)),"",VLOOKUP(A1119,'Cadastro-Estoque'!A:G,3,FALSE))</f>
        <v/>
      </c>
    </row>
    <row r="1120" spans="5:8" ht="18.75" customHeight="1" x14ac:dyDescent="0.25">
      <c r="E1120" s="2" t="str">
        <f t="shared" si="17"/>
        <v/>
      </c>
      <c r="F1120" s="2" t="str">
        <f>IF(ISBLANK(A1120),"",IF(ISERROR(VLOOKUP(A1120,'Cadastro-Estoque'!A:G,1,FALSE)),"Produto não cadastrado",VLOOKUP(A1120,'Cadastro-Estoque'!A:G,4,FALSE)))</f>
        <v/>
      </c>
      <c r="G1120" s="2" t="str">
        <f>IF(ISBLANK(A1120),"",IF(ISERROR(VLOOKUP(A1120,'Cadastro-Estoque'!A:G,1,FALSE)),"Produto não cadastrado",VLOOKUP(A1120,'Cadastro-Estoque'!A:G,2,FALSE)))</f>
        <v/>
      </c>
      <c r="H1120" s="2" t="str">
        <f>IF(ISERROR(VLOOKUP(A1120,'Cadastro-Estoque'!A:G,1,FALSE)),"",VLOOKUP(A1120,'Cadastro-Estoque'!A:G,3,FALSE))</f>
        <v/>
      </c>
    </row>
    <row r="1121" spans="5:8" ht="18.75" customHeight="1" x14ac:dyDescent="0.25">
      <c r="E1121" s="2" t="str">
        <f t="shared" si="17"/>
        <v/>
      </c>
      <c r="F1121" s="2" t="str">
        <f>IF(ISBLANK(A1121),"",IF(ISERROR(VLOOKUP(A1121,'Cadastro-Estoque'!A:G,1,FALSE)),"Produto não cadastrado",VLOOKUP(A1121,'Cadastro-Estoque'!A:G,4,FALSE)))</f>
        <v/>
      </c>
      <c r="G1121" s="2" t="str">
        <f>IF(ISBLANK(A1121),"",IF(ISERROR(VLOOKUP(A1121,'Cadastro-Estoque'!A:G,1,FALSE)),"Produto não cadastrado",VLOOKUP(A1121,'Cadastro-Estoque'!A:G,2,FALSE)))</f>
        <v/>
      </c>
      <c r="H1121" s="2" t="str">
        <f>IF(ISERROR(VLOOKUP(A1121,'Cadastro-Estoque'!A:G,1,FALSE)),"",VLOOKUP(A1121,'Cadastro-Estoque'!A:G,3,FALSE))</f>
        <v/>
      </c>
    </row>
    <row r="1122" spans="5:8" ht="18.75" customHeight="1" x14ac:dyDescent="0.25">
      <c r="E1122" s="2" t="str">
        <f t="shared" si="17"/>
        <v/>
      </c>
      <c r="F1122" s="2" t="str">
        <f>IF(ISBLANK(A1122),"",IF(ISERROR(VLOOKUP(A1122,'Cadastro-Estoque'!A:G,1,FALSE)),"Produto não cadastrado",VLOOKUP(A1122,'Cadastro-Estoque'!A:G,4,FALSE)))</f>
        <v/>
      </c>
      <c r="G1122" s="2" t="str">
        <f>IF(ISBLANK(A1122),"",IF(ISERROR(VLOOKUP(A1122,'Cadastro-Estoque'!A:G,1,FALSE)),"Produto não cadastrado",VLOOKUP(A1122,'Cadastro-Estoque'!A:G,2,FALSE)))</f>
        <v/>
      </c>
      <c r="H1122" s="2" t="str">
        <f>IF(ISERROR(VLOOKUP(A1122,'Cadastro-Estoque'!A:G,1,FALSE)),"",VLOOKUP(A1122,'Cadastro-Estoque'!A:G,3,FALSE))</f>
        <v/>
      </c>
    </row>
    <row r="1123" spans="5:8" ht="18.75" customHeight="1" x14ac:dyDescent="0.25">
      <c r="E1123" s="2" t="str">
        <f t="shared" si="17"/>
        <v/>
      </c>
      <c r="F1123" s="2" t="str">
        <f>IF(ISBLANK(A1123),"",IF(ISERROR(VLOOKUP(A1123,'Cadastro-Estoque'!A:G,1,FALSE)),"Produto não cadastrado",VLOOKUP(A1123,'Cadastro-Estoque'!A:G,4,FALSE)))</f>
        <v/>
      </c>
      <c r="G1123" s="2" t="str">
        <f>IF(ISBLANK(A1123),"",IF(ISERROR(VLOOKUP(A1123,'Cadastro-Estoque'!A:G,1,FALSE)),"Produto não cadastrado",VLOOKUP(A1123,'Cadastro-Estoque'!A:G,2,FALSE)))</f>
        <v/>
      </c>
      <c r="H1123" s="2" t="str">
        <f>IF(ISERROR(VLOOKUP(A1123,'Cadastro-Estoque'!A:G,1,FALSE)),"",VLOOKUP(A1123,'Cadastro-Estoque'!A:G,3,FALSE))</f>
        <v/>
      </c>
    </row>
    <row r="1124" spans="5:8" ht="18.75" customHeight="1" x14ac:dyDescent="0.25">
      <c r="E1124" s="2" t="str">
        <f t="shared" si="17"/>
        <v/>
      </c>
      <c r="F1124" s="2" t="str">
        <f>IF(ISBLANK(A1124),"",IF(ISERROR(VLOOKUP(A1124,'Cadastro-Estoque'!A:G,1,FALSE)),"Produto não cadastrado",VLOOKUP(A1124,'Cadastro-Estoque'!A:G,4,FALSE)))</f>
        <v/>
      </c>
      <c r="G1124" s="2" t="str">
        <f>IF(ISBLANK(A1124),"",IF(ISERROR(VLOOKUP(A1124,'Cadastro-Estoque'!A:G,1,FALSE)),"Produto não cadastrado",VLOOKUP(A1124,'Cadastro-Estoque'!A:G,2,FALSE)))</f>
        <v/>
      </c>
      <c r="H1124" s="2" t="str">
        <f>IF(ISERROR(VLOOKUP(A1124,'Cadastro-Estoque'!A:G,1,FALSE)),"",VLOOKUP(A1124,'Cadastro-Estoque'!A:G,3,FALSE))</f>
        <v/>
      </c>
    </row>
    <row r="1125" spans="5:8" ht="18.75" customHeight="1" x14ac:dyDescent="0.25">
      <c r="E1125" s="2" t="str">
        <f t="shared" si="17"/>
        <v/>
      </c>
      <c r="F1125" s="2" t="str">
        <f>IF(ISBLANK(A1125),"",IF(ISERROR(VLOOKUP(A1125,'Cadastro-Estoque'!A:G,1,FALSE)),"Produto não cadastrado",VLOOKUP(A1125,'Cadastro-Estoque'!A:G,4,FALSE)))</f>
        <v/>
      </c>
      <c r="G1125" s="2" t="str">
        <f>IF(ISBLANK(A1125),"",IF(ISERROR(VLOOKUP(A1125,'Cadastro-Estoque'!A:G,1,FALSE)),"Produto não cadastrado",VLOOKUP(A1125,'Cadastro-Estoque'!A:G,2,FALSE)))</f>
        <v/>
      </c>
      <c r="H1125" s="2" t="str">
        <f>IF(ISERROR(VLOOKUP(A1125,'Cadastro-Estoque'!A:G,1,FALSE)),"",VLOOKUP(A1125,'Cadastro-Estoque'!A:G,3,FALSE))</f>
        <v/>
      </c>
    </row>
    <row r="1126" spans="5:8" ht="18.75" customHeight="1" x14ac:dyDescent="0.25">
      <c r="E1126" s="2" t="str">
        <f t="shared" si="17"/>
        <v/>
      </c>
      <c r="F1126" s="2" t="str">
        <f>IF(ISBLANK(A1126),"",IF(ISERROR(VLOOKUP(A1126,'Cadastro-Estoque'!A:G,1,FALSE)),"Produto não cadastrado",VLOOKUP(A1126,'Cadastro-Estoque'!A:G,4,FALSE)))</f>
        <v/>
      </c>
      <c r="G1126" s="2" t="str">
        <f>IF(ISBLANK(A1126),"",IF(ISERROR(VLOOKUP(A1126,'Cadastro-Estoque'!A:G,1,FALSE)),"Produto não cadastrado",VLOOKUP(A1126,'Cadastro-Estoque'!A:G,2,FALSE)))</f>
        <v/>
      </c>
      <c r="H1126" s="2" t="str">
        <f>IF(ISERROR(VLOOKUP(A1126,'Cadastro-Estoque'!A:G,1,FALSE)),"",VLOOKUP(A1126,'Cadastro-Estoque'!A:G,3,FALSE))</f>
        <v/>
      </c>
    </row>
    <row r="1127" spans="5:8" ht="18.75" customHeight="1" x14ac:dyDescent="0.25">
      <c r="E1127" s="2" t="str">
        <f t="shared" si="17"/>
        <v/>
      </c>
      <c r="F1127" s="2" t="str">
        <f>IF(ISBLANK(A1127),"",IF(ISERROR(VLOOKUP(A1127,'Cadastro-Estoque'!A:G,1,FALSE)),"Produto não cadastrado",VLOOKUP(A1127,'Cadastro-Estoque'!A:G,4,FALSE)))</f>
        <v/>
      </c>
      <c r="G1127" s="2" t="str">
        <f>IF(ISBLANK(A1127),"",IF(ISERROR(VLOOKUP(A1127,'Cadastro-Estoque'!A:G,1,FALSE)),"Produto não cadastrado",VLOOKUP(A1127,'Cadastro-Estoque'!A:G,2,FALSE)))</f>
        <v/>
      </c>
      <c r="H1127" s="2" t="str">
        <f>IF(ISERROR(VLOOKUP(A1127,'Cadastro-Estoque'!A:G,1,FALSE)),"",VLOOKUP(A1127,'Cadastro-Estoque'!A:G,3,FALSE))</f>
        <v/>
      </c>
    </row>
    <row r="1128" spans="5:8" ht="18.75" customHeight="1" x14ac:dyDescent="0.25">
      <c r="E1128" s="2" t="str">
        <f t="shared" si="17"/>
        <v/>
      </c>
      <c r="F1128" s="2" t="str">
        <f>IF(ISBLANK(A1128),"",IF(ISERROR(VLOOKUP(A1128,'Cadastro-Estoque'!A:G,1,FALSE)),"Produto não cadastrado",VLOOKUP(A1128,'Cadastro-Estoque'!A:G,4,FALSE)))</f>
        <v/>
      </c>
      <c r="G1128" s="2" t="str">
        <f>IF(ISBLANK(A1128),"",IF(ISERROR(VLOOKUP(A1128,'Cadastro-Estoque'!A:G,1,FALSE)),"Produto não cadastrado",VLOOKUP(A1128,'Cadastro-Estoque'!A:G,2,FALSE)))</f>
        <v/>
      </c>
      <c r="H1128" s="2" t="str">
        <f>IF(ISERROR(VLOOKUP(A1128,'Cadastro-Estoque'!A:G,1,FALSE)),"",VLOOKUP(A1128,'Cadastro-Estoque'!A:G,3,FALSE))</f>
        <v/>
      </c>
    </row>
    <row r="1129" spans="5:8" ht="18.75" customHeight="1" x14ac:dyDescent="0.25">
      <c r="E1129" s="2" t="str">
        <f t="shared" si="17"/>
        <v/>
      </c>
      <c r="F1129" s="2" t="str">
        <f>IF(ISBLANK(A1129),"",IF(ISERROR(VLOOKUP(A1129,'Cadastro-Estoque'!A:G,1,FALSE)),"Produto não cadastrado",VLOOKUP(A1129,'Cadastro-Estoque'!A:G,4,FALSE)))</f>
        <v/>
      </c>
      <c r="G1129" s="2" t="str">
        <f>IF(ISBLANK(A1129),"",IF(ISERROR(VLOOKUP(A1129,'Cadastro-Estoque'!A:G,1,FALSE)),"Produto não cadastrado",VLOOKUP(A1129,'Cadastro-Estoque'!A:G,2,FALSE)))</f>
        <v/>
      </c>
      <c r="H1129" s="2" t="str">
        <f>IF(ISERROR(VLOOKUP(A1129,'Cadastro-Estoque'!A:G,1,FALSE)),"",VLOOKUP(A1129,'Cadastro-Estoque'!A:G,3,FALSE))</f>
        <v/>
      </c>
    </row>
    <row r="1130" spans="5:8" ht="18.75" customHeight="1" x14ac:dyDescent="0.25">
      <c r="E1130" s="2" t="str">
        <f t="shared" si="17"/>
        <v/>
      </c>
      <c r="F1130" s="2" t="str">
        <f>IF(ISBLANK(A1130),"",IF(ISERROR(VLOOKUP(A1130,'Cadastro-Estoque'!A:G,1,FALSE)),"Produto não cadastrado",VLOOKUP(A1130,'Cadastro-Estoque'!A:G,4,FALSE)))</f>
        <v/>
      </c>
      <c r="G1130" s="2" t="str">
        <f>IF(ISBLANK(A1130),"",IF(ISERROR(VLOOKUP(A1130,'Cadastro-Estoque'!A:G,1,FALSE)),"Produto não cadastrado",VLOOKUP(A1130,'Cadastro-Estoque'!A:G,2,FALSE)))</f>
        <v/>
      </c>
      <c r="H1130" s="2" t="str">
        <f>IF(ISERROR(VLOOKUP(A1130,'Cadastro-Estoque'!A:G,1,FALSE)),"",VLOOKUP(A1130,'Cadastro-Estoque'!A:G,3,FALSE))</f>
        <v/>
      </c>
    </row>
    <row r="1131" spans="5:8" ht="18.75" customHeight="1" x14ac:dyDescent="0.25">
      <c r="E1131" s="2" t="str">
        <f t="shared" si="17"/>
        <v/>
      </c>
      <c r="F1131" s="2" t="str">
        <f>IF(ISBLANK(A1131),"",IF(ISERROR(VLOOKUP(A1131,'Cadastro-Estoque'!A:G,1,FALSE)),"Produto não cadastrado",VLOOKUP(A1131,'Cadastro-Estoque'!A:G,4,FALSE)))</f>
        <v/>
      </c>
      <c r="G1131" s="2" t="str">
        <f>IF(ISBLANK(A1131),"",IF(ISERROR(VLOOKUP(A1131,'Cadastro-Estoque'!A:G,1,FALSE)),"Produto não cadastrado",VLOOKUP(A1131,'Cadastro-Estoque'!A:G,2,FALSE)))</f>
        <v/>
      </c>
      <c r="H1131" s="2" t="str">
        <f>IF(ISERROR(VLOOKUP(A1131,'Cadastro-Estoque'!A:G,1,FALSE)),"",VLOOKUP(A1131,'Cadastro-Estoque'!A:G,3,FALSE))</f>
        <v/>
      </c>
    </row>
    <row r="1132" spans="5:8" ht="18.75" customHeight="1" x14ac:dyDescent="0.25">
      <c r="E1132" s="2" t="str">
        <f t="shared" si="17"/>
        <v/>
      </c>
      <c r="F1132" s="2" t="str">
        <f>IF(ISBLANK(A1132),"",IF(ISERROR(VLOOKUP(A1132,'Cadastro-Estoque'!A:G,1,FALSE)),"Produto não cadastrado",VLOOKUP(A1132,'Cadastro-Estoque'!A:G,4,FALSE)))</f>
        <v/>
      </c>
      <c r="G1132" s="2" t="str">
        <f>IF(ISBLANK(A1132),"",IF(ISERROR(VLOOKUP(A1132,'Cadastro-Estoque'!A:G,1,FALSE)),"Produto não cadastrado",VLOOKUP(A1132,'Cadastro-Estoque'!A:G,2,FALSE)))</f>
        <v/>
      </c>
      <c r="H1132" s="2" t="str">
        <f>IF(ISERROR(VLOOKUP(A1132,'Cadastro-Estoque'!A:G,1,FALSE)),"",VLOOKUP(A1132,'Cadastro-Estoque'!A:G,3,FALSE))</f>
        <v/>
      </c>
    </row>
    <row r="1133" spans="5:8" ht="18.75" customHeight="1" x14ac:dyDescent="0.25">
      <c r="E1133" s="2" t="str">
        <f t="shared" si="17"/>
        <v/>
      </c>
      <c r="F1133" s="2" t="str">
        <f>IF(ISBLANK(A1133),"",IF(ISERROR(VLOOKUP(A1133,'Cadastro-Estoque'!A:G,1,FALSE)),"Produto não cadastrado",VLOOKUP(A1133,'Cadastro-Estoque'!A:G,4,FALSE)))</f>
        <v/>
      </c>
      <c r="G1133" s="2" t="str">
        <f>IF(ISBLANK(A1133),"",IF(ISERROR(VLOOKUP(A1133,'Cadastro-Estoque'!A:G,1,FALSE)),"Produto não cadastrado",VLOOKUP(A1133,'Cadastro-Estoque'!A:G,2,FALSE)))</f>
        <v/>
      </c>
      <c r="H1133" s="2" t="str">
        <f>IF(ISERROR(VLOOKUP(A1133,'Cadastro-Estoque'!A:G,1,FALSE)),"",VLOOKUP(A1133,'Cadastro-Estoque'!A:G,3,FALSE))</f>
        <v/>
      </c>
    </row>
    <row r="1134" spans="5:8" ht="18.75" customHeight="1" x14ac:dyDescent="0.25">
      <c r="E1134" s="2" t="str">
        <f t="shared" si="17"/>
        <v/>
      </c>
      <c r="F1134" s="2" t="str">
        <f>IF(ISBLANK(A1134),"",IF(ISERROR(VLOOKUP(A1134,'Cadastro-Estoque'!A:G,1,FALSE)),"Produto não cadastrado",VLOOKUP(A1134,'Cadastro-Estoque'!A:G,4,FALSE)))</f>
        <v/>
      </c>
      <c r="G1134" s="2" t="str">
        <f>IF(ISBLANK(A1134),"",IF(ISERROR(VLOOKUP(A1134,'Cadastro-Estoque'!A:G,1,FALSE)),"Produto não cadastrado",VLOOKUP(A1134,'Cadastro-Estoque'!A:G,2,FALSE)))</f>
        <v/>
      </c>
      <c r="H1134" s="2" t="str">
        <f>IF(ISERROR(VLOOKUP(A1134,'Cadastro-Estoque'!A:G,1,FALSE)),"",VLOOKUP(A1134,'Cadastro-Estoque'!A:G,3,FALSE))</f>
        <v/>
      </c>
    </row>
    <row r="1135" spans="5:8" ht="18.75" customHeight="1" x14ac:dyDescent="0.25">
      <c r="E1135" s="2" t="str">
        <f t="shared" si="17"/>
        <v/>
      </c>
      <c r="F1135" s="2" t="str">
        <f>IF(ISBLANK(A1135),"",IF(ISERROR(VLOOKUP(A1135,'Cadastro-Estoque'!A:G,1,FALSE)),"Produto não cadastrado",VLOOKUP(A1135,'Cadastro-Estoque'!A:G,4,FALSE)))</f>
        <v/>
      </c>
      <c r="G1135" s="2" t="str">
        <f>IF(ISBLANK(A1135),"",IF(ISERROR(VLOOKUP(A1135,'Cadastro-Estoque'!A:G,1,FALSE)),"Produto não cadastrado",VLOOKUP(A1135,'Cadastro-Estoque'!A:G,2,FALSE)))</f>
        <v/>
      </c>
      <c r="H1135" s="2" t="str">
        <f>IF(ISERROR(VLOOKUP(A1135,'Cadastro-Estoque'!A:G,1,FALSE)),"",VLOOKUP(A1135,'Cadastro-Estoque'!A:G,3,FALSE))</f>
        <v/>
      </c>
    </row>
    <row r="1136" spans="5:8" ht="18.75" customHeight="1" x14ac:dyDescent="0.25">
      <c r="E1136" s="2" t="str">
        <f t="shared" si="17"/>
        <v/>
      </c>
      <c r="F1136" s="2" t="str">
        <f>IF(ISBLANK(A1136),"",IF(ISERROR(VLOOKUP(A1136,'Cadastro-Estoque'!A:G,1,FALSE)),"Produto não cadastrado",VLOOKUP(A1136,'Cadastro-Estoque'!A:G,4,FALSE)))</f>
        <v/>
      </c>
      <c r="G1136" s="2" t="str">
        <f>IF(ISBLANK(A1136),"",IF(ISERROR(VLOOKUP(A1136,'Cadastro-Estoque'!A:G,1,FALSE)),"Produto não cadastrado",VLOOKUP(A1136,'Cadastro-Estoque'!A:G,2,FALSE)))</f>
        <v/>
      </c>
      <c r="H1136" s="2" t="str">
        <f>IF(ISERROR(VLOOKUP(A1136,'Cadastro-Estoque'!A:G,1,FALSE)),"",VLOOKUP(A1136,'Cadastro-Estoque'!A:G,3,FALSE))</f>
        <v/>
      </c>
    </row>
    <row r="1137" spans="5:8" ht="18.75" customHeight="1" x14ac:dyDescent="0.25">
      <c r="E1137" s="2" t="str">
        <f t="shared" si="17"/>
        <v/>
      </c>
      <c r="F1137" s="2" t="str">
        <f>IF(ISBLANK(A1137),"",IF(ISERROR(VLOOKUP(A1137,'Cadastro-Estoque'!A:G,1,FALSE)),"Produto não cadastrado",VLOOKUP(A1137,'Cadastro-Estoque'!A:G,4,FALSE)))</f>
        <v/>
      </c>
      <c r="G1137" s="2" t="str">
        <f>IF(ISBLANK(A1137),"",IF(ISERROR(VLOOKUP(A1137,'Cadastro-Estoque'!A:G,1,FALSE)),"Produto não cadastrado",VLOOKUP(A1137,'Cadastro-Estoque'!A:G,2,FALSE)))</f>
        <v/>
      </c>
      <c r="H1137" s="2" t="str">
        <f>IF(ISERROR(VLOOKUP(A1137,'Cadastro-Estoque'!A:G,1,FALSE)),"",VLOOKUP(A1137,'Cadastro-Estoque'!A:G,3,FALSE))</f>
        <v/>
      </c>
    </row>
    <row r="1138" spans="5:8" ht="18.75" customHeight="1" x14ac:dyDescent="0.25">
      <c r="E1138" s="2" t="str">
        <f t="shared" si="17"/>
        <v/>
      </c>
      <c r="F1138" s="2" t="str">
        <f>IF(ISBLANK(A1138),"",IF(ISERROR(VLOOKUP(A1138,'Cadastro-Estoque'!A:G,1,FALSE)),"Produto não cadastrado",VLOOKUP(A1138,'Cadastro-Estoque'!A:G,4,FALSE)))</f>
        <v/>
      </c>
      <c r="G1138" s="2" t="str">
        <f>IF(ISBLANK(A1138),"",IF(ISERROR(VLOOKUP(A1138,'Cadastro-Estoque'!A:G,1,FALSE)),"Produto não cadastrado",VLOOKUP(A1138,'Cadastro-Estoque'!A:G,2,FALSE)))</f>
        <v/>
      </c>
      <c r="H1138" s="2" t="str">
        <f>IF(ISERROR(VLOOKUP(A1138,'Cadastro-Estoque'!A:G,1,FALSE)),"",VLOOKUP(A1138,'Cadastro-Estoque'!A:G,3,FALSE))</f>
        <v/>
      </c>
    </row>
    <row r="1139" spans="5:8" ht="18.75" customHeight="1" x14ac:dyDescent="0.25">
      <c r="E1139" s="2" t="str">
        <f t="shared" si="17"/>
        <v/>
      </c>
      <c r="F1139" s="2" t="str">
        <f>IF(ISBLANK(A1139),"",IF(ISERROR(VLOOKUP(A1139,'Cadastro-Estoque'!A:G,1,FALSE)),"Produto não cadastrado",VLOOKUP(A1139,'Cadastro-Estoque'!A:G,4,FALSE)))</f>
        <v/>
      </c>
      <c r="G1139" s="2" t="str">
        <f>IF(ISBLANK(A1139),"",IF(ISERROR(VLOOKUP(A1139,'Cadastro-Estoque'!A:G,1,FALSE)),"Produto não cadastrado",VLOOKUP(A1139,'Cadastro-Estoque'!A:G,2,FALSE)))</f>
        <v/>
      </c>
      <c r="H1139" s="2" t="str">
        <f>IF(ISERROR(VLOOKUP(A1139,'Cadastro-Estoque'!A:G,1,FALSE)),"",VLOOKUP(A1139,'Cadastro-Estoque'!A:G,3,FALSE))</f>
        <v/>
      </c>
    </row>
    <row r="1140" spans="5:8" ht="18.75" customHeight="1" x14ac:dyDescent="0.25">
      <c r="E1140" s="2" t="str">
        <f t="shared" si="17"/>
        <v/>
      </c>
      <c r="F1140" s="2" t="str">
        <f>IF(ISBLANK(A1140),"",IF(ISERROR(VLOOKUP(A1140,'Cadastro-Estoque'!A:G,1,FALSE)),"Produto não cadastrado",VLOOKUP(A1140,'Cadastro-Estoque'!A:G,4,FALSE)))</f>
        <v/>
      </c>
      <c r="G1140" s="2" t="str">
        <f>IF(ISBLANK(A1140),"",IF(ISERROR(VLOOKUP(A1140,'Cadastro-Estoque'!A:G,1,FALSE)),"Produto não cadastrado",VLOOKUP(A1140,'Cadastro-Estoque'!A:G,2,FALSE)))</f>
        <v/>
      </c>
      <c r="H1140" s="2" t="str">
        <f>IF(ISERROR(VLOOKUP(A1140,'Cadastro-Estoque'!A:G,1,FALSE)),"",VLOOKUP(A1140,'Cadastro-Estoque'!A:G,3,FALSE))</f>
        <v/>
      </c>
    </row>
    <row r="1141" spans="5:8" ht="18.75" customHeight="1" x14ac:dyDescent="0.25">
      <c r="E1141" s="2" t="str">
        <f t="shared" si="17"/>
        <v/>
      </c>
      <c r="F1141" s="2" t="str">
        <f>IF(ISBLANK(A1141),"",IF(ISERROR(VLOOKUP(A1141,'Cadastro-Estoque'!A:G,1,FALSE)),"Produto não cadastrado",VLOOKUP(A1141,'Cadastro-Estoque'!A:G,4,FALSE)))</f>
        <v/>
      </c>
      <c r="G1141" s="2" t="str">
        <f>IF(ISBLANK(A1141),"",IF(ISERROR(VLOOKUP(A1141,'Cadastro-Estoque'!A:G,1,FALSE)),"Produto não cadastrado",VLOOKUP(A1141,'Cadastro-Estoque'!A:G,2,FALSE)))</f>
        <v/>
      </c>
      <c r="H1141" s="2" t="str">
        <f>IF(ISERROR(VLOOKUP(A1141,'Cadastro-Estoque'!A:G,1,FALSE)),"",VLOOKUP(A1141,'Cadastro-Estoque'!A:G,3,FALSE))</f>
        <v/>
      </c>
    </row>
    <row r="1142" spans="5:8" ht="18.75" customHeight="1" x14ac:dyDescent="0.25">
      <c r="E1142" s="2" t="str">
        <f t="shared" si="17"/>
        <v/>
      </c>
      <c r="F1142" s="2" t="str">
        <f>IF(ISBLANK(A1142),"",IF(ISERROR(VLOOKUP(A1142,'Cadastro-Estoque'!A:G,1,FALSE)),"Produto não cadastrado",VLOOKUP(A1142,'Cadastro-Estoque'!A:G,4,FALSE)))</f>
        <v/>
      </c>
      <c r="G1142" s="2" t="str">
        <f>IF(ISBLANK(A1142),"",IF(ISERROR(VLOOKUP(A1142,'Cadastro-Estoque'!A:G,1,FALSE)),"Produto não cadastrado",VLOOKUP(A1142,'Cadastro-Estoque'!A:G,2,FALSE)))</f>
        <v/>
      </c>
      <c r="H1142" s="2" t="str">
        <f>IF(ISERROR(VLOOKUP(A1142,'Cadastro-Estoque'!A:G,1,FALSE)),"",VLOOKUP(A1142,'Cadastro-Estoque'!A:G,3,FALSE))</f>
        <v/>
      </c>
    </row>
    <row r="1143" spans="5:8" ht="18.75" customHeight="1" x14ac:dyDescent="0.25">
      <c r="E1143" s="2" t="str">
        <f t="shared" si="17"/>
        <v/>
      </c>
      <c r="F1143" s="2" t="str">
        <f>IF(ISBLANK(A1143),"",IF(ISERROR(VLOOKUP(A1143,'Cadastro-Estoque'!A:G,1,FALSE)),"Produto não cadastrado",VLOOKUP(A1143,'Cadastro-Estoque'!A:G,4,FALSE)))</f>
        <v/>
      </c>
      <c r="G1143" s="2" t="str">
        <f>IF(ISBLANK(A1143),"",IF(ISERROR(VLOOKUP(A1143,'Cadastro-Estoque'!A:G,1,FALSE)),"Produto não cadastrado",VLOOKUP(A1143,'Cadastro-Estoque'!A:G,2,FALSE)))</f>
        <v/>
      </c>
      <c r="H1143" s="2" t="str">
        <f>IF(ISERROR(VLOOKUP(A1143,'Cadastro-Estoque'!A:G,1,FALSE)),"",VLOOKUP(A1143,'Cadastro-Estoque'!A:G,3,FALSE))</f>
        <v/>
      </c>
    </row>
    <row r="1144" spans="5:8" ht="18.75" customHeight="1" x14ac:dyDescent="0.25">
      <c r="E1144" s="2" t="str">
        <f t="shared" si="17"/>
        <v/>
      </c>
      <c r="F1144" s="2" t="str">
        <f>IF(ISBLANK(A1144),"",IF(ISERROR(VLOOKUP(A1144,'Cadastro-Estoque'!A:G,1,FALSE)),"Produto não cadastrado",VLOOKUP(A1144,'Cadastro-Estoque'!A:G,4,FALSE)))</f>
        <v/>
      </c>
      <c r="G1144" s="2" t="str">
        <f>IF(ISBLANK(A1144),"",IF(ISERROR(VLOOKUP(A1144,'Cadastro-Estoque'!A:G,1,FALSE)),"Produto não cadastrado",VLOOKUP(A1144,'Cadastro-Estoque'!A:G,2,FALSE)))</f>
        <v/>
      </c>
      <c r="H1144" s="2" t="str">
        <f>IF(ISERROR(VLOOKUP(A1144,'Cadastro-Estoque'!A:G,1,FALSE)),"",VLOOKUP(A1144,'Cadastro-Estoque'!A:G,3,FALSE))</f>
        <v/>
      </c>
    </row>
    <row r="1145" spans="5:8" ht="18.75" customHeight="1" x14ac:dyDescent="0.25">
      <c r="E1145" s="2" t="str">
        <f t="shared" si="17"/>
        <v/>
      </c>
      <c r="F1145" s="2" t="str">
        <f>IF(ISBLANK(A1145),"",IF(ISERROR(VLOOKUP(A1145,'Cadastro-Estoque'!A:G,1,FALSE)),"Produto não cadastrado",VLOOKUP(A1145,'Cadastro-Estoque'!A:G,4,FALSE)))</f>
        <v/>
      </c>
      <c r="G1145" s="2" t="str">
        <f>IF(ISBLANK(A1145),"",IF(ISERROR(VLOOKUP(A1145,'Cadastro-Estoque'!A:G,1,FALSE)),"Produto não cadastrado",VLOOKUP(A1145,'Cadastro-Estoque'!A:G,2,FALSE)))</f>
        <v/>
      </c>
      <c r="H1145" s="2" t="str">
        <f>IF(ISERROR(VLOOKUP(A1145,'Cadastro-Estoque'!A:G,1,FALSE)),"",VLOOKUP(A1145,'Cadastro-Estoque'!A:G,3,FALSE))</f>
        <v/>
      </c>
    </row>
    <row r="1146" spans="5:8" ht="18.75" customHeight="1" x14ac:dyDescent="0.25">
      <c r="E1146" s="2" t="str">
        <f t="shared" si="17"/>
        <v/>
      </c>
      <c r="F1146" s="2" t="str">
        <f>IF(ISBLANK(A1146),"",IF(ISERROR(VLOOKUP(A1146,'Cadastro-Estoque'!A:G,1,FALSE)),"Produto não cadastrado",VLOOKUP(A1146,'Cadastro-Estoque'!A:G,4,FALSE)))</f>
        <v/>
      </c>
      <c r="G1146" s="2" t="str">
        <f>IF(ISBLANK(A1146),"",IF(ISERROR(VLOOKUP(A1146,'Cadastro-Estoque'!A:G,1,FALSE)),"Produto não cadastrado",VLOOKUP(A1146,'Cadastro-Estoque'!A:G,2,FALSE)))</f>
        <v/>
      </c>
      <c r="H1146" s="2" t="str">
        <f>IF(ISERROR(VLOOKUP(A1146,'Cadastro-Estoque'!A:G,1,FALSE)),"",VLOOKUP(A1146,'Cadastro-Estoque'!A:G,3,FALSE))</f>
        <v/>
      </c>
    </row>
    <row r="1147" spans="5:8" ht="18.75" customHeight="1" x14ac:dyDescent="0.25">
      <c r="E1147" s="2" t="str">
        <f t="shared" si="17"/>
        <v/>
      </c>
      <c r="F1147" s="2" t="str">
        <f>IF(ISBLANK(A1147),"",IF(ISERROR(VLOOKUP(A1147,'Cadastro-Estoque'!A:G,1,FALSE)),"Produto não cadastrado",VLOOKUP(A1147,'Cadastro-Estoque'!A:G,4,FALSE)))</f>
        <v/>
      </c>
      <c r="G1147" s="2" t="str">
        <f>IF(ISBLANK(A1147),"",IF(ISERROR(VLOOKUP(A1147,'Cadastro-Estoque'!A:G,1,FALSE)),"Produto não cadastrado",VLOOKUP(A1147,'Cadastro-Estoque'!A:G,2,FALSE)))</f>
        <v/>
      </c>
      <c r="H1147" s="2" t="str">
        <f>IF(ISERROR(VLOOKUP(A1147,'Cadastro-Estoque'!A:G,1,FALSE)),"",VLOOKUP(A1147,'Cadastro-Estoque'!A:G,3,FALSE))</f>
        <v/>
      </c>
    </row>
    <row r="1148" spans="5:8" ht="18.75" customHeight="1" x14ac:dyDescent="0.25">
      <c r="E1148" s="2" t="str">
        <f t="shared" si="17"/>
        <v/>
      </c>
      <c r="F1148" s="2" t="str">
        <f>IF(ISBLANK(A1148),"",IF(ISERROR(VLOOKUP(A1148,'Cadastro-Estoque'!A:G,1,FALSE)),"Produto não cadastrado",VLOOKUP(A1148,'Cadastro-Estoque'!A:G,4,FALSE)))</f>
        <v/>
      </c>
      <c r="G1148" s="2" t="str">
        <f>IF(ISBLANK(A1148),"",IF(ISERROR(VLOOKUP(A1148,'Cadastro-Estoque'!A:G,1,FALSE)),"Produto não cadastrado",VLOOKUP(A1148,'Cadastro-Estoque'!A:G,2,FALSE)))</f>
        <v/>
      </c>
      <c r="H1148" s="2" t="str">
        <f>IF(ISERROR(VLOOKUP(A1148,'Cadastro-Estoque'!A:G,1,FALSE)),"",VLOOKUP(A1148,'Cadastro-Estoque'!A:G,3,FALSE))</f>
        <v/>
      </c>
    </row>
    <row r="1149" spans="5:8" ht="18.75" customHeight="1" x14ac:dyDescent="0.25">
      <c r="E1149" s="2" t="str">
        <f t="shared" si="17"/>
        <v/>
      </c>
      <c r="F1149" s="2" t="str">
        <f>IF(ISBLANK(A1149),"",IF(ISERROR(VLOOKUP(A1149,'Cadastro-Estoque'!A:G,1,FALSE)),"Produto não cadastrado",VLOOKUP(A1149,'Cadastro-Estoque'!A:G,4,FALSE)))</f>
        <v/>
      </c>
      <c r="G1149" s="2" t="str">
        <f>IF(ISBLANK(A1149),"",IF(ISERROR(VLOOKUP(A1149,'Cadastro-Estoque'!A:G,1,FALSE)),"Produto não cadastrado",VLOOKUP(A1149,'Cadastro-Estoque'!A:G,2,FALSE)))</f>
        <v/>
      </c>
      <c r="H1149" s="2" t="str">
        <f>IF(ISERROR(VLOOKUP(A1149,'Cadastro-Estoque'!A:G,1,FALSE)),"",VLOOKUP(A1149,'Cadastro-Estoque'!A:G,3,FALSE))</f>
        <v/>
      </c>
    </row>
    <row r="1150" spans="5:8" ht="18.75" customHeight="1" x14ac:dyDescent="0.25">
      <c r="E1150" s="2" t="str">
        <f t="shared" si="17"/>
        <v/>
      </c>
      <c r="F1150" s="2" t="str">
        <f>IF(ISBLANK(A1150),"",IF(ISERROR(VLOOKUP(A1150,'Cadastro-Estoque'!A:G,1,FALSE)),"Produto não cadastrado",VLOOKUP(A1150,'Cadastro-Estoque'!A:G,4,FALSE)))</f>
        <v/>
      </c>
      <c r="G1150" s="2" t="str">
        <f>IF(ISBLANK(A1150),"",IF(ISERROR(VLOOKUP(A1150,'Cadastro-Estoque'!A:G,1,FALSE)),"Produto não cadastrado",VLOOKUP(A1150,'Cadastro-Estoque'!A:G,2,FALSE)))</f>
        <v/>
      </c>
      <c r="H1150" s="2" t="str">
        <f>IF(ISERROR(VLOOKUP(A1150,'Cadastro-Estoque'!A:G,1,FALSE)),"",VLOOKUP(A1150,'Cadastro-Estoque'!A:G,3,FALSE))</f>
        <v/>
      </c>
    </row>
    <row r="1151" spans="5:8" ht="18.75" customHeight="1" x14ac:dyDescent="0.25">
      <c r="E1151" s="2" t="str">
        <f t="shared" si="17"/>
        <v/>
      </c>
      <c r="F1151" s="2" t="str">
        <f>IF(ISBLANK(A1151),"",IF(ISERROR(VLOOKUP(A1151,'Cadastro-Estoque'!A:G,1,FALSE)),"Produto não cadastrado",VLOOKUP(A1151,'Cadastro-Estoque'!A:G,4,FALSE)))</f>
        <v/>
      </c>
      <c r="G1151" s="2" t="str">
        <f>IF(ISBLANK(A1151),"",IF(ISERROR(VLOOKUP(A1151,'Cadastro-Estoque'!A:G,1,FALSE)),"Produto não cadastrado",VLOOKUP(A1151,'Cadastro-Estoque'!A:G,2,FALSE)))</f>
        <v/>
      </c>
      <c r="H1151" s="2" t="str">
        <f>IF(ISERROR(VLOOKUP(A1151,'Cadastro-Estoque'!A:G,1,FALSE)),"",VLOOKUP(A1151,'Cadastro-Estoque'!A:G,3,FALSE))</f>
        <v/>
      </c>
    </row>
    <row r="1152" spans="5:8" ht="18.75" customHeight="1" x14ac:dyDescent="0.25">
      <c r="E1152" s="2" t="str">
        <f t="shared" si="17"/>
        <v/>
      </c>
      <c r="F1152" s="2" t="str">
        <f>IF(ISBLANK(A1152),"",IF(ISERROR(VLOOKUP(A1152,'Cadastro-Estoque'!A:G,1,FALSE)),"Produto não cadastrado",VLOOKUP(A1152,'Cadastro-Estoque'!A:G,4,FALSE)))</f>
        <v/>
      </c>
      <c r="G1152" s="2" t="str">
        <f>IF(ISBLANK(A1152),"",IF(ISERROR(VLOOKUP(A1152,'Cadastro-Estoque'!A:G,1,FALSE)),"Produto não cadastrado",VLOOKUP(A1152,'Cadastro-Estoque'!A:G,2,FALSE)))</f>
        <v/>
      </c>
      <c r="H1152" s="2" t="str">
        <f>IF(ISERROR(VLOOKUP(A1152,'Cadastro-Estoque'!A:G,1,FALSE)),"",VLOOKUP(A1152,'Cadastro-Estoque'!A:G,3,FALSE))</f>
        <v/>
      </c>
    </row>
    <row r="1153" spans="5:8" ht="18.75" customHeight="1" x14ac:dyDescent="0.25">
      <c r="E1153" s="2" t="str">
        <f t="shared" si="17"/>
        <v/>
      </c>
      <c r="F1153" s="2" t="str">
        <f>IF(ISBLANK(A1153),"",IF(ISERROR(VLOOKUP(A1153,'Cadastro-Estoque'!A:G,1,FALSE)),"Produto não cadastrado",VLOOKUP(A1153,'Cadastro-Estoque'!A:G,4,FALSE)))</f>
        <v/>
      </c>
      <c r="G1153" s="2" t="str">
        <f>IF(ISBLANK(A1153),"",IF(ISERROR(VLOOKUP(A1153,'Cadastro-Estoque'!A:G,1,FALSE)),"Produto não cadastrado",VLOOKUP(A1153,'Cadastro-Estoque'!A:G,2,FALSE)))</f>
        <v/>
      </c>
      <c r="H1153" s="2" t="str">
        <f>IF(ISERROR(VLOOKUP(A1153,'Cadastro-Estoque'!A:G,1,FALSE)),"",VLOOKUP(A1153,'Cadastro-Estoque'!A:G,3,FALSE))</f>
        <v/>
      </c>
    </row>
    <row r="1154" spans="5:8" ht="18.75" customHeight="1" x14ac:dyDescent="0.25">
      <c r="E1154" s="2" t="str">
        <f t="shared" si="17"/>
        <v/>
      </c>
      <c r="F1154" s="2" t="str">
        <f>IF(ISBLANK(A1154),"",IF(ISERROR(VLOOKUP(A1154,'Cadastro-Estoque'!A:G,1,FALSE)),"Produto não cadastrado",VLOOKUP(A1154,'Cadastro-Estoque'!A:G,4,FALSE)))</f>
        <v/>
      </c>
      <c r="G1154" s="2" t="str">
        <f>IF(ISBLANK(A1154),"",IF(ISERROR(VLOOKUP(A1154,'Cadastro-Estoque'!A:G,1,FALSE)),"Produto não cadastrado",VLOOKUP(A1154,'Cadastro-Estoque'!A:G,2,FALSE)))</f>
        <v/>
      </c>
      <c r="H1154" s="2" t="str">
        <f>IF(ISERROR(VLOOKUP(A1154,'Cadastro-Estoque'!A:G,1,FALSE)),"",VLOOKUP(A1154,'Cadastro-Estoque'!A:G,3,FALSE))</f>
        <v/>
      </c>
    </row>
    <row r="1155" spans="5:8" ht="18.75" customHeight="1" x14ac:dyDescent="0.25">
      <c r="E1155" s="2" t="str">
        <f t="shared" ref="E1155:E1218" si="18">IF(ISBLANK(A1155),"",C1155*D1155)</f>
        <v/>
      </c>
      <c r="F1155" s="2" t="str">
        <f>IF(ISBLANK(A1155),"",IF(ISERROR(VLOOKUP(A1155,'Cadastro-Estoque'!A:G,1,FALSE)),"Produto não cadastrado",VLOOKUP(A1155,'Cadastro-Estoque'!A:G,4,FALSE)))</f>
        <v/>
      </c>
      <c r="G1155" s="2" t="str">
        <f>IF(ISBLANK(A1155),"",IF(ISERROR(VLOOKUP(A1155,'Cadastro-Estoque'!A:G,1,FALSE)),"Produto não cadastrado",VLOOKUP(A1155,'Cadastro-Estoque'!A:G,2,FALSE)))</f>
        <v/>
      </c>
      <c r="H1155" s="2" t="str">
        <f>IF(ISERROR(VLOOKUP(A1155,'Cadastro-Estoque'!A:G,1,FALSE)),"",VLOOKUP(A1155,'Cadastro-Estoque'!A:G,3,FALSE))</f>
        <v/>
      </c>
    </row>
    <row r="1156" spans="5:8" ht="18.75" customHeight="1" x14ac:dyDescent="0.25">
      <c r="E1156" s="2" t="str">
        <f t="shared" si="18"/>
        <v/>
      </c>
      <c r="F1156" s="2" t="str">
        <f>IF(ISBLANK(A1156),"",IF(ISERROR(VLOOKUP(A1156,'Cadastro-Estoque'!A:G,1,FALSE)),"Produto não cadastrado",VLOOKUP(A1156,'Cadastro-Estoque'!A:G,4,FALSE)))</f>
        <v/>
      </c>
      <c r="G1156" s="2" t="str">
        <f>IF(ISBLANK(A1156),"",IF(ISERROR(VLOOKUP(A1156,'Cadastro-Estoque'!A:G,1,FALSE)),"Produto não cadastrado",VLOOKUP(A1156,'Cadastro-Estoque'!A:G,2,FALSE)))</f>
        <v/>
      </c>
      <c r="H1156" s="2" t="str">
        <f>IF(ISERROR(VLOOKUP(A1156,'Cadastro-Estoque'!A:G,1,FALSE)),"",VLOOKUP(A1156,'Cadastro-Estoque'!A:G,3,FALSE))</f>
        <v/>
      </c>
    </row>
    <row r="1157" spans="5:8" ht="18.75" customHeight="1" x14ac:dyDescent="0.25">
      <c r="E1157" s="2" t="str">
        <f t="shared" si="18"/>
        <v/>
      </c>
      <c r="F1157" s="2" t="str">
        <f>IF(ISBLANK(A1157),"",IF(ISERROR(VLOOKUP(A1157,'Cadastro-Estoque'!A:G,1,FALSE)),"Produto não cadastrado",VLOOKUP(A1157,'Cadastro-Estoque'!A:G,4,FALSE)))</f>
        <v/>
      </c>
      <c r="G1157" s="2" t="str">
        <f>IF(ISBLANK(A1157),"",IF(ISERROR(VLOOKUP(A1157,'Cadastro-Estoque'!A:G,1,FALSE)),"Produto não cadastrado",VLOOKUP(A1157,'Cadastro-Estoque'!A:G,2,FALSE)))</f>
        <v/>
      </c>
      <c r="H1157" s="2" t="str">
        <f>IF(ISERROR(VLOOKUP(A1157,'Cadastro-Estoque'!A:G,1,FALSE)),"",VLOOKUP(A1157,'Cadastro-Estoque'!A:G,3,FALSE))</f>
        <v/>
      </c>
    </row>
    <row r="1158" spans="5:8" ht="18.75" customHeight="1" x14ac:dyDescent="0.25">
      <c r="E1158" s="2" t="str">
        <f t="shared" si="18"/>
        <v/>
      </c>
      <c r="F1158" s="2" t="str">
        <f>IF(ISBLANK(A1158),"",IF(ISERROR(VLOOKUP(A1158,'Cadastro-Estoque'!A:G,1,FALSE)),"Produto não cadastrado",VLOOKUP(A1158,'Cadastro-Estoque'!A:G,4,FALSE)))</f>
        <v/>
      </c>
      <c r="G1158" s="2" t="str">
        <f>IF(ISBLANK(A1158),"",IF(ISERROR(VLOOKUP(A1158,'Cadastro-Estoque'!A:G,1,FALSE)),"Produto não cadastrado",VLOOKUP(A1158,'Cadastro-Estoque'!A:G,2,FALSE)))</f>
        <v/>
      </c>
      <c r="H1158" s="2" t="str">
        <f>IF(ISERROR(VLOOKUP(A1158,'Cadastro-Estoque'!A:G,1,FALSE)),"",VLOOKUP(A1158,'Cadastro-Estoque'!A:G,3,FALSE))</f>
        <v/>
      </c>
    </row>
    <row r="1159" spans="5:8" ht="18.75" customHeight="1" x14ac:dyDescent="0.25">
      <c r="E1159" s="2" t="str">
        <f t="shared" si="18"/>
        <v/>
      </c>
      <c r="F1159" s="2" t="str">
        <f>IF(ISBLANK(A1159),"",IF(ISERROR(VLOOKUP(A1159,'Cadastro-Estoque'!A:G,1,FALSE)),"Produto não cadastrado",VLOOKUP(A1159,'Cadastro-Estoque'!A:G,4,FALSE)))</f>
        <v/>
      </c>
      <c r="G1159" s="2" t="str">
        <f>IF(ISBLANK(A1159),"",IF(ISERROR(VLOOKUP(A1159,'Cadastro-Estoque'!A:G,1,FALSE)),"Produto não cadastrado",VLOOKUP(A1159,'Cadastro-Estoque'!A:G,2,FALSE)))</f>
        <v/>
      </c>
      <c r="H1159" s="2" t="str">
        <f>IF(ISERROR(VLOOKUP(A1159,'Cadastro-Estoque'!A:G,1,FALSE)),"",VLOOKUP(A1159,'Cadastro-Estoque'!A:G,3,FALSE))</f>
        <v/>
      </c>
    </row>
    <row r="1160" spans="5:8" ht="18.75" customHeight="1" x14ac:dyDescent="0.25">
      <c r="E1160" s="2" t="str">
        <f t="shared" si="18"/>
        <v/>
      </c>
      <c r="F1160" s="2" t="str">
        <f>IF(ISBLANK(A1160),"",IF(ISERROR(VLOOKUP(A1160,'Cadastro-Estoque'!A:G,1,FALSE)),"Produto não cadastrado",VLOOKUP(A1160,'Cadastro-Estoque'!A:G,4,FALSE)))</f>
        <v/>
      </c>
      <c r="G1160" s="2" t="str">
        <f>IF(ISBLANK(A1160),"",IF(ISERROR(VLOOKUP(A1160,'Cadastro-Estoque'!A:G,1,FALSE)),"Produto não cadastrado",VLOOKUP(A1160,'Cadastro-Estoque'!A:G,2,FALSE)))</f>
        <v/>
      </c>
      <c r="H1160" s="2" t="str">
        <f>IF(ISERROR(VLOOKUP(A1160,'Cadastro-Estoque'!A:G,1,FALSE)),"",VLOOKUP(A1160,'Cadastro-Estoque'!A:G,3,FALSE))</f>
        <v/>
      </c>
    </row>
    <row r="1161" spans="5:8" ht="18.75" customHeight="1" x14ac:dyDescent="0.25">
      <c r="E1161" s="2" t="str">
        <f t="shared" si="18"/>
        <v/>
      </c>
      <c r="F1161" s="2" t="str">
        <f>IF(ISBLANK(A1161),"",IF(ISERROR(VLOOKUP(A1161,'Cadastro-Estoque'!A:G,1,FALSE)),"Produto não cadastrado",VLOOKUP(A1161,'Cadastro-Estoque'!A:G,4,FALSE)))</f>
        <v/>
      </c>
      <c r="G1161" s="2" t="str">
        <f>IF(ISBLANK(A1161),"",IF(ISERROR(VLOOKUP(A1161,'Cadastro-Estoque'!A:G,1,FALSE)),"Produto não cadastrado",VLOOKUP(A1161,'Cadastro-Estoque'!A:G,2,FALSE)))</f>
        <v/>
      </c>
      <c r="H1161" s="2" t="str">
        <f>IF(ISERROR(VLOOKUP(A1161,'Cadastro-Estoque'!A:G,1,FALSE)),"",VLOOKUP(A1161,'Cadastro-Estoque'!A:G,3,FALSE))</f>
        <v/>
      </c>
    </row>
    <row r="1162" spans="5:8" ht="18.75" customHeight="1" x14ac:dyDescent="0.25">
      <c r="E1162" s="2" t="str">
        <f t="shared" si="18"/>
        <v/>
      </c>
      <c r="F1162" s="2" t="str">
        <f>IF(ISBLANK(A1162),"",IF(ISERROR(VLOOKUP(A1162,'Cadastro-Estoque'!A:G,1,FALSE)),"Produto não cadastrado",VLOOKUP(A1162,'Cadastro-Estoque'!A:G,4,FALSE)))</f>
        <v/>
      </c>
      <c r="G1162" s="2" t="str">
        <f>IF(ISBLANK(A1162),"",IF(ISERROR(VLOOKUP(A1162,'Cadastro-Estoque'!A:G,1,FALSE)),"Produto não cadastrado",VLOOKUP(A1162,'Cadastro-Estoque'!A:G,2,FALSE)))</f>
        <v/>
      </c>
      <c r="H1162" s="2" t="str">
        <f>IF(ISERROR(VLOOKUP(A1162,'Cadastro-Estoque'!A:G,1,FALSE)),"",VLOOKUP(A1162,'Cadastro-Estoque'!A:G,3,FALSE))</f>
        <v/>
      </c>
    </row>
    <row r="1163" spans="5:8" ht="18.75" customHeight="1" x14ac:dyDescent="0.25">
      <c r="E1163" s="2" t="str">
        <f t="shared" si="18"/>
        <v/>
      </c>
      <c r="F1163" s="2" t="str">
        <f>IF(ISBLANK(A1163),"",IF(ISERROR(VLOOKUP(A1163,'Cadastro-Estoque'!A:G,1,FALSE)),"Produto não cadastrado",VLOOKUP(A1163,'Cadastro-Estoque'!A:G,4,FALSE)))</f>
        <v/>
      </c>
      <c r="G1163" s="2" t="str">
        <f>IF(ISBLANK(A1163),"",IF(ISERROR(VLOOKUP(A1163,'Cadastro-Estoque'!A:G,1,FALSE)),"Produto não cadastrado",VLOOKUP(A1163,'Cadastro-Estoque'!A:G,2,FALSE)))</f>
        <v/>
      </c>
      <c r="H1163" s="2" t="str">
        <f>IF(ISERROR(VLOOKUP(A1163,'Cadastro-Estoque'!A:G,1,FALSE)),"",VLOOKUP(A1163,'Cadastro-Estoque'!A:G,3,FALSE))</f>
        <v/>
      </c>
    </row>
    <row r="1164" spans="5:8" ht="18.75" customHeight="1" x14ac:dyDescent="0.25">
      <c r="E1164" s="2" t="str">
        <f t="shared" si="18"/>
        <v/>
      </c>
      <c r="F1164" s="2" t="str">
        <f>IF(ISBLANK(A1164),"",IF(ISERROR(VLOOKUP(A1164,'Cadastro-Estoque'!A:G,1,FALSE)),"Produto não cadastrado",VLOOKUP(A1164,'Cadastro-Estoque'!A:G,4,FALSE)))</f>
        <v/>
      </c>
      <c r="G1164" s="2" t="str">
        <f>IF(ISBLANK(A1164),"",IF(ISERROR(VLOOKUP(A1164,'Cadastro-Estoque'!A:G,1,FALSE)),"Produto não cadastrado",VLOOKUP(A1164,'Cadastro-Estoque'!A:G,2,FALSE)))</f>
        <v/>
      </c>
      <c r="H1164" s="2" t="str">
        <f>IF(ISERROR(VLOOKUP(A1164,'Cadastro-Estoque'!A:G,1,FALSE)),"",VLOOKUP(A1164,'Cadastro-Estoque'!A:G,3,FALSE))</f>
        <v/>
      </c>
    </row>
    <row r="1165" spans="5:8" ht="18.75" customHeight="1" x14ac:dyDescent="0.25">
      <c r="E1165" s="2" t="str">
        <f t="shared" si="18"/>
        <v/>
      </c>
      <c r="F1165" s="2" t="str">
        <f>IF(ISBLANK(A1165),"",IF(ISERROR(VLOOKUP(A1165,'Cadastro-Estoque'!A:G,1,FALSE)),"Produto não cadastrado",VLOOKUP(A1165,'Cadastro-Estoque'!A:G,4,FALSE)))</f>
        <v/>
      </c>
      <c r="G1165" s="2" t="str">
        <f>IF(ISBLANK(A1165),"",IF(ISERROR(VLOOKUP(A1165,'Cadastro-Estoque'!A:G,1,FALSE)),"Produto não cadastrado",VLOOKUP(A1165,'Cadastro-Estoque'!A:G,2,FALSE)))</f>
        <v/>
      </c>
      <c r="H1165" s="2" t="str">
        <f>IF(ISERROR(VLOOKUP(A1165,'Cadastro-Estoque'!A:G,1,FALSE)),"",VLOOKUP(A1165,'Cadastro-Estoque'!A:G,3,FALSE))</f>
        <v/>
      </c>
    </row>
    <row r="1166" spans="5:8" ht="18.75" customHeight="1" x14ac:dyDescent="0.25">
      <c r="E1166" s="2" t="str">
        <f t="shared" si="18"/>
        <v/>
      </c>
      <c r="F1166" s="2" t="str">
        <f>IF(ISBLANK(A1166),"",IF(ISERROR(VLOOKUP(A1166,'Cadastro-Estoque'!A:G,1,FALSE)),"Produto não cadastrado",VLOOKUP(A1166,'Cadastro-Estoque'!A:G,4,FALSE)))</f>
        <v/>
      </c>
      <c r="G1166" s="2" t="str">
        <f>IF(ISBLANK(A1166),"",IF(ISERROR(VLOOKUP(A1166,'Cadastro-Estoque'!A:G,1,FALSE)),"Produto não cadastrado",VLOOKUP(A1166,'Cadastro-Estoque'!A:G,2,FALSE)))</f>
        <v/>
      </c>
      <c r="H1166" s="2" t="str">
        <f>IF(ISERROR(VLOOKUP(A1166,'Cadastro-Estoque'!A:G,1,FALSE)),"",VLOOKUP(A1166,'Cadastro-Estoque'!A:G,3,FALSE))</f>
        <v/>
      </c>
    </row>
    <row r="1167" spans="5:8" ht="18.75" customHeight="1" x14ac:dyDescent="0.25">
      <c r="E1167" s="2" t="str">
        <f t="shared" si="18"/>
        <v/>
      </c>
      <c r="F1167" s="2" t="str">
        <f>IF(ISBLANK(A1167),"",IF(ISERROR(VLOOKUP(A1167,'Cadastro-Estoque'!A:G,1,FALSE)),"Produto não cadastrado",VLOOKUP(A1167,'Cadastro-Estoque'!A:G,4,FALSE)))</f>
        <v/>
      </c>
      <c r="G1167" s="2" t="str">
        <f>IF(ISBLANK(A1167),"",IF(ISERROR(VLOOKUP(A1167,'Cadastro-Estoque'!A:G,1,FALSE)),"Produto não cadastrado",VLOOKUP(A1167,'Cadastro-Estoque'!A:G,2,FALSE)))</f>
        <v/>
      </c>
      <c r="H1167" s="2" t="str">
        <f>IF(ISERROR(VLOOKUP(A1167,'Cadastro-Estoque'!A:G,1,FALSE)),"",VLOOKUP(A1167,'Cadastro-Estoque'!A:G,3,FALSE))</f>
        <v/>
      </c>
    </row>
    <row r="1168" spans="5:8" ht="18.75" customHeight="1" x14ac:dyDescent="0.25">
      <c r="E1168" s="2" t="str">
        <f t="shared" si="18"/>
        <v/>
      </c>
      <c r="F1168" s="2" t="str">
        <f>IF(ISBLANK(A1168),"",IF(ISERROR(VLOOKUP(A1168,'Cadastro-Estoque'!A:G,1,FALSE)),"Produto não cadastrado",VLOOKUP(A1168,'Cadastro-Estoque'!A:G,4,FALSE)))</f>
        <v/>
      </c>
      <c r="G1168" s="2" t="str">
        <f>IF(ISBLANK(A1168),"",IF(ISERROR(VLOOKUP(A1168,'Cadastro-Estoque'!A:G,1,FALSE)),"Produto não cadastrado",VLOOKUP(A1168,'Cadastro-Estoque'!A:G,2,FALSE)))</f>
        <v/>
      </c>
      <c r="H1168" s="2" t="str">
        <f>IF(ISERROR(VLOOKUP(A1168,'Cadastro-Estoque'!A:G,1,FALSE)),"",VLOOKUP(A1168,'Cadastro-Estoque'!A:G,3,FALSE))</f>
        <v/>
      </c>
    </row>
    <row r="1169" spans="5:8" ht="18.75" customHeight="1" x14ac:dyDescent="0.25">
      <c r="E1169" s="2" t="str">
        <f t="shared" si="18"/>
        <v/>
      </c>
      <c r="F1169" s="2" t="str">
        <f>IF(ISBLANK(A1169),"",IF(ISERROR(VLOOKUP(A1169,'Cadastro-Estoque'!A:G,1,FALSE)),"Produto não cadastrado",VLOOKUP(A1169,'Cadastro-Estoque'!A:G,4,FALSE)))</f>
        <v/>
      </c>
      <c r="G1169" s="2" t="str">
        <f>IF(ISBLANK(A1169),"",IF(ISERROR(VLOOKUP(A1169,'Cadastro-Estoque'!A:G,1,FALSE)),"Produto não cadastrado",VLOOKUP(A1169,'Cadastro-Estoque'!A:G,2,FALSE)))</f>
        <v/>
      </c>
      <c r="H1169" s="2" t="str">
        <f>IF(ISERROR(VLOOKUP(A1169,'Cadastro-Estoque'!A:G,1,FALSE)),"",VLOOKUP(A1169,'Cadastro-Estoque'!A:G,3,FALSE))</f>
        <v/>
      </c>
    </row>
    <row r="1170" spans="5:8" ht="18.75" customHeight="1" x14ac:dyDescent="0.25">
      <c r="E1170" s="2" t="str">
        <f t="shared" si="18"/>
        <v/>
      </c>
      <c r="F1170" s="2" t="str">
        <f>IF(ISBLANK(A1170),"",IF(ISERROR(VLOOKUP(A1170,'Cadastro-Estoque'!A:G,1,FALSE)),"Produto não cadastrado",VLOOKUP(A1170,'Cadastro-Estoque'!A:G,4,FALSE)))</f>
        <v/>
      </c>
      <c r="G1170" s="2" t="str">
        <f>IF(ISBLANK(A1170),"",IF(ISERROR(VLOOKUP(A1170,'Cadastro-Estoque'!A:G,1,FALSE)),"Produto não cadastrado",VLOOKUP(A1170,'Cadastro-Estoque'!A:G,2,FALSE)))</f>
        <v/>
      </c>
      <c r="H1170" s="2" t="str">
        <f>IF(ISERROR(VLOOKUP(A1170,'Cadastro-Estoque'!A:G,1,FALSE)),"",VLOOKUP(A1170,'Cadastro-Estoque'!A:G,3,FALSE))</f>
        <v/>
      </c>
    </row>
    <row r="1171" spans="5:8" ht="18.75" customHeight="1" x14ac:dyDescent="0.25">
      <c r="E1171" s="2" t="str">
        <f t="shared" si="18"/>
        <v/>
      </c>
      <c r="F1171" s="2" t="str">
        <f>IF(ISBLANK(A1171),"",IF(ISERROR(VLOOKUP(A1171,'Cadastro-Estoque'!A:G,1,FALSE)),"Produto não cadastrado",VLOOKUP(A1171,'Cadastro-Estoque'!A:G,4,FALSE)))</f>
        <v/>
      </c>
      <c r="G1171" s="2" t="str">
        <f>IF(ISBLANK(A1171),"",IF(ISERROR(VLOOKUP(A1171,'Cadastro-Estoque'!A:G,1,FALSE)),"Produto não cadastrado",VLOOKUP(A1171,'Cadastro-Estoque'!A:G,2,FALSE)))</f>
        <v/>
      </c>
      <c r="H1171" s="2" t="str">
        <f>IF(ISERROR(VLOOKUP(A1171,'Cadastro-Estoque'!A:G,1,FALSE)),"",VLOOKUP(A1171,'Cadastro-Estoque'!A:G,3,FALSE))</f>
        <v/>
      </c>
    </row>
    <row r="1172" spans="5:8" ht="18.75" customHeight="1" x14ac:dyDescent="0.25">
      <c r="E1172" s="2" t="str">
        <f t="shared" si="18"/>
        <v/>
      </c>
      <c r="F1172" s="2" t="str">
        <f>IF(ISBLANK(A1172),"",IF(ISERROR(VLOOKUP(A1172,'Cadastro-Estoque'!A:G,1,FALSE)),"Produto não cadastrado",VLOOKUP(A1172,'Cadastro-Estoque'!A:G,4,FALSE)))</f>
        <v/>
      </c>
      <c r="G1172" s="2" t="str">
        <f>IF(ISBLANK(A1172),"",IF(ISERROR(VLOOKUP(A1172,'Cadastro-Estoque'!A:G,1,FALSE)),"Produto não cadastrado",VLOOKUP(A1172,'Cadastro-Estoque'!A:G,2,FALSE)))</f>
        <v/>
      </c>
      <c r="H1172" s="2" t="str">
        <f>IF(ISERROR(VLOOKUP(A1172,'Cadastro-Estoque'!A:G,1,FALSE)),"",VLOOKUP(A1172,'Cadastro-Estoque'!A:G,3,FALSE))</f>
        <v/>
      </c>
    </row>
    <row r="1173" spans="5:8" ht="18.75" customHeight="1" x14ac:dyDescent="0.25">
      <c r="E1173" s="2" t="str">
        <f t="shared" si="18"/>
        <v/>
      </c>
      <c r="F1173" s="2" t="str">
        <f>IF(ISBLANK(A1173),"",IF(ISERROR(VLOOKUP(A1173,'Cadastro-Estoque'!A:G,1,FALSE)),"Produto não cadastrado",VLOOKUP(A1173,'Cadastro-Estoque'!A:G,4,FALSE)))</f>
        <v/>
      </c>
      <c r="G1173" s="2" t="str">
        <f>IF(ISBLANK(A1173),"",IF(ISERROR(VLOOKUP(A1173,'Cadastro-Estoque'!A:G,1,FALSE)),"Produto não cadastrado",VLOOKUP(A1173,'Cadastro-Estoque'!A:G,2,FALSE)))</f>
        <v/>
      </c>
      <c r="H1173" s="2" t="str">
        <f>IF(ISERROR(VLOOKUP(A1173,'Cadastro-Estoque'!A:G,1,FALSE)),"",VLOOKUP(A1173,'Cadastro-Estoque'!A:G,3,FALSE))</f>
        <v/>
      </c>
    </row>
    <row r="1174" spans="5:8" ht="18.75" customHeight="1" x14ac:dyDescent="0.25">
      <c r="E1174" s="2" t="str">
        <f t="shared" si="18"/>
        <v/>
      </c>
      <c r="F1174" s="2" t="str">
        <f>IF(ISBLANK(A1174),"",IF(ISERROR(VLOOKUP(A1174,'Cadastro-Estoque'!A:G,1,FALSE)),"Produto não cadastrado",VLOOKUP(A1174,'Cadastro-Estoque'!A:G,4,FALSE)))</f>
        <v/>
      </c>
      <c r="G1174" s="2" t="str">
        <f>IF(ISBLANK(A1174),"",IF(ISERROR(VLOOKUP(A1174,'Cadastro-Estoque'!A:G,1,FALSE)),"Produto não cadastrado",VLOOKUP(A1174,'Cadastro-Estoque'!A:G,2,FALSE)))</f>
        <v/>
      </c>
      <c r="H1174" s="2" t="str">
        <f>IF(ISERROR(VLOOKUP(A1174,'Cadastro-Estoque'!A:G,1,FALSE)),"",VLOOKUP(A1174,'Cadastro-Estoque'!A:G,3,FALSE))</f>
        <v/>
      </c>
    </row>
    <row r="1175" spans="5:8" ht="18.75" customHeight="1" x14ac:dyDescent="0.25">
      <c r="E1175" s="2" t="str">
        <f t="shared" si="18"/>
        <v/>
      </c>
      <c r="F1175" s="2" t="str">
        <f>IF(ISBLANK(A1175),"",IF(ISERROR(VLOOKUP(A1175,'Cadastro-Estoque'!A:G,1,FALSE)),"Produto não cadastrado",VLOOKUP(A1175,'Cadastro-Estoque'!A:G,4,FALSE)))</f>
        <v/>
      </c>
      <c r="G1175" s="2" t="str">
        <f>IF(ISBLANK(A1175),"",IF(ISERROR(VLOOKUP(A1175,'Cadastro-Estoque'!A:G,1,FALSE)),"Produto não cadastrado",VLOOKUP(A1175,'Cadastro-Estoque'!A:G,2,FALSE)))</f>
        <v/>
      </c>
      <c r="H1175" s="2" t="str">
        <f>IF(ISERROR(VLOOKUP(A1175,'Cadastro-Estoque'!A:G,1,FALSE)),"",VLOOKUP(A1175,'Cadastro-Estoque'!A:G,3,FALSE))</f>
        <v/>
      </c>
    </row>
    <row r="1176" spans="5:8" ht="18.75" customHeight="1" x14ac:dyDescent="0.25">
      <c r="E1176" s="2" t="str">
        <f t="shared" si="18"/>
        <v/>
      </c>
      <c r="F1176" s="2" t="str">
        <f>IF(ISBLANK(A1176),"",IF(ISERROR(VLOOKUP(A1176,'Cadastro-Estoque'!A:G,1,FALSE)),"Produto não cadastrado",VLOOKUP(A1176,'Cadastro-Estoque'!A:G,4,FALSE)))</f>
        <v/>
      </c>
      <c r="G1176" s="2" t="str">
        <f>IF(ISBLANK(A1176),"",IF(ISERROR(VLOOKUP(A1176,'Cadastro-Estoque'!A:G,1,FALSE)),"Produto não cadastrado",VLOOKUP(A1176,'Cadastro-Estoque'!A:G,2,FALSE)))</f>
        <v/>
      </c>
      <c r="H1176" s="2" t="str">
        <f>IF(ISERROR(VLOOKUP(A1176,'Cadastro-Estoque'!A:G,1,FALSE)),"",VLOOKUP(A1176,'Cadastro-Estoque'!A:G,3,FALSE))</f>
        <v/>
      </c>
    </row>
    <row r="1177" spans="5:8" ht="18.75" customHeight="1" x14ac:dyDescent="0.25">
      <c r="E1177" s="2" t="str">
        <f t="shared" si="18"/>
        <v/>
      </c>
      <c r="F1177" s="2" t="str">
        <f>IF(ISBLANK(A1177),"",IF(ISERROR(VLOOKUP(A1177,'Cadastro-Estoque'!A:G,1,FALSE)),"Produto não cadastrado",VLOOKUP(A1177,'Cadastro-Estoque'!A:G,4,FALSE)))</f>
        <v/>
      </c>
      <c r="G1177" s="2" t="str">
        <f>IF(ISBLANK(A1177),"",IF(ISERROR(VLOOKUP(A1177,'Cadastro-Estoque'!A:G,1,FALSE)),"Produto não cadastrado",VLOOKUP(A1177,'Cadastro-Estoque'!A:G,2,FALSE)))</f>
        <v/>
      </c>
      <c r="H1177" s="2" t="str">
        <f>IF(ISERROR(VLOOKUP(A1177,'Cadastro-Estoque'!A:G,1,FALSE)),"",VLOOKUP(A1177,'Cadastro-Estoque'!A:G,3,FALSE))</f>
        <v/>
      </c>
    </row>
    <row r="1178" spans="5:8" ht="18.75" customHeight="1" x14ac:dyDescent="0.25">
      <c r="E1178" s="2" t="str">
        <f t="shared" si="18"/>
        <v/>
      </c>
      <c r="F1178" s="2" t="str">
        <f>IF(ISBLANK(A1178),"",IF(ISERROR(VLOOKUP(A1178,'Cadastro-Estoque'!A:G,1,FALSE)),"Produto não cadastrado",VLOOKUP(A1178,'Cadastro-Estoque'!A:G,4,FALSE)))</f>
        <v/>
      </c>
      <c r="G1178" s="2" t="str">
        <f>IF(ISBLANK(A1178),"",IF(ISERROR(VLOOKUP(A1178,'Cadastro-Estoque'!A:G,1,FALSE)),"Produto não cadastrado",VLOOKUP(A1178,'Cadastro-Estoque'!A:G,2,FALSE)))</f>
        <v/>
      </c>
      <c r="H1178" s="2" t="str">
        <f>IF(ISERROR(VLOOKUP(A1178,'Cadastro-Estoque'!A:G,1,FALSE)),"",VLOOKUP(A1178,'Cadastro-Estoque'!A:G,3,FALSE))</f>
        <v/>
      </c>
    </row>
    <row r="1179" spans="5:8" ht="18.75" customHeight="1" x14ac:dyDescent="0.25">
      <c r="E1179" s="2" t="str">
        <f t="shared" si="18"/>
        <v/>
      </c>
      <c r="F1179" s="2" t="str">
        <f>IF(ISBLANK(A1179),"",IF(ISERROR(VLOOKUP(A1179,'Cadastro-Estoque'!A:G,1,FALSE)),"Produto não cadastrado",VLOOKUP(A1179,'Cadastro-Estoque'!A:G,4,FALSE)))</f>
        <v/>
      </c>
      <c r="G1179" s="2" t="str">
        <f>IF(ISBLANK(A1179),"",IF(ISERROR(VLOOKUP(A1179,'Cadastro-Estoque'!A:G,1,FALSE)),"Produto não cadastrado",VLOOKUP(A1179,'Cadastro-Estoque'!A:G,2,FALSE)))</f>
        <v/>
      </c>
      <c r="H1179" s="2" t="str">
        <f>IF(ISERROR(VLOOKUP(A1179,'Cadastro-Estoque'!A:G,1,FALSE)),"",VLOOKUP(A1179,'Cadastro-Estoque'!A:G,3,FALSE))</f>
        <v/>
      </c>
    </row>
    <row r="1180" spans="5:8" ht="18.75" customHeight="1" x14ac:dyDescent="0.25">
      <c r="E1180" s="2" t="str">
        <f t="shared" si="18"/>
        <v/>
      </c>
      <c r="F1180" s="2" t="str">
        <f>IF(ISBLANK(A1180),"",IF(ISERROR(VLOOKUP(A1180,'Cadastro-Estoque'!A:G,1,FALSE)),"Produto não cadastrado",VLOOKUP(A1180,'Cadastro-Estoque'!A:G,4,FALSE)))</f>
        <v/>
      </c>
      <c r="G1180" s="2" t="str">
        <f>IF(ISBLANK(A1180),"",IF(ISERROR(VLOOKUP(A1180,'Cadastro-Estoque'!A:G,1,FALSE)),"Produto não cadastrado",VLOOKUP(A1180,'Cadastro-Estoque'!A:G,2,FALSE)))</f>
        <v/>
      </c>
      <c r="H1180" s="2" t="str">
        <f>IF(ISERROR(VLOOKUP(A1180,'Cadastro-Estoque'!A:G,1,FALSE)),"",VLOOKUP(A1180,'Cadastro-Estoque'!A:G,3,FALSE))</f>
        <v/>
      </c>
    </row>
    <row r="1181" spans="5:8" ht="18.75" customHeight="1" x14ac:dyDescent="0.25">
      <c r="E1181" s="2" t="str">
        <f t="shared" si="18"/>
        <v/>
      </c>
      <c r="F1181" s="2" t="str">
        <f>IF(ISBLANK(A1181),"",IF(ISERROR(VLOOKUP(A1181,'Cadastro-Estoque'!A:G,1,FALSE)),"Produto não cadastrado",VLOOKUP(A1181,'Cadastro-Estoque'!A:G,4,FALSE)))</f>
        <v/>
      </c>
      <c r="G1181" s="2" t="str">
        <f>IF(ISBLANK(A1181),"",IF(ISERROR(VLOOKUP(A1181,'Cadastro-Estoque'!A:G,1,FALSE)),"Produto não cadastrado",VLOOKUP(A1181,'Cadastro-Estoque'!A:G,2,FALSE)))</f>
        <v/>
      </c>
      <c r="H1181" s="2" t="str">
        <f>IF(ISERROR(VLOOKUP(A1181,'Cadastro-Estoque'!A:G,1,FALSE)),"",VLOOKUP(A1181,'Cadastro-Estoque'!A:G,3,FALSE))</f>
        <v/>
      </c>
    </row>
    <row r="1182" spans="5:8" ht="18.75" customHeight="1" x14ac:dyDescent="0.25">
      <c r="E1182" s="2" t="str">
        <f t="shared" si="18"/>
        <v/>
      </c>
      <c r="F1182" s="2" t="str">
        <f>IF(ISBLANK(A1182),"",IF(ISERROR(VLOOKUP(A1182,'Cadastro-Estoque'!A:G,1,FALSE)),"Produto não cadastrado",VLOOKUP(A1182,'Cadastro-Estoque'!A:G,4,FALSE)))</f>
        <v/>
      </c>
      <c r="G1182" s="2" t="str">
        <f>IF(ISBLANK(A1182),"",IF(ISERROR(VLOOKUP(A1182,'Cadastro-Estoque'!A:G,1,FALSE)),"Produto não cadastrado",VLOOKUP(A1182,'Cadastro-Estoque'!A:G,2,FALSE)))</f>
        <v/>
      </c>
      <c r="H1182" s="2" t="str">
        <f>IF(ISERROR(VLOOKUP(A1182,'Cadastro-Estoque'!A:G,1,FALSE)),"",VLOOKUP(A1182,'Cadastro-Estoque'!A:G,3,FALSE))</f>
        <v/>
      </c>
    </row>
    <row r="1183" spans="5:8" ht="18.75" customHeight="1" x14ac:dyDescent="0.25">
      <c r="E1183" s="2" t="str">
        <f t="shared" si="18"/>
        <v/>
      </c>
      <c r="F1183" s="2" t="str">
        <f>IF(ISBLANK(A1183),"",IF(ISERROR(VLOOKUP(A1183,'Cadastro-Estoque'!A:G,1,FALSE)),"Produto não cadastrado",VLOOKUP(A1183,'Cadastro-Estoque'!A:G,4,FALSE)))</f>
        <v/>
      </c>
      <c r="G1183" s="2" t="str">
        <f>IF(ISBLANK(A1183),"",IF(ISERROR(VLOOKUP(A1183,'Cadastro-Estoque'!A:G,1,FALSE)),"Produto não cadastrado",VLOOKUP(A1183,'Cadastro-Estoque'!A:G,2,FALSE)))</f>
        <v/>
      </c>
      <c r="H1183" s="2" t="str">
        <f>IF(ISERROR(VLOOKUP(A1183,'Cadastro-Estoque'!A:G,1,FALSE)),"",VLOOKUP(A1183,'Cadastro-Estoque'!A:G,3,FALSE))</f>
        <v/>
      </c>
    </row>
    <row r="1184" spans="5:8" ht="18.75" customHeight="1" x14ac:dyDescent="0.25">
      <c r="E1184" s="2" t="str">
        <f t="shared" si="18"/>
        <v/>
      </c>
      <c r="F1184" s="2" t="str">
        <f>IF(ISBLANK(A1184),"",IF(ISERROR(VLOOKUP(A1184,'Cadastro-Estoque'!A:G,1,FALSE)),"Produto não cadastrado",VLOOKUP(A1184,'Cadastro-Estoque'!A:G,4,FALSE)))</f>
        <v/>
      </c>
      <c r="G1184" s="2" t="str">
        <f>IF(ISBLANK(A1184),"",IF(ISERROR(VLOOKUP(A1184,'Cadastro-Estoque'!A:G,1,FALSE)),"Produto não cadastrado",VLOOKUP(A1184,'Cadastro-Estoque'!A:G,2,FALSE)))</f>
        <v/>
      </c>
      <c r="H1184" s="2" t="str">
        <f>IF(ISERROR(VLOOKUP(A1184,'Cadastro-Estoque'!A:G,1,FALSE)),"",VLOOKUP(A1184,'Cadastro-Estoque'!A:G,3,FALSE))</f>
        <v/>
      </c>
    </row>
    <row r="1185" spans="5:8" ht="18.75" customHeight="1" x14ac:dyDescent="0.25">
      <c r="E1185" s="2" t="str">
        <f t="shared" si="18"/>
        <v/>
      </c>
      <c r="F1185" s="2" t="str">
        <f>IF(ISBLANK(A1185),"",IF(ISERROR(VLOOKUP(A1185,'Cadastro-Estoque'!A:G,1,FALSE)),"Produto não cadastrado",VLOOKUP(A1185,'Cadastro-Estoque'!A:G,4,FALSE)))</f>
        <v/>
      </c>
      <c r="G1185" s="2" t="str">
        <f>IF(ISBLANK(A1185),"",IF(ISERROR(VLOOKUP(A1185,'Cadastro-Estoque'!A:G,1,FALSE)),"Produto não cadastrado",VLOOKUP(A1185,'Cadastro-Estoque'!A:G,2,FALSE)))</f>
        <v/>
      </c>
      <c r="H1185" s="2" t="str">
        <f>IF(ISERROR(VLOOKUP(A1185,'Cadastro-Estoque'!A:G,1,FALSE)),"",VLOOKUP(A1185,'Cadastro-Estoque'!A:G,3,FALSE))</f>
        <v/>
      </c>
    </row>
    <row r="1186" spans="5:8" ht="18.75" customHeight="1" x14ac:dyDescent="0.25">
      <c r="E1186" s="2" t="str">
        <f t="shared" si="18"/>
        <v/>
      </c>
      <c r="F1186" s="2" t="str">
        <f>IF(ISBLANK(A1186),"",IF(ISERROR(VLOOKUP(A1186,'Cadastro-Estoque'!A:G,1,FALSE)),"Produto não cadastrado",VLOOKUP(A1186,'Cadastro-Estoque'!A:G,4,FALSE)))</f>
        <v/>
      </c>
      <c r="G1186" s="2" t="str">
        <f>IF(ISBLANK(A1186),"",IF(ISERROR(VLOOKUP(A1186,'Cadastro-Estoque'!A:G,1,FALSE)),"Produto não cadastrado",VLOOKUP(A1186,'Cadastro-Estoque'!A:G,2,FALSE)))</f>
        <v/>
      </c>
      <c r="H1186" s="2" t="str">
        <f>IF(ISERROR(VLOOKUP(A1186,'Cadastro-Estoque'!A:G,1,FALSE)),"",VLOOKUP(A1186,'Cadastro-Estoque'!A:G,3,FALSE))</f>
        <v/>
      </c>
    </row>
    <row r="1187" spans="5:8" ht="18.75" customHeight="1" x14ac:dyDescent="0.25">
      <c r="E1187" s="2" t="str">
        <f t="shared" si="18"/>
        <v/>
      </c>
      <c r="F1187" s="2" t="str">
        <f>IF(ISBLANK(A1187),"",IF(ISERROR(VLOOKUP(A1187,'Cadastro-Estoque'!A:G,1,FALSE)),"Produto não cadastrado",VLOOKUP(A1187,'Cadastro-Estoque'!A:G,4,FALSE)))</f>
        <v/>
      </c>
      <c r="G1187" s="2" t="str">
        <f>IF(ISBLANK(A1187),"",IF(ISERROR(VLOOKUP(A1187,'Cadastro-Estoque'!A:G,1,FALSE)),"Produto não cadastrado",VLOOKUP(A1187,'Cadastro-Estoque'!A:G,2,FALSE)))</f>
        <v/>
      </c>
      <c r="H1187" s="2" t="str">
        <f>IF(ISERROR(VLOOKUP(A1187,'Cadastro-Estoque'!A:G,1,FALSE)),"",VLOOKUP(A1187,'Cadastro-Estoque'!A:G,3,FALSE))</f>
        <v/>
      </c>
    </row>
    <row r="1188" spans="5:8" ht="18.75" customHeight="1" x14ac:dyDescent="0.25">
      <c r="E1188" s="2" t="str">
        <f t="shared" si="18"/>
        <v/>
      </c>
      <c r="F1188" s="2" t="str">
        <f>IF(ISBLANK(A1188),"",IF(ISERROR(VLOOKUP(A1188,'Cadastro-Estoque'!A:G,1,FALSE)),"Produto não cadastrado",VLOOKUP(A1188,'Cadastro-Estoque'!A:G,4,FALSE)))</f>
        <v/>
      </c>
      <c r="G1188" s="2" t="str">
        <f>IF(ISBLANK(A1188),"",IF(ISERROR(VLOOKUP(A1188,'Cadastro-Estoque'!A:G,1,FALSE)),"Produto não cadastrado",VLOOKUP(A1188,'Cadastro-Estoque'!A:G,2,FALSE)))</f>
        <v/>
      </c>
      <c r="H1188" s="2" t="str">
        <f>IF(ISERROR(VLOOKUP(A1188,'Cadastro-Estoque'!A:G,1,FALSE)),"",VLOOKUP(A1188,'Cadastro-Estoque'!A:G,3,FALSE))</f>
        <v/>
      </c>
    </row>
    <row r="1189" spans="5:8" ht="18.75" customHeight="1" x14ac:dyDescent="0.25">
      <c r="E1189" s="2" t="str">
        <f t="shared" si="18"/>
        <v/>
      </c>
      <c r="F1189" s="2" t="str">
        <f>IF(ISBLANK(A1189),"",IF(ISERROR(VLOOKUP(A1189,'Cadastro-Estoque'!A:G,1,FALSE)),"Produto não cadastrado",VLOOKUP(A1189,'Cadastro-Estoque'!A:G,4,FALSE)))</f>
        <v/>
      </c>
      <c r="G1189" s="2" t="str">
        <f>IF(ISBLANK(A1189),"",IF(ISERROR(VLOOKUP(A1189,'Cadastro-Estoque'!A:G,1,FALSE)),"Produto não cadastrado",VLOOKUP(A1189,'Cadastro-Estoque'!A:G,2,FALSE)))</f>
        <v/>
      </c>
      <c r="H1189" s="2" t="str">
        <f>IF(ISERROR(VLOOKUP(A1189,'Cadastro-Estoque'!A:G,1,FALSE)),"",VLOOKUP(A1189,'Cadastro-Estoque'!A:G,3,FALSE))</f>
        <v/>
      </c>
    </row>
    <row r="1190" spans="5:8" ht="18.75" customHeight="1" x14ac:dyDescent="0.25">
      <c r="E1190" s="2" t="str">
        <f t="shared" si="18"/>
        <v/>
      </c>
      <c r="F1190" s="2" t="str">
        <f>IF(ISBLANK(A1190),"",IF(ISERROR(VLOOKUP(A1190,'Cadastro-Estoque'!A:G,1,FALSE)),"Produto não cadastrado",VLOOKUP(A1190,'Cadastro-Estoque'!A:G,4,FALSE)))</f>
        <v/>
      </c>
      <c r="G1190" s="2" t="str">
        <f>IF(ISBLANK(A1190),"",IF(ISERROR(VLOOKUP(A1190,'Cadastro-Estoque'!A:G,1,FALSE)),"Produto não cadastrado",VLOOKUP(A1190,'Cadastro-Estoque'!A:G,2,FALSE)))</f>
        <v/>
      </c>
      <c r="H1190" s="2" t="str">
        <f>IF(ISERROR(VLOOKUP(A1190,'Cadastro-Estoque'!A:G,1,FALSE)),"",VLOOKUP(A1190,'Cadastro-Estoque'!A:G,3,FALSE))</f>
        <v/>
      </c>
    </row>
    <row r="1191" spans="5:8" ht="18.75" customHeight="1" x14ac:dyDescent="0.25">
      <c r="E1191" s="2" t="str">
        <f t="shared" si="18"/>
        <v/>
      </c>
      <c r="F1191" s="2" t="str">
        <f>IF(ISBLANK(A1191),"",IF(ISERROR(VLOOKUP(A1191,'Cadastro-Estoque'!A:G,1,FALSE)),"Produto não cadastrado",VLOOKUP(A1191,'Cadastro-Estoque'!A:G,4,FALSE)))</f>
        <v/>
      </c>
      <c r="G1191" s="2" t="str">
        <f>IF(ISBLANK(A1191),"",IF(ISERROR(VLOOKUP(A1191,'Cadastro-Estoque'!A:G,1,FALSE)),"Produto não cadastrado",VLOOKUP(A1191,'Cadastro-Estoque'!A:G,2,FALSE)))</f>
        <v/>
      </c>
      <c r="H1191" s="2" t="str">
        <f>IF(ISERROR(VLOOKUP(A1191,'Cadastro-Estoque'!A:G,1,FALSE)),"",VLOOKUP(A1191,'Cadastro-Estoque'!A:G,3,FALSE))</f>
        <v/>
      </c>
    </row>
    <row r="1192" spans="5:8" ht="18.75" customHeight="1" x14ac:dyDescent="0.25">
      <c r="E1192" s="2" t="str">
        <f t="shared" si="18"/>
        <v/>
      </c>
      <c r="F1192" s="2" t="str">
        <f>IF(ISBLANK(A1192),"",IF(ISERROR(VLOOKUP(A1192,'Cadastro-Estoque'!A:G,1,FALSE)),"Produto não cadastrado",VLOOKUP(A1192,'Cadastro-Estoque'!A:G,4,FALSE)))</f>
        <v/>
      </c>
      <c r="G1192" s="2" t="str">
        <f>IF(ISBLANK(A1192),"",IF(ISERROR(VLOOKUP(A1192,'Cadastro-Estoque'!A:G,1,FALSE)),"Produto não cadastrado",VLOOKUP(A1192,'Cadastro-Estoque'!A:G,2,FALSE)))</f>
        <v/>
      </c>
      <c r="H1192" s="2" t="str">
        <f>IF(ISERROR(VLOOKUP(A1192,'Cadastro-Estoque'!A:G,1,FALSE)),"",VLOOKUP(A1192,'Cadastro-Estoque'!A:G,3,FALSE))</f>
        <v/>
      </c>
    </row>
    <row r="1193" spans="5:8" ht="18.75" customHeight="1" x14ac:dyDescent="0.25">
      <c r="E1193" s="2" t="str">
        <f t="shared" si="18"/>
        <v/>
      </c>
      <c r="F1193" s="2" t="str">
        <f>IF(ISBLANK(A1193),"",IF(ISERROR(VLOOKUP(A1193,'Cadastro-Estoque'!A:G,1,FALSE)),"Produto não cadastrado",VLOOKUP(A1193,'Cadastro-Estoque'!A:G,4,FALSE)))</f>
        <v/>
      </c>
      <c r="G1193" s="2" t="str">
        <f>IF(ISBLANK(A1193),"",IF(ISERROR(VLOOKUP(A1193,'Cadastro-Estoque'!A:G,1,FALSE)),"Produto não cadastrado",VLOOKUP(A1193,'Cadastro-Estoque'!A:G,2,FALSE)))</f>
        <v/>
      </c>
      <c r="H1193" s="2" t="str">
        <f>IF(ISERROR(VLOOKUP(A1193,'Cadastro-Estoque'!A:G,1,FALSE)),"",VLOOKUP(A1193,'Cadastro-Estoque'!A:G,3,FALSE))</f>
        <v/>
      </c>
    </row>
    <row r="1194" spans="5:8" ht="18.75" customHeight="1" x14ac:dyDescent="0.25">
      <c r="E1194" s="2" t="str">
        <f t="shared" si="18"/>
        <v/>
      </c>
      <c r="F1194" s="2" t="str">
        <f>IF(ISBLANK(A1194),"",IF(ISERROR(VLOOKUP(A1194,'Cadastro-Estoque'!A:G,1,FALSE)),"Produto não cadastrado",VLOOKUP(A1194,'Cadastro-Estoque'!A:G,4,FALSE)))</f>
        <v/>
      </c>
      <c r="G1194" s="2" t="str">
        <f>IF(ISBLANK(A1194),"",IF(ISERROR(VLOOKUP(A1194,'Cadastro-Estoque'!A:G,1,FALSE)),"Produto não cadastrado",VLOOKUP(A1194,'Cadastro-Estoque'!A:G,2,FALSE)))</f>
        <v/>
      </c>
      <c r="H1194" s="2" t="str">
        <f>IF(ISERROR(VLOOKUP(A1194,'Cadastro-Estoque'!A:G,1,FALSE)),"",VLOOKUP(A1194,'Cadastro-Estoque'!A:G,3,FALSE))</f>
        <v/>
      </c>
    </row>
    <row r="1195" spans="5:8" ht="18.75" customHeight="1" x14ac:dyDescent="0.25">
      <c r="E1195" s="2" t="str">
        <f t="shared" si="18"/>
        <v/>
      </c>
      <c r="F1195" s="2" t="str">
        <f>IF(ISBLANK(A1195),"",IF(ISERROR(VLOOKUP(A1195,'Cadastro-Estoque'!A:G,1,FALSE)),"Produto não cadastrado",VLOOKUP(A1195,'Cadastro-Estoque'!A:G,4,FALSE)))</f>
        <v/>
      </c>
      <c r="G1195" s="2" t="str">
        <f>IF(ISBLANK(A1195),"",IF(ISERROR(VLOOKUP(A1195,'Cadastro-Estoque'!A:G,1,FALSE)),"Produto não cadastrado",VLOOKUP(A1195,'Cadastro-Estoque'!A:G,2,FALSE)))</f>
        <v/>
      </c>
      <c r="H1195" s="2" t="str">
        <f>IF(ISERROR(VLOOKUP(A1195,'Cadastro-Estoque'!A:G,1,FALSE)),"",VLOOKUP(A1195,'Cadastro-Estoque'!A:G,3,FALSE))</f>
        <v/>
      </c>
    </row>
    <row r="1196" spans="5:8" ht="18.75" customHeight="1" x14ac:dyDescent="0.25">
      <c r="E1196" s="2" t="str">
        <f t="shared" si="18"/>
        <v/>
      </c>
      <c r="F1196" s="2" t="str">
        <f>IF(ISBLANK(A1196),"",IF(ISERROR(VLOOKUP(A1196,'Cadastro-Estoque'!A:G,1,FALSE)),"Produto não cadastrado",VLOOKUP(A1196,'Cadastro-Estoque'!A:G,4,FALSE)))</f>
        <v/>
      </c>
      <c r="G1196" s="2" t="str">
        <f>IF(ISBLANK(A1196),"",IF(ISERROR(VLOOKUP(A1196,'Cadastro-Estoque'!A:G,1,FALSE)),"Produto não cadastrado",VLOOKUP(A1196,'Cadastro-Estoque'!A:G,2,FALSE)))</f>
        <v/>
      </c>
      <c r="H1196" s="2" t="str">
        <f>IF(ISERROR(VLOOKUP(A1196,'Cadastro-Estoque'!A:G,1,FALSE)),"",VLOOKUP(A1196,'Cadastro-Estoque'!A:G,3,FALSE))</f>
        <v/>
      </c>
    </row>
    <row r="1197" spans="5:8" ht="18.75" customHeight="1" x14ac:dyDescent="0.25">
      <c r="E1197" s="2" t="str">
        <f t="shared" si="18"/>
        <v/>
      </c>
      <c r="F1197" s="2" t="str">
        <f>IF(ISBLANK(A1197),"",IF(ISERROR(VLOOKUP(A1197,'Cadastro-Estoque'!A:G,1,FALSE)),"Produto não cadastrado",VLOOKUP(A1197,'Cadastro-Estoque'!A:G,4,FALSE)))</f>
        <v/>
      </c>
      <c r="G1197" s="2" t="str">
        <f>IF(ISBLANK(A1197),"",IF(ISERROR(VLOOKUP(A1197,'Cadastro-Estoque'!A:G,1,FALSE)),"Produto não cadastrado",VLOOKUP(A1197,'Cadastro-Estoque'!A:G,2,FALSE)))</f>
        <v/>
      </c>
      <c r="H1197" s="2" t="str">
        <f>IF(ISERROR(VLOOKUP(A1197,'Cadastro-Estoque'!A:G,1,FALSE)),"",VLOOKUP(A1197,'Cadastro-Estoque'!A:G,3,FALSE))</f>
        <v/>
      </c>
    </row>
    <row r="1198" spans="5:8" ht="18.75" customHeight="1" x14ac:dyDescent="0.25">
      <c r="E1198" s="2" t="str">
        <f t="shared" si="18"/>
        <v/>
      </c>
      <c r="F1198" s="2" t="str">
        <f>IF(ISBLANK(A1198),"",IF(ISERROR(VLOOKUP(A1198,'Cadastro-Estoque'!A:G,1,FALSE)),"Produto não cadastrado",VLOOKUP(A1198,'Cadastro-Estoque'!A:G,4,FALSE)))</f>
        <v/>
      </c>
      <c r="G1198" s="2" t="str">
        <f>IF(ISBLANK(A1198),"",IF(ISERROR(VLOOKUP(A1198,'Cadastro-Estoque'!A:G,1,FALSE)),"Produto não cadastrado",VLOOKUP(A1198,'Cadastro-Estoque'!A:G,2,FALSE)))</f>
        <v/>
      </c>
      <c r="H1198" s="2" t="str">
        <f>IF(ISERROR(VLOOKUP(A1198,'Cadastro-Estoque'!A:G,1,FALSE)),"",VLOOKUP(A1198,'Cadastro-Estoque'!A:G,3,FALSE))</f>
        <v/>
      </c>
    </row>
    <row r="1199" spans="5:8" ht="18.75" customHeight="1" x14ac:dyDescent="0.25">
      <c r="E1199" s="2" t="str">
        <f t="shared" si="18"/>
        <v/>
      </c>
      <c r="F1199" s="2" t="str">
        <f>IF(ISBLANK(A1199),"",IF(ISERROR(VLOOKUP(A1199,'Cadastro-Estoque'!A:G,1,FALSE)),"Produto não cadastrado",VLOOKUP(A1199,'Cadastro-Estoque'!A:G,4,FALSE)))</f>
        <v/>
      </c>
      <c r="G1199" s="2" t="str">
        <f>IF(ISBLANK(A1199),"",IF(ISERROR(VLOOKUP(A1199,'Cadastro-Estoque'!A:G,1,FALSE)),"Produto não cadastrado",VLOOKUP(A1199,'Cadastro-Estoque'!A:G,2,FALSE)))</f>
        <v/>
      </c>
      <c r="H1199" s="2" t="str">
        <f>IF(ISERROR(VLOOKUP(A1199,'Cadastro-Estoque'!A:G,1,FALSE)),"",VLOOKUP(A1199,'Cadastro-Estoque'!A:G,3,FALSE))</f>
        <v/>
      </c>
    </row>
    <row r="1200" spans="5:8" ht="18.75" customHeight="1" x14ac:dyDescent="0.25">
      <c r="E1200" s="2" t="str">
        <f t="shared" si="18"/>
        <v/>
      </c>
      <c r="F1200" s="2" t="str">
        <f>IF(ISBLANK(A1200),"",IF(ISERROR(VLOOKUP(A1200,'Cadastro-Estoque'!A:G,1,FALSE)),"Produto não cadastrado",VLOOKUP(A1200,'Cadastro-Estoque'!A:G,4,FALSE)))</f>
        <v/>
      </c>
      <c r="G1200" s="2" t="str">
        <f>IF(ISBLANK(A1200),"",IF(ISERROR(VLOOKUP(A1200,'Cadastro-Estoque'!A:G,1,FALSE)),"Produto não cadastrado",VLOOKUP(A1200,'Cadastro-Estoque'!A:G,2,FALSE)))</f>
        <v/>
      </c>
      <c r="H1200" s="2" t="str">
        <f>IF(ISERROR(VLOOKUP(A1200,'Cadastro-Estoque'!A:G,1,FALSE)),"",VLOOKUP(A1200,'Cadastro-Estoque'!A:G,3,FALSE))</f>
        <v/>
      </c>
    </row>
    <row r="1201" spans="5:8" ht="18.75" customHeight="1" x14ac:dyDescent="0.25">
      <c r="E1201" s="2" t="str">
        <f t="shared" si="18"/>
        <v/>
      </c>
      <c r="F1201" s="2" t="str">
        <f>IF(ISBLANK(A1201),"",IF(ISERROR(VLOOKUP(A1201,'Cadastro-Estoque'!A:G,1,FALSE)),"Produto não cadastrado",VLOOKUP(A1201,'Cadastro-Estoque'!A:G,4,FALSE)))</f>
        <v/>
      </c>
      <c r="G1201" s="2" t="str">
        <f>IF(ISBLANK(A1201),"",IF(ISERROR(VLOOKUP(A1201,'Cadastro-Estoque'!A:G,1,FALSE)),"Produto não cadastrado",VLOOKUP(A1201,'Cadastro-Estoque'!A:G,2,FALSE)))</f>
        <v/>
      </c>
      <c r="H1201" s="2" t="str">
        <f>IF(ISERROR(VLOOKUP(A1201,'Cadastro-Estoque'!A:G,1,FALSE)),"",VLOOKUP(A1201,'Cadastro-Estoque'!A:G,3,FALSE))</f>
        <v/>
      </c>
    </row>
    <row r="1202" spans="5:8" ht="18.75" customHeight="1" x14ac:dyDescent="0.25">
      <c r="E1202" s="2" t="str">
        <f t="shared" si="18"/>
        <v/>
      </c>
      <c r="F1202" s="2" t="str">
        <f>IF(ISBLANK(A1202),"",IF(ISERROR(VLOOKUP(A1202,'Cadastro-Estoque'!A:G,1,FALSE)),"Produto não cadastrado",VLOOKUP(A1202,'Cadastro-Estoque'!A:G,4,FALSE)))</f>
        <v/>
      </c>
      <c r="G1202" s="2" t="str">
        <f>IF(ISBLANK(A1202),"",IF(ISERROR(VLOOKUP(A1202,'Cadastro-Estoque'!A:G,1,FALSE)),"Produto não cadastrado",VLOOKUP(A1202,'Cadastro-Estoque'!A:G,2,FALSE)))</f>
        <v/>
      </c>
      <c r="H1202" s="2" t="str">
        <f>IF(ISERROR(VLOOKUP(A1202,'Cadastro-Estoque'!A:G,1,FALSE)),"",VLOOKUP(A1202,'Cadastro-Estoque'!A:G,3,FALSE))</f>
        <v/>
      </c>
    </row>
    <row r="1203" spans="5:8" ht="18.75" customHeight="1" x14ac:dyDescent="0.25">
      <c r="E1203" s="2" t="str">
        <f t="shared" si="18"/>
        <v/>
      </c>
      <c r="F1203" s="2" t="str">
        <f>IF(ISBLANK(A1203),"",IF(ISERROR(VLOOKUP(A1203,'Cadastro-Estoque'!A:G,1,FALSE)),"Produto não cadastrado",VLOOKUP(A1203,'Cadastro-Estoque'!A:G,4,FALSE)))</f>
        <v/>
      </c>
      <c r="G1203" s="2" t="str">
        <f>IF(ISBLANK(A1203),"",IF(ISERROR(VLOOKUP(A1203,'Cadastro-Estoque'!A:G,1,FALSE)),"Produto não cadastrado",VLOOKUP(A1203,'Cadastro-Estoque'!A:G,2,FALSE)))</f>
        <v/>
      </c>
      <c r="H1203" s="2" t="str">
        <f>IF(ISERROR(VLOOKUP(A1203,'Cadastro-Estoque'!A:G,1,FALSE)),"",VLOOKUP(A1203,'Cadastro-Estoque'!A:G,3,FALSE))</f>
        <v/>
      </c>
    </row>
    <row r="1204" spans="5:8" ht="18.75" customHeight="1" x14ac:dyDescent="0.25">
      <c r="E1204" s="2" t="str">
        <f t="shared" si="18"/>
        <v/>
      </c>
      <c r="F1204" s="2" t="str">
        <f>IF(ISBLANK(A1204),"",IF(ISERROR(VLOOKUP(A1204,'Cadastro-Estoque'!A:G,1,FALSE)),"Produto não cadastrado",VLOOKUP(A1204,'Cadastro-Estoque'!A:G,4,FALSE)))</f>
        <v/>
      </c>
      <c r="G1204" s="2" t="str">
        <f>IF(ISBLANK(A1204),"",IF(ISERROR(VLOOKUP(A1204,'Cadastro-Estoque'!A:G,1,FALSE)),"Produto não cadastrado",VLOOKUP(A1204,'Cadastro-Estoque'!A:G,2,FALSE)))</f>
        <v/>
      </c>
      <c r="H1204" s="2" t="str">
        <f>IF(ISERROR(VLOOKUP(A1204,'Cadastro-Estoque'!A:G,1,FALSE)),"",VLOOKUP(A1204,'Cadastro-Estoque'!A:G,3,FALSE))</f>
        <v/>
      </c>
    </row>
    <row r="1205" spans="5:8" ht="18.75" customHeight="1" x14ac:dyDescent="0.25">
      <c r="E1205" s="2" t="str">
        <f t="shared" si="18"/>
        <v/>
      </c>
      <c r="F1205" s="2" t="str">
        <f>IF(ISBLANK(A1205),"",IF(ISERROR(VLOOKUP(A1205,'Cadastro-Estoque'!A:G,1,FALSE)),"Produto não cadastrado",VLOOKUP(A1205,'Cadastro-Estoque'!A:G,4,FALSE)))</f>
        <v/>
      </c>
      <c r="G1205" s="2" t="str">
        <f>IF(ISBLANK(A1205),"",IF(ISERROR(VLOOKUP(A1205,'Cadastro-Estoque'!A:G,1,FALSE)),"Produto não cadastrado",VLOOKUP(A1205,'Cadastro-Estoque'!A:G,2,FALSE)))</f>
        <v/>
      </c>
      <c r="H1205" s="2" t="str">
        <f>IF(ISERROR(VLOOKUP(A1205,'Cadastro-Estoque'!A:G,1,FALSE)),"",VLOOKUP(A1205,'Cadastro-Estoque'!A:G,3,FALSE))</f>
        <v/>
      </c>
    </row>
    <row r="1206" spans="5:8" ht="18.75" customHeight="1" x14ac:dyDescent="0.25">
      <c r="E1206" s="2" t="str">
        <f t="shared" si="18"/>
        <v/>
      </c>
      <c r="F1206" s="2" t="str">
        <f>IF(ISBLANK(A1206),"",IF(ISERROR(VLOOKUP(A1206,'Cadastro-Estoque'!A:G,1,FALSE)),"Produto não cadastrado",VLOOKUP(A1206,'Cadastro-Estoque'!A:G,4,FALSE)))</f>
        <v/>
      </c>
      <c r="G1206" s="2" t="str">
        <f>IF(ISBLANK(A1206),"",IF(ISERROR(VLOOKUP(A1206,'Cadastro-Estoque'!A:G,1,FALSE)),"Produto não cadastrado",VLOOKUP(A1206,'Cadastro-Estoque'!A:G,2,FALSE)))</f>
        <v/>
      </c>
      <c r="H1206" s="2" t="str">
        <f>IF(ISERROR(VLOOKUP(A1206,'Cadastro-Estoque'!A:G,1,FALSE)),"",VLOOKUP(A1206,'Cadastro-Estoque'!A:G,3,FALSE))</f>
        <v/>
      </c>
    </row>
    <row r="1207" spans="5:8" ht="18.75" customHeight="1" x14ac:dyDescent="0.25">
      <c r="E1207" s="2" t="str">
        <f t="shared" si="18"/>
        <v/>
      </c>
      <c r="F1207" s="2" t="str">
        <f>IF(ISBLANK(A1207),"",IF(ISERROR(VLOOKUP(A1207,'Cadastro-Estoque'!A:G,1,FALSE)),"Produto não cadastrado",VLOOKUP(A1207,'Cadastro-Estoque'!A:G,4,FALSE)))</f>
        <v/>
      </c>
      <c r="G1207" s="2" t="str">
        <f>IF(ISBLANK(A1207),"",IF(ISERROR(VLOOKUP(A1207,'Cadastro-Estoque'!A:G,1,FALSE)),"Produto não cadastrado",VLOOKUP(A1207,'Cadastro-Estoque'!A:G,2,FALSE)))</f>
        <v/>
      </c>
      <c r="H1207" s="2" t="str">
        <f>IF(ISERROR(VLOOKUP(A1207,'Cadastro-Estoque'!A:G,1,FALSE)),"",VLOOKUP(A1207,'Cadastro-Estoque'!A:G,3,FALSE))</f>
        <v/>
      </c>
    </row>
    <row r="1208" spans="5:8" ht="18.75" customHeight="1" x14ac:dyDescent="0.25">
      <c r="E1208" s="2" t="str">
        <f t="shared" si="18"/>
        <v/>
      </c>
      <c r="F1208" s="2" t="str">
        <f>IF(ISBLANK(A1208),"",IF(ISERROR(VLOOKUP(A1208,'Cadastro-Estoque'!A:G,1,FALSE)),"Produto não cadastrado",VLOOKUP(A1208,'Cadastro-Estoque'!A:G,4,FALSE)))</f>
        <v/>
      </c>
      <c r="G1208" s="2" t="str">
        <f>IF(ISBLANK(A1208),"",IF(ISERROR(VLOOKUP(A1208,'Cadastro-Estoque'!A:G,1,FALSE)),"Produto não cadastrado",VLOOKUP(A1208,'Cadastro-Estoque'!A:G,2,FALSE)))</f>
        <v/>
      </c>
      <c r="H1208" s="2" t="str">
        <f>IF(ISERROR(VLOOKUP(A1208,'Cadastro-Estoque'!A:G,1,FALSE)),"",VLOOKUP(A1208,'Cadastro-Estoque'!A:G,3,FALSE))</f>
        <v/>
      </c>
    </row>
    <row r="1209" spans="5:8" ht="18.75" customHeight="1" x14ac:dyDescent="0.25">
      <c r="E1209" s="2" t="str">
        <f t="shared" si="18"/>
        <v/>
      </c>
      <c r="F1209" s="2" t="str">
        <f>IF(ISBLANK(A1209),"",IF(ISERROR(VLOOKUP(A1209,'Cadastro-Estoque'!A:G,1,FALSE)),"Produto não cadastrado",VLOOKUP(A1209,'Cadastro-Estoque'!A:G,4,FALSE)))</f>
        <v/>
      </c>
      <c r="G1209" s="2" t="str">
        <f>IF(ISBLANK(A1209),"",IF(ISERROR(VLOOKUP(A1209,'Cadastro-Estoque'!A:G,1,FALSE)),"Produto não cadastrado",VLOOKUP(A1209,'Cadastro-Estoque'!A:G,2,FALSE)))</f>
        <v/>
      </c>
      <c r="H1209" s="2" t="str">
        <f>IF(ISERROR(VLOOKUP(A1209,'Cadastro-Estoque'!A:G,1,FALSE)),"",VLOOKUP(A1209,'Cadastro-Estoque'!A:G,3,FALSE))</f>
        <v/>
      </c>
    </row>
    <row r="1210" spans="5:8" ht="18.75" customHeight="1" x14ac:dyDescent="0.25">
      <c r="E1210" s="2" t="str">
        <f t="shared" si="18"/>
        <v/>
      </c>
      <c r="F1210" s="2" t="str">
        <f>IF(ISBLANK(A1210),"",IF(ISERROR(VLOOKUP(A1210,'Cadastro-Estoque'!A:G,1,FALSE)),"Produto não cadastrado",VLOOKUP(A1210,'Cadastro-Estoque'!A:G,4,FALSE)))</f>
        <v/>
      </c>
      <c r="G1210" s="2" t="str">
        <f>IF(ISBLANK(A1210),"",IF(ISERROR(VLOOKUP(A1210,'Cadastro-Estoque'!A:G,1,FALSE)),"Produto não cadastrado",VLOOKUP(A1210,'Cadastro-Estoque'!A:G,2,FALSE)))</f>
        <v/>
      </c>
      <c r="H1210" s="2" t="str">
        <f>IF(ISERROR(VLOOKUP(A1210,'Cadastro-Estoque'!A:G,1,FALSE)),"",VLOOKUP(A1210,'Cadastro-Estoque'!A:G,3,FALSE))</f>
        <v/>
      </c>
    </row>
    <row r="1211" spans="5:8" ht="18.75" customHeight="1" x14ac:dyDescent="0.25">
      <c r="E1211" s="2" t="str">
        <f t="shared" si="18"/>
        <v/>
      </c>
      <c r="F1211" s="2" t="str">
        <f>IF(ISBLANK(A1211),"",IF(ISERROR(VLOOKUP(A1211,'Cadastro-Estoque'!A:G,1,FALSE)),"Produto não cadastrado",VLOOKUP(A1211,'Cadastro-Estoque'!A:G,4,FALSE)))</f>
        <v/>
      </c>
      <c r="G1211" s="2" t="str">
        <f>IF(ISBLANK(A1211),"",IF(ISERROR(VLOOKUP(A1211,'Cadastro-Estoque'!A:G,1,FALSE)),"Produto não cadastrado",VLOOKUP(A1211,'Cadastro-Estoque'!A:G,2,FALSE)))</f>
        <v/>
      </c>
      <c r="H1211" s="2" t="str">
        <f>IF(ISERROR(VLOOKUP(A1211,'Cadastro-Estoque'!A:G,1,FALSE)),"",VLOOKUP(A1211,'Cadastro-Estoque'!A:G,3,FALSE))</f>
        <v/>
      </c>
    </row>
    <row r="1212" spans="5:8" ht="18.75" customHeight="1" x14ac:dyDescent="0.25">
      <c r="E1212" s="2" t="str">
        <f t="shared" si="18"/>
        <v/>
      </c>
      <c r="F1212" s="2" t="str">
        <f>IF(ISBLANK(A1212),"",IF(ISERROR(VLOOKUP(A1212,'Cadastro-Estoque'!A:G,1,FALSE)),"Produto não cadastrado",VLOOKUP(A1212,'Cadastro-Estoque'!A:G,4,FALSE)))</f>
        <v/>
      </c>
      <c r="G1212" s="2" t="str">
        <f>IF(ISBLANK(A1212),"",IF(ISERROR(VLOOKUP(A1212,'Cadastro-Estoque'!A:G,1,FALSE)),"Produto não cadastrado",VLOOKUP(A1212,'Cadastro-Estoque'!A:G,2,FALSE)))</f>
        <v/>
      </c>
      <c r="H1212" s="2" t="str">
        <f>IF(ISERROR(VLOOKUP(A1212,'Cadastro-Estoque'!A:G,1,FALSE)),"",VLOOKUP(A1212,'Cadastro-Estoque'!A:G,3,FALSE))</f>
        <v/>
      </c>
    </row>
    <row r="1213" spans="5:8" ht="18.75" customHeight="1" x14ac:dyDescent="0.25">
      <c r="E1213" s="2" t="str">
        <f t="shared" si="18"/>
        <v/>
      </c>
      <c r="F1213" s="2" t="str">
        <f>IF(ISBLANK(A1213),"",IF(ISERROR(VLOOKUP(A1213,'Cadastro-Estoque'!A:G,1,FALSE)),"Produto não cadastrado",VLOOKUP(A1213,'Cadastro-Estoque'!A:G,4,FALSE)))</f>
        <v/>
      </c>
      <c r="G1213" s="2" t="str">
        <f>IF(ISBLANK(A1213),"",IF(ISERROR(VLOOKUP(A1213,'Cadastro-Estoque'!A:G,1,FALSE)),"Produto não cadastrado",VLOOKUP(A1213,'Cadastro-Estoque'!A:G,2,FALSE)))</f>
        <v/>
      </c>
      <c r="H1213" s="2" t="str">
        <f>IF(ISERROR(VLOOKUP(A1213,'Cadastro-Estoque'!A:G,1,FALSE)),"",VLOOKUP(A1213,'Cadastro-Estoque'!A:G,3,FALSE))</f>
        <v/>
      </c>
    </row>
    <row r="1214" spans="5:8" ht="18.75" customHeight="1" x14ac:dyDescent="0.25">
      <c r="E1214" s="2" t="str">
        <f t="shared" si="18"/>
        <v/>
      </c>
      <c r="F1214" s="2" t="str">
        <f>IF(ISBLANK(A1214),"",IF(ISERROR(VLOOKUP(A1214,'Cadastro-Estoque'!A:G,1,FALSE)),"Produto não cadastrado",VLOOKUP(A1214,'Cadastro-Estoque'!A:G,4,FALSE)))</f>
        <v/>
      </c>
      <c r="G1214" s="2" t="str">
        <f>IF(ISBLANK(A1214),"",IF(ISERROR(VLOOKUP(A1214,'Cadastro-Estoque'!A:G,1,FALSE)),"Produto não cadastrado",VLOOKUP(A1214,'Cadastro-Estoque'!A:G,2,FALSE)))</f>
        <v/>
      </c>
      <c r="H1214" s="2" t="str">
        <f>IF(ISERROR(VLOOKUP(A1214,'Cadastro-Estoque'!A:G,1,FALSE)),"",VLOOKUP(A1214,'Cadastro-Estoque'!A:G,3,FALSE))</f>
        <v/>
      </c>
    </row>
    <row r="1215" spans="5:8" ht="18.75" customHeight="1" x14ac:dyDescent="0.25">
      <c r="E1215" s="2" t="str">
        <f t="shared" si="18"/>
        <v/>
      </c>
      <c r="F1215" s="2" t="str">
        <f>IF(ISBLANK(A1215),"",IF(ISERROR(VLOOKUP(A1215,'Cadastro-Estoque'!A:G,1,FALSE)),"Produto não cadastrado",VLOOKUP(A1215,'Cadastro-Estoque'!A:G,4,FALSE)))</f>
        <v/>
      </c>
      <c r="G1215" s="2" t="str">
        <f>IF(ISBLANK(A1215),"",IF(ISERROR(VLOOKUP(A1215,'Cadastro-Estoque'!A:G,1,FALSE)),"Produto não cadastrado",VLOOKUP(A1215,'Cadastro-Estoque'!A:G,2,FALSE)))</f>
        <v/>
      </c>
      <c r="H1215" s="2" t="str">
        <f>IF(ISERROR(VLOOKUP(A1215,'Cadastro-Estoque'!A:G,1,FALSE)),"",VLOOKUP(A1215,'Cadastro-Estoque'!A:G,3,FALSE))</f>
        <v/>
      </c>
    </row>
    <row r="1216" spans="5:8" ht="18.75" customHeight="1" x14ac:dyDescent="0.25">
      <c r="E1216" s="2" t="str">
        <f t="shared" si="18"/>
        <v/>
      </c>
      <c r="F1216" s="2" t="str">
        <f>IF(ISBLANK(A1216),"",IF(ISERROR(VLOOKUP(A1216,'Cadastro-Estoque'!A:G,1,FALSE)),"Produto não cadastrado",VLOOKUP(A1216,'Cadastro-Estoque'!A:G,4,FALSE)))</f>
        <v/>
      </c>
      <c r="G1216" s="2" t="str">
        <f>IF(ISBLANK(A1216),"",IF(ISERROR(VLOOKUP(A1216,'Cadastro-Estoque'!A:G,1,FALSE)),"Produto não cadastrado",VLOOKUP(A1216,'Cadastro-Estoque'!A:G,2,FALSE)))</f>
        <v/>
      </c>
      <c r="H1216" s="2" t="str">
        <f>IF(ISERROR(VLOOKUP(A1216,'Cadastro-Estoque'!A:G,1,FALSE)),"",VLOOKUP(A1216,'Cadastro-Estoque'!A:G,3,FALSE))</f>
        <v/>
      </c>
    </row>
    <row r="1217" spans="5:8" ht="18.75" customHeight="1" x14ac:dyDescent="0.25">
      <c r="E1217" s="2" t="str">
        <f t="shared" si="18"/>
        <v/>
      </c>
      <c r="F1217" s="2" t="str">
        <f>IF(ISBLANK(A1217),"",IF(ISERROR(VLOOKUP(A1217,'Cadastro-Estoque'!A:G,1,FALSE)),"Produto não cadastrado",VLOOKUP(A1217,'Cadastro-Estoque'!A:G,4,FALSE)))</f>
        <v/>
      </c>
      <c r="G1217" s="2" t="str">
        <f>IF(ISBLANK(A1217),"",IF(ISERROR(VLOOKUP(A1217,'Cadastro-Estoque'!A:G,1,FALSE)),"Produto não cadastrado",VLOOKUP(A1217,'Cadastro-Estoque'!A:G,2,FALSE)))</f>
        <v/>
      </c>
      <c r="H1217" s="2" t="str">
        <f>IF(ISERROR(VLOOKUP(A1217,'Cadastro-Estoque'!A:G,1,FALSE)),"",VLOOKUP(A1217,'Cadastro-Estoque'!A:G,3,FALSE))</f>
        <v/>
      </c>
    </row>
    <row r="1218" spans="5:8" ht="18.75" customHeight="1" x14ac:dyDescent="0.25">
      <c r="E1218" s="2" t="str">
        <f t="shared" si="18"/>
        <v/>
      </c>
      <c r="F1218" s="2" t="str">
        <f>IF(ISBLANK(A1218),"",IF(ISERROR(VLOOKUP(A1218,'Cadastro-Estoque'!A:G,1,FALSE)),"Produto não cadastrado",VLOOKUP(A1218,'Cadastro-Estoque'!A:G,4,FALSE)))</f>
        <v/>
      </c>
      <c r="G1218" s="2" t="str">
        <f>IF(ISBLANK(A1218),"",IF(ISERROR(VLOOKUP(A1218,'Cadastro-Estoque'!A:G,1,FALSE)),"Produto não cadastrado",VLOOKUP(A1218,'Cadastro-Estoque'!A:G,2,FALSE)))</f>
        <v/>
      </c>
      <c r="H1218" s="2" t="str">
        <f>IF(ISERROR(VLOOKUP(A1218,'Cadastro-Estoque'!A:G,1,FALSE)),"",VLOOKUP(A1218,'Cadastro-Estoque'!A:G,3,FALSE))</f>
        <v/>
      </c>
    </row>
    <row r="1219" spans="5:8" ht="18.75" customHeight="1" x14ac:dyDescent="0.25">
      <c r="E1219" s="2" t="str">
        <f t="shared" ref="E1219:E1282" si="19">IF(ISBLANK(A1219),"",C1219*D1219)</f>
        <v/>
      </c>
      <c r="F1219" s="2" t="str">
        <f>IF(ISBLANK(A1219),"",IF(ISERROR(VLOOKUP(A1219,'Cadastro-Estoque'!A:G,1,FALSE)),"Produto não cadastrado",VLOOKUP(A1219,'Cadastro-Estoque'!A:G,4,FALSE)))</f>
        <v/>
      </c>
      <c r="G1219" s="2" t="str">
        <f>IF(ISBLANK(A1219),"",IF(ISERROR(VLOOKUP(A1219,'Cadastro-Estoque'!A:G,1,FALSE)),"Produto não cadastrado",VLOOKUP(A1219,'Cadastro-Estoque'!A:G,2,FALSE)))</f>
        <v/>
      </c>
      <c r="H1219" s="2" t="str">
        <f>IF(ISERROR(VLOOKUP(A1219,'Cadastro-Estoque'!A:G,1,FALSE)),"",VLOOKUP(A1219,'Cadastro-Estoque'!A:G,3,FALSE))</f>
        <v/>
      </c>
    </row>
    <row r="1220" spans="5:8" ht="18.75" customHeight="1" x14ac:dyDescent="0.25">
      <c r="E1220" s="2" t="str">
        <f t="shared" si="19"/>
        <v/>
      </c>
      <c r="F1220" s="2" t="str">
        <f>IF(ISBLANK(A1220),"",IF(ISERROR(VLOOKUP(A1220,'Cadastro-Estoque'!A:G,1,FALSE)),"Produto não cadastrado",VLOOKUP(A1220,'Cadastro-Estoque'!A:G,4,FALSE)))</f>
        <v/>
      </c>
      <c r="G1220" s="2" t="str">
        <f>IF(ISBLANK(A1220),"",IF(ISERROR(VLOOKUP(A1220,'Cadastro-Estoque'!A:G,1,FALSE)),"Produto não cadastrado",VLOOKUP(A1220,'Cadastro-Estoque'!A:G,2,FALSE)))</f>
        <v/>
      </c>
      <c r="H1220" s="2" t="str">
        <f>IF(ISERROR(VLOOKUP(A1220,'Cadastro-Estoque'!A:G,1,FALSE)),"",VLOOKUP(A1220,'Cadastro-Estoque'!A:G,3,FALSE))</f>
        <v/>
      </c>
    </row>
    <row r="1221" spans="5:8" ht="18.75" customHeight="1" x14ac:dyDescent="0.25">
      <c r="E1221" s="2" t="str">
        <f t="shared" si="19"/>
        <v/>
      </c>
      <c r="F1221" s="2" t="str">
        <f>IF(ISBLANK(A1221),"",IF(ISERROR(VLOOKUP(A1221,'Cadastro-Estoque'!A:G,1,FALSE)),"Produto não cadastrado",VLOOKUP(A1221,'Cadastro-Estoque'!A:G,4,FALSE)))</f>
        <v/>
      </c>
      <c r="G1221" s="2" t="str">
        <f>IF(ISBLANK(A1221),"",IF(ISERROR(VLOOKUP(A1221,'Cadastro-Estoque'!A:G,1,FALSE)),"Produto não cadastrado",VLOOKUP(A1221,'Cadastro-Estoque'!A:G,2,FALSE)))</f>
        <v/>
      </c>
      <c r="H1221" s="2" t="str">
        <f>IF(ISERROR(VLOOKUP(A1221,'Cadastro-Estoque'!A:G,1,FALSE)),"",VLOOKUP(A1221,'Cadastro-Estoque'!A:G,3,FALSE))</f>
        <v/>
      </c>
    </row>
    <row r="1222" spans="5:8" ht="18.75" customHeight="1" x14ac:dyDescent="0.25">
      <c r="E1222" s="2" t="str">
        <f t="shared" si="19"/>
        <v/>
      </c>
      <c r="F1222" s="2" t="str">
        <f>IF(ISBLANK(A1222),"",IF(ISERROR(VLOOKUP(A1222,'Cadastro-Estoque'!A:G,1,FALSE)),"Produto não cadastrado",VLOOKUP(A1222,'Cadastro-Estoque'!A:G,4,FALSE)))</f>
        <v/>
      </c>
      <c r="G1222" s="2" t="str">
        <f>IF(ISBLANK(A1222),"",IF(ISERROR(VLOOKUP(A1222,'Cadastro-Estoque'!A:G,1,FALSE)),"Produto não cadastrado",VLOOKUP(A1222,'Cadastro-Estoque'!A:G,2,FALSE)))</f>
        <v/>
      </c>
      <c r="H1222" s="2" t="str">
        <f>IF(ISERROR(VLOOKUP(A1222,'Cadastro-Estoque'!A:G,1,FALSE)),"",VLOOKUP(A1222,'Cadastro-Estoque'!A:G,3,FALSE))</f>
        <v/>
      </c>
    </row>
    <row r="1223" spans="5:8" ht="18.75" customHeight="1" x14ac:dyDescent="0.25">
      <c r="E1223" s="2" t="str">
        <f t="shared" si="19"/>
        <v/>
      </c>
      <c r="F1223" s="2" t="str">
        <f>IF(ISBLANK(A1223),"",IF(ISERROR(VLOOKUP(A1223,'Cadastro-Estoque'!A:G,1,FALSE)),"Produto não cadastrado",VLOOKUP(A1223,'Cadastro-Estoque'!A:G,4,FALSE)))</f>
        <v/>
      </c>
      <c r="G1223" s="2" t="str">
        <f>IF(ISBLANK(A1223),"",IF(ISERROR(VLOOKUP(A1223,'Cadastro-Estoque'!A:G,1,FALSE)),"Produto não cadastrado",VLOOKUP(A1223,'Cadastro-Estoque'!A:G,2,FALSE)))</f>
        <v/>
      </c>
      <c r="H1223" s="2" t="str">
        <f>IF(ISERROR(VLOOKUP(A1223,'Cadastro-Estoque'!A:G,1,FALSE)),"",VLOOKUP(A1223,'Cadastro-Estoque'!A:G,3,FALSE))</f>
        <v/>
      </c>
    </row>
    <row r="1224" spans="5:8" ht="18.75" customHeight="1" x14ac:dyDescent="0.25">
      <c r="E1224" s="2" t="str">
        <f t="shared" si="19"/>
        <v/>
      </c>
      <c r="F1224" s="2" t="str">
        <f>IF(ISBLANK(A1224),"",IF(ISERROR(VLOOKUP(A1224,'Cadastro-Estoque'!A:G,1,FALSE)),"Produto não cadastrado",VLOOKUP(A1224,'Cadastro-Estoque'!A:G,4,FALSE)))</f>
        <v/>
      </c>
      <c r="G1224" s="2" t="str">
        <f>IF(ISBLANK(A1224),"",IF(ISERROR(VLOOKUP(A1224,'Cadastro-Estoque'!A:G,1,FALSE)),"Produto não cadastrado",VLOOKUP(A1224,'Cadastro-Estoque'!A:G,2,FALSE)))</f>
        <v/>
      </c>
      <c r="H1224" s="2" t="str">
        <f>IF(ISERROR(VLOOKUP(A1224,'Cadastro-Estoque'!A:G,1,FALSE)),"",VLOOKUP(A1224,'Cadastro-Estoque'!A:G,3,FALSE))</f>
        <v/>
      </c>
    </row>
    <row r="1225" spans="5:8" ht="18.75" customHeight="1" x14ac:dyDescent="0.25">
      <c r="E1225" s="2" t="str">
        <f t="shared" si="19"/>
        <v/>
      </c>
      <c r="F1225" s="2" t="str">
        <f>IF(ISBLANK(A1225),"",IF(ISERROR(VLOOKUP(A1225,'Cadastro-Estoque'!A:G,1,FALSE)),"Produto não cadastrado",VLOOKUP(A1225,'Cadastro-Estoque'!A:G,4,FALSE)))</f>
        <v/>
      </c>
      <c r="G1225" s="2" t="str">
        <f>IF(ISBLANK(A1225),"",IF(ISERROR(VLOOKUP(A1225,'Cadastro-Estoque'!A:G,1,FALSE)),"Produto não cadastrado",VLOOKUP(A1225,'Cadastro-Estoque'!A:G,2,FALSE)))</f>
        <v/>
      </c>
      <c r="H1225" s="2" t="str">
        <f>IF(ISERROR(VLOOKUP(A1225,'Cadastro-Estoque'!A:G,1,FALSE)),"",VLOOKUP(A1225,'Cadastro-Estoque'!A:G,3,FALSE))</f>
        <v/>
      </c>
    </row>
    <row r="1226" spans="5:8" ht="18.75" customHeight="1" x14ac:dyDescent="0.25">
      <c r="E1226" s="2" t="str">
        <f t="shared" si="19"/>
        <v/>
      </c>
      <c r="F1226" s="2" t="str">
        <f>IF(ISBLANK(A1226),"",IF(ISERROR(VLOOKUP(A1226,'Cadastro-Estoque'!A:G,1,FALSE)),"Produto não cadastrado",VLOOKUP(A1226,'Cadastro-Estoque'!A:G,4,FALSE)))</f>
        <v/>
      </c>
      <c r="G1226" s="2" t="str">
        <f>IF(ISBLANK(A1226),"",IF(ISERROR(VLOOKUP(A1226,'Cadastro-Estoque'!A:G,1,FALSE)),"Produto não cadastrado",VLOOKUP(A1226,'Cadastro-Estoque'!A:G,2,FALSE)))</f>
        <v/>
      </c>
      <c r="H1226" s="2" t="str">
        <f>IF(ISERROR(VLOOKUP(A1226,'Cadastro-Estoque'!A:G,1,FALSE)),"",VLOOKUP(A1226,'Cadastro-Estoque'!A:G,3,FALSE))</f>
        <v/>
      </c>
    </row>
    <row r="1227" spans="5:8" ht="18.75" customHeight="1" x14ac:dyDescent="0.25">
      <c r="E1227" s="2" t="str">
        <f t="shared" si="19"/>
        <v/>
      </c>
      <c r="F1227" s="2" t="str">
        <f>IF(ISBLANK(A1227),"",IF(ISERROR(VLOOKUP(A1227,'Cadastro-Estoque'!A:G,1,FALSE)),"Produto não cadastrado",VLOOKUP(A1227,'Cadastro-Estoque'!A:G,4,FALSE)))</f>
        <v/>
      </c>
      <c r="G1227" s="2" t="str">
        <f>IF(ISBLANK(A1227),"",IF(ISERROR(VLOOKUP(A1227,'Cadastro-Estoque'!A:G,1,FALSE)),"Produto não cadastrado",VLOOKUP(A1227,'Cadastro-Estoque'!A:G,2,FALSE)))</f>
        <v/>
      </c>
      <c r="H1227" s="2" t="str">
        <f>IF(ISERROR(VLOOKUP(A1227,'Cadastro-Estoque'!A:G,1,FALSE)),"",VLOOKUP(A1227,'Cadastro-Estoque'!A:G,3,FALSE))</f>
        <v/>
      </c>
    </row>
    <row r="1228" spans="5:8" ht="18.75" customHeight="1" x14ac:dyDescent="0.25">
      <c r="E1228" s="2" t="str">
        <f t="shared" si="19"/>
        <v/>
      </c>
      <c r="F1228" s="2" t="str">
        <f>IF(ISBLANK(A1228),"",IF(ISERROR(VLOOKUP(A1228,'Cadastro-Estoque'!A:G,1,FALSE)),"Produto não cadastrado",VLOOKUP(A1228,'Cadastro-Estoque'!A:G,4,FALSE)))</f>
        <v/>
      </c>
      <c r="G1228" s="2" t="str">
        <f>IF(ISBLANK(A1228),"",IF(ISERROR(VLOOKUP(A1228,'Cadastro-Estoque'!A:G,1,FALSE)),"Produto não cadastrado",VLOOKUP(A1228,'Cadastro-Estoque'!A:G,2,FALSE)))</f>
        <v/>
      </c>
      <c r="H1228" s="2" t="str">
        <f>IF(ISERROR(VLOOKUP(A1228,'Cadastro-Estoque'!A:G,1,FALSE)),"",VLOOKUP(A1228,'Cadastro-Estoque'!A:G,3,FALSE))</f>
        <v/>
      </c>
    </row>
    <row r="1229" spans="5:8" ht="18.75" customHeight="1" x14ac:dyDescent="0.25">
      <c r="E1229" s="2" t="str">
        <f t="shared" si="19"/>
        <v/>
      </c>
      <c r="F1229" s="2" t="str">
        <f>IF(ISBLANK(A1229),"",IF(ISERROR(VLOOKUP(A1229,'Cadastro-Estoque'!A:G,1,FALSE)),"Produto não cadastrado",VLOOKUP(A1229,'Cadastro-Estoque'!A:G,4,FALSE)))</f>
        <v/>
      </c>
      <c r="G1229" s="2" t="str">
        <f>IF(ISBLANK(A1229),"",IF(ISERROR(VLOOKUP(A1229,'Cadastro-Estoque'!A:G,1,FALSE)),"Produto não cadastrado",VLOOKUP(A1229,'Cadastro-Estoque'!A:G,2,FALSE)))</f>
        <v/>
      </c>
      <c r="H1229" s="2" t="str">
        <f>IF(ISERROR(VLOOKUP(A1229,'Cadastro-Estoque'!A:G,1,FALSE)),"",VLOOKUP(A1229,'Cadastro-Estoque'!A:G,3,FALSE))</f>
        <v/>
      </c>
    </row>
    <row r="1230" spans="5:8" ht="18.75" customHeight="1" x14ac:dyDescent="0.25">
      <c r="E1230" s="2" t="str">
        <f t="shared" si="19"/>
        <v/>
      </c>
      <c r="F1230" s="2" t="str">
        <f>IF(ISBLANK(A1230),"",IF(ISERROR(VLOOKUP(A1230,'Cadastro-Estoque'!A:G,1,FALSE)),"Produto não cadastrado",VLOOKUP(A1230,'Cadastro-Estoque'!A:G,4,FALSE)))</f>
        <v/>
      </c>
      <c r="G1230" s="2" t="str">
        <f>IF(ISBLANK(A1230),"",IF(ISERROR(VLOOKUP(A1230,'Cadastro-Estoque'!A:G,1,FALSE)),"Produto não cadastrado",VLOOKUP(A1230,'Cadastro-Estoque'!A:G,2,FALSE)))</f>
        <v/>
      </c>
      <c r="H1230" s="2" t="str">
        <f>IF(ISERROR(VLOOKUP(A1230,'Cadastro-Estoque'!A:G,1,FALSE)),"",VLOOKUP(A1230,'Cadastro-Estoque'!A:G,3,FALSE))</f>
        <v/>
      </c>
    </row>
    <row r="1231" spans="5:8" ht="18.75" customHeight="1" x14ac:dyDescent="0.25">
      <c r="E1231" s="2" t="str">
        <f t="shared" si="19"/>
        <v/>
      </c>
      <c r="F1231" s="2" t="str">
        <f>IF(ISBLANK(A1231),"",IF(ISERROR(VLOOKUP(A1231,'Cadastro-Estoque'!A:G,1,FALSE)),"Produto não cadastrado",VLOOKUP(A1231,'Cadastro-Estoque'!A:G,4,FALSE)))</f>
        <v/>
      </c>
      <c r="G1231" s="2" t="str">
        <f>IF(ISBLANK(A1231),"",IF(ISERROR(VLOOKUP(A1231,'Cadastro-Estoque'!A:G,1,FALSE)),"Produto não cadastrado",VLOOKUP(A1231,'Cadastro-Estoque'!A:G,2,FALSE)))</f>
        <v/>
      </c>
      <c r="H1231" s="2" t="str">
        <f>IF(ISERROR(VLOOKUP(A1231,'Cadastro-Estoque'!A:G,1,FALSE)),"",VLOOKUP(A1231,'Cadastro-Estoque'!A:G,3,FALSE))</f>
        <v/>
      </c>
    </row>
    <row r="1232" spans="5:8" ht="18.75" customHeight="1" x14ac:dyDescent="0.25">
      <c r="E1232" s="2" t="str">
        <f t="shared" si="19"/>
        <v/>
      </c>
      <c r="F1232" s="2" t="str">
        <f>IF(ISBLANK(A1232),"",IF(ISERROR(VLOOKUP(A1232,'Cadastro-Estoque'!A:G,1,FALSE)),"Produto não cadastrado",VLOOKUP(A1232,'Cadastro-Estoque'!A:G,4,FALSE)))</f>
        <v/>
      </c>
      <c r="G1232" s="2" t="str">
        <f>IF(ISBLANK(A1232),"",IF(ISERROR(VLOOKUP(A1232,'Cadastro-Estoque'!A:G,1,FALSE)),"Produto não cadastrado",VLOOKUP(A1232,'Cadastro-Estoque'!A:G,2,FALSE)))</f>
        <v/>
      </c>
      <c r="H1232" s="2" t="str">
        <f>IF(ISERROR(VLOOKUP(A1232,'Cadastro-Estoque'!A:G,1,FALSE)),"",VLOOKUP(A1232,'Cadastro-Estoque'!A:G,3,FALSE))</f>
        <v/>
      </c>
    </row>
    <row r="1233" spans="5:8" ht="18.75" customHeight="1" x14ac:dyDescent="0.25">
      <c r="E1233" s="2" t="str">
        <f t="shared" si="19"/>
        <v/>
      </c>
      <c r="F1233" s="2" t="str">
        <f>IF(ISBLANK(A1233),"",IF(ISERROR(VLOOKUP(A1233,'Cadastro-Estoque'!A:G,1,FALSE)),"Produto não cadastrado",VLOOKUP(A1233,'Cadastro-Estoque'!A:G,4,FALSE)))</f>
        <v/>
      </c>
      <c r="G1233" s="2" t="str">
        <f>IF(ISBLANK(A1233),"",IF(ISERROR(VLOOKUP(A1233,'Cadastro-Estoque'!A:G,1,FALSE)),"Produto não cadastrado",VLOOKUP(A1233,'Cadastro-Estoque'!A:G,2,FALSE)))</f>
        <v/>
      </c>
      <c r="H1233" s="2" t="str">
        <f>IF(ISERROR(VLOOKUP(A1233,'Cadastro-Estoque'!A:G,1,FALSE)),"",VLOOKUP(A1233,'Cadastro-Estoque'!A:G,3,FALSE))</f>
        <v/>
      </c>
    </row>
    <row r="1234" spans="5:8" ht="18.75" customHeight="1" x14ac:dyDescent="0.25">
      <c r="E1234" s="2" t="str">
        <f t="shared" si="19"/>
        <v/>
      </c>
      <c r="F1234" s="2" t="str">
        <f>IF(ISBLANK(A1234),"",IF(ISERROR(VLOOKUP(A1234,'Cadastro-Estoque'!A:G,1,FALSE)),"Produto não cadastrado",VLOOKUP(A1234,'Cadastro-Estoque'!A:G,4,FALSE)))</f>
        <v/>
      </c>
      <c r="G1234" s="2" t="str">
        <f>IF(ISBLANK(A1234),"",IF(ISERROR(VLOOKUP(A1234,'Cadastro-Estoque'!A:G,1,FALSE)),"Produto não cadastrado",VLOOKUP(A1234,'Cadastro-Estoque'!A:G,2,FALSE)))</f>
        <v/>
      </c>
      <c r="H1234" s="2" t="str">
        <f>IF(ISERROR(VLOOKUP(A1234,'Cadastro-Estoque'!A:G,1,FALSE)),"",VLOOKUP(A1234,'Cadastro-Estoque'!A:G,3,FALSE))</f>
        <v/>
      </c>
    </row>
    <row r="1235" spans="5:8" ht="18.75" customHeight="1" x14ac:dyDescent="0.25">
      <c r="E1235" s="2" t="str">
        <f t="shared" si="19"/>
        <v/>
      </c>
      <c r="F1235" s="2" t="str">
        <f>IF(ISBLANK(A1235),"",IF(ISERROR(VLOOKUP(A1235,'Cadastro-Estoque'!A:G,1,FALSE)),"Produto não cadastrado",VLOOKUP(A1235,'Cadastro-Estoque'!A:G,4,FALSE)))</f>
        <v/>
      </c>
      <c r="G1235" s="2" t="str">
        <f>IF(ISBLANK(A1235),"",IF(ISERROR(VLOOKUP(A1235,'Cadastro-Estoque'!A:G,1,FALSE)),"Produto não cadastrado",VLOOKUP(A1235,'Cadastro-Estoque'!A:G,2,FALSE)))</f>
        <v/>
      </c>
      <c r="H1235" s="2" t="str">
        <f>IF(ISERROR(VLOOKUP(A1235,'Cadastro-Estoque'!A:G,1,FALSE)),"",VLOOKUP(A1235,'Cadastro-Estoque'!A:G,3,FALSE))</f>
        <v/>
      </c>
    </row>
    <row r="1236" spans="5:8" ht="18.75" customHeight="1" x14ac:dyDescent="0.25">
      <c r="E1236" s="2" t="str">
        <f t="shared" si="19"/>
        <v/>
      </c>
      <c r="F1236" s="2" t="str">
        <f>IF(ISBLANK(A1236),"",IF(ISERROR(VLOOKUP(A1236,'Cadastro-Estoque'!A:G,1,FALSE)),"Produto não cadastrado",VLOOKUP(A1236,'Cadastro-Estoque'!A:G,4,FALSE)))</f>
        <v/>
      </c>
      <c r="G1236" s="2" t="str">
        <f>IF(ISBLANK(A1236),"",IF(ISERROR(VLOOKUP(A1236,'Cadastro-Estoque'!A:G,1,FALSE)),"Produto não cadastrado",VLOOKUP(A1236,'Cadastro-Estoque'!A:G,2,FALSE)))</f>
        <v/>
      </c>
      <c r="H1236" s="2" t="str">
        <f>IF(ISERROR(VLOOKUP(A1236,'Cadastro-Estoque'!A:G,1,FALSE)),"",VLOOKUP(A1236,'Cadastro-Estoque'!A:G,3,FALSE))</f>
        <v/>
      </c>
    </row>
    <row r="1237" spans="5:8" ht="18.75" customHeight="1" x14ac:dyDescent="0.25">
      <c r="E1237" s="2" t="str">
        <f t="shared" si="19"/>
        <v/>
      </c>
      <c r="F1237" s="2" t="str">
        <f>IF(ISBLANK(A1237),"",IF(ISERROR(VLOOKUP(A1237,'Cadastro-Estoque'!A:G,1,FALSE)),"Produto não cadastrado",VLOOKUP(A1237,'Cadastro-Estoque'!A:G,4,FALSE)))</f>
        <v/>
      </c>
      <c r="G1237" s="2" t="str">
        <f>IF(ISBLANK(A1237),"",IF(ISERROR(VLOOKUP(A1237,'Cadastro-Estoque'!A:G,1,FALSE)),"Produto não cadastrado",VLOOKUP(A1237,'Cadastro-Estoque'!A:G,2,FALSE)))</f>
        <v/>
      </c>
      <c r="H1237" s="2" t="str">
        <f>IF(ISERROR(VLOOKUP(A1237,'Cadastro-Estoque'!A:G,1,FALSE)),"",VLOOKUP(A1237,'Cadastro-Estoque'!A:G,3,FALSE))</f>
        <v/>
      </c>
    </row>
    <row r="1238" spans="5:8" ht="18.75" customHeight="1" x14ac:dyDescent="0.25">
      <c r="E1238" s="2" t="str">
        <f t="shared" si="19"/>
        <v/>
      </c>
      <c r="F1238" s="2" t="str">
        <f>IF(ISBLANK(A1238),"",IF(ISERROR(VLOOKUP(A1238,'Cadastro-Estoque'!A:G,1,FALSE)),"Produto não cadastrado",VLOOKUP(A1238,'Cadastro-Estoque'!A:G,4,FALSE)))</f>
        <v/>
      </c>
      <c r="G1238" s="2" t="str">
        <f>IF(ISBLANK(A1238),"",IF(ISERROR(VLOOKUP(A1238,'Cadastro-Estoque'!A:G,1,FALSE)),"Produto não cadastrado",VLOOKUP(A1238,'Cadastro-Estoque'!A:G,2,FALSE)))</f>
        <v/>
      </c>
      <c r="H1238" s="2" t="str">
        <f>IF(ISERROR(VLOOKUP(A1238,'Cadastro-Estoque'!A:G,1,FALSE)),"",VLOOKUP(A1238,'Cadastro-Estoque'!A:G,3,FALSE))</f>
        <v/>
      </c>
    </row>
    <row r="1239" spans="5:8" ht="18.75" customHeight="1" x14ac:dyDescent="0.25">
      <c r="E1239" s="2" t="str">
        <f t="shared" si="19"/>
        <v/>
      </c>
      <c r="F1239" s="2" t="str">
        <f>IF(ISBLANK(A1239),"",IF(ISERROR(VLOOKUP(A1239,'Cadastro-Estoque'!A:G,1,FALSE)),"Produto não cadastrado",VLOOKUP(A1239,'Cadastro-Estoque'!A:G,4,FALSE)))</f>
        <v/>
      </c>
      <c r="G1239" s="2" t="str">
        <f>IF(ISBLANK(A1239),"",IF(ISERROR(VLOOKUP(A1239,'Cadastro-Estoque'!A:G,1,FALSE)),"Produto não cadastrado",VLOOKUP(A1239,'Cadastro-Estoque'!A:G,2,FALSE)))</f>
        <v/>
      </c>
      <c r="H1239" s="2" t="str">
        <f>IF(ISERROR(VLOOKUP(A1239,'Cadastro-Estoque'!A:G,1,FALSE)),"",VLOOKUP(A1239,'Cadastro-Estoque'!A:G,3,FALSE))</f>
        <v/>
      </c>
    </row>
    <row r="1240" spans="5:8" ht="18.75" customHeight="1" x14ac:dyDescent="0.25">
      <c r="E1240" s="2" t="str">
        <f t="shared" si="19"/>
        <v/>
      </c>
      <c r="F1240" s="2" t="str">
        <f>IF(ISBLANK(A1240),"",IF(ISERROR(VLOOKUP(A1240,'Cadastro-Estoque'!A:G,1,FALSE)),"Produto não cadastrado",VLOOKUP(A1240,'Cadastro-Estoque'!A:G,4,FALSE)))</f>
        <v/>
      </c>
      <c r="G1240" s="2" t="str">
        <f>IF(ISBLANK(A1240),"",IF(ISERROR(VLOOKUP(A1240,'Cadastro-Estoque'!A:G,1,FALSE)),"Produto não cadastrado",VLOOKUP(A1240,'Cadastro-Estoque'!A:G,2,FALSE)))</f>
        <v/>
      </c>
      <c r="H1240" s="2" t="str">
        <f>IF(ISERROR(VLOOKUP(A1240,'Cadastro-Estoque'!A:G,1,FALSE)),"",VLOOKUP(A1240,'Cadastro-Estoque'!A:G,3,FALSE))</f>
        <v/>
      </c>
    </row>
    <row r="1241" spans="5:8" ht="18.75" customHeight="1" x14ac:dyDescent="0.25">
      <c r="E1241" s="2" t="str">
        <f t="shared" si="19"/>
        <v/>
      </c>
      <c r="F1241" s="2" t="str">
        <f>IF(ISBLANK(A1241),"",IF(ISERROR(VLOOKUP(A1241,'Cadastro-Estoque'!A:G,1,FALSE)),"Produto não cadastrado",VLOOKUP(A1241,'Cadastro-Estoque'!A:G,4,FALSE)))</f>
        <v/>
      </c>
      <c r="G1241" s="2" t="str">
        <f>IF(ISBLANK(A1241),"",IF(ISERROR(VLOOKUP(A1241,'Cadastro-Estoque'!A:G,1,FALSE)),"Produto não cadastrado",VLOOKUP(A1241,'Cadastro-Estoque'!A:G,2,FALSE)))</f>
        <v/>
      </c>
      <c r="H1241" s="2" t="str">
        <f>IF(ISERROR(VLOOKUP(A1241,'Cadastro-Estoque'!A:G,1,FALSE)),"",VLOOKUP(A1241,'Cadastro-Estoque'!A:G,3,FALSE))</f>
        <v/>
      </c>
    </row>
    <row r="1242" spans="5:8" ht="18.75" customHeight="1" x14ac:dyDescent="0.25">
      <c r="E1242" s="2" t="str">
        <f t="shared" si="19"/>
        <v/>
      </c>
      <c r="F1242" s="2" t="str">
        <f>IF(ISBLANK(A1242),"",IF(ISERROR(VLOOKUP(A1242,'Cadastro-Estoque'!A:G,1,FALSE)),"Produto não cadastrado",VLOOKUP(A1242,'Cadastro-Estoque'!A:G,4,FALSE)))</f>
        <v/>
      </c>
      <c r="G1242" s="2" t="str">
        <f>IF(ISBLANK(A1242),"",IF(ISERROR(VLOOKUP(A1242,'Cadastro-Estoque'!A:G,1,FALSE)),"Produto não cadastrado",VLOOKUP(A1242,'Cadastro-Estoque'!A:G,2,FALSE)))</f>
        <v/>
      </c>
      <c r="H1242" s="2" t="str">
        <f>IF(ISERROR(VLOOKUP(A1242,'Cadastro-Estoque'!A:G,1,FALSE)),"",VLOOKUP(A1242,'Cadastro-Estoque'!A:G,3,FALSE))</f>
        <v/>
      </c>
    </row>
    <row r="1243" spans="5:8" ht="18.75" customHeight="1" x14ac:dyDescent="0.25">
      <c r="E1243" s="2" t="str">
        <f t="shared" si="19"/>
        <v/>
      </c>
      <c r="F1243" s="2" t="str">
        <f>IF(ISBLANK(A1243),"",IF(ISERROR(VLOOKUP(A1243,'Cadastro-Estoque'!A:G,1,FALSE)),"Produto não cadastrado",VLOOKUP(A1243,'Cadastro-Estoque'!A:G,4,FALSE)))</f>
        <v/>
      </c>
      <c r="G1243" s="2" t="str">
        <f>IF(ISBLANK(A1243),"",IF(ISERROR(VLOOKUP(A1243,'Cadastro-Estoque'!A:G,1,FALSE)),"Produto não cadastrado",VLOOKUP(A1243,'Cadastro-Estoque'!A:G,2,FALSE)))</f>
        <v/>
      </c>
      <c r="H1243" s="2" t="str">
        <f>IF(ISERROR(VLOOKUP(A1243,'Cadastro-Estoque'!A:G,1,FALSE)),"",VLOOKUP(A1243,'Cadastro-Estoque'!A:G,3,FALSE))</f>
        <v/>
      </c>
    </row>
    <row r="1244" spans="5:8" ht="18.75" customHeight="1" x14ac:dyDescent="0.25">
      <c r="E1244" s="2" t="str">
        <f t="shared" si="19"/>
        <v/>
      </c>
      <c r="F1244" s="2" t="str">
        <f>IF(ISBLANK(A1244),"",IF(ISERROR(VLOOKUP(A1244,'Cadastro-Estoque'!A:G,1,FALSE)),"Produto não cadastrado",VLOOKUP(A1244,'Cadastro-Estoque'!A:G,4,FALSE)))</f>
        <v/>
      </c>
      <c r="G1244" s="2" t="str">
        <f>IF(ISBLANK(A1244),"",IF(ISERROR(VLOOKUP(A1244,'Cadastro-Estoque'!A:G,1,FALSE)),"Produto não cadastrado",VLOOKUP(A1244,'Cadastro-Estoque'!A:G,2,FALSE)))</f>
        <v/>
      </c>
      <c r="H1244" s="2" t="str">
        <f>IF(ISERROR(VLOOKUP(A1244,'Cadastro-Estoque'!A:G,1,FALSE)),"",VLOOKUP(A1244,'Cadastro-Estoque'!A:G,3,FALSE))</f>
        <v/>
      </c>
    </row>
    <row r="1245" spans="5:8" ht="18.75" customHeight="1" x14ac:dyDescent="0.25">
      <c r="E1245" s="2" t="str">
        <f t="shared" si="19"/>
        <v/>
      </c>
      <c r="F1245" s="2" t="str">
        <f>IF(ISBLANK(A1245),"",IF(ISERROR(VLOOKUP(A1245,'Cadastro-Estoque'!A:G,1,FALSE)),"Produto não cadastrado",VLOOKUP(A1245,'Cadastro-Estoque'!A:G,4,FALSE)))</f>
        <v/>
      </c>
      <c r="G1245" s="2" t="str">
        <f>IF(ISBLANK(A1245),"",IF(ISERROR(VLOOKUP(A1245,'Cadastro-Estoque'!A:G,1,FALSE)),"Produto não cadastrado",VLOOKUP(A1245,'Cadastro-Estoque'!A:G,2,FALSE)))</f>
        <v/>
      </c>
      <c r="H1245" s="2" t="str">
        <f>IF(ISERROR(VLOOKUP(A1245,'Cadastro-Estoque'!A:G,1,FALSE)),"",VLOOKUP(A1245,'Cadastro-Estoque'!A:G,3,FALSE))</f>
        <v/>
      </c>
    </row>
    <row r="1246" spans="5:8" ht="18.75" customHeight="1" x14ac:dyDescent="0.25">
      <c r="E1246" s="2" t="str">
        <f t="shared" si="19"/>
        <v/>
      </c>
      <c r="F1246" s="2" t="str">
        <f>IF(ISBLANK(A1246),"",IF(ISERROR(VLOOKUP(A1246,'Cadastro-Estoque'!A:G,1,FALSE)),"Produto não cadastrado",VLOOKUP(A1246,'Cadastro-Estoque'!A:G,4,FALSE)))</f>
        <v/>
      </c>
      <c r="G1246" s="2" t="str">
        <f>IF(ISBLANK(A1246),"",IF(ISERROR(VLOOKUP(A1246,'Cadastro-Estoque'!A:G,1,FALSE)),"Produto não cadastrado",VLOOKUP(A1246,'Cadastro-Estoque'!A:G,2,FALSE)))</f>
        <v/>
      </c>
      <c r="H1246" s="2" t="str">
        <f>IF(ISERROR(VLOOKUP(A1246,'Cadastro-Estoque'!A:G,1,FALSE)),"",VLOOKUP(A1246,'Cadastro-Estoque'!A:G,3,FALSE))</f>
        <v/>
      </c>
    </row>
    <row r="1247" spans="5:8" ht="18.75" customHeight="1" x14ac:dyDescent="0.25">
      <c r="E1247" s="2" t="str">
        <f t="shared" si="19"/>
        <v/>
      </c>
      <c r="F1247" s="2" t="str">
        <f>IF(ISBLANK(A1247),"",IF(ISERROR(VLOOKUP(A1247,'Cadastro-Estoque'!A:G,1,FALSE)),"Produto não cadastrado",VLOOKUP(A1247,'Cadastro-Estoque'!A:G,4,FALSE)))</f>
        <v/>
      </c>
      <c r="G1247" s="2" t="str">
        <f>IF(ISBLANK(A1247),"",IF(ISERROR(VLOOKUP(A1247,'Cadastro-Estoque'!A:G,1,FALSE)),"Produto não cadastrado",VLOOKUP(A1247,'Cadastro-Estoque'!A:G,2,FALSE)))</f>
        <v/>
      </c>
      <c r="H1247" s="2" t="str">
        <f>IF(ISERROR(VLOOKUP(A1247,'Cadastro-Estoque'!A:G,1,FALSE)),"",VLOOKUP(A1247,'Cadastro-Estoque'!A:G,3,FALSE))</f>
        <v/>
      </c>
    </row>
    <row r="1248" spans="5:8" ht="18.75" customHeight="1" x14ac:dyDescent="0.25">
      <c r="E1248" s="2" t="str">
        <f t="shared" si="19"/>
        <v/>
      </c>
      <c r="F1248" s="2" t="str">
        <f>IF(ISBLANK(A1248),"",IF(ISERROR(VLOOKUP(A1248,'Cadastro-Estoque'!A:G,1,FALSE)),"Produto não cadastrado",VLOOKUP(A1248,'Cadastro-Estoque'!A:G,4,FALSE)))</f>
        <v/>
      </c>
      <c r="G1248" s="2" t="str">
        <f>IF(ISBLANK(A1248),"",IF(ISERROR(VLOOKUP(A1248,'Cadastro-Estoque'!A:G,1,FALSE)),"Produto não cadastrado",VLOOKUP(A1248,'Cadastro-Estoque'!A:G,2,FALSE)))</f>
        <v/>
      </c>
      <c r="H1248" s="2" t="str">
        <f>IF(ISERROR(VLOOKUP(A1248,'Cadastro-Estoque'!A:G,1,FALSE)),"",VLOOKUP(A1248,'Cadastro-Estoque'!A:G,3,FALSE))</f>
        <v/>
      </c>
    </row>
    <row r="1249" spans="5:8" ht="18.75" customHeight="1" x14ac:dyDescent="0.25">
      <c r="E1249" s="2" t="str">
        <f t="shared" si="19"/>
        <v/>
      </c>
      <c r="F1249" s="2" t="str">
        <f>IF(ISBLANK(A1249),"",IF(ISERROR(VLOOKUP(A1249,'Cadastro-Estoque'!A:G,1,FALSE)),"Produto não cadastrado",VLOOKUP(A1249,'Cadastro-Estoque'!A:G,4,FALSE)))</f>
        <v/>
      </c>
      <c r="G1249" s="2" t="str">
        <f>IF(ISBLANK(A1249),"",IF(ISERROR(VLOOKUP(A1249,'Cadastro-Estoque'!A:G,1,FALSE)),"Produto não cadastrado",VLOOKUP(A1249,'Cadastro-Estoque'!A:G,2,FALSE)))</f>
        <v/>
      </c>
      <c r="H1249" s="2" t="str">
        <f>IF(ISERROR(VLOOKUP(A1249,'Cadastro-Estoque'!A:G,1,FALSE)),"",VLOOKUP(A1249,'Cadastro-Estoque'!A:G,3,FALSE))</f>
        <v/>
      </c>
    </row>
    <row r="1250" spans="5:8" ht="18.75" customHeight="1" x14ac:dyDescent="0.25">
      <c r="E1250" s="2" t="str">
        <f t="shared" si="19"/>
        <v/>
      </c>
      <c r="F1250" s="2" t="str">
        <f>IF(ISBLANK(A1250),"",IF(ISERROR(VLOOKUP(A1250,'Cadastro-Estoque'!A:G,1,FALSE)),"Produto não cadastrado",VLOOKUP(A1250,'Cadastro-Estoque'!A:G,4,FALSE)))</f>
        <v/>
      </c>
      <c r="G1250" s="2" t="str">
        <f>IF(ISBLANK(A1250),"",IF(ISERROR(VLOOKUP(A1250,'Cadastro-Estoque'!A:G,1,FALSE)),"Produto não cadastrado",VLOOKUP(A1250,'Cadastro-Estoque'!A:G,2,FALSE)))</f>
        <v/>
      </c>
      <c r="H1250" s="2" t="str">
        <f>IF(ISERROR(VLOOKUP(A1250,'Cadastro-Estoque'!A:G,1,FALSE)),"",VLOOKUP(A1250,'Cadastro-Estoque'!A:G,3,FALSE))</f>
        <v/>
      </c>
    </row>
    <row r="1251" spans="5:8" ht="18.75" customHeight="1" x14ac:dyDescent="0.25">
      <c r="E1251" s="2" t="str">
        <f t="shared" si="19"/>
        <v/>
      </c>
      <c r="F1251" s="2" t="str">
        <f>IF(ISBLANK(A1251),"",IF(ISERROR(VLOOKUP(A1251,'Cadastro-Estoque'!A:G,1,FALSE)),"Produto não cadastrado",VLOOKUP(A1251,'Cadastro-Estoque'!A:G,4,FALSE)))</f>
        <v/>
      </c>
      <c r="G1251" s="2" t="str">
        <f>IF(ISBLANK(A1251),"",IF(ISERROR(VLOOKUP(A1251,'Cadastro-Estoque'!A:G,1,FALSE)),"Produto não cadastrado",VLOOKUP(A1251,'Cadastro-Estoque'!A:G,2,FALSE)))</f>
        <v/>
      </c>
      <c r="H1251" s="2" t="str">
        <f>IF(ISERROR(VLOOKUP(A1251,'Cadastro-Estoque'!A:G,1,FALSE)),"",VLOOKUP(A1251,'Cadastro-Estoque'!A:G,3,FALSE))</f>
        <v/>
      </c>
    </row>
    <row r="1252" spans="5:8" ht="18.75" customHeight="1" x14ac:dyDescent="0.25">
      <c r="E1252" s="2" t="str">
        <f t="shared" si="19"/>
        <v/>
      </c>
      <c r="F1252" s="2" t="str">
        <f>IF(ISBLANK(A1252),"",IF(ISERROR(VLOOKUP(A1252,'Cadastro-Estoque'!A:G,1,FALSE)),"Produto não cadastrado",VLOOKUP(A1252,'Cadastro-Estoque'!A:G,4,FALSE)))</f>
        <v/>
      </c>
      <c r="G1252" s="2" t="str">
        <f>IF(ISBLANK(A1252),"",IF(ISERROR(VLOOKUP(A1252,'Cadastro-Estoque'!A:G,1,FALSE)),"Produto não cadastrado",VLOOKUP(A1252,'Cadastro-Estoque'!A:G,2,FALSE)))</f>
        <v/>
      </c>
      <c r="H1252" s="2" t="str">
        <f>IF(ISERROR(VLOOKUP(A1252,'Cadastro-Estoque'!A:G,1,FALSE)),"",VLOOKUP(A1252,'Cadastro-Estoque'!A:G,3,FALSE))</f>
        <v/>
      </c>
    </row>
    <row r="1253" spans="5:8" ht="18.75" customHeight="1" x14ac:dyDescent="0.25">
      <c r="E1253" s="2" t="str">
        <f t="shared" si="19"/>
        <v/>
      </c>
      <c r="F1253" s="2" t="str">
        <f>IF(ISBLANK(A1253),"",IF(ISERROR(VLOOKUP(A1253,'Cadastro-Estoque'!A:G,1,FALSE)),"Produto não cadastrado",VLOOKUP(A1253,'Cadastro-Estoque'!A:G,4,FALSE)))</f>
        <v/>
      </c>
      <c r="G1253" s="2" t="str">
        <f>IF(ISBLANK(A1253),"",IF(ISERROR(VLOOKUP(A1253,'Cadastro-Estoque'!A:G,1,FALSE)),"Produto não cadastrado",VLOOKUP(A1253,'Cadastro-Estoque'!A:G,2,FALSE)))</f>
        <v/>
      </c>
      <c r="H1253" s="2" t="str">
        <f>IF(ISERROR(VLOOKUP(A1253,'Cadastro-Estoque'!A:G,1,FALSE)),"",VLOOKUP(A1253,'Cadastro-Estoque'!A:G,3,FALSE))</f>
        <v/>
      </c>
    </row>
    <row r="1254" spans="5:8" ht="18.75" customHeight="1" x14ac:dyDescent="0.25">
      <c r="E1254" s="2" t="str">
        <f t="shared" si="19"/>
        <v/>
      </c>
      <c r="F1254" s="2" t="str">
        <f>IF(ISBLANK(A1254),"",IF(ISERROR(VLOOKUP(A1254,'Cadastro-Estoque'!A:G,1,FALSE)),"Produto não cadastrado",VLOOKUP(A1254,'Cadastro-Estoque'!A:G,4,FALSE)))</f>
        <v/>
      </c>
      <c r="G1254" s="2" t="str">
        <f>IF(ISBLANK(A1254),"",IF(ISERROR(VLOOKUP(A1254,'Cadastro-Estoque'!A:G,1,FALSE)),"Produto não cadastrado",VLOOKUP(A1254,'Cadastro-Estoque'!A:G,2,FALSE)))</f>
        <v/>
      </c>
      <c r="H1254" s="2" t="str">
        <f>IF(ISERROR(VLOOKUP(A1254,'Cadastro-Estoque'!A:G,1,FALSE)),"",VLOOKUP(A1254,'Cadastro-Estoque'!A:G,3,FALSE))</f>
        <v/>
      </c>
    </row>
    <row r="1255" spans="5:8" ht="18.75" customHeight="1" x14ac:dyDescent="0.25">
      <c r="E1255" s="2" t="str">
        <f t="shared" si="19"/>
        <v/>
      </c>
      <c r="F1255" s="2" t="str">
        <f>IF(ISBLANK(A1255),"",IF(ISERROR(VLOOKUP(A1255,'Cadastro-Estoque'!A:G,1,FALSE)),"Produto não cadastrado",VLOOKUP(A1255,'Cadastro-Estoque'!A:G,4,FALSE)))</f>
        <v/>
      </c>
      <c r="G1255" s="2" t="str">
        <f>IF(ISBLANK(A1255),"",IF(ISERROR(VLOOKUP(A1255,'Cadastro-Estoque'!A:G,1,FALSE)),"Produto não cadastrado",VLOOKUP(A1255,'Cadastro-Estoque'!A:G,2,FALSE)))</f>
        <v/>
      </c>
      <c r="H1255" s="2" t="str">
        <f>IF(ISERROR(VLOOKUP(A1255,'Cadastro-Estoque'!A:G,1,FALSE)),"",VLOOKUP(A1255,'Cadastro-Estoque'!A:G,3,FALSE))</f>
        <v/>
      </c>
    </row>
    <row r="1256" spans="5:8" ht="18.75" customHeight="1" x14ac:dyDescent="0.25">
      <c r="E1256" s="2" t="str">
        <f t="shared" si="19"/>
        <v/>
      </c>
      <c r="F1256" s="2" t="str">
        <f>IF(ISBLANK(A1256),"",IF(ISERROR(VLOOKUP(A1256,'Cadastro-Estoque'!A:G,1,FALSE)),"Produto não cadastrado",VLOOKUP(A1256,'Cadastro-Estoque'!A:G,4,FALSE)))</f>
        <v/>
      </c>
      <c r="G1256" s="2" t="str">
        <f>IF(ISBLANK(A1256),"",IF(ISERROR(VLOOKUP(A1256,'Cadastro-Estoque'!A:G,1,FALSE)),"Produto não cadastrado",VLOOKUP(A1256,'Cadastro-Estoque'!A:G,2,FALSE)))</f>
        <v/>
      </c>
      <c r="H1256" s="2" t="str">
        <f>IF(ISERROR(VLOOKUP(A1256,'Cadastro-Estoque'!A:G,1,FALSE)),"",VLOOKUP(A1256,'Cadastro-Estoque'!A:G,3,FALSE))</f>
        <v/>
      </c>
    </row>
    <row r="1257" spans="5:8" ht="18.75" customHeight="1" x14ac:dyDescent="0.25">
      <c r="E1257" s="2" t="str">
        <f t="shared" si="19"/>
        <v/>
      </c>
      <c r="F1257" s="2" t="str">
        <f>IF(ISBLANK(A1257),"",IF(ISERROR(VLOOKUP(A1257,'Cadastro-Estoque'!A:G,1,FALSE)),"Produto não cadastrado",VLOOKUP(A1257,'Cadastro-Estoque'!A:G,4,FALSE)))</f>
        <v/>
      </c>
      <c r="G1257" s="2" t="str">
        <f>IF(ISBLANK(A1257),"",IF(ISERROR(VLOOKUP(A1257,'Cadastro-Estoque'!A:G,1,FALSE)),"Produto não cadastrado",VLOOKUP(A1257,'Cadastro-Estoque'!A:G,2,FALSE)))</f>
        <v/>
      </c>
      <c r="H1257" s="2" t="str">
        <f>IF(ISERROR(VLOOKUP(A1257,'Cadastro-Estoque'!A:G,1,FALSE)),"",VLOOKUP(A1257,'Cadastro-Estoque'!A:G,3,FALSE))</f>
        <v/>
      </c>
    </row>
    <row r="1258" spans="5:8" ht="18.75" customHeight="1" x14ac:dyDescent="0.25">
      <c r="E1258" s="2" t="str">
        <f t="shared" si="19"/>
        <v/>
      </c>
      <c r="F1258" s="2" t="str">
        <f>IF(ISBLANK(A1258),"",IF(ISERROR(VLOOKUP(A1258,'Cadastro-Estoque'!A:G,1,FALSE)),"Produto não cadastrado",VLOOKUP(A1258,'Cadastro-Estoque'!A:G,4,FALSE)))</f>
        <v/>
      </c>
      <c r="G1258" s="2" t="str">
        <f>IF(ISBLANK(A1258),"",IF(ISERROR(VLOOKUP(A1258,'Cadastro-Estoque'!A:G,1,FALSE)),"Produto não cadastrado",VLOOKUP(A1258,'Cadastro-Estoque'!A:G,2,FALSE)))</f>
        <v/>
      </c>
      <c r="H1258" s="2" t="str">
        <f>IF(ISERROR(VLOOKUP(A1258,'Cadastro-Estoque'!A:G,1,FALSE)),"",VLOOKUP(A1258,'Cadastro-Estoque'!A:G,3,FALSE))</f>
        <v/>
      </c>
    </row>
    <row r="1259" spans="5:8" ht="18.75" customHeight="1" x14ac:dyDescent="0.25">
      <c r="E1259" s="2" t="str">
        <f t="shared" si="19"/>
        <v/>
      </c>
      <c r="F1259" s="2" t="str">
        <f>IF(ISBLANK(A1259),"",IF(ISERROR(VLOOKUP(A1259,'Cadastro-Estoque'!A:G,1,FALSE)),"Produto não cadastrado",VLOOKUP(A1259,'Cadastro-Estoque'!A:G,4,FALSE)))</f>
        <v/>
      </c>
      <c r="G1259" s="2" t="str">
        <f>IF(ISBLANK(A1259),"",IF(ISERROR(VLOOKUP(A1259,'Cadastro-Estoque'!A:G,1,FALSE)),"Produto não cadastrado",VLOOKUP(A1259,'Cadastro-Estoque'!A:G,2,FALSE)))</f>
        <v/>
      </c>
      <c r="H1259" s="2" t="str">
        <f>IF(ISERROR(VLOOKUP(A1259,'Cadastro-Estoque'!A:G,1,FALSE)),"",VLOOKUP(A1259,'Cadastro-Estoque'!A:G,3,FALSE))</f>
        <v/>
      </c>
    </row>
    <row r="1260" spans="5:8" ht="18.75" customHeight="1" x14ac:dyDescent="0.25">
      <c r="E1260" s="2" t="str">
        <f t="shared" si="19"/>
        <v/>
      </c>
      <c r="F1260" s="2" t="str">
        <f>IF(ISBLANK(A1260),"",IF(ISERROR(VLOOKUP(A1260,'Cadastro-Estoque'!A:G,1,FALSE)),"Produto não cadastrado",VLOOKUP(A1260,'Cadastro-Estoque'!A:G,4,FALSE)))</f>
        <v/>
      </c>
      <c r="G1260" s="2" t="str">
        <f>IF(ISBLANK(A1260),"",IF(ISERROR(VLOOKUP(A1260,'Cadastro-Estoque'!A:G,1,FALSE)),"Produto não cadastrado",VLOOKUP(A1260,'Cadastro-Estoque'!A:G,2,FALSE)))</f>
        <v/>
      </c>
      <c r="H1260" s="2" t="str">
        <f>IF(ISERROR(VLOOKUP(A1260,'Cadastro-Estoque'!A:G,1,FALSE)),"",VLOOKUP(A1260,'Cadastro-Estoque'!A:G,3,FALSE))</f>
        <v/>
      </c>
    </row>
    <row r="1261" spans="5:8" ht="18.75" customHeight="1" x14ac:dyDescent="0.25">
      <c r="E1261" s="2" t="str">
        <f t="shared" si="19"/>
        <v/>
      </c>
      <c r="F1261" s="2" t="str">
        <f>IF(ISBLANK(A1261),"",IF(ISERROR(VLOOKUP(A1261,'Cadastro-Estoque'!A:G,1,FALSE)),"Produto não cadastrado",VLOOKUP(A1261,'Cadastro-Estoque'!A:G,4,FALSE)))</f>
        <v/>
      </c>
      <c r="G1261" s="2" t="str">
        <f>IF(ISBLANK(A1261),"",IF(ISERROR(VLOOKUP(A1261,'Cadastro-Estoque'!A:G,1,FALSE)),"Produto não cadastrado",VLOOKUP(A1261,'Cadastro-Estoque'!A:G,2,FALSE)))</f>
        <v/>
      </c>
      <c r="H1261" s="2" t="str">
        <f>IF(ISERROR(VLOOKUP(A1261,'Cadastro-Estoque'!A:G,1,FALSE)),"",VLOOKUP(A1261,'Cadastro-Estoque'!A:G,3,FALSE))</f>
        <v/>
      </c>
    </row>
    <row r="1262" spans="5:8" ht="18.75" customHeight="1" x14ac:dyDescent="0.25">
      <c r="E1262" s="2" t="str">
        <f t="shared" si="19"/>
        <v/>
      </c>
      <c r="F1262" s="2" t="str">
        <f>IF(ISBLANK(A1262),"",IF(ISERROR(VLOOKUP(A1262,'Cadastro-Estoque'!A:G,1,FALSE)),"Produto não cadastrado",VLOOKUP(A1262,'Cadastro-Estoque'!A:G,4,FALSE)))</f>
        <v/>
      </c>
      <c r="G1262" s="2" t="str">
        <f>IF(ISBLANK(A1262),"",IF(ISERROR(VLOOKUP(A1262,'Cadastro-Estoque'!A:G,1,FALSE)),"Produto não cadastrado",VLOOKUP(A1262,'Cadastro-Estoque'!A:G,2,FALSE)))</f>
        <v/>
      </c>
      <c r="H1262" s="2" t="str">
        <f>IF(ISERROR(VLOOKUP(A1262,'Cadastro-Estoque'!A:G,1,FALSE)),"",VLOOKUP(A1262,'Cadastro-Estoque'!A:G,3,FALSE))</f>
        <v/>
      </c>
    </row>
    <row r="1263" spans="5:8" ht="18.75" customHeight="1" x14ac:dyDescent="0.25">
      <c r="E1263" s="2" t="str">
        <f t="shared" si="19"/>
        <v/>
      </c>
      <c r="F1263" s="2" t="str">
        <f>IF(ISBLANK(A1263),"",IF(ISERROR(VLOOKUP(A1263,'Cadastro-Estoque'!A:G,1,FALSE)),"Produto não cadastrado",VLOOKUP(A1263,'Cadastro-Estoque'!A:G,4,FALSE)))</f>
        <v/>
      </c>
      <c r="G1263" s="2" t="str">
        <f>IF(ISBLANK(A1263),"",IF(ISERROR(VLOOKUP(A1263,'Cadastro-Estoque'!A:G,1,FALSE)),"Produto não cadastrado",VLOOKUP(A1263,'Cadastro-Estoque'!A:G,2,FALSE)))</f>
        <v/>
      </c>
      <c r="H1263" s="2" t="str">
        <f>IF(ISERROR(VLOOKUP(A1263,'Cadastro-Estoque'!A:G,1,FALSE)),"",VLOOKUP(A1263,'Cadastro-Estoque'!A:G,3,FALSE))</f>
        <v/>
      </c>
    </row>
    <row r="1264" spans="5:8" ht="18.75" customHeight="1" x14ac:dyDescent="0.25">
      <c r="E1264" s="2" t="str">
        <f t="shared" si="19"/>
        <v/>
      </c>
      <c r="F1264" s="2" t="str">
        <f>IF(ISBLANK(A1264),"",IF(ISERROR(VLOOKUP(A1264,'Cadastro-Estoque'!A:G,1,FALSE)),"Produto não cadastrado",VLOOKUP(A1264,'Cadastro-Estoque'!A:G,4,FALSE)))</f>
        <v/>
      </c>
      <c r="G1264" s="2" t="str">
        <f>IF(ISBLANK(A1264),"",IF(ISERROR(VLOOKUP(A1264,'Cadastro-Estoque'!A:G,1,FALSE)),"Produto não cadastrado",VLOOKUP(A1264,'Cadastro-Estoque'!A:G,2,FALSE)))</f>
        <v/>
      </c>
      <c r="H1264" s="2" t="str">
        <f>IF(ISERROR(VLOOKUP(A1264,'Cadastro-Estoque'!A:G,1,FALSE)),"",VLOOKUP(A1264,'Cadastro-Estoque'!A:G,3,FALSE))</f>
        <v/>
      </c>
    </row>
    <row r="1265" spans="5:8" ht="18.75" customHeight="1" x14ac:dyDescent="0.25">
      <c r="E1265" s="2" t="str">
        <f t="shared" si="19"/>
        <v/>
      </c>
      <c r="F1265" s="2" t="str">
        <f>IF(ISBLANK(A1265),"",IF(ISERROR(VLOOKUP(A1265,'Cadastro-Estoque'!A:G,1,FALSE)),"Produto não cadastrado",VLOOKUP(A1265,'Cadastro-Estoque'!A:G,4,FALSE)))</f>
        <v/>
      </c>
      <c r="G1265" s="2" t="str">
        <f>IF(ISBLANK(A1265),"",IF(ISERROR(VLOOKUP(A1265,'Cadastro-Estoque'!A:G,1,FALSE)),"Produto não cadastrado",VLOOKUP(A1265,'Cadastro-Estoque'!A:G,2,FALSE)))</f>
        <v/>
      </c>
      <c r="H1265" s="2" t="str">
        <f>IF(ISERROR(VLOOKUP(A1265,'Cadastro-Estoque'!A:G,1,FALSE)),"",VLOOKUP(A1265,'Cadastro-Estoque'!A:G,3,FALSE))</f>
        <v/>
      </c>
    </row>
    <row r="1266" spans="5:8" ht="18.75" customHeight="1" x14ac:dyDescent="0.25">
      <c r="E1266" s="2" t="str">
        <f t="shared" si="19"/>
        <v/>
      </c>
      <c r="F1266" s="2" t="str">
        <f>IF(ISBLANK(A1266),"",IF(ISERROR(VLOOKUP(A1266,'Cadastro-Estoque'!A:G,1,FALSE)),"Produto não cadastrado",VLOOKUP(A1266,'Cadastro-Estoque'!A:G,4,FALSE)))</f>
        <v/>
      </c>
      <c r="G1266" s="2" t="str">
        <f>IF(ISBLANK(A1266),"",IF(ISERROR(VLOOKUP(A1266,'Cadastro-Estoque'!A:G,1,FALSE)),"Produto não cadastrado",VLOOKUP(A1266,'Cadastro-Estoque'!A:G,2,FALSE)))</f>
        <v/>
      </c>
      <c r="H1266" s="2" t="str">
        <f>IF(ISERROR(VLOOKUP(A1266,'Cadastro-Estoque'!A:G,1,FALSE)),"",VLOOKUP(A1266,'Cadastro-Estoque'!A:G,3,FALSE))</f>
        <v/>
      </c>
    </row>
    <row r="1267" spans="5:8" ht="18.75" customHeight="1" x14ac:dyDescent="0.25">
      <c r="E1267" s="2" t="str">
        <f t="shared" si="19"/>
        <v/>
      </c>
      <c r="F1267" s="2" t="str">
        <f>IF(ISBLANK(A1267),"",IF(ISERROR(VLOOKUP(A1267,'Cadastro-Estoque'!A:G,1,FALSE)),"Produto não cadastrado",VLOOKUP(A1267,'Cadastro-Estoque'!A:G,4,FALSE)))</f>
        <v/>
      </c>
      <c r="G1267" s="2" t="str">
        <f>IF(ISBLANK(A1267),"",IF(ISERROR(VLOOKUP(A1267,'Cadastro-Estoque'!A:G,1,FALSE)),"Produto não cadastrado",VLOOKUP(A1267,'Cadastro-Estoque'!A:G,2,FALSE)))</f>
        <v/>
      </c>
      <c r="H1267" s="2" t="str">
        <f>IF(ISERROR(VLOOKUP(A1267,'Cadastro-Estoque'!A:G,1,FALSE)),"",VLOOKUP(A1267,'Cadastro-Estoque'!A:G,3,FALSE))</f>
        <v/>
      </c>
    </row>
    <row r="1268" spans="5:8" ht="18.75" customHeight="1" x14ac:dyDescent="0.25">
      <c r="E1268" s="2" t="str">
        <f t="shared" si="19"/>
        <v/>
      </c>
      <c r="F1268" s="2" t="str">
        <f>IF(ISBLANK(A1268),"",IF(ISERROR(VLOOKUP(A1268,'Cadastro-Estoque'!A:G,1,FALSE)),"Produto não cadastrado",VLOOKUP(A1268,'Cadastro-Estoque'!A:G,4,FALSE)))</f>
        <v/>
      </c>
      <c r="G1268" s="2" t="str">
        <f>IF(ISBLANK(A1268),"",IF(ISERROR(VLOOKUP(A1268,'Cadastro-Estoque'!A:G,1,FALSE)),"Produto não cadastrado",VLOOKUP(A1268,'Cadastro-Estoque'!A:G,2,FALSE)))</f>
        <v/>
      </c>
      <c r="H1268" s="2" t="str">
        <f>IF(ISERROR(VLOOKUP(A1268,'Cadastro-Estoque'!A:G,1,FALSE)),"",VLOOKUP(A1268,'Cadastro-Estoque'!A:G,3,FALSE))</f>
        <v/>
      </c>
    </row>
    <row r="1269" spans="5:8" ht="18.75" customHeight="1" x14ac:dyDescent="0.25">
      <c r="E1269" s="2" t="str">
        <f t="shared" si="19"/>
        <v/>
      </c>
      <c r="F1269" s="2" t="str">
        <f>IF(ISBLANK(A1269),"",IF(ISERROR(VLOOKUP(A1269,'Cadastro-Estoque'!A:G,1,FALSE)),"Produto não cadastrado",VLOOKUP(A1269,'Cadastro-Estoque'!A:G,4,FALSE)))</f>
        <v/>
      </c>
      <c r="G1269" s="2" t="str">
        <f>IF(ISBLANK(A1269),"",IF(ISERROR(VLOOKUP(A1269,'Cadastro-Estoque'!A:G,1,FALSE)),"Produto não cadastrado",VLOOKUP(A1269,'Cadastro-Estoque'!A:G,2,FALSE)))</f>
        <v/>
      </c>
      <c r="H1269" s="2" t="str">
        <f>IF(ISERROR(VLOOKUP(A1269,'Cadastro-Estoque'!A:G,1,FALSE)),"",VLOOKUP(A1269,'Cadastro-Estoque'!A:G,3,FALSE))</f>
        <v/>
      </c>
    </row>
    <row r="1270" spans="5:8" ht="18.75" customHeight="1" x14ac:dyDescent="0.25">
      <c r="E1270" s="2" t="str">
        <f t="shared" si="19"/>
        <v/>
      </c>
      <c r="F1270" s="2" t="str">
        <f>IF(ISBLANK(A1270),"",IF(ISERROR(VLOOKUP(A1270,'Cadastro-Estoque'!A:G,1,FALSE)),"Produto não cadastrado",VLOOKUP(A1270,'Cadastro-Estoque'!A:G,4,FALSE)))</f>
        <v/>
      </c>
      <c r="G1270" s="2" t="str">
        <f>IF(ISBLANK(A1270),"",IF(ISERROR(VLOOKUP(A1270,'Cadastro-Estoque'!A:G,1,FALSE)),"Produto não cadastrado",VLOOKUP(A1270,'Cadastro-Estoque'!A:G,2,FALSE)))</f>
        <v/>
      </c>
      <c r="H1270" s="2" t="str">
        <f>IF(ISERROR(VLOOKUP(A1270,'Cadastro-Estoque'!A:G,1,FALSE)),"",VLOOKUP(A1270,'Cadastro-Estoque'!A:G,3,FALSE))</f>
        <v/>
      </c>
    </row>
    <row r="1271" spans="5:8" ht="18.75" customHeight="1" x14ac:dyDescent="0.25">
      <c r="E1271" s="2" t="str">
        <f t="shared" si="19"/>
        <v/>
      </c>
      <c r="F1271" s="2" t="str">
        <f>IF(ISBLANK(A1271),"",IF(ISERROR(VLOOKUP(A1271,'Cadastro-Estoque'!A:G,1,FALSE)),"Produto não cadastrado",VLOOKUP(A1271,'Cadastro-Estoque'!A:G,4,FALSE)))</f>
        <v/>
      </c>
      <c r="G1271" s="2" t="str">
        <f>IF(ISBLANK(A1271),"",IF(ISERROR(VLOOKUP(A1271,'Cadastro-Estoque'!A:G,1,FALSE)),"Produto não cadastrado",VLOOKUP(A1271,'Cadastro-Estoque'!A:G,2,FALSE)))</f>
        <v/>
      </c>
      <c r="H1271" s="2" t="str">
        <f>IF(ISERROR(VLOOKUP(A1271,'Cadastro-Estoque'!A:G,1,FALSE)),"",VLOOKUP(A1271,'Cadastro-Estoque'!A:G,3,FALSE))</f>
        <v/>
      </c>
    </row>
    <row r="1272" spans="5:8" ht="18.75" customHeight="1" x14ac:dyDescent="0.25">
      <c r="E1272" s="2" t="str">
        <f t="shared" si="19"/>
        <v/>
      </c>
      <c r="F1272" s="2" t="str">
        <f>IF(ISBLANK(A1272),"",IF(ISERROR(VLOOKUP(A1272,'Cadastro-Estoque'!A:G,1,FALSE)),"Produto não cadastrado",VLOOKUP(A1272,'Cadastro-Estoque'!A:G,4,FALSE)))</f>
        <v/>
      </c>
      <c r="G1272" s="2" t="str">
        <f>IF(ISBLANK(A1272),"",IF(ISERROR(VLOOKUP(A1272,'Cadastro-Estoque'!A:G,1,FALSE)),"Produto não cadastrado",VLOOKUP(A1272,'Cadastro-Estoque'!A:G,2,FALSE)))</f>
        <v/>
      </c>
      <c r="H1272" s="2" t="str">
        <f>IF(ISERROR(VLOOKUP(A1272,'Cadastro-Estoque'!A:G,1,FALSE)),"",VLOOKUP(A1272,'Cadastro-Estoque'!A:G,3,FALSE))</f>
        <v/>
      </c>
    </row>
    <row r="1273" spans="5:8" ht="18.75" customHeight="1" x14ac:dyDescent="0.25">
      <c r="E1273" s="2" t="str">
        <f t="shared" si="19"/>
        <v/>
      </c>
      <c r="F1273" s="2" t="str">
        <f>IF(ISBLANK(A1273),"",IF(ISERROR(VLOOKUP(A1273,'Cadastro-Estoque'!A:G,1,FALSE)),"Produto não cadastrado",VLOOKUP(A1273,'Cadastro-Estoque'!A:G,4,FALSE)))</f>
        <v/>
      </c>
      <c r="G1273" s="2" t="str">
        <f>IF(ISBLANK(A1273),"",IF(ISERROR(VLOOKUP(A1273,'Cadastro-Estoque'!A:G,1,FALSE)),"Produto não cadastrado",VLOOKUP(A1273,'Cadastro-Estoque'!A:G,2,FALSE)))</f>
        <v/>
      </c>
      <c r="H1273" s="2" t="str">
        <f>IF(ISERROR(VLOOKUP(A1273,'Cadastro-Estoque'!A:G,1,FALSE)),"",VLOOKUP(A1273,'Cadastro-Estoque'!A:G,3,FALSE))</f>
        <v/>
      </c>
    </row>
    <row r="1274" spans="5:8" ht="18.75" customHeight="1" x14ac:dyDescent="0.25">
      <c r="E1274" s="2" t="str">
        <f t="shared" si="19"/>
        <v/>
      </c>
      <c r="F1274" s="2" t="str">
        <f>IF(ISBLANK(A1274),"",IF(ISERROR(VLOOKUP(A1274,'Cadastro-Estoque'!A:G,1,FALSE)),"Produto não cadastrado",VLOOKUP(A1274,'Cadastro-Estoque'!A:G,4,FALSE)))</f>
        <v/>
      </c>
      <c r="G1274" s="2" t="str">
        <f>IF(ISBLANK(A1274),"",IF(ISERROR(VLOOKUP(A1274,'Cadastro-Estoque'!A:G,1,FALSE)),"Produto não cadastrado",VLOOKUP(A1274,'Cadastro-Estoque'!A:G,2,FALSE)))</f>
        <v/>
      </c>
      <c r="H1274" s="2" t="str">
        <f>IF(ISERROR(VLOOKUP(A1274,'Cadastro-Estoque'!A:G,1,FALSE)),"",VLOOKUP(A1274,'Cadastro-Estoque'!A:G,3,FALSE))</f>
        <v/>
      </c>
    </row>
    <row r="1275" spans="5:8" ht="18.75" customHeight="1" x14ac:dyDescent="0.25">
      <c r="E1275" s="2" t="str">
        <f t="shared" si="19"/>
        <v/>
      </c>
      <c r="F1275" s="2" t="str">
        <f>IF(ISBLANK(A1275),"",IF(ISERROR(VLOOKUP(A1275,'Cadastro-Estoque'!A:G,1,FALSE)),"Produto não cadastrado",VLOOKUP(A1275,'Cadastro-Estoque'!A:G,4,FALSE)))</f>
        <v/>
      </c>
      <c r="G1275" s="2" t="str">
        <f>IF(ISBLANK(A1275),"",IF(ISERROR(VLOOKUP(A1275,'Cadastro-Estoque'!A:G,1,FALSE)),"Produto não cadastrado",VLOOKUP(A1275,'Cadastro-Estoque'!A:G,2,FALSE)))</f>
        <v/>
      </c>
      <c r="H1275" s="2" t="str">
        <f>IF(ISERROR(VLOOKUP(A1275,'Cadastro-Estoque'!A:G,1,FALSE)),"",VLOOKUP(A1275,'Cadastro-Estoque'!A:G,3,FALSE))</f>
        <v/>
      </c>
    </row>
    <row r="1276" spans="5:8" ht="18.75" customHeight="1" x14ac:dyDescent="0.25">
      <c r="E1276" s="2" t="str">
        <f t="shared" si="19"/>
        <v/>
      </c>
      <c r="F1276" s="2" t="str">
        <f>IF(ISBLANK(A1276),"",IF(ISERROR(VLOOKUP(A1276,'Cadastro-Estoque'!A:G,1,FALSE)),"Produto não cadastrado",VLOOKUP(A1276,'Cadastro-Estoque'!A:G,4,FALSE)))</f>
        <v/>
      </c>
      <c r="G1276" s="2" t="str">
        <f>IF(ISBLANK(A1276),"",IF(ISERROR(VLOOKUP(A1276,'Cadastro-Estoque'!A:G,1,FALSE)),"Produto não cadastrado",VLOOKUP(A1276,'Cadastro-Estoque'!A:G,2,FALSE)))</f>
        <v/>
      </c>
      <c r="H1276" s="2" t="str">
        <f>IF(ISERROR(VLOOKUP(A1276,'Cadastro-Estoque'!A:G,1,FALSE)),"",VLOOKUP(A1276,'Cadastro-Estoque'!A:G,3,FALSE))</f>
        <v/>
      </c>
    </row>
    <row r="1277" spans="5:8" ht="18.75" customHeight="1" x14ac:dyDescent="0.25">
      <c r="E1277" s="2" t="str">
        <f t="shared" si="19"/>
        <v/>
      </c>
      <c r="F1277" s="2" t="str">
        <f>IF(ISBLANK(A1277),"",IF(ISERROR(VLOOKUP(A1277,'Cadastro-Estoque'!A:G,1,FALSE)),"Produto não cadastrado",VLOOKUP(A1277,'Cadastro-Estoque'!A:G,4,FALSE)))</f>
        <v/>
      </c>
      <c r="G1277" s="2" t="str">
        <f>IF(ISBLANK(A1277),"",IF(ISERROR(VLOOKUP(A1277,'Cadastro-Estoque'!A:G,1,FALSE)),"Produto não cadastrado",VLOOKUP(A1277,'Cadastro-Estoque'!A:G,2,FALSE)))</f>
        <v/>
      </c>
      <c r="H1277" s="2" t="str">
        <f>IF(ISERROR(VLOOKUP(A1277,'Cadastro-Estoque'!A:G,1,FALSE)),"",VLOOKUP(A1277,'Cadastro-Estoque'!A:G,3,FALSE))</f>
        <v/>
      </c>
    </row>
    <row r="1278" spans="5:8" ht="18.75" customHeight="1" x14ac:dyDescent="0.25">
      <c r="E1278" s="2" t="str">
        <f t="shared" si="19"/>
        <v/>
      </c>
      <c r="F1278" s="2" t="str">
        <f>IF(ISBLANK(A1278),"",IF(ISERROR(VLOOKUP(A1278,'Cadastro-Estoque'!A:G,1,FALSE)),"Produto não cadastrado",VLOOKUP(A1278,'Cadastro-Estoque'!A:G,4,FALSE)))</f>
        <v/>
      </c>
      <c r="G1278" s="2" t="str">
        <f>IF(ISBLANK(A1278),"",IF(ISERROR(VLOOKUP(A1278,'Cadastro-Estoque'!A:G,1,FALSE)),"Produto não cadastrado",VLOOKUP(A1278,'Cadastro-Estoque'!A:G,2,FALSE)))</f>
        <v/>
      </c>
      <c r="H1278" s="2" t="str">
        <f>IF(ISERROR(VLOOKUP(A1278,'Cadastro-Estoque'!A:G,1,FALSE)),"",VLOOKUP(A1278,'Cadastro-Estoque'!A:G,3,FALSE))</f>
        <v/>
      </c>
    </row>
    <row r="1279" spans="5:8" ht="18.75" customHeight="1" x14ac:dyDescent="0.25">
      <c r="E1279" s="2" t="str">
        <f t="shared" si="19"/>
        <v/>
      </c>
      <c r="F1279" s="2" t="str">
        <f>IF(ISBLANK(A1279),"",IF(ISERROR(VLOOKUP(A1279,'Cadastro-Estoque'!A:G,1,FALSE)),"Produto não cadastrado",VLOOKUP(A1279,'Cadastro-Estoque'!A:G,4,FALSE)))</f>
        <v/>
      </c>
      <c r="G1279" s="2" t="str">
        <f>IF(ISBLANK(A1279),"",IF(ISERROR(VLOOKUP(A1279,'Cadastro-Estoque'!A:G,1,FALSE)),"Produto não cadastrado",VLOOKUP(A1279,'Cadastro-Estoque'!A:G,2,FALSE)))</f>
        <v/>
      </c>
      <c r="H1279" s="2" t="str">
        <f>IF(ISERROR(VLOOKUP(A1279,'Cadastro-Estoque'!A:G,1,FALSE)),"",VLOOKUP(A1279,'Cadastro-Estoque'!A:G,3,FALSE))</f>
        <v/>
      </c>
    </row>
    <row r="1280" spans="5:8" ht="18.75" customHeight="1" x14ac:dyDescent="0.25">
      <c r="E1280" s="2" t="str">
        <f t="shared" si="19"/>
        <v/>
      </c>
      <c r="F1280" s="2" t="str">
        <f>IF(ISBLANK(A1280),"",IF(ISERROR(VLOOKUP(A1280,'Cadastro-Estoque'!A:G,1,FALSE)),"Produto não cadastrado",VLOOKUP(A1280,'Cadastro-Estoque'!A:G,4,FALSE)))</f>
        <v/>
      </c>
      <c r="G1280" s="2" t="str">
        <f>IF(ISBLANK(A1280),"",IF(ISERROR(VLOOKUP(A1280,'Cadastro-Estoque'!A:G,1,FALSE)),"Produto não cadastrado",VLOOKUP(A1280,'Cadastro-Estoque'!A:G,2,FALSE)))</f>
        <v/>
      </c>
      <c r="H1280" s="2" t="str">
        <f>IF(ISERROR(VLOOKUP(A1280,'Cadastro-Estoque'!A:G,1,FALSE)),"",VLOOKUP(A1280,'Cadastro-Estoque'!A:G,3,FALSE))</f>
        <v/>
      </c>
    </row>
    <row r="1281" spans="5:8" ht="18.75" customHeight="1" x14ac:dyDescent="0.25">
      <c r="E1281" s="2" t="str">
        <f t="shared" si="19"/>
        <v/>
      </c>
      <c r="F1281" s="2" t="str">
        <f>IF(ISBLANK(A1281),"",IF(ISERROR(VLOOKUP(A1281,'Cadastro-Estoque'!A:G,1,FALSE)),"Produto não cadastrado",VLOOKUP(A1281,'Cadastro-Estoque'!A:G,4,FALSE)))</f>
        <v/>
      </c>
      <c r="G1281" s="2" t="str">
        <f>IF(ISBLANK(A1281),"",IF(ISERROR(VLOOKUP(A1281,'Cadastro-Estoque'!A:G,1,FALSE)),"Produto não cadastrado",VLOOKUP(A1281,'Cadastro-Estoque'!A:G,2,FALSE)))</f>
        <v/>
      </c>
      <c r="H1281" s="2" t="str">
        <f>IF(ISERROR(VLOOKUP(A1281,'Cadastro-Estoque'!A:G,1,FALSE)),"",VLOOKUP(A1281,'Cadastro-Estoque'!A:G,3,FALSE))</f>
        <v/>
      </c>
    </row>
    <row r="1282" spans="5:8" ht="18.75" customHeight="1" x14ac:dyDescent="0.25">
      <c r="E1282" s="2" t="str">
        <f t="shared" si="19"/>
        <v/>
      </c>
      <c r="F1282" s="2" t="str">
        <f>IF(ISBLANK(A1282),"",IF(ISERROR(VLOOKUP(A1282,'Cadastro-Estoque'!A:G,1,FALSE)),"Produto não cadastrado",VLOOKUP(A1282,'Cadastro-Estoque'!A:G,4,FALSE)))</f>
        <v/>
      </c>
      <c r="G1282" s="2" t="str">
        <f>IF(ISBLANK(A1282),"",IF(ISERROR(VLOOKUP(A1282,'Cadastro-Estoque'!A:G,1,FALSE)),"Produto não cadastrado",VLOOKUP(A1282,'Cadastro-Estoque'!A:G,2,FALSE)))</f>
        <v/>
      </c>
      <c r="H1282" s="2" t="str">
        <f>IF(ISERROR(VLOOKUP(A1282,'Cadastro-Estoque'!A:G,1,FALSE)),"",VLOOKUP(A1282,'Cadastro-Estoque'!A:G,3,FALSE))</f>
        <v/>
      </c>
    </row>
    <row r="1283" spans="5:8" ht="18.75" customHeight="1" x14ac:dyDescent="0.25">
      <c r="E1283" s="2" t="str">
        <f t="shared" ref="E1283:E1346" si="20">IF(ISBLANK(A1283),"",C1283*D1283)</f>
        <v/>
      </c>
      <c r="F1283" s="2" t="str">
        <f>IF(ISBLANK(A1283),"",IF(ISERROR(VLOOKUP(A1283,'Cadastro-Estoque'!A:G,1,FALSE)),"Produto não cadastrado",VLOOKUP(A1283,'Cadastro-Estoque'!A:G,4,FALSE)))</f>
        <v/>
      </c>
      <c r="G1283" s="2" t="str">
        <f>IF(ISBLANK(A1283),"",IF(ISERROR(VLOOKUP(A1283,'Cadastro-Estoque'!A:G,1,FALSE)),"Produto não cadastrado",VLOOKUP(A1283,'Cadastro-Estoque'!A:G,2,FALSE)))</f>
        <v/>
      </c>
      <c r="H1283" s="2" t="str">
        <f>IF(ISERROR(VLOOKUP(A1283,'Cadastro-Estoque'!A:G,1,FALSE)),"",VLOOKUP(A1283,'Cadastro-Estoque'!A:G,3,FALSE))</f>
        <v/>
      </c>
    </row>
    <row r="1284" spans="5:8" ht="18.75" customHeight="1" x14ac:dyDescent="0.25">
      <c r="E1284" s="2" t="str">
        <f t="shared" si="20"/>
        <v/>
      </c>
      <c r="F1284" s="2" t="str">
        <f>IF(ISBLANK(A1284),"",IF(ISERROR(VLOOKUP(A1284,'Cadastro-Estoque'!A:G,1,FALSE)),"Produto não cadastrado",VLOOKUP(A1284,'Cadastro-Estoque'!A:G,4,FALSE)))</f>
        <v/>
      </c>
      <c r="G1284" s="2" t="str">
        <f>IF(ISBLANK(A1284),"",IF(ISERROR(VLOOKUP(A1284,'Cadastro-Estoque'!A:G,1,FALSE)),"Produto não cadastrado",VLOOKUP(A1284,'Cadastro-Estoque'!A:G,2,FALSE)))</f>
        <v/>
      </c>
      <c r="H1284" s="2" t="str">
        <f>IF(ISERROR(VLOOKUP(A1284,'Cadastro-Estoque'!A:G,1,FALSE)),"",VLOOKUP(A1284,'Cadastro-Estoque'!A:G,3,FALSE))</f>
        <v/>
      </c>
    </row>
    <row r="1285" spans="5:8" ht="18.75" customHeight="1" x14ac:dyDescent="0.25">
      <c r="E1285" s="2" t="str">
        <f t="shared" si="20"/>
        <v/>
      </c>
      <c r="F1285" s="2" t="str">
        <f>IF(ISBLANK(A1285),"",IF(ISERROR(VLOOKUP(A1285,'Cadastro-Estoque'!A:G,1,FALSE)),"Produto não cadastrado",VLOOKUP(A1285,'Cadastro-Estoque'!A:G,4,FALSE)))</f>
        <v/>
      </c>
      <c r="G1285" s="2" t="str">
        <f>IF(ISBLANK(A1285),"",IF(ISERROR(VLOOKUP(A1285,'Cadastro-Estoque'!A:G,1,FALSE)),"Produto não cadastrado",VLOOKUP(A1285,'Cadastro-Estoque'!A:G,2,FALSE)))</f>
        <v/>
      </c>
      <c r="H1285" s="2" t="str">
        <f>IF(ISERROR(VLOOKUP(A1285,'Cadastro-Estoque'!A:G,1,FALSE)),"",VLOOKUP(A1285,'Cadastro-Estoque'!A:G,3,FALSE))</f>
        <v/>
      </c>
    </row>
    <row r="1286" spans="5:8" ht="18.75" customHeight="1" x14ac:dyDescent="0.25">
      <c r="E1286" s="2" t="str">
        <f t="shared" si="20"/>
        <v/>
      </c>
      <c r="F1286" s="2" t="str">
        <f>IF(ISBLANK(A1286),"",IF(ISERROR(VLOOKUP(A1286,'Cadastro-Estoque'!A:G,1,FALSE)),"Produto não cadastrado",VLOOKUP(A1286,'Cadastro-Estoque'!A:G,4,FALSE)))</f>
        <v/>
      </c>
      <c r="G1286" s="2" t="str">
        <f>IF(ISBLANK(A1286),"",IF(ISERROR(VLOOKUP(A1286,'Cadastro-Estoque'!A:G,1,FALSE)),"Produto não cadastrado",VLOOKUP(A1286,'Cadastro-Estoque'!A:G,2,FALSE)))</f>
        <v/>
      </c>
      <c r="H1286" s="2" t="str">
        <f>IF(ISERROR(VLOOKUP(A1286,'Cadastro-Estoque'!A:G,1,FALSE)),"",VLOOKUP(A1286,'Cadastro-Estoque'!A:G,3,FALSE))</f>
        <v/>
      </c>
    </row>
    <row r="1287" spans="5:8" ht="18.75" customHeight="1" x14ac:dyDescent="0.25">
      <c r="E1287" s="2" t="str">
        <f t="shared" si="20"/>
        <v/>
      </c>
      <c r="F1287" s="2" t="str">
        <f>IF(ISBLANK(A1287),"",IF(ISERROR(VLOOKUP(A1287,'Cadastro-Estoque'!A:G,1,FALSE)),"Produto não cadastrado",VLOOKUP(A1287,'Cadastro-Estoque'!A:G,4,FALSE)))</f>
        <v/>
      </c>
      <c r="G1287" s="2" t="str">
        <f>IF(ISBLANK(A1287),"",IF(ISERROR(VLOOKUP(A1287,'Cadastro-Estoque'!A:G,1,FALSE)),"Produto não cadastrado",VLOOKUP(A1287,'Cadastro-Estoque'!A:G,2,FALSE)))</f>
        <v/>
      </c>
      <c r="H1287" s="2" t="str">
        <f>IF(ISERROR(VLOOKUP(A1287,'Cadastro-Estoque'!A:G,1,FALSE)),"",VLOOKUP(A1287,'Cadastro-Estoque'!A:G,3,FALSE))</f>
        <v/>
      </c>
    </row>
    <row r="1288" spans="5:8" ht="18.75" customHeight="1" x14ac:dyDescent="0.25">
      <c r="E1288" s="2" t="str">
        <f t="shared" si="20"/>
        <v/>
      </c>
      <c r="F1288" s="2" t="str">
        <f>IF(ISBLANK(A1288),"",IF(ISERROR(VLOOKUP(A1288,'Cadastro-Estoque'!A:G,1,FALSE)),"Produto não cadastrado",VLOOKUP(A1288,'Cadastro-Estoque'!A:G,4,FALSE)))</f>
        <v/>
      </c>
      <c r="G1288" s="2" t="str">
        <f>IF(ISBLANK(A1288),"",IF(ISERROR(VLOOKUP(A1288,'Cadastro-Estoque'!A:G,1,FALSE)),"Produto não cadastrado",VLOOKUP(A1288,'Cadastro-Estoque'!A:G,2,FALSE)))</f>
        <v/>
      </c>
      <c r="H1288" s="2" t="str">
        <f>IF(ISERROR(VLOOKUP(A1288,'Cadastro-Estoque'!A:G,1,FALSE)),"",VLOOKUP(A1288,'Cadastro-Estoque'!A:G,3,FALSE))</f>
        <v/>
      </c>
    </row>
    <row r="1289" spans="5:8" ht="18.75" customHeight="1" x14ac:dyDescent="0.25">
      <c r="E1289" s="2" t="str">
        <f t="shared" si="20"/>
        <v/>
      </c>
      <c r="F1289" s="2" t="str">
        <f>IF(ISBLANK(A1289),"",IF(ISERROR(VLOOKUP(A1289,'Cadastro-Estoque'!A:G,1,FALSE)),"Produto não cadastrado",VLOOKUP(A1289,'Cadastro-Estoque'!A:G,4,FALSE)))</f>
        <v/>
      </c>
      <c r="G1289" s="2" t="str">
        <f>IF(ISBLANK(A1289),"",IF(ISERROR(VLOOKUP(A1289,'Cadastro-Estoque'!A:G,1,FALSE)),"Produto não cadastrado",VLOOKUP(A1289,'Cadastro-Estoque'!A:G,2,FALSE)))</f>
        <v/>
      </c>
      <c r="H1289" s="2" t="str">
        <f>IF(ISERROR(VLOOKUP(A1289,'Cadastro-Estoque'!A:G,1,FALSE)),"",VLOOKUP(A1289,'Cadastro-Estoque'!A:G,3,FALSE))</f>
        <v/>
      </c>
    </row>
    <row r="1290" spans="5:8" ht="18.75" customHeight="1" x14ac:dyDescent="0.25">
      <c r="E1290" s="2" t="str">
        <f t="shared" si="20"/>
        <v/>
      </c>
      <c r="F1290" s="2" t="str">
        <f>IF(ISBLANK(A1290),"",IF(ISERROR(VLOOKUP(A1290,'Cadastro-Estoque'!A:G,1,FALSE)),"Produto não cadastrado",VLOOKUP(A1290,'Cadastro-Estoque'!A:G,4,FALSE)))</f>
        <v/>
      </c>
      <c r="G1290" s="2" t="str">
        <f>IF(ISBLANK(A1290),"",IF(ISERROR(VLOOKUP(A1290,'Cadastro-Estoque'!A:G,1,FALSE)),"Produto não cadastrado",VLOOKUP(A1290,'Cadastro-Estoque'!A:G,2,FALSE)))</f>
        <v/>
      </c>
      <c r="H1290" s="2" t="str">
        <f>IF(ISERROR(VLOOKUP(A1290,'Cadastro-Estoque'!A:G,1,FALSE)),"",VLOOKUP(A1290,'Cadastro-Estoque'!A:G,3,FALSE))</f>
        <v/>
      </c>
    </row>
    <row r="1291" spans="5:8" ht="18.75" customHeight="1" x14ac:dyDescent="0.25">
      <c r="E1291" s="2" t="str">
        <f t="shared" si="20"/>
        <v/>
      </c>
      <c r="F1291" s="2" t="str">
        <f>IF(ISBLANK(A1291),"",IF(ISERROR(VLOOKUP(A1291,'Cadastro-Estoque'!A:G,1,FALSE)),"Produto não cadastrado",VLOOKUP(A1291,'Cadastro-Estoque'!A:G,4,FALSE)))</f>
        <v/>
      </c>
      <c r="G1291" s="2" t="str">
        <f>IF(ISBLANK(A1291),"",IF(ISERROR(VLOOKUP(A1291,'Cadastro-Estoque'!A:G,1,FALSE)),"Produto não cadastrado",VLOOKUP(A1291,'Cadastro-Estoque'!A:G,2,FALSE)))</f>
        <v/>
      </c>
      <c r="H1291" s="2" t="str">
        <f>IF(ISERROR(VLOOKUP(A1291,'Cadastro-Estoque'!A:G,1,FALSE)),"",VLOOKUP(A1291,'Cadastro-Estoque'!A:G,3,FALSE))</f>
        <v/>
      </c>
    </row>
    <row r="1292" spans="5:8" ht="18.75" customHeight="1" x14ac:dyDescent="0.25">
      <c r="E1292" s="2" t="str">
        <f t="shared" si="20"/>
        <v/>
      </c>
      <c r="F1292" s="2" t="str">
        <f>IF(ISBLANK(A1292),"",IF(ISERROR(VLOOKUP(A1292,'Cadastro-Estoque'!A:G,1,FALSE)),"Produto não cadastrado",VLOOKUP(A1292,'Cadastro-Estoque'!A:G,4,FALSE)))</f>
        <v/>
      </c>
      <c r="G1292" s="2" t="str">
        <f>IF(ISBLANK(A1292),"",IF(ISERROR(VLOOKUP(A1292,'Cadastro-Estoque'!A:G,1,FALSE)),"Produto não cadastrado",VLOOKUP(A1292,'Cadastro-Estoque'!A:G,2,FALSE)))</f>
        <v/>
      </c>
      <c r="H1292" s="2" t="str">
        <f>IF(ISERROR(VLOOKUP(A1292,'Cadastro-Estoque'!A:G,1,FALSE)),"",VLOOKUP(A1292,'Cadastro-Estoque'!A:G,3,FALSE))</f>
        <v/>
      </c>
    </row>
    <row r="1293" spans="5:8" ht="18.75" customHeight="1" x14ac:dyDescent="0.25">
      <c r="E1293" s="2" t="str">
        <f t="shared" si="20"/>
        <v/>
      </c>
      <c r="F1293" s="2" t="str">
        <f>IF(ISBLANK(A1293),"",IF(ISERROR(VLOOKUP(A1293,'Cadastro-Estoque'!A:G,1,FALSE)),"Produto não cadastrado",VLOOKUP(A1293,'Cadastro-Estoque'!A:G,4,FALSE)))</f>
        <v/>
      </c>
      <c r="G1293" s="2" t="str">
        <f>IF(ISBLANK(A1293),"",IF(ISERROR(VLOOKUP(A1293,'Cadastro-Estoque'!A:G,1,FALSE)),"Produto não cadastrado",VLOOKUP(A1293,'Cadastro-Estoque'!A:G,2,FALSE)))</f>
        <v/>
      </c>
      <c r="H1293" s="2" t="str">
        <f>IF(ISERROR(VLOOKUP(A1293,'Cadastro-Estoque'!A:G,1,FALSE)),"",VLOOKUP(A1293,'Cadastro-Estoque'!A:G,3,FALSE))</f>
        <v/>
      </c>
    </row>
    <row r="1294" spans="5:8" ht="18.75" customHeight="1" x14ac:dyDescent="0.25">
      <c r="E1294" s="2" t="str">
        <f t="shared" si="20"/>
        <v/>
      </c>
      <c r="F1294" s="2" t="str">
        <f>IF(ISBLANK(A1294),"",IF(ISERROR(VLOOKUP(A1294,'Cadastro-Estoque'!A:G,1,FALSE)),"Produto não cadastrado",VLOOKUP(A1294,'Cadastro-Estoque'!A:G,4,FALSE)))</f>
        <v/>
      </c>
      <c r="G1294" s="2" t="str">
        <f>IF(ISBLANK(A1294),"",IF(ISERROR(VLOOKUP(A1294,'Cadastro-Estoque'!A:G,1,FALSE)),"Produto não cadastrado",VLOOKUP(A1294,'Cadastro-Estoque'!A:G,2,FALSE)))</f>
        <v/>
      </c>
      <c r="H1294" s="2" t="str">
        <f>IF(ISERROR(VLOOKUP(A1294,'Cadastro-Estoque'!A:G,1,FALSE)),"",VLOOKUP(A1294,'Cadastro-Estoque'!A:G,3,FALSE))</f>
        <v/>
      </c>
    </row>
    <row r="1295" spans="5:8" ht="18.75" customHeight="1" x14ac:dyDescent="0.25">
      <c r="E1295" s="2" t="str">
        <f t="shared" si="20"/>
        <v/>
      </c>
      <c r="F1295" s="2" t="str">
        <f>IF(ISBLANK(A1295),"",IF(ISERROR(VLOOKUP(A1295,'Cadastro-Estoque'!A:G,1,FALSE)),"Produto não cadastrado",VLOOKUP(A1295,'Cadastro-Estoque'!A:G,4,FALSE)))</f>
        <v/>
      </c>
      <c r="G1295" s="2" t="str">
        <f>IF(ISBLANK(A1295),"",IF(ISERROR(VLOOKUP(A1295,'Cadastro-Estoque'!A:G,1,FALSE)),"Produto não cadastrado",VLOOKUP(A1295,'Cadastro-Estoque'!A:G,2,FALSE)))</f>
        <v/>
      </c>
      <c r="H1295" s="2" t="str">
        <f>IF(ISERROR(VLOOKUP(A1295,'Cadastro-Estoque'!A:G,1,FALSE)),"",VLOOKUP(A1295,'Cadastro-Estoque'!A:G,3,FALSE))</f>
        <v/>
      </c>
    </row>
    <row r="1296" spans="5:8" ht="18.75" customHeight="1" x14ac:dyDescent="0.25">
      <c r="E1296" s="2" t="str">
        <f t="shared" si="20"/>
        <v/>
      </c>
      <c r="F1296" s="2" t="str">
        <f>IF(ISBLANK(A1296),"",IF(ISERROR(VLOOKUP(A1296,'Cadastro-Estoque'!A:G,1,FALSE)),"Produto não cadastrado",VLOOKUP(A1296,'Cadastro-Estoque'!A:G,4,FALSE)))</f>
        <v/>
      </c>
      <c r="G1296" s="2" t="str">
        <f>IF(ISBLANK(A1296),"",IF(ISERROR(VLOOKUP(A1296,'Cadastro-Estoque'!A:G,1,FALSE)),"Produto não cadastrado",VLOOKUP(A1296,'Cadastro-Estoque'!A:G,2,FALSE)))</f>
        <v/>
      </c>
      <c r="H1296" s="2" t="str">
        <f>IF(ISERROR(VLOOKUP(A1296,'Cadastro-Estoque'!A:G,1,FALSE)),"",VLOOKUP(A1296,'Cadastro-Estoque'!A:G,3,FALSE))</f>
        <v/>
      </c>
    </row>
    <row r="1297" spans="5:8" ht="18.75" customHeight="1" x14ac:dyDescent="0.25">
      <c r="E1297" s="2" t="str">
        <f t="shared" si="20"/>
        <v/>
      </c>
      <c r="F1297" s="2" t="str">
        <f>IF(ISBLANK(A1297),"",IF(ISERROR(VLOOKUP(A1297,'Cadastro-Estoque'!A:G,1,FALSE)),"Produto não cadastrado",VLOOKUP(A1297,'Cadastro-Estoque'!A:G,4,FALSE)))</f>
        <v/>
      </c>
      <c r="G1297" s="2" t="str">
        <f>IF(ISBLANK(A1297),"",IF(ISERROR(VLOOKUP(A1297,'Cadastro-Estoque'!A:G,1,FALSE)),"Produto não cadastrado",VLOOKUP(A1297,'Cadastro-Estoque'!A:G,2,FALSE)))</f>
        <v/>
      </c>
      <c r="H1297" s="2" t="str">
        <f>IF(ISERROR(VLOOKUP(A1297,'Cadastro-Estoque'!A:G,1,FALSE)),"",VLOOKUP(A1297,'Cadastro-Estoque'!A:G,3,FALSE))</f>
        <v/>
      </c>
    </row>
    <row r="1298" spans="5:8" ht="18.75" customHeight="1" x14ac:dyDescent="0.25">
      <c r="E1298" s="2" t="str">
        <f t="shared" si="20"/>
        <v/>
      </c>
      <c r="F1298" s="2" t="str">
        <f>IF(ISBLANK(A1298),"",IF(ISERROR(VLOOKUP(A1298,'Cadastro-Estoque'!A:G,1,FALSE)),"Produto não cadastrado",VLOOKUP(A1298,'Cadastro-Estoque'!A:G,4,FALSE)))</f>
        <v/>
      </c>
      <c r="G1298" s="2" t="str">
        <f>IF(ISBLANK(A1298),"",IF(ISERROR(VLOOKUP(A1298,'Cadastro-Estoque'!A:G,1,FALSE)),"Produto não cadastrado",VLOOKUP(A1298,'Cadastro-Estoque'!A:G,2,FALSE)))</f>
        <v/>
      </c>
      <c r="H1298" s="2" t="str">
        <f>IF(ISERROR(VLOOKUP(A1298,'Cadastro-Estoque'!A:G,1,FALSE)),"",VLOOKUP(A1298,'Cadastro-Estoque'!A:G,3,FALSE))</f>
        <v/>
      </c>
    </row>
    <row r="1299" spans="5:8" ht="18.75" customHeight="1" x14ac:dyDescent="0.25">
      <c r="E1299" s="2" t="str">
        <f t="shared" si="20"/>
        <v/>
      </c>
      <c r="F1299" s="2" t="str">
        <f>IF(ISBLANK(A1299),"",IF(ISERROR(VLOOKUP(A1299,'Cadastro-Estoque'!A:G,1,FALSE)),"Produto não cadastrado",VLOOKUP(A1299,'Cadastro-Estoque'!A:G,4,FALSE)))</f>
        <v/>
      </c>
      <c r="G1299" s="2" t="str">
        <f>IF(ISBLANK(A1299),"",IF(ISERROR(VLOOKUP(A1299,'Cadastro-Estoque'!A:G,1,FALSE)),"Produto não cadastrado",VLOOKUP(A1299,'Cadastro-Estoque'!A:G,2,FALSE)))</f>
        <v/>
      </c>
      <c r="H1299" s="2" t="str">
        <f>IF(ISERROR(VLOOKUP(A1299,'Cadastro-Estoque'!A:G,1,FALSE)),"",VLOOKUP(A1299,'Cadastro-Estoque'!A:G,3,FALSE))</f>
        <v/>
      </c>
    </row>
    <row r="1300" spans="5:8" ht="18.75" customHeight="1" x14ac:dyDescent="0.25">
      <c r="E1300" s="2" t="str">
        <f t="shared" si="20"/>
        <v/>
      </c>
      <c r="F1300" s="2" t="str">
        <f>IF(ISBLANK(A1300),"",IF(ISERROR(VLOOKUP(A1300,'Cadastro-Estoque'!A:G,1,FALSE)),"Produto não cadastrado",VLOOKUP(A1300,'Cadastro-Estoque'!A:G,4,FALSE)))</f>
        <v/>
      </c>
      <c r="G1300" s="2" t="str">
        <f>IF(ISBLANK(A1300),"",IF(ISERROR(VLOOKUP(A1300,'Cadastro-Estoque'!A:G,1,FALSE)),"Produto não cadastrado",VLOOKUP(A1300,'Cadastro-Estoque'!A:G,2,FALSE)))</f>
        <v/>
      </c>
      <c r="H1300" s="2" t="str">
        <f>IF(ISERROR(VLOOKUP(A1300,'Cadastro-Estoque'!A:G,1,FALSE)),"",VLOOKUP(A1300,'Cadastro-Estoque'!A:G,3,FALSE))</f>
        <v/>
      </c>
    </row>
    <row r="1301" spans="5:8" ht="18.75" customHeight="1" x14ac:dyDescent="0.25">
      <c r="E1301" s="2" t="str">
        <f t="shared" si="20"/>
        <v/>
      </c>
      <c r="F1301" s="2" t="str">
        <f>IF(ISBLANK(A1301),"",IF(ISERROR(VLOOKUP(A1301,'Cadastro-Estoque'!A:G,1,FALSE)),"Produto não cadastrado",VLOOKUP(A1301,'Cadastro-Estoque'!A:G,4,FALSE)))</f>
        <v/>
      </c>
      <c r="G1301" s="2" t="str">
        <f>IF(ISBLANK(A1301),"",IF(ISERROR(VLOOKUP(A1301,'Cadastro-Estoque'!A:G,1,FALSE)),"Produto não cadastrado",VLOOKUP(A1301,'Cadastro-Estoque'!A:G,2,FALSE)))</f>
        <v/>
      </c>
      <c r="H1301" s="2" t="str">
        <f>IF(ISERROR(VLOOKUP(A1301,'Cadastro-Estoque'!A:G,1,FALSE)),"",VLOOKUP(A1301,'Cadastro-Estoque'!A:G,3,FALSE))</f>
        <v/>
      </c>
    </row>
    <row r="1302" spans="5:8" ht="18.75" customHeight="1" x14ac:dyDescent="0.25">
      <c r="E1302" s="2" t="str">
        <f t="shared" si="20"/>
        <v/>
      </c>
      <c r="F1302" s="2" t="str">
        <f>IF(ISBLANK(A1302),"",IF(ISERROR(VLOOKUP(A1302,'Cadastro-Estoque'!A:G,1,FALSE)),"Produto não cadastrado",VLOOKUP(A1302,'Cadastro-Estoque'!A:G,4,FALSE)))</f>
        <v/>
      </c>
      <c r="G1302" s="2" t="str">
        <f>IF(ISBLANK(A1302),"",IF(ISERROR(VLOOKUP(A1302,'Cadastro-Estoque'!A:G,1,FALSE)),"Produto não cadastrado",VLOOKUP(A1302,'Cadastro-Estoque'!A:G,2,FALSE)))</f>
        <v/>
      </c>
      <c r="H1302" s="2" t="str">
        <f>IF(ISERROR(VLOOKUP(A1302,'Cadastro-Estoque'!A:G,1,FALSE)),"",VLOOKUP(A1302,'Cadastro-Estoque'!A:G,3,FALSE))</f>
        <v/>
      </c>
    </row>
    <row r="1303" spans="5:8" ht="18.75" customHeight="1" x14ac:dyDescent="0.25">
      <c r="E1303" s="2" t="str">
        <f t="shared" si="20"/>
        <v/>
      </c>
      <c r="F1303" s="2" t="str">
        <f>IF(ISBLANK(A1303),"",IF(ISERROR(VLOOKUP(A1303,'Cadastro-Estoque'!A:G,1,FALSE)),"Produto não cadastrado",VLOOKUP(A1303,'Cadastro-Estoque'!A:G,4,FALSE)))</f>
        <v/>
      </c>
      <c r="G1303" s="2" t="str">
        <f>IF(ISBLANK(A1303),"",IF(ISERROR(VLOOKUP(A1303,'Cadastro-Estoque'!A:G,1,FALSE)),"Produto não cadastrado",VLOOKUP(A1303,'Cadastro-Estoque'!A:G,2,FALSE)))</f>
        <v/>
      </c>
      <c r="H1303" s="2" t="str">
        <f>IF(ISERROR(VLOOKUP(A1303,'Cadastro-Estoque'!A:G,1,FALSE)),"",VLOOKUP(A1303,'Cadastro-Estoque'!A:G,3,FALSE))</f>
        <v/>
      </c>
    </row>
    <row r="1304" spans="5:8" ht="18.75" customHeight="1" x14ac:dyDescent="0.25">
      <c r="E1304" s="2" t="str">
        <f t="shared" si="20"/>
        <v/>
      </c>
      <c r="F1304" s="2" t="str">
        <f>IF(ISBLANK(A1304),"",IF(ISERROR(VLOOKUP(A1304,'Cadastro-Estoque'!A:G,1,FALSE)),"Produto não cadastrado",VLOOKUP(A1304,'Cadastro-Estoque'!A:G,4,FALSE)))</f>
        <v/>
      </c>
      <c r="G1304" s="2" t="str">
        <f>IF(ISBLANK(A1304),"",IF(ISERROR(VLOOKUP(A1304,'Cadastro-Estoque'!A:G,1,FALSE)),"Produto não cadastrado",VLOOKUP(A1304,'Cadastro-Estoque'!A:G,2,FALSE)))</f>
        <v/>
      </c>
      <c r="H1304" s="2" t="str">
        <f>IF(ISERROR(VLOOKUP(A1304,'Cadastro-Estoque'!A:G,1,FALSE)),"",VLOOKUP(A1304,'Cadastro-Estoque'!A:G,3,FALSE))</f>
        <v/>
      </c>
    </row>
    <row r="1305" spans="5:8" ht="18.75" customHeight="1" x14ac:dyDescent="0.25">
      <c r="E1305" s="2" t="str">
        <f t="shared" si="20"/>
        <v/>
      </c>
      <c r="F1305" s="2" t="str">
        <f>IF(ISBLANK(A1305),"",IF(ISERROR(VLOOKUP(A1305,'Cadastro-Estoque'!A:G,1,FALSE)),"Produto não cadastrado",VLOOKUP(A1305,'Cadastro-Estoque'!A:G,4,FALSE)))</f>
        <v/>
      </c>
      <c r="G1305" s="2" t="str">
        <f>IF(ISBLANK(A1305),"",IF(ISERROR(VLOOKUP(A1305,'Cadastro-Estoque'!A:G,1,FALSE)),"Produto não cadastrado",VLOOKUP(A1305,'Cadastro-Estoque'!A:G,2,FALSE)))</f>
        <v/>
      </c>
      <c r="H1305" s="2" t="str">
        <f>IF(ISERROR(VLOOKUP(A1305,'Cadastro-Estoque'!A:G,1,FALSE)),"",VLOOKUP(A1305,'Cadastro-Estoque'!A:G,3,FALSE))</f>
        <v/>
      </c>
    </row>
    <row r="1306" spans="5:8" ht="18.75" customHeight="1" x14ac:dyDescent="0.25">
      <c r="E1306" s="2" t="str">
        <f t="shared" si="20"/>
        <v/>
      </c>
      <c r="F1306" s="2" t="str">
        <f>IF(ISBLANK(A1306),"",IF(ISERROR(VLOOKUP(A1306,'Cadastro-Estoque'!A:G,1,FALSE)),"Produto não cadastrado",VLOOKUP(A1306,'Cadastro-Estoque'!A:G,4,FALSE)))</f>
        <v/>
      </c>
      <c r="G1306" s="2" t="str">
        <f>IF(ISBLANK(A1306),"",IF(ISERROR(VLOOKUP(A1306,'Cadastro-Estoque'!A:G,1,FALSE)),"Produto não cadastrado",VLOOKUP(A1306,'Cadastro-Estoque'!A:G,2,FALSE)))</f>
        <v/>
      </c>
      <c r="H1306" s="2" t="str">
        <f>IF(ISERROR(VLOOKUP(A1306,'Cadastro-Estoque'!A:G,1,FALSE)),"",VLOOKUP(A1306,'Cadastro-Estoque'!A:G,3,FALSE))</f>
        <v/>
      </c>
    </row>
    <row r="1307" spans="5:8" ht="18.75" customHeight="1" x14ac:dyDescent="0.25">
      <c r="E1307" s="2" t="str">
        <f t="shared" si="20"/>
        <v/>
      </c>
      <c r="F1307" s="2" t="str">
        <f>IF(ISBLANK(A1307),"",IF(ISERROR(VLOOKUP(A1307,'Cadastro-Estoque'!A:G,1,FALSE)),"Produto não cadastrado",VLOOKUP(A1307,'Cadastro-Estoque'!A:G,4,FALSE)))</f>
        <v/>
      </c>
      <c r="G1307" s="2" t="str">
        <f>IF(ISBLANK(A1307),"",IF(ISERROR(VLOOKUP(A1307,'Cadastro-Estoque'!A:G,1,FALSE)),"Produto não cadastrado",VLOOKUP(A1307,'Cadastro-Estoque'!A:G,2,FALSE)))</f>
        <v/>
      </c>
      <c r="H1307" s="2" t="str">
        <f>IF(ISERROR(VLOOKUP(A1307,'Cadastro-Estoque'!A:G,1,FALSE)),"",VLOOKUP(A1307,'Cadastro-Estoque'!A:G,3,FALSE))</f>
        <v/>
      </c>
    </row>
    <row r="1308" spans="5:8" ht="18.75" customHeight="1" x14ac:dyDescent="0.25">
      <c r="E1308" s="2" t="str">
        <f t="shared" si="20"/>
        <v/>
      </c>
      <c r="F1308" s="2" t="str">
        <f>IF(ISBLANK(A1308),"",IF(ISERROR(VLOOKUP(A1308,'Cadastro-Estoque'!A:G,1,FALSE)),"Produto não cadastrado",VLOOKUP(A1308,'Cadastro-Estoque'!A:G,4,FALSE)))</f>
        <v/>
      </c>
      <c r="G1308" s="2" t="str">
        <f>IF(ISBLANK(A1308),"",IF(ISERROR(VLOOKUP(A1308,'Cadastro-Estoque'!A:G,1,FALSE)),"Produto não cadastrado",VLOOKUP(A1308,'Cadastro-Estoque'!A:G,2,FALSE)))</f>
        <v/>
      </c>
      <c r="H1308" s="2" t="str">
        <f>IF(ISERROR(VLOOKUP(A1308,'Cadastro-Estoque'!A:G,1,FALSE)),"",VLOOKUP(A1308,'Cadastro-Estoque'!A:G,3,FALSE))</f>
        <v/>
      </c>
    </row>
    <row r="1309" spans="5:8" ht="18.75" customHeight="1" x14ac:dyDescent="0.25">
      <c r="E1309" s="2" t="str">
        <f t="shared" si="20"/>
        <v/>
      </c>
      <c r="F1309" s="2" t="str">
        <f>IF(ISBLANK(A1309),"",IF(ISERROR(VLOOKUP(A1309,'Cadastro-Estoque'!A:G,1,FALSE)),"Produto não cadastrado",VLOOKUP(A1309,'Cadastro-Estoque'!A:G,4,FALSE)))</f>
        <v/>
      </c>
      <c r="G1309" s="2" t="str">
        <f>IF(ISBLANK(A1309),"",IF(ISERROR(VLOOKUP(A1309,'Cadastro-Estoque'!A:G,1,FALSE)),"Produto não cadastrado",VLOOKUP(A1309,'Cadastro-Estoque'!A:G,2,FALSE)))</f>
        <v/>
      </c>
      <c r="H1309" s="2" t="str">
        <f>IF(ISERROR(VLOOKUP(A1309,'Cadastro-Estoque'!A:G,1,FALSE)),"",VLOOKUP(A1309,'Cadastro-Estoque'!A:G,3,FALSE))</f>
        <v/>
      </c>
    </row>
    <row r="1310" spans="5:8" ht="18.75" customHeight="1" x14ac:dyDescent="0.25">
      <c r="E1310" s="2" t="str">
        <f t="shared" si="20"/>
        <v/>
      </c>
      <c r="F1310" s="2" t="str">
        <f>IF(ISBLANK(A1310),"",IF(ISERROR(VLOOKUP(A1310,'Cadastro-Estoque'!A:G,1,FALSE)),"Produto não cadastrado",VLOOKUP(A1310,'Cadastro-Estoque'!A:G,4,FALSE)))</f>
        <v/>
      </c>
      <c r="G1310" s="2" t="str">
        <f>IF(ISBLANK(A1310),"",IF(ISERROR(VLOOKUP(A1310,'Cadastro-Estoque'!A:G,1,FALSE)),"Produto não cadastrado",VLOOKUP(A1310,'Cadastro-Estoque'!A:G,2,FALSE)))</f>
        <v/>
      </c>
      <c r="H1310" s="2" t="str">
        <f>IF(ISERROR(VLOOKUP(A1310,'Cadastro-Estoque'!A:G,1,FALSE)),"",VLOOKUP(A1310,'Cadastro-Estoque'!A:G,3,FALSE))</f>
        <v/>
      </c>
    </row>
    <row r="1311" spans="5:8" ht="18.75" customHeight="1" x14ac:dyDescent="0.25">
      <c r="E1311" s="2" t="str">
        <f t="shared" si="20"/>
        <v/>
      </c>
      <c r="F1311" s="2" t="str">
        <f>IF(ISBLANK(A1311),"",IF(ISERROR(VLOOKUP(A1311,'Cadastro-Estoque'!A:G,1,FALSE)),"Produto não cadastrado",VLOOKUP(A1311,'Cadastro-Estoque'!A:G,4,FALSE)))</f>
        <v/>
      </c>
      <c r="G1311" s="2" t="str">
        <f>IF(ISBLANK(A1311),"",IF(ISERROR(VLOOKUP(A1311,'Cadastro-Estoque'!A:G,1,FALSE)),"Produto não cadastrado",VLOOKUP(A1311,'Cadastro-Estoque'!A:G,2,FALSE)))</f>
        <v/>
      </c>
      <c r="H1311" s="2" t="str">
        <f>IF(ISERROR(VLOOKUP(A1311,'Cadastro-Estoque'!A:G,1,FALSE)),"",VLOOKUP(A1311,'Cadastro-Estoque'!A:G,3,FALSE))</f>
        <v/>
      </c>
    </row>
    <row r="1312" spans="5:8" ht="18.75" customHeight="1" x14ac:dyDescent="0.25">
      <c r="E1312" s="2" t="str">
        <f t="shared" si="20"/>
        <v/>
      </c>
      <c r="F1312" s="2" t="str">
        <f>IF(ISBLANK(A1312),"",IF(ISERROR(VLOOKUP(A1312,'Cadastro-Estoque'!A:G,1,FALSE)),"Produto não cadastrado",VLOOKUP(A1312,'Cadastro-Estoque'!A:G,4,FALSE)))</f>
        <v/>
      </c>
      <c r="G1312" s="2" t="str">
        <f>IF(ISBLANK(A1312),"",IF(ISERROR(VLOOKUP(A1312,'Cadastro-Estoque'!A:G,1,FALSE)),"Produto não cadastrado",VLOOKUP(A1312,'Cadastro-Estoque'!A:G,2,FALSE)))</f>
        <v/>
      </c>
      <c r="H1312" s="2" t="str">
        <f>IF(ISERROR(VLOOKUP(A1312,'Cadastro-Estoque'!A:G,1,FALSE)),"",VLOOKUP(A1312,'Cadastro-Estoque'!A:G,3,FALSE))</f>
        <v/>
      </c>
    </row>
    <row r="1313" spans="5:8" ht="18.75" customHeight="1" x14ac:dyDescent="0.25">
      <c r="E1313" s="2" t="str">
        <f t="shared" si="20"/>
        <v/>
      </c>
      <c r="F1313" s="2" t="str">
        <f>IF(ISBLANK(A1313),"",IF(ISERROR(VLOOKUP(A1313,'Cadastro-Estoque'!A:G,1,FALSE)),"Produto não cadastrado",VLOOKUP(A1313,'Cadastro-Estoque'!A:G,4,FALSE)))</f>
        <v/>
      </c>
      <c r="G1313" s="2" t="str">
        <f>IF(ISBLANK(A1313),"",IF(ISERROR(VLOOKUP(A1313,'Cadastro-Estoque'!A:G,1,FALSE)),"Produto não cadastrado",VLOOKUP(A1313,'Cadastro-Estoque'!A:G,2,FALSE)))</f>
        <v/>
      </c>
      <c r="H1313" s="2" t="str">
        <f>IF(ISERROR(VLOOKUP(A1313,'Cadastro-Estoque'!A:G,1,FALSE)),"",VLOOKUP(A1313,'Cadastro-Estoque'!A:G,3,FALSE))</f>
        <v/>
      </c>
    </row>
    <row r="1314" spans="5:8" ht="18.75" customHeight="1" x14ac:dyDescent="0.25">
      <c r="E1314" s="2" t="str">
        <f t="shared" si="20"/>
        <v/>
      </c>
      <c r="F1314" s="2" t="str">
        <f>IF(ISBLANK(A1314),"",IF(ISERROR(VLOOKUP(A1314,'Cadastro-Estoque'!A:G,1,FALSE)),"Produto não cadastrado",VLOOKUP(A1314,'Cadastro-Estoque'!A:G,4,FALSE)))</f>
        <v/>
      </c>
      <c r="G1314" s="2" t="str">
        <f>IF(ISBLANK(A1314),"",IF(ISERROR(VLOOKUP(A1314,'Cadastro-Estoque'!A:G,1,FALSE)),"Produto não cadastrado",VLOOKUP(A1314,'Cadastro-Estoque'!A:G,2,FALSE)))</f>
        <v/>
      </c>
      <c r="H1314" s="2" t="str">
        <f>IF(ISERROR(VLOOKUP(A1314,'Cadastro-Estoque'!A:G,1,FALSE)),"",VLOOKUP(A1314,'Cadastro-Estoque'!A:G,3,FALSE))</f>
        <v/>
      </c>
    </row>
    <row r="1315" spans="5:8" ht="18.75" customHeight="1" x14ac:dyDescent="0.25">
      <c r="E1315" s="2" t="str">
        <f t="shared" si="20"/>
        <v/>
      </c>
      <c r="F1315" s="2" t="str">
        <f>IF(ISBLANK(A1315),"",IF(ISERROR(VLOOKUP(A1315,'Cadastro-Estoque'!A:G,1,FALSE)),"Produto não cadastrado",VLOOKUP(A1315,'Cadastro-Estoque'!A:G,4,FALSE)))</f>
        <v/>
      </c>
      <c r="G1315" s="2" t="str">
        <f>IF(ISBLANK(A1315),"",IF(ISERROR(VLOOKUP(A1315,'Cadastro-Estoque'!A:G,1,FALSE)),"Produto não cadastrado",VLOOKUP(A1315,'Cadastro-Estoque'!A:G,2,FALSE)))</f>
        <v/>
      </c>
      <c r="H1315" s="2" t="str">
        <f>IF(ISERROR(VLOOKUP(A1315,'Cadastro-Estoque'!A:G,1,FALSE)),"",VLOOKUP(A1315,'Cadastro-Estoque'!A:G,3,FALSE))</f>
        <v/>
      </c>
    </row>
    <row r="1316" spans="5:8" ht="18.75" customHeight="1" x14ac:dyDescent="0.25">
      <c r="E1316" s="2" t="str">
        <f t="shared" si="20"/>
        <v/>
      </c>
      <c r="F1316" s="2" t="str">
        <f>IF(ISBLANK(A1316),"",IF(ISERROR(VLOOKUP(A1316,'Cadastro-Estoque'!A:G,1,FALSE)),"Produto não cadastrado",VLOOKUP(A1316,'Cadastro-Estoque'!A:G,4,FALSE)))</f>
        <v/>
      </c>
      <c r="G1316" s="2" t="str">
        <f>IF(ISBLANK(A1316),"",IF(ISERROR(VLOOKUP(A1316,'Cadastro-Estoque'!A:G,1,FALSE)),"Produto não cadastrado",VLOOKUP(A1316,'Cadastro-Estoque'!A:G,2,FALSE)))</f>
        <v/>
      </c>
      <c r="H1316" s="2" t="str">
        <f>IF(ISERROR(VLOOKUP(A1316,'Cadastro-Estoque'!A:G,1,FALSE)),"",VLOOKUP(A1316,'Cadastro-Estoque'!A:G,3,FALSE))</f>
        <v/>
      </c>
    </row>
    <row r="1317" spans="5:8" ht="18.75" customHeight="1" x14ac:dyDescent="0.25">
      <c r="E1317" s="2" t="str">
        <f t="shared" si="20"/>
        <v/>
      </c>
      <c r="F1317" s="2" t="str">
        <f>IF(ISBLANK(A1317),"",IF(ISERROR(VLOOKUP(A1317,'Cadastro-Estoque'!A:G,1,FALSE)),"Produto não cadastrado",VLOOKUP(A1317,'Cadastro-Estoque'!A:G,4,FALSE)))</f>
        <v/>
      </c>
      <c r="G1317" s="2" t="str">
        <f>IF(ISBLANK(A1317),"",IF(ISERROR(VLOOKUP(A1317,'Cadastro-Estoque'!A:G,1,FALSE)),"Produto não cadastrado",VLOOKUP(A1317,'Cadastro-Estoque'!A:G,2,FALSE)))</f>
        <v/>
      </c>
      <c r="H1317" s="2" t="str">
        <f>IF(ISERROR(VLOOKUP(A1317,'Cadastro-Estoque'!A:G,1,FALSE)),"",VLOOKUP(A1317,'Cadastro-Estoque'!A:G,3,FALSE))</f>
        <v/>
      </c>
    </row>
    <row r="1318" spans="5:8" ht="18.75" customHeight="1" x14ac:dyDescent="0.25">
      <c r="E1318" s="2" t="str">
        <f t="shared" si="20"/>
        <v/>
      </c>
      <c r="F1318" s="2" t="str">
        <f>IF(ISBLANK(A1318),"",IF(ISERROR(VLOOKUP(A1318,'Cadastro-Estoque'!A:G,1,FALSE)),"Produto não cadastrado",VLOOKUP(A1318,'Cadastro-Estoque'!A:G,4,FALSE)))</f>
        <v/>
      </c>
      <c r="G1318" s="2" t="str">
        <f>IF(ISBLANK(A1318),"",IF(ISERROR(VLOOKUP(A1318,'Cadastro-Estoque'!A:G,1,FALSE)),"Produto não cadastrado",VLOOKUP(A1318,'Cadastro-Estoque'!A:G,2,FALSE)))</f>
        <v/>
      </c>
      <c r="H1318" s="2" t="str">
        <f>IF(ISERROR(VLOOKUP(A1318,'Cadastro-Estoque'!A:G,1,FALSE)),"",VLOOKUP(A1318,'Cadastro-Estoque'!A:G,3,FALSE))</f>
        <v/>
      </c>
    </row>
    <row r="1319" spans="5:8" ht="18.75" customHeight="1" x14ac:dyDescent="0.25">
      <c r="E1319" s="2" t="str">
        <f t="shared" si="20"/>
        <v/>
      </c>
      <c r="F1319" s="2" t="str">
        <f>IF(ISBLANK(A1319),"",IF(ISERROR(VLOOKUP(A1319,'Cadastro-Estoque'!A:G,1,FALSE)),"Produto não cadastrado",VLOOKUP(A1319,'Cadastro-Estoque'!A:G,4,FALSE)))</f>
        <v/>
      </c>
      <c r="G1319" s="2" t="str">
        <f>IF(ISBLANK(A1319),"",IF(ISERROR(VLOOKUP(A1319,'Cadastro-Estoque'!A:G,1,FALSE)),"Produto não cadastrado",VLOOKUP(A1319,'Cadastro-Estoque'!A:G,2,FALSE)))</f>
        <v/>
      </c>
      <c r="H1319" s="2" t="str">
        <f>IF(ISERROR(VLOOKUP(A1319,'Cadastro-Estoque'!A:G,1,FALSE)),"",VLOOKUP(A1319,'Cadastro-Estoque'!A:G,3,FALSE))</f>
        <v/>
      </c>
    </row>
    <row r="1320" spans="5:8" ht="18.75" customHeight="1" x14ac:dyDescent="0.25">
      <c r="E1320" s="2" t="str">
        <f t="shared" si="20"/>
        <v/>
      </c>
      <c r="F1320" s="2" t="str">
        <f>IF(ISBLANK(A1320),"",IF(ISERROR(VLOOKUP(A1320,'Cadastro-Estoque'!A:G,1,FALSE)),"Produto não cadastrado",VLOOKUP(A1320,'Cadastro-Estoque'!A:G,4,FALSE)))</f>
        <v/>
      </c>
      <c r="G1320" s="2" t="str">
        <f>IF(ISBLANK(A1320),"",IF(ISERROR(VLOOKUP(A1320,'Cadastro-Estoque'!A:G,1,FALSE)),"Produto não cadastrado",VLOOKUP(A1320,'Cadastro-Estoque'!A:G,2,FALSE)))</f>
        <v/>
      </c>
      <c r="H1320" s="2" t="str">
        <f>IF(ISERROR(VLOOKUP(A1320,'Cadastro-Estoque'!A:G,1,FALSE)),"",VLOOKUP(A1320,'Cadastro-Estoque'!A:G,3,FALSE))</f>
        <v/>
      </c>
    </row>
    <row r="1321" spans="5:8" ht="18.75" customHeight="1" x14ac:dyDescent="0.25">
      <c r="E1321" s="2" t="str">
        <f t="shared" si="20"/>
        <v/>
      </c>
      <c r="F1321" s="2" t="str">
        <f>IF(ISBLANK(A1321),"",IF(ISERROR(VLOOKUP(A1321,'Cadastro-Estoque'!A:G,1,FALSE)),"Produto não cadastrado",VLOOKUP(A1321,'Cadastro-Estoque'!A:G,4,FALSE)))</f>
        <v/>
      </c>
      <c r="G1321" s="2" t="str">
        <f>IF(ISBLANK(A1321),"",IF(ISERROR(VLOOKUP(A1321,'Cadastro-Estoque'!A:G,1,FALSE)),"Produto não cadastrado",VLOOKUP(A1321,'Cadastro-Estoque'!A:G,2,FALSE)))</f>
        <v/>
      </c>
      <c r="H1321" s="2" t="str">
        <f>IF(ISERROR(VLOOKUP(A1321,'Cadastro-Estoque'!A:G,1,FALSE)),"",VLOOKUP(A1321,'Cadastro-Estoque'!A:G,3,FALSE))</f>
        <v/>
      </c>
    </row>
    <row r="1322" spans="5:8" ht="18.75" customHeight="1" x14ac:dyDescent="0.25">
      <c r="E1322" s="2" t="str">
        <f t="shared" si="20"/>
        <v/>
      </c>
      <c r="F1322" s="2" t="str">
        <f>IF(ISBLANK(A1322),"",IF(ISERROR(VLOOKUP(A1322,'Cadastro-Estoque'!A:G,1,FALSE)),"Produto não cadastrado",VLOOKUP(A1322,'Cadastro-Estoque'!A:G,4,FALSE)))</f>
        <v/>
      </c>
      <c r="G1322" s="2" t="str">
        <f>IF(ISBLANK(A1322),"",IF(ISERROR(VLOOKUP(A1322,'Cadastro-Estoque'!A:G,1,FALSE)),"Produto não cadastrado",VLOOKUP(A1322,'Cadastro-Estoque'!A:G,2,FALSE)))</f>
        <v/>
      </c>
      <c r="H1322" s="2" t="str">
        <f>IF(ISERROR(VLOOKUP(A1322,'Cadastro-Estoque'!A:G,1,FALSE)),"",VLOOKUP(A1322,'Cadastro-Estoque'!A:G,3,FALSE))</f>
        <v/>
      </c>
    </row>
    <row r="1323" spans="5:8" ht="18.75" customHeight="1" x14ac:dyDescent="0.25">
      <c r="E1323" s="2" t="str">
        <f t="shared" si="20"/>
        <v/>
      </c>
      <c r="F1323" s="2" t="str">
        <f>IF(ISBLANK(A1323),"",IF(ISERROR(VLOOKUP(A1323,'Cadastro-Estoque'!A:G,1,FALSE)),"Produto não cadastrado",VLOOKUP(A1323,'Cadastro-Estoque'!A:G,4,FALSE)))</f>
        <v/>
      </c>
      <c r="G1323" s="2" t="str">
        <f>IF(ISBLANK(A1323),"",IF(ISERROR(VLOOKUP(A1323,'Cadastro-Estoque'!A:G,1,FALSE)),"Produto não cadastrado",VLOOKUP(A1323,'Cadastro-Estoque'!A:G,2,FALSE)))</f>
        <v/>
      </c>
      <c r="H1323" s="2" t="str">
        <f>IF(ISERROR(VLOOKUP(A1323,'Cadastro-Estoque'!A:G,1,FALSE)),"",VLOOKUP(A1323,'Cadastro-Estoque'!A:G,3,FALSE))</f>
        <v/>
      </c>
    </row>
    <row r="1324" spans="5:8" ht="18.75" customHeight="1" x14ac:dyDescent="0.25">
      <c r="E1324" s="2" t="str">
        <f t="shared" si="20"/>
        <v/>
      </c>
      <c r="F1324" s="2" t="str">
        <f>IF(ISBLANK(A1324),"",IF(ISERROR(VLOOKUP(A1324,'Cadastro-Estoque'!A:G,1,FALSE)),"Produto não cadastrado",VLOOKUP(A1324,'Cadastro-Estoque'!A:G,4,FALSE)))</f>
        <v/>
      </c>
      <c r="G1324" s="2" t="str">
        <f>IF(ISBLANK(A1324),"",IF(ISERROR(VLOOKUP(A1324,'Cadastro-Estoque'!A:G,1,FALSE)),"Produto não cadastrado",VLOOKUP(A1324,'Cadastro-Estoque'!A:G,2,FALSE)))</f>
        <v/>
      </c>
      <c r="H1324" s="2" t="str">
        <f>IF(ISERROR(VLOOKUP(A1324,'Cadastro-Estoque'!A:G,1,FALSE)),"",VLOOKUP(A1324,'Cadastro-Estoque'!A:G,3,FALSE))</f>
        <v/>
      </c>
    </row>
    <row r="1325" spans="5:8" ht="18.75" customHeight="1" x14ac:dyDescent="0.25">
      <c r="E1325" s="2" t="str">
        <f t="shared" si="20"/>
        <v/>
      </c>
      <c r="F1325" s="2" t="str">
        <f>IF(ISBLANK(A1325),"",IF(ISERROR(VLOOKUP(A1325,'Cadastro-Estoque'!A:G,1,FALSE)),"Produto não cadastrado",VLOOKUP(A1325,'Cadastro-Estoque'!A:G,4,FALSE)))</f>
        <v/>
      </c>
      <c r="G1325" s="2" t="str">
        <f>IF(ISBLANK(A1325),"",IF(ISERROR(VLOOKUP(A1325,'Cadastro-Estoque'!A:G,1,FALSE)),"Produto não cadastrado",VLOOKUP(A1325,'Cadastro-Estoque'!A:G,2,FALSE)))</f>
        <v/>
      </c>
      <c r="H1325" s="2" t="str">
        <f>IF(ISERROR(VLOOKUP(A1325,'Cadastro-Estoque'!A:G,1,FALSE)),"",VLOOKUP(A1325,'Cadastro-Estoque'!A:G,3,FALSE))</f>
        <v/>
      </c>
    </row>
    <row r="1326" spans="5:8" ht="18.75" customHeight="1" x14ac:dyDescent="0.25">
      <c r="E1326" s="2" t="str">
        <f t="shared" si="20"/>
        <v/>
      </c>
      <c r="F1326" s="2" t="str">
        <f>IF(ISBLANK(A1326),"",IF(ISERROR(VLOOKUP(A1326,'Cadastro-Estoque'!A:G,1,FALSE)),"Produto não cadastrado",VLOOKUP(A1326,'Cadastro-Estoque'!A:G,4,FALSE)))</f>
        <v/>
      </c>
      <c r="G1326" s="2" t="str">
        <f>IF(ISBLANK(A1326),"",IF(ISERROR(VLOOKUP(A1326,'Cadastro-Estoque'!A:G,1,FALSE)),"Produto não cadastrado",VLOOKUP(A1326,'Cadastro-Estoque'!A:G,2,FALSE)))</f>
        <v/>
      </c>
      <c r="H1326" s="2" t="str">
        <f>IF(ISERROR(VLOOKUP(A1326,'Cadastro-Estoque'!A:G,1,FALSE)),"",VLOOKUP(A1326,'Cadastro-Estoque'!A:G,3,FALSE))</f>
        <v/>
      </c>
    </row>
    <row r="1327" spans="5:8" ht="18.75" customHeight="1" x14ac:dyDescent="0.25">
      <c r="E1327" s="2" t="str">
        <f t="shared" si="20"/>
        <v/>
      </c>
      <c r="F1327" s="2" t="str">
        <f>IF(ISBLANK(A1327),"",IF(ISERROR(VLOOKUP(A1327,'Cadastro-Estoque'!A:G,1,FALSE)),"Produto não cadastrado",VLOOKUP(A1327,'Cadastro-Estoque'!A:G,4,FALSE)))</f>
        <v/>
      </c>
      <c r="G1327" s="2" t="str">
        <f>IF(ISBLANK(A1327),"",IF(ISERROR(VLOOKUP(A1327,'Cadastro-Estoque'!A:G,1,FALSE)),"Produto não cadastrado",VLOOKUP(A1327,'Cadastro-Estoque'!A:G,2,FALSE)))</f>
        <v/>
      </c>
      <c r="H1327" s="2" t="str">
        <f>IF(ISERROR(VLOOKUP(A1327,'Cadastro-Estoque'!A:G,1,FALSE)),"",VLOOKUP(A1327,'Cadastro-Estoque'!A:G,3,FALSE))</f>
        <v/>
      </c>
    </row>
    <row r="1328" spans="5:8" ht="18.75" customHeight="1" x14ac:dyDescent="0.25">
      <c r="E1328" s="2" t="str">
        <f t="shared" si="20"/>
        <v/>
      </c>
      <c r="F1328" s="2" t="str">
        <f>IF(ISBLANK(A1328),"",IF(ISERROR(VLOOKUP(A1328,'Cadastro-Estoque'!A:G,1,FALSE)),"Produto não cadastrado",VLOOKUP(A1328,'Cadastro-Estoque'!A:G,4,FALSE)))</f>
        <v/>
      </c>
      <c r="G1328" s="2" t="str">
        <f>IF(ISBLANK(A1328),"",IF(ISERROR(VLOOKUP(A1328,'Cadastro-Estoque'!A:G,1,FALSE)),"Produto não cadastrado",VLOOKUP(A1328,'Cadastro-Estoque'!A:G,2,FALSE)))</f>
        <v/>
      </c>
      <c r="H1328" s="2" t="str">
        <f>IF(ISERROR(VLOOKUP(A1328,'Cadastro-Estoque'!A:G,1,FALSE)),"",VLOOKUP(A1328,'Cadastro-Estoque'!A:G,3,FALSE))</f>
        <v/>
      </c>
    </row>
    <row r="1329" spans="5:8" ht="18.75" customHeight="1" x14ac:dyDescent="0.25">
      <c r="E1329" s="2" t="str">
        <f t="shared" si="20"/>
        <v/>
      </c>
      <c r="F1329" s="2" t="str">
        <f>IF(ISBLANK(A1329),"",IF(ISERROR(VLOOKUP(A1329,'Cadastro-Estoque'!A:G,1,FALSE)),"Produto não cadastrado",VLOOKUP(A1329,'Cadastro-Estoque'!A:G,4,FALSE)))</f>
        <v/>
      </c>
      <c r="G1329" s="2" t="str">
        <f>IF(ISBLANK(A1329),"",IF(ISERROR(VLOOKUP(A1329,'Cadastro-Estoque'!A:G,1,FALSE)),"Produto não cadastrado",VLOOKUP(A1329,'Cadastro-Estoque'!A:G,2,FALSE)))</f>
        <v/>
      </c>
      <c r="H1329" s="2" t="str">
        <f>IF(ISERROR(VLOOKUP(A1329,'Cadastro-Estoque'!A:G,1,FALSE)),"",VLOOKUP(A1329,'Cadastro-Estoque'!A:G,3,FALSE))</f>
        <v/>
      </c>
    </row>
    <row r="1330" spans="5:8" ht="18.75" customHeight="1" x14ac:dyDescent="0.25">
      <c r="E1330" s="2" t="str">
        <f t="shared" si="20"/>
        <v/>
      </c>
      <c r="F1330" s="2" t="str">
        <f>IF(ISBLANK(A1330),"",IF(ISERROR(VLOOKUP(A1330,'Cadastro-Estoque'!A:G,1,FALSE)),"Produto não cadastrado",VLOOKUP(A1330,'Cadastro-Estoque'!A:G,4,FALSE)))</f>
        <v/>
      </c>
      <c r="G1330" s="2" t="str">
        <f>IF(ISBLANK(A1330),"",IF(ISERROR(VLOOKUP(A1330,'Cadastro-Estoque'!A:G,1,FALSE)),"Produto não cadastrado",VLOOKUP(A1330,'Cadastro-Estoque'!A:G,2,FALSE)))</f>
        <v/>
      </c>
      <c r="H1330" s="2" t="str">
        <f>IF(ISERROR(VLOOKUP(A1330,'Cadastro-Estoque'!A:G,1,FALSE)),"",VLOOKUP(A1330,'Cadastro-Estoque'!A:G,3,FALSE))</f>
        <v/>
      </c>
    </row>
    <row r="1331" spans="5:8" ht="18.75" customHeight="1" x14ac:dyDescent="0.25">
      <c r="E1331" s="2" t="str">
        <f t="shared" si="20"/>
        <v/>
      </c>
      <c r="F1331" s="2" t="str">
        <f>IF(ISBLANK(A1331),"",IF(ISERROR(VLOOKUP(A1331,'Cadastro-Estoque'!A:G,1,FALSE)),"Produto não cadastrado",VLOOKUP(A1331,'Cadastro-Estoque'!A:G,4,FALSE)))</f>
        <v/>
      </c>
      <c r="G1331" s="2" t="str">
        <f>IF(ISBLANK(A1331),"",IF(ISERROR(VLOOKUP(A1331,'Cadastro-Estoque'!A:G,1,FALSE)),"Produto não cadastrado",VLOOKUP(A1331,'Cadastro-Estoque'!A:G,2,FALSE)))</f>
        <v/>
      </c>
      <c r="H1331" s="2" t="str">
        <f>IF(ISERROR(VLOOKUP(A1331,'Cadastro-Estoque'!A:G,1,FALSE)),"",VLOOKUP(A1331,'Cadastro-Estoque'!A:G,3,FALSE))</f>
        <v/>
      </c>
    </row>
    <row r="1332" spans="5:8" ht="18.75" customHeight="1" x14ac:dyDescent="0.25">
      <c r="E1332" s="2" t="str">
        <f t="shared" si="20"/>
        <v/>
      </c>
      <c r="F1332" s="2" t="str">
        <f>IF(ISBLANK(A1332),"",IF(ISERROR(VLOOKUP(A1332,'Cadastro-Estoque'!A:G,1,FALSE)),"Produto não cadastrado",VLOOKUP(A1332,'Cadastro-Estoque'!A:G,4,FALSE)))</f>
        <v/>
      </c>
      <c r="G1332" s="2" t="str">
        <f>IF(ISBLANK(A1332),"",IF(ISERROR(VLOOKUP(A1332,'Cadastro-Estoque'!A:G,1,FALSE)),"Produto não cadastrado",VLOOKUP(A1332,'Cadastro-Estoque'!A:G,2,FALSE)))</f>
        <v/>
      </c>
      <c r="H1332" s="2" t="str">
        <f>IF(ISERROR(VLOOKUP(A1332,'Cadastro-Estoque'!A:G,1,FALSE)),"",VLOOKUP(A1332,'Cadastro-Estoque'!A:G,3,FALSE))</f>
        <v/>
      </c>
    </row>
    <row r="1333" spans="5:8" ht="18.75" customHeight="1" x14ac:dyDescent="0.25">
      <c r="E1333" s="2" t="str">
        <f t="shared" si="20"/>
        <v/>
      </c>
      <c r="F1333" s="2" t="str">
        <f>IF(ISBLANK(A1333),"",IF(ISERROR(VLOOKUP(A1333,'Cadastro-Estoque'!A:G,1,FALSE)),"Produto não cadastrado",VLOOKUP(A1333,'Cadastro-Estoque'!A:G,4,FALSE)))</f>
        <v/>
      </c>
      <c r="G1333" s="2" t="str">
        <f>IF(ISBLANK(A1333),"",IF(ISERROR(VLOOKUP(A1333,'Cadastro-Estoque'!A:G,1,FALSE)),"Produto não cadastrado",VLOOKUP(A1333,'Cadastro-Estoque'!A:G,2,FALSE)))</f>
        <v/>
      </c>
      <c r="H1333" s="2" t="str">
        <f>IF(ISERROR(VLOOKUP(A1333,'Cadastro-Estoque'!A:G,1,FALSE)),"",VLOOKUP(A1333,'Cadastro-Estoque'!A:G,3,FALSE))</f>
        <v/>
      </c>
    </row>
    <row r="1334" spans="5:8" ht="18.75" customHeight="1" x14ac:dyDescent="0.25">
      <c r="E1334" s="2" t="str">
        <f t="shared" si="20"/>
        <v/>
      </c>
      <c r="F1334" s="2" t="str">
        <f>IF(ISBLANK(A1334),"",IF(ISERROR(VLOOKUP(A1334,'Cadastro-Estoque'!A:G,1,FALSE)),"Produto não cadastrado",VLOOKUP(A1334,'Cadastro-Estoque'!A:G,4,FALSE)))</f>
        <v/>
      </c>
      <c r="G1334" s="2" t="str">
        <f>IF(ISBLANK(A1334),"",IF(ISERROR(VLOOKUP(A1334,'Cadastro-Estoque'!A:G,1,FALSE)),"Produto não cadastrado",VLOOKUP(A1334,'Cadastro-Estoque'!A:G,2,FALSE)))</f>
        <v/>
      </c>
      <c r="H1334" s="2" t="str">
        <f>IF(ISERROR(VLOOKUP(A1334,'Cadastro-Estoque'!A:G,1,FALSE)),"",VLOOKUP(A1334,'Cadastro-Estoque'!A:G,3,FALSE))</f>
        <v/>
      </c>
    </row>
    <row r="1335" spans="5:8" ht="18.75" customHeight="1" x14ac:dyDescent="0.25">
      <c r="E1335" s="2" t="str">
        <f t="shared" si="20"/>
        <v/>
      </c>
      <c r="F1335" s="2" t="str">
        <f>IF(ISBLANK(A1335),"",IF(ISERROR(VLOOKUP(A1335,'Cadastro-Estoque'!A:G,1,FALSE)),"Produto não cadastrado",VLOOKUP(A1335,'Cadastro-Estoque'!A:G,4,FALSE)))</f>
        <v/>
      </c>
      <c r="G1335" s="2" t="str">
        <f>IF(ISBLANK(A1335),"",IF(ISERROR(VLOOKUP(A1335,'Cadastro-Estoque'!A:G,1,FALSE)),"Produto não cadastrado",VLOOKUP(A1335,'Cadastro-Estoque'!A:G,2,FALSE)))</f>
        <v/>
      </c>
      <c r="H1335" s="2" t="str">
        <f>IF(ISERROR(VLOOKUP(A1335,'Cadastro-Estoque'!A:G,1,FALSE)),"",VLOOKUP(A1335,'Cadastro-Estoque'!A:G,3,FALSE))</f>
        <v/>
      </c>
    </row>
    <row r="1336" spans="5:8" ht="18.75" customHeight="1" x14ac:dyDescent="0.25">
      <c r="E1336" s="2" t="str">
        <f t="shared" si="20"/>
        <v/>
      </c>
      <c r="F1336" s="2" t="str">
        <f>IF(ISBLANK(A1336),"",IF(ISERROR(VLOOKUP(A1336,'Cadastro-Estoque'!A:G,1,FALSE)),"Produto não cadastrado",VLOOKUP(A1336,'Cadastro-Estoque'!A:G,4,FALSE)))</f>
        <v/>
      </c>
      <c r="G1336" s="2" t="str">
        <f>IF(ISBLANK(A1336),"",IF(ISERROR(VLOOKUP(A1336,'Cadastro-Estoque'!A:G,1,FALSE)),"Produto não cadastrado",VLOOKUP(A1336,'Cadastro-Estoque'!A:G,2,FALSE)))</f>
        <v/>
      </c>
      <c r="H1336" s="2" t="str">
        <f>IF(ISERROR(VLOOKUP(A1336,'Cadastro-Estoque'!A:G,1,FALSE)),"",VLOOKUP(A1336,'Cadastro-Estoque'!A:G,3,FALSE))</f>
        <v/>
      </c>
    </row>
    <row r="1337" spans="5:8" ht="18.75" customHeight="1" x14ac:dyDescent="0.25">
      <c r="E1337" s="2" t="str">
        <f t="shared" si="20"/>
        <v/>
      </c>
      <c r="F1337" s="2" t="str">
        <f>IF(ISBLANK(A1337),"",IF(ISERROR(VLOOKUP(A1337,'Cadastro-Estoque'!A:G,1,FALSE)),"Produto não cadastrado",VLOOKUP(A1337,'Cadastro-Estoque'!A:G,4,FALSE)))</f>
        <v/>
      </c>
      <c r="G1337" s="2" t="str">
        <f>IF(ISBLANK(A1337),"",IF(ISERROR(VLOOKUP(A1337,'Cadastro-Estoque'!A:G,1,FALSE)),"Produto não cadastrado",VLOOKUP(A1337,'Cadastro-Estoque'!A:G,2,FALSE)))</f>
        <v/>
      </c>
      <c r="H1337" s="2" t="str">
        <f>IF(ISERROR(VLOOKUP(A1337,'Cadastro-Estoque'!A:G,1,FALSE)),"",VLOOKUP(A1337,'Cadastro-Estoque'!A:G,3,FALSE))</f>
        <v/>
      </c>
    </row>
    <row r="1338" spans="5:8" ht="18.75" customHeight="1" x14ac:dyDescent="0.25">
      <c r="E1338" s="2" t="str">
        <f t="shared" si="20"/>
        <v/>
      </c>
      <c r="F1338" s="2" t="str">
        <f>IF(ISBLANK(A1338),"",IF(ISERROR(VLOOKUP(A1338,'Cadastro-Estoque'!A:G,1,FALSE)),"Produto não cadastrado",VLOOKUP(A1338,'Cadastro-Estoque'!A:G,4,FALSE)))</f>
        <v/>
      </c>
      <c r="G1338" s="2" t="str">
        <f>IF(ISBLANK(A1338),"",IF(ISERROR(VLOOKUP(A1338,'Cadastro-Estoque'!A:G,1,FALSE)),"Produto não cadastrado",VLOOKUP(A1338,'Cadastro-Estoque'!A:G,2,FALSE)))</f>
        <v/>
      </c>
      <c r="H1338" s="2" t="str">
        <f>IF(ISERROR(VLOOKUP(A1338,'Cadastro-Estoque'!A:G,1,FALSE)),"",VLOOKUP(A1338,'Cadastro-Estoque'!A:G,3,FALSE))</f>
        <v/>
      </c>
    </row>
    <row r="1339" spans="5:8" ht="18.75" customHeight="1" x14ac:dyDescent="0.25">
      <c r="E1339" s="2" t="str">
        <f t="shared" si="20"/>
        <v/>
      </c>
      <c r="F1339" s="2" t="str">
        <f>IF(ISBLANK(A1339),"",IF(ISERROR(VLOOKUP(A1339,'Cadastro-Estoque'!A:G,1,FALSE)),"Produto não cadastrado",VLOOKUP(A1339,'Cadastro-Estoque'!A:G,4,FALSE)))</f>
        <v/>
      </c>
      <c r="G1339" s="2" t="str">
        <f>IF(ISBLANK(A1339),"",IF(ISERROR(VLOOKUP(A1339,'Cadastro-Estoque'!A:G,1,FALSE)),"Produto não cadastrado",VLOOKUP(A1339,'Cadastro-Estoque'!A:G,2,FALSE)))</f>
        <v/>
      </c>
      <c r="H1339" s="2" t="str">
        <f>IF(ISERROR(VLOOKUP(A1339,'Cadastro-Estoque'!A:G,1,FALSE)),"",VLOOKUP(A1339,'Cadastro-Estoque'!A:G,3,FALSE))</f>
        <v/>
      </c>
    </row>
    <row r="1340" spans="5:8" ht="18.75" customHeight="1" x14ac:dyDescent="0.25">
      <c r="E1340" s="2" t="str">
        <f t="shared" si="20"/>
        <v/>
      </c>
      <c r="F1340" s="2" t="str">
        <f>IF(ISBLANK(A1340),"",IF(ISERROR(VLOOKUP(A1340,'Cadastro-Estoque'!A:G,1,FALSE)),"Produto não cadastrado",VLOOKUP(A1340,'Cadastro-Estoque'!A:G,4,FALSE)))</f>
        <v/>
      </c>
      <c r="G1340" s="2" t="str">
        <f>IF(ISBLANK(A1340),"",IF(ISERROR(VLOOKUP(A1340,'Cadastro-Estoque'!A:G,1,FALSE)),"Produto não cadastrado",VLOOKUP(A1340,'Cadastro-Estoque'!A:G,2,FALSE)))</f>
        <v/>
      </c>
      <c r="H1340" s="2" t="str">
        <f>IF(ISERROR(VLOOKUP(A1340,'Cadastro-Estoque'!A:G,1,FALSE)),"",VLOOKUP(A1340,'Cadastro-Estoque'!A:G,3,FALSE))</f>
        <v/>
      </c>
    </row>
    <row r="1341" spans="5:8" ht="18.75" customHeight="1" x14ac:dyDescent="0.25">
      <c r="E1341" s="2" t="str">
        <f t="shared" si="20"/>
        <v/>
      </c>
      <c r="F1341" s="2" t="str">
        <f>IF(ISBLANK(A1341),"",IF(ISERROR(VLOOKUP(A1341,'Cadastro-Estoque'!A:G,1,FALSE)),"Produto não cadastrado",VLOOKUP(A1341,'Cadastro-Estoque'!A:G,4,FALSE)))</f>
        <v/>
      </c>
      <c r="G1341" s="2" t="str">
        <f>IF(ISBLANK(A1341),"",IF(ISERROR(VLOOKUP(A1341,'Cadastro-Estoque'!A:G,1,FALSE)),"Produto não cadastrado",VLOOKUP(A1341,'Cadastro-Estoque'!A:G,2,FALSE)))</f>
        <v/>
      </c>
      <c r="H1341" s="2" t="str">
        <f>IF(ISERROR(VLOOKUP(A1341,'Cadastro-Estoque'!A:G,1,FALSE)),"",VLOOKUP(A1341,'Cadastro-Estoque'!A:G,3,FALSE))</f>
        <v/>
      </c>
    </row>
    <row r="1342" spans="5:8" ht="18.75" customHeight="1" x14ac:dyDescent="0.25">
      <c r="E1342" s="2" t="str">
        <f t="shared" si="20"/>
        <v/>
      </c>
      <c r="F1342" s="2" t="str">
        <f>IF(ISBLANK(A1342),"",IF(ISERROR(VLOOKUP(A1342,'Cadastro-Estoque'!A:G,1,FALSE)),"Produto não cadastrado",VLOOKUP(A1342,'Cadastro-Estoque'!A:G,4,FALSE)))</f>
        <v/>
      </c>
      <c r="G1342" s="2" t="str">
        <f>IF(ISBLANK(A1342),"",IF(ISERROR(VLOOKUP(A1342,'Cadastro-Estoque'!A:G,1,FALSE)),"Produto não cadastrado",VLOOKUP(A1342,'Cadastro-Estoque'!A:G,2,FALSE)))</f>
        <v/>
      </c>
      <c r="H1342" s="2" t="str">
        <f>IF(ISERROR(VLOOKUP(A1342,'Cadastro-Estoque'!A:G,1,FALSE)),"",VLOOKUP(A1342,'Cadastro-Estoque'!A:G,3,FALSE))</f>
        <v/>
      </c>
    </row>
    <row r="1343" spans="5:8" ht="18.75" customHeight="1" x14ac:dyDescent="0.25">
      <c r="E1343" s="2" t="str">
        <f t="shared" si="20"/>
        <v/>
      </c>
      <c r="F1343" s="2" t="str">
        <f>IF(ISBLANK(A1343),"",IF(ISERROR(VLOOKUP(A1343,'Cadastro-Estoque'!A:G,1,FALSE)),"Produto não cadastrado",VLOOKUP(A1343,'Cadastro-Estoque'!A:G,4,FALSE)))</f>
        <v/>
      </c>
      <c r="G1343" s="2" t="str">
        <f>IF(ISBLANK(A1343),"",IF(ISERROR(VLOOKUP(A1343,'Cadastro-Estoque'!A:G,1,FALSE)),"Produto não cadastrado",VLOOKUP(A1343,'Cadastro-Estoque'!A:G,2,FALSE)))</f>
        <v/>
      </c>
      <c r="H1343" s="2" t="str">
        <f>IF(ISERROR(VLOOKUP(A1343,'Cadastro-Estoque'!A:G,1,FALSE)),"",VLOOKUP(A1343,'Cadastro-Estoque'!A:G,3,FALSE))</f>
        <v/>
      </c>
    </row>
    <row r="1344" spans="5:8" ht="18.75" customHeight="1" x14ac:dyDescent="0.25">
      <c r="E1344" s="2" t="str">
        <f t="shared" si="20"/>
        <v/>
      </c>
      <c r="F1344" s="2" t="str">
        <f>IF(ISBLANK(A1344),"",IF(ISERROR(VLOOKUP(A1344,'Cadastro-Estoque'!A:G,1,FALSE)),"Produto não cadastrado",VLOOKUP(A1344,'Cadastro-Estoque'!A:G,4,FALSE)))</f>
        <v/>
      </c>
      <c r="G1344" s="2" t="str">
        <f>IF(ISBLANK(A1344),"",IF(ISERROR(VLOOKUP(A1344,'Cadastro-Estoque'!A:G,1,FALSE)),"Produto não cadastrado",VLOOKUP(A1344,'Cadastro-Estoque'!A:G,2,FALSE)))</f>
        <v/>
      </c>
      <c r="H1344" s="2" t="str">
        <f>IF(ISERROR(VLOOKUP(A1344,'Cadastro-Estoque'!A:G,1,FALSE)),"",VLOOKUP(A1344,'Cadastro-Estoque'!A:G,3,FALSE))</f>
        <v/>
      </c>
    </row>
    <row r="1345" spans="5:8" ht="18.75" customHeight="1" x14ac:dyDescent="0.25">
      <c r="E1345" s="2" t="str">
        <f t="shared" si="20"/>
        <v/>
      </c>
      <c r="F1345" s="2" t="str">
        <f>IF(ISBLANK(A1345),"",IF(ISERROR(VLOOKUP(A1345,'Cadastro-Estoque'!A:G,1,FALSE)),"Produto não cadastrado",VLOOKUP(A1345,'Cadastro-Estoque'!A:G,4,FALSE)))</f>
        <v/>
      </c>
      <c r="G1345" s="2" t="str">
        <f>IF(ISBLANK(A1345),"",IF(ISERROR(VLOOKUP(A1345,'Cadastro-Estoque'!A:G,1,FALSE)),"Produto não cadastrado",VLOOKUP(A1345,'Cadastro-Estoque'!A:G,2,FALSE)))</f>
        <v/>
      </c>
      <c r="H1345" s="2" t="str">
        <f>IF(ISERROR(VLOOKUP(A1345,'Cadastro-Estoque'!A:G,1,FALSE)),"",VLOOKUP(A1345,'Cadastro-Estoque'!A:G,3,FALSE))</f>
        <v/>
      </c>
    </row>
    <row r="1346" spans="5:8" ht="18.75" customHeight="1" x14ac:dyDescent="0.25">
      <c r="E1346" s="2" t="str">
        <f t="shared" si="20"/>
        <v/>
      </c>
      <c r="F1346" s="2" t="str">
        <f>IF(ISBLANK(A1346),"",IF(ISERROR(VLOOKUP(A1346,'Cadastro-Estoque'!A:G,1,FALSE)),"Produto não cadastrado",VLOOKUP(A1346,'Cadastro-Estoque'!A:G,4,FALSE)))</f>
        <v/>
      </c>
      <c r="G1346" s="2" t="str">
        <f>IF(ISBLANK(A1346),"",IF(ISERROR(VLOOKUP(A1346,'Cadastro-Estoque'!A:G,1,FALSE)),"Produto não cadastrado",VLOOKUP(A1346,'Cadastro-Estoque'!A:G,2,FALSE)))</f>
        <v/>
      </c>
      <c r="H1346" s="2" t="str">
        <f>IF(ISERROR(VLOOKUP(A1346,'Cadastro-Estoque'!A:G,1,FALSE)),"",VLOOKUP(A1346,'Cadastro-Estoque'!A:G,3,FALSE))</f>
        <v/>
      </c>
    </row>
    <row r="1347" spans="5:8" ht="18.75" customHeight="1" x14ac:dyDescent="0.25">
      <c r="E1347" s="2" t="str">
        <f t="shared" ref="E1347:E1410" si="21">IF(ISBLANK(A1347),"",C1347*D1347)</f>
        <v/>
      </c>
      <c r="F1347" s="2" t="str">
        <f>IF(ISBLANK(A1347),"",IF(ISERROR(VLOOKUP(A1347,'Cadastro-Estoque'!A:G,1,FALSE)),"Produto não cadastrado",VLOOKUP(A1347,'Cadastro-Estoque'!A:G,4,FALSE)))</f>
        <v/>
      </c>
      <c r="G1347" s="2" t="str">
        <f>IF(ISBLANK(A1347),"",IF(ISERROR(VLOOKUP(A1347,'Cadastro-Estoque'!A:G,1,FALSE)),"Produto não cadastrado",VLOOKUP(A1347,'Cadastro-Estoque'!A:G,2,FALSE)))</f>
        <v/>
      </c>
      <c r="H1347" s="2" t="str">
        <f>IF(ISERROR(VLOOKUP(A1347,'Cadastro-Estoque'!A:G,1,FALSE)),"",VLOOKUP(A1347,'Cadastro-Estoque'!A:G,3,FALSE))</f>
        <v/>
      </c>
    </row>
    <row r="1348" spans="5:8" ht="18.75" customHeight="1" x14ac:dyDescent="0.25">
      <c r="E1348" s="2" t="str">
        <f t="shared" si="21"/>
        <v/>
      </c>
      <c r="F1348" s="2" t="str">
        <f>IF(ISBLANK(A1348),"",IF(ISERROR(VLOOKUP(A1348,'Cadastro-Estoque'!A:G,1,FALSE)),"Produto não cadastrado",VLOOKUP(A1348,'Cadastro-Estoque'!A:G,4,FALSE)))</f>
        <v/>
      </c>
      <c r="G1348" s="2" t="str">
        <f>IF(ISBLANK(A1348),"",IF(ISERROR(VLOOKUP(A1348,'Cadastro-Estoque'!A:G,1,FALSE)),"Produto não cadastrado",VLOOKUP(A1348,'Cadastro-Estoque'!A:G,2,FALSE)))</f>
        <v/>
      </c>
      <c r="H1348" s="2" t="str">
        <f>IF(ISERROR(VLOOKUP(A1348,'Cadastro-Estoque'!A:G,1,FALSE)),"",VLOOKUP(A1348,'Cadastro-Estoque'!A:G,3,FALSE))</f>
        <v/>
      </c>
    </row>
    <row r="1349" spans="5:8" ht="18.75" customHeight="1" x14ac:dyDescent="0.25">
      <c r="E1349" s="2" t="str">
        <f t="shared" si="21"/>
        <v/>
      </c>
      <c r="F1349" s="2" t="str">
        <f>IF(ISBLANK(A1349),"",IF(ISERROR(VLOOKUP(A1349,'Cadastro-Estoque'!A:G,1,FALSE)),"Produto não cadastrado",VLOOKUP(A1349,'Cadastro-Estoque'!A:G,4,FALSE)))</f>
        <v/>
      </c>
      <c r="G1349" s="2" t="str">
        <f>IF(ISBLANK(A1349),"",IF(ISERROR(VLOOKUP(A1349,'Cadastro-Estoque'!A:G,1,FALSE)),"Produto não cadastrado",VLOOKUP(A1349,'Cadastro-Estoque'!A:G,2,FALSE)))</f>
        <v/>
      </c>
      <c r="H1349" s="2" t="str">
        <f>IF(ISERROR(VLOOKUP(A1349,'Cadastro-Estoque'!A:G,1,FALSE)),"",VLOOKUP(A1349,'Cadastro-Estoque'!A:G,3,FALSE))</f>
        <v/>
      </c>
    </row>
    <row r="1350" spans="5:8" ht="18.75" customHeight="1" x14ac:dyDescent="0.25">
      <c r="E1350" s="2" t="str">
        <f t="shared" si="21"/>
        <v/>
      </c>
      <c r="F1350" s="2" t="str">
        <f>IF(ISBLANK(A1350),"",IF(ISERROR(VLOOKUP(A1350,'Cadastro-Estoque'!A:G,1,FALSE)),"Produto não cadastrado",VLOOKUP(A1350,'Cadastro-Estoque'!A:G,4,FALSE)))</f>
        <v/>
      </c>
      <c r="G1350" s="2" t="str">
        <f>IF(ISBLANK(A1350),"",IF(ISERROR(VLOOKUP(A1350,'Cadastro-Estoque'!A:G,1,FALSE)),"Produto não cadastrado",VLOOKUP(A1350,'Cadastro-Estoque'!A:G,2,FALSE)))</f>
        <v/>
      </c>
      <c r="H1350" s="2" t="str">
        <f>IF(ISERROR(VLOOKUP(A1350,'Cadastro-Estoque'!A:G,1,FALSE)),"",VLOOKUP(A1350,'Cadastro-Estoque'!A:G,3,FALSE))</f>
        <v/>
      </c>
    </row>
    <row r="1351" spans="5:8" ht="18.75" customHeight="1" x14ac:dyDescent="0.25">
      <c r="E1351" s="2" t="str">
        <f t="shared" si="21"/>
        <v/>
      </c>
      <c r="F1351" s="2" t="str">
        <f>IF(ISBLANK(A1351),"",IF(ISERROR(VLOOKUP(A1351,'Cadastro-Estoque'!A:G,1,FALSE)),"Produto não cadastrado",VLOOKUP(A1351,'Cadastro-Estoque'!A:G,4,FALSE)))</f>
        <v/>
      </c>
      <c r="G1351" s="2" t="str">
        <f>IF(ISBLANK(A1351),"",IF(ISERROR(VLOOKUP(A1351,'Cadastro-Estoque'!A:G,1,FALSE)),"Produto não cadastrado",VLOOKUP(A1351,'Cadastro-Estoque'!A:G,2,FALSE)))</f>
        <v/>
      </c>
      <c r="H1351" s="2" t="str">
        <f>IF(ISERROR(VLOOKUP(A1351,'Cadastro-Estoque'!A:G,1,FALSE)),"",VLOOKUP(A1351,'Cadastro-Estoque'!A:G,3,FALSE))</f>
        <v/>
      </c>
    </row>
    <row r="1352" spans="5:8" ht="18.75" customHeight="1" x14ac:dyDescent="0.25">
      <c r="E1352" s="2" t="str">
        <f t="shared" si="21"/>
        <v/>
      </c>
      <c r="F1352" s="2" t="str">
        <f>IF(ISBLANK(A1352),"",IF(ISERROR(VLOOKUP(A1352,'Cadastro-Estoque'!A:G,1,FALSE)),"Produto não cadastrado",VLOOKUP(A1352,'Cadastro-Estoque'!A:G,4,FALSE)))</f>
        <v/>
      </c>
      <c r="G1352" s="2" t="str">
        <f>IF(ISBLANK(A1352),"",IF(ISERROR(VLOOKUP(A1352,'Cadastro-Estoque'!A:G,1,FALSE)),"Produto não cadastrado",VLOOKUP(A1352,'Cadastro-Estoque'!A:G,2,FALSE)))</f>
        <v/>
      </c>
      <c r="H1352" s="2" t="str">
        <f>IF(ISERROR(VLOOKUP(A1352,'Cadastro-Estoque'!A:G,1,FALSE)),"",VLOOKUP(A1352,'Cadastro-Estoque'!A:G,3,FALSE))</f>
        <v/>
      </c>
    </row>
    <row r="1353" spans="5:8" ht="18.75" customHeight="1" x14ac:dyDescent="0.25">
      <c r="E1353" s="2" t="str">
        <f t="shared" si="21"/>
        <v/>
      </c>
      <c r="F1353" s="2" t="str">
        <f>IF(ISBLANK(A1353),"",IF(ISERROR(VLOOKUP(A1353,'Cadastro-Estoque'!A:G,1,FALSE)),"Produto não cadastrado",VLOOKUP(A1353,'Cadastro-Estoque'!A:G,4,FALSE)))</f>
        <v/>
      </c>
      <c r="G1353" s="2" t="str">
        <f>IF(ISBLANK(A1353),"",IF(ISERROR(VLOOKUP(A1353,'Cadastro-Estoque'!A:G,1,FALSE)),"Produto não cadastrado",VLOOKUP(A1353,'Cadastro-Estoque'!A:G,2,FALSE)))</f>
        <v/>
      </c>
      <c r="H1353" s="2" t="str">
        <f>IF(ISERROR(VLOOKUP(A1353,'Cadastro-Estoque'!A:G,1,FALSE)),"",VLOOKUP(A1353,'Cadastro-Estoque'!A:G,3,FALSE))</f>
        <v/>
      </c>
    </row>
    <row r="1354" spans="5:8" ht="18.75" customHeight="1" x14ac:dyDescent="0.25">
      <c r="E1354" s="2" t="str">
        <f t="shared" si="21"/>
        <v/>
      </c>
      <c r="F1354" s="2" t="str">
        <f>IF(ISBLANK(A1354),"",IF(ISERROR(VLOOKUP(A1354,'Cadastro-Estoque'!A:G,1,FALSE)),"Produto não cadastrado",VLOOKUP(A1354,'Cadastro-Estoque'!A:G,4,FALSE)))</f>
        <v/>
      </c>
      <c r="G1354" s="2" t="str">
        <f>IF(ISBLANK(A1354),"",IF(ISERROR(VLOOKUP(A1354,'Cadastro-Estoque'!A:G,1,FALSE)),"Produto não cadastrado",VLOOKUP(A1354,'Cadastro-Estoque'!A:G,2,FALSE)))</f>
        <v/>
      </c>
      <c r="H1354" s="2" t="str">
        <f>IF(ISERROR(VLOOKUP(A1354,'Cadastro-Estoque'!A:G,1,FALSE)),"",VLOOKUP(A1354,'Cadastro-Estoque'!A:G,3,FALSE))</f>
        <v/>
      </c>
    </row>
    <row r="1355" spans="5:8" ht="18.75" customHeight="1" x14ac:dyDescent="0.25">
      <c r="E1355" s="2" t="str">
        <f t="shared" si="21"/>
        <v/>
      </c>
      <c r="F1355" s="2" t="str">
        <f>IF(ISBLANK(A1355),"",IF(ISERROR(VLOOKUP(A1355,'Cadastro-Estoque'!A:G,1,FALSE)),"Produto não cadastrado",VLOOKUP(A1355,'Cadastro-Estoque'!A:G,4,FALSE)))</f>
        <v/>
      </c>
      <c r="G1355" s="2" t="str">
        <f>IF(ISBLANK(A1355),"",IF(ISERROR(VLOOKUP(A1355,'Cadastro-Estoque'!A:G,1,FALSE)),"Produto não cadastrado",VLOOKUP(A1355,'Cadastro-Estoque'!A:G,2,FALSE)))</f>
        <v/>
      </c>
      <c r="H1355" s="2" t="str">
        <f>IF(ISERROR(VLOOKUP(A1355,'Cadastro-Estoque'!A:G,1,FALSE)),"",VLOOKUP(A1355,'Cadastro-Estoque'!A:G,3,FALSE))</f>
        <v/>
      </c>
    </row>
    <row r="1356" spans="5:8" ht="18.75" customHeight="1" x14ac:dyDescent="0.25">
      <c r="E1356" s="2" t="str">
        <f t="shared" si="21"/>
        <v/>
      </c>
      <c r="F1356" s="2" t="str">
        <f>IF(ISBLANK(A1356),"",IF(ISERROR(VLOOKUP(A1356,'Cadastro-Estoque'!A:G,1,FALSE)),"Produto não cadastrado",VLOOKUP(A1356,'Cadastro-Estoque'!A:G,4,FALSE)))</f>
        <v/>
      </c>
      <c r="G1356" s="2" t="str">
        <f>IF(ISBLANK(A1356),"",IF(ISERROR(VLOOKUP(A1356,'Cadastro-Estoque'!A:G,1,FALSE)),"Produto não cadastrado",VLOOKUP(A1356,'Cadastro-Estoque'!A:G,2,FALSE)))</f>
        <v/>
      </c>
      <c r="H1356" s="2" t="str">
        <f>IF(ISERROR(VLOOKUP(A1356,'Cadastro-Estoque'!A:G,1,FALSE)),"",VLOOKUP(A1356,'Cadastro-Estoque'!A:G,3,FALSE))</f>
        <v/>
      </c>
    </row>
    <row r="1357" spans="5:8" ht="18.75" customHeight="1" x14ac:dyDescent="0.25">
      <c r="E1357" s="2" t="str">
        <f t="shared" si="21"/>
        <v/>
      </c>
      <c r="F1357" s="2" t="str">
        <f>IF(ISBLANK(A1357),"",IF(ISERROR(VLOOKUP(A1357,'Cadastro-Estoque'!A:G,1,FALSE)),"Produto não cadastrado",VLOOKUP(A1357,'Cadastro-Estoque'!A:G,4,FALSE)))</f>
        <v/>
      </c>
      <c r="G1357" s="2" t="str">
        <f>IF(ISBLANK(A1357),"",IF(ISERROR(VLOOKUP(A1357,'Cadastro-Estoque'!A:G,1,FALSE)),"Produto não cadastrado",VLOOKUP(A1357,'Cadastro-Estoque'!A:G,2,FALSE)))</f>
        <v/>
      </c>
      <c r="H1357" s="2" t="str">
        <f>IF(ISERROR(VLOOKUP(A1357,'Cadastro-Estoque'!A:G,1,FALSE)),"",VLOOKUP(A1357,'Cadastro-Estoque'!A:G,3,FALSE))</f>
        <v/>
      </c>
    </row>
    <row r="1358" spans="5:8" ht="18.75" customHeight="1" x14ac:dyDescent="0.25">
      <c r="E1358" s="2" t="str">
        <f t="shared" si="21"/>
        <v/>
      </c>
      <c r="F1358" s="2" t="str">
        <f>IF(ISBLANK(A1358),"",IF(ISERROR(VLOOKUP(A1358,'Cadastro-Estoque'!A:G,1,FALSE)),"Produto não cadastrado",VLOOKUP(A1358,'Cadastro-Estoque'!A:G,4,FALSE)))</f>
        <v/>
      </c>
      <c r="G1358" s="2" t="str">
        <f>IF(ISBLANK(A1358),"",IF(ISERROR(VLOOKUP(A1358,'Cadastro-Estoque'!A:G,1,FALSE)),"Produto não cadastrado",VLOOKUP(A1358,'Cadastro-Estoque'!A:G,2,FALSE)))</f>
        <v/>
      </c>
      <c r="H1358" s="2" t="str">
        <f>IF(ISERROR(VLOOKUP(A1358,'Cadastro-Estoque'!A:G,1,FALSE)),"",VLOOKUP(A1358,'Cadastro-Estoque'!A:G,3,FALSE))</f>
        <v/>
      </c>
    </row>
    <row r="1359" spans="5:8" ht="18.75" customHeight="1" x14ac:dyDescent="0.25">
      <c r="E1359" s="2" t="str">
        <f t="shared" si="21"/>
        <v/>
      </c>
      <c r="F1359" s="2" t="str">
        <f>IF(ISBLANK(A1359),"",IF(ISERROR(VLOOKUP(A1359,'Cadastro-Estoque'!A:G,1,FALSE)),"Produto não cadastrado",VLOOKUP(A1359,'Cadastro-Estoque'!A:G,4,FALSE)))</f>
        <v/>
      </c>
      <c r="G1359" s="2" t="str">
        <f>IF(ISBLANK(A1359),"",IF(ISERROR(VLOOKUP(A1359,'Cadastro-Estoque'!A:G,1,FALSE)),"Produto não cadastrado",VLOOKUP(A1359,'Cadastro-Estoque'!A:G,2,FALSE)))</f>
        <v/>
      </c>
      <c r="H1359" s="2" t="str">
        <f>IF(ISERROR(VLOOKUP(A1359,'Cadastro-Estoque'!A:G,1,FALSE)),"",VLOOKUP(A1359,'Cadastro-Estoque'!A:G,3,FALSE))</f>
        <v/>
      </c>
    </row>
    <row r="1360" spans="5:8" ht="18.75" customHeight="1" x14ac:dyDescent="0.25">
      <c r="E1360" s="2" t="str">
        <f t="shared" si="21"/>
        <v/>
      </c>
      <c r="F1360" s="2" t="str">
        <f>IF(ISBLANK(A1360),"",IF(ISERROR(VLOOKUP(A1360,'Cadastro-Estoque'!A:G,1,FALSE)),"Produto não cadastrado",VLOOKUP(A1360,'Cadastro-Estoque'!A:G,4,FALSE)))</f>
        <v/>
      </c>
      <c r="G1360" s="2" t="str">
        <f>IF(ISBLANK(A1360),"",IF(ISERROR(VLOOKUP(A1360,'Cadastro-Estoque'!A:G,1,FALSE)),"Produto não cadastrado",VLOOKUP(A1360,'Cadastro-Estoque'!A:G,2,FALSE)))</f>
        <v/>
      </c>
      <c r="H1360" s="2" t="str">
        <f>IF(ISERROR(VLOOKUP(A1360,'Cadastro-Estoque'!A:G,1,FALSE)),"",VLOOKUP(A1360,'Cadastro-Estoque'!A:G,3,FALSE))</f>
        <v/>
      </c>
    </row>
    <row r="1361" spans="5:8" ht="18.75" customHeight="1" x14ac:dyDescent="0.25">
      <c r="E1361" s="2" t="str">
        <f t="shared" si="21"/>
        <v/>
      </c>
      <c r="F1361" s="2" t="str">
        <f>IF(ISBLANK(A1361),"",IF(ISERROR(VLOOKUP(A1361,'Cadastro-Estoque'!A:G,1,FALSE)),"Produto não cadastrado",VLOOKUP(A1361,'Cadastro-Estoque'!A:G,4,FALSE)))</f>
        <v/>
      </c>
      <c r="G1361" s="2" t="str">
        <f>IF(ISBLANK(A1361),"",IF(ISERROR(VLOOKUP(A1361,'Cadastro-Estoque'!A:G,1,FALSE)),"Produto não cadastrado",VLOOKUP(A1361,'Cadastro-Estoque'!A:G,2,FALSE)))</f>
        <v/>
      </c>
      <c r="H1361" s="2" t="str">
        <f>IF(ISERROR(VLOOKUP(A1361,'Cadastro-Estoque'!A:G,1,FALSE)),"",VLOOKUP(A1361,'Cadastro-Estoque'!A:G,3,FALSE))</f>
        <v/>
      </c>
    </row>
    <row r="1362" spans="5:8" ht="18.75" customHeight="1" x14ac:dyDescent="0.25">
      <c r="E1362" s="2" t="str">
        <f t="shared" si="21"/>
        <v/>
      </c>
      <c r="F1362" s="2" t="str">
        <f>IF(ISBLANK(A1362),"",IF(ISERROR(VLOOKUP(A1362,'Cadastro-Estoque'!A:G,1,FALSE)),"Produto não cadastrado",VLOOKUP(A1362,'Cadastro-Estoque'!A:G,4,FALSE)))</f>
        <v/>
      </c>
      <c r="G1362" s="2" t="str">
        <f>IF(ISBLANK(A1362),"",IF(ISERROR(VLOOKUP(A1362,'Cadastro-Estoque'!A:G,1,FALSE)),"Produto não cadastrado",VLOOKUP(A1362,'Cadastro-Estoque'!A:G,2,FALSE)))</f>
        <v/>
      </c>
      <c r="H1362" s="2" t="str">
        <f>IF(ISERROR(VLOOKUP(A1362,'Cadastro-Estoque'!A:G,1,FALSE)),"",VLOOKUP(A1362,'Cadastro-Estoque'!A:G,3,FALSE))</f>
        <v/>
      </c>
    </row>
    <row r="1363" spans="5:8" ht="18.75" customHeight="1" x14ac:dyDescent="0.25">
      <c r="E1363" s="2" t="str">
        <f t="shared" si="21"/>
        <v/>
      </c>
      <c r="F1363" s="2" t="str">
        <f>IF(ISBLANK(A1363),"",IF(ISERROR(VLOOKUP(A1363,'Cadastro-Estoque'!A:G,1,FALSE)),"Produto não cadastrado",VLOOKUP(A1363,'Cadastro-Estoque'!A:G,4,FALSE)))</f>
        <v/>
      </c>
      <c r="G1363" s="2" t="str">
        <f>IF(ISBLANK(A1363),"",IF(ISERROR(VLOOKUP(A1363,'Cadastro-Estoque'!A:G,1,FALSE)),"Produto não cadastrado",VLOOKUP(A1363,'Cadastro-Estoque'!A:G,2,FALSE)))</f>
        <v/>
      </c>
      <c r="H1363" s="2" t="str">
        <f>IF(ISERROR(VLOOKUP(A1363,'Cadastro-Estoque'!A:G,1,FALSE)),"",VLOOKUP(A1363,'Cadastro-Estoque'!A:G,3,FALSE))</f>
        <v/>
      </c>
    </row>
    <row r="1364" spans="5:8" ht="18.75" customHeight="1" x14ac:dyDescent="0.25">
      <c r="E1364" s="2" t="str">
        <f t="shared" si="21"/>
        <v/>
      </c>
      <c r="F1364" s="2" t="str">
        <f>IF(ISBLANK(A1364),"",IF(ISERROR(VLOOKUP(A1364,'Cadastro-Estoque'!A:G,1,FALSE)),"Produto não cadastrado",VLOOKUP(A1364,'Cadastro-Estoque'!A:G,4,FALSE)))</f>
        <v/>
      </c>
      <c r="G1364" s="2" t="str">
        <f>IF(ISBLANK(A1364),"",IF(ISERROR(VLOOKUP(A1364,'Cadastro-Estoque'!A:G,1,FALSE)),"Produto não cadastrado",VLOOKUP(A1364,'Cadastro-Estoque'!A:G,2,FALSE)))</f>
        <v/>
      </c>
      <c r="H1364" s="2" t="str">
        <f>IF(ISERROR(VLOOKUP(A1364,'Cadastro-Estoque'!A:G,1,FALSE)),"",VLOOKUP(A1364,'Cadastro-Estoque'!A:G,3,FALSE))</f>
        <v/>
      </c>
    </row>
    <row r="1365" spans="5:8" ht="18.75" customHeight="1" x14ac:dyDescent="0.25">
      <c r="E1365" s="2" t="str">
        <f t="shared" si="21"/>
        <v/>
      </c>
      <c r="F1365" s="2" t="str">
        <f>IF(ISBLANK(A1365),"",IF(ISERROR(VLOOKUP(A1365,'Cadastro-Estoque'!A:G,1,FALSE)),"Produto não cadastrado",VLOOKUP(A1365,'Cadastro-Estoque'!A:G,4,FALSE)))</f>
        <v/>
      </c>
      <c r="G1365" s="2" t="str">
        <f>IF(ISBLANK(A1365),"",IF(ISERROR(VLOOKUP(A1365,'Cadastro-Estoque'!A:G,1,FALSE)),"Produto não cadastrado",VLOOKUP(A1365,'Cadastro-Estoque'!A:G,2,FALSE)))</f>
        <v/>
      </c>
      <c r="H1365" s="2" t="str">
        <f>IF(ISERROR(VLOOKUP(A1365,'Cadastro-Estoque'!A:G,1,FALSE)),"",VLOOKUP(A1365,'Cadastro-Estoque'!A:G,3,FALSE))</f>
        <v/>
      </c>
    </row>
    <row r="1366" spans="5:8" ht="18.75" customHeight="1" x14ac:dyDescent="0.25">
      <c r="E1366" s="2" t="str">
        <f t="shared" si="21"/>
        <v/>
      </c>
      <c r="F1366" s="2" t="str">
        <f>IF(ISBLANK(A1366),"",IF(ISERROR(VLOOKUP(A1366,'Cadastro-Estoque'!A:G,1,FALSE)),"Produto não cadastrado",VLOOKUP(A1366,'Cadastro-Estoque'!A:G,4,FALSE)))</f>
        <v/>
      </c>
      <c r="G1366" s="2" t="str">
        <f>IF(ISBLANK(A1366),"",IF(ISERROR(VLOOKUP(A1366,'Cadastro-Estoque'!A:G,1,FALSE)),"Produto não cadastrado",VLOOKUP(A1366,'Cadastro-Estoque'!A:G,2,FALSE)))</f>
        <v/>
      </c>
      <c r="H1366" s="2" t="str">
        <f>IF(ISERROR(VLOOKUP(A1366,'Cadastro-Estoque'!A:G,1,FALSE)),"",VLOOKUP(A1366,'Cadastro-Estoque'!A:G,3,FALSE))</f>
        <v/>
      </c>
    </row>
    <row r="1367" spans="5:8" ht="18.75" customHeight="1" x14ac:dyDescent="0.25">
      <c r="E1367" s="2" t="str">
        <f t="shared" si="21"/>
        <v/>
      </c>
      <c r="F1367" s="2" t="str">
        <f>IF(ISBLANK(A1367),"",IF(ISERROR(VLOOKUP(A1367,'Cadastro-Estoque'!A:G,1,FALSE)),"Produto não cadastrado",VLOOKUP(A1367,'Cadastro-Estoque'!A:G,4,FALSE)))</f>
        <v/>
      </c>
      <c r="G1367" s="2" t="str">
        <f>IF(ISBLANK(A1367),"",IF(ISERROR(VLOOKUP(A1367,'Cadastro-Estoque'!A:G,1,FALSE)),"Produto não cadastrado",VLOOKUP(A1367,'Cadastro-Estoque'!A:G,2,FALSE)))</f>
        <v/>
      </c>
      <c r="H1367" s="2" t="str">
        <f>IF(ISERROR(VLOOKUP(A1367,'Cadastro-Estoque'!A:G,1,FALSE)),"",VLOOKUP(A1367,'Cadastro-Estoque'!A:G,3,FALSE))</f>
        <v/>
      </c>
    </row>
    <row r="1368" spans="5:8" ht="18.75" customHeight="1" x14ac:dyDescent="0.25">
      <c r="E1368" s="2" t="str">
        <f t="shared" si="21"/>
        <v/>
      </c>
      <c r="F1368" s="2" t="str">
        <f>IF(ISBLANK(A1368),"",IF(ISERROR(VLOOKUP(A1368,'Cadastro-Estoque'!A:G,1,FALSE)),"Produto não cadastrado",VLOOKUP(A1368,'Cadastro-Estoque'!A:G,4,FALSE)))</f>
        <v/>
      </c>
      <c r="G1368" s="2" t="str">
        <f>IF(ISBLANK(A1368),"",IF(ISERROR(VLOOKUP(A1368,'Cadastro-Estoque'!A:G,1,FALSE)),"Produto não cadastrado",VLOOKUP(A1368,'Cadastro-Estoque'!A:G,2,FALSE)))</f>
        <v/>
      </c>
      <c r="H1368" s="2" t="str">
        <f>IF(ISERROR(VLOOKUP(A1368,'Cadastro-Estoque'!A:G,1,FALSE)),"",VLOOKUP(A1368,'Cadastro-Estoque'!A:G,3,FALSE))</f>
        <v/>
      </c>
    </row>
    <row r="1369" spans="5:8" ht="18.75" customHeight="1" x14ac:dyDescent="0.25">
      <c r="E1369" s="2" t="str">
        <f t="shared" si="21"/>
        <v/>
      </c>
      <c r="F1369" s="2" t="str">
        <f>IF(ISBLANK(A1369),"",IF(ISERROR(VLOOKUP(A1369,'Cadastro-Estoque'!A:G,1,FALSE)),"Produto não cadastrado",VLOOKUP(A1369,'Cadastro-Estoque'!A:G,4,FALSE)))</f>
        <v/>
      </c>
      <c r="G1369" s="2" t="str">
        <f>IF(ISBLANK(A1369),"",IF(ISERROR(VLOOKUP(A1369,'Cadastro-Estoque'!A:G,1,FALSE)),"Produto não cadastrado",VLOOKUP(A1369,'Cadastro-Estoque'!A:G,2,FALSE)))</f>
        <v/>
      </c>
      <c r="H1369" s="2" t="str">
        <f>IF(ISERROR(VLOOKUP(A1369,'Cadastro-Estoque'!A:G,1,FALSE)),"",VLOOKUP(A1369,'Cadastro-Estoque'!A:G,3,FALSE))</f>
        <v/>
      </c>
    </row>
    <row r="1370" spans="5:8" ht="18.75" customHeight="1" x14ac:dyDescent="0.25">
      <c r="E1370" s="2" t="str">
        <f t="shared" si="21"/>
        <v/>
      </c>
      <c r="F1370" s="2" t="str">
        <f>IF(ISBLANK(A1370),"",IF(ISERROR(VLOOKUP(A1370,'Cadastro-Estoque'!A:G,1,FALSE)),"Produto não cadastrado",VLOOKUP(A1370,'Cadastro-Estoque'!A:G,4,FALSE)))</f>
        <v/>
      </c>
      <c r="G1370" s="2" t="str">
        <f>IF(ISBLANK(A1370),"",IF(ISERROR(VLOOKUP(A1370,'Cadastro-Estoque'!A:G,1,FALSE)),"Produto não cadastrado",VLOOKUP(A1370,'Cadastro-Estoque'!A:G,2,FALSE)))</f>
        <v/>
      </c>
      <c r="H1370" s="2" t="str">
        <f>IF(ISERROR(VLOOKUP(A1370,'Cadastro-Estoque'!A:G,1,FALSE)),"",VLOOKUP(A1370,'Cadastro-Estoque'!A:G,3,FALSE))</f>
        <v/>
      </c>
    </row>
    <row r="1371" spans="5:8" ht="18.75" customHeight="1" x14ac:dyDescent="0.25">
      <c r="E1371" s="2" t="str">
        <f t="shared" si="21"/>
        <v/>
      </c>
      <c r="F1371" s="2" t="str">
        <f>IF(ISBLANK(A1371),"",IF(ISERROR(VLOOKUP(A1371,'Cadastro-Estoque'!A:G,1,FALSE)),"Produto não cadastrado",VLOOKUP(A1371,'Cadastro-Estoque'!A:G,4,FALSE)))</f>
        <v/>
      </c>
      <c r="G1371" s="2" t="str">
        <f>IF(ISBLANK(A1371),"",IF(ISERROR(VLOOKUP(A1371,'Cadastro-Estoque'!A:G,1,FALSE)),"Produto não cadastrado",VLOOKUP(A1371,'Cadastro-Estoque'!A:G,2,FALSE)))</f>
        <v/>
      </c>
      <c r="H1371" s="2" t="str">
        <f>IF(ISERROR(VLOOKUP(A1371,'Cadastro-Estoque'!A:G,1,FALSE)),"",VLOOKUP(A1371,'Cadastro-Estoque'!A:G,3,FALSE))</f>
        <v/>
      </c>
    </row>
    <row r="1372" spans="5:8" ht="18.75" customHeight="1" x14ac:dyDescent="0.25">
      <c r="E1372" s="2" t="str">
        <f t="shared" si="21"/>
        <v/>
      </c>
      <c r="F1372" s="2" t="str">
        <f>IF(ISBLANK(A1372),"",IF(ISERROR(VLOOKUP(A1372,'Cadastro-Estoque'!A:G,1,FALSE)),"Produto não cadastrado",VLOOKUP(A1372,'Cadastro-Estoque'!A:G,4,FALSE)))</f>
        <v/>
      </c>
      <c r="G1372" s="2" t="str">
        <f>IF(ISBLANK(A1372),"",IF(ISERROR(VLOOKUP(A1372,'Cadastro-Estoque'!A:G,1,FALSE)),"Produto não cadastrado",VLOOKUP(A1372,'Cadastro-Estoque'!A:G,2,FALSE)))</f>
        <v/>
      </c>
      <c r="H1372" s="2" t="str">
        <f>IF(ISERROR(VLOOKUP(A1372,'Cadastro-Estoque'!A:G,1,FALSE)),"",VLOOKUP(A1372,'Cadastro-Estoque'!A:G,3,FALSE))</f>
        <v/>
      </c>
    </row>
    <row r="1373" spans="5:8" ht="18.75" customHeight="1" x14ac:dyDescent="0.25">
      <c r="E1373" s="2" t="str">
        <f t="shared" si="21"/>
        <v/>
      </c>
      <c r="F1373" s="2" t="str">
        <f>IF(ISBLANK(A1373),"",IF(ISERROR(VLOOKUP(A1373,'Cadastro-Estoque'!A:G,1,FALSE)),"Produto não cadastrado",VLOOKUP(A1373,'Cadastro-Estoque'!A:G,4,FALSE)))</f>
        <v/>
      </c>
      <c r="G1373" s="2" t="str">
        <f>IF(ISBLANK(A1373),"",IF(ISERROR(VLOOKUP(A1373,'Cadastro-Estoque'!A:G,1,FALSE)),"Produto não cadastrado",VLOOKUP(A1373,'Cadastro-Estoque'!A:G,2,FALSE)))</f>
        <v/>
      </c>
      <c r="H1373" s="2" t="str">
        <f>IF(ISERROR(VLOOKUP(A1373,'Cadastro-Estoque'!A:G,1,FALSE)),"",VLOOKUP(A1373,'Cadastro-Estoque'!A:G,3,FALSE))</f>
        <v/>
      </c>
    </row>
    <row r="1374" spans="5:8" ht="18.75" customHeight="1" x14ac:dyDescent="0.25">
      <c r="E1374" s="2" t="str">
        <f t="shared" si="21"/>
        <v/>
      </c>
      <c r="F1374" s="2" t="str">
        <f>IF(ISBLANK(A1374),"",IF(ISERROR(VLOOKUP(A1374,'Cadastro-Estoque'!A:G,1,FALSE)),"Produto não cadastrado",VLOOKUP(A1374,'Cadastro-Estoque'!A:G,4,FALSE)))</f>
        <v/>
      </c>
      <c r="G1374" s="2" t="str">
        <f>IF(ISBLANK(A1374),"",IF(ISERROR(VLOOKUP(A1374,'Cadastro-Estoque'!A:G,1,FALSE)),"Produto não cadastrado",VLOOKUP(A1374,'Cadastro-Estoque'!A:G,2,FALSE)))</f>
        <v/>
      </c>
      <c r="H1374" s="2" t="str">
        <f>IF(ISERROR(VLOOKUP(A1374,'Cadastro-Estoque'!A:G,1,FALSE)),"",VLOOKUP(A1374,'Cadastro-Estoque'!A:G,3,FALSE))</f>
        <v/>
      </c>
    </row>
    <row r="1375" spans="5:8" ht="18.75" customHeight="1" x14ac:dyDescent="0.25">
      <c r="E1375" s="2" t="str">
        <f t="shared" si="21"/>
        <v/>
      </c>
      <c r="F1375" s="2" t="str">
        <f>IF(ISBLANK(A1375),"",IF(ISERROR(VLOOKUP(A1375,'Cadastro-Estoque'!A:G,1,FALSE)),"Produto não cadastrado",VLOOKUP(A1375,'Cadastro-Estoque'!A:G,4,FALSE)))</f>
        <v/>
      </c>
      <c r="G1375" s="2" t="str">
        <f>IF(ISBLANK(A1375),"",IF(ISERROR(VLOOKUP(A1375,'Cadastro-Estoque'!A:G,1,FALSE)),"Produto não cadastrado",VLOOKUP(A1375,'Cadastro-Estoque'!A:G,2,FALSE)))</f>
        <v/>
      </c>
      <c r="H1375" s="2" t="str">
        <f>IF(ISERROR(VLOOKUP(A1375,'Cadastro-Estoque'!A:G,1,FALSE)),"",VLOOKUP(A1375,'Cadastro-Estoque'!A:G,3,FALSE))</f>
        <v/>
      </c>
    </row>
    <row r="1376" spans="5:8" ht="18.75" customHeight="1" x14ac:dyDescent="0.25">
      <c r="E1376" s="2" t="str">
        <f t="shared" si="21"/>
        <v/>
      </c>
      <c r="F1376" s="2" t="str">
        <f>IF(ISBLANK(A1376),"",IF(ISERROR(VLOOKUP(A1376,'Cadastro-Estoque'!A:G,1,FALSE)),"Produto não cadastrado",VLOOKUP(A1376,'Cadastro-Estoque'!A:G,4,FALSE)))</f>
        <v/>
      </c>
      <c r="G1376" s="2" t="str">
        <f>IF(ISBLANK(A1376),"",IF(ISERROR(VLOOKUP(A1376,'Cadastro-Estoque'!A:G,1,FALSE)),"Produto não cadastrado",VLOOKUP(A1376,'Cadastro-Estoque'!A:G,2,FALSE)))</f>
        <v/>
      </c>
      <c r="H1376" s="2" t="str">
        <f>IF(ISERROR(VLOOKUP(A1376,'Cadastro-Estoque'!A:G,1,FALSE)),"",VLOOKUP(A1376,'Cadastro-Estoque'!A:G,3,FALSE))</f>
        <v/>
      </c>
    </row>
    <row r="1377" spans="5:8" ht="18.75" customHeight="1" x14ac:dyDescent="0.25">
      <c r="E1377" s="2" t="str">
        <f t="shared" si="21"/>
        <v/>
      </c>
      <c r="F1377" s="2" t="str">
        <f>IF(ISBLANK(A1377),"",IF(ISERROR(VLOOKUP(A1377,'Cadastro-Estoque'!A:G,1,FALSE)),"Produto não cadastrado",VLOOKUP(A1377,'Cadastro-Estoque'!A:G,4,FALSE)))</f>
        <v/>
      </c>
      <c r="G1377" s="2" t="str">
        <f>IF(ISBLANK(A1377),"",IF(ISERROR(VLOOKUP(A1377,'Cadastro-Estoque'!A:G,1,FALSE)),"Produto não cadastrado",VLOOKUP(A1377,'Cadastro-Estoque'!A:G,2,FALSE)))</f>
        <v/>
      </c>
      <c r="H1377" s="2" t="str">
        <f>IF(ISERROR(VLOOKUP(A1377,'Cadastro-Estoque'!A:G,1,FALSE)),"",VLOOKUP(A1377,'Cadastro-Estoque'!A:G,3,FALSE))</f>
        <v/>
      </c>
    </row>
    <row r="1378" spans="5:8" ht="18.75" customHeight="1" x14ac:dyDescent="0.25">
      <c r="E1378" s="2" t="str">
        <f t="shared" si="21"/>
        <v/>
      </c>
      <c r="F1378" s="2" t="str">
        <f>IF(ISBLANK(A1378),"",IF(ISERROR(VLOOKUP(A1378,'Cadastro-Estoque'!A:G,1,FALSE)),"Produto não cadastrado",VLOOKUP(A1378,'Cadastro-Estoque'!A:G,4,FALSE)))</f>
        <v/>
      </c>
      <c r="G1378" s="2" t="str">
        <f>IF(ISBLANK(A1378),"",IF(ISERROR(VLOOKUP(A1378,'Cadastro-Estoque'!A:G,1,FALSE)),"Produto não cadastrado",VLOOKUP(A1378,'Cadastro-Estoque'!A:G,2,FALSE)))</f>
        <v/>
      </c>
      <c r="H1378" s="2" t="str">
        <f>IF(ISERROR(VLOOKUP(A1378,'Cadastro-Estoque'!A:G,1,FALSE)),"",VLOOKUP(A1378,'Cadastro-Estoque'!A:G,3,FALSE))</f>
        <v/>
      </c>
    </row>
    <row r="1379" spans="5:8" ht="18.75" customHeight="1" x14ac:dyDescent="0.25">
      <c r="E1379" s="2" t="str">
        <f t="shared" si="21"/>
        <v/>
      </c>
      <c r="F1379" s="2" t="str">
        <f>IF(ISBLANK(A1379),"",IF(ISERROR(VLOOKUP(A1379,'Cadastro-Estoque'!A:G,1,FALSE)),"Produto não cadastrado",VLOOKUP(A1379,'Cadastro-Estoque'!A:G,4,FALSE)))</f>
        <v/>
      </c>
      <c r="G1379" s="2" t="str">
        <f>IF(ISBLANK(A1379),"",IF(ISERROR(VLOOKUP(A1379,'Cadastro-Estoque'!A:G,1,FALSE)),"Produto não cadastrado",VLOOKUP(A1379,'Cadastro-Estoque'!A:G,2,FALSE)))</f>
        <v/>
      </c>
      <c r="H1379" s="2" t="str">
        <f>IF(ISERROR(VLOOKUP(A1379,'Cadastro-Estoque'!A:G,1,FALSE)),"",VLOOKUP(A1379,'Cadastro-Estoque'!A:G,3,FALSE))</f>
        <v/>
      </c>
    </row>
    <row r="1380" spans="5:8" ht="18.75" customHeight="1" x14ac:dyDescent="0.25">
      <c r="E1380" s="2" t="str">
        <f t="shared" si="21"/>
        <v/>
      </c>
      <c r="F1380" s="2" t="str">
        <f>IF(ISBLANK(A1380),"",IF(ISERROR(VLOOKUP(A1380,'Cadastro-Estoque'!A:G,1,FALSE)),"Produto não cadastrado",VLOOKUP(A1380,'Cadastro-Estoque'!A:G,4,FALSE)))</f>
        <v/>
      </c>
      <c r="G1380" s="2" t="str">
        <f>IF(ISBLANK(A1380),"",IF(ISERROR(VLOOKUP(A1380,'Cadastro-Estoque'!A:G,1,FALSE)),"Produto não cadastrado",VLOOKUP(A1380,'Cadastro-Estoque'!A:G,2,FALSE)))</f>
        <v/>
      </c>
      <c r="H1380" s="2" t="str">
        <f>IF(ISERROR(VLOOKUP(A1380,'Cadastro-Estoque'!A:G,1,FALSE)),"",VLOOKUP(A1380,'Cadastro-Estoque'!A:G,3,FALSE))</f>
        <v/>
      </c>
    </row>
    <row r="1381" spans="5:8" ht="18.75" customHeight="1" x14ac:dyDescent="0.25">
      <c r="E1381" s="2" t="str">
        <f t="shared" si="21"/>
        <v/>
      </c>
      <c r="F1381" s="2" t="str">
        <f>IF(ISBLANK(A1381),"",IF(ISERROR(VLOOKUP(A1381,'Cadastro-Estoque'!A:G,1,FALSE)),"Produto não cadastrado",VLOOKUP(A1381,'Cadastro-Estoque'!A:G,4,FALSE)))</f>
        <v/>
      </c>
      <c r="G1381" s="2" t="str">
        <f>IF(ISBLANK(A1381),"",IF(ISERROR(VLOOKUP(A1381,'Cadastro-Estoque'!A:G,1,FALSE)),"Produto não cadastrado",VLOOKUP(A1381,'Cadastro-Estoque'!A:G,2,FALSE)))</f>
        <v/>
      </c>
      <c r="H1381" s="2" t="str">
        <f>IF(ISERROR(VLOOKUP(A1381,'Cadastro-Estoque'!A:G,1,FALSE)),"",VLOOKUP(A1381,'Cadastro-Estoque'!A:G,3,FALSE))</f>
        <v/>
      </c>
    </row>
    <row r="1382" spans="5:8" ht="18.75" customHeight="1" x14ac:dyDescent="0.25">
      <c r="E1382" s="2" t="str">
        <f t="shared" si="21"/>
        <v/>
      </c>
      <c r="F1382" s="2" t="str">
        <f>IF(ISBLANK(A1382),"",IF(ISERROR(VLOOKUP(A1382,'Cadastro-Estoque'!A:G,1,FALSE)),"Produto não cadastrado",VLOOKUP(A1382,'Cadastro-Estoque'!A:G,4,FALSE)))</f>
        <v/>
      </c>
      <c r="G1382" s="2" t="str">
        <f>IF(ISBLANK(A1382),"",IF(ISERROR(VLOOKUP(A1382,'Cadastro-Estoque'!A:G,1,FALSE)),"Produto não cadastrado",VLOOKUP(A1382,'Cadastro-Estoque'!A:G,2,FALSE)))</f>
        <v/>
      </c>
      <c r="H1382" s="2" t="str">
        <f>IF(ISERROR(VLOOKUP(A1382,'Cadastro-Estoque'!A:G,1,FALSE)),"",VLOOKUP(A1382,'Cadastro-Estoque'!A:G,3,FALSE))</f>
        <v/>
      </c>
    </row>
    <row r="1383" spans="5:8" ht="18.75" customHeight="1" x14ac:dyDescent="0.25">
      <c r="E1383" s="2" t="str">
        <f t="shared" si="21"/>
        <v/>
      </c>
      <c r="F1383" s="2" t="str">
        <f>IF(ISBLANK(A1383),"",IF(ISERROR(VLOOKUP(A1383,'Cadastro-Estoque'!A:G,1,FALSE)),"Produto não cadastrado",VLOOKUP(A1383,'Cadastro-Estoque'!A:G,4,FALSE)))</f>
        <v/>
      </c>
      <c r="G1383" s="2" t="str">
        <f>IF(ISBLANK(A1383),"",IF(ISERROR(VLOOKUP(A1383,'Cadastro-Estoque'!A:G,1,FALSE)),"Produto não cadastrado",VLOOKUP(A1383,'Cadastro-Estoque'!A:G,2,FALSE)))</f>
        <v/>
      </c>
      <c r="H1383" s="2" t="str">
        <f>IF(ISERROR(VLOOKUP(A1383,'Cadastro-Estoque'!A:G,1,FALSE)),"",VLOOKUP(A1383,'Cadastro-Estoque'!A:G,3,FALSE))</f>
        <v/>
      </c>
    </row>
    <row r="1384" spans="5:8" ht="18.75" customHeight="1" x14ac:dyDescent="0.25">
      <c r="E1384" s="2" t="str">
        <f t="shared" si="21"/>
        <v/>
      </c>
      <c r="F1384" s="2" t="str">
        <f>IF(ISBLANK(A1384),"",IF(ISERROR(VLOOKUP(A1384,'Cadastro-Estoque'!A:G,1,FALSE)),"Produto não cadastrado",VLOOKUP(A1384,'Cadastro-Estoque'!A:G,4,FALSE)))</f>
        <v/>
      </c>
      <c r="G1384" s="2" t="str">
        <f>IF(ISBLANK(A1384),"",IF(ISERROR(VLOOKUP(A1384,'Cadastro-Estoque'!A:G,1,FALSE)),"Produto não cadastrado",VLOOKUP(A1384,'Cadastro-Estoque'!A:G,2,FALSE)))</f>
        <v/>
      </c>
      <c r="H1384" s="2" t="str">
        <f>IF(ISERROR(VLOOKUP(A1384,'Cadastro-Estoque'!A:G,1,FALSE)),"",VLOOKUP(A1384,'Cadastro-Estoque'!A:G,3,FALSE))</f>
        <v/>
      </c>
    </row>
    <row r="1385" spans="5:8" ht="18.75" customHeight="1" x14ac:dyDescent="0.25">
      <c r="E1385" s="2" t="str">
        <f t="shared" si="21"/>
        <v/>
      </c>
      <c r="F1385" s="2" t="str">
        <f>IF(ISBLANK(A1385),"",IF(ISERROR(VLOOKUP(A1385,'Cadastro-Estoque'!A:G,1,FALSE)),"Produto não cadastrado",VLOOKUP(A1385,'Cadastro-Estoque'!A:G,4,FALSE)))</f>
        <v/>
      </c>
      <c r="G1385" s="2" t="str">
        <f>IF(ISBLANK(A1385),"",IF(ISERROR(VLOOKUP(A1385,'Cadastro-Estoque'!A:G,1,FALSE)),"Produto não cadastrado",VLOOKUP(A1385,'Cadastro-Estoque'!A:G,2,FALSE)))</f>
        <v/>
      </c>
      <c r="H1385" s="2" t="str">
        <f>IF(ISERROR(VLOOKUP(A1385,'Cadastro-Estoque'!A:G,1,FALSE)),"",VLOOKUP(A1385,'Cadastro-Estoque'!A:G,3,FALSE))</f>
        <v/>
      </c>
    </row>
    <row r="1386" spans="5:8" ht="18.75" customHeight="1" x14ac:dyDescent="0.25">
      <c r="E1386" s="2" t="str">
        <f t="shared" si="21"/>
        <v/>
      </c>
      <c r="F1386" s="2" t="str">
        <f>IF(ISBLANK(A1386),"",IF(ISERROR(VLOOKUP(A1386,'Cadastro-Estoque'!A:G,1,FALSE)),"Produto não cadastrado",VLOOKUP(A1386,'Cadastro-Estoque'!A:G,4,FALSE)))</f>
        <v/>
      </c>
      <c r="G1386" s="2" t="str">
        <f>IF(ISBLANK(A1386),"",IF(ISERROR(VLOOKUP(A1386,'Cadastro-Estoque'!A:G,1,FALSE)),"Produto não cadastrado",VLOOKUP(A1386,'Cadastro-Estoque'!A:G,2,FALSE)))</f>
        <v/>
      </c>
      <c r="H1386" s="2" t="str">
        <f>IF(ISERROR(VLOOKUP(A1386,'Cadastro-Estoque'!A:G,1,FALSE)),"",VLOOKUP(A1386,'Cadastro-Estoque'!A:G,3,FALSE))</f>
        <v/>
      </c>
    </row>
    <row r="1387" spans="5:8" ht="18.75" customHeight="1" x14ac:dyDescent="0.25">
      <c r="E1387" s="2" t="str">
        <f t="shared" si="21"/>
        <v/>
      </c>
      <c r="F1387" s="2" t="str">
        <f>IF(ISBLANK(A1387),"",IF(ISERROR(VLOOKUP(A1387,'Cadastro-Estoque'!A:G,1,FALSE)),"Produto não cadastrado",VLOOKUP(A1387,'Cadastro-Estoque'!A:G,4,FALSE)))</f>
        <v/>
      </c>
      <c r="G1387" s="2" t="str">
        <f>IF(ISBLANK(A1387),"",IF(ISERROR(VLOOKUP(A1387,'Cadastro-Estoque'!A:G,1,FALSE)),"Produto não cadastrado",VLOOKUP(A1387,'Cadastro-Estoque'!A:G,2,FALSE)))</f>
        <v/>
      </c>
      <c r="H1387" s="2" t="str">
        <f>IF(ISERROR(VLOOKUP(A1387,'Cadastro-Estoque'!A:G,1,FALSE)),"",VLOOKUP(A1387,'Cadastro-Estoque'!A:G,3,FALSE))</f>
        <v/>
      </c>
    </row>
    <row r="1388" spans="5:8" ht="18.75" customHeight="1" x14ac:dyDescent="0.25">
      <c r="E1388" s="2" t="str">
        <f t="shared" si="21"/>
        <v/>
      </c>
      <c r="F1388" s="2" t="str">
        <f>IF(ISBLANK(A1388),"",IF(ISERROR(VLOOKUP(A1388,'Cadastro-Estoque'!A:G,1,FALSE)),"Produto não cadastrado",VLOOKUP(A1388,'Cadastro-Estoque'!A:G,4,FALSE)))</f>
        <v/>
      </c>
      <c r="G1388" s="2" t="str">
        <f>IF(ISBLANK(A1388),"",IF(ISERROR(VLOOKUP(A1388,'Cadastro-Estoque'!A:G,1,FALSE)),"Produto não cadastrado",VLOOKUP(A1388,'Cadastro-Estoque'!A:G,2,FALSE)))</f>
        <v/>
      </c>
      <c r="H1388" s="2" t="str">
        <f>IF(ISERROR(VLOOKUP(A1388,'Cadastro-Estoque'!A:G,1,FALSE)),"",VLOOKUP(A1388,'Cadastro-Estoque'!A:G,3,FALSE))</f>
        <v/>
      </c>
    </row>
    <row r="1389" spans="5:8" ht="18.75" customHeight="1" x14ac:dyDescent="0.25">
      <c r="E1389" s="2" t="str">
        <f t="shared" si="21"/>
        <v/>
      </c>
      <c r="F1389" s="2" t="str">
        <f>IF(ISBLANK(A1389),"",IF(ISERROR(VLOOKUP(A1389,'Cadastro-Estoque'!A:G,1,FALSE)),"Produto não cadastrado",VLOOKUP(A1389,'Cadastro-Estoque'!A:G,4,FALSE)))</f>
        <v/>
      </c>
      <c r="G1389" s="2" t="str">
        <f>IF(ISBLANK(A1389),"",IF(ISERROR(VLOOKUP(A1389,'Cadastro-Estoque'!A:G,1,FALSE)),"Produto não cadastrado",VLOOKUP(A1389,'Cadastro-Estoque'!A:G,2,FALSE)))</f>
        <v/>
      </c>
      <c r="H1389" s="2" t="str">
        <f>IF(ISERROR(VLOOKUP(A1389,'Cadastro-Estoque'!A:G,1,FALSE)),"",VLOOKUP(A1389,'Cadastro-Estoque'!A:G,3,FALSE))</f>
        <v/>
      </c>
    </row>
    <row r="1390" spans="5:8" ht="18.75" customHeight="1" x14ac:dyDescent="0.25">
      <c r="E1390" s="2" t="str">
        <f t="shared" si="21"/>
        <v/>
      </c>
      <c r="F1390" s="2" t="str">
        <f>IF(ISBLANK(A1390),"",IF(ISERROR(VLOOKUP(A1390,'Cadastro-Estoque'!A:G,1,FALSE)),"Produto não cadastrado",VLOOKUP(A1390,'Cadastro-Estoque'!A:G,4,FALSE)))</f>
        <v/>
      </c>
      <c r="G1390" s="2" t="str">
        <f>IF(ISBLANK(A1390),"",IF(ISERROR(VLOOKUP(A1390,'Cadastro-Estoque'!A:G,1,FALSE)),"Produto não cadastrado",VLOOKUP(A1390,'Cadastro-Estoque'!A:G,2,FALSE)))</f>
        <v/>
      </c>
      <c r="H1390" s="2" t="str">
        <f>IF(ISERROR(VLOOKUP(A1390,'Cadastro-Estoque'!A:G,1,FALSE)),"",VLOOKUP(A1390,'Cadastro-Estoque'!A:G,3,FALSE))</f>
        <v/>
      </c>
    </row>
    <row r="1391" spans="5:8" ht="18.75" customHeight="1" x14ac:dyDescent="0.25">
      <c r="E1391" s="2" t="str">
        <f t="shared" si="21"/>
        <v/>
      </c>
      <c r="F1391" s="2" t="str">
        <f>IF(ISBLANK(A1391),"",IF(ISERROR(VLOOKUP(A1391,'Cadastro-Estoque'!A:G,1,FALSE)),"Produto não cadastrado",VLOOKUP(A1391,'Cadastro-Estoque'!A:G,4,FALSE)))</f>
        <v/>
      </c>
      <c r="G1391" s="2" t="str">
        <f>IF(ISBLANK(A1391),"",IF(ISERROR(VLOOKUP(A1391,'Cadastro-Estoque'!A:G,1,FALSE)),"Produto não cadastrado",VLOOKUP(A1391,'Cadastro-Estoque'!A:G,2,FALSE)))</f>
        <v/>
      </c>
      <c r="H1391" s="2" t="str">
        <f>IF(ISERROR(VLOOKUP(A1391,'Cadastro-Estoque'!A:G,1,FALSE)),"",VLOOKUP(A1391,'Cadastro-Estoque'!A:G,3,FALSE))</f>
        <v/>
      </c>
    </row>
    <row r="1392" spans="5:8" ht="18.75" customHeight="1" x14ac:dyDescent="0.25">
      <c r="E1392" s="2" t="str">
        <f t="shared" si="21"/>
        <v/>
      </c>
      <c r="F1392" s="2" t="str">
        <f>IF(ISBLANK(A1392),"",IF(ISERROR(VLOOKUP(A1392,'Cadastro-Estoque'!A:G,1,FALSE)),"Produto não cadastrado",VLOOKUP(A1392,'Cadastro-Estoque'!A:G,4,FALSE)))</f>
        <v/>
      </c>
      <c r="G1392" s="2" t="str">
        <f>IF(ISBLANK(A1392),"",IF(ISERROR(VLOOKUP(A1392,'Cadastro-Estoque'!A:G,1,FALSE)),"Produto não cadastrado",VLOOKUP(A1392,'Cadastro-Estoque'!A:G,2,FALSE)))</f>
        <v/>
      </c>
      <c r="H1392" s="2" t="str">
        <f>IF(ISERROR(VLOOKUP(A1392,'Cadastro-Estoque'!A:G,1,FALSE)),"",VLOOKUP(A1392,'Cadastro-Estoque'!A:G,3,FALSE))</f>
        <v/>
      </c>
    </row>
    <row r="1393" spans="5:8" ht="18.75" customHeight="1" x14ac:dyDescent="0.25">
      <c r="E1393" s="2" t="str">
        <f t="shared" si="21"/>
        <v/>
      </c>
      <c r="F1393" s="2" t="str">
        <f>IF(ISBLANK(A1393),"",IF(ISERROR(VLOOKUP(A1393,'Cadastro-Estoque'!A:G,1,FALSE)),"Produto não cadastrado",VLOOKUP(A1393,'Cadastro-Estoque'!A:G,4,FALSE)))</f>
        <v/>
      </c>
      <c r="G1393" s="2" t="str">
        <f>IF(ISBLANK(A1393),"",IF(ISERROR(VLOOKUP(A1393,'Cadastro-Estoque'!A:G,1,FALSE)),"Produto não cadastrado",VLOOKUP(A1393,'Cadastro-Estoque'!A:G,2,FALSE)))</f>
        <v/>
      </c>
      <c r="H1393" s="2" t="str">
        <f>IF(ISERROR(VLOOKUP(A1393,'Cadastro-Estoque'!A:G,1,FALSE)),"",VLOOKUP(A1393,'Cadastro-Estoque'!A:G,3,FALSE))</f>
        <v/>
      </c>
    </row>
    <row r="1394" spans="5:8" ht="18.75" customHeight="1" x14ac:dyDescent="0.25">
      <c r="E1394" s="2" t="str">
        <f t="shared" si="21"/>
        <v/>
      </c>
      <c r="F1394" s="2" t="str">
        <f>IF(ISBLANK(A1394),"",IF(ISERROR(VLOOKUP(A1394,'Cadastro-Estoque'!A:G,1,FALSE)),"Produto não cadastrado",VLOOKUP(A1394,'Cadastro-Estoque'!A:G,4,FALSE)))</f>
        <v/>
      </c>
      <c r="G1394" s="2" t="str">
        <f>IF(ISBLANK(A1394),"",IF(ISERROR(VLOOKUP(A1394,'Cadastro-Estoque'!A:G,1,FALSE)),"Produto não cadastrado",VLOOKUP(A1394,'Cadastro-Estoque'!A:G,2,FALSE)))</f>
        <v/>
      </c>
      <c r="H1394" s="2" t="str">
        <f>IF(ISERROR(VLOOKUP(A1394,'Cadastro-Estoque'!A:G,1,FALSE)),"",VLOOKUP(A1394,'Cadastro-Estoque'!A:G,3,FALSE))</f>
        <v/>
      </c>
    </row>
    <row r="1395" spans="5:8" ht="18.75" customHeight="1" x14ac:dyDescent="0.25">
      <c r="E1395" s="2" t="str">
        <f t="shared" si="21"/>
        <v/>
      </c>
      <c r="F1395" s="2" t="str">
        <f>IF(ISBLANK(A1395),"",IF(ISERROR(VLOOKUP(A1395,'Cadastro-Estoque'!A:G,1,FALSE)),"Produto não cadastrado",VLOOKUP(A1395,'Cadastro-Estoque'!A:G,4,FALSE)))</f>
        <v/>
      </c>
      <c r="G1395" s="2" t="str">
        <f>IF(ISBLANK(A1395),"",IF(ISERROR(VLOOKUP(A1395,'Cadastro-Estoque'!A:G,1,FALSE)),"Produto não cadastrado",VLOOKUP(A1395,'Cadastro-Estoque'!A:G,2,FALSE)))</f>
        <v/>
      </c>
      <c r="H1395" s="2" t="str">
        <f>IF(ISERROR(VLOOKUP(A1395,'Cadastro-Estoque'!A:G,1,FALSE)),"",VLOOKUP(A1395,'Cadastro-Estoque'!A:G,3,FALSE))</f>
        <v/>
      </c>
    </row>
    <row r="1396" spans="5:8" ht="18.75" customHeight="1" x14ac:dyDescent="0.25">
      <c r="E1396" s="2" t="str">
        <f t="shared" si="21"/>
        <v/>
      </c>
      <c r="F1396" s="2" t="str">
        <f>IF(ISBLANK(A1396),"",IF(ISERROR(VLOOKUP(A1396,'Cadastro-Estoque'!A:G,1,FALSE)),"Produto não cadastrado",VLOOKUP(A1396,'Cadastro-Estoque'!A:G,4,FALSE)))</f>
        <v/>
      </c>
      <c r="G1396" s="2" t="str">
        <f>IF(ISBLANK(A1396),"",IF(ISERROR(VLOOKUP(A1396,'Cadastro-Estoque'!A:G,1,FALSE)),"Produto não cadastrado",VLOOKUP(A1396,'Cadastro-Estoque'!A:G,2,FALSE)))</f>
        <v/>
      </c>
      <c r="H1396" s="2" t="str">
        <f>IF(ISERROR(VLOOKUP(A1396,'Cadastro-Estoque'!A:G,1,FALSE)),"",VLOOKUP(A1396,'Cadastro-Estoque'!A:G,3,FALSE))</f>
        <v/>
      </c>
    </row>
    <row r="1397" spans="5:8" ht="18.75" customHeight="1" x14ac:dyDescent="0.25">
      <c r="E1397" s="2" t="str">
        <f t="shared" si="21"/>
        <v/>
      </c>
      <c r="F1397" s="2" t="str">
        <f>IF(ISBLANK(A1397),"",IF(ISERROR(VLOOKUP(A1397,'Cadastro-Estoque'!A:G,1,FALSE)),"Produto não cadastrado",VLOOKUP(A1397,'Cadastro-Estoque'!A:G,4,FALSE)))</f>
        <v/>
      </c>
      <c r="G1397" s="2" t="str">
        <f>IF(ISBLANK(A1397),"",IF(ISERROR(VLOOKUP(A1397,'Cadastro-Estoque'!A:G,1,FALSE)),"Produto não cadastrado",VLOOKUP(A1397,'Cadastro-Estoque'!A:G,2,FALSE)))</f>
        <v/>
      </c>
      <c r="H1397" s="2" t="str">
        <f>IF(ISERROR(VLOOKUP(A1397,'Cadastro-Estoque'!A:G,1,FALSE)),"",VLOOKUP(A1397,'Cadastro-Estoque'!A:G,3,FALSE))</f>
        <v/>
      </c>
    </row>
    <row r="1398" spans="5:8" ht="18.75" customHeight="1" x14ac:dyDescent="0.25">
      <c r="E1398" s="2" t="str">
        <f t="shared" si="21"/>
        <v/>
      </c>
      <c r="F1398" s="2" t="str">
        <f>IF(ISBLANK(A1398),"",IF(ISERROR(VLOOKUP(A1398,'Cadastro-Estoque'!A:G,1,FALSE)),"Produto não cadastrado",VLOOKUP(A1398,'Cadastro-Estoque'!A:G,4,FALSE)))</f>
        <v/>
      </c>
      <c r="G1398" s="2" t="str">
        <f>IF(ISBLANK(A1398),"",IF(ISERROR(VLOOKUP(A1398,'Cadastro-Estoque'!A:G,1,FALSE)),"Produto não cadastrado",VLOOKUP(A1398,'Cadastro-Estoque'!A:G,2,FALSE)))</f>
        <v/>
      </c>
      <c r="H1398" s="2" t="str">
        <f>IF(ISERROR(VLOOKUP(A1398,'Cadastro-Estoque'!A:G,1,FALSE)),"",VLOOKUP(A1398,'Cadastro-Estoque'!A:G,3,FALSE))</f>
        <v/>
      </c>
    </row>
    <row r="1399" spans="5:8" ht="18.75" customHeight="1" x14ac:dyDescent="0.25">
      <c r="E1399" s="2" t="str">
        <f t="shared" si="21"/>
        <v/>
      </c>
      <c r="F1399" s="2" t="str">
        <f>IF(ISBLANK(A1399),"",IF(ISERROR(VLOOKUP(A1399,'Cadastro-Estoque'!A:G,1,FALSE)),"Produto não cadastrado",VLOOKUP(A1399,'Cadastro-Estoque'!A:G,4,FALSE)))</f>
        <v/>
      </c>
      <c r="G1399" s="2" t="str">
        <f>IF(ISBLANK(A1399),"",IF(ISERROR(VLOOKUP(A1399,'Cadastro-Estoque'!A:G,1,FALSE)),"Produto não cadastrado",VLOOKUP(A1399,'Cadastro-Estoque'!A:G,2,FALSE)))</f>
        <v/>
      </c>
      <c r="H1399" s="2" t="str">
        <f>IF(ISERROR(VLOOKUP(A1399,'Cadastro-Estoque'!A:G,1,FALSE)),"",VLOOKUP(A1399,'Cadastro-Estoque'!A:G,3,FALSE))</f>
        <v/>
      </c>
    </row>
    <row r="1400" spans="5:8" ht="18.75" customHeight="1" x14ac:dyDescent="0.25">
      <c r="E1400" s="2" t="str">
        <f t="shared" si="21"/>
        <v/>
      </c>
      <c r="F1400" s="2" t="str">
        <f>IF(ISBLANK(A1400),"",IF(ISERROR(VLOOKUP(A1400,'Cadastro-Estoque'!A:G,1,FALSE)),"Produto não cadastrado",VLOOKUP(A1400,'Cadastro-Estoque'!A:G,4,FALSE)))</f>
        <v/>
      </c>
      <c r="G1400" s="2" t="str">
        <f>IF(ISBLANK(A1400),"",IF(ISERROR(VLOOKUP(A1400,'Cadastro-Estoque'!A:G,1,FALSE)),"Produto não cadastrado",VLOOKUP(A1400,'Cadastro-Estoque'!A:G,2,FALSE)))</f>
        <v/>
      </c>
      <c r="H1400" s="2" t="str">
        <f>IF(ISERROR(VLOOKUP(A1400,'Cadastro-Estoque'!A:G,1,FALSE)),"",VLOOKUP(A1400,'Cadastro-Estoque'!A:G,3,FALSE))</f>
        <v/>
      </c>
    </row>
    <row r="1401" spans="5:8" ht="18.75" customHeight="1" x14ac:dyDescent="0.25">
      <c r="E1401" s="2" t="str">
        <f t="shared" si="21"/>
        <v/>
      </c>
      <c r="F1401" s="2" t="str">
        <f>IF(ISBLANK(A1401),"",IF(ISERROR(VLOOKUP(A1401,'Cadastro-Estoque'!A:G,1,FALSE)),"Produto não cadastrado",VLOOKUP(A1401,'Cadastro-Estoque'!A:G,4,FALSE)))</f>
        <v/>
      </c>
      <c r="G1401" s="2" t="str">
        <f>IF(ISBLANK(A1401),"",IF(ISERROR(VLOOKUP(A1401,'Cadastro-Estoque'!A:G,1,FALSE)),"Produto não cadastrado",VLOOKUP(A1401,'Cadastro-Estoque'!A:G,2,FALSE)))</f>
        <v/>
      </c>
      <c r="H1401" s="2" t="str">
        <f>IF(ISERROR(VLOOKUP(A1401,'Cadastro-Estoque'!A:G,1,FALSE)),"",VLOOKUP(A1401,'Cadastro-Estoque'!A:G,3,FALSE))</f>
        <v/>
      </c>
    </row>
    <row r="1402" spans="5:8" ht="18.75" customHeight="1" x14ac:dyDescent="0.25">
      <c r="E1402" s="2" t="str">
        <f t="shared" si="21"/>
        <v/>
      </c>
      <c r="F1402" s="2" t="str">
        <f>IF(ISBLANK(A1402),"",IF(ISERROR(VLOOKUP(A1402,'Cadastro-Estoque'!A:G,1,FALSE)),"Produto não cadastrado",VLOOKUP(A1402,'Cadastro-Estoque'!A:G,4,FALSE)))</f>
        <v/>
      </c>
      <c r="G1402" s="2" t="str">
        <f>IF(ISBLANK(A1402),"",IF(ISERROR(VLOOKUP(A1402,'Cadastro-Estoque'!A:G,1,FALSE)),"Produto não cadastrado",VLOOKUP(A1402,'Cadastro-Estoque'!A:G,2,FALSE)))</f>
        <v/>
      </c>
      <c r="H1402" s="2" t="str">
        <f>IF(ISERROR(VLOOKUP(A1402,'Cadastro-Estoque'!A:G,1,FALSE)),"",VLOOKUP(A1402,'Cadastro-Estoque'!A:G,3,FALSE))</f>
        <v/>
      </c>
    </row>
    <row r="1403" spans="5:8" ht="18.75" customHeight="1" x14ac:dyDescent="0.25">
      <c r="E1403" s="2" t="str">
        <f t="shared" si="21"/>
        <v/>
      </c>
      <c r="F1403" s="2" t="str">
        <f>IF(ISBLANK(A1403),"",IF(ISERROR(VLOOKUP(A1403,'Cadastro-Estoque'!A:G,1,FALSE)),"Produto não cadastrado",VLOOKUP(A1403,'Cadastro-Estoque'!A:G,4,FALSE)))</f>
        <v/>
      </c>
      <c r="G1403" s="2" t="str">
        <f>IF(ISBLANK(A1403),"",IF(ISERROR(VLOOKUP(A1403,'Cadastro-Estoque'!A:G,1,FALSE)),"Produto não cadastrado",VLOOKUP(A1403,'Cadastro-Estoque'!A:G,2,FALSE)))</f>
        <v/>
      </c>
      <c r="H1403" s="2" t="str">
        <f>IF(ISERROR(VLOOKUP(A1403,'Cadastro-Estoque'!A:G,1,FALSE)),"",VLOOKUP(A1403,'Cadastro-Estoque'!A:G,3,FALSE))</f>
        <v/>
      </c>
    </row>
    <row r="1404" spans="5:8" ht="18.75" customHeight="1" x14ac:dyDescent="0.25">
      <c r="E1404" s="2" t="str">
        <f t="shared" si="21"/>
        <v/>
      </c>
      <c r="F1404" s="2" t="str">
        <f>IF(ISBLANK(A1404),"",IF(ISERROR(VLOOKUP(A1404,'Cadastro-Estoque'!A:G,1,FALSE)),"Produto não cadastrado",VLOOKUP(A1404,'Cadastro-Estoque'!A:G,4,FALSE)))</f>
        <v/>
      </c>
      <c r="G1404" s="2" t="str">
        <f>IF(ISBLANK(A1404),"",IF(ISERROR(VLOOKUP(A1404,'Cadastro-Estoque'!A:G,1,FALSE)),"Produto não cadastrado",VLOOKUP(A1404,'Cadastro-Estoque'!A:G,2,FALSE)))</f>
        <v/>
      </c>
      <c r="H1404" s="2" t="str">
        <f>IF(ISERROR(VLOOKUP(A1404,'Cadastro-Estoque'!A:G,1,FALSE)),"",VLOOKUP(A1404,'Cadastro-Estoque'!A:G,3,FALSE))</f>
        <v/>
      </c>
    </row>
    <row r="1405" spans="5:8" ht="18.75" customHeight="1" x14ac:dyDescent="0.25">
      <c r="E1405" s="2" t="str">
        <f t="shared" si="21"/>
        <v/>
      </c>
      <c r="F1405" s="2" t="str">
        <f>IF(ISBLANK(A1405),"",IF(ISERROR(VLOOKUP(A1405,'Cadastro-Estoque'!A:G,1,FALSE)),"Produto não cadastrado",VLOOKUP(A1405,'Cadastro-Estoque'!A:G,4,FALSE)))</f>
        <v/>
      </c>
      <c r="G1405" s="2" t="str">
        <f>IF(ISBLANK(A1405),"",IF(ISERROR(VLOOKUP(A1405,'Cadastro-Estoque'!A:G,1,FALSE)),"Produto não cadastrado",VLOOKUP(A1405,'Cadastro-Estoque'!A:G,2,FALSE)))</f>
        <v/>
      </c>
      <c r="H1405" s="2" t="str">
        <f>IF(ISERROR(VLOOKUP(A1405,'Cadastro-Estoque'!A:G,1,FALSE)),"",VLOOKUP(A1405,'Cadastro-Estoque'!A:G,3,FALSE))</f>
        <v/>
      </c>
    </row>
    <row r="1406" spans="5:8" ht="18.75" customHeight="1" x14ac:dyDescent="0.25">
      <c r="E1406" s="2" t="str">
        <f t="shared" si="21"/>
        <v/>
      </c>
      <c r="F1406" s="2" t="str">
        <f>IF(ISBLANK(A1406),"",IF(ISERROR(VLOOKUP(A1406,'Cadastro-Estoque'!A:G,1,FALSE)),"Produto não cadastrado",VLOOKUP(A1406,'Cadastro-Estoque'!A:G,4,FALSE)))</f>
        <v/>
      </c>
      <c r="G1406" s="2" t="str">
        <f>IF(ISBLANK(A1406),"",IF(ISERROR(VLOOKUP(A1406,'Cadastro-Estoque'!A:G,1,FALSE)),"Produto não cadastrado",VLOOKUP(A1406,'Cadastro-Estoque'!A:G,2,FALSE)))</f>
        <v/>
      </c>
      <c r="H1406" s="2" t="str">
        <f>IF(ISERROR(VLOOKUP(A1406,'Cadastro-Estoque'!A:G,1,FALSE)),"",VLOOKUP(A1406,'Cadastro-Estoque'!A:G,3,FALSE))</f>
        <v/>
      </c>
    </row>
    <row r="1407" spans="5:8" ht="18.75" customHeight="1" x14ac:dyDescent="0.25">
      <c r="E1407" s="2" t="str">
        <f t="shared" si="21"/>
        <v/>
      </c>
      <c r="F1407" s="2" t="str">
        <f>IF(ISBLANK(A1407),"",IF(ISERROR(VLOOKUP(A1407,'Cadastro-Estoque'!A:G,1,FALSE)),"Produto não cadastrado",VLOOKUP(A1407,'Cadastro-Estoque'!A:G,4,FALSE)))</f>
        <v/>
      </c>
      <c r="G1407" s="2" t="str">
        <f>IF(ISBLANK(A1407),"",IF(ISERROR(VLOOKUP(A1407,'Cadastro-Estoque'!A:G,1,FALSE)),"Produto não cadastrado",VLOOKUP(A1407,'Cadastro-Estoque'!A:G,2,FALSE)))</f>
        <v/>
      </c>
      <c r="H1407" s="2" t="str">
        <f>IF(ISERROR(VLOOKUP(A1407,'Cadastro-Estoque'!A:G,1,FALSE)),"",VLOOKUP(A1407,'Cadastro-Estoque'!A:G,3,FALSE))</f>
        <v/>
      </c>
    </row>
    <row r="1408" spans="5:8" ht="18.75" customHeight="1" x14ac:dyDescent="0.25">
      <c r="E1408" s="2" t="str">
        <f t="shared" si="21"/>
        <v/>
      </c>
      <c r="F1408" s="2" t="str">
        <f>IF(ISBLANK(A1408),"",IF(ISERROR(VLOOKUP(A1408,'Cadastro-Estoque'!A:G,1,FALSE)),"Produto não cadastrado",VLOOKUP(A1408,'Cadastro-Estoque'!A:G,4,FALSE)))</f>
        <v/>
      </c>
      <c r="G1408" s="2" t="str">
        <f>IF(ISBLANK(A1408),"",IF(ISERROR(VLOOKUP(A1408,'Cadastro-Estoque'!A:G,1,FALSE)),"Produto não cadastrado",VLOOKUP(A1408,'Cadastro-Estoque'!A:G,2,FALSE)))</f>
        <v/>
      </c>
      <c r="H1408" s="2" t="str">
        <f>IF(ISERROR(VLOOKUP(A1408,'Cadastro-Estoque'!A:G,1,FALSE)),"",VLOOKUP(A1408,'Cadastro-Estoque'!A:G,3,FALSE))</f>
        <v/>
      </c>
    </row>
    <row r="1409" spans="5:8" ht="18.75" customHeight="1" x14ac:dyDescent="0.25">
      <c r="E1409" s="2" t="str">
        <f t="shared" si="21"/>
        <v/>
      </c>
      <c r="F1409" s="2" t="str">
        <f>IF(ISBLANK(A1409),"",IF(ISERROR(VLOOKUP(A1409,'Cadastro-Estoque'!A:G,1,FALSE)),"Produto não cadastrado",VLOOKUP(A1409,'Cadastro-Estoque'!A:G,4,FALSE)))</f>
        <v/>
      </c>
      <c r="G1409" s="2" t="str">
        <f>IF(ISBLANK(A1409),"",IF(ISERROR(VLOOKUP(A1409,'Cadastro-Estoque'!A:G,1,FALSE)),"Produto não cadastrado",VLOOKUP(A1409,'Cadastro-Estoque'!A:G,2,FALSE)))</f>
        <v/>
      </c>
      <c r="H1409" s="2" t="str">
        <f>IF(ISERROR(VLOOKUP(A1409,'Cadastro-Estoque'!A:G,1,FALSE)),"",VLOOKUP(A1409,'Cadastro-Estoque'!A:G,3,FALSE))</f>
        <v/>
      </c>
    </row>
    <row r="1410" spans="5:8" ht="18.75" customHeight="1" x14ac:dyDescent="0.25">
      <c r="E1410" s="2" t="str">
        <f t="shared" si="21"/>
        <v/>
      </c>
      <c r="F1410" s="2" t="str">
        <f>IF(ISBLANK(A1410),"",IF(ISERROR(VLOOKUP(A1410,'Cadastro-Estoque'!A:G,1,FALSE)),"Produto não cadastrado",VLOOKUP(A1410,'Cadastro-Estoque'!A:G,4,FALSE)))</f>
        <v/>
      </c>
      <c r="G1410" s="2" t="str">
        <f>IF(ISBLANK(A1410),"",IF(ISERROR(VLOOKUP(A1410,'Cadastro-Estoque'!A:G,1,FALSE)),"Produto não cadastrado",VLOOKUP(A1410,'Cadastro-Estoque'!A:G,2,FALSE)))</f>
        <v/>
      </c>
      <c r="H1410" s="2" t="str">
        <f>IF(ISERROR(VLOOKUP(A1410,'Cadastro-Estoque'!A:G,1,FALSE)),"",VLOOKUP(A1410,'Cadastro-Estoque'!A:G,3,FALSE))</f>
        <v/>
      </c>
    </row>
    <row r="1411" spans="5:8" ht="18.75" customHeight="1" x14ac:dyDescent="0.25">
      <c r="E1411" s="2" t="str">
        <f t="shared" ref="E1411:E1474" si="22">IF(ISBLANK(A1411),"",C1411*D1411)</f>
        <v/>
      </c>
      <c r="F1411" s="2" t="str">
        <f>IF(ISBLANK(A1411),"",IF(ISERROR(VLOOKUP(A1411,'Cadastro-Estoque'!A:G,1,FALSE)),"Produto não cadastrado",VLOOKUP(A1411,'Cadastro-Estoque'!A:G,4,FALSE)))</f>
        <v/>
      </c>
      <c r="G1411" s="2" t="str">
        <f>IF(ISBLANK(A1411),"",IF(ISERROR(VLOOKUP(A1411,'Cadastro-Estoque'!A:G,1,FALSE)),"Produto não cadastrado",VLOOKUP(A1411,'Cadastro-Estoque'!A:G,2,FALSE)))</f>
        <v/>
      </c>
      <c r="H1411" s="2" t="str">
        <f>IF(ISERROR(VLOOKUP(A1411,'Cadastro-Estoque'!A:G,1,FALSE)),"",VLOOKUP(A1411,'Cadastro-Estoque'!A:G,3,FALSE))</f>
        <v/>
      </c>
    </row>
    <row r="1412" spans="5:8" ht="18.75" customHeight="1" x14ac:dyDescent="0.25">
      <c r="E1412" s="2" t="str">
        <f t="shared" si="22"/>
        <v/>
      </c>
      <c r="F1412" s="2" t="str">
        <f>IF(ISBLANK(A1412),"",IF(ISERROR(VLOOKUP(A1412,'Cadastro-Estoque'!A:G,1,FALSE)),"Produto não cadastrado",VLOOKUP(A1412,'Cadastro-Estoque'!A:G,4,FALSE)))</f>
        <v/>
      </c>
      <c r="G1412" s="2" t="str">
        <f>IF(ISBLANK(A1412),"",IF(ISERROR(VLOOKUP(A1412,'Cadastro-Estoque'!A:G,1,FALSE)),"Produto não cadastrado",VLOOKUP(A1412,'Cadastro-Estoque'!A:G,2,FALSE)))</f>
        <v/>
      </c>
      <c r="H1412" s="2" t="str">
        <f>IF(ISERROR(VLOOKUP(A1412,'Cadastro-Estoque'!A:G,1,FALSE)),"",VLOOKUP(A1412,'Cadastro-Estoque'!A:G,3,FALSE))</f>
        <v/>
      </c>
    </row>
    <row r="1413" spans="5:8" ht="18.75" customHeight="1" x14ac:dyDescent="0.25">
      <c r="E1413" s="2" t="str">
        <f t="shared" si="22"/>
        <v/>
      </c>
      <c r="F1413" s="2" t="str">
        <f>IF(ISBLANK(A1413),"",IF(ISERROR(VLOOKUP(A1413,'Cadastro-Estoque'!A:G,1,FALSE)),"Produto não cadastrado",VLOOKUP(A1413,'Cadastro-Estoque'!A:G,4,FALSE)))</f>
        <v/>
      </c>
      <c r="G1413" s="2" t="str">
        <f>IF(ISBLANK(A1413),"",IF(ISERROR(VLOOKUP(A1413,'Cadastro-Estoque'!A:G,1,FALSE)),"Produto não cadastrado",VLOOKUP(A1413,'Cadastro-Estoque'!A:G,2,FALSE)))</f>
        <v/>
      </c>
      <c r="H1413" s="2" t="str">
        <f>IF(ISERROR(VLOOKUP(A1413,'Cadastro-Estoque'!A:G,1,FALSE)),"",VLOOKUP(A1413,'Cadastro-Estoque'!A:G,3,FALSE))</f>
        <v/>
      </c>
    </row>
    <row r="1414" spans="5:8" ht="18.75" customHeight="1" x14ac:dyDescent="0.25">
      <c r="E1414" s="2" t="str">
        <f t="shared" si="22"/>
        <v/>
      </c>
      <c r="F1414" s="2" t="str">
        <f>IF(ISBLANK(A1414),"",IF(ISERROR(VLOOKUP(A1414,'Cadastro-Estoque'!A:G,1,FALSE)),"Produto não cadastrado",VLOOKUP(A1414,'Cadastro-Estoque'!A:G,4,FALSE)))</f>
        <v/>
      </c>
      <c r="G1414" s="2" t="str">
        <f>IF(ISBLANK(A1414),"",IF(ISERROR(VLOOKUP(A1414,'Cadastro-Estoque'!A:G,1,FALSE)),"Produto não cadastrado",VLOOKUP(A1414,'Cadastro-Estoque'!A:G,2,FALSE)))</f>
        <v/>
      </c>
      <c r="H1414" s="2" t="str">
        <f>IF(ISERROR(VLOOKUP(A1414,'Cadastro-Estoque'!A:G,1,FALSE)),"",VLOOKUP(A1414,'Cadastro-Estoque'!A:G,3,FALSE))</f>
        <v/>
      </c>
    </row>
    <row r="1415" spans="5:8" ht="18.75" customHeight="1" x14ac:dyDescent="0.25">
      <c r="E1415" s="2" t="str">
        <f t="shared" si="22"/>
        <v/>
      </c>
      <c r="F1415" s="2" t="str">
        <f>IF(ISBLANK(A1415),"",IF(ISERROR(VLOOKUP(A1415,'Cadastro-Estoque'!A:G,1,FALSE)),"Produto não cadastrado",VLOOKUP(A1415,'Cadastro-Estoque'!A:G,4,FALSE)))</f>
        <v/>
      </c>
      <c r="G1415" s="2" t="str">
        <f>IF(ISBLANK(A1415),"",IF(ISERROR(VLOOKUP(A1415,'Cadastro-Estoque'!A:G,1,FALSE)),"Produto não cadastrado",VLOOKUP(A1415,'Cadastro-Estoque'!A:G,2,FALSE)))</f>
        <v/>
      </c>
      <c r="H1415" s="2" t="str">
        <f>IF(ISERROR(VLOOKUP(A1415,'Cadastro-Estoque'!A:G,1,FALSE)),"",VLOOKUP(A1415,'Cadastro-Estoque'!A:G,3,FALSE))</f>
        <v/>
      </c>
    </row>
    <row r="1416" spans="5:8" ht="18.75" customHeight="1" x14ac:dyDescent="0.25">
      <c r="E1416" s="2" t="str">
        <f t="shared" si="22"/>
        <v/>
      </c>
      <c r="F1416" s="2" t="str">
        <f>IF(ISBLANK(A1416),"",IF(ISERROR(VLOOKUP(A1416,'Cadastro-Estoque'!A:G,1,FALSE)),"Produto não cadastrado",VLOOKUP(A1416,'Cadastro-Estoque'!A:G,4,FALSE)))</f>
        <v/>
      </c>
      <c r="G1416" s="2" t="str">
        <f>IF(ISBLANK(A1416),"",IF(ISERROR(VLOOKUP(A1416,'Cadastro-Estoque'!A:G,1,FALSE)),"Produto não cadastrado",VLOOKUP(A1416,'Cadastro-Estoque'!A:G,2,FALSE)))</f>
        <v/>
      </c>
      <c r="H1416" s="2" t="str">
        <f>IF(ISERROR(VLOOKUP(A1416,'Cadastro-Estoque'!A:G,1,FALSE)),"",VLOOKUP(A1416,'Cadastro-Estoque'!A:G,3,FALSE))</f>
        <v/>
      </c>
    </row>
    <row r="1417" spans="5:8" ht="18.75" customHeight="1" x14ac:dyDescent="0.25">
      <c r="E1417" s="2" t="str">
        <f t="shared" si="22"/>
        <v/>
      </c>
      <c r="F1417" s="2" t="str">
        <f>IF(ISBLANK(A1417),"",IF(ISERROR(VLOOKUP(A1417,'Cadastro-Estoque'!A:G,1,FALSE)),"Produto não cadastrado",VLOOKUP(A1417,'Cadastro-Estoque'!A:G,4,FALSE)))</f>
        <v/>
      </c>
      <c r="G1417" s="2" t="str">
        <f>IF(ISBLANK(A1417),"",IF(ISERROR(VLOOKUP(A1417,'Cadastro-Estoque'!A:G,1,FALSE)),"Produto não cadastrado",VLOOKUP(A1417,'Cadastro-Estoque'!A:G,2,FALSE)))</f>
        <v/>
      </c>
      <c r="H1417" s="2" t="str">
        <f>IF(ISERROR(VLOOKUP(A1417,'Cadastro-Estoque'!A:G,1,FALSE)),"",VLOOKUP(A1417,'Cadastro-Estoque'!A:G,3,FALSE))</f>
        <v/>
      </c>
    </row>
    <row r="1418" spans="5:8" ht="18.75" customHeight="1" x14ac:dyDescent="0.25">
      <c r="E1418" s="2" t="str">
        <f t="shared" si="22"/>
        <v/>
      </c>
      <c r="F1418" s="2" t="str">
        <f>IF(ISBLANK(A1418),"",IF(ISERROR(VLOOKUP(A1418,'Cadastro-Estoque'!A:G,1,FALSE)),"Produto não cadastrado",VLOOKUP(A1418,'Cadastro-Estoque'!A:G,4,FALSE)))</f>
        <v/>
      </c>
      <c r="G1418" s="2" t="str">
        <f>IF(ISBLANK(A1418),"",IF(ISERROR(VLOOKUP(A1418,'Cadastro-Estoque'!A:G,1,FALSE)),"Produto não cadastrado",VLOOKUP(A1418,'Cadastro-Estoque'!A:G,2,FALSE)))</f>
        <v/>
      </c>
      <c r="H1418" s="2" t="str">
        <f>IF(ISERROR(VLOOKUP(A1418,'Cadastro-Estoque'!A:G,1,FALSE)),"",VLOOKUP(A1418,'Cadastro-Estoque'!A:G,3,FALSE))</f>
        <v/>
      </c>
    </row>
    <row r="1419" spans="5:8" ht="18.75" customHeight="1" x14ac:dyDescent="0.25">
      <c r="E1419" s="2" t="str">
        <f t="shared" si="22"/>
        <v/>
      </c>
      <c r="F1419" s="2" t="str">
        <f>IF(ISBLANK(A1419),"",IF(ISERROR(VLOOKUP(A1419,'Cadastro-Estoque'!A:G,1,FALSE)),"Produto não cadastrado",VLOOKUP(A1419,'Cadastro-Estoque'!A:G,4,FALSE)))</f>
        <v/>
      </c>
      <c r="G1419" s="2" t="str">
        <f>IF(ISBLANK(A1419),"",IF(ISERROR(VLOOKUP(A1419,'Cadastro-Estoque'!A:G,1,FALSE)),"Produto não cadastrado",VLOOKUP(A1419,'Cadastro-Estoque'!A:G,2,FALSE)))</f>
        <v/>
      </c>
      <c r="H1419" s="2" t="str">
        <f>IF(ISERROR(VLOOKUP(A1419,'Cadastro-Estoque'!A:G,1,FALSE)),"",VLOOKUP(A1419,'Cadastro-Estoque'!A:G,3,FALSE))</f>
        <v/>
      </c>
    </row>
    <row r="1420" spans="5:8" ht="18.75" customHeight="1" x14ac:dyDescent="0.25">
      <c r="E1420" s="2" t="str">
        <f t="shared" si="22"/>
        <v/>
      </c>
      <c r="F1420" s="2" t="str">
        <f>IF(ISBLANK(A1420),"",IF(ISERROR(VLOOKUP(A1420,'Cadastro-Estoque'!A:G,1,FALSE)),"Produto não cadastrado",VLOOKUP(A1420,'Cadastro-Estoque'!A:G,4,FALSE)))</f>
        <v/>
      </c>
      <c r="G1420" s="2" t="str">
        <f>IF(ISBLANK(A1420),"",IF(ISERROR(VLOOKUP(A1420,'Cadastro-Estoque'!A:G,1,FALSE)),"Produto não cadastrado",VLOOKUP(A1420,'Cadastro-Estoque'!A:G,2,FALSE)))</f>
        <v/>
      </c>
      <c r="H1420" s="2" t="str">
        <f>IF(ISERROR(VLOOKUP(A1420,'Cadastro-Estoque'!A:G,1,FALSE)),"",VLOOKUP(A1420,'Cadastro-Estoque'!A:G,3,FALSE))</f>
        <v/>
      </c>
    </row>
    <row r="1421" spans="5:8" ht="18.75" customHeight="1" x14ac:dyDescent="0.25">
      <c r="E1421" s="2" t="str">
        <f t="shared" si="22"/>
        <v/>
      </c>
      <c r="F1421" s="2" t="str">
        <f>IF(ISBLANK(A1421),"",IF(ISERROR(VLOOKUP(A1421,'Cadastro-Estoque'!A:G,1,FALSE)),"Produto não cadastrado",VLOOKUP(A1421,'Cadastro-Estoque'!A:G,4,FALSE)))</f>
        <v/>
      </c>
      <c r="G1421" s="2" t="str">
        <f>IF(ISBLANK(A1421),"",IF(ISERROR(VLOOKUP(A1421,'Cadastro-Estoque'!A:G,1,FALSE)),"Produto não cadastrado",VLOOKUP(A1421,'Cadastro-Estoque'!A:G,2,FALSE)))</f>
        <v/>
      </c>
      <c r="H1421" s="2" t="str">
        <f>IF(ISERROR(VLOOKUP(A1421,'Cadastro-Estoque'!A:G,1,FALSE)),"",VLOOKUP(A1421,'Cadastro-Estoque'!A:G,3,FALSE))</f>
        <v/>
      </c>
    </row>
    <row r="1422" spans="5:8" ht="18.75" customHeight="1" x14ac:dyDescent="0.25">
      <c r="E1422" s="2" t="str">
        <f t="shared" si="22"/>
        <v/>
      </c>
      <c r="F1422" s="2" t="str">
        <f>IF(ISBLANK(A1422),"",IF(ISERROR(VLOOKUP(A1422,'Cadastro-Estoque'!A:G,1,FALSE)),"Produto não cadastrado",VLOOKUP(A1422,'Cadastro-Estoque'!A:G,4,FALSE)))</f>
        <v/>
      </c>
      <c r="G1422" s="2" t="str">
        <f>IF(ISBLANK(A1422),"",IF(ISERROR(VLOOKUP(A1422,'Cadastro-Estoque'!A:G,1,FALSE)),"Produto não cadastrado",VLOOKUP(A1422,'Cadastro-Estoque'!A:G,2,FALSE)))</f>
        <v/>
      </c>
      <c r="H1422" s="2" t="str">
        <f>IF(ISERROR(VLOOKUP(A1422,'Cadastro-Estoque'!A:G,1,FALSE)),"",VLOOKUP(A1422,'Cadastro-Estoque'!A:G,3,FALSE))</f>
        <v/>
      </c>
    </row>
    <row r="1423" spans="5:8" ht="18.75" customHeight="1" x14ac:dyDescent="0.25">
      <c r="E1423" s="2" t="str">
        <f t="shared" si="22"/>
        <v/>
      </c>
      <c r="F1423" s="2" t="str">
        <f>IF(ISBLANK(A1423),"",IF(ISERROR(VLOOKUP(A1423,'Cadastro-Estoque'!A:G,1,FALSE)),"Produto não cadastrado",VLOOKUP(A1423,'Cadastro-Estoque'!A:G,4,FALSE)))</f>
        <v/>
      </c>
      <c r="G1423" s="2" t="str">
        <f>IF(ISBLANK(A1423),"",IF(ISERROR(VLOOKUP(A1423,'Cadastro-Estoque'!A:G,1,FALSE)),"Produto não cadastrado",VLOOKUP(A1423,'Cadastro-Estoque'!A:G,2,FALSE)))</f>
        <v/>
      </c>
      <c r="H1423" s="2" t="str">
        <f>IF(ISERROR(VLOOKUP(A1423,'Cadastro-Estoque'!A:G,1,FALSE)),"",VLOOKUP(A1423,'Cadastro-Estoque'!A:G,3,FALSE))</f>
        <v/>
      </c>
    </row>
    <row r="1424" spans="5:8" ht="18.75" customHeight="1" x14ac:dyDescent="0.25">
      <c r="E1424" s="2" t="str">
        <f t="shared" si="22"/>
        <v/>
      </c>
      <c r="F1424" s="2" t="str">
        <f>IF(ISBLANK(A1424),"",IF(ISERROR(VLOOKUP(A1424,'Cadastro-Estoque'!A:G,1,FALSE)),"Produto não cadastrado",VLOOKUP(A1424,'Cadastro-Estoque'!A:G,4,FALSE)))</f>
        <v/>
      </c>
      <c r="G1424" s="2" t="str">
        <f>IF(ISBLANK(A1424),"",IF(ISERROR(VLOOKUP(A1424,'Cadastro-Estoque'!A:G,1,FALSE)),"Produto não cadastrado",VLOOKUP(A1424,'Cadastro-Estoque'!A:G,2,FALSE)))</f>
        <v/>
      </c>
      <c r="H1424" s="2" t="str">
        <f>IF(ISERROR(VLOOKUP(A1424,'Cadastro-Estoque'!A:G,1,FALSE)),"",VLOOKUP(A1424,'Cadastro-Estoque'!A:G,3,FALSE))</f>
        <v/>
      </c>
    </row>
    <row r="1425" spans="5:8" ht="18.75" customHeight="1" x14ac:dyDescent="0.25">
      <c r="E1425" s="2" t="str">
        <f t="shared" si="22"/>
        <v/>
      </c>
      <c r="F1425" s="2" t="str">
        <f>IF(ISBLANK(A1425),"",IF(ISERROR(VLOOKUP(A1425,'Cadastro-Estoque'!A:G,1,FALSE)),"Produto não cadastrado",VLOOKUP(A1425,'Cadastro-Estoque'!A:G,4,FALSE)))</f>
        <v/>
      </c>
      <c r="G1425" s="2" t="str">
        <f>IF(ISBLANK(A1425),"",IF(ISERROR(VLOOKUP(A1425,'Cadastro-Estoque'!A:G,1,FALSE)),"Produto não cadastrado",VLOOKUP(A1425,'Cadastro-Estoque'!A:G,2,FALSE)))</f>
        <v/>
      </c>
      <c r="H1425" s="2" t="str">
        <f>IF(ISERROR(VLOOKUP(A1425,'Cadastro-Estoque'!A:G,1,FALSE)),"",VLOOKUP(A1425,'Cadastro-Estoque'!A:G,3,FALSE))</f>
        <v/>
      </c>
    </row>
    <row r="1426" spans="5:8" ht="18.75" customHeight="1" x14ac:dyDescent="0.25">
      <c r="E1426" s="2" t="str">
        <f t="shared" si="22"/>
        <v/>
      </c>
      <c r="F1426" s="2" t="str">
        <f>IF(ISBLANK(A1426),"",IF(ISERROR(VLOOKUP(A1426,'Cadastro-Estoque'!A:G,1,FALSE)),"Produto não cadastrado",VLOOKUP(A1426,'Cadastro-Estoque'!A:G,4,FALSE)))</f>
        <v/>
      </c>
      <c r="G1426" s="2" t="str">
        <f>IF(ISBLANK(A1426),"",IF(ISERROR(VLOOKUP(A1426,'Cadastro-Estoque'!A:G,1,FALSE)),"Produto não cadastrado",VLOOKUP(A1426,'Cadastro-Estoque'!A:G,2,FALSE)))</f>
        <v/>
      </c>
      <c r="H1426" s="2" t="str">
        <f>IF(ISERROR(VLOOKUP(A1426,'Cadastro-Estoque'!A:G,1,FALSE)),"",VLOOKUP(A1426,'Cadastro-Estoque'!A:G,3,FALSE))</f>
        <v/>
      </c>
    </row>
    <row r="1427" spans="5:8" ht="18.75" customHeight="1" x14ac:dyDescent="0.25">
      <c r="E1427" s="2" t="str">
        <f t="shared" si="22"/>
        <v/>
      </c>
      <c r="F1427" s="2" t="str">
        <f>IF(ISBLANK(A1427),"",IF(ISERROR(VLOOKUP(A1427,'Cadastro-Estoque'!A:G,1,FALSE)),"Produto não cadastrado",VLOOKUP(A1427,'Cadastro-Estoque'!A:G,4,FALSE)))</f>
        <v/>
      </c>
      <c r="G1427" s="2" t="str">
        <f>IF(ISBLANK(A1427),"",IF(ISERROR(VLOOKUP(A1427,'Cadastro-Estoque'!A:G,1,FALSE)),"Produto não cadastrado",VLOOKUP(A1427,'Cadastro-Estoque'!A:G,2,FALSE)))</f>
        <v/>
      </c>
      <c r="H1427" s="2" t="str">
        <f>IF(ISERROR(VLOOKUP(A1427,'Cadastro-Estoque'!A:G,1,FALSE)),"",VLOOKUP(A1427,'Cadastro-Estoque'!A:G,3,FALSE))</f>
        <v/>
      </c>
    </row>
    <row r="1428" spans="5:8" ht="18.75" customHeight="1" x14ac:dyDescent="0.25">
      <c r="E1428" s="2" t="str">
        <f t="shared" si="22"/>
        <v/>
      </c>
      <c r="F1428" s="2" t="str">
        <f>IF(ISBLANK(A1428),"",IF(ISERROR(VLOOKUP(A1428,'Cadastro-Estoque'!A:G,1,FALSE)),"Produto não cadastrado",VLOOKUP(A1428,'Cadastro-Estoque'!A:G,4,FALSE)))</f>
        <v/>
      </c>
      <c r="G1428" s="2" t="str">
        <f>IF(ISBLANK(A1428),"",IF(ISERROR(VLOOKUP(A1428,'Cadastro-Estoque'!A:G,1,FALSE)),"Produto não cadastrado",VLOOKUP(A1428,'Cadastro-Estoque'!A:G,2,FALSE)))</f>
        <v/>
      </c>
      <c r="H1428" s="2" t="str">
        <f>IF(ISERROR(VLOOKUP(A1428,'Cadastro-Estoque'!A:G,1,FALSE)),"",VLOOKUP(A1428,'Cadastro-Estoque'!A:G,3,FALSE))</f>
        <v/>
      </c>
    </row>
    <row r="1429" spans="5:8" ht="18.75" customHeight="1" x14ac:dyDescent="0.25">
      <c r="E1429" s="2" t="str">
        <f t="shared" si="22"/>
        <v/>
      </c>
      <c r="F1429" s="2" t="str">
        <f>IF(ISBLANK(A1429),"",IF(ISERROR(VLOOKUP(A1429,'Cadastro-Estoque'!A:G,1,FALSE)),"Produto não cadastrado",VLOOKUP(A1429,'Cadastro-Estoque'!A:G,4,FALSE)))</f>
        <v/>
      </c>
      <c r="G1429" s="2" t="str">
        <f>IF(ISBLANK(A1429),"",IF(ISERROR(VLOOKUP(A1429,'Cadastro-Estoque'!A:G,1,FALSE)),"Produto não cadastrado",VLOOKUP(A1429,'Cadastro-Estoque'!A:G,2,FALSE)))</f>
        <v/>
      </c>
      <c r="H1429" s="2" t="str">
        <f>IF(ISERROR(VLOOKUP(A1429,'Cadastro-Estoque'!A:G,1,FALSE)),"",VLOOKUP(A1429,'Cadastro-Estoque'!A:G,3,FALSE))</f>
        <v/>
      </c>
    </row>
    <row r="1430" spans="5:8" ht="18.75" customHeight="1" x14ac:dyDescent="0.25">
      <c r="E1430" s="2" t="str">
        <f t="shared" si="22"/>
        <v/>
      </c>
      <c r="F1430" s="2" t="str">
        <f>IF(ISBLANK(A1430),"",IF(ISERROR(VLOOKUP(A1430,'Cadastro-Estoque'!A:G,1,FALSE)),"Produto não cadastrado",VLOOKUP(A1430,'Cadastro-Estoque'!A:G,4,FALSE)))</f>
        <v/>
      </c>
      <c r="G1430" s="2" t="str">
        <f>IF(ISBLANK(A1430),"",IF(ISERROR(VLOOKUP(A1430,'Cadastro-Estoque'!A:G,1,FALSE)),"Produto não cadastrado",VLOOKUP(A1430,'Cadastro-Estoque'!A:G,2,FALSE)))</f>
        <v/>
      </c>
      <c r="H1430" s="2" t="str">
        <f>IF(ISERROR(VLOOKUP(A1430,'Cadastro-Estoque'!A:G,1,FALSE)),"",VLOOKUP(A1430,'Cadastro-Estoque'!A:G,3,FALSE))</f>
        <v/>
      </c>
    </row>
    <row r="1431" spans="5:8" ht="18.75" customHeight="1" x14ac:dyDescent="0.25">
      <c r="E1431" s="2" t="str">
        <f t="shared" si="22"/>
        <v/>
      </c>
      <c r="F1431" s="2" t="str">
        <f>IF(ISBLANK(A1431),"",IF(ISERROR(VLOOKUP(A1431,'Cadastro-Estoque'!A:G,1,FALSE)),"Produto não cadastrado",VLOOKUP(A1431,'Cadastro-Estoque'!A:G,4,FALSE)))</f>
        <v/>
      </c>
      <c r="G1431" s="2" t="str">
        <f>IF(ISBLANK(A1431),"",IF(ISERROR(VLOOKUP(A1431,'Cadastro-Estoque'!A:G,1,FALSE)),"Produto não cadastrado",VLOOKUP(A1431,'Cadastro-Estoque'!A:G,2,FALSE)))</f>
        <v/>
      </c>
      <c r="H1431" s="2" t="str">
        <f>IF(ISERROR(VLOOKUP(A1431,'Cadastro-Estoque'!A:G,1,FALSE)),"",VLOOKUP(A1431,'Cadastro-Estoque'!A:G,3,FALSE))</f>
        <v/>
      </c>
    </row>
    <row r="1432" spans="5:8" ht="18.75" customHeight="1" x14ac:dyDescent="0.25">
      <c r="E1432" s="2" t="str">
        <f t="shared" si="22"/>
        <v/>
      </c>
      <c r="F1432" s="2" t="str">
        <f>IF(ISBLANK(A1432),"",IF(ISERROR(VLOOKUP(A1432,'Cadastro-Estoque'!A:G,1,FALSE)),"Produto não cadastrado",VLOOKUP(A1432,'Cadastro-Estoque'!A:G,4,FALSE)))</f>
        <v/>
      </c>
      <c r="G1432" s="2" t="str">
        <f>IF(ISBLANK(A1432),"",IF(ISERROR(VLOOKUP(A1432,'Cadastro-Estoque'!A:G,1,FALSE)),"Produto não cadastrado",VLOOKUP(A1432,'Cadastro-Estoque'!A:G,2,FALSE)))</f>
        <v/>
      </c>
      <c r="H1432" s="2" t="str">
        <f>IF(ISERROR(VLOOKUP(A1432,'Cadastro-Estoque'!A:G,1,FALSE)),"",VLOOKUP(A1432,'Cadastro-Estoque'!A:G,3,FALSE))</f>
        <v/>
      </c>
    </row>
    <row r="1433" spans="5:8" ht="18.75" customHeight="1" x14ac:dyDescent="0.25">
      <c r="E1433" s="2" t="str">
        <f t="shared" si="22"/>
        <v/>
      </c>
      <c r="F1433" s="2" t="str">
        <f>IF(ISBLANK(A1433),"",IF(ISERROR(VLOOKUP(A1433,'Cadastro-Estoque'!A:G,1,FALSE)),"Produto não cadastrado",VLOOKUP(A1433,'Cadastro-Estoque'!A:G,4,FALSE)))</f>
        <v/>
      </c>
      <c r="G1433" s="2" t="str">
        <f>IF(ISBLANK(A1433),"",IF(ISERROR(VLOOKUP(A1433,'Cadastro-Estoque'!A:G,1,FALSE)),"Produto não cadastrado",VLOOKUP(A1433,'Cadastro-Estoque'!A:G,2,FALSE)))</f>
        <v/>
      </c>
      <c r="H1433" s="2" t="str">
        <f>IF(ISERROR(VLOOKUP(A1433,'Cadastro-Estoque'!A:G,1,FALSE)),"",VLOOKUP(A1433,'Cadastro-Estoque'!A:G,3,FALSE))</f>
        <v/>
      </c>
    </row>
    <row r="1434" spans="5:8" ht="18.75" customHeight="1" x14ac:dyDescent="0.25">
      <c r="E1434" s="2" t="str">
        <f t="shared" si="22"/>
        <v/>
      </c>
      <c r="F1434" s="2" t="str">
        <f>IF(ISBLANK(A1434),"",IF(ISERROR(VLOOKUP(A1434,'Cadastro-Estoque'!A:G,1,FALSE)),"Produto não cadastrado",VLOOKUP(A1434,'Cadastro-Estoque'!A:G,4,FALSE)))</f>
        <v/>
      </c>
      <c r="G1434" s="2" t="str">
        <f>IF(ISBLANK(A1434),"",IF(ISERROR(VLOOKUP(A1434,'Cadastro-Estoque'!A:G,1,FALSE)),"Produto não cadastrado",VLOOKUP(A1434,'Cadastro-Estoque'!A:G,2,FALSE)))</f>
        <v/>
      </c>
      <c r="H1434" s="2" t="str">
        <f>IF(ISERROR(VLOOKUP(A1434,'Cadastro-Estoque'!A:G,1,FALSE)),"",VLOOKUP(A1434,'Cadastro-Estoque'!A:G,3,FALSE))</f>
        <v/>
      </c>
    </row>
    <row r="1435" spans="5:8" ht="18.75" customHeight="1" x14ac:dyDescent="0.25">
      <c r="E1435" s="2" t="str">
        <f t="shared" si="22"/>
        <v/>
      </c>
      <c r="F1435" s="2" t="str">
        <f>IF(ISBLANK(A1435),"",IF(ISERROR(VLOOKUP(A1435,'Cadastro-Estoque'!A:G,1,FALSE)),"Produto não cadastrado",VLOOKUP(A1435,'Cadastro-Estoque'!A:G,4,FALSE)))</f>
        <v/>
      </c>
      <c r="G1435" s="2" t="str">
        <f>IF(ISBLANK(A1435),"",IF(ISERROR(VLOOKUP(A1435,'Cadastro-Estoque'!A:G,1,FALSE)),"Produto não cadastrado",VLOOKUP(A1435,'Cadastro-Estoque'!A:G,2,FALSE)))</f>
        <v/>
      </c>
      <c r="H1435" s="2" t="str">
        <f>IF(ISERROR(VLOOKUP(A1435,'Cadastro-Estoque'!A:G,1,FALSE)),"",VLOOKUP(A1435,'Cadastro-Estoque'!A:G,3,FALSE))</f>
        <v/>
      </c>
    </row>
    <row r="1436" spans="5:8" ht="18.75" customHeight="1" x14ac:dyDescent="0.25">
      <c r="E1436" s="2" t="str">
        <f t="shared" si="22"/>
        <v/>
      </c>
      <c r="F1436" s="2" t="str">
        <f>IF(ISBLANK(A1436),"",IF(ISERROR(VLOOKUP(A1436,'Cadastro-Estoque'!A:G,1,FALSE)),"Produto não cadastrado",VLOOKUP(A1436,'Cadastro-Estoque'!A:G,4,FALSE)))</f>
        <v/>
      </c>
      <c r="G1436" s="2" t="str">
        <f>IF(ISBLANK(A1436),"",IF(ISERROR(VLOOKUP(A1436,'Cadastro-Estoque'!A:G,1,FALSE)),"Produto não cadastrado",VLOOKUP(A1436,'Cadastro-Estoque'!A:G,2,FALSE)))</f>
        <v/>
      </c>
      <c r="H1436" s="2" t="str">
        <f>IF(ISERROR(VLOOKUP(A1436,'Cadastro-Estoque'!A:G,1,FALSE)),"",VLOOKUP(A1436,'Cadastro-Estoque'!A:G,3,FALSE))</f>
        <v/>
      </c>
    </row>
    <row r="1437" spans="5:8" ht="18.75" customHeight="1" x14ac:dyDescent="0.25">
      <c r="E1437" s="2" t="str">
        <f t="shared" si="22"/>
        <v/>
      </c>
      <c r="F1437" s="2" t="str">
        <f>IF(ISBLANK(A1437),"",IF(ISERROR(VLOOKUP(A1437,'Cadastro-Estoque'!A:G,1,FALSE)),"Produto não cadastrado",VLOOKUP(A1437,'Cadastro-Estoque'!A:G,4,FALSE)))</f>
        <v/>
      </c>
      <c r="G1437" s="2" t="str">
        <f>IF(ISBLANK(A1437),"",IF(ISERROR(VLOOKUP(A1437,'Cadastro-Estoque'!A:G,1,FALSE)),"Produto não cadastrado",VLOOKUP(A1437,'Cadastro-Estoque'!A:G,2,FALSE)))</f>
        <v/>
      </c>
      <c r="H1437" s="2" t="str">
        <f>IF(ISERROR(VLOOKUP(A1437,'Cadastro-Estoque'!A:G,1,FALSE)),"",VLOOKUP(A1437,'Cadastro-Estoque'!A:G,3,FALSE))</f>
        <v/>
      </c>
    </row>
    <row r="1438" spans="5:8" ht="18.75" customHeight="1" x14ac:dyDescent="0.25">
      <c r="E1438" s="2" t="str">
        <f t="shared" si="22"/>
        <v/>
      </c>
      <c r="F1438" s="2" t="str">
        <f>IF(ISBLANK(A1438),"",IF(ISERROR(VLOOKUP(A1438,'Cadastro-Estoque'!A:G,1,FALSE)),"Produto não cadastrado",VLOOKUP(A1438,'Cadastro-Estoque'!A:G,4,FALSE)))</f>
        <v/>
      </c>
      <c r="G1438" s="2" t="str">
        <f>IF(ISBLANK(A1438),"",IF(ISERROR(VLOOKUP(A1438,'Cadastro-Estoque'!A:G,1,FALSE)),"Produto não cadastrado",VLOOKUP(A1438,'Cadastro-Estoque'!A:G,2,FALSE)))</f>
        <v/>
      </c>
      <c r="H1438" s="2" t="str">
        <f>IF(ISERROR(VLOOKUP(A1438,'Cadastro-Estoque'!A:G,1,FALSE)),"",VLOOKUP(A1438,'Cadastro-Estoque'!A:G,3,FALSE))</f>
        <v/>
      </c>
    </row>
    <row r="1439" spans="5:8" ht="18.75" customHeight="1" x14ac:dyDescent="0.25">
      <c r="E1439" s="2" t="str">
        <f t="shared" si="22"/>
        <v/>
      </c>
      <c r="F1439" s="2" t="str">
        <f>IF(ISBLANK(A1439),"",IF(ISERROR(VLOOKUP(A1439,'Cadastro-Estoque'!A:G,1,FALSE)),"Produto não cadastrado",VLOOKUP(A1439,'Cadastro-Estoque'!A:G,4,FALSE)))</f>
        <v/>
      </c>
      <c r="G1439" s="2" t="str">
        <f>IF(ISBLANK(A1439),"",IF(ISERROR(VLOOKUP(A1439,'Cadastro-Estoque'!A:G,1,FALSE)),"Produto não cadastrado",VLOOKUP(A1439,'Cadastro-Estoque'!A:G,2,FALSE)))</f>
        <v/>
      </c>
      <c r="H1439" s="2" t="str">
        <f>IF(ISERROR(VLOOKUP(A1439,'Cadastro-Estoque'!A:G,1,FALSE)),"",VLOOKUP(A1439,'Cadastro-Estoque'!A:G,3,FALSE))</f>
        <v/>
      </c>
    </row>
    <row r="1440" spans="5:8" ht="18.75" customHeight="1" x14ac:dyDescent="0.25">
      <c r="E1440" s="2" t="str">
        <f t="shared" si="22"/>
        <v/>
      </c>
      <c r="F1440" s="2" t="str">
        <f>IF(ISBLANK(A1440),"",IF(ISERROR(VLOOKUP(A1440,'Cadastro-Estoque'!A:G,1,FALSE)),"Produto não cadastrado",VLOOKUP(A1440,'Cadastro-Estoque'!A:G,4,FALSE)))</f>
        <v/>
      </c>
      <c r="G1440" s="2" t="str">
        <f>IF(ISBLANK(A1440),"",IF(ISERROR(VLOOKUP(A1440,'Cadastro-Estoque'!A:G,1,FALSE)),"Produto não cadastrado",VLOOKUP(A1440,'Cadastro-Estoque'!A:G,2,FALSE)))</f>
        <v/>
      </c>
      <c r="H1440" s="2" t="str">
        <f>IF(ISERROR(VLOOKUP(A1440,'Cadastro-Estoque'!A:G,1,FALSE)),"",VLOOKUP(A1440,'Cadastro-Estoque'!A:G,3,FALSE))</f>
        <v/>
      </c>
    </row>
    <row r="1441" spans="5:8" ht="18.75" customHeight="1" x14ac:dyDescent="0.25">
      <c r="E1441" s="2" t="str">
        <f t="shared" si="22"/>
        <v/>
      </c>
      <c r="F1441" s="2" t="str">
        <f>IF(ISBLANK(A1441),"",IF(ISERROR(VLOOKUP(A1441,'Cadastro-Estoque'!A:G,1,FALSE)),"Produto não cadastrado",VLOOKUP(A1441,'Cadastro-Estoque'!A:G,4,FALSE)))</f>
        <v/>
      </c>
      <c r="G1441" s="2" t="str">
        <f>IF(ISBLANK(A1441),"",IF(ISERROR(VLOOKUP(A1441,'Cadastro-Estoque'!A:G,1,FALSE)),"Produto não cadastrado",VLOOKUP(A1441,'Cadastro-Estoque'!A:G,2,FALSE)))</f>
        <v/>
      </c>
      <c r="H1441" s="2" t="str">
        <f>IF(ISERROR(VLOOKUP(A1441,'Cadastro-Estoque'!A:G,1,FALSE)),"",VLOOKUP(A1441,'Cadastro-Estoque'!A:G,3,FALSE))</f>
        <v/>
      </c>
    </row>
    <row r="1442" spans="5:8" ht="18.75" customHeight="1" x14ac:dyDescent="0.25">
      <c r="E1442" s="2" t="str">
        <f t="shared" si="22"/>
        <v/>
      </c>
      <c r="F1442" s="2" t="str">
        <f>IF(ISBLANK(A1442),"",IF(ISERROR(VLOOKUP(A1442,'Cadastro-Estoque'!A:G,1,FALSE)),"Produto não cadastrado",VLOOKUP(A1442,'Cadastro-Estoque'!A:G,4,FALSE)))</f>
        <v/>
      </c>
      <c r="G1442" s="2" t="str">
        <f>IF(ISBLANK(A1442),"",IF(ISERROR(VLOOKUP(A1442,'Cadastro-Estoque'!A:G,1,FALSE)),"Produto não cadastrado",VLOOKUP(A1442,'Cadastro-Estoque'!A:G,2,FALSE)))</f>
        <v/>
      </c>
      <c r="H1442" s="2" t="str">
        <f>IF(ISERROR(VLOOKUP(A1442,'Cadastro-Estoque'!A:G,1,FALSE)),"",VLOOKUP(A1442,'Cadastro-Estoque'!A:G,3,FALSE))</f>
        <v/>
      </c>
    </row>
    <row r="1443" spans="5:8" ht="18.75" customHeight="1" x14ac:dyDescent="0.25">
      <c r="E1443" s="2" t="str">
        <f t="shared" si="22"/>
        <v/>
      </c>
      <c r="F1443" s="2" t="str">
        <f>IF(ISBLANK(A1443),"",IF(ISERROR(VLOOKUP(A1443,'Cadastro-Estoque'!A:G,1,FALSE)),"Produto não cadastrado",VLOOKUP(A1443,'Cadastro-Estoque'!A:G,4,FALSE)))</f>
        <v/>
      </c>
      <c r="G1443" s="2" t="str">
        <f>IF(ISBLANK(A1443),"",IF(ISERROR(VLOOKUP(A1443,'Cadastro-Estoque'!A:G,1,FALSE)),"Produto não cadastrado",VLOOKUP(A1443,'Cadastro-Estoque'!A:G,2,FALSE)))</f>
        <v/>
      </c>
      <c r="H1443" s="2" t="str">
        <f>IF(ISERROR(VLOOKUP(A1443,'Cadastro-Estoque'!A:G,1,FALSE)),"",VLOOKUP(A1443,'Cadastro-Estoque'!A:G,3,FALSE))</f>
        <v/>
      </c>
    </row>
    <row r="1444" spans="5:8" ht="18.75" customHeight="1" x14ac:dyDescent="0.25">
      <c r="E1444" s="2" t="str">
        <f t="shared" si="22"/>
        <v/>
      </c>
      <c r="F1444" s="2" t="str">
        <f>IF(ISBLANK(A1444),"",IF(ISERROR(VLOOKUP(A1444,'Cadastro-Estoque'!A:G,1,FALSE)),"Produto não cadastrado",VLOOKUP(A1444,'Cadastro-Estoque'!A:G,4,FALSE)))</f>
        <v/>
      </c>
      <c r="G1444" s="2" t="str">
        <f>IF(ISBLANK(A1444),"",IF(ISERROR(VLOOKUP(A1444,'Cadastro-Estoque'!A:G,1,FALSE)),"Produto não cadastrado",VLOOKUP(A1444,'Cadastro-Estoque'!A:G,2,FALSE)))</f>
        <v/>
      </c>
      <c r="H1444" s="2" t="str">
        <f>IF(ISERROR(VLOOKUP(A1444,'Cadastro-Estoque'!A:G,1,FALSE)),"",VLOOKUP(A1444,'Cadastro-Estoque'!A:G,3,FALSE))</f>
        <v/>
      </c>
    </row>
    <row r="1445" spans="5:8" ht="18.75" customHeight="1" x14ac:dyDescent="0.25">
      <c r="E1445" s="2" t="str">
        <f t="shared" si="22"/>
        <v/>
      </c>
      <c r="F1445" s="2" t="str">
        <f>IF(ISBLANK(A1445),"",IF(ISERROR(VLOOKUP(A1445,'Cadastro-Estoque'!A:G,1,FALSE)),"Produto não cadastrado",VLOOKUP(A1445,'Cadastro-Estoque'!A:G,4,FALSE)))</f>
        <v/>
      </c>
      <c r="G1445" s="2" t="str">
        <f>IF(ISBLANK(A1445),"",IF(ISERROR(VLOOKUP(A1445,'Cadastro-Estoque'!A:G,1,FALSE)),"Produto não cadastrado",VLOOKUP(A1445,'Cadastro-Estoque'!A:G,2,FALSE)))</f>
        <v/>
      </c>
      <c r="H1445" s="2" t="str">
        <f>IF(ISERROR(VLOOKUP(A1445,'Cadastro-Estoque'!A:G,1,FALSE)),"",VLOOKUP(A1445,'Cadastro-Estoque'!A:G,3,FALSE))</f>
        <v/>
      </c>
    </row>
    <row r="1446" spans="5:8" ht="18.75" customHeight="1" x14ac:dyDescent="0.25">
      <c r="E1446" s="2" t="str">
        <f t="shared" si="22"/>
        <v/>
      </c>
      <c r="F1446" s="2" t="str">
        <f>IF(ISBLANK(A1446),"",IF(ISERROR(VLOOKUP(A1446,'Cadastro-Estoque'!A:G,1,FALSE)),"Produto não cadastrado",VLOOKUP(A1446,'Cadastro-Estoque'!A:G,4,FALSE)))</f>
        <v/>
      </c>
      <c r="G1446" s="2" t="str">
        <f>IF(ISBLANK(A1446),"",IF(ISERROR(VLOOKUP(A1446,'Cadastro-Estoque'!A:G,1,FALSE)),"Produto não cadastrado",VLOOKUP(A1446,'Cadastro-Estoque'!A:G,2,FALSE)))</f>
        <v/>
      </c>
      <c r="H1446" s="2" t="str">
        <f>IF(ISERROR(VLOOKUP(A1446,'Cadastro-Estoque'!A:G,1,FALSE)),"",VLOOKUP(A1446,'Cadastro-Estoque'!A:G,3,FALSE))</f>
        <v/>
      </c>
    </row>
    <row r="1447" spans="5:8" ht="18.75" customHeight="1" x14ac:dyDescent="0.25">
      <c r="E1447" s="2" t="str">
        <f t="shared" si="22"/>
        <v/>
      </c>
      <c r="F1447" s="2" t="str">
        <f>IF(ISBLANK(A1447),"",IF(ISERROR(VLOOKUP(A1447,'Cadastro-Estoque'!A:G,1,FALSE)),"Produto não cadastrado",VLOOKUP(A1447,'Cadastro-Estoque'!A:G,4,FALSE)))</f>
        <v/>
      </c>
      <c r="G1447" s="2" t="str">
        <f>IF(ISBLANK(A1447),"",IF(ISERROR(VLOOKUP(A1447,'Cadastro-Estoque'!A:G,1,FALSE)),"Produto não cadastrado",VLOOKUP(A1447,'Cadastro-Estoque'!A:G,2,FALSE)))</f>
        <v/>
      </c>
      <c r="H1447" s="2" t="str">
        <f>IF(ISERROR(VLOOKUP(A1447,'Cadastro-Estoque'!A:G,1,FALSE)),"",VLOOKUP(A1447,'Cadastro-Estoque'!A:G,3,FALSE))</f>
        <v/>
      </c>
    </row>
    <row r="1448" spans="5:8" ht="18.75" customHeight="1" x14ac:dyDescent="0.25">
      <c r="E1448" s="2" t="str">
        <f t="shared" si="22"/>
        <v/>
      </c>
      <c r="F1448" s="2" t="str">
        <f>IF(ISBLANK(A1448),"",IF(ISERROR(VLOOKUP(A1448,'Cadastro-Estoque'!A:G,1,FALSE)),"Produto não cadastrado",VLOOKUP(A1448,'Cadastro-Estoque'!A:G,4,FALSE)))</f>
        <v/>
      </c>
      <c r="G1448" s="2" t="str">
        <f>IF(ISBLANK(A1448),"",IF(ISERROR(VLOOKUP(A1448,'Cadastro-Estoque'!A:G,1,FALSE)),"Produto não cadastrado",VLOOKUP(A1448,'Cadastro-Estoque'!A:G,2,FALSE)))</f>
        <v/>
      </c>
      <c r="H1448" s="2" t="str">
        <f>IF(ISERROR(VLOOKUP(A1448,'Cadastro-Estoque'!A:G,1,FALSE)),"",VLOOKUP(A1448,'Cadastro-Estoque'!A:G,3,FALSE))</f>
        <v/>
      </c>
    </row>
    <row r="1449" spans="5:8" ht="18.75" customHeight="1" x14ac:dyDescent="0.25">
      <c r="E1449" s="2" t="str">
        <f t="shared" si="22"/>
        <v/>
      </c>
      <c r="F1449" s="2" t="str">
        <f>IF(ISBLANK(A1449),"",IF(ISERROR(VLOOKUP(A1449,'Cadastro-Estoque'!A:G,1,FALSE)),"Produto não cadastrado",VLOOKUP(A1449,'Cadastro-Estoque'!A:G,4,FALSE)))</f>
        <v/>
      </c>
      <c r="G1449" s="2" t="str">
        <f>IF(ISBLANK(A1449),"",IF(ISERROR(VLOOKUP(A1449,'Cadastro-Estoque'!A:G,1,FALSE)),"Produto não cadastrado",VLOOKUP(A1449,'Cadastro-Estoque'!A:G,2,FALSE)))</f>
        <v/>
      </c>
      <c r="H1449" s="2" t="str">
        <f>IF(ISERROR(VLOOKUP(A1449,'Cadastro-Estoque'!A:G,1,FALSE)),"",VLOOKUP(A1449,'Cadastro-Estoque'!A:G,3,FALSE))</f>
        <v/>
      </c>
    </row>
    <row r="1450" spans="5:8" ht="18.75" customHeight="1" x14ac:dyDescent="0.25">
      <c r="E1450" s="2" t="str">
        <f t="shared" si="22"/>
        <v/>
      </c>
      <c r="F1450" s="2" t="str">
        <f>IF(ISBLANK(A1450),"",IF(ISERROR(VLOOKUP(A1450,'Cadastro-Estoque'!A:G,1,FALSE)),"Produto não cadastrado",VLOOKUP(A1450,'Cadastro-Estoque'!A:G,4,FALSE)))</f>
        <v/>
      </c>
      <c r="G1450" s="2" t="str">
        <f>IF(ISBLANK(A1450),"",IF(ISERROR(VLOOKUP(A1450,'Cadastro-Estoque'!A:G,1,FALSE)),"Produto não cadastrado",VLOOKUP(A1450,'Cadastro-Estoque'!A:G,2,FALSE)))</f>
        <v/>
      </c>
      <c r="H1450" s="2" t="str">
        <f>IF(ISERROR(VLOOKUP(A1450,'Cadastro-Estoque'!A:G,1,FALSE)),"",VLOOKUP(A1450,'Cadastro-Estoque'!A:G,3,FALSE))</f>
        <v/>
      </c>
    </row>
    <row r="1451" spans="5:8" ht="18.75" customHeight="1" x14ac:dyDescent="0.25">
      <c r="E1451" s="2" t="str">
        <f t="shared" si="22"/>
        <v/>
      </c>
      <c r="F1451" s="2" t="str">
        <f>IF(ISBLANK(A1451),"",IF(ISERROR(VLOOKUP(A1451,'Cadastro-Estoque'!A:G,1,FALSE)),"Produto não cadastrado",VLOOKUP(A1451,'Cadastro-Estoque'!A:G,4,FALSE)))</f>
        <v/>
      </c>
      <c r="G1451" s="2" t="str">
        <f>IF(ISBLANK(A1451),"",IF(ISERROR(VLOOKUP(A1451,'Cadastro-Estoque'!A:G,1,FALSE)),"Produto não cadastrado",VLOOKUP(A1451,'Cadastro-Estoque'!A:G,2,FALSE)))</f>
        <v/>
      </c>
      <c r="H1451" s="2" t="str">
        <f>IF(ISERROR(VLOOKUP(A1451,'Cadastro-Estoque'!A:G,1,FALSE)),"",VLOOKUP(A1451,'Cadastro-Estoque'!A:G,3,FALSE))</f>
        <v/>
      </c>
    </row>
    <row r="1452" spans="5:8" ht="18.75" customHeight="1" x14ac:dyDescent="0.25">
      <c r="E1452" s="2" t="str">
        <f t="shared" si="22"/>
        <v/>
      </c>
      <c r="F1452" s="2" t="str">
        <f>IF(ISBLANK(A1452),"",IF(ISERROR(VLOOKUP(A1452,'Cadastro-Estoque'!A:G,1,FALSE)),"Produto não cadastrado",VLOOKUP(A1452,'Cadastro-Estoque'!A:G,4,FALSE)))</f>
        <v/>
      </c>
      <c r="G1452" s="2" t="str">
        <f>IF(ISBLANK(A1452),"",IF(ISERROR(VLOOKUP(A1452,'Cadastro-Estoque'!A:G,1,FALSE)),"Produto não cadastrado",VLOOKUP(A1452,'Cadastro-Estoque'!A:G,2,FALSE)))</f>
        <v/>
      </c>
      <c r="H1452" s="2" t="str">
        <f>IF(ISERROR(VLOOKUP(A1452,'Cadastro-Estoque'!A:G,1,FALSE)),"",VLOOKUP(A1452,'Cadastro-Estoque'!A:G,3,FALSE))</f>
        <v/>
      </c>
    </row>
    <row r="1453" spans="5:8" ht="18.75" customHeight="1" x14ac:dyDescent="0.25">
      <c r="E1453" s="2" t="str">
        <f t="shared" si="22"/>
        <v/>
      </c>
      <c r="F1453" s="2" t="str">
        <f>IF(ISBLANK(A1453),"",IF(ISERROR(VLOOKUP(A1453,'Cadastro-Estoque'!A:G,1,FALSE)),"Produto não cadastrado",VLOOKUP(A1453,'Cadastro-Estoque'!A:G,4,FALSE)))</f>
        <v/>
      </c>
      <c r="G1453" s="2" t="str">
        <f>IF(ISBLANK(A1453),"",IF(ISERROR(VLOOKUP(A1453,'Cadastro-Estoque'!A:G,1,FALSE)),"Produto não cadastrado",VLOOKUP(A1453,'Cadastro-Estoque'!A:G,2,FALSE)))</f>
        <v/>
      </c>
      <c r="H1453" s="2" t="str">
        <f>IF(ISERROR(VLOOKUP(A1453,'Cadastro-Estoque'!A:G,1,FALSE)),"",VLOOKUP(A1453,'Cadastro-Estoque'!A:G,3,FALSE))</f>
        <v/>
      </c>
    </row>
    <row r="1454" spans="5:8" ht="18.75" customHeight="1" x14ac:dyDescent="0.25">
      <c r="E1454" s="2" t="str">
        <f t="shared" si="22"/>
        <v/>
      </c>
      <c r="F1454" s="2" t="str">
        <f>IF(ISBLANK(A1454),"",IF(ISERROR(VLOOKUP(A1454,'Cadastro-Estoque'!A:G,1,FALSE)),"Produto não cadastrado",VLOOKUP(A1454,'Cadastro-Estoque'!A:G,4,FALSE)))</f>
        <v/>
      </c>
      <c r="G1454" s="2" t="str">
        <f>IF(ISBLANK(A1454),"",IF(ISERROR(VLOOKUP(A1454,'Cadastro-Estoque'!A:G,1,FALSE)),"Produto não cadastrado",VLOOKUP(A1454,'Cadastro-Estoque'!A:G,2,FALSE)))</f>
        <v/>
      </c>
      <c r="H1454" s="2" t="str">
        <f>IF(ISERROR(VLOOKUP(A1454,'Cadastro-Estoque'!A:G,1,FALSE)),"",VLOOKUP(A1454,'Cadastro-Estoque'!A:G,3,FALSE))</f>
        <v/>
      </c>
    </row>
    <row r="1455" spans="5:8" ht="18.75" customHeight="1" x14ac:dyDescent="0.25">
      <c r="E1455" s="2" t="str">
        <f t="shared" si="22"/>
        <v/>
      </c>
      <c r="F1455" s="2" t="str">
        <f>IF(ISBLANK(A1455),"",IF(ISERROR(VLOOKUP(A1455,'Cadastro-Estoque'!A:G,1,FALSE)),"Produto não cadastrado",VLOOKUP(A1455,'Cadastro-Estoque'!A:G,4,FALSE)))</f>
        <v/>
      </c>
      <c r="G1455" s="2" t="str">
        <f>IF(ISBLANK(A1455),"",IF(ISERROR(VLOOKUP(A1455,'Cadastro-Estoque'!A:G,1,FALSE)),"Produto não cadastrado",VLOOKUP(A1455,'Cadastro-Estoque'!A:G,2,FALSE)))</f>
        <v/>
      </c>
      <c r="H1455" s="2" t="str">
        <f>IF(ISERROR(VLOOKUP(A1455,'Cadastro-Estoque'!A:G,1,FALSE)),"",VLOOKUP(A1455,'Cadastro-Estoque'!A:G,3,FALSE))</f>
        <v/>
      </c>
    </row>
    <row r="1456" spans="5:8" ht="18.75" customHeight="1" x14ac:dyDescent="0.25">
      <c r="E1456" s="2" t="str">
        <f t="shared" si="22"/>
        <v/>
      </c>
      <c r="F1456" s="2" t="str">
        <f>IF(ISBLANK(A1456),"",IF(ISERROR(VLOOKUP(A1456,'Cadastro-Estoque'!A:G,1,FALSE)),"Produto não cadastrado",VLOOKUP(A1456,'Cadastro-Estoque'!A:G,4,FALSE)))</f>
        <v/>
      </c>
      <c r="G1456" s="2" t="str">
        <f>IF(ISBLANK(A1456),"",IF(ISERROR(VLOOKUP(A1456,'Cadastro-Estoque'!A:G,1,FALSE)),"Produto não cadastrado",VLOOKUP(A1456,'Cadastro-Estoque'!A:G,2,FALSE)))</f>
        <v/>
      </c>
      <c r="H1456" s="2" t="str">
        <f>IF(ISERROR(VLOOKUP(A1456,'Cadastro-Estoque'!A:G,1,FALSE)),"",VLOOKUP(A1456,'Cadastro-Estoque'!A:G,3,FALSE))</f>
        <v/>
      </c>
    </row>
    <row r="1457" spans="5:8" ht="18.75" customHeight="1" x14ac:dyDescent="0.25">
      <c r="E1457" s="2" t="str">
        <f t="shared" si="22"/>
        <v/>
      </c>
      <c r="F1457" s="2" t="str">
        <f>IF(ISBLANK(A1457),"",IF(ISERROR(VLOOKUP(A1457,'Cadastro-Estoque'!A:G,1,FALSE)),"Produto não cadastrado",VLOOKUP(A1457,'Cadastro-Estoque'!A:G,4,FALSE)))</f>
        <v/>
      </c>
      <c r="G1457" s="2" t="str">
        <f>IF(ISBLANK(A1457),"",IF(ISERROR(VLOOKUP(A1457,'Cadastro-Estoque'!A:G,1,FALSE)),"Produto não cadastrado",VLOOKUP(A1457,'Cadastro-Estoque'!A:G,2,FALSE)))</f>
        <v/>
      </c>
      <c r="H1457" s="2" t="str">
        <f>IF(ISERROR(VLOOKUP(A1457,'Cadastro-Estoque'!A:G,1,FALSE)),"",VLOOKUP(A1457,'Cadastro-Estoque'!A:G,3,FALSE))</f>
        <v/>
      </c>
    </row>
    <row r="1458" spans="5:8" ht="18.75" customHeight="1" x14ac:dyDescent="0.25">
      <c r="E1458" s="2" t="str">
        <f t="shared" si="22"/>
        <v/>
      </c>
      <c r="F1458" s="2" t="str">
        <f>IF(ISBLANK(A1458),"",IF(ISERROR(VLOOKUP(A1458,'Cadastro-Estoque'!A:G,1,FALSE)),"Produto não cadastrado",VLOOKUP(A1458,'Cadastro-Estoque'!A:G,4,FALSE)))</f>
        <v/>
      </c>
      <c r="G1458" s="2" t="str">
        <f>IF(ISBLANK(A1458),"",IF(ISERROR(VLOOKUP(A1458,'Cadastro-Estoque'!A:G,1,FALSE)),"Produto não cadastrado",VLOOKUP(A1458,'Cadastro-Estoque'!A:G,2,FALSE)))</f>
        <v/>
      </c>
      <c r="H1458" s="2" t="str">
        <f>IF(ISERROR(VLOOKUP(A1458,'Cadastro-Estoque'!A:G,1,FALSE)),"",VLOOKUP(A1458,'Cadastro-Estoque'!A:G,3,FALSE))</f>
        <v/>
      </c>
    </row>
    <row r="1459" spans="5:8" ht="18.75" customHeight="1" x14ac:dyDescent="0.25">
      <c r="E1459" s="2" t="str">
        <f t="shared" si="22"/>
        <v/>
      </c>
      <c r="F1459" s="2" t="str">
        <f>IF(ISBLANK(A1459),"",IF(ISERROR(VLOOKUP(A1459,'Cadastro-Estoque'!A:G,1,FALSE)),"Produto não cadastrado",VLOOKUP(A1459,'Cadastro-Estoque'!A:G,4,FALSE)))</f>
        <v/>
      </c>
      <c r="G1459" s="2" t="str">
        <f>IF(ISBLANK(A1459),"",IF(ISERROR(VLOOKUP(A1459,'Cadastro-Estoque'!A:G,1,FALSE)),"Produto não cadastrado",VLOOKUP(A1459,'Cadastro-Estoque'!A:G,2,FALSE)))</f>
        <v/>
      </c>
      <c r="H1459" s="2" t="str">
        <f>IF(ISERROR(VLOOKUP(A1459,'Cadastro-Estoque'!A:G,1,FALSE)),"",VLOOKUP(A1459,'Cadastro-Estoque'!A:G,3,FALSE))</f>
        <v/>
      </c>
    </row>
    <row r="1460" spans="5:8" ht="18.75" customHeight="1" x14ac:dyDescent="0.25">
      <c r="E1460" s="2" t="str">
        <f t="shared" si="22"/>
        <v/>
      </c>
      <c r="F1460" s="2" t="str">
        <f>IF(ISBLANK(A1460),"",IF(ISERROR(VLOOKUP(A1460,'Cadastro-Estoque'!A:G,1,FALSE)),"Produto não cadastrado",VLOOKUP(A1460,'Cadastro-Estoque'!A:G,4,FALSE)))</f>
        <v/>
      </c>
      <c r="G1460" s="2" t="str">
        <f>IF(ISBLANK(A1460),"",IF(ISERROR(VLOOKUP(A1460,'Cadastro-Estoque'!A:G,1,FALSE)),"Produto não cadastrado",VLOOKUP(A1460,'Cadastro-Estoque'!A:G,2,FALSE)))</f>
        <v/>
      </c>
      <c r="H1460" s="2" t="str">
        <f>IF(ISERROR(VLOOKUP(A1460,'Cadastro-Estoque'!A:G,1,FALSE)),"",VLOOKUP(A1460,'Cadastro-Estoque'!A:G,3,FALSE))</f>
        <v/>
      </c>
    </row>
    <row r="1461" spans="5:8" ht="18.75" customHeight="1" x14ac:dyDescent="0.25">
      <c r="E1461" s="2" t="str">
        <f t="shared" si="22"/>
        <v/>
      </c>
      <c r="F1461" s="2" t="str">
        <f>IF(ISBLANK(A1461),"",IF(ISERROR(VLOOKUP(A1461,'Cadastro-Estoque'!A:G,1,FALSE)),"Produto não cadastrado",VLOOKUP(A1461,'Cadastro-Estoque'!A:G,4,FALSE)))</f>
        <v/>
      </c>
      <c r="G1461" s="2" t="str">
        <f>IF(ISBLANK(A1461),"",IF(ISERROR(VLOOKUP(A1461,'Cadastro-Estoque'!A:G,1,FALSE)),"Produto não cadastrado",VLOOKUP(A1461,'Cadastro-Estoque'!A:G,2,FALSE)))</f>
        <v/>
      </c>
      <c r="H1461" s="2" t="str">
        <f>IF(ISERROR(VLOOKUP(A1461,'Cadastro-Estoque'!A:G,1,FALSE)),"",VLOOKUP(A1461,'Cadastro-Estoque'!A:G,3,FALSE))</f>
        <v/>
      </c>
    </row>
    <row r="1462" spans="5:8" ht="18.75" customHeight="1" x14ac:dyDescent="0.25">
      <c r="E1462" s="2" t="str">
        <f t="shared" si="22"/>
        <v/>
      </c>
      <c r="F1462" s="2" t="str">
        <f>IF(ISBLANK(A1462),"",IF(ISERROR(VLOOKUP(A1462,'Cadastro-Estoque'!A:G,1,FALSE)),"Produto não cadastrado",VLOOKUP(A1462,'Cadastro-Estoque'!A:G,4,FALSE)))</f>
        <v/>
      </c>
      <c r="G1462" s="2" t="str">
        <f>IF(ISBLANK(A1462),"",IF(ISERROR(VLOOKUP(A1462,'Cadastro-Estoque'!A:G,1,FALSE)),"Produto não cadastrado",VLOOKUP(A1462,'Cadastro-Estoque'!A:G,2,FALSE)))</f>
        <v/>
      </c>
      <c r="H1462" s="2" t="str">
        <f>IF(ISERROR(VLOOKUP(A1462,'Cadastro-Estoque'!A:G,1,FALSE)),"",VLOOKUP(A1462,'Cadastro-Estoque'!A:G,3,FALSE))</f>
        <v/>
      </c>
    </row>
    <row r="1463" spans="5:8" ht="18.75" customHeight="1" x14ac:dyDescent="0.25">
      <c r="E1463" s="2" t="str">
        <f t="shared" si="22"/>
        <v/>
      </c>
      <c r="F1463" s="2" t="str">
        <f>IF(ISBLANK(A1463),"",IF(ISERROR(VLOOKUP(A1463,'Cadastro-Estoque'!A:G,1,FALSE)),"Produto não cadastrado",VLOOKUP(A1463,'Cadastro-Estoque'!A:G,4,FALSE)))</f>
        <v/>
      </c>
      <c r="G1463" s="2" t="str">
        <f>IF(ISBLANK(A1463),"",IF(ISERROR(VLOOKUP(A1463,'Cadastro-Estoque'!A:G,1,FALSE)),"Produto não cadastrado",VLOOKUP(A1463,'Cadastro-Estoque'!A:G,2,FALSE)))</f>
        <v/>
      </c>
      <c r="H1463" s="2" t="str">
        <f>IF(ISERROR(VLOOKUP(A1463,'Cadastro-Estoque'!A:G,1,FALSE)),"",VLOOKUP(A1463,'Cadastro-Estoque'!A:G,3,FALSE))</f>
        <v/>
      </c>
    </row>
    <row r="1464" spans="5:8" ht="18.75" customHeight="1" x14ac:dyDescent="0.25">
      <c r="E1464" s="2" t="str">
        <f t="shared" si="22"/>
        <v/>
      </c>
      <c r="F1464" s="2" t="str">
        <f>IF(ISBLANK(A1464),"",IF(ISERROR(VLOOKUP(A1464,'Cadastro-Estoque'!A:G,1,FALSE)),"Produto não cadastrado",VLOOKUP(A1464,'Cadastro-Estoque'!A:G,4,FALSE)))</f>
        <v/>
      </c>
      <c r="G1464" s="2" t="str">
        <f>IF(ISBLANK(A1464),"",IF(ISERROR(VLOOKUP(A1464,'Cadastro-Estoque'!A:G,1,FALSE)),"Produto não cadastrado",VLOOKUP(A1464,'Cadastro-Estoque'!A:G,2,FALSE)))</f>
        <v/>
      </c>
      <c r="H1464" s="2" t="str">
        <f>IF(ISERROR(VLOOKUP(A1464,'Cadastro-Estoque'!A:G,1,FALSE)),"",VLOOKUP(A1464,'Cadastro-Estoque'!A:G,3,FALSE))</f>
        <v/>
      </c>
    </row>
    <row r="1465" spans="5:8" ht="18.75" customHeight="1" x14ac:dyDescent="0.25">
      <c r="E1465" s="2" t="str">
        <f t="shared" si="22"/>
        <v/>
      </c>
      <c r="F1465" s="2" t="str">
        <f>IF(ISBLANK(A1465),"",IF(ISERROR(VLOOKUP(A1465,'Cadastro-Estoque'!A:G,1,FALSE)),"Produto não cadastrado",VLOOKUP(A1465,'Cadastro-Estoque'!A:G,4,FALSE)))</f>
        <v/>
      </c>
      <c r="G1465" s="2" t="str">
        <f>IF(ISBLANK(A1465),"",IF(ISERROR(VLOOKUP(A1465,'Cadastro-Estoque'!A:G,1,FALSE)),"Produto não cadastrado",VLOOKUP(A1465,'Cadastro-Estoque'!A:G,2,FALSE)))</f>
        <v/>
      </c>
      <c r="H1465" s="2" t="str">
        <f>IF(ISERROR(VLOOKUP(A1465,'Cadastro-Estoque'!A:G,1,FALSE)),"",VLOOKUP(A1465,'Cadastro-Estoque'!A:G,3,FALSE))</f>
        <v/>
      </c>
    </row>
    <row r="1466" spans="5:8" ht="18.75" customHeight="1" x14ac:dyDescent="0.25">
      <c r="E1466" s="2" t="str">
        <f t="shared" si="22"/>
        <v/>
      </c>
      <c r="F1466" s="2" t="str">
        <f>IF(ISBLANK(A1466),"",IF(ISERROR(VLOOKUP(A1466,'Cadastro-Estoque'!A:G,1,FALSE)),"Produto não cadastrado",VLOOKUP(A1466,'Cadastro-Estoque'!A:G,4,FALSE)))</f>
        <v/>
      </c>
      <c r="G1466" s="2" t="str">
        <f>IF(ISBLANK(A1466),"",IF(ISERROR(VLOOKUP(A1466,'Cadastro-Estoque'!A:G,1,FALSE)),"Produto não cadastrado",VLOOKUP(A1466,'Cadastro-Estoque'!A:G,2,FALSE)))</f>
        <v/>
      </c>
      <c r="H1466" s="2" t="str">
        <f>IF(ISERROR(VLOOKUP(A1466,'Cadastro-Estoque'!A:G,1,FALSE)),"",VLOOKUP(A1466,'Cadastro-Estoque'!A:G,3,FALSE))</f>
        <v/>
      </c>
    </row>
    <row r="1467" spans="5:8" ht="18.75" customHeight="1" x14ac:dyDescent="0.25">
      <c r="E1467" s="2" t="str">
        <f t="shared" si="22"/>
        <v/>
      </c>
      <c r="F1467" s="2" t="str">
        <f>IF(ISBLANK(A1467),"",IF(ISERROR(VLOOKUP(A1467,'Cadastro-Estoque'!A:G,1,FALSE)),"Produto não cadastrado",VLOOKUP(A1467,'Cadastro-Estoque'!A:G,4,FALSE)))</f>
        <v/>
      </c>
      <c r="G1467" s="2" t="str">
        <f>IF(ISBLANK(A1467),"",IF(ISERROR(VLOOKUP(A1467,'Cadastro-Estoque'!A:G,1,FALSE)),"Produto não cadastrado",VLOOKUP(A1467,'Cadastro-Estoque'!A:G,2,FALSE)))</f>
        <v/>
      </c>
      <c r="H1467" s="2" t="str">
        <f>IF(ISERROR(VLOOKUP(A1467,'Cadastro-Estoque'!A:G,1,FALSE)),"",VLOOKUP(A1467,'Cadastro-Estoque'!A:G,3,FALSE))</f>
        <v/>
      </c>
    </row>
    <row r="1468" spans="5:8" ht="18.75" customHeight="1" x14ac:dyDescent="0.25">
      <c r="E1468" s="2" t="str">
        <f t="shared" si="22"/>
        <v/>
      </c>
      <c r="F1468" s="2" t="str">
        <f>IF(ISBLANK(A1468),"",IF(ISERROR(VLOOKUP(A1468,'Cadastro-Estoque'!A:G,1,FALSE)),"Produto não cadastrado",VLOOKUP(A1468,'Cadastro-Estoque'!A:G,4,FALSE)))</f>
        <v/>
      </c>
      <c r="G1468" s="2" t="str">
        <f>IF(ISBLANK(A1468),"",IF(ISERROR(VLOOKUP(A1468,'Cadastro-Estoque'!A:G,1,FALSE)),"Produto não cadastrado",VLOOKUP(A1468,'Cadastro-Estoque'!A:G,2,FALSE)))</f>
        <v/>
      </c>
      <c r="H1468" s="2" t="str">
        <f>IF(ISERROR(VLOOKUP(A1468,'Cadastro-Estoque'!A:G,1,FALSE)),"",VLOOKUP(A1468,'Cadastro-Estoque'!A:G,3,FALSE))</f>
        <v/>
      </c>
    </row>
    <row r="1469" spans="5:8" ht="18.75" customHeight="1" x14ac:dyDescent="0.25">
      <c r="E1469" s="2" t="str">
        <f t="shared" si="22"/>
        <v/>
      </c>
      <c r="F1469" s="2" t="str">
        <f>IF(ISBLANK(A1469),"",IF(ISERROR(VLOOKUP(A1469,'Cadastro-Estoque'!A:G,1,FALSE)),"Produto não cadastrado",VLOOKUP(A1469,'Cadastro-Estoque'!A:G,4,FALSE)))</f>
        <v/>
      </c>
      <c r="G1469" s="2" t="str">
        <f>IF(ISBLANK(A1469),"",IF(ISERROR(VLOOKUP(A1469,'Cadastro-Estoque'!A:G,1,FALSE)),"Produto não cadastrado",VLOOKUP(A1469,'Cadastro-Estoque'!A:G,2,FALSE)))</f>
        <v/>
      </c>
      <c r="H1469" s="2" t="str">
        <f>IF(ISERROR(VLOOKUP(A1469,'Cadastro-Estoque'!A:G,1,FALSE)),"",VLOOKUP(A1469,'Cadastro-Estoque'!A:G,3,FALSE))</f>
        <v/>
      </c>
    </row>
    <row r="1470" spans="5:8" ht="18.75" customHeight="1" x14ac:dyDescent="0.25">
      <c r="E1470" s="2" t="str">
        <f t="shared" si="22"/>
        <v/>
      </c>
      <c r="F1470" s="2" t="str">
        <f>IF(ISBLANK(A1470),"",IF(ISERROR(VLOOKUP(A1470,'Cadastro-Estoque'!A:G,1,FALSE)),"Produto não cadastrado",VLOOKUP(A1470,'Cadastro-Estoque'!A:G,4,FALSE)))</f>
        <v/>
      </c>
      <c r="G1470" s="2" t="str">
        <f>IF(ISBLANK(A1470),"",IF(ISERROR(VLOOKUP(A1470,'Cadastro-Estoque'!A:G,1,FALSE)),"Produto não cadastrado",VLOOKUP(A1470,'Cadastro-Estoque'!A:G,2,FALSE)))</f>
        <v/>
      </c>
      <c r="H1470" s="2" t="str">
        <f>IF(ISERROR(VLOOKUP(A1470,'Cadastro-Estoque'!A:G,1,FALSE)),"",VLOOKUP(A1470,'Cadastro-Estoque'!A:G,3,FALSE))</f>
        <v/>
      </c>
    </row>
    <row r="1471" spans="5:8" ht="18.75" customHeight="1" x14ac:dyDescent="0.25">
      <c r="E1471" s="2" t="str">
        <f t="shared" si="22"/>
        <v/>
      </c>
      <c r="F1471" s="2" t="str">
        <f>IF(ISBLANK(A1471),"",IF(ISERROR(VLOOKUP(A1471,'Cadastro-Estoque'!A:G,1,FALSE)),"Produto não cadastrado",VLOOKUP(A1471,'Cadastro-Estoque'!A:G,4,FALSE)))</f>
        <v/>
      </c>
      <c r="G1471" s="2" t="str">
        <f>IF(ISBLANK(A1471),"",IF(ISERROR(VLOOKUP(A1471,'Cadastro-Estoque'!A:G,1,FALSE)),"Produto não cadastrado",VLOOKUP(A1471,'Cadastro-Estoque'!A:G,2,FALSE)))</f>
        <v/>
      </c>
      <c r="H1471" s="2" t="str">
        <f>IF(ISERROR(VLOOKUP(A1471,'Cadastro-Estoque'!A:G,1,FALSE)),"",VLOOKUP(A1471,'Cadastro-Estoque'!A:G,3,FALSE))</f>
        <v/>
      </c>
    </row>
    <row r="1472" spans="5:8" ht="18.75" customHeight="1" x14ac:dyDescent="0.25">
      <c r="E1472" s="2" t="str">
        <f t="shared" si="22"/>
        <v/>
      </c>
      <c r="F1472" s="2" t="str">
        <f>IF(ISBLANK(A1472),"",IF(ISERROR(VLOOKUP(A1472,'Cadastro-Estoque'!A:G,1,FALSE)),"Produto não cadastrado",VLOOKUP(A1472,'Cadastro-Estoque'!A:G,4,FALSE)))</f>
        <v/>
      </c>
      <c r="G1472" s="2" t="str">
        <f>IF(ISBLANK(A1472),"",IF(ISERROR(VLOOKUP(A1472,'Cadastro-Estoque'!A:G,1,FALSE)),"Produto não cadastrado",VLOOKUP(A1472,'Cadastro-Estoque'!A:G,2,FALSE)))</f>
        <v/>
      </c>
      <c r="H1472" s="2" t="str">
        <f>IF(ISERROR(VLOOKUP(A1472,'Cadastro-Estoque'!A:G,1,FALSE)),"",VLOOKUP(A1472,'Cadastro-Estoque'!A:G,3,FALSE))</f>
        <v/>
      </c>
    </row>
    <row r="1473" spans="5:8" ht="18.75" customHeight="1" x14ac:dyDescent="0.25">
      <c r="E1473" s="2" t="str">
        <f t="shared" si="22"/>
        <v/>
      </c>
      <c r="F1473" s="2" t="str">
        <f>IF(ISBLANK(A1473),"",IF(ISERROR(VLOOKUP(A1473,'Cadastro-Estoque'!A:G,1,FALSE)),"Produto não cadastrado",VLOOKUP(A1473,'Cadastro-Estoque'!A:G,4,FALSE)))</f>
        <v/>
      </c>
      <c r="G1473" s="2" t="str">
        <f>IF(ISBLANK(A1473),"",IF(ISERROR(VLOOKUP(A1473,'Cadastro-Estoque'!A:G,1,FALSE)),"Produto não cadastrado",VLOOKUP(A1473,'Cadastro-Estoque'!A:G,2,FALSE)))</f>
        <v/>
      </c>
      <c r="H1473" s="2" t="str">
        <f>IF(ISERROR(VLOOKUP(A1473,'Cadastro-Estoque'!A:G,1,FALSE)),"",VLOOKUP(A1473,'Cadastro-Estoque'!A:G,3,FALSE))</f>
        <v/>
      </c>
    </row>
    <row r="1474" spans="5:8" ht="18.75" customHeight="1" x14ac:dyDescent="0.25">
      <c r="E1474" s="2" t="str">
        <f t="shared" si="22"/>
        <v/>
      </c>
      <c r="F1474" s="2" t="str">
        <f>IF(ISBLANK(A1474),"",IF(ISERROR(VLOOKUP(A1474,'Cadastro-Estoque'!A:G,1,FALSE)),"Produto não cadastrado",VLOOKUP(A1474,'Cadastro-Estoque'!A:G,4,FALSE)))</f>
        <v/>
      </c>
      <c r="G1474" s="2" t="str">
        <f>IF(ISBLANK(A1474),"",IF(ISERROR(VLOOKUP(A1474,'Cadastro-Estoque'!A:G,1,FALSE)),"Produto não cadastrado",VLOOKUP(A1474,'Cadastro-Estoque'!A:G,2,FALSE)))</f>
        <v/>
      </c>
      <c r="H1474" s="2" t="str">
        <f>IF(ISERROR(VLOOKUP(A1474,'Cadastro-Estoque'!A:G,1,FALSE)),"",VLOOKUP(A1474,'Cadastro-Estoque'!A:G,3,FALSE))</f>
        <v/>
      </c>
    </row>
    <row r="1475" spans="5:8" ht="18.75" customHeight="1" x14ac:dyDescent="0.25">
      <c r="E1475" s="2" t="str">
        <f t="shared" ref="E1475:E1538" si="23">IF(ISBLANK(A1475),"",C1475*D1475)</f>
        <v/>
      </c>
      <c r="F1475" s="2" t="str">
        <f>IF(ISBLANK(A1475),"",IF(ISERROR(VLOOKUP(A1475,'Cadastro-Estoque'!A:G,1,FALSE)),"Produto não cadastrado",VLOOKUP(A1475,'Cadastro-Estoque'!A:G,4,FALSE)))</f>
        <v/>
      </c>
      <c r="G1475" s="2" t="str">
        <f>IF(ISBLANK(A1475),"",IF(ISERROR(VLOOKUP(A1475,'Cadastro-Estoque'!A:G,1,FALSE)),"Produto não cadastrado",VLOOKUP(A1475,'Cadastro-Estoque'!A:G,2,FALSE)))</f>
        <v/>
      </c>
      <c r="H1475" s="2" t="str">
        <f>IF(ISERROR(VLOOKUP(A1475,'Cadastro-Estoque'!A:G,1,FALSE)),"",VLOOKUP(A1475,'Cadastro-Estoque'!A:G,3,FALSE))</f>
        <v/>
      </c>
    </row>
    <row r="1476" spans="5:8" ht="18.75" customHeight="1" x14ac:dyDescent="0.25">
      <c r="E1476" s="2" t="str">
        <f t="shared" si="23"/>
        <v/>
      </c>
      <c r="F1476" s="2" t="str">
        <f>IF(ISBLANK(A1476),"",IF(ISERROR(VLOOKUP(A1476,'Cadastro-Estoque'!A:G,1,FALSE)),"Produto não cadastrado",VLOOKUP(A1476,'Cadastro-Estoque'!A:G,4,FALSE)))</f>
        <v/>
      </c>
      <c r="G1476" s="2" t="str">
        <f>IF(ISBLANK(A1476),"",IF(ISERROR(VLOOKUP(A1476,'Cadastro-Estoque'!A:G,1,FALSE)),"Produto não cadastrado",VLOOKUP(A1476,'Cadastro-Estoque'!A:G,2,FALSE)))</f>
        <v/>
      </c>
      <c r="H1476" s="2" t="str">
        <f>IF(ISERROR(VLOOKUP(A1476,'Cadastro-Estoque'!A:G,1,FALSE)),"",VLOOKUP(A1476,'Cadastro-Estoque'!A:G,3,FALSE))</f>
        <v/>
      </c>
    </row>
    <row r="1477" spans="5:8" ht="18.75" customHeight="1" x14ac:dyDescent="0.25">
      <c r="E1477" s="2" t="str">
        <f t="shared" si="23"/>
        <v/>
      </c>
      <c r="F1477" s="2" t="str">
        <f>IF(ISBLANK(A1477),"",IF(ISERROR(VLOOKUP(A1477,'Cadastro-Estoque'!A:G,1,FALSE)),"Produto não cadastrado",VLOOKUP(A1477,'Cadastro-Estoque'!A:G,4,FALSE)))</f>
        <v/>
      </c>
      <c r="G1477" s="2" t="str">
        <f>IF(ISBLANK(A1477),"",IF(ISERROR(VLOOKUP(A1477,'Cadastro-Estoque'!A:G,1,FALSE)),"Produto não cadastrado",VLOOKUP(A1477,'Cadastro-Estoque'!A:G,2,FALSE)))</f>
        <v/>
      </c>
      <c r="H1477" s="2" t="str">
        <f>IF(ISERROR(VLOOKUP(A1477,'Cadastro-Estoque'!A:G,1,FALSE)),"",VLOOKUP(A1477,'Cadastro-Estoque'!A:G,3,FALSE))</f>
        <v/>
      </c>
    </row>
    <row r="1478" spans="5:8" ht="18.75" customHeight="1" x14ac:dyDescent="0.25">
      <c r="E1478" s="2" t="str">
        <f t="shared" si="23"/>
        <v/>
      </c>
      <c r="F1478" s="2" t="str">
        <f>IF(ISBLANK(A1478),"",IF(ISERROR(VLOOKUP(A1478,'Cadastro-Estoque'!A:G,1,FALSE)),"Produto não cadastrado",VLOOKUP(A1478,'Cadastro-Estoque'!A:G,4,FALSE)))</f>
        <v/>
      </c>
      <c r="G1478" s="2" t="str">
        <f>IF(ISBLANK(A1478),"",IF(ISERROR(VLOOKUP(A1478,'Cadastro-Estoque'!A:G,1,FALSE)),"Produto não cadastrado",VLOOKUP(A1478,'Cadastro-Estoque'!A:G,2,FALSE)))</f>
        <v/>
      </c>
      <c r="H1478" s="2" t="str">
        <f>IF(ISERROR(VLOOKUP(A1478,'Cadastro-Estoque'!A:G,1,FALSE)),"",VLOOKUP(A1478,'Cadastro-Estoque'!A:G,3,FALSE))</f>
        <v/>
      </c>
    </row>
    <row r="1479" spans="5:8" ht="18.75" customHeight="1" x14ac:dyDescent="0.25">
      <c r="E1479" s="2" t="str">
        <f t="shared" si="23"/>
        <v/>
      </c>
      <c r="F1479" s="2" t="str">
        <f>IF(ISBLANK(A1479),"",IF(ISERROR(VLOOKUP(A1479,'Cadastro-Estoque'!A:G,1,FALSE)),"Produto não cadastrado",VLOOKUP(A1479,'Cadastro-Estoque'!A:G,4,FALSE)))</f>
        <v/>
      </c>
      <c r="G1479" s="2" t="str">
        <f>IF(ISBLANK(A1479),"",IF(ISERROR(VLOOKUP(A1479,'Cadastro-Estoque'!A:G,1,FALSE)),"Produto não cadastrado",VLOOKUP(A1479,'Cadastro-Estoque'!A:G,2,FALSE)))</f>
        <v/>
      </c>
      <c r="H1479" s="2" t="str">
        <f>IF(ISERROR(VLOOKUP(A1479,'Cadastro-Estoque'!A:G,1,FALSE)),"",VLOOKUP(A1479,'Cadastro-Estoque'!A:G,3,FALSE))</f>
        <v/>
      </c>
    </row>
    <row r="1480" spans="5:8" ht="18.75" customHeight="1" x14ac:dyDescent="0.25">
      <c r="E1480" s="2" t="str">
        <f t="shared" si="23"/>
        <v/>
      </c>
      <c r="F1480" s="2" t="str">
        <f>IF(ISBLANK(A1480),"",IF(ISERROR(VLOOKUP(A1480,'Cadastro-Estoque'!A:G,1,FALSE)),"Produto não cadastrado",VLOOKUP(A1480,'Cadastro-Estoque'!A:G,4,FALSE)))</f>
        <v/>
      </c>
      <c r="G1480" s="2" t="str">
        <f>IF(ISBLANK(A1480),"",IF(ISERROR(VLOOKUP(A1480,'Cadastro-Estoque'!A:G,1,FALSE)),"Produto não cadastrado",VLOOKUP(A1480,'Cadastro-Estoque'!A:G,2,FALSE)))</f>
        <v/>
      </c>
      <c r="H1480" s="2" t="str">
        <f>IF(ISERROR(VLOOKUP(A1480,'Cadastro-Estoque'!A:G,1,FALSE)),"",VLOOKUP(A1480,'Cadastro-Estoque'!A:G,3,FALSE))</f>
        <v/>
      </c>
    </row>
    <row r="1481" spans="5:8" ht="18.75" customHeight="1" x14ac:dyDescent="0.25">
      <c r="E1481" s="2" t="str">
        <f t="shared" si="23"/>
        <v/>
      </c>
      <c r="F1481" s="2" t="str">
        <f>IF(ISBLANK(A1481),"",IF(ISERROR(VLOOKUP(A1481,'Cadastro-Estoque'!A:G,1,FALSE)),"Produto não cadastrado",VLOOKUP(A1481,'Cadastro-Estoque'!A:G,4,FALSE)))</f>
        <v/>
      </c>
      <c r="G1481" s="2" t="str">
        <f>IF(ISBLANK(A1481),"",IF(ISERROR(VLOOKUP(A1481,'Cadastro-Estoque'!A:G,1,FALSE)),"Produto não cadastrado",VLOOKUP(A1481,'Cadastro-Estoque'!A:G,2,FALSE)))</f>
        <v/>
      </c>
      <c r="H1481" s="2" t="str">
        <f>IF(ISERROR(VLOOKUP(A1481,'Cadastro-Estoque'!A:G,1,FALSE)),"",VLOOKUP(A1481,'Cadastro-Estoque'!A:G,3,FALSE))</f>
        <v/>
      </c>
    </row>
    <row r="1482" spans="5:8" ht="18.75" customHeight="1" x14ac:dyDescent="0.25">
      <c r="E1482" s="2" t="str">
        <f t="shared" si="23"/>
        <v/>
      </c>
      <c r="F1482" s="2" t="str">
        <f>IF(ISBLANK(A1482),"",IF(ISERROR(VLOOKUP(A1482,'Cadastro-Estoque'!A:G,1,FALSE)),"Produto não cadastrado",VLOOKUP(A1482,'Cadastro-Estoque'!A:G,4,FALSE)))</f>
        <v/>
      </c>
      <c r="G1482" s="2" t="str">
        <f>IF(ISBLANK(A1482),"",IF(ISERROR(VLOOKUP(A1482,'Cadastro-Estoque'!A:G,1,FALSE)),"Produto não cadastrado",VLOOKUP(A1482,'Cadastro-Estoque'!A:G,2,FALSE)))</f>
        <v/>
      </c>
      <c r="H1482" s="2" t="str">
        <f>IF(ISERROR(VLOOKUP(A1482,'Cadastro-Estoque'!A:G,1,FALSE)),"",VLOOKUP(A1482,'Cadastro-Estoque'!A:G,3,FALSE))</f>
        <v/>
      </c>
    </row>
    <row r="1483" spans="5:8" ht="18.75" customHeight="1" x14ac:dyDescent="0.25">
      <c r="E1483" s="2" t="str">
        <f t="shared" si="23"/>
        <v/>
      </c>
      <c r="F1483" s="2" t="str">
        <f>IF(ISBLANK(A1483),"",IF(ISERROR(VLOOKUP(A1483,'Cadastro-Estoque'!A:G,1,FALSE)),"Produto não cadastrado",VLOOKUP(A1483,'Cadastro-Estoque'!A:G,4,FALSE)))</f>
        <v/>
      </c>
      <c r="G1483" s="2" t="str">
        <f>IF(ISBLANK(A1483),"",IF(ISERROR(VLOOKUP(A1483,'Cadastro-Estoque'!A:G,1,FALSE)),"Produto não cadastrado",VLOOKUP(A1483,'Cadastro-Estoque'!A:G,2,FALSE)))</f>
        <v/>
      </c>
      <c r="H1483" s="2" t="str">
        <f>IF(ISERROR(VLOOKUP(A1483,'Cadastro-Estoque'!A:G,1,FALSE)),"",VLOOKUP(A1483,'Cadastro-Estoque'!A:G,3,FALSE))</f>
        <v/>
      </c>
    </row>
    <row r="1484" spans="5:8" ht="18.75" customHeight="1" x14ac:dyDescent="0.25">
      <c r="E1484" s="2" t="str">
        <f t="shared" si="23"/>
        <v/>
      </c>
      <c r="F1484" s="2" t="str">
        <f>IF(ISBLANK(A1484),"",IF(ISERROR(VLOOKUP(A1484,'Cadastro-Estoque'!A:G,1,FALSE)),"Produto não cadastrado",VLOOKUP(A1484,'Cadastro-Estoque'!A:G,4,FALSE)))</f>
        <v/>
      </c>
      <c r="G1484" s="2" t="str">
        <f>IF(ISBLANK(A1484),"",IF(ISERROR(VLOOKUP(A1484,'Cadastro-Estoque'!A:G,1,FALSE)),"Produto não cadastrado",VLOOKUP(A1484,'Cadastro-Estoque'!A:G,2,FALSE)))</f>
        <v/>
      </c>
      <c r="H1484" s="2" t="str">
        <f>IF(ISERROR(VLOOKUP(A1484,'Cadastro-Estoque'!A:G,1,FALSE)),"",VLOOKUP(A1484,'Cadastro-Estoque'!A:G,3,FALSE))</f>
        <v/>
      </c>
    </row>
    <row r="1485" spans="5:8" ht="18.75" customHeight="1" x14ac:dyDescent="0.25">
      <c r="E1485" s="2" t="str">
        <f t="shared" si="23"/>
        <v/>
      </c>
      <c r="F1485" s="2" t="str">
        <f>IF(ISBLANK(A1485),"",IF(ISERROR(VLOOKUP(A1485,'Cadastro-Estoque'!A:G,1,FALSE)),"Produto não cadastrado",VLOOKUP(A1485,'Cadastro-Estoque'!A:G,4,FALSE)))</f>
        <v/>
      </c>
      <c r="G1485" s="2" t="str">
        <f>IF(ISBLANK(A1485),"",IF(ISERROR(VLOOKUP(A1485,'Cadastro-Estoque'!A:G,1,FALSE)),"Produto não cadastrado",VLOOKUP(A1485,'Cadastro-Estoque'!A:G,2,FALSE)))</f>
        <v/>
      </c>
      <c r="H1485" s="2" t="str">
        <f>IF(ISERROR(VLOOKUP(A1485,'Cadastro-Estoque'!A:G,1,FALSE)),"",VLOOKUP(A1485,'Cadastro-Estoque'!A:G,3,FALSE))</f>
        <v/>
      </c>
    </row>
    <row r="1486" spans="5:8" ht="18.75" customHeight="1" x14ac:dyDescent="0.25">
      <c r="E1486" s="2" t="str">
        <f t="shared" si="23"/>
        <v/>
      </c>
      <c r="F1486" s="2" t="str">
        <f>IF(ISBLANK(A1486),"",IF(ISERROR(VLOOKUP(A1486,'Cadastro-Estoque'!A:G,1,FALSE)),"Produto não cadastrado",VLOOKUP(A1486,'Cadastro-Estoque'!A:G,4,FALSE)))</f>
        <v/>
      </c>
      <c r="G1486" s="2" t="str">
        <f>IF(ISBLANK(A1486),"",IF(ISERROR(VLOOKUP(A1486,'Cadastro-Estoque'!A:G,1,FALSE)),"Produto não cadastrado",VLOOKUP(A1486,'Cadastro-Estoque'!A:G,2,FALSE)))</f>
        <v/>
      </c>
      <c r="H1486" s="2" t="str">
        <f>IF(ISERROR(VLOOKUP(A1486,'Cadastro-Estoque'!A:G,1,FALSE)),"",VLOOKUP(A1486,'Cadastro-Estoque'!A:G,3,FALSE))</f>
        <v/>
      </c>
    </row>
    <row r="1487" spans="5:8" ht="18.75" customHeight="1" x14ac:dyDescent="0.25">
      <c r="E1487" s="2" t="str">
        <f t="shared" si="23"/>
        <v/>
      </c>
      <c r="F1487" s="2" t="str">
        <f>IF(ISBLANK(A1487),"",IF(ISERROR(VLOOKUP(A1487,'Cadastro-Estoque'!A:G,1,FALSE)),"Produto não cadastrado",VLOOKUP(A1487,'Cadastro-Estoque'!A:G,4,FALSE)))</f>
        <v/>
      </c>
      <c r="G1487" s="2" t="str">
        <f>IF(ISBLANK(A1487),"",IF(ISERROR(VLOOKUP(A1487,'Cadastro-Estoque'!A:G,1,FALSE)),"Produto não cadastrado",VLOOKUP(A1487,'Cadastro-Estoque'!A:G,2,FALSE)))</f>
        <v/>
      </c>
      <c r="H1487" s="2" t="str">
        <f>IF(ISERROR(VLOOKUP(A1487,'Cadastro-Estoque'!A:G,1,FALSE)),"",VLOOKUP(A1487,'Cadastro-Estoque'!A:G,3,FALSE))</f>
        <v/>
      </c>
    </row>
    <row r="1488" spans="5:8" ht="18.75" customHeight="1" x14ac:dyDescent="0.25">
      <c r="E1488" s="2" t="str">
        <f t="shared" si="23"/>
        <v/>
      </c>
      <c r="F1488" s="2" t="str">
        <f>IF(ISBLANK(A1488),"",IF(ISERROR(VLOOKUP(A1488,'Cadastro-Estoque'!A:G,1,FALSE)),"Produto não cadastrado",VLOOKUP(A1488,'Cadastro-Estoque'!A:G,4,FALSE)))</f>
        <v/>
      </c>
      <c r="G1488" s="2" t="str">
        <f>IF(ISBLANK(A1488),"",IF(ISERROR(VLOOKUP(A1488,'Cadastro-Estoque'!A:G,1,FALSE)),"Produto não cadastrado",VLOOKUP(A1488,'Cadastro-Estoque'!A:G,2,FALSE)))</f>
        <v/>
      </c>
      <c r="H1488" s="2" t="str">
        <f>IF(ISERROR(VLOOKUP(A1488,'Cadastro-Estoque'!A:G,1,FALSE)),"",VLOOKUP(A1488,'Cadastro-Estoque'!A:G,3,FALSE))</f>
        <v/>
      </c>
    </row>
    <row r="1489" spans="5:8" ht="18.75" customHeight="1" x14ac:dyDescent="0.25">
      <c r="E1489" s="2" t="str">
        <f t="shared" si="23"/>
        <v/>
      </c>
      <c r="F1489" s="2" t="str">
        <f>IF(ISBLANK(A1489),"",IF(ISERROR(VLOOKUP(A1489,'Cadastro-Estoque'!A:G,1,FALSE)),"Produto não cadastrado",VLOOKUP(A1489,'Cadastro-Estoque'!A:G,4,FALSE)))</f>
        <v/>
      </c>
      <c r="G1489" s="2" t="str">
        <f>IF(ISBLANK(A1489),"",IF(ISERROR(VLOOKUP(A1489,'Cadastro-Estoque'!A:G,1,FALSE)),"Produto não cadastrado",VLOOKUP(A1489,'Cadastro-Estoque'!A:G,2,FALSE)))</f>
        <v/>
      </c>
      <c r="H1489" s="2" t="str">
        <f>IF(ISERROR(VLOOKUP(A1489,'Cadastro-Estoque'!A:G,1,FALSE)),"",VLOOKUP(A1489,'Cadastro-Estoque'!A:G,3,FALSE))</f>
        <v/>
      </c>
    </row>
    <row r="1490" spans="5:8" ht="18.75" customHeight="1" x14ac:dyDescent="0.25">
      <c r="E1490" s="2" t="str">
        <f t="shared" si="23"/>
        <v/>
      </c>
      <c r="F1490" s="2" t="str">
        <f>IF(ISBLANK(A1490),"",IF(ISERROR(VLOOKUP(A1490,'Cadastro-Estoque'!A:G,1,FALSE)),"Produto não cadastrado",VLOOKUP(A1490,'Cadastro-Estoque'!A:G,4,FALSE)))</f>
        <v/>
      </c>
      <c r="G1490" s="2" t="str">
        <f>IF(ISBLANK(A1490),"",IF(ISERROR(VLOOKUP(A1490,'Cadastro-Estoque'!A:G,1,FALSE)),"Produto não cadastrado",VLOOKUP(A1490,'Cadastro-Estoque'!A:G,2,FALSE)))</f>
        <v/>
      </c>
      <c r="H1490" s="2" t="str">
        <f>IF(ISERROR(VLOOKUP(A1490,'Cadastro-Estoque'!A:G,1,FALSE)),"",VLOOKUP(A1490,'Cadastro-Estoque'!A:G,3,FALSE))</f>
        <v/>
      </c>
    </row>
    <row r="1491" spans="5:8" ht="18.75" customHeight="1" x14ac:dyDescent="0.25">
      <c r="E1491" s="2" t="str">
        <f t="shared" si="23"/>
        <v/>
      </c>
      <c r="F1491" s="2" t="str">
        <f>IF(ISBLANK(A1491),"",IF(ISERROR(VLOOKUP(A1491,'Cadastro-Estoque'!A:G,1,FALSE)),"Produto não cadastrado",VLOOKUP(A1491,'Cadastro-Estoque'!A:G,4,FALSE)))</f>
        <v/>
      </c>
      <c r="G1491" s="2" t="str">
        <f>IF(ISBLANK(A1491),"",IF(ISERROR(VLOOKUP(A1491,'Cadastro-Estoque'!A:G,1,FALSE)),"Produto não cadastrado",VLOOKUP(A1491,'Cadastro-Estoque'!A:G,2,FALSE)))</f>
        <v/>
      </c>
      <c r="H1491" s="2" t="str">
        <f>IF(ISERROR(VLOOKUP(A1491,'Cadastro-Estoque'!A:G,1,FALSE)),"",VLOOKUP(A1491,'Cadastro-Estoque'!A:G,3,FALSE))</f>
        <v/>
      </c>
    </row>
    <row r="1492" spans="5:8" ht="18.75" customHeight="1" x14ac:dyDescent="0.25">
      <c r="E1492" s="2" t="str">
        <f t="shared" si="23"/>
        <v/>
      </c>
      <c r="F1492" s="2" t="str">
        <f>IF(ISBLANK(A1492),"",IF(ISERROR(VLOOKUP(A1492,'Cadastro-Estoque'!A:G,1,FALSE)),"Produto não cadastrado",VLOOKUP(A1492,'Cadastro-Estoque'!A:G,4,FALSE)))</f>
        <v/>
      </c>
      <c r="G1492" s="2" t="str">
        <f>IF(ISBLANK(A1492),"",IF(ISERROR(VLOOKUP(A1492,'Cadastro-Estoque'!A:G,1,FALSE)),"Produto não cadastrado",VLOOKUP(A1492,'Cadastro-Estoque'!A:G,2,FALSE)))</f>
        <v/>
      </c>
      <c r="H1492" s="2" t="str">
        <f>IF(ISERROR(VLOOKUP(A1492,'Cadastro-Estoque'!A:G,1,FALSE)),"",VLOOKUP(A1492,'Cadastro-Estoque'!A:G,3,FALSE))</f>
        <v/>
      </c>
    </row>
    <row r="1493" spans="5:8" ht="18.75" customHeight="1" x14ac:dyDescent="0.25">
      <c r="E1493" s="2" t="str">
        <f t="shared" si="23"/>
        <v/>
      </c>
      <c r="F1493" s="2" t="str">
        <f>IF(ISBLANK(A1493),"",IF(ISERROR(VLOOKUP(A1493,'Cadastro-Estoque'!A:G,1,FALSE)),"Produto não cadastrado",VLOOKUP(A1493,'Cadastro-Estoque'!A:G,4,FALSE)))</f>
        <v/>
      </c>
      <c r="G1493" s="2" t="str">
        <f>IF(ISBLANK(A1493),"",IF(ISERROR(VLOOKUP(A1493,'Cadastro-Estoque'!A:G,1,FALSE)),"Produto não cadastrado",VLOOKUP(A1493,'Cadastro-Estoque'!A:G,2,FALSE)))</f>
        <v/>
      </c>
      <c r="H1493" s="2" t="str">
        <f>IF(ISERROR(VLOOKUP(A1493,'Cadastro-Estoque'!A:G,1,FALSE)),"",VLOOKUP(A1493,'Cadastro-Estoque'!A:G,3,FALSE))</f>
        <v/>
      </c>
    </row>
    <row r="1494" spans="5:8" ht="18.75" customHeight="1" x14ac:dyDescent="0.25">
      <c r="E1494" s="2" t="str">
        <f t="shared" si="23"/>
        <v/>
      </c>
      <c r="F1494" s="2" t="str">
        <f>IF(ISBLANK(A1494),"",IF(ISERROR(VLOOKUP(A1494,'Cadastro-Estoque'!A:G,1,FALSE)),"Produto não cadastrado",VLOOKUP(A1494,'Cadastro-Estoque'!A:G,4,FALSE)))</f>
        <v/>
      </c>
      <c r="G1494" s="2" t="str">
        <f>IF(ISBLANK(A1494),"",IF(ISERROR(VLOOKUP(A1494,'Cadastro-Estoque'!A:G,1,FALSE)),"Produto não cadastrado",VLOOKUP(A1494,'Cadastro-Estoque'!A:G,2,FALSE)))</f>
        <v/>
      </c>
      <c r="H1494" s="2" t="str">
        <f>IF(ISERROR(VLOOKUP(A1494,'Cadastro-Estoque'!A:G,1,FALSE)),"",VLOOKUP(A1494,'Cadastro-Estoque'!A:G,3,FALSE))</f>
        <v/>
      </c>
    </row>
    <row r="1495" spans="5:8" ht="18.75" customHeight="1" x14ac:dyDescent="0.25">
      <c r="E1495" s="2" t="str">
        <f t="shared" si="23"/>
        <v/>
      </c>
      <c r="F1495" s="2" t="str">
        <f>IF(ISBLANK(A1495),"",IF(ISERROR(VLOOKUP(A1495,'Cadastro-Estoque'!A:G,1,FALSE)),"Produto não cadastrado",VLOOKUP(A1495,'Cadastro-Estoque'!A:G,4,FALSE)))</f>
        <v/>
      </c>
      <c r="G1495" s="2" t="str">
        <f>IF(ISBLANK(A1495),"",IF(ISERROR(VLOOKUP(A1495,'Cadastro-Estoque'!A:G,1,FALSE)),"Produto não cadastrado",VLOOKUP(A1495,'Cadastro-Estoque'!A:G,2,FALSE)))</f>
        <v/>
      </c>
      <c r="H1495" s="2" t="str">
        <f>IF(ISERROR(VLOOKUP(A1495,'Cadastro-Estoque'!A:G,1,FALSE)),"",VLOOKUP(A1495,'Cadastro-Estoque'!A:G,3,FALSE))</f>
        <v/>
      </c>
    </row>
    <row r="1496" spans="5:8" ht="18.75" customHeight="1" x14ac:dyDescent="0.25">
      <c r="E1496" s="2" t="str">
        <f t="shared" si="23"/>
        <v/>
      </c>
      <c r="F1496" s="2" t="str">
        <f>IF(ISBLANK(A1496),"",IF(ISERROR(VLOOKUP(A1496,'Cadastro-Estoque'!A:G,1,FALSE)),"Produto não cadastrado",VLOOKUP(A1496,'Cadastro-Estoque'!A:G,4,FALSE)))</f>
        <v/>
      </c>
      <c r="G1496" s="2" t="str">
        <f>IF(ISBLANK(A1496),"",IF(ISERROR(VLOOKUP(A1496,'Cadastro-Estoque'!A:G,1,FALSE)),"Produto não cadastrado",VLOOKUP(A1496,'Cadastro-Estoque'!A:G,2,FALSE)))</f>
        <v/>
      </c>
      <c r="H1496" s="2" t="str">
        <f>IF(ISERROR(VLOOKUP(A1496,'Cadastro-Estoque'!A:G,1,FALSE)),"",VLOOKUP(A1496,'Cadastro-Estoque'!A:G,3,FALSE))</f>
        <v/>
      </c>
    </row>
    <row r="1497" spans="5:8" ht="18.75" customHeight="1" x14ac:dyDescent="0.25">
      <c r="E1497" s="2" t="str">
        <f t="shared" si="23"/>
        <v/>
      </c>
      <c r="F1497" s="2" t="str">
        <f>IF(ISBLANK(A1497),"",IF(ISERROR(VLOOKUP(A1497,'Cadastro-Estoque'!A:G,1,FALSE)),"Produto não cadastrado",VLOOKUP(A1497,'Cadastro-Estoque'!A:G,4,FALSE)))</f>
        <v/>
      </c>
      <c r="G1497" s="2" t="str">
        <f>IF(ISBLANK(A1497),"",IF(ISERROR(VLOOKUP(A1497,'Cadastro-Estoque'!A:G,1,FALSE)),"Produto não cadastrado",VLOOKUP(A1497,'Cadastro-Estoque'!A:G,2,FALSE)))</f>
        <v/>
      </c>
      <c r="H1497" s="2" t="str">
        <f>IF(ISERROR(VLOOKUP(A1497,'Cadastro-Estoque'!A:G,1,FALSE)),"",VLOOKUP(A1497,'Cadastro-Estoque'!A:G,3,FALSE))</f>
        <v/>
      </c>
    </row>
    <row r="1498" spans="5:8" ht="18.75" customHeight="1" x14ac:dyDescent="0.25">
      <c r="E1498" s="2" t="str">
        <f t="shared" si="23"/>
        <v/>
      </c>
      <c r="F1498" s="2" t="str">
        <f>IF(ISBLANK(A1498),"",IF(ISERROR(VLOOKUP(A1498,'Cadastro-Estoque'!A:G,1,FALSE)),"Produto não cadastrado",VLOOKUP(A1498,'Cadastro-Estoque'!A:G,4,FALSE)))</f>
        <v/>
      </c>
      <c r="G1498" s="2" t="str">
        <f>IF(ISBLANK(A1498),"",IF(ISERROR(VLOOKUP(A1498,'Cadastro-Estoque'!A:G,1,FALSE)),"Produto não cadastrado",VLOOKUP(A1498,'Cadastro-Estoque'!A:G,2,FALSE)))</f>
        <v/>
      </c>
      <c r="H1498" s="2" t="str">
        <f>IF(ISERROR(VLOOKUP(A1498,'Cadastro-Estoque'!A:G,1,FALSE)),"",VLOOKUP(A1498,'Cadastro-Estoque'!A:G,3,FALSE))</f>
        <v/>
      </c>
    </row>
    <row r="1499" spans="5:8" ht="18.75" customHeight="1" x14ac:dyDescent="0.25">
      <c r="E1499" s="2" t="str">
        <f t="shared" si="23"/>
        <v/>
      </c>
      <c r="F1499" s="2" t="str">
        <f>IF(ISBLANK(A1499),"",IF(ISERROR(VLOOKUP(A1499,'Cadastro-Estoque'!A:G,1,FALSE)),"Produto não cadastrado",VLOOKUP(A1499,'Cadastro-Estoque'!A:G,4,FALSE)))</f>
        <v/>
      </c>
      <c r="G1499" s="2" t="str">
        <f>IF(ISBLANK(A1499),"",IF(ISERROR(VLOOKUP(A1499,'Cadastro-Estoque'!A:G,1,FALSE)),"Produto não cadastrado",VLOOKUP(A1499,'Cadastro-Estoque'!A:G,2,FALSE)))</f>
        <v/>
      </c>
      <c r="H1499" s="2" t="str">
        <f>IF(ISERROR(VLOOKUP(A1499,'Cadastro-Estoque'!A:G,1,FALSE)),"",VLOOKUP(A1499,'Cadastro-Estoque'!A:G,3,FALSE))</f>
        <v/>
      </c>
    </row>
    <row r="1500" spans="5:8" ht="18.75" customHeight="1" x14ac:dyDescent="0.25">
      <c r="E1500" s="2" t="str">
        <f t="shared" si="23"/>
        <v/>
      </c>
      <c r="F1500" s="2" t="str">
        <f>IF(ISBLANK(A1500),"",IF(ISERROR(VLOOKUP(A1500,'Cadastro-Estoque'!A:G,1,FALSE)),"Produto não cadastrado",VLOOKUP(A1500,'Cadastro-Estoque'!A:G,4,FALSE)))</f>
        <v/>
      </c>
      <c r="G1500" s="2" t="str">
        <f>IF(ISBLANK(A1500),"",IF(ISERROR(VLOOKUP(A1500,'Cadastro-Estoque'!A:G,1,FALSE)),"Produto não cadastrado",VLOOKUP(A1500,'Cadastro-Estoque'!A:G,2,FALSE)))</f>
        <v/>
      </c>
      <c r="H1500" s="2" t="str">
        <f>IF(ISERROR(VLOOKUP(A1500,'Cadastro-Estoque'!A:G,1,FALSE)),"",VLOOKUP(A1500,'Cadastro-Estoque'!A:G,3,FALSE))</f>
        <v/>
      </c>
    </row>
    <row r="1501" spans="5:8" ht="18.75" customHeight="1" x14ac:dyDescent="0.25">
      <c r="E1501" s="2" t="str">
        <f t="shared" si="23"/>
        <v/>
      </c>
      <c r="F1501" s="2" t="str">
        <f>IF(ISBLANK(A1501),"",IF(ISERROR(VLOOKUP(A1501,'Cadastro-Estoque'!A:G,1,FALSE)),"Produto não cadastrado",VLOOKUP(A1501,'Cadastro-Estoque'!A:G,4,FALSE)))</f>
        <v/>
      </c>
      <c r="G1501" s="2" t="str">
        <f>IF(ISBLANK(A1501),"",IF(ISERROR(VLOOKUP(A1501,'Cadastro-Estoque'!A:G,1,FALSE)),"Produto não cadastrado",VLOOKUP(A1501,'Cadastro-Estoque'!A:G,2,FALSE)))</f>
        <v/>
      </c>
      <c r="H1501" s="2" t="str">
        <f>IF(ISERROR(VLOOKUP(A1501,'Cadastro-Estoque'!A:G,1,FALSE)),"",VLOOKUP(A1501,'Cadastro-Estoque'!A:G,3,FALSE))</f>
        <v/>
      </c>
    </row>
    <row r="1502" spans="5:8" ht="18.75" customHeight="1" x14ac:dyDescent="0.25">
      <c r="E1502" s="2" t="str">
        <f t="shared" si="23"/>
        <v/>
      </c>
      <c r="F1502" s="2" t="str">
        <f>IF(ISBLANK(A1502),"",IF(ISERROR(VLOOKUP(A1502,'Cadastro-Estoque'!A:G,1,FALSE)),"Produto não cadastrado",VLOOKUP(A1502,'Cadastro-Estoque'!A:G,4,FALSE)))</f>
        <v/>
      </c>
      <c r="G1502" s="2" t="str">
        <f>IF(ISBLANK(A1502),"",IF(ISERROR(VLOOKUP(A1502,'Cadastro-Estoque'!A:G,1,FALSE)),"Produto não cadastrado",VLOOKUP(A1502,'Cadastro-Estoque'!A:G,2,FALSE)))</f>
        <v/>
      </c>
      <c r="H1502" s="2" t="str">
        <f>IF(ISERROR(VLOOKUP(A1502,'Cadastro-Estoque'!A:G,1,FALSE)),"",VLOOKUP(A1502,'Cadastro-Estoque'!A:G,3,FALSE))</f>
        <v/>
      </c>
    </row>
    <row r="1503" spans="5:8" ht="18.75" customHeight="1" x14ac:dyDescent="0.25">
      <c r="E1503" s="2" t="str">
        <f t="shared" si="23"/>
        <v/>
      </c>
      <c r="F1503" s="2" t="str">
        <f>IF(ISBLANK(A1503),"",IF(ISERROR(VLOOKUP(A1503,'Cadastro-Estoque'!A:G,1,FALSE)),"Produto não cadastrado",VLOOKUP(A1503,'Cadastro-Estoque'!A:G,4,FALSE)))</f>
        <v/>
      </c>
      <c r="G1503" s="2" t="str">
        <f>IF(ISBLANK(A1503),"",IF(ISERROR(VLOOKUP(A1503,'Cadastro-Estoque'!A:G,1,FALSE)),"Produto não cadastrado",VLOOKUP(A1503,'Cadastro-Estoque'!A:G,2,FALSE)))</f>
        <v/>
      </c>
      <c r="H1503" s="2" t="str">
        <f>IF(ISERROR(VLOOKUP(A1503,'Cadastro-Estoque'!A:G,1,FALSE)),"",VLOOKUP(A1503,'Cadastro-Estoque'!A:G,3,FALSE))</f>
        <v/>
      </c>
    </row>
    <row r="1504" spans="5:8" ht="18.75" customHeight="1" x14ac:dyDescent="0.25">
      <c r="E1504" s="2" t="str">
        <f t="shared" si="23"/>
        <v/>
      </c>
      <c r="F1504" s="2" t="str">
        <f>IF(ISBLANK(A1504),"",IF(ISERROR(VLOOKUP(A1504,'Cadastro-Estoque'!A:G,1,FALSE)),"Produto não cadastrado",VLOOKUP(A1504,'Cadastro-Estoque'!A:G,4,FALSE)))</f>
        <v/>
      </c>
      <c r="G1504" s="2" t="str">
        <f>IF(ISBLANK(A1504),"",IF(ISERROR(VLOOKUP(A1504,'Cadastro-Estoque'!A:G,1,FALSE)),"Produto não cadastrado",VLOOKUP(A1504,'Cadastro-Estoque'!A:G,2,FALSE)))</f>
        <v/>
      </c>
      <c r="H1504" s="2" t="str">
        <f>IF(ISERROR(VLOOKUP(A1504,'Cadastro-Estoque'!A:G,1,FALSE)),"",VLOOKUP(A1504,'Cadastro-Estoque'!A:G,3,FALSE))</f>
        <v/>
      </c>
    </row>
    <row r="1505" spans="5:8" ht="18.75" customHeight="1" x14ac:dyDescent="0.25">
      <c r="E1505" s="2" t="str">
        <f t="shared" si="23"/>
        <v/>
      </c>
      <c r="F1505" s="2" t="str">
        <f>IF(ISBLANK(A1505),"",IF(ISERROR(VLOOKUP(A1505,'Cadastro-Estoque'!A:G,1,FALSE)),"Produto não cadastrado",VLOOKUP(A1505,'Cadastro-Estoque'!A:G,4,FALSE)))</f>
        <v/>
      </c>
      <c r="G1505" s="2" t="str">
        <f>IF(ISBLANK(A1505),"",IF(ISERROR(VLOOKUP(A1505,'Cadastro-Estoque'!A:G,1,FALSE)),"Produto não cadastrado",VLOOKUP(A1505,'Cadastro-Estoque'!A:G,2,FALSE)))</f>
        <v/>
      </c>
      <c r="H1505" s="2" t="str">
        <f>IF(ISERROR(VLOOKUP(A1505,'Cadastro-Estoque'!A:G,1,FALSE)),"",VLOOKUP(A1505,'Cadastro-Estoque'!A:G,3,FALSE))</f>
        <v/>
      </c>
    </row>
    <row r="1506" spans="5:8" ht="18.75" customHeight="1" x14ac:dyDescent="0.25">
      <c r="E1506" s="2" t="str">
        <f t="shared" si="23"/>
        <v/>
      </c>
      <c r="F1506" s="2" t="str">
        <f>IF(ISBLANK(A1506),"",IF(ISERROR(VLOOKUP(A1506,'Cadastro-Estoque'!A:G,1,FALSE)),"Produto não cadastrado",VLOOKUP(A1506,'Cadastro-Estoque'!A:G,4,FALSE)))</f>
        <v/>
      </c>
      <c r="G1506" s="2" t="str">
        <f>IF(ISBLANK(A1506),"",IF(ISERROR(VLOOKUP(A1506,'Cadastro-Estoque'!A:G,1,FALSE)),"Produto não cadastrado",VLOOKUP(A1506,'Cadastro-Estoque'!A:G,2,FALSE)))</f>
        <v/>
      </c>
      <c r="H1506" s="2" t="str">
        <f>IF(ISERROR(VLOOKUP(A1506,'Cadastro-Estoque'!A:G,1,FALSE)),"",VLOOKUP(A1506,'Cadastro-Estoque'!A:G,3,FALSE))</f>
        <v/>
      </c>
    </row>
    <row r="1507" spans="5:8" ht="18.75" customHeight="1" x14ac:dyDescent="0.25">
      <c r="E1507" s="2" t="str">
        <f t="shared" si="23"/>
        <v/>
      </c>
      <c r="F1507" s="2" t="str">
        <f>IF(ISBLANK(A1507),"",IF(ISERROR(VLOOKUP(A1507,'Cadastro-Estoque'!A:G,1,FALSE)),"Produto não cadastrado",VLOOKUP(A1507,'Cadastro-Estoque'!A:G,4,FALSE)))</f>
        <v/>
      </c>
      <c r="G1507" s="2" t="str">
        <f>IF(ISBLANK(A1507),"",IF(ISERROR(VLOOKUP(A1507,'Cadastro-Estoque'!A:G,1,FALSE)),"Produto não cadastrado",VLOOKUP(A1507,'Cadastro-Estoque'!A:G,2,FALSE)))</f>
        <v/>
      </c>
      <c r="H1507" s="2" t="str">
        <f>IF(ISERROR(VLOOKUP(A1507,'Cadastro-Estoque'!A:G,1,FALSE)),"",VLOOKUP(A1507,'Cadastro-Estoque'!A:G,3,FALSE))</f>
        <v/>
      </c>
    </row>
    <row r="1508" spans="5:8" ht="18.75" customHeight="1" x14ac:dyDescent="0.25">
      <c r="E1508" s="2" t="str">
        <f t="shared" si="23"/>
        <v/>
      </c>
      <c r="F1508" s="2" t="str">
        <f>IF(ISBLANK(A1508),"",IF(ISERROR(VLOOKUP(A1508,'Cadastro-Estoque'!A:G,1,FALSE)),"Produto não cadastrado",VLOOKUP(A1508,'Cadastro-Estoque'!A:G,4,FALSE)))</f>
        <v/>
      </c>
      <c r="G1508" s="2" t="str">
        <f>IF(ISBLANK(A1508),"",IF(ISERROR(VLOOKUP(A1508,'Cadastro-Estoque'!A:G,1,FALSE)),"Produto não cadastrado",VLOOKUP(A1508,'Cadastro-Estoque'!A:G,2,FALSE)))</f>
        <v/>
      </c>
      <c r="H1508" s="2" t="str">
        <f>IF(ISERROR(VLOOKUP(A1508,'Cadastro-Estoque'!A:G,1,FALSE)),"",VLOOKUP(A1508,'Cadastro-Estoque'!A:G,3,FALSE))</f>
        <v/>
      </c>
    </row>
    <row r="1509" spans="5:8" ht="18.75" customHeight="1" x14ac:dyDescent="0.25">
      <c r="E1509" s="2" t="str">
        <f t="shared" si="23"/>
        <v/>
      </c>
      <c r="F1509" s="2" t="str">
        <f>IF(ISBLANK(A1509),"",IF(ISERROR(VLOOKUP(A1509,'Cadastro-Estoque'!A:G,1,FALSE)),"Produto não cadastrado",VLOOKUP(A1509,'Cadastro-Estoque'!A:G,4,FALSE)))</f>
        <v/>
      </c>
      <c r="G1509" s="2" t="str">
        <f>IF(ISBLANK(A1509),"",IF(ISERROR(VLOOKUP(A1509,'Cadastro-Estoque'!A:G,1,FALSE)),"Produto não cadastrado",VLOOKUP(A1509,'Cadastro-Estoque'!A:G,2,FALSE)))</f>
        <v/>
      </c>
      <c r="H1509" s="2" t="str">
        <f>IF(ISERROR(VLOOKUP(A1509,'Cadastro-Estoque'!A:G,1,FALSE)),"",VLOOKUP(A1509,'Cadastro-Estoque'!A:G,3,FALSE))</f>
        <v/>
      </c>
    </row>
    <row r="1510" spans="5:8" ht="18.75" customHeight="1" x14ac:dyDescent="0.25">
      <c r="E1510" s="2" t="str">
        <f t="shared" si="23"/>
        <v/>
      </c>
      <c r="F1510" s="2" t="str">
        <f>IF(ISBLANK(A1510),"",IF(ISERROR(VLOOKUP(A1510,'Cadastro-Estoque'!A:G,1,FALSE)),"Produto não cadastrado",VLOOKUP(A1510,'Cadastro-Estoque'!A:G,4,FALSE)))</f>
        <v/>
      </c>
      <c r="G1510" s="2" t="str">
        <f>IF(ISBLANK(A1510),"",IF(ISERROR(VLOOKUP(A1510,'Cadastro-Estoque'!A:G,1,FALSE)),"Produto não cadastrado",VLOOKUP(A1510,'Cadastro-Estoque'!A:G,2,FALSE)))</f>
        <v/>
      </c>
      <c r="H1510" s="2" t="str">
        <f>IF(ISERROR(VLOOKUP(A1510,'Cadastro-Estoque'!A:G,1,FALSE)),"",VLOOKUP(A1510,'Cadastro-Estoque'!A:G,3,FALSE))</f>
        <v/>
      </c>
    </row>
    <row r="1511" spans="5:8" ht="18.75" customHeight="1" x14ac:dyDescent="0.25">
      <c r="E1511" s="2" t="str">
        <f t="shared" si="23"/>
        <v/>
      </c>
      <c r="F1511" s="2" t="str">
        <f>IF(ISBLANK(A1511),"",IF(ISERROR(VLOOKUP(A1511,'Cadastro-Estoque'!A:G,1,FALSE)),"Produto não cadastrado",VLOOKUP(A1511,'Cadastro-Estoque'!A:G,4,FALSE)))</f>
        <v/>
      </c>
      <c r="G1511" s="2" t="str">
        <f>IF(ISBLANK(A1511),"",IF(ISERROR(VLOOKUP(A1511,'Cadastro-Estoque'!A:G,1,FALSE)),"Produto não cadastrado",VLOOKUP(A1511,'Cadastro-Estoque'!A:G,2,FALSE)))</f>
        <v/>
      </c>
      <c r="H1511" s="2" t="str">
        <f>IF(ISERROR(VLOOKUP(A1511,'Cadastro-Estoque'!A:G,1,FALSE)),"",VLOOKUP(A1511,'Cadastro-Estoque'!A:G,3,FALSE))</f>
        <v/>
      </c>
    </row>
    <row r="1512" spans="5:8" ht="18.75" customHeight="1" x14ac:dyDescent="0.25">
      <c r="E1512" s="2" t="str">
        <f t="shared" si="23"/>
        <v/>
      </c>
      <c r="F1512" s="2" t="str">
        <f>IF(ISBLANK(A1512),"",IF(ISERROR(VLOOKUP(A1512,'Cadastro-Estoque'!A:G,1,FALSE)),"Produto não cadastrado",VLOOKUP(A1512,'Cadastro-Estoque'!A:G,4,FALSE)))</f>
        <v/>
      </c>
      <c r="G1512" s="2" t="str">
        <f>IF(ISBLANK(A1512),"",IF(ISERROR(VLOOKUP(A1512,'Cadastro-Estoque'!A:G,1,FALSE)),"Produto não cadastrado",VLOOKUP(A1512,'Cadastro-Estoque'!A:G,2,FALSE)))</f>
        <v/>
      </c>
      <c r="H1512" s="2" t="str">
        <f>IF(ISERROR(VLOOKUP(A1512,'Cadastro-Estoque'!A:G,1,FALSE)),"",VLOOKUP(A1512,'Cadastro-Estoque'!A:G,3,FALSE))</f>
        <v/>
      </c>
    </row>
    <row r="1513" spans="5:8" ht="18.75" customHeight="1" x14ac:dyDescent="0.25">
      <c r="E1513" s="2" t="str">
        <f t="shared" si="23"/>
        <v/>
      </c>
      <c r="F1513" s="2" t="str">
        <f>IF(ISBLANK(A1513),"",IF(ISERROR(VLOOKUP(A1513,'Cadastro-Estoque'!A:G,1,FALSE)),"Produto não cadastrado",VLOOKUP(A1513,'Cadastro-Estoque'!A:G,4,FALSE)))</f>
        <v/>
      </c>
      <c r="G1513" s="2" t="str">
        <f>IF(ISBLANK(A1513),"",IF(ISERROR(VLOOKUP(A1513,'Cadastro-Estoque'!A:G,1,FALSE)),"Produto não cadastrado",VLOOKUP(A1513,'Cadastro-Estoque'!A:G,2,FALSE)))</f>
        <v/>
      </c>
      <c r="H1513" s="2" t="str">
        <f>IF(ISERROR(VLOOKUP(A1513,'Cadastro-Estoque'!A:G,1,FALSE)),"",VLOOKUP(A1513,'Cadastro-Estoque'!A:G,3,FALSE))</f>
        <v/>
      </c>
    </row>
    <row r="1514" spans="5:8" ht="18.75" customHeight="1" x14ac:dyDescent="0.25">
      <c r="E1514" s="2" t="str">
        <f t="shared" si="23"/>
        <v/>
      </c>
      <c r="F1514" s="2" t="str">
        <f>IF(ISBLANK(A1514),"",IF(ISERROR(VLOOKUP(A1514,'Cadastro-Estoque'!A:G,1,FALSE)),"Produto não cadastrado",VLOOKUP(A1514,'Cadastro-Estoque'!A:G,4,FALSE)))</f>
        <v/>
      </c>
      <c r="G1514" s="2" t="str">
        <f>IF(ISBLANK(A1514),"",IF(ISERROR(VLOOKUP(A1514,'Cadastro-Estoque'!A:G,1,FALSE)),"Produto não cadastrado",VLOOKUP(A1514,'Cadastro-Estoque'!A:G,2,FALSE)))</f>
        <v/>
      </c>
      <c r="H1514" s="2" t="str">
        <f>IF(ISERROR(VLOOKUP(A1514,'Cadastro-Estoque'!A:G,1,FALSE)),"",VLOOKUP(A1514,'Cadastro-Estoque'!A:G,3,FALSE))</f>
        <v/>
      </c>
    </row>
    <row r="1515" spans="5:8" ht="18.75" customHeight="1" x14ac:dyDescent="0.25">
      <c r="E1515" s="2" t="str">
        <f t="shared" si="23"/>
        <v/>
      </c>
      <c r="F1515" s="2" t="str">
        <f>IF(ISBLANK(A1515),"",IF(ISERROR(VLOOKUP(A1515,'Cadastro-Estoque'!A:G,1,FALSE)),"Produto não cadastrado",VLOOKUP(A1515,'Cadastro-Estoque'!A:G,4,FALSE)))</f>
        <v/>
      </c>
      <c r="G1515" s="2" t="str">
        <f>IF(ISBLANK(A1515),"",IF(ISERROR(VLOOKUP(A1515,'Cadastro-Estoque'!A:G,1,FALSE)),"Produto não cadastrado",VLOOKUP(A1515,'Cadastro-Estoque'!A:G,2,FALSE)))</f>
        <v/>
      </c>
      <c r="H1515" s="2" t="str">
        <f>IF(ISERROR(VLOOKUP(A1515,'Cadastro-Estoque'!A:G,1,FALSE)),"",VLOOKUP(A1515,'Cadastro-Estoque'!A:G,3,FALSE))</f>
        <v/>
      </c>
    </row>
    <row r="1516" spans="5:8" ht="18.75" customHeight="1" x14ac:dyDescent="0.25">
      <c r="E1516" s="2" t="str">
        <f t="shared" si="23"/>
        <v/>
      </c>
      <c r="F1516" s="2" t="str">
        <f>IF(ISBLANK(A1516),"",IF(ISERROR(VLOOKUP(A1516,'Cadastro-Estoque'!A:G,1,FALSE)),"Produto não cadastrado",VLOOKUP(A1516,'Cadastro-Estoque'!A:G,4,FALSE)))</f>
        <v/>
      </c>
      <c r="G1516" s="2" t="str">
        <f>IF(ISBLANK(A1516),"",IF(ISERROR(VLOOKUP(A1516,'Cadastro-Estoque'!A:G,1,FALSE)),"Produto não cadastrado",VLOOKUP(A1516,'Cadastro-Estoque'!A:G,2,FALSE)))</f>
        <v/>
      </c>
      <c r="H1516" s="2" t="str">
        <f>IF(ISERROR(VLOOKUP(A1516,'Cadastro-Estoque'!A:G,1,FALSE)),"",VLOOKUP(A1516,'Cadastro-Estoque'!A:G,3,FALSE))</f>
        <v/>
      </c>
    </row>
    <row r="1517" spans="5:8" ht="18.75" customHeight="1" x14ac:dyDescent="0.25">
      <c r="E1517" s="2" t="str">
        <f t="shared" si="23"/>
        <v/>
      </c>
      <c r="F1517" s="2" t="str">
        <f>IF(ISBLANK(A1517),"",IF(ISERROR(VLOOKUP(A1517,'Cadastro-Estoque'!A:G,1,FALSE)),"Produto não cadastrado",VLOOKUP(A1517,'Cadastro-Estoque'!A:G,4,FALSE)))</f>
        <v/>
      </c>
      <c r="G1517" s="2" t="str">
        <f>IF(ISBLANK(A1517),"",IF(ISERROR(VLOOKUP(A1517,'Cadastro-Estoque'!A:G,1,FALSE)),"Produto não cadastrado",VLOOKUP(A1517,'Cadastro-Estoque'!A:G,2,FALSE)))</f>
        <v/>
      </c>
      <c r="H1517" s="2" t="str">
        <f>IF(ISERROR(VLOOKUP(A1517,'Cadastro-Estoque'!A:G,1,FALSE)),"",VLOOKUP(A1517,'Cadastro-Estoque'!A:G,3,FALSE))</f>
        <v/>
      </c>
    </row>
    <row r="1518" spans="5:8" ht="18.75" customHeight="1" x14ac:dyDescent="0.25">
      <c r="E1518" s="2" t="str">
        <f t="shared" si="23"/>
        <v/>
      </c>
      <c r="F1518" s="2" t="str">
        <f>IF(ISBLANK(A1518),"",IF(ISERROR(VLOOKUP(A1518,'Cadastro-Estoque'!A:G,1,FALSE)),"Produto não cadastrado",VLOOKUP(A1518,'Cadastro-Estoque'!A:G,4,FALSE)))</f>
        <v/>
      </c>
      <c r="G1518" s="2" t="str">
        <f>IF(ISBLANK(A1518),"",IF(ISERROR(VLOOKUP(A1518,'Cadastro-Estoque'!A:G,1,FALSE)),"Produto não cadastrado",VLOOKUP(A1518,'Cadastro-Estoque'!A:G,2,FALSE)))</f>
        <v/>
      </c>
      <c r="H1518" s="2" t="str">
        <f>IF(ISERROR(VLOOKUP(A1518,'Cadastro-Estoque'!A:G,1,FALSE)),"",VLOOKUP(A1518,'Cadastro-Estoque'!A:G,3,FALSE))</f>
        <v/>
      </c>
    </row>
    <row r="1519" spans="5:8" ht="18.75" customHeight="1" x14ac:dyDescent="0.25">
      <c r="E1519" s="2" t="str">
        <f t="shared" si="23"/>
        <v/>
      </c>
      <c r="F1519" s="2" t="str">
        <f>IF(ISBLANK(A1519),"",IF(ISERROR(VLOOKUP(A1519,'Cadastro-Estoque'!A:G,1,FALSE)),"Produto não cadastrado",VLOOKUP(A1519,'Cadastro-Estoque'!A:G,4,FALSE)))</f>
        <v/>
      </c>
      <c r="G1519" s="2" t="str">
        <f>IF(ISBLANK(A1519),"",IF(ISERROR(VLOOKUP(A1519,'Cadastro-Estoque'!A:G,1,FALSE)),"Produto não cadastrado",VLOOKUP(A1519,'Cadastro-Estoque'!A:G,2,FALSE)))</f>
        <v/>
      </c>
      <c r="H1519" s="2" t="str">
        <f>IF(ISERROR(VLOOKUP(A1519,'Cadastro-Estoque'!A:G,1,FALSE)),"",VLOOKUP(A1519,'Cadastro-Estoque'!A:G,3,FALSE))</f>
        <v/>
      </c>
    </row>
    <row r="1520" spans="5:8" ht="18.75" customHeight="1" x14ac:dyDescent="0.25">
      <c r="E1520" s="2" t="str">
        <f t="shared" si="23"/>
        <v/>
      </c>
      <c r="F1520" s="2" t="str">
        <f>IF(ISBLANK(A1520),"",IF(ISERROR(VLOOKUP(A1520,'Cadastro-Estoque'!A:G,1,FALSE)),"Produto não cadastrado",VLOOKUP(A1520,'Cadastro-Estoque'!A:G,4,FALSE)))</f>
        <v/>
      </c>
      <c r="G1520" s="2" t="str">
        <f>IF(ISBLANK(A1520),"",IF(ISERROR(VLOOKUP(A1520,'Cadastro-Estoque'!A:G,1,FALSE)),"Produto não cadastrado",VLOOKUP(A1520,'Cadastro-Estoque'!A:G,2,FALSE)))</f>
        <v/>
      </c>
      <c r="H1520" s="2" t="str">
        <f>IF(ISERROR(VLOOKUP(A1520,'Cadastro-Estoque'!A:G,1,FALSE)),"",VLOOKUP(A1520,'Cadastro-Estoque'!A:G,3,FALSE))</f>
        <v/>
      </c>
    </row>
    <row r="1521" spans="5:8" ht="18.75" customHeight="1" x14ac:dyDescent="0.25">
      <c r="E1521" s="2" t="str">
        <f t="shared" si="23"/>
        <v/>
      </c>
      <c r="F1521" s="2" t="str">
        <f>IF(ISBLANK(A1521),"",IF(ISERROR(VLOOKUP(A1521,'Cadastro-Estoque'!A:G,1,FALSE)),"Produto não cadastrado",VLOOKUP(A1521,'Cadastro-Estoque'!A:G,4,FALSE)))</f>
        <v/>
      </c>
      <c r="G1521" s="2" t="str">
        <f>IF(ISBLANK(A1521),"",IF(ISERROR(VLOOKUP(A1521,'Cadastro-Estoque'!A:G,1,FALSE)),"Produto não cadastrado",VLOOKUP(A1521,'Cadastro-Estoque'!A:G,2,FALSE)))</f>
        <v/>
      </c>
      <c r="H1521" s="2" t="str">
        <f>IF(ISERROR(VLOOKUP(A1521,'Cadastro-Estoque'!A:G,1,FALSE)),"",VLOOKUP(A1521,'Cadastro-Estoque'!A:G,3,FALSE))</f>
        <v/>
      </c>
    </row>
    <row r="1522" spans="5:8" ht="18.75" customHeight="1" x14ac:dyDescent="0.25">
      <c r="E1522" s="2" t="str">
        <f t="shared" si="23"/>
        <v/>
      </c>
      <c r="F1522" s="2" t="str">
        <f>IF(ISBLANK(A1522),"",IF(ISERROR(VLOOKUP(A1522,'Cadastro-Estoque'!A:G,1,FALSE)),"Produto não cadastrado",VLOOKUP(A1522,'Cadastro-Estoque'!A:G,4,FALSE)))</f>
        <v/>
      </c>
      <c r="G1522" s="2" t="str">
        <f>IF(ISBLANK(A1522),"",IF(ISERROR(VLOOKUP(A1522,'Cadastro-Estoque'!A:G,1,FALSE)),"Produto não cadastrado",VLOOKUP(A1522,'Cadastro-Estoque'!A:G,2,FALSE)))</f>
        <v/>
      </c>
      <c r="H1522" s="2" t="str">
        <f>IF(ISERROR(VLOOKUP(A1522,'Cadastro-Estoque'!A:G,1,FALSE)),"",VLOOKUP(A1522,'Cadastro-Estoque'!A:G,3,FALSE))</f>
        <v/>
      </c>
    </row>
    <row r="1523" spans="5:8" ht="18.75" customHeight="1" x14ac:dyDescent="0.25">
      <c r="E1523" s="2" t="str">
        <f t="shared" si="23"/>
        <v/>
      </c>
      <c r="F1523" s="2" t="str">
        <f>IF(ISBLANK(A1523),"",IF(ISERROR(VLOOKUP(A1523,'Cadastro-Estoque'!A:G,1,FALSE)),"Produto não cadastrado",VLOOKUP(A1523,'Cadastro-Estoque'!A:G,4,FALSE)))</f>
        <v/>
      </c>
      <c r="G1523" s="2" t="str">
        <f>IF(ISBLANK(A1523),"",IF(ISERROR(VLOOKUP(A1523,'Cadastro-Estoque'!A:G,1,FALSE)),"Produto não cadastrado",VLOOKUP(A1523,'Cadastro-Estoque'!A:G,2,FALSE)))</f>
        <v/>
      </c>
      <c r="H1523" s="2" t="str">
        <f>IF(ISERROR(VLOOKUP(A1523,'Cadastro-Estoque'!A:G,1,FALSE)),"",VLOOKUP(A1523,'Cadastro-Estoque'!A:G,3,FALSE))</f>
        <v/>
      </c>
    </row>
    <row r="1524" spans="5:8" ht="18.75" customHeight="1" x14ac:dyDescent="0.25">
      <c r="E1524" s="2" t="str">
        <f t="shared" si="23"/>
        <v/>
      </c>
      <c r="F1524" s="2" t="str">
        <f>IF(ISBLANK(A1524),"",IF(ISERROR(VLOOKUP(A1524,'Cadastro-Estoque'!A:G,1,FALSE)),"Produto não cadastrado",VLOOKUP(A1524,'Cadastro-Estoque'!A:G,4,FALSE)))</f>
        <v/>
      </c>
      <c r="G1524" s="2" t="str">
        <f>IF(ISBLANK(A1524),"",IF(ISERROR(VLOOKUP(A1524,'Cadastro-Estoque'!A:G,1,FALSE)),"Produto não cadastrado",VLOOKUP(A1524,'Cadastro-Estoque'!A:G,2,FALSE)))</f>
        <v/>
      </c>
      <c r="H1524" s="2" t="str">
        <f>IF(ISERROR(VLOOKUP(A1524,'Cadastro-Estoque'!A:G,1,FALSE)),"",VLOOKUP(A1524,'Cadastro-Estoque'!A:G,3,FALSE))</f>
        <v/>
      </c>
    </row>
    <row r="1525" spans="5:8" ht="18.75" customHeight="1" x14ac:dyDescent="0.25">
      <c r="E1525" s="2" t="str">
        <f t="shared" si="23"/>
        <v/>
      </c>
      <c r="F1525" s="2" t="str">
        <f>IF(ISBLANK(A1525),"",IF(ISERROR(VLOOKUP(A1525,'Cadastro-Estoque'!A:G,1,FALSE)),"Produto não cadastrado",VLOOKUP(A1525,'Cadastro-Estoque'!A:G,4,FALSE)))</f>
        <v/>
      </c>
      <c r="G1525" s="2" t="str">
        <f>IF(ISBLANK(A1525),"",IF(ISERROR(VLOOKUP(A1525,'Cadastro-Estoque'!A:G,1,FALSE)),"Produto não cadastrado",VLOOKUP(A1525,'Cadastro-Estoque'!A:G,2,FALSE)))</f>
        <v/>
      </c>
      <c r="H1525" s="2" t="str">
        <f>IF(ISERROR(VLOOKUP(A1525,'Cadastro-Estoque'!A:G,1,FALSE)),"",VLOOKUP(A1525,'Cadastro-Estoque'!A:G,3,FALSE))</f>
        <v/>
      </c>
    </row>
    <row r="1526" spans="5:8" ht="18.75" customHeight="1" x14ac:dyDescent="0.25">
      <c r="E1526" s="2" t="str">
        <f t="shared" si="23"/>
        <v/>
      </c>
      <c r="F1526" s="2" t="str">
        <f>IF(ISBLANK(A1526),"",IF(ISERROR(VLOOKUP(A1526,'Cadastro-Estoque'!A:G,1,FALSE)),"Produto não cadastrado",VLOOKUP(A1526,'Cadastro-Estoque'!A:G,4,FALSE)))</f>
        <v/>
      </c>
      <c r="G1526" s="2" t="str">
        <f>IF(ISBLANK(A1526),"",IF(ISERROR(VLOOKUP(A1526,'Cadastro-Estoque'!A:G,1,FALSE)),"Produto não cadastrado",VLOOKUP(A1526,'Cadastro-Estoque'!A:G,2,FALSE)))</f>
        <v/>
      </c>
      <c r="H1526" s="2" t="str">
        <f>IF(ISERROR(VLOOKUP(A1526,'Cadastro-Estoque'!A:G,1,FALSE)),"",VLOOKUP(A1526,'Cadastro-Estoque'!A:G,3,FALSE))</f>
        <v/>
      </c>
    </row>
    <row r="1527" spans="5:8" ht="18.75" customHeight="1" x14ac:dyDescent="0.25">
      <c r="E1527" s="2" t="str">
        <f t="shared" si="23"/>
        <v/>
      </c>
      <c r="F1527" s="2" t="str">
        <f>IF(ISBLANK(A1527),"",IF(ISERROR(VLOOKUP(A1527,'Cadastro-Estoque'!A:G,1,FALSE)),"Produto não cadastrado",VLOOKUP(A1527,'Cadastro-Estoque'!A:G,4,FALSE)))</f>
        <v/>
      </c>
      <c r="G1527" s="2" t="str">
        <f>IF(ISBLANK(A1527),"",IF(ISERROR(VLOOKUP(A1527,'Cadastro-Estoque'!A:G,1,FALSE)),"Produto não cadastrado",VLOOKUP(A1527,'Cadastro-Estoque'!A:G,2,FALSE)))</f>
        <v/>
      </c>
      <c r="H1527" s="2" t="str">
        <f>IF(ISERROR(VLOOKUP(A1527,'Cadastro-Estoque'!A:G,1,FALSE)),"",VLOOKUP(A1527,'Cadastro-Estoque'!A:G,3,FALSE))</f>
        <v/>
      </c>
    </row>
    <row r="1528" spans="5:8" ht="18.75" customHeight="1" x14ac:dyDescent="0.25">
      <c r="E1528" s="2" t="str">
        <f t="shared" si="23"/>
        <v/>
      </c>
      <c r="F1528" s="2" t="str">
        <f>IF(ISBLANK(A1528),"",IF(ISERROR(VLOOKUP(A1528,'Cadastro-Estoque'!A:G,1,FALSE)),"Produto não cadastrado",VLOOKUP(A1528,'Cadastro-Estoque'!A:G,4,FALSE)))</f>
        <v/>
      </c>
      <c r="G1528" s="2" t="str">
        <f>IF(ISBLANK(A1528),"",IF(ISERROR(VLOOKUP(A1528,'Cadastro-Estoque'!A:G,1,FALSE)),"Produto não cadastrado",VLOOKUP(A1528,'Cadastro-Estoque'!A:G,2,FALSE)))</f>
        <v/>
      </c>
      <c r="H1528" s="2" t="str">
        <f>IF(ISERROR(VLOOKUP(A1528,'Cadastro-Estoque'!A:G,1,FALSE)),"",VLOOKUP(A1528,'Cadastro-Estoque'!A:G,3,FALSE))</f>
        <v/>
      </c>
    </row>
    <row r="1529" spans="5:8" ht="18.75" customHeight="1" x14ac:dyDescent="0.25">
      <c r="E1529" s="2" t="str">
        <f t="shared" si="23"/>
        <v/>
      </c>
      <c r="F1529" s="2" t="str">
        <f>IF(ISBLANK(A1529),"",IF(ISERROR(VLOOKUP(A1529,'Cadastro-Estoque'!A:G,1,FALSE)),"Produto não cadastrado",VLOOKUP(A1529,'Cadastro-Estoque'!A:G,4,FALSE)))</f>
        <v/>
      </c>
      <c r="G1529" s="2" t="str">
        <f>IF(ISBLANK(A1529),"",IF(ISERROR(VLOOKUP(A1529,'Cadastro-Estoque'!A:G,1,FALSE)),"Produto não cadastrado",VLOOKUP(A1529,'Cadastro-Estoque'!A:G,2,FALSE)))</f>
        <v/>
      </c>
      <c r="H1529" s="2" t="str">
        <f>IF(ISERROR(VLOOKUP(A1529,'Cadastro-Estoque'!A:G,1,FALSE)),"",VLOOKUP(A1529,'Cadastro-Estoque'!A:G,3,FALSE))</f>
        <v/>
      </c>
    </row>
    <row r="1530" spans="5:8" ht="18.75" customHeight="1" x14ac:dyDescent="0.25">
      <c r="E1530" s="2" t="str">
        <f t="shared" si="23"/>
        <v/>
      </c>
      <c r="F1530" s="2" t="str">
        <f>IF(ISBLANK(A1530),"",IF(ISERROR(VLOOKUP(A1530,'Cadastro-Estoque'!A:G,1,FALSE)),"Produto não cadastrado",VLOOKUP(A1530,'Cadastro-Estoque'!A:G,4,FALSE)))</f>
        <v/>
      </c>
      <c r="G1530" s="2" t="str">
        <f>IF(ISBLANK(A1530),"",IF(ISERROR(VLOOKUP(A1530,'Cadastro-Estoque'!A:G,1,FALSE)),"Produto não cadastrado",VLOOKUP(A1530,'Cadastro-Estoque'!A:G,2,FALSE)))</f>
        <v/>
      </c>
      <c r="H1530" s="2" t="str">
        <f>IF(ISERROR(VLOOKUP(A1530,'Cadastro-Estoque'!A:G,1,FALSE)),"",VLOOKUP(A1530,'Cadastro-Estoque'!A:G,3,FALSE))</f>
        <v/>
      </c>
    </row>
    <row r="1531" spans="5:8" ht="18.75" customHeight="1" x14ac:dyDescent="0.25">
      <c r="E1531" s="2" t="str">
        <f t="shared" si="23"/>
        <v/>
      </c>
      <c r="F1531" s="2" t="str">
        <f>IF(ISBLANK(A1531),"",IF(ISERROR(VLOOKUP(A1531,'Cadastro-Estoque'!A:G,1,FALSE)),"Produto não cadastrado",VLOOKUP(A1531,'Cadastro-Estoque'!A:G,4,FALSE)))</f>
        <v/>
      </c>
      <c r="G1531" s="2" t="str">
        <f>IF(ISBLANK(A1531),"",IF(ISERROR(VLOOKUP(A1531,'Cadastro-Estoque'!A:G,1,FALSE)),"Produto não cadastrado",VLOOKUP(A1531,'Cadastro-Estoque'!A:G,2,FALSE)))</f>
        <v/>
      </c>
      <c r="H1531" s="2" t="str">
        <f>IF(ISERROR(VLOOKUP(A1531,'Cadastro-Estoque'!A:G,1,FALSE)),"",VLOOKUP(A1531,'Cadastro-Estoque'!A:G,3,FALSE))</f>
        <v/>
      </c>
    </row>
    <row r="1532" spans="5:8" ht="18.75" customHeight="1" x14ac:dyDescent="0.25">
      <c r="E1532" s="2" t="str">
        <f t="shared" si="23"/>
        <v/>
      </c>
      <c r="F1532" s="2" t="str">
        <f>IF(ISBLANK(A1532),"",IF(ISERROR(VLOOKUP(A1532,'Cadastro-Estoque'!A:G,1,FALSE)),"Produto não cadastrado",VLOOKUP(A1532,'Cadastro-Estoque'!A:G,4,FALSE)))</f>
        <v/>
      </c>
      <c r="G1532" s="2" t="str">
        <f>IF(ISBLANK(A1532),"",IF(ISERROR(VLOOKUP(A1532,'Cadastro-Estoque'!A:G,1,FALSE)),"Produto não cadastrado",VLOOKUP(A1532,'Cadastro-Estoque'!A:G,2,FALSE)))</f>
        <v/>
      </c>
      <c r="H1532" s="2" t="str">
        <f>IF(ISERROR(VLOOKUP(A1532,'Cadastro-Estoque'!A:G,1,FALSE)),"",VLOOKUP(A1532,'Cadastro-Estoque'!A:G,3,FALSE))</f>
        <v/>
      </c>
    </row>
    <row r="1533" spans="5:8" ht="18.75" customHeight="1" x14ac:dyDescent="0.25">
      <c r="E1533" s="2" t="str">
        <f t="shared" si="23"/>
        <v/>
      </c>
      <c r="F1533" s="2" t="str">
        <f>IF(ISBLANK(A1533),"",IF(ISERROR(VLOOKUP(A1533,'Cadastro-Estoque'!A:G,1,FALSE)),"Produto não cadastrado",VLOOKUP(A1533,'Cadastro-Estoque'!A:G,4,FALSE)))</f>
        <v/>
      </c>
      <c r="G1533" s="2" t="str">
        <f>IF(ISBLANK(A1533),"",IF(ISERROR(VLOOKUP(A1533,'Cadastro-Estoque'!A:G,1,FALSE)),"Produto não cadastrado",VLOOKUP(A1533,'Cadastro-Estoque'!A:G,2,FALSE)))</f>
        <v/>
      </c>
      <c r="H1533" s="2" t="str">
        <f>IF(ISERROR(VLOOKUP(A1533,'Cadastro-Estoque'!A:G,1,FALSE)),"",VLOOKUP(A1533,'Cadastro-Estoque'!A:G,3,FALSE))</f>
        <v/>
      </c>
    </row>
    <row r="1534" spans="5:8" ht="18.75" customHeight="1" x14ac:dyDescent="0.25">
      <c r="E1534" s="2" t="str">
        <f t="shared" si="23"/>
        <v/>
      </c>
      <c r="F1534" s="2" t="str">
        <f>IF(ISBLANK(A1534),"",IF(ISERROR(VLOOKUP(A1534,'Cadastro-Estoque'!A:G,1,FALSE)),"Produto não cadastrado",VLOOKUP(A1534,'Cadastro-Estoque'!A:G,4,FALSE)))</f>
        <v/>
      </c>
      <c r="G1534" s="2" t="str">
        <f>IF(ISBLANK(A1534),"",IF(ISERROR(VLOOKUP(A1534,'Cadastro-Estoque'!A:G,1,FALSE)),"Produto não cadastrado",VLOOKUP(A1534,'Cadastro-Estoque'!A:G,2,FALSE)))</f>
        <v/>
      </c>
      <c r="H1534" s="2" t="str">
        <f>IF(ISERROR(VLOOKUP(A1534,'Cadastro-Estoque'!A:G,1,FALSE)),"",VLOOKUP(A1534,'Cadastro-Estoque'!A:G,3,FALSE))</f>
        <v/>
      </c>
    </row>
    <row r="1535" spans="5:8" ht="18.75" customHeight="1" x14ac:dyDescent="0.25">
      <c r="E1535" s="2" t="str">
        <f t="shared" si="23"/>
        <v/>
      </c>
      <c r="F1535" s="2" t="str">
        <f>IF(ISBLANK(A1535),"",IF(ISERROR(VLOOKUP(A1535,'Cadastro-Estoque'!A:G,1,FALSE)),"Produto não cadastrado",VLOOKUP(A1535,'Cadastro-Estoque'!A:G,4,FALSE)))</f>
        <v/>
      </c>
      <c r="G1535" s="2" t="str">
        <f>IF(ISBLANK(A1535),"",IF(ISERROR(VLOOKUP(A1535,'Cadastro-Estoque'!A:G,1,FALSE)),"Produto não cadastrado",VLOOKUP(A1535,'Cadastro-Estoque'!A:G,2,FALSE)))</f>
        <v/>
      </c>
      <c r="H1535" s="2" t="str">
        <f>IF(ISERROR(VLOOKUP(A1535,'Cadastro-Estoque'!A:G,1,FALSE)),"",VLOOKUP(A1535,'Cadastro-Estoque'!A:G,3,FALSE))</f>
        <v/>
      </c>
    </row>
    <row r="1536" spans="5:8" ht="18.75" customHeight="1" x14ac:dyDescent="0.25">
      <c r="E1536" s="2" t="str">
        <f t="shared" si="23"/>
        <v/>
      </c>
      <c r="F1536" s="2" t="str">
        <f>IF(ISBLANK(A1536),"",IF(ISERROR(VLOOKUP(A1536,'Cadastro-Estoque'!A:G,1,FALSE)),"Produto não cadastrado",VLOOKUP(A1536,'Cadastro-Estoque'!A:G,4,FALSE)))</f>
        <v/>
      </c>
      <c r="G1536" s="2" t="str">
        <f>IF(ISBLANK(A1536),"",IF(ISERROR(VLOOKUP(A1536,'Cadastro-Estoque'!A:G,1,FALSE)),"Produto não cadastrado",VLOOKUP(A1536,'Cadastro-Estoque'!A:G,2,FALSE)))</f>
        <v/>
      </c>
      <c r="H1536" s="2" t="str">
        <f>IF(ISERROR(VLOOKUP(A1536,'Cadastro-Estoque'!A:G,1,FALSE)),"",VLOOKUP(A1536,'Cadastro-Estoque'!A:G,3,FALSE))</f>
        <v/>
      </c>
    </row>
    <row r="1537" spans="5:8" ht="18.75" customHeight="1" x14ac:dyDescent="0.25">
      <c r="E1537" s="2" t="str">
        <f t="shared" si="23"/>
        <v/>
      </c>
      <c r="F1537" s="2" t="str">
        <f>IF(ISBLANK(A1537),"",IF(ISERROR(VLOOKUP(A1537,'Cadastro-Estoque'!A:G,1,FALSE)),"Produto não cadastrado",VLOOKUP(A1537,'Cadastro-Estoque'!A:G,4,FALSE)))</f>
        <v/>
      </c>
      <c r="G1537" s="2" t="str">
        <f>IF(ISBLANK(A1537),"",IF(ISERROR(VLOOKUP(A1537,'Cadastro-Estoque'!A:G,1,FALSE)),"Produto não cadastrado",VLOOKUP(A1537,'Cadastro-Estoque'!A:G,2,FALSE)))</f>
        <v/>
      </c>
      <c r="H1537" s="2" t="str">
        <f>IF(ISERROR(VLOOKUP(A1537,'Cadastro-Estoque'!A:G,1,FALSE)),"",VLOOKUP(A1537,'Cadastro-Estoque'!A:G,3,FALSE))</f>
        <v/>
      </c>
    </row>
    <row r="1538" spans="5:8" ht="18.75" customHeight="1" x14ac:dyDescent="0.25">
      <c r="E1538" s="2" t="str">
        <f t="shared" si="23"/>
        <v/>
      </c>
      <c r="F1538" s="2" t="str">
        <f>IF(ISBLANK(A1538),"",IF(ISERROR(VLOOKUP(A1538,'Cadastro-Estoque'!A:G,1,FALSE)),"Produto não cadastrado",VLOOKUP(A1538,'Cadastro-Estoque'!A:G,4,FALSE)))</f>
        <v/>
      </c>
      <c r="G1538" s="2" t="str">
        <f>IF(ISBLANK(A1538),"",IF(ISERROR(VLOOKUP(A1538,'Cadastro-Estoque'!A:G,1,FALSE)),"Produto não cadastrado",VLOOKUP(A1538,'Cadastro-Estoque'!A:G,2,FALSE)))</f>
        <v/>
      </c>
      <c r="H1538" s="2" t="str">
        <f>IF(ISERROR(VLOOKUP(A1538,'Cadastro-Estoque'!A:G,1,FALSE)),"",VLOOKUP(A1538,'Cadastro-Estoque'!A:G,3,FALSE))</f>
        <v/>
      </c>
    </row>
    <row r="1539" spans="5:8" ht="18.75" customHeight="1" x14ac:dyDescent="0.25">
      <c r="E1539" s="2" t="str">
        <f t="shared" ref="E1539:E1602" si="24">IF(ISBLANK(A1539),"",C1539*D1539)</f>
        <v/>
      </c>
      <c r="F1539" s="2" t="str">
        <f>IF(ISBLANK(A1539),"",IF(ISERROR(VLOOKUP(A1539,'Cadastro-Estoque'!A:G,1,FALSE)),"Produto não cadastrado",VLOOKUP(A1539,'Cadastro-Estoque'!A:G,4,FALSE)))</f>
        <v/>
      </c>
      <c r="G1539" s="2" t="str">
        <f>IF(ISBLANK(A1539),"",IF(ISERROR(VLOOKUP(A1539,'Cadastro-Estoque'!A:G,1,FALSE)),"Produto não cadastrado",VLOOKUP(A1539,'Cadastro-Estoque'!A:G,2,FALSE)))</f>
        <v/>
      </c>
      <c r="H1539" s="2" t="str">
        <f>IF(ISERROR(VLOOKUP(A1539,'Cadastro-Estoque'!A:G,1,FALSE)),"",VLOOKUP(A1539,'Cadastro-Estoque'!A:G,3,FALSE))</f>
        <v/>
      </c>
    </row>
    <row r="1540" spans="5:8" ht="18.75" customHeight="1" x14ac:dyDescent="0.25">
      <c r="E1540" s="2" t="str">
        <f t="shared" si="24"/>
        <v/>
      </c>
      <c r="F1540" s="2" t="str">
        <f>IF(ISBLANK(A1540),"",IF(ISERROR(VLOOKUP(A1540,'Cadastro-Estoque'!A:G,1,FALSE)),"Produto não cadastrado",VLOOKUP(A1540,'Cadastro-Estoque'!A:G,4,FALSE)))</f>
        <v/>
      </c>
      <c r="G1540" s="2" t="str">
        <f>IF(ISBLANK(A1540),"",IF(ISERROR(VLOOKUP(A1540,'Cadastro-Estoque'!A:G,1,FALSE)),"Produto não cadastrado",VLOOKUP(A1540,'Cadastro-Estoque'!A:G,2,FALSE)))</f>
        <v/>
      </c>
      <c r="H1540" s="2" t="str">
        <f>IF(ISERROR(VLOOKUP(A1540,'Cadastro-Estoque'!A:G,1,FALSE)),"",VLOOKUP(A1540,'Cadastro-Estoque'!A:G,3,FALSE))</f>
        <v/>
      </c>
    </row>
    <row r="1541" spans="5:8" ht="18.75" customHeight="1" x14ac:dyDescent="0.25">
      <c r="E1541" s="2" t="str">
        <f t="shared" si="24"/>
        <v/>
      </c>
      <c r="F1541" s="2" t="str">
        <f>IF(ISBLANK(A1541),"",IF(ISERROR(VLOOKUP(A1541,'Cadastro-Estoque'!A:G,1,FALSE)),"Produto não cadastrado",VLOOKUP(A1541,'Cadastro-Estoque'!A:G,4,FALSE)))</f>
        <v/>
      </c>
      <c r="G1541" s="2" t="str">
        <f>IF(ISBLANK(A1541),"",IF(ISERROR(VLOOKUP(A1541,'Cadastro-Estoque'!A:G,1,FALSE)),"Produto não cadastrado",VLOOKUP(A1541,'Cadastro-Estoque'!A:G,2,FALSE)))</f>
        <v/>
      </c>
      <c r="H1541" s="2" t="str">
        <f>IF(ISERROR(VLOOKUP(A1541,'Cadastro-Estoque'!A:G,1,FALSE)),"",VLOOKUP(A1541,'Cadastro-Estoque'!A:G,3,FALSE))</f>
        <v/>
      </c>
    </row>
    <row r="1542" spans="5:8" ht="18.75" customHeight="1" x14ac:dyDescent="0.25">
      <c r="E1542" s="2" t="str">
        <f t="shared" si="24"/>
        <v/>
      </c>
      <c r="F1542" s="2" t="str">
        <f>IF(ISBLANK(A1542),"",IF(ISERROR(VLOOKUP(A1542,'Cadastro-Estoque'!A:G,1,FALSE)),"Produto não cadastrado",VLOOKUP(A1542,'Cadastro-Estoque'!A:G,4,FALSE)))</f>
        <v/>
      </c>
      <c r="G1542" s="2" t="str">
        <f>IF(ISBLANK(A1542),"",IF(ISERROR(VLOOKUP(A1542,'Cadastro-Estoque'!A:G,1,FALSE)),"Produto não cadastrado",VLOOKUP(A1542,'Cadastro-Estoque'!A:G,2,FALSE)))</f>
        <v/>
      </c>
      <c r="H1542" s="2" t="str">
        <f>IF(ISERROR(VLOOKUP(A1542,'Cadastro-Estoque'!A:G,1,FALSE)),"",VLOOKUP(A1542,'Cadastro-Estoque'!A:G,3,FALSE))</f>
        <v/>
      </c>
    </row>
    <row r="1543" spans="5:8" ht="18.75" customHeight="1" x14ac:dyDescent="0.25">
      <c r="E1543" s="2" t="str">
        <f t="shared" si="24"/>
        <v/>
      </c>
      <c r="F1543" s="2" t="str">
        <f>IF(ISBLANK(A1543),"",IF(ISERROR(VLOOKUP(A1543,'Cadastro-Estoque'!A:G,1,FALSE)),"Produto não cadastrado",VLOOKUP(A1543,'Cadastro-Estoque'!A:G,4,FALSE)))</f>
        <v/>
      </c>
      <c r="G1543" s="2" t="str">
        <f>IF(ISBLANK(A1543),"",IF(ISERROR(VLOOKUP(A1543,'Cadastro-Estoque'!A:G,1,FALSE)),"Produto não cadastrado",VLOOKUP(A1543,'Cadastro-Estoque'!A:G,2,FALSE)))</f>
        <v/>
      </c>
      <c r="H1543" s="2" t="str">
        <f>IF(ISERROR(VLOOKUP(A1543,'Cadastro-Estoque'!A:G,1,FALSE)),"",VLOOKUP(A1543,'Cadastro-Estoque'!A:G,3,FALSE))</f>
        <v/>
      </c>
    </row>
    <row r="1544" spans="5:8" ht="18.75" customHeight="1" x14ac:dyDescent="0.25">
      <c r="E1544" s="2" t="str">
        <f t="shared" si="24"/>
        <v/>
      </c>
      <c r="F1544" s="2" t="str">
        <f>IF(ISBLANK(A1544),"",IF(ISERROR(VLOOKUP(A1544,'Cadastro-Estoque'!A:G,1,FALSE)),"Produto não cadastrado",VLOOKUP(A1544,'Cadastro-Estoque'!A:G,4,FALSE)))</f>
        <v/>
      </c>
      <c r="G1544" s="2" t="str">
        <f>IF(ISBLANK(A1544),"",IF(ISERROR(VLOOKUP(A1544,'Cadastro-Estoque'!A:G,1,FALSE)),"Produto não cadastrado",VLOOKUP(A1544,'Cadastro-Estoque'!A:G,2,FALSE)))</f>
        <v/>
      </c>
      <c r="H1544" s="2" t="str">
        <f>IF(ISERROR(VLOOKUP(A1544,'Cadastro-Estoque'!A:G,1,FALSE)),"",VLOOKUP(A1544,'Cadastro-Estoque'!A:G,3,FALSE))</f>
        <v/>
      </c>
    </row>
    <row r="1545" spans="5:8" ht="18.75" customHeight="1" x14ac:dyDescent="0.25">
      <c r="E1545" s="2" t="str">
        <f t="shared" si="24"/>
        <v/>
      </c>
      <c r="F1545" s="2" t="str">
        <f>IF(ISBLANK(A1545),"",IF(ISERROR(VLOOKUP(A1545,'Cadastro-Estoque'!A:G,1,FALSE)),"Produto não cadastrado",VLOOKUP(A1545,'Cadastro-Estoque'!A:G,4,FALSE)))</f>
        <v/>
      </c>
      <c r="G1545" s="2" t="str">
        <f>IF(ISBLANK(A1545),"",IF(ISERROR(VLOOKUP(A1545,'Cadastro-Estoque'!A:G,1,FALSE)),"Produto não cadastrado",VLOOKUP(A1545,'Cadastro-Estoque'!A:G,2,FALSE)))</f>
        <v/>
      </c>
      <c r="H1545" s="2" t="str">
        <f>IF(ISERROR(VLOOKUP(A1545,'Cadastro-Estoque'!A:G,1,FALSE)),"",VLOOKUP(A1545,'Cadastro-Estoque'!A:G,3,FALSE))</f>
        <v/>
      </c>
    </row>
    <row r="1546" spans="5:8" ht="18.75" customHeight="1" x14ac:dyDescent="0.25">
      <c r="E1546" s="2" t="str">
        <f t="shared" si="24"/>
        <v/>
      </c>
      <c r="F1546" s="2" t="str">
        <f>IF(ISBLANK(A1546),"",IF(ISERROR(VLOOKUP(A1546,'Cadastro-Estoque'!A:G,1,FALSE)),"Produto não cadastrado",VLOOKUP(A1546,'Cadastro-Estoque'!A:G,4,FALSE)))</f>
        <v/>
      </c>
      <c r="G1546" s="2" t="str">
        <f>IF(ISBLANK(A1546),"",IF(ISERROR(VLOOKUP(A1546,'Cadastro-Estoque'!A:G,1,FALSE)),"Produto não cadastrado",VLOOKUP(A1546,'Cadastro-Estoque'!A:G,2,FALSE)))</f>
        <v/>
      </c>
      <c r="H1546" s="2" t="str">
        <f>IF(ISERROR(VLOOKUP(A1546,'Cadastro-Estoque'!A:G,1,FALSE)),"",VLOOKUP(A1546,'Cadastro-Estoque'!A:G,3,FALSE))</f>
        <v/>
      </c>
    </row>
    <row r="1547" spans="5:8" ht="18.75" customHeight="1" x14ac:dyDescent="0.25">
      <c r="E1547" s="2" t="str">
        <f t="shared" si="24"/>
        <v/>
      </c>
      <c r="F1547" s="2" t="str">
        <f>IF(ISBLANK(A1547),"",IF(ISERROR(VLOOKUP(A1547,'Cadastro-Estoque'!A:G,1,FALSE)),"Produto não cadastrado",VLOOKUP(A1547,'Cadastro-Estoque'!A:G,4,FALSE)))</f>
        <v/>
      </c>
      <c r="G1547" s="2" t="str">
        <f>IF(ISBLANK(A1547),"",IF(ISERROR(VLOOKUP(A1547,'Cadastro-Estoque'!A:G,1,FALSE)),"Produto não cadastrado",VLOOKUP(A1547,'Cadastro-Estoque'!A:G,2,FALSE)))</f>
        <v/>
      </c>
      <c r="H1547" s="2" t="str">
        <f>IF(ISERROR(VLOOKUP(A1547,'Cadastro-Estoque'!A:G,1,FALSE)),"",VLOOKUP(A1547,'Cadastro-Estoque'!A:G,3,FALSE))</f>
        <v/>
      </c>
    </row>
    <row r="1548" spans="5:8" ht="18.75" customHeight="1" x14ac:dyDescent="0.25">
      <c r="E1548" s="2" t="str">
        <f t="shared" si="24"/>
        <v/>
      </c>
      <c r="F1548" s="2" t="str">
        <f>IF(ISBLANK(A1548),"",IF(ISERROR(VLOOKUP(A1548,'Cadastro-Estoque'!A:G,1,FALSE)),"Produto não cadastrado",VLOOKUP(A1548,'Cadastro-Estoque'!A:G,4,FALSE)))</f>
        <v/>
      </c>
      <c r="G1548" s="2" t="str">
        <f>IF(ISBLANK(A1548),"",IF(ISERROR(VLOOKUP(A1548,'Cadastro-Estoque'!A:G,1,FALSE)),"Produto não cadastrado",VLOOKUP(A1548,'Cadastro-Estoque'!A:G,2,FALSE)))</f>
        <v/>
      </c>
      <c r="H1548" s="2" t="str">
        <f>IF(ISERROR(VLOOKUP(A1548,'Cadastro-Estoque'!A:G,1,FALSE)),"",VLOOKUP(A1548,'Cadastro-Estoque'!A:G,3,FALSE))</f>
        <v/>
      </c>
    </row>
    <row r="1549" spans="5:8" ht="18.75" customHeight="1" x14ac:dyDescent="0.25">
      <c r="E1549" s="2" t="str">
        <f t="shared" si="24"/>
        <v/>
      </c>
      <c r="F1549" s="2" t="str">
        <f>IF(ISBLANK(A1549),"",IF(ISERROR(VLOOKUP(A1549,'Cadastro-Estoque'!A:G,1,FALSE)),"Produto não cadastrado",VLOOKUP(A1549,'Cadastro-Estoque'!A:G,4,FALSE)))</f>
        <v/>
      </c>
      <c r="G1549" s="2" t="str">
        <f>IF(ISBLANK(A1549),"",IF(ISERROR(VLOOKUP(A1549,'Cadastro-Estoque'!A:G,1,FALSE)),"Produto não cadastrado",VLOOKUP(A1549,'Cadastro-Estoque'!A:G,2,FALSE)))</f>
        <v/>
      </c>
      <c r="H1549" s="2" t="str">
        <f>IF(ISERROR(VLOOKUP(A1549,'Cadastro-Estoque'!A:G,1,FALSE)),"",VLOOKUP(A1549,'Cadastro-Estoque'!A:G,3,FALSE))</f>
        <v/>
      </c>
    </row>
    <row r="1550" spans="5:8" ht="18.75" customHeight="1" x14ac:dyDescent="0.25">
      <c r="E1550" s="2" t="str">
        <f t="shared" si="24"/>
        <v/>
      </c>
      <c r="F1550" s="2" t="str">
        <f>IF(ISBLANK(A1550),"",IF(ISERROR(VLOOKUP(A1550,'Cadastro-Estoque'!A:G,1,FALSE)),"Produto não cadastrado",VLOOKUP(A1550,'Cadastro-Estoque'!A:G,4,FALSE)))</f>
        <v/>
      </c>
      <c r="G1550" s="2" t="str">
        <f>IF(ISBLANK(A1550),"",IF(ISERROR(VLOOKUP(A1550,'Cadastro-Estoque'!A:G,1,FALSE)),"Produto não cadastrado",VLOOKUP(A1550,'Cadastro-Estoque'!A:G,2,FALSE)))</f>
        <v/>
      </c>
      <c r="H1550" s="2" t="str">
        <f>IF(ISERROR(VLOOKUP(A1550,'Cadastro-Estoque'!A:G,1,FALSE)),"",VLOOKUP(A1550,'Cadastro-Estoque'!A:G,3,FALSE))</f>
        <v/>
      </c>
    </row>
    <row r="1551" spans="5:8" ht="18.75" customHeight="1" x14ac:dyDescent="0.25">
      <c r="E1551" s="2" t="str">
        <f t="shared" si="24"/>
        <v/>
      </c>
      <c r="F1551" s="2" t="str">
        <f>IF(ISBLANK(A1551),"",IF(ISERROR(VLOOKUP(A1551,'Cadastro-Estoque'!A:G,1,FALSE)),"Produto não cadastrado",VLOOKUP(A1551,'Cadastro-Estoque'!A:G,4,FALSE)))</f>
        <v/>
      </c>
      <c r="G1551" s="2" t="str">
        <f>IF(ISBLANK(A1551),"",IF(ISERROR(VLOOKUP(A1551,'Cadastro-Estoque'!A:G,1,FALSE)),"Produto não cadastrado",VLOOKUP(A1551,'Cadastro-Estoque'!A:G,2,FALSE)))</f>
        <v/>
      </c>
      <c r="H1551" s="2" t="str">
        <f>IF(ISERROR(VLOOKUP(A1551,'Cadastro-Estoque'!A:G,1,FALSE)),"",VLOOKUP(A1551,'Cadastro-Estoque'!A:G,3,FALSE))</f>
        <v/>
      </c>
    </row>
    <row r="1552" spans="5:8" ht="18.75" customHeight="1" x14ac:dyDescent="0.25">
      <c r="E1552" s="2" t="str">
        <f t="shared" si="24"/>
        <v/>
      </c>
      <c r="F1552" s="2" t="str">
        <f>IF(ISBLANK(A1552),"",IF(ISERROR(VLOOKUP(A1552,'Cadastro-Estoque'!A:G,1,FALSE)),"Produto não cadastrado",VLOOKUP(A1552,'Cadastro-Estoque'!A:G,4,FALSE)))</f>
        <v/>
      </c>
      <c r="G1552" s="2" t="str">
        <f>IF(ISBLANK(A1552),"",IF(ISERROR(VLOOKUP(A1552,'Cadastro-Estoque'!A:G,1,FALSE)),"Produto não cadastrado",VLOOKUP(A1552,'Cadastro-Estoque'!A:G,2,FALSE)))</f>
        <v/>
      </c>
      <c r="H1552" s="2" t="str">
        <f>IF(ISERROR(VLOOKUP(A1552,'Cadastro-Estoque'!A:G,1,FALSE)),"",VLOOKUP(A1552,'Cadastro-Estoque'!A:G,3,FALSE))</f>
        <v/>
      </c>
    </row>
    <row r="1553" spans="5:8" ht="18.75" customHeight="1" x14ac:dyDescent="0.25">
      <c r="E1553" s="2" t="str">
        <f t="shared" si="24"/>
        <v/>
      </c>
      <c r="F1553" s="2" t="str">
        <f>IF(ISBLANK(A1553),"",IF(ISERROR(VLOOKUP(A1553,'Cadastro-Estoque'!A:G,1,FALSE)),"Produto não cadastrado",VLOOKUP(A1553,'Cadastro-Estoque'!A:G,4,FALSE)))</f>
        <v/>
      </c>
      <c r="G1553" s="2" t="str">
        <f>IF(ISBLANK(A1553),"",IF(ISERROR(VLOOKUP(A1553,'Cadastro-Estoque'!A:G,1,FALSE)),"Produto não cadastrado",VLOOKUP(A1553,'Cadastro-Estoque'!A:G,2,FALSE)))</f>
        <v/>
      </c>
      <c r="H1553" s="2" t="str">
        <f>IF(ISERROR(VLOOKUP(A1553,'Cadastro-Estoque'!A:G,1,FALSE)),"",VLOOKUP(A1553,'Cadastro-Estoque'!A:G,3,FALSE))</f>
        <v/>
      </c>
    </row>
    <row r="1554" spans="5:8" ht="18.75" customHeight="1" x14ac:dyDescent="0.25">
      <c r="E1554" s="2" t="str">
        <f t="shared" si="24"/>
        <v/>
      </c>
      <c r="F1554" s="2" t="str">
        <f>IF(ISBLANK(A1554),"",IF(ISERROR(VLOOKUP(A1554,'Cadastro-Estoque'!A:G,1,FALSE)),"Produto não cadastrado",VLOOKUP(A1554,'Cadastro-Estoque'!A:G,4,FALSE)))</f>
        <v/>
      </c>
      <c r="G1554" s="2" t="str">
        <f>IF(ISBLANK(A1554),"",IF(ISERROR(VLOOKUP(A1554,'Cadastro-Estoque'!A:G,1,FALSE)),"Produto não cadastrado",VLOOKUP(A1554,'Cadastro-Estoque'!A:G,2,FALSE)))</f>
        <v/>
      </c>
      <c r="H1554" s="2" t="str">
        <f>IF(ISERROR(VLOOKUP(A1554,'Cadastro-Estoque'!A:G,1,FALSE)),"",VLOOKUP(A1554,'Cadastro-Estoque'!A:G,3,FALSE))</f>
        <v/>
      </c>
    </row>
    <row r="1555" spans="5:8" ht="18.75" customHeight="1" x14ac:dyDescent="0.25">
      <c r="E1555" s="2" t="str">
        <f t="shared" si="24"/>
        <v/>
      </c>
      <c r="F1555" s="2" t="str">
        <f>IF(ISBLANK(A1555),"",IF(ISERROR(VLOOKUP(A1555,'Cadastro-Estoque'!A:G,1,FALSE)),"Produto não cadastrado",VLOOKUP(A1555,'Cadastro-Estoque'!A:G,4,FALSE)))</f>
        <v/>
      </c>
      <c r="G1555" s="2" t="str">
        <f>IF(ISBLANK(A1555),"",IF(ISERROR(VLOOKUP(A1555,'Cadastro-Estoque'!A:G,1,FALSE)),"Produto não cadastrado",VLOOKUP(A1555,'Cadastro-Estoque'!A:G,2,FALSE)))</f>
        <v/>
      </c>
      <c r="H1555" s="2" t="str">
        <f>IF(ISERROR(VLOOKUP(A1555,'Cadastro-Estoque'!A:G,1,FALSE)),"",VLOOKUP(A1555,'Cadastro-Estoque'!A:G,3,FALSE))</f>
        <v/>
      </c>
    </row>
    <row r="1556" spans="5:8" ht="18.75" customHeight="1" x14ac:dyDescent="0.25">
      <c r="E1556" s="2" t="str">
        <f t="shared" si="24"/>
        <v/>
      </c>
      <c r="F1556" s="2" t="str">
        <f>IF(ISBLANK(A1556),"",IF(ISERROR(VLOOKUP(A1556,'Cadastro-Estoque'!A:G,1,FALSE)),"Produto não cadastrado",VLOOKUP(A1556,'Cadastro-Estoque'!A:G,4,FALSE)))</f>
        <v/>
      </c>
      <c r="G1556" s="2" t="str">
        <f>IF(ISBLANK(A1556),"",IF(ISERROR(VLOOKUP(A1556,'Cadastro-Estoque'!A:G,1,FALSE)),"Produto não cadastrado",VLOOKUP(A1556,'Cadastro-Estoque'!A:G,2,FALSE)))</f>
        <v/>
      </c>
      <c r="H1556" s="2" t="str">
        <f>IF(ISERROR(VLOOKUP(A1556,'Cadastro-Estoque'!A:G,1,FALSE)),"",VLOOKUP(A1556,'Cadastro-Estoque'!A:G,3,FALSE))</f>
        <v/>
      </c>
    </row>
    <row r="1557" spans="5:8" ht="18.75" customHeight="1" x14ac:dyDescent="0.25">
      <c r="E1557" s="2" t="str">
        <f t="shared" si="24"/>
        <v/>
      </c>
      <c r="F1557" s="2" t="str">
        <f>IF(ISBLANK(A1557),"",IF(ISERROR(VLOOKUP(A1557,'Cadastro-Estoque'!A:G,1,FALSE)),"Produto não cadastrado",VLOOKUP(A1557,'Cadastro-Estoque'!A:G,4,FALSE)))</f>
        <v/>
      </c>
      <c r="G1557" s="2" t="str">
        <f>IF(ISBLANK(A1557),"",IF(ISERROR(VLOOKUP(A1557,'Cadastro-Estoque'!A:G,1,FALSE)),"Produto não cadastrado",VLOOKUP(A1557,'Cadastro-Estoque'!A:G,2,FALSE)))</f>
        <v/>
      </c>
      <c r="H1557" s="2" t="str">
        <f>IF(ISERROR(VLOOKUP(A1557,'Cadastro-Estoque'!A:G,1,FALSE)),"",VLOOKUP(A1557,'Cadastro-Estoque'!A:G,3,FALSE))</f>
        <v/>
      </c>
    </row>
    <row r="1558" spans="5:8" ht="18.75" customHeight="1" x14ac:dyDescent="0.25">
      <c r="E1558" s="2" t="str">
        <f t="shared" si="24"/>
        <v/>
      </c>
      <c r="F1558" s="2" t="str">
        <f>IF(ISBLANK(A1558),"",IF(ISERROR(VLOOKUP(A1558,'Cadastro-Estoque'!A:G,1,FALSE)),"Produto não cadastrado",VLOOKUP(A1558,'Cadastro-Estoque'!A:G,4,FALSE)))</f>
        <v/>
      </c>
      <c r="G1558" s="2" t="str">
        <f>IF(ISBLANK(A1558),"",IF(ISERROR(VLOOKUP(A1558,'Cadastro-Estoque'!A:G,1,FALSE)),"Produto não cadastrado",VLOOKUP(A1558,'Cadastro-Estoque'!A:G,2,FALSE)))</f>
        <v/>
      </c>
      <c r="H1558" s="2" t="str">
        <f>IF(ISERROR(VLOOKUP(A1558,'Cadastro-Estoque'!A:G,1,FALSE)),"",VLOOKUP(A1558,'Cadastro-Estoque'!A:G,3,FALSE))</f>
        <v/>
      </c>
    </row>
    <row r="1559" spans="5:8" ht="18.75" customHeight="1" x14ac:dyDescent="0.25">
      <c r="E1559" s="2" t="str">
        <f t="shared" si="24"/>
        <v/>
      </c>
      <c r="F1559" s="2" t="str">
        <f>IF(ISBLANK(A1559),"",IF(ISERROR(VLOOKUP(A1559,'Cadastro-Estoque'!A:G,1,FALSE)),"Produto não cadastrado",VLOOKUP(A1559,'Cadastro-Estoque'!A:G,4,FALSE)))</f>
        <v/>
      </c>
      <c r="G1559" s="2" t="str">
        <f>IF(ISBLANK(A1559),"",IF(ISERROR(VLOOKUP(A1559,'Cadastro-Estoque'!A:G,1,FALSE)),"Produto não cadastrado",VLOOKUP(A1559,'Cadastro-Estoque'!A:G,2,FALSE)))</f>
        <v/>
      </c>
      <c r="H1559" s="2" t="str">
        <f>IF(ISERROR(VLOOKUP(A1559,'Cadastro-Estoque'!A:G,1,FALSE)),"",VLOOKUP(A1559,'Cadastro-Estoque'!A:G,3,FALSE))</f>
        <v/>
      </c>
    </row>
    <row r="1560" spans="5:8" ht="18.75" customHeight="1" x14ac:dyDescent="0.25">
      <c r="E1560" s="2" t="str">
        <f t="shared" si="24"/>
        <v/>
      </c>
      <c r="F1560" s="2" t="str">
        <f>IF(ISBLANK(A1560),"",IF(ISERROR(VLOOKUP(A1560,'Cadastro-Estoque'!A:G,1,FALSE)),"Produto não cadastrado",VLOOKUP(A1560,'Cadastro-Estoque'!A:G,4,FALSE)))</f>
        <v/>
      </c>
      <c r="G1560" s="2" t="str">
        <f>IF(ISBLANK(A1560),"",IF(ISERROR(VLOOKUP(A1560,'Cadastro-Estoque'!A:G,1,FALSE)),"Produto não cadastrado",VLOOKUP(A1560,'Cadastro-Estoque'!A:G,2,FALSE)))</f>
        <v/>
      </c>
      <c r="H1560" s="2" t="str">
        <f>IF(ISERROR(VLOOKUP(A1560,'Cadastro-Estoque'!A:G,1,FALSE)),"",VLOOKUP(A1560,'Cadastro-Estoque'!A:G,3,FALSE))</f>
        <v/>
      </c>
    </row>
    <row r="1561" spans="5:8" ht="18.75" customHeight="1" x14ac:dyDescent="0.25">
      <c r="E1561" s="2" t="str">
        <f t="shared" si="24"/>
        <v/>
      </c>
      <c r="F1561" s="2" t="str">
        <f>IF(ISBLANK(A1561),"",IF(ISERROR(VLOOKUP(A1561,'Cadastro-Estoque'!A:G,1,FALSE)),"Produto não cadastrado",VLOOKUP(A1561,'Cadastro-Estoque'!A:G,4,FALSE)))</f>
        <v/>
      </c>
      <c r="G1561" s="2" t="str">
        <f>IF(ISBLANK(A1561),"",IF(ISERROR(VLOOKUP(A1561,'Cadastro-Estoque'!A:G,1,FALSE)),"Produto não cadastrado",VLOOKUP(A1561,'Cadastro-Estoque'!A:G,2,FALSE)))</f>
        <v/>
      </c>
      <c r="H1561" s="2" t="str">
        <f>IF(ISERROR(VLOOKUP(A1561,'Cadastro-Estoque'!A:G,1,FALSE)),"",VLOOKUP(A1561,'Cadastro-Estoque'!A:G,3,FALSE))</f>
        <v/>
      </c>
    </row>
    <row r="1562" spans="5:8" ht="18.75" customHeight="1" x14ac:dyDescent="0.25">
      <c r="E1562" s="2" t="str">
        <f t="shared" si="24"/>
        <v/>
      </c>
      <c r="F1562" s="2" t="str">
        <f>IF(ISBLANK(A1562),"",IF(ISERROR(VLOOKUP(A1562,'Cadastro-Estoque'!A:G,1,FALSE)),"Produto não cadastrado",VLOOKUP(A1562,'Cadastro-Estoque'!A:G,4,FALSE)))</f>
        <v/>
      </c>
      <c r="G1562" s="2" t="str">
        <f>IF(ISBLANK(A1562),"",IF(ISERROR(VLOOKUP(A1562,'Cadastro-Estoque'!A:G,1,FALSE)),"Produto não cadastrado",VLOOKUP(A1562,'Cadastro-Estoque'!A:G,2,FALSE)))</f>
        <v/>
      </c>
      <c r="H1562" s="2" t="str">
        <f>IF(ISERROR(VLOOKUP(A1562,'Cadastro-Estoque'!A:G,1,FALSE)),"",VLOOKUP(A1562,'Cadastro-Estoque'!A:G,3,FALSE))</f>
        <v/>
      </c>
    </row>
    <row r="1563" spans="5:8" ht="18.75" customHeight="1" x14ac:dyDescent="0.25">
      <c r="E1563" s="2" t="str">
        <f t="shared" si="24"/>
        <v/>
      </c>
      <c r="F1563" s="2" t="str">
        <f>IF(ISBLANK(A1563),"",IF(ISERROR(VLOOKUP(A1563,'Cadastro-Estoque'!A:G,1,FALSE)),"Produto não cadastrado",VLOOKUP(A1563,'Cadastro-Estoque'!A:G,4,FALSE)))</f>
        <v/>
      </c>
      <c r="G1563" s="2" t="str">
        <f>IF(ISBLANK(A1563),"",IF(ISERROR(VLOOKUP(A1563,'Cadastro-Estoque'!A:G,1,FALSE)),"Produto não cadastrado",VLOOKUP(A1563,'Cadastro-Estoque'!A:G,2,FALSE)))</f>
        <v/>
      </c>
      <c r="H1563" s="2" t="str">
        <f>IF(ISERROR(VLOOKUP(A1563,'Cadastro-Estoque'!A:G,1,FALSE)),"",VLOOKUP(A1563,'Cadastro-Estoque'!A:G,3,FALSE))</f>
        <v/>
      </c>
    </row>
    <row r="1564" spans="5:8" ht="18.75" customHeight="1" x14ac:dyDescent="0.25">
      <c r="E1564" s="2" t="str">
        <f t="shared" si="24"/>
        <v/>
      </c>
      <c r="F1564" s="2" t="str">
        <f>IF(ISBLANK(A1564),"",IF(ISERROR(VLOOKUP(A1564,'Cadastro-Estoque'!A:G,1,FALSE)),"Produto não cadastrado",VLOOKUP(A1564,'Cadastro-Estoque'!A:G,4,FALSE)))</f>
        <v/>
      </c>
      <c r="G1564" s="2" t="str">
        <f>IF(ISBLANK(A1564),"",IF(ISERROR(VLOOKUP(A1564,'Cadastro-Estoque'!A:G,1,FALSE)),"Produto não cadastrado",VLOOKUP(A1564,'Cadastro-Estoque'!A:G,2,FALSE)))</f>
        <v/>
      </c>
      <c r="H1564" s="2" t="str">
        <f>IF(ISERROR(VLOOKUP(A1564,'Cadastro-Estoque'!A:G,1,FALSE)),"",VLOOKUP(A1564,'Cadastro-Estoque'!A:G,3,FALSE))</f>
        <v/>
      </c>
    </row>
    <row r="1565" spans="5:8" ht="18.75" customHeight="1" x14ac:dyDescent="0.25">
      <c r="E1565" s="2" t="str">
        <f t="shared" si="24"/>
        <v/>
      </c>
      <c r="F1565" s="2" t="str">
        <f>IF(ISBLANK(A1565),"",IF(ISERROR(VLOOKUP(A1565,'Cadastro-Estoque'!A:G,1,FALSE)),"Produto não cadastrado",VLOOKUP(A1565,'Cadastro-Estoque'!A:G,4,FALSE)))</f>
        <v/>
      </c>
      <c r="G1565" s="2" t="str">
        <f>IF(ISBLANK(A1565),"",IF(ISERROR(VLOOKUP(A1565,'Cadastro-Estoque'!A:G,1,FALSE)),"Produto não cadastrado",VLOOKUP(A1565,'Cadastro-Estoque'!A:G,2,FALSE)))</f>
        <v/>
      </c>
      <c r="H1565" s="2" t="str">
        <f>IF(ISERROR(VLOOKUP(A1565,'Cadastro-Estoque'!A:G,1,FALSE)),"",VLOOKUP(A1565,'Cadastro-Estoque'!A:G,3,FALSE))</f>
        <v/>
      </c>
    </row>
    <row r="1566" spans="5:8" ht="18.75" customHeight="1" x14ac:dyDescent="0.25">
      <c r="E1566" s="2" t="str">
        <f t="shared" si="24"/>
        <v/>
      </c>
      <c r="F1566" s="2" t="str">
        <f>IF(ISBLANK(A1566),"",IF(ISERROR(VLOOKUP(A1566,'Cadastro-Estoque'!A:G,1,FALSE)),"Produto não cadastrado",VLOOKUP(A1566,'Cadastro-Estoque'!A:G,4,FALSE)))</f>
        <v/>
      </c>
      <c r="G1566" s="2" t="str">
        <f>IF(ISBLANK(A1566),"",IF(ISERROR(VLOOKUP(A1566,'Cadastro-Estoque'!A:G,1,FALSE)),"Produto não cadastrado",VLOOKUP(A1566,'Cadastro-Estoque'!A:G,2,FALSE)))</f>
        <v/>
      </c>
      <c r="H1566" s="2" t="str">
        <f>IF(ISERROR(VLOOKUP(A1566,'Cadastro-Estoque'!A:G,1,FALSE)),"",VLOOKUP(A1566,'Cadastro-Estoque'!A:G,3,FALSE))</f>
        <v/>
      </c>
    </row>
    <row r="1567" spans="5:8" ht="18.75" customHeight="1" x14ac:dyDescent="0.25">
      <c r="E1567" s="2" t="str">
        <f t="shared" si="24"/>
        <v/>
      </c>
      <c r="F1567" s="2" t="str">
        <f>IF(ISBLANK(A1567),"",IF(ISERROR(VLOOKUP(A1567,'Cadastro-Estoque'!A:G,1,FALSE)),"Produto não cadastrado",VLOOKUP(A1567,'Cadastro-Estoque'!A:G,4,FALSE)))</f>
        <v/>
      </c>
      <c r="G1567" s="2" t="str">
        <f>IF(ISBLANK(A1567),"",IF(ISERROR(VLOOKUP(A1567,'Cadastro-Estoque'!A:G,1,FALSE)),"Produto não cadastrado",VLOOKUP(A1567,'Cadastro-Estoque'!A:G,2,FALSE)))</f>
        <v/>
      </c>
      <c r="H1567" s="2" t="str">
        <f>IF(ISERROR(VLOOKUP(A1567,'Cadastro-Estoque'!A:G,1,FALSE)),"",VLOOKUP(A1567,'Cadastro-Estoque'!A:G,3,FALSE))</f>
        <v/>
      </c>
    </row>
    <row r="1568" spans="5:8" ht="18.75" customHeight="1" x14ac:dyDescent="0.25">
      <c r="E1568" s="2" t="str">
        <f t="shared" si="24"/>
        <v/>
      </c>
      <c r="F1568" s="2" t="str">
        <f>IF(ISBLANK(A1568),"",IF(ISERROR(VLOOKUP(A1568,'Cadastro-Estoque'!A:G,1,FALSE)),"Produto não cadastrado",VLOOKUP(A1568,'Cadastro-Estoque'!A:G,4,FALSE)))</f>
        <v/>
      </c>
      <c r="G1568" s="2" t="str">
        <f>IF(ISBLANK(A1568),"",IF(ISERROR(VLOOKUP(A1568,'Cadastro-Estoque'!A:G,1,FALSE)),"Produto não cadastrado",VLOOKUP(A1568,'Cadastro-Estoque'!A:G,2,FALSE)))</f>
        <v/>
      </c>
      <c r="H1568" s="2" t="str">
        <f>IF(ISERROR(VLOOKUP(A1568,'Cadastro-Estoque'!A:G,1,FALSE)),"",VLOOKUP(A1568,'Cadastro-Estoque'!A:G,3,FALSE))</f>
        <v/>
      </c>
    </row>
    <row r="1569" spans="5:8" ht="18.75" customHeight="1" x14ac:dyDescent="0.25">
      <c r="E1569" s="2" t="str">
        <f t="shared" si="24"/>
        <v/>
      </c>
      <c r="F1569" s="2" t="str">
        <f>IF(ISBLANK(A1569),"",IF(ISERROR(VLOOKUP(A1569,'Cadastro-Estoque'!A:G,1,FALSE)),"Produto não cadastrado",VLOOKUP(A1569,'Cadastro-Estoque'!A:G,4,FALSE)))</f>
        <v/>
      </c>
      <c r="G1569" s="2" t="str">
        <f>IF(ISBLANK(A1569),"",IF(ISERROR(VLOOKUP(A1569,'Cadastro-Estoque'!A:G,1,FALSE)),"Produto não cadastrado",VLOOKUP(A1569,'Cadastro-Estoque'!A:G,2,FALSE)))</f>
        <v/>
      </c>
      <c r="H1569" s="2" t="str">
        <f>IF(ISERROR(VLOOKUP(A1569,'Cadastro-Estoque'!A:G,1,FALSE)),"",VLOOKUP(A1569,'Cadastro-Estoque'!A:G,3,FALSE))</f>
        <v/>
      </c>
    </row>
    <row r="1570" spans="5:8" ht="18.75" customHeight="1" x14ac:dyDescent="0.25">
      <c r="E1570" s="2" t="str">
        <f t="shared" si="24"/>
        <v/>
      </c>
      <c r="F1570" s="2" t="str">
        <f>IF(ISBLANK(A1570),"",IF(ISERROR(VLOOKUP(A1570,'Cadastro-Estoque'!A:G,1,FALSE)),"Produto não cadastrado",VLOOKUP(A1570,'Cadastro-Estoque'!A:G,4,FALSE)))</f>
        <v/>
      </c>
      <c r="G1570" s="2" t="str">
        <f>IF(ISBLANK(A1570),"",IF(ISERROR(VLOOKUP(A1570,'Cadastro-Estoque'!A:G,1,FALSE)),"Produto não cadastrado",VLOOKUP(A1570,'Cadastro-Estoque'!A:G,2,FALSE)))</f>
        <v/>
      </c>
      <c r="H1570" s="2" t="str">
        <f>IF(ISERROR(VLOOKUP(A1570,'Cadastro-Estoque'!A:G,1,FALSE)),"",VLOOKUP(A1570,'Cadastro-Estoque'!A:G,3,FALSE))</f>
        <v/>
      </c>
    </row>
    <row r="1571" spans="5:8" ht="18.75" customHeight="1" x14ac:dyDescent="0.25">
      <c r="E1571" s="2" t="str">
        <f t="shared" si="24"/>
        <v/>
      </c>
      <c r="F1571" s="2" t="str">
        <f>IF(ISBLANK(A1571),"",IF(ISERROR(VLOOKUP(A1571,'Cadastro-Estoque'!A:G,1,FALSE)),"Produto não cadastrado",VLOOKUP(A1571,'Cadastro-Estoque'!A:G,4,FALSE)))</f>
        <v/>
      </c>
      <c r="G1571" s="2" t="str">
        <f>IF(ISBLANK(A1571),"",IF(ISERROR(VLOOKUP(A1571,'Cadastro-Estoque'!A:G,1,FALSE)),"Produto não cadastrado",VLOOKUP(A1571,'Cadastro-Estoque'!A:G,2,FALSE)))</f>
        <v/>
      </c>
      <c r="H1571" s="2" t="str">
        <f>IF(ISERROR(VLOOKUP(A1571,'Cadastro-Estoque'!A:G,1,FALSE)),"",VLOOKUP(A1571,'Cadastro-Estoque'!A:G,3,FALSE))</f>
        <v/>
      </c>
    </row>
    <row r="1572" spans="5:8" ht="18.75" customHeight="1" x14ac:dyDescent="0.25">
      <c r="E1572" s="2" t="str">
        <f t="shared" si="24"/>
        <v/>
      </c>
      <c r="F1572" s="2" t="str">
        <f>IF(ISBLANK(A1572),"",IF(ISERROR(VLOOKUP(A1572,'Cadastro-Estoque'!A:G,1,FALSE)),"Produto não cadastrado",VLOOKUP(A1572,'Cadastro-Estoque'!A:G,4,FALSE)))</f>
        <v/>
      </c>
      <c r="G1572" s="2" t="str">
        <f>IF(ISBLANK(A1572),"",IF(ISERROR(VLOOKUP(A1572,'Cadastro-Estoque'!A:G,1,FALSE)),"Produto não cadastrado",VLOOKUP(A1572,'Cadastro-Estoque'!A:G,2,FALSE)))</f>
        <v/>
      </c>
      <c r="H1572" s="2" t="str">
        <f>IF(ISERROR(VLOOKUP(A1572,'Cadastro-Estoque'!A:G,1,FALSE)),"",VLOOKUP(A1572,'Cadastro-Estoque'!A:G,3,FALSE))</f>
        <v/>
      </c>
    </row>
    <row r="1573" spans="5:8" ht="18.75" customHeight="1" x14ac:dyDescent="0.25">
      <c r="E1573" s="2" t="str">
        <f t="shared" si="24"/>
        <v/>
      </c>
      <c r="F1573" s="2" t="str">
        <f>IF(ISBLANK(A1573),"",IF(ISERROR(VLOOKUP(A1573,'Cadastro-Estoque'!A:G,1,FALSE)),"Produto não cadastrado",VLOOKUP(A1573,'Cadastro-Estoque'!A:G,4,FALSE)))</f>
        <v/>
      </c>
      <c r="G1573" s="2" t="str">
        <f>IF(ISBLANK(A1573),"",IF(ISERROR(VLOOKUP(A1573,'Cadastro-Estoque'!A:G,1,FALSE)),"Produto não cadastrado",VLOOKUP(A1573,'Cadastro-Estoque'!A:G,2,FALSE)))</f>
        <v/>
      </c>
      <c r="H1573" s="2" t="str">
        <f>IF(ISERROR(VLOOKUP(A1573,'Cadastro-Estoque'!A:G,1,FALSE)),"",VLOOKUP(A1573,'Cadastro-Estoque'!A:G,3,FALSE))</f>
        <v/>
      </c>
    </row>
    <row r="1574" spans="5:8" ht="18.75" customHeight="1" x14ac:dyDescent="0.25">
      <c r="E1574" s="2" t="str">
        <f t="shared" si="24"/>
        <v/>
      </c>
      <c r="F1574" s="2" t="str">
        <f>IF(ISBLANK(A1574),"",IF(ISERROR(VLOOKUP(A1574,'Cadastro-Estoque'!A:G,1,FALSE)),"Produto não cadastrado",VLOOKUP(A1574,'Cadastro-Estoque'!A:G,4,FALSE)))</f>
        <v/>
      </c>
      <c r="G1574" s="2" t="str">
        <f>IF(ISBLANK(A1574),"",IF(ISERROR(VLOOKUP(A1574,'Cadastro-Estoque'!A:G,1,FALSE)),"Produto não cadastrado",VLOOKUP(A1574,'Cadastro-Estoque'!A:G,2,FALSE)))</f>
        <v/>
      </c>
      <c r="H1574" s="2" t="str">
        <f>IF(ISERROR(VLOOKUP(A1574,'Cadastro-Estoque'!A:G,1,FALSE)),"",VLOOKUP(A1574,'Cadastro-Estoque'!A:G,3,FALSE))</f>
        <v/>
      </c>
    </row>
    <row r="1575" spans="5:8" ht="18.75" customHeight="1" x14ac:dyDescent="0.25">
      <c r="E1575" s="2" t="str">
        <f t="shared" si="24"/>
        <v/>
      </c>
      <c r="F1575" s="2" t="str">
        <f>IF(ISBLANK(A1575),"",IF(ISERROR(VLOOKUP(A1575,'Cadastro-Estoque'!A:G,1,FALSE)),"Produto não cadastrado",VLOOKUP(A1575,'Cadastro-Estoque'!A:G,4,FALSE)))</f>
        <v/>
      </c>
      <c r="G1575" s="2" t="str">
        <f>IF(ISBLANK(A1575),"",IF(ISERROR(VLOOKUP(A1575,'Cadastro-Estoque'!A:G,1,FALSE)),"Produto não cadastrado",VLOOKUP(A1575,'Cadastro-Estoque'!A:G,2,FALSE)))</f>
        <v/>
      </c>
      <c r="H1575" s="2" t="str">
        <f>IF(ISERROR(VLOOKUP(A1575,'Cadastro-Estoque'!A:G,1,FALSE)),"",VLOOKUP(A1575,'Cadastro-Estoque'!A:G,3,FALSE))</f>
        <v/>
      </c>
    </row>
    <row r="1576" spans="5:8" ht="18.75" customHeight="1" x14ac:dyDescent="0.25">
      <c r="E1576" s="2" t="str">
        <f t="shared" si="24"/>
        <v/>
      </c>
      <c r="F1576" s="2" t="str">
        <f>IF(ISBLANK(A1576),"",IF(ISERROR(VLOOKUP(A1576,'Cadastro-Estoque'!A:G,1,FALSE)),"Produto não cadastrado",VLOOKUP(A1576,'Cadastro-Estoque'!A:G,4,FALSE)))</f>
        <v/>
      </c>
      <c r="G1576" s="2" t="str">
        <f>IF(ISBLANK(A1576),"",IF(ISERROR(VLOOKUP(A1576,'Cadastro-Estoque'!A:G,1,FALSE)),"Produto não cadastrado",VLOOKUP(A1576,'Cadastro-Estoque'!A:G,2,FALSE)))</f>
        <v/>
      </c>
      <c r="H1576" s="2" t="str">
        <f>IF(ISERROR(VLOOKUP(A1576,'Cadastro-Estoque'!A:G,1,FALSE)),"",VLOOKUP(A1576,'Cadastro-Estoque'!A:G,3,FALSE))</f>
        <v/>
      </c>
    </row>
    <row r="1577" spans="5:8" ht="18.75" customHeight="1" x14ac:dyDescent="0.25">
      <c r="E1577" s="2" t="str">
        <f t="shared" si="24"/>
        <v/>
      </c>
      <c r="F1577" s="2" t="str">
        <f>IF(ISBLANK(A1577),"",IF(ISERROR(VLOOKUP(A1577,'Cadastro-Estoque'!A:G,1,FALSE)),"Produto não cadastrado",VLOOKUP(A1577,'Cadastro-Estoque'!A:G,4,FALSE)))</f>
        <v/>
      </c>
      <c r="G1577" s="2" t="str">
        <f>IF(ISBLANK(A1577),"",IF(ISERROR(VLOOKUP(A1577,'Cadastro-Estoque'!A:G,1,FALSE)),"Produto não cadastrado",VLOOKUP(A1577,'Cadastro-Estoque'!A:G,2,FALSE)))</f>
        <v/>
      </c>
      <c r="H1577" s="2" t="str">
        <f>IF(ISERROR(VLOOKUP(A1577,'Cadastro-Estoque'!A:G,1,FALSE)),"",VLOOKUP(A1577,'Cadastro-Estoque'!A:G,3,FALSE))</f>
        <v/>
      </c>
    </row>
    <row r="1578" spans="5:8" ht="18.75" customHeight="1" x14ac:dyDescent="0.25">
      <c r="E1578" s="2" t="str">
        <f t="shared" si="24"/>
        <v/>
      </c>
      <c r="F1578" s="2" t="str">
        <f>IF(ISBLANK(A1578),"",IF(ISERROR(VLOOKUP(A1578,'Cadastro-Estoque'!A:G,1,FALSE)),"Produto não cadastrado",VLOOKUP(A1578,'Cadastro-Estoque'!A:G,4,FALSE)))</f>
        <v/>
      </c>
      <c r="G1578" s="2" t="str">
        <f>IF(ISBLANK(A1578),"",IF(ISERROR(VLOOKUP(A1578,'Cadastro-Estoque'!A:G,1,FALSE)),"Produto não cadastrado",VLOOKUP(A1578,'Cadastro-Estoque'!A:G,2,FALSE)))</f>
        <v/>
      </c>
      <c r="H1578" s="2" t="str">
        <f>IF(ISERROR(VLOOKUP(A1578,'Cadastro-Estoque'!A:G,1,FALSE)),"",VLOOKUP(A1578,'Cadastro-Estoque'!A:G,3,FALSE))</f>
        <v/>
      </c>
    </row>
    <row r="1579" spans="5:8" ht="18.75" customHeight="1" x14ac:dyDescent="0.25">
      <c r="E1579" s="2" t="str">
        <f t="shared" si="24"/>
        <v/>
      </c>
      <c r="F1579" s="2" t="str">
        <f>IF(ISBLANK(A1579),"",IF(ISERROR(VLOOKUP(A1579,'Cadastro-Estoque'!A:G,1,FALSE)),"Produto não cadastrado",VLOOKUP(A1579,'Cadastro-Estoque'!A:G,4,FALSE)))</f>
        <v/>
      </c>
      <c r="G1579" s="2" t="str">
        <f>IF(ISBLANK(A1579),"",IF(ISERROR(VLOOKUP(A1579,'Cadastro-Estoque'!A:G,1,FALSE)),"Produto não cadastrado",VLOOKUP(A1579,'Cadastro-Estoque'!A:G,2,FALSE)))</f>
        <v/>
      </c>
      <c r="H1579" s="2" t="str">
        <f>IF(ISERROR(VLOOKUP(A1579,'Cadastro-Estoque'!A:G,1,FALSE)),"",VLOOKUP(A1579,'Cadastro-Estoque'!A:G,3,FALSE))</f>
        <v/>
      </c>
    </row>
    <row r="1580" spans="5:8" ht="18.75" customHeight="1" x14ac:dyDescent="0.25">
      <c r="E1580" s="2" t="str">
        <f t="shared" si="24"/>
        <v/>
      </c>
      <c r="F1580" s="2" t="str">
        <f>IF(ISBLANK(A1580),"",IF(ISERROR(VLOOKUP(A1580,'Cadastro-Estoque'!A:G,1,FALSE)),"Produto não cadastrado",VLOOKUP(A1580,'Cadastro-Estoque'!A:G,4,FALSE)))</f>
        <v/>
      </c>
      <c r="G1580" s="2" t="str">
        <f>IF(ISBLANK(A1580),"",IF(ISERROR(VLOOKUP(A1580,'Cadastro-Estoque'!A:G,1,FALSE)),"Produto não cadastrado",VLOOKUP(A1580,'Cadastro-Estoque'!A:G,2,FALSE)))</f>
        <v/>
      </c>
      <c r="H1580" s="2" t="str">
        <f>IF(ISERROR(VLOOKUP(A1580,'Cadastro-Estoque'!A:G,1,FALSE)),"",VLOOKUP(A1580,'Cadastro-Estoque'!A:G,3,FALSE))</f>
        <v/>
      </c>
    </row>
    <row r="1581" spans="5:8" ht="18.75" customHeight="1" x14ac:dyDescent="0.25">
      <c r="E1581" s="2" t="str">
        <f t="shared" si="24"/>
        <v/>
      </c>
      <c r="F1581" s="2" t="str">
        <f>IF(ISBLANK(A1581),"",IF(ISERROR(VLOOKUP(A1581,'Cadastro-Estoque'!A:G,1,FALSE)),"Produto não cadastrado",VLOOKUP(A1581,'Cadastro-Estoque'!A:G,4,FALSE)))</f>
        <v/>
      </c>
      <c r="G1581" s="2" t="str">
        <f>IF(ISBLANK(A1581),"",IF(ISERROR(VLOOKUP(A1581,'Cadastro-Estoque'!A:G,1,FALSE)),"Produto não cadastrado",VLOOKUP(A1581,'Cadastro-Estoque'!A:G,2,FALSE)))</f>
        <v/>
      </c>
      <c r="H1581" s="2" t="str">
        <f>IF(ISERROR(VLOOKUP(A1581,'Cadastro-Estoque'!A:G,1,FALSE)),"",VLOOKUP(A1581,'Cadastro-Estoque'!A:G,3,FALSE))</f>
        <v/>
      </c>
    </row>
    <row r="1582" spans="5:8" ht="18.75" customHeight="1" x14ac:dyDescent="0.25">
      <c r="E1582" s="2" t="str">
        <f t="shared" si="24"/>
        <v/>
      </c>
      <c r="F1582" s="2" t="str">
        <f>IF(ISBLANK(A1582),"",IF(ISERROR(VLOOKUP(A1582,'Cadastro-Estoque'!A:G,1,FALSE)),"Produto não cadastrado",VLOOKUP(A1582,'Cadastro-Estoque'!A:G,4,FALSE)))</f>
        <v/>
      </c>
      <c r="G1582" s="2" t="str">
        <f>IF(ISBLANK(A1582),"",IF(ISERROR(VLOOKUP(A1582,'Cadastro-Estoque'!A:G,1,FALSE)),"Produto não cadastrado",VLOOKUP(A1582,'Cadastro-Estoque'!A:G,2,FALSE)))</f>
        <v/>
      </c>
      <c r="H1582" s="2" t="str">
        <f>IF(ISERROR(VLOOKUP(A1582,'Cadastro-Estoque'!A:G,1,FALSE)),"",VLOOKUP(A1582,'Cadastro-Estoque'!A:G,3,FALSE))</f>
        <v/>
      </c>
    </row>
    <row r="1583" spans="5:8" ht="18.75" customHeight="1" x14ac:dyDescent="0.25">
      <c r="E1583" s="2" t="str">
        <f t="shared" si="24"/>
        <v/>
      </c>
      <c r="F1583" s="2" t="str">
        <f>IF(ISBLANK(A1583),"",IF(ISERROR(VLOOKUP(A1583,'Cadastro-Estoque'!A:G,1,FALSE)),"Produto não cadastrado",VLOOKUP(A1583,'Cadastro-Estoque'!A:G,4,FALSE)))</f>
        <v/>
      </c>
      <c r="G1583" s="2" t="str">
        <f>IF(ISBLANK(A1583),"",IF(ISERROR(VLOOKUP(A1583,'Cadastro-Estoque'!A:G,1,FALSE)),"Produto não cadastrado",VLOOKUP(A1583,'Cadastro-Estoque'!A:G,2,FALSE)))</f>
        <v/>
      </c>
      <c r="H1583" s="2" t="str">
        <f>IF(ISERROR(VLOOKUP(A1583,'Cadastro-Estoque'!A:G,1,FALSE)),"",VLOOKUP(A1583,'Cadastro-Estoque'!A:G,3,FALSE))</f>
        <v/>
      </c>
    </row>
    <row r="1584" spans="5:8" ht="18.75" customHeight="1" x14ac:dyDescent="0.25">
      <c r="E1584" s="2" t="str">
        <f t="shared" si="24"/>
        <v/>
      </c>
      <c r="F1584" s="2" t="str">
        <f>IF(ISBLANK(A1584),"",IF(ISERROR(VLOOKUP(A1584,'Cadastro-Estoque'!A:G,1,FALSE)),"Produto não cadastrado",VLOOKUP(A1584,'Cadastro-Estoque'!A:G,4,FALSE)))</f>
        <v/>
      </c>
      <c r="G1584" s="2" t="str">
        <f>IF(ISBLANK(A1584),"",IF(ISERROR(VLOOKUP(A1584,'Cadastro-Estoque'!A:G,1,FALSE)),"Produto não cadastrado",VLOOKUP(A1584,'Cadastro-Estoque'!A:G,2,FALSE)))</f>
        <v/>
      </c>
      <c r="H1584" s="2" t="str">
        <f>IF(ISERROR(VLOOKUP(A1584,'Cadastro-Estoque'!A:G,1,FALSE)),"",VLOOKUP(A1584,'Cadastro-Estoque'!A:G,3,FALSE))</f>
        <v/>
      </c>
    </row>
    <row r="1585" spans="5:8" ht="18.75" customHeight="1" x14ac:dyDescent="0.25">
      <c r="E1585" s="2" t="str">
        <f t="shared" si="24"/>
        <v/>
      </c>
      <c r="F1585" s="2" t="str">
        <f>IF(ISBLANK(A1585),"",IF(ISERROR(VLOOKUP(A1585,'Cadastro-Estoque'!A:G,1,FALSE)),"Produto não cadastrado",VLOOKUP(A1585,'Cadastro-Estoque'!A:G,4,FALSE)))</f>
        <v/>
      </c>
      <c r="G1585" s="2" t="str">
        <f>IF(ISBLANK(A1585),"",IF(ISERROR(VLOOKUP(A1585,'Cadastro-Estoque'!A:G,1,FALSE)),"Produto não cadastrado",VLOOKUP(A1585,'Cadastro-Estoque'!A:G,2,FALSE)))</f>
        <v/>
      </c>
      <c r="H1585" s="2" t="str">
        <f>IF(ISERROR(VLOOKUP(A1585,'Cadastro-Estoque'!A:G,1,FALSE)),"",VLOOKUP(A1585,'Cadastro-Estoque'!A:G,3,FALSE))</f>
        <v/>
      </c>
    </row>
    <row r="1586" spans="5:8" ht="18.75" customHeight="1" x14ac:dyDescent="0.25">
      <c r="E1586" s="2" t="str">
        <f t="shared" si="24"/>
        <v/>
      </c>
      <c r="F1586" s="2" t="str">
        <f>IF(ISBLANK(A1586),"",IF(ISERROR(VLOOKUP(A1586,'Cadastro-Estoque'!A:G,1,FALSE)),"Produto não cadastrado",VLOOKUP(A1586,'Cadastro-Estoque'!A:G,4,FALSE)))</f>
        <v/>
      </c>
      <c r="G1586" s="2" t="str">
        <f>IF(ISBLANK(A1586),"",IF(ISERROR(VLOOKUP(A1586,'Cadastro-Estoque'!A:G,1,FALSE)),"Produto não cadastrado",VLOOKUP(A1586,'Cadastro-Estoque'!A:G,2,FALSE)))</f>
        <v/>
      </c>
      <c r="H1586" s="2" t="str">
        <f>IF(ISERROR(VLOOKUP(A1586,'Cadastro-Estoque'!A:G,1,FALSE)),"",VLOOKUP(A1586,'Cadastro-Estoque'!A:G,3,FALSE))</f>
        <v/>
      </c>
    </row>
    <row r="1587" spans="5:8" ht="18.75" customHeight="1" x14ac:dyDescent="0.25">
      <c r="E1587" s="2" t="str">
        <f t="shared" si="24"/>
        <v/>
      </c>
      <c r="F1587" s="2" t="str">
        <f>IF(ISBLANK(A1587),"",IF(ISERROR(VLOOKUP(A1587,'Cadastro-Estoque'!A:G,1,FALSE)),"Produto não cadastrado",VLOOKUP(A1587,'Cadastro-Estoque'!A:G,4,FALSE)))</f>
        <v/>
      </c>
      <c r="G1587" s="2" t="str">
        <f>IF(ISBLANK(A1587),"",IF(ISERROR(VLOOKUP(A1587,'Cadastro-Estoque'!A:G,1,FALSE)),"Produto não cadastrado",VLOOKUP(A1587,'Cadastro-Estoque'!A:G,2,FALSE)))</f>
        <v/>
      </c>
      <c r="H1587" s="2" t="str">
        <f>IF(ISERROR(VLOOKUP(A1587,'Cadastro-Estoque'!A:G,1,FALSE)),"",VLOOKUP(A1587,'Cadastro-Estoque'!A:G,3,FALSE))</f>
        <v/>
      </c>
    </row>
    <row r="1588" spans="5:8" ht="18.75" customHeight="1" x14ac:dyDescent="0.25">
      <c r="E1588" s="2" t="str">
        <f t="shared" si="24"/>
        <v/>
      </c>
      <c r="F1588" s="2" t="str">
        <f>IF(ISBLANK(A1588),"",IF(ISERROR(VLOOKUP(A1588,'Cadastro-Estoque'!A:G,1,FALSE)),"Produto não cadastrado",VLOOKUP(A1588,'Cadastro-Estoque'!A:G,4,FALSE)))</f>
        <v/>
      </c>
      <c r="G1588" s="2" t="str">
        <f>IF(ISBLANK(A1588),"",IF(ISERROR(VLOOKUP(A1588,'Cadastro-Estoque'!A:G,1,FALSE)),"Produto não cadastrado",VLOOKUP(A1588,'Cadastro-Estoque'!A:G,2,FALSE)))</f>
        <v/>
      </c>
      <c r="H1588" s="2" t="str">
        <f>IF(ISERROR(VLOOKUP(A1588,'Cadastro-Estoque'!A:G,1,FALSE)),"",VLOOKUP(A1588,'Cadastro-Estoque'!A:G,3,FALSE))</f>
        <v/>
      </c>
    </row>
    <row r="1589" spans="5:8" ht="18.75" customHeight="1" x14ac:dyDescent="0.25">
      <c r="E1589" s="2" t="str">
        <f t="shared" si="24"/>
        <v/>
      </c>
      <c r="F1589" s="2" t="str">
        <f>IF(ISBLANK(A1589),"",IF(ISERROR(VLOOKUP(A1589,'Cadastro-Estoque'!A:G,1,FALSE)),"Produto não cadastrado",VLOOKUP(A1589,'Cadastro-Estoque'!A:G,4,FALSE)))</f>
        <v/>
      </c>
      <c r="G1589" s="2" t="str">
        <f>IF(ISBLANK(A1589),"",IF(ISERROR(VLOOKUP(A1589,'Cadastro-Estoque'!A:G,1,FALSE)),"Produto não cadastrado",VLOOKUP(A1589,'Cadastro-Estoque'!A:G,2,FALSE)))</f>
        <v/>
      </c>
      <c r="H1589" s="2" t="str">
        <f>IF(ISERROR(VLOOKUP(A1589,'Cadastro-Estoque'!A:G,1,FALSE)),"",VLOOKUP(A1589,'Cadastro-Estoque'!A:G,3,FALSE))</f>
        <v/>
      </c>
    </row>
    <row r="1590" spans="5:8" ht="18.75" customHeight="1" x14ac:dyDescent="0.25">
      <c r="E1590" s="2" t="str">
        <f t="shared" si="24"/>
        <v/>
      </c>
      <c r="F1590" s="2" t="str">
        <f>IF(ISBLANK(A1590),"",IF(ISERROR(VLOOKUP(A1590,'Cadastro-Estoque'!A:G,1,FALSE)),"Produto não cadastrado",VLOOKUP(A1590,'Cadastro-Estoque'!A:G,4,FALSE)))</f>
        <v/>
      </c>
      <c r="G1590" s="2" t="str">
        <f>IF(ISBLANK(A1590),"",IF(ISERROR(VLOOKUP(A1590,'Cadastro-Estoque'!A:G,1,FALSE)),"Produto não cadastrado",VLOOKUP(A1590,'Cadastro-Estoque'!A:G,2,FALSE)))</f>
        <v/>
      </c>
      <c r="H1590" s="2" t="str">
        <f>IF(ISERROR(VLOOKUP(A1590,'Cadastro-Estoque'!A:G,1,FALSE)),"",VLOOKUP(A1590,'Cadastro-Estoque'!A:G,3,FALSE))</f>
        <v/>
      </c>
    </row>
    <row r="1591" spans="5:8" ht="18.75" customHeight="1" x14ac:dyDescent="0.25">
      <c r="E1591" s="2" t="str">
        <f t="shared" si="24"/>
        <v/>
      </c>
      <c r="F1591" s="2" t="str">
        <f>IF(ISBLANK(A1591),"",IF(ISERROR(VLOOKUP(A1591,'Cadastro-Estoque'!A:G,1,FALSE)),"Produto não cadastrado",VLOOKUP(A1591,'Cadastro-Estoque'!A:G,4,FALSE)))</f>
        <v/>
      </c>
      <c r="G1591" s="2" t="str">
        <f>IF(ISBLANK(A1591),"",IF(ISERROR(VLOOKUP(A1591,'Cadastro-Estoque'!A:G,1,FALSE)),"Produto não cadastrado",VLOOKUP(A1591,'Cadastro-Estoque'!A:G,2,FALSE)))</f>
        <v/>
      </c>
      <c r="H1591" s="2" t="str">
        <f>IF(ISERROR(VLOOKUP(A1591,'Cadastro-Estoque'!A:G,1,FALSE)),"",VLOOKUP(A1591,'Cadastro-Estoque'!A:G,3,FALSE))</f>
        <v/>
      </c>
    </row>
    <row r="1592" spans="5:8" ht="18.75" customHeight="1" x14ac:dyDescent="0.25">
      <c r="E1592" s="2" t="str">
        <f t="shared" si="24"/>
        <v/>
      </c>
      <c r="F1592" s="2" t="str">
        <f>IF(ISBLANK(A1592),"",IF(ISERROR(VLOOKUP(A1592,'Cadastro-Estoque'!A:G,1,FALSE)),"Produto não cadastrado",VLOOKUP(A1592,'Cadastro-Estoque'!A:G,4,FALSE)))</f>
        <v/>
      </c>
      <c r="G1592" s="2" t="str">
        <f>IF(ISBLANK(A1592),"",IF(ISERROR(VLOOKUP(A1592,'Cadastro-Estoque'!A:G,1,FALSE)),"Produto não cadastrado",VLOOKUP(A1592,'Cadastro-Estoque'!A:G,2,FALSE)))</f>
        <v/>
      </c>
      <c r="H1592" s="2" t="str">
        <f>IF(ISERROR(VLOOKUP(A1592,'Cadastro-Estoque'!A:G,1,FALSE)),"",VLOOKUP(A1592,'Cadastro-Estoque'!A:G,3,FALSE))</f>
        <v/>
      </c>
    </row>
    <row r="1593" spans="5:8" ht="18.75" customHeight="1" x14ac:dyDescent="0.25">
      <c r="E1593" s="2" t="str">
        <f t="shared" si="24"/>
        <v/>
      </c>
      <c r="F1593" s="2" t="str">
        <f>IF(ISBLANK(A1593),"",IF(ISERROR(VLOOKUP(A1593,'Cadastro-Estoque'!A:G,1,FALSE)),"Produto não cadastrado",VLOOKUP(A1593,'Cadastro-Estoque'!A:G,4,FALSE)))</f>
        <v/>
      </c>
      <c r="G1593" s="2" t="str">
        <f>IF(ISBLANK(A1593),"",IF(ISERROR(VLOOKUP(A1593,'Cadastro-Estoque'!A:G,1,FALSE)),"Produto não cadastrado",VLOOKUP(A1593,'Cadastro-Estoque'!A:G,2,FALSE)))</f>
        <v/>
      </c>
      <c r="H1593" s="2" t="str">
        <f>IF(ISERROR(VLOOKUP(A1593,'Cadastro-Estoque'!A:G,1,FALSE)),"",VLOOKUP(A1593,'Cadastro-Estoque'!A:G,3,FALSE))</f>
        <v/>
      </c>
    </row>
    <row r="1594" spans="5:8" ht="18.75" customHeight="1" x14ac:dyDescent="0.25">
      <c r="E1594" s="2" t="str">
        <f t="shared" si="24"/>
        <v/>
      </c>
      <c r="F1594" s="2" t="str">
        <f>IF(ISBLANK(A1594),"",IF(ISERROR(VLOOKUP(A1594,'Cadastro-Estoque'!A:G,1,FALSE)),"Produto não cadastrado",VLOOKUP(A1594,'Cadastro-Estoque'!A:G,4,FALSE)))</f>
        <v/>
      </c>
      <c r="G1594" s="2" t="str">
        <f>IF(ISBLANK(A1594),"",IF(ISERROR(VLOOKUP(A1594,'Cadastro-Estoque'!A:G,1,FALSE)),"Produto não cadastrado",VLOOKUP(A1594,'Cadastro-Estoque'!A:G,2,FALSE)))</f>
        <v/>
      </c>
      <c r="H1594" s="2" t="str">
        <f>IF(ISERROR(VLOOKUP(A1594,'Cadastro-Estoque'!A:G,1,FALSE)),"",VLOOKUP(A1594,'Cadastro-Estoque'!A:G,3,FALSE))</f>
        <v/>
      </c>
    </row>
    <row r="1595" spans="5:8" ht="18.75" customHeight="1" x14ac:dyDescent="0.25">
      <c r="E1595" s="2" t="str">
        <f t="shared" si="24"/>
        <v/>
      </c>
      <c r="F1595" s="2" t="str">
        <f>IF(ISBLANK(A1595),"",IF(ISERROR(VLOOKUP(A1595,'Cadastro-Estoque'!A:G,1,FALSE)),"Produto não cadastrado",VLOOKUP(A1595,'Cadastro-Estoque'!A:G,4,FALSE)))</f>
        <v/>
      </c>
      <c r="G1595" s="2" t="str">
        <f>IF(ISBLANK(A1595),"",IF(ISERROR(VLOOKUP(A1595,'Cadastro-Estoque'!A:G,1,FALSE)),"Produto não cadastrado",VLOOKUP(A1595,'Cadastro-Estoque'!A:G,2,FALSE)))</f>
        <v/>
      </c>
      <c r="H1595" s="2" t="str">
        <f>IF(ISERROR(VLOOKUP(A1595,'Cadastro-Estoque'!A:G,1,FALSE)),"",VLOOKUP(A1595,'Cadastro-Estoque'!A:G,3,FALSE))</f>
        <v/>
      </c>
    </row>
    <row r="1596" spans="5:8" ht="18.75" customHeight="1" x14ac:dyDescent="0.25">
      <c r="E1596" s="2" t="str">
        <f t="shared" si="24"/>
        <v/>
      </c>
      <c r="F1596" s="2" t="str">
        <f>IF(ISBLANK(A1596),"",IF(ISERROR(VLOOKUP(A1596,'Cadastro-Estoque'!A:G,1,FALSE)),"Produto não cadastrado",VLOOKUP(A1596,'Cadastro-Estoque'!A:G,4,FALSE)))</f>
        <v/>
      </c>
      <c r="G1596" s="2" t="str">
        <f>IF(ISBLANK(A1596),"",IF(ISERROR(VLOOKUP(A1596,'Cadastro-Estoque'!A:G,1,FALSE)),"Produto não cadastrado",VLOOKUP(A1596,'Cadastro-Estoque'!A:G,2,FALSE)))</f>
        <v/>
      </c>
      <c r="H1596" s="2" t="str">
        <f>IF(ISERROR(VLOOKUP(A1596,'Cadastro-Estoque'!A:G,1,FALSE)),"",VLOOKUP(A1596,'Cadastro-Estoque'!A:G,3,FALSE))</f>
        <v/>
      </c>
    </row>
    <row r="1597" spans="5:8" ht="18.75" customHeight="1" x14ac:dyDescent="0.25">
      <c r="E1597" s="2" t="str">
        <f t="shared" si="24"/>
        <v/>
      </c>
      <c r="F1597" s="2" t="str">
        <f>IF(ISBLANK(A1597),"",IF(ISERROR(VLOOKUP(A1597,'Cadastro-Estoque'!A:G,1,FALSE)),"Produto não cadastrado",VLOOKUP(A1597,'Cadastro-Estoque'!A:G,4,FALSE)))</f>
        <v/>
      </c>
      <c r="G1597" s="2" t="str">
        <f>IF(ISBLANK(A1597),"",IF(ISERROR(VLOOKUP(A1597,'Cadastro-Estoque'!A:G,1,FALSE)),"Produto não cadastrado",VLOOKUP(A1597,'Cadastro-Estoque'!A:G,2,FALSE)))</f>
        <v/>
      </c>
      <c r="H1597" s="2" t="str">
        <f>IF(ISERROR(VLOOKUP(A1597,'Cadastro-Estoque'!A:G,1,FALSE)),"",VLOOKUP(A1597,'Cadastro-Estoque'!A:G,3,FALSE))</f>
        <v/>
      </c>
    </row>
    <row r="1598" spans="5:8" ht="18.75" customHeight="1" x14ac:dyDescent="0.25">
      <c r="E1598" s="2" t="str">
        <f t="shared" si="24"/>
        <v/>
      </c>
      <c r="F1598" s="2" t="str">
        <f>IF(ISBLANK(A1598),"",IF(ISERROR(VLOOKUP(A1598,'Cadastro-Estoque'!A:G,1,FALSE)),"Produto não cadastrado",VLOOKUP(A1598,'Cadastro-Estoque'!A:G,4,FALSE)))</f>
        <v/>
      </c>
      <c r="G1598" s="2" t="str">
        <f>IF(ISBLANK(A1598),"",IF(ISERROR(VLOOKUP(A1598,'Cadastro-Estoque'!A:G,1,FALSE)),"Produto não cadastrado",VLOOKUP(A1598,'Cadastro-Estoque'!A:G,2,FALSE)))</f>
        <v/>
      </c>
      <c r="H1598" s="2" t="str">
        <f>IF(ISERROR(VLOOKUP(A1598,'Cadastro-Estoque'!A:G,1,FALSE)),"",VLOOKUP(A1598,'Cadastro-Estoque'!A:G,3,FALSE))</f>
        <v/>
      </c>
    </row>
    <row r="1599" spans="5:8" ht="18.75" customHeight="1" x14ac:dyDescent="0.25">
      <c r="E1599" s="2" t="str">
        <f t="shared" si="24"/>
        <v/>
      </c>
      <c r="F1599" s="2" t="str">
        <f>IF(ISBLANK(A1599),"",IF(ISERROR(VLOOKUP(A1599,'Cadastro-Estoque'!A:G,1,FALSE)),"Produto não cadastrado",VLOOKUP(A1599,'Cadastro-Estoque'!A:G,4,FALSE)))</f>
        <v/>
      </c>
      <c r="G1599" s="2" t="str">
        <f>IF(ISBLANK(A1599),"",IF(ISERROR(VLOOKUP(A1599,'Cadastro-Estoque'!A:G,1,FALSE)),"Produto não cadastrado",VLOOKUP(A1599,'Cadastro-Estoque'!A:G,2,FALSE)))</f>
        <v/>
      </c>
      <c r="H1599" s="2" t="str">
        <f>IF(ISERROR(VLOOKUP(A1599,'Cadastro-Estoque'!A:G,1,FALSE)),"",VLOOKUP(A1599,'Cadastro-Estoque'!A:G,3,FALSE))</f>
        <v/>
      </c>
    </row>
    <row r="1600" spans="5:8" ht="18.75" customHeight="1" x14ac:dyDescent="0.25">
      <c r="E1600" s="2" t="str">
        <f t="shared" si="24"/>
        <v/>
      </c>
      <c r="F1600" s="2" t="str">
        <f>IF(ISBLANK(A1600),"",IF(ISERROR(VLOOKUP(A1600,'Cadastro-Estoque'!A:G,1,FALSE)),"Produto não cadastrado",VLOOKUP(A1600,'Cadastro-Estoque'!A:G,4,FALSE)))</f>
        <v/>
      </c>
      <c r="G1600" s="2" t="str">
        <f>IF(ISBLANK(A1600),"",IF(ISERROR(VLOOKUP(A1600,'Cadastro-Estoque'!A:G,1,FALSE)),"Produto não cadastrado",VLOOKUP(A1600,'Cadastro-Estoque'!A:G,2,FALSE)))</f>
        <v/>
      </c>
      <c r="H1600" s="2" t="str">
        <f>IF(ISERROR(VLOOKUP(A1600,'Cadastro-Estoque'!A:G,1,FALSE)),"",VLOOKUP(A1600,'Cadastro-Estoque'!A:G,3,FALSE))</f>
        <v/>
      </c>
    </row>
    <row r="1601" spans="5:8" ht="18.75" customHeight="1" x14ac:dyDescent="0.25">
      <c r="E1601" s="2" t="str">
        <f t="shared" si="24"/>
        <v/>
      </c>
      <c r="F1601" s="2" t="str">
        <f>IF(ISBLANK(A1601),"",IF(ISERROR(VLOOKUP(A1601,'Cadastro-Estoque'!A:G,1,FALSE)),"Produto não cadastrado",VLOOKUP(A1601,'Cadastro-Estoque'!A:G,4,FALSE)))</f>
        <v/>
      </c>
      <c r="G1601" s="2" t="str">
        <f>IF(ISBLANK(A1601),"",IF(ISERROR(VLOOKUP(A1601,'Cadastro-Estoque'!A:G,1,FALSE)),"Produto não cadastrado",VLOOKUP(A1601,'Cadastro-Estoque'!A:G,2,FALSE)))</f>
        <v/>
      </c>
      <c r="H1601" s="2" t="str">
        <f>IF(ISERROR(VLOOKUP(A1601,'Cadastro-Estoque'!A:G,1,FALSE)),"",VLOOKUP(A1601,'Cadastro-Estoque'!A:G,3,FALSE))</f>
        <v/>
      </c>
    </row>
    <row r="1602" spans="5:8" ht="18.75" customHeight="1" x14ac:dyDescent="0.25">
      <c r="E1602" s="2" t="str">
        <f t="shared" si="24"/>
        <v/>
      </c>
      <c r="F1602" s="2" t="str">
        <f>IF(ISBLANK(A1602),"",IF(ISERROR(VLOOKUP(A1602,'Cadastro-Estoque'!A:G,1,FALSE)),"Produto não cadastrado",VLOOKUP(A1602,'Cadastro-Estoque'!A:G,4,FALSE)))</f>
        <v/>
      </c>
      <c r="G1602" s="2" t="str">
        <f>IF(ISBLANK(A1602),"",IF(ISERROR(VLOOKUP(A1602,'Cadastro-Estoque'!A:G,1,FALSE)),"Produto não cadastrado",VLOOKUP(A1602,'Cadastro-Estoque'!A:G,2,FALSE)))</f>
        <v/>
      </c>
      <c r="H1602" s="2" t="str">
        <f>IF(ISERROR(VLOOKUP(A1602,'Cadastro-Estoque'!A:G,1,FALSE)),"",VLOOKUP(A1602,'Cadastro-Estoque'!A:G,3,FALSE))</f>
        <v/>
      </c>
    </row>
    <row r="1603" spans="5:8" ht="18.75" customHeight="1" x14ac:dyDescent="0.25">
      <c r="E1603" s="2" t="str">
        <f t="shared" ref="E1603:E1666" si="25">IF(ISBLANK(A1603),"",C1603*D1603)</f>
        <v/>
      </c>
      <c r="F1603" s="2" t="str">
        <f>IF(ISBLANK(A1603),"",IF(ISERROR(VLOOKUP(A1603,'Cadastro-Estoque'!A:G,1,FALSE)),"Produto não cadastrado",VLOOKUP(A1603,'Cadastro-Estoque'!A:G,4,FALSE)))</f>
        <v/>
      </c>
      <c r="G1603" s="2" t="str">
        <f>IF(ISBLANK(A1603),"",IF(ISERROR(VLOOKUP(A1603,'Cadastro-Estoque'!A:G,1,FALSE)),"Produto não cadastrado",VLOOKUP(A1603,'Cadastro-Estoque'!A:G,2,FALSE)))</f>
        <v/>
      </c>
      <c r="H1603" s="2" t="str">
        <f>IF(ISERROR(VLOOKUP(A1603,'Cadastro-Estoque'!A:G,1,FALSE)),"",VLOOKUP(A1603,'Cadastro-Estoque'!A:G,3,FALSE))</f>
        <v/>
      </c>
    </row>
    <row r="1604" spans="5:8" ht="18.75" customHeight="1" x14ac:dyDescent="0.25">
      <c r="E1604" s="2" t="str">
        <f t="shared" si="25"/>
        <v/>
      </c>
      <c r="F1604" s="2" t="str">
        <f>IF(ISBLANK(A1604),"",IF(ISERROR(VLOOKUP(A1604,'Cadastro-Estoque'!A:G,1,FALSE)),"Produto não cadastrado",VLOOKUP(A1604,'Cadastro-Estoque'!A:G,4,FALSE)))</f>
        <v/>
      </c>
      <c r="G1604" s="2" t="str">
        <f>IF(ISBLANK(A1604),"",IF(ISERROR(VLOOKUP(A1604,'Cadastro-Estoque'!A:G,1,FALSE)),"Produto não cadastrado",VLOOKUP(A1604,'Cadastro-Estoque'!A:G,2,FALSE)))</f>
        <v/>
      </c>
      <c r="H1604" s="2" t="str">
        <f>IF(ISERROR(VLOOKUP(A1604,'Cadastro-Estoque'!A:G,1,FALSE)),"",VLOOKUP(A1604,'Cadastro-Estoque'!A:G,3,FALSE))</f>
        <v/>
      </c>
    </row>
    <row r="1605" spans="5:8" ht="18.75" customHeight="1" x14ac:dyDescent="0.25">
      <c r="E1605" s="2" t="str">
        <f t="shared" si="25"/>
        <v/>
      </c>
      <c r="F1605" s="2" t="str">
        <f>IF(ISBLANK(A1605),"",IF(ISERROR(VLOOKUP(A1605,'Cadastro-Estoque'!A:G,1,FALSE)),"Produto não cadastrado",VLOOKUP(A1605,'Cadastro-Estoque'!A:G,4,FALSE)))</f>
        <v/>
      </c>
      <c r="G1605" s="2" t="str">
        <f>IF(ISBLANK(A1605),"",IF(ISERROR(VLOOKUP(A1605,'Cadastro-Estoque'!A:G,1,FALSE)),"Produto não cadastrado",VLOOKUP(A1605,'Cadastro-Estoque'!A:G,2,FALSE)))</f>
        <v/>
      </c>
      <c r="H1605" s="2" t="str">
        <f>IF(ISERROR(VLOOKUP(A1605,'Cadastro-Estoque'!A:G,1,FALSE)),"",VLOOKUP(A1605,'Cadastro-Estoque'!A:G,3,FALSE))</f>
        <v/>
      </c>
    </row>
    <row r="1606" spans="5:8" ht="18.75" customHeight="1" x14ac:dyDescent="0.25">
      <c r="E1606" s="2" t="str">
        <f t="shared" si="25"/>
        <v/>
      </c>
      <c r="F1606" s="2" t="str">
        <f>IF(ISBLANK(A1606),"",IF(ISERROR(VLOOKUP(A1606,'Cadastro-Estoque'!A:G,1,FALSE)),"Produto não cadastrado",VLOOKUP(A1606,'Cadastro-Estoque'!A:G,4,FALSE)))</f>
        <v/>
      </c>
      <c r="G1606" s="2" t="str">
        <f>IF(ISBLANK(A1606),"",IF(ISERROR(VLOOKUP(A1606,'Cadastro-Estoque'!A:G,1,FALSE)),"Produto não cadastrado",VLOOKUP(A1606,'Cadastro-Estoque'!A:G,2,FALSE)))</f>
        <v/>
      </c>
      <c r="H1606" s="2" t="str">
        <f>IF(ISERROR(VLOOKUP(A1606,'Cadastro-Estoque'!A:G,1,FALSE)),"",VLOOKUP(A1606,'Cadastro-Estoque'!A:G,3,FALSE))</f>
        <v/>
      </c>
    </row>
    <row r="1607" spans="5:8" ht="18.75" customHeight="1" x14ac:dyDescent="0.25">
      <c r="E1607" s="2" t="str">
        <f t="shared" si="25"/>
        <v/>
      </c>
      <c r="F1607" s="2" t="str">
        <f>IF(ISBLANK(A1607),"",IF(ISERROR(VLOOKUP(A1607,'Cadastro-Estoque'!A:G,1,FALSE)),"Produto não cadastrado",VLOOKUP(A1607,'Cadastro-Estoque'!A:G,4,FALSE)))</f>
        <v/>
      </c>
      <c r="G1607" s="2" t="str">
        <f>IF(ISBLANK(A1607),"",IF(ISERROR(VLOOKUP(A1607,'Cadastro-Estoque'!A:G,1,FALSE)),"Produto não cadastrado",VLOOKUP(A1607,'Cadastro-Estoque'!A:G,2,FALSE)))</f>
        <v/>
      </c>
      <c r="H1607" s="2" t="str">
        <f>IF(ISERROR(VLOOKUP(A1607,'Cadastro-Estoque'!A:G,1,FALSE)),"",VLOOKUP(A1607,'Cadastro-Estoque'!A:G,3,FALSE))</f>
        <v/>
      </c>
    </row>
    <row r="1608" spans="5:8" ht="18.75" customHeight="1" x14ac:dyDescent="0.25">
      <c r="E1608" s="2" t="str">
        <f t="shared" si="25"/>
        <v/>
      </c>
      <c r="F1608" s="2" t="str">
        <f>IF(ISBLANK(A1608),"",IF(ISERROR(VLOOKUP(A1608,'Cadastro-Estoque'!A:G,1,FALSE)),"Produto não cadastrado",VLOOKUP(A1608,'Cadastro-Estoque'!A:G,4,FALSE)))</f>
        <v/>
      </c>
      <c r="G1608" s="2" t="str">
        <f>IF(ISBLANK(A1608),"",IF(ISERROR(VLOOKUP(A1608,'Cadastro-Estoque'!A:G,1,FALSE)),"Produto não cadastrado",VLOOKUP(A1608,'Cadastro-Estoque'!A:G,2,FALSE)))</f>
        <v/>
      </c>
      <c r="H1608" s="2" t="str">
        <f>IF(ISERROR(VLOOKUP(A1608,'Cadastro-Estoque'!A:G,1,FALSE)),"",VLOOKUP(A1608,'Cadastro-Estoque'!A:G,3,FALSE))</f>
        <v/>
      </c>
    </row>
    <row r="1609" spans="5:8" ht="18.75" customHeight="1" x14ac:dyDescent="0.25">
      <c r="E1609" s="2" t="str">
        <f t="shared" si="25"/>
        <v/>
      </c>
      <c r="F1609" s="2" t="str">
        <f>IF(ISBLANK(A1609),"",IF(ISERROR(VLOOKUP(A1609,'Cadastro-Estoque'!A:G,1,FALSE)),"Produto não cadastrado",VLOOKUP(A1609,'Cadastro-Estoque'!A:G,4,FALSE)))</f>
        <v/>
      </c>
      <c r="G1609" s="2" t="str">
        <f>IF(ISBLANK(A1609),"",IF(ISERROR(VLOOKUP(A1609,'Cadastro-Estoque'!A:G,1,FALSE)),"Produto não cadastrado",VLOOKUP(A1609,'Cadastro-Estoque'!A:G,2,FALSE)))</f>
        <v/>
      </c>
      <c r="H1609" s="2" t="str">
        <f>IF(ISERROR(VLOOKUP(A1609,'Cadastro-Estoque'!A:G,1,FALSE)),"",VLOOKUP(A1609,'Cadastro-Estoque'!A:G,3,FALSE))</f>
        <v/>
      </c>
    </row>
    <row r="1610" spans="5:8" ht="18.75" customHeight="1" x14ac:dyDescent="0.25">
      <c r="E1610" s="2" t="str">
        <f t="shared" si="25"/>
        <v/>
      </c>
      <c r="F1610" s="2" t="str">
        <f>IF(ISBLANK(A1610),"",IF(ISERROR(VLOOKUP(A1610,'Cadastro-Estoque'!A:G,1,FALSE)),"Produto não cadastrado",VLOOKUP(A1610,'Cadastro-Estoque'!A:G,4,FALSE)))</f>
        <v/>
      </c>
      <c r="G1610" s="2" t="str">
        <f>IF(ISBLANK(A1610),"",IF(ISERROR(VLOOKUP(A1610,'Cadastro-Estoque'!A:G,1,FALSE)),"Produto não cadastrado",VLOOKUP(A1610,'Cadastro-Estoque'!A:G,2,FALSE)))</f>
        <v/>
      </c>
      <c r="H1610" s="2" t="str">
        <f>IF(ISERROR(VLOOKUP(A1610,'Cadastro-Estoque'!A:G,1,FALSE)),"",VLOOKUP(A1610,'Cadastro-Estoque'!A:G,3,FALSE))</f>
        <v/>
      </c>
    </row>
    <row r="1611" spans="5:8" ht="18.75" customHeight="1" x14ac:dyDescent="0.25">
      <c r="E1611" s="2" t="str">
        <f t="shared" si="25"/>
        <v/>
      </c>
      <c r="F1611" s="2" t="str">
        <f>IF(ISBLANK(A1611),"",IF(ISERROR(VLOOKUP(A1611,'Cadastro-Estoque'!A:G,1,FALSE)),"Produto não cadastrado",VLOOKUP(A1611,'Cadastro-Estoque'!A:G,4,FALSE)))</f>
        <v/>
      </c>
      <c r="G1611" s="2" t="str">
        <f>IF(ISBLANK(A1611),"",IF(ISERROR(VLOOKUP(A1611,'Cadastro-Estoque'!A:G,1,FALSE)),"Produto não cadastrado",VLOOKUP(A1611,'Cadastro-Estoque'!A:G,2,FALSE)))</f>
        <v/>
      </c>
      <c r="H1611" s="2" t="str">
        <f>IF(ISERROR(VLOOKUP(A1611,'Cadastro-Estoque'!A:G,1,FALSE)),"",VLOOKUP(A1611,'Cadastro-Estoque'!A:G,3,FALSE))</f>
        <v/>
      </c>
    </row>
    <row r="1612" spans="5:8" ht="18.75" customHeight="1" x14ac:dyDescent="0.25">
      <c r="E1612" s="2" t="str">
        <f t="shared" si="25"/>
        <v/>
      </c>
      <c r="F1612" s="2" t="str">
        <f>IF(ISBLANK(A1612),"",IF(ISERROR(VLOOKUP(A1612,'Cadastro-Estoque'!A:G,1,FALSE)),"Produto não cadastrado",VLOOKUP(A1612,'Cadastro-Estoque'!A:G,4,FALSE)))</f>
        <v/>
      </c>
      <c r="G1612" s="2" t="str">
        <f>IF(ISBLANK(A1612),"",IF(ISERROR(VLOOKUP(A1612,'Cadastro-Estoque'!A:G,1,FALSE)),"Produto não cadastrado",VLOOKUP(A1612,'Cadastro-Estoque'!A:G,2,FALSE)))</f>
        <v/>
      </c>
      <c r="H1612" s="2" t="str">
        <f>IF(ISERROR(VLOOKUP(A1612,'Cadastro-Estoque'!A:G,1,FALSE)),"",VLOOKUP(A1612,'Cadastro-Estoque'!A:G,3,FALSE))</f>
        <v/>
      </c>
    </row>
    <row r="1613" spans="5:8" ht="18.75" customHeight="1" x14ac:dyDescent="0.25">
      <c r="E1613" s="2" t="str">
        <f t="shared" si="25"/>
        <v/>
      </c>
      <c r="F1613" s="2" t="str">
        <f>IF(ISBLANK(A1613),"",IF(ISERROR(VLOOKUP(A1613,'Cadastro-Estoque'!A:G,1,FALSE)),"Produto não cadastrado",VLOOKUP(A1613,'Cadastro-Estoque'!A:G,4,FALSE)))</f>
        <v/>
      </c>
      <c r="G1613" s="2" t="str">
        <f>IF(ISBLANK(A1613),"",IF(ISERROR(VLOOKUP(A1613,'Cadastro-Estoque'!A:G,1,FALSE)),"Produto não cadastrado",VLOOKUP(A1613,'Cadastro-Estoque'!A:G,2,FALSE)))</f>
        <v/>
      </c>
      <c r="H1613" s="2" t="str">
        <f>IF(ISERROR(VLOOKUP(A1613,'Cadastro-Estoque'!A:G,1,FALSE)),"",VLOOKUP(A1613,'Cadastro-Estoque'!A:G,3,FALSE))</f>
        <v/>
      </c>
    </row>
    <row r="1614" spans="5:8" ht="18.75" customHeight="1" x14ac:dyDescent="0.25">
      <c r="E1614" s="2" t="str">
        <f t="shared" si="25"/>
        <v/>
      </c>
      <c r="F1614" s="2" t="str">
        <f>IF(ISBLANK(A1614),"",IF(ISERROR(VLOOKUP(A1614,'Cadastro-Estoque'!A:G,1,FALSE)),"Produto não cadastrado",VLOOKUP(A1614,'Cadastro-Estoque'!A:G,4,FALSE)))</f>
        <v/>
      </c>
      <c r="G1614" s="2" t="str">
        <f>IF(ISBLANK(A1614),"",IF(ISERROR(VLOOKUP(A1614,'Cadastro-Estoque'!A:G,1,FALSE)),"Produto não cadastrado",VLOOKUP(A1614,'Cadastro-Estoque'!A:G,2,FALSE)))</f>
        <v/>
      </c>
      <c r="H1614" s="2" t="str">
        <f>IF(ISERROR(VLOOKUP(A1614,'Cadastro-Estoque'!A:G,1,FALSE)),"",VLOOKUP(A1614,'Cadastro-Estoque'!A:G,3,FALSE))</f>
        <v/>
      </c>
    </row>
    <row r="1615" spans="5:8" ht="18.75" customHeight="1" x14ac:dyDescent="0.25">
      <c r="E1615" s="2" t="str">
        <f t="shared" si="25"/>
        <v/>
      </c>
      <c r="F1615" s="2" t="str">
        <f>IF(ISBLANK(A1615),"",IF(ISERROR(VLOOKUP(A1615,'Cadastro-Estoque'!A:G,1,FALSE)),"Produto não cadastrado",VLOOKUP(A1615,'Cadastro-Estoque'!A:G,4,FALSE)))</f>
        <v/>
      </c>
      <c r="G1615" s="2" t="str">
        <f>IF(ISBLANK(A1615),"",IF(ISERROR(VLOOKUP(A1615,'Cadastro-Estoque'!A:G,1,FALSE)),"Produto não cadastrado",VLOOKUP(A1615,'Cadastro-Estoque'!A:G,2,FALSE)))</f>
        <v/>
      </c>
      <c r="H1615" s="2" t="str">
        <f>IF(ISERROR(VLOOKUP(A1615,'Cadastro-Estoque'!A:G,1,FALSE)),"",VLOOKUP(A1615,'Cadastro-Estoque'!A:G,3,FALSE))</f>
        <v/>
      </c>
    </row>
    <row r="1616" spans="5:8" ht="18.75" customHeight="1" x14ac:dyDescent="0.25">
      <c r="E1616" s="2" t="str">
        <f t="shared" si="25"/>
        <v/>
      </c>
      <c r="F1616" s="2" t="str">
        <f>IF(ISBLANK(A1616),"",IF(ISERROR(VLOOKUP(A1616,'Cadastro-Estoque'!A:G,1,FALSE)),"Produto não cadastrado",VLOOKUP(A1616,'Cadastro-Estoque'!A:G,4,FALSE)))</f>
        <v/>
      </c>
      <c r="G1616" s="2" t="str">
        <f>IF(ISBLANK(A1616),"",IF(ISERROR(VLOOKUP(A1616,'Cadastro-Estoque'!A:G,1,FALSE)),"Produto não cadastrado",VLOOKUP(A1616,'Cadastro-Estoque'!A:G,2,FALSE)))</f>
        <v/>
      </c>
      <c r="H1616" s="2" t="str">
        <f>IF(ISERROR(VLOOKUP(A1616,'Cadastro-Estoque'!A:G,1,FALSE)),"",VLOOKUP(A1616,'Cadastro-Estoque'!A:G,3,FALSE))</f>
        <v/>
      </c>
    </row>
    <row r="1617" spans="5:8" ht="18.75" customHeight="1" x14ac:dyDescent="0.25">
      <c r="E1617" s="2" t="str">
        <f t="shared" si="25"/>
        <v/>
      </c>
      <c r="F1617" s="2" t="str">
        <f>IF(ISBLANK(A1617),"",IF(ISERROR(VLOOKUP(A1617,'Cadastro-Estoque'!A:G,1,FALSE)),"Produto não cadastrado",VLOOKUP(A1617,'Cadastro-Estoque'!A:G,4,FALSE)))</f>
        <v/>
      </c>
      <c r="G1617" s="2" t="str">
        <f>IF(ISBLANK(A1617),"",IF(ISERROR(VLOOKUP(A1617,'Cadastro-Estoque'!A:G,1,FALSE)),"Produto não cadastrado",VLOOKUP(A1617,'Cadastro-Estoque'!A:G,2,FALSE)))</f>
        <v/>
      </c>
      <c r="H1617" s="2" t="str">
        <f>IF(ISERROR(VLOOKUP(A1617,'Cadastro-Estoque'!A:G,1,FALSE)),"",VLOOKUP(A1617,'Cadastro-Estoque'!A:G,3,FALSE))</f>
        <v/>
      </c>
    </row>
    <row r="1618" spans="5:8" ht="18.75" customHeight="1" x14ac:dyDescent="0.25">
      <c r="E1618" s="2" t="str">
        <f t="shared" si="25"/>
        <v/>
      </c>
      <c r="F1618" s="2" t="str">
        <f>IF(ISBLANK(A1618),"",IF(ISERROR(VLOOKUP(A1618,'Cadastro-Estoque'!A:G,1,FALSE)),"Produto não cadastrado",VLOOKUP(A1618,'Cadastro-Estoque'!A:G,4,FALSE)))</f>
        <v/>
      </c>
      <c r="G1618" s="2" t="str">
        <f>IF(ISBLANK(A1618),"",IF(ISERROR(VLOOKUP(A1618,'Cadastro-Estoque'!A:G,1,FALSE)),"Produto não cadastrado",VLOOKUP(A1618,'Cadastro-Estoque'!A:G,2,FALSE)))</f>
        <v/>
      </c>
      <c r="H1618" s="2" t="str">
        <f>IF(ISERROR(VLOOKUP(A1618,'Cadastro-Estoque'!A:G,1,FALSE)),"",VLOOKUP(A1618,'Cadastro-Estoque'!A:G,3,FALSE))</f>
        <v/>
      </c>
    </row>
    <row r="1619" spans="5:8" ht="18.75" customHeight="1" x14ac:dyDescent="0.25">
      <c r="E1619" s="2" t="str">
        <f t="shared" si="25"/>
        <v/>
      </c>
      <c r="F1619" s="2" t="str">
        <f>IF(ISBLANK(A1619),"",IF(ISERROR(VLOOKUP(A1619,'Cadastro-Estoque'!A:G,1,FALSE)),"Produto não cadastrado",VLOOKUP(A1619,'Cadastro-Estoque'!A:G,4,FALSE)))</f>
        <v/>
      </c>
      <c r="G1619" s="2" t="str">
        <f>IF(ISBLANK(A1619),"",IF(ISERROR(VLOOKUP(A1619,'Cadastro-Estoque'!A:G,1,FALSE)),"Produto não cadastrado",VLOOKUP(A1619,'Cadastro-Estoque'!A:G,2,FALSE)))</f>
        <v/>
      </c>
      <c r="H1619" s="2" t="str">
        <f>IF(ISERROR(VLOOKUP(A1619,'Cadastro-Estoque'!A:G,1,FALSE)),"",VLOOKUP(A1619,'Cadastro-Estoque'!A:G,3,FALSE))</f>
        <v/>
      </c>
    </row>
    <row r="1620" spans="5:8" ht="18.75" customHeight="1" x14ac:dyDescent="0.25">
      <c r="E1620" s="2" t="str">
        <f t="shared" si="25"/>
        <v/>
      </c>
      <c r="F1620" s="2" t="str">
        <f>IF(ISBLANK(A1620),"",IF(ISERROR(VLOOKUP(A1620,'Cadastro-Estoque'!A:G,1,FALSE)),"Produto não cadastrado",VLOOKUP(A1620,'Cadastro-Estoque'!A:G,4,FALSE)))</f>
        <v/>
      </c>
      <c r="G1620" s="2" t="str">
        <f>IF(ISBLANK(A1620),"",IF(ISERROR(VLOOKUP(A1620,'Cadastro-Estoque'!A:G,1,FALSE)),"Produto não cadastrado",VLOOKUP(A1620,'Cadastro-Estoque'!A:G,2,FALSE)))</f>
        <v/>
      </c>
      <c r="H1620" s="2" t="str">
        <f>IF(ISERROR(VLOOKUP(A1620,'Cadastro-Estoque'!A:G,1,FALSE)),"",VLOOKUP(A1620,'Cadastro-Estoque'!A:G,3,FALSE))</f>
        <v/>
      </c>
    </row>
    <row r="1621" spans="5:8" ht="18.75" customHeight="1" x14ac:dyDescent="0.25">
      <c r="E1621" s="2" t="str">
        <f t="shared" si="25"/>
        <v/>
      </c>
      <c r="F1621" s="2" t="str">
        <f>IF(ISBLANK(A1621),"",IF(ISERROR(VLOOKUP(A1621,'Cadastro-Estoque'!A:G,1,FALSE)),"Produto não cadastrado",VLOOKUP(A1621,'Cadastro-Estoque'!A:G,4,FALSE)))</f>
        <v/>
      </c>
      <c r="G1621" s="2" t="str">
        <f>IF(ISBLANK(A1621),"",IF(ISERROR(VLOOKUP(A1621,'Cadastro-Estoque'!A:G,1,FALSE)),"Produto não cadastrado",VLOOKUP(A1621,'Cadastro-Estoque'!A:G,2,FALSE)))</f>
        <v/>
      </c>
      <c r="H1621" s="2" t="str">
        <f>IF(ISERROR(VLOOKUP(A1621,'Cadastro-Estoque'!A:G,1,FALSE)),"",VLOOKUP(A1621,'Cadastro-Estoque'!A:G,3,FALSE))</f>
        <v/>
      </c>
    </row>
    <row r="1622" spans="5:8" ht="18.75" customHeight="1" x14ac:dyDescent="0.25">
      <c r="E1622" s="2" t="str">
        <f t="shared" si="25"/>
        <v/>
      </c>
      <c r="F1622" s="2" t="str">
        <f>IF(ISBLANK(A1622),"",IF(ISERROR(VLOOKUP(A1622,'Cadastro-Estoque'!A:G,1,FALSE)),"Produto não cadastrado",VLOOKUP(A1622,'Cadastro-Estoque'!A:G,4,FALSE)))</f>
        <v/>
      </c>
      <c r="G1622" s="2" t="str">
        <f>IF(ISBLANK(A1622),"",IF(ISERROR(VLOOKUP(A1622,'Cadastro-Estoque'!A:G,1,FALSE)),"Produto não cadastrado",VLOOKUP(A1622,'Cadastro-Estoque'!A:G,2,FALSE)))</f>
        <v/>
      </c>
      <c r="H1622" s="2" t="str">
        <f>IF(ISERROR(VLOOKUP(A1622,'Cadastro-Estoque'!A:G,1,FALSE)),"",VLOOKUP(A1622,'Cadastro-Estoque'!A:G,3,FALSE))</f>
        <v/>
      </c>
    </row>
    <row r="1623" spans="5:8" ht="18.75" customHeight="1" x14ac:dyDescent="0.25">
      <c r="E1623" s="2" t="str">
        <f t="shared" si="25"/>
        <v/>
      </c>
      <c r="F1623" s="2" t="str">
        <f>IF(ISBLANK(A1623),"",IF(ISERROR(VLOOKUP(A1623,'Cadastro-Estoque'!A:G,1,FALSE)),"Produto não cadastrado",VLOOKUP(A1623,'Cadastro-Estoque'!A:G,4,FALSE)))</f>
        <v/>
      </c>
      <c r="G1623" s="2" t="str">
        <f>IF(ISBLANK(A1623),"",IF(ISERROR(VLOOKUP(A1623,'Cadastro-Estoque'!A:G,1,FALSE)),"Produto não cadastrado",VLOOKUP(A1623,'Cadastro-Estoque'!A:G,2,FALSE)))</f>
        <v/>
      </c>
      <c r="H1623" s="2" t="str">
        <f>IF(ISERROR(VLOOKUP(A1623,'Cadastro-Estoque'!A:G,1,FALSE)),"",VLOOKUP(A1623,'Cadastro-Estoque'!A:G,3,FALSE))</f>
        <v/>
      </c>
    </row>
    <row r="1624" spans="5:8" ht="18.75" customHeight="1" x14ac:dyDescent="0.25">
      <c r="E1624" s="2" t="str">
        <f t="shared" si="25"/>
        <v/>
      </c>
      <c r="F1624" s="2" t="str">
        <f>IF(ISBLANK(A1624),"",IF(ISERROR(VLOOKUP(A1624,'Cadastro-Estoque'!A:G,1,FALSE)),"Produto não cadastrado",VLOOKUP(A1624,'Cadastro-Estoque'!A:G,4,FALSE)))</f>
        <v/>
      </c>
      <c r="G1624" s="2" t="str">
        <f>IF(ISBLANK(A1624),"",IF(ISERROR(VLOOKUP(A1624,'Cadastro-Estoque'!A:G,1,FALSE)),"Produto não cadastrado",VLOOKUP(A1624,'Cadastro-Estoque'!A:G,2,FALSE)))</f>
        <v/>
      </c>
      <c r="H1624" s="2" t="str">
        <f>IF(ISERROR(VLOOKUP(A1624,'Cadastro-Estoque'!A:G,1,FALSE)),"",VLOOKUP(A1624,'Cadastro-Estoque'!A:G,3,FALSE))</f>
        <v/>
      </c>
    </row>
    <row r="1625" spans="5:8" ht="18.75" customHeight="1" x14ac:dyDescent="0.25">
      <c r="E1625" s="2" t="str">
        <f t="shared" si="25"/>
        <v/>
      </c>
      <c r="F1625" s="2" t="str">
        <f>IF(ISBLANK(A1625),"",IF(ISERROR(VLOOKUP(A1625,'Cadastro-Estoque'!A:G,1,FALSE)),"Produto não cadastrado",VLOOKUP(A1625,'Cadastro-Estoque'!A:G,4,FALSE)))</f>
        <v/>
      </c>
      <c r="G1625" s="2" t="str">
        <f>IF(ISBLANK(A1625),"",IF(ISERROR(VLOOKUP(A1625,'Cadastro-Estoque'!A:G,1,FALSE)),"Produto não cadastrado",VLOOKUP(A1625,'Cadastro-Estoque'!A:G,2,FALSE)))</f>
        <v/>
      </c>
      <c r="H1625" s="2" t="str">
        <f>IF(ISERROR(VLOOKUP(A1625,'Cadastro-Estoque'!A:G,1,FALSE)),"",VLOOKUP(A1625,'Cadastro-Estoque'!A:G,3,FALSE))</f>
        <v/>
      </c>
    </row>
    <row r="1626" spans="5:8" ht="18.75" customHeight="1" x14ac:dyDescent="0.25">
      <c r="E1626" s="2" t="str">
        <f t="shared" si="25"/>
        <v/>
      </c>
      <c r="F1626" s="2" t="str">
        <f>IF(ISBLANK(A1626),"",IF(ISERROR(VLOOKUP(A1626,'Cadastro-Estoque'!A:G,1,FALSE)),"Produto não cadastrado",VLOOKUP(A1626,'Cadastro-Estoque'!A:G,4,FALSE)))</f>
        <v/>
      </c>
      <c r="G1626" s="2" t="str">
        <f>IF(ISBLANK(A1626),"",IF(ISERROR(VLOOKUP(A1626,'Cadastro-Estoque'!A:G,1,FALSE)),"Produto não cadastrado",VLOOKUP(A1626,'Cadastro-Estoque'!A:G,2,FALSE)))</f>
        <v/>
      </c>
      <c r="H1626" s="2" t="str">
        <f>IF(ISERROR(VLOOKUP(A1626,'Cadastro-Estoque'!A:G,1,FALSE)),"",VLOOKUP(A1626,'Cadastro-Estoque'!A:G,3,FALSE))</f>
        <v/>
      </c>
    </row>
    <row r="1627" spans="5:8" ht="18.75" customHeight="1" x14ac:dyDescent="0.25">
      <c r="E1627" s="2" t="str">
        <f t="shared" si="25"/>
        <v/>
      </c>
      <c r="F1627" s="2" t="str">
        <f>IF(ISBLANK(A1627),"",IF(ISERROR(VLOOKUP(A1627,'Cadastro-Estoque'!A:G,1,FALSE)),"Produto não cadastrado",VLOOKUP(A1627,'Cadastro-Estoque'!A:G,4,FALSE)))</f>
        <v/>
      </c>
      <c r="G1627" s="2" t="str">
        <f>IF(ISBLANK(A1627),"",IF(ISERROR(VLOOKUP(A1627,'Cadastro-Estoque'!A:G,1,FALSE)),"Produto não cadastrado",VLOOKUP(A1627,'Cadastro-Estoque'!A:G,2,FALSE)))</f>
        <v/>
      </c>
      <c r="H1627" s="2" t="str">
        <f>IF(ISERROR(VLOOKUP(A1627,'Cadastro-Estoque'!A:G,1,FALSE)),"",VLOOKUP(A1627,'Cadastro-Estoque'!A:G,3,FALSE))</f>
        <v/>
      </c>
    </row>
    <row r="1628" spans="5:8" ht="18.75" customHeight="1" x14ac:dyDescent="0.25">
      <c r="E1628" s="2" t="str">
        <f t="shared" si="25"/>
        <v/>
      </c>
      <c r="F1628" s="2" t="str">
        <f>IF(ISBLANK(A1628),"",IF(ISERROR(VLOOKUP(A1628,'Cadastro-Estoque'!A:G,1,FALSE)),"Produto não cadastrado",VLOOKUP(A1628,'Cadastro-Estoque'!A:G,4,FALSE)))</f>
        <v/>
      </c>
      <c r="G1628" s="2" t="str">
        <f>IF(ISBLANK(A1628),"",IF(ISERROR(VLOOKUP(A1628,'Cadastro-Estoque'!A:G,1,FALSE)),"Produto não cadastrado",VLOOKUP(A1628,'Cadastro-Estoque'!A:G,2,FALSE)))</f>
        <v/>
      </c>
      <c r="H1628" s="2" t="str">
        <f>IF(ISERROR(VLOOKUP(A1628,'Cadastro-Estoque'!A:G,1,FALSE)),"",VLOOKUP(A1628,'Cadastro-Estoque'!A:G,3,FALSE))</f>
        <v/>
      </c>
    </row>
    <row r="1629" spans="5:8" ht="18.75" customHeight="1" x14ac:dyDescent="0.25">
      <c r="E1629" s="2" t="str">
        <f t="shared" si="25"/>
        <v/>
      </c>
      <c r="F1629" s="2" t="str">
        <f>IF(ISBLANK(A1629),"",IF(ISERROR(VLOOKUP(A1629,'Cadastro-Estoque'!A:G,1,FALSE)),"Produto não cadastrado",VLOOKUP(A1629,'Cadastro-Estoque'!A:G,4,FALSE)))</f>
        <v/>
      </c>
      <c r="G1629" s="2" t="str">
        <f>IF(ISBLANK(A1629),"",IF(ISERROR(VLOOKUP(A1629,'Cadastro-Estoque'!A:G,1,FALSE)),"Produto não cadastrado",VLOOKUP(A1629,'Cadastro-Estoque'!A:G,2,FALSE)))</f>
        <v/>
      </c>
      <c r="H1629" s="2" t="str">
        <f>IF(ISERROR(VLOOKUP(A1629,'Cadastro-Estoque'!A:G,1,FALSE)),"",VLOOKUP(A1629,'Cadastro-Estoque'!A:G,3,FALSE))</f>
        <v/>
      </c>
    </row>
    <row r="1630" spans="5:8" ht="18.75" customHeight="1" x14ac:dyDescent="0.25">
      <c r="E1630" s="2" t="str">
        <f t="shared" si="25"/>
        <v/>
      </c>
      <c r="F1630" s="2" t="str">
        <f>IF(ISBLANK(A1630),"",IF(ISERROR(VLOOKUP(A1630,'Cadastro-Estoque'!A:G,1,FALSE)),"Produto não cadastrado",VLOOKUP(A1630,'Cadastro-Estoque'!A:G,4,FALSE)))</f>
        <v/>
      </c>
      <c r="G1630" s="2" t="str">
        <f>IF(ISBLANK(A1630),"",IF(ISERROR(VLOOKUP(A1630,'Cadastro-Estoque'!A:G,1,FALSE)),"Produto não cadastrado",VLOOKUP(A1630,'Cadastro-Estoque'!A:G,2,FALSE)))</f>
        <v/>
      </c>
      <c r="H1630" s="2" t="str">
        <f>IF(ISERROR(VLOOKUP(A1630,'Cadastro-Estoque'!A:G,1,FALSE)),"",VLOOKUP(A1630,'Cadastro-Estoque'!A:G,3,FALSE))</f>
        <v/>
      </c>
    </row>
    <row r="1631" spans="5:8" ht="18.75" customHeight="1" x14ac:dyDescent="0.25">
      <c r="E1631" s="2" t="str">
        <f t="shared" si="25"/>
        <v/>
      </c>
      <c r="F1631" s="2" t="str">
        <f>IF(ISBLANK(A1631),"",IF(ISERROR(VLOOKUP(A1631,'Cadastro-Estoque'!A:G,1,FALSE)),"Produto não cadastrado",VLOOKUP(A1631,'Cadastro-Estoque'!A:G,4,FALSE)))</f>
        <v/>
      </c>
      <c r="G1631" s="2" t="str">
        <f>IF(ISBLANK(A1631),"",IF(ISERROR(VLOOKUP(A1631,'Cadastro-Estoque'!A:G,1,FALSE)),"Produto não cadastrado",VLOOKUP(A1631,'Cadastro-Estoque'!A:G,2,FALSE)))</f>
        <v/>
      </c>
      <c r="H1631" s="2" t="str">
        <f>IF(ISERROR(VLOOKUP(A1631,'Cadastro-Estoque'!A:G,1,FALSE)),"",VLOOKUP(A1631,'Cadastro-Estoque'!A:G,3,FALSE))</f>
        <v/>
      </c>
    </row>
    <row r="1632" spans="5:8" ht="18.75" customHeight="1" x14ac:dyDescent="0.25">
      <c r="E1632" s="2" t="str">
        <f t="shared" si="25"/>
        <v/>
      </c>
      <c r="F1632" s="2" t="str">
        <f>IF(ISBLANK(A1632),"",IF(ISERROR(VLOOKUP(A1632,'Cadastro-Estoque'!A:G,1,FALSE)),"Produto não cadastrado",VLOOKUP(A1632,'Cadastro-Estoque'!A:G,4,FALSE)))</f>
        <v/>
      </c>
      <c r="G1632" s="2" t="str">
        <f>IF(ISBLANK(A1632),"",IF(ISERROR(VLOOKUP(A1632,'Cadastro-Estoque'!A:G,1,FALSE)),"Produto não cadastrado",VLOOKUP(A1632,'Cadastro-Estoque'!A:G,2,FALSE)))</f>
        <v/>
      </c>
      <c r="H1632" s="2" t="str">
        <f>IF(ISERROR(VLOOKUP(A1632,'Cadastro-Estoque'!A:G,1,FALSE)),"",VLOOKUP(A1632,'Cadastro-Estoque'!A:G,3,FALSE))</f>
        <v/>
      </c>
    </row>
    <row r="1633" spans="5:8" ht="18.75" customHeight="1" x14ac:dyDescent="0.25">
      <c r="E1633" s="2" t="str">
        <f t="shared" si="25"/>
        <v/>
      </c>
      <c r="F1633" s="2" t="str">
        <f>IF(ISBLANK(A1633),"",IF(ISERROR(VLOOKUP(A1633,'Cadastro-Estoque'!A:G,1,FALSE)),"Produto não cadastrado",VLOOKUP(A1633,'Cadastro-Estoque'!A:G,4,FALSE)))</f>
        <v/>
      </c>
      <c r="G1633" s="2" t="str">
        <f>IF(ISBLANK(A1633),"",IF(ISERROR(VLOOKUP(A1633,'Cadastro-Estoque'!A:G,1,FALSE)),"Produto não cadastrado",VLOOKUP(A1633,'Cadastro-Estoque'!A:G,2,FALSE)))</f>
        <v/>
      </c>
      <c r="H1633" s="2" t="str">
        <f>IF(ISERROR(VLOOKUP(A1633,'Cadastro-Estoque'!A:G,1,FALSE)),"",VLOOKUP(A1633,'Cadastro-Estoque'!A:G,3,FALSE))</f>
        <v/>
      </c>
    </row>
    <row r="1634" spans="5:8" ht="18.75" customHeight="1" x14ac:dyDescent="0.25">
      <c r="E1634" s="2" t="str">
        <f t="shared" si="25"/>
        <v/>
      </c>
      <c r="F1634" s="2" t="str">
        <f>IF(ISBLANK(A1634),"",IF(ISERROR(VLOOKUP(A1634,'Cadastro-Estoque'!A:G,1,FALSE)),"Produto não cadastrado",VLOOKUP(A1634,'Cadastro-Estoque'!A:G,4,FALSE)))</f>
        <v/>
      </c>
      <c r="G1634" s="2" t="str">
        <f>IF(ISBLANK(A1634),"",IF(ISERROR(VLOOKUP(A1634,'Cadastro-Estoque'!A:G,1,FALSE)),"Produto não cadastrado",VLOOKUP(A1634,'Cadastro-Estoque'!A:G,2,FALSE)))</f>
        <v/>
      </c>
      <c r="H1634" s="2" t="str">
        <f>IF(ISERROR(VLOOKUP(A1634,'Cadastro-Estoque'!A:G,1,FALSE)),"",VLOOKUP(A1634,'Cadastro-Estoque'!A:G,3,FALSE))</f>
        <v/>
      </c>
    </row>
    <row r="1635" spans="5:8" ht="18.75" customHeight="1" x14ac:dyDescent="0.25">
      <c r="E1635" s="2" t="str">
        <f t="shared" si="25"/>
        <v/>
      </c>
      <c r="F1635" s="2" t="str">
        <f>IF(ISBLANK(A1635),"",IF(ISERROR(VLOOKUP(A1635,'Cadastro-Estoque'!A:G,1,FALSE)),"Produto não cadastrado",VLOOKUP(A1635,'Cadastro-Estoque'!A:G,4,FALSE)))</f>
        <v/>
      </c>
      <c r="G1635" s="2" t="str">
        <f>IF(ISBLANK(A1635),"",IF(ISERROR(VLOOKUP(A1635,'Cadastro-Estoque'!A:G,1,FALSE)),"Produto não cadastrado",VLOOKUP(A1635,'Cadastro-Estoque'!A:G,2,FALSE)))</f>
        <v/>
      </c>
      <c r="H1635" s="2" t="str">
        <f>IF(ISERROR(VLOOKUP(A1635,'Cadastro-Estoque'!A:G,1,FALSE)),"",VLOOKUP(A1635,'Cadastro-Estoque'!A:G,3,FALSE))</f>
        <v/>
      </c>
    </row>
    <row r="1636" spans="5:8" ht="18.75" customHeight="1" x14ac:dyDescent="0.25">
      <c r="E1636" s="2" t="str">
        <f t="shared" si="25"/>
        <v/>
      </c>
      <c r="F1636" s="2" t="str">
        <f>IF(ISBLANK(A1636),"",IF(ISERROR(VLOOKUP(A1636,'Cadastro-Estoque'!A:G,1,FALSE)),"Produto não cadastrado",VLOOKUP(A1636,'Cadastro-Estoque'!A:G,4,FALSE)))</f>
        <v/>
      </c>
      <c r="G1636" s="2" t="str">
        <f>IF(ISBLANK(A1636),"",IF(ISERROR(VLOOKUP(A1636,'Cadastro-Estoque'!A:G,1,FALSE)),"Produto não cadastrado",VLOOKUP(A1636,'Cadastro-Estoque'!A:G,2,FALSE)))</f>
        <v/>
      </c>
      <c r="H1636" s="2" t="str">
        <f>IF(ISERROR(VLOOKUP(A1636,'Cadastro-Estoque'!A:G,1,FALSE)),"",VLOOKUP(A1636,'Cadastro-Estoque'!A:G,3,FALSE))</f>
        <v/>
      </c>
    </row>
    <row r="1637" spans="5:8" ht="18.75" customHeight="1" x14ac:dyDescent="0.25">
      <c r="E1637" s="2" t="str">
        <f t="shared" si="25"/>
        <v/>
      </c>
      <c r="F1637" s="2" t="str">
        <f>IF(ISBLANK(A1637),"",IF(ISERROR(VLOOKUP(A1637,'Cadastro-Estoque'!A:G,1,FALSE)),"Produto não cadastrado",VLOOKUP(A1637,'Cadastro-Estoque'!A:G,4,FALSE)))</f>
        <v/>
      </c>
      <c r="G1637" s="2" t="str">
        <f>IF(ISBLANK(A1637),"",IF(ISERROR(VLOOKUP(A1637,'Cadastro-Estoque'!A:G,1,FALSE)),"Produto não cadastrado",VLOOKUP(A1637,'Cadastro-Estoque'!A:G,2,FALSE)))</f>
        <v/>
      </c>
      <c r="H1637" s="2" t="str">
        <f>IF(ISERROR(VLOOKUP(A1637,'Cadastro-Estoque'!A:G,1,FALSE)),"",VLOOKUP(A1637,'Cadastro-Estoque'!A:G,3,FALSE))</f>
        <v/>
      </c>
    </row>
    <row r="1638" spans="5:8" ht="18.75" customHeight="1" x14ac:dyDescent="0.25">
      <c r="E1638" s="2" t="str">
        <f t="shared" si="25"/>
        <v/>
      </c>
      <c r="F1638" s="2" t="str">
        <f>IF(ISBLANK(A1638),"",IF(ISERROR(VLOOKUP(A1638,'Cadastro-Estoque'!A:G,1,FALSE)),"Produto não cadastrado",VLOOKUP(A1638,'Cadastro-Estoque'!A:G,4,FALSE)))</f>
        <v/>
      </c>
      <c r="G1638" s="2" t="str">
        <f>IF(ISBLANK(A1638),"",IF(ISERROR(VLOOKUP(A1638,'Cadastro-Estoque'!A:G,1,FALSE)),"Produto não cadastrado",VLOOKUP(A1638,'Cadastro-Estoque'!A:G,2,FALSE)))</f>
        <v/>
      </c>
      <c r="H1638" s="2" t="str">
        <f>IF(ISERROR(VLOOKUP(A1638,'Cadastro-Estoque'!A:G,1,FALSE)),"",VLOOKUP(A1638,'Cadastro-Estoque'!A:G,3,FALSE))</f>
        <v/>
      </c>
    </row>
    <row r="1639" spans="5:8" ht="18.75" customHeight="1" x14ac:dyDescent="0.25">
      <c r="E1639" s="2" t="str">
        <f t="shared" si="25"/>
        <v/>
      </c>
      <c r="F1639" s="2" t="str">
        <f>IF(ISBLANK(A1639),"",IF(ISERROR(VLOOKUP(A1639,'Cadastro-Estoque'!A:G,1,FALSE)),"Produto não cadastrado",VLOOKUP(A1639,'Cadastro-Estoque'!A:G,4,FALSE)))</f>
        <v/>
      </c>
      <c r="G1639" s="2" t="str">
        <f>IF(ISBLANK(A1639),"",IF(ISERROR(VLOOKUP(A1639,'Cadastro-Estoque'!A:G,1,FALSE)),"Produto não cadastrado",VLOOKUP(A1639,'Cadastro-Estoque'!A:G,2,FALSE)))</f>
        <v/>
      </c>
      <c r="H1639" s="2" t="str">
        <f>IF(ISERROR(VLOOKUP(A1639,'Cadastro-Estoque'!A:G,1,FALSE)),"",VLOOKUP(A1639,'Cadastro-Estoque'!A:G,3,FALSE))</f>
        <v/>
      </c>
    </row>
    <row r="1640" spans="5:8" ht="18.75" customHeight="1" x14ac:dyDescent="0.25">
      <c r="E1640" s="2" t="str">
        <f t="shared" si="25"/>
        <v/>
      </c>
      <c r="F1640" s="2" t="str">
        <f>IF(ISBLANK(A1640),"",IF(ISERROR(VLOOKUP(A1640,'Cadastro-Estoque'!A:G,1,FALSE)),"Produto não cadastrado",VLOOKUP(A1640,'Cadastro-Estoque'!A:G,4,FALSE)))</f>
        <v/>
      </c>
      <c r="G1640" s="2" t="str">
        <f>IF(ISBLANK(A1640),"",IF(ISERROR(VLOOKUP(A1640,'Cadastro-Estoque'!A:G,1,FALSE)),"Produto não cadastrado",VLOOKUP(A1640,'Cadastro-Estoque'!A:G,2,FALSE)))</f>
        <v/>
      </c>
      <c r="H1640" s="2" t="str">
        <f>IF(ISERROR(VLOOKUP(A1640,'Cadastro-Estoque'!A:G,1,FALSE)),"",VLOOKUP(A1640,'Cadastro-Estoque'!A:G,3,FALSE))</f>
        <v/>
      </c>
    </row>
    <row r="1641" spans="5:8" ht="18.75" customHeight="1" x14ac:dyDescent="0.25">
      <c r="E1641" s="2" t="str">
        <f t="shared" si="25"/>
        <v/>
      </c>
      <c r="F1641" s="2" t="str">
        <f>IF(ISBLANK(A1641),"",IF(ISERROR(VLOOKUP(A1641,'Cadastro-Estoque'!A:G,1,FALSE)),"Produto não cadastrado",VLOOKUP(A1641,'Cadastro-Estoque'!A:G,4,FALSE)))</f>
        <v/>
      </c>
      <c r="G1641" s="2" t="str">
        <f>IF(ISBLANK(A1641),"",IF(ISERROR(VLOOKUP(A1641,'Cadastro-Estoque'!A:G,1,FALSE)),"Produto não cadastrado",VLOOKUP(A1641,'Cadastro-Estoque'!A:G,2,FALSE)))</f>
        <v/>
      </c>
      <c r="H1641" s="2" t="str">
        <f>IF(ISERROR(VLOOKUP(A1641,'Cadastro-Estoque'!A:G,1,FALSE)),"",VLOOKUP(A1641,'Cadastro-Estoque'!A:G,3,FALSE))</f>
        <v/>
      </c>
    </row>
    <row r="1642" spans="5:8" ht="18.75" customHeight="1" x14ac:dyDescent="0.25">
      <c r="E1642" s="2" t="str">
        <f t="shared" si="25"/>
        <v/>
      </c>
      <c r="F1642" s="2" t="str">
        <f>IF(ISBLANK(A1642),"",IF(ISERROR(VLOOKUP(A1642,'Cadastro-Estoque'!A:G,1,FALSE)),"Produto não cadastrado",VLOOKUP(A1642,'Cadastro-Estoque'!A:G,4,FALSE)))</f>
        <v/>
      </c>
      <c r="G1642" s="2" t="str">
        <f>IF(ISBLANK(A1642),"",IF(ISERROR(VLOOKUP(A1642,'Cadastro-Estoque'!A:G,1,FALSE)),"Produto não cadastrado",VLOOKUP(A1642,'Cadastro-Estoque'!A:G,2,FALSE)))</f>
        <v/>
      </c>
      <c r="H1642" s="2" t="str">
        <f>IF(ISERROR(VLOOKUP(A1642,'Cadastro-Estoque'!A:G,1,FALSE)),"",VLOOKUP(A1642,'Cadastro-Estoque'!A:G,3,FALSE))</f>
        <v/>
      </c>
    </row>
    <row r="1643" spans="5:8" ht="18.75" customHeight="1" x14ac:dyDescent="0.25">
      <c r="E1643" s="2" t="str">
        <f t="shared" si="25"/>
        <v/>
      </c>
      <c r="F1643" s="2" t="str">
        <f>IF(ISBLANK(A1643),"",IF(ISERROR(VLOOKUP(A1643,'Cadastro-Estoque'!A:G,1,FALSE)),"Produto não cadastrado",VLOOKUP(A1643,'Cadastro-Estoque'!A:G,4,FALSE)))</f>
        <v/>
      </c>
      <c r="G1643" s="2" t="str">
        <f>IF(ISBLANK(A1643),"",IF(ISERROR(VLOOKUP(A1643,'Cadastro-Estoque'!A:G,1,FALSE)),"Produto não cadastrado",VLOOKUP(A1643,'Cadastro-Estoque'!A:G,2,FALSE)))</f>
        <v/>
      </c>
      <c r="H1643" s="2" t="str">
        <f>IF(ISERROR(VLOOKUP(A1643,'Cadastro-Estoque'!A:G,1,FALSE)),"",VLOOKUP(A1643,'Cadastro-Estoque'!A:G,3,FALSE))</f>
        <v/>
      </c>
    </row>
    <row r="1644" spans="5:8" ht="18.75" customHeight="1" x14ac:dyDescent="0.25">
      <c r="E1644" s="2" t="str">
        <f t="shared" si="25"/>
        <v/>
      </c>
      <c r="F1644" s="2" t="str">
        <f>IF(ISBLANK(A1644),"",IF(ISERROR(VLOOKUP(A1644,'Cadastro-Estoque'!A:G,1,FALSE)),"Produto não cadastrado",VLOOKUP(A1644,'Cadastro-Estoque'!A:G,4,FALSE)))</f>
        <v/>
      </c>
      <c r="G1644" s="2" t="str">
        <f>IF(ISBLANK(A1644),"",IF(ISERROR(VLOOKUP(A1644,'Cadastro-Estoque'!A:G,1,FALSE)),"Produto não cadastrado",VLOOKUP(A1644,'Cadastro-Estoque'!A:G,2,FALSE)))</f>
        <v/>
      </c>
      <c r="H1644" s="2" t="str">
        <f>IF(ISERROR(VLOOKUP(A1644,'Cadastro-Estoque'!A:G,1,FALSE)),"",VLOOKUP(A1644,'Cadastro-Estoque'!A:G,3,FALSE))</f>
        <v/>
      </c>
    </row>
    <row r="1645" spans="5:8" ht="18.75" customHeight="1" x14ac:dyDescent="0.25">
      <c r="E1645" s="2" t="str">
        <f t="shared" si="25"/>
        <v/>
      </c>
      <c r="F1645" s="2" t="str">
        <f>IF(ISBLANK(A1645),"",IF(ISERROR(VLOOKUP(A1645,'Cadastro-Estoque'!A:G,1,FALSE)),"Produto não cadastrado",VLOOKUP(A1645,'Cadastro-Estoque'!A:G,4,FALSE)))</f>
        <v/>
      </c>
      <c r="G1645" s="2" t="str">
        <f>IF(ISBLANK(A1645),"",IF(ISERROR(VLOOKUP(A1645,'Cadastro-Estoque'!A:G,1,FALSE)),"Produto não cadastrado",VLOOKUP(A1645,'Cadastro-Estoque'!A:G,2,FALSE)))</f>
        <v/>
      </c>
      <c r="H1645" s="2" t="str">
        <f>IF(ISERROR(VLOOKUP(A1645,'Cadastro-Estoque'!A:G,1,FALSE)),"",VLOOKUP(A1645,'Cadastro-Estoque'!A:G,3,FALSE))</f>
        <v/>
      </c>
    </row>
    <row r="1646" spans="5:8" ht="18.75" customHeight="1" x14ac:dyDescent="0.25">
      <c r="E1646" s="2" t="str">
        <f t="shared" si="25"/>
        <v/>
      </c>
      <c r="F1646" s="2" t="str">
        <f>IF(ISBLANK(A1646),"",IF(ISERROR(VLOOKUP(A1646,'Cadastro-Estoque'!A:G,1,FALSE)),"Produto não cadastrado",VLOOKUP(A1646,'Cadastro-Estoque'!A:G,4,FALSE)))</f>
        <v/>
      </c>
      <c r="G1646" s="2" t="str">
        <f>IF(ISBLANK(A1646),"",IF(ISERROR(VLOOKUP(A1646,'Cadastro-Estoque'!A:G,1,FALSE)),"Produto não cadastrado",VLOOKUP(A1646,'Cadastro-Estoque'!A:G,2,FALSE)))</f>
        <v/>
      </c>
      <c r="H1646" s="2" t="str">
        <f>IF(ISERROR(VLOOKUP(A1646,'Cadastro-Estoque'!A:G,1,FALSE)),"",VLOOKUP(A1646,'Cadastro-Estoque'!A:G,3,FALSE))</f>
        <v/>
      </c>
    </row>
    <row r="1647" spans="5:8" ht="18.75" customHeight="1" x14ac:dyDescent="0.25">
      <c r="E1647" s="2" t="str">
        <f t="shared" si="25"/>
        <v/>
      </c>
      <c r="F1647" s="2" t="str">
        <f>IF(ISBLANK(A1647),"",IF(ISERROR(VLOOKUP(A1647,'Cadastro-Estoque'!A:G,1,FALSE)),"Produto não cadastrado",VLOOKUP(A1647,'Cadastro-Estoque'!A:G,4,FALSE)))</f>
        <v/>
      </c>
      <c r="G1647" s="2" t="str">
        <f>IF(ISBLANK(A1647),"",IF(ISERROR(VLOOKUP(A1647,'Cadastro-Estoque'!A:G,1,FALSE)),"Produto não cadastrado",VLOOKUP(A1647,'Cadastro-Estoque'!A:G,2,FALSE)))</f>
        <v/>
      </c>
      <c r="H1647" s="2" t="str">
        <f>IF(ISERROR(VLOOKUP(A1647,'Cadastro-Estoque'!A:G,1,FALSE)),"",VLOOKUP(A1647,'Cadastro-Estoque'!A:G,3,FALSE))</f>
        <v/>
      </c>
    </row>
    <row r="1648" spans="5:8" ht="18.75" customHeight="1" x14ac:dyDescent="0.25">
      <c r="E1648" s="2" t="str">
        <f t="shared" si="25"/>
        <v/>
      </c>
      <c r="F1648" s="2" t="str">
        <f>IF(ISBLANK(A1648),"",IF(ISERROR(VLOOKUP(A1648,'Cadastro-Estoque'!A:G,1,FALSE)),"Produto não cadastrado",VLOOKUP(A1648,'Cadastro-Estoque'!A:G,4,FALSE)))</f>
        <v/>
      </c>
      <c r="G1648" s="2" t="str">
        <f>IF(ISBLANK(A1648),"",IF(ISERROR(VLOOKUP(A1648,'Cadastro-Estoque'!A:G,1,FALSE)),"Produto não cadastrado",VLOOKUP(A1648,'Cadastro-Estoque'!A:G,2,FALSE)))</f>
        <v/>
      </c>
      <c r="H1648" s="2" t="str">
        <f>IF(ISERROR(VLOOKUP(A1648,'Cadastro-Estoque'!A:G,1,FALSE)),"",VLOOKUP(A1648,'Cadastro-Estoque'!A:G,3,FALSE))</f>
        <v/>
      </c>
    </row>
    <row r="1649" spans="5:8" ht="18.75" customHeight="1" x14ac:dyDescent="0.25">
      <c r="E1649" s="2" t="str">
        <f t="shared" si="25"/>
        <v/>
      </c>
      <c r="F1649" s="2" t="str">
        <f>IF(ISBLANK(A1649),"",IF(ISERROR(VLOOKUP(A1649,'Cadastro-Estoque'!A:G,1,FALSE)),"Produto não cadastrado",VLOOKUP(A1649,'Cadastro-Estoque'!A:G,4,FALSE)))</f>
        <v/>
      </c>
      <c r="G1649" s="2" t="str">
        <f>IF(ISBLANK(A1649),"",IF(ISERROR(VLOOKUP(A1649,'Cadastro-Estoque'!A:G,1,FALSE)),"Produto não cadastrado",VLOOKUP(A1649,'Cadastro-Estoque'!A:G,2,FALSE)))</f>
        <v/>
      </c>
      <c r="H1649" s="2" t="str">
        <f>IF(ISERROR(VLOOKUP(A1649,'Cadastro-Estoque'!A:G,1,FALSE)),"",VLOOKUP(A1649,'Cadastro-Estoque'!A:G,3,FALSE))</f>
        <v/>
      </c>
    </row>
    <row r="1650" spans="5:8" ht="18.75" customHeight="1" x14ac:dyDescent="0.25">
      <c r="E1650" s="2" t="str">
        <f t="shared" si="25"/>
        <v/>
      </c>
      <c r="F1650" s="2" t="str">
        <f>IF(ISBLANK(A1650),"",IF(ISERROR(VLOOKUP(A1650,'Cadastro-Estoque'!A:G,1,FALSE)),"Produto não cadastrado",VLOOKUP(A1650,'Cadastro-Estoque'!A:G,4,FALSE)))</f>
        <v/>
      </c>
      <c r="G1650" s="2" t="str">
        <f>IF(ISBLANK(A1650),"",IF(ISERROR(VLOOKUP(A1650,'Cadastro-Estoque'!A:G,1,FALSE)),"Produto não cadastrado",VLOOKUP(A1650,'Cadastro-Estoque'!A:G,2,FALSE)))</f>
        <v/>
      </c>
      <c r="H1650" s="2" t="str">
        <f>IF(ISERROR(VLOOKUP(A1650,'Cadastro-Estoque'!A:G,1,FALSE)),"",VLOOKUP(A1650,'Cadastro-Estoque'!A:G,3,FALSE))</f>
        <v/>
      </c>
    </row>
    <row r="1651" spans="5:8" ht="18.75" customHeight="1" x14ac:dyDescent="0.25">
      <c r="E1651" s="2" t="str">
        <f t="shared" si="25"/>
        <v/>
      </c>
      <c r="F1651" s="2" t="str">
        <f>IF(ISBLANK(A1651),"",IF(ISERROR(VLOOKUP(A1651,'Cadastro-Estoque'!A:G,1,FALSE)),"Produto não cadastrado",VLOOKUP(A1651,'Cadastro-Estoque'!A:G,4,FALSE)))</f>
        <v/>
      </c>
      <c r="G1651" s="2" t="str">
        <f>IF(ISBLANK(A1651),"",IF(ISERROR(VLOOKUP(A1651,'Cadastro-Estoque'!A:G,1,FALSE)),"Produto não cadastrado",VLOOKUP(A1651,'Cadastro-Estoque'!A:G,2,FALSE)))</f>
        <v/>
      </c>
      <c r="H1651" s="2" t="str">
        <f>IF(ISERROR(VLOOKUP(A1651,'Cadastro-Estoque'!A:G,1,FALSE)),"",VLOOKUP(A1651,'Cadastro-Estoque'!A:G,3,FALSE))</f>
        <v/>
      </c>
    </row>
    <row r="1652" spans="5:8" ht="18.75" customHeight="1" x14ac:dyDescent="0.25">
      <c r="E1652" s="2" t="str">
        <f t="shared" si="25"/>
        <v/>
      </c>
      <c r="F1652" s="2" t="str">
        <f>IF(ISBLANK(A1652),"",IF(ISERROR(VLOOKUP(A1652,'Cadastro-Estoque'!A:G,1,FALSE)),"Produto não cadastrado",VLOOKUP(A1652,'Cadastro-Estoque'!A:G,4,FALSE)))</f>
        <v/>
      </c>
      <c r="G1652" s="2" t="str">
        <f>IF(ISBLANK(A1652),"",IF(ISERROR(VLOOKUP(A1652,'Cadastro-Estoque'!A:G,1,FALSE)),"Produto não cadastrado",VLOOKUP(A1652,'Cadastro-Estoque'!A:G,2,FALSE)))</f>
        <v/>
      </c>
      <c r="H1652" s="2" t="str">
        <f>IF(ISERROR(VLOOKUP(A1652,'Cadastro-Estoque'!A:G,1,FALSE)),"",VLOOKUP(A1652,'Cadastro-Estoque'!A:G,3,FALSE))</f>
        <v/>
      </c>
    </row>
    <row r="1653" spans="5:8" ht="18.75" customHeight="1" x14ac:dyDescent="0.25">
      <c r="E1653" s="2" t="str">
        <f t="shared" si="25"/>
        <v/>
      </c>
      <c r="F1653" s="2" t="str">
        <f>IF(ISBLANK(A1653),"",IF(ISERROR(VLOOKUP(A1653,'Cadastro-Estoque'!A:G,1,FALSE)),"Produto não cadastrado",VLOOKUP(A1653,'Cadastro-Estoque'!A:G,4,FALSE)))</f>
        <v/>
      </c>
      <c r="G1653" s="2" t="str">
        <f>IF(ISBLANK(A1653),"",IF(ISERROR(VLOOKUP(A1653,'Cadastro-Estoque'!A:G,1,FALSE)),"Produto não cadastrado",VLOOKUP(A1653,'Cadastro-Estoque'!A:G,2,FALSE)))</f>
        <v/>
      </c>
      <c r="H1653" s="2" t="str">
        <f>IF(ISERROR(VLOOKUP(A1653,'Cadastro-Estoque'!A:G,1,FALSE)),"",VLOOKUP(A1653,'Cadastro-Estoque'!A:G,3,FALSE))</f>
        <v/>
      </c>
    </row>
    <row r="1654" spans="5:8" ht="18.75" customHeight="1" x14ac:dyDescent="0.25">
      <c r="E1654" s="2" t="str">
        <f t="shared" si="25"/>
        <v/>
      </c>
      <c r="F1654" s="2" t="str">
        <f>IF(ISBLANK(A1654),"",IF(ISERROR(VLOOKUP(A1654,'Cadastro-Estoque'!A:G,1,FALSE)),"Produto não cadastrado",VLOOKUP(A1654,'Cadastro-Estoque'!A:G,4,FALSE)))</f>
        <v/>
      </c>
      <c r="G1654" s="2" t="str">
        <f>IF(ISBLANK(A1654),"",IF(ISERROR(VLOOKUP(A1654,'Cadastro-Estoque'!A:G,1,FALSE)),"Produto não cadastrado",VLOOKUP(A1654,'Cadastro-Estoque'!A:G,2,FALSE)))</f>
        <v/>
      </c>
      <c r="H1654" s="2" t="str">
        <f>IF(ISERROR(VLOOKUP(A1654,'Cadastro-Estoque'!A:G,1,FALSE)),"",VLOOKUP(A1654,'Cadastro-Estoque'!A:G,3,FALSE))</f>
        <v/>
      </c>
    </row>
    <row r="1655" spans="5:8" ht="18.75" customHeight="1" x14ac:dyDescent="0.25">
      <c r="E1655" s="2" t="str">
        <f t="shared" si="25"/>
        <v/>
      </c>
      <c r="F1655" s="2" t="str">
        <f>IF(ISBLANK(A1655),"",IF(ISERROR(VLOOKUP(A1655,'Cadastro-Estoque'!A:G,1,FALSE)),"Produto não cadastrado",VLOOKUP(A1655,'Cadastro-Estoque'!A:G,4,FALSE)))</f>
        <v/>
      </c>
      <c r="G1655" s="2" t="str">
        <f>IF(ISBLANK(A1655),"",IF(ISERROR(VLOOKUP(A1655,'Cadastro-Estoque'!A:G,1,FALSE)),"Produto não cadastrado",VLOOKUP(A1655,'Cadastro-Estoque'!A:G,2,FALSE)))</f>
        <v/>
      </c>
      <c r="H1655" s="2" t="str">
        <f>IF(ISERROR(VLOOKUP(A1655,'Cadastro-Estoque'!A:G,1,FALSE)),"",VLOOKUP(A1655,'Cadastro-Estoque'!A:G,3,FALSE))</f>
        <v/>
      </c>
    </row>
    <row r="1656" spans="5:8" ht="18.75" customHeight="1" x14ac:dyDescent="0.25">
      <c r="E1656" s="2" t="str">
        <f t="shared" si="25"/>
        <v/>
      </c>
      <c r="F1656" s="2" t="str">
        <f>IF(ISBLANK(A1656),"",IF(ISERROR(VLOOKUP(A1656,'Cadastro-Estoque'!A:G,1,FALSE)),"Produto não cadastrado",VLOOKUP(A1656,'Cadastro-Estoque'!A:G,4,FALSE)))</f>
        <v/>
      </c>
      <c r="G1656" s="2" t="str">
        <f>IF(ISBLANK(A1656),"",IF(ISERROR(VLOOKUP(A1656,'Cadastro-Estoque'!A:G,1,FALSE)),"Produto não cadastrado",VLOOKUP(A1656,'Cadastro-Estoque'!A:G,2,FALSE)))</f>
        <v/>
      </c>
      <c r="H1656" s="2" t="str">
        <f>IF(ISERROR(VLOOKUP(A1656,'Cadastro-Estoque'!A:G,1,FALSE)),"",VLOOKUP(A1656,'Cadastro-Estoque'!A:G,3,FALSE))</f>
        <v/>
      </c>
    </row>
    <row r="1657" spans="5:8" ht="18.75" customHeight="1" x14ac:dyDescent="0.25">
      <c r="E1657" s="2" t="str">
        <f t="shared" si="25"/>
        <v/>
      </c>
      <c r="F1657" s="2" t="str">
        <f>IF(ISBLANK(A1657),"",IF(ISERROR(VLOOKUP(A1657,'Cadastro-Estoque'!A:G,1,FALSE)),"Produto não cadastrado",VLOOKUP(A1657,'Cadastro-Estoque'!A:G,4,FALSE)))</f>
        <v/>
      </c>
      <c r="G1657" s="2" t="str">
        <f>IF(ISBLANK(A1657),"",IF(ISERROR(VLOOKUP(A1657,'Cadastro-Estoque'!A:G,1,FALSE)),"Produto não cadastrado",VLOOKUP(A1657,'Cadastro-Estoque'!A:G,2,FALSE)))</f>
        <v/>
      </c>
      <c r="H1657" s="2" t="str">
        <f>IF(ISERROR(VLOOKUP(A1657,'Cadastro-Estoque'!A:G,1,FALSE)),"",VLOOKUP(A1657,'Cadastro-Estoque'!A:G,3,FALSE))</f>
        <v/>
      </c>
    </row>
    <row r="1658" spans="5:8" ht="18.75" customHeight="1" x14ac:dyDescent="0.25">
      <c r="E1658" s="2" t="str">
        <f t="shared" si="25"/>
        <v/>
      </c>
      <c r="F1658" s="2" t="str">
        <f>IF(ISBLANK(A1658),"",IF(ISERROR(VLOOKUP(A1658,'Cadastro-Estoque'!A:G,1,FALSE)),"Produto não cadastrado",VLOOKUP(A1658,'Cadastro-Estoque'!A:G,4,FALSE)))</f>
        <v/>
      </c>
      <c r="G1658" s="2" t="str">
        <f>IF(ISBLANK(A1658),"",IF(ISERROR(VLOOKUP(A1658,'Cadastro-Estoque'!A:G,1,FALSE)),"Produto não cadastrado",VLOOKUP(A1658,'Cadastro-Estoque'!A:G,2,FALSE)))</f>
        <v/>
      </c>
      <c r="H1658" s="2" t="str">
        <f>IF(ISERROR(VLOOKUP(A1658,'Cadastro-Estoque'!A:G,1,FALSE)),"",VLOOKUP(A1658,'Cadastro-Estoque'!A:G,3,FALSE))</f>
        <v/>
      </c>
    </row>
    <row r="1659" spans="5:8" ht="18.75" customHeight="1" x14ac:dyDescent="0.25">
      <c r="E1659" s="2" t="str">
        <f t="shared" si="25"/>
        <v/>
      </c>
      <c r="F1659" s="2" t="str">
        <f>IF(ISBLANK(A1659),"",IF(ISERROR(VLOOKUP(A1659,'Cadastro-Estoque'!A:G,1,FALSE)),"Produto não cadastrado",VLOOKUP(A1659,'Cadastro-Estoque'!A:G,4,FALSE)))</f>
        <v/>
      </c>
      <c r="G1659" s="2" t="str">
        <f>IF(ISBLANK(A1659),"",IF(ISERROR(VLOOKUP(A1659,'Cadastro-Estoque'!A:G,1,FALSE)),"Produto não cadastrado",VLOOKUP(A1659,'Cadastro-Estoque'!A:G,2,FALSE)))</f>
        <v/>
      </c>
      <c r="H1659" s="2" t="str">
        <f>IF(ISERROR(VLOOKUP(A1659,'Cadastro-Estoque'!A:G,1,FALSE)),"",VLOOKUP(A1659,'Cadastro-Estoque'!A:G,3,FALSE))</f>
        <v/>
      </c>
    </row>
    <row r="1660" spans="5:8" ht="18.75" customHeight="1" x14ac:dyDescent="0.25">
      <c r="E1660" s="2" t="str">
        <f t="shared" si="25"/>
        <v/>
      </c>
      <c r="F1660" s="2" t="str">
        <f>IF(ISBLANK(A1660),"",IF(ISERROR(VLOOKUP(A1660,'Cadastro-Estoque'!A:G,1,FALSE)),"Produto não cadastrado",VLOOKUP(A1660,'Cadastro-Estoque'!A:G,4,FALSE)))</f>
        <v/>
      </c>
      <c r="G1660" s="2" t="str">
        <f>IF(ISBLANK(A1660),"",IF(ISERROR(VLOOKUP(A1660,'Cadastro-Estoque'!A:G,1,FALSE)),"Produto não cadastrado",VLOOKUP(A1660,'Cadastro-Estoque'!A:G,2,FALSE)))</f>
        <v/>
      </c>
      <c r="H1660" s="2" t="str">
        <f>IF(ISERROR(VLOOKUP(A1660,'Cadastro-Estoque'!A:G,1,FALSE)),"",VLOOKUP(A1660,'Cadastro-Estoque'!A:G,3,FALSE))</f>
        <v/>
      </c>
    </row>
    <row r="1661" spans="5:8" ht="18.75" customHeight="1" x14ac:dyDescent="0.25">
      <c r="E1661" s="2" t="str">
        <f t="shared" si="25"/>
        <v/>
      </c>
      <c r="F1661" s="2" t="str">
        <f>IF(ISBLANK(A1661),"",IF(ISERROR(VLOOKUP(A1661,'Cadastro-Estoque'!A:G,1,FALSE)),"Produto não cadastrado",VLOOKUP(A1661,'Cadastro-Estoque'!A:G,4,FALSE)))</f>
        <v/>
      </c>
      <c r="G1661" s="2" t="str">
        <f>IF(ISBLANK(A1661),"",IF(ISERROR(VLOOKUP(A1661,'Cadastro-Estoque'!A:G,1,FALSE)),"Produto não cadastrado",VLOOKUP(A1661,'Cadastro-Estoque'!A:G,2,FALSE)))</f>
        <v/>
      </c>
      <c r="H1661" s="2" t="str">
        <f>IF(ISERROR(VLOOKUP(A1661,'Cadastro-Estoque'!A:G,1,FALSE)),"",VLOOKUP(A1661,'Cadastro-Estoque'!A:G,3,FALSE))</f>
        <v/>
      </c>
    </row>
    <row r="1662" spans="5:8" ht="18.75" customHeight="1" x14ac:dyDescent="0.25">
      <c r="E1662" s="2" t="str">
        <f t="shared" si="25"/>
        <v/>
      </c>
      <c r="F1662" s="2" t="str">
        <f>IF(ISBLANK(A1662),"",IF(ISERROR(VLOOKUP(A1662,'Cadastro-Estoque'!A:G,1,FALSE)),"Produto não cadastrado",VLOOKUP(A1662,'Cadastro-Estoque'!A:G,4,FALSE)))</f>
        <v/>
      </c>
      <c r="G1662" s="2" t="str">
        <f>IF(ISBLANK(A1662),"",IF(ISERROR(VLOOKUP(A1662,'Cadastro-Estoque'!A:G,1,FALSE)),"Produto não cadastrado",VLOOKUP(A1662,'Cadastro-Estoque'!A:G,2,FALSE)))</f>
        <v/>
      </c>
      <c r="H1662" s="2" t="str">
        <f>IF(ISERROR(VLOOKUP(A1662,'Cadastro-Estoque'!A:G,1,FALSE)),"",VLOOKUP(A1662,'Cadastro-Estoque'!A:G,3,FALSE))</f>
        <v/>
      </c>
    </row>
    <row r="1663" spans="5:8" ht="18.75" customHeight="1" x14ac:dyDescent="0.25">
      <c r="E1663" s="2" t="str">
        <f t="shared" si="25"/>
        <v/>
      </c>
      <c r="F1663" s="2" t="str">
        <f>IF(ISBLANK(A1663),"",IF(ISERROR(VLOOKUP(A1663,'Cadastro-Estoque'!A:G,1,FALSE)),"Produto não cadastrado",VLOOKUP(A1663,'Cadastro-Estoque'!A:G,4,FALSE)))</f>
        <v/>
      </c>
      <c r="G1663" s="2" t="str">
        <f>IF(ISBLANK(A1663),"",IF(ISERROR(VLOOKUP(A1663,'Cadastro-Estoque'!A:G,1,FALSE)),"Produto não cadastrado",VLOOKUP(A1663,'Cadastro-Estoque'!A:G,2,FALSE)))</f>
        <v/>
      </c>
      <c r="H1663" s="2" t="str">
        <f>IF(ISERROR(VLOOKUP(A1663,'Cadastro-Estoque'!A:G,1,FALSE)),"",VLOOKUP(A1663,'Cadastro-Estoque'!A:G,3,FALSE))</f>
        <v/>
      </c>
    </row>
    <row r="1664" spans="5:8" ht="18.75" customHeight="1" x14ac:dyDescent="0.25">
      <c r="E1664" s="2" t="str">
        <f t="shared" si="25"/>
        <v/>
      </c>
      <c r="F1664" s="2" t="str">
        <f>IF(ISBLANK(A1664),"",IF(ISERROR(VLOOKUP(A1664,'Cadastro-Estoque'!A:G,1,FALSE)),"Produto não cadastrado",VLOOKUP(A1664,'Cadastro-Estoque'!A:G,4,FALSE)))</f>
        <v/>
      </c>
      <c r="G1664" s="2" t="str">
        <f>IF(ISBLANK(A1664),"",IF(ISERROR(VLOOKUP(A1664,'Cadastro-Estoque'!A:G,1,FALSE)),"Produto não cadastrado",VLOOKUP(A1664,'Cadastro-Estoque'!A:G,2,FALSE)))</f>
        <v/>
      </c>
      <c r="H1664" s="2" t="str">
        <f>IF(ISERROR(VLOOKUP(A1664,'Cadastro-Estoque'!A:G,1,FALSE)),"",VLOOKUP(A1664,'Cadastro-Estoque'!A:G,3,FALSE))</f>
        <v/>
      </c>
    </row>
    <row r="1665" spans="5:8" ht="18.75" customHeight="1" x14ac:dyDescent="0.25">
      <c r="E1665" s="2" t="str">
        <f t="shared" si="25"/>
        <v/>
      </c>
      <c r="F1665" s="2" t="str">
        <f>IF(ISBLANK(A1665),"",IF(ISERROR(VLOOKUP(A1665,'Cadastro-Estoque'!A:G,1,FALSE)),"Produto não cadastrado",VLOOKUP(A1665,'Cadastro-Estoque'!A:G,4,FALSE)))</f>
        <v/>
      </c>
      <c r="G1665" s="2" t="str">
        <f>IF(ISBLANK(A1665),"",IF(ISERROR(VLOOKUP(A1665,'Cadastro-Estoque'!A:G,1,FALSE)),"Produto não cadastrado",VLOOKUP(A1665,'Cadastro-Estoque'!A:G,2,FALSE)))</f>
        <v/>
      </c>
      <c r="H1665" s="2" t="str">
        <f>IF(ISERROR(VLOOKUP(A1665,'Cadastro-Estoque'!A:G,1,FALSE)),"",VLOOKUP(A1665,'Cadastro-Estoque'!A:G,3,FALSE))</f>
        <v/>
      </c>
    </row>
    <row r="1666" spans="5:8" ht="18.75" customHeight="1" x14ac:dyDescent="0.25">
      <c r="E1666" s="2" t="str">
        <f t="shared" si="25"/>
        <v/>
      </c>
      <c r="F1666" s="2" t="str">
        <f>IF(ISBLANK(A1666),"",IF(ISERROR(VLOOKUP(A1666,'Cadastro-Estoque'!A:G,1,FALSE)),"Produto não cadastrado",VLOOKUP(A1666,'Cadastro-Estoque'!A:G,4,FALSE)))</f>
        <v/>
      </c>
      <c r="G1666" s="2" t="str">
        <f>IF(ISBLANK(A1666),"",IF(ISERROR(VLOOKUP(A1666,'Cadastro-Estoque'!A:G,1,FALSE)),"Produto não cadastrado",VLOOKUP(A1666,'Cadastro-Estoque'!A:G,2,FALSE)))</f>
        <v/>
      </c>
      <c r="H1666" s="2" t="str">
        <f>IF(ISERROR(VLOOKUP(A1666,'Cadastro-Estoque'!A:G,1,FALSE)),"",VLOOKUP(A1666,'Cadastro-Estoque'!A:G,3,FALSE))</f>
        <v/>
      </c>
    </row>
    <row r="1667" spans="5:8" ht="18.75" customHeight="1" x14ac:dyDescent="0.25">
      <c r="E1667" s="2" t="str">
        <f t="shared" ref="E1667:E1730" si="26">IF(ISBLANK(A1667),"",C1667*D1667)</f>
        <v/>
      </c>
      <c r="F1667" s="2" t="str">
        <f>IF(ISBLANK(A1667),"",IF(ISERROR(VLOOKUP(A1667,'Cadastro-Estoque'!A:G,1,FALSE)),"Produto não cadastrado",VLOOKUP(A1667,'Cadastro-Estoque'!A:G,4,FALSE)))</f>
        <v/>
      </c>
      <c r="G1667" s="2" t="str">
        <f>IF(ISBLANK(A1667),"",IF(ISERROR(VLOOKUP(A1667,'Cadastro-Estoque'!A:G,1,FALSE)),"Produto não cadastrado",VLOOKUP(A1667,'Cadastro-Estoque'!A:G,2,FALSE)))</f>
        <v/>
      </c>
      <c r="H1667" s="2" t="str">
        <f>IF(ISERROR(VLOOKUP(A1667,'Cadastro-Estoque'!A:G,1,FALSE)),"",VLOOKUP(A1667,'Cadastro-Estoque'!A:G,3,FALSE))</f>
        <v/>
      </c>
    </row>
    <row r="1668" spans="5:8" ht="18.75" customHeight="1" x14ac:dyDescent="0.25">
      <c r="E1668" s="2" t="str">
        <f t="shared" si="26"/>
        <v/>
      </c>
      <c r="F1668" s="2" t="str">
        <f>IF(ISBLANK(A1668),"",IF(ISERROR(VLOOKUP(A1668,'Cadastro-Estoque'!A:G,1,FALSE)),"Produto não cadastrado",VLOOKUP(A1668,'Cadastro-Estoque'!A:G,4,FALSE)))</f>
        <v/>
      </c>
      <c r="G1668" s="2" t="str">
        <f>IF(ISBLANK(A1668),"",IF(ISERROR(VLOOKUP(A1668,'Cadastro-Estoque'!A:G,1,FALSE)),"Produto não cadastrado",VLOOKUP(A1668,'Cadastro-Estoque'!A:G,2,FALSE)))</f>
        <v/>
      </c>
      <c r="H1668" s="2" t="str">
        <f>IF(ISERROR(VLOOKUP(A1668,'Cadastro-Estoque'!A:G,1,FALSE)),"",VLOOKUP(A1668,'Cadastro-Estoque'!A:G,3,FALSE))</f>
        <v/>
      </c>
    </row>
    <row r="1669" spans="5:8" ht="18.75" customHeight="1" x14ac:dyDescent="0.25">
      <c r="E1669" s="2" t="str">
        <f t="shared" si="26"/>
        <v/>
      </c>
      <c r="F1669" s="2" t="str">
        <f>IF(ISBLANK(A1669),"",IF(ISERROR(VLOOKUP(A1669,'Cadastro-Estoque'!A:G,1,FALSE)),"Produto não cadastrado",VLOOKUP(A1669,'Cadastro-Estoque'!A:G,4,FALSE)))</f>
        <v/>
      </c>
      <c r="G1669" s="2" t="str">
        <f>IF(ISBLANK(A1669),"",IF(ISERROR(VLOOKUP(A1669,'Cadastro-Estoque'!A:G,1,FALSE)),"Produto não cadastrado",VLOOKUP(A1669,'Cadastro-Estoque'!A:G,2,FALSE)))</f>
        <v/>
      </c>
      <c r="H1669" s="2" t="str">
        <f>IF(ISERROR(VLOOKUP(A1669,'Cadastro-Estoque'!A:G,1,FALSE)),"",VLOOKUP(A1669,'Cadastro-Estoque'!A:G,3,FALSE))</f>
        <v/>
      </c>
    </row>
    <row r="1670" spans="5:8" ht="18.75" customHeight="1" x14ac:dyDescent="0.25">
      <c r="E1670" s="2" t="str">
        <f t="shared" si="26"/>
        <v/>
      </c>
      <c r="F1670" s="2" t="str">
        <f>IF(ISBLANK(A1670),"",IF(ISERROR(VLOOKUP(A1670,'Cadastro-Estoque'!A:G,1,FALSE)),"Produto não cadastrado",VLOOKUP(A1670,'Cadastro-Estoque'!A:G,4,FALSE)))</f>
        <v/>
      </c>
      <c r="G1670" s="2" t="str">
        <f>IF(ISBLANK(A1670),"",IF(ISERROR(VLOOKUP(A1670,'Cadastro-Estoque'!A:G,1,FALSE)),"Produto não cadastrado",VLOOKUP(A1670,'Cadastro-Estoque'!A:G,2,FALSE)))</f>
        <v/>
      </c>
      <c r="H1670" s="2" t="str">
        <f>IF(ISERROR(VLOOKUP(A1670,'Cadastro-Estoque'!A:G,1,FALSE)),"",VLOOKUP(A1670,'Cadastro-Estoque'!A:G,3,FALSE))</f>
        <v/>
      </c>
    </row>
    <row r="1671" spans="5:8" ht="18.75" customHeight="1" x14ac:dyDescent="0.25">
      <c r="E1671" s="2" t="str">
        <f t="shared" si="26"/>
        <v/>
      </c>
      <c r="F1671" s="2" t="str">
        <f>IF(ISBLANK(A1671),"",IF(ISERROR(VLOOKUP(A1671,'Cadastro-Estoque'!A:G,1,FALSE)),"Produto não cadastrado",VLOOKUP(A1671,'Cadastro-Estoque'!A:G,4,FALSE)))</f>
        <v/>
      </c>
      <c r="G1671" s="2" t="str">
        <f>IF(ISBLANK(A1671),"",IF(ISERROR(VLOOKUP(A1671,'Cadastro-Estoque'!A:G,1,FALSE)),"Produto não cadastrado",VLOOKUP(A1671,'Cadastro-Estoque'!A:G,2,FALSE)))</f>
        <v/>
      </c>
      <c r="H1671" s="2" t="str">
        <f>IF(ISERROR(VLOOKUP(A1671,'Cadastro-Estoque'!A:G,1,FALSE)),"",VLOOKUP(A1671,'Cadastro-Estoque'!A:G,3,FALSE))</f>
        <v/>
      </c>
    </row>
    <row r="1672" spans="5:8" ht="18.75" customHeight="1" x14ac:dyDescent="0.25">
      <c r="E1672" s="2" t="str">
        <f t="shared" si="26"/>
        <v/>
      </c>
      <c r="F1672" s="2" t="str">
        <f>IF(ISBLANK(A1672),"",IF(ISERROR(VLOOKUP(A1672,'Cadastro-Estoque'!A:G,1,FALSE)),"Produto não cadastrado",VLOOKUP(A1672,'Cadastro-Estoque'!A:G,4,FALSE)))</f>
        <v/>
      </c>
      <c r="G1672" s="2" t="str">
        <f>IF(ISBLANK(A1672),"",IF(ISERROR(VLOOKUP(A1672,'Cadastro-Estoque'!A:G,1,FALSE)),"Produto não cadastrado",VLOOKUP(A1672,'Cadastro-Estoque'!A:G,2,FALSE)))</f>
        <v/>
      </c>
      <c r="H1672" s="2" t="str">
        <f>IF(ISERROR(VLOOKUP(A1672,'Cadastro-Estoque'!A:G,1,FALSE)),"",VLOOKUP(A1672,'Cadastro-Estoque'!A:G,3,FALSE))</f>
        <v/>
      </c>
    </row>
    <row r="1673" spans="5:8" ht="18.75" customHeight="1" x14ac:dyDescent="0.25">
      <c r="E1673" s="2" t="str">
        <f t="shared" si="26"/>
        <v/>
      </c>
      <c r="F1673" s="2" t="str">
        <f>IF(ISBLANK(A1673),"",IF(ISERROR(VLOOKUP(A1673,'Cadastro-Estoque'!A:G,1,FALSE)),"Produto não cadastrado",VLOOKUP(A1673,'Cadastro-Estoque'!A:G,4,FALSE)))</f>
        <v/>
      </c>
      <c r="G1673" s="2" t="str">
        <f>IF(ISBLANK(A1673),"",IF(ISERROR(VLOOKUP(A1673,'Cadastro-Estoque'!A:G,1,FALSE)),"Produto não cadastrado",VLOOKUP(A1673,'Cadastro-Estoque'!A:G,2,FALSE)))</f>
        <v/>
      </c>
      <c r="H1673" s="2" t="str">
        <f>IF(ISERROR(VLOOKUP(A1673,'Cadastro-Estoque'!A:G,1,FALSE)),"",VLOOKUP(A1673,'Cadastro-Estoque'!A:G,3,FALSE))</f>
        <v/>
      </c>
    </row>
    <row r="1674" spans="5:8" ht="18.75" customHeight="1" x14ac:dyDescent="0.25">
      <c r="E1674" s="2" t="str">
        <f t="shared" si="26"/>
        <v/>
      </c>
      <c r="F1674" s="2" t="str">
        <f>IF(ISBLANK(A1674),"",IF(ISERROR(VLOOKUP(A1674,'Cadastro-Estoque'!A:G,1,FALSE)),"Produto não cadastrado",VLOOKUP(A1674,'Cadastro-Estoque'!A:G,4,FALSE)))</f>
        <v/>
      </c>
      <c r="G1674" s="2" t="str">
        <f>IF(ISBLANK(A1674),"",IF(ISERROR(VLOOKUP(A1674,'Cadastro-Estoque'!A:G,1,FALSE)),"Produto não cadastrado",VLOOKUP(A1674,'Cadastro-Estoque'!A:G,2,FALSE)))</f>
        <v/>
      </c>
      <c r="H1674" s="2" t="str">
        <f>IF(ISERROR(VLOOKUP(A1674,'Cadastro-Estoque'!A:G,1,FALSE)),"",VLOOKUP(A1674,'Cadastro-Estoque'!A:G,3,FALSE))</f>
        <v/>
      </c>
    </row>
    <row r="1675" spans="5:8" ht="18.75" customHeight="1" x14ac:dyDescent="0.25">
      <c r="E1675" s="2" t="str">
        <f t="shared" si="26"/>
        <v/>
      </c>
      <c r="F1675" s="2" t="str">
        <f>IF(ISBLANK(A1675),"",IF(ISERROR(VLOOKUP(A1675,'Cadastro-Estoque'!A:G,1,FALSE)),"Produto não cadastrado",VLOOKUP(A1675,'Cadastro-Estoque'!A:G,4,FALSE)))</f>
        <v/>
      </c>
      <c r="G1675" s="2" t="str">
        <f>IF(ISBLANK(A1675),"",IF(ISERROR(VLOOKUP(A1675,'Cadastro-Estoque'!A:G,1,FALSE)),"Produto não cadastrado",VLOOKUP(A1675,'Cadastro-Estoque'!A:G,2,FALSE)))</f>
        <v/>
      </c>
      <c r="H1675" s="2" t="str">
        <f>IF(ISERROR(VLOOKUP(A1675,'Cadastro-Estoque'!A:G,1,FALSE)),"",VLOOKUP(A1675,'Cadastro-Estoque'!A:G,3,FALSE))</f>
        <v/>
      </c>
    </row>
    <row r="1676" spans="5:8" ht="18.75" customHeight="1" x14ac:dyDescent="0.25">
      <c r="E1676" s="2" t="str">
        <f t="shared" si="26"/>
        <v/>
      </c>
      <c r="F1676" s="2" t="str">
        <f>IF(ISBLANK(A1676),"",IF(ISERROR(VLOOKUP(A1676,'Cadastro-Estoque'!A:G,1,FALSE)),"Produto não cadastrado",VLOOKUP(A1676,'Cadastro-Estoque'!A:G,4,FALSE)))</f>
        <v/>
      </c>
      <c r="G1676" s="2" t="str">
        <f>IF(ISBLANK(A1676),"",IF(ISERROR(VLOOKUP(A1676,'Cadastro-Estoque'!A:G,1,FALSE)),"Produto não cadastrado",VLOOKUP(A1676,'Cadastro-Estoque'!A:G,2,FALSE)))</f>
        <v/>
      </c>
      <c r="H1676" s="2" t="str">
        <f>IF(ISERROR(VLOOKUP(A1676,'Cadastro-Estoque'!A:G,1,FALSE)),"",VLOOKUP(A1676,'Cadastro-Estoque'!A:G,3,FALSE))</f>
        <v/>
      </c>
    </row>
    <row r="1677" spans="5:8" ht="18.75" customHeight="1" x14ac:dyDescent="0.25">
      <c r="E1677" s="2" t="str">
        <f t="shared" si="26"/>
        <v/>
      </c>
      <c r="F1677" s="2" t="str">
        <f>IF(ISBLANK(A1677),"",IF(ISERROR(VLOOKUP(A1677,'Cadastro-Estoque'!A:G,1,FALSE)),"Produto não cadastrado",VLOOKUP(A1677,'Cadastro-Estoque'!A:G,4,FALSE)))</f>
        <v/>
      </c>
      <c r="G1677" s="2" t="str">
        <f>IF(ISBLANK(A1677),"",IF(ISERROR(VLOOKUP(A1677,'Cadastro-Estoque'!A:G,1,FALSE)),"Produto não cadastrado",VLOOKUP(A1677,'Cadastro-Estoque'!A:G,2,FALSE)))</f>
        <v/>
      </c>
      <c r="H1677" s="2" t="str">
        <f>IF(ISERROR(VLOOKUP(A1677,'Cadastro-Estoque'!A:G,1,FALSE)),"",VLOOKUP(A1677,'Cadastro-Estoque'!A:G,3,FALSE))</f>
        <v/>
      </c>
    </row>
    <row r="1678" spans="5:8" ht="18.75" customHeight="1" x14ac:dyDescent="0.25">
      <c r="E1678" s="2" t="str">
        <f t="shared" si="26"/>
        <v/>
      </c>
      <c r="F1678" s="2" t="str">
        <f>IF(ISBLANK(A1678),"",IF(ISERROR(VLOOKUP(A1678,'Cadastro-Estoque'!A:G,1,FALSE)),"Produto não cadastrado",VLOOKUP(A1678,'Cadastro-Estoque'!A:G,4,FALSE)))</f>
        <v/>
      </c>
      <c r="G1678" s="2" t="str">
        <f>IF(ISBLANK(A1678),"",IF(ISERROR(VLOOKUP(A1678,'Cadastro-Estoque'!A:G,1,FALSE)),"Produto não cadastrado",VLOOKUP(A1678,'Cadastro-Estoque'!A:G,2,FALSE)))</f>
        <v/>
      </c>
      <c r="H1678" s="2" t="str">
        <f>IF(ISERROR(VLOOKUP(A1678,'Cadastro-Estoque'!A:G,1,FALSE)),"",VLOOKUP(A1678,'Cadastro-Estoque'!A:G,3,FALSE))</f>
        <v/>
      </c>
    </row>
    <row r="1679" spans="5:8" ht="18.75" customHeight="1" x14ac:dyDescent="0.25">
      <c r="E1679" s="2" t="str">
        <f t="shared" si="26"/>
        <v/>
      </c>
      <c r="F1679" s="2" t="str">
        <f>IF(ISBLANK(A1679),"",IF(ISERROR(VLOOKUP(A1679,'Cadastro-Estoque'!A:G,1,FALSE)),"Produto não cadastrado",VLOOKUP(A1679,'Cadastro-Estoque'!A:G,4,FALSE)))</f>
        <v/>
      </c>
      <c r="G1679" s="2" t="str">
        <f>IF(ISBLANK(A1679),"",IF(ISERROR(VLOOKUP(A1679,'Cadastro-Estoque'!A:G,1,FALSE)),"Produto não cadastrado",VLOOKUP(A1679,'Cadastro-Estoque'!A:G,2,FALSE)))</f>
        <v/>
      </c>
      <c r="H1679" s="2" t="str">
        <f>IF(ISERROR(VLOOKUP(A1679,'Cadastro-Estoque'!A:G,1,FALSE)),"",VLOOKUP(A1679,'Cadastro-Estoque'!A:G,3,FALSE))</f>
        <v/>
      </c>
    </row>
    <row r="1680" spans="5:8" ht="18.75" customHeight="1" x14ac:dyDescent="0.25">
      <c r="E1680" s="2" t="str">
        <f t="shared" si="26"/>
        <v/>
      </c>
      <c r="F1680" s="2" t="str">
        <f>IF(ISBLANK(A1680),"",IF(ISERROR(VLOOKUP(A1680,'Cadastro-Estoque'!A:G,1,FALSE)),"Produto não cadastrado",VLOOKUP(A1680,'Cadastro-Estoque'!A:G,4,FALSE)))</f>
        <v/>
      </c>
      <c r="G1680" s="2" t="str">
        <f>IF(ISBLANK(A1680),"",IF(ISERROR(VLOOKUP(A1680,'Cadastro-Estoque'!A:G,1,FALSE)),"Produto não cadastrado",VLOOKUP(A1680,'Cadastro-Estoque'!A:G,2,FALSE)))</f>
        <v/>
      </c>
      <c r="H1680" s="2" t="str">
        <f>IF(ISERROR(VLOOKUP(A1680,'Cadastro-Estoque'!A:G,1,FALSE)),"",VLOOKUP(A1680,'Cadastro-Estoque'!A:G,3,FALSE))</f>
        <v/>
      </c>
    </row>
    <row r="1681" spans="5:8" ht="18.75" customHeight="1" x14ac:dyDescent="0.25">
      <c r="E1681" s="2" t="str">
        <f t="shared" si="26"/>
        <v/>
      </c>
      <c r="F1681" s="2" t="str">
        <f>IF(ISBLANK(A1681),"",IF(ISERROR(VLOOKUP(A1681,'Cadastro-Estoque'!A:G,1,FALSE)),"Produto não cadastrado",VLOOKUP(A1681,'Cadastro-Estoque'!A:G,4,FALSE)))</f>
        <v/>
      </c>
      <c r="G1681" s="2" t="str">
        <f>IF(ISBLANK(A1681),"",IF(ISERROR(VLOOKUP(A1681,'Cadastro-Estoque'!A:G,1,FALSE)),"Produto não cadastrado",VLOOKUP(A1681,'Cadastro-Estoque'!A:G,2,FALSE)))</f>
        <v/>
      </c>
      <c r="H1681" s="2" t="str">
        <f>IF(ISERROR(VLOOKUP(A1681,'Cadastro-Estoque'!A:G,1,FALSE)),"",VLOOKUP(A1681,'Cadastro-Estoque'!A:G,3,FALSE))</f>
        <v/>
      </c>
    </row>
    <row r="1682" spans="5:8" ht="18.75" customHeight="1" x14ac:dyDescent="0.25">
      <c r="E1682" s="2" t="str">
        <f t="shared" si="26"/>
        <v/>
      </c>
      <c r="F1682" s="2" t="str">
        <f>IF(ISBLANK(A1682),"",IF(ISERROR(VLOOKUP(A1682,'Cadastro-Estoque'!A:G,1,FALSE)),"Produto não cadastrado",VLOOKUP(A1682,'Cadastro-Estoque'!A:G,4,FALSE)))</f>
        <v/>
      </c>
      <c r="G1682" s="2" t="str">
        <f>IF(ISBLANK(A1682),"",IF(ISERROR(VLOOKUP(A1682,'Cadastro-Estoque'!A:G,1,FALSE)),"Produto não cadastrado",VLOOKUP(A1682,'Cadastro-Estoque'!A:G,2,FALSE)))</f>
        <v/>
      </c>
      <c r="H1682" s="2" t="str">
        <f>IF(ISERROR(VLOOKUP(A1682,'Cadastro-Estoque'!A:G,1,FALSE)),"",VLOOKUP(A1682,'Cadastro-Estoque'!A:G,3,FALSE))</f>
        <v/>
      </c>
    </row>
    <row r="1683" spans="5:8" ht="18.75" customHeight="1" x14ac:dyDescent="0.25">
      <c r="E1683" s="2" t="str">
        <f t="shared" si="26"/>
        <v/>
      </c>
      <c r="F1683" s="2" t="str">
        <f>IF(ISBLANK(A1683),"",IF(ISERROR(VLOOKUP(A1683,'Cadastro-Estoque'!A:G,1,FALSE)),"Produto não cadastrado",VLOOKUP(A1683,'Cadastro-Estoque'!A:G,4,FALSE)))</f>
        <v/>
      </c>
      <c r="G1683" s="2" t="str">
        <f>IF(ISBLANK(A1683),"",IF(ISERROR(VLOOKUP(A1683,'Cadastro-Estoque'!A:G,1,FALSE)),"Produto não cadastrado",VLOOKUP(A1683,'Cadastro-Estoque'!A:G,2,FALSE)))</f>
        <v/>
      </c>
      <c r="H1683" s="2" t="str">
        <f>IF(ISERROR(VLOOKUP(A1683,'Cadastro-Estoque'!A:G,1,FALSE)),"",VLOOKUP(A1683,'Cadastro-Estoque'!A:G,3,FALSE))</f>
        <v/>
      </c>
    </row>
    <row r="1684" spans="5:8" ht="18.75" customHeight="1" x14ac:dyDescent="0.25">
      <c r="E1684" s="2" t="str">
        <f t="shared" si="26"/>
        <v/>
      </c>
      <c r="F1684" s="2" t="str">
        <f>IF(ISBLANK(A1684),"",IF(ISERROR(VLOOKUP(A1684,'Cadastro-Estoque'!A:G,1,FALSE)),"Produto não cadastrado",VLOOKUP(A1684,'Cadastro-Estoque'!A:G,4,FALSE)))</f>
        <v/>
      </c>
      <c r="G1684" s="2" t="str">
        <f>IF(ISBLANK(A1684),"",IF(ISERROR(VLOOKUP(A1684,'Cadastro-Estoque'!A:G,1,FALSE)),"Produto não cadastrado",VLOOKUP(A1684,'Cadastro-Estoque'!A:G,2,FALSE)))</f>
        <v/>
      </c>
      <c r="H1684" s="2" t="str">
        <f>IF(ISERROR(VLOOKUP(A1684,'Cadastro-Estoque'!A:G,1,FALSE)),"",VLOOKUP(A1684,'Cadastro-Estoque'!A:G,3,FALSE))</f>
        <v/>
      </c>
    </row>
    <row r="1685" spans="5:8" ht="18.75" customHeight="1" x14ac:dyDescent="0.25">
      <c r="E1685" s="2" t="str">
        <f t="shared" si="26"/>
        <v/>
      </c>
      <c r="F1685" s="2" t="str">
        <f>IF(ISBLANK(A1685),"",IF(ISERROR(VLOOKUP(A1685,'Cadastro-Estoque'!A:G,1,FALSE)),"Produto não cadastrado",VLOOKUP(A1685,'Cadastro-Estoque'!A:G,4,FALSE)))</f>
        <v/>
      </c>
      <c r="G1685" s="2" t="str">
        <f>IF(ISBLANK(A1685),"",IF(ISERROR(VLOOKUP(A1685,'Cadastro-Estoque'!A:G,1,FALSE)),"Produto não cadastrado",VLOOKUP(A1685,'Cadastro-Estoque'!A:G,2,FALSE)))</f>
        <v/>
      </c>
      <c r="H1685" s="2" t="str">
        <f>IF(ISERROR(VLOOKUP(A1685,'Cadastro-Estoque'!A:G,1,FALSE)),"",VLOOKUP(A1685,'Cadastro-Estoque'!A:G,3,FALSE))</f>
        <v/>
      </c>
    </row>
    <row r="1686" spans="5:8" ht="18.75" customHeight="1" x14ac:dyDescent="0.25">
      <c r="E1686" s="2" t="str">
        <f t="shared" si="26"/>
        <v/>
      </c>
      <c r="F1686" s="2" t="str">
        <f>IF(ISBLANK(A1686),"",IF(ISERROR(VLOOKUP(A1686,'Cadastro-Estoque'!A:G,1,FALSE)),"Produto não cadastrado",VLOOKUP(A1686,'Cadastro-Estoque'!A:G,4,FALSE)))</f>
        <v/>
      </c>
      <c r="G1686" s="2" t="str">
        <f>IF(ISBLANK(A1686),"",IF(ISERROR(VLOOKUP(A1686,'Cadastro-Estoque'!A:G,1,FALSE)),"Produto não cadastrado",VLOOKUP(A1686,'Cadastro-Estoque'!A:G,2,FALSE)))</f>
        <v/>
      </c>
      <c r="H1686" s="2" t="str">
        <f>IF(ISERROR(VLOOKUP(A1686,'Cadastro-Estoque'!A:G,1,FALSE)),"",VLOOKUP(A1686,'Cadastro-Estoque'!A:G,3,FALSE))</f>
        <v/>
      </c>
    </row>
    <row r="1687" spans="5:8" ht="18.75" customHeight="1" x14ac:dyDescent="0.25">
      <c r="E1687" s="2" t="str">
        <f t="shared" si="26"/>
        <v/>
      </c>
      <c r="F1687" s="2" t="str">
        <f>IF(ISBLANK(A1687),"",IF(ISERROR(VLOOKUP(A1687,'Cadastro-Estoque'!A:G,1,FALSE)),"Produto não cadastrado",VLOOKUP(A1687,'Cadastro-Estoque'!A:G,4,FALSE)))</f>
        <v/>
      </c>
      <c r="G1687" s="2" t="str">
        <f>IF(ISBLANK(A1687),"",IF(ISERROR(VLOOKUP(A1687,'Cadastro-Estoque'!A:G,1,FALSE)),"Produto não cadastrado",VLOOKUP(A1687,'Cadastro-Estoque'!A:G,2,FALSE)))</f>
        <v/>
      </c>
      <c r="H1687" s="2" t="str">
        <f>IF(ISERROR(VLOOKUP(A1687,'Cadastro-Estoque'!A:G,1,FALSE)),"",VLOOKUP(A1687,'Cadastro-Estoque'!A:G,3,FALSE))</f>
        <v/>
      </c>
    </row>
    <row r="1688" spans="5:8" ht="18.75" customHeight="1" x14ac:dyDescent="0.25">
      <c r="E1688" s="2" t="str">
        <f t="shared" si="26"/>
        <v/>
      </c>
      <c r="F1688" s="2" t="str">
        <f>IF(ISBLANK(A1688),"",IF(ISERROR(VLOOKUP(A1688,'Cadastro-Estoque'!A:G,1,FALSE)),"Produto não cadastrado",VLOOKUP(A1688,'Cadastro-Estoque'!A:G,4,FALSE)))</f>
        <v/>
      </c>
      <c r="G1688" s="2" t="str">
        <f>IF(ISBLANK(A1688),"",IF(ISERROR(VLOOKUP(A1688,'Cadastro-Estoque'!A:G,1,FALSE)),"Produto não cadastrado",VLOOKUP(A1688,'Cadastro-Estoque'!A:G,2,FALSE)))</f>
        <v/>
      </c>
      <c r="H1688" s="2" t="str">
        <f>IF(ISERROR(VLOOKUP(A1688,'Cadastro-Estoque'!A:G,1,FALSE)),"",VLOOKUP(A1688,'Cadastro-Estoque'!A:G,3,FALSE))</f>
        <v/>
      </c>
    </row>
    <row r="1689" spans="5:8" ht="18.75" customHeight="1" x14ac:dyDescent="0.25">
      <c r="E1689" s="2" t="str">
        <f t="shared" si="26"/>
        <v/>
      </c>
      <c r="F1689" s="2" t="str">
        <f>IF(ISBLANK(A1689),"",IF(ISERROR(VLOOKUP(A1689,'Cadastro-Estoque'!A:G,1,FALSE)),"Produto não cadastrado",VLOOKUP(A1689,'Cadastro-Estoque'!A:G,4,FALSE)))</f>
        <v/>
      </c>
      <c r="G1689" s="2" t="str">
        <f>IF(ISBLANK(A1689),"",IF(ISERROR(VLOOKUP(A1689,'Cadastro-Estoque'!A:G,1,FALSE)),"Produto não cadastrado",VLOOKUP(A1689,'Cadastro-Estoque'!A:G,2,FALSE)))</f>
        <v/>
      </c>
      <c r="H1689" s="2" t="str">
        <f>IF(ISERROR(VLOOKUP(A1689,'Cadastro-Estoque'!A:G,1,FALSE)),"",VLOOKUP(A1689,'Cadastro-Estoque'!A:G,3,FALSE))</f>
        <v/>
      </c>
    </row>
    <row r="1690" spans="5:8" ht="18.75" customHeight="1" x14ac:dyDescent="0.25">
      <c r="E1690" s="2" t="str">
        <f t="shared" si="26"/>
        <v/>
      </c>
      <c r="F1690" s="2" t="str">
        <f>IF(ISBLANK(A1690),"",IF(ISERROR(VLOOKUP(A1690,'Cadastro-Estoque'!A:G,1,FALSE)),"Produto não cadastrado",VLOOKUP(A1690,'Cadastro-Estoque'!A:G,4,FALSE)))</f>
        <v/>
      </c>
      <c r="G1690" s="2" t="str">
        <f>IF(ISBLANK(A1690),"",IF(ISERROR(VLOOKUP(A1690,'Cadastro-Estoque'!A:G,1,FALSE)),"Produto não cadastrado",VLOOKUP(A1690,'Cadastro-Estoque'!A:G,2,FALSE)))</f>
        <v/>
      </c>
      <c r="H1690" s="2" t="str">
        <f>IF(ISERROR(VLOOKUP(A1690,'Cadastro-Estoque'!A:G,1,FALSE)),"",VLOOKUP(A1690,'Cadastro-Estoque'!A:G,3,FALSE))</f>
        <v/>
      </c>
    </row>
    <row r="1691" spans="5:8" ht="18.75" customHeight="1" x14ac:dyDescent="0.25">
      <c r="E1691" s="2" t="str">
        <f t="shared" si="26"/>
        <v/>
      </c>
      <c r="F1691" s="2" t="str">
        <f>IF(ISBLANK(A1691),"",IF(ISERROR(VLOOKUP(A1691,'Cadastro-Estoque'!A:G,1,FALSE)),"Produto não cadastrado",VLOOKUP(A1691,'Cadastro-Estoque'!A:G,4,FALSE)))</f>
        <v/>
      </c>
      <c r="G1691" s="2" t="str">
        <f>IF(ISBLANK(A1691),"",IF(ISERROR(VLOOKUP(A1691,'Cadastro-Estoque'!A:G,1,FALSE)),"Produto não cadastrado",VLOOKUP(A1691,'Cadastro-Estoque'!A:G,2,FALSE)))</f>
        <v/>
      </c>
      <c r="H1691" s="2" t="str">
        <f>IF(ISERROR(VLOOKUP(A1691,'Cadastro-Estoque'!A:G,1,FALSE)),"",VLOOKUP(A1691,'Cadastro-Estoque'!A:G,3,FALSE))</f>
        <v/>
      </c>
    </row>
    <row r="1692" spans="5:8" ht="18.75" customHeight="1" x14ac:dyDescent="0.25">
      <c r="E1692" s="2" t="str">
        <f t="shared" si="26"/>
        <v/>
      </c>
      <c r="F1692" s="2" t="str">
        <f>IF(ISBLANK(A1692),"",IF(ISERROR(VLOOKUP(A1692,'Cadastro-Estoque'!A:G,1,FALSE)),"Produto não cadastrado",VLOOKUP(A1692,'Cadastro-Estoque'!A:G,4,FALSE)))</f>
        <v/>
      </c>
      <c r="G1692" s="2" t="str">
        <f>IF(ISBLANK(A1692),"",IF(ISERROR(VLOOKUP(A1692,'Cadastro-Estoque'!A:G,1,FALSE)),"Produto não cadastrado",VLOOKUP(A1692,'Cadastro-Estoque'!A:G,2,FALSE)))</f>
        <v/>
      </c>
      <c r="H1692" s="2" t="str">
        <f>IF(ISERROR(VLOOKUP(A1692,'Cadastro-Estoque'!A:G,1,FALSE)),"",VLOOKUP(A1692,'Cadastro-Estoque'!A:G,3,FALSE))</f>
        <v/>
      </c>
    </row>
    <row r="1693" spans="5:8" ht="18.75" customHeight="1" x14ac:dyDescent="0.25">
      <c r="E1693" s="2" t="str">
        <f t="shared" si="26"/>
        <v/>
      </c>
      <c r="F1693" s="2" t="str">
        <f>IF(ISBLANK(A1693),"",IF(ISERROR(VLOOKUP(A1693,'Cadastro-Estoque'!A:G,1,FALSE)),"Produto não cadastrado",VLOOKUP(A1693,'Cadastro-Estoque'!A:G,4,FALSE)))</f>
        <v/>
      </c>
      <c r="G1693" s="2" t="str">
        <f>IF(ISBLANK(A1693),"",IF(ISERROR(VLOOKUP(A1693,'Cadastro-Estoque'!A:G,1,FALSE)),"Produto não cadastrado",VLOOKUP(A1693,'Cadastro-Estoque'!A:G,2,FALSE)))</f>
        <v/>
      </c>
      <c r="H1693" s="2" t="str">
        <f>IF(ISERROR(VLOOKUP(A1693,'Cadastro-Estoque'!A:G,1,FALSE)),"",VLOOKUP(A1693,'Cadastro-Estoque'!A:G,3,FALSE))</f>
        <v/>
      </c>
    </row>
    <row r="1694" spans="5:8" ht="18.75" customHeight="1" x14ac:dyDescent="0.25">
      <c r="E1694" s="2" t="str">
        <f t="shared" si="26"/>
        <v/>
      </c>
      <c r="F1694" s="2" t="str">
        <f>IF(ISBLANK(A1694),"",IF(ISERROR(VLOOKUP(A1694,'Cadastro-Estoque'!A:G,1,FALSE)),"Produto não cadastrado",VLOOKUP(A1694,'Cadastro-Estoque'!A:G,4,FALSE)))</f>
        <v/>
      </c>
      <c r="G1694" s="2" t="str">
        <f>IF(ISBLANK(A1694),"",IF(ISERROR(VLOOKUP(A1694,'Cadastro-Estoque'!A:G,1,FALSE)),"Produto não cadastrado",VLOOKUP(A1694,'Cadastro-Estoque'!A:G,2,FALSE)))</f>
        <v/>
      </c>
      <c r="H1694" s="2" t="str">
        <f>IF(ISERROR(VLOOKUP(A1694,'Cadastro-Estoque'!A:G,1,FALSE)),"",VLOOKUP(A1694,'Cadastro-Estoque'!A:G,3,FALSE))</f>
        <v/>
      </c>
    </row>
    <row r="1695" spans="5:8" ht="18.75" customHeight="1" x14ac:dyDescent="0.25">
      <c r="E1695" s="2" t="str">
        <f t="shared" si="26"/>
        <v/>
      </c>
      <c r="F1695" s="2" t="str">
        <f>IF(ISBLANK(A1695),"",IF(ISERROR(VLOOKUP(A1695,'Cadastro-Estoque'!A:G,1,FALSE)),"Produto não cadastrado",VLOOKUP(A1695,'Cadastro-Estoque'!A:G,4,FALSE)))</f>
        <v/>
      </c>
      <c r="G1695" s="2" t="str">
        <f>IF(ISBLANK(A1695),"",IF(ISERROR(VLOOKUP(A1695,'Cadastro-Estoque'!A:G,1,FALSE)),"Produto não cadastrado",VLOOKUP(A1695,'Cadastro-Estoque'!A:G,2,FALSE)))</f>
        <v/>
      </c>
      <c r="H1695" s="2" t="str">
        <f>IF(ISERROR(VLOOKUP(A1695,'Cadastro-Estoque'!A:G,1,FALSE)),"",VLOOKUP(A1695,'Cadastro-Estoque'!A:G,3,FALSE))</f>
        <v/>
      </c>
    </row>
    <row r="1696" spans="5:8" ht="18.75" customHeight="1" x14ac:dyDescent="0.25">
      <c r="E1696" s="2" t="str">
        <f t="shared" si="26"/>
        <v/>
      </c>
      <c r="F1696" s="2" t="str">
        <f>IF(ISBLANK(A1696),"",IF(ISERROR(VLOOKUP(A1696,'Cadastro-Estoque'!A:G,1,FALSE)),"Produto não cadastrado",VLOOKUP(A1696,'Cadastro-Estoque'!A:G,4,FALSE)))</f>
        <v/>
      </c>
      <c r="G1696" s="2" t="str">
        <f>IF(ISBLANK(A1696),"",IF(ISERROR(VLOOKUP(A1696,'Cadastro-Estoque'!A:G,1,FALSE)),"Produto não cadastrado",VLOOKUP(A1696,'Cadastro-Estoque'!A:G,2,FALSE)))</f>
        <v/>
      </c>
      <c r="H1696" s="2" t="str">
        <f>IF(ISERROR(VLOOKUP(A1696,'Cadastro-Estoque'!A:G,1,FALSE)),"",VLOOKUP(A1696,'Cadastro-Estoque'!A:G,3,FALSE))</f>
        <v/>
      </c>
    </row>
    <row r="1697" spans="5:8" ht="18.75" customHeight="1" x14ac:dyDescent="0.25">
      <c r="E1697" s="2" t="str">
        <f t="shared" si="26"/>
        <v/>
      </c>
      <c r="F1697" s="2" t="str">
        <f>IF(ISBLANK(A1697),"",IF(ISERROR(VLOOKUP(A1697,'Cadastro-Estoque'!A:G,1,FALSE)),"Produto não cadastrado",VLOOKUP(A1697,'Cadastro-Estoque'!A:G,4,FALSE)))</f>
        <v/>
      </c>
      <c r="G1697" s="2" t="str">
        <f>IF(ISBLANK(A1697),"",IF(ISERROR(VLOOKUP(A1697,'Cadastro-Estoque'!A:G,1,FALSE)),"Produto não cadastrado",VLOOKUP(A1697,'Cadastro-Estoque'!A:G,2,FALSE)))</f>
        <v/>
      </c>
      <c r="H1697" s="2" t="str">
        <f>IF(ISERROR(VLOOKUP(A1697,'Cadastro-Estoque'!A:G,1,FALSE)),"",VLOOKUP(A1697,'Cadastro-Estoque'!A:G,3,FALSE))</f>
        <v/>
      </c>
    </row>
    <row r="1698" spans="5:8" ht="18.75" customHeight="1" x14ac:dyDescent="0.25">
      <c r="E1698" s="2" t="str">
        <f t="shared" si="26"/>
        <v/>
      </c>
      <c r="F1698" s="2" t="str">
        <f>IF(ISBLANK(A1698),"",IF(ISERROR(VLOOKUP(A1698,'Cadastro-Estoque'!A:G,1,FALSE)),"Produto não cadastrado",VLOOKUP(A1698,'Cadastro-Estoque'!A:G,4,FALSE)))</f>
        <v/>
      </c>
      <c r="G1698" s="2" t="str">
        <f>IF(ISBLANK(A1698),"",IF(ISERROR(VLOOKUP(A1698,'Cadastro-Estoque'!A:G,1,FALSE)),"Produto não cadastrado",VLOOKUP(A1698,'Cadastro-Estoque'!A:G,2,FALSE)))</f>
        <v/>
      </c>
      <c r="H1698" s="2" t="str">
        <f>IF(ISERROR(VLOOKUP(A1698,'Cadastro-Estoque'!A:G,1,FALSE)),"",VLOOKUP(A1698,'Cadastro-Estoque'!A:G,3,FALSE))</f>
        <v/>
      </c>
    </row>
    <row r="1699" spans="5:8" ht="18.75" customHeight="1" x14ac:dyDescent="0.25">
      <c r="E1699" s="2" t="str">
        <f t="shared" si="26"/>
        <v/>
      </c>
      <c r="F1699" s="2" t="str">
        <f>IF(ISBLANK(A1699),"",IF(ISERROR(VLOOKUP(A1699,'Cadastro-Estoque'!A:G,1,FALSE)),"Produto não cadastrado",VLOOKUP(A1699,'Cadastro-Estoque'!A:G,4,FALSE)))</f>
        <v/>
      </c>
      <c r="G1699" s="2" t="str">
        <f>IF(ISBLANK(A1699),"",IF(ISERROR(VLOOKUP(A1699,'Cadastro-Estoque'!A:G,1,FALSE)),"Produto não cadastrado",VLOOKUP(A1699,'Cadastro-Estoque'!A:G,2,FALSE)))</f>
        <v/>
      </c>
      <c r="H1699" s="2" t="str">
        <f>IF(ISERROR(VLOOKUP(A1699,'Cadastro-Estoque'!A:G,1,FALSE)),"",VLOOKUP(A1699,'Cadastro-Estoque'!A:G,3,FALSE))</f>
        <v/>
      </c>
    </row>
    <row r="1700" spans="5:8" ht="18.75" customHeight="1" x14ac:dyDescent="0.25">
      <c r="E1700" s="2" t="str">
        <f t="shared" si="26"/>
        <v/>
      </c>
      <c r="F1700" s="2" t="str">
        <f>IF(ISBLANK(A1700),"",IF(ISERROR(VLOOKUP(A1700,'Cadastro-Estoque'!A:G,1,FALSE)),"Produto não cadastrado",VLOOKUP(A1700,'Cadastro-Estoque'!A:G,4,FALSE)))</f>
        <v/>
      </c>
      <c r="G1700" s="2" t="str">
        <f>IF(ISBLANK(A1700),"",IF(ISERROR(VLOOKUP(A1700,'Cadastro-Estoque'!A:G,1,FALSE)),"Produto não cadastrado",VLOOKUP(A1700,'Cadastro-Estoque'!A:G,2,FALSE)))</f>
        <v/>
      </c>
      <c r="H1700" s="2" t="str">
        <f>IF(ISERROR(VLOOKUP(A1700,'Cadastro-Estoque'!A:G,1,FALSE)),"",VLOOKUP(A1700,'Cadastro-Estoque'!A:G,3,FALSE))</f>
        <v/>
      </c>
    </row>
    <row r="1701" spans="5:8" ht="18.75" customHeight="1" x14ac:dyDescent="0.25">
      <c r="E1701" s="2" t="str">
        <f t="shared" si="26"/>
        <v/>
      </c>
      <c r="F1701" s="2" t="str">
        <f>IF(ISBLANK(A1701),"",IF(ISERROR(VLOOKUP(A1701,'Cadastro-Estoque'!A:G,1,FALSE)),"Produto não cadastrado",VLOOKUP(A1701,'Cadastro-Estoque'!A:G,4,FALSE)))</f>
        <v/>
      </c>
      <c r="G1701" s="2" t="str">
        <f>IF(ISBLANK(A1701),"",IF(ISERROR(VLOOKUP(A1701,'Cadastro-Estoque'!A:G,1,FALSE)),"Produto não cadastrado",VLOOKUP(A1701,'Cadastro-Estoque'!A:G,2,FALSE)))</f>
        <v/>
      </c>
      <c r="H1701" s="2" t="str">
        <f>IF(ISERROR(VLOOKUP(A1701,'Cadastro-Estoque'!A:G,1,FALSE)),"",VLOOKUP(A1701,'Cadastro-Estoque'!A:G,3,FALSE))</f>
        <v/>
      </c>
    </row>
    <row r="1702" spans="5:8" ht="18.75" customHeight="1" x14ac:dyDescent="0.25">
      <c r="E1702" s="2" t="str">
        <f t="shared" si="26"/>
        <v/>
      </c>
      <c r="F1702" s="2" t="str">
        <f>IF(ISBLANK(A1702),"",IF(ISERROR(VLOOKUP(A1702,'Cadastro-Estoque'!A:G,1,FALSE)),"Produto não cadastrado",VLOOKUP(A1702,'Cadastro-Estoque'!A:G,4,FALSE)))</f>
        <v/>
      </c>
      <c r="G1702" s="2" t="str">
        <f>IF(ISBLANK(A1702),"",IF(ISERROR(VLOOKUP(A1702,'Cadastro-Estoque'!A:G,1,FALSE)),"Produto não cadastrado",VLOOKUP(A1702,'Cadastro-Estoque'!A:G,2,FALSE)))</f>
        <v/>
      </c>
      <c r="H1702" s="2" t="str">
        <f>IF(ISERROR(VLOOKUP(A1702,'Cadastro-Estoque'!A:G,1,FALSE)),"",VLOOKUP(A1702,'Cadastro-Estoque'!A:G,3,FALSE))</f>
        <v/>
      </c>
    </row>
    <row r="1703" spans="5:8" ht="18.75" customHeight="1" x14ac:dyDescent="0.25">
      <c r="E1703" s="2" t="str">
        <f t="shared" si="26"/>
        <v/>
      </c>
      <c r="F1703" s="2" t="str">
        <f>IF(ISBLANK(A1703),"",IF(ISERROR(VLOOKUP(A1703,'Cadastro-Estoque'!A:G,1,FALSE)),"Produto não cadastrado",VLOOKUP(A1703,'Cadastro-Estoque'!A:G,4,FALSE)))</f>
        <v/>
      </c>
      <c r="G1703" s="2" t="str">
        <f>IF(ISBLANK(A1703),"",IF(ISERROR(VLOOKUP(A1703,'Cadastro-Estoque'!A:G,1,FALSE)),"Produto não cadastrado",VLOOKUP(A1703,'Cadastro-Estoque'!A:G,2,FALSE)))</f>
        <v/>
      </c>
      <c r="H1703" s="2" t="str">
        <f>IF(ISERROR(VLOOKUP(A1703,'Cadastro-Estoque'!A:G,1,FALSE)),"",VLOOKUP(A1703,'Cadastro-Estoque'!A:G,3,FALSE))</f>
        <v/>
      </c>
    </row>
    <row r="1704" spans="5:8" ht="18.75" customHeight="1" x14ac:dyDescent="0.25">
      <c r="E1704" s="2" t="str">
        <f t="shared" si="26"/>
        <v/>
      </c>
      <c r="F1704" s="2" t="str">
        <f>IF(ISBLANK(A1704),"",IF(ISERROR(VLOOKUP(A1704,'Cadastro-Estoque'!A:G,1,FALSE)),"Produto não cadastrado",VLOOKUP(A1704,'Cadastro-Estoque'!A:G,4,FALSE)))</f>
        <v/>
      </c>
      <c r="G1704" s="2" t="str">
        <f>IF(ISBLANK(A1704),"",IF(ISERROR(VLOOKUP(A1704,'Cadastro-Estoque'!A:G,1,FALSE)),"Produto não cadastrado",VLOOKUP(A1704,'Cadastro-Estoque'!A:G,2,FALSE)))</f>
        <v/>
      </c>
      <c r="H1704" s="2" t="str">
        <f>IF(ISERROR(VLOOKUP(A1704,'Cadastro-Estoque'!A:G,1,FALSE)),"",VLOOKUP(A1704,'Cadastro-Estoque'!A:G,3,FALSE))</f>
        <v/>
      </c>
    </row>
    <row r="1705" spans="5:8" ht="18.75" customHeight="1" x14ac:dyDescent="0.25">
      <c r="E1705" s="2" t="str">
        <f t="shared" si="26"/>
        <v/>
      </c>
      <c r="F1705" s="2" t="str">
        <f>IF(ISBLANK(A1705),"",IF(ISERROR(VLOOKUP(A1705,'Cadastro-Estoque'!A:G,1,FALSE)),"Produto não cadastrado",VLOOKUP(A1705,'Cadastro-Estoque'!A:G,4,FALSE)))</f>
        <v/>
      </c>
      <c r="G1705" s="2" t="str">
        <f>IF(ISBLANK(A1705),"",IF(ISERROR(VLOOKUP(A1705,'Cadastro-Estoque'!A:G,1,FALSE)),"Produto não cadastrado",VLOOKUP(A1705,'Cadastro-Estoque'!A:G,2,FALSE)))</f>
        <v/>
      </c>
      <c r="H1705" s="2" t="str">
        <f>IF(ISERROR(VLOOKUP(A1705,'Cadastro-Estoque'!A:G,1,FALSE)),"",VLOOKUP(A1705,'Cadastro-Estoque'!A:G,3,FALSE))</f>
        <v/>
      </c>
    </row>
    <row r="1706" spans="5:8" ht="18.75" customHeight="1" x14ac:dyDescent="0.25">
      <c r="E1706" s="2" t="str">
        <f t="shared" si="26"/>
        <v/>
      </c>
      <c r="F1706" s="2" t="str">
        <f>IF(ISBLANK(A1706),"",IF(ISERROR(VLOOKUP(A1706,'Cadastro-Estoque'!A:G,1,FALSE)),"Produto não cadastrado",VLOOKUP(A1706,'Cadastro-Estoque'!A:G,4,FALSE)))</f>
        <v/>
      </c>
      <c r="G1706" s="2" t="str">
        <f>IF(ISBLANK(A1706),"",IF(ISERROR(VLOOKUP(A1706,'Cadastro-Estoque'!A:G,1,FALSE)),"Produto não cadastrado",VLOOKUP(A1706,'Cadastro-Estoque'!A:G,2,FALSE)))</f>
        <v/>
      </c>
      <c r="H1706" s="2" t="str">
        <f>IF(ISERROR(VLOOKUP(A1706,'Cadastro-Estoque'!A:G,1,FALSE)),"",VLOOKUP(A1706,'Cadastro-Estoque'!A:G,3,FALSE))</f>
        <v/>
      </c>
    </row>
    <row r="1707" spans="5:8" ht="18.75" customHeight="1" x14ac:dyDescent="0.25">
      <c r="E1707" s="2" t="str">
        <f t="shared" si="26"/>
        <v/>
      </c>
      <c r="F1707" s="2" t="str">
        <f>IF(ISBLANK(A1707),"",IF(ISERROR(VLOOKUP(A1707,'Cadastro-Estoque'!A:G,1,FALSE)),"Produto não cadastrado",VLOOKUP(A1707,'Cadastro-Estoque'!A:G,4,FALSE)))</f>
        <v/>
      </c>
      <c r="G1707" s="2" t="str">
        <f>IF(ISBLANK(A1707),"",IF(ISERROR(VLOOKUP(A1707,'Cadastro-Estoque'!A:G,1,FALSE)),"Produto não cadastrado",VLOOKUP(A1707,'Cadastro-Estoque'!A:G,2,FALSE)))</f>
        <v/>
      </c>
      <c r="H1707" s="2" t="str">
        <f>IF(ISERROR(VLOOKUP(A1707,'Cadastro-Estoque'!A:G,1,FALSE)),"",VLOOKUP(A1707,'Cadastro-Estoque'!A:G,3,FALSE))</f>
        <v/>
      </c>
    </row>
    <row r="1708" spans="5:8" ht="18.75" customHeight="1" x14ac:dyDescent="0.25">
      <c r="E1708" s="2" t="str">
        <f t="shared" si="26"/>
        <v/>
      </c>
      <c r="F1708" s="2" t="str">
        <f>IF(ISBLANK(A1708),"",IF(ISERROR(VLOOKUP(A1708,'Cadastro-Estoque'!A:G,1,FALSE)),"Produto não cadastrado",VLOOKUP(A1708,'Cadastro-Estoque'!A:G,4,FALSE)))</f>
        <v/>
      </c>
      <c r="G1708" s="2" t="str">
        <f>IF(ISBLANK(A1708),"",IF(ISERROR(VLOOKUP(A1708,'Cadastro-Estoque'!A:G,1,FALSE)),"Produto não cadastrado",VLOOKUP(A1708,'Cadastro-Estoque'!A:G,2,FALSE)))</f>
        <v/>
      </c>
      <c r="H1708" s="2" t="str">
        <f>IF(ISERROR(VLOOKUP(A1708,'Cadastro-Estoque'!A:G,1,FALSE)),"",VLOOKUP(A1708,'Cadastro-Estoque'!A:G,3,FALSE))</f>
        <v/>
      </c>
    </row>
    <row r="1709" spans="5:8" ht="18.75" customHeight="1" x14ac:dyDescent="0.25">
      <c r="E1709" s="2" t="str">
        <f t="shared" si="26"/>
        <v/>
      </c>
      <c r="F1709" s="2" t="str">
        <f>IF(ISBLANK(A1709),"",IF(ISERROR(VLOOKUP(A1709,'Cadastro-Estoque'!A:G,1,FALSE)),"Produto não cadastrado",VLOOKUP(A1709,'Cadastro-Estoque'!A:G,4,FALSE)))</f>
        <v/>
      </c>
      <c r="G1709" s="2" t="str">
        <f>IF(ISBLANK(A1709),"",IF(ISERROR(VLOOKUP(A1709,'Cadastro-Estoque'!A:G,1,FALSE)),"Produto não cadastrado",VLOOKUP(A1709,'Cadastro-Estoque'!A:G,2,FALSE)))</f>
        <v/>
      </c>
      <c r="H1709" s="2" t="str">
        <f>IF(ISERROR(VLOOKUP(A1709,'Cadastro-Estoque'!A:G,1,FALSE)),"",VLOOKUP(A1709,'Cadastro-Estoque'!A:G,3,FALSE))</f>
        <v/>
      </c>
    </row>
    <row r="1710" spans="5:8" ht="18.75" customHeight="1" x14ac:dyDescent="0.25">
      <c r="E1710" s="2" t="str">
        <f t="shared" si="26"/>
        <v/>
      </c>
      <c r="F1710" s="2" t="str">
        <f>IF(ISBLANK(A1710),"",IF(ISERROR(VLOOKUP(A1710,'Cadastro-Estoque'!A:G,1,FALSE)),"Produto não cadastrado",VLOOKUP(A1710,'Cadastro-Estoque'!A:G,4,FALSE)))</f>
        <v/>
      </c>
      <c r="G1710" s="2" t="str">
        <f>IF(ISBLANK(A1710),"",IF(ISERROR(VLOOKUP(A1710,'Cadastro-Estoque'!A:G,1,FALSE)),"Produto não cadastrado",VLOOKUP(A1710,'Cadastro-Estoque'!A:G,2,FALSE)))</f>
        <v/>
      </c>
      <c r="H1710" s="2" t="str">
        <f>IF(ISERROR(VLOOKUP(A1710,'Cadastro-Estoque'!A:G,1,FALSE)),"",VLOOKUP(A1710,'Cadastro-Estoque'!A:G,3,FALSE))</f>
        <v/>
      </c>
    </row>
    <row r="1711" spans="5:8" ht="18.75" customHeight="1" x14ac:dyDescent="0.25">
      <c r="E1711" s="2" t="str">
        <f t="shared" si="26"/>
        <v/>
      </c>
      <c r="F1711" s="2" t="str">
        <f>IF(ISBLANK(A1711),"",IF(ISERROR(VLOOKUP(A1711,'Cadastro-Estoque'!A:G,1,FALSE)),"Produto não cadastrado",VLOOKUP(A1711,'Cadastro-Estoque'!A:G,4,FALSE)))</f>
        <v/>
      </c>
      <c r="G1711" s="2" t="str">
        <f>IF(ISBLANK(A1711),"",IF(ISERROR(VLOOKUP(A1711,'Cadastro-Estoque'!A:G,1,FALSE)),"Produto não cadastrado",VLOOKUP(A1711,'Cadastro-Estoque'!A:G,2,FALSE)))</f>
        <v/>
      </c>
      <c r="H1711" s="2" t="str">
        <f>IF(ISERROR(VLOOKUP(A1711,'Cadastro-Estoque'!A:G,1,FALSE)),"",VLOOKUP(A1711,'Cadastro-Estoque'!A:G,3,FALSE))</f>
        <v/>
      </c>
    </row>
    <row r="1712" spans="5:8" ht="18.75" customHeight="1" x14ac:dyDescent="0.25">
      <c r="E1712" s="2" t="str">
        <f t="shared" si="26"/>
        <v/>
      </c>
      <c r="F1712" s="2" t="str">
        <f>IF(ISBLANK(A1712),"",IF(ISERROR(VLOOKUP(A1712,'Cadastro-Estoque'!A:G,1,FALSE)),"Produto não cadastrado",VLOOKUP(A1712,'Cadastro-Estoque'!A:G,4,FALSE)))</f>
        <v/>
      </c>
      <c r="G1712" s="2" t="str">
        <f>IF(ISBLANK(A1712),"",IF(ISERROR(VLOOKUP(A1712,'Cadastro-Estoque'!A:G,1,FALSE)),"Produto não cadastrado",VLOOKUP(A1712,'Cadastro-Estoque'!A:G,2,FALSE)))</f>
        <v/>
      </c>
      <c r="H1712" s="2" t="str">
        <f>IF(ISERROR(VLOOKUP(A1712,'Cadastro-Estoque'!A:G,1,FALSE)),"",VLOOKUP(A1712,'Cadastro-Estoque'!A:G,3,FALSE))</f>
        <v/>
      </c>
    </row>
    <row r="1713" spans="5:8" ht="18.75" customHeight="1" x14ac:dyDescent="0.25">
      <c r="E1713" s="2" t="str">
        <f t="shared" si="26"/>
        <v/>
      </c>
      <c r="F1713" s="2" t="str">
        <f>IF(ISBLANK(A1713),"",IF(ISERROR(VLOOKUP(A1713,'Cadastro-Estoque'!A:G,1,FALSE)),"Produto não cadastrado",VLOOKUP(A1713,'Cadastro-Estoque'!A:G,4,FALSE)))</f>
        <v/>
      </c>
      <c r="G1713" s="2" t="str">
        <f>IF(ISBLANK(A1713),"",IF(ISERROR(VLOOKUP(A1713,'Cadastro-Estoque'!A:G,1,FALSE)),"Produto não cadastrado",VLOOKUP(A1713,'Cadastro-Estoque'!A:G,2,FALSE)))</f>
        <v/>
      </c>
      <c r="H1713" s="2" t="str">
        <f>IF(ISERROR(VLOOKUP(A1713,'Cadastro-Estoque'!A:G,1,FALSE)),"",VLOOKUP(A1713,'Cadastro-Estoque'!A:G,3,FALSE))</f>
        <v/>
      </c>
    </row>
    <row r="1714" spans="5:8" ht="18.75" customHeight="1" x14ac:dyDescent="0.25">
      <c r="E1714" s="2" t="str">
        <f t="shared" si="26"/>
        <v/>
      </c>
      <c r="F1714" s="2" t="str">
        <f>IF(ISBLANK(A1714),"",IF(ISERROR(VLOOKUP(A1714,'Cadastro-Estoque'!A:G,1,FALSE)),"Produto não cadastrado",VLOOKUP(A1714,'Cadastro-Estoque'!A:G,4,FALSE)))</f>
        <v/>
      </c>
      <c r="G1714" s="2" t="str">
        <f>IF(ISBLANK(A1714),"",IF(ISERROR(VLOOKUP(A1714,'Cadastro-Estoque'!A:G,1,FALSE)),"Produto não cadastrado",VLOOKUP(A1714,'Cadastro-Estoque'!A:G,2,FALSE)))</f>
        <v/>
      </c>
      <c r="H1714" s="2" t="str">
        <f>IF(ISERROR(VLOOKUP(A1714,'Cadastro-Estoque'!A:G,1,FALSE)),"",VLOOKUP(A1714,'Cadastro-Estoque'!A:G,3,FALSE))</f>
        <v/>
      </c>
    </row>
    <row r="1715" spans="5:8" ht="18.75" customHeight="1" x14ac:dyDescent="0.25">
      <c r="E1715" s="2" t="str">
        <f t="shared" si="26"/>
        <v/>
      </c>
      <c r="F1715" s="2" t="str">
        <f>IF(ISBLANK(A1715),"",IF(ISERROR(VLOOKUP(A1715,'Cadastro-Estoque'!A:G,1,FALSE)),"Produto não cadastrado",VLOOKUP(A1715,'Cadastro-Estoque'!A:G,4,FALSE)))</f>
        <v/>
      </c>
      <c r="G1715" s="2" t="str">
        <f>IF(ISBLANK(A1715),"",IF(ISERROR(VLOOKUP(A1715,'Cadastro-Estoque'!A:G,1,FALSE)),"Produto não cadastrado",VLOOKUP(A1715,'Cadastro-Estoque'!A:G,2,FALSE)))</f>
        <v/>
      </c>
      <c r="H1715" s="2" t="str">
        <f>IF(ISERROR(VLOOKUP(A1715,'Cadastro-Estoque'!A:G,1,FALSE)),"",VLOOKUP(A1715,'Cadastro-Estoque'!A:G,3,FALSE))</f>
        <v/>
      </c>
    </row>
    <row r="1716" spans="5:8" ht="18.75" customHeight="1" x14ac:dyDescent="0.25">
      <c r="E1716" s="2" t="str">
        <f t="shared" si="26"/>
        <v/>
      </c>
      <c r="F1716" s="2" t="str">
        <f>IF(ISBLANK(A1716),"",IF(ISERROR(VLOOKUP(A1716,'Cadastro-Estoque'!A:G,1,FALSE)),"Produto não cadastrado",VLOOKUP(A1716,'Cadastro-Estoque'!A:G,4,FALSE)))</f>
        <v/>
      </c>
      <c r="G1716" s="2" t="str">
        <f>IF(ISBLANK(A1716),"",IF(ISERROR(VLOOKUP(A1716,'Cadastro-Estoque'!A:G,1,FALSE)),"Produto não cadastrado",VLOOKUP(A1716,'Cadastro-Estoque'!A:G,2,FALSE)))</f>
        <v/>
      </c>
      <c r="H1716" s="2" t="str">
        <f>IF(ISERROR(VLOOKUP(A1716,'Cadastro-Estoque'!A:G,1,FALSE)),"",VLOOKUP(A1716,'Cadastro-Estoque'!A:G,3,FALSE))</f>
        <v/>
      </c>
    </row>
    <row r="1717" spans="5:8" ht="18.75" customHeight="1" x14ac:dyDescent="0.25">
      <c r="E1717" s="2" t="str">
        <f t="shared" si="26"/>
        <v/>
      </c>
      <c r="F1717" s="2" t="str">
        <f>IF(ISBLANK(A1717),"",IF(ISERROR(VLOOKUP(A1717,'Cadastro-Estoque'!A:G,1,FALSE)),"Produto não cadastrado",VLOOKUP(A1717,'Cadastro-Estoque'!A:G,4,FALSE)))</f>
        <v/>
      </c>
      <c r="G1717" s="2" t="str">
        <f>IF(ISBLANK(A1717),"",IF(ISERROR(VLOOKUP(A1717,'Cadastro-Estoque'!A:G,1,FALSE)),"Produto não cadastrado",VLOOKUP(A1717,'Cadastro-Estoque'!A:G,2,FALSE)))</f>
        <v/>
      </c>
      <c r="H1717" s="2" t="str">
        <f>IF(ISERROR(VLOOKUP(A1717,'Cadastro-Estoque'!A:G,1,FALSE)),"",VLOOKUP(A1717,'Cadastro-Estoque'!A:G,3,FALSE))</f>
        <v/>
      </c>
    </row>
    <row r="1718" spans="5:8" ht="18.75" customHeight="1" x14ac:dyDescent="0.25">
      <c r="E1718" s="2" t="str">
        <f t="shared" si="26"/>
        <v/>
      </c>
      <c r="F1718" s="2" t="str">
        <f>IF(ISBLANK(A1718),"",IF(ISERROR(VLOOKUP(A1718,'Cadastro-Estoque'!A:G,1,FALSE)),"Produto não cadastrado",VLOOKUP(A1718,'Cadastro-Estoque'!A:G,4,FALSE)))</f>
        <v/>
      </c>
      <c r="G1718" s="2" t="str">
        <f>IF(ISBLANK(A1718),"",IF(ISERROR(VLOOKUP(A1718,'Cadastro-Estoque'!A:G,1,FALSE)),"Produto não cadastrado",VLOOKUP(A1718,'Cadastro-Estoque'!A:G,2,FALSE)))</f>
        <v/>
      </c>
      <c r="H1718" s="2" t="str">
        <f>IF(ISERROR(VLOOKUP(A1718,'Cadastro-Estoque'!A:G,1,FALSE)),"",VLOOKUP(A1718,'Cadastro-Estoque'!A:G,3,FALSE))</f>
        <v/>
      </c>
    </row>
    <row r="1719" spans="5:8" ht="18.75" customHeight="1" x14ac:dyDescent="0.25">
      <c r="E1719" s="2" t="str">
        <f t="shared" si="26"/>
        <v/>
      </c>
      <c r="F1719" s="2" t="str">
        <f>IF(ISBLANK(A1719),"",IF(ISERROR(VLOOKUP(A1719,'Cadastro-Estoque'!A:G,1,FALSE)),"Produto não cadastrado",VLOOKUP(A1719,'Cadastro-Estoque'!A:G,4,FALSE)))</f>
        <v/>
      </c>
      <c r="G1719" s="2" t="str">
        <f>IF(ISBLANK(A1719),"",IF(ISERROR(VLOOKUP(A1719,'Cadastro-Estoque'!A:G,1,FALSE)),"Produto não cadastrado",VLOOKUP(A1719,'Cadastro-Estoque'!A:G,2,FALSE)))</f>
        <v/>
      </c>
      <c r="H1719" s="2" t="str">
        <f>IF(ISERROR(VLOOKUP(A1719,'Cadastro-Estoque'!A:G,1,FALSE)),"",VLOOKUP(A1719,'Cadastro-Estoque'!A:G,3,FALSE))</f>
        <v/>
      </c>
    </row>
    <row r="1720" spans="5:8" ht="18.75" customHeight="1" x14ac:dyDescent="0.25">
      <c r="E1720" s="2" t="str">
        <f t="shared" si="26"/>
        <v/>
      </c>
      <c r="F1720" s="2" t="str">
        <f>IF(ISBLANK(A1720),"",IF(ISERROR(VLOOKUP(A1720,'Cadastro-Estoque'!A:G,1,FALSE)),"Produto não cadastrado",VLOOKUP(A1720,'Cadastro-Estoque'!A:G,4,FALSE)))</f>
        <v/>
      </c>
      <c r="G1720" s="2" t="str">
        <f>IF(ISBLANK(A1720),"",IF(ISERROR(VLOOKUP(A1720,'Cadastro-Estoque'!A:G,1,FALSE)),"Produto não cadastrado",VLOOKUP(A1720,'Cadastro-Estoque'!A:G,2,FALSE)))</f>
        <v/>
      </c>
      <c r="H1720" s="2" t="str">
        <f>IF(ISERROR(VLOOKUP(A1720,'Cadastro-Estoque'!A:G,1,FALSE)),"",VLOOKUP(A1720,'Cadastro-Estoque'!A:G,3,FALSE))</f>
        <v/>
      </c>
    </row>
    <row r="1721" spans="5:8" ht="18.75" customHeight="1" x14ac:dyDescent="0.25">
      <c r="E1721" s="2" t="str">
        <f t="shared" si="26"/>
        <v/>
      </c>
      <c r="F1721" s="2" t="str">
        <f>IF(ISBLANK(A1721),"",IF(ISERROR(VLOOKUP(A1721,'Cadastro-Estoque'!A:G,1,FALSE)),"Produto não cadastrado",VLOOKUP(A1721,'Cadastro-Estoque'!A:G,4,FALSE)))</f>
        <v/>
      </c>
      <c r="G1721" s="2" t="str">
        <f>IF(ISBLANK(A1721),"",IF(ISERROR(VLOOKUP(A1721,'Cadastro-Estoque'!A:G,1,FALSE)),"Produto não cadastrado",VLOOKUP(A1721,'Cadastro-Estoque'!A:G,2,FALSE)))</f>
        <v/>
      </c>
      <c r="H1721" s="2" t="str">
        <f>IF(ISERROR(VLOOKUP(A1721,'Cadastro-Estoque'!A:G,1,FALSE)),"",VLOOKUP(A1721,'Cadastro-Estoque'!A:G,3,FALSE))</f>
        <v/>
      </c>
    </row>
    <row r="1722" spans="5:8" ht="18.75" customHeight="1" x14ac:dyDescent="0.25">
      <c r="E1722" s="2" t="str">
        <f t="shared" si="26"/>
        <v/>
      </c>
      <c r="F1722" s="2" t="str">
        <f>IF(ISBLANK(A1722),"",IF(ISERROR(VLOOKUP(A1722,'Cadastro-Estoque'!A:G,1,FALSE)),"Produto não cadastrado",VLOOKUP(A1722,'Cadastro-Estoque'!A:G,4,FALSE)))</f>
        <v/>
      </c>
      <c r="G1722" s="2" t="str">
        <f>IF(ISBLANK(A1722),"",IF(ISERROR(VLOOKUP(A1722,'Cadastro-Estoque'!A:G,1,FALSE)),"Produto não cadastrado",VLOOKUP(A1722,'Cadastro-Estoque'!A:G,2,FALSE)))</f>
        <v/>
      </c>
      <c r="H1722" s="2" t="str">
        <f>IF(ISERROR(VLOOKUP(A1722,'Cadastro-Estoque'!A:G,1,FALSE)),"",VLOOKUP(A1722,'Cadastro-Estoque'!A:G,3,FALSE))</f>
        <v/>
      </c>
    </row>
    <row r="1723" spans="5:8" ht="18.75" customHeight="1" x14ac:dyDescent="0.25">
      <c r="E1723" s="2" t="str">
        <f t="shared" si="26"/>
        <v/>
      </c>
      <c r="F1723" s="2" t="str">
        <f>IF(ISBLANK(A1723),"",IF(ISERROR(VLOOKUP(A1723,'Cadastro-Estoque'!A:G,1,FALSE)),"Produto não cadastrado",VLOOKUP(A1723,'Cadastro-Estoque'!A:G,4,FALSE)))</f>
        <v/>
      </c>
      <c r="G1723" s="2" t="str">
        <f>IF(ISBLANK(A1723),"",IF(ISERROR(VLOOKUP(A1723,'Cadastro-Estoque'!A:G,1,FALSE)),"Produto não cadastrado",VLOOKUP(A1723,'Cadastro-Estoque'!A:G,2,FALSE)))</f>
        <v/>
      </c>
      <c r="H1723" s="2" t="str">
        <f>IF(ISERROR(VLOOKUP(A1723,'Cadastro-Estoque'!A:G,1,FALSE)),"",VLOOKUP(A1723,'Cadastro-Estoque'!A:G,3,FALSE))</f>
        <v/>
      </c>
    </row>
    <row r="1724" spans="5:8" ht="18.75" customHeight="1" x14ac:dyDescent="0.25">
      <c r="E1724" s="2" t="str">
        <f t="shared" si="26"/>
        <v/>
      </c>
      <c r="F1724" s="2" t="str">
        <f>IF(ISBLANK(A1724),"",IF(ISERROR(VLOOKUP(A1724,'Cadastro-Estoque'!A:G,1,FALSE)),"Produto não cadastrado",VLOOKUP(A1724,'Cadastro-Estoque'!A:G,4,FALSE)))</f>
        <v/>
      </c>
      <c r="G1724" s="2" t="str">
        <f>IF(ISBLANK(A1724),"",IF(ISERROR(VLOOKUP(A1724,'Cadastro-Estoque'!A:G,1,FALSE)),"Produto não cadastrado",VLOOKUP(A1724,'Cadastro-Estoque'!A:G,2,FALSE)))</f>
        <v/>
      </c>
      <c r="H1724" s="2" t="str">
        <f>IF(ISERROR(VLOOKUP(A1724,'Cadastro-Estoque'!A:G,1,FALSE)),"",VLOOKUP(A1724,'Cadastro-Estoque'!A:G,3,FALSE))</f>
        <v/>
      </c>
    </row>
    <row r="1725" spans="5:8" ht="18.75" customHeight="1" x14ac:dyDescent="0.25">
      <c r="E1725" s="2" t="str">
        <f t="shared" si="26"/>
        <v/>
      </c>
      <c r="F1725" s="2" t="str">
        <f>IF(ISBLANK(A1725),"",IF(ISERROR(VLOOKUP(A1725,'Cadastro-Estoque'!A:G,1,FALSE)),"Produto não cadastrado",VLOOKUP(A1725,'Cadastro-Estoque'!A:G,4,FALSE)))</f>
        <v/>
      </c>
      <c r="G1725" s="2" t="str">
        <f>IF(ISBLANK(A1725),"",IF(ISERROR(VLOOKUP(A1725,'Cadastro-Estoque'!A:G,1,FALSE)),"Produto não cadastrado",VLOOKUP(A1725,'Cadastro-Estoque'!A:G,2,FALSE)))</f>
        <v/>
      </c>
      <c r="H1725" s="2" t="str">
        <f>IF(ISERROR(VLOOKUP(A1725,'Cadastro-Estoque'!A:G,1,FALSE)),"",VLOOKUP(A1725,'Cadastro-Estoque'!A:G,3,FALSE))</f>
        <v/>
      </c>
    </row>
    <row r="1726" spans="5:8" ht="18.75" customHeight="1" x14ac:dyDescent="0.25">
      <c r="E1726" s="2" t="str">
        <f t="shared" si="26"/>
        <v/>
      </c>
      <c r="F1726" s="2" t="str">
        <f>IF(ISBLANK(A1726),"",IF(ISERROR(VLOOKUP(A1726,'Cadastro-Estoque'!A:G,1,FALSE)),"Produto não cadastrado",VLOOKUP(A1726,'Cadastro-Estoque'!A:G,4,FALSE)))</f>
        <v/>
      </c>
      <c r="G1726" s="2" t="str">
        <f>IF(ISBLANK(A1726),"",IF(ISERROR(VLOOKUP(A1726,'Cadastro-Estoque'!A:G,1,FALSE)),"Produto não cadastrado",VLOOKUP(A1726,'Cadastro-Estoque'!A:G,2,FALSE)))</f>
        <v/>
      </c>
      <c r="H1726" s="2" t="str">
        <f>IF(ISERROR(VLOOKUP(A1726,'Cadastro-Estoque'!A:G,1,FALSE)),"",VLOOKUP(A1726,'Cadastro-Estoque'!A:G,3,FALSE))</f>
        <v/>
      </c>
    </row>
    <row r="1727" spans="5:8" ht="18.75" customHeight="1" x14ac:dyDescent="0.25">
      <c r="E1727" s="2" t="str">
        <f t="shared" si="26"/>
        <v/>
      </c>
      <c r="F1727" s="2" t="str">
        <f>IF(ISBLANK(A1727),"",IF(ISERROR(VLOOKUP(A1727,'Cadastro-Estoque'!A:G,1,FALSE)),"Produto não cadastrado",VLOOKUP(A1727,'Cadastro-Estoque'!A:G,4,FALSE)))</f>
        <v/>
      </c>
      <c r="G1727" s="2" t="str">
        <f>IF(ISBLANK(A1727),"",IF(ISERROR(VLOOKUP(A1727,'Cadastro-Estoque'!A:G,1,FALSE)),"Produto não cadastrado",VLOOKUP(A1727,'Cadastro-Estoque'!A:G,2,FALSE)))</f>
        <v/>
      </c>
      <c r="H1727" s="2" t="str">
        <f>IF(ISERROR(VLOOKUP(A1727,'Cadastro-Estoque'!A:G,1,FALSE)),"",VLOOKUP(A1727,'Cadastro-Estoque'!A:G,3,FALSE))</f>
        <v/>
      </c>
    </row>
    <row r="1728" spans="5:8" ht="18.75" customHeight="1" x14ac:dyDescent="0.25">
      <c r="E1728" s="2" t="str">
        <f t="shared" si="26"/>
        <v/>
      </c>
      <c r="F1728" s="2" t="str">
        <f>IF(ISBLANK(A1728),"",IF(ISERROR(VLOOKUP(A1728,'Cadastro-Estoque'!A:G,1,FALSE)),"Produto não cadastrado",VLOOKUP(A1728,'Cadastro-Estoque'!A:G,4,FALSE)))</f>
        <v/>
      </c>
      <c r="G1728" s="2" t="str">
        <f>IF(ISBLANK(A1728),"",IF(ISERROR(VLOOKUP(A1728,'Cadastro-Estoque'!A:G,1,FALSE)),"Produto não cadastrado",VLOOKUP(A1728,'Cadastro-Estoque'!A:G,2,FALSE)))</f>
        <v/>
      </c>
      <c r="H1728" s="2" t="str">
        <f>IF(ISERROR(VLOOKUP(A1728,'Cadastro-Estoque'!A:G,1,FALSE)),"",VLOOKUP(A1728,'Cadastro-Estoque'!A:G,3,FALSE))</f>
        <v/>
      </c>
    </row>
    <row r="1729" spans="5:8" ht="18.75" customHeight="1" x14ac:dyDescent="0.25">
      <c r="E1729" s="2" t="str">
        <f t="shared" si="26"/>
        <v/>
      </c>
      <c r="F1729" s="2" t="str">
        <f>IF(ISBLANK(A1729),"",IF(ISERROR(VLOOKUP(A1729,'Cadastro-Estoque'!A:G,1,FALSE)),"Produto não cadastrado",VLOOKUP(A1729,'Cadastro-Estoque'!A:G,4,FALSE)))</f>
        <v/>
      </c>
      <c r="G1729" s="2" t="str">
        <f>IF(ISBLANK(A1729),"",IF(ISERROR(VLOOKUP(A1729,'Cadastro-Estoque'!A:G,1,FALSE)),"Produto não cadastrado",VLOOKUP(A1729,'Cadastro-Estoque'!A:G,2,FALSE)))</f>
        <v/>
      </c>
      <c r="H1729" s="2" t="str">
        <f>IF(ISERROR(VLOOKUP(A1729,'Cadastro-Estoque'!A:G,1,FALSE)),"",VLOOKUP(A1729,'Cadastro-Estoque'!A:G,3,FALSE))</f>
        <v/>
      </c>
    </row>
    <row r="1730" spans="5:8" ht="18.75" customHeight="1" x14ac:dyDescent="0.25">
      <c r="E1730" s="2" t="str">
        <f t="shared" si="26"/>
        <v/>
      </c>
      <c r="F1730" s="2" t="str">
        <f>IF(ISBLANK(A1730),"",IF(ISERROR(VLOOKUP(A1730,'Cadastro-Estoque'!A:G,1,FALSE)),"Produto não cadastrado",VLOOKUP(A1730,'Cadastro-Estoque'!A:G,4,FALSE)))</f>
        <v/>
      </c>
      <c r="G1730" s="2" t="str">
        <f>IF(ISBLANK(A1730),"",IF(ISERROR(VLOOKUP(A1730,'Cadastro-Estoque'!A:G,1,FALSE)),"Produto não cadastrado",VLOOKUP(A1730,'Cadastro-Estoque'!A:G,2,FALSE)))</f>
        <v/>
      </c>
      <c r="H1730" s="2" t="str">
        <f>IF(ISERROR(VLOOKUP(A1730,'Cadastro-Estoque'!A:G,1,FALSE)),"",VLOOKUP(A1730,'Cadastro-Estoque'!A:G,3,FALSE))</f>
        <v/>
      </c>
    </row>
    <row r="1731" spans="5:8" ht="18.75" customHeight="1" x14ac:dyDescent="0.25">
      <c r="E1731" s="2" t="str">
        <f t="shared" ref="E1731:E1794" si="27">IF(ISBLANK(A1731),"",C1731*D1731)</f>
        <v/>
      </c>
      <c r="F1731" s="2" t="str">
        <f>IF(ISBLANK(A1731),"",IF(ISERROR(VLOOKUP(A1731,'Cadastro-Estoque'!A:G,1,FALSE)),"Produto não cadastrado",VLOOKUP(A1731,'Cadastro-Estoque'!A:G,4,FALSE)))</f>
        <v/>
      </c>
      <c r="G1731" s="2" t="str">
        <f>IF(ISBLANK(A1731),"",IF(ISERROR(VLOOKUP(A1731,'Cadastro-Estoque'!A:G,1,FALSE)),"Produto não cadastrado",VLOOKUP(A1731,'Cadastro-Estoque'!A:G,2,FALSE)))</f>
        <v/>
      </c>
      <c r="H1731" s="2" t="str">
        <f>IF(ISERROR(VLOOKUP(A1731,'Cadastro-Estoque'!A:G,1,FALSE)),"",VLOOKUP(A1731,'Cadastro-Estoque'!A:G,3,FALSE))</f>
        <v/>
      </c>
    </row>
    <row r="1732" spans="5:8" ht="18.75" customHeight="1" x14ac:dyDescent="0.25">
      <c r="E1732" s="2" t="str">
        <f t="shared" si="27"/>
        <v/>
      </c>
      <c r="F1732" s="2" t="str">
        <f>IF(ISBLANK(A1732),"",IF(ISERROR(VLOOKUP(A1732,'Cadastro-Estoque'!A:G,1,FALSE)),"Produto não cadastrado",VLOOKUP(A1732,'Cadastro-Estoque'!A:G,4,FALSE)))</f>
        <v/>
      </c>
      <c r="G1732" s="2" t="str">
        <f>IF(ISBLANK(A1732),"",IF(ISERROR(VLOOKUP(A1732,'Cadastro-Estoque'!A:G,1,FALSE)),"Produto não cadastrado",VLOOKUP(A1732,'Cadastro-Estoque'!A:G,2,FALSE)))</f>
        <v/>
      </c>
      <c r="H1732" s="2" t="str">
        <f>IF(ISERROR(VLOOKUP(A1732,'Cadastro-Estoque'!A:G,1,FALSE)),"",VLOOKUP(A1732,'Cadastro-Estoque'!A:G,3,FALSE))</f>
        <v/>
      </c>
    </row>
    <row r="1733" spans="5:8" ht="18.75" customHeight="1" x14ac:dyDescent="0.25">
      <c r="E1733" s="2" t="str">
        <f t="shared" si="27"/>
        <v/>
      </c>
      <c r="F1733" s="2" t="str">
        <f>IF(ISBLANK(A1733),"",IF(ISERROR(VLOOKUP(A1733,'Cadastro-Estoque'!A:G,1,FALSE)),"Produto não cadastrado",VLOOKUP(A1733,'Cadastro-Estoque'!A:G,4,FALSE)))</f>
        <v/>
      </c>
      <c r="G1733" s="2" t="str">
        <f>IF(ISBLANK(A1733),"",IF(ISERROR(VLOOKUP(A1733,'Cadastro-Estoque'!A:G,1,FALSE)),"Produto não cadastrado",VLOOKUP(A1733,'Cadastro-Estoque'!A:G,2,FALSE)))</f>
        <v/>
      </c>
      <c r="H1733" s="2" t="str">
        <f>IF(ISERROR(VLOOKUP(A1733,'Cadastro-Estoque'!A:G,1,FALSE)),"",VLOOKUP(A1733,'Cadastro-Estoque'!A:G,3,FALSE))</f>
        <v/>
      </c>
    </row>
    <row r="1734" spans="5:8" ht="18.75" customHeight="1" x14ac:dyDescent="0.25">
      <c r="E1734" s="2" t="str">
        <f t="shared" si="27"/>
        <v/>
      </c>
      <c r="F1734" s="2" t="str">
        <f>IF(ISBLANK(A1734),"",IF(ISERROR(VLOOKUP(A1734,'Cadastro-Estoque'!A:G,1,FALSE)),"Produto não cadastrado",VLOOKUP(A1734,'Cadastro-Estoque'!A:G,4,FALSE)))</f>
        <v/>
      </c>
      <c r="G1734" s="2" t="str">
        <f>IF(ISBLANK(A1734),"",IF(ISERROR(VLOOKUP(A1734,'Cadastro-Estoque'!A:G,1,FALSE)),"Produto não cadastrado",VLOOKUP(A1734,'Cadastro-Estoque'!A:G,2,FALSE)))</f>
        <v/>
      </c>
      <c r="H1734" s="2" t="str">
        <f>IF(ISERROR(VLOOKUP(A1734,'Cadastro-Estoque'!A:G,1,FALSE)),"",VLOOKUP(A1734,'Cadastro-Estoque'!A:G,3,FALSE))</f>
        <v/>
      </c>
    </row>
    <row r="1735" spans="5:8" ht="18.75" customHeight="1" x14ac:dyDescent="0.25">
      <c r="E1735" s="2" t="str">
        <f t="shared" si="27"/>
        <v/>
      </c>
      <c r="F1735" s="2" t="str">
        <f>IF(ISBLANK(A1735),"",IF(ISERROR(VLOOKUP(A1735,'Cadastro-Estoque'!A:G,1,FALSE)),"Produto não cadastrado",VLOOKUP(A1735,'Cadastro-Estoque'!A:G,4,FALSE)))</f>
        <v/>
      </c>
      <c r="G1735" s="2" t="str">
        <f>IF(ISBLANK(A1735),"",IF(ISERROR(VLOOKUP(A1735,'Cadastro-Estoque'!A:G,1,FALSE)),"Produto não cadastrado",VLOOKUP(A1735,'Cadastro-Estoque'!A:G,2,FALSE)))</f>
        <v/>
      </c>
      <c r="H1735" s="2" t="str">
        <f>IF(ISERROR(VLOOKUP(A1735,'Cadastro-Estoque'!A:G,1,FALSE)),"",VLOOKUP(A1735,'Cadastro-Estoque'!A:G,3,FALSE))</f>
        <v/>
      </c>
    </row>
    <row r="1736" spans="5:8" ht="18.75" customHeight="1" x14ac:dyDescent="0.25">
      <c r="E1736" s="2" t="str">
        <f t="shared" si="27"/>
        <v/>
      </c>
      <c r="F1736" s="2" t="str">
        <f>IF(ISBLANK(A1736),"",IF(ISERROR(VLOOKUP(A1736,'Cadastro-Estoque'!A:G,1,FALSE)),"Produto não cadastrado",VLOOKUP(A1736,'Cadastro-Estoque'!A:G,4,FALSE)))</f>
        <v/>
      </c>
      <c r="G1736" s="2" t="str">
        <f>IF(ISBLANK(A1736),"",IF(ISERROR(VLOOKUP(A1736,'Cadastro-Estoque'!A:G,1,FALSE)),"Produto não cadastrado",VLOOKUP(A1736,'Cadastro-Estoque'!A:G,2,FALSE)))</f>
        <v/>
      </c>
      <c r="H1736" s="2" t="str">
        <f>IF(ISERROR(VLOOKUP(A1736,'Cadastro-Estoque'!A:G,1,FALSE)),"",VLOOKUP(A1736,'Cadastro-Estoque'!A:G,3,FALSE))</f>
        <v/>
      </c>
    </row>
    <row r="1737" spans="5:8" ht="18.75" customHeight="1" x14ac:dyDescent="0.25">
      <c r="E1737" s="2" t="str">
        <f t="shared" si="27"/>
        <v/>
      </c>
      <c r="F1737" s="2" t="str">
        <f>IF(ISBLANK(A1737),"",IF(ISERROR(VLOOKUP(A1737,'Cadastro-Estoque'!A:G,1,FALSE)),"Produto não cadastrado",VLOOKUP(A1737,'Cadastro-Estoque'!A:G,4,FALSE)))</f>
        <v/>
      </c>
      <c r="G1737" s="2" t="str">
        <f>IF(ISBLANK(A1737),"",IF(ISERROR(VLOOKUP(A1737,'Cadastro-Estoque'!A:G,1,FALSE)),"Produto não cadastrado",VLOOKUP(A1737,'Cadastro-Estoque'!A:G,2,FALSE)))</f>
        <v/>
      </c>
      <c r="H1737" s="2" t="str">
        <f>IF(ISERROR(VLOOKUP(A1737,'Cadastro-Estoque'!A:G,1,FALSE)),"",VLOOKUP(A1737,'Cadastro-Estoque'!A:G,3,FALSE))</f>
        <v/>
      </c>
    </row>
    <row r="1738" spans="5:8" ht="18.75" customHeight="1" x14ac:dyDescent="0.25">
      <c r="E1738" s="2" t="str">
        <f t="shared" si="27"/>
        <v/>
      </c>
      <c r="F1738" s="2" t="str">
        <f>IF(ISBLANK(A1738),"",IF(ISERROR(VLOOKUP(A1738,'Cadastro-Estoque'!A:G,1,FALSE)),"Produto não cadastrado",VLOOKUP(A1738,'Cadastro-Estoque'!A:G,4,FALSE)))</f>
        <v/>
      </c>
      <c r="G1738" s="2" t="str">
        <f>IF(ISBLANK(A1738),"",IF(ISERROR(VLOOKUP(A1738,'Cadastro-Estoque'!A:G,1,FALSE)),"Produto não cadastrado",VLOOKUP(A1738,'Cadastro-Estoque'!A:G,2,FALSE)))</f>
        <v/>
      </c>
      <c r="H1738" s="2" t="str">
        <f>IF(ISERROR(VLOOKUP(A1738,'Cadastro-Estoque'!A:G,1,FALSE)),"",VLOOKUP(A1738,'Cadastro-Estoque'!A:G,3,FALSE))</f>
        <v/>
      </c>
    </row>
    <row r="1739" spans="5:8" ht="18.75" customHeight="1" x14ac:dyDescent="0.25">
      <c r="E1739" s="2" t="str">
        <f t="shared" si="27"/>
        <v/>
      </c>
      <c r="F1739" s="2" t="str">
        <f>IF(ISBLANK(A1739),"",IF(ISERROR(VLOOKUP(A1739,'Cadastro-Estoque'!A:G,1,FALSE)),"Produto não cadastrado",VLOOKUP(A1739,'Cadastro-Estoque'!A:G,4,FALSE)))</f>
        <v/>
      </c>
      <c r="G1739" s="2" t="str">
        <f>IF(ISBLANK(A1739),"",IF(ISERROR(VLOOKUP(A1739,'Cadastro-Estoque'!A:G,1,FALSE)),"Produto não cadastrado",VLOOKUP(A1739,'Cadastro-Estoque'!A:G,2,FALSE)))</f>
        <v/>
      </c>
      <c r="H1739" s="2" t="str">
        <f>IF(ISERROR(VLOOKUP(A1739,'Cadastro-Estoque'!A:G,1,FALSE)),"",VLOOKUP(A1739,'Cadastro-Estoque'!A:G,3,FALSE))</f>
        <v/>
      </c>
    </row>
    <row r="1740" spans="5:8" ht="18.75" customHeight="1" x14ac:dyDescent="0.25">
      <c r="E1740" s="2" t="str">
        <f t="shared" si="27"/>
        <v/>
      </c>
      <c r="F1740" s="2" t="str">
        <f>IF(ISBLANK(A1740),"",IF(ISERROR(VLOOKUP(A1740,'Cadastro-Estoque'!A:G,1,FALSE)),"Produto não cadastrado",VLOOKUP(A1740,'Cadastro-Estoque'!A:G,4,FALSE)))</f>
        <v/>
      </c>
      <c r="G1740" s="2" t="str">
        <f>IF(ISBLANK(A1740),"",IF(ISERROR(VLOOKUP(A1740,'Cadastro-Estoque'!A:G,1,FALSE)),"Produto não cadastrado",VLOOKUP(A1740,'Cadastro-Estoque'!A:G,2,FALSE)))</f>
        <v/>
      </c>
      <c r="H1740" s="2" t="str">
        <f>IF(ISERROR(VLOOKUP(A1740,'Cadastro-Estoque'!A:G,1,FALSE)),"",VLOOKUP(A1740,'Cadastro-Estoque'!A:G,3,FALSE))</f>
        <v/>
      </c>
    </row>
    <row r="1741" spans="5:8" ht="18.75" customHeight="1" x14ac:dyDescent="0.25">
      <c r="E1741" s="2" t="str">
        <f t="shared" si="27"/>
        <v/>
      </c>
      <c r="F1741" s="2" t="str">
        <f>IF(ISBLANK(A1741),"",IF(ISERROR(VLOOKUP(A1741,'Cadastro-Estoque'!A:G,1,FALSE)),"Produto não cadastrado",VLOOKUP(A1741,'Cadastro-Estoque'!A:G,4,FALSE)))</f>
        <v/>
      </c>
      <c r="G1741" s="2" t="str">
        <f>IF(ISBLANK(A1741),"",IF(ISERROR(VLOOKUP(A1741,'Cadastro-Estoque'!A:G,1,FALSE)),"Produto não cadastrado",VLOOKUP(A1741,'Cadastro-Estoque'!A:G,2,FALSE)))</f>
        <v/>
      </c>
      <c r="H1741" s="2" t="str">
        <f>IF(ISERROR(VLOOKUP(A1741,'Cadastro-Estoque'!A:G,1,FALSE)),"",VLOOKUP(A1741,'Cadastro-Estoque'!A:G,3,FALSE))</f>
        <v/>
      </c>
    </row>
    <row r="1742" spans="5:8" ht="18.75" customHeight="1" x14ac:dyDescent="0.25">
      <c r="E1742" s="2" t="str">
        <f t="shared" si="27"/>
        <v/>
      </c>
      <c r="F1742" s="2" t="str">
        <f>IF(ISBLANK(A1742),"",IF(ISERROR(VLOOKUP(A1742,'Cadastro-Estoque'!A:G,1,FALSE)),"Produto não cadastrado",VLOOKUP(A1742,'Cadastro-Estoque'!A:G,4,FALSE)))</f>
        <v/>
      </c>
      <c r="G1742" s="2" t="str">
        <f>IF(ISBLANK(A1742),"",IF(ISERROR(VLOOKUP(A1742,'Cadastro-Estoque'!A:G,1,FALSE)),"Produto não cadastrado",VLOOKUP(A1742,'Cadastro-Estoque'!A:G,2,FALSE)))</f>
        <v/>
      </c>
      <c r="H1742" s="2" t="str">
        <f>IF(ISERROR(VLOOKUP(A1742,'Cadastro-Estoque'!A:G,1,FALSE)),"",VLOOKUP(A1742,'Cadastro-Estoque'!A:G,3,FALSE))</f>
        <v/>
      </c>
    </row>
    <row r="1743" spans="5:8" ht="18.75" customHeight="1" x14ac:dyDescent="0.25">
      <c r="E1743" s="2" t="str">
        <f t="shared" si="27"/>
        <v/>
      </c>
      <c r="F1743" s="2" t="str">
        <f>IF(ISBLANK(A1743),"",IF(ISERROR(VLOOKUP(A1743,'Cadastro-Estoque'!A:G,1,FALSE)),"Produto não cadastrado",VLOOKUP(A1743,'Cadastro-Estoque'!A:G,4,FALSE)))</f>
        <v/>
      </c>
      <c r="G1743" s="2" t="str">
        <f>IF(ISBLANK(A1743),"",IF(ISERROR(VLOOKUP(A1743,'Cadastro-Estoque'!A:G,1,FALSE)),"Produto não cadastrado",VLOOKUP(A1743,'Cadastro-Estoque'!A:G,2,FALSE)))</f>
        <v/>
      </c>
      <c r="H1743" s="2" t="str">
        <f>IF(ISERROR(VLOOKUP(A1743,'Cadastro-Estoque'!A:G,1,FALSE)),"",VLOOKUP(A1743,'Cadastro-Estoque'!A:G,3,FALSE))</f>
        <v/>
      </c>
    </row>
    <row r="1744" spans="5:8" ht="18.75" customHeight="1" x14ac:dyDescent="0.25">
      <c r="E1744" s="2" t="str">
        <f t="shared" si="27"/>
        <v/>
      </c>
      <c r="F1744" s="2" t="str">
        <f>IF(ISBLANK(A1744),"",IF(ISERROR(VLOOKUP(A1744,'Cadastro-Estoque'!A:G,1,FALSE)),"Produto não cadastrado",VLOOKUP(A1744,'Cadastro-Estoque'!A:G,4,FALSE)))</f>
        <v/>
      </c>
      <c r="G1744" s="2" t="str">
        <f>IF(ISBLANK(A1744),"",IF(ISERROR(VLOOKUP(A1744,'Cadastro-Estoque'!A:G,1,FALSE)),"Produto não cadastrado",VLOOKUP(A1744,'Cadastro-Estoque'!A:G,2,FALSE)))</f>
        <v/>
      </c>
      <c r="H1744" s="2" t="str">
        <f>IF(ISERROR(VLOOKUP(A1744,'Cadastro-Estoque'!A:G,1,FALSE)),"",VLOOKUP(A1744,'Cadastro-Estoque'!A:G,3,FALSE))</f>
        <v/>
      </c>
    </row>
    <row r="1745" spans="5:8" ht="18.75" customHeight="1" x14ac:dyDescent="0.25">
      <c r="E1745" s="2" t="str">
        <f t="shared" si="27"/>
        <v/>
      </c>
      <c r="F1745" s="2" t="str">
        <f>IF(ISBLANK(A1745),"",IF(ISERROR(VLOOKUP(A1745,'Cadastro-Estoque'!A:G,1,FALSE)),"Produto não cadastrado",VLOOKUP(A1745,'Cadastro-Estoque'!A:G,4,FALSE)))</f>
        <v/>
      </c>
      <c r="G1745" s="2" t="str">
        <f>IF(ISBLANK(A1745),"",IF(ISERROR(VLOOKUP(A1745,'Cadastro-Estoque'!A:G,1,FALSE)),"Produto não cadastrado",VLOOKUP(A1745,'Cadastro-Estoque'!A:G,2,FALSE)))</f>
        <v/>
      </c>
      <c r="H1745" s="2" t="str">
        <f>IF(ISERROR(VLOOKUP(A1745,'Cadastro-Estoque'!A:G,1,FALSE)),"",VLOOKUP(A1745,'Cadastro-Estoque'!A:G,3,FALSE))</f>
        <v/>
      </c>
    </row>
    <row r="1746" spans="5:8" ht="18.75" customHeight="1" x14ac:dyDescent="0.25">
      <c r="E1746" s="2" t="str">
        <f t="shared" si="27"/>
        <v/>
      </c>
      <c r="F1746" s="2" t="str">
        <f>IF(ISBLANK(A1746),"",IF(ISERROR(VLOOKUP(A1746,'Cadastro-Estoque'!A:G,1,FALSE)),"Produto não cadastrado",VLOOKUP(A1746,'Cadastro-Estoque'!A:G,4,FALSE)))</f>
        <v/>
      </c>
      <c r="G1746" s="2" t="str">
        <f>IF(ISBLANK(A1746),"",IF(ISERROR(VLOOKUP(A1746,'Cadastro-Estoque'!A:G,1,FALSE)),"Produto não cadastrado",VLOOKUP(A1746,'Cadastro-Estoque'!A:G,2,FALSE)))</f>
        <v/>
      </c>
      <c r="H1746" s="2" t="str">
        <f>IF(ISERROR(VLOOKUP(A1746,'Cadastro-Estoque'!A:G,1,FALSE)),"",VLOOKUP(A1746,'Cadastro-Estoque'!A:G,3,FALSE))</f>
        <v/>
      </c>
    </row>
    <row r="1747" spans="5:8" ht="18.75" customHeight="1" x14ac:dyDescent="0.25">
      <c r="E1747" s="2" t="str">
        <f t="shared" si="27"/>
        <v/>
      </c>
      <c r="F1747" s="2" t="str">
        <f>IF(ISBLANK(A1747),"",IF(ISERROR(VLOOKUP(A1747,'Cadastro-Estoque'!A:G,1,FALSE)),"Produto não cadastrado",VLOOKUP(A1747,'Cadastro-Estoque'!A:G,4,FALSE)))</f>
        <v/>
      </c>
      <c r="G1747" s="2" t="str">
        <f>IF(ISBLANK(A1747),"",IF(ISERROR(VLOOKUP(A1747,'Cadastro-Estoque'!A:G,1,FALSE)),"Produto não cadastrado",VLOOKUP(A1747,'Cadastro-Estoque'!A:G,2,FALSE)))</f>
        <v/>
      </c>
      <c r="H1747" s="2" t="str">
        <f>IF(ISERROR(VLOOKUP(A1747,'Cadastro-Estoque'!A:G,1,FALSE)),"",VLOOKUP(A1747,'Cadastro-Estoque'!A:G,3,FALSE))</f>
        <v/>
      </c>
    </row>
    <row r="1748" spans="5:8" ht="18.75" customHeight="1" x14ac:dyDescent="0.25">
      <c r="E1748" s="2" t="str">
        <f t="shared" si="27"/>
        <v/>
      </c>
      <c r="F1748" s="2" t="str">
        <f>IF(ISBLANK(A1748),"",IF(ISERROR(VLOOKUP(A1748,'Cadastro-Estoque'!A:G,1,FALSE)),"Produto não cadastrado",VLOOKUP(A1748,'Cadastro-Estoque'!A:G,4,FALSE)))</f>
        <v/>
      </c>
      <c r="G1748" s="2" t="str">
        <f>IF(ISBLANK(A1748),"",IF(ISERROR(VLOOKUP(A1748,'Cadastro-Estoque'!A:G,1,FALSE)),"Produto não cadastrado",VLOOKUP(A1748,'Cadastro-Estoque'!A:G,2,FALSE)))</f>
        <v/>
      </c>
      <c r="H1748" s="2" t="str">
        <f>IF(ISERROR(VLOOKUP(A1748,'Cadastro-Estoque'!A:G,1,FALSE)),"",VLOOKUP(A1748,'Cadastro-Estoque'!A:G,3,FALSE))</f>
        <v/>
      </c>
    </row>
    <row r="1749" spans="5:8" ht="18.75" customHeight="1" x14ac:dyDescent="0.25">
      <c r="E1749" s="2" t="str">
        <f t="shared" si="27"/>
        <v/>
      </c>
      <c r="F1749" s="2" t="str">
        <f>IF(ISBLANK(A1749),"",IF(ISERROR(VLOOKUP(A1749,'Cadastro-Estoque'!A:G,1,FALSE)),"Produto não cadastrado",VLOOKUP(A1749,'Cadastro-Estoque'!A:G,4,FALSE)))</f>
        <v/>
      </c>
      <c r="G1749" s="2" t="str">
        <f>IF(ISBLANK(A1749),"",IF(ISERROR(VLOOKUP(A1749,'Cadastro-Estoque'!A:G,1,FALSE)),"Produto não cadastrado",VLOOKUP(A1749,'Cadastro-Estoque'!A:G,2,FALSE)))</f>
        <v/>
      </c>
      <c r="H1749" s="2" t="str">
        <f>IF(ISERROR(VLOOKUP(A1749,'Cadastro-Estoque'!A:G,1,FALSE)),"",VLOOKUP(A1749,'Cadastro-Estoque'!A:G,3,FALSE))</f>
        <v/>
      </c>
    </row>
    <row r="1750" spans="5:8" ht="18.75" customHeight="1" x14ac:dyDescent="0.25">
      <c r="E1750" s="2" t="str">
        <f t="shared" si="27"/>
        <v/>
      </c>
      <c r="F1750" s="2" t="str">
        <f>IF(ISBLANK(A1750),"",IF(ISERROR(VLOOKUP(A1750,'Cadastro-Estoque'!A:G,1,FALSE)),"Produto não cadastrado",VLOOKUP(A1750,'Cadastro-Estoque'!A:G,4,FALSE)))</f>
        <v/>
      </c>
      <c r="G1750" s="2" t="str">
        <f>IF(ISBLANK(A1750),"",IF(ISERROR(VLOOKUP(A1750,'Cadastro-Estoque'!A:G,1,FALSE)),"Produto não cadastrado",VLOOKUP(A1750,'Cadastro-Estoque'!A:G,2,FALSE)))</f>
        <v/>
      </c>
      <c r="H1750" s="2" t="str">
        <f>IF(ISERROR(VLOOKUP(A1750,'Cadastro-Estoque'!A:G,1,FALSE)),"",VLOOKUP(A1750,'Cadastro-Estoque'!A:G,3,FALSE))</f>
        <v/>
      </c>
    </row>
    <row r="1751" spans="5:8" ht="18.75" customHeight="1" x14ac:dyDescent="0.25">
      <c r="E1751" s="2" t="str">
        <f t="shared" si="27"/>
        <v/>
      </c>
      <c r="F1751" s="2" t="str">
        <f>IF(ISBLANK(A1751),"",IF(ISERROR(VLOOKUP(A1751,'Cadastro-Estoque'!A:G,1,FALSE)),"Produto não cadastrado",VLOOKUP(A1751,'Cadastro-Estoque'!A:G,4,FALSE)))</f>
        <v/>
      </c>
      <c r="G1751" s="2" t="str">
        <f>IF(ISBLANK(A1751),"",IF(ISERROR(VLOOKUP(A1751,'Cadastro-Estoque'!A:G,1,FALSE)),"Produto não cadastrado",VLOOKUP(A1751,'Cadastro-Estoque'!A:G,2,FALSE)))</f>
        <v/>
      </c>
      <c r="H1751" s="2" t="str">
        <f>IF(ISERROR(VLOOKUP(A1751,'Cadastro-Estoque'!A:G,1,FALSE)),"",VLOOKUP(A1751,'Cadastro-Estoque'!A:G,3,FALSE))</f>
        <v/>
      </c>
    </row>
    <row r="1752" spans="5:8" ht="18.75" customHeight="1" x14ac:dyDescent="0.25">
      <c r="E1752" s="2" t="str">
        <f t="shared" si="27"/>
        <v/>
      </c>
      <c r="F1752" s="2" t="str">
        <f>IF(ISBLANK(A1752),"",IF(ISERROR(VLOOKUP(A1752,'Cadastro-Estoque'!A:G,1,FALSE)),"Produto não cadastrado",VLOOKUP(A1752,'Cadastro-Estoque'!A:G,4,FALSE)))</f>
        <v/>
      </c>
      <c r="G1752" s="2" t="str">
        <f>IF(ISBLANK(A1752),"",IF(ISERROR(VLOOKUP(A1752,'Cadastro-Estoque'!A:G,1,FALSE)),"Produto não cadastrado",VLOOKUP(A1752,'Cadastro-Estoque'!A:G,2,FALSE)))</f>
        <v/>
      </c>
      <c r="H1752" s="2" t="str">
        <f>IF(ISERROR(VLOOKUP(A1752,'Cadastro-Estoque'!A:G,1,FALSE)),"",VLOOKUP(A1752,'Cadastro-Estoque'!A:G,3,FALSE))</f>
        <v/>
      </c>
    </row>
    <row r="1753" spans="5:8" ht="18.75" customHeight="1" x14ac:dyDescent="0.25">
      <c r="E1753" s="2" t="str">
        <f t="shared" si="27"/>
        <v/>
      </c>
      <c r="F1753" s="2" t="str">
        <f>IF(ISBLANK(A1753),"",IF(ISERROR(VLOOKUP(A1753,'Cadastro-Estoque'!A:G,1,FALSE)),"Produto não cadastrado",VLOOKUP(A1753,'Cadastro-Estoque'!A:G,4,FALSE)))</f>
        <v/>
      </c>
      <c r="G1753" s="2" t="str">
        <f>IF(ISBLANK(A1753),"",IF(ISERROR(VLOOKUP(A1753,'Cadastro-Estoque'!A:G,1,FALSE)),"Produto não cadastrado",VLOOKUP(A1753,'Cadastro-Estoque'!A:G,2,FALSE)))</f>
        <v/>
      </c>
      <c r="H1753" s="2" t="str">
        <f>IF(ISERROR(VLOOKUP(A1753,'Cadastro-Estoque'!A:G,1,FALSE)),"",VLOOKUP(A1753,'Cadastro-Estoque'!A:G,3,FALSE))</f>
        <v/>
      </c>
    </row>
    <row r="1754" spans="5:8" ht="18.75" customHeight="1" x14ac:dyDescent="0.25">
      <c r="E1754" s="2" t="str">
        <f t="shared" si="27"/>
        <v/>
      </c>
      <c r="F1754" s="2" t="str">
        <f>IF(ISBLANK(A1754),"",IF(ISERROR(VLOOKUP(A1754,'Cadastro-Estoque'!A:G,1,FALSE)),"Produto não cadastrado",VLOOKUP(A1754,'Cadastro-Estoque'!A:G,4,FALSE)))</f>
        <v/>
      </c>
      <c r="G1754" s="2" t="str">
        <f>IF(ISBLANK(A1754),"",IF(ISERROR(VLOOKUP(A1754,'Cadastro-Estoque'!A:G,1,FALSE)),"Produto não cadastrado",VLOOKUP(A1754,'Cadastro-Estoque'!A:G,2,FALSE)))</f>
        <v/>
      </c>
      <c r="H1754" s="2" t="str">
        <f>IF(ISERROR(VLOOKUP(A1754,'Cadastro-Estoque'!A:G,1,FALSE)),"",VLOOKUP(A1754,'Cadastro-Estoque'!A:G,3,FALSE))</f>
        <v/>
      </c>
    </row>
    <row r="1755" spans="5:8" ht="18.75" customHeight="1" x14ac:dyDescent="0.25">
      <c r="E1755" s="2" t="str">
        <f t="shared" si="27"/>
        <v/>
      </c>
      <c r="F1755" s="2" t="str">
        <f>IF(ISBLANK(A1755),"",IF(ISERROR(VLOOKUP(A1755,'Cadastro-Estoque'!A:G,1,FALSE)),"Produto não cadastrado",VLOOKUP(A1755,'Cadastro-Estoque'!A:G,4,FALSE)))</f>
        <v/>
      </c>
      <c r="G1755" s="2" t="str">
        <f>IF(ISBLANK(A1755),"",IF(ISERROR(VLOOKUP(A1755,'Cadastro-Estoque'!A:G,1,FALSE)),"Produto não cadastrado",VLOOKUP(A1755,'Cadastro-Estoque'!A:G,2,FALSE)))</f>
        <v/>
      </c>
      <c r="H1755" s="2" t="str">
        <f>IF(ISERROR(VLOOKUP(A1755,'Cadastro-Estoque'!A:G,1,FALSE)),"",VLOOKUP(A1755,'Cadastro-Estoque'!A:G,3,FALSE))</f>
        <v/>
      </c>
    </row>
    <row r="1756" spans="5:8" ht="18.75" customHeight="1" x14ac:dyDescent="0.25">
      <c r="E1756" s="2" t="str">
        <f t="shared" si="27"/>
        <v/>
      </c>
      <c r="F1756" s="2" t="str">
        <f>IF(ISBLANK(A1756),"",IF(ISERROR(VLOOKUP(A1756,'Cadastro-Estoque'!A:G,1,FALSE)),"Produto não cadastrado",VLOOKUP(A1756,'Cadastro-Estoque'!A:G,4,FALSE)))</f>
        <v/>
      </c>
      <c r="G1756" s="2" t="str">
        <f>IF(ISBLANK(A1756),"",IF(ISERROR(VLOOKUP(A1756,'Cadastro-Estoque'!A:G,1,FALSE)),"Produto não cadastrado",VLOOKUP(A1756,'Cadastro-Estoque'!A:G,2,FALSE)))</f>
        <v/>
      </c>
      <c r="H1756" s="2" t="str">
        <f>IF(ISERROR(VLOOKUP(A1756,'Cadastro-Estoque'!A:G,1,FALSE)),"",VLOOKUP(A1756,'Cadastro-Estoque'!A:G,3,FALSE))</f>
        <v/>
      </c>
    </row>
    <row r="1757" spans="5:8" ht="18.75" customHeight="1" x14ac:dyDescent="0.25">
      <c r="E1757" s="2" t="str">
        <f t="shared" si="27"/>
        <v/>
      </c>
      <c r="F1757" s="2" t="str">
        <f>IF(ISBLANK(A1757),"",IF(ISERROR(VLOOKUP(A1757,'Cadastro-Estoque'!A:G,1,FALSE)),"Produto não cadastrado",VLOOKUP(A1757,'Cadastro-Estoque'!A:G,4,FALSE)))</f>
        <v/>
      </c>
      <c r="G1757" s="2" t="str">
        <f>IF(ISBLANK(A1757),"",IF(ISERROR(VLOOKUP(A1757,'Cadastro-Estoque'!A:G,1,FALSE)),"Produto não cadastrado",VLOOKUP(A1757,'Cadastro-Estoque'!A:G,2,FALSE)))</f>
        <v/>
      </c>
      <c r="H1757" s="2" t="str">
        <f>IF(ISERROR(VLOOKUP(A1757,'Cadastro-Estoque'!A:G,1,FALSE)),"",VLOOKUP(A1757,'Cadastro-Estoque'!A:G,3,FALSE))</f>
        <v/>
      </c>
    </row>
    <row r="1758" spans="5:8" ht="18.75" customHeight="1" x14ac:dyDescent="0.25">
      <c r="E1758" s="2" t="str">
        <f t="shared" si="27"/>
        <v/>
      </c>
      <c r="F1758" s="2" t="str">
        <f>IF(ISBLANK(A1758),"",IF(ISERROR(VLOOKUP(A1758,'Cadastro-Estoque'!A:G,1,FALSE)),"Produto não cadastrado",VLOOKUP(A1758,'Cadastro-Estoque'!A:G,4,FALSE)))</f>
        <v/>
      </c>
      <c r="G1758" s="2" t="str">
        <f>IF(ISBLANK(A1758),"",IF(ISERROR(VLOOKUP(A1758,'Cadastro-Estoque'!A:G,1,FALSE)),"Produto não cadastrado",VLOOKUP(A1758,'Cadastro-Estoque'!A:G,2,FALSE)))</f>
        <v/>
      </c>
      <c r="H1758" s="2" t="str">
        <f>IF(ISERROR(VLOOKUP(A1758,'Cadastro-Estoque'!A:G,1,FALSE)),"",VLOOKUP(A1758,'Cadastro-Estoque'!A:G,3,FALSE))</f>
        <v/>
      </c>
    </row>
    <row r="1759" spans="5:8" ht="18.75" customHeight="1" x14ac:dyDescent="0.25">
      <c r="E1759" s="2" t="str">
        <f t="shared" si="27"/>
        <v/>
      </c>
      <c r="F1759" s="2" t="str">
        <f>IF(ISBLANK(A1759),"",IF(ISERROR(VLOOKUP(A1759,'Cadastro-Estoque'!A:G,1,FALSE)),"Produto não cadastrado",VLOOKUP(A1759,'Cadastro-Estoque'!A:G,4,FALSE)))</f>
        <v/>
      </c>
      <c r="G1759" s="2" t="str">
        <f>IF(ISBLANK(A1759),"",IF(ISERROR(VLOOKUP(A1759,'Cadastro-Estoque'!A:G,1,FALSE)),"Produto não cadastrado",VLOOKUP(A1759,'Cadastro-Estoque'!A:G,2,FALSE)))</f>
        <v/>
      </c>
      <c r="H1759" s="2" t="str">
        <f>IF(ISERROR(VLOOKUP(A1759,'Cadastro-Estoque'!A:G,1,FALSE)),"",VLOOKUP(A1759,'Cadastro-Estoque'!A:G,3,FALSE))</f>
        <v/>
      </c>
    </row>
    <row r="1760" spans="5:8" ht="18.75" customHeight="1" x14ac:dyDescent="0.25">
      <c r="E1760" s="2" t="str">
        <f t="shared" si="27"/>
        <v/>
      </c>
      <c r="F1760" s="2" t="str">
        <f>IF(ISBLANK(A1760),"",IF(ISERROR(VLOOKUP(A1760,'Cadastro-Estoque'!A:G,1,FALSE)),"Produto não cadastrado",VLOOKUP(A1760,'Cadastro-Estoque'!A:G,4,FALSE)))</f>
        <v/>
      </c>
      <c r="G1760" s="2" t="str">
        <f>IF(ISBLANK(A1760),"",IF(ISERROR(VLOOKUP(A1760,'Cadastro-Estoque'!A:G,1,FALSE)),"Produto não cadastrado",VLOOKUP(A1760,'Cadastro-Estoque'!A:G,2,FALSE)))</f>
        <v/>
      </c>
      <c r="H1760" s="2" t="str">
        <f>IF(ISERROR(VLOOKUP(A1760,'Cadastro-Estoque'!A:G,1,FALSE)),"",VLOOKUP(A1760,'Cadastro-Estoque'!A:G,3,FALSE))</f>
        <v/>
      </c>
    </row>
    <row r="1761" spans="5:8" ht="18.75" customHeight="1" x14ac:dyDescent="0.25">
      <c r="E1761" s="2" t="str">
        <f t="shared" si="27"/>
        <v/>
      </c>
      <c r="F1761" s="2" t="str">
        <f>IF(ISBLANK(A1761),"",IF(ISERROR(VLOOKUP(A1761,'Cadastro-Estoque'!A:G,1,FALSE)),"Produto não cadastrado",VLOOKUP(A1761,'Cadastro-Estoque'!A:G,4,FALSE)))</f>
        <v/>
      </c>
      <c r="G1761" s="2" t="str">
        <f>IF(ISBLANK(A1761),"",IF(ISERROR(VLOOKUP(A1761,'Cadastro-Estoque'!A:G,1,FALSE)),"Produto não cadastrado",VLOOKUP(A1761,'Cadastro-Estoque'!A:G,2,FALSE)))</f>
        <v/>
      </c>
      <c r="H1761" s="2" t="str">
        <f>IF(ISERROR(VLOOKUP(A1761,'Cadastro-Estoque'!A:G,1,FALSE)),"",VLOOKUP(A1761,'Cadastro-Estoque'!A:G,3,FALSE))</f>
        <v/>
      </c>
    </row>
    <row r="1762" spans="5:8" ht="18.75" customHeight="1" x14ac:dyDescent="0.25">
      <c r="E1762" s="2" t="str">
        <f t="shared" si="27"/>
        <v/>
      </c>
      <c r="F1762" s="2" t="str">
        <f>IF(ISBLANK(A1762),"",IF(ISERROR(VLOOKUP(A1762,'Cadastro-Estoque'!A:G,1,FALSE)),"Produto não cadastrado",VLOOKUP(A1762,'Cadastro-Estoque'!A:G,4,FALSE)))</f>
        <v/>
      </c>
      <c r="G1762" s="2" t="str">
        <f>IF(ISBLANK(A1762),"",IF(ISERROR(VLOOKUP(A1762,'Cadastro-Estoque'!A:G,1,FALSE)),"Produto não cadastrado",VLOOKUP(A1762,'Cadastro-Estoque'!A:G,2,FALSE)))</f>
        <v/>
      </c>
      <c r="H1762" s="2" t="str">
        <f>IF(ISERROR(VLOOKUP(A1762,'Cadastro-Estoque'!A:G,1,FALSE)),"",VLOOKUP(A1762,'Cadastro-Estoque'!A:G,3,FALSE))</f>
        <v/>
      </c>
    </row>
    <row r="1763" spans="5:8" ht="18.75" customHeight="1" x14ac:dyDescent="0.25">
      <c r="E1763" s="2" t="str">
        <f t="shared" si="27"/>
        <v/>
      </c>
      <c r="F1763" s="2" t="str">
        <f>IF(ISBLANK(A1763),"",IF(ISERROR(VLOOKUP(A1763,'Cadastro-Estoque'!A:G,1,FALSE)),"Produto não cadastrado",VLOOKUP(A1763,'Cadastro-Estoque'!A:G,4,FALSE)))</f>
        <v/>
      </c>
      <c r="G1763" s="2" t="str">
        <f>IF(ISBLANK(A1763),"",IF(ISERROR(VLOOKUP(A1763,'Cadastro-Estoque'!A:G,1,FALSE)),"Produto não cadastrado",VLOOKUP(A1763,'Cadastro-Estoque'!A:G,2,FALSE)))</f>
        <v/>
      </c>
      <c r="H1763" s="2" t="str">
        <f>IF(ISERROR(VLOOKUP(A1763,'Cadastro-Estoque'!A:G,1,FALSE)),"",VLOOKUP(A1763,'Cadastro-Estoque'!A:G,3,FALSE))</f>
        <v/>
      </c>
    </row>
    <row r="1764" spans="5:8" ht="18.75" customHeight="1" x14ac:dyDescent="0.25">
      <c r="E1764" s="2" t="str">
        <f t="shared" si="27"/>
        <v/>
      </c>
      <c r="F1764" s="2" t="str">
        <f>IF(ISBLANK(A1764),"",IF(ISERROR(VLOOKUP(A1764,'Cadastro-Estoque'!A:G,1,FALSE)),"Produto não cadastrado",VLOOKUP(A1764,'Cadastro-Estoque'!A:G,4,FALSE)))</f>
        <v/>
      </c>
      <c r="G1764" s="2" t="str">
        <f>IF(ISBLANK(A1764),"",IF(ISERROR(VLOOKUP(A1764,'Cadastro-Estoque'!A:G,1,FALSE)),"Produto não cadastrado",VLOOKUP(A1764,'Cadastro-Estoque'!A:G,2,FALSE)))</f>
        <v/>
      </c>
      <c r="H1764" s="2" t="str">
        <f>IF(ISERROR(VLOOKUP(A1764,'Cadastro-Estoque'!A:G,1,FALSE)),"",VLOOKUP(A1764,'Cadastro-Estoque'!A:G,3,FALSE))</f>
        <v/>
      </c>
    </row>
    <row r="1765" spans="5:8" ht="18.75" customHeight="1" x14ac:dyDescent="0.25">
      <c r="E1765" s="2" t="str">
        <f t="shared" si="27"/>
        <v/>
      </c>
      <c r="F1765" s="2" t="str">
        <f>IF(ISBLANK(A1765),"",IF(ISERROR(VLOOKUP(A1765,'Cadastro-Estoque'!A:G,1,FALSE)),"Produto não cadastrado",VLOOKUP(A1765,'Cadastro-Estoque'!A:G,4,FALSE)))</f>
        <v/>
      </c>
      <c r="G1765" s="2" t="str">
        <f>IF(ISBLANK(A1765),"",IF(ISERROR(VLOOKUP(A1765,'Cadastro-Estoque'!A:G,1,FALSE)),"Produto não cadastrado",VLOOKUP(A1765,'Cadastro-Estoque'!A:G,2,FALSE)))</f>
        <v/>
      </c>
      <c r="H1765" s="2" t="str">
        <f>IF(ISERROR(VLOOKUP(A1765,'Cadastro-Estoque'!A:G,1,FALSE)),"",VLOOKUP(A1765,'Cadastro-Estoque'!A:G,3,FALSE))</f>
        <v/>
      </c>
    </row>
    <row r="1766" spans="5:8" ht="18.75" customHeight="1" x14ac:dyDescent="0.25">
      <c r="E1766" s="2" t="str">
        <f t="shared" si="27"/>
        <v/>
      </c>
      <c r="F1766" s="2" t="str">
        <f>IF(ISBLANK(A1766),"",IF(ISERROR(VLOOKUP(A1766,'Cadastro-Estoque'!A:G,1,FALSE)),"Produto não cadastrado",VLOOKUP(A1766,'Cadastro-Estoque'!A:G,4,FALSE)))</f>
        <v/>
      </c>
      <c r="G1766" s="2" t="str">
        <f>IF(ISBLANK(A1766),"",IF(ISERROR(VLOOKUP(A1766,'Cadastro-Estoque'!A:G,1,FALSE)),"Produto não cadastrado",VLOOKUP(A1766,'Cadastro-Estoque'!A:G,2,FALSE)))</f>
        <v/>
      </c>
      <c r="H1766" s="2" t="str">
        <f>IF(ISERROR(VLOOKUP(A1766,'Cadastro-Estoque'!A:G,1,FALSE)),"",VLOOKUP(A1766,'Cadastro-Estoque'!A:G,3,FALSE))</f>
        <v/>
      </c>
    </row>
    <row r="1767" spans="5:8" ht="18.75" customHeight="1" x14ac:dyDescent="0.25">
      <c r="E1767" s="2" t="str">
        <f t="shared" si="27"/>
        <v/>
      </c>
      <c r="F1767" s="2" t="str">
        <f>IF(ISBLANK(A1767),"",IF(ISERROR(VLOOKUP(A1767,'Cadastro-Estoque'!A:G,1,FALSE)),"Produto não cadastrado",VLOOKUP(A1767,'Cadastro-Estoque'!A:G,4,FALSE)))</f>
        <v/>
      </c>
      <c r="G1767" s="2" t="str">
        <f>IF(ISBLANK(A1767),"",IF(ISERROR(VLOOKUP(A1767,'Cadastro-Estoque'!A:G,1,FALSE)),"Produto não cadastrado",VLOOKUP(A1767,'Cadastro-Estoque'!A:G,2,FALSE)))</f>
        <v/>
      </c>
      <c r="H1767" s="2" t="str">
        <f>IF(ISERROR(VLOOKUP(A1767,'Cadastro-Estoque'!A:G,1,FALSE)),"",VLOOKUP(A1767,'Cadastro-Estoque'!A:G,3,FALSE))</f>
        <v/>
      </c>
    </row>
    <row r="1768" spans="5:8" ht="18.75" customHeight="1" x14ac:dyDescent="0.25">
      <c r="E1768" s="2" t="str">
        <f t="shared" si="27"/>
        <v/>
      </c>
      <c r="F1768" s="2" t="str">
        <f>IF(ISBLANK(A1768),"",IF(ISERROR(VLOOKUP(A1768,'Cadastro-Estoque'!A:G,1,FALSE)),"Produto não cadastrado",VLOOKUP(A1768,'Cadastro-Estoque'!A:G,4,FALSE)))</f>
        <v/>
      </c>
      <c r="G1768" s="2" t="str">
        <f>IF(ISBLANK(A1768),"",IF(ISERROR(VLOOKUP(A1768,'Cadastro-Estoque'!A:G,1,FALSE)),"Produto não cadastrado",VLOOKUP(A1768,'Cadastro-Estoque'!A:G,2,FALSE)))</f>
        <v/>
      </c>
      <c r="H1768" s="2" t="str">
        <f>IF(ISERROR(VLOOKUP(A1768,'Cadastro-Estoque'!A:G,1,FALSE)),"",VLOOKUP(A1768,'Cadastro-Estoque'!A:G,3,FALSE))</f>
        <v/>
      </c>
    </row>
    <row r="1769" spans="5:8" ht="18.75" customHeight="1" x14ac:dyDescent="0.25">
      <c r="E1769" s="2" t="str">
        <f t="shared" si="27"/>
        <v/>
      </c>
      <c r="F1769" s="2" t="str">
        <f>IF(ISBLANK(A1769),"",IF(ISERROR(VLOOKUP(A1769,'Cadastro-Estoque'!A:G,1,FALSE)),"Produto não cadastrado",VLOOKUP(A1769,'Cadastro-Estoque'!A:G,4,FALSE)))</f>
        <v/>
      </c>
      <c r="G1769" s="2" t="str">
        <f>IF(ISBLANK(A1769),"",IF(ISERROR(VLOOKUP(A1769,'Cadastro-Estoque'!A:G,1,FALSE)),"Produto não cadastrado",VLOOKUP(A1769,'Cadastro-Estoque'!A:G,2,FALSE)))</f>
        <v/>
      </c>
      <c r="H1769" s="2" t="str">
        <f>IF(ISERROR(VLOOKUP(A1769,'Cadastro-Estoque'!A:G,1,FALSE)),"",VLOOKUP(A1769,'Cadastro-Estoque'!A:G,3,FALSE))</f>
        <v/>
      </c>
    </row>
    <row r="1770" spans="5:8" ht="18.75" customHeight="1" x14ac:dyDescent="0.25">
      <c r="E1770" s="2" t="str">
        <f t="shared" si="27"/>
        <v/>
      </c>
      <c r="F1770" s="2" t="str">
        <f>IF(ISBLANK(A1770),"",IF(ISERROR(VLOOKUP(A1770,'Cadastro-Estoque'!A:G,1,FALSE)),"Produto não cadastrado",VLOOKUP(A1770,'Cadastro-Estoque'!A:G,4,FALSE)))</f>
        <v/>
      </c>
      <c r="G1770" s="2" t="str">
        <f>IF(ISBLANK(A1770),"",IF(ISERROR(VLOOKUP(A1770,'Cadastro-Estoque'!A:G,1,FALSE)),"Produto não cadastrado",VLOOKUP(A1770,'Cadastro-Estoque'!A:G,2,FALSE)))</f>
        <v/>
      </c>
      <c r="H1770" s="2" t="str">
        <f>IF(ISERROR(VLOOKUP(A1770,'Cadastro-Estoque'!A:G,1,FALSE)),"",VLOOKUP(A1770,'Cadastro-Estoque'!A:G,3,FALSE))</f>
        <v/>
      </c>
    </row>
    <row r="1771" spans="5:8" ht="18.75" customHeight="1" x14ac:dyDescent="0.25">
      <c r="E1771" s="2" t="str">
        <f t="shared" si="27"/>
        <v/>
      </c>
      <c r="F1771" s="2" t="str">
        <f>IF(ISBLANK(A1771),"",IF(ISERROR(VLOOKUP(A1771,'Cadastro-Estoque'!A:G,1,FALSE)),"Produto não cadastrado",VLOOKUP(A1771,'Cadastro-Estoque'!A:G,4,FALSE)))</f>
        <v/>
      </c>
      <c r="G1771" s="2" t="str">
        <f>IF(ISBLANK(A1771),"",IF(ISERROR(VLOOKUP(A1771,'Cadastro-Estoque'!A:G,1,FALSE)),"Produto não cadastrado",VLOOKUP(A1771,'Cadastro-Estoque'!A:G,2,FALSE)))</f>
        <v/>
      </c>
      <c r="H1771" s="2" t="str">
        <f>IF(ISERROR(VLOOKUP(A1771,'Cadastro-Estoque'!A:G,1,FALSE)),"",VLOOKUP(A1771,'Cadastro-Estoque'!A:G,3,FALSE))</f>
        <v/>
      </c>
    </row>
    <row r="1772" spans="5:8" ht="18.75" customHeight="1" x14ac:dyDescent="0.25">
      <c r="E1772" s="2" t="str">
        <f t="shared" si="27"/>
        <v/>
      </c>
      <c r="F1772" s="2" t="str">
        <f>IF(ISBLANK(A1772),"",IF(ISERROR(VLOOKUP(A1772,'Cadastro-Estoque'!A:G,1,FALSE)),"Produto não cadastrado",VLOOKUP(A1772,'Cadastro-Estoque'!A:G,4,FALSE)))</f>
        <v/>
      </c>
      <c r="G1772" s="2" t="str">
        <f>IF(ISBLANK(A1772),"",IF(ISERROR(VLOOKUP(A1772,'Cadastro-Estoque'!A:G,1,FALSE)),"Produto não cadastrado",VLOOKUP(A1772,'Cadastro-Estoque'!A:G,2,FALSE)))</f>
        <v/>
      </c>
      <c r="H1772" s="2" t="str">
        <f>IF(ISERROR(VLOOKUP(A1772,'Cadastro-Estoque'!A:G,1,FALSE)),"",VLOOKUP(A1772,'Cadastro-Estoque'!A:G,3,FALSE))</f>
        <v/>
      </c>
    </row>
    <row r="1773" spans="5:8" ht="18.75" customHeight="1" x14ac:dyDescent="0.25">
      <c r="E1773" s="2" t="str">
        <f t="shared" si="27"/>
        <v/>
      </c>
      <c r="F1773" s="2" t="str">
        <f>IF(ISBLANK(A1773),"",IF(ISERROR(VLOOKUP(A1773,'Cadastro-Estoque'!A:G,1,FALSE)),"Produto não cadastrado",VLOOKUP(A1773,'Cadastro-Estoque'!A:G,4,FALSE)))</f>
        <v/>
      </c>
      <c r="G1773" s="2" t="str">
        <f>IF(ISBLANK(A1773),"",IF(ISERROR(VLOOKUP(A1773,'Cadastro-Estoque'!A:G,1,FALSE)),"Produto não cadastrado",VLOOKUP(A1773,'Cadastro-Estoque'!A:G,2,FALSE)))</f>
        <v/>
      </c>
      <c r="H1773" s="2" t="str">
        <f>IF(ISERROR(VLOOKUP(A1773,'Cadastro-Estoque'!A:G,1,FALSE)),"",VLOOKUP(A1773,'Cadastro-Estoque'!A:G,3,FALSE))</f>
        <v/>
      </c>
    </row>
    <row r="1774" spans="5:8" ht="18.75" customHeight="1" x14ac:dyDescent="0.25">
      <c r="E1774" s="2" t="str">
        <f t="shared" si="27"/>
        <v/>
      </c>
      <c r="F1774" s="2" t="str">
        <f>IF(ISBLANK(A1774),"",IF(ISERROR(VLOOKUP(A1774,'Cadastro-Estoque'!A:G,1,FALSE)),"Produto não cadastrado",VLOOKUP(A1774,'Cadastro-Estoque'!A:G,4,FALSE)))</f>
        <v/>
      </c>
      <c r="G1774" s="2" t="str">
        <f>IF(ISBLANK(A1774),"",IF(ISERROR(VLOOKUP(A1774,'Cadastro-Estoque'!A:G,1,FALSE)),"Produto não cadastrado",VLOOKUP(A1774,'Cadastro-Estoque'!A:G,2,FALSE)))</f>
        <v/>
      </c>
      <c r="H1774" s="2" t="str">
        <f>IF(ISERROR(VLOOKUP(A1774,'Cadastro-Estoque'!A:G,1,FALSE)),"",VLOOKUP(A1774,'Cadastro-Estoque'!A:G,3,FALSE))</f>
        <v/>
      </c>
    </row>
    <row r="1775" spans="5:8" ht="18.75" customHeight="1" x14ac:dyDescent="0.25">
      <c r="E1775" s="2" t="str">
        <f t="shared" si="27"/>
        <v/>
      </c>
      <c r="F1775" s="2" t="str">
        <f>IF(ISBLANK(A1775),"",IF(ISERROR(VLOOKUP(A1775,'Cadastro-Estoque'!A:G,1,FALSE)),"Produto não cadastrado",VLOOKUP(A1775,'Cadastro-Estoque'!A:G,4,FALSE)))</f>
        <v/>
      </c>
      <c r="G1775" s="2" t="str">
        <f>IF(ISBLANK(A1775),"",IF(ISERROR(VLOOKUP(A1775,'Cadastro-Estoque'!A:G,1,FALSE)),"Produto não cadastrado",VLOOKUP(A1775,'Cadastro-Estoque'!A:G,2,FALSE)))</f>
        <v/>
      </c>
      <c r="H1775" s="2" t="str">
        <f>IF(ISERROR(VLOOKUP(A1775,'Cadastro-Estoque'!A:G,1,FALSE)),"",VLOOKUP(A1775,'Cadastro-Estoque'!A:G,3,FALSE))</f>
        <v/>
      </c>
    </row>
    <row r="1776" spans="5:8" ht="18.75" customHeight="1" x14ac:dyDescent="0.25">
      <c r="E1776" s="2" t="str">
        <f t="shared" si="27"/>
        <v/>
      </c>
      <c r="F1776" s="2" t="str">
        <f>IF(ISBLANK(A1776),"",IF(ISERROR(VLOOKUP(A1776,'Cadastro-Estoque'!A:G,1,FALSE)),"Produto não cadastrado",VLOOKUP(A1776,'Cadastro-Estoque'!A:G,4,FALSE)))</f>
        <v/>
      </c>
      <c r="G1776" s="2" t="str">
        <f>IF(ISBLANK(A1776),"",IF(ISERROR(VLOOKUP(A1776,'Cadastro-Estoque'!A:G,1,FALSE)),"Produto não cadastrado",VLOOKUP(A1776,'Cadastro-Estoque'!A:G,2,FALSE)))</f>
        <v/>
      </c>
      <c r="H1776" s="2" t="str">
        <f>IF(ISERROR(VLOOKUP(A1776,'Cadastro-Estoque'!A:G,1,FALSE)),"",VLOOKUP(A1776,'Cadastro-Estoque'!A:G,3,FALSE))</f>
        <v/>
      </c>
    </row>
    <row r="1777" spans="5:8" ht="18.75" customHeight="1" x14ac:dyDescent="0.25">
      <c r="E1777" s="2" t="str">
        <f t="shared" si="27"/>
        <v/>
      </c>
      <c r="F1777" s="2" t="str">
        <f>IF(ISBLANK(A1777),"",IF(ISERROR(VLOOKUP(A1777,'Cadastro-Estoque'!A:G,1,FALSE)),"Produto não cadastrado",VLOOKUP(A1777,'Cadastro-Estoque'!A:G,4,FALSE)))</f>
        <v/>
      </c>
      <c r="G1777" s="2" t="str">
        <f>IF(ISBLANK(A1777),"",IF(ISERROR(VLOOKUP(A1777,'Cadastro-Estoque'!A:G,1,FALSE)),"Produto não cadastrado",VLOOKUP(A1777,'Cadastro-Estoque'!A:G,2,FALSE)))</f>
        <v/>
      </c>
      <c r="H1777" s="2" t="str">
        <f>IF(ISERROR(VLOOKUP(A1777,'Cadastro-Estoque'!A:G,1,FALSE)),"",VLOOKUP(A1777,'Cadastro-Estoque'!A:G,3,FALSE))</f>
        <v/>
      </c>
    </row>
    <row r="1778" spans="5:8" ht="18.75" customHeight="1" x14ac:dyDescent="0.25">
      <c r="E1778" s="2" t="str">
        <f t="shared" si="27"/>
        <v/>
      </c>
      <c r="F1778" s="2" t="str">
        <f>IF(ISBLANK(A1778),"",IF(ISERROR(VLOOKUP(A1778,'Cadastro-Estoque'!A:G,1,FALSE)),"Produto não cadastrado",VLOOKUP(A1778,'Cadastro-Estoque'!A:G,4,FALSE)))</f>
        <v/>
      </c>
      <c r="G1778" s="2" t="str">
        <f>IF(ISBLANK(A1778),"",IF(ISERROR(VLOOKUP(A1778,'Cadastro-Estoque'!A:G,1,FALSE)),"Produto não cadastrado",VLOOKUP(A1778,'Cadastro-Estoque'!A:G,2,FALSE)))</f>
        <v/>
      </c>
      <c r="H1778" s="2" t="str">
        <f>IF(ISERROR(VLOOKUP(A1778,'Cadastro-Estoque'!A:G,1,FALSE)),"",VLOOKUP(A1778,'Cadastro-Estoque'!A:G,3,FALSE))</f>
        <v/>
      </c>
    </row>
    <row r="1779" spans="5:8" ht="18.75" customHeight="1" x14ac:dyDescent="0.25">
      <c r="E1779" s="2" t="str">
        <f t="shared" si="27"/>
        <v/>
      </c>
      <c r="F1779" s="2" t="str">
        <f>IF(ISBLANK(A1779),"",IF(ISERROR(VLOOKUP(A1779,'Cadastro-Estoque'!A:G,1,FALSE)),"Produto não cadastrado",VLOOKUP(A1779,'Cadastro-Estoque'!A:G,4,FALSE)))</f>
        <v/>
      </c>
      <c r="G1779" s="2" t="str">
        <f>IF(ISBLANK(A1779),"",IF(ISERROR(VLOOKUP(A1779,'Cadastro-Estoque'!A:G,1,FALSE)),"Produto não cadastrado",VLOOKUP(A1779,'Cadastro-Estoque'!A:G,2,FALSE)))</f>
        <v/>
      </c>
      <c r="H1779" s="2" t="str">
        <f>IF(ISERROR(VLOOKUP(A1779,'Cadastro-Estoque'!A:G,1,FALSE)),"",VLOOKUP(A1779,'Cadastro-Estoque'!A:G,3,FALSE))</f>
        <v/>
      </c>
    </row>
    <row r="1780" spans="5:8" ht="18.75" customHeight="1" x14ac:dyDescent="0.25">
      <c r="E1780" s="2" t="str">
        <f t="shared" si="27"/>
        <v/>
      </c>
      <c r="F1780" s="2" t="str">
        <f>IF(ISBLANK(A1780),"",IF(ISERROR(VLOOKUP(A1780,'Cadastro-Estoque'!A:G,1,FALSE)),"Produto não cadastrado",VLOOKUP(A1780,'Cadastro-Estoque'!A:G,4,FALSE)))</f>
        <v/>
      </c>
      <c r="G1780" s="2" t="str">
        <f>IF(ISBLANK(A1780),"",IF(ISERROR(VLOOKUP(A1780,'Cadastro-Estoque'!A:G,1,FALSE)),"Produto não cadastrado",VLOOKUP(A1780,'Cadastro-Estoque'!A:G,2,FALSE)))</f>
        <v/>
      </c>
      <c r="H1780" s="2" t="str">
        <f>IF(ISERROR(VLOOKUP(A1780,'Cadastro-Estoque'!A:G,1,FALSE)),"",VLOOKUP(A1780,'Cadastro-Estoque'!A:G,3,FALSE))</f>
        <v/>
      </c>
    </row>
    <row r="1781" spans="5:8" ht="18.75" customHeight="1" x14ac:dyDescent="0.25">
      <c r="E1781" s="2" t="str">
        <f t="shared" si="27"/>
        <v/>
      </c>
      <c r="F1781" s="2" t="str">
        <f>IF(ISBLANK(A1781),"",IF(ISERROR(VLOOKUP(A1781,'Cadastro-Estoque'!A:G,1,FALSE)),"Produto não cadastrado",VLOOKUP(A1781,'Cadastro-Estoque'!A:G,4,FALSE)))</f>
        <v/>
      </c>
      <c r="G1781" s="2" t="str">
        <f>IF(ISBLANK(A1781),"",IF(ISERROR(VLOOKUP(A1781,'Cadastro-Estoque'!A:G,1,FALSE)),"Produto não cadastrado",VLOOKUP(A1781,'Cadastro-Estoque'!A:G,2,FALSE)))</f>
        <v/>
      </c>
      <c r="H1781" s="2" t="str">
        <f>IF(ISERROR(VLOOKUP(A1781,'Cadastro-Estoque'!A:G,1,FALSE)),"",VLOOKUP(A1781,'Cadastro-Estoque'!A:G,3,FALSE))</f>
        <v/>
      </c>
    </row>
    <row r="1782" spans="5:8" ht="18.75" customHeight="1" x14ac:dyDescent="0.25">
      <c r="E1782" s="2" t="str">
        <f t="shared" si="27"/>
        <v/>
      </c>
      <c r="F1782" s="2" t="str">
        <f>IF(ISBLANK(A1782),"",IF(ISERROR(VLOOKUP(A1782,'Cadastro-Estoque'!A:G,1,FALSE)),"Produto não cadastrado",VLOOKUP(A1782,'Cadastro-Estoque'!A:G,4,FALSE)))</f>
        <v/>
      </c>
      <c r="G1782" s="2" t="str">
        <f>IF(ISBLANK(A1782),"",IF(ISERROR(VLOOKUP(A1782,'Cadastro-Estoque'!A:G,1,FALSE)),"Produto não cadastrado",VLOOKUP(A1782,'Cadastro-Estoque'!A:G,2,FALSE)))</f>
        <v/>
      </c>
      <c r="H1782" s="2" t="str">
        <f>IF(ISERROR(VLOOKUP(A1782,'Cadastro-Estoque'!A:G,1,FALSE)),"",VLOOKUP(A1782,'Cadastro-Estoque'!A:G,3,FALSE))</f>
        <v/>
      </c>
    </row>
    <row r="1783" spans="5:8" ht="18.75" customHeight="1" x14ac:dyDescent="0.25">
      <c r="E1783" s="2" t="str">
        <f t="shared" si="27"/>
        <v/>
      </c>
      <c r="F1783" s="2" t="str">
        <f>IF(ISBLANK(A1783),"",IF(ISERROR(VLOOKUP(A1783,'Cadastro-Estoque'!A:G,1,FALSE)),"Produto não cadastrado",VLOOKUP(A1783,'Cadastro-Estoque'!A:G,4,FALSE)))</f>
        <v/>
      </c>
      <c r="G1783" s="2" t="str">
        <f>IF(ISBLANK(A1783),"",IF(ISERROR(VLOOKUP(A1783,'Cadastro-Estoque'!A:G,1,FALSE)),"Produto não cadastrado",VLOOKUP(A1783,'Cadastro-Estoque'!A:G,2,FALSE)))</f>
        <v/>
      </c>
      <c r="H1783" s="2" t="str">
        <f>IF(ISERROR(VLOOKUP(A1783,'Cadastro-Estoque'!A:G,1,FALSE)),"",VLOOKUP(A1783,'Cadastro-Estoque'!A:G,3,FALSE))</f>
        <v/>
      </c>
    </row>
    <row r="1784" spans="5:8" ht="18.75" customHeight="1" x14ac:dyDescent="0.25">
      <c r="E1784" s="2" t="str">
        <f t="shared" si="27"/>
        <v/>
      </c>
      <c r="F1784" s="2" t="str">
        <f>IF(ISBLANK(A1784),"",IF(ISERROR(VLOOKUP(A1784,'Cadastro-Estoque'!A:G,1,FALSE)),"Produto não cadastrado",VLOOKUP(A1784,'Cadastro-Estoque'!A:G,4,FALSE)))</f>
        <v/>
      </c>
      <c r="G1784" s="2" t="str">
        <f>IF(ISBLANK(A1784),"",IF(ISERROR(VLOOKUP(A1784,'Cadastro-Estoque'!A:G,1,FALSE)),"Produto não cadastrado",VLOOKUP(A1784,'Cadastro-Estoque'!A:G,2,FALSE)))</f>
        <v/>
      </c>
      <c r="H1784" s="2" t="str">
        <f>IF(ISERROR(VLOOKUP(A1784,'Cadastro-Estoque'!A:G,1,FALSE)),"",VLOOKUP(A1784,'Cadastro-Estoque'!A:G,3,FALSE))</f>
        <v/>
      </c>
    </row>
    <row r="1785" spans="5:8" ht="18.75" customHeight="1" x14ac:dyDescent="0.25">
      <c r="E1785" s="2" t="str">
        <f t="shared" si="27"/>
        <v/>
      </c>
      <c r="F1785" s="2" t="str">
        <f>IF(ISBLANK(A1785),"",IF(ISERROR(VLOOKUP(A1785,'Cadastro-Estoque'!A:G,1,FALSE)),"Produto não cadastrado",VLOOKUP(A1785,'Cadastro-Estoque'!A:G,4,FALSE)))</f>
        <v/>
      </c>
      <c r="G1785" s="2" t="str">
        <f>IF(ISBLANK(A1785),"",IF(ISERROR(VLOOKUP(A1785,'Cadastro-Estoque'!A:G,1,FALSE)),"Produto não cadastrado",VLOOKUP(A1785,'Cadastro-Estoque'!A:G,2,FALSE)))</f>
        <v/>
      </c>
      <c r="H1785" s="2" t="str">
        <f>IF(ISERROR(VLOOKUP(A1785,'Cadastro-Estoque'!A:G,1,FALSE)),"",VLOOKUP(A1785,'Cadastro-Estoque'!A:G,3,FALSE))</f>
        <v/>
      </c>
    </row>
    <row r="1786" spans="5:8" ht="18.75" customHeight="1" x14ac:dyDescent="0.25">
      <c r="E1786" s="2" t="str">
        <f t="shared" si="27"/>
        <v/>
      </c>
      <c r="F1786" s="2" t="str">
        <f>IF(ISBLANK(A1786),"",IF(ISERROR(VLOOKUP(A1786,'Cadastro-Estoque'!A:G,1,FALSE)),"Produto não cadastrado",VLOOKUP(A1786,'Cadastro-Estoque'!A:G,4,FALSE)))</f>
        <v/>
      </c>
      <c r="G1786" s="2" t="str">
        <f>IF(ISBLANK(A1786),"",IF(ISERROR(VLOOKUP(A1786,'Cadastro-Estoque'!A:G,1,FALSE)),"Produto não cadastrado",VLOOKUP(A1786,'Cadastro-Estoque'!A:G,2,FALSE)))</f>
        <v/>
      </c>
      <c r="H1786" s="2" t="str">
        <f>IF(ISERROR(VLOOKUP(A1786,'Cadastro-Estoque'!A:G,1,FALSE)),"",VLOOKUP(A1786,'Cadastro-Estoque'!A:G,3,FALSE))</f>
        <v/>
      </c>
    </row>
    <row r="1787" spans="5:8" ht="18.75" customHeight="1" x14ac:dyDescent="0.25">
      <c r="E1787" s="2" t="str">
        <f t="shared" si="27"/>
        <v/>
      </c>
      <c r="F1787" s="2" t="str">
        <f>IF(ISBLANK(A1787),"",IF(ISERROR(VLOOKUP(A1787,'Cadastro-Estoque'!A:G,1,FALSE)),"Produto não cadastrado",VLOOKUP(A1787,'Cadastro-Estoque'!A:G,4,FALSE)))</f>
        <v/>
      </c>
      <c r="G1787" s="2" t="str">
        <f>IF(ISBLANK(A1787),"",IF(ISERROR(VLOOKUP(A1787,'Cadastro-Estoque'!A:G,1,FALSE)),"Produto não cadastrado",VLOOKUP(A1787,'Cadastro-Estoque'!A:G,2,FALSE)))</f>
        <v/>
      </c>
      <c r="H1787" s="2" t="str">
        <f>IF(ISERROR(VLOOKUP(A1787,'Cadastro-Estoque'!A:G,1,FALSE)),"",VLOOKUP(A1787,'Cadastro-Estoque'!A:G,3,FALSE))</f>
        <v/>
      </c>
    </row>
    <row r="1788" spans="5:8" ht="18.75" customHeight="1" x14ac:dyDescent="0.25">
      <c r="E1788" s="2" t="str">
        <f t="shared" si="27"/>
        <v/>
      </c>
      <c r="F1788" s="2" t="str">
        <f>IF(ISBLANK(A1788),"",IF(ISERROR(VLOOKUP(A1788,'Cadastro-Estoque'!A:G,1,FALSE)),"Produto não cadastrado",VLOOKUP(A1788,'Cadastro-Estoque'!A:G,4,FALSE)))</f>
        <v/>
      </c>
      <c r="G1788" s="2" t="str">
        <f>IF(ISBLANK(A1788),"",IF(ISERROR(VLOOKUP(A1788,'Cadastro-Estoque'!A:G,1,FALSE)),"Produto não cadastrado",VLOOKUP(A1788,'Cadastro-Estoque'!A:G,2,FALSE)))</f>
        <v/>
      </c>
      <c r="H1788" s="2" t="str">
        <f>IF(ISERROR(VLOOKUP(A1788,'Cadastro-Estoque'!A:G,1,FALSE)),"",VLOOKUP(A1788,'Cadastro-Estoque'!A:G,3,FALSE))</f>
        <v/>
      </c>
    </row>
    <row r="1789" spans="5:8" ht="18.75" customHeight="1" x14ac:dyDescent="0.25">
      <c r="E1789" s="2" t="str">
        <f t="shared" si="27"/>
        <v/>
      </c>
      <c r="F1789" s="2" t="str">
        <f>IF(ISBLANK(A1789),"",IF(ISERROR(VLOOKUP(A1789,'Cadastro-Estoque'!A:G,1,FALSE)),"Produto não cadastrado",VLOOKUP(A1789,'Cadastro-Estoque'!A:G,4,FALSE)))</f>
        <v/>
      </c>
      <c r="G1789" s="2" t="str">
        <f>IF(ISBLANK(A1789),"",IF(ISERROR(VLOOKUP(A1789,'Cadastro-Estoque'!A:G,1,FALSE)),"Produto não cadastrado",VLOOKUP(A1789,'Cadastro-Estoque'!A:G,2,FALSE)))</f>
        <v/>
      </c>
      <c r="H1789" s="2" t="str">
        <f>IF(ISERROR(VLOOKUP(A1789,'Cadastro-Estoque'!A:G,1,FALSE)),"",VLOOKUP(A1789,'Cadastro-Estoque'!A:G,3,FALSE))</f>
        <v/>
      </c>
    </row>
    <row r="1790" spans="5:8" ht="18.75" customHeight="1" x14ac:dyDescent="0.25">
      <c r="E1790" s="2" t="str">
        <f t="shared" si="27"/>
        <v/>
      </c>
      <c r="F1790" s="2" t="str">
        <f>IF(ISBLANK(A1790),"",IF(ISERROR(VLOOKUP(A1790,'Cadastro-Estoque'!A:G,1,FALSE)),"Produto não cadastrado",VLOOKUP(A1790,'Cadastro-Estoque'!A:G,4,FALSE)))</f>
        <v/>
      </c>
      <c r="G1790" s="2" t="str">
        <f>IF(ISBLANK(A1790),"",IF(ISERROR(VLOOKUP(A1790,'Cadastro-Estoque'!A:G,1,FALSE)),"Produto não cadastrado",VLOOKUP(A1790,'Cadastro-Estoque'!A:G,2,FALSE)))</f>
        <v/>
      </c>
      <c r="H1790" s="2" t="str">
        <f>IF(ISERROR(VLOOKUP(A1790,'Cadastro-Estoque'!A:G,1,FALSE)),"",VLOOKUP(A1790,'Cadastro-Estoque'!A:G,3,FALSE))</f>
        <v/>
      </c>
    </row>
    <row r="1791" spans="5:8" ht="18.75" customHeight="1" x14ac:dyDescent="0.25">
      <c r="E1791" s="2" t="str">
        <f t="shared" si="27"/>
        <v/>
      </c>
      <c r="F1791" s="2" t="str">
        <f>IF(ISBLANK(A1791),"",IF(ISERROR(VLOOKUP(A1791,'Cadastro-Estoque'!A:G,1,FALSE)),"Produto não cadastrado",VLOOKUP(A1791,'Cadastro-Estoque'!A:G,4,FALSE)))</f>
        <v/>
      </c>
      <c r="G1791" s="2" t="str">
        <f>IF(ISBLANK(A1791),"",IF(ISERROR(VLOOKUP(A1791,'Cadastro-Estoque'!A:G,1,FALSE)),"Produto não cadastrado",VLOOKUP(A1791,'Cadastro-Estoque'!A:G,2,FALSE)))</f>
        <v/>
      </c>
      <c r="H1791" s="2" t="str">
        <f>IF(ISERROR(VLOOKUP(A1791,'Cadastro-Estoque'!A:G,1,FALSE)),"",VLOOKUP(A1791,'Cadastro-Estoque'!A:G,3,FALSE))</f>
        <v/>
      </c>
    </row>
    <row r="1792" spans="5:8" ht="18.75" customHeight="1" x14ac:dyDescent="0.25">
      <c r="E1792" s="2" t="str">
        <f t="shared" si="27"/>
        <v/>
      </c>
      <c r="F1792" s="2" t="str">
        <f>IF(ISBLANK(A1792),"",IF(ISERROR(VLOOKUP(A1792,'Cadastro-Estoque'!A:G,1,FALSE)),"Produto não cadastrado",VLOOKUP(A1792,'Cadastro-Estoque'!A:G,4,FALSE)))</f>
        <v/>
      </c>
      <c r="G1792" s="2" t="str">
        <f>IF(ISBLANK(A1792),"",IF(ISERROR(VLOOKUP(A1792,'Cadastro-Estoque'!A:G,1,FALSE)),"Produto não cadastrado",VLOOKUP(A1792,'Cadastro-Estoque'!A:G,2,FALSE)))</f>
        <v/>
      </c>
      <c r="H1792" s="2" t="str">
        <f>IF(ISERROR(VLOOKUP(A1792,'Cadastro-Estoque'!A:G,1,FALSE)),"",VLOOKUP(A1792,'Cadastro-Estoque'!A:G,3,FALSE))</f>
        <v/>
      </c>
    </row>
    <row r="1793" spans="5:8" ht="18.75" customHeight="1" x14ac:dyDescent="0.25">
      <c r="E1793" s="2" t="str">
        <f t="shared" si="27"/>
        <v/>
      </c>
      <c r="F1793" s="2" t="str">
        <f>IF(ISBLANK(A1793),"",IF(ISERROR(VLOOKUP(A1793,'Cadastro-Estoque'!A:G,1,FALSE)),"Produto não cadastrado",VLOOKUP(A1793,'Cadastro-Estoque'!A:G,4,FALSE)))</f>
        <v/>
      </c>
      <c r="G1793" s="2" t="str">
        <f>IF(ISBLANK(A1793),"",IF(ISERROR(VLOOKUP(A1793,'Cadastro-Estoque'!A:G,1,FALSE)),"Produto não cadastrado",VLOOKUP(A1793,'Cadastro-Estoque'!A:G,2,FALSE)))</f>
        <v/>
      </c>
      <c r="H1793" s="2" t="str">
        <f>IF(ISERROR(VLOOKUP(A1793,'Cadastro-Estoque'!A:G,1,FALSE)),"",VLOOKUP(A1793,'Cadastro-Estoque'!A:G,3,FALSE))</f>
        <v/>
      </c>
    </row>
    <row r="1794" spans="5:8" ht="18.75" customHeight="1" x14ac:dyDescent="0.25">
      <c r="E1794" s="2" t="str">
        <f t="shared" si="27"/>
        <v/>
      </c>
      <c r="F1794" s="2" t="str">
        <f>IF(ISBLANK(A1794),"",IF(ISERROR(VLOOKUP(A1794,'Cadastro-Estoque'!A:G,1,FALSE)),"Produto não cadastrado",VLOOKUP(A1794,'Cadastro-Estoque'!A:G,4,FALSE)))</f>
        <v/>
      </c>
      <c r="G1794" s="2" t="str">
        <f>IF(ISBLANK(A1794),"",IF(ISERROR(VLOOKUP(A1794,'Cadastro-Estoque'!A:G,1,FALSE)),"Produto não cadastrado",VLOOKUP(A1794,'Cadastro-Estoque'!A:G,2,FALSE)))</f>
        <v/>
      </c>
      <c r="H1794" s="2" t="str">
        <f>IF(ISERROR(VLOOKUP(A1794,'Cadastro-Estoque'!A:G,1,FALSE)),"",VLOOKUP(A1794,'Cadastro-Estoque'!A:G,3,FALSE))</f>
        <v/>
      </c>
    </row>
    <row r="1795" spans="5:8" ht="18.75" customHeight="1" x14ac:dyDescent="0.25">
      <c r="E1795" s="2" t="str">
        <f t="shared" ref="E1795:E1858" si="28">IF(ISBLANK(A1795),"",C1795*D1795)</f>
        <v/>
      </c>
      <c r="F1795" s="2" t="str">
        <f>IF(ISBLANK(A1795),"",IF(ISERROR(VLOOKUP(A1795,'Cadastro-Estoque'!A:G,1,FALSE)),"Produto não cadastrado",VLOOKUP(A1795,'Cadastro-Estoque'!A:G,4,FALSE)))</f>
        <v/>
      </c>
      <c r="G1795" s="2" t="str">
        <f>IF(ISBLANK(A1795),"",IF(ISERROR(VLOOKUP(A1795,'Cadastro-Estoque'!A:G,1,FALSE)),"Produto não cadastrado",VLOOKUP(A1795,'Cadastro-Estoque'!A:G,2,FALSE)))</f>
        <v/>
      </c>
      <c r="H1795" s="2" t="str">
        <f>IF(ISERROR(VLOOKUP(A1795,'Cadastro-Estoque'!A:G,1,FALSE)),"",VLOOKUP(A1795,'Cadastro-Estoque'!A:G,3,FALSE))</f>
        <v/>
      </c>
    </row>
    <row r="1796" spans="5:8" ht="18.75" customHeight="1" x14ac:dyDescent="0.25">
      <c r="E1796" s="2" t="str">
        <f t="shared" si="28"/>
        <v/>
      </c>
      <c r="F1796" s="2" t="str">
        <f>IF(ISBLANK(A1796),"",IF(ISERROR(VLOOKUP(A1796,'Cadastro-Estoque'!A:G,1,FALSE)),"Produto não cadastrado",VLOOKUP(A1796,'Cadastro-Estoque'!A:G,4,FALSE)))</f>
        <v/>
      </c>
      <c r="G1796" s="2" t="str">
        <f>IF(ISBLANK(A1796),"",IF(ISERROR(VLOOKUP(A1796,'Cadastro-Estoque'!A:G,1,FALSE)),"Produto não cadastrado",VLOOKUP(A1796,'Cadastro-Estoque'!A:G,2,FALSE)))</f>
        <v/>
      </c>
      <c r="H1796" s="2" t="str">
        <f>IF(ISERROR(VLOOKUP(A1796,'Cadastro-Estoque'!A:G,1,FALSE)),"",VLOOKUP(A1796,'Cadastro-Estoque'!A:G,3,FALSE))</f>
        <v/>
      </c>
    </row>
    <row r="1797" spans="5:8" ht="18.75" customHeight="1" x14ac:dyDescent="0.25">
      <c r="E1797" s="2" t="str">
        <f t="shared" si="28"/>
        <v/>
      </c>
      <c r="F1797" s="2" t="str">
        <f>IF(ISBLANK(A1797),"",IF(ISERROR(VLOOKUP(A1797,'Cadastro-Estoque'!A:G,1,FALSE)),"Produto não cadastrado",VLOOKUP(A1797,'Cadastro-Estoque'!A:G,4,FALSE)))</f>
        <v/>
      </c>
      <c r="G1797" s="2" t="str">
        <f>IF(ISBLANK(A1797),"",IF(ISERROR(VLOOKUP(A1797,'Cadastro-Estoque'!A:G,1,FALSE)),"Produto não cadastrado",VLOOKUP(A1797,'Cadastro-Estoque'!A:G,2,FALSE)))</f>
        <v/>
      </c>
      <c r="H1797" s="2" t="str">
        <f>IF(ISERROR(VLOOKUP(A1797,'Cadastro-Estoque'!A:G,1,FALSE)),"",VLOOKUP(A1797,'Cadastro-Estoque'!A:G,3,FALSE))</f>
        <v/>
      </c>
    </row>
    <row r="1798" spans="5:8" ht="18.75" customHeight="1" x14ac:dyDescent="0.25">
      <c r="E1798" s="2" t="str">
        <f t="shared" si="28"/>
        <v/>
      </c>
      <c r="F1798" s="2" t="str">
        <f>IF(ISBLANK(A1798),"",IF(ISERROR(VLOOKUP(A1798,'Cadastro-Estoque'!A:G,1,FALSE)),"Produto não cadastrado",VLOOKUP(A1798,'Cadastro-Estoque'!A:G,4,FALSE)))</f>
        <v/>
      </c>
      <c r="G1798" s="2" t="str">
        <f>IF(ISBLANK(A1798),"",IF(ISERROR(VLOOKUP(A1798,'Cadastro-Estoque'!A:G,1,FALSE)),"Produto não cadastrado",VLOOKUP(A1798,'Cadastro-Estoque'!A:G,2,FALSE)))</f>
        <v/>
      </c>
      <c r="H1798" s="2" t="str">
        <f>IF(ISERROR(VLOOKUP(A1798,'Cadastro-Estoque'!A:G,1,FALSE)),"",VLOOKUP(A1798,'Cadastro-Estoque'!A:G,3,FALSE))</f>
        <v/>
      </c>
    </row>
    <row r="1799" spans="5:8" ht="18.75" customHeight="1" x14ac:dyDescent="0.25">
      <c r="E1799" s="2" t="str">
        <f t="shared" si="28"/>
        <v/>
      </c>
      <c r="F1799" s="2" t="str">
        <f>IF(ISBLANK(A1799),"",IF(ISERROR(VLOOKUP(A1799,'Cadastro-Estoque'!A:G,1,FALSE)),"Produto não cadastrado",VLOOKUP(A1799,'Cadastro-Estoque'!A:G,4,FALSE)))</f>
        <v/>
      </c>
      <c r="G1799" s="2" t="str">
        <f>IF(ISBLANK(A1799),"",IF(ISERROR(VLOOKUP(A1799,'Cadastro-Estoque'!A:G,1,FALSE)),"Produto não cadastrado",VLOOKUP(A1799,'Cadastro-Estoque'!A:G,2,FALSE)))</f>
        <v/>
      </c>
      <c r="H1799" s="2" t="str">
        <f>IF(ISERROR(VLOOKUP(A1799,'Cadastro-Estoque'!A:G,1,FALSE)),"",VLOOKUP(A1799,'Cadastro-Estoque'!A:G,3,FALSE))</f>
        <v/>
      </c>
    </row>
    <row r="1800" spans="5:8" ht="18.75" customHeight="1" x14ac:dyDescent="0.25">
      <c r="E1800" s="2" t="str">
        <f t="shared" si="28"/>
        <v/>
      </c>
      <c r="F1800" s="2" t="str">
        <f>IF(ISBLANK(A1800),"",IF(ISERROR(VLOOKUP(A1800,'Cadastro-Estoque'!A:G,1,FALSE)),"Produto não cadastrado",VLOOKUP(A1800,'Cadastro-Estoque'!A:G,4,FALSE)))</f>
        <v/>
      </c>
      <c r="G1800" s="2" t="str">
        <f>IF(ISBLANK(A1800),"",IF(ISERROR(VLOOKUP(A1800,'Cadastro-Estoque'!A:G,1,FALSE)),"Produto não cadastrado",VLOOKUP(A1800,'Cadastro-Estoque'!A:G,2,FALSE)))</f>
        <v/>
      </c>
      <c r="H1800" s="2" t="str">
        <f>IF(ISERROR(VLOOKUP(A1800,'Cadastro-Estoque'!A:G,1,FALSE)),"",VLOOKUP(A1800,'Cadastro-Estoque'!A:G,3,FALSE))</f>
        <v/>
      </c>
    </row>
    <row r="1801" spans="5:8" ht="18.75" customHeight="1" x14ac:dyDescent="0.25">
      <c r="E1801" s="2" t="str">
        <f t="shared" si="28"/>
        <v/>
      </c>
      <c r="F1801" s="2" t="str">
        <f>IF(ISBLANK(A1801),"",IF(ISERROR(VLOOKUP(A1801,'Cadastro-Estoque'!A:G,1,FALSE)),"Produto não cadastrado",VLOOKUP(A1801,'Cadastro-Estoque'!A:G,4,FALSE)))</f>
        <v/>
      </c>
      <c r="G1801" s="2" t="str">
        <f>IF(ISBLANK(A1801),"",IF(ISERROR(VLOOKUP(A1801,'Cadastro-Estoque'!A:G,1,FALSE)),"Produto não cadastrado",VLOOKUP(A1801,'Cadastro-Estoque'!A:G,2,FALSE)))</f>
        <v/>
      </c>
      <c r="H1801" s="2" t="str">
        <f>IF(ISERROR(VLOOKUP(A1801,'Cadastro-Estoque'!A:G,1,FALSE)),"",VLOOKUP(A1801,'Cadastro-Estoque'!A:G,3,FALSE))</f>
        <v/>
      </c>
    </row>
    <row r="1802" spans="5:8" ht="18.75" customHeight="1" x14ac:dyDescent="0.25">
      <c r="E1802" s="2" t="str">
        <f t="shared" si="28"/>
        <v/>
      </c>
      <c r="F1802" s="2" t="str">
        <f>IF(ISBLANK(A1802),"",IF(ISERROR(VLOOKUP(A1802,'Cadastro-Estoque'!A:G,1,FALSE)),"Produto não cadastrado",VLOOKUP(A1802,'Cadastro-Estoque'!A:G,4,FALSE)))</f>
        <v/>
      </c>
      <c r="G1802" s="2" t="str">
        <f>IF(ISBLANK(A1802),"",IF(ISERROR(VLOOKUP(A1802,'Cadastro-Estoque'!A:G,1,FALSE)),"Produto não cadastrado",VLOOKUP(A1802,'Cadastro-Estoque'!A:G,2,FALSE)))</f>
        <v/>
      </c>
      <c r="H1802" s="2" t="str">
        <f>IF(ISERROR(VLOOKUP(A1802,'Cadastro-Estoque'!A:G,1,FALSE)),"",VLOOKUP(A1802,'Cadastro-Estoque'!A:G,3,FALSE))</f>
        <v/>
      </c>
    </row>
    <row r="1803" spans="5:8" ht="18.75" customHeight="1" x14ac:dyDescent="0.25">
      <c r="E1803" s="2" t="str">
        <f t="shared" si="28"/>
        <v/>
      </c>
      <c r="F1803" s="2" t="str">
        <f>IF(ISBLANK(A1803),"",IF(ISERROR(VLOOKUP(A1803,'Cadastro-Estoque'!A:G,1,FALSE)),"Produto não cadastrado",VLOOKUP(A1803,'Cadastro-Estoque'!A:G,4,FALSE)))</f>
        <v/>
      </c>
      <c r="G1803" s="2" t="str">
        <f>IF(ISBLANK(A1803),"",IF(ISERROR(VLOOKUP(A1803,'Cadastro-Estoque'!A:G,1,FALSE)),"Produto não cadastrado",VLOOKUP(A1803,'Cadastro-Estoque'!A:G,2,FALSE)))</f>
        <v/>
      </c>
      <c r="H1803" s="2" t="str">
        <f>IF(ISERROR(VLOOKUP(A1803,'Cadastro-Estoque'!A:G,1,FALSE)),"",VLOOKUP(A1803,'Cadastro-Estoque'!A:G,3,FALSE))</f>
        <v/>
      </c>
    </row>
    <row r="1804" spans="5:8" ht="18.75" customHeight="1" x14ac:dyDescent="0.25">
      <c r="E1804" s="2" t="str">
        <f t="shared" si="28"/>
        <v/>
      </c>
      <c r="F1804" s="2" t="str">
        <f>IF(ISBLANK(A1804),"",IF(ISERROR(VLOOKUP(A1804,'Cadastro-Estoque'!A:G,1,FALSE)),"Produto não cadastrado",VLOOKUP(A1804,'Cadastro-Estoque'!A:G,4,FALSE)))</f>
        <v/>
      </c>
      <c r="G1804" s="2" t="str">
        <f>IF(ISBLANK(A1804),"",IF(ISERROR(VLOOKUP(A1804,'Cadastro-Estoque'!A:G,1,FALSE)),"Produto não cadastrado",VLOOKUP(A1804,'Cadastro-Estoque'!A:G,2,FALSE)))</f>
        <v/>
      </c>
      <c r="H1804" s="2" t="str">
        <f>IF(ISERROR(VLOOKUP(A1804,'Cadastro-Estoque'!A:G,1,FALSE)),"",VLOOKUP(A1804,'Cadastro-Estoque'!A:G,3,FALSE))</f>
        <v/>
      </c>
    </row>
    <row r="1805" spans="5:8" ht="18.75" customHeight="1" x14ac:dyDescent="0.25">
      <c r="E1805" s="2" t="str">
        <f t="shared" si="28"/>
        <v/>
      </c>
      <c r="F1805" s="2" t="str">
        <f>IF(ISBLANK(A1805),"",IF(ISERROR(VLOOKUP(A1805,'Cadastro-Estoque'!A:G,1,FALSE)),"Produto não cadastrado",VLOOKUP(A1805,'Cadastro-Estoque'!A:G,4,FALSE)))</f>
        <v/>
      </c>
      <c r="G1805" s="2" t="str">
        <f>IF(ISBLANK(A1805),"",IF(ISERROR(VLOOKUP(A1805,'Cadastro-Estoque'!A:G,1,FALSE)),"Produto não cadastrado",VLOOKUP(A1805,'Cadastro-Estoque'!A:G,2,FALSE)))</f>
        <v/>
      </c>
      <c r="H1805" s="2" t="str">
        <f>IF(ISERROR(VLOOKUP(A1805,'Cadastro-Estoque'!A:G,1,FALSE)),"",VLOOKUP(A1805,'Cadastro-Estoque'!A:G,3,FALSE))</f>
        <v/>
      </c>
    </row>
    <row r="1806" spans="5:8" ht="18.75" customHeight="1" x14ac:dyDescent="0.25">
      <c r="E1806" s="2" t="str">
        <f t="shared" si="28"/>
        <v/>
      </c>
      <c r="F1806" s="2" t="str">
        <f>IF(ISBLANK(A1806),"",IF(ISERROR(VLOOKUP(A1806,'Cadastro-Estoque'!A:G,1,FALSE)),"Produto não cadastrado",VLOOKUP(A1806,'Cadastro-Estoque'!A:G,4,FALSE)))</f>
        <v/>
      </c>
      <c r="G1806" s="2" t="str">
        <f>IF(ISBLANK(A1806),"",IF(ISERROR(VLOOKUP(A1806,'Cadastro-Estoque'!A:G,1,FALSE)),"Produto não cadastrado",VLOOKUP(A1806,'Cadastro-Estoque'!A:G,2,FALSE)))</f>
        <v/>
      </c>
      <c r="H1806" s="2" t="str">
        <f>IF(ISERROR(VLOOKUP(A1806,'Cadastro-Estoque'!A:G,1,FALSE)),"",VLOOKUP(A1806,'Cadastro-Estoque'!A:G,3,FALSE))</f>
        <v/>
      </c>
    </row>
    <row r="1807" spans="5:8" ht="18.75" customHeight="1" x14ac:dyDescent="0.25">
      <c r="E1807" s="2" t="str">
        <f t="shared" si="28"/>
        <v/>
      </c>
      <c r="F1807" s="2" t="str">
        <f>IF(ISBLANK(A1807),"",IF(ISERROR(VLOOKUP(A1807,'Cadastro-Estoque'!A:G,1,FALSE)),"Produto não cadastrado",VLOOKUP(A1807,'Cadastro-Estoque'!A:G,4,FALSE)))</f>
        <v/>
      </c>
      <c r="G1807" s="2" t="str">
        <f>IF(ISBLANK(A1807),"",IF(ISERROR(VLOOKUP(A1807,'Cadastro-Estoque'!A:G,1,FALSE)),"Produto não cadastrado",VLOOKUP(A1807,'Cadastro-Estoque'!A:G,2,FALSE)))</f>
        <v/>
      </c>
      <c r="H1807" s="2" t="str">
        <f>IF(ISERROR(VLOOKUP(A1807,'Cadastro-Estoque'!A:G,1,FALSE)),"",VLOOKUP(A1807,'Cadastro-Estoque'!A:G,3,FALSE))</f>
        <v/>
      </c>
    </row>
    <row r="1808" spans="5:8" ht="18.75" customHeight="1" x14ac:dyDescent="0.25">
      <c r="E1808" s="2" t="str">
        <f t="shared" si="28"/>
        <v/>
      </c>
      <c r="F1808" s="2" t="str">
        <f>IF(ISBLANK(A1808),"",IF(ISERROR(VLOOKUP(A1808,'Cadastro-Estoque'!A:G,1,FALSE)),"Produto não cadastrado",VLOOKUP(A1808,'Cadastro-Estoque'!A:G,4,FALSE)))</f>
        <v/>
      </c>
      <c r="G1808" s="2" t="str">
        <f>IF(ISBLANK(A1808),"",IF(ISERROR(VLOOKUP(A1808,'Cadastro-Estoque'!A:G,1,FALSE)),"Produto não cadastrado",VLOOKUP(A1808,'Cadastro-Estoque'!A:G,2,FALSE)))</f>
        <v/>
      </c>
      <c r="H1808" s="2" t="str">
        <f>IF(ISERROR(VLOOKUP(A1808,'Cadastro-Estoque'!A:G,1,FALSE)),"",VLOOKUP(A1808,'Cadastro-Estoque'!A:G,3,FALSE))</f>
        <v/>
      </c>
    </row>
    <row r="1809" spans="5:8" ht="18.75" customHeight="1" x14ac:dyDescent="0.25">
      <c r="E1809" s="2" t="str">
        <f t="shared" si="28"/>
        <v/>
      </c>
      <c r="F1809" s="2" t="str">
        <f>IF(ISBLANK(A1809),"",IF(ISERROR(VLOOKUP(A1809,'Cadastro-Estoque'!A:G,1,FALSE)),"Produto não cadastrado",VLOOKUP(A1809,'Cadastro-Estoque'!A:G,4,FALSE)))</f>
        <v/>
      </c>
      <c r="G1809" s="2" t="str">
        <f>IF(ISBLANK(A1809),"",IF(ISERROR(VLOOKUP(A1809,'Cadastro-Estoque'!A:G,1,FALSE)),"Produto não cadastrado",VLOOKUP(A1809,'Cadastro-Estoque'!A:G,2,FALSE)))</f>
        <v/>
      </c>
      <c r="H1809" s="2" t="str">
        <f>IF(ISERROR(VLOOKUP(A1809,'Cadastro-Estoque'!A:G,1,FALSE)),"",VLOOKUP(A1809,'Cadastro-Estoque'!A:G,3,FALSE))</f>
        <v/>
      </c>
    </row>
    <row r="1810" spans="5:8" ht="18.75" customHeight="1" x14ac:dyDescent="0.25">
      <c r="E1810" s="2" t="str">
        <f t="shared" si="28"/>
        <v/>
      </c>
      <c r="F1810" s="2" t="str">
        <f>IF(ISBLANK(A1810),"",IF(ISERROR(VLOOKUP(A1810,'Cadastro-Estoque'!A:G,1,FALSE)),"Produto não cadastrado",VLOOKUP(A1810,'Cadastro-Estoque'!A:G,4,FALSE)))</f>
        <v/>
      </c>
      <c r="G1810" s="2" t="str">
        <f>IF(ISBLANK(A1810),"",IF(ISERROR(VLOOKUP(A1810,'Cadastro-Estoque'!A:G,1,FALSE)),"Produto não cadastrado",VLOOKUP(A1810,'Cadastro-Estoque'!A:G,2,FALSE)))</f>
        <v/>
      </c>
      <c r="H1810" s="2" t="str">
        <f>IF(ISERROR(VLOOKUP(A1810,'Cadastro-Estoque'!A:G,1,FALSE)),"",VLOOKUP(A1810,'Cadastro-Estoque'!A:G,3,FALSE))</f>
        <v/>
      </c>
    </row>
    <row r="1811" spans="5:8" ht="18.75" customHeight="1" x14ac:dyDescent="0.25">
      <c r="E1811" s="2" t="str">
        <f t="shared" si="28"/>
        <v/>
      </c>
      <c r="F1811" s="2" t="str">
        <f>IF(ISBLANK(A1811),"",IF(ISERROR(VLOOKUP(A1811,'Cadastro-Estoque'!A:G,1,FALSE)),"Produto não cadastrado",VLOOKUP(A1811,'Cadastro-Estoque'!A:G,4,FALSE)))</f>
        <v/>
      </c>
      <c r="G1811" s="2" t="str">
        <f>IF(ISBLANK(A1811),"",IF(ISERROR(VLOOKUP(A1811,'Cadastro-Estoque'!A:G,1,FALSE)),"Produto não cadastrado",VLOOKUP(A1811,'Cadastro-Estoque'!A:G,2,FALSE)))</f>
        <v/>
      </c>
      <c r="H1811" s="2" t="str">
        <f>IF(ISERROR(VLOOKUP(A1811,'Cadastro-Estoque'!A:G,1,FALSE)),"",VLOOKUP(A1811,'Cadastro-Estoque'!A:G,3,FALSE))</f>
        <v/>
      </c>
    </row>
    <row r="1812" spans="5:8" ht="18.75" customHeight="1" x14ac:dyDescent="0.25">
      <c r="E1812" s="2" t="str">
        <f t="shared" si="28"/>
        <v/>
      </c>
      <c r="F1812" s="2" t="str">
        <f>IF(ISBLANK(A1812),"",IF(ISERROR(VLOOKUP(A1812,'Cadastro-Estoque'!A:G,1,FALSE)),"Produto não cadastrado",VLOOKUP(A1812,'Cadastro-Estoque'!A:G,4,FALSE)))</f>
        <v/>
      </c>
      <c r="G1812" s="2" t="str">
        <f>IF(ISBLANK(A1812),"",IF(ISERROR(VLOOKUP(A1812,'Cadastro-Estoque'!A:G,1,FALSE)),"Produto não cadastrado",VLOOKUP(A1812,'Cadastro-Estoque'!A:G,2,FALSE)))</f>
        <v/>
      </c>
      <c r="H1812" s="2" t="str">
        <f>IF(ISERROR(VLOOKUP(A1812,'Cadastro-Estoque'!A:G,1,FALSE)),"",VLOOKUP(A1812,'Cadastro-Estoque'!A:G,3,FALSE))</f>
        <v/>
      </c>
    </row>
    <row r="1813" spans="5:8" ht="18.75" customHeight="1" x14ac:dyDescent="0.25">
      <c r="E1813" s="2" t="str">
        <f t="shared" si="28"/>
        <v/>
      </c>
      <c r="F1813" s="2" t="str">
        <f>IF(ISBLANK(A1813),"",IF(ISERROR(VLOOKUP(A1813,'Cadastro-Estoque'!A:G,1,FALSE)),"Produto não cadastrado",VLOOKUP(A1813,'Cadastro-Estoque'!A:G,4,FALSE)))</f>
        <v/>
      </c>
      <c r="G1813" s="2" t="str">
        <f>IF(ISBLANK(A1813),"",IF(ISERROR(VLOOKUP(A1813,'Cadastro-Estoque'!A:G,1,FALSE)),"Produto não cadastrado",VLOOKUP(A1813,'Cadastro-Estoque'!A:G,2,FALSE)))</f>
        <v/>
      </c>
      <c r="H1813" s="2" t="str">
        <f>IF(ISERROR(VLOOKUP(A1813,'Cadastro-Estoque'!A:G,1,FALSE)),"",VLOOKUP(A1813,'Cadastro-Estoque'!A:G,3,FALSE))</f>
        <v/>
      </c>
    </row>
    <row r="1814" spans="5:8" ht="18.75" customHeight="1" x14ac:dyDescent="0.25">
      <c r="E1814" s="2" t="str">
        <f t="shared" si="28"/>
        <v/>
      </c>
      <c r="F1814" s="2" t="str">
        <f>IF(ISBLANK(A1814),"",IF(ISERROR(VLOOKUP(A1814,'Cadastro-Estoque'!A:G,1,FALSE)),"Produto não cadastrado",VLOOKUP(A1814,'Cadastro-Estoque'!A:G,4,FALSE)))</f>
        <v/>
      </c>
      <c r="G1814" s="2" t="str">
        <f>IF(ISBLANK(A1814),"",IF(ISERROR(VLOOKUP(A1814,'Cadastro-Estoque'!A:G,1,FALSE)),"Produto não cadastrado",VLOOKUP(A1814,'Cadastro-Estoque'!A:G,2,FALSE)))</f>
        <v/>
      </c>
      <c r="H1814" s="2" t="str">
        <f>IF(ISERROR(VLOOKUP(A1814,'Cadastro-Estoque'!A:G,1,FALSE)),"",VLOOKUP(A1814,'Cadastro-Estoque'!A:G,3,FALSE))</f>
        <v/>
      </c>
    </row>
    <row r="1815" spans="5:8" ht="18.75" customHeight="1" x14ac:dyDescent="0.25">
      <c r="E1815" s="2" t="str">
        <f t="shared" si="28"/>
        <v/>
      </c>
      <c r="F1815" s="2" t="str">
        <f>IF(ISBLANK(A1815),"",IF(ISERROR(VLOOKUP(A1815,'Cadastro-Estoque'!A:G,1,FALSE)),"Produto não cadastrado",VLOOKUP(A1815,'Cadastro-Estoque'!A:G,4,FALSE)))</f>
        <v/>
      </c>
      <c r="G1815" s="2" t="str">
        <f>IF(ISBLANK(A1815),"",IF(ISERROR(VLOOKUP(A1815,'Cadastro-Estoque'!A:G,1,FALSE)),"Produto não cadastrado",VLOOKUP(A1815,'Cadastro-Estoque'!A:G,2,FALSE)))</f>
        <v/>
      </c>
      <c r="H1815" s="2" t="str">
        <f>IF(ISERROR(VLOOKUP(A1815,'Cadastro-Estoque'!A:G,1,FALSE)),"",VLOOKUP(A1815,'Cadastro-Estoque'!A:G,3,FALSE))</f>
        <v/>
      </c>
    </row>
    <row r="1816" spans="5:8" ht="18.75" customHeight="1" x14ac:dyDescent="0.25">
      <c r="E1816" s="2" t="str">
        <f t="shared" si="28"/>
        <v/>
      </c>
      <c r="F1816" s="2" t="str">
        <f>IF(ISBLANK(A1816),"",IF(ISERROR(VLOOKUP(A1816,'Cadastro-Estoque'!A:G,1,FALSE)),"Produto não cadastrado",VLOOKUP(A1816,'Cadastro-Estoque'!A:G,4,FALSE)))</f>
        <v/>
      </c>
      <c r="G1816" s="2" t="str">
        <f>IF(ISBLANK(A1816),"",IF(ISERROR(VLOOKUP(A1816,'Cadastro-Estoque'!A:G,1,FALSE)),"Produto não cadastrado",VLOOKUP(A1816,'Cadastro-Estoque'!A:G,2,FALSE)))</f>
        <v/>
      </c>
      <c r="H1816" s="2" t="str">
        <f>IF(ISERROR(VLOOKUP(A1816,'Cadastro-Estoque'!A:G,1,FALSE)),"",VLOOKUP(A1816,'Cadastro-Estoque'!A:G,3,FALSE))</f>
        <v/>
      </c>
    </row>
    <row r="1817" spans="5:8" ht="18.75" customHeight="1" x14ac:dyDescent="0.25">
      <c r="E1817" s="2" t="str">
        <f t="shared" si="28"/>
        <v/>
      </c>
      <c r="F1817" s="2" t="str">
        <f>IF(ISBLANK(A1817),"",IF(ISERROR(VLOOKUP(A1817,'Cadastro-Estoque'!A:G,1,FALSE)),"Produto não cadastrado",VLOOKUP(A1817,'Cadastro-Estoque'!A:G,4,FALSE)))</f>
        <v/>
      </c>
      <c r="G1817" s="2" t="str">
        <f>IF(ISBLANK(A1817),"",IF(ISERROR(VLOOKUP(A1817,'Cadastro-Estoque'!A:G,1,FALSE)),"Produto não cadastrado",VLOOKUP(A1817,'Cadastro-Estoque'!A:G,2,FALSE)))</f>
        <v/>
      </c>
      <c r="H1817" s="2" t="str">
        <f>IF(ISERROR(VLOOKUP(A1817,'Cadastro-Estoque'!A:G,1,FALSE)),"",VLOOKUP(A1817,'Cadastro-Estoque'!A:G,3,FALSE))</f>
        <v/>
      </c>
    </row>
    <row r="1818" spans="5:8" ht="18.75" customHeight="1" x14ac:dyDescent="0.25">
      <c r="E1818" s="2" t="str">
        <f t="shared" si="28"/>
        <v/>
      </c>
      <c r="F1818" s="2" t="str">
        <f>IF(ISBLANK(A1818),"",IF(ISERROR(VLOOKUP(A1818,'Cadastro-Estoque'!A:G,1,FALSE)),"Produto não cadastrado",VLOOKUP(A1818,'Cadastro-Estoque'!A:G,4,FALSE)))</f>
        <v/>
      </c>
      <c r="G1818" s="2" t="str">
        <f>IF(ISBLANK(A1818),"",IF(ISERROR(VLOOKUP(A1818,'Cadastro-Estoque'!A:G,1,FALSE)),"Produto não cadastrado",VLOOKUP(A1818,'Cadastro-Estoque'!A:G,2,FALSE)))</f>
        <v/>
      </c>
      <c r="H1818" s="2" t="str">
        <f>IF(ISERROR(VLOOKUP(A1818,'Cadastro-Estoque'!A:G,1,FALSE)),"",VLOOKUP(A1818,'Cadastro-Estoque'!A:G,3,FALSE))</f>
        <v/>
      </c>
    </row>
    <row r="1819" spans="5:8" ht="18.75" customHeight="1" x14ac:dyDescent="0.25">
      <c r="E1819" s="2" t="str">
        <f t="shared" si="28"/>
        <v/>
      </c>
      <c r="F1819" s="2" t="str">
        <f>IF(ISBLANK(A1819),"",IF(ISERROR(VLOOKUP(A1819,'Cadastro-Estoque'!A:G,1,FALSE)),"Produto não cadastrado",VLOOKUP(A1819,'Cadastro-Estoque'!A:G,4,FALSE)))</f>
        <v/>
      </c>
      <c r="G1819" s="2" t="str">
        <f>IF(ISBLANK(A1819),"",IF(ISERROR(VLOOKUP(A1819,'Cadastro-Estoque'!A:G,1,FALSE)),"Produto não cadastrado",VLOOKUP(A1819,'Cadastro-Estoque'!A:G,2,FALSE)))</f>
        <v/>
      </c>
      <c r="H1819" s="2" t="str">
        <f>IF(ISERROR(VLOOKUP(A1819,'Cadastro-Estoque'!A:G,1,FALSE)),"",VLOOKUP(A1819,'Cadastro-Estoque'!A:G,3,FALSE))</f>
        <v/>
      </c>
    </row>
    <row r="1820" spans="5:8" ht="18.75" customHeight="1" x14ac:dyDescent="0.25">
      <c r="E1820" s="2" t="str">
        <f t="shared" si="28"/>
        <v/>
      </c>
      <c r="F1820" s="2" t="str">
        <f>IF(ISBLANK(A1820),"",IF(ISERROR(VLOOKUP(A1820,'Cadastro-Estoque'!A:G,1,FALSE)),"Produto não cadastrado",VLOOKUP(A1820,'Cadastro-Estoque'!A:G,4,FALSE)))</f>
        <v/>
      </c>
      <c r="G1820" s="2" t="str">
        <f>IF(ISBLANK(A1820),"",IF(ISERROR(VLOOKUP(A1820,'Cadastro-Estoque'!A:G,1,FALSE)),"Produto não cadastrado",VLOOKUP(A1820,'Cadastro-Estoque'!A:G,2,FALSE)))</f>
        <v/>
      </c>
      <c r="H1820" s="2" t="str">
        <f>IF(ISERROR(VLOOKUP(A1820,'Cadastro-Estoque'!A:G,1,FALSE)),"",VLOOKUP(A1820,'Cadastro-Estoque'!A:G,3,FALSE))</f>
        <v/>
      </c>
    </row>
    <row r="1821" spans="5:8" ht="18.75" customHeight="1" x14ac:dyDescent="0.25">
      <c r="E1821" s="2" t="str">
        <f t="shared" si="28"/>
        <v/>
      </c>
      <c r="F1821" s="2" t="str">
        <f>IF(ISBLANK(A1821),"",IF(ISERROR(VLOOKUP(A1821,'Cadastro-Estoque'!A:G,1,FALSE)),"Produto não cadastrado",VLOOKUP(A1821,'Cadastro-Estoque'!A:G,4,FALSE)))</f>
        <v/>
      </c>
      <c r="G1821" s="2" t="str">
        <f>IF(ISBLANK(A1821),"",IF(ISERROR(VLOOKUP(A1821,'Cadastro-Estoque'!A:G,1,FALSE)),"Produto não cadastrado",VLOOKUP(A1821,'Cadastro-Estoque'!A:G,2,FALSE)))</f>
        <v/>
      </c>
      <c r="H1821" s="2" t="str">
        <f>IF(ISERROR(VLOOKUP(A1821,'Cadastro-Estoque'!A:G,1,FALSE)),"",VLOOKUP(A1821,'Cadastro-Estoque'!A:G,3,FALSE))</f>
        <v/>
      </c>
    </row>
    <row r="1822" spans="5:8" ht="18.75" customHeight="1" x14ac:dyDescent="0.25">
      <c r="E1822" s="2" t="str">
        <f t="shared" si="28"/>
        <v/>
      </c>
      <c r="F1822" s="2" t="str">
        <f>IF(ISBLANK(A1822),"",IF(ISERROR(VLOOKUP(A1822,'Cadastro-Estoque'!A:G,1,FALSE)),"Produto não cadastrado",VLOOKUP(A1822,'Cadastro-Estoque'!A:G,4,FALSE)))</f>
        <v/>
      </c>
      <c r="G1822" s="2" t="str">
        <f>IF(ISBLANK(A1822),"",IF(ISERROR(VLOOKUP(A1822,'Cadastro-Estoque'!A:G,1,FALSE)),"Produto não cadastrado",VLOOKUP(A1822,'Cadastro-Estoque'!A:G,2,FALSE)))</f>
        <v/>
      </c>
      <c r="H1822" s="2" t="str">
        <f>IF(ISERROR(VLOOKUP(A1822,'Cadastro-Estoque'!A:G,1,FALSE)),"",VLOOKUP(A1822,'Cadastro-Estoque'!A:G,3,FALSE))</f>
        <v/>
      </c>
    </row>
    <row r="1823" spans="5:8" ht="18.75" customHeight="1" x14ac:dyDescent="0.25">
      <c r="E1823" s="2" t="str">
        <f t="shared" si="28"/>
        <v/>
      </c>
      <c r="F1823" s="2" t="str">
        <f>IF(ISBLANK(A1823),"",IF(ISERROR(VLOOKUP(A1823,'Cadastro-Estoque'!A:G,1,FALSE)),"Produto não cadastrado",VLOOKUP(A1823,'Cadastro-Estoque'!A:G,4,FALSE)))</f>
        <v/>
      </c>
      <c r="G1823" s="2" t="str">
        <f>IF(ISBLANK(A1823),"",IF(ISERROR(VLOOKUP(A1823,'Cadastro-Estoque'!A:G,1,FALSE)),"Produto não cadastrado",VLOOKUP(A1823,'Cadastro-Estoque'!A:G,2,FALSE)))</f>
        <v/>
      </c>
      <c r="H1823" s="2" t="str">
        <f>IF(ISERROR(VLOOKUP(A1823,'Cadastro-Estoque'!A:G,1,FALSE)),"",VLOOKUP(A1823,'Cadastro-Estoque'!A:G,3,FALSE))</f>
        <v/>
      </c>
    </row>
    <row r="1824" spans="5:8" ht="18.75" customHeight="1" x14ac:dyDescent="0.25">
      <c r="E1824" s="2" t="str">
        <f t="shared" si="28"/>
        <v/>
      </c>
      <c r="F1824" s="2" t="str">
        <f>IF(ISBLANK(A1824),"",IF(ISERROR(VLOOKUP(A1824,'Cadastro-Estoque'!A:G,1,FALSE)),"Produto não cadastrado",VLOOKUP(A1824,'Cadastro-Estoque'!A:G,4,FALSE)))</f>
        <v/>
      </c>
      <c r="G1824" s="2" t="str">
        <f>IF(ISBLANK(A1824),"",IF(ISERROR(VLOOKUP(A1824,'Cadastro-Estoque'!A:G,1,FALSE)),"Produto não cadastrado",VLOOKUP(A1824,'Cadastro-Estoque'!A:G,2,FALSE)))</f>
        <v/>
      </c>
      <c r="H1824" s="2" t="str">
        <f>IF(ISERROR(VLOOKUP(A1824,'Cadastro-Estoque'!A:G,1,FALSE)),"",VLOOKUP(A1824,'Cadastro-Estoque'!A:G,3,FALSE))</f>
        <v/>
      </c>
    </row>
    <row r="1825" spans="5:8" ht="18.75" customHeight="1" x14ac:dyDescent="0.25">
      <c r="E1825" s="2" t="str">
        <f t="shared" si="28"/>
        <v/>
      </c>
      <c r="F1825" s="2" t="str">
        <f>IF(ISBLANK(A1825),"",IF(ISERROR(VLOOKUP(A1825,'Cadastro-Estoque'!A:G,1,FALSE)),"Produto não cadastrado",VLOOKUP(A1825,'Cadastro-Estoque'!A:G,4,FALSE)))</f>
        <v/>
      </c>
      <c r="G1825" s="2" t="str">
        <f>IF(ISBLANK(A1825),"",IF(ISERROR(VLOOKUP(A1825,'Cadastro-Estoque'!A:G,1,FALSE)),"Produto não cadastrado",VLOOKUP(A1825,'Cadastro-Estoque'!A:G,2,FALSE)))</f>
        <v/>
      </c>
      <c r="H1825" s="2" t="str">
        <f>IF(ISERROR(VLOOKUP(A1825,'Cadastro-Estoque'!A:G,1,FALSE)),"",VLOOKUP(A1825,'Cadastro-Estoque'!A:G,3,FALSE))</f>
        <v/>
      </c>
    </row>
    <row r="1826" spans="5:8" ht="18.75" customHeight="1" x14ac:dyDescent="0.25">
      <c r="E1826" s="2" t="str">
        <f t="shared" si="28"/>
        <v/>
      </c>
      <c r="F1826" s="2" t="str">
        <f>IF(ISBLANK(A1826),"",IF(ISERROR(VLOOKUP(A1826,'Cadastro-Estoque'!A:G,1,FALSE)),"Produto não cadastrado",VLOOKUP(A1826,'Cadastro-Estoque'!A:G,4,FALSE)))</f>
        <v/>
      </c>
      <c r="G1826" s="2" t="str">
        <f>IF(ISBLANK(A1826),"",IF(ISERROR(VLOOKUP(A1826,'Cadastro-Estoque'!A:G,1,FALSE)),"Produto não cadastrado",VLOOKUP(A1826,'Cadastro-Estoque'!A:G,2,FALSE)))</f>
        <v/>
      </c>
      <c r="H1826" s="2" t="str">
        <f>IF(ISERROR(VLOOKUP(A1826,'Cadastro-Estoque'!A:G,1,FALSE)),"",VLOOKUP(A1826,'Cadastro-Estoque'!A:G,3,FALSE))</f>
        <v/>
      </c>
    </row>
    <row r="1827" spans="5:8" ht="18.75" customHeight="1" x14ac:dyDescent="0.25">
      <c r="E1827" s="2" t="str">
        <f t="shared" si="28"/>
        <v/>
      </c>
      <c r="F1827" s="2" t="str">
        <f>IF(ISBLANK(A1827),"",IF(ISERROR(VLOOKUP(A1827,'Cadastro-Estoque'!A:G,1,FALSE)),"Produto não cadastrado",VLOOKUP(A1827,'Cadastro-Estoque'!A:G,4,FALSE)))</f>
        <v/>
      </c>
      <c r="G1827" s="2" t="str">
        <f>IF(ISBLANK(A1827),"",IF(ISERROR(VLOOKUP(A1827,'Cadastro-Estoque'!A:G,1,FALSE)),"Produto não cadastrado",VLOOKUP(A1827,'Cadastro-Estoque'!A:G,2,FALSE)))</f>
        <v/>
      </c>
      <c r="H1827" s="2" t="str">
        <f>IF(ISERROR(VLOOKUP(A1827,'Cadastro-Estoque'!A:G,1,FALSE)),"",VLOOKUP(A1827,'Cadastro-Estoque'!A:G,3,FALSE))</f>
        <v/>
      </c>
    </row>
    <row r="1828" spans="5:8" ht="18.75" customHeight="1" x14ac:dyDescent="0.25">
      <c r="E1828" s="2" t="str">
        <f t="shared" si="28"/>
        <v/>
      </c>
      <c r="F1828" s="2" t="str">
        <f>IF(ISBLANK(A1828),"",IF(ISERROR(VLOOKUP(A1828,'Cadastro-Estoque'!A:G,1,FALSE)),"Produto não cadastrado",VLOOKUP(A1828,'Cadastro-Estoque'!A:G,4,FALSE)))</f>
        <v/>
      </c>
      <c r="G1828" s="2" t="str">
        <f>IF(ISBLANK(A1828),"",IF(ISERROR(VLOOKUP(A1828,'Cadastro-Estoque'!A:G,1,FALSE)),"Produto não cadastrado",VLOOKUP(A1828,'Cadastro-Estoque'!A:G,2,FALSE)))</f>
        <v/>
      </c>
      <c r="H1828" s="2" t="str">
        <f>IF(ISERROR(VLOOKUP(A1828,'Cadastro-Estoque'!A:G,1,FALSE)),"",VLOOKUP(A1828,'Cadastro-Estoque'!A:G,3,FALSE))</f>
        <v/>
      </c>
    </row>
    <row r="1829" spans="5:8" ht="18.75" customHeight="1" x14ac:dyDescent="0.25">
      <c r="E1829" s="2" t="str">
        <f t="shared" si="28"/>
        <v/>
      </c>
      <c r="F1829" s="2" t="str">
        <f>IF(ISBLANK(A1829),"",IF(ISERROR(VLOOKUP(A1829,'Cadastro-Estoque'!A:G,1,FALSE)),"Produto não cadastrado",VLOOKUP(A1829,'Cadastro-Estoque'!A:G,4,FALSE)))</f>
        <v/>
      </c>
      <c r="G1829" s="2" t="str">
        <f>IF(ISBLANK(A1829),"",IF(ISERROR(VLOOKUP(A1829,'Cadastro-Estoque'!A:G,1,FALSE)),"Produto não cadastrado",VLOOKUP(A1829,'Cadastro-Estoque'!A:G,2,FALSE)))</f>
        <v/>
      </c>
      <c r="H1829" s="2" t="str">
        <f>IF(ISERROR(VLOOKUP(A1829,'Cadastro-Estoque'!A:G,1,FALSE)),"",VLOOKUP(A1829,'Cadastro-Estoque'!A:G,3,FALSE))</f>
        <v/>
      </c>
    </row>
    <row r="1830" spans="5:8" ht="18.75" customHeight="1" x14ac:dyDescent="0.25">
      <c r="E1830" s="2" t="str">
        <f t="shared" si="28"/>
        <v/>
      </c>
      <c r="F1830" s="2" t="str">
        <f>IF(ISBLANK(A1830),"",IF(ISERROR(VLOOKUP(A1830,'Cadastro-Estoque'!A:G,1,FALSE)),"Produto não cadastrado",VLOOKUP(A1830,'Cadastro-Estoque'!A:G,4,FALSE)))</f>
        <v/>
      </c>
      <c r="G1830" s="2" t="str">
        <f>IF(ISBLANK(A1830),"",IF(ISERROR(VLOOKUP(A1830,'Cadastro-Estoque'!A:G,1,FALSE)),"Produto não cadastrado",VLOOKUP(A1830,'Cadastro-Estoque'!A:G,2,FALSE)))</f>
        <v/>
      </c>
      <c r="H1830" s="2" t="str">
        <f>IF(ISERROR(VLOOKUP(A1830,'Cadastro-Estoque'!A:G,1,FALSE)),"",VLOOKUP(A1830,'Cadastro-Estoque'!A:G,3,FALSE))</f>
        <v/>
      </c>
    </row>
    <row r="1831" spans="5:8" ht="18.75" customHeight="1" x14ac:dyDescent="0.25">
      <c r="E1831" s="2" t="str">
        <f t="shared" si="28"/>
        <v/>
      </c>
      <c r="F1831" s="2" t="str">
        <f>IF(ISBLANK(A1831),"",IF(ISERROR(VLOOKUP(A1831,'Cadastro-Estoque'!A:G,1,FALSE)),"Produto não cadastrado",VLOOKUP(A1831,'Cadastro-Estoque'!A:G,4,FALSE)))</f>
        <v/>
      </c>
      <c r="G1831" s="2" t="str">
        <f>IF(ISBLANK(A1831),"",IF(ISERROR(VLOOKUP(A1831,'Cadastro-Estoque'!A:G,1,FALSE)),"Produto não cadastrado",VLOOKUP(A1831,'Cadastro-Estoque'!A:G,2,FALSE)))</f>
        <v/>
      </c>
      <c r="H1831" s="2" t="str">
        <f>IF(ISERROR(VLOOKUP(A1831,'Cadastro-Estoque'!A:G,1,FALSE)),"",VLOOKUP(A1831,'Cadastro-Estoque'!A:G,3,FALSE))</f>
        <v/>
      </c>
    </row>
    <row r="1832" spans="5:8" ht="18.75" customHeight="1" x14ac:dyDescent="0.25">
      <c r="E1832" s="2" t="str">
        <f t="shared" si="28"/>
        <v/>
      </c>
      <c r="F1832" s="2" t="str">
        <f>IF(ISBLANK(A1832),"",IF(ISERROR(VLOOKUP(A1832,'Cadastro-Estoque'!A:G,1,FALSE)),"Produto não cadastrado",VLOOKUP(A1832,'Cadastro-Estoque'!A:G,4,FALSE)))</f>
        <v/>
      </c>
      <c r="G1832" s="2" t="str">
        <f>IF(ISBLANK(A1832),"",IF(ISERROR(VLOOKUP(A1832,'Cadastro-Estoque'!A:G,1,FALSE)),"Produto não cadastrado",VLOOKUP(A1832,'Cadastro-Estoque'!A:G,2,FALSE)))</f>
        <v/>
      </c>
      <c r="H1832" s="2" t="str">
        <f>IF(ISERROR(VLOOKUP(A1832,'Cadastro-Estoque'!A:G,1,FALSE)),"",VLOOKUP(A1832,'Cadastro-Estoque'!A:G,3,FALSE))</f>
        <v/>
      </c>
    </row>
    <row r="1833" spans="5:8" ht="18.75" customHeight="1" x14ac:dyDescent="0.25">
      <c r="E1833" s="2" t="str">
        <f t="shared" si="28"/>
        <v/>
      </c>
      <c r="F1833" s="2" t="str">
        <f>IF(ISBLANK(A1833),"",IF(ISERROR(VLOOKUP(A1833,'Cadastro-Estoque'!A:G,1,FALSE)),"Produto não cadastrado",VLOOKUP(A1833,'Cadastro-Estoque'!A:G,4,FALSE)))</f>
        <v/>
      </c>
      <c r="G1833" s="2" t="str">
        <f>IF(ISBLANK(A1833),"",IF(ISERROR(VLOOKUP(A1833,'Cadastro-Estoque'!A:G,1,FALSE)),"Produto não cadastrado",VLOOKUP(A1833,'Cadastro-Estoque'!A:G,2,FALSE)))</f>
        <v/>
      </c>
      <c r="H1833" s="2" t="str">
        <f>IF(ISERROR(VLOOKUP(A1833,'Cadastro-Estoque'!A:G,1,FALSE)),"",VLOOKUP(A1833,'Cadastro-Estoque'!A:G,3,FALSE))</f>
        <v/>
      </c>
    </row>
    <row r="1834" spans="5:8" ht="18.75" customHeight="1" x14ac:dyDescent="0.25">
      <c r="E1834" s="2" t="str">
        <f t="shared" si="28"/>
        <v/>
      </c>
      <c r="F1834" s="2" t="str">
        <f>IF(ISBLANK(A1834),"",IF(ISERROR(VLOOKUP(A1834,'Cadastro-Estoque'!A:G,1,FALSE)),"Produto não cadastrado",VLOOKUP(A1834,'Cadastro-Estoque'!A:G,4,FALSE)))</f>
        <v/>
      </c>
      <c r="G1834" s="2" t="str">
        <f>IF(ISBLANK(A1834),"",IF(ISERROR(VLOOKUP(A1834,'Cadastro-Estoque'!A:G,1,FALSE)),"Produto não cadastrado",VLOOKUP(A1834,'Cadastro-Estoque'!A:G,2,FALSE)))</f>
        <v/>
      </c>
      <c r="H1834" s="2" t="str">
        <f>IF(ISERROR(VLOOKUP(A1834,'Cadastro-Estoque'!A:G,1,FALSE)),"",VLOOKUP(A1834,'Cadastro-Estoque'!A:G,3,FALSE))</f>
        <v/>
      </c>
    </row>
    <row r="1835" spans="5:8" ht="18.75" customHeight="1" x14ac:dyDescent="0.25">
      <c r="E1835" s="2" t="str">
        <f t="shared" si="28"/>
        <v/>
      </c>
      <c r="F1835" s="2" t="str">
        <f>IF(ISBLANK(A1835),"",IF(ISERROR(VLOOKUP(A1835,'Cadastro-Estoque'!A:G,1,FALSE)),"Produto não cadastrado",VLOOKUP(A1835,'Cadastro-Estoque'!A:G,4,FALSE)))</f>
        <v/>
      </c>
      <c r="G1835" s="2" t="str">
        <f>IF(ISBLANK(A1835),"",IF(ISERROR(VLOOKUP(A1835,'Cadastro-Estoque'!A:G,1,FALSE)),"Produto não cadastrado",VLOOKUP(A1835,'Cadastro-Estoque'!A:G,2,FALSE)))</f>
        <v/>
      </c>
      <c r="H1835" s="2" t="str">
        <f>IF(ISERROR(VLOOKUP(A1835,'Cadastro-Estoque'!A:G,1,FALSE)),"",VLOOKUP(A1835,'Cadastro-Estoque'!A:G,3,FALSE))</f>
        <v/>
      </c>
    </row>
    <row r="1836" spans="5:8" ht="18.75" customHeight="1" x14ac:dyDescent="0.25">
      <c r="E1836" s="2" t="str">
        <f t="shared" si="28"/>
        <v/>
      </c>
      <c r="F1836" s="2" t="str">
        <f>IF(ISBLANK(A1836),"",IF(ISERROR(VLOOKUP(A1836,'Cadastro-Estoque'!A:G,1,FALSE)),"Produto não cadastrado",VLOOKUP(A1836,'Cadastro-Estoque'!A:G,4,FALSE)))</f>
        <v/>
      </c>
      <c r="G1836" s="2" t="str">
        <f>IF(ISBLANK(A1836),"",IF(ISERROR(VLOOKUP(A1836,'Cadastro-Estoque'!A:G,1,FALSE)),"Produto não cadastrado",VLOOKUP(A1836,'Cadastro-Estoque'!A:G,2,FALSE)))</f>
        <v/>
      </c>
      <c r="H1836" s="2" t="str">
        <f>IF(ISERROR(VLOOKUP(A1836,'Cadastro-Estoque'!A:G,1,FALSE)),"",VLOOKUP(A1836,'Cadastro-Estoque'!A:G,3,FALSE))</f>
        <v/>
      </c>
    </row>
    <row r="1837" spans="5:8" ht="18.75" customHeight="1" x14ac:dyDescent="0.25">
      <c r="E1837" s="2" t="str">
        <f t="shared" si="28"/>
        <v/>
      </c>
      <c r="F1837" s="2" t="str">
        <f>IF(ISBLANK(A1837),"",IF(ISERROR(VLOOKUP(A1837,'Cadastro-Estoque'!A:G,1,FALSE)),"Produto não cadastrado",VLOOKUP(A1837,'Cadastro-Estoque'!A:G,4,FALSE)))</f>
        <v/>
      </c>
      <c r="G1837" s="2" t="str">
        <f>IF(ISBLANK(A1837),"",IF(ISERROR(VLOOKUP(A1837,'Cadastro-Estoque'!A:G,1,FALSE)),"Produto não cadastrado",VLOOKUP(A1837,'Cadastro-Estoque'!A:G,2,FALSE)))</f>
        <v/>
      </c>
      <c r="H1837" s="2" t="str">
        <f>IF(ISERROR(VLOOKUP(A1837,'Cadastro-Estoque'!A:G,1,FALSE)),"",VLOOKUP(A1837,'Cadastro-Estoque'!A:G,3,FALSE))</f>
        <v/>
      </c>
    </row>
    <row r="1838" spans="5:8" ht="18.75" customHeight="1" x14ac:dyDescent="0.25">
      <c r="E1838" s="2" t="str">
        <f t="shared" si="28"/>
        <v/>
      </c>
      <c r="F1838" s="2" t="str">
        <f>IF(ISBLANK(A1838),"",IF(ISERROR(VLOOKUP(A1838,'Cadastro-Estoque'!A:G,1,FALSE)),"Produto não cadastrado",VLOOKUP(A1838,'Cadastro-Estoque'!A:G,4,FALSE)))</f>
        <v/>
      </c>
      <c r="G1838" s="2" t="str">
        <f>IF(ISBLANK(A1838),"",IF(ISERROR(VLOOKUP(A1838,'Cadastro-Estoque'!A:G,1,FALSE)),"Produto não cadastrado",VLOOKUP(A1838,'Cadastro-Estoque'!A:G,2,FALSE)))</f>
        <v/>
      </c>
      <c r="H1838" s="2" t="str">
        <f>IF(ISERROR(VLOOKUP(A1838,'Cadastro-Estoque'!A:G,1,FALSE)),"",VLOOKUP(A1838,'Cadastro-Estoque'!A:G,3,FALSE))</f>
        <v/>
      </c>
    </row>
    <row r="1839" spans="5:8" ht="18.75" customHeight="1" x14ac:dyDescent="0.25">
      <c r="E1839" s="2" t="str">
        <f t="shared" si="28"/>
        <v/>
      </c>
      <c r="F1839" s="2" t="str">
        <f>IF(ISBLANK(A1839),"",IF(ISERROR(VLOOKUP(A1839,'Cadastro-Estoque'!A:G,1,FALSE)),"Produto não cadastrado",VLOOKUP(A1839,'Cadastro-Estoque'!A:G,4,FALSE)))</f>
        <v/>
      </c>
      <c r="G1839" s="2" t="str">
        <f>IF(ISBLANK(A1839),"",IF(ISERROR(VLOOKUP(A1839,'Cadastro-Estoque'!A:G,1,FALSE)),"Produto não cadastrado",VLOOKUP(A1839,'Cadastro-Estoque'!A:G,2,FALSE)))</f>
        <v/>
      </c>
      <c r="H1839" s="2" t="str">
        <f>IF(ISERROR(VLOOKUP(A1839,'Cadastro-Estoque'!A:G,1,FALSE)),"",VLOOKUP(A1839,'Cadastro-Estoque'!A:G,3,FALSE))</f>
        <v/>
      </c>
    </row>
    <row r="1840" spans="5:8" ht="18.75" customHeight="1" x14ac:dyDescent="0.25">
      <c r="E1840" s="2" t="str">
        <f t="shared" si="28"/>
        <v/>
      </c>
      <c r="F1840" s="2" t="str">
        <f>IF(ISBLANK(A1840),"",IF(ISERROR(VLOOKUP(A1840,'Cadastro-Estoque'!A:G,1,FALSE)),"Produto não cadastrado",VLOOKUP(A1840,'Cadastro-Estoque'!A:G,4,FALSE)))</f>
        <v/>
      </c>
      <c r="G1840" s="2" t="str">
        <f>IF(ISBLANK(A1840),"",IF(ISERROR(VLOOKUP(A1840,'Cadastro-Estoque'!A:G,1,FALSE)),"Produto não cadastrado",VLOOKUP(A1840,'Cadastro-Estoque'!A:G,2,FALSE)))</f>
        <v/>
      </c>
      <c r="H1840" s="2" t="str">
        <f>IF(ISERROR(VLOOKUP(A1840,'Cadastro-Estoque'!A:G,1,FALSE)),"",VLOOKUP(A1840,'Cadastro-Estoque'!A:G,3,FALSE))</f>
        <v/>
      </c>
    </row>
    <row r="1841" spans="5:8" ht="18.75" customHeight="1" x14ac:dyDescent="0.25">
      <c r="E1841" s="2" t="str">
        <f t="shared" si="28"/>
        <v/>
      </c>
      <c r="F1841" s="2" t="str">
        <f>IF(ISBLANK(A1841),"",IF(ISERROR(VLOOKUP(A1841,'Cadastro-Estoque'!A:G,1,FALSE)),"Produto não cadastrado",VLOOKUP(A1841,'Cadastro-Estoque'!A:G,4,FALSE)))</f>
        <v/>
      </c>
      <c r="G1841" s="2" t="str">
        <f>IF(ISBLANK(A1841),"",IF(ISERROR(VLOOKUP(A1841,'Cadastro-Estoque'!A:G,1,FALSE)),"Produto não cadastrado",VLOOKUP(A1841,'Cadastro-Estoque'!A:G,2,FALSE)))</f>
        <v/>
      </c>
      <c r="H1841" s="2" t="str">
        <f>IF(ISERROR(VLOOKUP(A1841,'Cadastro-Estoque'!A:G,1,FALSE)),"",VLOOKUP(A1841,'Cadastro-Estoque'!A:G,3,FALSE))</f>
        <v/>
      </c>
    </row>
    <row r="1842" spans="5:8" ht="18.75" customHeight="1" x14ac:dyDescent="0.25">
      <c r="E1842" s="2" t="str">
        <f t="shared" si="28"/>
        <v/>
      </c>
      <c r="F1842" s="2" t="str">
        <f>IF(ISBLANK(A1842),"",IF(ISERROR(VLOOKUP(A1842,'Cadastro-Estoque'!A:G,1,FALSE)),"Produto não cadastrado",VLOOKUP(A1842,'Cadastro-Estoque'!A:G,4,FALSE)))</f>
        <v/>
      </c>
      <c r="G1842" s="2" t="str">
        <f>IF(ISBLANK(A1842),"",IF(ISERROR(VLOOKUP(A1842,'Cadastro-Estoque'!A:G,1,FALSE)),"Produto não cadastrado",VLOOKUP(A1842,'Cadastro-Estoque'!A:G,2,FALSE)))</f>
        <v/>
      </c>
      <c r="H1842" s="2" t="str">
        <f>IF(ISERROR(VLOOKUP(A1842,'Cadastro-Estoque'!A:G,1,FALSE)),"",VLOOKUP(A1842,'Cadastro-Estoque'!A:G,3,FALSE))</f>
        <v/>
      </c>
    </row>
    <row r="1843" spans="5:8" ht="18.75" customHeight="1" x14ac:dyDescent="0.25">
      <c r="E1843" s="2" t="str">
        <f t="shared" si="28"/>
        <v/>
      </c>
      <c r="F1843" s="2" t="str">
        <f>IF(ISBLANK(A1843),"",IF(ISERROR(VLOOKUP(A1843,'Cadastro-Estoque'!A:G,1,FALSE)),"Produto não cadastrado",VLOOKUP(A1843,'Cadastro-Estoque'!A:G,4,FALSE)))</f>
        <v/>
      </c>
      <c r="G1843" s="2" t="str">
        <f>IF(ISBLANK(A1843),"",IF(ISERROR(VLOOKUP(A1843,'Cadastro-Estoque'!A:G,1,FALSE)),"Produto não cadastrado",VLOOKUP(A1843,'Cadastro-Estoque'!A:G,2,FALSE)))</f>
        <v/>
      </c>
      <c r="H1843" s="2" t="str">
        <f>IF(ISERROR(VLOOKUP(A1843,'Cadastro-Estoque'!A:G,1,FALSE)),"",VLOOKUP(A1843,'Cadastro-Estoque'!A:G,3,FALSE))</f>
        <v/>
      </c>
    </row>
    <row r="1844" spans="5:8" ht="18.75" customHeight="1" x14ac:dyDescent="0.25">
      <c r="E1844" s="2" t="str">
        <f t="shared" si="28"/>
        <v/>
      </c>
      <c r="F1844" s="2" t="str">
        <f>IF(ISBLANK(A1844),"",IF(ISERROR(VLOOKUP(A1844,'Cadastro-Estoque'!A:G,1,FALSE)),"Produto não cadastrado",VLOOKUP(A1844,'Cadastro-Estoque'!A:G,4,FALSE)))</f>
        <v/>
      </c>
      <c r="G1844" s="2" t="str">
        <f>IF(ISBLANK(A1844),"",IF(ISERROR(VLOOKUP(A1844,'Cadastro-Estoque'!A:G,1,FALSE)),"Produto não cadastrado",VLOOKUP(A1844,'Cadastro-Estoque'!A:G,2,FALSE)))</f>
        <v/>
      </c>
      <c r="H1844" s="2" t="str">
        <f>IF(ISERROR(VLOOKUP(A1844,'Cadastro-Estoque'!A:G,1,FALSE)),"",VLOOKUP(A1844,'Cadastro-Estoque'!A:G,3,FALSE))</f>
        <v/>
      </c>
    </row>
    <row r="1845" spans="5:8" ht="18.75" customHeight="1" x14ac:dyDescent="0.25">
      <c r="E1845" s="2" t="str">
        <f t="shared" si="28"/>
        <v/>
      </c>
      <c r="F1845" s="2" t="str">
        <f>IF(ISBLANK(A1845),"",IF(ISERROR(VLOOKUP(A1845,'Cadastro-Estoque'!A:G,1,FALSE)),"Produto não cadastrado",VLOOKUP(A1845,'Cadastro-Estoque'!A:G,4,FALSE)))</f>
        <v/>
      </c>
      <c r="G1845" s="2" t="str">
        <f>IF(ISBLANK(A1845),"",IF(ISERROR(VLOOKUP(A1845,'Cadastro-Estoque'!A:G,1,FALSE)),"Produto não cadastrado",VLOOKUP(A1845,'Cadastro-Estoque'!A:G,2,FALSE)))</f>
        <v/>
      </c>
      <c r="H1845" s="2" t="str">
        <f>IF(ISERROR(VLOOKUP(A1845,'Cadastro-Estoque'!A:G,1,FALSE)),"",VLOOKUP(A1845,'Cadastro-Estoque'!A:G,3,FALSE))</f>
        <v/>
      </c>
    </row>
    <row r="1846" spans="5:8" ht="18.75" customHeight="1" x14ac:dyDescent="0.25">
      <c r="E1846" s="2" t="str">
        <f t="shared" si="28"/>
        <v/>
      </c>
      <c r="F1846" s="2" t="str">
        <f>IF(ISBLANK(A1846),"",IF(ISERROR(VLOOKUP(A1846,'Cadastro-Estoque'!A:G,1,FALSE)),"Produto não cadastrado",VLOOKUP(A1846,'Cadastro-Estoque'!A:G,4,FALSE)))</f>
        <v/>
      </c>
      <c r="G1846" s="2" t="str">
        <f>IF(ISBLANK(A1846),"",IF(ISERROR(VLOOKUP(A1846,'Cadastro-Estoque'!A:G,1,FALSE)),"Produto não cadastrado",VLOOKUP(A1846,'Cadastro-Estoque'!A:G,2,FALSE)))</f>
        <v/>
      </c>
      <c r="H1846" s="2" t="str">
        <f>IF(ISERROR(VLOOKUP(A1846,'Cadastro-Estoque'!A:G,1,FALSE)),"",VLOOKUP(A1846,'Cadastro-Estoque'!A:G,3,FALSE))</f>
        <v/>
      </c>
    </row>
    <row r="1847" spans="5:8" ht="18.75" customHeight="1" x14ac:dyDescent="0.25">
      <c r="E1847" s="2" t="str">
        <f t="shared" si="28"/>
        <v/>
      </c>
      <c r="F1847" s="2" t="str">
        <f>IF(ISBLANK(A1847),"",IF(ISERROR(VLOOKUP(A1847,'Cadastro-Estoque'!A:G,1,FALSE)),"Produto não cadastrado",VLOOKUP(A1847,'Cadastro-Estoque'!A:G,4,FALSE)))</f>
        <v/>
      </c>
      <c r="G1847" s="2" t="str">
        <f>IF(ISBLANK(A1847),"",IF(ISERROR(VLOOKUP(A1847,'Cadastro-Estoque'!A:G,1,FALSE)),"Produto não cadastrado",VLOOKUP(A1847,'Cadastro-Estoque'!A:G,2,FALSE)))</f>
        <v/>
      </c>
      <c r="H1847" s="2" t="str">
        <f>IF(ISERROR(VLOOKUP(A1847,'Cadastro-Estoque'!A:G,1,FALSE)),"",VLOOKUP(A1847,'Cadastro-Estoque'!A:G,3,FALSE))</f>
        <v/>
      </c>
    </row>
    <row r="1848" spans="5:8" ht="18.75" customHeight="1" x14ac:dyDescent="0.25">
      <c r="E1848" s="2" t="str">
        <f t="shared" si="28"/>
        <v/>
      </c>
      <c r="F1848" s="2" t="str">
        <f>IF(ISBLANK(A1848),"",IF(ISERROR(VLOOKUP(A1848,'Cadastro-Estoque'!A:G,1,FALSE)),"Produto não cadastrado",VLOOKUP(A1848,'Cadastro-Estoque'!A:G,4,FALSE)))</f>
        <v/>
      </c>
      <c r="G1848" s="2" t="str">
        <f>IF(ISBLANK(A1848),"",IF(ISERROR(VLOOKUP(A1848,'Cadastro-Estoque'!A:G,1,FALSE)),"Produto não cadastrado",VLOOKUP(A1848,'Cadastro-Estoque'!A:G,2,FALSE)))</f>
        <v/>
      </c>
      <c r="H1848" s="2" t="str">
        <f>IF(ISERROR(VLOOKUP(A1848,'Cadastro-Estoque'!A:G,1,FALSE)),"",VLOOKUP(A1848,'Cadastro-Estoque'!A:G,3,FALSE))</f>
        <v/>
      </c>
    </row>
    <row r="1849" spans="5:8" ht="18.75" customHeight="1" x14ac:dyDescent="0.25">
      <c r="E1849" s="2" t="str">
        <f t="shared" si="28"/>
        <v/>
      </c>
      <c r="F1849" s="2" t="str">
        <f>IF(ISBLANK(A1849),"",IF(ISERROR(VLOOKUP(A1849,'Cadastro-Estoque'!A:G,1,FALSE)),"Produto não cadastrado",VLOOKUP(A1849,'Cadastro-Estoque'!A:G,4,FALSE)))</f>
        <v/>
      </c>
      <c r="G1849" s="2" t="str">
        <f>IF(ISBLANK(A1849),"",IF(ISERROR(VLOOKUP(A1849,'Cadastro-Estoque'!A:G,1,FALSE)),"Produto não cadastrado",VLOOKUP(A1849,'Cadastro-Estoque'!A:G,2,FALSE)))</f>
        <v/>
      </c>
      <c r="H1849" s="2" t="str">
        <f>IF(ISERROR(VLOOKUP(A1849,'Cadastro-Estoque'!A:G,1,FALSE)),"",VLOOKUP(A1849,'Cadastro-Estoque'!A:G,3,FALSE))</f>
        <v/>
      </c>
    </row>
    <row r="1850" spans="5:8" ht="18.75" customHeight="1" x14ac:dyDescent="0.25">
      <c r="E1850" s="2" t="str">
        <f t="shared" si="28"/>
        <v/>
      </c>
      <c r="F1850" s="2" t="str">
        <f>IF(ISBLANK(A1850),"",IF(ISERROR(VLOOKUP(A1850,'Cadastro-Estoque'!A:G,1,FALSE)),"Produto não cadastrado",VLOOKUP(A1850,'Cadastro-Estoque'!A:G,4,FALSE)))</f>
        <v/>
      </c>
      <c r="G1850" s="2" t="str">
        <f>IF(ISBLANK(A1850),"",IF(ISERROR(VLOOKUP(A1850,'Cadastro-Estoque'!A:G,1,FALSE)),"Produto não cadastrado",VLOOKUP(A1850,'Cadastro-Estoque'!A:G,2,FALSE)))</f>
        <v/>
      </c>
      <c r="H1850" s="2" t="str">
        <f>IF(ISERROR(VLOOKUP(A1850,'Cadastro-Estoque'!A:G,1,FALSE)),"",VLOOKUP(A1850,'Cadastro-Estoque'!A:G,3,FALSE))</f>
        <v/>
      </c>
    </row>
    <row r="1851" spans="5:8" ht="18.75" customHeight="1" x14ac:dyDescent="0.25">
      <c r="E1851" s="2" t="str">
        <f t="shared" si="28"/>
        <v/>
      </c>
      <c r="F1851" s="2" t="str">
        <f>IF(ISBLANK(A1851),"",IF(ISERROR(VLOOKUP(A1851,'Cadastro-Estoque'!A:G,1,FALSE)),"Produto não cadastrado",VLOOKUP(A1851,'Cadastro-Estoque'!A:G,4,FALSE)))</f>
        <v/>
      </c>
      <c r="G1851" s="2" t="str">
        <f>IF(ISBLANK(A1851),"",IF(ISERROR(VLOOKUP(A1851,'Cadastro-Estoque'!A:G,1,FALSE)),"Produto não cadastrado",VLOOKUP(A1851,'Cadastro-Estoque'!A:G,2,FALSE)))</f>
        <v/>
      </c>
      <c r="H1851" s="2" t="str">
        <f>IF(ISERROR(VLOOKUP(A1851,'Cadastro-Estoque'!A:G,1,FALSE)),"",VLOOKUP(A1851,'Cadastro-Estoque'!A:G,3,FALSE))</f>
        <v/>
      </c>
    </row>
    <row r="1852" spans="5:8" ht="18.75" customHeight="1" x14ac:dyDescent="0.25">
      <c r="E1852" s="2" t="str">
        <f t="shared" si="28"/>
        <v/>
      </c>
      <c r="F1852" s="2" t="str">
        <f>IF(ISBLANK(A1852),"",IF(ISERROR(VLOOKUP(A1852,'Cadastro-Estoque'!A:G,1,FALSE)),"Produto não cadastrado",VLOOKUP(A1852,'Cadastro-Estoque'!A:G,4,FALSE)))</f>
        <v/>
      </c>
      <c r="G1852" s="2" t="str">
        <f>IF(ISBLANK(A1852),"",IF(ISERROR(VLOOKUP(A1852,'Cadastro-Estoque'!A:G,1,FALSE)),"Produto não cadastrado",VLOOKUP(A1852,'Cadastro-Estoque'!A:G,2,FALSE)))</f>
        <v/>
      </c>
      <c r="H1852" s="2" t="str">
        <f>IF(ISERROR(VLOOKUP(A1852,'Cadastro-Estoque'!A:G,1,FALSE)),"",VLOOKUP(A1852,'Cadastro-Estoque'!A:G,3,FALSE))</f>
        <v/>
      </c>
    </row>
    <row r="1853" spans="5:8" ht="18.75" customHeight="1" x14ac:dyDescent="0.25">
      <c r="E1853" s="2" t="str">
        <f t="shared" si="28"/>
        <v/>
      </c>
      <c r="F1853" s="2" t="str">
        <f>IF(ISBLANK(A1853),"",IF(ISERROR(VLOOKUP(A1853,'Cadastro-Estoque'!A:G,1,FALSE)),"Produto não cadastrado",VLOOKUP(A1853,'Cadastro-Estoque'!A:G,4,FALSE)))</f>
        <v/>
      </c>
      <c r="G1853" s="2" t="str">
        <f>IF(ISBLANK(A1853),"",IF(ISERROR(VLOOKUP(A1853,'Cadastro-Estoque'!A:G,1,FALSE)),"Produto não cadastrado",VLOOKUP(A1853,'Cadastro-Estoque'!A:G,2,FALSE)))</f>
        <v/>
      </c>
      <c r="H1853" s="2" t="str">
        <f>IF(ISERROR(VLOOKUP(A1853,'Cadastro-Estoque'!A:G,1,FALSE)),"",VLOOKUP(A1853,'Cadastro-Estoque'!A:G,3,FALSE))</f>
        <v/>
      </c>
    </row>
    <row r="1854" spans="5:8" ht="18.75" customHeight="1" x14ac:dyDescent="0.25">
      <c r="E1854" s="2" t="str">
        <f t="shared" si="28"/>
        <v/>
      </c>
      <c r="F1854" s="2" t="str">
        <f>IF(ISBLANK(A1854),"",IF(ISERROR(VLOOKUP(A1854,'Cadastro-Estoque'!A:G,1,FALSE)),"Produto não cadastrado",VLOOKUP(A1854,'Cadastro-Estoque'!A:G,4,FALSE)))</f>
        <v/>
      </c>
      <c r="G1854" s="2" t="str">
        <f>IF(ISBLANK(A1854),"",IF(ISERROR(VLOOKUP(A1854,'Cadastro-Estoque'!A:G,1,FALSE)),"Produto não cadastrado",VLOOKUP(A1854,'Cadastro-Estoque'!A:G,2,FALSE)))</f>
        <v/>
      </c>
      <c r="H1854" s="2" t="str">
        <f>IF(ISERROR(VLOOKUP(A1854,'Cadastro-Estoque'!A:G,1,FALSE)),"",VLOOKUP(A1854,'Cadastro-Estoque'!A:G,3,FALSE))</f>
        <v/>
      </c>
    </row>
    <row r="1855" spans="5:8" ht="18.75" customHeight="1" x14ac:dyDescent="0.25">
      <c r="E1855" s="2" t="str">
        <f t="shared" si="28"/>
        <v/>
      </c>
      <c r="F1855" s="2" t="str">
        <f>IF(ISBLANK(A1855),"",IF(ISERROR(VLOOKUP(A1855,'Cadastro-Estoque'!A:G,1,FALSE)),"Produto não cadastrado",VLOOKUP(A1855,'Cadastro-Estoque'!A:G,4,FALSE)))</f>
        <v/>
      </c>
      <c r="G1855" s="2" t="str">
        <f>IF(ISBLANK(A1855),"",IF(ISERROR(VLOOKUP(A1855,'Cadastro-Estoque'!A:G,1,FALSE)),"Produto não cadastrado",VLOOKUP(A1855,'Cadastro-Estoque'!A:G,2,FALSE)))</f>
        <v/>
      </c>
      <c r="H1855" s="2" t="str">
        <f>IF(ISERROR(VLOOKUP(A1855,'Cadastro-Estoque'!A:G,1,FALSE)),"",VLOOKUP(A1855,'Cadastro-Estoque'!A:G,3,FALSE))</f>
        <v/>
      </c>
    </row>
    <row r="1856" spans="5:8" ht="18.75" customHeight="1" x14ac:dyDescent="0.25">
      <c r="E1856" s="2" t="str">
        <f t="shared" si="28"/>
        <v/>
      </c>
      <c r="F1856" s="2" t="str">
        <f>IF(ISBLANK(A1856),"",IF(ISERROR(VLOOKUP(A1856,'Cadastro-Estoque'!A:G,1,FALSE)),"Produto não cadastrado",VLOOKUP(A1856,'Cadastro-Estoque'!A:G,4,FALSE)))</f>
        <v/>
      </c>
      <c r="G1856" s="2" t="str">
        <f>IF(ISBLANK(A1856),"",IF(ISERROR(VLOOKUP(A1856,'Cadastro-Estoque'!A:G,1,FALSE)),"Produto não cadastrado",VLOOKUP(A1856,'Cadastro-Estoque'!A:G,2,FALSE)))</f>
        <v/>
      </c>
      <c r="H1856" s="2" t="str">
        <f>IF(ISERROR(VLOOKUP(A1856,'Cadastro-Estoque'!A:G,1,FALSE)),"",VLOOKUP(A1856,'Cadastro-Estoque'!A:G,3,FALSE))</f>
        <v/>
      </c>
    </row>
    <row r="1857" spans="5:8" ht="18.75" customHeight="1" x14ac:dyDescent="0.25">
      <c r="E1857" s="2" t="str">
        <f t="shared" si="28"/>
        <v/>
      </c>
      <c r="F1857" s="2" t="str">
        <f>IF(ISBLANK(A1857),"",IF(ISERROR(VLOOKUP(A1857,'Cadastro-Estoque'!A:G,1,FALSE)),"Produto não cadastrado",VLOOKUP(A1857,'Cadastro-Estoque'!A:G,4,FALSE)))</f>
        <v/>
      </c>
      <c r="G1857" s="2" t="str">
        <f>IF(ISBLANK(A1857),"",IF(ISERROR(VLOOKUP(A1857,'Cadastro-Estoque'!A:G,1,FALSE)),"Produto não cadastrado",VLOOKUP(A1857,'Cadastro-Estoque'!A:G,2,FALSE)))</f>
        <v/>
      </c>
      <c r="H1857" s="2" t="str">
        <f>IF(ISERROR(VLOOKUP(A1857,'Cadastro-Estoque'!A:G,1,FALSE)),"",VLOOKUP(A1857,'Cadastro-Estoque'!A:G,3,FALSE))</f>
        <v/>
      </c>
    </row>
    <row r="1858" spans="5:8" ht="18.75" customHeight="1" x14ac:dyDescent="0.25">
      <c r="E1858" s="2" t="str">
        <f t="shared" si="28"/>
        <v/>
      </c>
      <c r="F1858" s="2" t="str">
        <f>IF(ISBLANK(A1858),"",IF(ISERROR(VLOOKUP(A1858,'Cadastro-Estoque'!A:G,1,FALSE)),"Produto não cadastrado",VLOOKUP(A1858,'Cadastro-Estoque'!A:G,4,FALSE)))</f>
        <v/>
      </c>
      <c r="G1858" s="2" t="str">
        <f>IF(ISBLANK(A1858),"",IF(ISERROR(VLOOKUP(A1858,'Cadastro-Estoque'!A:G,1,FALSE)),"Produto não cadastrado",VLOOKUP(A1858,'Cadastro-Estoque'!A:G,2,FALSE)))</f>
        <v/>
      </c>
      <c r="H1858" s="2" t="str">
        <f>IF(ISERROR(VLOOKUP(A1858,'Cadastro-Estoque'!A:G,1,FALSE)),"",VLOOKUP(A1858,'Cadastro-Estoque'!A:G,3,FALSE))</f>
        <v/>
      </c>
    </row>
    <row r="1859" spans="5:8" ht="18.75" customHeight="1" x14ac:dyDescent="0.25">
      <c r="E1859" s="2" t="str">
        <f t="shared" ref="E1859:E1922" si="29">IF(ISBLANK(A1859),"",C1859*D1859)</f>
        <v/>
      </c>
      <c r="F1859" s="2" t="str">
        <f>IF(ISBLANK(A1859),"",IF(ISERROR(VLOOKUP(A1859,'Cadastro-Estoque'!A:G,1,FALSE)),"Produto não cadastrado",VLOOKUP(A1859,'Cadastro-Estoque'!A:G,4,FALSE)))</f>
        <v/>
      </c>
      <c r="G1859" s="2" t="str">
        <f>IF(ISBLANK(A1859),"",IF(ISERROR(VLOOKUP(A1859,'Cadastro-Estoque'!A:G,1,FALSE)),"Produto não cadastrado",VLOOKUP(A1859,'Cadastro-Estoque'!A:G,2,FALSE)))</f>
        <v/>
      </c>
      <c r="H1859" s="2" t="str">
        <f>IF(ISERROR(VLOOKUP(A1859,'Cadastro-Estoque'!A:G,1,FALSE)),"",VLOOKUP(A1859,'Cadastro-Estoque'!A:G,3,FALSE))</f>
        <v/>
      </c>
    </row>
    <row r="1860" spans="5:8" ht="18.75" customHeight="1" x14ac:dyDescent="0.25">
      <c r="E1860" s="2" t="str">
        <f t="shared" si="29"/>
        <v/>
      </c>
      <c r="F1860" s="2" t="str">
        <f>IF(ISBLANK(A1860),"",IF(ISERROR(VLOOKUP(A1860,'Cadastro-Estoque'!A:G,1,FALSE)),"Produto não cadastrado",VLOOKUP(A1860,'Cadastro-Estoque'!A:G,4,FALSE)))</f>
        <v/>
      </c>
      <c r="G1860" s="2" t="str">
        <f>IF(ISBLANK(A1860),"",IF(ISERROR(VLOOKUP(A1860,'Cadastro-Estoque'!A:G,1,FALSE)),"Produto não cadastrado",VLOOKUP(A1860,'Cadastro-Estoque'!A:G,2,FALSE)))</f>
        <v/>
      </c>
      <c r="H1860" s="2" t="str">
        <f>IF(ISERROR(VLOOKUP(A1860,'Cadastro-Estoque'!A:G,1,FALSE)),"",VLOOKUP(A1860,'Cadastro-Estoque'!A:G,3,FALSE))</f>
        <v/>
      </c>
    </row>
    <row r="1861" spans="5:8" ht="18.75" customHeight="1" x14ac:dyDescent="0.25">
      <c r="E1861" s="2" t="str">
        <f t="shared" si="29"/>
        <v/>
      </c>
      <c r="F1861" s="2" t="str">
        <f>IF(ISBLANK(A1861),"",IF(ISERROR(VLOOKUP(A1861,'Cadastro-Estoque'!A:G,1,FALSE)),"Produto não cadastrado",VLOOKUP(A1861,'Cadastro-Estoque'!A:G,4,FALSE)))</f>
        <v/>
      </c>
      <c r="G1861" s="2" t="str">
        <f>IF(ISBLANK(A1861),"",IF(ISERROR(VLOOKUP(A1861,'Cadastro-Estoque'!A:G,1,FALSE)),"Produto não cadastrado",VLOOKUP(A1861,'Cadastro-Estoque'!A:G,2,FALSE)))</f>
        <v/>
      </c>
      <c r="H1861" s="2" t="str">
        <f>IF(ISERROR(VLOOKUP(A1861,'Cadastro-Estoque'!A:G,1,FALSE)),"",VLOOKUP(A1861,'Cadastro-Estoque'!A:G,3,FALSE))</f>
        <v/>
      </c>
    </row>
    <row r="1862" spans="5:8" ht="18.75" customHeight="1" x14ac:dyDescent="0.25">
      <c r="E1862" s="2" t="str">
        <f t="shared" si="29"/>
        <v/>
      </c>
      <c r="F1862" s="2" t="str">
        <f>IF(ISBLANK(A1862),"",IF(ISERROR(VLOOKUP(A1862,'Cadastro-Estoque'!A:G,1,FALSE)),"Produto não cadastrado",VLOOKUP(A1862,'Cadastro-Estoque'!A:G,4,FALSE)))</f>
        <v/>
      </c>
      <c r="G1862" s="2" t="str">
        <f>IF(ISBLANK(A1862),"",IF(ISERROR(VLOOKUP(A1862,'Cadastro-Estoque'!A:G,1,FALSE)),"Produto não cadastrado",VLOOKUP(A1862,'Cadastro-Estoque'!A:G,2,FALSE)))</f>
        <v/>
      </c>
      <c r="H1862" s="2" t="str">
        <f>IF(ISERROR(VLOOKUP(A1862,'Cadastro-Estoque'!A:G,1,FALSE)),"",VLOOKUP(A1862,'Cadastro-Estoque'!A:G,3,FALSE))</f>
        <v/>
      </c>
    </row>
    <row r="1863" spans="5:8" ht="18.75" customHeight="1" x14ac:dyDescent="0.25">
      <c r="E1863" s="2" t="str">
        <f t="shared" si="29"/>
        <v/>
      </c>
      <c r="F1863" s="2" t="str">
        <f>IF(ISBLANK(A1863),"",IF(ISERROR(VLOOKUP(A1863,'Cadastro-Estoque'!A:G,1,FALSE)),"Produto não cadastrado",VLOOKUP(A1863,'Cadastro-Estoque'!A:G,4,FALSE)))</f>
        <v/>
      </c>
      <c r="G1863" s="2" t="str">
        <f>IF(ISBLANK(A1863),"",IF(ISERROR(VLOOKUP(A1863,'Cadastro-Estoque'!A:G,1,FALSE)),"Produto não cadastrado",VLOOKUP(A1863,'Cadastro-Estoque'!A:G,2,FALSE)))</f>
        <v/>
      </c>
      <c r="H1863" s="2" t="str">
        <f>IF(ISERROR(VLOOKUP(A1863,'Cadastro-Estoque'!A:G,1,FALSE)),"",VLOOKUP(A1863,'Cadastro-Estoque'!A:G,3,FALSE))</f>
        <v/>
      </c>
    </row>
    <row r="1864" spans="5:8" ht="18.75" customHeight="1" x14ac:dyDescent="0.25">
      <c r="E1864" s="2" t="str">
        <f t="shared" si="29"/>
        <v/>
      </c>
      <c r="F1864" s="2" t="str">
        <f>IF(ISBLANK(A1864),"",IF(ISERROR(VLOOKUP(A1864,'Cadastro-Estoque'!A:G,1,FALSE)),"Produto não cadastrado",VLOOKUP(A1864,'Cadastro-Estoque'!A:G,4,FALSE)))</f>
        <v/>
      </c>
      <c r="G1864" s="2" t="str">
        <f>IF(ISBLANK(A1864),"",IF(ISERROR(VLOOKUP(A1864,'Cadastro-Estoque'!A:G,1,FALSE)),"Produto não cadastrado",VLOOKUP(A1864,'Cadastro-Estoque'!A:G,2,FALSE)))</f>
        <v/>
      </c>
      <c r="H1864" s="2" t="str">
        <f>IF(ISERROR(VLOOKUP(A1864,'Cadastro-Estoque'!A:G,1,FALSE)),"",VLOOKUP(A1864,'Cadastro-Estoque'!A:G,3,FALSE))</f>
        <v/>
      </c>
    </row>
    <row r="1865" spans="5:8" ht="18.75" customHeight="1" x14ac:dyDescent="0.25">
      <c r="E1865" s="2" t="str">
        <f t="shared" si="29"/>
        <v/>
      </c>
      <c r="F1865" s="2" t="str">
        <f>IF(ISBLANK(A1865),"",IF(ISERROR(VLOOKUP(A1865,'Cadastro-Estoque'!A:G,1,FALSE)),"Produto não cadastrado",VLOOKUP(A1865,'Cadastro-Estoque'!A:G,4,FALSE)))</f>
        <v/>
      </c>
      <c r="G1865" s="2" t="str">
        <f>IF(ISBLANK(A1865),"",IF(ISERROR(VLOOKUP(A1865,'Cadastro-Estoque'!A:G,1,FALSE)),"Produto não cadastrado",VLOOKUP(A1865,'Cadastro-Estoque'!A:G,2,FALSE)))</f>
        <v/>
      </c>
      <c r="H1865" s="2" t="str">
        <f>IF(ISERROR(VLOOKUP(A1865,'Cadastro-Estoque'!A:G,1,FALSE)),"",VLOOKUP(A1865,'Cadastro-Estoque'!A:G,3,FALSE))</f>
        <v/>
      </c>
    </row>
    <row r="1866" spans="5:8" ht="18.75" customHeight="1" x14ac:dyDescent="0.25">
      <c r="E1866" s="2" t="str">
        <f t="shared" si="29"/>
        <v/>
      </c>
      <c r="F1866" s="2" t="str">
        <f>IF(ISBLANK(A1866),"",IF(ISERROR(VLOOKUP(A1866,'Cadastro-Estoque'!A:G,1,FALSE)),"Produto não cadastrado",VLOOKUP(A1866,'Cadastro-Estoque'!A:G,4,FALSE)))</f>
        <v/>
      </c>
      <c r="G1866" s="2" t="str">
        <f>IF(ISBLANK(A1866),"",IF(ISERROR(VLOOKUP(A1866,'Cadastro-Estoque'!A:G,1,FALSE)),"Produto não cadastrado",VLOOKUP(A1866,'Cadastro-Estoque'!A:G,2,FALSE)))</f>
        <v/>
      </c>
      <c r="H1866" s="2" t="str">
        <f>IF(ISERROR(VLOOKUP(A1866,'Cadastro-Estoque'!A:G,1,FALSE)),"",VLOOKUP(A1866,'Cadastro-Estoque'!A:G,3,FALSE))</f>
        <v/>
      </c>
    </row>
    <row r="1867" spans="5:8" ht="18.75" customHeight="1" x14ac:dyDescent="0.25">
      <c r="E1867" s="2" t="str">
        <f t="shared" si="29"/>
        <v/>
      </c>
      <c r="F1867" s="2" t="str">
        <f>IF(ISBLANK(A1867),"",IF(ISERROR(VLOOKUP(A1867,'Cadastro-Estoque'!A:G,1,FALSE)),"Produto não cadastrado",VLOOKUP(A1867,'Cadastro-Estoque'!A:G,4,FALSE)))</f>
        <v/>
      </c>
      <c r="G1867" s="2" t="str">
        <f>IF(ISBLANK(A1867),"",IF(ISERROR(VLOOKUP(A1867,'Cadastro-Estoque'!A:G,1,FALSE)),"Produto não cadastrado",VLOOKUP(A1867,'Cadastro-Estoque'!A:G,2,FALSE)))</f>
        <v/>
      </c>
      <c r="H1867" s="2" t="str">
        <f>IF(ISERROR(VLOOKUP(A1867,'Cadastro-Estoque'!A:G,1,FALSE)),"",VLOOKUP(A1867,'Cadastro-Estoque'!A:G,3,FALSE))</f>
        <v/>
      </c>
    </row>
    <row r="1868" spans="5:8" ht="18.75" customHeight="1" x14ac:dyDescent="0.25">
      <c r="E1868" s="2" t="str">
        <f t="shared" si="29"/>
        <v/>
      </c>
      <c r="F1868" s="2" t="str">
        <f>IF(ISBLANK(A1868),"",IF(ISERROR(VLOOKUP(A1868,'Cadastro-Estoque'!A:G,1,FALSE)),"Produto não cadastrado",VLOOKUP(A1868,'Cadastro-Estoque'!A:G,4,FALSE)))</f>
        <v/>
      </c>
      <c r="G1868" s="2" t="str">
        <f>IF(ISBLANK(A1868),"",IF(ISERROR(VLOOKUP(A1868,'Cadastro-Estoque'!A:G,1,FALSE)),"Produto não cadastrado",VLOOKUP(A1868,'Cadastro-Estoque'!A:G,2,FALSE)))</f>
        <v/>
      </c>
      <c r="H1868" s="2" t="str">
        <f>IF(ISERROR(VLOOKUP(A1868,'Cadastro-Estoque'!A:G,1,FALSE)),"",VLOOKUP(A1868,'Cadastro-Estoque'!A:G,3,FALSE))</f>
        <v/>
      </c>
    </row>
    <row r="1869" spans="5:8" ht="18.75" customHeight="1" x14ac:dyDescent="0.25">
      <c r="E1869" s="2" t="str">
        <f t="shared" si="29"/>
        <v/>
      </c>
      <c r="F1869" s="2" t="str">
        <f>IF(ISBLANK(A1869),"",IF(ISERROR(VLOOKUP(A1869,'Cadastro-Estoque'!A:G,1,FALSE)),"Produto não cadastrado",VLOOKUP(A1869,'Cadastro-Estoque'!A:G,4,FALSE)))</f>
        <v/>
      </c>
      <c r="G1869" s="2" t="str">
        <f>IF(ISBLANK(A1869),"",IF(ISERROR(VLOOKUP(A1869,'Cadastro-Estoque'!A:G,1,FALSE)),"Produto não cadastrado",VLOOKUP(A1869,'Cadastro-Estoque'!A:G,2,FALSE)))</f>
        <v/>
      </c>
      <c r="H1869" s="2" t="str">
        <f>IF(ISERROR(VLOOKUP(A1869,'Cadastro-Estoque'!A:G,1,FALSE)),"",VLOOKUP(A1869,'Cadastro-Estoque'!A:G,3,FALSE))</f>
        <v/>
      </c>
    </row>
    <row r="1870" spans="5:8" ht="18.75" customHeight="1" x14ac:dyDescent="0.25">
      <c r="E1870" s="2" t="str">
        <f t="shared" si="29"/>
        <v/>
      </c>
      <c r="F1870" s="2" t="str">
        <f>IF(ISBLANK(A1870),"",IF(ISERROR(VLOOKUP(A1870,'Cadastro-Estoque'!A:G,1,FALSE)),"Produto não cadastrado",VLOOKUP(A1870,'Cadastro-Estoque'!A:G,4,FALSE)))</f>
        <v/>
      </c>
      <c r="G1870" s="2" t="str">
        <f>IF(ISBLANK(A1870),"",IF(ISERROR(VLOOKUP(A1870,'Cadastro-Estoque'!A:G,1,FALSE)),"Produto não cadastrado",VLOOKUP(A1870,'Cadastro-Estoque'!A:G,2,FALSE)))</f>
        <v/>
      </c>
      <c r="H1870" s="2" t="str">
        <f>IF(ISERROR(VLOOKUP(A1870,'Cadastro-Estoque'!A:G,1,FALSE)),"",VLOOKUP(A1870,'Cadastro-Estoque'!A:G,3,FALSE))</f>
        <v/>
      </c>
    </row>
    <row r="1871" spans="5:8" ht="18.75" customHeight="1" x14ac:dyDescent="0.25">
      <c r="E1871" s="2" t="str">
        <f t="shared" si="29"/>
        <v/>
      </c>
      <c r="F1871" s="2" t="str">
        <f>IF(ISBLANK(A1871),"",IF(ISERROR(VLOOKUP(A1871,'Cadastro-Estoque'!A:G,1,FALSE)),"Produto não cadastrado",VLOOKUP(A1871,'Cadastro-Estoque'!A:G,4,FALSE)))</f>
        <v/>
      </c>
      <c r="G1871" s="2" t="str">
        <f>IF(ISBLANK(A1871),"",IF(ISERROR(VLOOKUP(A1871,'Cadastro-Estoque'!A:G,1,FALSE)),"Produto não cadastrado",VLOOKUP(A1871,'Cadastro-Estoque'!A:G,2,FALSE)))</f>
        <v/>
      </c>
      <c r="H1871" s="2" t="str">
        <f>IF(ISERROR(VLOOKUP(A1871,'Cadastro-Estoque'!A:G,1,FALSE)),"",VLOOKUP(A1871,'Cadastro-Estoque'!A:G,3,FALSE))</f>
        <v/>
      </c>
    </row>
    <row r="1872" spans="5:8" ht="18.75" customHeight="1" x14ac:dyDescent="0.25">
      <c r="E1872" s="2" t="str">
        <f t="shared" si="29"/>
        <v/>
      </c>
      <c r="F1872" s="2" t="str">
        <f>IF(ISBLANK(A1872),"",IF(ISERROR(VLOOKUP(A1872,'Cadastro-Estoque'!A:G,1,FALSE)),"Produto não cadastrado",VLOOKUP(A1872,'Cadastro-Estoque'!A:G,4,FALSE)))</f>
        <v/>
      </c>
      <c r="G1872" s="2" t="str">
        <f>IF(ISBLANK(A1872),"",IF(ISERROR(VLOOKUP(A1872,'Cadastro-Estoque'!A:G,1,FALSE)),"Produto não cadastrado",VLOOKUP(A1872,'Cadastro-Estoque'!A:G,2,FALSE)))</f>
        <v/>
      </c>
      <c r="H1872" s="2" t="str">
        <f>IF(ISERROR(VLOOKUP(A1872,'Cadastro-Estoque'!A:G,1,FALSE)),"",VLOOKUP(A1872,'Cadastro-Estoque'!A:G,3,FALSE))</f>
        <v/>
      </c>
    </row>
    <row r="1873" spans="5:8" ht="18.75" customHeight="1" x14ac:dyDescent="0.25">
      <c r="E1873" s="2" t="str">
        <f t="shared" si="29"/>
        <v/>
      </c>
      <c r="F1873" s="2" t="str">
        <f>IF(ISBLANK(A1873),"",IF(ISERROR(VLOOKUP(A1873,'Cadastro-Estoque'!A:G,1,FALSE)),"Produto não cadastrado",VLOOKUP(A1873,'Cadastro-Estoque'!A:G,4,FALSE)))</f>
        <v/>
      </c>
      <c r="G1873" s="2" t="str">
        <f>IF(ISBLANK(A1873),"",IF(ISERROR(VLOOKUP(A1873,'Cadastro-Estoque'!A:G,1,FALSE)),"Produto não cadastrado",VLOOKUP(A1873,'Cadastro-Estoque'!A:G,2,FALSE)))</f>
        <v/>
      </c>
      <c r="H1873" s="2" t="str">
        <f>IF(ISERROR(VLOOKUP(A1873,'Cadastro-Estoque'!A:G,1,FALSE)),"",VLOOKUP(A1873,'Cadastro-Estoque'!A:G,3,FALSE))</f>
        <v/>
      </c>
    </row>
    <row r="1874" spans="5:8" ht="18.75" customHeight="1" x14ac:dyDescent="0.25">
      <c r="E1874" s="2" t="str">
        <f t="shared" si="29"/>
        <v/>
      </c>
      <c r="F1874" s="2" t="str">
        <f>IF(ISBLANK(A1874),"",IF(ISERROR(VLOOKUP(A1874,'Cadastro-Estoque'!A:G,1,FALSE)),"Produto não cadastrado",VLOOKUP(A1874,'Cadastro-Estoque'!A:G,4,FALSE)))</f>
        <v/>
      </c>
      <c r="G1874" s="2" t="str">
        <f>IF(ISBLANK(A1874),"",IF(ISERROR(VLOOKUP(A1874,'Cadastro-Estoque'!A:G,1,FALSE)),"Produto não cadastrado",VLOOKUP(A1874,'Cadastro-Estoque'!A:G,2,FALSE)))</f>
        <v/>
      </c>
      <c r="H1874" s="2" t="str">
        <f>IF(ISERROR(VLOOKUP(A1874,'Cadastro-Estoque'!A:G,1,FALSE)),"",VLOOKUP(A1874,'Cadastro-Estoque'!A:G,3,FALSE))</f>
        <v/>
      </c>
    </row>
    <row r="1875" spans="5:8" ht="18.75" customHeight="1" x14ac:dyDescent="0.25">
      <c r="E1875" s="2" t="str">
        <f t="shared" si="29"/>
        <v/>
      </c>
      <c r="F1875" s="2" t="str">
        <f>IF(ISBLANK(A1875),"",IF(ISERROR(VLOOKUP(A1875,'Cadastro-Estoque'!A:G,1,FALSE)),"Produto não cadastrado",VLOOKUP(A1875,'Cadastro-Estoque'!A:G,4,FALSE)))</f>
        <v/>
      </c>
      <c r="G1875" s="2" t="str">
        <f>IF(ISBLANK(A1875),"",IF(ISERROR(VLOOKUP(A1875,'Cadastro-Estoque'!A:G,1,FALSE)),"Produto não cadastrado",VLOOKUP(A1875,'Cadastro-Estoque'!A:G,2,FALSE)))</f>
        <v/>
      </c>
      <c r="H1875" s="2" t="str">
        <f>IF(ISERROR(VLOOKUP(A1875,'Cadastro-Estoque'!A:G,1,FALSE)),"",VLOOKUP(A1875,'Cadastro-Estoque'!A:G,3,FALSE))</f>
        <v/>
      </c>
    </row>
    <row r="1876" spans="5:8" ht="18.75" customHeight="1" x14ac:dyDescent="0.25">
      <c r="E1876" s="2" t="str">
        <f t="shared" si="29"/>
        <v/>
      </c>
      <c r="F1876" s="2" t="str">
        <f>IF(ISBLANK(A1876),"",IF(ISERROR(VLOOKUP(A1876,'Cadastro-Estoque'!A:G,1,FALSE)),"Produto não cadastrado",VLOOKUP(A1876,'Cadastro-Estoque'!A:G,4,FALSE)))</f>
        <v/>
      </c>
      <c r="G1876" s="2" t="str">
        <f>IF(ISBLANK(A1876),"",IF(ISERROR(VLOOKUP(A1876,'Cadastro-Estoque'!A:G,1,FALSE)),"Produto não cadastrado",VLOOKUP(A1876,'Cadastro-Estoque'!A:G,2,FALSE)))</f>
        <v/>
      </c>
      <c r="H1876" s="2" t="str">
        <f>IF(ISERROR(VLOOKUP(A1876,'Cadastro-Estoque'!A:G,1,FALSE)),"",VLOOKUP(A1876,'Cadastro-Estoque'!A:G,3,FALSE))</f>
        <v/>
      </c>
    </row>
    <row r="1877" spans="5:8" ht="18.75" customHeight="1" x14ac:dyDescent="0.25">
      <c r="E1877" s="2" t="str">
        <f t="shared" si="29"/>
        <v/>
      </c>
      <c r="F1877" s="2" t="str">
        <f>IF(ISBLANK(A1877),"",IF(ISERROR(VLOOKUP(A1877,'Cadastro-Estoque'!A:G,1,FALSE)),"Produto não cadastrado",VLOOKUP(A1877,'Cadastro-Estoque'!A:G,4,FALSE)))</f>
        <v/>
      </c>
      <c r="G1877" s="2" t="str">
        <f>IF(ISBLANK(A1877),"",IF(ISERROR(VLOOKUP(A1877,'Cadastro-Estoque'!A:G,1,FALSE)),"Produto não cadastrado",VLOOKUP(A1877,'Cadastro-Estoque'!A:G,2,FALSE)))</f>
        <v/>
      </c>
      <c r="H1877" s="2" t="str">
        <f>IF(ISERROR(VLOOKUP(A1877,'Cadastro-Estoque'!A:G,1,FALSE)),"",VLOOKUP(A1877,'Cadastro-Estoque'!A:G,3,FALSE))</f>
        <v/>
      </c>
    </row>
    <row r="1878" spans="5:8" ht="18.75" customHeight="1" x14ac:dyDescent="0.25">
      <c r="E1878" s="2" t="str">
        <f t="shared" si="29"/>
        <v/>
      </c>
      <c r="F1878" s="2" t="str">
        <f>IF(ISBLANK(A1878),"",IF(ISERROR(VLOOKUP(A1878,'Cadastro-Estoque'!A:G,1,FALSE)),"Produto não cadastrado",VLOOKUP(A1878,'Cadastro-Estoque'!A:G,4,FALSE)))</f>
        <v/>
      </c>
      <c r="G1878" s="2" t="str">
        <f>IF(ISBLANK(A1878),"",IF(ISERROR(VLOOKUP(A1878,'Cadastro-Estoque'!A:G,1,FALSE)),"Produto não cadastrado",VLOOKUP(A1878,'Cadastro-Estoque'!A:G,2,FALSE)))</f>
        <v/>
      </c>
      <c r="H1878" s="2" t="str">
        <f>IF(ISERROR(VLOOKUP(A1878,'Cadastro-Estoque'!A:G,1,FALSE)),"",VLOOKUP(A1878,'Cadastro-Estoque'!A:G,3,FALSE))</f>
        <v/>
      </c>
    </row>
    <row r="1879" spans="5:8" ht="18.75" customHeight="1" x14ac:dyDescent="0.25">
      <c r="E1879" s="2" t="str">
        <f t="shared" si="29"/>
        <v/>
      </c>
      <c r="F1879" s="2" t="str">
        <f>IF(ISBLANK(A1879),"",IF(ISERROR(VLOOKUP(A1879,'Cadastro-Estoque'!A:G,1,FALSE)),"Produto não cadastrado",VLOOKUP(A1879,'Cadastro-Estoque'!A:G,4,FALSE)))</f>
        <v/>
      </c>
      <c r="G1879" s="2" t="str">
        <f>IF(ISBLANK(A1879),"",IF(ISERROR(VLOOKUP(A1879,'Cadastro-Estoque'!A:G,1,FALSE)),"Produto não cadastrado",VLOOKUP(A1879,'Cadastro-Estoque'!A:G,2,FALSE)))</f>
        <v/>
      </c>
      <c r="H1879" s="2" t="str">
        <f>IF(ISERROR(VLOOKUP(A1879,'Cadastro-Estoque'!A:G,1,FALSE)),"",VLOOKUP(A1879,'Cadastro-Estoque'!A:G,3,FALSE))</f>
        <v/>
      </c>
    </row>
    <row r="1880" spans="5:8" ht="18.75" customHeight="1" x14ac:dyDescent="0.25">
      <c r="E1880" s="2" t="str">
        <f t="shared" si="29"/>
        <v/>
      </c>
      <c r="F1880" s="2" t="str">
        <f>IF(ISBLANK(A1880),"",IF(ISERROR(VLOOKUP(A1880,'Cadastro-Estoque'!A:G,1,FALSE)),"Produto não cadastrado",VLOOKUP(A1880,'Cadastro-Estoque'!A:G,4,FALSE)))</f>
        <v/>
      </c>
      <c r="G1880" s="2" t="str">
        <f>IF(ISBLANK(A1880),"",IF(ISERROR(VLOOKUP(A1880,'Cadastro-Estoque'!A:G,1,FALSE)),"Produto não cadastrado",VLOOKUP(A1880,'Cadastro-Estoque'!A:G,2,FALSE)))</f>
        <v/>
      </c>
      <c r="H1880" s="2" t="str">
        <f>IF(ISERROR(VLOOKUP(A1880,'Cadastro-Estoque'!A:G,1,FALSE)),"",VLOOKUP(A1880,'Cadastro-Estoque'!A:G,3,FALSE))</f>
        <v/>
      </c>
    </row>
    <row r="1881" spans="5:8" ht="18.75" customHeight="1" x14ac:dyDescent="0.25">
      <c r="E1881" s="2" t="str">
        <f t="shared" si="29"/>
        <v/>
      </c>
      <c r="F1881" s="2" t="str">
        <f>IF(ISBLANK(A1881),"",IF(ISERROR(VLOOKUP(A1881,'Cadastro-Estoque'!A:G,1,FALSE)),"Produto não cadastrado",VLOOKUP(A1881,'Cadastro-Estoque'!A:G,4,FALSE)))</f>
        <v/>
      </c>
      <c r="G1881" s="2" t="str">
        <f>IF(ISBLANK(A1881),"",IF(ISERROR(VLOOKUP(A1881,'Cadastro-Estoque'!A:G,1,FALSE)),"Produto não cadastrado",VLOOKUP(A1881,'Cadastro-Estoque'!A:G,2,FALSE)))</f>
        <v/>
      </c>
      <c r="H1881" s="2" t="str">
        <f>IF(ISERROR(VLOOKUP(A1881,'Cadastro-Estoque'!A:G,1,FALSE)),"",VLOOKUP(A1881,'Cadastro-Estoque'!A:G,3,FALSE))</f>
        <v/>
      </c>
    </row>
    <row r="1882" spans="5:8" ht="18.75" customHeight="1" x14ac:dyDescent="0.25">
      <c r="E1882" s="2" t="str">
        <f t="shared" si="29"/>
        <v/>
      </c>
      <c r="F1882" s="2" t="str">
        <f>IF(ISBLANK(A1882),"",IF(ISERROR(VLOOKUP(A1882,'Cadastro-Estoque'!A:G,1,FALSE)),"Produto não cadastrado",VLOOKUP(A1882,'Cadastro-Estoque'!A:G,4,FALSE)))</f>
        <v/>
      </c>
      <c r="G1882" s="2" t="str">
        <f>IF(ISBLANK(A1882),"",IF(ISERROR(VLOOKUP(A1882,'Cadastro-Estoque'!A:G,1,FALSE)),"Produto não cadastrado",VLOOKUP(A1882,'Cadastro-Estoque'!A:G,2,FALSE)))</f>
        <v/>
      </c>
      <c r="H1882" s="2" t="str">
        <f>IF(ISERROR(VLOOKUP(A1882,'Cadastro-Estoque'!A:G,1,FALSE)),"",VLOOKUP(A1882,'Cadastro-Estoque'!A:G,3,FALSE))</f>
        <v/>
      </c>
    </row>
    <row r="1883" spans="5:8" ht="18.75" customHeight="1" x14ac:dyDescent="0.25">
      <c r="E1883" s="2" t="str">
        <f t="shared" si="29"/>
        <v/>
      </c>
      <c r="F1883" s="2" t="str">
        <f>IF(ISBLANK(A1883),"",IF(ISERROR(VLOOKUP(A1883,'Cadastro-Estoque'!A:G,1,FALSE)),"Produto não cadastrado",VLOOKUP(A1883,'Cadastro-Estoque'!A:G,4,FALSE)))</f>
        <v/>
      </c>
      <c r="G1883" s="2" t="str">
        <f>IF(ISBLANK(A1883),"",IF(ISERROR(VLOOKUP(A1883,'Cadastro-Estoque'!A:G,1,FALSE)),"Produto não cadastrado",VLOOKUP(A1883,'Cadastro-Estoque'!A:G,2,FALSE)))</f>
        <v/>
      </c>
      <c r="H1883" s="2" t="str">
        <f>IF(ISERROR(VLOOKUP(A1883,'Cadastro-Estoque'!A:G,1,FALSE)),"",VLOOKUP(A1883,'Cadastro-Estoque'!A:G,3,FALSE))</f>
        <v/>
      </c>
    </row>
    <row r="1884" spans="5:8" ht="18.75" customHeight="1" x14ac:dyDescent="0.25">
      <c r="E1884" s="2" t="str">
        <f t="shared" si="29"/>
        <v/>
      </c>
      <c r="F1884" s="2" t="str">
        <f>IF(ISBLANK(A1884),"",IF(ISERROR(VLOOKUP(A1884,'Cadastro-Estoque'!A:G,1,FALSE)),"Produto não cadastrado",VLOOKUP(A1884,'Cadastro-Estoque'!A:G,4,FALSE)))</f>
        <v/>
      </c>
      <c r="G1884" s="2" t="str">
        <f>IF(ISBLANK(A1884),"",IF(ISERROR(VLOOKUP(A1884,'Cadastro-Estoque'!A:G,1,FALSE)),"Produto não cadastrado",VLOOKUP(A1884,'Cadastro-Estoque'!A:G,2,FALSE)))</f>
        <v/>
      </c>
      <c r="H1884" s="2" t="str">
        <f>IF(ISERROR(VLOOKUP(A1884,'Cadastro-Estoque'!A:G,1,FALSE)),"",VLOOKUP(A1884,'Cadastro-Estoque'!A:G,3,FALSE))</f>
        <v/>
      </c>
    </row>
    <row r="1885" spans="5:8" ht="18.75" customHeight="1" x14ac:dyDescent="0.25">
      <c r="E1885" s="2" t="str">
        <f t="shared" si="29"/>
        <v/>
      </c>
      <c r="F1885" s="2" t="str">
        <f>IF(ISBLANK(A1885),"",IF(ISERROR(VLOOKUP(A1885,'Cadastro-Estoque'!A:G,1,FALSE)),"Produto não cadastrado",VLOOKUP(A1885,'Cadastro-Estoque'!A:G,4,FALSE)))</f>
        <v/>
      </c>
      <c r="G1885" s="2" t="str">
        <f>IF(ISBLANK(A1885),"",IF(ISERROR(VLOOKUP(A1885,'Cadastro-Estoque'!A:G,1,FALSE)),"Produto não cadastrado",VLOOKUP(A1885,'Cadastro-Estoque'!A:G,2,FALSE)))</f>
        <v/>
      </c>
      <c r="H1885" s="2" t="str">
        <f>IF(ISERROR(VLOOKUP(A1885,'Cadastro-Estoque'!A:G,1,FALSE)),"",VLOOKUP(A1885,'Cadastro-Estoque'!A:G,3,FALSE))</f>
        <v/>
      </c>
    </row>
    <row r="1886" spans="5:8" ht="18.75" customHeight="1" x14ac:dyDescent="0.25">
      <c r="E1886" s="2" t="str">
        <f t="shared" si="29"/>
        <v/>
      </c>
      <c r="F1886" s="2" t="str">
        <f>IF(ISBLANK(A1886),"",IF(ISERROR(VLOOKUP(A1886,'Cadastro-Estoque'!A:G,1,FALSE)),"Produto não cadastrado",VLOOKUP(A1886,'Cadastro-Estoque'!A:G,4,FALSE)))</f>
        <v/>
      </c>
      <c r="G1886" s="2" t="str">
        <f>IF(ISBLANK(A1886),"",IF(ISERROR(VLOOKUP(A1886,'Cadastro-Estoque'!A:G,1,FALSE)),"Produto não cadastrado",VLOOKUP(A1886,'Cadastro-Estoque'!A:G,2,FALSE)))</f>
        <v/>
      </c>
      <c r="H1886" s="2" t="str">
        <f>IF(ISERROR(VLOOKUP(A1886,'Cadastro-Estoque'!A:G,1,FALSE)),"",VLOOKUP(A1886,'Cadastro-Estoque'!A:G,3,FALSE))</f>
        <v/>
      </c>
    </row>
    <row r="1887" spans="5:8" ht="18.75" customHeight="1" x14ac:dyDescent="0.25">
      <c r="E1887" s="2" t="str">
        <f t="shared" si="29"/>
        <v/>
      </c>
      <c r="F1887" s="2" t="str">
        <f>IF(ISBLANK(A1887),"",IF(ISERROR(VLOOKUP(A1887,'Cadastro-Estoque'!A:G,1,FALSE)),"Produto não cadastrado",VLOOKUP(A1887,'Cadastro-Estoque'!A:G,4,FALSE)))</f>
        <v/>
      </c>
      <c r="G1887" s="2" t="str">
        <f>IF(ISBLANK(A1887),"",IF(ISERROR(VLOOKUP(A1887,'Cadastro-Estoque'!A:G,1,FALSE)),"Produto não cadastrado",VLOOKUP(A1887,'Cadastro-Estoque'!A:G,2,FALSE)))</f>
        <v/>
      </c>
      <c r="H1887" s="2" t="str">
        <f>IF(ISERROR(VLOOKUP(A1887,'Cadastro-Estoque'!A:G,1,FALSE)),"",VLOOKUP(A1887,'Cadastro-Estoque'!A:G,3,FALSE))</f>
        <v/>
      </c>
    </row>
    <row r="1888" spans="5:8" ht="18.75" customHeight="1" x14ac:dyDescent="0.25">
      <c r="E1888" s="2" t="str">
        <f t="shared" si="29"/>
        <v/>
      </c>
      <c r="F1888" s="2" t="str">
        <f>IF(ISBLANK(A1888),"",IF(ISERROR(VLOOKUP(A1888,'Cadastro-Estoque'!A:G,1,FALSE)),"Produto não cadastrado",VLOOKUP(A1888,'Cadastro-Estoque'!A:G,4,FALSE)))</f>
        <v/>
      </c>
      <c r="G1888" s="2" t="str">
        <f>IF(ISBLANK(A1888),"",IF(ISERROR(VLOOKUP(A1888,'Cadastro-Estoque'!A:G,1,FALSE)),"Produto não cadastrado",VLOOKUP(A1888,'Cadastro-Estoque'!A:G,2,FALSE)))</f>
        <v/>
      </c>
      <c r="H1888" s="2" t="str">
        <f>IF(ISERROR(VLOOKUP(A1888,'Cadastro-Estoque'!A:G,1,FALSE)),"",VLOOKUP(A1888,'Cadastro-Estoque'!A:G,3,FALSE))</f>
        <v/>
      </c>
    </row>
    <row r="1889" spans="5:8" ht="18.75" customHeight="1" x14ac:dyDescent="0.25">
      <c r="E1889" s="2" t="str">
        <f t="shared" si="29"/>
        <v/>
      </c>
      <c r="F1889" s="2" t="str">
        <f>IF(ISBLANK(A1889),"",IF(ISERROR(VLOOKUP(A1889,'Cadastro-Estoque'!A:G,1,FALSE)),"Produto não cadastrado",VLOOKUP(A1889,'Cadastro-Estoque'!A:G,4,FALSE)))</f>
        <v/>
      </c>
      <c r="G1889" s="2" t="str">
        <f>IF(ISBLANK(A1889),"",IF(ISERROR(VLOOKUP(A1889,'Cadastro-Estoque'!A:G,1,FALSE)),"Produto não cadastrado",VLOOKUP(A1889,'Cadastro-Estoque'!A:G,2,FALSE)))</f>
        <v/>
      </c>
      <c r="H1889" s="2" t="str">
        <f>IF(ISERROR(VLOOKUP(A1889,'Cadastro-Estoque'!A:G,1,FALSE)),"",VLOOKUP(A1889,'Cadastro-Estoque'!A:G,3,FALSE))</f>
        <v/>
      </c>
    </row>
    <row r="1890" spans="5:8" ht="18.75" customHeight="1" x14ac:dyDescent="0.25">
      <c r="E1890" s="2" t="str">
        <f t="shared" si="29"/>
        <v/>
      </c>
      <c r="F1890" s="2" t="str">
        <f>IF(ISBLANK(A1890),"",IF(ISERROR(VLOOKUP(A1890,'Cadastro-Estoque'!A:G,1,FALSE)),"Produto não cadastrado",VLOOKUP(A1890,'Cadastro-Estoque'!A:G,4,FALSE)))</f>
        <v/>
      </c>
      <c r="G1890" s="2" t="str">
        <f>IF(ISBLANK(A1890),"",IF(ISERROR(VLOOKUP(A1890,'Cadastro-Estoque'!A:G,1,FALSE)),"Produto não cadastrado",VLOOKUP(A1890,'Cadastro-Estoque'!A:G,2,FALSE)))</f>
        <v/>
      </c>
      <c r="H1890" s="2" t="str">
        <f>IF(ISERROR(VLOOKUP(A1890,'Cadastro-Estoque'!A:G,1,FALSE)),"",VLOOKUP(A1890,'Cadastro-Estoque'!A:G,3,FALSE))</f>
        <v/>
      </c>
    </row>
    <row r="1891" spans="5:8" ht="18.75" customHeight="1" x14ac:dyDescent="0.25">
      <c r="E1891" s="2" t="str">
        <f t="shared" si="29"/>
        <v/>
      </c>
      <c r="F1891" s="2" t="str">
        <f>IF(ISBLANK(A1891),"",IF(ISERROR(VLOOKUP(A1891,'Cadastro-Estoque'!A:G,1,FALSE)),"Produto não cadastrado",VLOOKUP(A1891,'Cadastro-Estoque'!A:G,4,FALSE)))</f>
        <v/>
      </c>
      <c r="G1891" s="2" t="str">
        <f>IF(ISBLANK(A1891),"",IF(ISERROR(VLOOKUP(A1891,'Cadastro-Estoque'!A:G,1,FALSE)),"Produto não cadastrado",VLOOKUP(A1891,'Cadastro-Estoque'!A:G,2,FALSE)))</f>
        <v/>
      </c>
      <c r="H1891" s="2" t="str">
        <f>IF(ISERROR(VLOOKUP(A1891,'Cadastro-Estoque'!A:G,1,FALSE)),"",VLOOKUP(A1891,'Cadastro-Estoque'!A:G,3,FALSE))</f>
        <v/>
      </c>
    </row>
    <row r="1892" spans="5:8" ht="18.75" customHeight="1" x14ac:dyDescent="0.25">
      <c r="E1892" s="2" t="str">
        <f t="shared" si="29"/>
        <v/>
      </c>
      <c r="F1892" s="2" t="str">
        <f>IF(ISBLANK(A1892),"",IF(ISERROR(VLOOKUP(A1892,'Cadastro-Estoque'!A:G,1,FALSE)),"Produto não cadastrado",VLOOKUP(A1892,'Cadastro-Estoque'!A:G,4,FALSE)))</f>
        <v/>
      </c>
      <c r="G1892" s="2" t="str">
        <f>IF(ISBLANK(A1892),"",IF(ISERROR(VLOOKUP(A1892,'Cadastro-Estoque'!A:G,1,FALSE)),"Produto não cadastrado",VLOOKUP(A1892,'Cadastro-Estoque'!A:G,2,FALSE)))</f>
        <v/>
      </c>
      <c r="H1892" s="2" t="str">
        <f>IF(ISERROR(VLOOKUP(A1892,'Cadastro-Estoque'!A:G,1,FALSE)),"",VLOOKUP(A1892,'Cadastro-Estoque'!A:G,3,FALSE))</f>
        <v/>
      </c>
    </row>
    <row r="1893" spans="5:8" ht="18.75" customHeight="1" x14ac:dyDescent="0.25">
      <c r="E1893" s="2" t="str">
        <f t="shared" si="29"/>
        <v/>
      </c>
      <c r="F1893" s="2" t="str">
        <f>IF(ISBLANK(A1893),"",IF(ISERROR(VLOOKUP(A1893,'Cadastro-Estoque'!A:G,1,FALSE)),"Produto não cadastrado",VLOOKUP(A1893,'Cadastro-Estoque'!A:G,4,FALSE)))</f>
        <v/>
      </c>
      <c r="G1893" s="2" t="str">
        <f>IF(ISBLANK(A1893),"",IF(ISERROR(VLOOKUP(A1893,'Cadastro-Estoque'!A:G,1,FALSE)),"Produto não cadastrado",VLOOKUP(A1893,'Cadastro-Estoque'!A:G,2,FALSE)))</f>
        <v/>
      </c>
      <c r="H1893" s="2" t="str">
        <f>IF(ISERROR(VLOOKUP(A1893,'Cadastro-Estoque'!A:G,1,FALSE)),"",VLOOKUP(A1893,'Cadastro-Estoque'!A:G,3,FALSE))</f>
        <v/>
      </c>
    </row>
    <row r="1894" spans="5:8" ht="18.75" customHeight="1" x14ac:dyDescent="0.25">
      <c r="E1894" s="2" t="str">
        <f t="shared" si="29"/>
        <v/>
      </c>
      <c r="F1894" s="2" t="str">
        <f>IF(ISBLANK(A1894),"",IF(ISERROR(VLOOKUP(A1894,'Cadastro-Estoque'!A:G,1,FALSE)),"Produto não cadastrado",VLOOKUP(A1894,'Cadastro-Estoque'!A:G,4,FALSE)))</f>
        <v/>
      </c>
      <c r="G1894" s="2" t="str">
        <f>IF(ISBLANK(A1894),"",IF(ISERROR(VLOOKUP(A1894,'Cadastro-Estoque'!A:G,1,FALSE)),"Produto não cadastrado",VLOOKUP(A1894,'Cadastro-Estoque'!A:G,2,FALSE)))</f>
        <v/>
      </c>
      <c r="H1894" s="2" t="str">
        <f>IF(ISERROR(VLOOKUP(A1894,'Cadastro-Estoque'!A:G,1,FALSE)),"",VLOOKUP(A1894,'Cadastro-Estoque'!A:G,3,FALSE))</f>
        <v/>
      </c>
    </row>
    <row r="1895" spans="5:8" ht="18.75" customHeight="1" x14ac:dyDescent="0.25">
      <c r="E1895" s="2" t="str">
        <f t="shared" si="29"/>
        <v/>
      </c>
      <c r="F1895" s="2" t="str">
        <f>IF(ISBLANK(A1895),"",IF(ISERROR(VLOOKUP(A1895,'Cadastro-Estoque'!A:G,1,FALSE)),"Produto não cadastrado",VLOOKUP(A1895,'Cadastro-Estoque'!A:G,4,FALSE)))</f>
        <v/>
      </c>
      <c r="G1895" s="2" t="str">
        <f>IF(ISBLANK(A1895),"",IF(ISERROR(VLOOKUP(A1895,'Cadastro-Estoque'!A:G,1,FALSE)),"Produto não cadastrado",VLOOKUP(A1895,'Cadastro-Estoque'!A:G,2,FALSE)))</f>
        <v/>
      </c>
      <c r="H1895" s="2" t="str">
        <f>IF(ISERROR(VLOOKUP(A1895,'Cadastro-Estoque'!A:G,1,FALSE)),"",VLOOKUP(A1895,'Cadastro-Estoque'!A:G,3,FALSE))</f>
        <v/>
      </c>
    </row>
    <row r="1896" spans="5:8" ht="18.75" customHeight="1" x14ac:dyDescent="0.25">
      <c r="E1896" s="2" t="str">
        <f t="shared" si="29"/>
        <v/>
      </c>
      <c r="F1896" s="2" t="str">
        <f>IF(ISBLANK(A1896),"",IF(ISERROR(VLOOKUP(A1896,'Cadastro-Estoque'!A:G,1,FALSE)),"Produto não cadastrado",VLOOKUP(A1896,'Cadastro-Estoque'!A:G,4,FALSE)))</f>
        <v/>
      </c>
      <c r="G1896" s="2" t="str">
        <f>IF(ISBLANK(A1896),"",IF(ISERROR(VLOOKUP(A1896,'Cadastro-Estoque'!A:G,1,FALSE)),"Produto não cadastrado",VLOOKUP(A1896,'Cadastro-Estoque'!A:G,2,FALSE)))</f>
        <v/>
      </c>
      <c r="H1896" s="2" t="str">
        <f>IF(ISERROR(VLOOKUP(A1896,'Cadastro-Estoque'!A:G,1,FALSE)),"",VLOOKUP(A1896,'Cadastro-Estoque'!A:G,3,FALSE))</f>
        <v/>
      </c>
    </row>
    <row r="1897" spans="5:8" ht="18.75" customHeight="1" x14ac:dyDescent="0.25">
      <c r="E1897" s="2" t="str">
        <f t="shared" si="29"/>
        <v/>
      </c>
      <c r="F1897" s="2" t="str">
        <f>IF(ISBLANK(A1897),"",IF(ISERROR(VLOOKUP(A1897,'Cadastro-Estoque'!A:G,1,FALSE)),"Produto não cadastrado",VLOOKUP(A1897,'Cadastro-Estoque'!A:G,4,FALSE)))</f>
        <v/>
      </c>
      <c r="G1897" s="2" t="str">
        <f>IF(ISBLANK(A1897),"",IF(ISERROR(VLOOKUP(A1897,'Cadastro-Estoque'!A:G,1,FALSE)),"Produto não cadastrado",VLOOKUP(A1897,'Cadastro-Estoque'!A:G,2,FALSE)))</f>
        <v/>
      </c>
      <c r="H1897" s="2" t="str">
        <f>IF(ISERROR(VLOOKUP(A1897,'Cadastro-Estoque'!A:G,1,FALSE)),"",VLOOKUP(A1897,'Cadastro-Estoque'!A:G,3,FALSE))</f>
        <v/>
      </c>
    </row>
    <row r="1898" spans="5:8" ht="18.75" customHeight="1" x14ac:dyDescent="0.25">
      <c r="E1898" s="2" t="str">
        <f t="shared" si="29"/>
        <v/>
      </c>
      <c r="F1898" s="2" t="str">
        <f>IF(ISBLANK(A1898),"",IF(ISERROR(VLOOKUP(A1898,'Cadastro-Estoque'!A:G,1,FALSE)),"Produto não cadastrado",VLOOKUP(A1898,'Cadastro-Estoque'!A:G,4,FALSE)))</f>
        <v/>
      </c>
      <c r="G1898" s="2" t="str">
        <f>IF(ISBLANK(A1898),"",IF(ISERROR(VLOOKUP(A1898,'Cadastro-Estoque'!A:G,1,FALSE)),"Produto não cadastrado",VLOOKUP(A1898,'Cadastro-Estoque'!A:G,2,FALSE)))</f>
        <v/>
      </c>
      <c r="H1898" s="2" t="str">
        <f>IF(ISERROR(VLOOKUP(A1898,'Cadastro-Estoque'!A:G,1,FALSE)),"",VLOOKUP(A1898,'Cadastro-Estoque'!A:G,3,FALSE))</f>
        <v/>
      </c>
    </row>
    <row r="1899" spans="5:8" ht="18.75" customHeight="1" x14ac:dyDescent="0.25">
      <c r="E1899" s="2" t="str">
        <f t="shared" si="29"/>
        <v/>
      </c>
      <c r="F1899" s="2" t="str">
        <f>IF(ISBLANK(A1899),"",IF(ISERROR(VLOOKUP(A1899,'Cadastro-Estoque'!A:G,1,FALSE)),"Produto não cadastrado",VLOOKUP(A1899,'Cadastro-Estoque'!A:G,4,FALSE)))</f>
        <v/>
      </c>
      <c r="G1899" s="2" t="str">
        <f>IF(ISBLANK(A1899),"",IF(ISERROR(VLOOKUP(A1899,'Cadastro-Estoque'!A:G,1,FALSE)),"Produto não cadastrado",VLOOKUP(A1899,'Cadastro-Estoque'!A:G,2,FALSE)))</f>
        <v/>
      </c>
      <c r="H1899" s="2" t="str">
        <f>IF(ISERROR(VLOOKUP(A1899,'Cadastro-Estoque'!A:G,1,FALSE)),"",VLOOKUP(A1899,'Cadastro-Estoque'!A:G,3,FALSE))</f>
        <v/>
      </c>
    </row>
    <row r="1900" spans="5:8" ht="18.75" customHeight="1" x14ac:dyDescent="0.25">
      <c r="E1900" s="2" t="str">
        <f t="shared" si="29"/>
        <v/>
      </c>
      <c r="F1900" s="2" t="str">
        <f>IF(ISBLANK(A1900),"",IF(ISERROR(VLOOKUP(A1900,'Cadastro-Estoque'!A:G,1,FALSE)),"Produto não cadastrado",VLOOKUP(A1900,'Cadastro-Estoque'!A:G,4,FALSE)))</f>
        <v/>
      </c>
      <c r="G1900" s="2" t="str">
        <f>IF(ISBLANK(A1900),"",IF(ISERROR(VLOOKUP(A1900,'Cadastro-Estoque'!A:G,1,FALSE)),"Produto não cadastrado",VLOOKUP(A1900,'Cadastro-Estoque'!A:G,2,FALSE)))</f>
        <v/>
      </c>
      <c r="H1900" s="2" t="str">
        <f>IF(ISERROR(VLOOKUP(A1900,'Cadastro-Estoque'!A:G,1,FALSE)),"",VLOOKUP(A1900,'Cadastro-Estoque'!A:G,3,FALSE))</f>
        <v/>
      </c>
    </row>
    <row r="1901" spans="5:8" ht="18.75" customHeight="1" x14ac:dyDescent="0.25">
      <c r="E1901" s="2" t="str">
        <f t="shared" si="29"/>
        <v/>
      </c>
      <c r="F1901" s="2" t="str">
        <f>IF(ISBLANK(A1901),"",IF(ISERROR(VLOOKUP(A1901,'Cadastro-Estoque'!A:G,1,FALSE)),"Produto não cadastrado",VLOOKUP(A1901,'Cadastro-Estoque'!A:G,4,FALSE)))</f>
        <v/>
      </c>
      <c r="G1901" s="2" t="str">
        <f>IF(ISBLANK(A1901),"",IF(ISERROR(VLOOKUP(A1901,'Cadastro-Estoque'!A:G,1,FALSE)),"Produto não cadastrado",VLOOKUP(A1901,'Cadastro-Estoque'!A:G,2,FALSE)))</f>
        <v/>
      </c>
      <c r="H1901" s="2" t="str">
        <f>IF(ISERROR(VLOOKUP(A1901,'Cadastro-Estoque'!A:G,1,FALSE)),"",VLOOKUP(A1901,'Cadastro-Estoque'!A:G,3,FALSE))</f>
        <v/>
      </c>
    </row>
    <row r="1902" spans="5:8" ht="18.75" customHeight="1" x14ac:dyDescent="0.25">
      <c r="E1902" s="2" t="str">
        <f t="shared" si="29"/>
        <v/>
      </c>
      <c r="F1902" s="2" t="str">
        <f>IF(ISBLANK(A1902),"",IF(ISERROR(VLOOKUP(A1902,'Cadastro-Estoque'!A:G,1,FALSE)),"Produto não cadastrado",VLOOKUP(A1902,'Cadastro-Estoque'!A:G,4,FALSE)))</f>
        <v/>
      </c>
      <c r="G1902" s="2" t="str">
        <f>IF(ISBLANK(A1902),"",IF(ISERROR(VLOOKUP(A1902,'Cadastro-Estoque'!A:G,1,FALSE)),"Produto não cadastrado",VLOOKUP(A1902,'Cadastro-Estoque'!A:G,2,FALSE)))</f>
        <v/>
      </c>
      <c r="H1902" s="2" t="str">
        <f>IF(ISERROR(VLOOKUP(A1902,'Cadastro-Estoque'!A:G,1,FALSE)),"",VLOOKUP(A1902,'Cadastro-Estoque'!A:G,3,FALSE))</f>
        <v/>
      </c>
    </row>
    <row r="1903" spans="5:8" ht="18.75" customHeight="1" x14ac:dyDescent="0.25">
      <c r="E1903" s="2" t="str">
        <f t="shared" si="29"/>
        <v/>
      </c>
      <c r="F1903" s="2" t="str">
        <f>IF(ISBLANK(A1903),"",IF(ISERROR(VLOOKUP(A1903,'Cadastro-Estoque'!A:G,1,FALSE)),"Produto não cadastrado",VLOOKUP(A1903,'Cadastro-Estoque'!A:G,4,FALSE)))</f>
        <v/>
      </c>
      <c r="G1903" s="2" t="str">
        <f>IF(ISBLANK(A1903),"",IF(ISERROR(VLOOKUP(A1903,'Cadastro-Estoque'!A:G,1,FALSE)),"Produto não cadastrado",VLOOKUP(A1903,'Cadastro-Estoque'!A:G,2,FALSE)))</f>
        <v/>
      </c>
      <c r="H1903" s="2" t="str">
        <f>IF(ISERROR(VLOOKUP(A1903,'Cadastro-Estoque'!A:G,1,FALSE)),"",VLOOKUP(A1903,'Cadastro-Estoque'!A:G,3,FALSE))</f>
        <v/>
      </c>
    </row>
    <row r="1904" spans="5:8" ht="18.75" customHeight="1" x14ac:dyDescent="0.25">
      <c r="E1904" s="2" t="str">
        <f t="shared" si="29"/>
        <v/>
      </c>
      <c r="F1904" s="2" t="str">
        <f>IF(ISBLANK(A1904),"",IF(ISERROR(VLOOKUP(A1904,'Cadastro-Estoque'!A:G,1,FALSE)),"Produto não cadastrado",VLOOKUP(A1904,'Cadastro-Estoque'!A:G,4,FALSE)))</f>
        <v/>
      </c>
      <c r="G1904" s="2" t="str">
        <f>IF(ISBLANK(A1904),"",IF(ISERROR(VLOOKUP(A1904,'Cadastro-Estoque'!A:G,1,FALSE)),"Produto não cadastrado",VLOOKUP(A1904,'Cadastro-Estoque'!A:G,2,FALSE)))</f>
        <v/>
      </c>
      <c r="H1904" s="2" t="str">
        <f>IF(ISERROR(VLOOKUP(A1904,'Cadastro-Estoque'!A:G,1,FALSE)),"",VLOOKUP(A1904,'Cadastro-Estoque'!A:G,3,FALSE))</f>
        <v/>
      </c>
    </row>
    <row r="1905" spans="5:8" ht="18.75" customHeight="1" x14ac:dyDescent="0.25">
      <c r="E1905" s="2" t="str">
        <f t="shared" si="29"/>
        <v/>
      </c>
      <c r="F1905" s="2" t="str">
        <f>IF(ISBLANK(A1905),"",IF(ISERROR(VLOOKUP(A1905,'Cadastro-Estoque'!A:G,1,FALSE)),"Produto não cadastrado",VLOOKUP(A1905,'Cadastro-Estoque'!A:G,4,FALSE)))</f>
        <v/>
      </c>
      <c r="G1905" s="2" t="str">
        <f>IF(ISBLANK(A1905),"",IF(ISERROR(VLOOKUP(A1905,'Cadastro-Estoque'!A:G,1,FALSE)),"Produto não cadastrado",VLOOKUP(A1905,'Cadastro-Estoque'!A:G,2,FALSE)))</f>
        <v/>
      </c>
      <c r="H1905" s="2" t="str">
        <f>IF(ISERROR(VLOOKUP(A1905,'Cadastro-Estoque'!A:G,1,FALSE)),"",VLOOKUP(A1905,'Cadastro-Estoque'!A:G,3,FALSE))</f>
        <v/>
      </c>
    </row>
    <row r="1906" spans="5:8" ht="18.75" customHeight="1" x14ac:dyDescent="0.25">
      <c r="E1906" s="2" t="str">
        <f t="shared" si="29"/>
        <v/>
      </c>
      <c r="F1906" s="2" t="str">
        <f>IF(ISBLANK(A1906),"",IF(ISERROR(VLOOKUP(A1906,'Cadastro-Estoque'!A:G,1,FALSE)),"Produto não cadastrado",VLOOKUP(A1906,'Cadastro-Estoque'!A:G,4,FALSE)))</f>
        <v/>
      </c>
      <c r="G1906" s="2" t="str">
        <f>IF(ISBLANK(A1906),"",IF(ISERROR(VLOOKUP(A1906,'Cadastro-Estoque'!A:G,1,FALSE)),"Produto não cadastrado",VLOOKUP(A1906,'Cadastro-Estoque'!A:G,2,FALSE)))</f>
        <v/>
      </c>
      <c r="H1906" s="2" t="str">
        <f>IF(ISERROR(VLOOKUP(A1906,'Cadastro-Estoque'!A:G,1,FALSE)),"",VLOOKUP(A1906,'Cadastro-Estoque'!A:G,3,FALSE))</f>
        <v/>
      </c>
    </row>
    <row r="1907" spans="5:8" ht="18.75" customHeight="1" x14ac:dyDescent="0.25">
      <c r="E1907" s="2" t="str">
        <f t="shared" si="29"/>
        <v/>
      </c>
      <c r="F1907" s="2" t="str">
        <f>IF(ISBLANK(A1907),"",IF(ISERROR(VLOOKUP(A1907,'Cadastro-Estoque'!A:G,1,FALSE)),"Produto não cadastrado",VLOOKUP(A1907,'Cadastro-Estoque'!A:G,4,FALSE)))</f>
        <v/>
      </c>
      <c r="G1907" s="2" t="str">
        <f>IF(ISBLANK(A1907),"",IF(ISERROR(VLOOKUP(A1907,'Cadastro-Estoque'!A:G,1,FALSE)),"Produto não cadastrado",VLOOKUP(A1907,'Cadastro-Estoque'!A:G,2,FALSE)))</f>
        <v/>
      </c>
      <c r="H1907" s="2" t="str">
        <f>IF(ISERROR(VLOOKUP(A1907,'Cadastro-Estoque'!A:G,1,FALSE)),"",VLOOKUP(A1907,'Cadastro-Estoque'!A:G,3,FALSE))</f>
        <v/>
      </c>
    </row>
    <row r="1908" spans="5:8" ht="18.75" customHeight="1" x14ac:dyDescent="0.25">
      <c r="E1908" s="2" t="str">
        <f t="shared" si="29"/>
        <v/>
      </c>
      <c r="F1908" s="2" t="str">
        <f>IF(ISBLANK(A1908),"",IF(ISERROR(VLOOKUP(A1908,'Cadastro-Estoque'!A:G,1,FALSE)),"Produto não cadastrado",VLOOKUP(A1908,'Cadastro-Estoque'!A:G,4,FALSE)))</f>
        <v/>
      </c>
      <c r="G1908" s="2" t="str">
        <f>IF(ISBLANK(A1908),"",IF(ISERROR(VLOOKUP(A1908,'Cadastro-Estoque'!A:G,1,FALSE)),"Produto não cadastrado",VLOOKUP(A1908,'Cadastro-Estoque'!A:G,2,FALSE)))</f>
        <v/>
      </c>
      <c r="H1908" s="2" t="str">
        <f>IF(ISERROR(VLOOKUP(A1908,'Cadastro-Estoque'!A:G,1,FALSE)),"",VLOOKUP(A1908,'Cadastro-Estoque'!A:G,3,FALSE))</f>
        <v/>
      </c>
    </row>
    <row r="1909" spans="5:8" ht="18.75" customHeight="1" x14ac:dyDescent="0.25">
      <c r="E1909" s="2" t="str">
        <f t="shared" si="29"/>
        <v/>
      </c>
      <c r="F1909" s="2" t="str">
        <f>IF(ISBLANK(A1909),"",IF(ISERROR(VLOOKUP(A1909,'Cadastro-Estoque'!A:G,1,FALSE)),"Produto não cadastrado",VLOOKUP(A1909,'Cadastro-Estoque'!A:G,4,FALSE)))</f>
        <v/>
      </c>
      <c r="G1909" s="2" t="str">
        <f>IF(ISBLANK(A1909),"",IF(ISERROR(VLOOKUP(A1909,'Cadastro-Estoque'!A:G,1,FALSE)),"Produto não cadastrado",VLOOKUP(A1909,'Cadastro-Estoque'!A:G,2,FALSE)))</f>
        <v/>
      </c>
      <c r="H1909" s="2" t="str">
        <f>IF(ISERROR(VLOOKUP(A1909,'Cadastro-Estoque'!A:G,1,FALSE)),"",VLOOKUP(A1909,'Cadastro-Estoque'!A:G,3,FALSE))</f>
        <v/>
      </c>
    </row>
    <row r="1910" spans="5:8" ht="18.75" customHeight="1" x14ac:dyDescent="0.25">
      <c r="E1910" s="2" t="str">
        <f t="shared" si="29"/>
        <v/>
      </c>
      <c r="F1910" s="2" t="str">
        <f>IF(ISBLANK(A1910),"",IF(ISERROR(VLOOKUP(A1910,'Cadastro-Estoque'!A:G,1,FALSE)),"Produto não cadastrado",VLOOKUP(A1910,'Cadastro-Estoque'!A:G,4,FALSE)))</f>
        <v/>
      </c>
      <c r="G1910" s="2" t="str">
        <f>IF(ISBLANK(A1910),"",IF(ISERROR(VLOOKUP(A1910,'Cadastro-Estoque'!A:G,1,FALSE)),"Produto não cadastrado",VLOOKUP(A1910,'Cadastro-Estoque'!A:G,2,FALSE)))</f>
        <v/>
      </c>
      <c r="H1910" s="2" t="str">
        <f>IF(ISERROR(VLOOKUP(A1910,'Cadastro-Estoque'!A:G,1,FALSE)),"",VLOOKUP(A1910,'Cadastro-Estoque'!A:G,3,FALSE))</f>
        <v/>
      </c>
    </row>
    <row r="1911" spans="5:8" ht="18.75" customHeight="1" x14ac:dyDescent="0.25">
      <c r="E1911" s="2" t="str">
        <f t="shared" si="29"/>
        <v/>
      </c>
      <c r="F1911" s="2" t="str">
        <f>IF(ISBLANK(A1911),"",IF(ISERROR(VLOOKUP(A1911,'Cadastro-Estoque'!A:G,1,FALSE)),"Produto não cadastrado",VLOOKUP(A1911,'Cadastro-Estoque'!A:G,4,FALSE)))</f>
        <v/>
      </c>
      <c r="G1911" s="2" t="str">
        <f>IF(ISBLANK(A1911),"",IF(ISERROR(VLOOKUP(A1911,'Cadastro-Estoque'!A:G,1,FALSE)),"Produto não cadastrado",VLOOKUP(A1911,'Cadastro-Estoque'!A:G,2,FALSE)))</f>
        <v/>
      </c>
      <c r="H1911" s="2" t="str">
        <f>IF(ISERROR(VLOOKUP(A1911,'Cadastro-Estoque'!A:G,1,FALSE)),"",VLOOKUP(A1911,'Cadastro-Estoque'!A:G,3,FALSE))</f>
        <v/>
      </c>
    </row>
    <row r="1912" spans="5:8" ht="18.75" customHeight="1" x14ac:dyDescent="0.25">
      <c r="E1912" s="2" t="str">
        <f t="shared" si="29"/>
        <v/>
      </c>
      <c r="F1912" s="2" t="str">
        <f>IF(ISBLANK(A1912),"",IF(ISERROR(VLOOKUP(A1912,'Cadastro-Estoque'!A:G,1,FALSE)),"Produto não cadastrado",VLOOKUP(A1912,'Cadastro-Estoque'!A:G,4,FALSE)))</f>
        <v/>
      </c>
      <c r="G1912" s="2" t="str">
        <f>IF(ISBLANK(A1912),"",IF(ISERROR(VLOOKUP(A1912,'Cadastro-Estoque'!A:G,1,FALSE)),"Produto não cadastrado",VLOOKUP(A1912,'Cadastro-Estoque'!A:G,2,FALSE)))</f>
        <v/>
      </c>
      <c r="H1912" s="2" t="str">
        <f>IF(ISERROR(VLOOKUP(A1912,'Cadastro-Estoque'!A:G,1,FALSE)),"",VLOOKUP(A1912,'Cadastro-Estoque'!A:G,3,FALSE))</f>
        <v/>
      </c>
    </row>
    <row r="1913" spans="5:8" ht="18.75" customHeight="1" x14ac:dyDescent="0.25">
      <c r="E1913" s="2" t="str">
        <f t="shared" si="29"/>
        <v/>
      </c>
      <c r="F1913" s="2" t="str">
        <f>IF(ISBLANK(A1913),"",IF(ISERROR(VLOOKUP(A1913,'Cadastro-Estoque'!A:G,1,FALSE)),"Produto não cadastrado",VLOOKUP(A1913,'Cadastro-Estoque'!A:G,4,FALSE)))</f>
        <v/>
      </c>
      <c r="G1913" s="2" t="str">
        <f>IF(ISBLANK(A1913),"",IF(ISERROR(VLOOKUP(A1913,'Cadastro-Estoque'!A:G,1,FALSE)),"Produto não cadastrado",VLOOKUP(A1913,'Cadastro-Estoque'!A:G,2,FALSE)))</f>
        <v/>
      </c>
      <c r="H1913" s="2" t="str">
        <f>IF(ISERROR(VLOOKUP(A1913,'Cadastro-Estoque'!A:G,1,FALSE)),"",VLOOKUP(A1913,'Cadastro-Estoque'!A:G,3,FALSE))</f>
        <v/>
      </c>
    </row>
    <row r="1914" spans="5:8" ht="18.75" customHeight="1" x14ac:dyDescent="0.25">
      <c r="E1914" s="2" t="str">
        <f t="shared" si="29"/>
        <v/>
      </c>
      <c r="F1914" s="2" t="str">
        <f>IF(ISBLANK(A1914),"",IF(ISERROR(VLOOKUP(A1914,'Cadastro-Estoque'!A:G,1,FALSE)),"Produto não cadastrado",VLOOKUP(A1914,'Cadastro-Estoque'!A:G,4,FALSE)))</f>
        <v/>
      </c>
      <c r="G1914" s="2" t="str">
        <f>IF(ISBLANK(A1914),"",IF(ISERROR(VLOOKUP(A1914,'Cadastro-Estoque'!A:G,1,FALSE)),"Produto não cadastrado",VLOOKUP(A1914,'Cadastro-Estoque'!A:G,2,FALSE)))</f>
        <v/>
      </c>
      <c r="H1914" s="2" t="str">
        <f>IF(ISERROR(VLOOKUP(A1914,'Cadastro-Estoque'!A:G,1,FALSE)),"",VLOOKUP(A1914,'Cadastro-Estoque'!A:G,3,FALSE))</f>
        <v/>
      </c>
    </row>
    <row r="1915" spans="5:8" ht="18.75" customHeight="1" x14ac:dyDescent="0.25">
      <c r="E1915" s="2" t="str">
        <f t="shared" si="29"/>
        <v/>
      </c>
      <c r="F1915" s="2" t="str">
        <f>IF(ISBLANK(A1915),"",IF(ISERROR(VLOOKUP(A1915,'Cadastro-Estoque'!A:G,1,FALSE)),"Produto não cadastrado",VLOOKUP(A1915,'Cadastro-Estoque'!A:G,4,FALSE)))</f>
        <v/>
      </c>
      <c r="G1915" s="2" t="str">
        <f>IF(ISBLANK(A1915),"",IF(ISERROR(VLOOKUP(A1915,'Cadastro-Estoque'!A:G,1,FALSE)),"Produto não cadastrado",VLOOKUP(A1915,'Cadastro-Estoque'!A:G,2,FALSE)))</f>
        <v/>
      </c>
      <c r="H1915" s="2" t="str">
        <f>IF(ISERROR(VLOOKUP(A1915,'Cadastro-Estoque'!A:G,1,FALSE)),"",VLOOKUP(A1915,'Cadastro-Estoque'!A:G,3,FALSE))</f>
        <v/>
      </c>
    </row>
    <row r="1916" spans="5:8" ht="18.75" customHeight="1" x14ac:dyDescent="0.25">
      <c r="E1916" s="2" t="str">
        <f t="shared" si="29"/>
        <v/>
      </c>
      <c r="F1916" s="2" t="str">
        <f>IF(ISBLANK(A1916),"",IF(ISERROR(VLOOKUP(A1916,'Cadastro-Estoque'!A:G,1,FALSE)),"Produto não cadastrado",VLOOKUP(A1916,'Cadastro-Estoque'!A:G,4,FALSE)))</f>
        <v/>
      </c>
      <c r="G1916" s="2" t="str">
        <f>IF(ISBLANK(A1916),"",IF(ISERROR(VLOOKUP(A1916,'Cadastro-Estoque'!A:G,1,FALSE)),"Produto não cadastrado",VLOOKUP(A1916,'Cadastro-Estoque'!A:G,2,FALSE)))</f>
        <v/>
      </c>
      <c r="H1916" s="2" t="str">
        <f>IF(ISERROR(VLOOKUP(A1916,'Cadastro-Estoque'!A:G,1,FALSE)),"",VLOOKUP(A1916,'Cadastro-Estoque'!A:G,3,FALSE))</f>
        <v/>
      </c>
    </row>
    <row r="1917" spans="5:8" ht="18.75" customHeight="1" x14ac:dyDescent="0.25">
      <c r="E1917" s="2" t="str">
        <f t="shared" si="29"/>
        <v/>
      </c>
      <c r="F1917" s="2" t="str">
        <f>IF(ISBLANK(A1917),"",IF(ISERROR(VLOOKUP(A1917,'Cadastro-Estoque'!A:G,1,FALSE)),"Produto não cadastrado",VLOOKUP(A1917,'Cadastro-Estoque'!A:G,4,FALSE)))</f>
        <v/>
      </c>
      <c r="G1917" s="2" t="str">
        <f>IF(ISBLANK(A1917),"",IF(ISERROR(VLOOKUP(A1917,'Cadastro-Estoque'!A:G,1,FALSE)),"Produto não cadastrado",VLOOKUP(A1917,'Cadastro-Estoque'!A:G,2,FALSE)))</f>
        <v/>
      </c>
      <c r="H1917" s="2" t="str">
        <f>IF(ISERROR(VLOOKUP(A1917,'Cadastro-Estoque'!A:G,1,FALSE)),"",VLOOKUP(A1917,'Cadastro-Estoque'!A:G,3,FALSE))</f>
        <v/>
      </c>
    </row>
    <row r="1918" spans="5:8" ht="18.75" customHeight="1" x14ac:dyDescent="0.25">
      <c r="E1918" s="2" t="str">
        <f t="shared" si="29"/>
        <v/>
      </c>
      <c r="F1918" s="2" t="str">
        <f>IF(ISBLANK(A1918),"",IF(ISERROR(VLOOKUP(A1918,'Cadastro-Estoque'!A:G,1,FALSE)),"Produto não cadastrado",VLOOKUP(A1918,'Cadastro-Estoque'!A:G,4,FALSE)))</f>
        <v/>
      </c>
      <c r="G1918" s="2" t="str">
        <f>IF(ISBLANK(A1918),"",IF(ISERROR(VLOOKUP(A1918,'Cadastro-Estoque'!A:G,1,FALSE)),"Produto não cadastrado",VLOOKUP(A1918,'Cadastro-Estoque'!A:G,2,FALSE)))</f>
        <v/>
      </c>
      <c r="H1918" s="2" t="str">
        <f>IF(ISERROR(VLOOKUP(A1918,'Cadastro-Estoque'!A:G,1,FALSE)),"",VLOOKUP(A1918,'Cadastro-Estoque'!A:G,3,FALSE))</f>
        <v/>
      </c>
    </row>
    <row r="1919" spans="5:8" ht="18.75" customHeight="1" x14ac:dyDescent="0.25">
      <c r="E1919" s="2" t="str">
        <f t="shared" si="29"/>
        <v/>
      </c>
      <c r="F1919" s="2" t="str">
        <f>IF(ISBLANK(A1919),"",IF(ISERROR(VLOOKUP(A1919,'Cadastro-Estoque'!A:G,1,FALSE)),"Produto não cadastrado",VLOOKUP(A1919,'Cadastro-Estoque'!A:G,4,FALSE)))</f>
        <v/>
      </c>
      <c r="G1919" s="2" t="str">
        <f>IF(ISBLANK(A1919),"",IF(ISERROR(VLOOKUP(A1919,'Cadastro-Estoque'!A:G,1,FALSE)),"Produto não cadastrado",VLOOKUP(A1919,'Cadastro-Estoque'!A:G,2,FALSE)))</f>
        <v/>
      </c>
      <c r="H1919" s="2" t="str">
        <f>IF(ISERROR(VLOOKUP(A1919,'Cadastro-Estoque'!A:G,1,FALSE)),"",VLOOKUP(A1919,'Cadastro-Estoque'!A:G,3,FALSE))</f>
        <v/>
      </c>
    </row>
    <row r="1920" spans="5:8" ht="18.75" customHeight="1" x14ac:dyDescent="0.25">
      <c r="E1920" s="2" t="str">
        <f t="shared" si="29"/>
        <v/>
      </c>
      <c r="F1920" s="2" t="str">
        <f>IF(ISBLANK(A1920),"",IF(ISERROR(VLOOKUP(A1920,'Cadastro-Estoque'!A:G,1,FALSE)),"Produto não cadastrado",VLOOKUP(A1920,'Cadastro-Estoque'!A:G,4,FALSE)))</f>
        <v/>
      </c>
      <c r="G1920" s="2" t="str">
        <f>IF(ISBLANK(A1920),"",IF(ISERROR(VLOOKUP(A1920,'Cadastro-Estoque'!A:G,1,FALSE)),"Produto não cadastrado",VLOOKUP(A1920,'Cadastro-Estoque'!A:G,2,FALSE)))</f>
        <v/>
      </c>
      <c r="H1920" s="2" t="str">
        <f>IF(ISERROR(VLOOKUP(A1920,'Cadastro-Estoque'!A:G,1,FALSE)),"",VLOOKUP(A1920,'Cadastro-Estoque'!A:G,3,FALSE))</f>
        <v/>
      </c>
    </row>
    <row r="1921" spans="5:8" ht="18.75" customHeight="1" x14ac:dyDescent="0.25">
      <c r="E1921" s="2" t="str">
        <f t="shared" si="29"/>
        <v/>
      </c>
      <c r="F1921" s="2" t="str">
        <f>IF(ISBLANK(A1921),"",IF(ISERROR(VLOOKUP(A1921,'Cadastro-Estoque'!A:G,1,FALSE)),"Produto não cadastrado",VLOOKUP(A1921,'Cadastro-Estoque'!A:G,4,FALSE)))</f>
        <v/>
      </c>
      <c r="G1921" s="2" t="str">
        <f>IF(ISBLANK(A1921),"",IF(ISERROR(VLOOKUP(A1921,'Cadastro-Estoque'!A:G,1,FALSE)),"Produto não cadastrado",VLOOKUP(A1921,'Cadastro-Estoque'!A:G,2,FALSE)))</f>
        <v/>
      </c>
      <c r="H1921" s="2" t="str">
        <f>IF(ISERROR(VLOOKUP(A1921,'Cadastro-Estoque'!A:G,1,FALSE)),"",VLOOKUP(A1921,'Cadastro-Estoque'!A:G,3,FALSE))</f>
        <v/>
      </c>
    </row>
    <row r="1922" spans="5:8" ht="18.75" customHeight="1" x14ac:dyDescent="0.25">
      <c r="E1922" s="2" t="str">
        <f t="shared" si="29"/>
        <v/>
      </c>
      <c r="F1922" s="2" t="str">
        <f>IF(ISBLANK(A1922),"",IF(ISERROR(VLOOKUP(A1922,'Cadastro-Estoque'!A:G,1,FALSE)),"Produto não cadastrado",VLOOKUP(A1922,'Cadastro-Estoque'!A:G,4,FALSE)))</f>
        <v/>
      </c>
      <c r="G1922" s="2" t="str">
        <f>IF(ISBLANK(A1922),"",IF(ISERROR(VLOOKUP(A1922,'Cadastro-Estoque'!A:G,1,FALSE)),"Produto não cadastrado",VLOOKUP(A1922,'Cadastro-Estoque'!A:G,2,FALSE)))</f>
        <v/>
      </c>
      <c r="H1922" s="2" t="str">
        <f>IF(ISERROR(VLOOKUP(A1922,'Cadastro-Estoque'!A:G,1,FALSE)),"",VLOOKUP(A1922,'Cadastro-Estoque'!A:G,3,FALSE))</f>
        <v/>
      </c>
    </row>
    <row r="1923" spans="5:8" ht="18.75" customHeight="1" x14ac:dyDescent="0.25">
      <c r="E1923" s="2" t="str">
        <f t="shared" ref="E1923:E1986" si="30">IF(ISBLANK(A1923),"",C1923*D1923)</f>
        <v/>
      </c>
      <c r="F1923" s="2" t="str">
        <f>IF(ISBLANK(A1923),"",IF(ISERROR(VLOOKUP(A1923,'Cadastro-Estoque'!A:G,1,FALSE)),"Produto não cadastrado",VLOOKUP(A1923,'Cadastro-Estoque'!A:G,4,FALSE)))</f>
        <v/>
      </c>
      <c r="G1923" s="2" t="str">
        <f>IF(ISBLANK(A1923),"",IF(ISERROR(VLOOKUP(A1923,'Cadastro-Estoque'!A:G,1,FALSE)),"Produto não cadastrado",VLOOKUP(A1923,'Cadastro-Estoque'!A:G,2,FALSE)))</f>
        <v/>
      </c>
      <c r="H1923" s="2" t="str">
        <f>IF(ISERROR(VLOOKUP(A1923,'Cadastro-Estoque'!A:G,1,FALSE)),"",VLOOKUP(A1923,'Cadastro-Estoque'!A:G,3,FALSE))</f>
        <v/>
      </c>
    </row>
    <row r="1924" spans="5:8" ht="18.75" customHeight="1" x14ac:dyDescent="0.25">
      <c r="E1924" s="2" t="str">
        <f t="shared" si="30"/>
        <v/>
      </c>
      <c r="F1924" s="2" t="str">
        <f>IF(ISBLANK(A1924),"",IF(ISERROR(VLOOKUP(A1924,'Cadastro-Estoque'!A:G,1,FALSE)),"Produto não cadastrado",VLOOKUP(A1924,'Cadastro-Estoque'!A:G,4,FALSE)))</f>
        <v/>
      </c>
      <c r="G1924" s="2" t="str">
        <f>IF(ISBLANK(A1924),"",IF(ISERROR(VLOOKUP(A1924,'Cadastro-Estoque'!A:G,1,FALSE)),"Produto não cadastrado",VLOOKUP(A1924,'Cadastro-Estoque'!A:G,2,FALSE)))</f>
        <v/>
      </c>
      <c r="H1924" s="2" t="str">
        <f>IF(ISERROR(VLOOKUP(A1924,'Cadastro-Estoque'!A:G,1,FALSE)),"",VLOOKUP(A1924,'Cadastro-Estoque'!A:G,3,FALSE))</f>
        <v/>
      </c>
    </row>
    <row r="1925" spans="5:8" ht="18.75" customHeight="1" x14ac:dyDescent="0.25">
      <c r="E1925" s="2" t="str">
        <f t="shared" si="30"/>
        <v/>
      </c>
      <c r="F1925" s="2" t="str">
        <f>IF(ISBLANK(A1925),"",IF(ISERROR(VLOOKUP(A1925,'Cadastro-Estoque'!A:G,1,FALSE)),"Produto não cadastrado",VLOOKUP(A1925,'Cadastro-Estoque'!A:G,4,FALSE)))</f>
        <v/>
      </c>
      <c r="G1925" s="2" t="str">
        <f>IF(ISBLANK(A1925),"",IF(ISERROR(VLOOKUP(A1925,'Cadastro-Estoque'!A:G,1,FALSE)),"Produto não cadastrado",VLOOKUP(A1925,'Cadastro-Estoque'!A:G,2,FALSE)))</f>
        <v/>
      </c>
      <c r="H1925" s="2" t="str">
        <f>IF(ISERROR(VLOOKUP(A1925,'Cadastro-Estoque'!A:G,1,FALSE)),"",VLOOKUP(A1925,'Cadastro-Estoque'!A:G,3,FALSE))</f>
        <v/>
      </c>
    </row>
    <row r="1926" spans="5:8" ht="18.75" customHeight="1" x14ac:dyDescent="0.25">
      <c r="E1926" s="2" t="str">
        <f t="shared" si="30"/>
        <v/>
      </c>
      <c r="F1926" s="2" t="str">
        <f>IF(ISBLANK(A1926),"",IF(ISERROR(VLOOKUP(A1926,'Cadastro-Estoque'!A:G,1,FALSE)),"Produto não cadastrado",VLOOKUP(A1926,'Cadastro-Estoque'!A:G,4,FALSE)))</f>
        <v/>
      </c>
      <c r="G1926" s="2" t="str">
        <f>IF(ISBLANK(A1926),"",IF(ISERROR(VLOOKUP(A1926,'Cadastro-Estoque'!A:G,1,FALSE)),"Produto não cadastrado",VLOOKUP(A1926,'Cadastro-Estoque'!A:G,2,FALSE)))</f>
        <v/>
      </c>
      <c r="H1926" s="2" t="str">
        <f>IF(ISERROR(VLOOKUP(A1926,'Cadastro-Estoque'!A:G,1,FALSE)),"",VLOOKUP(A1926,'Cadastro-Estoque'!A:G,3,FALSE))</f>
        <v/>
      </c>
    </row>
    <row r="1927" spans="5:8" ht="18.75" customHeight="1" x14ac:dyDescent="0.25">
      <c r="E1927" s="2" t="str">
        <f t="shared" si="30"/>
        <v/>
      </c>
      <c r="F1927" s="2" t="str">
        <f>IF(ISBLANK(A1927),"",IF(ISERROR(VLOOKUP(A1927,'Cadastro-Estoque'!A:G,1,FALSE)),"Produto não cadastrado",VLOOKUP(A1927,'Cadastro-Estoque'!A:G,4,FALSE)))</f>
        <v/>
      </c>
      <c r="G1927" s="2" t="str">
        <f>IF(ISBLANK(A1927),"",IF(ISERROR(VLOOKUP(A1927,'Cadastro-Estoque'!A:G,1,FALSE)),"Produto não cadastrado",VLOOKUP(A1927,'Cadastro-Estoque'!A:G,2,FALSE)))</f>
        <v/>
      </c>
      <c r="H1927" s="2" t="str">
        <f>IF(ISERROR(VLOOKUP(A1927,'Cadastro-Estoque'!A:G,1,FALSE)),"",VLOOKUP(A1927,'Cadastro-Estoque'!A:G,3,FALSE))</f>
        <v/>
      </c>
    </row>
    <row r="1928" spans="5:8" ht="18.75" customHeight="1" x14ac:dyDescent="0.25">
      <c r="E1928" s="2" t="str">
        <f t="shared" si="30"/>
        <v/>
      </c>
      <c r="F1928" s="2" t="str">
        <f>IF(ISBLANK(A1928),"",IF(ISERROR(VLOOKUP(A1928,'Cadastro-Estoque'!A:G,1,FALSE)),"Produto não cadastrado",VLOOKUP(A1928,'Cadastro-Estoque'!A:G,4,FALSE)))</f>
        <v/>
      </c>
      <c r="G1928" s="2" t="str">
        <f>IF(ISBLANK(A1928),"",IF(ISERROR(VLOOKUP(A1928,'Cadastro-Estoque'!A:G,1,FALSE)),"Produto não cadastrado",VLOOKUP(A1928,'Cadastro-Estoque'!A:G,2,FALSE)))</f>
        <v/>
      </c>
      <c r="H1928" s="2" t="str">
        <f>IF(ISERROR(VLOOKUP(A1928,'Cadastro-Estoque'!A:G,1,FALSE)),"",VLOOKUP(A1928,'Cadastro-Estoque'!A:G,3,FALSE))</f>
        <v/>
      </c>
    </row>
    <row r="1929" spans="5:8" ht="18.75" customHeight="1" x14ac:dyDescent="0.25">
      <c r="E1929" s="2" t="str">
        <f t="shared" si="30"/>
        <v/>
      </c>
      <c r="F1929" s="2" t="str">
        <f>IF(ISBLANK(A1929),"",IF(ISERROR(VLOOKUP(A1929,'Cadastro-Estoque'!A:G,1,FALSE)),"Produto não cadastrado",VLOOKUP(A1929,'Cadastro-Estoque'!A:G,4,FALSE)))</f>
        <v/>
      </c>
      <c r="G1929" s="2" t="str">
        <f>IF(ISBLANK(A1929),"",IF(ISERROR(VLOOKUP(A1929,'Cadastro-Estoque'!A:G,1,FALSE)),"Produto não cadastrado",VLOOKUP(A1929,'Cadastro-Estoque'!A:G,2,FALSE)))</f>
        <v/>
      </c>
      <c r="H1929" s="2" t="str">
        <f>IF(ISERROR(VLOOKUP(A1929,'Cadastro-Estoque'!A:G,1,FALSE)),"",VLOOKUP(A1929,'Cadastro-Estoque'!A:G,3,FALSE))</f>
        <v/>
      </c>
    </row>
    <row r="1930" spans="5:8" ht="18.75" customHeight="1" x14ac:dyDescent="0.25">
      <c r="E1930" s="2" t="str">
        <f t="shared" si="30"/>
        <v/>
      </c>
      <c r="F1930" s="2" t="str">
        <f>IF(ISBLANK(A1930),"",IF(ISERROR(VLOOKUP(A1930,'Cadastro-Estoque'!A:G,1,FALSE)),"Produto não cadastrado",VLOOKUP(A1930,'Cadastro-Estoque'!A:G,4,FALSE)))</f>
        <v/>
      </c>
      <c r="G1930" s="2" t="str">
        <f>IF(ISBLANK(A1930),"",IF(ISERROR(VLOOKUP(A1930,'Cadastro-Estoque'!A:G,1,FALSE)),"Produto não cadastrado",VLOOKUP(A1930,'Cadastro-Estoque'!A:G,2,FALSE)))</f>
        <v/>
      </c>
      <c r="H1930" s="2" t="str">
        <f>IF(ISERROR(VLOOKUP(A1930,'Cadastro-Estoque'!A:G,1,FALSE)),"",VLOOKUP(A1930,'Cadastro-Estoque'!A:G,3,FALSE))</f>
        <v/>
      </c>
    </row>
    <row r="1931" spans="5:8" ht="18.75" customHeight="1" x14ac:dyDescent="0.25">
      <c r="E1931" s="2" t="str">
        <f t="shared" si="30"/>
        <v/>
      </c>
      <c r="F1931" s="2" t="str">
        <f>IF(ISBLANK(A1931),"",IF(ISERROR(VLOOKUP(A1931,'Cadastro-Estoque'!A:G,1,FALSE)),"Produto não cadastrado",VLOOKUP(A1931,'Cadastro-Estoque'!A:G,4,FALSE)))</f>
        <v/>
      </c>
      <c r="G1931" s="2" t="str">
        <f>IF(ISBLANK(A1931),"",IF(ISERROR(VLOOKUP(A1931,'Cadastro-Estoque'!A:G,1,FALSE)),"Produto não cadastrado",VLOOKUP(A1931,'Cadastro-Estoque'!A:G,2,FALSE)))</f>
        <v/>
      </c>
      <c r="H1931" s="2" t="str">
        <f>IF(ISERROR(VLOOKUP(A1931,'Cadastro-Estoque'!A:G,1,FALSE)),"",VLOOKUP(A1931,'Cadastro-Estoque'!A:G,3,FALSE))</f>
        <v/>
      </c>
    </row>
    <row r="1932" spans="5:8" ht="18.75" customHeight="1" x14ac:dyDescent="0.25">
      <c r="E1932" s="2" t="str">
        <f t="shared" si="30"/>
        <v/>
      </c>
      <c r="F1932" s="2" t="str">
        <f>IF(ISBLANK(A1932),"",IF(ISERROR(VLOOKUP(A1932,'Cadastro-Estoque'!A:G,1,FALSE)),"Produto não cadastrado",VLOOKUP(A1932,'Cadastro-Estoque'!A:G,4,FALSE)))</f>
        <v/>
      </c>
      <c r="G1932" s="2" t="str">
        <f>IF(ISBLANK(A1932),"",IF(ISERROR(VLOOKUP(A1932,'Cadastro-Estoque'!A:G,1,FALSE)),"Produto não cadastrado",VLOOKUP(A1932,'Cadastro-Estoque'!A:G,2,FALSE)))</f>
        <v/>
      </c>
      <c r="H1932" s="2" t="str">
        <f>IF(ISERROR(VLOOKUP(A1932,'Cadastro-Estoque'!A:G,1,FALSE)),"",VLOOKUP(A1932,'Cadastro-Estoque'!A:G,3,FALSE))</f>
        <v/>
      </c>
    </row>
    <row r="1933" spans="5:8" ht="18.75" customHeight="1" x14ac:dyDescent="0.25">
      <c r="E1933" s="2" t="str">
        <f t="shared" si="30"/>
        <v/>
      </c>
      <c r="F1933" s="2" t="str">
        <f>IF(ISBLANK(A1933),"",IF(ISERROR(VLOOKUP(A1933,'Cadastro-Estoque'!A:G,1,FALSE)),"Produto não cadastrado",VLOOKUP(A1933,'Cadastro-Estoque'!A:G,4,FALSE)))</f>
        <v/>
      </c>
      <c r="G1933" s="2" t="str">
        <f>IF(ISBLANK(A1933),"",IF(ISERROR(VLOOKUP(A1933,'Cadastro-Estoque'!A:G,1,FALSE)),"Produto não cadastrado",VLOOKUP(A1933,'Cadastro-Estoque'!A:G,2,FALSE)))</f>
        <v/>
      </c>
      <c r="H1933" s="2" t="str">
        <f>IF(ISERROR(VLOOKUP(A1933,'Cadastro-Estoque'!A:G,1,FALSE)),"",VLOOKUP(A1933,'Cadastro-Estoque'!A:G,3,FALSE))</f>
        <v/>
      </c>
    </row>
    <row r="1934" spans="5:8" ht="18.75" customHeight="1" x14ac:dyDescent="0.25">
      <c r="E1934" s="2" t="str">
        <f t="shared" si="30"/>
        <v/>
      </c>
      <c r="F1934" s="2" t="str">
        <f>IF(ISBLANK(A1934),"",IF(ISERROR(VLOOKUP(A1934,'Cadastro-Estoque'!A:G,1,FALSE)),"Produto não cadastrado",VLOOKUP(A1934,'Cadastro-Estoque'!A:G,4,FALSE)))</f>
        <v/>
      </c>
      <c r="G1934" s="2" t="str">
        <f>IF(ISBLANK(A1934),"",IF(ISERROR(VLOOKUP(A1934,'Cadastro-Estoque'!A:G,1,FALSE)),"Produto não cadastrado",VLOOKUP(A1934,'Cadastro-Estoque'!A:G,2,FALSE)))</f>
        <v/>
      </c>
      <c r="H1934" s="2" t="str">
        <f>IF(ISERROR(VLOOKUP(A1934,'Cadastro-Estoque'!A:G,1,FALSE)),"",VLOOKUP(A1934,'Cadastro-Estoque'!A:G,3,FALSE))</f>
        <v/>
      </c>
    </row>
    <row r="1935" spans="5:8" ht="18.75" customHeight="1" x14ac:dyDescent="0.25">
      <c r="E1935" s="2" t="str">
        <f t="shared" si="30"/>
        <v/>
      </c>
      <c r="F1935" s="2" t="str">
        <f>IF(ISBLANK(A1935),"",IF(ISERROR(VLOOKUP(A1935,'Cadastro-Estoque'!A:G,1,FALSE)),"Produto não cadastrado",VLOOKUP(A1935,'Cadastro-Estoque'!A:G,4,FALSE)))</f>
        <v/>
      </c>
      <c r="G1935" s="2" t="str">
        <f>IF(ISBLANK(A1935),"",IF(ISERROR(VLOOKUP(A1935,'Cadastro-Estoque'!A:G,1,FALSE)),"Produto não cadastrado",VLOOKUP(A1935,'Cadastro-Estoque'!A:G,2,FALSE)))</f>
        <v/>
      </c>
      <c r="H1935" s="2" t="str">
        <f>IF(ISERROR(VLOOKUP(A1935,'Cadastro-Estoque'!A:G,1,FALSE)),"",VLOOKUP(A1935,'Cadastro-Estoque'!A:G,3,FALSE))</f>
        <v/>
      </c>
    </row>
    <row r="1936" spans="5:8" ht="18.75" customHeight="1" x14ac:dyDescent="0.25">
      <c r="E1936" s="2" t="str">
        <f t="shared" si="30"/>
        <v/>
      </c>
      <c r="F1936" s="2" t="str">
        <f>IF(ISBLANK(A1936),"",IF(ISERROR(VLOOKUP(A1936,'Cadastro-Estoque'!A:G,1,FALSE)),"Produto não cadastrado",VLOOKUP(A1936,'Cadastro-Estoque'!A:G,4,FALSE)))</f>
        <v/>
      </c>
      <c r="G1936" s="2" t="str">
        <f>IF(ISBLANK(A1936),"",IF(ISERROR(VLOOKUP(A1936,'Cadastro-Estoque'!A:G,1,FALSE)),"Produto não cadastrado",VLOOKUP(A1936,'Cadastro-Estoque'!A:G,2,FALSE)))</f>
        <v/>
      </c>
      <c r="H1936" s="2" t="str">
        <f>IF(ISERROR(VLOOKUP(A1936,'Cadastro-Estoque'!A:G,1,FALSE)),"",VLOOKUP(A1936,'Cadastro-Estoque'!A:G,3,FALSE))</f>
        <v/>
      </c>
    </row>
    <row r="1937" spans="5:8" ht="18.75" customHeight="1" x14ac:dyDescent="0.25">
      <c r="E1937" s="2" t="str">
        <f t="shared" si="30"/>
        <v/>
      </c>
      <c r="F1937" s="2" t="str">
        <f>IF(ISBLANK(A1937),"",IF(ISERROR(VLOOKUP(A1937,'Cadastro-Estoque'!A:G,1,FALSE)),"Produto não cadastrado",VLOOKUP(A1937,'Cadastro-Estoque'!A:G,4,FALSE)))</f>
        <v/>
      </c>
      <c r="G1937" s="2" t="str">
        <f>IF(ISBLANK(A1937),"",IF(ISERROR(VLOOKUP(A1937,'Cadastro-Estoque'!A:G,1,FALSE)),"Produto não cadastrado",VLOOKUP(A1937,'Cadastro-Estoque'!A:G,2,FALSE)))</f>
        <v/>
      </c>
      <c r="H1937" s="2" t="str">
        <f>IF(ISERROR(VLOOKUP(A1937,'Cadastro-Estoque'!A:G,1,FALSE)),"",VLOOKUP(A1937,'Cadastro-Estoque'!A:G,3,FALSE))</f>
        <v/>
      </c>
    </row>
    <row r="1938" spans="5:8" ht="18.75" customHeight="1" x14ac:dyDescent="0.25">
      <c r="E1938" s="2" t="str">
        <f t="shared" si="30"/>
        <v/>
      </c>
      <c r="F1938" s="2" t="str">
        <f>IF(ISBLANK(A1938),"",IF(ISERROR(VLOOKUP(A1938,'Cadastro-Estoque'!A:G,1,FALSE)),"Produto não cadastrado",VLOOKUP(A1938,'Cadastro-Estoque'!A:G,4,FALSE)))</f>
        <v/>
      </c>
      <c r="G1938" s="2" t="str">
        <f>IF(ISBLANK(A1938),"",IF(ISERROR(VLOOKUP(A1938,'Cadastro-Estoque'!A:G,1,FALSE)),"Produto não cadastrado",VLOOKUP(A1938,'Cadastro-Estoque'!A:G,2,FALSE)))</f>
        <v/>
      </c>
      <c r="H1938" s="2" t="str">
        <f>IF(ISERROR(VLOOKUP(A1938,'Cadastro-Estoque'!A:G,1,FALSE)),"",VLOOKUP(A1938,'Cadastro-Estoque'!A:G,3,FALSE))</f>
        <v/>
      </c>
    </row>
    <row r="1939" spans="5:8" ht="18.75" customHeight="1" x14ac:dyDescent="0.25">
      <c r="E1939" s="2" t="str">
        <f t="shared" si="30"/>
        <v/>
      </c>
      <c r="F1939" s="2" t="str">
        <f>IF(ISBLANK(A1939),"",IF(ISERROR(VLOOKUP(A1939,'Cadastro-Estoque'!A:G,1,FALSE)),"Produto não cadastrado",VLOOKUP(A1939,'Cadastro-Estoque'!A:G,4,FALSE)))</f>
        <v/>
      </c>
      <c r="G1939" s="2" t="str">
        <f>IF(ISBLANK(A1939),"",IF(ISERROR(VLOOKUP(A1939,'Cadastro-Estoque'!A:G,1,FALSE)),"Produto não cadastrado",VLOOKUP(A1939,'Cadastro-Estoque'!A:G,2,FALSE)))</f>
        <v/>
      </c>
      <c r="H1939" s="2" t="str">
        <f>IF(ISERROR(VLOOKUP(A1939,'Cadastro-Estoque'!A:G,1,FALSE)),"",VLOOKUP(A1939,'Cadastro-Estoque'!A:G,3,FALSE))</f>
        <v/>
      </c>
    </row>
    <row r="1940" spans="5:8" ht="18.75" customHeight="1" x14ac:dyDescent="0.25">
      <c r="E1940" s="2" t="str">
        <f t="shared" si="30"/>
        <v/>
      </c>
      <c r="F1940" s="2" t="str">
        <f>IF(ISBLANK(A1940),"",IF(ISERROR(VLOOKUP(A1940,'Cadastro-Estoque'!A:G,1,FALSE)),"Produto não cadastrado",VLOOKUP(A1940,'Cadastro-Estoque'!A:G,4,FALSE)))</f>
        <v/>
      </c>
      <c r="G1940" s="2" t="str">
        <f>IF(ISBLANK(A1940),"",IF(ISERROR(VLOOKUP(A1940,'Cadastro-Estoque'!A:G,1,FALSE)),"Produto não cadastrado",VLOOKUP(A1940,'Cadastro-Estoque'!A:G,2,FALSE)))</f>
        <v/>
      </c>
      <c r="H1940" s="2" t="str">
        <f>IF(ISERROR(VLOOKUP(A1940,'Cadastro-Estoque'!A:G,1,FALSE)),"",VLOOKUP(A1940,'Cadastro-Estoque'!A:G,3,FALSE))</f>
        <v/>
      </c>
    </row>
    <row r="1941" spans="5:8" ht="18.75" customHeight="1" x14ac:dyDescent="0.25">
      <c r="E1941" s="2" t="str">
        <f t="shared" si="30"/>
        <v/>
      </c>
      <c r="F1941" s="2" t="str">
        <f>IF(ISBLANK(A1941),"",IF(ISERROR(VLOOKUP(A1941,'Cadastro-Estoque'!A:G,1,FALSE)),"Produto não cadastrado",VLOOKUP(A1941,'Cadastro-Estoque'!A:G,4,FALSE)))</f>
        <v/>
      </c>
      <c r="G1941" s="2" t="str">
        <f>IF(ISBLANK(A1941),"",IF(ISERROR(VLOOKUP(A1941,'Cadastro-Estoque'!A:G,1,FALSE)),"Produto não cadastrado",VLOOKUP(A1941,'Cadastro-Estoque'!A:G,2,FALSE)))</f>
        <v/>
      </c>
      <c r="H1941" s="2" t="str">
        <f>IF(ISERROR(VLOOKUP(A1941,'Cadastro-Estoque'!A:G,1,FALSE)),"",VLOOKUP(A1941,'Cadastro-Estoque'!A:G,3,FALSE))</f>
        <v/>
      </c>
    </row>
    <row r="1942" spans="5:8" ht="18.75" customHeight="1" x14ac:dyDescent="0.25">
      <c r="E1942" s="2" t="str">
        <f t="shared" si="30"/>
        <v/>
      </c>
      <c r="F1942" s="2" t="str">
        <f>IF(ISBLANK(A1942),"",IF(ISERROR(VLOOKUP(A1942,'Cadastro-Estoque'!A:G,1,FALSE)),"Produto não cadastrado",VLOOKUP(A1942,'Cadastro-Estoque'!A:G,4,FALSE)))</f>
        <v/>
      </c>
      <c r="G1942" s="2" t="str">
        <f>IF(ISBLANK(A1942),"",IF(ISERROR(VLOOKUP(A1942,'Cadastro-Estoque'!A:G,1,FALSE)),"Produto não cadastrado",VLOOKUP(A1942,'Cadastro-Estoque'!A:G,2,FALSE)))</f>
        <v/>
      </c>
      <c r="H1942" s="2" t="str">
        <f>IF(ISERROR(VLOOKUP(A1942,'Cadastro-Estoque'!A:G,1,FALSE)),"",VLOOKUP(A1942,'Cadastro-Estoque'!A:G,3,FALSE))</f>
        <v/>
      </c>
    </row>
    <row r="1943" spans="5:8" ht="18.75" customHeight="1" x14ac:dyDescent="0.25">
      <c r="E1943" s="2" t="str">
        <f t="shared" si="30"/>
        <v/>
      </c>
      <c r="F1943" s="2" t="str">
        <f>IF(ISBLANK(A1943),"",IF(ISERROR(VLOOKUP(A1943,'Cadastro-Estoque'!A:G,1,FALSE)),"Produto não cadastrado",VLOOKUP(A1943,'Cadastro-Estoque'!A:G,4,FALSE)))</f>
        <v/>
      </c>
      <c r="G1943" s="2" t="str">
        <f>IF(ISBLANK(A1943),"",IF(ISERROR(VLOOKUP(A1943,'Cadastro-Estoque'!A:G,1,FALSE)),"Produto não cadastrado",VLOOKUP(A1943,'Cadastro-Estoque'!A:G,2,FALSE)))</f>
        <v/>
      </c>
      <c r="H1943" s="2" t="str">
        <f>IF(ISERROR(VLOOKUP(A1943,'Cadastro-Estoque'!A:G,1,FALSE)),"",VLOOKUP(A1943,'Cadastro-Estoque'!A:G,3,FALSE))</f>
        <v/>
      </c>
    </row>
    <row r="1944" spans="5:8" ht="18.75" customHeight="1" x14ac:dyDescent="0.25">
      <c r="E1944" s="2" t="str">
        <f t="shared" si="30"/>
        <v/>
      </c>
      <c r="F1944" s="2" t="str">
        <f>IF(ISBLANK(A1944),"",IF(ISERROR(VLOOKUP(A1944,'Cadastro-Estoque'!A:G,1,FALSE)),"Produto não cadastrado",VLOOKUP(A1944,'Cadastro-Estoque'!A:G,4,FALSE)))</f>
        <v/>
      </c>
      <c r="G1944" s="2" t="str">
        <f>IF(ISBLANK(A1944),"",IF(ISERROR(VLOOKUP(A1944,'Cadastro-Estoque'!A:G,1,FALSE)),"Produto não cadastrado",VLOOKUP(A1944,'Cadastro-Estoque'!A:G,2,FALSE)))</f>
        <v/>
      </c>
      <c r="H1944" s="2" t="str">
        <f>IF(ISERROR(VLOOKUP(A1944,'Cadastro-Estoque'!A:G,1,FALSE)),"",VLOOKUP(A1944,'Cadastro-Estoque'!A:G,3,FALSE))</f>
        <v/>
      </c>
    </row>
    <row r="1945" spans="5:8" ht="18.75" customHeight="1" x14ac:dyDescent="0.25">
      <c r="E1945" s="2" t="str">
        <f t="shared" si="30"/>
        <v/>
      </c>
      <c r="F1945" s="2" t="str">
        <f>IF(ISBLANK(A1945),"",IF(ISERROR(VLOOKUP(A1945,'Cadastro-Estoque'!A:G,1,FALSE)),"Produto não cadastrado",VLOOKUP(A1945,'Cadastro-Estoque'!A:G,4,FALSE)))</f>
        <v/>
      </c>
      <c r="G1945" s="2" t="str">
        <f>IF(ISBLANK(A1945),"",IF(ISERROR(VLOOKUP(A1945,'Cadastro-Estoque'!A:G,1,FALSE)),"Produto não cadastrado",VLOOKUP(A1945,'Cadastro-Estoque'!A:G,2,FALSE)))</f>
        <v/>
      </c>
      <c r="H1945" s="2" t="str">
        <f>IF(ISERROR(VLOOKUP(A1945,'Cadastro-Estoque'!A:G,1,FALSE)),"",VLOOKUP(A1945,'Cadastro-Estoque'!A:G,3,FALSE))</f>
        <v/>
      </c>
    </row>
    <row r="1946" spans="5:8" ht="18.75" customHeight="1" x14ac:dyDescent="0.25">
      <c r="E1946" s="2" t="str">
        <f t="shared" si="30"/>
        <v/>
      </c>
      <c r="F1946" s="2" t="str">
        <f>IF(ISBLANK(A1946),"",IF(ISERROR(VLOOKUP(A1946,'Cadastro-Estoque'!A:G,1,FALSE)),"Produto não cadastrado",VLOOKUP(A1946,'Cadastro-Estoque'!A:G,4,FALSE)))</f>
        <v/>
      </c>
      <c r="G1946" s="2" t="str">
        <f>IF(ISBLANK(A1946),"",IF(ISERROR(VLOOKUP(A1946,'Cadastro-Estoque'!A:G,1,FALSE)),"Produto não cadastrado",VLOOKUP(A1946,'Cadastro-Estoque'!A:G,2,FALSE)))</f>
        <v/>
      </c>
      <c r="H1946" s="2" t="str">
        <f>IF(ISERROR(VLOOKUP(A1946,'Cadastro-Estoque'!A:G,1,FALSE)),"",VLOOKUP(A1946,'Cadastro-Estoque'!A:G,3,FALSE))</f>
        <v/>
      </c>
    </row>
    <row r="1947" spans="5:8" ht="18.75" customHeight="1" x14ac:dyDescent="0.25">
      <c r="E1947" s="2" t="str">
        <f t="shared" si="30"/>
        <v/>
      </c>
      <c r="F1947" s="2" t="str">
        <f>IF(ISBLANK(A1947),"",IF(ISERROR(VLOOKUP(A1947,'Cadastro-Estoque'!A:G,1,FALSE)),"Produto não cadastrado",VLOOKUP(A1947,'Cadastro-Estoque'!A:G,4,FALSE)))</f>
        <v/>
      </c>
      <c r="G1947" s="2" t="str">
        <f>IF(ISBLANK(A1947),"",IF(ISERROR(VLOOKUP(A1947,'Cadastro-Estoque'!A:G,1,FALSE)),"Produto não cadastrado",VLOOKUP(A1947,'Cadastro-Estoque'!A:G,2,FALSE)))</f>
        <v/>
      </c>
      <c r="H1947" s="2" t="str">
        <f>IF(ISERROR(VLOOKUP(A1947,'Cadastro-Estoque'!A:G,1,FALSE)),"",VLOOKUP(A1947,'Cadastro-Estoque'!A:G,3,FALSE))</f>
        <v/>
      </c>
    </row>
    <row r="1948" spans="5:8" ht="18.75" customHeight="1" x14ac:dyDescent="0.25">
      <c r="E1948" s="2" t="str">
        <f t="shared" si="30"/>
        <v/>
      </c>
      <c r="F1948" s="2" t="str">
        <f>IF(ISBLANK(A1948),"",IF(ISERROR(VLOOKUP(A1948,'Cadastro-Estoque'!A:G,1,FALSE)),"Produto não cadastrado",VLOOKUP(A1948,'Cadastro-Estoque'!A:G,4,FALSE)))</f>
        <v/>
      </c>
      <c r="G1948" s="2" t="str">
        <f>IF(ISBLANK(A1948),"",IF(ISERROR(VLOOKUP(A1948,'Cadastro-Estoque'!A:G,1,FALSE)),"Produto não cadastrado",VLOOKUP(A1948,'Cadastro-Estoque'!A:G,2,FALSE)))</f>
        <v/>
      </c>
      <c r="H1948" s="2" t="str">
        <f>IF(ISERROR(VLOOKUP(A1948,'Cadastro-Estoque'!A:G,1,FALSE)),"",VLOOKUP(A1948,'Cadastro-Estoque'!A:G,3,FALSE))</f>
        <v/>
      </c>
    </row>
    <row r="1949" spans="5:8" ht="18.75" customHeight="1" x14ac:dyDescent="0.25">
      <c r="E1949" s="2" t="str">
        <f t="shared" si="30"/>
        <v/>
      </c>
      <c r="F1949" s="2" t="str">
        <f>IF(ISBLANK(A1949),"",IF(ISERROR(VLOOKUP(A1949,'Cadastro-Estoque'!A:G,1,FALSE)),"Produto não cadastrado",VLOOKUP(A1949,'Cadastro-Estoque'!A:G,4,FALSE)))</f>
        <v/>
      </c>
      <c r="G1949" s="2" t="str">
        <f>IF(ISBLANK(A1949),"",IF(ISERROR(VLOOKUP(A1949,'Cadastro-Estoque'!A:G,1,FALSE)),"Produto não cadastrado",VLOOKUP(A1949,'Cadastro-Estoque'!A:G,2,FALSE)))</f>
        <v/>
      </c>
      <c r="H1949" s="2" t="str">
        <f>IF(ISERROR(VLOOKUP(A1949,'Cadastro-Estoque'!A:G,1,FALSE)),"",VLOOKUP(A1949,'Cadastro-Estoque'!A:G,3,FALSE))</f>
        <v/>
      </c>
    </row>
    <row r="1950" spans="5:8" ht="18.75" customHeight="1" x14ac:dyDescent="0.25">
      <c r="E1950" s="2" t="str">
        <f t="shared" si="30"/>
        <v/>
      </c>
      <c r="F1950" s="2" t="str">
        <f>IF(ISBLANK(A1950),"",IF(ISERROR(VLOOKUP(A1950,'Cadastro-Estoque'!A:G,1,FALSE)),"Produto não cadastrado",VLOOKUP(A1950,'Cadastro-Estoque'!A:G,4,FALSE)))</f>
        <v/>
      </c>
      <c r="G1950" s="2" t="str">
        <f>IF(ISBLANK(A1950),"",IF(ISERROR(VLOOKUP(A1950,'Cadastro-Estoque'!A:G,1,FALSE)),"Produto não cadastrado",VLOOKUP(A1950,'Cadastro-Estoque'!A:G,2,FALSE)))</f>
        <v/>
      </c>
      <c r="H1950" s="2" t="str">
        <f>IF(ISERROR(VLOOKUP(A1950,'Cadastro-Estoque'!A:G,1,FALSE)),"",VLOOKUP(A1950,'Cadastro-Estoque'!A:G,3,FALSE))</f>
        <v/>
      </c>
    </row>
    <row r="1951" spans="5:8" ht="18.75" customHeight="1" x14ac:dyDescent="0.25">
      <c r="E1951" s="2" t="str">
        <f t="shared" si="30"/>
        <v/>
      </c>
      <c r="F1951" s="2" t="str">
        <f>IF(ISBLANK(A1951),"",IF(ISERROR(VLOOKUP(A1951,'Cadastro-Estoque'!A:G,1,FALSE)),"Produto não cadastrado",VLOOKUP(A1951,'Cadastro-Estoque'!A:G,4,FALSE)))</f>
        <v/>
      </c>
      <c r="G1951" s="2" t="str">
        <f>IF(ISBLANK(A1951),"",IF(ISERROR(VLOOKUP(A1951,'Cadastro-Estoque'!A:G,1,FALSE)),"Produto não cadastrado",VLOOKUP(A1951,'Cadastro-Estoque'!A:G,2,FALSE)))</f>
        <v/>
      </c>
      <c r="H1951" s="2" t="str">
        <f>IF(ISERROR(VLOOKUP(A1951,'Cadastro-Estoque'!A:G,1,FALSE)),"",VLOOKUP(A1951,'Cadastro-Estoque'!A:G,3,FALSE))</f>
        <v/>
      </c>
    </row>
    <row r="1952" spans="5:8" ht="18.75" customHeight="1" x14ac:dyDescent="0.25">
      <c r="E1952" s="2" t="str">
        <f t="shared" si="30"/>
        <v/>
      </c>
      <c r="F1952" s="2" t="str">
        <f>IF(ISBLANK(A1952),"",IF(ISERROR(VLOOKUP(A1952,'Cadastro-Estoque'!A:G,1,FALSE)),"Produto não cadastrado",VLOOKUP(A1952,'Cadastro-Estoque'!A:G,4,FALSE)))</f>
        <v/>
      </c>
      <c r="G1952" s="2" t="str">
        <f>IF(ISBLANK(A1952),"",IF(ISERROR(VLOOKUP(A1952,'Cadastro-Estoque'!A:G,1,FALSE)),"Produto não cadastrado",VLOOKUP(A1952,'Cadastro-Estoque'!A:G,2,FALSE)))</f>
        <v/>
      </c>
      <c r="H1952" s="2" t="str">
        <f>IF(ISERROR(VLOOKUP(A1952,'Cadastro-Estoque'!A:G,1,FALSE)),"",VLOOKUP(A1952,'Cadastro-Estoque'!A:G,3,FALSE))</f>
        <v/>
      </c>
    </row>
    <row r="1953" spans="5:8" ht="18.75" customHeight="1" x14ac:dyDescent="0.25">
      <c r="E1953" s="2" t="str">
        <f t="shared" si="30"/>
        <v/>
      </c>
      <c r="F1953" s="2" t="str">
        <f>IF(ISBLANK(A1953),"",IF(ISERROR(VLOOKUP(A1953,'Cadastro-Estoque'!A:G,1,FALSE)),"Produto não cadastrado",VLOOKUP(A1953,'Cadastro-Estoque'!A:G,4,FALSE)))</f>
        <v/>
      </c>
      <c r="G1953" s="2" t="str">
        <f>IF(ISBLANK(A1953),"",IF(ISERROR(VLOOKUP(A1953,'Cadastro-Estoque'!A:G,1,FALSE)),"Produto não cadastrado",VLOOKUP(A1953,'Cadastro-Estoque'!A:G,2,FALSE)))</f>
        <v/>
      </c>
      <c r="H1953" s="2" t="str">
        <f>IF(ISERROR(VLOOKUP(A1953,'Cadastro-Estoque'!A:G,1,FALSE)),"",VLOOKUP(A1953,'Cadastro-Estoque'!A:G,3,FALSE))</f>
        <v/>
      </c>
    </row>
    <row r="1954" spans="5:8" ht="18.75" customHeight="1" x14ac:dyDescent="0.25">
      <c r="E1954" s="2" t="str">
        <f t="shared" si="30"/>
        <v/>
      </c>
      <c r="F1954" s="2" t="str">
        <f>IF(ISBLANK(A1954),"",IF(ISERROR(VLOOKUP(A1954,'Cadastro-Estoque'!A:G,1,FALSE)),"Produto não cadastrado",VLOOKUP(A1954,'Cadastro-Estoque'!A:G,4,FALSE)))</f>
        <v/>
      </c>
      <c r="G1954" s="2" t="str">
        <f>IF(ISBLANK(A1954),"",IF(ISERROR(VLOOKUP(A1954,'Cadastro-Estoque'!A:G,1,FALSE)),"Produto não cadastrado",VLOOKUP(A1954,'Cadastro-Estoque'!A:G,2,FALSE)))</f>
        <v/>
      </c>
      <c r="H1954" s="2" t="str">
        <f>IF(ISERROR(VLOOKUP(A1954,'Cadastro-Estoque'!A:G,1,FALSE)),"",VLOOKUP(A1954,'Cadastro-Estoque'!A:G,3,FALSE))</f>
        <v/>
      </c>
    </row>
    <row r="1955" spans="5:8" ht="18.75" customHeight="1" x14ac:dyDescent="0.25">
      <c r="E1955" s="2" t="str">
        <f t="shared" si="30"/>
        <v/>
      </c>
      <c r="F1955" s="2" t="str">
        <f>IF(ISBLANK(A1955),"",IF(ISERROR(VLOOKUP(A1955,'Cadastro-Estoque'!A:G,1,FALSE)),"Produto não cadastrado",VLOOKUP(A1955,'Cadastro-Estoque'!A:G,4,FALSE)))</f>
        <v/>
      </c>
      <c r="G1955" s="2" t="str">
        <f>IF(ISBLANK(A1955),"",IF(ISERROR(VLOOKUP(A1955,'Cadastro-Estoque'!A:G,1,FALSE)),"Produto não cadastrado",VLOOKUP(A1955,'Cadastro-Estoque'!A:G,2,FALSE)))</f>
        <v/>
      </c>
      <c r="H1955" s="2" t="str">
        <f>IF(ISERROR(VLOOKUP(A1955,'Cadastro-Estoque'!A:G,1,FALSE)),"",VLOOKUP(A1955,'Cadastro-Estoque'!A:G,3,FALSE))</f>
        <v/>
      </c>
    </row>
    <row r="1956" spans="5:8" ht="18.75" customHeight="1" x14ac:dyDescent="0.25">
      <c r="E1956" s="2" t="str">
        <f t="shared" si="30"/>
        <v/>
      </c>
      <c r="F1956" s="2" t="str">
        <f>IF(ISBLANK(A1956),"",IF(ISERROR(VLOOKUP(A1956,'Cadastro-Estoque'!A:G,1,FALSE)),"Produto não cadastrado",VLOOKUP(A1956,'Cadastro-Estoque'!A:G,4,FALSE)))</f>
        <v/>
      </c>
      <c r="G1956" s="2" t="str">
        <f>IF(ISBLANK(A1956),"",IF(ISERROR(VLOOKUP(A1956,'Cadastro-Estoque'!A:G,1,FALSE)),"Produto não cadastrado",VLOOKUP(A1956,'Cadastro-Estoque'!A:G,2,FALSE)))</f>
        <v/>
      </c>
      <c r="H1956" s="2" t="str">
        <f>IF(ISERROR(VLOOKUP(A1956,'Cadastro-Estoque'!A:G,1,FALSE)),"",VLOOKUP(A1956,'Cadastro-Estoque'!A:G,3,FALSE))</f>
        <v/>
      </c>
    </row>
    <row r="1957" spans="5:8" ht="18.75" customHeight="1" x14ac:dyDescent="0.25">
      <c r="E1957" s="2" t="str">
        <f t="shared" si="30"/>
        <v/>
      </c>
      <c r="F1957" s="2" t="str">
        <f>IF(ISBLANK(A1957),"",IF(ISERROR(VLOOKUP(A1957,'Cadastro-Estoque'!A:G,1,FALSE)),"Produto não cadastrado",VLOOKUP(A1957,'Cadastro-Estoque'!A:G,4,FALSE)))</f>
        <v/>
      </c>
      <c r="G1957" s="2" t="str">
        <f>IF(ISBLANK(A1957),"",IF(ISERROR(VLOOKUP(A1957,'Cadastro-Estoque'!A:G,1,FALSE)),"Produto não cadastrado",VLOOKUP(A1957,'Cadastro-Estoque'!A:G,2,FALSE)))</f>
        <v/>
      </c>
      <c r="H1957" s="2" t="str">
        <f>IF(ISERROR(VLOOKUP(A1957,'Cadastro-Estoque'!A:G,1,FALSE)),"",VLOOKUP(A1957,'Cadastro-Estoque'!A:G,3,FALSE))</f>
        <v/>
      </c>
    </row>
    <row r="1958" spans="5:8" ht="18.75" customHeight="1" x14ac:dyDescent="0.25">
      <c r="E1958" s="2" t="str">
        <f t="shared" si="30"/>
        <v/>
      </c>
      <c r="F1958" s="2" t="str">
        <f>IF(ISBLANK(A1958),"",IF(ISERROR(VLOOKUP(A1958,'Cadastro-Estoque'!A:G,1,FALSE)),"Produto não cadastrado",VLOOKUP(A1958,'Cadastro-Estoque'!A:G,4,FALSE)))</f>
        <v/>
      </c>
      <c r="G1958" s="2" t="str">
        <f>IF(ISBLANK(A1958),"",IF(ISERROR(VLOOKUP(A1958,'Cadastro-Estoque'!A:G,1,FALSE)),"Produto não cadastrado",VLOOKUP(A1958,'Cadastro-Estoque'!A:G,2,FALSE)))</f>
        <v/>
      </c>
      <c r="H1958" s="2" t="str">
        <f>IF(ISERROR(VLOOKUP(A1958,'Cadastro-Estoque'!A:G,1,FALSE)),"",VLOOKUP(A1958,'Cadastro-Estoque'!A:G,3,FALSE))</f>
        <v/>
      </c>
    </row>
    <row r="1959" spans="5:8" ht="18.75" customHeight="1" x14ac:dyDescent="0.25">
      <c r="E1959" s="2" t="str">
        <f t="shared" si="30"/>
        <v/>
      </c>
      <c r="F1959" s="2" t="str">
        <f>IF(ISBLANK(A1959),"",IF(ISERROR(VLOOKUP(A1959,'Cadastro-Estoque'!A:G,1,FALSE)),"Produto não cadastrado",VLOOKUP(A1959,'Cadastro-Estoque'!A:G,4,FALSE)))</f>
        <v/>
      </c>
      <c r="G1959" s="2" t="str">
        <f>IF(ISBLANK(A1959),"",IF(ISERROR(VLOOKUP(A1959,'Cadastro-Estoque'!A:G,1,FALSE)),"Produto não cadastrado",VLOOKUP(A1959,'Cadastro-Estoque'!A:G,2,FALSE)))</f>
        <v/>
      </c>
      <c r="H1959" s="2" t="str">
        <f>IF(ISERROR(VLOOKUP(A1959,'Cadastro-Estoque'!A:G,1,FALSE)),"",VLOOKUP(A1959,'Cadastro-Estoque'!A:G,3,FALSE))</f>
        <v/>
      </c>
    </row>
    <row r="1960" spans="5:8" ht="18.75" customHeight="1" x14ac:dyDescent="0.25">
      <c r="E1960" s="2" t="str">
        <f t="shared" si="30"/>
        <v/>
      </c>
      <c r="F1960" s="2" t="str">
        <f>IF(ISBLANK(A1960),"",IF(ISERROR(VLOOKUP(A1960,'Cadastro-Estoque'!A:G,1,FALSE)),"Produto não cadastrado",VLOOKUP(A1960,'Cadastro-Estoque'!A:G,4,FALSE)))</f>
        <v/>
      </c>
      <c r="G1960" s="2" t="str">
        <f>IF(ISBLANK(A1960),"",IF(ISERROR(VLOOKUP(A1960,'Cadastro-Estoque'!A:G,1,FALSE)),"Produto não cadastrado",VLOOKUP(A1960,'Cadastro-Estoque'!A:G,2,FALSE)))</f>
        <v/>
      </c>
      <c r="H1960" s="2" t="str">
        <f>IF(ISERROR(VLOOKUP(A1960,'Cadastro-Estoque'!A:G,1,FALSE)),"",VLOOKUP(A1960,'Cadastro-Estoque'!A:G,3,FALSE))</f>
        <v/>
      </c>
    </row>
    <row r="1961" spans="5:8" ht="18.75" customHeight="1" x14ac:dyDescent="0.25">
      <c r="E1961" s="2" t="str">
        <f t="shared" si="30"/>
        <v/>
      </c>
      <c r="F1961" s="2" t="str">
        <f>IF(ISBLANK(A1961),"",IF(ISERROR(VLOOKUP(A1961,'Cadastro-Estoque'!A:G,1,FALSE)),"Produto não cadastrado",VLOOKUP(A1961,'Cadastro-Estoque'!A:G,4,FALSE)))</f>
        <v/>
      </c>
      <c r="G1961" s="2" t="str">
        <f>IF(ISBLANK(A1961),"",IF(ISERROR(VLOOKUP(A1961,'Cadastro-Estoque'!A:G,1,FALSE)),"Produto não cadastrado",VLOOKUP(A1961,'Cadastro-Estoque'!A:G,2,FALSE)))</f>
        <v/>
      </c>
      <c r="H1961" s="2" t="str">
        <f>IF(ISERROR(VLOOKUP(A1961,'Cadastro-Estoque'!A:G,1,FALSE)),"",VLOOKUP(A1961,'Cadastro-Estoque'!A:G,3,FALSE))</f>
        <v/>
      </c>
    </row>
    <row r="1962" spans="5:8" ht="18.75" customHeight="1" x14ac:dyDescent="0.25">
      <c r="E1962" s="2" t="str">
        <f t="shared" si="30"/>
        <v/>
      </c>
      <c r="F1962" s="2" t="str">
        <f>IF(ISBLANK(A1962),"",IF(ISERROR(VLOOKUP(A1962,'Cadastro-Estoque'!A:G,1,FALSE)),"Produto não cadastrado",VLOOKUP(A1962,'Cadastro-Estoque'!A:G,4,FALSE)))</f>
        <v/>
      </c>
      <c r="G1962" s="2" t="str">
        <f>IF(ISBLANK(A1962),"",IF(ISERROR(VLOOKUP(A1962,'Cadastro-Estoque'!A:G,1,FALSE)),"Produto não cadastrado",VLOOKUP(A1962,'Cadastro-Estoque'!A:G,2,FALSE)))</f>
        <v/>
      </c>
      <c r="H1962" s="2" t="str">
        <f>IF(ISERROR(VLOOKUP(A1962,'Cadastro-Estoque'!A:G,1,FALSE)),"",VLOOKUP(A1962,'Cadastro-Estoque'!A:G,3,FALSE))</f>
        <v/>
      </c>
    </row>
    <row r="1963" spans="5:8" ht="18.75" customHeight="1" x14ac:dyDescent="0.25">
      <c r="E1963" s="2" t="str">
        <f t="shared" si="30"/>
        <v/>
      </c>
      <c r="F1963" s="2" t="str">
        <f>IF(ISBLANK(A1963),"",IF(ISERROR(VLOOKUP(A1963,'Cadastro-Estoque'!A:G,1,FALSE)),"Produto não cadastrado",VLOOKUP(A1963,'Cadastro-Estoque'!A:G,4,FALSE)))</f>
        <v/>
      </c>
      <c r="G1963" s="2" t="str">
        <f>IF(ISBLANK(A1963),"",IF(ISERROR(VLOOKUP(A1963,'Cadastro-Estoque'!A:G,1,FALSE)),"Produto não cadastrado",VLOOKUP(A1963,'Cadastro-Estoque'!A:G,2,FALSE)))</f>
        <v/>
      </c>
      <c r="H1963" s="2" t="str">
        <f>IF(ISERROR(VLOOKUP(A1963,'Cadastro-Estoque'!A:G,1,FALSE)),"",VLOOKUP(A1963,'Cadastro-Estoque'!A:G,3,FALSE))</f>
        <v/>
      </c>
    </row>
    <row r="1964" spans="5:8" ht="18.75" customHeight="1" x14ac:dyDescent="0.25">
      <c r="E1964" s="2" t="str">
        <f t="shared" si="30"/>
        <v/>
      </c>
      <c r="F1964" s="2" t="str">
        <f>IF(ISBLANK(A1964),"",IF(ISERROR(VLOOKUP(A1964,'Cadastro-Estoque'!A:G,1,FALSE)),"Produto não cadastrado",VLOOKUP(A1964,'Cadastro-Estoque'!A:G,4,FALSE)))</f>
        <v/>
      </c>
      <c r="G1964" s="2" t="str">
        <f>IF(ISBLANK(A1964),"",IF(ISERROR(VLOOKUP(A1964,'Cadastro-Estoque'!A:G,1,FALSE)),"Produto não cadastrado",VLOOKUP(A1964,'Cadastro-Estoque'!A:G,2,FALSE)))</f>
        <v/>
      </c>
      <c r="H1964" s="2" t="str">
        <f>IF(ISERROR(VLOOKUP(A1964,'Cadastro-Estoque'!A:G,1,FALSE)),"",VLOOKUP(A1964,'Cadastro-Estoque'!A:G,3,FALSE))</f>
        <v/>
      </c>
    </row>
    <row r="1965" spans="5:8" ht="18.75" customHeight="1" x14ac:dyDescent="0.25">
      <c r="E1965" s="2" t="str">
        <f t="shared" si="30"/>
        <v/>
      </c>
      <c r="F1965" s="2" t="str">
        <f>IF(ISBLANK(A1965),"",IF(ISERROR(VLOOKUP(A1965,'Cadastro-Estoque'!A:G,1,FALSE)),"Produto não cadastrado",VLOOKUP(A1965,'Cadastro-Estoque'!A:G,4,FALSE)))</f>
        <v/>
      </c>
      <c r="G1965" s="2" t="str">
        <f>IF(ISBLANK(A1965),"",IF(ISERROR(VLOOKUP(A1965,'Cadastro-Estoque'!A:G,1,FALSE)),"Produto não cadastrado",VLOOKUP(A1965,'Cadastro-Estoque'!A:G,2,FALSE)))</f>
        <v/>
      </c>
      <c r="H1965" s="2" t="str">
        <f>IF(ISERROR(VLOOKUP(A1965,'Cadastro-Estoque'!A:G,1,FALSE)),"",VLOOKUP(A1965,'Cadastro-Estoque'!A:G,3,FALSE))</f>
        <v/>
      </c>
    </row>
    <row r="1966" spans="5:8" ht="18.75" customHeight="1" x14ac:dyDescent="0.25">
      <c r="E1966" s="2" t="str">
        <f t="shared" si="30"/>
        <v/>
      </c>
      <c r="F1966" s="2" t="str">
        <f>IF(ISBLANK(A1966),"",IF(ISERROR(VLOOKUP(A1966,'Cadastro-Estoque'!A:G,1,FALSE)),"Produto não cadastrado",VLOOKUP(A1966,'Cadastro-Estoque'!A:G,4,FALSE)))</f>
        <v/>
      </c>
      <c r="G1966" s="2" t="str">
        <f>IF(ISBLANK(A1966),"",IF(ISERROR(VLOOKUP(A1966,'Cadastro-Estoque'!A:G,1,FALSE)),"Produto não cadastrado",VLOOKUP(A1966,'Cadastro-Estoque'!A:G,2,FALSE)))</f>
        <v/>
      </c>
      <c r="H1966" s="2" t="str">
        <f>IF(ISERROR(VLOOKUP(A1966,'Cadastro-Estoque'!A:G,1,FALSE)),"",VLOOKUP(A1966,'Cadastro-Estoque'!A:G,3,FALSE))</f>
        <v/>
      </c>
    </row>
    <row r="1967" spans="5:8" ht="18.75" customHeight="1" x14ac:dyDescent="0.25">
      <c r="E1967" s="2" t="str">
        <f t="shared" si="30"/>
        <v/>
      </c>
      <c r="F1967" s="2" t="str">
        <f>IF(ISBLANK(A1967),"",IF(ISERROR(VLOOKUP(A1967,'Cadastro-Estoque'!A:G,1,FALSE)),"Produto não cadastrado",VLOOKUP(A1967,'Cadastro-Estoque'!A:G,4,FALSE)))</f>
        <v/>
      </c>
      <c r="G1967" s="2" t="str">
        <f>IF(ISBLANK(A1967),"",IF(ISERROR(VLOOKUP(A1967,'Cadastro-Estoque'!A:G,1,FALSE)),"Produto não cadastrado",VLOOKUP(A1967,'Cadastro-Estoque'!A:G,2,FALSE)))</f>
        <v/>
      </c>
      <c r="H1967" s="2" t="str">
        <f>IF(ISERROR(VLOOKUP(A1967,'Cadastro-Estoque'!A:G,1,FALSE)),"",VLOOKUP(A1967,'Cadastro-Estoque'!A:G,3,FALSE))</f>
        <v/>
      </c>
    </row>
    <row r="1968" spans="5:8" ht="18.75" customHeight="1" x14ac:dyDescent="0.25">
      <c r="E1968" s="2" t="str">
        <f t="shared" si="30"/>
        <v/>
      </c>
      <c r="F1968" s="2" t="str">
        <f>IF(ISBLANK(A1968),"",IF(ISERROR(VLOOKUP(A1968,'Cadastro-Estoque'!A:G,1,FALSE)),"Produto não cadastrado",VLOOKUP(A1968,'Cadastro-Estoque'!A:G,4,FALSE)))</f>
        <v/>
      </c>
      <c r="G1968" s="2" t="str">
        <f>IF(ISBLANK(A1968),"",IF(ISERROR(VLOOKUP(A1968,'Cadastro-Estoque'!A:G,1,FALSE)),"Produto não cadastrado",VLOOKUP(A1968,'Cadastro-Estoque'!A:G,2,FALSE)))</f>
        <v/>
      </c>
      <c r="H1968" s="2" t="str">
        <f>IF(ISERROR(VLOOKUP(A1968,'Cadastro-Estoque'!A:G,1,FALSE)),"",VLOOKUP(A1968,'Cadastro-Estoque'!A:G,3,FALSE))</f>
        <v/>
      </c>
    </row>
    <row r="1969" spans="5:8" ht="18.75" customHeight="1" x14ac:dyDescent="0.25">
      <c r="E1969" s="2" t="str">
        <f t="shared" si="30"/>
        <v/>
      </c>
      <c r="F1969" s="2" t="str">
        <f>IF(ISBLANK(A1969),"",IF(ISERROR(VLOOKUP(A1969,'Cadastro-Estoque'!A:G,1,FALSE)),"Produto não cadastrado",VLOOKUP(A1969,'Cadastro-Estoque'!A:G,4,FALSE)))</f>
        <v/>
      </c>
      <c r="G1969" s="2" t="str">
        <f>IF(ISBLANK(A1969),"",IF(ISERROR(VLOOKUP(A1969,'Cadastro-Estoque'!A:G,1,FALSE)),"Produto não cadastrado",VLOOKUP(A1969,'Cadastro-Estoque'!A:G,2,FALSE)))</f>
        <v/>
      </c>
      <c r="H1969" s="2" t="str">
        <f>IF(ISERROR(VLOOKUP(A1969,'Cadastro-Estoque'!A:G,1,FALSE)),"",VLOOKUP(A1969,'Cadastro-Estoque'!A:G,3,FALSE))</f>
        <v/>
      </c>
    </row>
    <row r="1970" spans="5:8" ht="18.75" customHeight="1" x14ac:dyDescent="0.25">
      <c r="E1970" s="2" t="str">
        <f t="shared" si="30"/>
        <v/>
      </c>
      <c r="F1970" s="2" t="str">
        <f>IF(ISBLANK(A1970),"",IF(ISERROR(VLOOKUP(A1970,'Cadastro-Estoque'!A:G,1,FALSE)),"Produto não cadastrado",VLOOKUP(A1970,'Cadastro-Estoque'!A:G,4,FALSE)))</f>
        <v/>
      </c>
      <c r="G1970" s="2" t="str">
        <f>IF(ISBLANK(A1970),"",IF(ISERROR(VLOOKUP(A1970,'Cadastro-Estoque'!A:G,1,FALSE)),"Produto não cadastrado",VLOOKUP(A1970,'Cadastro-Estoque'!A:G,2,FALSE)))</f>
        <v/>
      </c>
      <c r="H1970" s="2" t="str">
        <f>IF(ISERROR(VLOOKUP(A1970,'Cadastro-Estoque'!A:G,1,FALSE)),"",VLOOKUP(A1970,'Cadastro-Estoque'!A:G,3,FALSE))</f>
        <v/>
      </c>
    </row>
    <row r="1971" spans="5:8" ht="18.75" customHeight="1" x14ac:dyDescent="0.25">
      <c r="E1971" s="2" t="str">
        <f t="shared" si="30"/>
        <v/>
      </c>
      <c r="F1971" s="2" t="str">
        <f>IF(ISBLANK(A1971),"",IF(ISERROR(VLOOKUP(A1971,'Cadastro-Estoque'!A:G,1,FALSE)),"Produto não cadastrado",VLOOKUP(A1971,'Cadastro-Estoque'!A:G,4,FALSE)))</f>
        <v/>
      </c>
      <c r="G1971" s="2" t="str">
        <f>IF(ISBLANK(A1971),"",IF(ISERROR(VLOOKUP(A1971,'Cadastro-Estoque'!A:G,1,FALSE)),"Produto não cadastrado",VLOOKUP(A1971,'Cadastro-Estoque'!A:G,2,FALSE)))</f>
        <v/>
      </c>
      <c r="H1971" s="2" t="str">
        <f>IF(ISERROR(VLOOKUP(A1971,'Cadastro-Estoque'!A:G,1,FALSE)),"",VLOOKUP(A1971,'Cadastro-Estoque'!A:G,3,FALSE))</f>
        <v/>
      </c>
    </row>
    <row r="1972" spans="5:8" ht="18.75" customHeight="1" x14ac:dyDescent="0.25">
      <c r="E1972" s="2" t="str">
        <f t="shared" si="30"/>
        <v/>
      </c>
      <c r="F1972" s="2" t="str">
        <f>IF(ISBLANK(A1972),"",IF(ISERROR(VLOOKUP(A1972,'Cadastro-Estoque'!A:G,1,FALSE)),"Produto não cadastrado",VLOOKUP(A1972,'Cadastro-Estoque'!A:G,4,FALSE)))</f>
        <v/>
      </c>
      <c r="G1972" s="2" t="str">
        <f>IF(ISBLANK(A1972),"",IF(ISERROR(VLOOKUP(A1972,'Cadastro-Estoque'!A:G,1,FALSE)),"Produto não cadastrado",VLOOKUP(A1972,'Cadastro-Estoque'!A:G,2,FALSE)))</f>
        <v/>
      </c>
      <c r="H1972" s="2" t="str">
        <f>IF(ISERROR(VLOOKUP(A1972,'Cadastro-Estoque'!A:G,1,FALSE)),"",VLOOKUP(A1972,'Cadastro-Estoque'!A:G,3,FALSE))</f>
        <v/>
      </c>
    </row>
    <row r="1973" spans="5:8" ht="18.75" customHeight="1" x14ac:dyDescent="0.25">
      <c r="E1973" s="2" t="str">
        <f t="shared" si="30"/>
        <v/>
      </c>
      <c r="F1973" s="2" t="str">
        <f>IF(ISBLANK(A1973),"",IF(ISERROR(VLOOKUP(A1973,'Cadastro-Estoque'!A:G,1,FALSE)),"Produto não cadastrado",VLOOKUP(A1973,'Cadastro-Estoque'!A:G,4,FALSE)))</f>
        <v/>
      </c>
      <c r="G1973" s="2" t="str">
        <f>IF(ISBLANK(A1973),"",IF(ISERROR(VLOOKUP(A1973,'Cadastro-Estoque'!A:G,1,FALSE)),"Produto não cadastrado",VLOOKUP(A1973,'Cadastro-Estoque'!A:G,2,FALSE)))</f>
        <v/>
      </c>
      <c r="H1973" s="2" t="str">
        <f>IF(ISERROR(VLOOKUP(A1973,'Cadastro-Estoque'!A:G,1,FALSE)),"",VLOOKUP(A1973,'Cadastro-Estoque'!A:G,3,FALSE))</f>
        <v/>
      </c>
    </row>
    <row r="1974" spans="5:8" ht="18.75" customHeight="1" x14ac:dyDescent="0.25">
      <c r="E1974" s="2" t="str">
        <f t="shared" si="30"/>
        <v/>
      </c>
      <c r="F1974" s="2" t="str">
        <f>IF(ISBLANK(A1974),"",IF(ISERROR(VLOOKUP(A1974,'Cadastro-Estoque'!A:G,1,FALSE)),"Produto não cadastrado",VLOOKUP(A1974,'Cadastro-Estoque'!A:G,4,FALSE)))</f>
        <v/>
      </c>
      <c r="G1974" s="2" t="str">
        <f>IF(ISBLANK(A1974),"",IF(ISERROR(VLOOKUP(A1974,'Cadastro-Estoque'!A:G,1,FALSE)),"Produto não cadastrado",VLOOKUP(A1974,'Cadastro-Estoque'!A:G,2,FALSE)))</f>
        <v/>
      </c>
      <c r="H1974" s="2" t="str">
        <f>IF(ISERROR(VLOOKUP(A1974,'Cadastro-Estoque'!A:G,1,FALSE)),"",VLOOKUP(A1974,'Cadastro-Estoque'!A:G,3,FALSE))</f>
        <v/>
      </c>
    </row>
    <row r="1975" spans="5:8" ht="18.75" customHeight="1" x14ac:dyDescent="0.25">
      <c r="E1975" s="2" t="str">
        <f t="shared" si="30"/>
        <v/>
      </c>
      <c r="F1975" s="2" t="str">
        <f>IF(ISBLANK(A1975),"",IF(ISERROR(VLOOKUP(A1975,'Cadastro-Estoque'!A:G,1,FALSE)),"Produto não cadastrado",VLOOKUP(A1975,'Cadastro-Estoque'!A:G,4,FALSE)))</f>
        <v/>
      </c>
      <c r="G1975" s="2" t="str">
        <f>IF(ISBLANK(A1975),"",IF(ISERROR(VLOOKUP(A1975,'Cadastro-Estoque'!A:G,1,FALSE)),"Produto não cadastrado",VLOOKUP(A1975,'Cadastro-Estoque'!A:G,2,FALSE)))</f>
        <v/>
      </c>
      <c r="H1975" s="2" t="str">
        <f>IF(ISERROR(VLOOKUP(A1975,'Cadastro-Estoque'!A:G,1,FALSE)),"",VLOOKUP(A1975,'Cadastro-Estoque'!A:G,3,FALSE))</f>
        <v/>
      </c>
    </row>
    <row r="1976" spans="5:8" ht="18.75" customHeight="1" x14ac:dyDescent="0.25">
      <c r="E1976" s="2" t="str">
        <f t="shared" si="30"/>
        <v/>
      </c>
      <c r="F1976" s="2" t="str">
        <f>IF(ISBLANK(A1976),"",IF(ISERROR(VLOOKUP(A1976,'Cadastro-Estoque'!A:G,1,FALSE)),"Produto não cadastrado",VLOOKUP(A1976,'Cadastro-Estoque'!A:G,4,FALSE)))</f>
        <v/>
      </c>
      <c r="G1976" s="2" t="str">
        <f>IF(ISBLANK(A1976),"",IF(ISERROR(VLOOKUP(A1976,'Cadastro-Estoque'!A:G,1,FALSE)),"Produto não cadastrado",VLOOKUP(A1976,'Cadastro-Estoque'!A:G,2,FALSE)))</f>
        <v/>
      </c>
      <c r="H1976" s="2" t="str">
        <f>IF(ISERROR(VLOOKUP(A1976,'Cadastro-Estoque'!A:G,1,FALSE)),"",VLOOKUP(A1976,'Cadastro-Estoque'!A:G,3,FALSE))</f>
        <v/>
      </c>
    </row>
    <row r="1977" spans="5:8" ht="18.75" customHeight="1" x14ac:dyDescent="0.25">
      <c r="E1977" s="2" t="str">
        <f t="shared" si="30"/>
        <v/>
      </c>
      <c r="F1977" s="2" t="str">
        <f>IF(ISBLANK(A1977),"",IF(ISERROR(VLOOKUP(A1977,'Cadastro-Estoque'!A:G,1,FALSE)),"Produto não cadastrado",VLOOKUP(A1977,'Cadastro-Estoque'!A:G,4,FALSE)))</f>
        <v/>
      </c>
      <c r="G1977" s="2" t="str">
        <f>IF(ISBLANK(A1977),"",IF(ISERROR(VLOOKUP(A1977,'Cadastro-Estoque'!A:G,1,FALSE)),"Produto não cadastrado",VLOOKUP(A1977,'Cadastro-Estoque'!A:G,2,FALSE)))</f>
        <v/>
      </c>
      <c r="H1977" s="2" t="str">
        <f>IF(ISERROR(VLOOKUP(A1977,'Cadastro-Estoque'!A:G,1,FALSE)),"",VLOOKUP(A1977,'Cadastro-Estoque'!A:G,3,FALSE))</f>
        <v/>
      </c>
    </row>
    <row r="1978" spans="5:8" ht="18.75" customHeight="1" x14ac:dyDescent="0.25">
      <c r="E1978" s="2" t="str">
        <f t="shared" si="30"/>
        <v/>
      </c>
      <c r="F1978" s="2" t="str">
        <f>IF(ISBLANK(A1978),"",IF(ISERROR(VLOOKUP(A1978,'Cadastro-Estoque'!A:G,1,FALSE)),"Produto não cadastrado",VLOOKUP(A1978,'Cadastro-Estoque'!A:G,4,FALSE)))</f>
        <v/>
      </c>
      <c r="G1978" s="2" t="str">
        <f>IF(ISBLANK(A1978),"",IF(ISERROR(VLOOKUP(A1978,'Cadastro-Estoque'!A:G,1,FALSE)),"Produto não cadastrado",VLOOKUP(A1978,'Cadastro-Estoque'!A:G,2,FALSE)))</f>
        <v/>
      </c>
      <c r="H1978" s="2" t="str">
        <f>IF(ISERROR(VLOOKUP(A1978,'Cadastro-Estoque'!A:G,1,FALSE)),"",VLOOKUP(A1978,'Cadastro-Estoque'!A:G,3,FALSE))</f>
        <v/>
      </c>
    </row>
    <row r="1979" spans="5:8" ht="18.75" customHeight="1" x14ac:dyDescent="0.25">
      <c r="E1979" s="2" t="str">
        <f t="shared" si="30"/>
        <v/>
      </c>
      <c r="F1979" s="2" t="str">
        <f>IF(ISBLANK(A1979),"",IF(ISERROR(VLOOKUP(A1979,'Cadastro-Estoque'!A:G,1,FALSE)),"Produto não cadastrado",VLOOKUP(A1979,'Cadastro-Estoque'!A:G,4,FALSE)))</f>
        <v/>
      </c>
      <c r="G1979" s="2" t="str">
        <f>IF(ISBLANK(A1979),"",IF(ISERROR(VLOOKUP(A1979,'Cadastro-Estoque'!A:G,1,FALSE)),"Produto não cadastrado",VLOOKUP(A1979,'Cadastro-Estoque'!A:G,2,FALSE)))</f>
        <v/>
      </c>
      <c r="H1979" s="2" t="str">
        <f>IF(ISERROR(VLOOKUP(A1979,'Cadastro-Estoque'!A:G,1,FALSE)),"",VLOOKUP(A1979,'Cadastro-Estoque'!A:G,3,FALSE))</f>
        <v/>
      </c>
    </row>
    <row r="1980" spans="5:8" ht="18.75" customHeight="1" x14ac:dyDescent="0.25">
      <c r="E1980" s="2" t="str">
        <f t="shared" si="30"/>
        <v/>
      </c>
      <c r="F1980" s="2" t="str">
        <f>IF(ISBLANK(A1980),"",IF(ISERROR(VLOOKUP(A1980,'Cadastro-Estoque'!A:G,1,FALSE)),"Produto não cadastrado",VLOOKUP(A1980,'Cadastro-Estoque'!A:G,4,FALSE)))</f>
        <v/>
      </c>
      <c r="G1980" s="2" t="str">
        <f>IF(ISBLANK(A1980),"",IF(ISERROR(VLOOKUP(A1980,'Cadastro-Estoque'!A:G,1,FALSE)),"Produto não cadastrado",VLOOKUP(A1980,'Cadastro-Estoque'!A:G,2,FALSE)))</f>
        <v/>
      </c>
      <c r="H1980" s="2" t="str">
        <f>IF(ISERROR(VLOOKUP(A1980,'Cadastro-Estoque'!A:G,1,FALSE)),"",VLOOKUP(A1980,'Cadastro-Estoque'!A:G,3,FALSE))</f>
        <v/>
      </c>
    </row>
    <row r="1981" spans="5:8" ht="18.75" customHeight="1" x14ac:dyDescent="0.25">
      <c r="E1981" s="2" t="str">
        <f t="shared" si="30"/>
        <v/>
      </c>
      <c r="F1981" s="2" t="str">
        <f>IF(ISBLANK(A1981),"",IF(ISERROR(VLOOKUP(A1981,'Cadastro-Estoque'!A:G,1,FALSE)),"Produto não cadastrado",VLOOKUP(A1981,'Cadastro-Estoque'!A:G,4,FALSE)))</f>
        <v/>
      </c>
      <c r="G1981" s="2" t="str">
        <f>IF(ISBLANK(A1981),"",IF(ISERROR(VLOOKUP(A1981,'Cadastro-Estoque'!A:G,1,FALSE)),"Produto não cadastrado",VLOOKUP(A1981,'Cadastro-Estoque'!A:G,2,FALSE)))</f>
        <v/>
      </c>
      <c r="H1981" s="2" t="str">
        <f>IF(ISERROR(VLOOKUP(A1981,'Cadastro-Estoque'!A:G,1,FALSE)),"",VLOOKUP(A1981,'Cadastro-Estoque'!A:G,3,FALSE))</f>
        <v/>
      </c>
    </row>
    <row r="1982" spans="5:8" ht="18.75" customHeight="1" x14ac:dyDescent="0.25">
      <c r="E1982" s="2" t="str">
        <f t="shared" si="30"/>
        <v/>
      </c>
      <c r="F1982" s="2" t="str">
        <f>IF(ISBLANK(A1982),"",IF(ISERROR(VLOOKUP(A1982,'Cadastro-Estoque'!A:G,1,FALSE)),"Produto não cadastrado",VLOOKUP(A1982,'Cadastro-Estoque'!A:G,4,FALSE)))</f>
        <v/>
      </c>
      <c r="G1982" s="2" t="str">
        <f>IF(ISBLANK(A1982),"",IF(ISERROR(VLOOKUP(A1982,'Cadastro-Estoque'!A:G,1,FALSE)),"Produto não cadastrado",VLOOKUP(A1982,'Cadastro-Estoque'!A:G,2,FALSE)))</f>
        <v/>
      </c>
      <c r="H1982" s="2" t="str">
        <f>IF(ISERROR(VLOOKUP(A1982,'Cadastro-Estoque'!A:G,1,FALSE)),"",VLOOKUP(A1982,'Cadastro-Estoque'!A:G,3,FALSE))</f>
        <v/>
      </c>
    </row>
    <row r="1983" spans="5:8" ht="18.75" customHeight="1" x14ac:dyDescent="0.25">
      <c r="E1983" s="2" t="str">
        <f t="shared" si="30"/>
        <v/>
      </c>
      <c r="F1983" s="2" t="str">
        <f>IF(ISBLANK(A1983),"",IF(ISERROR(VLOOKUP(A1983,'Cadastro-Estoque'!A:G,1,FALSE)),"Produto não cadastrado",VLOOKUP(A1983,'Cadastro-Estoque'!A:G,4,FALSE)))</f>
        <v/>
      </c>
      <c r="G1983" s="2" t="str">
        <f>IF(ISBLANK(A1983),"",IF(ISERROR(VLOOKUP(A1983,'Cadastro-Estoque'!A:G,1,FALSE)),"Produto não cadastrado",VLOOKUP(A1983,'Cadastro-Estoque'!A:G,2,FALSE)))</f>
        <v/>
      </c>
      <c r="H1983" s="2" t="str">
        <f>IF(ISERROR(VLOOKUP(A1983,'Cadastro-Estoque'!A:G,1,FALSE)),"",VLOOKUP(A1983,'Cadastro-Estoque'!A:G,3,FALSE))</f>
        <v/>
      </c>
    </row>
    <row r="1984" spans="5:8" ht="18.75" customHeight="1" x14ac:dyDescent="0.25">
      <c r="E1984" s="2" t="str">
        <f t="shared" si="30"/>
        <v/>
      </c>
      <c r="F1984" s="2" t="str">
        <f>IF(ISBLANK(A1984),"",IF(ISERROR(VLOOKUP(A1984,'Cadastro-Estoque'!A:G,1,FALSE)),"Produto não cadastrado",VLOOKUP(A1984,'Cadastro-Estoque'!A:G,4,FALSE)))</f>
        <v/>
      </c>
      <c r="G1984" s="2" t="str">
        <f>IF(ISBLANK(A1984),"",IF(ISERROR(VLOOKUP(A1984,'Cadastro-Estoque'!A:G,1,FALSE)),"Produto não cadastrado",VLOOKUP(A1984,'Cadastro-Estoque'!A:G,2,FALSE)))</f>
        <v/>
      </c>
      <c r="H1984" s="2" t="str">
        <f>IF(ISERROR(VLOOKUP(A1984,'Cadastro-Estoque'!A:G,1,FALSE)),"",VLOOKUP(A1984,'Cadastro-Estoque'!A:G,3,FALSE))</f>
        <v/>
      </c>
    </row>
    <row r="1985" spans="5:8" ht="18.75" customHeight="1" x14ac:dyDescent="0.25">
      <c r="E1985" s="2" t="str">
        <f t="shared" si="30"/>
        <v/>
      </c>
      <c r="F1985" s="2" t="str">
        <f>IF(ISBLANK(A1985),"",IF(ISERROR(VLOOKUP(A1985,'Cadastro-Estoque'!A:G,1,FALSE)),"Produto não cadastrado",VLOOKUP(A1985,'Cadastro-Estoque'!A:G,4,FALSE)))</f>
        <v/>
      </c>
      <c r="G1985" s="2" t="str">
        <f>IF(ISBLANK(A1985),"",IF(ISERROR(VLOOKUP(A1985,'Cadastro-Estoque'!A:G,1,FALSE)),"Produto não cadastrado",VLOOKUP(A1985,'Cadastro-Estoque'!A:G,2,FALSE)))</f>
        <v/>
      </c>
      <c r="H1985" s="2" t="str">
        <f>IF(ISERROR(VLOOKUP(A1985,'Cadastro-Estoque'!A:G,1,FALSE)),"",VLOOKUP(A1985,'Cadastro-Estoque'!A:G,3,FALSE))</f>
        <v/>
      </c>
    </row>
    <row r="1986" spans="5:8" ht="18.75" customHeight="1" x14ac:dyDescent="0.25">
      <c r="E1986" s="2" t="str">
        <f t="shared" si="30"/>
        <v/>
      </c>
      <c r="F1986" s="2" t="str">
        <f>IF(ISBLANK(A1986),"",IF(ISERROR(VLOOKUP(A1986,'Cadastro-Estoque'!A:G,1,FALSE)),"Produto não cadastrado",VLOOKUP(A1986,'Cadastro-Estoque'!A:G,4,FALSE)))</f>
        <v/>
      </c>
      <c r="G1986" s="2" t="str">
        <f>IF(ISBLANK(A1986),"",IF(ISERROR(VLOOKUP(A1986,'Cadastro-Estoque'!A:G,1,FALSE)),"Produto não cadastrado",VLOOKUP(A1986,'Cadastro-Estoque'!A:G,2,FALSE)))</f>
        <v/>
      </c>
      <c r="H1986" s="2" t="str">
        <f>IF(ISERROR(VLOOKUP(A1986,'Cadastro-Estoque'!A:G,1,FALSE)),"",VLOOKUP(A1986,'Cadastro-Estoque'!A:G,3,FALSE))</f>
        <v/>
      </c>
    </row>
    <row r="1987" spans="5:8" ht="18.75" customHeight="1" x14ac:dyDescent="0.25">
      <c r="E1987" s="2" t="str">
        <f t="shared" ref="E1987:E2050" si="31">IF(ISBLANK(A1987),"",C1987*D1987)</f>
        <v/>
      </c>
      <c r="F1987" s="2" t="str">
        <f>IF(ISBLANK(A1987),"",IF(ISERROR(VLOOKUP(A1987,'Cadastro-Estoque'!A:G,1,FALSE)),"Produto não cadastrado",VLOOKUP(A1987,'Cadastro-Estoque'!A:G,4,FALSE)))</f>
        <v/>
      </c>
      <c r="G1987" s="2" t="str">
        <f>IF(ISBLANK(A1987),"",IF(ISERROR(VLOOKUP(A1987,'Cadastro-Estoque'!A:G,1,FALSE)),"Produto não cadastrado",VLOOKUP(A1987,'Cadastro-Estoque'!A:G,2,FALSE)))</f>
        <v/>
      </c>
      <c r="H1987" s="2" t="str">
        <f>IF(ISERROR(VLOOKUP(A1987,'Cadastro-Estoque'!A:G,1,FALSE)),"",VLOOKUP(A1987,'Cadastro-Estoque'!A:G,3,FALSE))</f>
        <v/>
      </c>
    </row>
    <row r="1988" spans="5:8" ht="18.75" customHeight="1" x14ac:dyDescent="0.25">
      <c r="E1988" s="2" t="str">
        <f t="shared" si="31"/>
        <v/>
      </c>
      <c r="F1988" s="2" t="str">
        <f>IF(ISBLANK(A1988),"",IF(ISERROR(VLOOKUP(A1988,'Cadastro-Estoque'!A:G,1,FALSE)),"Produto não cadastrado",VLOOKUP(A1988,'Cadastro-Estoque'!A:G,4,FALSE)))</f>
        <v/>
      </c>
      <c r="G1988" s="2" t="str">
        <f>IF(ISBLANK(A1988),"",IF(ISERROR(VLOOKUP(A1988,'Cadastro-Estoque'!A:G,1,FALSE)),"Produto não cadastrado",VLOOKUP(A1988,'Cadastro-Estoque'!A:G,2,FALSE)))</f>
        <v/>
      </c>
      <c r="H1988" s="2" t="str">
        <f>IF(ISERROR(VLOOKUP(A1988,'Cadastro-Estoque'!A:G,1,FALSE)),"",VLOOKUP(A1988,'Cadastro-Estoque'!A:G,3,FALSE))</f>
        <v/>
      </c>
    </row>
    <row r="1989" spans="5:8" ht="18.75" customHeight="1" x14ac:dyDescent="0.25">
      <c r="E1989" s="2" t="str">
        <f t="shared" si="31"/>
        <v/>
      </c>
      <c r="F1989" s="2" t="str">
        <f>IF(ISBLANK(A1989),"",IF(ISERROR(VLOOKUP(A1989,'Cadastro-Estoque'!A:G,1,FALSE)),"Produto não cadastrado",VLOOKUP(A1989,'Cadastro-Estoque'!A:G,4,FALSE)))</f>
        <v/>
      </c>
      <c r="G1989" s="2" t="str">
        <f>IF(ISBLANK(A1989),"",IF(ISERROR(VLOOKUP(A1989,'Cadastro-Estoque'!A:G,1,FALSE)),"Produto não cadastrado",VLOOKUP(A1989,'Cadastro-Estoque'!A:G,2,FALSE)))</f>
        <v/>
      </c>
      <c r="H1989" s="2" t="str">
        <f>IF(ISERROR(VLOOKUP(A1989,'Cadastro-Estoque'!A:G,1,FALSE)),"",VLOOKUP(A1989,'Cadastro-Estoque'!A:G,3,FALSE))</f>
        <v/>
      </c>
    </row>
    <row r="1990" spans="5:8" ht="18.75" customHeight="1" x14ac:dyDescent="0.25">
      <c r="E1990" s="2" t="str">
        <f t="shared" si="31"/>
        <v/>
      </c>
      <c r="F1990" s="2" t="str">
        <f>IF(ISBLANK(A1990),"",IF(ISERROR(VLOOKUP(A1990,'Cadastro-Estoque'!A:G,1,FALSE)),"Produto não cadastrado",VLOOKUP(A1990,'Cadastro-Estoque'!A:G,4,FALSE)))</f>
        <v/>
      </c>
      <c r="G1990" s="2" t="str">
        <f>IF(ISBLANK(A1990),"",IF(ISERROR(VLOOKUP(A1990,'Cadastro-Estoque'!A:G,1,FALSE)),"Produto não cadastrado",VLOOKUP(A1990,'Cadastro-Estoque'!A:G,2,FALSE)))</f>
        <v/>
      </c>
      <c r="H1990" s="2" t="str">
        <f>IF(ISERROR(VLOOKUP(A1990,'Cadastro-Estoque'!A:G,1,FALSE)),"",VLOOKUP(A1990,'Cadastro-Estoque'!A:G,3,FALSE))</f>
        <v/>
      </c>
    </row>
    <row r="1991" spans="5:8" ht="18.75" customHeight="1" x14ac:dyDescent="0.25">
      <c r="E1991" s="2" t="str">
        <f t="shared" si="31"/>
        <v/>
      </c>
      <c r="F1991" s="2" t="str">
        <f>IF(ISBLANK(A1991),"",IF(ISERROR(VLOOKUP(A1991,'Cadastro-Estoque'!A:G,1,FALSE)),"Produto não cadastrado",VLOOKUP(A1991,'Cadastro-Estoque'!A:G,4,FALSE)))</f>
        <v/>
      </c>
      <c r="G1991" s="2" t="str">
        <f>IF(ISBLANK(A1991),"",IF(ISERROR(VLOOKUP(A1991,'Cadastro-Estoque'!A:G,1,FALSE)),"Produto não cadastrado",VLOOKUP(A1991,'Cadastro-Estoque'!A:G,2,FALSE)))</f>
        <v/>
      </c>
      <c r="H1991" s="2" t="str">
        <f>IF(ISERROR(VLOOKUP(A1991,'Cadastro-Estoque'!A:G,1,FALSE)),"",VLOOKUP(A1991,'Cadastro-Estoque'!A:G,3,FALSE))</f>
        <v/>
      </c>
    </row>
    <row r="1992" spans="5:8" ht="18.75" customHeight="1" x14ac:dyDescent="0.25">
      <c r="E1992" s="2" t="str">
        <f t="shared" si="31"/>
        <v/>
      </c>
      <c r="F1992" s="2" t="str">
        <f>IF(ISBLANK(A1992),"",IF(ISERROR(VLOOKUP(A1992,'Cadastro-Estoque'!A:G,1,FALSE)),"Produto não cadastrado",VLOOKUP(A1992,'Cadastro-Estoque'!A:G,4,FALSE)))</f>
        <v/>
      </c>
      <c r="G1992" s="2" t="str">
        <f>IF(ISBLANK(A1992),"",IF(ISERROR(VLOOKUP(A1992,'Cadastro-Estoque'!A:G,1,FALSE)),"Produto não cadastrado",VLOOKUP(A1992,'Cadastro-Estoque'!A:G,2,FALSE)))</f>
        <v/>
      </c>
      <c r="H1992" s="2" t="str">
        <f>IF(ISERROR(VLOOKUP(A1992,'Cadastro-Estoque'!A:G,1,FALSE)),"",VLOOKUP(A1992,'Cadastro-Estoque'!A:G,3,FALSE))</f>
        <v/>
      </c>
    </row>
    <row r="1993" spans="5:8" ht="18.75" customHeight="1" x14ac:dyDescent="0.25">
      <c r="E1993" s="2" t="str">
        <f t="shared" si="31"/>
        <v/>
      </c>
      <c r="F1993" s="2" t="str">
        <f>IF(ISBLANK(A1993),"",IF(ISERROR(VLOOKUP(A1993,'Cadastro-Estoque'!A:G,1,FALSE)),"Produto não cadastrado",VLOOKUP(A1993,'Cadastro-Estoque'!A:G,4,FALSE)))</f>
        <v/>
      </c>
      <c r="G1993" s="2" t="str">
        <f>IF(ISBLANK(A1993),"",IF(ISERROR(VLOOKUP(A1993,'Cadastro-Estoque'!A:G,1,FALSE)),"Produto não cadastrado",VLOOKUP(A1993,'Cadastro-Estoque'!A:G,2,FALSE)))</f>
        <v/>
      </c>
      <c r="H1993" s="2" t="str">
        <f>IF(ISERROR(VLOOKUP(A1993,'Cadastro-Estoque'!A:G,1,FALSE)),"",VLOOKUP(A1993,'Cadastro-Estoque'!A:G,3,FALSE))</f>
        <v/>
      </c>
    </row>
    <row r="1994" spans="5:8" ht="18.75" customHeight="1" x14ac:dyDescent="0.25">
      <c r="E1994" s="2" t="str">
        <f t="shared" si="31"/>
        <v/>
      </c>
      <c r="F1994" s="2" t="str">
        <f>IF(ISBLANK(A1994),"",IF(ISERROR(VLOOKUP(A1994,'Cadastro-Estoque'!A:G,1,FALSE)),"Produto não cadastrado",VLOOKUP(A1994,'Cadastro-Estoque'!A:G,4,FALSE)))</f>
        <v/>
      </c>
      <c r="G1994" s="2" t="str">
        <f>IF(ISBLANK(A1994),"",IF(ISERROR(VLOOKUP(A1994,'Cadastro-Estoque'!A:G,1,FALSE)),"Produto não cadastrado",VLOOKUP(A1994,'Cadastro-Estoque'!A:G,2,FALSE)))</f>
        <v/>
      </c>
      <c r="H1994" s="2" t="str">
        <f>IF(ISERROR(VLOOKUP(A1994,'Cadastro-Estoque'!A:G,1,FALSE)),"",VLOOKUP(A1994,'Cadastro-Estoque'!A:G,3,FALSE))</f>
        <v/>
      </c>
    </row>
    <row r="1995" spans="5:8" ht="18.75" customHeight="1" x14ac:dyDescent="0.25">
      <c r="E1995" s="2" t="str">
        <f t="shared" si="31"/>
        <v/>
      </c>
      <c r="F1995" s="2" t="str">
        <f>IF(ISBLANK(A1995),"",IF(ISERROR(VLOOKUP(A1995,'Cadastro-Estoque'!A:G,1,FALSE)),"Produto não cadastrado",VLOOKUP(A1995,'Cadastro-Estoque'!A:G,4,FALSE)))</f>
        <v/>
      </c>
      <c r="G1995" s="2" t="str">
        <f>IF(ISBLANK(A1995),"",IF(ISERROR(VLOOKUP(A1995,'Cadastro-Estoque'!A:G,1,FALSE)),"Produto não cadastrado",VLOOKUP(A1995,'Cadastro-Estoque'!A:G,2,FALSE)))</f>
        <v/>
      </c>
      <c r="H1995" s="2" t="str">
        <f>IF(ISERROR(VLOOKUP(A1995,'Cadastro-Estoque'!A:G,1,FALSE)),"",VLOOKUP(A1995,'Cadastro-Estoque'!A:G,3,FALSE))</f>
        <v/>
      </c>
    </row>
    <row r="1996" spans="5:8" ht="18.75" customHeight="1" x14ac:dyDescent="0.25">
      <c r="E1996" s="2" t="str">
        <f t="shared" si="31"/>
        <v/>
      </c>
      <c r="F1996" s="2" t="str">
        <f>IF(ISBLANK(A1996),"",IF(ISERROR(VLOOKUP(A1996,'Cadastro-Estoque'!A:G,1,FALSE)),"Produto não cadastrado",VLOOKUP(A1996,'Cadastro-Estoque'!A:G,4,FALSE)))</f>
        <v/>
      </c>
      <c r="G1996" s="2" t="str">
        <f>IF(ISBLANK(A1996),"",IF(ISERROR(VLOOKUP(A1996,'Cadastro-Estoque'!A:G,1,FALSE)),"Produto não cadastrado",VLOOKUP(A1996,'Cadastro-Estoque'!A:G,2,FALSE)))</f>
        <v/>
      </c>
      <c r="H1996" s="2" t="str">
        <f>IF(ISERROR(VLOOKUP(A1996,'Cadastro-Estoque'!A:G,1,FALSE)),"",VLOOKUP(A1996,'Cadastro-Estoque'!A:G,3,FALSE))</f>
        <v/>
      </c>
    </row>
    <row r="1997" spans="5:8" ht="18.75" customHeight="1" x14ac:dyDescent="0.25">
      <c r="E1997" s="2" t="str">
        <f t="shared" si="31"/>
        <v/>
      </c>
      <c r="F1997" s="2" t="str">
        <f>IF(ISBLANK(A1997),"",IF(ISERROR(VLOOKUP(A1997,'Cadastro-Estoque'!A:G,1,FALSE)),"Produto não cadastrado",VLOOKUP(A1997,'Cadastro-Estoque'!A:G,4,FALSE)))</f>
        <v/>
      </c>
      <c r="G1997" s="2" t="str">
        <f>IF(ISBLANK(A1997),"",IF(ISERROR(VLOOKUP(A1997,'Cadastro-Estoque'!A:G,1,FALSE)),"Produto não cadastrado",VLOOKUP(A1997,'Cadastro-Estoque'!A:G,2,FALSE)))</f>
        <v/>
      </c>
      <c r="H1997" s="2" t="str">
        <f>IF(ISERROR(VLOOKUP(A1997,'Cadastro-Estoque'!A:G,1,FALSE)),"",VLOOKUP(A1997,'Cadastro-Estoque'!A:G,3,FALSE))</f>
        <v/>
      </c>
    </row>
    <row r="1998" spans="5:8" ht="18.75" customHeight="1" x14ac:dyDescent="0.25">
      <c r="E1998" s="2" t="str">
        <f t="shared" si="31"/>
        <v/>
      </c>
      <c r="F1998" s="2" t="str">
        <f>IF(ISBLANK(A1998),"",IF(ISERROR(VLOOKUP(A1998,'Cadastro-Estoque'!A:G,1,FALSE)),"Produto não cadastrado",VLOOKUP(A1998,'Cadastro-Estoque'!A:G,4,FALSE)))</f>
        <v/>
      </c>
      <c r="G1998" s="2" t="str">
        <f>IF(ISBLANK(A1998),"",IF(ISERROR(VLOOKUP(A1998,'Cadastro-Estoque'!A:G,1,FALSE)),"Produto não cadastrado",VLOOKUP(A1998,'Cadastro-Estoque'!A:G,2,FALSE)))</f>
        <v/>
      </c>
      <c r="H1998" s="2" t="str">
        <f>IF(ISERROR(VLOOKUP(A1998,'Cadastro-Estoque'!A:G,1,FALSE)),"",VLOOKUP(A1998,'Cadastro-Estoque'!A:G,3,FALSE))</f>
        <v/>
      </c>
    </row>
    <row r="1999" spans="5:8" ht="18.75" customHeight="1" x14ac:dyDescent="0.25">
      <c r="E1999" s="2" t="str">
        <f t="shared" si="31"/>
        <v/>
      </c>
      <c r="F1999" s="2" t="str">
        <f>IF(ISBLANK(A1999),"",IF(ISERROR(VLOOKUP(A1999,'Cadastro-Estoque'!A:G,1,FALSE)),"Produto não cadastrado",VLOOKUP(A1999,'Cadastro-Estoque'!A:G,4,FALSE)))</f>
        <v/>
      </c>
      <c r="G1999" s="2" t="str">
        <f>IF(ISBLANK(A1999),"",IF(ISERROR(VLOOKUP(A1999,'Cadastro-Estoque'!A:G,1,FALSE)),"Produto não cadastrado",VLOOKUP(A1999,'Cadastro-Estoque'!A:G,2,FALSE)))</f>
        <v/>
      </c>
      <c r="H1999" s="2" t="str">
        <f>IF(ISERROR(VLOOKUP(A1999,'Cadastro-Estoque'!A:G,1,FALSE)),"",VLOOKUP(A1999,'Cadastro-Estoque'!A:G,3,FALSE))</f>
        <v/>
      </c>
    </row>
    <row r="2000" spans="5:8" ht="18.75" customHeight="1" x14ac:dyDescent="0.25">
      <c r="E2000" s="2" t="str">
        <f t="shared" si="31"/>
        <v/>
      </c>
      <c r="F2000" s="2" t="str">
        <f>IF(ISBLANK(A2000),"",IF(ISERROR(VLOOKUP(A2000,'Cadastro-Estoque'!A:G,1,FALSE)),"Produto não cadastrado",VLOOKUP(A2000,'Cadastro-Estoque'!A:G,4,FALSE)))</f>
        <v/>
      </c>
      <c r="G2000" s="2" t="str">
        <f>IF(ISBLANK(A2000),"",IF(ISERROR(VLOOKUP(A2000,'Cadastro-Estoque'!A:G,1,FALSE)),"Produto não cadastrado",VLOOKUP(A2000,'Cadastro-Estoque'!A:G,2,FALSE)))</f>
        <v/>
      </c>
      <c r="H2000" s="2" t="str">
        <f>IF(ISERROR(VLOOKUP(A2000,'Cadastro-Estoque'!A:G,1,FALSE)),"",VLOOKUP(A2000,'Cadastro-Estoque'!A:G,3,FALSE))</f>
        <v/>
      </c>
    </row>
    <row r="2001" spans="5:8" ht="18.75" customHeight="1" x14ac:dyDescent="0.25">
      <c r="E2001" s="2" t="str">
        <f t="shared" si="31"/>
        <v/>
      </c>
      <c r="F2001" s="2" t="str">
        <f>IF(ISBLANK(A2001),"",IF(ISERROR(VLOOKUP(A2001,'Cadastro-Estoque'!A:G,1,FALSE)),"Produto não cadastrado",VLOOKUP(A2001,'Cadastro-Estoque'!A:G,4,FALSE)))</f>
        <v/>
      </c>
      <c r="G2001" s="2" t="str">
        <f>IF(ISBLANK(A2001),"",IF(ISERROR(VLOOKUP(A2001,'Cadastro-Estoque'!A:G,1,FALSE)),"Produto não cadastrado",VLOOKUP(A2001,'Cadastro-Estoque'!A:G,2,FALSE)))</f>
        <v/>
      </c>
      <c r="H2001" s="2" t="str">
        <f>IF(ISERROR(VLOOKUP(A2001,'Cadastro-Estoque'!A:G,1,FALSE)),"",VLOOKUP(A2001,'Cadastro-Estoque'!A:G,3,FALSE))</f>
        <v/>
      </c>
    </row>
    <row r="2002" spans="5:8" ht="18.75" customHeight="1" x14ac:dyDescent="0.25">
      <c r="E2002" s="2" t="str">
        <f t="shared" si="31"/>
        <v/>
      </c>
      <c r="F2002" s="2" t="str">
        <f>IF(ISBLANK(A2002),"",IF(ISERROR(VLOOKUP(A2002,'Cadastro-Estoque'!A:G,1,FALSE)),"Produto não cadastrado",VLOOKUP(A2002,'Cadastro-Estoque'!A:G,4,FALSE)))</f>
        <v/>
      </c>
      <c r="G2002" s="2" t="str">
        <f>IF(ISBLANK(A2002),"",IF(ISERROR(VLOOKUP(A2002,'Cadastro-Estoque'!A:G,1,FALSE)),"Produto não cadastrado",VLOOKUP(A2002,'Cadastro-Estoque'!A:G,2,FALSE)))</f>
        <v/>
      </c>
      <c r="H2002" s="2" t="str">
        <f>IF(ISERROR(VLOOKUP(A2002,'Cadastro-Estoque'!A:G,1,FALSE)),"",VLOOKUP(A2002,'Cadastro-Estoque'!A:G,3,FALSE))</f>
        <v/>
      </c>
    </row>
    <row r="2003" spans="5:8" ht="18.75" customHeight="1" x14ac:dyDescent="0.25">
      <c r="E2003" s="2" t="str">
        <f t="shared" si="31"/>
        <v/>
      </c>
      <c r="F2003" s="2" t="str">
        <f>IF(ISBLANK(A2003),"",IF(ISERROR(VLOOKUP(A2003,'Cadastro-Estoque'!A:G,1,FALSE)),"Produto não cadastrado",VLOOKUP(A2003,'Cadastro-Estoque'!A:G,4,FALSE)))</f>
        <v/>
      </c>
      <c r="G2003" s="2" t="str">
        <f>IF(ISBLANK(A2003),"",IF(ISERROR(VLOOKUP(A2003,'Cadastro-Estoque'!A:G,1,FALSE)),"Produto não cadastrado",VLOOKUP(A2003,'Cadastro-Estoque'!A:G,2,FALSE)))</f>
        <v/>
      </c>
      <c r="H2003" s="2" t="str">
        <f>IF(ISERROR(VLOOKUP(A2003,'Cadastro-Estoque'!A:G,1,FALSE)),"",VLOOKUP(A2003,'Cadastro-Estoque'!A:G,3,FALSE))</f>
        <v/>
      </c>
    </row>
    <row r="2004" spans="5:8" ht="18.75" customHeight="1" x14ac:dyDescent="0.25">
      <c r="E2004" s="2" t="str">
        <f t="shared" si="31"/>
        <v/>
      </c>
      <c r="F2004" s="2" t="str">
        <f>IF(ISBLANK(A2004),"",IF(ISERROR(VLOOKUP(A2004,'Cadastro-Estoque'!A:G,1,FALSE)),"Produto não cadastrado",VLOOKUP(A2004,'Cadastro-Estoque'!A:G,4,FALSE)))</f>
        <v/>
      </c>
      <c r="G2004" s="2" t="str">
        <f>IF(ISBLANK(A2004),"",IF(ISERROR(VLOOKUP(A2004,'Cadastro-Estoque'!A:G,1,FALSE)),"Produto não cadastrado",VLOOKUP(A2004,'Cadastro-Estoque'!A:G,2,FALSE)))</f>
        <v/>
      </c>
      <c r="H2004" s="2" t="str">
        <f>IF(ISERROR(VLOOKUP(A2004,'Cadastro-Estoque'!A:G,1,FALSE)),"",VLOOKUP(A2004,'Cadastro-Estoque'!A:G,3,FALSE))</f>
        <v/>
      </c>
    </row>
    <row r="2005" spans="5:8" ht="18.75" customHeight="1" x14ac:dyDescent="0.25">
      <c r="E2005" s="2" t="str">
        <f t="shared" si="31"/>
        <v/>
      </c>
      <c r="F2005" s="2" t="str">
        <f>IF(ISBLANK(A2005),"",IF(ISERROR(VLOOKUP(A2005,'Cadastro-Estoque'!A:G,1,FALSE)),"Produto não cadastrado",VLOOKUP(A2005,'Cadastro-Estoque'!A:G,4,FALSE)))</f>
        <v/>
      </c>
      <c r="G2005" s="2" t="str">
        <f>IF(ISBLANK(A2005),"",IF(ISERROR(VLOOKUP(A2005,'Cadastro-Estoque'!A:G,1,FALSE)),"Produto não cadastrado",VLOOKUP(A2005,'Cadastro-Estoque'!A:G,2,FALSE)))</f>
        <v/>
      </c>
      <c r="H2005" s="2" t="str">
        <f>IF(ISERROR(VLOOKUP(A2005,'Cadastro-Estoque'!A:G,1,FALSE)),"",VLOOKUP(A2005,'Cadastro-Estoque'!A:G,3,FALSE))</f>
        <v/>
      </c>
    </row>
    <row r="2006" spans="5:8" ht="18.75" customHeight="1" x14ac:dyDescent="0.25">
      <c r="E2006" s="2" t="str">
        <f t="shared" si="31"/>
        <v/>
      </c>
      <c r="F2006" s="2" t="str">
        <f>IF(ISBLANK(A2006),"",IF(ISERROR(VLOOKUP(A2006,'Cadastro-Estoque'!A:G,1,FALSE)),"Produto não cadastrado",VLOOKUP(A2006,'Cadastro-Estoque'!A:G,4,FALSE)))</f>
        <v/>
      </c>
      <c r="G2006" s="2" t="str">
        <f>IF(ISBLANK(A2006),"",IF(ISERROR(VLOOKUP(A2006,'Cadastro-Estoque'!A:G,1,FALSE)),"Produto não cadastrado",VLOOKUP(A2006,'Cadastro-Estoque'!A:G,2,FALSE)))</f>
        <v/>
      </c>
      <c r="H2006" s="2" t="str">
        <f>IF(ISERROR(VLOOKUP(A2006,'Cadastro-Estoque'!A:G,1,FALSE)),"",VLOOKUP(A2006,'Cadastro-Estoque'!A:G,3,FALSE))</f>
        <v/>
      </c>
    </row>
    <row r="2007" spans="5:8" ht="18.75" customHeight="1" x14ac:dyDescent="0.25">
      <c r="E2007" s="2" t="str">
        <f t="shared" si="31"/>
        <v/>
      </c>
      <c r="F2007" s="2" t="str">
        <f>IF(ISBLANK(A2007),"",IF(ISERROR(VLOOKUP(A2007,'Cadastro-Estoque'!A:G,1,FALSE)),"Produto não cadastrado",VLOOKUP(A2007,'Cadastro-Estoque'!A:G,4,FALSE)))</f>
        <v/>
      </c>
      <c r="G2007" s="2" t="str">
        <f>IF(ISBLANK(A2007),"",IF(ISERROR(VLOOKUP(A2007,'Cadastro-Estoque'!A:G,1,FALSE)),"Produto não cadastrado",VLOOKUP(A2007,'Cadastro-Estoque'!A:G,2,FALSE)))</f>
        <v/>
      </c>
      <c r="H2007" s="2" t="str">
        <f>IF(ISERROR(VLOOKUP(A2007,'Cadastro-Estoque'!A:G,1,FALSE)),"",VLOOKUP(A2007,'Cadastro-Estoque'!A:G,3,FALSE))</f>
        <v/>
      </c>
    </row>
    <row r="2008" spans="5:8" ht="18.75" customHeight="1" x14ac:dyDescent="0.25">
      <c r="E2008" s="2" t="str">
        <f t="shared" si="31"/>
        <v/>
      </c>
      <c r="F2008" s="2" t="str">
        <f>IF(ISBLANK(A2008),"",IF(ISERROR(VLOOKUP(A2008,'Cadastro-Estoque'!A:G,1,FALSE)),"Produto não cadastrado",VLOOKUP(A2008,'Cadastro-Estoque'!A:G,4,FALSE)))</f>
        <v/>
      </c>
      <c r="G2008" s="2" t="str">
        <f>IF(ISBLANK(A2008),"",IF(ISERROR(VLOOKUP(A2008,'Cadastro-Estoque'!A:G,1,FALSE)),"Produto não cadastrado",VLOOKUP(A2008,'Cadastro-Estoque'!A:G,2,FALSE)))</f>
        <v/>
      </c>
      <c r="H2008" s="2" t="str">
        <f>IF(ISERROR(VLOOKUP(A2008,'Cadastro-Estoque'!A:G,1,FALSE)),"",VLOOKUP(A2008,'Cadastro-Estoque'!A:G,3,FALSE))</f>
        <v/>
      </c>
    </row>
    <row r="2009" spans="5:8" ht="18.75" customHeight="1" x14ac:dyDescent="0.25">
      <c r="E2009" s="2" t="str">
        <f t="shared" si="31"/>
        <v/>
      </c>
      <c r="F2009" s="2" t="str">
        <f>IF(ISBLANK(A2009),"",IF(ISERROR(VLOOKUP(A2009,'Cadastro-Estoque'!A:G,1,FALSE)),"Produto não cadastrado",VLOOKUP(A2009,'Cadastro-Estoque'!A:G,4,FALSE)))</f>
        <v/>
      </c>
      <c r="G2009" s="2" t="str">
        <f>IF(ISBLANK(A2009),"",IF(ISERROR(VLOOKUP(A2009,'Cadastro-Estoque'!A:G,1,FALSE)),"Produto não cadastrado",VLOOKUP(A2009,'Cadastro-Estoque'!A:G,2,FALSE)))</f>
        <v/>
      </c>
      <c r="H2009" s="2" t="str">
        <f>IF(ISERROR(VLOOKUP(A2009,'Cadastro-Estoque'!A:G,1,FALSE)),"",VLOOKUP(A2009,'Cadastro-Estoque'!A:G,3,FALSE))</f>
        <v/>
      </c>
    </row>
    <row r="2010" spans="5:8" ht="18.75" customHeight="1" x14ac:dyDescent="0.25">
      <c r="E2010" s="2" t="str">
        <f t="shared" si="31"/>
        <v/>
      </c>
      <c r="F2010" s="2" t="str">
        <f>IF(ISBLANK(A2010),"",IF(ISERROR(VLOOKUP(A2010,'Cadastro-Estoque'!A:G,1,FALSE)),"Produto não cadastrado",VLOOKUP(A2010,'Cadastro-Estoque'!A:G,4,FALSE)))</f>
        <v/>
      </c>
      <c r="G2010" s="2" t="str">
        <f>IF(ISBLANK(A2010),"",IF(ISERROR(VLOOKUP(A2010,'Cadastro-Estoque'!A:G,1,FALSE)),"Produto não cadastrado",VLOOKUP(A2010,'Cadastro-Estoque'!A:G,2,FALSE)))</f>
        <v/>
      </c>
      <c r="H2010" s="2" t="str">
        <f>IF(ISERROR(VLOOKUP(A2010,'Cadastro-Estoque'!A:G,1,FALSE)),"",VLOOKUP(A2010,'Cadastro-Estoque'!A:G,3,FALSE))</f>
        <v/>
      </c>
    </row>
    <row r="2011" spans="5:8" ht="18.75" customHeight="1" x14ac:dyDescent="0.25">
      <c r="E2011" s="2" t="str">
        <f t="shared" si="31"/>
        <v/>
      </c>
      <c r="F2011" s="2" t="str">
        <f>IF(ISBLANK(A2011),"",IF(ISERROR(VLOOKUP(A2011,'Cadastro-Estoque'!A:G,1,FALSE)),"Produto não cadastrado",VLOOKUP(A2011,'Cadastro-Estoque'!A:G,4,FALSE)))</f>
        <v/>
      </c>
      <c r="G2011" s="2" t="str">
        <f>IF(ISBLANK(A2011),"",IF(ISERROR(VLOOKUP(A2011,'Cadastro-Estoque'!A:G,1,FALSE)),"Produto não cadastrado",VLOOKUP(A2011,'Cadastro-Estoque'!A:G,2,FALSE)))</f>
        <v/>
      </c>
      <c r="H2011" s="2" t="str">
        <f>IF(ISERROR(VLOOKUP(A2011,'Cadastro-Estoque'!A:G,1,FALSE)),"",VLOOKUP(A2011,'Cadastro-Estoque'!A:G,3,FALSE))</f>
        <v/>
      </c>
    </row>
    <row r="2012" spans="5:8" ht="18.75" customHeight="1" x14ac:dyDescent="0.25">
      <c r="E2012" s="2" t="str">
        <f t="shared" si="31"/>
        <v/>
      </c>
      <c r="F2012" s="2" t="str">
        <f>IF(ISBLANK(A2012),"",IF(ISERROR(VLOOKUP(A2012,'Cadastro-Estoque'!A:G,1,FALSE)),"Produto não cadastrado",VLOOKUP(A2012,'Cadastro-Estoque'!A:G,4,FALSE)))</f>
        <v/>
      </c>
      <c r="G2012" s="2" t="str">
        <f>IF(ISBLANK(A2012),"",IF(ISERROR(VLOOKUP(A2012,'Cadastro-Estoque'!A:G,1,FALSE)),"Produto não cadastrado",VLOOKUP(A2012,'Cadastro-Estoque'!A:G,2,FALSE)))</f>
        <v/>
      </c>
      <c r="H2012" s="2" t="str">
        <f>IF(ISERROR(VLOOKUP(A2012,'Cadastro-Estoque'!A:G,1,FALSE)),"",VLOOKUP(A2012,'Cadastro-Estoque'!A:G,3,FALSE))</f>
        <v/>
      </c>
    </row>
    <row r="2013" spans="5:8" ht="18.75" customHeight="1" x14ac:dyDescent="0.25">
      <c r="E2013" s="2" t="str">
        <f t="shared" si="31"/>
        <v/>
      </c>
      <c r="F2013" s="2" t="str">
        <f>IF(ISBLANK(A2013),"",IF(ISERROR(VLOOKUP(A2013,'Cadastro-Estoque'!A:G,1,FALSE)),"Produto não cadastrado",VLOOKUP(A2013,'Cadastro-Estoque'!A:G,4,FALSE)))</f>
        <v/>
      </c>
      <c r="G2013" s="2" t="str">
        <f>IF(ISBLANK(A2013),"",IF(ISERROR(VLOOKUP(A2013,'Cadastro-Estoque'!A:G,1,FALSE)),"Produto não cadastrado",VLOOKUP(A2013,'Cadastro-Estoque'!A:G,2,FALSE)))</f>
        <v/>
      </c>
      <c r="H2013" s="2" t="str">
        <f>IF(ISERROR(VLOOKUP(A2013,'Cadastro-Estoque'!A:G,1,FALSE)),"",VLOOKUP(A2013,'Cadastro-Estoque'!A:G,3,FALSE))</f>
        <v/>
      </c>
    </row>
    <row r="2014" spans="5:8" ht="18.75" customHeight="1" x14ac:dyDescent="0.25">
      <c r="E2014" s="2" t="str">
        <f t="shared" si="31"/>
        <v/>
      </c>
      <c r="F2014" s="2" t="str">
        <f>IF(ISBLANK(A2014),"",IF(ISERROR(VLOOKUP(A2014,'Cadastro-Estoque'!A:G,1,FALSE)),"Produto não cadastrado",VLOOKUP(A2014,'Cadastro-Estoque'!A:G,4,FALSE)))</f>
        <v/>
      </c>
      <c r="G2014" s="2" t="str">
        <f>IF(ISBLANK(A2014),"",IF(ISERROR(VLOOKUP(A2014,'Cadastro-Estoque'!A:G,1,FALSE)),"Produto não cadastrado",VLOOKUP(A2014,'Cadastro-Estoque'!A:G,2,FALSE)))</f>
        <v/>
      </c>
      <c r="H2014" s="2" t="str">
        <f>IF(ISERROR(VLOOKUP(A2014,'Cadastro-Estoque'!A:G,1,FALSE)),"",VLOOKUP(A2014,'Cadastro-Estoque'!A:G,3,FALSE))</f>
        <v/>
      </c>
    </row>
    <row r="2015" spans="5:8" ht="18.75" customHeight="1" x14ac:dyDescent="0.25">
      <c r="E2015" s="2" t="str">
        <f t="shared" si="31"/>
        <v/>
      </c>
      <c r="F2015" s="2" t="str">
        <f>IF(ISBLANK(A2015),"",IF(ISERROR(VLOOKUP(A2015,'Cadastro-Estoque'!A:G,1,FALSE)),"Produto não cadastrado",VLOOKUP(A2015,'Cadastro-Estoque'!A:G,4,FALSE)))</f>
        <v/>
      </c>
      <c r="G2015" s="2" t="str">
        <f>IF(ISBLANK(A2015),"",IF(ISERROR(VLOOKUP(A2015,'Cadastro-Estoque'!A:G,1,FALSE)),"Produto não cadastrado",VLOOKUP(A2015,'Cadastro-Estoque'!A:G,2,FALSE)))</f>
        <v/>
      </c>
      <c r="H2015" s="2" t="str">
        <f>IF(ISERROR(VLOOKUP(A2015,'Cadastro-Estoque'!A:G,1,FALSE)),"",VLOOKUP(A2015,'Cadastro-Estoque'!A:G,3,FALSE))</f>
        <v/>
      </c>
    </row>
    <row r="2016" spans="5:8" ht="18.75" customHeight="1" x14ac:dyDescent="0.25">
      <c r="E2016" s="2" t="str">
        <f t="shared" si="31"/>
        <v/>
      </c>
      <c r="F2016" s="2" t="str">
        <f>IF(ISBLANK(A2016),"",IF(ISERROR(VLOOKUP(A2016,'Cadastro-Estoque'!A:G,1,FALSE)),"Produto não cadastrado",VLOOKUP(A2016,'Cadastro-Estoque'!A:G,4,FALSE)))</f>
        <v/>
      </c>
      <c r="G2016" s="2" t="str">
        <f>IF(ISBLANK(A2016),"",IF(ISERROR(VLOOKUP(A2016,'Cadastro-Estoque'!A:G,1,FALSE)),"Produto não cadastrado",VLOOKUP(A2016,'Cadastro-Estoque'!A:G,2,FALSE)))</f>
        <v/>
      </c>
      <c r="H2016" s="2" t="str">
        <f>IF(ISERROR(VLOOKUP(A2016,'Cadastro-Estoque'!A:G,1,FALSE)),"",VLOOKUP(A2016,'Cadastro-Estoque'!A:G,3,FALSE))</f>
        <v/>
      </c>
    </row>
    <row r="2017" spans="5:8" ht="18.75" customHeight="1" x14ac:dyDescent="0.25">
      <c r="E2017" s="2" t="str">
        <f t="shared" si="31"/>
        <v/>
      </c>
      <c r="F2017" s="2" t="str">
        <f>IF(ISBLANK(A2017),"",IF(ISERROR(VLOOKUP(A2017,'Cadastro-Estoque'!A:G,1,FALSE)),"Produto não cadastrado",VLOOKUP(A2017,'Cadastro-Estoque'!A:G,4,FALSE)))</f>
        <v/>
      </c>
      <c r="G2017" s="2" t="str">
        <f>IF(ISBLANK(A2017),"",IF(ISERROR(VLOOKUP(A2017,'Cadastro-Estoque'!A:G,1,FALSE)),"Produto não cadastrado",VLOOKUP(A2017,'Cadastro-Estoque'!A:G,2,FALSE)))</f>
        <v/>
      </c>
      <c r="H2017" s="2" t="str">
        <f>IF(ISERROR(VLOOKUP(A2017,'Cadastro-Estoque'!A:G,1,FALSE)),"",VLOOKUP(A2017,'Cadastro-Estoque'!A:G,3,FALSE))</f>
        <v/>
      </c>
    </row>
    <row r="2018" spans="5:8" ht="18.75" customHeight="1" x14ac:dyDescent="0.25">
      <c r="E2018" s="2" t="str">
        <f t="shared" si="31"/>
        <v/>
      </c>
      <c r="F2018" s="2" t="str">
        <f>IF(ISBLANK(A2018),"",IF(ISERROR(VLOOKUP(A2018,'Cadastro-Estoque'!A:G,1,FALSE)),"Produto não cadastrado",VLOOKUP(A2018,'Cadastro-Estoque'!A:G,4,FALSE)))</f>
        <v/>
      </c>
      <c r="G2018" s="2" t="str">
        <f>IF(ISBLANK(A2018),"",IF(ISERROR(VLOOKUP(A2018,'Cadastro-Estoque'!A:G,1,FALSE)),"Produto não cadastrado",VLOOKUP(A2018,'Cadastro-Estoque'!A:G,2,FALSE)))</f>
        <v/>
      </c>
      <c r="H2018" s="2" t="str">
        <f>IF(ISERROR(VLOOKUP(A2018,'Cadastro-Estoque'!A:G,1,FALSE)),"",VLOOKUP(A2018,'Cadastro-Estoque'!A:G,3,FALSE))</f>
        <v/>
      </c>
    </row>
    <row r="2019" spans="5:8" ht="18.75" customHeight="1" x14ac:dyDescent="0.25">
      <c r="E2019" s="2" t="str">
        <f t="shared" si="31"/>
        <v/>
      </c>
      <c r="F2019" s="2" t="str">
        <f>IF(ISBLANK(A2019),"",IF(ISERROR(VLOOKUP(A2019,'Cadastro-Estoque'!A:G,1,FALSE)),"Produto não cadastrado",VLOOKUP(A2019,'Cadastro-Estoque'!A:G,4,FALSE)))</f>
        <v/>
      </c>
      <c r="G2019" s="2" t="str">
        <f>IF(ISBLANK(A2019),"",IF(ISERROR(VLOOKUP(A2019,'Cadastro-Estoque'!A:G,1,FALSE)),"Produto não cadastrado",VLOOKUP(A2019,'Cadastro-Estoque'!A:G,2,FALSE)))</f>
        <v/>
      </c>
      <c r="H2019" s="2" t="str">
        <f>IF(ISERROR(VLOOKUP(A2019,'Cadastro-Estoque'!A:G,1,FALSE)),"",VLOOKUP(A2019,'Cadastro-Estoque'!A:G,3,FALSE))</f>
        <v/>
      </c>
    </row>
    <row r="2020" spans="5:8" ht="18.75" customHeight="1" x14ac:dyDescent="0.25">
      <c r="E2020" s="2" t="str">
        <f t="shared" si="31"/>
        <v/>
      </c>
      <c r="F2020" s="2" t="str">
        <f>IF(ISBLANK(A2020),"",IF(ISERROR(VLOOKUP(A2020,'Cadastro-Estoque'!A:G,1,FALSE)),"Produto não cadastrado",VLOOKUP(A2020,'Cadastro-Estoque'!A:G,4,FALSE)))</f>
        <v/>
      </c>
      <c r="G2020" s="2" t="str">
        <f>IF(ISBLANK(A2020),"",IF(ISERROR(VLOOKUP(A2020,'Cadastro-Estoque'!A:G,1,FALSE)),"Produto não cadastrado",VLOOKUP(A2020,'Cadastro-Estoque'!A:G,2,FALSE)))</f>
        <v/>
      </c>
      <c r="H2020" s="2" t="str">
        <f>IF(ISERROR(VLOOKUP(A2020,'Cadastro-Estoque'!A:G,1,FALSE)),"",VLOOKUP(A2020,'Cadastro-Estoque'!A:G,3,FALSE))</f>
        <v/>
      </c>
    </row>
    <row r="2021" spans="5:8" ht="18.75" customHeight="1" x14ac:dyDescent="0.25">
      <c r="E2021" s="2" t="str">
        <f t="shared" si="31"/>
        <v/>
      </c>
      <c r="F2021" s="2" t="str">
        <f>IF(ISBLANK(A2021),"",IF(ISERROR(VLOOKUP(A2021,'Cadastro-Estoque'!A:G,1,FALSE)),"Produto não cadastrado",VLOOKUP(A2021,'Cadastro-Estoque'!A:G,4,FALSE)))</f>
        <v/>
      </c>
      <c r="G2021" s="2" t="str">
        <f>IF(ISBLANK(A2021),"",IF(ISERROR(VLOOKUP(A2021,'Cadastro-Estoque'!A:G,1,FALSE)),"Produto não cadastrado",VLOOKUP(A2021,'Cadastro-Estoque'!A:G,2,FALSE)))</f>
        <v/>
      </c>
      <c r="H2021" s="2" t="str">
        <f>IF(ISERROR(VLOOKUP(A2021,'Cadastro-Estoque'!A:G,1,FALSE)),"",VLOOKUP(A2021,'Cadastro-Estoque'!A:G,3,FALSE))</f>
        <v/>
      </c>
    </row>
    <row r="2022" spans="5:8" ht="18.75" customHeight="1" x14ac:dyDescent="0.25">
      <c r="E2022" s="2" t="str">
        <f t="shared" si="31"/>
        <v/>
      </c>
      <c r="F2022" s="2" t="str">
        <f>IF(ISBLANK(A2022),"",IF(ISERROR(VLOOKUP(A2022,'Cadastro-Estoque'!A:G,1,FALSE)),"Produto não cadastrado",VLOOKUP(A2022,'Cadastro-Estoque'!A:G,4,FALSE)))</f>
        <v/>
      </c>
      <c r="G2022" s="2" t="str">
        <f>IF(ISBLANK(A2022),"",IF(ISERROR(VLOOKUP(A2022,'Cadastro-Estoque'!A:G,1,FALSE)),"Produto não cadastrado",VLOOKUP(A2022,'Cadastro-Estoque'!A:G,2,FALSE)))</f>
        <v/>
      </c>
      <c r="H2022" s="2" t="str">
        <f>IF(ISERROR(VLOOKUP(A2022,'Cadastro-Estoque'!A:G,1,FALSE)),"",VLOOKUP(A2022,'Cadastro-Estoque'!A:G,3,FALSE))</f>
        <v/>
      </c>
    </row>
    <row r="2023" spans="5:8" ht="18.75" customHeight="1" x14ac:dyDescent="0.25">
      <c r="E2023" s="2" t="str">
        <f t="shared" si="31"/>
        <v/>
      </c>
      <c r="F2023" s="2" t="str">
        <f>IF(ISBLANK(A2023),"",IF(ISERROR(VLOOKUP(A2023,'Cadastro-Estoque'!A:G,1,FALSE)),"Produto não cadastrado",VLOOKUP(A2023,'Cadastro-Estoque'!A:G,4,FALSE)))</f>
        <v/>
      </c>
      <c r="G2023" s="2" t="str">
        <f>IF(ISBLANK(A2023),"",IF(ISERROR(VLOOKUP(A2023,'Cadastro-Estoque'!A:G,1,FALSE)),"Produto não cadastrado",VLOOKUP(A2023,'Cadastro-Estoque'!A:G,2,FALSE)))</f>
        <v/>
      </c>
      <c r="H2023" s="2" t="str">
        <f>IF(ISERROR(VLOOKUP(A2023,'Cadastro-Estoque'!A:G,1,FALSE)),"",VLOOKUP(A2023,'Cadastro-Estoque'!A:G,3,FALSE))</f>
        <v/>
      </c>
    </row>
    <row r="2024" spans="5:8" ht="18.75" customHeight="1" x14ac:dyDescent="0.25">
      <c r="E2024" s="2" t="str">
        <f t="shared" si="31"/>
        <v/>
      </c>
      <c r="F2024" s="2" t="str">
        <f>IF(ISBLANK(A2024),"",IF(ISERROR(VLOOKUP(A2024,'Cadastro-Estoque'!A:G,1,FALSE)),"Produto não cadastrado",VLOOKUP(A2024,'Cadastro-Estoque'!A:G,4,FALSE)))</f>
        <v/>
      </c>
      <c r="G2024" s="2" t="str">
        <f>IF(ISBLANK(A2024),"",IF(ISERROR(VLOOKUP(A2024,'Cadastro-Estoque'!A:G,1,FALSE)),"Produto não cadastrado",VLOOKUP(A2024,'Cadastro-Estoque'!A:G,2,FALSE)))</f>
        <v/>
      </c>
      <c r="H2024" s="2" t="str">
        <f>IF(ISERROR(VLOOKUP(A2024,'Cadastro-Estoque'!A:G,1,FALSE)),"",VLOOKUP(A2024,'Cadastro-Estoque'!A:G,3,FALSE))</f>
        <v/>
      </c>
    </row>
    <row r="2025" spans="5:8" ht="18.75" customHeight="1" x14ac:dyDescent="0.25">
      <c r="E2025" s="2" t="str">
        <f t="shared" si="31"/>
        <v/>
      </c>
      <c r="F2025" s="2" t="str">
        <f>IF(ISBLANK(A2025),"",IF(ISERROR(VLOOKUP(A2025,'Cadastro-Estoque'!A:G,1,FALSE)),"Produto não cadastrado",VLOOKUP(A2025,'Cadastro-Estoque'!A:G,4,FALSE)))</f>
        <v/>
      </c>
      <c r="G2025" s="2" t="str">
        <f>IF(ISBLANK(A2025),"",IF(ISERROR(VLOOKUP(A2025,'Cadastro-Estoque'!A:G,1,FALSE)),"Produto não cadastrado",VLOOKUP(A2025,'Cadastro-Estoque'!A:G,2,FALSE)))</f>
        <v/>
      </c>
      <c r="H2025" s="2" t="str">
        <f>IF(ISERROR(VLOOKUP(A2025,'Cadastro-Estoque'!A:G,1,FALSE)),"",VLOOKUP(A2025,'Cadastro-Estoque'!A:G,3,FALSE))</f>
        <v/>
      </c>
    </row>
    <row r="2026" spans="5:8" ht="18.75" customHeight="1" x14ac:dyDescent="0.25">
      <c r="E2026" s="2" t="str">
        <f t="shared" si="31"/>
        <v/>
      </c>
      <c r="F2026" s="2" t="str">
        <f>IF(ISBLANK(A2026),"",IF(ISERROR(VLOOKUP(A2026,'Cadastro-Estoque'!A:G,1,FALSE)),"Produto não cadastrado",VLOOKUP(A2026,'Cadastro-Estoque'!A:G,4,FALSE)))</f>
        <v/>
      </c>
      <c r="G2026" s="2" t="str">
        <f>IF(ISBLANK(A2026),"",IF(ISERROR(VLOOKUP(A2026,'Cadastro-Estoque'!A:G,1,FALSE)),"Produto não cadastrado",VLOOKUP(A2026,'Cadastro-Estoque'!A:G,2,FALSE)))</f>
        <v/>
      </c>
      <c r="H2026" s="2" t="str">
        <f>IF(ISERROR(VLOOKUP(A2026,'Cadastro-Estoque'!A:G,1,FALSE)),"",VLOOKUP(A2026,'Cadastro-Estoque'!A:G,3,FALSE))</f>
        <v/>
      </c>
    </row>
    <row r="2027" spans="5:8" ht="18.75" customHeight="1" x14ac:dyDescent="0.25">
      <c r="E2027" s="2" t="str">
        <f t="shared" si="31"/>
        <v/>
      </c>
      <c r="F2027" s="2" t="str">
        <f>IF(ISBLANK(A2027),"",IF(ISERROR(VLOOKUP(A2027,'Cadastro-Estoque'!A:G,1,FALSE)),"Produto não cadastrado",VLOOKUP(A2027,'Cadastro-Estoque'!A:G,4,FALSE)))</f>
        <v/>
      </c>
      <c r="G2027" s="2" t="str">
        <f>IF(ISBLANK(A2027),"",IF(ISERROR(VLOOKUP(A2027,'Cadastro-Estoque'!A:G,1,FALSE)),"Produto não cadastrado",VLOOKUP(A2027,'Cadastro-Estoque'!A:G,2,FALSE)))</f>
        <v/>
      </c>
      <c r="H2027" s="2" t="str">
        <f>IF(ISERROR(VLOOKUP(A2027,'Cadastro-Estoque'!A:G,1,FALSE)),"",VLOOKUP(A2027,'Cadastro-Estoque'!A:G,3,FALSE))</f>
        <v/>
      </c>
    </row>
    <row r="2028" spans="5:8" ht="18.75" customHeight="1" x14ac:dyDescent="0.25">
      <c r="E2028" s="2" t="str">
        <f t="shared" si="31"/>
        <v/>
      </c>
      <c r="F2028" s="2" t="str">
        <f>IF(ISBLANK(A2028),"",IF(ISERROR(VLOOKUP(A2028,'Cadastro-Estoque'!A:G,1,FALSE)),"Produto não cadastrado",VLOOKUP(A2028,'Cadastro-Estoque'!A:G,4,FALSE)))</f>
        <v/>
      </c>
      <c r="G2028" s="2" t="str">
        <f>IF(ISBLANK(A2028),"",IF(ISERROR(VLOOKUP(A2028,'Cadastro-Estoque'!A:G,1,FALSE)),"Produto não cadastrado",VLOOKUP(A2028,'Cadastro-Estoque'!A:G,2,FALSE)))</f>
        <v/>
      </c>
      <c r="H2028" s="2" t="str">
        <f>IF(ISERROR(VLOOKUP(A2028,'Cadastro-Estoque'!A:G,1,FALSE)),"",VLOOKUP(A2028,'Cadastro-Estoque'!A:G,3,FALSE))</f>
        <v/>
      </c>
    </row>
    <row r="2029" spans="5:8" ht="18.75" customHeight="1" x14ac:dyDescent="0.25">
      <c r="E2029" s="2" t="str">
        <f t="shared" si="31"/>
        <v/>
      </c>
      <c r="F2029" s="2" t="str">
        <f>IF(ISBLANK(A2029),"",IF(ISERROR(VLOOKUP(A2029,'Cadastro-Estoque'!A:G,1,FALSE)),"Produto não cadastrado",VLOOKUP(A2029,'Cadastro-Estoque'!A:G,4,FALSE)))</f>
        <v/>
      </c>
      <c r="G2029" s="2" t="str">
        <f>IF(ISBLANK(A2029),"",IF(ISERROR(VLOOKUP(A2029,'Cadastro-Estoque'!A:G,1,FALSE)),"Produto não cadastrado",VLOOKUP(A2029,'Cadastro-Estoque'!A:G,2,FALSE)))</f>
        <v/>
      </c>
      <c r="H2029" s="2" t="str">
        <f>IF(ISERROR(VLOOKUP(A2029,'Cadastro-Estoque'!A:G,1,FALSE)),"",VLOOKUP(A2029,'Cadastro-Estoque'!A:G,3,FALSE))</f>
        <v/>
      </c>
    </row>
    <row r="2030" spans="5:8" ht="18.75" customHeight="1" x14ac:dyDescent="0.25">
      <c r="E2030" s="2" t="str">
        <f t="shared" si="31"/>
        <v/>
      </c>
      <c r="F2030" s="2" t="str">
        <f>IF(ISBLANK(A2030),"",IF(ISERROR(VLOOKUP(A2030,'Cadastro-Estoque'!A:G,1,FALSE)),"Produto não cadastrado",VLOOKUP(A2030,'Cadastro-Estoque'!A:G,4,FALSE)))</f>
        <v/>
      </c>
      <c r="G2030" s="2" t="str">
        <f>IF(ISBLANK(A2030),"",IF(ISERROR(VLOOKUP(A2030,'Cadastro-Estoque'!A:G,1,FALSE)),"Produto não cadastrado",VLOOKUP(A2030,'Cadastro-Estoque'!A:G,2,FALSE)))</f>
        <v/>
      </c>
      <c r="H2030" s="2" t="str">
        <f>IF(ISERROR(VLOOKUP(A2030,'Cadastro-Estoque'!A:G,1,FALSE)),"",VLOOKUP(A2030,'Cadastro-Estoque'!A:G,3,FALSE))</f>
        <v/>
      </c>
    </row>
    <row r="2031" spans="5:8" ht="18.75" customHeight="1" x14ac:dyDescent="0.25">
      <c r="E2031" s="2" t="str">
        <f t="shared" si="31"/>
        <v/>
      </c>
      <c r="F2031" s="2" t="str">
        <f>IF(ISBLANK(A2031),"",IF(ISERROR(VLOOKUP(A2031,'Cadastro-Estoque'!A:G,1,FALSE)),"Produto não cadastrado",VLOOKUP(A2031,'Cadastro-Estoque'!A:G,4,FALSE)))</f>
        <v/>
      </c>
      <c r="G2031" s="2" t="str">
        <f>IF(ISBLANK(A2031),"",IF(ISERROR(VLOOKUP(A2031,'Cadastro-Estoque'!A:G,1,FALSE)),"Produto não cadastrado",VLOOKUP(A2031,'Cadastro-Estoque'!A:G,2,FALSE)))</f>
        <v/>
      </c>
      <c r="H2031" s="2" t="str">
        <f>IF(ISERROR(VLOOKUP(A2031,'Cadastro-Estoque'!A:G,1,FALSE)),"",VLOOKUP(A2031,'Cadastro-Estoque'!A:G,3,FALSE))</f>
        <v/>
      </c>
    </row>
    <row r="2032" spans="5:8" ht="18.75" customHeight="1" x14ac:dyDescent="0.25">
      <c r="E2032" s="2" t="str">
        <f t="shared" si="31"/>
        <v/>
      </c>
      <c r="F2032" s="2" t="str">
        <f>IF(ISBLANK(A2032),"",IF(ISERROR(VLOOKUP(A2032,'Cadastro-Estoque'!A:G,1,FALSE)),"Produto não cadastrado",VLOOKUP(A2032,'Cadastro-Estoque'!A:G,4,FALSE)))</f>
        <v/>
      </c>
      <c r="G2032" s="2" t="str">
        <f>IF(ISBLANK(A2032),"",IF(ISERROR(VLOOKUP(A2032,'Cadastro-Estoque'!A:G,1,FALSE)),"Produto não cadastrado",VLOOKUP(A2032,'Cadastro-Estoque'!A:G,2,FALSE)))</f>
        <v/>
      </c>
      <c r="H2032" s="2" t="str">
        <f>IF(ISERROR(VLOOKUP(A2032,'Cadastro-Estoque'!A:G,1,FALSE)),"",VLOOKUP(A2032,'Cadastro-Estoque'!A:G,3,FALSE))</f>
        <v/>
      </c>
    </row>
    <row r="2033" spans="5:8" ht="18.75" customHeight="1" x14ac:dyDescent="0.25">
      <c r="E2033" s="2" t="str">
        <f t="shared" si="31"/>
        <v/>
      </c>
      <c r="F2033" s="2" t="str">
        <f>IF(ISBLANK(A2033),"",IF(ISERROR(VLOOKUP(A2033,'Cadastro-Estoque'!A:G,1,FALSE)),"Produto não cadastrado",VLOOKUP(A2033,'Cadastro-Estoque'!A:G,4,FALSE)))</f>
        <v/>
      </c>
      <c r="G2033" s="2" t="str">
        <f>IF(ISBLANK(A2033),"",IF(ISERROR(VLOOKUP(A2033,'Cadastro-Estoque'!A:G,1,FALSE)),"Produto não cadastrado",VLOOKUP(A2033,'Cadastro-Estoque'!A:G,2,FALSE)))</f>
        <v/>
      </c>
      <c r="H2033" s="2" t="str">
        <f>IF(ISERROR(VLOOKUP(A2033,'Cadastro-Estoque'!A:G,1,FALSE)),"",VLOOKUP(A2033,'Cadastro-Estoque'!A:G,3,FALSE))</f>
        <v/>
      </c>
    </row>
    <row r="2034" spans="5:8" ht="18.75" customHeight="1" x14ac:dyDescent="0.25">
      <c r="E2034" s="2" t="str">
        <f t="shared" si="31"/>
        <v/>
      </c>
      <c r="F2034" s="2" t="str">
        <f>IF(ISBLANK(A2034),"",IF(ISERROR(VLOOKUP(A2034,'Cadastro-Estoque'!A:G,1,FALSE)),"Produto não cadastrado",VLOOKUP(A2034,'Cadastro-Estoque'!A:G,4,FALSE)))</f>
        <v/>
      </c>
      <c r="G2034" s="2" t="str">
        <f>IF(ISBLANK(A2034),"",IF(ISERROR(VLOOKUP(A2034,'Cadastro-Estoque'!A:G,1,FALSE)),"Produto não cadastrado",VLOOKUP(A2034,'Cadastro-Estoque'!A:G,2,FALSE)))</f>
        <v/>
      </c>
      <c r="H2034" s="2" t="str">
        <f>IF(ISERROR(VLOOKUP(A2034,'Cadastro-Estoque'!A:G,1,FALSE)),"",VLOOKUP(A2034,'Cadastro-Estoque'!A:G,3,FALSE))</f>
        <v/>
      </c>
    </row>
    <row r="2035" spans="5:8" ht="18.75" customHeight="1" x14ac:dyDescent="0.25">
      <c r="E2035" s="2" t="str">
        <f t="shared" si="31"/>
        <v/>
      </c>
      <c r="F2035" s="2" t="str">
        <f>IF(ISBLANK(A2035),"",IF(ISERROR(VLOOKUP(A2035,'Cadastro-Estoque'!A:G,1,FALSE)),"Produto não cadastrado",VLOOKUP(A2035,'Cadastro-Estoque'!A:G,4,FALSE)))</f>
        <v/>
      </c>
      <c r="G2035" s="2" t="str">
        <f>IF(ISBLANK(A2035),"",IF(ISERROR(VLOOKUP(A2035,'Cadastro-Estoque'!A:G,1,FALSE)),"Produto não cadastrado",VLOOKUP(A2035,'Cadastro-Estoque'!A:G,2,FALSE)))</f>
        <v/>
      </c>
      <c r="H2035" s="2" t="str">
        <f>IF(ISERROR(VLOOKUP(A2035,'Cadastro-Estoque'!A:G,1,FALSE)),"",VLOOKUP(A2035,'Cadastro-Estoque'!A:G,3,FALSE))</f>
        <v/>
      </c>
    </row>
    <row r="2036" spans="5:8" ht="18.75" customHeight="1" x14ac:dyDescent="0.25">
      <c r="E2036" s="2" t="str">
        <f t="shared" si="31"/>
        <v/>
      </c>
      <c r="F2036" s="2" t="str">
        <f>IF(ISBLANK(A2036),"",IF(ISERROR(VLOOKUP(A2036,'Cadastro-Estoque'!A:G,1,FALSE)),"Produto não cadastrado",VLOOKUP(A2036,'Cadastro-Estoque'!A:G,4,FALSE)))</f>
        <v/>
      </c>
      <c r="G2036" s="2" t="str">
        <f>IF(ISBLANK(A2036),"",IF(ISERROR(VLOOKUP(A2036,'Cadastro-Estoque'!A:G,1,FALSE)),"Produto não cadastrado",VLOOKUP(A2036,'Cadastro-Estoque'!A:G,2,FALSE)))</f>
        <v/>
      </c>
      <c r="H2036" s="2" t="str">
        <f>IF(ISERROR(VLOOKUP(A2036,'Cadastro-Estoque'!A:G,1,FALSE)),"",VLOOKUP(A2036,'Cadastro-Estoque'!A:G,3,FALSE))</f>
        <v/>
      </c>
    </row>
    <row r="2037" spans="5:8" ht="18.75" customHeight="1" x14ac:dyDescent="0.25">
      <c r="E2037" s="2" t="str">
        <f t="shared" si="31"/>
        <v/>
      </c>
      <c r="F2037" s="2" t="str">
        <f>IF(ISBLANK(A2037),"",IF(ISERROR(VLOOKUP(A2037,'Cadastro-Estoque'!A:G,1,FALSE)),"Produto não cadastrado",VLOOKUP(A2037,'Cadastro-Estoque'!A:G,4,FALSE)))</f>
        <v/>
      </c>
      <c r="G2037" s="2" t="str">
        <f>IF(ISBLANK(A2037),"",IF(ISERROR(VLOOKUP(A2037,'Cadastro-Estoque'!A:G,1,FALSE)),"Produto não cadastrado",VLOOKUP(A2037,'Cadastro-Estoque'!A:G,2,FALSE)))</f>
        <v/>
      </c>
      <c r="H2037" s="2" t="str">
        <f>IF(ISERROR(VLOOKUP(A2037,'Cadastro-Estoque'!A:G,1,FALSE)),"",VLOOKUP(A2037,'Cadastro-Estoque'!A:G,3,FALSE))</f>
        <v/>
      </c>
    </row>
    <row r="2038" spans="5:8" ht="18.75" customHeight="1" x14ac:dyDescent="0.25">
      <c r="E2038" s="2" t="str">
        <f t="shared" si="31"/>
        <v/>
      </c>
      <c r="F2038" s="2" t="str">
        <f>IF(ISBLANK(A2038),"",IF(ISERROR(VLOOKUP(A2038,'Cadastro-Estoque'!A:G,1,FALSE)),"Produto não cadastrado",VLOOKUP(A2038,'Cadastro-Estoque'!A:G,4,FALSE)))</f>
        <v/>
      </c>
      <c r="G2038" s="2" t="str">
        <f>IF(ISBLANK(A2038),"",IF(ISERROR(VLOOKUP(A2038,'Cadastro-Estoque'!A:G,1,FALSE)),"Produto não cadastrado",VLOOKUP(A2038,'Cadastro-Estoque'!A:G,2,FALSE)))</f>
        <v/>
      </c>
      <c r="H2038" s="2" t="str">
        <f>IF(ISERROR(VLOOKUP(A2038,'Cadastro-Estoque'!A:G,1,FALSE)),"",VLOOKUP(A2038,'Cadastro-Estoque'!A:G,3,FALSE))</f>
        <v/>
      </c>
    </row>
    <row r="2039" spans="5:8" ht="18.75" customHeight="1" x14ac:dyDescent="0.25">
      <c r="E2039" s="2" t="str">
        <f t="shared" si="31"/>
        <v/>
      </c>
      <c r="F2039" s="2" t="str">
        <f>IF(ISBLANK(A2039),"",IF(ISERROR(VLOOKUP(A2039,'Cadastro-Estoque'!A:G,1,FALSE)),"Produto não cadastrado",VLOOKUP(A2039,'Cadastro-Estoque'!A:G,4,FALSE)))</f>
        <v/>
      </c>
      <c r="G2039" s="2" t="str">
        <f>IF(ISBLANK(A2039),"",IF(ISERROR(VLOOKUP(A2039,'Cadastro-Estoque'!A:G,1,FALSE)),"Produto não cadastrado",VLOOKUP(A2039,'Cadastro-Estoque'!A:G,2,FALSE)))</f>
        <v/>
      </c>
      <c r="H2039" s="2" t="str">
        <f>IF(ISERROR(VLOOKUP(A2039,'Cadastro-Estoque'!A:G,1,FALSE)),"",VLOOKUP(A2039,'Cadastro-Estoque'!A:G,3,FALSE))</f>
        <v/>
      </c>
    </row>
    <row r="2040" spans="5:8" ht="18.75" customHeight="1" x14ac:dyDescent="0.25">
      <c r="E2040" s="2" t="str">
        <f t="shared" si="31"/>
        <v/>
      </c>
      <c r="F2040" s="2" t="str">
        <f>IF(ISBLANK(A2040),"",IF(ISERROR(VLOOKUP(A2040,'Cadastro-Estoque'!A:G,1,FALSE)),"Produto não cadastrado",VLOOKUP(A2040,'Cadastro-Estoque'!A:G,4,FALSE)))</f>
        <v/>
      </c>
      <c r="G2040" s="2" t="str">
        <f>IF(ISBLANK(A2040),"",IF(ISERROR(VLOOKUP(A2040,'Cadastro-Estoque'!A:G,1,FALSE)),"Produto não cadastrado",VLOOKUP(A2040,'Cadastro-Estoque'!A:G,2,FALSE)))</f>
        <v/>
      </c>
      <c r="H2040" s="2" t="str">
        <f>IF(ISERROR(VLOOKUP(A2040,'Cadastro-Estoque'!A:G,1,FALSE)),"",VLOOKUP(A2040,'Cadastro-Estoque'!A:G,3,FALSE))</f>
        <v/>
      </c>
    </row>
    <row r="2041" spans="5:8" ht="18.75" customHeight="1" x14ac:dyDescent="0.25">
      <c r="E2041" s="2" t="str">
        <f t="shared" si="31"/>
        <v/>
      </c>
      <c r="F2041" s="2" t="str">
        <f>IF(ISBLANK(A2041),"",IF(ISERROR(VLOOKUP(A2041,'Cadastro-Estoque'!A:G,1,FALSE)),"Produto não cadastrado",VLOOKUP(A2041,'Cadastro-Estoque'!A:G,4,FALSE)))</f>
        <v/>
      </c>
      <c r="G2041" s="2" t="str">
        <f>IF(ISBLANK(A2041),"",IF(ISERROR(VLOOKUP(A2041,'Cadastro-Estoque'!A:G,1,FALSE)),"Produto não cadastrado",VLOOKUP(A2041,'Cadastro-Estoque'!A:G,2,FALSE)))</f>
        <v/>
      </c>
      <c r="H2041" s="2" t="str">
        <f>IF(ISERROR(VLOOKUP(A2041,'Cadastro-Estoque'!A:G,1,FALSE)),"",VLOOKUP(A2041,'Cadastro-Estoque'!A:G,3,FALSE))</f>
        <v/>
      </c>
    </row>
    <row r="2042" spans="5:8" ht="18.75" customHeight="1" x14ac:dyDescent="0.25">
      <c r="E2042" s="2" t="str">
        <f t="shared" si="31"/>
        <v/>
      </c>
      <c r="F2042" s="2" t="str">
        <f>IF(ISBLANK(A2042),"",IF(ISERROR(VLOOKUP(A2042,'Cadastro-Estoque'!A:G,1,FALSE)),"Produto não cadastrado",VLOOKUP(A2042,'Cadastro-Estoque'!A:G,4,FALSE)))</f>
        <v/>
      </c>
      <c r="G2042" s="2" t="str">
        <f>IF(ISBLANK(A2042),"",IF(ISERROR(VLOOKUP(A2042,'Cadastro-Estoque'!A:G,1,FALSE)),"Produto não cadastrado",VLOOKUP(A2042,'Cadastro-Estoque'!A:G,2,FALSE)))</f>
        <v/>
      </c>
      <c r="H2042" s="2" t="str">
        <f>IF(ISERROR(VLOOKUP(A2042,'Cadastro-Estoque'!A:G,1,FALSE)),"",VLOOKUP(A2042,'Cadastro-Estoque'!A:G,3,FALSE))</f>
        <v/>
      </c>
    </row>
    <row r="2043" spans="5:8" ht="18.75" customHeight="1" x14ac:dyDescent="0.25">
      <c r="E2043" s="2" t="str">
        <f t="shared" si="31"/>
        <v/>
      </c>
      <c r="F2043" s="2" t="str">
        <f>IF(ISBLANK(A2043),"",IF(ISERROR(VLOOKUP(A2043,'Cadastro-Estoque'!A:G,1,FALSE)),"Produto não cadastrado",VLOOKUP(A2043,'Cadastro-Estoque'!A:G,4,FALSE)))</f>
        <v/>
      </c>
      <c r="G2043" s="2" t="str">
        <f>IF(ISBLANK(A2043),"",IF(ISERROR(VLOOKUP(A2043,'Cadastro-Estoque'!A:G,1,FALSE)),"Produto não cadastrado",VLOOKUP(A2043,'Cadastro-Estoque'!A:G,2,FALSE)))</f>
        <v/>
      </c>
      <c r="H2043" s="2" t="str">
        <f>IF(ISERROR(VLOOKUP(A2043,'Cadastro-Estoque'!A:G,1,FALSE)),"",VLOOKUP(A2043,'Cadastro-Estoque'!A:G,3,FALSE))</f>
        <v/>
      </c>
    </row>
    <row r="2044" spans="5:8" ht="18.75" customHeight="1" x14ac:dyDescent="0.25">
      <c r="E2044" s="2" t="str">
        <f t="shared" si="31"/>
        <v/>
      </c>
      <c r="F2044" s="2" t="str">
        <f>IF(ISBLANK(A2044),"",IF(ISERROR(VLOOKUP(A2044,'Cadastro-Estoque'!A:G,1,FALSE)),"Produto não cadastrado",VLOOKUP(A2044,'Cadastro-Estoque'!A:G,4,FALSE)))</f>
        <v/>
      </c>
      <c r="G2044" s="2" t="str">
        <f>IF(ISBLANK(A2044),"",IF(ISERROR(VLOOKUP(A2044,'Cadastro-Estoque'!A:G,1,FALSE)),"Produto não cadastrado",VLOOKUP(A2044,'Cadastro-Estoque'!A:G,2,FALSE)))</f>
        <v/>
      </c>
      <c r="H2044" s="2" t="str">
        <f>IF(ISERROR(VLOOKUP(A2044,'Cadastro-Estoque'!A:G,1,FALSE)),"",VLOOKUP(A2044,'Cadastro-Estoque'!A:G,3,FALSE))</f>
        <v/>
      </c>
    </row>
    <row r="2045" spans="5:8" ht="18.75" customHeight="1" x14ac:dyDescent="0.25">
      <c r="E2045" s="2" t="str">
        <f t="shared" si="31"/>
        <v/>
      </c>
      <c r="F2045" s="2" t="str">
        <f>IF(ISBLANK(A2045),"",IF(ISERROR(VLOOKUP(A2045,'Cadastro-Estoque'!A:G,1,FALSE)),"Produto não cadastrado",VLOOKUP(A2045,'Cadastro-Estoque'!A:G,4,FALSE)))</f>
        <v/>
      </c>
      <c r="G2045" s="2" t="str">
        <f>IF(ISBLANK(A2045),"",IF(ISERROR(VLOOKUP(A2045,'Cadastro-Estoque'!A:G,1,FALSE)),"Produto não cadastrado",VLOOKUP(A2045,'Cadastro-Estoque'!A:G,2,FALSE)))</f>
        <v/>
      </c>
      <c r="H2045" s="2" t="str">
        <f>IF(ISERROR(VLOOKUP(A2045,'Cadastro-Estoque'!A:G,1,FALSE)),"",VLOOKUP(A2045,'Cadastro-Estoque'!A:G,3,FALSE))</f>
        <v/>
      </c>
    </row>
    <row r="2046" spans="5:8" ht="18.75" customHeight="1" x14ac:dyDescent="0.25">
      <c r="E2046" s="2" t="str">
        <f t="shared" si="31"/>
        <v/>
      </c>
      <c r="F2046" s="2" t="str">
        <f>IF(ISBLANK(A2046),"",IF(ISERROR(VLOOKUP(A2046,'Cadastro-Estoque'!A:G,1,FALSE)),"Produto não cadastrado",VLOOKUP(A2046,'Cadastro-Estoque'!A:G,4,FALSE)))</f>
        <v/>
      </c>
      <c r="G2046" s="2" t="str">
        <f>IF(ISBLANK(A2046),"",IF(ISERROR(VLOOKUP(A2046,'Cadastro-Estoque'!A:G,1,FALSE)),"Produto não cadastrado",VLOOKUP(A2046,'Cadastro-Estoque'!A:G,2,FALSE)))</f>
        <v/>
      </c>
      <c r="H2046" s="2" t="str">
        <f>IF(ISERROR(VLOOKUP(A2046,'Cadastro-Estoque'!A:G,1,FALSE)),"",VLOOKUP(A2046,'Cadastro-Estoque'!A:G,3,FALSE))</f>
        <v/>
      </c>
    </row>
    <row r="2047" spans="5:8" ht="18.75" customHeight="1" x14ac:dyDescent="0.25">
      <c r="E2047" s="2" t="str">
        <f t="shared" si="31"/>
        <v/>
      </c>
      <c r="F2047" s="2" t="str">
        <f>IF(ISBLANK(A2047),"",IF(ISERROR(VLOOKUP(A2047,'Cadastro-Estoque'!A:G,1,FALSE)),"Produto não cadastrado",VLOOKUP(A2047,'Cadastro-Estoque'!A:G,4,FALSE)))</f>
        <v/>
      </c>
      <c r="G2047" s="2" t="str">
        <f>IF(ISBLANK(A2047),"",IF(ISERROR(VLOOKUP(A2047,'Cadastro-Estoque'!A:G,1,FALSE)),"Produto não cadastrado",VLOOKUP(A2047,'Cadastro-Estoque'!A:G,2,FALSE)))</f>
        <v/>
      </c>
      <c r="H2047" s="2" t="str">
        <f>IF(ISERROR(VLOOKUP(A2047,'Cadastro-Estoque'!A:G,1,FALSE)),"",VLOOKUP(A2047,'Cadastro-Estoque'!A:G,3,FALSE))</f>
        <v/>
      </c>
    </row>
    <row r="2048" spans="5:8" ht="18.75" customHeight="1" x14ac:dyDescent="0.25">
      <c r="E2048" s="2" t="str">
        <f t="shared" si="31"/>
        <v/>
      </c>
      <c r="F2048" s="2" t="str">
        <f>IF(ISBLANK(A2048),"",IF(ISERROR(VLOOKUP(A2048,'Cadastro-Estoque'!A:G,1,FALSE)),"Produto não cadastrado",VLOOKUP(A2048,'Cadastro-Estoque'!A:G,4,FALSE)))</f>
        <v/>
      </c>
      <c r="G2048" s="2" t="str">
        <f>IF(ISBLANK(A2048),"",IF(ISERROR(VLOOKUP(A2048,'Cadastro-Estoque'!A:G,1,FALSE)),"Produto não cadastrado",VLOOKUP(A2048,'Cadastro-Estoque'!A:G,2,FALSE)))</f>
        <v/>
      </c>
      <c r="H2048" s="2" t="str">
        <f>IF(ISERROR(VLOOKUP(A2048,'Cadastro-Estoque'!A:G,1,FALSE)),"",VLOOKUP(A2048,'Cadastro-Estoque'!A:G,3,FALSE))</f>
        <v/>
      </c>
    </row>
    <row r="2049" spans="5:8" ht="18.75" customHeight="1" x14ac:dyDescent="0.25">
      <c r="E2049" s="2" t="str">
        <f t="shared" si="31"/>
        <v/>
      </c>
      <c r="F2049" s="2" t="str">
        <f>IF(ISBLANK(A2049),"",IF(ISERROR(VLOOKUP(A2049,'Cadastro-Estoque'!A:G,1,FALSE)),"Produto não cadastrado",VLOOKUP(A2049,'Cadastro-Estoque'!A:G,4,FALSE)))</f>
        <v/>
      </c>
      <c r="G2049" s="2" t="str">
        <f>IF(ISBLANK(A2049),"",IF(ISERROR(VLOOKUP(A2049,'Cadastro-Estoque'!A:G,1,FALSE)),"Produto não cadastrado",VLOOKUP(A2049,'Cadastro-Estoque'!A:G,2,FALSE)))</f>
        <v/>
      </c>
      <c r="H2049" s="2" t="str">
        <f>IF(ISERROR(VLOOKUP(A2049,'Cadastro-Estoque'!A:G,1,FALSE)),"",VLOOKUP(A2049,'Cadastro-Estoque'!A:G,3,FALSE))</f>
        <v/>
      </c>
    </row>
    <row r="2050" spans="5:8" ht="18.75" customHeight="1" x14ac:dyDescent="0.25">
      <c r="E2050" s="2" t="str">
        <f t="shared" si="31"/>
        <v/>
      </c>
      <c r="F2050" s="2" t="str">
        <f>IF(ISBLANK(A2050),"",IF(ISERROR(VLOOKUP(A2050,'Cadastro-Estoque'!A:G,1,FALSE)),"Produto não cadastrado",VLOOKUP(A2050,'Cadastro-Estoque'!A:G,4,FALSE)))</f>
        <v/>
      </c>
      <c r="G2050" s="2" t="str">
        <f>IF(ISBLANK(A2050),"",IF(ISERROR(VLOOKUP(A2050,'Cadastro-Estoque'!A:G,1,FALSE)),"Produto não cadastrado",VLOOKUP(A2050,'Cadastro-Estoque'!A:G,2,FALSE)))</f>
        <v/>
      </c>
      <c r="H2050" s="2" t="str">
        <f>IF(ISERROR(VLOOKUP(A2050,'Cadastro-Estoque'!A:G,1,FALSE)),"",VLOOKUP(A2050,'Cadastro-Estoque'!A:G,3,FALSE))</f>
        <v/>
      </c>
    </row>
    <row r="2051" spans="5:8" ht="18.75" customHeight="1" x14ac:dyDescent="0.25">
      <c r="E2051" s="2" t="str">
        <f t="shared" ref="E2051:E2114" si="32">IF(ISBLANK(A2051),"",C2051*D2051)</f>
        <v/>
      </c>
      <c r="F2051" s="2" t="str">
        <f>IF(ISBLANK(A2051),"",IF(ISERROR(VLOOKUP(A2051,'Cadastro-Estoque'!A:G,1,FALSE)),"Produto não cadastrado",VLOOKUP(A2051,'Cadastro-Estoque'!A:G,4,FALSE)))</f>
        <v/>
      </c>
      <c r="G2051" s="2" t="str">
        <f>IF(ISBLANK(A2051),"",IF(ISERROR(VLOOKUP(A2051,'Cadastro-Estoque'!A:G,1,FALSE)),"Produto não cadastrado",VLOOKUP(A2051,'Cadastro-Estoque'!A:G,2,FALSE)))</f>
        <v/>
      </c>
      <c r="H2051" s="2" t="str">
        <f>IF(ISERROR(VLOOKUP(A2051,'Cadastro-Estoque'!A:G,1,FALSE)),"",VLOOKUP(A2051,'Cadastro-Estoque'!A:G,3,FALSE))</f>
        <v/>
      </c>
    </row>
    <row r="2052" spans="5:8" ht="18.75" customHeight="1" x14ac:dyDescent="0.25">
      <c r="E2052" s="2" t="str">
        <f t="shared" si="32"/>
        <v/>
      </c>
      <c r="F2052" s="2" t="str">
        <f>IF(ISBLANK(A2052),"",IF(ISERROR(VLOOKUP(A2052,'Cadastro-Estoque'!A:G,1,FALSE)),"Produto não cadastrado",VLOOKUP(A2052,'Cadastro-Estoque'!A:G,4,FALSE)))</f>
        <v/>
      </c>
      <c r="G2052" s="2" t="str">
        <f>IF(ISBLANK(A2052),"",IF(ISERROR(VLOOKUP(A2052,'Cadastro-Estoque'!A:G,1,FALSE)),"Produto não cadastrado",VLOOKUP(A2052,'Cadastro-Estoque'!A:G,2,FALSE)))</f>
        <v/>
      </c>
      <c r="H2052" s="2" t="str">
        <f>IF(ISERROR(VLOOKUP(A2052,'Cadastro-Estoque'!A:G,1,FALSE)),"",VLOOKUP(A2052,'Cadastro-Estoque'!A:G,3,FALSE))</f>
        <v/>
      </c>
    </row>
    <row r="2053" spans="5:8" ht="18.75" customHeight="1" x14ac:dyDescent="0.25">
      <c r="E2053" s="2" t="str">
        <f t="shared" si="32"/>
        <v/>
      </c>
      <c r="F2053" s="2" t="str">
        <f>IF(ISBLANK(A2053),"",IF(ISERROR(VLOOKUP(A2053,'Cadastro-Estoque'!A:G,1,FALSE)),"Produto não cadastrado",VLOOKUP(A2053,'Cadastro-Estoque'!A:G,4,FALSE)))</f>
        <v/>
      </c>
      <c r="G2053" s="2" t="str">
        <f>IF(ISBLANK(A2053),"",IF(ISERROR(VLOOKUP(A2053,'Cadastro-Estoque'!A:G,1,FALSE)),"Produto não cadastrado",VLOOKUP(A2053,'Cadastro-Estoque'!A:G,2,FALSE)))</f>
        <v/>
      </c>
      <c r="H2053" s="2" t="str">
        <f>IF(ISERROR(VLOOKUP(A2053,'Cadastro-Estoque'!A:G,1,FALSE)),"",VLOOKUP(A2053,'Cadastro-Estoque'!A:G,3,FALSE))</f>
        <v/>
      </c>
    </row>
    <row r="2054" spans="5:8" ht="18.75" customHeight="1" x14ac:dyDescent="0.25">
      <c r="E2054" s="2" t="str">
        <f t="shared" si="32"/>
        <v/>
      </c>
      <c r="F2054" s="2" t="str">
        <f>IF(ISBLANK(A2054),"",IF(ISERROR(VLOOKUP(A2054,'Cadastro-Estoque'!A:G,1,FALSE)),"Produto não cadastrado",VLOOKUP(A2054,'Cadastro-Estoque'!A:G,4,FALSE)))</f>
        <v/>
      </c>
      <c r="G2054" s="2" t="str">
        <f>IF(ISBLANK(A2054),"",IF(ISERROR(VLOOKUP(A2054,'Cadastro-Estoque'!A:G,1,FALSE)),"Produto não cadastrado",VLOOKUP(A2054,'Cadastro-Estoque'!A:G,2,FALSE)))</f>
        <v/>
      </c>
      <c r="H2054" s="2" t="str">
        <f>IF(ISERROR(VLOOKUP(A2054,'Cadastro-Estoque'!A:G,1,FALSE)),"",VLOOKUP(A2054,'Cadastro-Estoque'!A:G,3,FALSE))</f>
        <v/>
      </c>
    </row>
    <row r="2055" spans="5:8" ht="18.75" customHeight="1" x14ac:dyDescent="0.25">
      <c r="E2055" s="2" t="str">
        <f t="shared" si="32"/>
        <v/>
      </c>
      <c r="F2055" s="2" t="str">
        <f>IF(ISBLANK(A2055),"",IF(ISERROR(VLOOKUP(A2055,'Cadastro-Estoque'!A:G,1,FALSE)),"Produto não cadastrado",VLOOKUP(A2055,'Cadastro-Estoque'!A:G,4,FALSE)))</f>
        <v/>
      </c>
      <c r="G2055" s="2" t="str">
        <f>IF(ISBLANK(A2055),"",IF(ISERROR(VLOOKUP(A2055,'Cadastro-Estoque'!A:G,1,FALSE)),"Produto não cadastrado",VLOOKUP(A2055,'Cadastro-Estoque'!A:G,2,FALSE)))</f>
        <v/>
      </c>
      <c r="H2055" s="2" t="str">
        <f>IF(ISERROR(VLOOKUP(A2055,'Cadastro-Estoque'!A:G,1,FALSE)),"",VLOOKUP(A2055,'Cadastro-Estoque'!A:G,3,FALSE))</f>
        <v/>
      </c>
    </row>
    <row r="2056" spans="5:8" ht="18.75" customHeight="1" x14ac:dyDescent="0.25">
      <c r="E2056" s="2" t="str">
        <f t="shared" si="32"/>
        <v/>
      </c>
      <c r="F2056" s="2" t="str">
        <f>IF(ISBLANK(A2056),"",IF(ISERROR(VLOOKUP(A2056,'Cadastro-Estoque'!A:G,1,FALSE)),"Produto não cadastrado",VLOOKUP(A2056,'Cadastro-Estoque'!A:G,4,FALSE)))</f>
        <v/>
      </c>
      <c r="G2056" s="2" t="str">
        <f>IF(ISBLANK(A2056),"",IF(ISERROR(VLOOKUP(A2056,'Cadastro-Estoque'!A:G,1,FALSE)),"Produto não cadastrado",VLOOKUP(A2056,'Cadastro-Estoque'!A:G,2,FALSE)))</f>
        <v/>
      </c>
      <c r="H2056" s="2" t="str">
        <f>IF(ISERROR(VLOOKUP(A2056,'Cadastro-Estoque'!A:G,1,FALSE)),"",VLOOKUP(A2056,'Cadastro-Estoque'!A:G,3,FALSE))</f>
        <v/>
      </c>
    </row>
    <row r="2057" spans="5:8" ht="18.75" customHeight="1" x14ac:dyDescent="0.25">
      <c r="E2057" s="2" t="str">
        <f t="shared" si="32"/>
        <v/>
      </c>
      <c r="F2057" s="2" t="str">
        <f>IF(ISBLANK(A2057),"",IF(ISERROR(VLOOKUP(A2057,'Cadastro-Estoque'!A:G,1,FALSE)),"Produto não cadastrado",VLOOKUP(A2057,'Cadastro-Estoque'!A:G,4,FALSE)))</f>
        <v/>
      </c>
      <c r="G2057" s="2" t="str">
        <f>IF(ISBLANK(A2057),"",IF(ISERROR(VLOOKUP(A2057,'Cadastro-Estoque'!A:G,1,FALSE)),"Produto não cadastrado",VLOOKUP(A2057,'Cadastro-Estoque'!A:G,2,FALSE)))</f>
        <v/>
      </c>
      <c r="H2057" s="2" t="str">
        <f>IF(ISERROR(VLOOKUP(A2057,'Cadastro-Estoque'!A:G,1,FALSE)),"",VLOOKUP(A2057,'Cadastro-Estoque'!A:G,3,FALSE))</f>
        <v/>
      </c>
    </row>
    <row r="2058" spans="5:8" ht="18.75" customHeight="1" x14ac:dyDescent="0.25">
      <c r="E2058" s="2" t="str">
        <f t="shared" si="32"/>
        <v/>
      </c>
      <c r="F2058" s="2" t="str">
        <f>IF(ISBLANK(A2058),"",IF(ISERROR(VLOOKUP(A2058,'Cadastro-Estoque'!A:G,1,FALSE)),"Produto não cadastrado",VLOOKUP(A2058,'Cadastro-Estoque'!A:G,4,FALSE)))</f>
        <v/>
      </c>
      <c r="G2058" s="2" t="str">
        <f>IF(ISBLANK(A2058),"",IF(ISERROR(VLOOKUP(A2058,'Cadastro-Estoque'!A:G,1,FALSE)),"Produto não cadastrado",VLOOKUP(A2058,'Cadastro-Estoque'!A:G,2,FALSE)))</f>
        <v/>
      </c>
      <c r="H2058" s="2" t="str">
        <f>IF(ISERROR(VLOOKUP(A2058,'Cadastro-Estoque'!A:G,1,FALSE)),"",VLOOKUP(A2058,'Cadastro-Estoque'!A:G,3,FALSE))</f>
        <v/>
      </c>
    </row>
    <row r="2059" spans="5:8" ht="18.75" customHeight="1" x14ac:dyDescent="0.25">
      <c r="E2059" s="2" t="str">
        <f t="shared" si="32"/>
        <v/>
      </c>
      <c r="F2059" s="2" t="str">
        <f>IF(ISBLANK(A2059),"",IF(ISERROR(VLOOKUP(A2059,'Cadastro-Estoque'!A:G,1,FALSE)),"Produto não cadastrado",VLOOKUP(A2059,'Cadastro-Estoque'!A:G,4,FALSE)))</f>
        <v/>
      </c>
      <c r="G2059" s="2" t="str">
        <f>IF(ISBLANK(A2059),"",IF(ISERROR(VLOOKUP(A2059,'Cadastro-Estoque'!A:G,1,FALSE)),"Produto não cadastrado",VLOOKUP(A2059,'Cadastro-Estoque'!A:G,2,FALSE)))</f>
        <v/>
      </c>
      <c r="H2059" s="2" t="str">
        <f>IF(ISERROR(VLOOKUP(A2059,'Cadastro-Estoque'!A:G,1,FALSE)),"",VLOOKUP(A2059,'Cadastro-Estoque'!A:G,3,FALSE))</f>
        <v/>
      </c>
    </row>
    <row r="2060" spans="5:8" ht="18.75" customHeight="1" x14ac:dyDescent="0.25">
      <c r="E2060" s="2" t="str">
        <f t="shared" si="32"/>
        <v/>
      </c>
      <c r="F2060" s="2" t="str">
        <f>IF(ISBLANK(A2060),"",IF(ISERROR(VLOOKUP(A2060,'Cadastro-Estoque'!A:G,1,FALSE)),"Produto não cadastrado",VLOOKUP(A2060,'Cadastro-Estoque'!A:G,4,FALSE)))</f>
        <v/>
      </c>
      <c r="G2060" s="2" t="str">
        <f>IF(ISBLANK(A2060),"",IF(ISERROR(VLOOKUP(A2060,'Cadastro-Estoque'!A:G,1,FALSE)),"Produto não cadastrado",VLOOKUP(A2060,'Cadastro-Estoque'!A:G,2,FALSE)))</f>
        <v/>
      </c>
      <c r="H2060" s="2" t="str">
        <f>IF(ISERROR(VLOOKUP(A2060,'Cadastro-Estoque'!A:G,1,FALSE)),"",VLOOKUP(A2060,'Cadastro-Estoque'!A:G,3,FALSE))</f>
        <v/>
      </c>
    </row>
    <row r="2061" spans="5:8" ht="18.75" customHeight="1" x14ac:dyDescent="0.25">
      <c r="E2061" s="2" t="str">
        <f t="shared" si="32"/>
        <v/>
      </c>
      <c r="F2061" s="2" t="str">
        <f>IF(ISBLANK(A2061),"",IF(ISERROR(VLOOKUP(A2061,'Cadastro-Estoque'!A:G,1,FALSE)),"Produto não cadastrado",VLOOKUP(A2061,'Cadastro-Estoque'!A:G,4,FALSE)))</f>
        <v/>
      </c>
      <c r="G2061" s="2" t="str">
        <f>IF(ISBLANK(A2061),"",IF(ISERROR(VLOOKUP(A2061,'Cadastro-Estoque'!A:G,1,FALSE)),"Produto não cadastrado",VLOOKUP(A2061,'Cadastro-Estoque'!A:G,2,FALSE)))</f>
        <v/>
      </c>
      <c r="H2061" s="2" t="str">
        <f>IF(ISERROR(VLOOKUP(A2061,'Cadastro-Estoque'!A:G,1,FALSE)),"",VLOOKUP(A2061,'Cadastro-Estoque'!A:G,3,FALSE))</f>
        <v/>
      </c>
    </row>
    <row r="2062" spans="5:8" ht="18.75" customHeight="1" x14ac:dyDescent="0.25">
      <c r="E2062" s="2" t="str">
        <f t="shared" si="32"/>
        <v/>
      </c>
      <c r="F2062" s="2" t="str">
        <f>IF(ISBLANK(A2062),"",IF(ISERROR(VLOOKUP(A2062,'Cadastro-Estoque'!A:G,1,FALSE)),"Produto não cadastrado",VLOOKUP(A2062,'Cadastro-Estoque'!A:G,4,FALSE)))</f>
        <v/>
      </c>
      <c r="G2062" s="2" t="str">
        <f>IF(ISBLANK(A2062),"",IF(ISERROR(VLOOKUP(A2062,'Cadastro-Estoque'!A:G,1,FALSE)),"Produto não cadastrado",VLOOKUP(A2062,'Cadastro-Estoque'!A:G,2,FALSE)))</f>
        <v/>
      </c>
      <c r="H2062" s="2" t="str">
        <f>IF(ISERROR(VLOOKUP(A2062,'Cadastro-Estoque'!A:G,1,FALSE)),"",VLOOKUP(A2062,'Cadastro-Estoque'!A:G,3,FALSE))</f>
        <v/>
      </c>
    </row>
    <row r="2063" spans="5:8" ht="18.75" customHeight="1" x14ac:dyDescent="0.25">
      <c r="E2063" s="2" t="str">
        <f t="shared" si="32"/>
        <v/>
      </c>
      <c r="F2063" s="2" t="str">
        <f>IF(ISBLANK(A2063),"",IF(ISERROR(VLOOKUP(A2063,'Cadastro-Estoque'!A:G,1,FALSE)),"Produto não cadastrado",VLOOKUP(A2063,'Cadastro-Estoque'!A:G,4,FALSE)))</f>
        <v/>
      </c>
      <c r="G2063" s="2" t="str">
        <f>IF(ISBLANK(A2063),"",IF(ISERROR(VLOOKUP(A2063,'Cadastro-Estoque'!A:G,1,FALSE)),"Produto não cadastrado",VLOOKUP(A2063,'Cadastro-Estoque'!A:G,2,FALSE)))</f>
        <v/>
      </c>
      <c r="H2063" s="2" t="str">
        <f>IF(ISERROR(VLOOKUP(A2063,'Cadastro-Estoque'!A:G,1,FALSE)),"",VLOOKUP(A2063,'Cadastro-Estoque'!A:G,3,FALSE))</f>
        <v/>
      </c>
    </row>
    <row r="2064" spans="5:8" ht="18.75" customHeight="1" x14ac:dyDescent="0.25">
      <c r="E2064" s="2" t="str">
        <f t="shared" si="32"/>
        <v/>
      </c>
      <c r="F2064" s="2" t="str">
        <f>IF(ISBLANK(A2064),"",IF(ISERROR(VLOOKUP(A2064,'Cadastro-Estoque'!A:G,1,FALSE)),"Produto não cadastrado",VLOOKUP(A2064,'Cadastro-Estoque'!A:G,4,FALSE)))</f>
        <v/>
      </c>
      <c r="G2064" s="2" t="str">
        <f>IF(ISBLANK(A2064),"",IF(ISERROR(VLOOKUP(A2064,'Cadastro-Estoque'!A:G,1,FALSE)),"Produto não cadastrado",VLOOKUP(A2064,'Cadastro-Estoque'!A:G,2,FALSE)))</f>
        <v/>
      </c>
      <c r="H2064" s="2" t="str">
        <f>IF(ISERROR(VLOOKUP(A2064,'Cadastro-Estoque'!A:G,1,FALSE)),"",VLOOKUP(A2064,'Cadastro-Estoque'!A:G,3,FALSE))</f>
        <v/>
      </c>
    </row>
    <row r="2065" spans="5:8" ht="18.75" customHeight="1" x14ac:dyDescent="0.25">
      <c r="E2065" s="2" t="str">
        <f t="shared" si="32"/>
        <v/>
      </c>
      <c r="F2065" s="2" t="str">
        <f>IF(ISBLANK(A2065),"",IF(ISERROR(VLOOKUP(A2065,'Cadastro-Estoque'!A:G,1,FALSE)),"Produto não cadastrado",VLOOKUP(A2065,'Cadastro-Estoque'!A:G,4,FALSE)))</f>
        <v/>
      </c>
      <c r="G2065" s="2" t="str">
        <f>IF(ISBLANK(A2065),"",IF(ISERROR(VLOOKUP(A2065,'Cadastro-Estoque'!A:G,1,FALSE)),"Produto não cadastrado",VLOOKUP(A2065,'Cadastro-Estoque'!A:G,2,FALSE)))</f>
        <v/>
      </c>
      <c r="H2065" s="2" t="str">
        <f>IF(ISERROR(VLOOKUP(A2065,'Cadastro-Estoque'!A:G,1,FALSE)),"",VLOOKUP(A2065,'Cadastro-Estoque'!A:G,3,FALSE))</f>
        <v/>
      </c>
    </row>
    <row r="2066" spans="5:8" ht="18.75" customHeight="1" x14ac:dyDescent="0.25">
      <c r="E2066" s="2" t="str">
        <f t="shared" si="32"/>
        <v/>
      </c>
      <c r="F2066" s="2" t="str">
        <f>IF(ISBLANK(A2066),"",IF(ISERROR(VLOOKUP(A2066,'Cadastro-Estoque'!A:G,1,FALSE)),"Produto não cadastrado",VLOOKUP(A2066,'Cadastro-Estoque'!A:G,4,FALSE)))</f>
        <v/>
      </c>
      <c r="G2066" s="2" t="str">
        <f>IF(ISBLANK(A2066),"",IF(ISERROR(VLOOKUP(A2066,'Cadastro-Estoque'!A:G,1,FALSE)),"Produto não cadastrado",VLOOKUP(A2066,'Cadastro-Estoque'!A:G,2,FALSE)))</f>
        <v/>
      </c>
      <c r="H2066" s="2" t="str">
        <f>IF(ISERROR(VLOOKUP(A2066,'Cadastro-Estoque'!A:G,1,FALSE)),"",VLOOKUP(A2066,'Cadastro-Estoque'!A:G,3,FALSE))</f>
        <v/>
      </c>
    </row>
    <row r="2067" spans="5:8" ht="18.75" customHeight="1" x14ac:dyDescent="0.25">
      <c r="E2067" s="2" t="str">
        <f t="shared" si="32"/>
        <v/>
      </c>
      <c r="F2067" s="2" t="str">
        <f>IF(ISBLANK(A2067),"",IF(ISERROR(VLOOKUP(A2067,'Cadastro-Estoque'!A:G,1,FALSE)),"Produto não cadastrado",VLOOKUP(A2067,'Cadastro-Estoque'!A:G,4,FALSE)))</f>
        <v/>
      </c>
      <c r="G2067" s="2" t="str">
        <f>IF(ISBLANK(A2067),"",IF(ISERROR(VLOOKUP(A2067,'Cadastro-Estoque'!A:G,1,FALSE)),"Produto não cadastrado",VLOOKUP(A2067,'Cadastro-Estoque'!A:G,2,FALSE)))</f>
        <v/>
      </c>
      <c r="H2067" s="2" t="str">
        <f>IF(ISERROR(VLOOKUP(A2067,'Cadastro-Estoque'!A:G,1,FALSE)),"",VLOOKUP(A2067,'Cadastro-Estoque'!A:G,3,FALSE))</f>
        <v/>
      </c>
    </row>
    <row r="2068" spans="5:8" ht="18.75" customHeight="1" x14ac:dyDescent="0.25">
      <c r="E2068" s="2" t="str">
        <f t="shared" si="32"/>
        <v/>
      </c>
      <c r="F2068" s="2" t="str">
        <f>IF(ISBLANK(A2068),"",IF(ISERROR(VLOOKUP(A2068,'Cadastro-Estoque'!A:G,1,FALSE)),"Produto não cadastrado",VLOOKUP(A2068,'Cadastro-Estoque'!A:G,4,FALSE)))</f>
        <v/>
      </c>
      <c r="G2068" s="2" t="str">
        <f>IF(ISBLANK(A2068),"",IF(ISERROR(VLOOKUP(A2068,'Cadastro-Estoque'!A:G,1,FALSE)),"Produto não cadastrado",VLOOKUP(A2068,'Cadastro-Estoque'!A:G,2,FALSE)))</f>
        <v/>
      </c>
      <c r="H2068" s="2" t="str">
        <f>IF(ISERROR(VLOOKUP(A2068,'Cadastro-Estoque'!A:G,1,FALSE)),"",VLOOKUP(A2068,'Cadastro-Estoque'!A:G,3,FALSE))</f>
        <v/>
      </c>
    </row>
    <row r="2069" spans="5:8" ht="18.75" customHeight="1" x14ac:dyDescent="0.25">
      <c r="E2069" s="2" t="str">
        <f t="shared" si="32"/>
        <v/>
      </c>
      <c r="F2069" s="2" t="str">
        <f>IF(ISBLANK(A2069),"",IF(ISERROR(VLOOKUP(A2069,'Cadastro-Estoque'!A:G,1,FALSE)),"Produto não cadastrado",VLOOKUP(A2069,'Cadastro-Estoque'!A:G,4,FALSE)))</f>
        <v/>
      </c>
      <c r="G2069" s="2" t="str">
        <f>IF(ISBLANK(A2069),"",IF(ISERROR(VLOOKUP(A2069,'Cadastro-Estoque'!A:G,1,FALSE)),"Produto não cadastrado",VLOOKUP(A2069,'Cadastro-Estoque'!A:G,2,FALSE)))</f>
        <v/>
      </c>
      <c r="H2069" s="2" t="str">
        <f>IF(ISERROR(VLOOKUP(A2069,'Cadastro-Estoque'!A:G,1,FALSE)),"",VLOOKUP(A2069,'Cadastro-Estoque'!A:G,3,FALSE))</f>
        <v/>
      </c>
    </row>
    <row r="2070" spans="5:8" ht="18.75" customHeight="1" x14ac:dyDescent="0.25">
      <c r="E2070" s="2" t="str">
        <f t="shared" si="32"/>
        <v/>
      </c>
      <c r="F2070" s="2" t="str">
        <f>IF(ISBLANK(A2070),"",IF(ISERROR(VLOOKUP(A2070,'Cadastro-Estoque'!A:G,1,FALSE)),"Produto não cadastrado",VLOOKUP(A2070,'Cadastro-Estoque'!A:G,4,FALSE)))</f>
        <v/>
      </c>
      <c r="G2070" s="2" t="str">
        <f>IF(ISBLANK(A2070),"",IF(ISERROR(VLOOKUP(A2070,'Cadastro-Estoque'!A:G,1,FALSE)),"Produto não cadastrado",VLOOKUP(A2070,'Cadastro-Estoque'!A:G,2,FALSE)))</f>
        <v/>
      </c>
      <c r="H2070" s="2" t="str">
        <f>IF(ISERROR(VLOOKUP(A2070,'Cadastro-Estoque'!A:G,1,FALSE)),"",VLOOKUP(A2070,'Cadastro-Estoque'!A:G,3,FALSE))</f>
        <v/>
      </c>
    </row>
    <row r="2071" spans="5:8" ht="18.75" customHeight="1" x14ac:dyDescent="0.25">
      <c r="E2071" s="2" t="str">
        <f t="shared" si="32"/>
        <v/>
      </c>
      <c r="F2071" s="2" t="str">
        <f>IF(ISBLANK(A2071),"",IF(ISERROR(VLOOKUP(A2071,'Cadastro-Estoque'!A:G,1,FALSE)),"Produto não cadastrado",VLOOKUP(A2071,'Cadastro-Estoque'!A:G,4,FALSE)))</f>
        <v/>
      </c>
      <c r="G2071" s="2" t="str">
        <f>IF(ISBLANK(A2071),"",IF(ISERROR(VLOOKUP(A2071,'Cadastro-Estoque'!A:G,1,FALSE)),"Produto não cadastrado",VLOOKUP(A2071,'Cadastro-Estoque'!A:G,2,FALSE)))</f>
        <v/>
      </c>
      <c r="H2071" s="2" t="str">
        <f>IF(ISERROR(VLOOKUP(A2071,'Cadastro-Estoque'!A:G,1,FALSE)),"",VLOOKUP(A2071,'Cadastro-Estoque'!A:G,3,FALSE))</f>
        <v/>
      </c>
    </row>
    <row r="2072" spans="5:8" ht="18.75" customHeight="1" x14ac:dyDescent="0.25">
      <c r="E2072" s="2" t="str">
        <f t="shared" si="32"/>
        <v/>
      </c>
      <c r="F2072" s="2" t="str">
        <f>IF(ISBLANK(A2072),"",IF(ISERROR(VLOOKUP(A2072,'Cadastro-Estoque'!A:G,1,FALSE)),"Produto não cadastrado",VLOOKUP(A2072,'Cadastro-Estoque'!A:G,4,FALSE)))</f>
        <v/>
      </c>
      <c r="G2072" s="2" t="str">
        <f>IF(ISBLANK(A2072),"",IF(ISERROR(VLOOKUP(A2072,'Cadastro-Estoque'!A:G,1,FALSE)),"Produto não cadastrado",VLOOKUP(A2072,'Cadastro-Estoque'!A:G,2,FALSE)))</f>
        <v/>
      </c>
      <c r="H2072" s="2" t="str">
        <f>IF(ISERROR(VLOOKUP(A2072,'Cadastro-Estoque'!A:G,1,FALSE)),"",VLOOKUP(A2072,'Cadastro-Estoque'!A:G,3,FALSE))</f>
        <v/>
      </c>
    </row>
    <row r="2073" spans="5:8" ht="18.75" customHeight="1" x14ac:dyDescent="0.25">
      <c r="E2073" s="2" t="str">
        <f t="shared" si="32"/>
        <v/>
      </c>
      <c r="F2073" s="2" t="str">
        <f>IF(ISBLANK(A2073),"",IF(ISERROR(VLOOKUP(A2073,'Cadastro-Estoque'!A:G,1,FALSE)),"Produto não cadastrado",VLOOKUP(A2073,'Cadastro-Estoque'!A:G,4,FALSE)))</f>
        <v/>
      </c>
      <c r="G2073" s="2" t="str">
        <f>IF(ISBLANK(A2073),"",IF(ISERROR(VLOOKUP(A2073,'Cadastro-Estoque'!A:G,1,FALSE)),"Produto não cadastrado",VLOOKUP(A2073,'Cadastro-Estoque'!A:G,2,FALSE)))</f>
        <v/>
      </c>
      <c r="H2073" s="2" t="str">
        <f>IF(ISERROR(VLOOKUP(A2073,'Cadastro-Estoque'!A:G,1,FALSE)),"",VLOOKUP(A2073,'Cadastro-Estoque'!A:G,3,FALSE))</f>
        <v/>
      </c>
    </row>
    <row r="2074" spans="5:8" ht="18.75" customHeight="1" x14ac:dyDescent="0.25">
      <c r="E2074" s="2" t="str">
        <f t="shared" si="32"/>
        <v/>
      </c>
      <c r="F2074" s="2" t="str">
        <f>IF(ISBLANK(A2074),"",IF(ISERROR(VLOOKUP(A2074,'Cadastro-Estoque'!A:G,1,FALSE)),"Produto não cadastrado",VLOOKUP(A2074,'Cadastro-Estoque'!A:G,4,FALSE)))</f>
        <v/>
      </c>
      <c r="G2074" s="2" t="str">
        <f>IF(ISBLANK(A2074),"",IF(ISERROR(VLOOKUP(A2074,'Cadastro-Estoque'!A:G,1,FALSE)),"Produto não cadastrado",VLOOKUP(A2074,'Cadastro-Estoque'!A:G,2,FALSE)))</f>
        <v/>
      </c>
      <c r="H2074" s="2" t="str">
        <f>IF(ISERROR(VLOOKUP(A2074,'Cadastro-Estoque'!A:G,1,FALSE)),"",VLOOKUP(A2074,'Cadastro-Estoque'!A:G,3,FALSE))</f>
        <v/>
      </c>
    </row>
    <row r="2075" spans="5:8" ht="18.75" customHeight="1" x14ac:dyDescent="0.25">
      <c r="E2075" s="2" t="str">
        <f t="shared" si="32"/>
        <v/>
      </c>
      <c r="F2075" s="2" t="str">
        <f>IF(ISBLANK(A2075),"",IF(ISERROR(VLOOKUP(A2075,'Cadastro-Estoque'!A:G,1,FALSE)),"Produto não cadastrado",VLOOKUP(A2075,'Cadastro-Estoque'!A:G,4,FALSE)))</f>
        <v/>
      </c>
      <c r="G2075" s="2" t="str">
        <f>IF(ISBLANK(A2075),"",IF(ISERROR(VLOOKUP(A2075,'Cadastro-Estoque'!A:G,1,FALSE)),"Produto não cadastrado",VLOOKUP(A2075,'Cadastro-Estoque'!A:G,2,FALSE)))</f>
        <v/>
      </c>
      <c r="H2075" s="2" t="str">
        <f>IF(ISERROR(VLOOKUP(A2075,'Cadastro-Estoque'!A:G,1,FALSE)),"",VLOOKUP(A2075,'Cadastro-Estoque'!A:G,3,FALSE))</f>
        <v/>
      </c>
    </row>
    <row r="2076" spans="5:8" ht="18.75" customHeight="1" x14ac:dyDescent="0.25">
      <c r="E2076" s="2" t="str">
        <f t="shared" si="32"/>
        <v/>
      </c>
      <c r="F2076" s="2" t="str">
        <f>IF(ISBLANK(A2076),"",IF(ISERROR(VLOOKUP(A2076,'Cadastro-Estoque'!A:G,1,FALSE)),"Produto não cadastrado",VLOOKUP(A2076,'Cadastro-Estoque'!A:G,4,FALSE)))</f>
        <v/>
      </c>
      <c r="G2076" s="2" t="str">
        <f>IF(ISBLANK(A2076),"",IF(ISERROR(VLOOKUP(A2076,'Cadastro-Estoque'!A:G,1,FALSE)),"Produto não cadastrado",VLOOKUP(A2076,'Cadastro-Estoque'!A:G,2,FALSE)))</f>
        <v/>
      </c>
      <c r="H2076" s="2" t="str">
        <f>IF(ISERROR(VLOOKUP(A2076,'Cadastro-Estoque'!A:G,1,FALSE)),"",VLOOKUP(A2076,'Cadastro-Estoque'!A:G,3,FALSE))</f>
        <v/>
      </c>
    </row>
    <row r="2077" spans="5:8" ht="18.75" customHeight="1" x14ac:dyDescent="0.25">
      <c r="E2077" s="2" t="str">
        <f t="shared" si="32"/>
        <v/>
      </c>
      <c r="F2077" s="2" t="str">
        <f>IF(ISBLANK(A2077),"",IF(ISERROR(VLOOKUP(A2077,'Cadastro-Estoque'!A:G,1,FALSE)),"Produto não cadastrado",VLOOKUP(A2077,'Cadastro-Estoque'!A:G,4,FALSE)))</f>
        <v/>
      </c>
      <c r="G2077" s="2" t="str">
        <f>IF(ISBLANK(A2077),"",IF(ISERROR(VLOOKUP(A2077,'Cadastro-Estoque'!A:G,1,FALSE)),"Produto não cadastrado",VLOOKUP(A2077,'Cadastro-Estoque'!A:G,2,FALSE)))</f>
        <v/>
      </c>
      <c r="H2077" s="2" t="str">
        <f>IF(ISERROR(VLOOKUP(A2077,'Cadastro-Estoque'!A:G,1,FALSE)),"",VLOOKUP(A2077,'Cadastro-Estoque'!A:G,3,FALSE))</f>
        <v/>
      </c>
    </row>
    <row r="2078" spans="5:8" ht="18.75" customHeight="1" x14ac:dyDescent="0.25">
      <c r="E2078" s="2" t="str">
        <f t="shared" si="32"/>
        <v/>
      </c>
      <c r="F2078" s="2" t="str">
        <f>IF(ISBLANK(A2078),"",IF(ISERROR(VLOOKUP(A2078,'Cadastro-Estoque'!A:G,1,FALSE)),"Produto não cadastrado",VLOOKUP(A2078,'Cadastro-Estoque'!A:G,4,FALSE)))</f>
        <v/>
      </c>
      <c r="G2078" s="2" t="str">
        <f>IF(ISBLANK(A2078),"",IF(ISERROR(VLOOKUP(A2078,'Cadastro-Estoque'!A:G,1,FALSE)),"Produto não cadastrado",VLOOKUP(A2078,'Cadastro-Estoque'!A:G,2,FALSE)))</f>
        <v/>
      </c>
      <c r="H2078" s="2" t="str">
        <f>IF(ISERROR(VLOOKUP(A2078,'Cadastro-Estoque'!A:G,1,FALSE)),"",VLOOKUP(A2078,'Cadastro-Estoque'!A:G,3,FALSE))</f>
        <v/>
      </c>
    </row>
    <row r="2079" spans="5:8" ht="18.75" customHeight="1" x14ac:dyDescent="0.25">
      <c r="E2079" s="2" t="str">
        <f t="shared" si="32"/>
        <v/>
      </c>
      <c r="F2079" s="2" t="str">
        <f>IF(ISBLANK(A2079),"",IF(ISERROR(VLOOKUP(A2079,'Cadastro-Estoque'!A:G,1,FALSE)),"Produto não cadastrado",VLOOKUP(A2079,'Cadastro-Estoque'!A:G,4,FALSE)))</f>
        <v/>
      </c>
      <c r="G2079" s="2" t="str">
        <f>IF(ISBLANK(A2079),"",IF(ISERROR(VLOOKUP(A2079,'Cadastro-Estoque'!A:G,1,FALSE)),"Produto não cadastrado",VLOOKUP(A2079,'Cadastro-Estoque'!A:G,2,FALSE)))</f>
        <v/>
      </c>
      <c r="H2079" s="2" t="str">
        <f>IF(ISERROR(VLOOKUP(A2079,'Cadastro-Estoque'!A:G,1,FALSE)),"",VLOOKUP(A2079,'Cadastro-Estoque'!A:G,3,FALSE))</f>
        <v/>
      </c>
    </row>
    <row r="2080" spans="5:8" ht="18.75" customHeight="1" x14ac:dyDescent="0.25">
      <c r="E2080" s="2" t="str">
        <f t="shared" si="32"/>
        <v/>
      </c>
      <c r="F2080" s="2" t="str">
        <f>IF(ISBLANK(A2080),"",IF(ISERROR(VLOOKUP(A2080,'Cadastro-Estoque'!A:G,1,FALSE)),"Produto não cadastrado",VLOOKUP(A2080,'Cadastro-Estoque'!A:G,4,FALSE)))</f>
        <v/>
      </c>
      <c r="G2080" s="2" t="str">
        <f>IF(ISBLANK(A2080),"",IF(ISERROR(VLOOKUP(A2080,'Cadastro-Estoque'!A:G,1,FALSE)),"Produto não cadastrado",VLOOKUP(A2080,'Cadastro-Estoque'!A:G,2,FALSE)))</f>
        <v/>
      </c>
      <c r="H2080" s="2" t="str">
        <f>IF(ISERROR(VLOOKUP(A2080,'Cadastro-Estoque'!A:G,1,FALSE)),"",VLOOKUP(A2080,'Cadastro-Estoque'!A:G,3,FALSE))</f>
        <v/>
      </c>
    </row>
    <row r="2081" spans="5:8" ht="18.75" customHeight="1" x14ac:dyDescent="0.25">
      <c r="E2081" s="2" t="str">
        <f t="shared" si="32"/>
        <v/>
      </c>
      <c r="F2081" s="2" t="str">
        <f>IF(ISBLANK(A2081),"",IF(ISERROR(VLOOKUP(A2081,'Cadastro-Estoque'!A:G,1,FALSE)),"Produto não cadastrado",VLOOKUP(A2081,'Cadastro-Estoque'!A:G,4,FALSE)))</f>
        <v/>
      </c>
      <c r="G2081" s="2" t="str">
        <f>IF(ISBLANK(A2081),"",IF(ISERROR(VLOOKUP(A2081,'Cadastro-Estoque'!A:G,1,FALSE)),"Produto não cadastrado",VLOOKUP(A2081,'Cadastro-Estoque'!A:G,2,FALSE)))</f>
        <v/>
      </c>
      <c r="H2081" s="2" t="str">
        <f>IF(ISERROR(VLOOKUP(A2081,'Cadastro-Estoque'!A:G,1,FALSE)),"",VLOOKUP(A2081,'Cadastro-Estoque'!A:G,3,FALSE))</f>
        <v/>
      </c>
    </row>
    <row r="2082" spans="5:8" ht="18.75" customHeight="1" x14ac:dyDescent="0.25">
      <c r="E2082" s="2" t="str">
        <f t="shared" si="32"/>
        <v/>
      </c>
      <c r="F2082" s="2" t="str">
        <f>IF(ISBLANK(A2082),"",IF(ISERROR(VLOOKUP(A2082,'Cadastro-Estoque'!A:G,1,FALSE)),"Produto não cadastrado",VLOOKUP(A2082,'Cadastro-Estoque'!A:G,4,FALSE)))</f>
        <v/>
      </c>
      <c r="G2082" s="2" t="str">
        <f>IF(ISBLANK(A2082),"",IF(ISERROR(VLOOKUP(A2082,'Cadastro-Estoque'!A:G,1,FALSE)),"Produto não cadastrado",VLOOKUP(A2082,'Cadastro-Estoque'!A:G,2,FALSE)))</f>
        <v/>
      </c>
      <c r="H2082" s="2" t="str">
        <f>IF(ISERROR(VLOOKUP(A2082,'Cadastro-Estoque'!A:G,1,FALSE)),"",VLOOKUP(A2082,'Cadastro-Estoque'!A:G,3,FALSE))</f>
        <v/>
      </c>
    </row>
    <row r="2083" spans="5:8" ht="18.75" customHeight="1" x14ac:dyDescent="0.25">
      <c r="E2083" s="2" t="str">
        <f t="shared" si="32"/>
        <v/>
      </c>
      <c r="F2083" s="2" t="str">
        <f>IF(ISBLANK(A2083),"",IF(ISERROR(VLOOKUP(A2083,'Cadastro-Estoque'!A:G,1,FALSE)),"Produto não cadastrado",VLOOKUP(A2083,'Cadastro-Estoque'!A:G,4,FALSE)))</f>
        <v/>
      </c>
      <c r="G2083" s="2" t="str">
        <f>IF(ISBLANK(A2083),"",IF(ISERROR(VLOOKUP(A2083,'Cadastro-Estoque'!A:G,1,FALSE)),"Produto não cadastrado",VLOOKUP(A2083,'Cadastro-Estoque'!A:G,2,FALSE)))</f>
        <v/>
      </c>
      <c r="H2083" s="2" t="str">
        <f>IF(ISERROR(VLOOKUP(A2083,'Cadastro-Estoque'!A:G,1,FALSE)),"",VLOOKUP(A2083,'Cadastro-Estoque'!A:G,3,FALSE))</f>
        <v/>
      </c>
    </row>
    <row r="2084" spans="5:8" ht="18.75" customHeight="1" x14ac:dyDescent="0.25">
      <c r="E2084" s="2" t="str">
        <f t="shared" si="32"/>
        <v/>
      </c>
      <c r="F2084" s="2" t="str">
        <f>IF(ISBLANK(A2084),"",IF(ISERROR(VLOOKUP(A2084,'Cadastro-Estoque'!A:G,1,FALSE)),"Produto não cadastrado",VLOOKUP(A2084,'Cadastro-Estoque'!A:G,4,FALSE)))</f>
        <v/>
      </c>
      <c r="G2084" s="2" t="str">
        <f>IF(ISBLANK(A2084),"",IF(ISERROR(VLOOKUP(A2084,'Cadastro-Estoque'!A:G,1,FALSE)),"Produto não cadastrado",VLOOKUP(A2084,'Cadastro-Estoque'!A:G,2,FALSE)))</f>
        <v/>
      </c>
      <c r="H2084" s="2" t="str">
        <f>IF(ISERROR(VLOOKUP(A2084,'Cadastro-Estoque'!A:G,1,FALSE)),"",VLOOKUP(A2084,'Cadastro-Estoque'!A:G,3,FALSE))</f>
        <v/>
      </c>
    </row>
    <row r="2085" spans="5:8" ht="18.75" customHeight="1" x14ac:dyDescent="0.25">
      <c r="E2085" s="2" t="str">
        <f t="shared" si="32"/>
        <v/>
      </c>
      <c r="F2085" s="2" t="str">
        <f>IF(ISBLANK(A2085),"",IF(ISERROR(VLOOKUP(A2085,'Cadastro-Estoque'!A:G,1,FALSE)),"Produto não cadastrado",VLOOKUP(A2085,'Cadastro-Estoque'!A:G,4,FALSE)))</f>
        <v/>
      </c>
      <c r="G2085" s="2" t="str">
        <f>IF(ISBLANK(A2085),"",IF(ISERROR(VLOOKUP(A2085,'Cadastro-Estoque'!A:G,1,FALSE)),"Produto não cadastrado",VLOOKUP(A2085,'Cadastro-Estoque'!A:G,2,FALSE)))</f>
        <v/>
      </c>
      <c r="H2085" s="2" t="str">
        <f>IF(ISERROR(VLOOKUP(A2085,'Cadastro-Estoque'!A:G,1,FALSE)),"",VLOOKUP(A2085,'Cadastro-Estoque'!A:G,3,FALSE))</f>
        <v/>
      </c>
    </row>
    <row r="2086" spans="5:8" ht="18.75" customHeight="1" x14ac:dyDescent="0.25">
      <c r="E2086" s="2" t="str">
        <f t="shared" si="32"/>
        <v/>
      </c>
      <c r="F2086" s="2" t="str">
        <f>IF(ISBLANK(A2086),"",IF(ISERROR(VLOOKUP(A2086,'Cadastro-Estoque'!A:G,1,FALSE)),"Produto não cadastrado",VLOOKUP(A2086,'Cadastro-Estoque'!A:G,4,FALSE)))</f>
        <v/>
      </c>
      <c r="G2086" s="2" t="str">
        <f>IF(ISBLANK(A2086),"",IF(ISERROR(VLOOKUP(A2086,'Cadastro-Estoque'!A:G,1,FALSE)),"Produto não cadastrado",VLOOKUP(A2086,'Cadastro-Estoque'!A:G,2,FALSE)))</f>
        <v/>
      </c>
      <c r="H2086" s="2" t="str">
        <f>IF(ISERROR(VLOOKUP(A2086,'Cadastro-Estoque'!A:G,1,FALSE)),"",VLOOKUP(A2086,'Cadastro-Estoque'!A:G,3,FALSE))</f>
        <v/>
      </c>
    </row>
    <row r="2087" spans="5:8" ht="18.75" customHeight="1" x14ac:dyDescent="0.25">
      <c r="E2087" s="2" t="str">
        <f t="shared" si="32"/>
        <v/>
      </c>
      <c r="F2087" s="2" t="str">
        <f>IF(ISBLANK(A2087),"",IF(ISERROR(VLOOKUP(A2087,'Cadastro-Estoque'!A:G,1,FALSE)),"Produto não cadastrado",VLOOKUP(A2087,'Cadastro-Estoque'!A:G,4,FALSE)))</f>
        <v/>
      </c>
      <c r="G2087" s="2" t="str">
        <f>IF(ISBLANK(A2087),"",IF(ISERROR(VLOOKUP(A2087,'Cadastro-Estoque'!A:G,1,FALSE)),"Produto não cadastrado",VLOOKUP(A2087,'Cadastro-Estoque'!A:G,2,FALSE)))</f>
        <v/>
      </c>
      <c r="H2087" s="2" t="str">
        <f>IF(ISERROR(VLOOKUP(A2087,'Cadastro-Estoque'!A:G,1,FALSE)),"",VLOOKUP(A2087,'Cadastro-Estoque'!A:G,3,FALSE))</f>
        <v/>
      </c>
    </row>
    <row r="2088" spans="5:8" ht="18.75" customHeight="1" x14ac:dyDescent="0.25">
      <c r="E2088" s="2" t="str">
        <f t="shared" si="32"/>
        <v/>
      </c>
      <c r="F2088" s="2" t="str">
        <f>IF(ISBLANK(A2088),"",IF(ISERROR(VLOOKUP(A2088,'Cadastro-Estoque'!A:G,1,FALSE)),"Produto não cadastrado",VLOOKUP(A2088,'Cadastro-Estoque'!A:G,4,FALSE)))</f>
        <v/>
      </c>
      <c r="G2088" s="2" t="str">
        <f>IF(ISBLANK(A2088),"",IF(ISERROR(VLOOKUP(A2088,'Cadastro-Estoque'!A:G,1,FALSE)),"Produto não cadastrado",VLOOKUP(A2088,'Cadastro-Estoque'!A:G,2,FALSE)))</f>
        <v/>
      </c>
      <c r="H2088" s="2" t="str">
        <f>IF(ISERROR(VLOOKUP(A2088,'Cadastro-Estoque'!A:G,1,FALSE)),"",VLOOKUP(A2088,'Cadastro-Estoque'!A:G,3,FALSE))</f>
        <v/>
      </c>
    </row>
    <row r="2089" spans="5:8" ht="18.75" customHeight="1" x14ac:dyDescent="0.25">
      <c r="E2089" s="2" t="str">
        <f t="shared" si="32"/>
        <v/>
      </c>
      <c r="F2089" s="2" t="str">
        <f>IF(ISBLANK(A2089),"",IF(ISERROR(VLOOKUP(A2089,'Cadastro-Estoque'!A:G,1,FALSE)),"Produto não cadastrado",VLOOKUP(A2089,'Cadastro-Estoque'!A:G,4,FALSE)))</f>
        <v/>
      </c>
      <c r="G2089" s="2" t="str">
        <f>IF(ISBLANK(A2089),"",IF(ISERROR(VLOOKUP(A2089,'Cadastro-Estoque'!A:G,1,FALSE)),"Produto não cadastrado",VLOOKUP(A2089,'Cadastro-Estoque'!A:G,2,FALSE)))</f>
        <v/>
      </c>
      <c r="H2089" s="2" t="str">
        <f>IF(ISERROR(VLOOKUP(A2089,'Cadastro-Estoque'!A:G,1,FALSE)),"",VLOOKUP(A2089,'Cadastro-Estoque'!A:G,3,FALSE))</f>
        <v/>
      </c>
    </row>
    <row r="2090" spans="5:8" ht="18.75" customHeight="1" x14ac:dyDescent="0.25">
      <c r="E2090" s="2" t="str">
        <f t="shared" si="32"/>
        <v/>
      </c>
      <c r="F2090" s="2" t="str">
        <f>IF(ISBLANK(A2090),"",IF(ISERROR(VLOOKUP(A2090,'Cadastro-Estoque'!A:G,1,FALSE)),"Produto não cadastrado",VLOOKUP(A2090,'Cadastro-Estoque'!A:G,4,FALSE)))</f>
        <v/>
      </c>
      <c r="G2090" s="2" t="str">
        <f>IF(ISBLANK(A2090),"",IF(ISERROR(VLOOKUP(A2090,'Cadastro-Estoque'!A:G,1,FALSE)),"Produto não cadastrado",VLOOKUP(A2090,'Cadastro-Estoque'!A:G,2,FALSE)))</f>
        <v/>
      </c>
      <c r="H2090" s="2" t="str">
        <f>IF(ISERROR(VLOOKUP(A2090,'Cadastro-Estoque'!A:G,1,FALSE)),"",VLOOKUP(A2090,'Cadastro-Estoque'!A:G,3,FALSE))</f>
        <v/>
      </c>
    </row>
    <row r="2091" spans="5:8" ht="18.75" customHeight="1" x14ac:dyDescent="0.25">
      <c r="E2091" s="2" t="str">
        <f t="shared" si="32"/>
        <v/>
      </c>
      <c r="F2091" s="2" t="str">
        <f>IF(ISBLANK(A2091),"",IF(ISERROR(VLOOKUP(A2091,'Cadastro-Estoque'!A:G,1,FALSE)),"Produto não cadastrado",VLOOKUP(A2091,'Cadastro-Estoque'!A:G,4,FALSE)))</f>
        <v/>
      </c>
      <c r="G2091" s="2" t="str">
        <f>IF(ISBLANK(A2091),"",IF(ISERROR(VLOOKUP(A2091,'Cadastro-Estoque'!A:G,1,FALSE)),"Produto não cadastrado",VLOOKUP(A2091,'Cadastro-Estoque'!A:G,2,FALSE)))</f>
        <v/>
      </c>
      <c r="H2091" s="2" t="str">
        <f>IF(ISERROR(VLOOKUP(A2091,'Cadastro-Estoque'!A:G,1,FALSE)),"",VLOOKUP(A2091,'Cadastro-Estoque'!A:G,3,FALSE))</f>
        <v/>
      </c>
    </row>
    <row r="2092" spans="5:8" ht="18.75" customHeight="1" x14ac:dyDescent="0.25">
      <c r="E2092" s="2" t="str">
        <f t="shared" si="32"/>
        <v/>
      </c>
      <c r="F2092" s="2" t="str">
        <f>IF(ISBLANK(A2092),"",IF(ISERROR(VLOOKUP(A2092,'Cadastro-Estoque'!A:G,1,FALSE)),"Produto não cadastrado",VLOOKUP(A2092,'Cadastro-Estoque'!A:G,4,FALSE)))</f>
        <v/>
      </c>
      <c r="G2092" s="2" t="str">
        <f>IF(ISBLANK(A2092),"",IF(ISERROR(VLOOKUP(A2092,'Cadastro-Estoque'!A:G,1,FALSE)),"Produto não cadastrado",VLOOKUP(A2092,'Cadastro-Estoque'!A:G,2,FALSE)))</f>
        <v/>
      </c>
      <c r="H2092" s="2" t="str">
        <f>IF(ISERROR(VLOOKUP(A2092,'Cadastro-Estoque'!A:G,1,FALSE)),"",VLOOKUP(A2092,'Cadastro-Estoque'!A:G,3,FALSE))</f>
        <v/>
      </c>
    </row>
    <row r="2093" spans="5:8" ht="18.75" customHeight="1" x14ac:dyDescent="0.25">
      <c r="E2093" s="2" t="str">
        <f t="shared" si="32"/>
        <v/>
      </c>
      <c r="F2093" s="2" t="str">
        <f>IF(ISBLANK(A2093),"",IF(ISERROR(VLOOKUP(A2093,'Cadastro-Estoque'!A:G,1,FALSE)),"Produto não cadastrado",VLOOKUP(A2093,'Cadastro-Estoque'!A:G,4,FALSE)))</f>
        <v/>
      </c>
      <c r="G2093" s="2" t="str">
        <f>IF(ISBLANK(A2093),"",IF(ISERROR(VLOOKUP(A2093,'Cadastro-Estoque'!A:G,1,FALSE)),"Produto não cadastrado",VLOOKUP(A2093,'Cadastro-Estoque'!A:G,2,FALSE)))</f>
        <v/>
      </c>
      <c r="H2093" s="2" t="str">
        <f>IF(ISERROR(VLOOKUP(A2093,'Cadastro-Estoque'!A:G,1,FALSE)),"",VLOOKUP(A2093,'Cadastro-Estoque'!A:G,3,FALSE))</f>
        <v/>
      </c>
    </row>
    <row r="2094" spans="5:8" ht="18.75" customHeight="1" x14ac:dyDescent="0.25">
      <c r="E2094" s="2" t="str">
        <f t="shared" si="32"/>
        <v/>
      </c>
      <c r="F2094" s="2" t="str">
        <f>IF(ISBLANK(A2094),"",IF(ISERROR(VLOOKUP(A2094,'Cadastro-Estoque'!A:G,1,FALSE)),"Produto não cadastrado",VLOOKUP(A2094,'Cadastro-Estoque'!A:G,4,FALSE)))</f>
        <v/>
      </c>
      <c r="G2094" s="2" t="str">
        <f>IF(ISBLANK(A2094),"",IF(ISERROR(VLOOKUP(A2094,'Cadastro-Estoque'!A:G,1,FALSE)),"Produto não cadastrado",VLOOKUP(A2094,'Cadastro-Estoque'!A:G,2,FALSE)))</f>
        <v/>
      </c>
      <c r="H2094" s="2" t="str">
        <f>IF(ISERROR(VLOOKUP(A2094,'Cadastro-Estoque'!A:G,1,FALSE)),"",VLOOKUP(A2094,'Cadastro-Estoque'!A:G,3,FALSE))</f>
        <v/>
      </c>
    </row>
    <row r="2095" spans="5:8" ht="18.75" customHeight="1" x14ac:dyDescent="0.25">
      <c r="E2095" s="2" t="str">
        <f t="shared" si="32"/>
        <v/>
      </c>
      <c r="F2095" s="2" t="str">
        <f>IF(ISBLANK(A2095),"",IF(ISERROR(VLOOKUP(A2095,'Cadastro-Estoque'!A:G,1,FALSE)),"Produto não cadastrado",VLOOKUP(A2095,'Cadastro-Estoque'!A:G,4,FALSE)))</f>
        <v/>
      </c>
      <c r="G2095" s="2" t="str">
        <f>IF(ISBLANK(A2095),"",IF(ISERROR(VLOOKUP(A2095,'Cadastro-Estoque'!A:G,1,FALSE)),"Produto não cadastrado",VLOOKUP(A2095,'Cadastro-Estoque'!A:G,2,FALSE)))</f>
        <v/>
      </c>
      <c r="H2095" s="2" t="str">
        <f>IF(ISERROR(VLOOKUP(A2095,'Cadastro-Estoque'!A:G,1,FALSE)),"",VLOOKUP(A2095,'Cadastro-Estoque'!A:G,3,FALSE))</f>
        <v/>
      </c>
    </row>
    <row r="2096" spans="5:8" ht="18.75" customHeight="1" x14ac:dyDescent="0.25">
      <c r="E2096" s="2" t="str">
        <f t="shared" si="32"/>
        <v/>
      </c>
      <c r="F2096" s="2" t="str">
        <f>IF(ISBLANK(A2096),"",IF(ISERROR(VLOOKUP(A2096,'Cadastro-Estoque'!A:G,1,FALSE)),"Produto não cadastrado",VLOOKUP(A2096,'Cadastro-Estoque'!A:G,4,FALSE)))</f>
        <v/>
      </c>
      <c r="G2096" s="2" t="str">
        <f>IF(ISBLANK(A2096),"",IF(ISERROR(VLOOKUP(A2096,'Cadastro-Estoque'!A:G,1,FALSE)),"Produto não cadastrado",VLOOKUP(A2096,'Cadastro-Estoque'!A:G,2,FALSE)))</f>
        <v/>
      </c>
      <c r="H2096" s="2" t="str">
        <f>IF(ISERROR(VLOOKUP(A2096,'Cadastro-Estoque'!A:G,1,FALSE)),"",VLOOKUP(A2096,'Cadastro-Estoque'!A:G,3,FALSE))</f>
        <v/>
      </c>
    </row>
    <row r="2097" spans="5:8" ht="18.75" customHeight="1" x14ac:dyDescent="0.25">
      <c r="E2097" s="2" t="str">
        <f t="shared" si="32"/>
        <v/>
      </c>
      <c r="F2097" s="2" t="str">
        <f>IF(ISBLANK(A2097),"",IF(ISERROR(VLOOKUP(A2097,'Cadastro-Estoque'!A:G,1,FALSE)),"Produto não cadastrado",VLOOKUP(A2097,'Cadastro-Estoque'!A:G,4,FALSE)))</f>
        <v/>
      </c>
      <c r="G2097" s="2" t="str">
        <f>IF(ISBLANK(A2097),"",IF(ISERROR(VLOOKUP(A2097,'Cadastro-Estoque'!A:G,1,FALSE)),"Produto não cadastrado",VLOOKUP(A2097,'Cadastro-Estoque'!A:G,2,FALSE)))</f>
        <v/>
      </c>
      <c r="H2097" s="2" t="str">
        <f>IF(ISERROR(VLOOKUP(A2097,'Cadastro-Estoque'!A:G,1,FALSE)),"",VLOOKUP(A2097,'Cadastro-Estoque'!A:G,3,FALSE))</f>
        <v/>
      </c>
    </row>
    <row r="2098" spans="5:8" ht="18.75" customHeight="1" x14ac:dyDescent="0.25">
      <c r="E2098" s="2" t="str">
        <f t="shared" si="32"/>
        <v/>
      </c>
      <c r="F2098" s="2" t="str">
        <f>IF(ISBLANK(A2098),"",IF(ISERROR(VLOOKUP(A2098,'Cadastro-Estoque'!A:G,1,FALSE)),"Produto não cadastrado",VLOOKUP(A2098,'Cadastro-Estoque'!A:G,4,FALSE)))</f>
        <v/>
      </c>
      <c r="G2098" s="2" t="str">
        <f>IF(ISBLANK(A2098),"",IF(ISERROR(VLOOKUP(A2098,'Cadastro-Estoque'!A:G,1,FALSE)),"Produto não cadastrado",VLOOKUP(A2098,'Cadastro-Estoque'!A:G,2,FALSE)))</f>
        <v/>
      </c>
      <c r="H2098" s="2" t="str">
        <f>IF(ISERROR(VLOOKUP(A2098,'Cadastro-Estoque'!A:G,1,FALSE)),"",VLOOKUP(A2098,'Cadastro-Estoque'!A:G,3,FALSE))</f>
        <v/>
      </c>
    </row>
    <row r="2099" spans="5:8" ht="18.75" customHeight="1" x14ac:dyDescent="0.25">
      <c r="E2099" s="2" t="str">
        <f t="shared" si="32"/>
        <v/>
      </c>
      <c r="F2099" s="2" t="str">
        <f>IF(ISBLANK(A2099),"",IF(ISERROR(VLOOKUP(A2099,'Cadastro-Estoque'!A:G,1,FALSE)),"Produto não cadastrado",VLOOKUP(A2099,'Cadastro-Estoque'!A:G,4,FALSE)))</f>
        <v/>
      </c>
      <c r="G2099" s="2" t="str">
        <f>IF(ISBLANK(A2099),"",IF(ISERROR(VLOOKUP(A2099,'Cadastro-Estoque'!A:G,1,FALSE)),"Produto não cadastrado",VLOOKUP(A2099,'Cadastro-Estoque'!A:G,2,FALSE)))</f>
        <v/>
      </c>
      <c r="H2099" s="2" t="str">
        <f>IF(ISERROR(VLOOKUP(A2099,'Cadastro-Estoque'!A:G,1,FALSE)),"",VLOOKUP(A2099,'Cadastro-Estoque'!A:G,3,FALSE))</f>
        <v/>
      </c>
    </row>
    <row r="2100" spans="5:8" ht="18.75" customHeight="1" x14ac:dyDescent="0.25">
      <c r="E2100" s="2" t="str">
        <f t="shared" si="32"/>
        <v/>
      </c>
      <c r="F2100" s="2" t="str">
        <f>IF(ISBLANK(A2100),"",IF(ISERROR(VLOOKUP(A2100,'Cadastro-Estoque'!A:G,1,FALSE)),"Produto não cadastrado",VLOOKUP(A2100,'Cadastro-Estoque'!A:G,4,FALSE)))</f>
        <v/>
      </c>
      <c r="G2100" s="2" t="str">
        <f>IF(ISBLANK(A2100),"",IF(ISERROR(VLOOKUP(A2100,'Cadastro-Estoque'!A:G,1,FALSE)),"Produto não cadastrado",VLOOKUP(A2100,'Cadastro-Estoque'!A:G,2,FALSE)))</f>
        <v/>
      </c>
      <c r="H2100" s="2" t="str">
        <f>IF(ISERROR(VLOOKUP(A2100,'Cadastro-Estoque'!A:G,1,FALSE)),"",VLOOKUP(A2100,'Cadastro-Estoque'!A:G,3,FALSE))</f>
        <v/>
      </c>
    </row>
    <row r="2101" spans="5:8" ht="18.75" customHeight="1" x14ac:dyDescent="0.25">
      <c r="E2101" s="2" t="str">
        <f t="shared" si="32"/>
        <v/>
      </c>
      <c r="F2101" s="2" t="str">
        <f>IF(ISBLANK(A2101),"",IF(ISERROR(VLOOKUP(A2101,'Cadastro-Estoque'!A:G,1,FALSE)),"Produto não cadastrado",VLOOKUP(A2101,'Cadastro-Estoque'!A:G,4,FALSE)))</f>
        <v/>
      </c>
      <c r="G2101" s="2" t="str">
        <f>IF(ISBLANK(A2101),"",IF(ISERROR(VLOOKUP(A2101,'Cadastro-Estoque'!A:G,1,FALSE)),"Produto não cadastrado",VLOOKUP(A2101,'Cadastro-Estoque'!A:G,2,FALSE)))</f>
        <v/>
      </c>
      <c r="H2101" s="2" t="str">
        <f>IF(ISERROR(VLOOKUP(A2101,'Cadastro-Estoque'!A:G,1,FALSE)),"",VLOOKUP(A2101,'Cadastro-Estoque'!A:G,3,FALSE))</f>
        <v/>
      </c>
    </row>
    <row r="2102" spans="5:8" ht="18.75" customHeight="1" x14ac:dyDescent="0.25">
      <c r="E2102" s="2" t="str">
        <f t="shared" si="32"/>
        <v/>
      </c>
      <c r="F2102" s="2" t="str">
        <f>IF(ISBLANK(A2102),"",IF(ISERROR(VLOOKUP(A2102,'Cadastro-Estoque'!A:G,1,FALSE)),"Produto não cadastrado",VLOOKUP(A2102,'Cadastro-Estoque'!A:G,4,FALSE)))</f>
        <v/>
      </c>
      <c r="G2102" s="2" t="str">
        <f>IF(ISBLANK(A2102),"",IF(ISERROR(VLOOKUP(A2102,'Cadastro-Estoque'!A:G,1,FALSE)),"Produto não cadastrado",VLOOKUP(A2102,'Cadastro-Estoque'!A:G,2,FALSE)))</f>
        <v/>
      </c>
      <c r="H2102" s="2" t="str">
        <f>IF(ISERROR(VLOOKUP(A2102,'Cadastro-Estoque'!A:G,1,FALSE)),"",VLOOKUP(A2102,'Cadastro-Estoque'!A:G,3,FALSE))</f>
        <v/>
      </c>
    </row>
    <row r="2103" spans="5:8" ht="18.75" customHeight="1" x14ac:dyDescent="0.25">
      <c r="E2103" s="2" t="str">
        <f t="shared" si="32"/>
        <v/>
      </c>
      <c r="F2103" s="2" t="str">
        <f>IF(ISBLANK(A2103),"",IF(ISERROR(VLOOKUP(A2103,'Cadastro-Estoque'!A:G,1,FALSE)),"Produto não cadastrado",VLOOKUP(A2103,'Cadastro-Estoque'!A:G,4,FALSE)))</f>
        <v/>
      </c>
      <c r="G2103" s="2" t="str">
        <f>IF(ISBLANK(A2103),"",IF(ISERROR(VLOOKUP(A2103,'Cadastro-Estoque'!A:G,1,FALSE)),"Produto não cadastrado",VLOOKUP(A2103,'Cadastro-Estoque'!A:G,2,FALSE)))</f>
        <v/>
      </c>
      <c r="H2103" s="2" t="str">
        <f>IF(ISERROR(VLOOKUP(A2103,'Cadastro-Estoque'!A:G,1,FALSE)),"",VLOOKUP(A2103,'Cadastro-Estoque'!A:G,3,FALSE))</f>
        <v/>
      </c>
    </row>
    <row r="2104" spans="5:8" ht="18.75" customHeight="1" x14ac:dyDescent="0.25">
      <c r="E2104" s="2" t="str">
        <f t="shared" si="32"/>
        <v/>
      </c>
      <c r="F2104" s="2" t="str">
        <f>IF(ISBLANK(A2104),"",IF(ISERROR(VLOOKUP(A2104,'Cadastro-Estoque'!A:G,1,FALSE)),"Produto não cadastrado",VLOOKUP(A2104,'Cadastro-Estoque'!A:G,4,FALSE)))</f>
        <v/>
      </c>
      <c r="G2104" s="2" t="str">
        <f>IF(ISBLANK(A2104),"",IF(ISERROR(VLOOKUP(A2104,'Cadastro-Estoque'!A:G,1,FALSE)),"Produto não cadastrado",VLOOKUP(A2104,'Cadastro-Estoque'!A:G,2,FALSE)))</f>
        <v/>
      </c>
      <c r="H2104" s="2" t="str">
        <f>IF(ISERROR(VLOOKUP(A2104,'Cadastro-Estoque'!A:G,1,FALSE)),"",VLOOKUP(A2104,'Cadastro-Estoque'!A:G,3,FALSE))</f>
        <v/>
      </c>
    </row>
    <row r="2105" spans="5:8" ht="18.75" customHeight="1" x14ac:dyDescent="0.25">
      <c r="E2105" s="2" t="str">
        <f t="shared" si="32"/>
        <v/>
      </c>
      <c r="F2105" s="2" t="str">
        <f>IF(ISBLANK(A2105),"",IF(ISERROR(VLOOKUP(A2105,'Cadastro-Estoque'!A:G,1,FALSE)),"Produto não cadastrado",VLOOKUP(A2105,'Cadastro-Estoque'!A:G,4,FALSE)))</f>
        <v/>
      </c>
      <c r="G2105" s="2" t="str">
        <f>IF(ISBLANK(A2105),"",IF(ISERROR(VLOOKUP(A2105,'Cadastro-Estoque'!A:G,1,FALSE)),"Produto não cadastrado",VLOOKUP(A2105,'Cadastro-Estoque'!A:G,2,FALSE)))</f>
        <v/>
      </c>
      <c r="H2105" s="2" t="str">
        <f>IF(ISERROR(VLOOKUP(A2105,'Cadastro-Estoque'!A:G,1,FALSE)),"",VLOOKUP(A2105,'Cadastro-Estoque'!A:G,3,FALSE))</f>
        <v/>
      </c>
    </row>
    <row r="2106" spans="5:8" ht="18.75" customHeight="1" x14ac:dyDescent="0.25">
      <c r="E2106" s="2" t="str">
        <f t="shared" si="32"/>
        <v/>
      </c>
      <c r="F2106" s="2" t="str">
        <f>IF(ISBLANK(A2106),"",IF(ISERROR(VLOOKUP(A2106,'Cadastro-Estoque'!A:G,1,FALSE)),"Produto não cadastrado",VLOOKUP(A2106,'Cadastro-Estoque'!A:G,4,FALSE)))</f>
        <v/>
      </c>
      <c r="G2106" s="2" t="str">
        <f>IF(ISBLANK(A2106),"",IF(ISERROR(VLOOKUP(A2106,'Cadastro-Estoque'!A:G,1,FALSE)),"Produto não cadastrado",VLOOKUP(A2106,'Cadastro-Estoque'!A:G,2,FALSE)))</f>
        <v/>
      </c>
      <c r="H2106" s="2" t="str">
        <f>IF(ISERROR(VLOOKUP(A2106,'Cadastro-Estoque'!A:G,1,FALSE)),"",VLOOKUP(A2106,'Cadastro-Estoque'!A:G,3,FALSE))</f>
        <v/>
      </c>
    </row>
    <row r="2107" spans="5:8" ht="18.75" customHeight="1" x14ac:dyDescent="0.25">
      <c r="E2107" s="2" t="str">
        <f t="shared" si="32"/>
        <v/>
      </c>
      <c r="F2107" s="2" t="str">
        <f>IF(ISBLANK(A2107),"",IF(ISERROR(VLOOKUP(A2107,'Cadastro-Estoque'!A:G,1,FALSE)),"Produto não cadastrado",VLOOKUP(A2107,'Cadastro-Estoque'!A:G,4,FALSE)))</f>
        <v/>
      </c>
      <c r="G2107" s="2" t="str">
        <f>IF(ISBLANK(A2107),"",IF(ISERROR(VLOOKUP(A2107,'Cadastro-Estoque'!A:G,1,FALSE)),"Produto não cadastrado",VLOOKUP(A2107,'Cadastro-Estoque'!A:G,2,FALSE)))</f>
        <v/>
      </c>
      <c r="H2107" s="2" t="str">
        <f>IF(ISERROR(VLOOKUP(A2107,'Cadastro-Estoque'!A:G,1,FALSE)),"",VLOOKUP(A2107,'Cadastro-Estoque'!A:G,3,FALSE))</f>
        <v/>
      </c>
    </row>
    <row r="2108" spans="5:8" ht="18.75" customHeight="1" x14ac:dyDescent="0.25">
      <c r="E2108" s="2" t="str">
        <f t="shared" si="32"/>
        <v/>
      </c>
      <c r="F2108" s="2" t="str">
        <f>IF(ISBLANK(A2108),"",IF(ISERROR(VLOOKUP(A2108,'Cadastro-Estoque'!A:G,1,FALSE)),"Produto não cadastrado",VLOOKUP(A2108,'Cadastro-Estoque'!A:G,4,FALSE)))</f>
        <v/>
      </c>
      <c r="G2108" s="2" t="str">
        <f>IF(ISBLANK(A2108),"",IF(ISERROR(VLOOKUP(A2108,'Cadastro-Estoque'!A:G,1,FALSE)),"Produto não cadastrado",VLOOKUP(A2108,'Cadastro-Estoque'!A:G,2,FALSE)))</f>
        <v/>
      </c>
      <c r="H2108" s="2" t="str">
        <f>IF(ISERROR(VLOOKUP(A2108,'Cadastro-Estoque'!A:G,1,FALSE)),"",VLOOKUP(A2108,'Cadastro-Estoque'!A:G,3,FALSE))</f>
        <v/>
      </c>
    </row>
    <row r="2109" spans="5:8" ht="18.75" customHeight="1" x14ac:dyDescent="0.25">
      <c r="E2109" s="2" t="str">
        <f t="shared" si="32"/>
        <v/>
      </c>
      <c r="F2109" s="2" t="str">
        <f>IF(ISBLANK(A2109),"",IF(ISERROR(VLOOKUP(A2109,'Cadastro-Estoque'!A:G,1,FALSE)),"Produto não cadastrado",VLOOKUP(A2109,'Cadastro-Estoque'!A:G,4,FALSE)))</f>
        <v/>
      </c>
      <c r="G2109" s="2" t="str">
        <f>IF(ISBLANK(A2109),"",IF(ISERROR(VLOOKUP(A2109,'Cadastro-Estoque'!A:G,1,FALSE)),"Produto não cadastrado",VLOOKUP(A2109,'Cadastro-Estoque'!A:G,2,FALSE)))</f>
        <v/>
      </c>
      <c r="H2109" s="2" t="str">
        <f>IF(ISERROR(VLOOKUP(A2109,'Cadastro-Estoque'!A:G,1,FALSE)),"",VLOOKUP(A2109,'Cadastro-Estoque'!A:G,3,FALSE))</f>
        <v/>
      </c>
    </row>
    <row r="2110" spans="5:8" ht="18.75" customHeight="1" x14ac:dyDescent="0.25">
      <c r="E2110" s="2" t="str">
        <f t="shared" si="32"/>
        <v/>
      </c>
      <c r="F2110" s="2" t="str">
        <f>IF(ISBLANK(A2110),"",IF(ISERROR(VLOOKUP(A2110,'Cadastro-Estoque'!A:G,1,FALSE)),"Produto não cadastrado",VLOOKUP(A2110,'Cadastro-Estoque'!A:G,4,FALSE)))</f>
        <v/>
      </c>
      <c r="G2110" s="2" t="str">
        <f>IF(ISBLANK(A2110),"",IF(ISERROR(VLOOKUP(A2110,'Cadastro-Estoque'!A:G,1,FALSE)),"Produto não cadastrado",VLOOKUP(A2110,'Cadastro-Estoque'!A:G,2,FALSE)))</f>
        <v/>
      </c>
      <c r="H2110" s="2" t="str">
        <f>IF(ISERROR(VLOOKUP(A2110,'Cadastro-Estoque'!A:G,1,FALSE)),"",VLOOKUP(A2110,'Cadastro-Estoque'!A:G,3,FALSE))</f>
        <v/>
      </c>
    </row>
    <row r="2111" spans="5:8" ht="18.75" customHeight="1" x14ac:dyDescent="0.25">
      <c r="E2111" s="2" t="str">
        <f t="shared" si="32"/>
        <v/>
      </c>
      <c r="F2111" s="2" t="str">
        <f>IF(ISBLANK(A2111),"",IF(ISERROR(VLOOKUP(A2111,'Cadastro-Estoque'!A:G,1,FALSE)),"Produto não cadastrado",VLOOKUP(A2111,'Cadastro-Estoque'!A:G,4,FALSE)))</f>
        <v/>
      </c>
      <c r="G2111" s="2" t="str">
        <f>IF(ISBLANK(A2111),"",IF(ISERROR(VLOOKUP(A2111,'Cadastro-Estoque'!A:G,1,FALSE)),"Produto não cadastrado",VLOOKUP(A2111,'Cadastro-Estoque'!A:G,2,FALSE)))</f>
        <v/>
      </c>
      <c r="H2111" s="2" t="str">
        <f>IF(ISERROR(VLOOKUP(A2111,'Cadastro-Estoque'!A:G,1,FALSE)),"",VLOOKUP(A2111,'Cadastro-Estoque'!A:G,3,FALSE))</f>
        <v/>
      </c>
    </row>
    <row r="2112" spans="5:8" ht="18.75" customHeight="1" x14ac:dyDescent="0.25">
      <c r="E2112" s="2" t="str">
        <f t="shared" si="32"/>
        <v/>
      </c>
      <c r="F2112" s="2" t="str">
        <f>IF(ISBLANK(A2112),"",IF(ISERROR(VLOOKUP(A2112,'Cadastro-Estoque'!A:G,1,FALSE)),"Produto não cadastrado",VLOOKUP(A2112,'Cadastro-Estoque'!A:G,4,FALSE)))</f>
        <v/>
      </c>
      <c r="G2112" s="2" t="str">
        <f>IF(ISBLANK(A2112),"",IF(ISERROR(VLOOKUP(A2112,'Cadastro-Estoque'!A:G,1,FALSE)),"Produto não cadastrado",VLOOKUP(A2112,'Cadastro-Estoque'!A:G,2,FALSE)))</f>
        <v/>
      </c>
      <c r="H2112" s="2" t="str">
        <f>IF(ISERROR(VLOOKUP(A2112,'Cadastro-Estoque'!A:G,1,FALSE)),"",VLOOKUP(A2112,'Cadastro-Estoque'!A:G,3,FALSE))</f>
        <v/>
      </c>
    </row>
    <row r="2113" spans="5:8" ht="18.75" customHeight="1" x14ac:dyDescent="0.25">
      <c r="E2113" s="2" t="str">
        <f t="shared" si="32"/>
        <v/>
      </c>
      <c r="F2113" s="2" t="str">
        <f>IF(ISBLANK(A2113),"",IF(ISERROR(VLOOKUP(A2113,'Cadastro-Estoque'!A:G,1,FALSE)),"Produto não cadastrado",VLOOKUP(A2113,'Cadastro-Estoque'!A:G,4,FALSE)))</f>
        <v/>
      </c>
      <c r="G2113" s="2" t="str">
        <f>IF(ISBLANK(A2113),"",IF(ISERROR(VLOOKUP(A2113,'Cadastro-Estoque'!A:G,1,FALSE)),"Produto não cadastrado",VLOOKUP(A2113,'Cadastro-Estoque'!A:G,2,FALSE)))</f>
        <v/>
      </c>
      <c r="H2113" s="2" t="str">
        <f>IF(ISERROR(VLOOKUP(A2113,'Cadastro-Estoque'!A:G,1,FALSE)),"",VLOOKUP(A2113,'Cadastro-Estoque'!A:G,3,FALSE))</f>
        <v/>
      </c>
    </row>
    <row r="2114" spans="5:8" ht="18.75" customHeight="1" x14ac:dyDescent="0.25">
      <c r="E2114" s="2" t="str">
        <f t="shared" si="32"/>
        <v/>
      </c>
      <c r="F2114" s="2" t="str">
        <f>IF(ISBLANK(A2114),"",IF(ISERROR(VLOOKUP(A2114,'Cadastro-Estoque'!A:G,1,FALSE)),"Produto não cadastrado",VLOOKUP(A2114,'Cadastro-Estoque'!A:G,4,FALSE)))</f>
        <v/>
      </c>
      <c r="G2114" s="2" t="str">
        <f>IF(ISBLANK(A2114),"",IF(ISERROR(VLOOKUP(A2114,'Cadastro-Estoque'!A:G,1,FALSE)),"Produto não cadastrado",VLOOKUP(A2114,'Cadastro-Estoque'!A:G,2,FALSE)))</f>
        <v/>
      </c>
      <c r="H2114" s="2" t="str">
        <f>IF(ISERROR(VLOOKUP(A2114,'Cadastro-Estoque'!A:G,1,FALSE)),"",VLOOKUP(A2114,'Cadastro-Estoque'!A:G,3,FALSE))</f>
        <v/>
      </c>
    </row>
    <row r="2115" spans="5:8" ht="18.75" customHeight="1" x14ac:dyDescent="0.25">
      <c r="E2115" s="2" t="str">
        <f t="shared" ref="E2115:E2178" si="33">IF(ISBLANK(A2115),"",C2115*D2115)</f>
        <v/>
      </c>
      <c r="F2115" s="2" t="str">
        <f>IF(ISBLANK(A2115),"",IF(ISERROR(VLOOKUP(A2115,'Cadastro-Estoque'!A:G,1,FALSE)),"Produto não cadastrado",VLOOKUP(A2115,'Cadastro-Estoque'!A:G,4,FALSE)))</f>
        <v/>
      </c>
      <c r="G2115" s="2" t="str">
        <f>IF(ISBLANK(A2115),"",IF(ISERROR(VLOOKUP(A2115,'Cadastro-Estoque'!A:G,1,FALSE)),"Produto não cadastrado",VLOOKUP(A2115,'Cadastro-Estoque'!A:G,2,FALSE)))</f>
        <v/>
      </c>
      <c r="H2115" s="2" t="str">
        <f>IF(ISERROR(VLOOKUP(A2115,'Cadastro-Estoque'!A:G,1,FALSE)),"",VLOOKUP(A2115,'Cadastro-Estoque'!A:G,3,FALSE))</f>
        <v/>
      </c>
    </row>
    <row r="2116" spans="5:8" ht="18.75" customHeight="1" x14ac:dyDescent="0.25">
      <c r="E2116" s="2" t="str">
        <f t="shared" si="33"/>
        <v/>
      </c>
      <c r="F2116" s="2" t="str">
        <f>IF(ISBLANK(A2116),"",IF(ISERROR(VLOOKUP(A2116,'Cadastro-Estoque'!A:G,1,FALSE)),"Produto não cadastrado",VLOOKUP(A2116,'Cadastro-Estoque'!A:G,4,FALSE)))</f>
        <v/>
      </c>
      <c r="G2116" s="2" t="str">
        <f>IF(ISBLANK(A2116),"",IF(ISERROR(VLOOKUP(A2116,'Cadastro-Estoque'!A:G,1,FALSE)),"Produto não cadastrado",VLOOKUP(A2116,'Cadastro-Estoque'!A:G,2,FALSE)))</f>
        <v/>
      </c>
      <c r="H2116" s="2" t="str">
        <f>IF(ISERROR(VLOOKUP(A2116,'Cadastro-Estoque'!A:G,1,FALSE)),"",VLOOKUP(A2116,'Cadastro-Estoque'!A:G,3,FALSE))</f>
        <v/>
      </c>
    </row>
    <row r="2117" spans="5:8" ht="18.75" customHeight="1" x14ac:dyDescent="0.25">
      <c r="E2117" s="2" t="str">
        <f t="shared" si="33"/>
        <v/>
      </c>
      <c r="F2117" s="2" t="str">
        <f>IF(ISBLANK(A2117),"",IF(ISERROR(VLOOKUP(A2117,'Cadastro-Estoque'!A:G,1,FALSE)),"Produto não cadastrado",VLOOKUP(A2117,'Cadastro-Estoque'!A:G,4,FALSE)))</f>
        <v/>
      </c>
      <c r="G2117" s="2" t="str">
        <f>IF(ISBLANK(A2117),"",IF(ISERROR(VLOOKUP(A2117,'Cadastro-Estoque'!A:G,1,FALSE)),"Produto não cadastrado",VLOOKUP(A2117,'Cadastro-Estoque'!A:G,2,FALSE)))</f>
        <v/>
      </c>
      <c r="H2117" s="2" t="str">
        <f>IF(ISERROR(VLOOKUP(A2117,'Cadastro-Estoque'!A:G,1,FALSE)),"",VLOOKUP(A2117,'Cadastro-Estoque'!A:G,3,FALSE))</f>
        <v/>
      </c>
    </row>
    <row r="2118" spans="5:8" ht="18.75" customHeight="1" x14ac:dyDescent="0.25">
      <c r="E2118" s="2" t="str">
        <f t="shared" si="33"/>
        <v/>
      </c>
      <c r="F2118" s="2" t="str">
        <f>IF(ISBLANK(A2118),"",IF(ISERROR(VLOOKUP(A2118,'Cadastro-Estoque'!A:G,1,FALSE)),"Produto não cadastrado",VLOOKUP(A2118,'Cadastro-Estoque'!A:G,4,FALSE)))</f>
        <v/>
      </c>
      <c r="G2118" s="2" t="str">
        <f>IF(ISBLANK(A2118),"",IF(ISERROR(VLOOKUP(A2118,'Cadastro-Estoque'!A:G,1,FALSE)),"Produto não cadastrado",VLOOKUP(A2118,'Cadastro-Estoque'!A:G,2,FALSE)))</f>
        <v/>
      </c>
      <c r="H2118" s="2" t="str">
        <f>IF(ISERROR(VLOOKUP(A2118,'Cadastro-Estoque'!A:G,1,FALSE)),"",VLOOKUP(A2118,'Cadastro-Estoque'!A:G,3,FALSE))</f>
        <v/>
      </c>
    </row>
    <row r="2119" spans="5:8" ht="18.75" customHeight="1" x14ac:dyDescent="0.25">
      <c r="E2119" s="2" t="str">
        <f t="shared" si="33"/>
        <v/>
      </c>
      <c r="F2119" s="2" t="str">
        <f>IF(ISBLANK(A2119),"",IF(ISERROR(VLOOKUP(A2119,'Cadastro-Estoque'!A:G,1,FALSE)),"Produto não cadastrado",VLOOKUP(A2119,'Cadastro-Estoque'!A:G,4,FALSE)))</f>
        <v/>
      </c>
      <c r="G2119" s="2" t="str">
        <f>IF(ISBLANK(A2119),"",IF(ISERROR(VLOOKUP(A2119,'Cadastro-Estoque'!A:G,1,FALSE)),"Produto não cadastrado",VLOOKUP(A2119,'Cadastro-Estoque'!A:G,2,FALSE)))</f>
        <v/>
      </c>
      <c r="H2119" s="2" t="str">
        <f>IF(ISERROR(VLOOKUP(A2119,'Cadastro-Estoque'!A:G,1,FALSE)),"",VLOOKUP(A2119,'Cadastro-Estoque'!A:G,3,FALSE))</f>
        <v/>
      </c>
    </row>
    <row r="2120" spans="5:8" ht="18.75" customHeight="1" x14ac:dyDescent="0.25">
      <c r="E2120" s="2" t="str">
        <f t="shared" si="33"/>
        <v/>
      </c>
      <c r="F2120" s="2" t="str">
        <f>IF(ISBLANK(A2120),"",IF(ISERROR(VLOOKUP(A2120,'Cadastro-Estoque'!A:G,1,FALSE)),"Produto não cadastrado",VLOOKUP(A2120,'Cadastro-Estoque'!A:G,4,FALSE)))</f>
        <v/>
      </c>
      <c r="G2120" s="2" t="str">
        <f>IF(ISBLANK(A2120),"",IF(ISERROR(VLOOKUP(A2120,'Cadastro-Estoque'!A:G,1,FALSE)),"Produto não cadastrado",VLOOKUP(A2120,'Cadastro-Estoque'!A:G,2,FALSE)))</f>
        <v/>
      </c>
      <c r="H2120" s="2" t="str">
        <f>IF(ISERROR(VLOOKUP(A2120,'Cadastro-Estoque'!A:G,1,FALSE)),"",VLOOKUP(A2120,'Cadastro-Estoque'!A:G,3,FALSE))</f>
        <v/>
      </c>
    </row>
    <row r="2121" spans="5:8" ht="18.75" customHeight="1" x14ac:dyDescent="0.25">
      <c r="E2121" s="2" t="str">
        <f t="shared" si="33"/>
        <v/>
      </c>
      <c r="F2121" s="2" t="str">
        <f>IF(ISBLANK(A2121),"",IF(ISERROR(VLOOKUP(A2121,'Cadastro-Estoque'!A:G,1,FALSE)),"Produto não cadastrado",VLOOKUP(A2121,'Cadastro-Estoque'!A:G,4,FALSE)))</f>
        <v/>
      </c>
      <c r="G2121" s="2" t="str">
        <f>IF(ISBLANK(A2121),"",IF(ISERROR(VLOOKUP(A2121,'Cadastro-Estoque'!A:G,1,FALSE)),"Produto não cadastrado",VLOOKUP(A2121,'Cadastro-Estoque'!A:G,2,FALSE)))</f>
        <v/>
      </c>
      <c r="H2121" s="2" t="str">
        <f>IF(ISERROR(VLOOKUP(A2121,'Cadastro-Estoque'!A:G,1,FALSE)),"",VLOOKUP(A2121,'Cadastro-Estoque'!A:G,3,FALSE))</f>
        <v/>
      </c>
    </row>
    <row r="2122" spans="5:8" ht="18.75" customHeight="1" x14ac:dyDescent="0.25">
      <c r="E2122" s="2" t="str">
        <f t="shared" si="33"/>
        <v/>
      </c>
      <c r="F2122" s="2" t="str">
        <f>IF(ISBLANK(A2122),"",IF(ISERROR(VLOOKUP(A2122,'Cadastro-Estoque'!A:G,1,FALSE)),"Produto não cadastrado",VLOOKUP(A2122,'Cadastro-Estoque'!A:G,4,FALSE)))</f>
        <v/>
      </c>
      <c r="G2122" s="2" t="str">
        <f>IF(ISBLANK(A2122),"",IF(ISERROR(VLOOKUP(A2122,'Cadastro-Estoque'!A:G,1,FALSE)),"Produto não cadastrado",VLOOKUP(A2122,'Cadastro-Estoque'!A:G,2,FALSE)))</f>
        <v/>
      </c>
      <c r="H2122" s="2" t="str">
        <f>IF(ISERROR(VLOOKUP(A2122,'Cadastro-Estoque'!A:G,1,FALSE)),"",VLOOKUP(A2122,'Cadastro-Estoque'!A:G,3,FALSE))</f>
        <v/>
      </c>
    </row>
    <row r="2123" spans="5:8" ht="18.75" customHeight="1" x14ac:dyDescent="0.25">
      <c r="E2123" s="2" t="str">
        <f t="shared" si="33"/>
        <v/>
      </c>
      <c r="F2123" s="2" t="str">
        <f>IF(ISBLANK(A2123),"",IF(ISERROR(VLOOKUP(A2123,'Cadastro-Estoque'!A:G,1,FALSE)),"Produto não cadastrado",VLOOKUP(A2123,'Cadastro-Estoque'!A:G,4,FALSE)))</f>
        <v/>
      </c>
      <c r="G2123" s="2" t="str">
        <f>IF(ISBLANK(A2123),"",IF(ISERROR(VLOOKUP(A2123,'Cadastro-Estoque'!A:G,1,FALSE)),"Produto não cadastrado",VLOOKUP(A2123,'Cadastro-Estoque'!A:G,2,FALSE)))</f>
        <v/>
      </c>
      <c r="H2123" s="2" t="str">
        <f>IF(ISERROR(VLOOKUP(A2123,'Cadastro-Estoque'!A:G,1,FALSE)),"",VLOOKUP(A2123,'Cadastro-Estoque'!A:G,3,FALSE))</f>
        <v/>
      </c>
    </row>
    <row r="2124" spans="5:8" ht="18.75" customHeight="1" x14ac:dyDescent="0.25">
      <c r="E2124" s="2" t="str">
        <f t="shared" si="33"/>
        <v/>
      </c>
      <c r="F2124" s="2" t="str">
        <f>IF(ISBLANK(A2124),"",IF(ISERROR(VLOOKUP(A2124,'Cadastro-Estoque'!A:G,1,FALSE)),"Produto não cadastrado",VLOOKUP(A2124,'Cadastro-Estoque'!A:G,4,FALSE)))</f>
        <v/>
      </c>
      <c r="G2124" s="2" t="str">
        <f>IF(ISBLANK(A2124),"",IF(ISERROR(VLOOKUP(A2124,'Cadastro-Estoque'!A:G,1,FALSE)),"Produto não cadastrado",VLOOKUP(A2124,'Cadastro-Estoque'!A:G,2,FALSE)))</f>
        <v/>
      </c>
      <c r="H2124" s="2" t="str">
        <f>IF(ISERROR(VLOOKUP(A2124,'Cadastro-Estoque'!A:G,1,FALSE)),"",VLOOKUP(A2124,'Cadastro-Estoque'!A:G,3,FALSE))</f>
        <v/>
      </c>
    </row>
    <row r="2125" spans="5:8" ht="18.75" customHeight="1" x14ac:dyDescent="0.25">
      <c r="E2125" s="2" t="str">
        <f t="shared" si="33"/>
        <v/>
      </c>
      <c r="F2125" s="2" t="str">
        <f>IF(ISBLANK(A2125),"",IF(ISERROR(VLOOKUP(A2125,'Cadastro-Estoque'!A:G,1,FALSE)),"Produto não cadastrado",VLOOKUP(A2125,'Cadastro-Estoque'!A:G,4,FALSE)))</f>
        <v/>
      </c>
      <c r="G2125" s="2" t="str">
        <f>IF(ISBLANK(A2125),"",IF(ISERROR(VLOOKUP(A2125,'Cadastro-Estoque'!A:G,1,FALSE)),"Produto não cadastrado",VLOOKUP(A2125,'Cadastro-Estoque'!A:G,2,FALSE)))</f>
        <v/>
      </c>
      <c r="H2125" s="2" t="str">
        <f>IF(ISERROR(VLOOKUP(A2125,'Cadastro-Estoque'!A:G,1,FALSE)),"",VLOOKUP(A2125,'Cadastro-Estoque'!A:G,3,FALSE))</f>
        <v/>
      </c>
    </row>
    <row r="2126" spans="5:8" ht="18.75" customHeight="1" x14ac:dyDescent="0.25">
      <c r="E2126" s="2" t="str">
        <f t="shared" si="33"/>
        <v/>
      </c>
      <c r="F2126" s="2" t="str">
        <f>IF(ISBLANK(A2126),"",IF(ISERROR(VLOOKUP(A2126,'Cadastro-Estoque'!A:G,1,FALSE)),"Produto não cadastrado",VLOOKUP(A2126,'Cadastro-Estoque'!A:G,4,FALSE)))</f>
        <v/>
      </c>
      <c r="G2126" s="2" t="str">
        <f>IF(ISBLANK(A2126),"",IF(ISERROR(VLOOKUP(A2126,'Cadastro-Estoque'!A:G,1,FALSE)),"Produto não cadastrado",VLOOKUP(A2126,'Cadastro-Estoque'!A:G,2,FALSE)))</f>
        <v/>
      </c>
      <c r="H2126" s="2" t="str">
        <f>IF(ISERROR(VLOOKUP(A2126,'Cadastro-Estoque'!A:G,1,FALSE)),"",VLOOKUP(A2126,'Cadastro-Estoque'!A:G,3,FALSE))</f>
        <v/>
      </c>
    </row>
    <row r="2127" spans="5:8" ht="18.75" customHeight="1" x14ac:dyDescent="0.25">
      <c r="E2127" s="2" t="str">
        <f t="shared" si="33"/>
        <v/>
      </c>
      <c r="F2127" s="2" t="str">
        <f>IF(ISBLANK(A2127),"",IF(ISERROR(VLOOKUP(A2127,'Cadastro-Estoque'!A:G,1,FALSE)),"Produto não cadastrado",VLOOKUP(A2127,'Cadastro-Estoque'!A:G,4,FALSE)))</f>
        <v/>
      </c>
      <c r="G2127" s="2" t="str">
        <f>IF(ISBLANK(A2127),"",IF(ISERROR(VLOOKUP(A2127,'Cadastro-Estoque'!A:G,1,FALSE)),"Produto não cadastrado",VLOOKUP(A2127,'Cadastro-Estoque'!A:G,2,FALSE)))</f>
        <v/>
      </c>
      <c r="H2127" s="2" t="str">
        <f>IF(ISERROR(VLOOKUP(A2127,'Cadastro-Estoque'!A:G,1,FALSE)),"",VLOOKUP(A2127,'Cadastro-Estoque'!A:G,3,FALSE))</f>
        <v/>
      </c>
    </row>
    <row r="2128" spans="5:8" ht="18.75" customHeight="1" x14ac:dyDescent="0.25">
      <c r="E2128" s="2" t="str">
        <f t="shared" si="33"/>
        <v/>
      </c>
      <c r="F2128" s="2" t="str">
        <f>IF(ISBLANK(A2128),"",IF(ISERROR(VLOOKUP(A2128,'Cadastro-Estoque'!A:G,1,FALSE)),"Produto não cadastrado",VLOOKUP(A2128,'Cadastro-Estoque'!A:G,4,FALSE)))</f>
        <v/>
      </c>
      <c r="G2128" s="2" t="str">
        <f>IF(ISBLANK(A2128),"",IF(ISERROR(VLOOKUP(A2128,'Cadastro-Estoque'!A:G,1,FALSE)),"Produto não cadastrado",VLOOKUP(A2128,'Cadastro-Estoque'!A:G,2,FALSE)))</f>
        <v/>
      </c>
      <c r="H2128" s="2" t="str">
        <f>IF(ISERROR(VLOOKUP(A2128,'Cadastro-Estoque'!A:G,1,FALSE)),"",VLOOKUP(A2128,'Cadastro-Estoque'!A:G,3,FALSE))</f>
        <v/>
      </c>
    </row>
    <row r="2129" spans="5:8" ht="18.75" customHeight="1" x14ac:dyDescent="0.25">
      <c r="E2129" s="2" t="str">
        <f t="shared" si="33"/>
        <v/>
      </c>
      <c r="F2129" s="2" t="str">
        <f>IF(ISBLANK(A2129),"",IF(ISERROR(VLOOKUP(A2129,'Cadastro-Estoque'!A:G,1,FALSE)),"Produto não cadastrado",VLOOKUP(A2129,'Cadastro-Estoque'!A:G,4,FALSE)))</f>
        <v/>
      </c>
      <c r="G2129" s="2" t="str">
        <f>IF(ISBLANK(A2129),"",IF(ISERROR(VLOOKUP(A2129,'Cadastro-Estoque'!A:G,1,FALSE)),"Produto não cadastrado",VLOOKUP(A2129,'Cadastro-Estoque'!A:G,2,FALSE)))</f>
        <v/>
      </c>
      <c r="H2129" s="2" t="str">
        <f>IF(ISERROR(VLOOKUP(A2129,'Cadastro-Estoque'!A:G,1,FALSE)),"",VLOOKUP(A2129,'Cadastro-Estoque'!A:G,3,FALSE))</f>
        <v/>
      </c>
    </row>
    <row r="2130" spans="5:8" ht="18.75" customHeight="1" x14ac:dyDescent="0.25">
      <c r="E2130" s="2" t="str">
        <f t="shared" si="33"/>
        <v/>
      </c>
      <c r="F2130" s="2" t="str">
        <f>IF(ISBLANK(A2130),"",IF(ISERROR(VLOOKUP(A2130,'Cadastro-Estoque'!A:G,1,FALSE)),"Produto não cadastrado",VLOOKUP(A2130,'Cadastro-Estoque'!A:G,4,FALSE)))</f>
        <v/>
      </c>
      <c r="G2130" s="2" t="str">
        <f>IF(ISBLANK(A2130),"",IF(ISERROR(VLOOKUP(A2130,'Cadastro-Estoque'!A:G,1,FALSE)),"Produto não cadastrado",VLOOKUP(A2130,'Cadastro-Estoque'!A:G,2,FALSE)))</f>
        <v/>
      </c>
      <c r="H2130" s="2" t="str">
        <f>IF(ISERROR(VLOOKUP(A2130,'Cadastro-Estoque'!A:G,1,FALSE)),"",VLOOKUP(A2130,'Cadastro-Estoque'!A:G,3,FALSE))</f>
        <v/>
      </c>
    </row>
    <row r="2131" spans="5:8" ht="18.75" customHeight="1" x14ac:dyDescent="0.25">
      <c r="E2131" s="2" t="str">
        <f t="shared" si="33"/>
        <v/>
      </c>
      <c r="F2131" s="2" t="str">
        <f>IF(ISBLANK(A2131),"",IF(ISERROR(VLOOKUP(A2131,'Cadastro-Estoque'!A:G,1,FALSE)),"Produto não cadastrado",VLOOKUP(A2131,'Cadastro-Estoque'!A:G,4,FALSE)))</f>
        <v/>
      </c>
      <c r="G2131" s="2" t="str">
        <f>IF(ISBLANK(A2131),"",IF(ISERROR(VLOOKUP(A2131,'Cadastro-Estoque'!A:G,1,FALSE)),"Produto não cadastrado",VLOOKUP(A2131,'Cadastro-Estoque'!A:G,2,FALSE)))</f>
        <v/>
      </c>
      <c r="H2131" s="2" t="str">
        <f>IF(ISERROR(VLOOKUP(A2131,'Cadastro-Estoque'!A:G,1,FALSE)),"",VLOOKUP(A2131,'Cadastro-Estoque'!A:G,3,FALSE))</f>
        <v/>
      </c>
    </row>
    <row r="2132" spans="5:8" ht="18.75" customHeight="1" x14ac:dyDescent="0.25">
      <c r="E2132" s="2" t="str">
        <f t="shared" si="33"/>
        <v/>
      </c>
      <c r="F2132" s="2" t="str">
        <f>IF(ISBLANK(A2132),"",IF(ISERROR(VLOOKUP(A2132,'Cadastro-Estoque'!A:G,1,FALSE)),"Produto não cadastrado",VLOOKUP(A2132,'Cadastro-Estoque'!A:G,4,FALSE)))</f>
        <v/>
      </c>
      <c r="G2132" s="2" t="str">
        <f>IF(ISBLANK(A2132),"",IF(ISERROR(VLOOKUP(A2132,'Cadastro-Estoque'!A:G,1,FALSE)),"Produto não cadastrado",VLOOKUP(A2132,'Cadastro-Estoque'!A:G,2,FALSE)))</f>
        <v/>
      </c>
      <c r="H2132" s="2" t="str">
        <f>IF(ISERROR(VLOOKUP(A2132,'Cadastro-Estoque'!A:G,1,FALSE)),"",VLOOKUP(A2132,'Cadastro-Estoque'!A:G,3,FALSE))</f>
        <v/>
      </c>
    </row>
    <row r="2133" spans="5:8" ht="18.75" customHeight="1" x14ac:dyDescent="0.25">
      <c r="E2133" s="2" t="str">
        <f t="shared" si="33"/>
        <v/>
      </c>
      <c r="F2133" s="2" t="str">
        <f>IF(ISBLANK(A2133),"",IF(ISERROR(VLOOKUP(A2133,'Cadastro-Estoque'!A:G,1,FALSE)),"Produto não cadastrado",VLOOKUP(A2133,'Cadastro-Estoque'!A:G,4,FALSE)))</f>
        <v/>
      </c>
      <c r="G2133" s="2" t="str">
        <f>IF(ISBLANK(A2133),"",IF(ISERROR(VLOOKUP(A2133,'Cadastro-Estoque'!A:G,1,FALSE)),"Produto não cadastrado",VLOOKUP(A2133,'Cadastro-Estoque'!A:G,2,FALSE)))</f>
        <v/>
      </c>
      <c r="H2133" s="2" t="str">
        <f>IF(ISERROR(VLOOKUP(A2133,'Cadastro-Estoque'!A:G,1,FALSE)),"",VLOOKUP(A2133,'Cadastro-Estoque'!A:G,3,FALSE))</f>
        <v/>
      </c>
    </row>
    <row r="2134" spans="5:8" ht="18.75" customHeight="1" x14ac:dyDescent="0.25">
      <c r="E2134" s="2" t="str">
        <f t="shared" si="33"/>
        <v/>
      </c>
      <c r="F2134" s="2" t="str">
        <f>IF(ISBLANK(A2134),"",IF(ISERROR(VLOOKUP(A2134,'Cadastro-Estoque'!A:G,1,FALSE)),"Produto não cadastrado",VLOOKUP(A2134,'Cadastro-Estoque'!A:G,4,FALSE)))</f>
        <v/>
      </c>
      <c r="G2134" s="2" t="str">
        <f>IF(ISBLANK(A2134),"",IF(ISERROR(VLOOKUP(A2134,'Cadastro-Estoque'!A:G,1,FALSE)),"Produto não cadastrado",VLOOKUP(A2134,'Cadastro-Estoque'!A:G,2,FALSE)))</f>
        <v/>
      </c>
      <c r="H2134" s="2" t="str">
        <f>IF(ISERROR(VLOOKUP(A2134,'Cadastro-Estoque'!A:G,1,FALSE)),"",VLOOKUP(A2134,'Cadastro-Estoque'!A:G,3,FALSE))</f>
        <v/>
      </c>
    </row>
    <row r="2135" spans="5:8" ht="18.75" customHeight="1" x14ac:dyDescent="0.25">
      <c r="E2135" s="2" t="str">
        <f t="shared" si="33"/>
        <v/>
      </c>
      <c r="F2135" s="2" t="str">
        <f>IF(ISBLANK(A2135),"",IF(ISERROR(VLOOKUP(A2135,'Cadastro-Estoque'!A:G,1,FALSE)),"Produto não cadastrado",VLOOKUP(A2135,'Cadastro-Estoque'!A:G,4,FALSE)))</f>
        <v/>
      </c>
      <c r="G2135" s="2" t="str">
        <f>IF(ISBLANK(A2135),"",IF(ISERROR(VLOOKUP(A2135,'Cadastro-Estoque'!A:G,1,FALSE)),"Produto não cadastrado",VLOOKUP(A2135,'Cadastro-Estoque'!A:G,2,FALSE)))</f>
        <v/>
      </c>
      <c r="H2135" s="2" t="str">
        <f>IF(ISERROR(VLOOKUP(A2135,'Cadastro-Estoque'!A:G,1,FALSE)),"",VLOOKUP(A2135,'Cadastro-Estoque'!A:G,3,FALSE))</f>
        <v/>
      </c>
    </row>
    <row r="2136" spans="5:8" ht="18.75" customHeight="1" x14ac:dyDescent="0.25">
      <c r="E2136" s="2" t="str">
        <f t="shared" si="33"/>
        <v/>
      </c>
      <c r="F2136" s="2" t="str">
        <f>IF(ISBLANK(A2136),"",IF(ISERROR(VLOOKUP(A2136,'Cadastro-Estoque'!A:G,1,FALSE)),"Produto não cadastrado",VLOOKUP(A2136,'Cadastro-Estoque'!A:G,4,FALSE)))</f>
        <v/>
      </c>
      <c r="G2136" s="2" t="str">
        <f>IF(ISBLANK(A2136),"",IF(ISERROR(VLOOKUP(A2136,'Cadastro-Estoque'!A:G,1,FALSE)),"Produto não cadastrado",VLOOKUP(A2136,'Cadastro-Estoque'!A:G,2,FALSE)))</f>
        <v/>
      </c>
      <c r="H2136" s="2" t="str">
        <f>IF(ISERROR(VLOOKUP(A2136,'Cadastro-Estoque'!A:G,1,FALSE)),"",VLOOKUP(A2136,'Cadastro-Estoque'!A:G,3,FALSE))</f>
        <v/>
      </c>
    </row>
    <row r="2137" spans="5:8" ht="18.75" customHeight="1" x14ac:dyDescent="0.25">
      <c r="E2137" s="2" t="str">
        <f t="shared" si="33"/>
        <v/>
      </c>
      <c r="F2137" s="2" t="str">
        <f>IF(ISBLANK(A2137),"",IF(ISERROR(VLOOKUP(A2137,'Cadastro-Estoque'!A:G,1,FALSE)),"Produto não cadastrado",VLOOKUP(A2137,'Cadastro-Estoque'!A:G,4,FALSE)))</f>
        <v/>
      </c>
      <c r="G2137" s="2" t="str">
        <f>IF(ISBLANK(A2137),"",IF(ISERROR(VLOOKUP(A2137,'Cadastro-Estoque'!A:G,1,FALSE)),"Produto não cadastrado",VLOOKUP(A2137,'Cadastro-Estoque'!A:G,2,FALSE)))</f>
        <v/>
      </c>
      <c r="H2137" s="2" t="str">
        <f>IF(ISERROR(VLOOKUP(A2137,'Cadastro-Estoque'!A:G,1,FALSE)),"",VLOOKUP(A2137,'Cadastro-Estoque'!A:G,3,FALSE))</f>
        <v/>
      </c>
    </row>
    <row r="2138" spans="5:8" ht="18.75" customHeight="1" x14ac:dyDescent="0.25">
      <c r="E2138" s="2" t="str">
        <f t="shared" si="33"/>
        <v/>
      </c>
      <c r="F2138" s="2" t="str">
        <f>IF(ISBLANK(A2138),"",IF(ISERROR(VLOOKUP(A2138,'Cadastro-Estoque'!A:G,1,FALSE)),"Produto não cadastrado",VLOOKUP(A2138,'Cadastro-Estoque'!A:G,4,FALSE)))</f>
        <v/>
      </c>
      <c r="G2138" s="2" t="str">
        <f>IF(ISBLANK(A2138),"",IF(ISERROR(VLOOKUP(A2138,'Cadastro-Estoque'!A:G,1,FALSE)),"Produto não cadastrado",VLOOKUP(A2138,'Cadastro-Estoque'!A:G,2,FALSE)))</f>
        <v/>
      </c>
      <c r="H2138" s="2" t="str">
        <f>IF(ISERROR(VLOOKUP(A2138,'Cadastro-Estoque'!A:G,1,FALSE)),"",VLOOKUP(A2138,'Cadastro-Estoque'!A:G,3,FALSE))</f>
        <v/>
      </c>
    </row>
    <row r="2139" spans="5:8" ht="18.75" customHeight="1" x14ac:dyDescent="0.25">
      <c r="E2139" s="2" t="str">
        <f t="shared" si="33"/>
        <v/>
      </c>
      <c r="F2139" s="2" t="str">
        <f>IF(ISBLANK(A2139),"",IF(ISERROR(VLOOKUP(A2139,'Cadastro-Estoque'!A:G,1,FALSE)),"Produto não cadastrado",VLOOKUP(A2139,'Cadastro-Estoque'!A:G,4,FALSE)))</f>
        <v/>
      </c>
      <c r="G2139" s="2" t="str">
        <f>IF(ISBLANK(A2139),"",IF(ISERROR(VLOOKUP(A2139,'Cadastro-Estoque'!A:G,1,FALSE)),"Produto não cadastrado",VLOOKUP(A2139,'Cadastro-Estoque'!A:G,2,FALSE)))</f>
        <v/>
      </c>
      <c r="H2139" s="2" t="str">
        <f>IF(ISERROR(VLOOKUP(A2139,'Cadastro-Estoque'!A:G,1,FALSE)),"",VLOOKUP(A2139,'Cadastro-Estoque'!A:G,3,FALSE))</f>
        <v/>
      </c>
    </row>
    <row r="2140" spans="5:8" ht="18.75" customHeight="1" x14ac:dyDescent="0.25">
      <c r="E2140" s="2" t="str">
        <f t="shared" si="33"/>
        <v/>
      </c>
      <c r="F2140" s="2" t="str">
        <f>IF(ISBLANK(A2140),"",IF(ISERROR(VLOOKUP(A2140,'Cadastro-Estoque'!A:G,1,FALSE)),"Produto não cadastrado",VLOOKUP(A2140,'Cadastro-Estoque'!A:G,4,FALSE)))</f>
        <v/>
      </c>
      <c r="G2140" s="2" t="str">
        <f>IF(ISBLANK(A2140),"",IF(ISERROR(VLOOKUP(A2140,'Cadastro-Estoque'!A:G,1,FALSE)),"Produto não cadastrado",VLOOKUP(A2140,'Cadastro-Estoque'!A:G,2,FALSE)))</f>
        <v/>
      </c>
      <c r="H2140" s="2" t="str">
        <f>IF(ISERROR(VLOOKUP(A2140,'Cadastro-Estoque'!A:G,1,FALSE)),"",VLOOKUP(A2140,'Cadastro-Estoque'!A:G,3,FALSE))</f>
        <v/>
      </c>
    </row>
    <row r="2141" spans="5:8" ht="18.75" customHeight="1" x14ac:dyDescent="0.25">
      <c r="E2141" s="2" t="str">
        <f t="shared" si="33"/>
        <v/>
      </c>
      <c r="F2141" s="2" t="str">
        <f>IF(ISBLANK(A2141),"",IF(ISERROR(VLOOKUP(A2141,'Cadastro-Estoque'!A:G,1,FALSE)),"Produto não cadastrado",VLOOKUP(A2141,'Cadastro-Estoque'!A:G,4,FALSE)))</f>
        <v/>
      </c>
      <c r="G2141" s="2" t="str">
        <f>IF(ISBLANK(A2141),"",IF(ISERROR(VLOOKUP(A2141,'Cadastro-Estoque'!A:G,1,FALSE)),"Produto não cadastrado",VLOOKUP(A2141,'Cadastro-Estoque'!A:G,2,FALSE)))</f>
        <v/>
      </c>
      <c r="H2141" s="2" t="str">
        <f>IF(ISERROR(VLOOKUP(A2141,'Cadastro-Estoque'!A:G,1,FALSE)),"",VLOOKUP(A2141,'Cadastro-Estoque'!A:G,3,FALSE))</f>
        <v/>
      </c>
    </row>
    <row r="2142" spans="5:8" ht="18.75" customHeight="1" x14ac:dyDescent="0.25">
      <c r="E2142" s="2" t="str">
        <f t="shared" si="33"/>
        <v/>
      </c>
      <c r="F2142" s="2" t="str">
        <f>IF(ISBLANK(A2142),"",IF(ISERROR(VLOOKUP(A2142,'Cadastro-Estoque'!A:G,1,FALSE)),"Produto não cadastrado",VLOOKUP(A2142,'Cadastro-Estoque'!A:G,4,FALSE)))</f>
        <v/>
      </c>
      <c r="G2142" s="2" t="str">
        <f>IF(ISBLANK(A2142),"",IF(ISERROR(VLOOKUP(A2142,'Cadastro-Estoque'!A:G,1,FALSE)),"Produto não cadastrado",VLOOKUP(A2142,'Cadastro-Estoque'!A:G,2,FALSE)))</f>
        <v/>
      </c>
      <c r="H2142" s="2" t="str">
        <f>IF(ISERROR(VLOOKUP(A2142,'Cadastro-Estoque'!A:G,1,FALSE)),"",VLOOKUP(A2142,'Cadastro-Estoque'!A:G,3,FALSE))</f>
        <v/>
      </c>
    </row>
    <row r="2143" spans="5:8" ht="18.75" customHeight="1" x14ac:dyDescent="0.25">
      <c r="E2143" s="2" t="str">
        <f t="shared" si="33"/>
        <v/>
      </c>
      <c r="F2143" s="2" t="str">
        <f>IF(ISBLANK(A2143),"",IF(ISERROR(VLOOKUP(A2143,'Cadastro-Estoque'!A:G,1,FALSE)),"Produto não cadastrado",VLOOKUP(A2143,'Cadastro-Estoque'!A:G,4,FALSE)))</f>
        <v/>
      </c>
      <c r="G2143" s="2" t="str">
        <f>IF(ISBLANK(A2143),"",IF(ISERROR(VLOOKUP(A2143,'Cadastro-Estoque'!A:G,1,FALSE)),"Produto não cadastrado",VLOOKUP(A2143,'Cadastro-Estoque'!A:G,2,FALSE)))</f>
        <v/>
      </c>
      <c r="H2143" s="2" t="str">
        <f>IF(ISERROR(VLOOKUP(A2143,'Cadastro-Estoque'!A:G,1,FALSE)),"",VLOOKUP(A2143,'Cadastro-Estoque'!A:G,3,FALSE))</f>
        <v/>
      </c>
    </row>
    <row r="2144" spans="5:8" ht="18.75" customHeight="1" x14ac:dyDescent="0.25">
      <c r="E2144" s="2" t="str">
        <f t="shared" si="33"/>
        <v/>
      </c>
      <c r="F2144" s="2" t="str">
        <f>IF(ISBLANK(A2144),"",IF(ISERROR(VLOOKUP(A2144,'Cadastro-Estoque'!A:G,1,FALSE)),"Produto não cadastrado",VLOOKUP(A2144,'Cadastro-Estoque'!A:G,4,FALSE)))</f>
        <v/>
      </c>
      <c r="G2144" s="2" t="str">
        <f>IF(ISBLANK(A2144),"",IF(ISERROR(VLOOKUP(A2144,'Cadastro-Estoque'!A:G,1,FALSE)),"Produto não cadastrado",VLOOKUP(A2144,'Cadastro-Estoque'!A:G,2,FALSE)))</f>
        <v/>
      </c>
      <c r="H2144" s="2" t="str">
        <f>IF(ISERROR(VLOOKUP(A2144,'Cadastro-Estoque'!A:G,1,FALSE)),"",VLOOKUP(A2144,'Cadastro-Estoque'!A:G,3,FALSE))</f>
        <v/>
      </c>
    </row>
    <row r="2145" spans="5:8" ht="18.75" customHeight="1" x14ac:dyDescent="0.25">
      <c r="E2145" s="2" t="str">
        <f t="shared" si="33"/>
        <v/>
      </c>
      <c r="F2145" s="2" t="str">
        <f>IF(ISBLANK(A2145),"",IF(ISERROR(VLOOKUP(A2145,'Cadastro-Estoque'!A:G,1,FALSE)),"Produto não cadastrado",VLOOKUP(A2145,'Cadastro-Estoque'!A:G,4,FALSE)))</f>
        <v/>
      </c>
      <c r="G2145" s="2" t="str">
        <f>IF(ISBLANK(A2145),"",IF(ISERROR(VLOOKUP(A2145,'Cadastro-Estoque'!A:G,1,FALSE)),"Produto não cadastrado",VLOOKUP(A2145,'Cadastro-Estoque'!A:G,2,FALSE)))</f>
        <v/>
      </c>
      <c r="H2145" s="2" t="str">
        <f>IF(ISERROR(VLOOKUP(A2145,'Cadastro-Estoque'!A:G,1,FALSE)),"",VLOOKUP(A2145,'Cadastro-Estoque'!A:G,3,FALSE))</f>
        <v/>
      </c>
    </row>
    <row r="2146" spans="5:8" ht="18.75" customHeight="1" x14ac:dyDescent="0.25">
      <c r="E2146" s="2" t="str">
        <f t="shared" si="33"/>
        <v/>
      </c>
      <c r="F2146" s="2" t="str">
        <f>IF(ISBLANK(A2146),"",IF(ISERROR(VLOOKUP(A2146,'Cadastro-Estoque'!A:G,1,FALSE)),"Produto não cadastrado",VLOOKUP(A2146,'Cadastro-Estoque'!A:G,4,FALSE)))</f>
        <v/>
      </c>
      <c r="G2146" s="2" t="str">
        <f>IF(ISBLANK(A2146),"",IF(ISERROR(VLOOKUP(A2146,'Cadastro-Estoque'!A:G,1,FALSE)),"Produto não cadastrado",VLOOKUP(A2146,'Cadastro-Estoque'!A:G,2,FALSE)))</f>
        <v/>
      </c>
      <c r="H2146" s="2" t="str">
        <f>IF(ISERROR(VLOOKUP(A2146,'Cadastro-Estoque'!A:G,1,FALSE)),"",VLOOKUP(A2146,'Cadastro-Estoque'!A:G,3,FALSE))</f>
        <v/>
      </c>
    </row>
    <row r="2147" spans="5:8" ht="18.75" customHeight="1" x14ac:dyDescent="0.25">
      <c r="E2147" s="2" t="str">
        <f t="shared" si="33"/>
        <v/>
      </c>
      <c r="F2147" s="2" t="str">
        <f>IF(ISBLANK(A2147),"",IF(ISERROR(VLOOKUP(A2147,'Cadastro-Estoque'!A:G,1,FALSE)),"Produto não cadastrado",VLOOKUP(A2147,'Cadastro-Estoque'!A:G,4,FALSE)))</f>
        <v/>
      </c>
      <c r="G2147" s="2" t="str">
        <f>IF(ISBLANK(A2147),"",IF(ISERROR(VLOOKUP(A2147,'Cadastro-Estoque'!A:G,1,FALSE)),"Produto não cadastrado",VLOOKUP(A2147,'Cadastro-Estoque'!A:G,2,FALSE)))</f>
        <v/>
      </c>
      <c r="H2147" s="2" t="str">
        <f>IF(ISERROR(VLOOKUP(A2147,'Cadastro-Estoque'!A:G,1,FALSE)),"",VLOOKUP(A2147,'Cadastro-Estoque'!A:G,3,FALSE))</f>
        <v/>
      </c>
    </row>
    <row r="2148" spans="5:8" ht="18.75" customHeight="1" x14ac:dyDescent="0.25">
      <c r="E2148" s="2" t="str">
        <f t="shared" si="33"/>
        <v/>
      </c>
      <c r="F2148" s="2" t="str">
        <f>IF(ISBLANK(A2148),"",IF(ISERROR(VLOOKUP(A2148,'Cadastro-Estoque'!A:G,1,FALSE)),"Produto não cadastrado",VLOOKUP(A2148,'Cadastro-Estoque'!A:G,4,FALSE)))</f>
        <v/>
      </c>
      <c r="G2148" s="2" t="str">
        <f>IF(ISBLANK(A2148),"",IF(ISERROR(VLOOKUP(A2148,'Cadastro-Estoque'!A:G,1,FALSE)),"Produto não cadastrado",VLOOKUP(A2148,'Cadastro-Estoque'!A:G,2,FALSE)))</f>
        <v/>
      </c>
      <c r="H2148" s="2" t="str">
        <f>IF(ISERROR(VLOOKUP(A2148,'Cadastro-Estoque'!A:G,1,FALSE)),"",VLOOKUP(A2148,'Cadastro-Estoque'!A:G,3,FALSE))</f>
        <v/>
      </c>
    </row>
    <row r="2149" spans="5:8" ht="18.75" customHeight="1" x14ac:dyDescent="0.25">
      <c r="E2149" s="2" t="str">
        <f t="shared" si="33"/>
        <v/>
      </c>
      <c r="F2149" s="2" t="str">
        <f>IF(ISBLANK(A2149),"",IF(ISERROR(VLOOKUP(A2149,'Cadastro-Estoque'!A:G,1,FALSE)),"Produto não cadastrado",VLOOKUP(A2149,'Cadastro-Estoque'!A:G,4,FALSE)))</f>
        <v/>
      </c>
      <c r="G2149" s="2" t="str">
        <f>IF(ISBLANK(A2149),"",IF(ISERROR(VLOOKUP(A2149,'Cadastro-Estoque'!A:G,1,FALSE)),"Produto não cadastrado",VLOOKUP(A2149,'Cadastro-Estoque'!A:G,2,FALSE)))</f>
        <v/>
      </c>
      <c r="H2149" s="2" t="str">
        <f>IF(ISERROR(VLOOKUP(A2149,'Cadastro-Estoque'!A:G,1,FALSE)),"",VLOOKUP(A2149,'Cadastro-Estoque'!A:G,3,FALSE))</f>
        <v/>
      </c>
    </row>
    <row r="2150" spans="5:8" ht="18.75" customHeight="1" x14ac:dyDescent="0.25">
      <c r="E2150" s="2" t="str">
        <f t="shared" si="33"/>
        <v/>
      </c>
      <c r="F2150" s="2" t="str">
        <f>IF(ISBLANK(A2150),"",IF(ISERROR(VLOOKUP(A2150,'Cadastro-Estoque'!A:G,1,FALSE)),"Produto não cadastrado",VLOOKUP(A2150,'Cadastro-Estoque'!A:G,4,FALSE)))</f>
        <v/>
      </c>
      <c r="G2150" s="2" t="str">
        <f>IF(ISBLANK(A2150),"",IF(ISERROR(VLOOKUP(A2150,'Cadastro-Estoque'!A:G,1,FALSE)),"Produto não cadastrado",VLOOKUP(A2150,'Cadastro-Estoque'!A:G,2,FALSE)))</f>
        <v/>
      </c>
      <c r="H2150" s="2" t="str">
        <f>IF(ISERROR(VLOOKUP(A2150,'Cadastro-Estoque'!A:G,1,FALSE)),"",VLOOKUP(A2150,'Cadastro-Estoque'!A:G,3,FALSE))</f>
        <v/>
      </c>
    </row>
    <row r="2151" spans="5:8" ht="18.75" customHeight="1" x14ac:dyDescent="0.25">
      <c r="E2151" s="2" t="str">
        <f t="shared" si="33"/>
        <v/>
      </c>
      <c r="F2151" s="2" t="str">
        <f>IF(ISBLANK(A2151),"",IF(ISERROR(VLOOKUP(A2151,'Cadastro-Estoque'!A:G,1,FALSE)),"Produto não cadastrado",VLOOKUP(A2151,'Cadastro-Estoque'!A:G,4,FALSE)))</f>
        <v/>
      </c>
      <c r="G2151" s="2" t="str">
        <f>IF(ISBLANK(A2151),"",IF(ISERROR(VLOOKUP(A2151,'Cadastro-Estoque'!A:G,1,FALSE)),"Produto não cadastrado",VLOOKUP(A2151,'Cadastro-Estoque'!A:G,2,FALSE)))</f>
        <v/>
      </c>
      <c r="H2151" s="2" t="str">
        <f>IF(ISERROR(VLOOKUP(A2151,'Cadastro-Estoque'!A:G,1,FALSE)),"",VLOOKUP(A2151,'Cadastro-Estoque'!A:G,3,FALSE))</f>
        <v/>
      </c>
    </row>
    <row r="2152" spans="5:8" ht="18.75" customHeight="1" x14ac:dyDescent="0.25">
      <c r="E2152" s="2" t="str">
        <f t="shared" si="33"/>
        <v/>
      </c>
      <c r="F2152" s="2" t="str">
        <f>IF(ISBLANK(A2152),"",IF(ISERROR(VLOOKUP(A2152,'Cadastro-Estoque'!A:G,1,FALSE)),"Produto não cadastrado",VLOOKUP(A2152,'Cadastro-Estoque'!A:G,4,FALSE)))</f>
        <v/>
      </c>
      <c r="G2152" s="2" t="str">
        <f>IF(ISBLANK(A2152),"",IF(ISERROR(VLOOKUP(A2152,'Cadastro-Estoque'!A:G,1,FALSE)),"Produto não cadastrado",VLOOKUP(A2152,'Cadastro-Estoque'!A:G,2,FALSE)))</f>
        <v/>
      </c>
      <c r="H2152" s="2" t="str">
        <f>IF(ISERROR(VLOOKUP(A2152,'Cadastro-Estoque'!A:G,1,FALSE)),"",VLOOKUP(A2152,'Cadastro-Estoque'!A:G,3,FALSE))</f>
        <v/>
      </c>
    </row>
    <row r="2153" spans="5:8" ht="18.75" customHeight="1" x14ac:dyDescent="0.25">
      <c r="E2153" s="2" t="str">
        <f t="shared" si="33"/>
        <v/>
      </c>
      <c r="F2153" s="2" t="str">
        <f>IF(ISBLANK(A2153),"",IF(ISERROR(VLOOKUP(A2153,'Cadastro-Estoque'!A:G,1,FALSE)),"Produto não cadastrado",VLOOKUP(A2153,'Cadastro-Estoque'!A:G,4,FALSE)))</f>
        <v/>
      </c>
      <c r="G2153" s="2" t="str">
        <f>IF(ISBLANK(A2153),"",IF(ISERROR(VLOOKUP(A2153,'Cadastro-Estoque'!A:G,1,FALSE)),"Produto não cadastrado",VLOOKUP(A2153,'Cadastro-Estoque'!A:G,2,FALSE)))</f>
        <v/>
      </c>
      <c r="H2153" s="2" t="str">
        <f>IF(ISERROR(VLOOKUP(A2153,'Cadastro-Estoque'!A:G,1,FALSE)),"",VLOOKUP(A2153,'Cadastro-Estoque'!A:G,3,FALSE))</f>
        <v/>
      </c>
    </row>
    <row r="2154" spans="5:8" ht="18.75" customHeight="1" x14ac:dyDescent="0.25">
      <c r="E2154" s="2" t="str">
        <f t="shared" si="33"/>
        <v/>
      </c>
      <c r="F2154" s="2" t="str">
        <f>IF(ISBLANK(A2154),"",IF(ISERROR(VLOOKUP(A2154,'Cadastro-Estoque'!A:G,1,FALSE)),"Produto não cadastrado",VLOOKUP(A2154,'Cadastro-Estoque'!A:G,4,FALSE)))</f>
        <v/>
      </c>
      <c r="G2154" s="2" t="str">
        <f>IF(ISBLANK(A2154),"",IF(ISERROR(VLOOKUP(A2154,'Cadastro-Estoque'!A:G,1,FALSE)),"Produto não cadastrado",VLOOKUP(A2154,'Cadastro-Estoque'!A:G,2,FALSE)))</f>
        <v/>
      </c>
      <c r="H2154" s="2" t="str">
        <f>IF(ISERROR(VLOOKUP(A2154,'Cadastro-Estoque'!A:G,1,FALSE)),"",VLOOKUP(A2154,'Cadastro-Estoque'!A:G,3,FALSE))</f>
        <v/>
      </c>
    </row>
    <row r="2155" spans="5:8" ht="18.75" customHeight="1" x14ac:dyDescent="0.25">
      <c r="E2155" s="2" t="str">
        <f t="shared" si="33"/>
        <v/>
      </c>
      <c r="F2155" s="2" t="str">
        <f>IF(ISBLANK(A2155),"",IF(ISERROR(VLOOKUP(A2155,'Cadastro-Estoque'!A:G,1,FALSE)),"Produto não cadastrado",VLOOKUP(A2155,'Cadastro-Estoque'!A:G,4,FALSE)))</f>
        <v/>
      </c>
      <c r="G2155" s="2" t="str">
        <f>IF(ISBLANK(A2155),"",IF(ISERROR(VLOOKUP(A2155,'Cadastro-Estoque'!A:G,1,FALSE)),"Produto não cadastrado",VLOOKUP(A2155,'Cadastro-Estoque'!A:G,2,FALSE)))</f>
        <v/>
      </c>
      <c r="H2155" s="2" t="str">
        <f>IF(ISERROR(VLOOKUP(A2155,'Cadastro-Estoque'!A:G,1,FALSE)),"",VLOOKUP(A2155,'Cadastro-Estoque'!A:G,3,FALSE))</f>
        <v/>
      </c>
    </row>
    <row r="2156" spans="5:8" ht="18.75" customHeight="1" x14ac:dyDescent="0.25">
      <c r="E2156" s="2" t="str">
        <f t="shared" si="33"/>
        <v/>
      </c>
      <c r="F2156" s="2" t="str">
        <f>IF(ISBLANK(A2156),"",IF(ISERROR(VLOOKUP(A2156,'Cadastro-Estoque'!A:G,1,FALSE)),"Produto não cadastrado",VLOOKUP(A2156,'Cadastro-Estoque'!A:G,4,FALSE)))</f>
        <v/>
      </c>
      <c r="G2156" s="2" t="str">
        <f>IF(ISBLANK(A2156),"",IF(ISERROR(VLOOKUP(A2156,'Cadastro-Estoque'!A:G,1,FALSE)),"Produto não cadastrado",VLOOKUP(A2156,'Cadastro-Estoque'!A:G,2,FALSE)))</f>
        <v/>
      </c>
      <c r="H2156" s="2" t="str">
        <f>IF(ISERROR(VLOOKUP(A2156,'Cadastro-Estoque'!A:G,1,FALSE)),"",VLOOKUP(A2156,'Cadastro-Estoque'!A:G,3,FALSE))</f>
        <v/>
      </c>
    </row>
    <row r="2157" spans="5:8" ht="18.75" customHeight="1" x14ac:dyDescent="0.25">
      <c r="E2157" s="2" t="str">
        <f t="shared" si="33"/>
        <v/>
      </c>
      <c r="F2157" s="2" t="str">
        <f>IF(ISBLANK(A2157),"",IF(ISERROR(VLOOKUP(A2157,'Cadastro-Estoque'!A:G,1,FALSE)),"Produto não cadastrado",VLOOKUP(A2157,'Cadastro-Estoque'!A:G,4,FALSE)))</f>
        <v/>
      </c>
      <c r="G2157" s="2" t="str">
        <f>IF(ISBLANK(A2157),"",IF(ISERROR(VLOOKUP(A2157,'Cadastro-Estoque'!A:G,1,FALSE)),"Produto não cadastrado",VLOOKUP(A2157,'Cadastro-Estoque'!A:G,2,FALSE)))</f>
        <v/>
      </c>
      <c r="H2157" s="2" t="str">
        <f>IF(ISERROR(VLOOKUP(A2157,'Cadastro-Estoque'!A:G,1,FALSE)),"",VLOOKUP(A2157,'Cadastro-Estoque'!A:G,3,FALSE))</f>
        <v/>
      </c>
    </row>
    <row r="2158" spans="5:8" ht="18.75" customHeight="1" x14ac:dyDescent="0.25">
      <c r="E2158" s="2" t="str">
        <f t="shared" si="33"/>
        <v/>
      </c>
      <c r="F2158" s="2" t="str">
        <f>IF(ISBLANK(A2158),"",IF(ISERROR(VLOOKUP(A2158,'Cadastro-Estoque'!A:G,1,FALSE)),"Produto não cadastrado",VLOOKUP(A2158,'Cadastro-Estoque'!A:G,4,FALSE)))</f>
        <v/>
      </c>
      <c r="G2158" s="2" t="str">
        <f>IF(ISBLANK(A2158),"",IF(ISERROR(VLOOKUP(A2158,'Cadastro-Estoque'!A:G,1,FALSE)),"Produto não cadastrado",VLOOKUP(A2158,'Cadastro-Estoque'!A:G,2,FALSE)))</f>
        <v/>
      </c>
      <c r="H2158" s="2" t="str">
        <f>IF(ISERROR(VLOOKUP(A2158,'Cadastro-Estoque'!A:G,1,FALSE)),"",VLOOKUP(A2158,'Cadastro-Estoque'!A:G,3,FALSE))</f>
        <v/>
      </c>
    </row>
    <row r="2159" spans="5:8" ht="18.75" customHeight="1" x14ac:dyDescent="0.25">
      <c r="E2159" s="2" t="str">
        <f t="shared" si="33"/>
        <v/>
      </c>
      <c r="F2159" s="2" t="str">
        <f>IF(ISBLANK(A2159),"",IF(ISERROR(VLOOKUP(A2159,'Cadastro-Estoque'!A:G,1,FALSE)),"Produto não cadastrado",VLOOKUP(A2159,'Cadastro-Estoque'!A:G,4,FALSE)))</f>
        <v/>
      </c>
      <c r="G2159" s="2" t="str">
        <f>IF(ISBLANK(A2159),"",IF(ISERROR(VLOOKUP(A2159,'Cadastro-Estoque'!A:G,1,FALSE)),"Produto não cadastrado",VLOOKUP(A2159,'Cadastro-Estoque'!A:G,2,FALSE)))</f>
        <v/>
      </c>
      <c r="H2159" s="2" t="str">
        <f>IF(ISERROR(VLOOKUP(A2159,'Cadastro-Estoque'!A:G,1,FALSE)),"",VLOOKUP(A2159,'Cadastro-Estoque'!A:G,3,FALSE))</f>
        <v/>
      </c>
    </row>
    <row r="2160" spans="5:8" ht="18.75" customHeight="1" x14ac:dyDescent="0.25">
      <c r="E2160" s="2" t="str">
        <f t="shared" si="33"/>
        <v/>
      </c>
      <c r="F2160" s="2" t="str">
        <f>IF(ISBLANK(A2160),"",IF(ISERROR(VLOOKUP(A2160,'Cadastro-Estoque'!A:G,1,FALSE)),"Produto não cadastrado",VLOOKUP(A2160,'Cadastro-Estoque'!A:G,4,FALSE)))</f>
        <v/>
      </c>
      <c r="G2160" s="2" t="str">
        <f>IF(ISBLANK(A2160),"",IF(ISERROR(VLOOKUP(A2160,'Cadastro-Estoque'!A:G,1,FALSE)),"Produto não cadastrado",VLOOKUP(A2160,'Cadastro-Estoque'!A:G,2,FALSE)))</f>
        <v/>
      </c>
      <c r="H2160" s="2" t="str">
        <f>IF(ISERROR(VLOOKUP(A2160,'Cadastro-Estoque'!A:G,1,FALSE)),"",VLOOKUP(A2160,'Cadastro-Estoque'!A:G,3,FALSE))</f>
        <v/>
      </c>
    </row>
    <row r="2161" spans="5:8" ht="18.75" customHeight="1" x14ac:dyDescent="0.25">
      <c r="E2161" s="2" t="str">
        <f t="shared" si="33"/>
        <v/>
      </c>
      <c r="F2161" s="2" t="str">
        <f>IF(ISBLANK(A2161),"",IF(ISERROR(VLOOKUP(A2161,'Cadastro-Estoque'!A:G,1,FALSE)),"Produto não cadastrado",VLOOKUP(A2161,'Cadastro-Estoque'!A:G,4,FALSE)))</f>
        <v/>
      </c>
      <c r="G2161" s="2" t="str">
        <f>IF(ISBLANK(A2161),"",IF(ISERROR(VLOOKUP(A2161,'Cadastro-Estoque'!A:G,1,FALSE)),"Produto não cadastrado",VLOOKUP(A2161,'Cadastro-Estoque'!A:G,2,FALSE)))</f>
        <v/>
      </c>
      <c r="H2161" s="2" t="str">
        <f>IF(ISERROR(VLOOKUP(A2161,'Cadastro-Estoque'!A:G,1,FALSE)),"",VLOOKUP(A2161,'Cadastro-Estoque'!A:G,3,FALSE))</f>
        <v/>
      </c>
    </row>
    <row r="2162" spans="5:8" ht="18.75" customHeight="1" x14ac:dyDescent="0.25">
      <c r="E2162" s="2" t="str">
        <f t="shared" si="33"/>
        <v/>
      </c>
      <c r="F2162" s="2" t="str">
        <f>IF(ISBLANK(A2162),"",IF(ISERROR(VLOOKUP(A2162,'Cadastro-Estoque'!A:G,1,FALSE)),"Produto não cadastrado",VLOOKUP(A2162,'Cadastro-Estoque'!A:G,4,FALSE)))</f>
        <v/>
      </c>
      <c r="G2162" s="2" t="str">
        <f>IF(ISBLANK(A2162),"",IF(ISERROR(VLOOKUP(A2162,'Cadastro-Estoque'!A:G,1,FALSE)),"Produto não cadastrado",VLOOKUP(A2162,'Cadastro-Estoque'!A:G,2,FALSE)))</f>
        <v/>
      </c>
      <c r="H2162" s="2" t="str">
        <f>IF(ISERROR(VLOOKUP(A2162,'Cadastro-Estoque'!A:G,1,FALSE)),"",VLOOKUP(A2162,'Cadastro-Estoque'!A:G,3,FALSE))</f>
        <v/>
      </c>
    </row>
    <row r="2163" spans="5:8" ht="18.75" customHeight="1" x14ac:dyDescent="0.25">
      <c r="E2163" s="2" t="str">
        <f t="shared" si="33"/>
        <v/>
      </c>
      <c r="F2163" s="2" t="str">
        <f>IF(ISBLANK(A2163),"",IF(ISERROR(VLOOKUP(A2163,'Cadastro-Estoque'!A:G,1,FALSE)),"Produto não cadastrado",VLOOKUP(A2163,'Cadastro-Estoque'!A:G,4,FALSE)))</f>
        <v/>
      </c>
      <c r="G2163" s="2" t="str">
        <f>IF(ISBLANK(A2163),"",IF(ISERROR(VLOOKUP(A2163,'Cadastro-Estoque'!A:G,1,FALSE)),"Produto não cadastrado",VLOOKUP(A2163,'Cadastro-Estoque'!A:G,2,FALSE)))</f>
        <v/>
      </c>
      <c r="H2163" s="2" t="str">
        <f>IF(ISERROR(VLOOKUP(A2163,'Cadastro-Estoque'!A:G,1,FALSE)),"",VLOOKUP(A2163,'Cadastro-Estoque'!A:G,3,FALSE))</f>
        <v/>
      </c>
    </row>
    <row r="2164" spans="5:8" ht="18.75" customHeight="1" x14ac:dyDescent="0.25">
      <c r="E2164" s="2" t="str">
        <f t="shared" si="33"/>
        <v/>
      </c>
      <c r="F2164" s="2" t="str">
        <f>IF(ISBLANK(A2164),"",IF(ISERROR(VLOOKUP(A2164,'Cadastro-Estoque'!A:G,1,FALSE)),"Produto não cadastrado",VLOOKUP(A2164,'Cadastro-Estoque'!A:G,4,FALSE)))</f>
        <v/>
      </c>
      <c r="G2164" s="2" t="str">
        <f>IF(ISBLANK(A2164),"",IF(ISERROR(VLOOKUP(A2164,'Cadastro-Estoque'!A:G,1,FALSE)),"Produto não cadastrado",VLOOKUP(A2164,'Cadastro-Estoque'!A:G,2,FALSE)))</f>
        <v/>
      </c>
      <c r="H2164" s="2" t="str">
        <f>IF(ISERROR(VLOOKUP(A2164,'Cadastro-Estoque'!A:G,1,FALSE)),"",VLOOKUP(A2164,'Cadastro-Estoque'!A:G,3,FALSE))</f>
        <v/>
      </c>
    </row>
    <row r="2165" spans="5:8" ht="18.75" customHeight="1" x14ac:dyDescent="0.25">
      <c r="E2165" s="2" t="str">
        <f t="shared" si="33"/>
        <v/>
      </c>
      <c r="F2165" s="2" t="str">
        <f>IF(ISBLANK(A2165),"",IF(ISERROR(VLOOKUP(A2165,'Cadastro-Estoque'!A:G,1,FALSE)),"Produto não cadastrado",VLOOKUP(A2165,'Cadastro-Estoque'!A:G,4,FALSE)))</f>
        <v/>
      </c>
      <c r="G2165" s="2" t="str">
        <f>IF(ISBLANK(A2165),"",IF(ISERROR(VLOOKUP(A2165,'Cadastro-Estoque'!A:G,1,FALSE)),"Produto não cadastrado",VLOOKUP(A2165,'Cadastro-Estoque'!A:G,2,FALSE)))</f>
        <v/>
      </c>
      <c r="H2165" s="2" t="str">
        <f>IF(ISERROR(VLOOKUP(A2165,'Cadastro-Estoque'!A:G,1,FALSE)),"",VLOOKUP(A2165,'Cadastro-Estoque'!A:G,3,FALSE))</f>
        <v/>
      </c>
    </row>
    <row r="2166" spans="5:8" ht="18.75" customHeight="1" x14ac:dyDescent="0.25">
      <c r="E2166" s="2" t="str">
        <f t="shared" si="33"/>
        <v/>
      </c>
      <c r="F2166" s="2" t="str">
        <f>IF(ISBLANK(A2166),"",IF(ISERROR(VLOOKUP(A2166,'Cadastro-Estoque'!A:G,1,FALSE)),"Produto não cadastrado",VLOOKUP(A2166,'Cadastro-Estoque'!A:G,4,FALSE)))</f>
        <v/>
      </c>
      <c r="G2166" s="2" t="str">
        <f>IF(ISBLANK(A2166),"",IF(ISERROR(VLOOKUP(A2166,'Cadastro-Estoque'!A:G,1,FALSE)),"Produto não cadastrado",VLOOKUP(A2166,'Cadastro-Estoque'!A:G,2,FALSE)))</f>
        <v/>
      </c>
      <c r="H2166" s="2" t="str">
        <f>IF(ISERROR(VLOOKUP(A2166,'Cadastro-Estoque'!A:G,1,FALSE)),"",VLOOKUP(A2166,'Cadastro-Estoque'!A:G,3,FALSE))</f>
        <v/>
      </c>
    </row>
    <row r="2167" spans="5:8" ht="18.75" customHeight="1" x14ac:dyDescent="0.25">
      <c r="E2167" s="2" t="str">
        <f t="shared" si="33"/>
        <v/>
      </c>
      <c r="F2167" s="2" t="str">
        <f>IF(ISBLANK(A2167),"",IF(ISERROR(VLOOKUP(A2167,'Cadastro-Estoque'!A:G,1,FALSE)),"Produto não cadastrado",VLOOKUP(A2167,'Cadastro-Estoque'!A:G,4,FALSE)))</f>
        <v/>
      </c>
      <c r="G2167" s="2" t="str">
        <f>IF(ISBLANK(A2167),"",IF(ISERROR(VLOOKUP(A2167,'Cadastro-Estoque'!A:G,1,FALSE)),"Produto não cadastrado",VLOOKUP(A2167,'Cadastro-Estoque'!A:G,2,FALSE)))</f>
        <v/>
      </c>
      <c r="H2167" s="2" t="str">
        <f>IF(ISERROR(VLOOKUP(A2167,'Cadastro-Estoque'!A:G,1,FALSE)),"",VLOOKUP(A2167,'Cadastro-Estoque'!A:G,3,FALSE))</f>
        <v/>
      </c>
    </row>
    <row r="2168" spans="5:8" ht="18.75" customHeight="1" x14ac:dyDescent="0.25">
      <c r="E2168" s="2" t="str">
        <f t="shared" si="33"/>
        <v/>
      </c>
      <c r="F2168" s="2" t="str">
        <f>IF(ISBLANK(A2168),"",IF(ISERROR(VLOOKUP(A2168,'Cadastro-Estoque'!A:G,1,FALSE)),"Produto não cadastrado",VLOOKUP(A2168,'Cadastro-Estoque'!A:G,4,FALSE)))</f>
        <v/>
      </c>
      <c r="G2168" s="2" t="str">
        <f>IF(ISBLANK(A2168),"",IF(ISERROR(VLOOKUP(A2168,'Cadastro-Estoque'!A:G,1,FALSE)),"Produto não cadastrado",VLOOKUP(A2168,'Cadastro-Estoque'!A:G,2,FALSE)))</f>
        <v/>
      </c>
      <c r="H2168" s="2" t="str">
        <f>IF(ISERROR(VLOOKUP(A2168,'Cadastro-Estoque'!A:G,1,FALSE)),"",VLOOKUP(A2168,'Cadastro-Estoque'!A:G,3,FALSE))</f>
        <v/>
      </c>
    </row>
    <row r="2169" spans="5:8" ht="18.75" customHeight="1" x14ac:dyDescent="0.25">
      <c r="E2169" s="2" t="str">
        <f t="shared" si="33"/>
        <v/>
      </c>
      <c r="F2169" s="2" t="str">
        <f>IF(ISBLANK(A2169),"",IF(ISERROR(VLOOKUP(A2169,'Cadastro-Estoque'!A:G,1,FALSE)),"Produto não cadastrado",VLOOKUP(A2169,'Cadastro-Estoque'!A:G,4,FALSE)))</f>
        <v/>
      </c>
      <c r="G2169" s="2" t="str">
        <f>IF(ISBLANK(A2169),"",IF(ISERROR(VLOOKUP(A2169,'Cadastro-Estoque'!A:G,1,FALSE)),"Produto não cadastrado",VLOOKUP(A2169,'Cadastro-Estoque'!A:G,2,FALSE)))</f>
        <v/>
      </c>
      <c r="H2169" s="2" t="str">
        <f>IF(ISERROR(VLOOKUP(A2169,'Cadastro-Estoque'!A:G,1,FALSE)),"",VLOOKUP(A2169,'Cadastro-Estoque'!A:G,3,FALSE))</f>
        <v/>
      </c>
    </row>
    <row r="2170" spans="5:8" ht="18.75" customHeight="1" x14ac:dyDescent="0.25">
      <c r="E2170" s="2" t="str">
        <f t="shared" si="33"/>
        <v/>
      </c>
      <c r="F2170" s="2" t="str">
        <f>IF(ISBLANK(A2170),"",IF(ISERROR(VLOOKUP(A2170,'Cadastro-Estoque'!A:G,1,FALSE)),"Produto não cadastrado",VLOOKUP(A2170,'Cadastro-Estoque'!A:G,4,FALSE)))</f>
        <v/>
      </c>
      <c r="G2170" s="2" t="str">
        <f>IF(ISBLANK(A2170),"",IF(ISERROR(VLOOKUP(A2170,'Cadastro-Estoque'!A:G,1,FALSE)),"Produto não cadastrado",VLOOKUP(A2170,'Cadastro-Estoque'!A:G,2,FALSE)))</f>
        <v/>
      </c>
      <c r="H2170" s="2" t="str">
        <f>IF(ISERROR(VLOOKUP(A2170,'Cadastro-Estoque'!A:G,1,FALSE)),"",VLOOKUP(A2170,'Cadastro-Estoque'!A:G,3,FALSE))</f>
        <v/>
      </c>
    </row>
    <row r="2171" spans="5:8" ht="18.75" customHeight="1" x14ac:dyDescent="0.25">
      <c r="E2171" s="2" t="str">
        <f t="shared" si="33"/>
        <v/>
      </c>
      <c r="F2171" s="2" t="str">
        <f>IF(ISBLANK(A2171),"",IF(ISERROR(VLOOKUP(A2171,'Cadastro-Estoque'!A:G,1,FALSE)),"Produto não cadastrado",VLOOKUP(A2171,'Cadastro-Estoque'!A:G,4,FALSE)))</f>
        <v/>
      </c>
      <c r="G2171" s="2" t="str">
        <f>IF(ISBLANK(A2171),"",IF(ISERROR(VLOOKUP(A2171,'Cadastro-Estoque'!A:G,1,FALSE)),"Produto não cadastrado",VLOOKUP(A2171,'Cadastro-Estoque'!A:G,2,FALSE)))</f>
        <v/>
      </c>
      <c r="H2171" s="2" t="str">
        <f>IF(ISERROR(VLOOKUP(A2171,'Cadastro-Estoque'!A:G,1,FALSE)),"",VLOOKUP(A2171,'Cadastro-Estoque'!A:G,3,FALSE))</f>
        <v/>
      </c>
    </row>
    <row r="2172" spans="5:8" ht="18.75" customHeight="1" x14ac:dyDescent="0.25">
      <c r="E2172" s="2" t="str">
        <f t="shared" si="33"/>
        <v/>
      </c>
      <c r="F2172" s="2" t="str">
        <f>IF(ISBLANK(A2172),"",IF(ISERROR(VLOOKUP(A2172,'Cadastro-Estoque'!A:G,1,FALSE)),"Produto não cadastrado",VLOOKUP(A2172,'Cadastro-Estoque'!A:G,4,FALSE)))</f>
        <v/>
      </c>
      <c r="G2172" s="2" t="str">
        <f>IF(ISBLANK(A2172),"",IF(ISERROR(VLOOKUP(A2172,'Cadastro-Estoque'!A:G,1,FALSE)),"Produto não cadastrado",VLOOKUP(A2172,'Cadastro-Estoque'!A:G,2,FALSE)))</f>
        <v/>
      </c>
      <c r="H2172" s="2" t="str">
        <f>IF(ISERROR(VLOOKUP(A2172,'Cadastro-Estoque'!A:G,1,FALSE)),"",VLOOKUP(A2172,'Cadastro-Estoque'!A:G,3,FALSE))</f>
        <v/>
      </c>
    </row>
    <row r="2173" spans="5:8" ht="18.75" customHeight="1" x14ac:dyDescent="0.25">
      <c r="E2173" s="2" t="str">
        <f t="shared" si="33"/>
        <v/>
      </c>
      <c r="F2173" s="2" t="str">
        <f>IF(ISBLANK(A2173),"",IF(ISERROR(VLOOKUP(A2173,'Cadastro-Estoque'!A:G,1,FALSE)),"Produto não cadastrado",VLOOKUP(A2173,'Cadastro-Estoque'!A:G,4,FALSE)))</f>
        <v/>
      </c>
      <c r="G2173" s="2" t="str">
        <f>IF(ISBLANK(A2173),"",IF(ISERROR(VLOOKUP(A2173,'Cadastro-Estoque'!A:G,1,FALSE)),"Produto não cadastrado",VLOOKUP(A2173,'Cadastro-Estoque'!A:G,2,FALSE)))</f>
        <v/>
      </c>
      <c r="H2173" s="2" t="str">
        <f>IF(ISERROR(VLOOKUP(A2173,'Cadastro-Estoque'!A:G,1,FALSE)),"",VLOOKUP(A2173,'Cadastro-Estoque'!A:G,3,FALSE))</f>
        <v/>
      </c>
    </row>
    <row r="2174" spans="5:8" ht="18.75" customHeight="1" x14ac:dyDescent="0.25">
      <c r="E2174" s="2" t="str">
        <f t="shared" si="33"/>
        <v/>
      </c>
      <c r="F2174" s="2" t="str">
        <f>IF(ISBLANK(A2174),"",IF(ISERROR(VLOOKUP(A2174,'Cadastro-Estoque'!A:G,1,FALSE)),"Produto não cadastrado",VLOOKUP(A2174,'Cadastro-Estoque'!A:G,4,FALSE)))</f>
        <v/>
      </c>
      <c r="G2174" s="2" t="str">
        <f>IF(ISBLANK(A2174),"",IF(ISERROR(VLOOKUP(A2174,'Cadastro-Estoque'!A:G,1,FALSE)),"Produto não cadastrado",VLOOKUP(A2174,'Cadastro-Estoque'!A:G,2,FALSE)))</f>
        <v/>
      </c>
      <c r="H2174" s="2" t="str">
        <f>IF(ISERROR(VLOOKUP(A2174,'Cadastro-Estoque'!A:G,1,FALSE)),"",VLOOKUP(A2174,'Cadastro-Estoque'!A:G,3,FALSE))</f>
        <v/>
      </c>
    </row>
    <row r="2175" spans="5:8" ht="18.75" customHeight="1" x14ac:dyDescent="0.25">
      <c r="E2175" s="2" t="str">
        <f t="shared" si="33"/>
        <v/>
      </c>
      <c r="F2175" s="2" t="str">
        <f>IF(ISBLANK(A2175),"",IF(ISERROR(VLOOKUP(A2175,'Cadastro-Estoque'!A:G,1,FALSE)),"Produto não cadastrado",VLOOKUP(A2175,'Cadastro-Estoque'!A:G,4,FALSE)))</f>
        <v/>
      </c>
      <c r="G2175" s="2" t="str">
        <f>IF(ISBLANK(A2175),"",IF(ISERROR(VLOOKUP(A2175,'Cadastro-Estoque'!A:G,1,FALSE)),"Produto não cadastrado",VLOOKUP(A2175,'Cadastro-Estoque'!A:G,2,FALSE)))</f>
        <v/>
      </c>
      <c r="H2175" s="2" t="str">
        <f>IF(ISERROR(VLOOKUP(A2175,'Cadastro-Estoque'!A:G,1,FALSE)),"",VLOOKUP(A2175,'Cadastro-Estoque'!A:G,3,FALSE))</f>
        <v/>
      </c>
    </row>
    <row r="2176" spans="5:8" ht="18.75" customHeight="1" x14ac:dyDescent="0.25">
      <c r="E2176" s="2" t="str">
        <f t="shared" si="33"/>
        <v/>
      </c>
      <c r="F2176" s="2" t="str">
        <f>IF(ISBLANK(A2176),"",IF(ISERROR(VLOOKUP(A2176,'Cadastro-Estoque'!A:G,1,FALSE)),"Produto não cadastrado",VLOOKUP(A2176,'Cadastro-Estoque'!A:G,4,FALSE)))</f>
        <v/>
      </c>
      <c r="G2176" s="2" t="str">
        <f>IF(ISBLANK(A2176),"",IF(ISERROR(VLOOKUP(A2176,'Cadastro-Estoque'!A:G,1,FALSE)),"Produto não cadastrado",VLOOKUP(A2176,'Cadastro-Estoque'!A:G,2,FALSE)))</f>
        <v/>
      </c>
      <c r="H2176" s="2" t="str">
        <f>IF(ISERROR(VLOOKUP(A2176,'Cadastro-Estoque'!A:G,1,FALSE)),"",VLOOKUP(A2176,'Cadastro-Estoque'!A:G,3,FALSE))</f>
        <v/>
      </c>
    </row>
    <row r="2177" spans="5:8" ht="18.75" customHeight="1" x14ac:dyDescent="0.25">
      <c r="E2177" s="2" t="str">
        <f t="shared" si="33"/>
        <v/>
      </c>
      <c r="F2177" s="2" t="str">
        <f>IF(ISBLANK(A2177),"",IF(ISERROR(VLOOKUP(A2177,'Cadastro-Estoque'!A:G,1,FALSE)),"Produto não cadastrado",VLOOKUP(A2177,'Cadastro-Estoque'!A:G,4,FALSE)))</f>
        <v/>
      </c>
      <c r="G2177" s="2" t="str">
        <f>IF(ISBLANK(A2177),"",IF(ISERROR(VLOOKUP(A2177,'Cadastro-Estoque'!A:G,1,FALSE)),"Produto não cadastrado",VLOOKUP(A2177,'Cadastro-Estoque'!A:G,2,FALSE)))</f>
        <v/>
      </c>
      <c r="H2177" s="2" t="str">
        <f>IF(ISERROR(VLOOKUP(A2177,'Cadastro-Estoque'!A:G,1,FALSE)),"",VLOOKUP(A2177,'Cadastro-Estoque'!A:G,3,FALSE))</f>
        <v/>
      </c>
    </row>
    <row r="2178" spans="5:8" ht="18.75" customHeight="1" x14ac:dyDescent="0.25">
      <c r="E2178" s="2" t="str">
        <f t="shared" si="33"/>
        <v/>
      </c>
      <c r="F2178" s="2" t="str">
        <f>IF(ISBLANK(A2178),"",IF(ISERROR(VLOOKUP(A2178,'Cadastro-Estoque'!A:G,1,FALSE)),"Produto não cadastrado",VLOOKUP(A2178,'Cadastro-Estoque'!A:G,4,FALSE)))</f>
        <v/>
      </c>
      <c r="G2178" s="2" t="str">
        <f>IF(ISBLANK(A2178),"",IF(ISERROR(VLOOKUP(A2178,'Cadastro-Estoque'!A:G,1,FALSE)),"Produto não cadastrado",VLOOKUP(A2178,'Cadastro-Estoque'!A:G,2,FALSE)))</f>
        <v/>
      </c>
      <c r="H2178" s="2" t="str">
        <f>IF(ISERROR(VLOOKUP(A2178,'Cadastro-Estoque'!A:G,1,FALSE)),"",VLOOKUP(A2178,'Cadastro-Estoque'!A:G,3,FALSE))</f>
        <v/>
      </c>
    </row>
    <row r="2179" spans="5:8" ht="18.75" customHeight="1" x14ac:dyDescent="0.25">
      <c r="E2179" s="2" t="str">
        <f t="shared" ref="E2179:E2242" si="34">IF(ISBLANK(A2179),"",C2179*D2179)</f>
        <v/>
      </c>
      <c r="F2179" s="2" t="str">
        <f>IF(ISBLANK(A2179),"",IF(ISERROR(VLOOKUP(A2179,'Cadastro-Estoque'!A:G,1,FALSE)),"Produto não cadastrado",VLOOKUP(A2179,'Cadastro-Estoque'!A:G,4,FALSE)))</f>
        <v/>
      </c>
      <c r="G2179" s="2" t="str">
        <f>IF(ISBLANK(A2179),"",IF(ISERROR(VLOOKUP(A2179,'Cadastro-Estoque'!A:G,1,FALSE)),"Produto não cadastrado",VLOOKUP(A2179,'Cadastro-Estoque'!A:G,2,FALSE)))</f>
        <v/>
      </c>
      <c r="H2179" s="2" t="str">
        <f>IF(ISERROR(VLOOKUP(A2179,'Cadastro-Estoque'!A:G,1,FALSE)),"",VLOOKUP(A2179,'Cadastro-Estoque'!A:G,3,FALSE))</f>
        <v/>
      </c>
    </row>
    <row r="2180" spans="5:8" ht="18.75" customHeight="1" x14ac:dyDescent="0.25">
      <c r="E2180" s="2" t="str">
        <f t="shared" si="34"/>
        <v/>
      </c>
      <c r="F2180" s="2" t="str">
        <f>IF(ISBLANK(A2180),"",IF(ISERROR(VLOOKUP(A2180,'Cadastro-Estoque'!A:G,1,FALSE)),"Produto não cadastrado",VLOOKUP(A2180,'Cadastro-Estoque'!A:G,4,FALSE)))</f>
        <v/>
      </c>
      <c r="G2180" s="2" t="str">
        <f>IF(ISBLANK(A2180),"",IF(ISERROR(VLOOKUP(A2180,'Cadastro-Estoque'!A:G,1,FALSE)),"Produto não cadastrado",VLOOKUP(A2180,'Cadastro-Estoque'!A:G,2,FALSE)))</f>
        <v/>
      </c>
      <c r="H2180" s="2" t="str">
        <f>IF(ISERROR(VLOOKUP(A2180,'Cadastro-Estoque'!A:G,1,FALSE)),"",VLOOKUP(A2180,'Cadastro-Estoque'!A:G,3,FALSE))</f>
        <v/>
      </c>
    </row>
    <row r="2181" spans="5:8" ht="18.75" customHeight="1" x14ac:dyDescent="0.25">
      <c r="E2181" s="2" t="str">
        <f t="shared" si="34"/>
        <v/>
      </c>
      <c r="F2181" s="2" t="str">
        <f>IF(ISBLANK(A2181),"",IF(ISERROR(VLOOKUP(A2181,'Cadastro-Estoque'!A:G,1,FALSE)),"Produto não cadastrado",VLOOKUP(A2181,'Cadastro-Estoque'!A:G,4,FALSE)))</f>
        <v/>
      </c>
      <c r="G2181" s="2" t="str">
        <f>IF(ISBLANK(A2181),"",IF(ISERROR(VLOOKUP(A2181,'Cadastro-Estoque'!A:G,1,FALSE)),"Produto não cadastrado",VLOOKUP(A2181,'Cadastro-Estoque'!A:G,2,FALSE)))</f>
        <v/>
      </c>
      <c r="H2181" s="2" t="str">
        <f>IF(ISERROR(VLOOKUP(A2181,'Cadastro-Estoque'!A:G,1,FALSE)),"",VLOOKUP(A2181,'Cadastro-Estoque'!A:G,3,FALSE))</f>
        <v/>
      </c>
    </row>
    <row r="2182" spans="5:8" ht="18.75" customHeight="1" x14ac:dyDescent="0.25">
      <c r="E2182" s="2" t="str">
        <f t="shared" si="34"/>
        <v/>
      </c>
      <c r="F2182" s="2" t="str">
        <f>IF(ISBLANK(A2182),"",IF(ISERROR(VLOOKUP(A2182,'Cadastro-Estoque'!A:G,1,FALSE)),"Produto não cadastrado",VLOOKUP(A2182,'Cadastro-Estoque'!A:G,4,FALSE)))</f>
        <v/>
      </c>
      <c r="G2182" s="2" t="str">
        <f>IF(ISBLANK(A2182),"",IF(ISERROR(VLOOKUP(A2182,'Cadastro-Estoque'!A:G,1,FALSE)),"Produto não cadastrado",VLOOKUP(A2182,'Cadastro-Estoque'!A:G,2,FALSE)))</f>
        <v/>
      </c>
      <c r="H2182" s="2" t="str">
        <f>IF(ISERROR(VLOOKUP(A2182,'Cadastro-Estoque'!A:G,1,FALSE)),"",VLOOKUP(A2182,'Cadastro-Estoque'!A:G,3,FALSE))</f>
        <v/>
      </c>
    </row>
    <row r="2183" spans="5:8" ht="18.75" customHeight="1" x14ac:dyDescent="0.25">
      <c r="E2183" s="2" t="str">
        <f t="shared" si="34"/>
        <v/>
      </c>
      <c r="F2183" s="2" t="str">
        <f>IF(ISBLANK(A2183),"",IF(ISERROR(VLOOKUP(A2183,'Cadastro-Estoque'!A:G,1,FALSE)),"Produto não cadastrado",VLOOKUP(A2183,'Cadastro-Estoque'!A:G,4,FALSE)))</f>
        <v/>
      </c>
      <c r="G2183" s="2" t="str">
        <f>IF(ISBLANK(A2183),"",IF(ISERROR(VLOOKUP(A2183,'Cadastro-Estoque'!A:G,1,FALSE)),"Produto não cadastrado",VLOOKUP(A2183,'Cadastro-Estoque'!A:G,2,FALSE)))</f>
        <v/>
      </c>
      <c r="H2183" s="2" t="str">
        <f>IF(ISERROR(VLOOKUP(A2183,'Cadastro-Estoque'!A:G,1,FALSE)),"",VLOOKUP(A2183,'Cadastro-Estoque'!A:G,3,FALSE))</f>
        <v/>
      </c>
    </row>
    <row r="2184" spans="5:8" ht="18.75" customHeight="1" x14ac:dyDescent="0.25">
      <c r="E2184" s="2" t="str">
        <f t="shared" si="34"/>
        <v/>
      </c>
      <c r="F2184" s="2" t="str">
        <f>IF(ISBLANK(A2184),"",IF(ISERROR(VLOOKUP(A2184,'Cadastro-Estoque'!A:G,1,FALSE)),"Produto não cadastrado",VLOOKUP(A2184,'Cadastro-Estoque'!A:G,4,FALSE)))</f>
        <v/>
      </c>
      <c r="G2184" s="2" t="str">
        <f>IF(ISBLANK(A2184),"",IF(ISERROR(VLOOKUP(A2184,'Cadastro-Estoque'!A:G,1,FALSE)),"Produto não cadastrado",VLOOKUP(A2184,'Cadastro-Estoque'!A:G,2,FALSE)))</f>
        <v/>
      </c>
      <c r="H2184" s="2" t="str">
        <f>IF(ISERROR(VLOOKUP(A2184,'Cadastro-Estoque'!A:G,1,FALSE)),"",VLOOKUP(A2184,'Cadastro-Estoque'!A:G,3,FALSE))</f>
        <v/>
      </c>
    </row>
    <row r="2185" spans="5:8" ht="18.75" customHeight="1" x14ac:dyDescent="0.25">
      <c r="E2185" s="2" t="str">
        <f t="shared" si="34"/>
        <v/>
      </c>
      <c r="F2185" s="2" t="str">
        <f>IF(ISBLANK(A2185),"",IF(ISERROR(VLOOKUP(A2185,'Cadastro-Estoque'!A:G,1,FALSE)),"Produto não cadastrado",VLOOKUP(A2185,'Cadastro-Estoque'!A:G,4,FALSE)))</f>
        <v/>
      </c>
      <c r="G2185" s="2" t="str">
        <f>IF(ISBLANK(A2185),"",IF(ISERROR(VLOOKUP(A2185,'Cadastro-Estoque'!A:G,1,FALSE)),"Produto não cadastrado",VLOOKUP(A2185,'Cadastro-Estoque'!A:G,2,FALSE)))</f>
        <v/>
      </c>
      <c r="H2185" s="2" t="str">
        <f>IF(ISERROR(VLOOKUP(A2185,'Cadastro-Estoque'!A:G,1,FALSE)),"",VLOOKUP(A2185,'Cadastro-Estoque'!A:G,3,FALSE))</f>
        <v/>
      </c>
    </row>
    <row r="2186" spans="5:8" ht="18.75" customHeight="1" x14ac:dyDescent="0.25">
      <c r="E2186" s="2" t="str">
        <f t="shared" si="34"/>
        <v/>
      </c>
      <c r="F2186" s="2" t="str">
        <f>IF(ISBLANK(A2186),"",IF(ISERROR(VLOOKUP(A2186,'Cadastro-Estoque'!A:G,1,FALSE)),"Produto não cadastrado",VLOOKUP(A2186,'Cadastro-Estoque'!A:G,4,FALSE)))</f>
        <v/>
      </c>
      <c r="G2186" s="2" t="str">
        <f>IF(ISBLANK(A2186),"",IF(ISERROR(VLOOKUP(A2186,'Cadastro-Estoque'!A:G,1,FALSE)),"Produto não cadastrado",VLOOKUP(A2186,'Cadastro-Estoque'!A:G,2,FALSE)))</f>
        <v/>
      </c>
      <c r="H2186" s="2" t="str">
        <f>IF(ISERROR(VLOOKUP(A2186,'Cadastro-Estoque'!A:G,1,FALSE)),"",VLOOKUP(A2186,'Cadastro-Estoque'!A:G,3,FALSE))</f>
        <v/>
      </c>
    </row>
    <row r="2187" spans="5:8" ht="18.75" customHeight="1" x14ac:dyDescent="0.25">
      <c r="E2187" s="2" t="str">
        <f t="shared" si="34"/>
        <v/>
      </c>
      <c r="F2187" s="2" t="str">
        <f>IF(ISBLANK(A2187),"",IF(ISERROR(VLOOKUP(A2187,'Cadastro-Estoque'!A:G,1,FALSE)),"Produto não cadastrado",VLOOKUP(A2187,'Cadastro-Estoque'!A:G,4,FALSE)))</f>
        <v/>
      </c>
      <c r="G2187" s="2" t="str">
        <f>IF(ISBLANK(A2187),"",IF(ISERROR(VLOOKUP(A2187,'Cadastro-Estoque'!A:G,1,FALSE)),"Produto não cadastrado",VLOOKUP(A2187,'Cadastro-Estoque'!A:G,2,FALSE)))</f>
        <v/>
      </c>
      <c r="H2187" s="2" t="str">
        <f>IF(ISERROR(VLOOKUP(A2187,'Cadastro-Estoque'!A:G,1,FALSE)),"",VLOOKUP(A2187,'Cadastro-Estoque'!A:G,3,FALSE))</f>
        <v/>
      </c>
    </row>
    <row r="2188" spans="5:8" ht="18.75" customHeight="1" x14ac:dyDescent="0.25">
      <c r="E2188" s="2" t="str">
        <f t="shared" si="34"/>
        <v/>
      </c>
      <c r="F2188" s="2" t="str">
        <f>IF(ISBLANK(A2188),"",IF(ISERROR(VLOOKUP(A2188,'Cadastro-Estoque'!A:G,1,FALSE)),"Produto não cadastrado",VLOOKUP(A2188,'Cadastro-Estoque'!A:G,4,FALSE)))</f>
        <v/>
      </c>
      <c r="G2188" s="2" t="str">
        <f>IF(ISBLANK(A2188),"",IF(ISERROR(VLOOKUP(A2188,'Cadastro-Estoque'!A:G,1,FALSE)),"Produto não cadastrado",VLOOKUP(A2188,'Cadastro-Estoque'!A:G,2,FALSE)))</f>
        <v/>
      </c>
      <c r="H2188" s="2" t="str">
        <f>IF(ISERROR(VLOOKUP(A2188,'Cadastro-Estoque'!A:G,1,FALSE)),"",VLOOKUP(A2188,'Cadastro-Estoque'!A:G,3,FALSE))</f>
        <v/>
      </c>
    </row>
    <row r="2189" spans="5:8" ht="18.75" customHeight="1" x14ac:dyDescent="0.25">
      <c r="E2189" s="2" t="str">
        <f t="shared" si="34"/>
        <v/>
      </c>
      <c r="F2189" s="2" t="str">
        <f>IF(ISBLANK(A2189),"",IF(ISERROR(VLOOKUP(A2189,'Cadastro-Estoque'!A:G,1,FALSE)),"Produto não cadastrado",VLOOKUP(A2189,'Cadastro-Estoque'!A:G,4,FALSE)))</f>
        <v/>
      </c>
      <c r="G2189" s="2" t="str">
        <f>IF(ISBLANK(A2189),"",IF(ISERROR(VLOOKUP(A2189,'Cadastro-Estoque'!A:G,1,FALSE)),"Produto não cadastrado",VLOOKUP(A2189,'Cadastro-Estoque'!A:G,2,FALSE)))</f>
        <v/>
      </c>
      <c r="H2189" s="2" t="str">
        <f>IF(ISERROR(VLOOKUP(A2189,'Cadastro-Estoque'!A:G,1,FALSE)),"",VLOOKUP(A2189,'Cadastro-Estoque'!A:G,3,FALSE))</f>
        <v/>
      </c>
    </row>
    <row r="2190" spans="5:8" ht="18.75" customHeight="1" x14ac:dyDescent="0.25">
      <c r="E2190" s="2" t="str">
        <f t="shared" si="34"/>
        <v/>
      </c>
      <c r="F2190" s="2" t="str">
        <f>IF(ISBLANK(A2190),"",IF(ISERROR(VLOOKUP(A2190,'Cadastro-Estoque'!A:G,1,FALSE)),"Produto não cadastrado",VLOOKUP(A2190,'Cadastro-Estoque'!A:G,4,FALSE)))</f>
        <v/>
      </c>
      <c r="G2190" s="2" t="str">
        <f>IF(ISBLANK(A2190),"",IF(ISERROR(VLOOKUP(A2190,'Cadastro-Estoque'!A:G,1,FALSE)),"Produto não cadastrado",VLOOKUP(A2190,'Cadastro-Estoque'!A:G,2,FALSE)))</f>
        <v/>
      </c>
      <c r="H2190" s="2" t="str">
        <f>IF(ISERROR(VLOOKUP(A2190,'Cadastro-Estoque'!A:G,1,FALSE)),"",VLOOKUP(A2190,'Cadastro-Estoque'!A:G,3,FALSE))</f>
        <v/>
      </c>
    </row>
    <row r="2191" spans="5:8" ht="18.75" customHeight="1" x14ac:dyDescent="0.25">
      <c r="E2191" s="2" t="str">
        <f t="shared" si="34"/>
        <v/>
      </c>
      <c r="F2191" s="2" t="str">
        <f>IF(ISBLANK(A2191),"",IF(ISERROR(VLOOKUP(A2191,'Cadastro-Estoque'!A:G,1,FALSE)),"Produto não cadastrado",VLOOKUP(A2191,'Cadastro-Estoque'!A:G,4,FALSE)))</f>
        <v/>
      </c>
      <c r="G2191" s="2" t="str">
        <f>IF(ISBLANK(A2191),"",IF(ISERROR(VLOOKUP(A2191,'Cadastro-Estoque'!A:G,1,FALSE)),"Produto não cadastrado",VLOOKUP(A2191,'Cadastro-Estoque'!A:G,2,FALSE)))</f>
        <v/>
      </c>
      <c r="H2191" s="2" t="str">
        <f>IF(ISERROR(VLOOKUP(A2191,'Cadastro-Estoque'!A:G,1,FALSE)),"",VLOOKUP(A2191,'Cadastro-Estoque'!A:G,3,FALSE))</f>
        <v/>
      </c>
    </row>
    <row r="2192" spans="5:8" ht="18.75" customHeight="1" x14ac:dyDescent="0.25">
      <c r="E2192" s="2" t="str">
        <f t="shared" si="34"/>
        <v/>
      </c>
      <c r="F2192" s="2" t="str">
        <f>IF(ISBLANK(A2192),"",IF(ISERROR(VLOOKUP(A2192,'Cadastro-Estoque'!A:G,1,FALSE)),"Produto não cadastrado",VLOOKUP(A2192,'Cadastro-Estoque'!A:G,4,FALSE)))</f>
        <v/>
      </c>
      <c r="G2192" s="2" t="str">
        <f>IF(ISBLANK(A2192),"",IF(ISERROR(VLOOKUP(A2192,'Cadastro-Estoque'!A:G,1,FALSE)),"Produto não cadastrado",VLOOKUP(A2192,'Cadastro-Estoque'!A:G,2,FALSE)))</f>
        <v/>
      </c>
      <c r="H2192" s="2" t="str">
        <f>IF(ISERROR(VLOOKUP(A2192,'Cadastro-Estoque'!A:G,1,FALSE)),"",VLOOKUP(A2192,'Cadastro-Estoque'!A:G,3,FALSE))</f>
        <v/>
      </c>
    </row>
    <row r="2193" spans="5:8" ht="18.75" customHeight="1" x14ac:dyDescent="0.25">
      <c r="E2193" s="2" t="str">
        <f t="shared" si="34"/>
        <v/>
      </c>
      <c r="F2193" s="2" t="str">
        <f>IF(ISBLANK(A2193),"",IF(ISERROR(VLOOKUP(A2193,'Cadastro-Estoque'!A:G,1,FALSE)),"Produto não cadastrado",VLOOKUP(A2193,'Cadastro-Estoque'!A:G,4,FALSE)))</f>
        <v/>
      </c>
      <c r="G2193" s="2" t="str">
        <f>IF(ISBLANK(A2193),"",IF(ISERROR(VLOOKUP(A2193,'Cadastro-Estoque'!A:G,1,FALSE)),"Produto não cadastrado",VLOOKUP(A2193,'Cadastro-Estoque'!A:G,2,FALSE)))</f>
        <v/>
      </c>
      <c r="H2193" s="2" t="str">
        <f>IF(ISERROR(VLOOKUP(A2193,'Cadastro-Estoque'!A:G,1,FALSE)),"",VLOOKUP(A2193,'Cadastro-Estoque'!A:G,3,FALSE))</f>
        <v/>
      </c>
    </row>
    <row r="2194" spans="5:8" ht="18.75" customHeight="1" x14ac:dyDescent="0.25">
      <c r="E2194" s="2" t="str">
        <f t="shared" si="34"/>
        <v/>
      </c>
      <c r="F2194" s="2" t="str">
        <f>IF(ISBLANK(A2194),"",IF(ISERROR(VLOOKUP(A2194,'Cadastro-Estoque'!A:G,1,FALSE)),"Produto não cadastrado",VLOOKUP(A2194,'Cadastro-Estoque'!A:G,4,FALSE)))</f>
        <v/>
      </c>
      <c r="G2194" s="2" t="str">
        <f>IF(ISBLANK(A2194),"",IF(ISERROR(VLOOKUP(A2194,'Cadastro-Estoque'!A:G,1,FALSE)),"Produto não cadastrado",VLOOKUP(A2194,'Cadastro-Estoque'!A:G,2,FALSE)))</f>
        <v/>
      </c>
      <c r="H2194" s="2" t="str">
        <f>IF(ISERROR(VLOOKUP(A2194,'Cadastro-Estoque'!A:G,1,FALSE)),"",VLOOKUP(A2194,'Cadastro-Estoque'!A:G,3,FALSE))</f>
        <v/>
      </c>
    </row>
    <row r="2195" spans="5:8" ht="18.75" customHeight="1" x14ac:dyDescent="0.25">
      <c r="E2195" s="2" t="str">
        <f t="shared" si="34"/>
        <v/>
      </c>
      <c r="F2195" s="2" t="str">
        <f>IF(ISBLANK(A2195),"",IF(ISERROR(VLOOKUP(A2195,'Cadastro-Estoque'!A:G,1,FALSE)),"Produto não cadastrado",VLOOKUP(A2195,'Cadastro-Estoque'!A:G,4,FALSE)))</f>
        <v/>
      </c>
      <c r="G2195" s="2" t="str">
        <f>IF(ISBLANK(A2195),"",IF(ISERROR(VLOOKUP(A2195,'Cadastro-Estoque'!A:G,1,FALSE)),"Produto não cadastrado",VLOOKUP(A2195,'Cadastro-Estoque'!A:G,2,FALSE)))</f>
        <v/>
      </c>
      <c r="H2195" s="2" t="str">
        <f>IF(ISERROR(VLOOKUP(A2195,'Cadastro-Estoque'!A:G,1,FALSE)),"",VLOOKUP(A2195,'Cadastro-Estoque'!A:G,3,FALSE))</f>
        <v/>
      </c>
    </row>
    <row r="2196" spans="5:8" ht="18.75" customHeight="1" x14ac:dyDescent="0.25">
      <c r="E2196" s="2" t="str">
        <f t="shared" si="34"/>
        <v/>
      </c>
      <c r="F2196" s="2" t="str">
        <f>IF(ISBLANK(A2196),"",IF(ISERROR(VLOOKUP(A2196,'Cadastro-Estoque'!A:G,1,FALSE)),"Produto não cadastrado",VLOOKUP(A2196,'Cadastro-Estoque'!A:G,4,FALSE)))</f>
        <v/>
      </c>
      <c r="G2196" s="2" t="str">
        <f>IF(ISBLANK(A2196),"",IF(ISERROR(VLOOKUP(A2196,'Cadastro-Estoque'!A:G,1,FALSE)),"Produto não cadastrado",VLOOKUP(A2196,'Cadastro-Estoque'!A:G,2,FALSE)))</f>
        <v/>
      </c>
      <c r="H2196" s="2" t="str">
        <f>IF(ISERROR(VLOOKUP(A2196,'Cadastro-Estoque'!A:G,1,FALSE)),"",VLOOKUP(A2196,'Cadastro-Estoque'!A:G,3,FALSE))</f>
        <v/>
      </c>
    </row>
    <row r="2197" spans="5:8" ht="18.75" customHeight="1" x14ac:dyDescent="0.25">
      <c r="E2197" s="2" t="str">
        <f t="shared" si="34"/>
        <v/>
      </c>
      <c r="F2197" s="2" t="str">
        <f>IF(ISBLANK(A2197),"",IF(ISERROR(VLOOKUP(A2197,'Cadastro-Estoque'!A:G,1,FALSE)),"Produto não cadastrado",VLOOKUP(A2197,'Cadastro-Estoque'!A:G,4,FALSE)))</f>
        <v/>
      </c>
      <c r="G2197" s="2" t="str">
        <f>IF(ISBLANK(A2197),"",IF(ISERROR(VLOOKUP(A2197,'Cadastro-Estoque'!A:G,1,FALSE)),"Produto não cadastrado",VLOOKUP(A2197,'Cadastro-Estoque'!A:G,2,FALSE)))</f>
        <v/>
      </c>
      <c r="H2197" s="2" t="str">
        <f>IF(ISERROR(VLOOKUP(A2197,'Cadastro-Estoque'!A:G,1,FALSE)),"",VLOOKUP(A2197,'Cadastro-Estoque'!A:G,3,FALSE))</f>
        <v/>
      </c>
    </row>
    <row r="2198" spans="5:8" ht="18.75" customHeight="1" x14ac:dyDescent="0.25">
      <c r="E2198" s="2" t="str">
        <f t="shared" si="34"/>
        <v/>
      </c>
      <c r="F2198" s="2" t="str">
        <f>IF(ISBLANK(A2198),"",IF(ISERROR(VLOOKUP(A2198,'Cadastro-Estoque'!A:G,1,FALSE)),"Produto não cadastrado",VLOOKUP(A2198,'Cadastro-Estoque'!A:G,4,FALSE)))</f>
        <v/>
      </c>
      <c r="G2198" s="2" t="str">
        <f>IF(ISBLANK(A2198),"",IF(ISERROR(VLOOKUP(A2198,'Cadastro-Estoque'!A:G,1,FALSE)),"Produto não cadastrado",VLOOKUP(A2198,'Cadastro-Estoque'!A:G,2,FALSE)))</f>
        <v/>
      </c>
      <c r="H2198" s="2" t="str">
        <f>IF(ISERROR(VLOOKUP(A2198,'Cadastro-Estoque'!A:G,1,FALSE)),"",VLOOKUP(A2198,'Cadastro-Estoque'!A:G,3,FALSE))</f>
        <v/>
      </c>
    </row>
    <row r="2199" spans="5:8" ht="18.75" customHeight="1" x14ac:dyDescent="0.25">
      <c r="E2199" s="2" t="str">
        <f t="shared" si="34"/>
        <v/>
      </c>
      <c r="F2199" s="2" t="str">
        <f>IF(ISBLANK(A2199),"",IF(ISERROR(VLOOKUP(A2199,'Cadastro-Estoque'!A:G,1,FALSE)),"Produto não cadastrado",VLOOKUP(A2199,'Cadastro-Estoque'!A:G,4,FALSE)))</f>
        <v/>
      </c>
      <c r="G2199" s="2" t="str">
        <f>IF(ISBLANK(A2199),"",IF(ISERROR(VLOOKUP(A2199,'Cadastro-Estoque'!A:G,1,FALSE)),"Produto não cadastrado",VLOOKUP(A2199,'Cadastro-Estoque'!A:G,2,FALSE)))</f>
        <v/>
      </c>
      <c r="H2199" s="2" t="str">
        <f>IF(ISERROR(VLOOKUP(A2199,'Cadastro-Estoque'!A:G,1,FALSE)),"",VLOOKUP(A2199,'Cadastro-Estoque'!A:G,3,FALSE))</f>
        <v/>
      </c>
    </row>
    <row r="2200" spans="5:8" ht="18.75" customHeight="1" x14ac:dyDescent="0.25">
      <c r="E2200" s="2" t="str">
        <f t="shared" si="34"/>
        <v/>
      </c>
      <c r="F2200" s="2" t="str">
        <f>IF(ISBLANK(A2200),"",IF(ISERROR(VLOOKUP(A2200,'Cadastro-Estoque'!A:G,1,FALSE)),"Produto não cadastrado",VLOOKUP(A2200,'Cadastro-Estoque'!A:G,4,FALSE)))</f>
        <v/>
      </c>
      <c r="G2200" s="2" t="str">
        <f>IF(ISBLANK(A2200),"",IF(ISERROR(VLOOKUP(A2200,'Cadastro-Estoque'!A:G,1,FALSE)),"Produto não cadastrado",VLOOKUP(A2200,'Cadastro-Estoque'!A:G,2,FALSE)))</f>
        <v/>
      </c>
      <c r="H2200" s="2" t="str">
        <f>IF(ISERROR(VLOOKUP(A2200,'Cadastro-Estoque'!A:G,1,FALSE)),"",VLOOKUP(A2200,'Cadastro-Estoque'!A:G,3,FALSE))</f>
        <v/>
      </c>
    </row>
    <row r="2201" spans="5:8" ht="18.75" customHeight="1" x14ac:dyDescent="0.25">
      <c r="E2201" s="2" t="str">
        <f t="shared" si="34"/>
        <v/>
      </c>
      <c r="F2201" s="2" t="str">
        <f>IF(ISBLANK(A2201),"",IF(ISERROR(VLOOKUP(A2201,'Cadastro-Estoque'!A:G,1,FALSE)),"Produto não cadastrado",VLOOKUP(A2201,'Cadastro-Estoque'!A:G,4,FALSE)))</f>
        <v/>
      </c>
      <c r="G2201" s="2" t="str">
        <f>IF(ISBLANK(A2201),"",IF(ISERROR(VLOOKUP(A2201,'Cadastro-Estoque'!A:G,1,FALSE)),"Produto não cadastrado",VLOOKUP(A2201,'Cadastro-Estoque'!A:G,2,FALSE)))</f>
        <v/>
      </c>
      <c r="H2201" s="2" t="str">
        <f>IF(ISERROR(VLOOKUP(A2201,'Cadastro-Estoque'!A:G,1,FALSE)),"",VLOOKUP(A2201,'Cadastro-Estoque'!A:G,3,FALSE))</f>
        <v/>
      </c>
    </row>
    <row r="2202" spans="5:8" ht="18.75" customHeight="1" x14ac:dyDescent="0.25">
      <c r="E2202" s="2" t="str">
        <f t="shared" si="34"/>
        <v/>
      </c>
      <c r="F2202" s="2" t="str">
        <f>IF(ISBLANK(A2202),"",IF(ISERROR(VLOOKUP(A2202,'Cadastro-Estoque'!A:G,1,FALSE)),"Produto não cadastrado",VLOOKUP(A2202,'Cadastro-Estoque'!A:G,4,FALSE)))</f>
        <v/>
      </c>
      <c r="G2202" s="2" t="str">
        <f>IF(ISBLANK(A2202),"",IF(ISERROR(VLOOKUP(A2202,'Cadastro-Estoque'!A:G,1,FALSE)),"Produto não cadastrado",VLOOKUP(A2202,'Cadastro-Estoque'!A:G,2,FALSE)))</f>
        <v/>
      </c>
      <c r="H2202" s="2" t="str">
        <f>IF(ISERROR(VLOOKUP(A2202,'Cadastro-Estoque'!A:G,1,FALSE)),"",VLOOKUP(A2202,'Cadastro-Estoque'!A:G,3,FALSE))</f>
        <v/>
      </c>
    </row>
    <row r="2203" spans="5:8" ht="18.75" customHeight="1" x14ac:dyDescent="0.25">
      <c r="E2203" s="2" t="str">
        <f t="shared" si="34"/>
        <v/>
      </c>
      <c r="F2203" s="2" t="str">
        <f>IF(ISBLANK(A2203),"",IF(ISERROR(VLOOKUP(A2203,'Cadastro-Estoque'!A:G,1,FALSE)),"Produto não cadastrado",VLOOKUP(A2203,'Cadastro-Estoque'!A:G,4,FALSE)))</f>
        <v/>
      </c>
      <c r="G2203" s="2" t="str">
        <f>IF(ISBLANK(A2203),"",IF(ISERROR(VLOOKUP(A2203,'Cadastro-Estoque'!A:G,1,FALSE)),"Produto não cadastrado",VLOOKUP(A2203,'Cadastro-Estoque'!A:G,2,FALSE)))</f>
        <v/>
      </c>
      <c r="H2203" s="2" t="str">
        <f>IF(ISERROR(VLOOKUP(A2203,'Cadastro-Estoque'!A:G,1,FALSE)),"",VLOOKUP(A2203,'Cadastro-Estoque'!A:G,3,FALSE))</f>
        <v/>
      </c>
    </row>
    <row r="2204" spans="5:8" ht="18.75" customHeight="1" x14ac:dyDescent="0.25">
      <c r="E2204" s="2" t="str">
        <f t="shared" si="34"/>
        <v/>
      </c>
      <c r="F2204" s="2" t="str">
        <f>IF(ISBLANK(A2204),"",IF(ISERROR(VLOOKUP(A2204,'Cadastro-Estoque'!A:G,1,FALSE)),"Produto não cadastrado",VLOOKUP(A2204,'Cadastro-Estoque'!A:G,4,FALSE)))</f>
        <v/>
      </c>
      <c r="G2204" s="2" t="str">
        <f>IF(ISBLANK(A2204),"",IF(ISERROR(VLOOKUP(A2204,'Cadastro-Estoque'!A:G,1,FALSE)),"Produto não cadastrado",VLOOKUP(A2204,'Cadastro-Estoque'!A:G,2,FALSE)))</f>
        <v/>
      </c>
      <c r="H2204" s="2" t="str">
        <f>IF(ISERROR(VLOOKUP(A2204,'Cadastro-Estoque'!A:G,1,FALSE)),"",VLOOKUP(A2204,'Cadastro-Estoque'!A:G,3,FALSE))</f>
        <v/>
      </c>
    </row>
    <row r="2205" spans="5:8" ht="18.75" customHeight="1" x14ac:dyDescent="0.25">
      <c r="E2205" s="2" t="str">
        <f t="shared" si="34"/>
        <v/>
      </c>
      <c r="F2205" s="2" t="str">
        <f>IF(ISBLANK(A2205),"",IF(ISERROR(VLOOKUP(A2205,'Cadastro-Estoque'!A:G,1,FALSE)),"Produto não cadastrado",VLOOKUP(A2205,'Cadastro-Estoque'!A:G,4,FALSE)))</f>
        <v/>
      </c>
      <c r="G2205" s="2" t="str">
        <f>IF(ISBLANK(A2205),"",IF(ISERROR(VLOOKUP(A2205,'Cadastro-Estoque'!A:G,1,FALSE)),"Produto não cadastrado",VLOOKUP(A2205,'Cadastro-Estoque'!A:G,2,FALSE)))</f>
        <v/>
      </c>
      <c r="H2205" s="2" t="str">
        <f>IF(ISERROR(VLOOKUP(A2205,'Cadastro-Estoque'!A:G,1,FALSE)),"",VLOOKUP(A2205,'Cadastro-Estoque'!A:G,3,FALSE))</f>
        <v/>
      </c>
    </row>
    <row r="2206" spans="5:8" ht="18.75" customHeight="1" x14ac:dyDescent="0.25">
      <c r="E2206" s="2" t="str">
        <f t="shared" si="34"/>
        <v/>
      </c>
      <c r="F2206" s="2" t="str">
        <f>IF(ISBLANK(A2206),"",IF(ISERROR(VLOOKUP(A2206,'Cadastro-Estoque'!A:G,1,FALSE)),"Produto não cadastrado",VLOOKUP(A2206,'Cadastro-Estoque'!A:G,4,FALSE)))</f>
        <v/>
      </c>
      <c r="G2206" s="2" t="str">
        <f>IF(ISBLANK(A2206),"",IF(ISERROR(VLOOKUP(A2206,'Cadastro-Estoque'!A:G,1,FALSE)),"Produto não cadastrado",VLOOKUP(A2206,'Cadastro-Estoque'!A:G,2,FALSE)))</f>
        <v/>
      </c>
      <c r="H2206" s="2" t="str">
        <f>IF(ISERROR(VLOOKUP(A2206,'Cadastro-Estoque'!A:G,1,FALSE)),"",VLOOKUP(A2206,'Cadastro-Estoque'!A:G,3,FALSE))</f>
        <v/>
      </c>
    </row>
    <row r="2207" spans="5:8" ht="18.75" customHeight="1" x14ac:dyDescent="0.25">
      <c r="E2207" s="2" t="str">
        <f t="shared" si="34"/>
        <v/>
      </c>
      <c r="F2207" s="2" t="str">
        <f>IF(ISBLANK(A2207),"",IF(ISERROR(VLOOKUP(A2207,'Cadastro-Estoque'!A:G,1,FALSE)),"Produto não cadastrado",VLOOKUP(A2207,'Cadastro-Estoque'!A:G,4,FALSE)))</f>
        <v/>
      </c>
      <c r="G2207" s="2" t="str">
        <f>IF(ISBLANK(A2207),"",IF(ISERROR(VLOOKUP(A2207,'Cadastro-Estoque'!A:G,1,FALSE)),"Produto não cadastrado",VLOOKUP(A2207,'Cadastro-Estoque'!A:G,2,FALSE)))</f>
        <v/>
      </c>
      <c r="H2207" s="2" t="str">
        <f>IF(ISERROR(VLOOKUP(A2207,'Cadastro-Estoque'!A:G,1,FALSE)),"",VLOOKUP(A2207,'Cadastro-Estoque'!A:G,3,FALSE))</f>
        <v/>
      </c>
    </row>
    <row r="2208" spans="5:8" ht="18.75" customHeight="1" x14ac:dyDescent="0.25">
      <c r="E2208" s="2" t="str">
        <f t="shared" si="34"/>
        <v/>
      </c>
      <c r="F2208" s="2" t="str">
        <f>IF(ISBLANK(A2208),"",IF(ISERROR(VLOOKUP(A2208,'Cadastro-Estoque'!A:G,1,FALSE)),"Produto não cadastrado",VLOOKUP(A2208,'Cadastro-Estoque'!A:G,4,FALSE)))</f>
        <v/>
      </c>
      <c r="G2208" s="2" t="str">
        <f>IF(ISBLANK(A2208),"",IF(ISERROR(VLOOKUP(A2208,'Cadastro-Estoque'!A:G,1,FALSE)),"Produto não cadastrado",VLOOKUP(A2208,'Cadastro-Estoque'!A:G,2,FALSE)))</f>
        <v/>
      </c>
      <c r="H2208" s="2" t="str">
        <f>IF(ISERROR(VLOOKUP(A2208,'Cadastro-Estoque'!A:G,1,FALSE)),"",VLOOKUP(A2208,'Cadastro-Estoque'!A:G,3,FALSE))</f>
        <v/>
      </c>
    </row>
    <row r="2209" spans="5:8" ht="18.75" customHeight="1" x14ac:dyDescent="0.25">
      <c r="E2209" s="2" t="str">
        <f t="shared" si="34"/>
        <v/>
      </c>
      <c r="F2209" s="2" t="str">
        <f>IF(ISBLANK(A2209),"",IF(ISERROR(VLOOKUP(A2209,'Cadastro-Estoque'!A:G,1,FALSE)),"Produto não cadastrado",VLOOKUP(A2209,'Cadastro-Estoque'!A:G,4,FALSE)))</f>
        <v/>
      </c>
      <c r="G2209" s="2" t="str">
        <f>IF(ISBLANK(A2209),"",IF(ISERROR(VLOOKUP(A2209,'Cadastro-Estoque'!A:G,1,FALSE)),"Produto não cadastrado",VLOOKUP(A2209,'Cadastro-Estoque'!A:G,2,FALSE)))</f>
        <v/>
      </c>
      <c r="H2209" s="2" t="str">
        <f>IF(ISERROR(VLOOKUP(A2209,'Cadastro-Estoque'!A:G,1,FALSE)),"",VLOOKUP(A2209,'Cadastro-Estoque'!A:G,3,FALSE))</f>
        <v/>
      </c>
    </row>
    <row r="2210" spans="5:8" ht="18.75" customHeight="1" x14ac:dyDescent="0.25">
      <c r="E2210" s="2" t="str">
        <f t="shared" si="34"/>
        <v/>
      </c>
      <c r="F2210" s="2" t="str">
        <f>IF(ISBLANK(A2210),"",IF(ISERROR(VLOOKUP(A2210,'Cadastro-Estoque'!A:G,1,FALSE)),"Produto não cadastrado",VLOOKUP(A2210,'Cadastro-Estoque'!A:G,4,FALSE)))</f>
        <v/>
      </c>
      <c r="G2210" s="2" t="str">
        <f>IF(ISBLANK(A2210),"",IF(ISERROR(VLOOKUP(A2210,'Cadastro-Estoque'!A:G,1,FALSE)),"Produto não cadastrado",VLOOKUP(A2210,'Cadastro-Estoque'!A:G,2,FALSE)))</f>
        <v/>
      </c>
      <c r="H2210" s="2" t="str">
        <f>IF(ISERROR(VLOOKUP(A2210,'Cadastro-Estoque'!A:G,1,FALSE)),"",VLOOKUP(A2210,'Cadastro-Estoque'!A:G,3,FALSE))</f>
        <v/>
      </c>
    </row>
    <row r="2211" spans="5:8" ht="18.75" customHeight="1" x14ac:dyDescent="0.25">
      <c r="E2211" s="2" t="str">
        <f t="shared" si="34"/>
        <v/>
      </c>
      <c r="F2211" s="2" t="str">
        <f>IF(ISBLANK(A2211),"",IF(ISERROR(VLOOKUP(A2211,'Cadastro-Estoque'!A:G,1,FALSE)),"Produto não cadastrado",VLOOKUP(A2211,'Cadastro-Estoque'!A:G,4,FALSE)))</f>
        <v/>
      </c>
      <c r="G2211" s="2" t="str">
        <f>IF(ISBLANK(A2211),"",IF(ISERROR(VLOOKUP(A2211,'Cadastro-Estoque'!A:G,1,FALSE)),"Produto não cadastrado",VLOOKUP(A2211,'Cadastro-Estoque'!A:G,2,FALSE)))</f>
        <v/>
      </c>
      <c r="H2211" s="2" t="str">
        <f>IF(ISERROR(VLOOKUP(A2211,'Cadastro-Estoque'!A:G,1,FALSE)),"",VLOOKUP(A2211,'Cadastro-Estoque'!A:G,3,FALSE))</f>
        <v/>
      </c>
    </row>
    <row r="2212" spans="5:8" ht="18.75" customHeight="1" x14ac:dyDescent="0.25">
      <c r="E2212" s="2" t="str">
        <f t="shared" si="34"/>
        <v/>
      </c>
      <c r="F2212" s="2" t="str">
        <f>IF(ISBLANK(A2212),"",IF(ISERROR(VLOOKUP(A2212,'Cadastro-Estoque'!A:G,1,FALSE)),"Produto não cadastrado",VLOOKUP(A2212,'Cadastro-Estoque'!A:G,4,FALSE)))</f>
        <v/>
      </c>
      <c r="G2212" s="2" t="str">
        <f>IF(ISBLANK(A2212),"",IF(ISERROR(VLOOKUP(A2212,'Cadastro-Estoque'!A:G,1,FALSE)),"Produto não cadastrado",VLOOKUP(A2212,'Cadastro-Estoque'!A:G,2,FALSE)))</f>
        <v/>
      </c>
      <c r="H2212" s="2" t="str">
        <f>IF(ISERROR(VLOOKUP(A2212,'Cadastro-Estoque'!A:G,1,FALSE)),"",VLOOKUP(A2212,'Cadastro-Estoque'!A:G,3,FALSE))</f>
        <v/>
      </c>
    </row>
    <row r="2213" spans="5:8" ht="18.75" customHeight="1" x14ac:dyDescent="0.25">
      <c r="E2213" s="2" t="str">
        <f t="shared" si="34"/>
        <v/>
      </c>
      <c r="F2213" s="2" t="str">
        <f>IF(ISBLANK(A2213),"",IF(ISERROR(VLOOKUP(A2213,'Cadastro-Estoque'!A:G,1,FALSE)),"Produto não cadastrado",VLOOKUP(A2213,'Cadastro-Estoque'!A:G,4,FALSE)))</f>
        <v/>
      </c>
      <c r="G2213" s="2" t="str">
        <f>IF(ISBLANK(A2213),"",IF(ISERROR(VLOOKUP(A2213,'Cadastro-Estoque'!A:G,1,FALSE)),"Produto não cadastrado",VLOOKUP(A2213,'Cadastro-Estoque'!A:G,2,FALSE)))</f>
        <v/>
      </c>
      <c r="H2213" s="2" t="str">
        <f>IF(ISERROR(VLOOKUP(A2213,'Cadastro-Estoque'!A:G,1,FALSE)),"",VLOOKUP(A2213,'Cadastro-Estoque'!A:G,3,FALSE))</f>
        <v/>
      </c>
    </row>
    <row r="2214" spans="5:8" ht="18.75" customHeight="1" x14ac:dyDescent="0.25">
      <c r="E2214" s="2" t="str">
        <f t="shared" si="34"/>
        <v/>
      </c>
      <c r="F2214" s="2" t="str">
        <f>IF(ISBLANK(A2214),"",IF(ISERROR(VLOOKUP(A2214,'Cadastro-Estoque'!A:G,1,FALSE)),"Produto não cadastrado",VLOOKUP(A2214,'Cadastro-Estoque'!A:G,4,FALSE)))</f>
        <v/>
      </c>
      <c r="G2214" s="2" t="str">
        <f>IF(ISBLANK(A2214),"",IF(ISERROR(VLOOKUP(A2214,'Cadastro-Estoque'!A:G,1,FALSE)),"Produto não cadastrado",VLOOKUP(A2214,'Cadastro-Estoque'!A:G,2,FALSE)))</f>
        <v/>
      </c>
      <c r="H2214" s="2" t="str">
        <f>IF(ISERROR(VLOOKUP(A2214,'Cadastro-Estoque'!A:G,1,FALSE)),"",VLOOKUP(A2214,'Cadastro-Estoque'!A:G,3,FALSE))</f>
        <v/>
      </c>
    </row>
    <row r="2215" spans="5:8" ht="18.75" customHeight="1" x14ac:dyDescent="0.25">
      <c r="E2215" s="2" t="str">
        <f t="shared" si="34"/>
        <v/>
      </c>
      <c r="F2215" s="2" t="str">
        <f>IF(ISBLANK(A2215),"",IF(ISERROR(VLOOKUP(A2215,'Cadastro-Estoque'!A:G,1,FALSE)),"Produto não cadastrado",VLOOKUP(A2215,'Cadastro-Estoque'!A:G,4,FALSE)))</f>
        <v/>
      </c>
      <c r="G2215" s="2" t="str">
        <f>IF(ISBLANK(A2215),"",IF(ISERROR(VLOOKUP(A2215,'Cadastro-Estoque'!A:G,1,FALSE)),"Produto não cadastrado",VLOOKUP(A2215,'Cadastro-Estoque'!A:G,2,FALSE)))</f>
        <v/>
      </c>
      <c r="H2215" s="2" t="str">
        <f>IF(ISERROR(VLOOKUP(A2215,'Cadastro-Estoque'!A:G,1,FALSE)),"",VLOOKUP(A2215,'Cadastro-Estoque'!A:G,3,FALSE))</f>
        <v/>
      </c>
    </row>
    <row r="2216" spans="5:8" ht="18.75" customHeight="1" x14ac:dyDescent="0.25">
      <c r="E2216" s="2" t="str">
        <f t="shared" si="34"/>
        <v/>
      </c>
      <c r="F2216" s="2" t="str">
        <f>IF(ISBLANK(A2216),"",IF(ISERROR(VLOOKUP(A2216,'Cadastro-Estoque'!A:G,1,FALSE)),"Produto não cadastrado",VLOOKUP(A2216,'Cadastro-Estoque'!A:G,4,FALSE)))</f>
        <v/>
      </c>
      <c r="G2216" s="2" t="str">
        <f>IF(ISBLANK(A2216),"",IF(ISERROR(VLOOKUP(A2216,'Cadastro-Estoque'!A:G,1,FALSE)),"Produto não cadastrado",VLOOKUP(A2216,'Cadastro-Estoque'!A:G,2,FALSE)))</f>
        <v/>
      </c>
      <c r="H2216" s="2" t="str">
        <f>IF(ISERROR(VLOOKUP(A2216,'Cadastro-Estoque'!A:G,1,FALSE)),"",VLOOKUP(A2216,'Cadastro-Estoque'!A:G,3,FALSE))</f>
        <v/>
      </c>
    </row>
    <row r="2217" spans="5:8" ht="18.75" customHeight="1" x14ac:dyDescent="0.25">
      <c r="E2217" s="2" t="str">
        <f t="shared" si="34"/>
        <v/>
      </c>
      <c r="F2217" s="2" t="str">
        <f>IF(ISBLANK(A2217),"",IF(ISERROR(VLOOKUP(A2217,'Cadastro-Estoque'!A:G,1,FALSE)),"Produto não cadastrado",VLOOKUP(A2217,'Cadastro-Estoque'!A:G,4,FALSE)))</f>
        <v/>
      </c>
      <c r="G2217" s="2" t="str">
        <f>IF(ISBLANK(A2217),"",IF(ISERROR(VLOOKUP(A2217,'Cadastro-Estoque'!A:G,1,FALSE)),"Produto não cadastrado",VLOOKUP(A2217,'Cadastro-Estoque'!A:G,2,FALSE)))</f>
        <v/>
      </c>
      <c r="H2217" s="2" t="str">
        <f>IF(ISERROR(VLOOKUP(A2217,'Cadastro-Estoque'!A:G,1,FALSE)),"",VLOOKUP(A2217,'Cadastro-Estoque'!A:G,3,FALSE))</f>
        <v/>
      </c>
    </row>
    <row r="2218" spans="5:8" ht="18.75" customHeight="1" x14ac:dyDescent="0.25">
      <c r="E2218" s="2" t="str">
        <f t="shared" si="34"/>
        <v/>
      </c>
      <c r="F2218" s="2" t="str">
        <f>IF(ISBLANK(A2218),"",IF(ISERROR(VLOOKUP(A2218,'Cadastro-Estoque'!A:G,1,FALSE)),"Produto não cadastrado",VLOOKUP(A2218,'Cadastro-Estoque'!A:G,4,FALSE)))</f>
        <v/>
      </c>
      <c r="G2218" s="2" t="str">
        <f>IF(ISBLANK(A2218),"",IF(ISERROR(VLOOKUP(A2218,'Cadastro-Estoque'!A:G,1,FALSE)),"Produto não cadastrado",VLOOKUP(A2218,'Cadastro-Estoque'!A:G,2,FALSE)))</f>
        <v/>
      </c>
      <c r="H2218" s="2" t="str">
        <f>IF(ISERROR(VLOOKUP(A2218,'Cadastro-Estoque'!A:G,1,FALSE)),"",VLOOKUP(A2218,'Cadastro-Estoque'!A:G,3,FALSE))</f>
        <v/>
      </c>
    </row>
    <row r="2219" spans="5:8" ht="18.75" customHeight="1" x14ac:dyDescent="0.25">
      <c r="E2219" s="2" t="str">
        <f t="shared" si="34"/>
        <v/>
      </c>
      <c r="F2219" s="2" t="str">
        <f>IF(ISBLANK(A2219),"",IF(ISERROR(VLOOKUP(A2219,'Cadastro-Estoque'!A:G,1,FALSE)),"Produto não cadastrado",VLOOKUP(A2219,'Cadastro-Estoque'!A:G,4,FALSE)))</f>
        <v/>
      </c>
      <c r="G2219" s="2" t="str">
        <f>IF(ISBLANK(A2219),"",IF(ISERROR(VLOOKUP(A2219,'Cadastro-Estoque'!A:G,1,FALSE)),"Produto não cadastrado",VLOOKUP(A2219,'Cadastro-Estoque'!A:G,2,FALSE)))</f>
        <v/>
      </c>
      <c r="H2219" s="2" t="str">
        <f>IF(ISERROR(VLOOKUP(A2219,'Cadastro-Estoque'!A:G,1,FALSE)),"",VLOOKUP(A2219,'Cadastro-Estoque'!A:G,3,FALSE))</f>
        <v/>
      </c>
    </row>
    <row r="2220" spans="5:8" ht="18.75" customHeight="1" x14ac:dyDescent="0.25">
      <c r="E2220" s="2" t="str">
        <f t="shared" si="34"/>
        <v/>
      </c>
      <c r="F2220" s="2" t="str">
        <f>IF(ISBLANK(A2220),"",IF(ISERROR(VLOOKUP(A2220,'Cadastro-Estoque'!A:G,1,FALSE)),"Produto não cadastrado",VLOOKUP(A2220,'Cadastro-Estoque'!A:G,4,FALSE)))</f>
        <v/>
      </c>
      <c r="G2220" s="2" t="str">
        <f>IF(ISBLANK(A2220),"",IF(ISERROR(VLOOKUP(A2220,'Cadastro-Estoque'!A:G,1,FALSE)),"Produto não cadastrado",VLOOKUP(A2220,'Cadastro-Estoque'!A:G,2,FALSE)))</f>
        <v/>
      </c>
      <c r="H2220" s="2" t="str">
        <f>IF(ISERROR(VLOOKUP(A2220,'Cadastro-Estoque'!A:G,1,FALSE)),"",VLOOKUP(A2220,'Cadastro-Estoque'!A:G,3,FALSE))</f>
        <v/>
      </c>
    </row>
    <row r="2221" spans="5:8" ht="18.75" customHeight="1" x14ac:dyDescent="0.25">
      <c r="E2221" s="2" t="str">
        <f t="shared" si="34"/>
        <v/>
      </c>
      <c r="F2221" s="2" t="str">
        <f>IF(ISBLANK(A2221),"",IF(ISERROR(VLOOKUP(A2221,'Cadastro-Estoque'!A:G,1,FALSE)),"Produto não cadastrado",VLOOKUP(A2221,'Cadastro-Estoque'!A:G,4,FALSE)))</f>
        <v/>
      </c>
      <c r="G2221" s="2" t="str">
        <f>IF(ISBLANK(A2221),"",IF(ISERROR(VLOOKUP(A2221,'Cadastro-Estoque'!A:G,1,FALSE)),"Produto não cadastrado",VLOOKUP(A2221,'Cadastro-Estoque'!A:G,2,FALSE)))</f>
        <v/>
      </c>
      <c r="H2221" s="2" t="str">
        <f>IF(ISERROR(VLOOKUP(A2221,'Cadastro-Estoque'!A:G,1,FALSE)),"",VLOOKUP(A2221,'Cadastro-Estoque'!A:G,3,FALSE))</f>
        <v/>
      </c>
    </row>
    <row r="2222" spans="5:8" ht="18.75" customHeight="1" x14ac:dyDescent="0.25">
      <c r="E2222" s="2" t="str">
        <f t="shared" si="34"/>
        <v/>
      </c>
      <c r="F2222" s="2" t="str">
        <f>IF(ISBLANK(A2222),"",IF(ISERROR(VLOOKUP(A2222,'Cadastro-Estoque'!A:G,1,FALSE)),"Produto não cadastrado",VLOOKUP(A2222,'Cadastro-Estoque'!A:G,4,FALSE)))</f>
        <v/>
      </c>
      <c r="G2222" s="2" t="str">
        <f>IF(ISBLANK(A2222),"",IF(ISERROR(VLOOKUP(A2222,'Cadastro-Estoque'!A:G,1,FALSE)),"Produto não cadastrado",VLOOKUP(A2222,'Cadastro-Estoque'!A:G,2,FALSE)))</f>
        <v/>
      </c>
      <c r="H2222" s="2" t="str">
        <f>IF(ISERROR(VLOOKUP(A2222,'Cadastro-Estoque'!A:G,1,FALSE)),"",VLOOKUP(A2222,'Cadastro-Estoque'!A:G,3,FALSE))</f>
        <v/>
      </c>
    </row>
    <row r="2223" spans="5:8" ht="18.75" customHeight="1" x14ac:dyDescent="0.25">
      <c r="E2223" s="2" t="str">
        <f t="shared" si="34"/>
        <v/>
      </c>
      <c r="F2223" s="2" t="str">
        <f>IF(ISBLANK(A2223),"",IF(ISERROR(VLOOKUP(A2223,'Cadastro-Estoque'!A:G,1,FALSE)),"Produto não cadastrado",VLOOKUP(A2223,'Cadastro-Estoque'!A:G,4,FALSE)))</f>
        <v/>
      </c>
      <c r="G2223" s="2" t="str">
        <f>IF(ISBLANK(A2223),"",IF(ISERROR(VLOOKUP(A2223,'Cadastro-Estoque'!A:G,1,FALSE)),"Produto não cadastrado",VLOOKUP(A2223,'Cadastro-Estoque'!A:G,2,FALSE)))</f>
        <v/>
      </c>
      <c r="H2223" s="2" t="str">
        <f>IF(ISERROR(VLOOKUP(A2223,'Cadastro-Estoque'!A:G,1,FALSE)),"",VLOOKUP(A2223,'Cadastro-Estoque'!A:G,3,FALSE))</f>
        <v/>
      </c>
    </row>
    <row r="2224" spans="5:8" ht="18.75" customHeight="1" x14ac:dyDescent="0.25">
      <c r="E2224" s="2" t="str">
        <f t="shared" si="34"/>
        <v/>
      </c>
      <c r="F2224" s="2" t="str">
        <f>IF(ISBLANK(A2224),"",IF(ISERROR(VLOOKUP(A2224,'Cadastro-Estoque'!A:G,1,FALSE)),"Produto não cadastrado",VLOOKUP(A2224,'Cadastro-Estoque'!A:G,4,FALSE)))</f>
        <v/>
      </c>
      <c r="G2224" s="2" t="str">
        <f>IF(ISBLANK(A2224),"",IF(ISERROR(VLOOKUP(A2224,'Cadastro-Estoque'!A:G,1,FALSE)),"Produto não cadastrado",VLOOKUP(A2224,'Cadastro-Estoque'!A:G,2,FALSE)))</f>
        <v/>
      </c>
      <c r="H2224" s="2" t="str">
        <f>IF(ISERROR(VLOOKUP(A2224,'Cadastro-Estoque'!A:G,1,FALSE)),"",VLOOKUP(A2224,'Cadastro-Estoque'!A:G,3,FALSE))</f>
        <v/>
      </c>
    </row>
    <row r="2225" spans="5:8" ht="18.75" customHeight="1" x14ac:dyDescent="0.25">
      <c r="E2225" s="2" t="str">
        <f t="shared" si="34"/>
        <v/>
      </c>
      <c r="F2225" s="2" t="str">
        <f>IF(ISBLANK(A2225),"",IF(ISERROR(VLOOKUP(A2225,'Cadastro-Estoque'!A:G,1,FALSE)),"Produto não cadastrado",VLOOKUP(A2225,'Cadastro-Estoque'!A:G,4,FALSE)))</f>
        <v/>
      </c>
      <c r="G2225" s="2" t="str">
        <f>IF(ISBLANK(A2225),"",IF(ISERROR(VLOOKUP(A2225,'Cadastro-Estoque'!A:G,1,FALSE)),"Produto não cadastrado",VLOOKUP(A2225,'Cadastro-Estoque'!A:G,2,FALSE)))</f>
        <v/>
      </c>
      <c r="H2225" s="2" t="str">
        <f>IF(ISERROR(VLOOKUP(A2225,'Cadastro-Estoque'!A:G,1,FALSE)),"",VLOOKUP(A2225,'Cadastro-Estoque'!A:G,3,FALSE))</f>
        <v/>
      </c>
    </row>
    <row r="2226" spans="5:8" ht="18.75" customHeight="1" x14ac:dyDescent="0.25">
      <c r="E2226" s="2" t="str">
        <f t="shared" si="34"/>
        <v/>
      </c>
      <c r="F2226" s="2" t="str">
        <f>IF(ISBLANK(A2226),"",IF(ISERROR(VLOOKUP(A2226,'Cadastro-Estoque'!A:G,1,FALSE)),"Produto não cadastrado",VLOOKUP(A2226,'Cadastro-Estoque'!A:G,4,FALSE)))</f>
        <v/>
      </c>
      <c r="G2226" s="2" t="str">
        <f>IF(ISBLANK(A2226),"",IF(ISERROR(VLOOKUP(A2226,'Cadastro-Estoque'!A:G,1,FALSE)),"Produto não cadastrado",VLOOKUP(A2226,'Cadastro-Estoque'!A:G,2,FALSE)))</f>
        <v/>
      </c>
      <c r="H2226" s="2" t="str">
        <f>IF(ISERROR(VLOOKUP(A2226,'Cadastro-Estoque'!A:G,1,FALSE)),"",VLOOKUP(A2226,'Cadastro-Estoque'!A:G,3,FALSE))</f>
        <v/>
      </c>
    </row>
    <row r="2227" spans="5:8" ht="18.75" customHeight="1" x14ac:dyDescent="0.25">
      <c r="E2227" s="2" t="str">
        <f t="shared" si="34"/>
        <v/>
      </c>
      <c r="F2227" s="2" t="str">
        <f>IF(ISBLANK(A2227),"",IF(ISERROR(VLOOKUP(A2227,'Cadastro-Estoque'!A:G,1,FALSE)),"Produto não cadastrado",VLOOKUP(A2227,'Cadastro-Estoque'!A:G,4,FALSE)))</f>
        <v/>
      </c>
      <c r="G2227" s="2" t="str">
        <f>IF(ISBLANK(A2227),"",IF(ISERROR(VLOOKUP(A2227,'Cadastro-Estoque'!A:G,1,FALSE)),"Produto não cadastrado",VLOOKUP(A2227,'Cadastro-Estoque'!A:G,2,FALSE)))</f>
        <v/>
      </c>
      <c r="H2227" s="2" t="str">
        <f>IF(ISERROR(VLOOKUP(A2227,'Cadastro-Estoque'!A:G,1,FALSE)),"",VLOOKUP(A2227,'Cadastro-Estoque'!A:G,3,FALSE))</f>
        <v/>
      </c>
    </row>
    <row r="2228" spans="5:8" ht="18.75" customHeight="1" x14ac:dyDescent="0.25">
      <c r="E2228" s="2" t="str">
        <f t="shared" si="34"/>
        <v/>
      </c>
      <c r="F2228" s="2" t="str">
        <f>IF(ISBLANK(A2228),"",IF(ISERROR(VLOOKUP(A2228,'Cadastro-Estoque'!A:G,1,FALSE)),"Produto não cadastrado",VLOOKUP(A2228,'Cadastro-Estoque'!A:G,4,FALSE)))</f>
        <v/>
      </c>
      <c r="G2228" s="2" t="str">
        <f>IF(ISBLANK(A2228),"",IF(ISERROR(VLOOKUP(A2228,'Cadastro-Estoque'!A:G,1,FALSE)),"Produto não cadastrado",VLOOKUP(A2228,'Cadastro-Estoque'!A:G,2,FALSE)))</f>
        <v/>
      </c>
      <c r="H2228" s="2" t="str">
        <f>IF(ISERROR(VLOOKUP(A2228,'Cadastro-Estoque'!A:G,1,FALSE)),"",VLOOKUP(A2228,'Cadastro-Estoque'!A:G,3,FALSE))</f>
        <v/>
      </c>
    </row>
    <row r="2229" spans="5:8" ht="18.75" customHeight="1" x14ac:dyDescent="0.25">
      <c r="E2229" s="2" t="str">
        <f t="shared" si="34"/>
        <v/>
      </c>
      <c r="F2229" s="2" t="str">
        <f>IF(ISBLANK(A2229),"",IF(ISERROR(VLOOKUP(A2229,'Cadastro-Estoque'!A:G,1,FALSE)),"Produto não cadastrado",VLOOKUP(A2229,'Cadastro-Estoque'!A:G,4,FALSE)))</f>
        <v/>
      </c>
      <c r="G2229" s="2" t="str">
        <f>IF(ISBLANK(A2229),"",IF(ISERROR(VLOOKUP(A2229,'Cadastro-Estoque'!A:G,1,FALSE)),"Produto não cadastrado",VLOOKUP(A2229,'Cadastro-Estoque'!A:G,2,FALSE)))</f>
        <v/>
      </c>
      <c r="H2229" s="2" t="str">
        <f>IF(ISERROR(VLOOKUP(A2229,'Cadastro-Estoque'!A:G,1,FALSE)),"",VLOOKUP(A2229,'Cadastro-Estoque'!A:G,3,FALSE))</f>
        <v/>
      </c>
    </row>
    <row r="2230" spans="5:8" ht="18.75" customHeight="1" x14ac:dyDescent="0.25">
      <c r="E2230" s="2" t="str">
        <f t="shared" si="34"/>
        <v/>
      </c>
      <c r="F2230" s="2" t="str">
        <f>IF(ISBLANK(A2230),"",IF(ISERROR(VLOOKUP(A2230,'Cadastro-Estoque'!A:G,1,FALSE)),"Produto não cadastrado",VLOOKUP(A2230,'Cadastro-Estoque'!A:G,4,FALSE)))</f>
        <v/>
      </c>
      <c r="G2230" s="2" t="str">
        <f>IF(ISBLANK(A2230),"",IF(ISERROR(VLOOKUP(A2230,'Cadastro-Estoque'!A:G,1,FALSE)),"Produto não cadastrado",VLOOKUP(A2230,'Cadastro-Estoque'!A:G,2,FALSE)))</f>
        <v/>
      </c>
      <c r="H2230" s="2" t="str">
        <f>IF(ISERROR(VLOOKUP(A2230,'Cadastro-Estoque'!A:G,1,FALSE)),"",VLOOKUP(A2230,'Cadastro-Estoque'!A:G,3,FALSE))</f>
        <v/>
      </c>
    </row>
    <row r="2231" spans="5:8" ht="18.75" customHeight="1" x14ac:dyDescent="0.25">
      <c r="E2231" s="2" t="str">
        <f t="shared" si="34"/>
        <v/>
      </c>
      <c r="F2231" s="2" t="str">
        <f>IF(ISBLANK(A2231),"",IF(ISERROR(VLOOKUP(A2231,'Cadastro-Estoque'!A:G,1,FALSE)),"Produto não cadastrado",VLOOKUP(A2231,'Cadastro-Estoque'!A:G,4,FALSE)))</f>
        <v/>
      </c>
      <c r="G2231" s="2" t="str">
        <f>IF(ISBLANK(A2231),"",IF(ISERROR(VLOOKUP(A2231,'Cadastro-Estoque'!A:G,1,FALSE)),"Produto não cadastrado",VLOOKUP(A2231,'Cadastro-Estoque'!A:G,2,FALSE)))</f>
        <v/>
      </c>
      <c r="H2231" s="2" t="str">
        <f>IF(ISERROR(VLOOKUP(A2231,'Cadastro-Estoque'!A:G,1,FALSE)),"",VLOOKUP(A2231,'Cadastro-Estoque'!A:G,3,FALSE))</f>
        <v/>
      </c>
    </row>
    <row r="2232" spans="5:8" ht="18.75" customHeight="1" x14ac:dyDescent="0.25">
      <c r="E2232" s="2" t="str">
        <f t="shared" si="34"/>
        <v/>
      </c>
      <c r="F2232" s="2" t="str">
        <f>IF(ISBLANK(A2232),"",IF(ISERROR(VLOOKUP(A2232,'Cadastro-Estoque'!A:G,1,FALSE)),"Produto não cadastrado",VLOOKUP(A2232,'Cadastro-Estoque'!A:G,4,FALSE)))</f>
        <v/>
      </c>
      <c r="G2232" s="2" t="str">
        <f>IF(ISBLANK(A2232),"",IF(ISERROR(VLOOKUP(A2232,'Cadastro-Estoque'!A:G,1,FALSE)),"Produto não cadastrado",VLOOKUP(A2232,'Cadastro-Estoque'!A:G,2,FALSE)))</f>
        <v/>
      </c>
      <c r="H2232" s="2" t="str">
        <f>IF(ISERROR(VLOOKUP(A2232,'Cadastro-Estoque'!A:G,1,FALSE)),"",VLOOKUP(A2232,'Cadastro-Estoque'!A:G,3,FALSE))</f>
        <v/>
      </c>
    </row>
    <row r="2233" spans="5:8" ht="18.75" customHeight="1" x14ac:dyDescent="0.25">
      <c r="E2233" s="2" t="str">
        <f t="shared" si="34"/>
        <v/>
      </c>
      <c r="F2233" s="2" t="str">
        <f>IF(ISBLANK(A2233),"",IF(ISERROR(VLOOKUP(A2233,'Cadastro-Estoque'!A:G,1,FALSE)),"Produto não cadastrado",VLOOKUP(A2233,'Cadastro-Estoque'!A:G,4,FALSE)))</f>
        <v/>
      </c>
      <c r="G2233" s="2" t="str">
        <f>IF(ISBLANK(A2233),"",IF(ISERROR(VLOOKUP(A2233,'Cadastro-Estoque'!A:G,1,FALSE)),"Produto não cadastrado",VLOOKUP(A2233,'Cadastro-Estoque'!A:G,2,FALSE)))</f>
        <v/>
      </c>
      <c r="H2233" s="2" t="str">
        <f>IF(ISERROR(VLOOKUP(A2233,'Cadastro-Estoque'!A:G,1,FALSE)),"",VLOOKUP(A2233,'Cadastro-Estoque'!A:G,3,FALSE))</f>
        <v/>
      </c>
    </row>
    <row r="2234" spans="5:8" ht="18.75" customHeight="1" x14ac:dyDescent="0.25">
      <c r="E2234" s="2" t="str">
        <f t="shared" si="34"/>
        <v/>
      </c>
      <c r="F2234" s="2" t="str">
        <f>IF(ISBLANK(A2234),"",IF(ISERROR(VLOOKUP(A2234,'Cadastro-Estoque'!A:G,1,FALSE)),"Produto não cadastrado",VLOOKUP(A2234,'Cadastro-Estoque'!A:G,4,FALSE)))</f>
        <v/>
      </c>
      <c r="G2234" s="2" t="str">
        <f>IF(ISBLANK(A2234),"",IF(ISERROR(VLOOKUP(A2234,'Cadastro-Estoque'!A:G,1,FALSE)),"Produto não cadastrado",VLOOKUP(A2234,'Cadastro-Estoque'!A:G,2,FALSE)))</f>
        <v/>
      </c>
      <c r="H2234" s="2" t="str">
        <f>IF(ISERROR(VLOOKUP(A2234,'Cadastro-Estoque'!A:G,1,FALSE)),"",VLOOKUP(A2234,'Cadastro-Estoque'!A:G,3,FALSE))</f>
        <v/>
      </c>
    </row>
    <row r="2235" spans="5:8" ht="18.75" customHeight="1" x14ac:dyDescent="0.25">
      <c r="E2235" s="2" t="str">
        <f t="shared" si="34"/>
        <v/>
      </c>
      <c r="F2235" s="2" t="str">
        <f>IF(ISBLANK(A2235),"",IF(ISERROR(VLOOKUP(A2235,'Cadastro-Estoque'!A:G,1,FALSE)),"Produto não cadastrado",VLOOKUP(A2235,'Cadastro-Estoque'!A:G,4,FALSE)))</f>
        <v/>
      </c>
      <c r="G2235" s="2" t="str">
        <f>IF(ISBLANK(A2235),"",IF(ISERROR(VLOOKUP(A2235,'Cadastro-Estoque'!A:G,1,FALSE)),"Produto não cadastrado",VLOOKUP(A2235,'Cadastro-Estoque'!A:G,2,FALSE)))</f>
        <v/>
      </c>
      <c r="H2235" s="2" t="str">
        <f>IF(ISERROR(VLOOKUP(A2235,'Cadastro-Estoque'!A:G,1,FALSE)),"",VLOOKUP(A2235,'Cadastro-Estoque'!A:G,3,FALSE))</f>
        <v/>
      </c>
    </row>
    <row r="2236" spans="5:8" ht="18.75" customHeight="1" x14ac:dyDescent="0.25">
      <c r="E2236" s="2" t="str">
        <f t="shared" si="34"/>
        <v/>
      </c>
      <c r="F2236" s="2" t="str">
        <f>IF(ISBLANK(A2236),"",IF(ISERROR(VLOOKUP(A2236,'Cadastro-Estoque'!A:G,1,FALSE)),"Produto não cadastrado",VLOOKUP(A2236,'Cadastro-Estoque'!A:G,4,FALSE)))</f>
        <v/>
      </c>
      <c r="G2236" s="2" t="str">
        <f>IF(ISBLANK(A2236),"",IF(ISERROR(VLOOKUP(A2236,'Cadastro-Estoque'!A:G,1,FALSE)),"Produto não cadastrado",VLOOKUP(A2236,'Cadastro-Estoque'!A:G,2,FALSE)))</f>
        <v/>
      </c>
      <c r="H2236" s="2" t="str">
        <f>IF(ISERROR(VLOOKUP(A2236,'Cadastro-Estoque'!A:G,1,FALSE)),"",VLOOKUP(A2236,'Cadastro-Estoque'!A:G,3,FALSE))</f>
        <v/>
      </c>
    </row>
    <row r="2237" spans="5:8" ht="18.75" customHeight="1" x14ac:dyDescent="0.25">
      <c r="E2237" s="2" t="str">
        <f t="shared" si="34"/>
        <v/>
      </c>
      <c r="F2237" s="2" t="str">
        <f>IF(ISBLANK(A2237),"",IF(ISERROR(VLOOKUP(A2237,'Cadastro-Estoque'!A:G,1,FALSE)),"Produto não cadastrado",VLOOKUP(A2237,'Cadastro-Estoque'!A:G,4,FALSE)))</f>
        <v/>
      </c>
      <c r="G2237" s="2" t="str">
        <f>IF(ISBLANK(A2237),"",IF(ISERROR(VLOOKUP(A2237,'Cadastro-Estoque'!A:G,1,FALSE)),"Produto não cadastrado",VLOOKUP(A2237,'Cadastro-Estoque'!A:G,2,FALSE)))</f>
        <v/>
      </c>
      <c r="H2237" s="2" t="str">
        <f>IF(ISERROR(VLOOKUP(A2237,'Cadastro-Estoque'!A:G,1,FALSE)),"",VLOOKUP(A2237,'Cadastro-Estoque'!A:G,3,FALSE))</f>
        <v/>
      </c>
    </row>
    <row r="2238" spans="5:8" ht="18.75" customHeight="1" x14ac:dyDescent="0.25">
      <c r="E2238" s="2" t="str">
        <f t="shared" si="34"/>
        <v/>
      </c>
      <c r="F2238" s="2" t="str">
        <f>IF(ISBLANK(A2238),"",IF(ISERROR(VLOOKUP(A2238,'Cadastro-Estoque'!A:G,1,FALSE)),"Produto não cadastrado",VLOOKUP(A2238,'Cadastro-Estoque'!A:G,4,FALSE)))</f>
        <v/>
      </c>
      <c r="G2238" s="2" t="str">
        <f>IF(ISBLANK(A2238),"",IF(ISERROR(VLOOKUP(A2238,'Cadastro-Estoque'!A:G,1,FALSE)),"Produto não cadastrado",VLOOKUP(A2238,'Cadastro-Estoque'!A:G,2,FALSE)))</f>
        <v/>
      </c>
      <c r="H2238" s="2" t="str">
        <f>IF(ISERROR(VLOOKUP(A2238,'Cadastro-Estoque'!A:G,1,FALSE)),"",VLOOKUP(A2238,'Cadastro-Estoque'!A:G,3,FALSE))</f>
        <v/>
      </c>
    </row>
    <row r="2239" spans="5:8" ht="18.75" customHeight="1" x14ac:dyDescent="0.25">
      <c r="E2239" s="2" t="str">
        <f t="shared" si="34"/>
        <v/>
      </c>
      <c r="F2239" s="2" t="str">
        <f>IF(ISBLANK(A2239),"",IF(ISERROR(VLOOKUP(A2239,'Cadastro-Estoque'!A:G,1,FALSE)),"Produto não cadastrado",VLOOKUP(A2239,'Cadastro-Estoque'!A:G,4,FALSE)))</f>
        <v/>
      </c>
      <c r="G2239" s="2" t="str">
        <f>IF(ISBLANK(A2239),"",IF(ISERROR(VLOOKUP(A2239,'Cadastro-Estoque'!A:G,1,FALSE)),"Produto não cadastrado",VLOOKUP(A2239,'Cadastro-Estoque'!A:G,2,FALSE)))</f>
        <v/>
      </c>
      <c r="H2239" s="2" t="str">
        <f>IF(ISERROR(VLOOKUP(A2239,'Cadastro-Estoque'!A:G,1,FALSE)),"",VLOOKUP(A2239,'Cadastro-Estoque'!A:G,3,FALSE))</f>
        <v/>
      </c>
    </row>
    <row r="2240" spans="5:8" ht="18.75" customHeight="1" x14ac:dyDescent="0.25">
      <c r="E2240" s="2" t="str">
        <f t="shared" si="34"/>
        <v/>
      </c>
      <c r="F2240" s="2" t="str">
        <f>IF(ISBLANK(A2240),"",IF(ISERROR(VLOOKUP(A2240,'Cadastro-Estoque'!A:G,1,FALSE)),"Produto não cadastrado",VLOOKUP(A2240,'Cadastro-Estoque'!A:G,4,FALSE)))</f>
        <v/>
      </c>
      <c r="G2240" s="2" t="str">
        <f>IF(ISBLANK(A2240),"",IF(ISERROR(VLOOKUP(A2240,'Cadastro-Estoque'!A:G,1,FALSE)),"Produto não cadastrado",VLOOKUP(A2240,'Cadastro-Estoque'!A:G,2,FALSE)))</f>
        <v/>
      </c>
      <c r="H2240" s="2" t="str">
        <f>IF(ISERROR(VLOOKUP(A2240,'Cadastro-Estoque'!A:G,1,FALSE)),"",VLOOKUP(A2240,'Cadastro-Estoque'!A:G,3,FALSE))</f>
        <v/>
      </c>
    </row>
    <row r="2241" spans="5:8" ht="18.75" customHeight="1" x14ac:dyDescent="0.25">
      <c r="E2241" s="2" t="str">
        <f t="shared" si="34"/>
        <v/>
      </c>
      <c r="F2241" s="2" t="str">
        <f>IF(ISBLANK(A2241),"",IF(ISERROR(VLOOKUP(A2241,'Cadastro-Estoque'!A:G,1,FALSE)),"Produto não cadastrado",VLOOKUP(A2241,'Cadastro-Estoque'!A:G,4,FALSE)))</f>
        <v/>
      </c>
      <c r="G2241" s="2" t="str">
        <f>IF(ISBLANK(A2241),"",IF(ISERROR(VLOOKUP(A2241,'Cadastro-Estoque'!A:G,1,FALSE)),"Produto não cadastrado",VLOOKUP(A2241,'Cadastro-Estoque'!A:G,2,FALSE)))</f>
        <v/>
      </c>
      <c r="H2241" s="2" t="str">
        <f>IF(ISERROR(VLOOKUP(A2241,'Cadastro-Estoque'!A:G,1,FALSE)),"",VLOOKUP(A2241,'Cadastro-Estoque'!A:G,3,FALSE))</f>
        <v/>
      </c>
    </row>
    <row r="2242" spans="5:8" ht="18.75" customHeight="1" x14ac:dyDescent="0.25">
      <c r="E2242" s="2" t="str">
        <f t="shared" si="34"/>
        <v/>
      </c>
      <c r="F2242" s="2" t="str">
        <f>IF(ISBLANK(A2242),"",IF(ISERROR(VLOOKUP(A2242,'Cadastro-Estoque'!A:G,1,FALSE)),"Produto não cadastrado",VLOOKUP(A2242,'Cadastro-Estoque'!A:G,4,FALSE)))</f>
        <v/>
      </c>
      <c r="G2242" s="2" t="str">
        <f>IF(ISBLANK(A2242),"",IF(ISERROR(VLOOKUP(A2242,'Cadastro-Estoque'!A:G,1,FALSE)),"Produto não cadastrado",VLOOKUP(A2242,'Cadastro-Estoque'!A:G,2,FALSE)))</f>
        <v/>
      </c>
      <c r="H2242" s="2" t="str">
        <f>IF(ISERROR(VLOOKUP(A2242,'Cadastro-Estoque'!A:G,1,FALSE)),"",VLOOKUP(A2242,'Cadastro-Estoque'!A:G,3,FALSE))</f>
        <v/>
      </c>
    </row>
    <row r="2243" spans="5:8" ht="18.75" customHeight="1" x14ac:dyDescent="0.25">
      <c r="E2243" s="2" t="str">
        <f t="shared" ref="E2243:E2306" si="35">IF(ISBLANK(A2243),"",C2243*D2243)</f>
        <v/>
      </c>
      <c r="F2243" s="2" t="str">
        <f>IF(ISBLANK(A2243),"",IF(ISERROR(VLOOKUP(A2243,'Cadastro-Estoque'!A:G,1,FALSE)),"Produto não cadastrado",VLOOKUP(A2243,'Cadastro-Estoque'!A:G,4,FALSE)))</f>
        <v/>
      </c>
      <c r="G2243" s="2" t="str">
        <f>IF(ISBLANK(A2243),"",IF(ISERROR(VLOOKUP(A2243,'Cadastro-Estoque'!A:G,1,FALSE)),"Produto não cadastrado",VLOOKUP(A2243,'Cadastro-Estoque'!A:G,2,FALSE)))</f>
        <v/>
      </c>
      <c r="H2243" s="2" t="str">
        <f>IF(ISERROR(VLOOKUP(A2243,'Cadastro-Estoque'!A:G,1,FALSE)),"",VLOOKUP(A2243,'Cadastro-Estoque'!A:G,3,FALSE))</f>
        <v/>
      </c>
    </row>
    <row r="2244" spans="5:8" ht="18.75" customHeight="1" x14ac:dyDescent="0.25">
      <c r="E2244" s="2" t="str">
        <f t="shared" si="35"/>
        <v/>
      </c>
      <c r="F2244" s="2" t="str">
        <f>IF(ISBLANK(A2244),"",IF(ISERROR(VLOOKUP(A2244,'Cadastro-Estoque'!A:G,1,FALSE)),"Produto não cadastrado",VLOOKUP(A2244,'Cadastro-Estoque'!A:G,4,FALSE)))</f>
        <v/>
      </c>
      <c r="G2244" s="2" t="str">
        <f>IF(ISBLANK(A2244),"",IF(ISERROR(VLOOKUP(A2244,'Cadastro-Estoque'!A:G,1,FALSE)),"Produto não cadastrado",VLOOKUP(A2244,'Cadastro-Estoque'!A:G,2,FALSE)))</f>
        <v/>
      </c>
      <c r="H2244" s="2" t="str">
        <f>IF(ISERROR(VLOOKUP(A2244,'Cadastro-Estoque'!A:G,1,FALSE)),"",VLOOKUP(A2244,'Cadastro-Estoque'!A:G,3,FALSE))</f>
        <v/>
      </c>
    </row>
    <row r="2245" spans="5:8" ht="18.75" customHeight="1" x14ac:dyDescent="0.25">
      <c r="E2245" s="2" t="str">
        <f t="shared" si="35"/>
        <v/>
      </c>
      <c r="F2245" s="2" t="str">
        <f>IF(ISBLANK(A2245),"",IF(ISERROR(VLOOKUP(A2245,'Cadastro-Estoque'!A:G,1,FALSE)),"Produto não cadastrado",VLOOKUP(A2245,'Cadastro-Estoque'!A:G,4,FALSE)))</f>
        <v/>
      </c>
      <c r="G2245" s="2" t="str">
        <f>IF(ISBLANK(A2245),"",IF(ISERROR(VLOOKUP(A2245,'Cadastro-Estoque'!A:G,1,FALSE)),"Produto não cadastrado",VLOOKUP(A2245,'Cadastro-Estoque'!A:G,2,FALSE)))</f>
        <v/>
      </c>
      <c r="H2245" s="2" t="str">
        <f>IF(ISERROR(VLOOKUP(A2245,'Cadastro-Estoque'!A:G,1,FALSE)),"",VLOOKUP(A2245,'Cadastro-Estoque'!A:G,3,FALSE))</f>
        <v/>
      </c>
    </row>
    <row r="2246" spans="5:8" ht="18.75" customHeight="1" x14ac:dyDescent="0.25">
      <c r="E2246" s="2" t="str">
        <f t="shared" si="35"/>
        <v/>
      </c>
      <c r="F2246" s="2" t="str">
        <f>IF(ISBLANK(A2246),"",IF(ISERROR(VLOOKUP(A2246,'Cadastro-Estoque'!A:G,1,FALSE)),"Produto não cadastrado",VLOOKUP(A2246,'Cadastro-Estoque'!A:G,4,FALSE)))</f>
        <v/>
      </c>
      <c r="G2246" s="2" t="str">
        <f>IF(ISBLANK(A2246),"",IF(ISERROR(VLOOKUP(A2246,'Cadastro-Estoque'!A:G,1,FALSE)),"Produto não cadastrado",VLOOKUP(A2246,'Cadastro-Estoque'!A:G,2,FALSE)))</f>
        <v/>
      </c>
      <c r="H2246" s="2" t="str">
        <f>IF(ISERROR(VLOOKUP(A2246,'Cadastro-Estoque'!A:G,1,FALSE)),"",VLOOKUP(A2246,'Cadastro-Estoque'!A:G,3,FALSE))</f>
        <v/>
      </c>
    </row>
    <row r="2247" spans="5:8" ht="18.75" customHeight="1" x14ac:dyDescent="0.25">
      <c r="E2247" s="2" t="str">
        <f t="shared" si="35"/>
        <v/>
      </c>
      <c r="F2247" s="2" t="str">
        <f>IF(ISBLANK(A2247),"",IF(ISERROR(VLOOKUP(A2247,'Cadastro-Estoque'!A:G,1,FALSE)),"Produto não cadastrado",VLOOKUP(A2247,'Cadastro-Estoque'!A:G,4,FALSE)))</f>
        <v/>
      </c>
      <c r="G2247" s="2" t="str">
        <f>IF(ISBLANK(A2247),"",IF(ISERROR(VLOOKUP(A2247,'Cadastro-Estoque'!A:G,1,FALSE)),"Produto não cadastrado",VLOOKUP(A2247,'Cadastro-Estoque'!A:G,2,FALSE)))</f>
        <v/>
      </c>
      <c r="H2247" s="2" t="str">
        <f>IF(ISERROR(VLOOKUP(A2247,'Cadastro-Estoque'!A:G,1,FALSE)),"",VLOOKUP(A2247,'Cadastro-Estoque'!A:G,3,FALSE))</f>
        <v/>
      </c>
    </row>
    <row r="2248" spans="5:8" ht="18.75" customHeight="1" x14ac:dyDescent="0.25">
      <c r="E2248" s="2" t="str">
        <f t="shared" si="35"/>
        <v/>
      </c>
      <c r="F2248" s="2" t="str">
        <f>IF(ISBLANK(A2248),"",IF(ISERROR(VLOOKUP(A2248,'Cadastro-Estoque'!A:G,1,FALSE)),"Produto não cadastrado",VLOOKUP(A2248,'Cadastro-Estoque'!A:G,4,FALSE)))</f>
        <v/>
      </c>
      <c r="G2248" s="2" t="str">
        <f>IF(ISBLANK(A2248),"",IF(ISERROR(VLOOKUP(A2248,'Cadastro-Estoque'!A:G,1,FALSE)),"Produto não cadastrado",VLOOKUP(A2248,'Cadastro-Estoque'!A:G,2,FALSE)))</f>
        <v/>
      </c>
      <c r="H2248" s="2" t="str">
        <f>IF(ISERROR(VLOOKUP(A2248,'Cadastro-Estoque'!A:G,1,FALSE)),"",VLOOKUP(A2248,'Cadastro-Estoque'!A:G,3,FALSE))</f>
        <v/>
      </c>
    </row>
    <row r="2249" spans="5:8" ht="18.75" customHeight="1" x14ac:dyDescent="0.25">
      <c r="E2249" s="2" t="str">
        <f t="shared" si="35"/>
        <v/>
      </c>
      <c r="F2249" s="2" t="str">
        <f>IF(ISBLANK(A2249),"",IF(ISERROR(VLOOKUP(A2249,'Cadastro-Estoque'!A:G,1,FALSE)),"Produto não cadastrado",VLOOKUP(A2249,'Cadastro-Estoque'!A:G,4,FALSE)))</f>
        <v/>
      </c>
      <c r="G2249" s="2" t="str">
        <f>IF(ISBLANK(A2249),"",IF(ISERROR(VLOOKUP(A2249,'Cadastro-Estoque'!A:G,1,FALSE)),"Produto não cadastrado",VLOOKUP(A2249,'Cadastro-Estoque'!A:G,2,FALSE)))</f>
        <v/>
      </c>
      <c r="H2249" s="2" t="str">
        <f>IF(ISERROR(VLOOKUP(A2249,'Cadastro-Estoque'!A:G,1,FALSE)),"",VLOOKUP(A2249,'Cadastro-Estoque'!A:G,3,FALSE))</f>
        <v/>
      </c>
    </row>
    <row r="2250" spans="5:8" ht="18.75" customHeight="1" x14ac:dyDescent="0.25">
      <c r="E2250" s="2" t="str">
        <f t="shared" si="35"/>
        <v/>
      </c>
      <c r="F2250" s="2" t="str">
        <f>IF(ISBLANK(A2250),"",IF(ISERROR(VLOOKUP(A2250,'Cadastro-Estoque'!A:G,1,FALSE)),"Produto não cadastrado",VLOOKUP(A2250,'Cadastro-Estoque'!A:G,4,FALSE)))</f>
        <v/>
      </c>
      <c r="G2250" s="2" t="str">
        <f>IF(ISBLANK(A2250),"",IF(ISERROR(VLOOKUP(A2250,'Cadastro-Estoque'!A:G,1,FALSE)),"Produto não cadastrado",VLOOKUP(A2250,'Cadastro-Estoque'!A:G,2,FALSE)))</f>
        <v/>
      </c>
      <c r="H2250" s="2" t="str">
        <f>IF(ISERROR(VLOOKUP(A2250,'Cadastro-Estoque'!A:G,1,FALSE)),"",VLOOKUP(A2250,'Cadastro-Estoque'!A:G,3,FALSE))</f>
        <v/>
      </c>
    </row>
    <row r="2251" spans="5:8" ht="18.75" customHeight="1" x14ac:dyDescent="0.25">
      <c r="E2251" s="2" t="str">
        <f t="shared" si="35"/>
        <v/>
      </c>
      <c r="F2251" s="2" t="str">
        <f>IF(ISBLANK(A2251),"",IF(ISERROR(VLOOKUP(A2251,'Cadastro-Estoque'!A:G,1,FALSE)),"Produto não cadastrado",VLOOKUP(A2251,'Cadastro-Estoque'!A:G,4,FALSE)))</f>
        <v/>
      </c>
      <c r="G2251" s="2" t="str">
        <f>IF(ISBLANK(A2251),"",IF(ISERROR(VLOOKUP(A2251,'Cadastro-Estoque'!A:G,1,FALSE)),"Produto não cadastrado",VLOOKUP(A2251,'Cadastro-Estoque'!A:G,2,FALSE)))</f>
        <v/>
      </c>
      <c r="H2251" s="2" t="str">
        <f>IF(ISERROR(VLOOKUP(A2251,'Cadastro-Estoque'!A:G,1,FALSE)),"",VLOOKUP(A2251,'Cadastro-Estoque'!A:G,3,FALSE))</f>
        <v/>
      </c>
    </row>
    <row r="2252" spans="5:8" ht="18.75" customHeight="1" x14ac:dyDescent="0.25">
      <c r="E2252" s="2" t="str">
        <f t="shared" si="35"/>
        <v/>
      </c>
      <c r="F2252" s="2" t="str">
        <f>IF(ISBLANK(A2252),"",IF(ISERROR(VLOOKUP(A2252,'Cadastro-Estoque'!A:G,1,FALSE)),"Produto não cadastrado",VLOOKUP(A2252,'Cadastro-Estoque'!A:G,4,FALSE)))</f>
        <v/>
      </c>
      <c r="G2252" s="2" t="str">
        <f>IF(ISBLANK(A2252),"",IF(ISERROR(VLOOKUP(A2252,'Cadastro-Estoque'!A:G,1,FALSE)),"Produto não cadastrado",VLOOKUP(A2252,'Cadastro-Estoque'!A:G,2,FALSE)))</f>
        <v/>
      </c>
      <c r="H2252" s="2" t="str">
        <f>IF(ISERROR(VLOOKUP(A2252,'Cadastro-Estoque'!A:G,1,FALSE)),"",VLOOKUP(A2252,'Cadastro-Estoque'!A:G,3,FALSE))</f>
        <v/>
      </c>
    </row>
    <row r="2253" spans="5:8" ht="18.75" customHeight="1" x14ac:dyDescent="0.25">
      <c r="E2253" s="2" t="str">
        <f t="shared" si="35"/>
        <v/>
      </c>
      <c r="F2253" s="2" t="str">
        <f>IF(ISBLANK(A2253),"",IF(ISERROR(VLOOKUP(A2253,'Cadastro-Estoque'!A:G,1,FALSE)),"Produto não cadastrado",VLOOKUP(A2253,'Cadastro-Estoque'!A:G,4,FALSE)))</f>
        <v/>
      </c>
      <c r="G2253" s="2" t="str">
        <f>IF(ISBLANK(A2253),"",IF(ISERROR(VLOOKUP(A2253,'Cadastro-Estoque'!A:G,1,FALSE)),"Produto não cadastrado",VLOOKUP(A2253,'Cadastro-Estoque'!A:G,2,FALSE)))</f>
        <v/>
      </c>
      <c r="H2253" s="2" t="str">
        <f>IF(ISERROR(VLOOKUP(A2253,'Cadastro-Estoque'!A:G,1,FALSE)),"",VLOOKUP(A2253,'Cadastro-Estoque'!A:G,3,FALSE))</f>
        <v/>
      </c>
    </row>
    <row r="2254" spans="5:8" ht="18.75" customHeight="1" x14ac:dyDescent="0.25">
      <c r="E2254" s="2" t="str">
        <f t="shared" si="35"/>
        <v/>
      </c>
      <c r="F2254" s="2" t="str">
        <f>IF(ISBLANK(A2254),"",IF(ISERROR(VLOOKUP(A2254,'Cadastro-Estoque'!A:G,1,FALSE)),"Produto não cadastrado",VLOOKUP(A2254,'Cadastro-Estoque'!A:G,4,FALSE)))</f>
        <v/>
      </c>
      <c r="G2254" s="2" t="str">
        <f>IF(ISBLANK(A2254),"",IF(ISERROR(VLOOKUP(A2254,'Cadastro-Estoque'!A:G,1,FALSE)),"Produto não cadastrado",VLOOKUP(A2254,'Cadastro-Estoque'!A:G,2,FALSE)))</f>
        <v/>
      </c>
      <c r="H2254" s="2" t="str">
        <f>IF(ISERROR(VLOOKUP(A2254,'Cadastro-Estoque'!A:G,1,FALSE)),"",VLOOKUP(A2254,'Cadastro-Estoque'!A:G,3,FALSE))</f>
        <v/>
      </c>
    </row>
    <row r="2255" spans="5:8" ht="18.75" customHeight="1" x14ac:dyDescent="0.25">
      <c r="E2255" s="2" t="str">
        <f t="shared" si="35"/>
        <v/>
      </c>
      <c r="F2255" s="2" t="str">
        <f>IF(ISBLANK(A2255),"",IF(ISERROR(VLOOKUP(A2255,'Cadastro-Estoque'!A:G,1,FALSE)),"Produto não cadastrado",VLOOKUP(A2255,'Cadastro-Estoque'!A:G,4,FALSE)))</f>
        <v/>
      </c>
      <c r="G2255" s="2" t="str">
        <f>IF(ISBLANK(A2255),"",IF(ISERROR(VLOOKUP(A2255,'Cadastro-Estoque'!A:G,1,FALSE)),"Produto não cadastrado",VLOOKUP(A2255,'Cadastro-Estoque'!A:G,2,FALSE)))</f>
        <v/>
      </c>
      <c r="H2255" s="2" t="str">
        <f>IF(ISERROR(VLOOKUP(A2255,'Cadastro-Estoque'!A:G,1,FALSE)),"",VLOOKUP(A2255,'Cadastro-Estoque'!A:G,3,FALSE))</f>
        <v/>
      </c>
    </row>
    <row r="2256" spans="5:8" ht="18.75" customHeight="1" x14ac:dyDescent="0.25">
      <c r="E2256" s="2" t="str">
        <f t="shared" si="35"/>
        <v/>
      </c>
      <c r="F2256" s="2" t="str">
        <f>IF(ISBLANK(A2256),"",IF(ISERROR(VLOOKUP(A2256,'Cadastro-Estoque'!A:G,1,FALSE)),"Produto não cadastrado",VLOOKUP(A2256,'Cadastro-Estoque'!A:G,4,FALSE)))</f>
        <v/>
      </c>
      <c r="G2256" s="2" t="str">
        <f>IF(ISBLANK(A2256),"",IF(ISERROR(VLOOKUP(A2256,'Cadastro-Estoque'!A:G,1,FALSE)),"Produto não cadastrado",VLOOKUP(A2256,'Cadastro-Estoque'!A:G,2,FALSE)))</f>
        <v/>
      </c>
      <c r="H2256" s="2" t="str">
        <f>IF(ISERROR(VLOOKUP(A2256,'Cadastro-Estoque'!A:G,1,FALSE)),"",VLOOKUP(A2256,'Cadastro-Estoque'!A:G,3,FALSE))</f>
        <v/>
      </c>
    </row>
    <row r="2257" spans="5:8" ht="18.75" customHeight="1" x14ac:dyDescent="0.25">
      <c r="E2257" s="2" t="str">
        <f t="shared" si="35"/>
        <v/>
      </c>
      <c r="F2257" s="2" t="str">
        <f>IF(ISBLANK(A2257),"",IF(ISERROR(VLOOKUP(A2257,'Cadastro-Estoque'!A:G,1,FALSE)),"Produto não cadastrado",VLOOKUP(A2257,'Cadastro-Estoque'!A:G,4,FALSE)))</f>
        <v/>
      </c>
      <c r="G2257" s="2" t="str">
        <f>IF(ISBLANK(A2257),"",IF(ISERROR(VLOOKUP(A2257,'Cadastro-Estoque'!A:G,1,FALSE)),"Produto não cadastrado",VLOOKUP(A2257,'Cadastro-Estoque'!A:G,2,FALSE)))</f>
        <v/>
      </c>
      <c r="H2257" s="2" t="str">
        <f>IF(ISERROR(VLOOKUP(A2257,'Cadastro-Estoque'!A:G,1,FALSE)),"",VLOOKUP(A2257,'Cadastro-Estoque'!A:G,3,FALSE))</f>
        <v/>
      </c>
    </row>
    <row r="2258" spans="5:8" ht="18.75" customHeight="1" x14ac:dyDescent="0.25">
      <c r="E2258" s="2" t="str">
        <f t="shared" si="35"/>
        <v/>
      </c>
      <c r="F2258" s="2" t="str">
        <f>IF(ISBLANK(A2258),"",IF(ISERROR(VLOOKUP(A2258,'Cadastro-Estoque'!A:G,1,FALSE)),"Produto não cadastrado",VLOOKUP(A2258,'Cadastro-Estoque'!A:G,4,FALSE)))</f>
        <v/>
      </c>
      <c r="G2258" s="2" t="str">
        <f>IF(ISBLANK(A2258),"",IF(ISERROR(VLOOKUP(A2258,'Cadastro-Estoque'!A:G,1,FALSE)),"Produto não cadastrado",VLOOKUP(A2258,'Cadastro-Estoque'!A:G,2,FALSE)))</f>
        <v/>
      </c>
      <c r="H2258" s="2" t="str">
        <f>IF(ISERROR(VLOOKUP(A2258,'Cadastro-Estoque'!A:G,1,FALSE)),"",VLOOKUP(A2258,'Cadastro-Estoque'!A:G,3,FALSE))</f>
        <v/>
      </c>
    </row>
    <row r="2259" spans="5:8" ht="18.75" customHeight="1" x14ac:dyDescent="0.25">
      <c r="E2259" s="2" t="str">
        <f t="shared" si="35"/>
        <v/>
      </c>
      <c r="F2259" s="2" t="str">
        <f>IF(ISBLANK(A2259),"",IF(ISERROR(VLOOKUP(A2259,'Cadastro-Estoque'!A:G,1,FALSE)),"Produto não cadastrado",VLOOKUP(A2259,'Cadastro-Estoque'!A:G,4,FALSE)))</f>
        <v/>
      </c>
      <c r="G2259" s="2" t="str">
        <f>IF(ISBLANK(A2259),"",IF(ISERROR(VLOOKUP(A2259,'Cadastro-Estoque'!A:G,1,FALSE)),"Produto não cadastrado",VLOOKUP(A2259,'Cadastro-Estoque'!A:G,2,FALSE)))</f>
        <v/>
      </c>
      <c r="H2259" s="2" t="str">
        <f>IF(ISERROR(VLOOKUP(A2259,'Cadastro-Estoque'!A:G,1,FALSE)),"",VLOOKUP(A2259,'Cadastro-Estoque'!A:G,3,FALSE))</f>
        <v/>
      </c>
    </row>
    <row r="2260" spans="5:8" ht="18.75" customHeight="1" x14ac:dyDescent="0.25">
      <c r="E2260" s="2" t="str">
        <f t="shared" si="35"/>
        <v/>
      </c>
      <c r="F2260" s="2" t="str">
        <f>IF(ISBLANK(A2260),"",IF(ISERROR(VLOOKUP(A2260,'Cadastro-Estoque'!A:G,1,FALSE)),"Produto não cadastrado",VLOOKUP(A2260,'Cadastro-Estoque'!A:G,4,FALSE)))</f>
        <v/>
      </c>
      <c r="G2260" s="2" t="str">
        <f>IF(ISBLANK(A2260),"",IF(ISERROR(VLOOKUP(A2260,'Cadastro-Estoque'!A:G,1,FALSE)),"Produto não cadastrado",VLOOKUP(A2260,'Cadastro-Estoque'!A:G,2,FALSE)))</f>
        <v/>
      </c>
      <c r="H2260" s="2" t="str">
        <f>IF(ISERROR(VLOOKUP(A2260,'Cadastro-Estoque'!A:G,1,FALSE)),"",VLOOKUP(A2260,'Cadastro-Estoque'!A:G,3,FALSE))</f>
        <v/>
      </c>
    </row>
    <row r="2261" spans="5:8" ht="18.75" customHeight="1" x14ac:dyDescent="0.25">
      <c r="E2261" s="2" t="str">
        <f t="shared" si="35"/>
        <v/>
      </c>
      <c r="F2261" s="2" t="str">
        <f>IF(ISBLANK(A2261),"",IF(ISERROR(VLOOKUP(A2261,'Cadastro-Estoque'!A:G,1,FALSE)),"Produto não cadastrado",VLOOKUP(A2261,'Cadastro-Estoque'!A:G,4,FALSE)))</f>
        <v/>
      </c>
      <c r="G2261" s="2" t="str">
        <f>IF(ISBLANK(A2261),"",IF(ISERROR(VLOOKUP(A2261,'Cadastro-Estoque'!A:G,1,FALSE)),"Produto não cadastrado",VLOOKUP(A2261,'Cadastro-Estoque'!A:G,2,FALSE)))</f>
        <v/>
      </c>
      <c r="H2261" s="2" t="str">
        <f>IF(ISERROR(VLOOKUP(A2261,'Cadastro-Estoque'!A:G,1,FALSE)),"",VLOOKUP(A2261,'Cadastro-Estoque'!A:G,3,FALSE))</f>
        <v/>
      </c>
    </row>
    <row r="2262" spans="5:8" ht="18.75" customHeight="1" x14ac:dyDescent="0.25">
      <c r="E2262" s="2" t="str">
        <f t="shared" si="35"/>
        <v/>
      </c>
      <c r="F2262" s="2" t="str">
        <f>IF(ISBLANK(A2262),"",IF(ISERROR(VLOOKUP(A2262,'Cadastro-Estoque'!A:G,1,FALSE)),"Produto não cadastrado",VLOOKUP(A2262,'Cadastro-Estoque'!A:G,4,FALSE)))</f>
        <v/>
      </c>
      <c r="G2262" s="2" t="str">
        <f>IF(ISBLANK(A2262),"",IF(ISERROR(VLOOKUP(A2262,'Cadastro-Estoque'!A:G,1,FALSE)),"Produto não cadastrado",VLOOKUP(A2262,'Cadastro-Estoque'!A:G,2,FALSE)))</f>
        <v/>
      </c>
      <c r="H2262" s="2" t="str">
        <f>IF(ISERROR(VLOOKUP(A2262,'Cadastro-Estoque'!A:G,1,FALSE)),"",VLOOKUP(A2262,'Cadastro-Estoque'!A:G,3,FALSE))</f>
        <v/>
      </c>
    </row>
    <row r="2263" spans="5:8" ht="18.75" customHeight="1" x14ac:dyDescent="0.25">
      <c r="E2263" s="2" t="str">
        <f t="shared" si="35"/>
        <v/>
      </c>
      <c r="F2263" s="2" t="str">
        <f>IF(ISBLANK(A2263),"",IF(ISERROR(VLOOKUP(A2263,'Cadastro-Estoque'!A:G,1,FALSE)),"Produto não cadastrado",VLOOKUP(A2263,'Cadastro-Estoque'!A:G,4,FALSE)))</f>
        <v/>
      </c>
      <c r="G2263" s="2" t="str">
        <f>IF(ISBLANK(A2263),"",IF(ISERROR(VLOOKUP(A2263,'Cadastro-Estoque'!A:G,1,FALSE)),"Produto não cadastrado",VLOOKUP(A2263,'Cadastro-Estoque'!A:G,2,FALSE)))</f>
        <v/>
      </c>
      <c r="H2263" s="2" t="str">
        <f>IF(ISERROR(VLOOKUP(A2263,'Cadastro-Estoque'!A:G,1,FALSE)),"",VLOOKUP(A2263,'Cadastro-Estoque'!A:G,3,FALSE))</f>
        <v/>
      </c>
    </row>
    <row r="2264" spans="5:8" ht="18.75" customHeight="1" x14ac:dyDescent="0.25">
      <c r="E2264" s="2" t="str">
        <f t="shared" si="35"/>
        <v/>
      </c>
      <c r="F2264" s="2" t="str">
        <f>IF(ISBLANK(A2264),"",IF(ISERROR(VLOOKUP(A2264,'Cadastro-Estoque'!A:G,1,FALSE)),"Produto não cadastrado",VLOOKUP(A2264,'Cadastro-Estoque'!A:G,4,FALSE)))</f>
        <v/>
      </c>
      <c r="G2264" s="2" t="str">
        <f>IF(ISBLANK(A2264),"",IF(ISERROR(VLOOKUP(A2264,'Cadastro-Estoque'!A:G,1,FALSE)),"Produto não cadastrado",VLOOKUP(A2264,'Cadastro-Estoque'!A:G,2,FALSE)))</f>
        <v/>
      </c>
      <c r="H2264" s="2" t="str">
        <f>IF(ISERROR(VLOOKUP(A2264,'Cadastro-Estoque'!A:G,1,FALSE)),"",VLOOKUP(A2264,'Cadastro-Estoque'!A:G,3,FALSE))</f>
        <v/>
      </c>
    </row>
    <row r="2265" spans="5:8" ht="18.75" customHeight="1" x14ac:dyDescent="0.25">
      <c r="E2265" s="2" t="str">
        <f t="shared" si="35"/>
        <v/>
      </c>
      <c r="F2265" s="2" t="str">
        <f>IF(ISBLANK(A2265),"",IF(ISERROR(VLOOKUP(A2265,'Cadastro-Estoque'!A:G,1,FALSE)),"Produto não cadastrado",VLOOKUP(A2265,'Cadastro-Estoque'!A:G,4,FALSE)))</f>
        <v/>
      </c>
      <c r="G2265" s="2" t="str">
        <f>IF(ISBLANK(A2265),"",IF(ISERROR(VLOOKUP(A2265,'Cadastro-Estoque'!A:G,1,FALSE)),"Produto não cadastrado",VLOOKUP(A2265,'Cadastro-Estoque'!A:G,2,FALSE)))</f>
        <v/>
      </c>
      <c r="H2265" s="2" t="str">
        <f>IF(ISERROR(VLOOKUP(A2265,'Cadastro-Estoque'!A:G,1,FALSE)),"",VLOOKUP(A2265,'Cadastro-Estoque'!A:G,3,FALSE))</f>
        <v/>
      </c>
    </row>
    <row r="2266" spans="5:8" ht="18.75" customHeight="1" x14ac:dyDescent="0.25">
      <c r="E2266" s="2" t="str">
        <f t="shared" si="35"/>
        <v/>
      </c>
      <c r="F2266" s="2" t="str">
        <f>IF(ISBLANK(A2266),"",IF(ISERROR(VLOOKUP(A2266,'Cadastro-Estoque'!A:G,1,FALSE)),"Produto não cadastrado",VLOOKUP(A2266,'Cadastro-Estoque'!A:G,4,FALSE)))</f>
        <v/>
      </c>
      <c r="G2266" s="2" t="str">
        <f>IF(ISBLANK(A2266),"",IF(ISERROR(VLOOKUP(A2266,'Cadastro-Estoque'!A:G,1,FALSE)),"Produto não cadastrado",VLOOKUP(A2266,'Cadastro-Estoque'!A:G,2,FALSE)))</f>
        <v/>
      </c>
      <c r="H2266" s="2" t="str">
        <f>IF(ISERROR(VLOOKUP(A2266,'Cadastro-Estoque'!A:G,1,FALSE)),"",VLOOKUP(A2266,'Cadastro-Estoque'!A:G,3,FALSE))</f>
        <v/>
      </c>
    </row>
    <row r="2267" spans="5:8" ht="18.75" customHeight="1" x14ac:dyDescent="0.25">
      <c r="E2267" s="2" t="str">
        <f t="shared" si="35"/>
        <v/>
      </c>
      <c r="F2267" s="2" t="str">
        <f>IF(ISBLANK(A2267),"",IF(ISERROR(VLOOKUP(A2267,'Cadastro-Estoque'!A:G,1,FALSE)),"Produto não cadastrado",VLOOKUP(A2267,'Cadastro-Estoque'!A:G,4,FALSE)))</f>
        <v/>
      </c>
      <c r="G2267" s="2" t="str">
        <f>IF(ISBLANK(A2267),"",IF(ISERROR(VLOOKUP(A2267,'Cadastro-Estoque'!A:G,1,FALSE)),"Produto não cadastrado",VLOOKUP(A2267,'Cadastro-Estoque'!A:G,2,FALSE)))</f>
        <v/>
      </c>
      <c r="H2267" s="2" t="str">
        <f>IF(ISERROR(VLOOKUP(A2267,'Cadastro-Estoque'!A:G,1,FALSE)),"",VLOOKUP(A2267,'Cadastro-Estoque'!A:G,3,FALSE))</f>
        <v/>
      </c>
    </row>
    <row r="2268" spans="5:8" ht="18.75" customHeight="1" x14ac:dyDescent="0.25">
      <c r="E2268" s="2" t="str">
        <f t="shared" si="35"/>
        <v/>
      </c>
      <c r="F2268" s="2" t="str">
        <f>IF(ISBLANK(A2268),"",IF(ISERROR(VLOOKUP(A2268,'Cadastro-Estoque'!A:G,1,FALSE)),"Produto não cadastrado",VLOOKUP(A2268,'Cadastro-Estoque'!A:G,4,FALSE)))</f>
        <v/>
      </c>
      <c r="G2268" s="2" t="str">
        <f>IF(ISBLANK(A2268),"",IF(ISERROR(VLOOKUP(A2268,'Cadastro-Estoque'!A:G,1,FALSE)),"Produto não cadastrado",VLOOKUP(A2268,'Cadastro-Estoque'!A:G,2,FALSE)))</f>
        <v/>
      </c>
      <c r="H2268" s="2" t="str">
        <f>IF(ISERROR(VLOOKUP(A2268,'Cadastro-Estoque'!A:G,1,FALSE)),"",VLOOKUP(A2268,'Cadastro-Estoque'!A:G,3,FALSE))</f>
        <v/>
      </c>
    </row>
    <row r="2269" spans="5:8" ht="18.75" customHeight="1" x14ac:dyDescent="0.25">
      <c r="E2269" s="2" t="str">
        <f t="shared" si="35"/>
        <v/>
      </c>
      <c r="F2269" s="2" t="str">
        <f>IF(ISBLANK(A2269),"",IF(ISERROR(VLOOKUP(A2269,'Cadastro-Estoque'!A:G,1,FALSE)),"Produto não cadastrado",VLOOKUP(A2269,'Cadastro-Estoque'!A:G,4,FALSE)))</f>
        <v/>
      </c>
      <c r="G2269" s="2" t="str">
        <f>IF(ISBLANK(A2269),"",IF(ISERROR(VLOOKUP(A2269,'Cadastro-Estoque'!A:G,1,FALSE)),"Produto não cadastrado",VLOOKUP(A2269,'Cadastro-Estoque'!A:G,2,FALSE)))</f>
        <v/>
      </c>
      <c r="H2269" s="2" t="str">
        <f>IF(ISERROR(VLOOKUP(A2269,'Cadastro-Estoque'!A:G,1,FALSE)),"",VLOOKUP(A2269,'Cadastro-Estoque'!A:G,3,FALSE))</f>
        <v/>
      </c>
    </row>
    <row r="2270" spans="5:8" ht="18.75" customHeight="1" x14ac:dyDescent="0.25">
      <c r="E2270" s="2" t="str">
        <f t="shared" si="35"/>
        <v/>
      </c>
      <c r="F2270" s="2" t="str">
        <f>IF(ISBLANK(A2270),"",IF(ISERROR(VLOOKUP(A2270,'Cadastro-Estoque'!A:G,1,FALSE)),"Produto não cadastrado",VLOOKUP(A2270,'Cadastro-Estoque'!A:G,4,FALSE)))</f>
        <v/>
      </c>
      <c r="G2270" s="2" t="str">
        <f>IF(ISBLANK(A2270),"",IF(ISERROR(VLOOKUP(A2270,'Cadastro-Estoque'!A:G,1,FALSE)),"Produto não cadastrado",VLOOKUP(A2270,'Cadastro-Estoque'!A:G,2,FALSE)))</f>
        <v/>
      </c>
      <c r="H2270" s="2" t="str">
        <f>IF(ISERROR(VLOOKUP(A2270,'Cadastro-Estoque'!A:G,1,FALSE)),"",VLOOKUP(A2270,'Cadastro-Estoque'!A:G,3,FALSE))</f>
        <v/>
      </c>
    </row>
    <row r="2271" spans="5:8" ht="18.75" customHeight="1" x14ac:dyDescent="0.25">
      <c r="E2271" s="2" t="str">
        <f t="shared" si="35"/>
        <v/>
      </c>
      <c r="F2271" s="2" t="str">
        <f>IF(ISBLANK(A2271),"",IF(ISERROR(VLOOKUP(A2271,'Cadastro-Estoque'!A:G,1,FALSE)),"Produto não cadastrado",VLOOKUP(A2271,'Cadastro-Estoque'!A:G,4,FALSE)))</f>
        <v/>
      </c>
      <c r="G2271" s="2" t="str">
        <f>IF(ISBLANK(A2271),"",IF(ISERROR(VLOOKUP(A2271,'Cadastro-Estoque'!A:G,1,FALSE)),"Produto não cadastrado",VLOOKUP(A2271,'Cadastro-Estoque'!A:G,2,FALSE)))</f>
        <v/>
      </c>
      <c r="H2271" s="2" t="str">
        <f>IF(ISERROR(VLOOKUP(A2271,'Cadastro-Estoque'!A:G,1,FALSE)),"",VLOOKUP(A2271,'Cadastro-Estoque'!A:G,3,FALSE))</f>
        <v/>
      </c>
    </row>
    <row r="2272" spans="5:8" ht="18.75" customHeight="1" x14ac:dyDescent="0.25">
      <c r="E2272" s="2" t="str">
        <f t="shared" si="35"/>
        <v/>
      </c>
      <c r="F2272" s="2" t="str">
        <f>IF(ISBLANK(A2272),"",IF(ISERROR(VLOOKUP(A2272,'Cadastro-Estoque'!A:G,1,FALSE)),"Produto não cadastrado",VLOOKUP(A2272,'Cadastro-Estoque'!A:G,4,FALSE)))</f>
        <v/>
      </c>
      <c r="G2272" s="2" t="str">
        <f>IF(ISBLANK(A2272),"",IF(ISERROR(VLOOKUP(A2272,'Cadastro-Estoque'!A:G,1,FALSE)),"Produto não cadastrado",VLOOKUP(A2272,'Cadastro-Estoque'!A:G,2,FALSE)))</f>
        <v/>
      </c>
      <c r="H2272" s="2" t="str">
        <f>IF(ISERROR(VLOOKUP(A2272,'Cadastro-Estoque'!A:G,1,FALSE)),"",VLOOKUP(A2272,'Cadastro-Estoque'!A:G,3,FALSE))</f>
        <v/>
      </c>
    </row>
    <row r="2273" spans="5:8" ht="18.75" customHeight="1" x14ac:dyDescent="0.25">
      <c r="E2273" s="2" t="str">
        <f t="shared" si="35"/>
        <v/>
      </c>
      <c r="F2273" s="2" t="str">
        <f>IF(ISBLANK(A2273),"",IF(ISERROR(VLOOKUP(A2273,'Cadastro-Estoque'!A:G,1,FALSE)),"Produto não cadastrado",VLOOKUP(A2273,'Cadastro-Estoque'!A:G,4,FALSE)))</f>
        <v/>
      </c>
      <c r="G2273" s="2" t="str">
        <f>IF(ISBLANK(A2273),"",IF(ISERROR(VLOOKUP(A2273,'Cadastro-Estoque'!A:G,1,FALSE)),"Produto não cadastrado",VLOOKUP(A2273,'Cadastro-Estoque'!A:G,2,FALSE)))</f>
        <v/>
      </c>
      <c r="H2273" s="2" t="str">
        <f>IF(ISERROR(VLOOKUP(A2273,'Cadastro-Estoque'!A:G,1,FALSE)),"",VLOOKUP(A2273,'Cadastro-Estoque'!A:G,3,FALSE))</f>
        <v/>
      </c>
    </row>
    <row r="2274" spans="5:8" ht="18.75" customHeight="1" x14ac:dyDescent="0.25">
      <c r="E2274" s="2" t="str">
        <f t="shared" si="35"/>
        <v/>
      </c>
      <c r="F2274" s="2" t="str">
        <f>IF(ISBLANK(A2274),"",IF(ISERROR(VLOOKUP(A2274,'Cadastro-Estoque'!A:G,1,FALSE)),"Produto não cadastrado",VLOOKUP(A2274,'Cadastro-Estoque'!A:G,4,FALSE)))</f>
        <v/>
      </c>
      <c r="G2274" s="2" t="str">
        <f>IF(ISBLANK(A2274),"",IF(ISERROR(VLOOKUP(A2274,'Cadastro-Estoque'!A:G,1,FALSE)),"Produto não cadastrado",VLOOKUP(A2274,'Cadastro-Estoque'!A:G,2,FALSE)))</f>
        <v/>
      </c>
      <c r="H2274" s="2" t="str">
        <f>IF(ISERROR(VLOOKUP(A2274,'Cadastro-Estoque'!A:G,1,FALSE)),"",VLOOKUP(A2274,'Cadastro-Estoque'!A:G,3,FALSE))</f>
        <v/>
      </c>
    </row>
    <row r="2275" spans="5:8" ht="18.75" customHeight="1" x14ac:dyDescent="0.25">
      <c r="E2275" s="2" t="str">
        <f t="shared" si="35"/>
        <v/>
      </c>
      <c r="F2275" s="2" t="str">
        <f>IF(ISBLANK(A2275),"",IF(ISERROR(VLOOKUP(A2275,'Cadastro-Estoque'!A:G,1,FALSE)),"Produto não cadastrado",VLOOKUP(A2275,'Cadastro-Estoque'!A:G,4,FALSE)))</f>
        <v/>
      </c>
      <c r="G2275" s="2" t="str">
        <f>IF(ISBLANK(A2275),"",IF(ISERROR(VLOOKUP(A2275,'Cadastro-Estoque'!A:G,1,FALSE)),"Produto não cadastrado",VLOOKUP(A2275,'Cadastro-Estoque'!A:G,2,FALSE)))</f>
        <v/>
      </c>
      <c r="H2275" s="2" t="str">
        <f>IF(ISERROR(VLOOKUP(A2275,'Cadastro-Estoque'!A:G,1,FALSE)),"",VLOOKUP(A2275,'Cadastro-Estoque'!A:G,3,FALSE))</f>
        <v/>
      </c>
    </row>
    <row r="2276" spans="5:8" ht="18.75" customHeight="1" x14ac:dyDescent="0.25">
      <c r="E2276" s="2" t="str">
        <f t="shared" si="35"/>
        <v/>
      </c>
      <c r="F2276" s="2" t="str">
        <f>IF(ISBLANK(A2276),"",IF(ISERROR(VLOOKUP(A2276,'Cadastro-Estoque'!A:G,1,FALSE)),"Produto não cadastrado",VLOOKUP(A2276,'Cadastro-Estoque'!A:G,4,FALSE)))</f>
        <v/>
      </c>
      <c r="G2276" s="2" t="str">
        <f>IF(ISBLANK(A2276),"",IF(ISERROR(VLOOKUP(A2276,'Cadastro-Estoque'!A:G,1,FALSE)),"Produto não cadastrado",VLOOKUP(A2276,'Cadastro-Estoque'!A:G,2,FALSE)))</f>
        <v/>
      </c>
      <c r="H2276" s="2" t="str">
        <f>IF(ISERROR(VLOOKUP(A2276,'Cadastro-Estoque'!A:G,1,FALSE)),"",VLOOKUP(A2276,'Cadastro-Estoque'!A:G,3,FALSE))</f>
        <v/>
      </c>
    </row>
    <row r="2277" spans="5:8" ht="18.75" customHeight="1" x14ac:dyDescent="0.25">
      <c r="E2277" s="2" t="str">
        <f t="shared" si="35"/>
        <v/>
      </c>
      <c r="F2277" s="2" t="str">
        <f>IF(ISBLANK(A2277),"",IF(ISERROR(VLOOKUP(A2277,'Cadastro-Estoque'!A:G,1,FALSE)),"Produto não cadastrado",VLOOKUP(A2277,'Cadastro-Estoque'!A:G,4,FALSE)))</f>
        <v/>
      </c>
      <c r="G2277" s="2" t="str">
        <f>IF(ISBLANK(A2277),"",IF(ISERROR(VLOOKUP(A2277,'Cadastro-Estoque'!A:G,1,FALSE)),"Produto não cadastrado",VLOOKUP(A2277,'Cadastro-Estoque'!A:G,2,FALSE)))</f>
        <v/>
      </c>
      <c r="H2277" s="2" t="str">
        <f>IF(ISERROR(VLOOKUP(A2277,'Cadastro-Estoque'!A:G,1,FALSE)),"",VLOOKUP(A2277,'Cadastro-Estoque'!A:G,3,FALSE))</f>
        <v/>
      </c>
    </row>
    <row r="2278" spans="5:8" ht="18.75" customHeight="1" x14ac:dyDescent="0.25">
      <c r="E2278" s="2" t="str">
        <f t="shared" si="35"/>
        <v/>
      </c>
      <c r="F2278" s="2" t="str">
        <f>IF(ISBLANK(A2278),"",IF(ISERROR(VLOOKUP(A2278,'Cadastro-Estoque'!A:G,1,FALSE)),"Produto não cadastrado",VLOOKUP(A2278,'Cadastro-Estoque'!A:G,4,FALSE)))</f>
        <v/>
      </c>
      <c r="G2278" s="2" t="str">
        <f>IF(ISBLANK(A2278),"",IF(ISERROR(VLOOKUP(A2278,'Cadastro-Estoque'!A:G,1,FALSE)),"Produto não cadastrado",VLOOKUP(A2278,'Cadastro-Estoque'!A:G,2,FALSE)))</f>
        <v/>
      </c>
      <c r="H2278" s="2" t="str">
        <f>IF(ISERROR(VLOOKUP(A2278,'Cadastro-Estoque'!A:G,1,FALSE)),"",VLOOKUP(A2278,'Cadastro-Estoque'!A:G,3,FALSE))</f>
        <v/>
      </c>
    </row>
    <row r="2279" spans="5:8" ht="18.75" customHeight="1" x14ac:dyDescent="0.25">
      <c r="E2279" s="2" t="str">
        <f t="shared" si="35"/>
        <v/>
      </c>
      <c r="F2279" s="2" t="str">
        <f>IF(ISBLANK(A2279),"",IF(ISERROR(VLOOKUP(A2279,'Cadastro-Estoque'!A:G,1,FALSE)),"Produto não cadastrado",VLOOKUP(A2279,'Cadastro-Estoque'!A:G,4,FALSE)))</f>
        <v/>
      </c>
      <c r="G2279" s="2" t="str">
        <f>IF(ISBLANK(A2279),"",IF(ISERROR(VLOOKUP(A2279,'Cadastro-Estoque'!A:G,1,FALSE)),"Produto não cadastrado",VLOOKUP(A2279,'Cadastro-Estoque'!A:G,2,FALSE)))</f>
        <v/>
      </c>
      <c r="H2279" s="2" t="str">
        <f>IF(ISERROR(VLOOKUP(A2279,'Cadastro-Estoque'!A:G,1,FALSE)),"",VLOOKUP(A2279,'Cadastro-Estoque'!A:G,3,FALSE))</f>
        <v/>
      </c>
    </row>
    <row r="2280" spans="5:8" ht="18.75" customHeight="1" x14ac:dyDescent="0.25">
      <c r="E2280" s="2" t="str">
        <f t="shared" si="35"/>
        <v/>
      </c>
      <c r="F2280" s="2" t="str">
        <f>IF(ISBLANK(A2280),"",IF(ISERROR(VLOOKUP(A2280,'Cadastro-Estoque'!A:G,1,FALSE)),"Produto não cadastrado",VLOOKUP(A2280,'Cadastro-Estoque'!A:G,4,FALSE)))</f>
        <v/>
      </c>
      <c r="G2280" s="2" t="str">
        <f>IF(ISBLANK(A2280),"",IF(ISERROR(VLOOKUP(A2280,'Cadastro-Estoque'!A:G,1,FALSE)),"Produto não cadastrado",VLOOKUP(A2280,'Cadastro-Estoque'!A:G,2,FALSE)))</f>
        <v/>
      </c>
      <c r="H2280" s="2" t="str">
        <f>IF(ISERROR(VLOOKUP(A2280,'Cadastro-Estoque'!A:G,1,FALSE)),"",VLOOKUP(A2280,'Cadastro-Estoque'!A:G,3,FALSE))</f>
        <v/>
      </c>
    </row>
    <row r="2281" spans="5:8" ht="18.75" customHeight="1" x14ac:dyDescent="0.25">
      <c r="E2281" s="2" t="str">
        <f t="shared" si="35"/>
        <v/>
      </c>
      <c r="F2281" s="2" t="str">
        <f>IF(ISBLANK(A2281),"",IF(ISERROR(VLOOKUP(A2281,'Cadastro-Estoque'!A:G,1,FALSE)),"Produto não cadastrado",VLOOKUP(A2281,'Cadastro-Estoque'!A:G,4,FALSE)))</f>
        <v/>
      </c>
      <c r="G2281" s="2" t="str">
        <f>IF(ISBLANK(A2281),"",IF(ISERROR(VLOOKUP(A2281,'Cadastro-Estoque'!A:G,1,FALSE)),"Produto não cadastrado",VLOOKUP(A2281,'Cadastro-Estoque'!A:G,2,FALSE)))</f>
        <v/>
      </c>
      <c r="H2281" s="2" t="str">
        <f>IF(ISERROR(VLOOKUP(A2281,'Cadastro-Estoque'!A:G,1,FALSE)),"",VLOOKUP(A2281,'Cadastro-Estoque'!A:G,3,FALSE))</f>
        <v/>
      </c>
    </row>
    <row r="2282" spans="5:8" ht="18.75" customHeight="1" x14ac:dyDescent="0.25">
      <c r="E2282" s="2" t="str">
        <f t="shared" si="35"/>
        <v/>
      </c>
      <c r="F2282" s="2" t="str">
        <f>IF(ISBLANK(A2282),"",IF(ISERROR(VLOOKUP(A2282,'Cadastro-Estoque'!A:G,1,FALSE)),"Produto não cadastrado",VLOOKUP(A2282,'Cadastro-Estoque'!A:G,4,FALSE)))</f>
        <v/>
      </c>
      <c r="G2282" s="2" t="str">
        <f>IF(ISBLANK(A2282),"",IF(ISERROR(VLOOKUP(A2282,'Cadastro-Estoque'!A:G,1,FALSE)),"Produto não cadastrado",VLOOKUP(A2282,'Cadastro-Estoque'!A:G,2,FALSE)))</f>
        <v/>
      </c>
      <c r="H2282" s="2" t="str">
        <f>IF(ISERROR(VLOOKUP(A2282,'Cadastro-Estoque'!A:G,1,FALSE)),"",VLOOKUP(A2282,'Cadastro-Estoque'!A:G,3,FALSE))</f>
        <v/>
      </c>
    </row>
    <row r="2283" spans="5:8" ht="18.75" customHeight="1" x14ac:dyDescent="0.25">
      <c r="E2283" s="2" t="str">
        <f t="shared" si="35"/>
        <v/>
      </c>
      <c r="F2283" s="2" t="str">
        <f>IF(ISBLANK(A2283),"",IF(ISERROR(VLOOKUP(A2283,'Cadastro-Estoque'!A:G,1,FALSE)),"Produto não cadastrado",VLOOKUP(A2283,'Cadastro-Estoque'!A:G,4,FALSE)))</f>
        <v/>
      </c>
      <c r="G2283" s="2" t="str">
        <f>IF(ISBLANK(A2283),"",IF(ISERROR(VLOOKUP(A2283,'Cadastro-Estoque'!A:G,1,FALSE)),"Produto não cadastrado",VLOOKUP(A2283,'Cadastro-Estoque'!A:G,2,FALSE)))</f>
        <v/>
      </c>
      <c r="H2283" s="2" t="str">
        <f>IF(ISERROR(VLOOKUP(A2283,'Cadastro-Estoque'!A:G,1,FALSE)),"",VLOOKUP(A2283,'Cadastro-Estoque'!A:G,3,FALSE))</f>
        <v/>
      </c>
    </row>
    <row r="2284" spans="5:8" ht="18.75" customHeight="1" x14ac:dyDescent="0.25">
      <c r="E2284" s="2" t="str">
        <f t="shared" si="35"/>
        <v/>
      </c>
      <c r="F2284" s="2" t="str">
        <f>IF(ISBLANK(A2284),"",IF(ISERROR(VLOOKUP(A2284,'Cadastro-Estoque'!A:G,1,FALSE)),"Produto não cadastrado",VLOOKUP(A2284,'Cadastro-Estoque'!A:G,4,FALSE)))</f>
        <v/>
      </c>
      <c r="G2284" s="2" t="str">
        <f>IF(ISBLANK(A2284),"",IF(ISERROR(VLOOKUP(A2284,'Cadastro-Estoque'!A:G,1,FALSE)),"Produto não cadastrado",VLOOKUP(A2284,'Cadastro-Estoque'!A:G,2,FALSE)))</f>
        <v/>
      </c>
      <c r="H2284" s="2" t="str">
        <f>IF(ISERROR(VLOOKUP(A2284,'Cadastro-Estoque'!A:G,1,FALSE)),"",VLOOKUP(A2284,'Cadastro-Estoque'!A:G,3,FALSE))</f>
        <v/>
      </c>
    </row>
    <row r="2285" spans="5:8" ht="18.75" customHeight="1" x14ac:dyDescent="0.25">
      <c r="E2285" s="2" t="str">
        <f t="shared" si="35"/>
        <v/>
      </c>
      <c r="F2285" s="2" t="str">
        <f>IF(ISBLANK(A2285),"",IF(ISERROR(VLOOKUP(A2285,'Cadastro-Estoque'!A:G,1,FALSE)),"Produto não cadastrado",VLOOKUP(A2285,'Cadastro-Estoque'!A:G,4,FALSE)))</f>
        <v/>
      </c>
      <c r="G2285" s="2" t="str">
        <f>IF(ISBLANK(A2285),"",IF(ISERROR(VLOOKUP(A2285,'Cadastro-Estoque'!A:G,1,FALSE)),"Produto não cadastrado",VLOOKUP(A2285,'Cadastro-Estoque'!A:G,2,FALSE)))</f>
        <v/>
      </c>
      <c r="H2285" s="2" t="str">
        <f>IF(ISERROR(VLOOKUP(A2285,'Cadastro-Estoque'!A:G,1,FALSE)),"",VLOOKUP(A2285,'Cadastro-Estoque'!A:G,3,FALSE))</f>
        <v/>
      </c>
    </row>
    <row r="2286" spans="5:8" ht="18.75" customHeight="1" x14ac:dyDescent="0.25">
      <c r="E2286" s="2" t="str">
        <f t="shared" si="35"/>
        <v/>
      </c>
      <c r="F2286" s="2" t="str">
        <f>IF(ISBLANK(A2286),"",IF(ISERROR(VLOOKUP(A2286,'Cadastro-Estoque'!A:G,1,FALSE)),"Produto não cadastrado",VLOOKUP(A2286,'Cadastro-Estoque'!A:G,4,FALSE)))</f>
        <v/>
      </c>
      <c r="G2286" s="2" t="str">
        <f>IF(ISBLANK(A2286),"",IF(ISERROR(VLOOKUP(A2286,'Cadastro-Estoque'!A:G,1,FALSE)),"Produto não cadastrado",VLOOKUP(A2286,'Cadastro-Estoque'!A:G,2,FALSE)))</f>
        <v/>
      </c>
      <c r="H2286" s="2" t="str">
        <f>IF(ISERROR(VLOOKUP(A2286,'Cadastro-Estoque'!A:G,1,FALSE)),"",VLOOKUP(A2286,'Cadastro-Estoque'!A:G,3,FALSE))</f>
        <v/>
      </c>
    </row>
    <row r="2287" spans="5:8" ht="18.75" customHeight="1" x14ac:dyDescent="0.25">
      <c r="E2287" s="2" t="str">
        <f t="shared" si="35"/>
        <v/>
      </c>
      <c r="F2287" s="2" t="str">
        <f>IF(ISBLANK(A2287),"",IF(ISERROR(VLOOKUP(A2287,'Cadastro-Estoque'!A:G,1,FALSE)),"Produto não cadastrado",VLOOKUP(A2287,'Cadastro-Estoque'!A:G,4,FALSE)))</f>
        <v/>
      </c>
      <c r="G2287" s="2" t="str">
        <f>IF(ISBLANK(A2287),"",IF(ISERROR(VLOOKUP(A2287,'Cadastro-Estoque'!A:G,1,FALSE)),"Produto não cadastrado",VLOOKUP(A2287,'Cadastro-Estoque'!A:G,2,FALSE)))</f>
        <v/>
      </c>
      <c r="H2287" s="2" t="str">
        <f>IF(ISERROR(VLOOKUP(A2287,'Cadastro-Estoque'!A:G,1,FALSE)),"",VLOOKUP(A2287,'Cadastro-Estoque'!A:G,3,FALSE))</f>
        <v/>
      </c>
    </row>
    <row r="2288" spans="5:8" ht="18.75" customHeight="1" x14ac:dyDescent="0.25">
      <c r="E2288" s="2" t="str">
        <f t="shared" si="35"/>
        <v/>
      </c>
      <c r="F2288" s="2" t="str">
        <f>IF(ISBLANK(A2288),"",IF(ISERROR(VLOOKUP(A2288,'Cadastro-Estoque'!A:G,1,FALSE)),"Produto não cadastrado",VLOOKUP(A2288,'Cadastro-Estoque'!A:G,4,FALSE)))</f>
        <v/>
      </c>
      <c r="G2288" s="2" t="str">
        <f>IF(ISBLANK(A2288),"",IF(ISERROR(VLOOKUP(A2288,'Cadastro-Estoque'!A:G,1,FALSE)),"Produto não cadastrado",VLOOKUP(A2288,'Cadastro-Estoque'!A:G,2,FALSE)))</f>
        <v/>
      </c>
      <c r="H2288" s="2" t="str">
        <f>IF(ISERROR(VLOOKUP(A2288,'Cadastro-Estoque'!A:G,1,FALSE)),"",VLOOKUP(A2288,'Cadastro-Estoque'!A:G,3,FALSE))</f>
        <v/>
      </c>
    </row>
    <row r="2289" spans="5:8" ht="18.75" customHeight="1" x14ac:dyDescent="0.25">
      <c r="E2289" s="2" t="str">
        <f t="shared" si="35"/>
        <v/>
      </c>
      <c r="F2289" s="2" t="str">
        <f>IF(ISBLANK(A2289),"",IF(ISERROR(VLOOKUP(A2289,'Cadastro-Estoque'!A:G,1,FALSE)),"Produto não cadastrado",VLOOKUP(A2289,'Cadastro-Estoque'!A:G,4,FALSE)))</f>
        <v/>
      </c>
      <c r="G2289" s="2" t="str">
        <f>IF(ISBLANK(A2289),"",IF(ISERROR(VLOOKUP(A2289,'Cadastro-Estoque'!A:G,1,FALSE)),"Produto não cadastrado",VLOOKUP(A2289,'Cadastro-Estoque'!A:G,2,FALSE)))</f>
        <v/>
      </c>
      <c r="H2289" s="2" t="str">
        <f>IF(ISERROR(VLOOKUP(A2289,'Cadastro-Estoque'!A:G,1,FALSE)),"",VLOOKUP(A2289,'Cadastro-Estoque'!A:G,3,FALSE))</f>
        <v/>
      </c>
    </row>
    <row r="2290" spans="5:8" ht="18.75" customHeight="1" x14ac:dyDescent="0.25">
      <c r="E2290" s="2" t="str">
        <f t="shared" si="35"/>
        <v/>
      </c>
      <c r="F2290" s="2" t="str">
        <f>IF(ISBLANK(A2290),"",IF(ISERROR(VLOOKUP(A2290,'Cadastro-Estoque'!A:G,1,FALSE)),"Produto não cadastrado",VLOOKUP(A2290,'Cadastro-Estoque'!A:G,4,FALSE)))</f>
        <v/>
      </c>
      <c r="G2290" s="2" t="str">
        <f>IF(ISBLANK(A2290),"",IF(ISERROR(VLOOKUP(A2290,'Cadastro-Estoque'!A:G,1,FALSE)),"Produto não cadastrado",VLOOKUP(A2290,'Cadastro-Estoque'!A:G,2,FALSE)))</f>
        <v/>
      </c>
      <c r="H2290" s="2" t="str">
        <f>IF(ISERROR(VLOOKUP(A2290,'Cadastro-Estoque'!A:G,1,FALSE)),"",VLOOKUP(A2290,'Cadastro-Estoque'!A:G,3,FALSE))</f>
        <v/>
      </c>
    </row>
    <row r="2291" spans="5:8" ht="18.75" customHeight="1" x14ac:dyDescent="0.25">
      <c r="E2291" s="2" t="str">
        <f t="shared" si="35"/>
        <v/>
      </c>
      <c r="F2291" s="2" t="str">
        <f>IF(ISBLANK(A2291),"",IF(ISERROR(VLOOKUP(A2291,'Cadastro-Estoque'!A:G,1,FALSE)),"Produto não cadastrado",VLOOKUP(A2291,'Cadastro-Estoque'!A:G,4,FALSE)))</f>
        <v/>
      </c>
      <c r="G2291" s="2" t="str">
        <f>IF(ISBLANK(A2291),"",IF(ISERROR(VLOOKUP(A2291,'Cadastro-Estoque'!A:G,1,FALSE)),"Produto não cadastrado",VLOOKUP(A2291,'Cadastro-Estoque'!A:G,2,FALSE)))</f>
        <v/>
      </c>
      <c r="H2291" s="2" t="str">
        <f>IF(ISERROR(VLOOKUP(A2291,'Cadastro-Estoque'!A:G,1,FALSE)),"",VLOOKUP(A2291,'Cadastro-Estoque'!A:G,3,FALSE))</f>
        <v/>
      </c>
    </row>
    <row r="2292" spans="5:8" ht="18.75" customHeight="1" x14ac:dyDescent="0.25">
      <c r="E2292" s="2" t="str">
        <f t="shared" si="35"/>
        <v/>
      </c>
      <c r="F2292" s="2" t="str">
        <f>IF(ISBLANK(A2292),"",IF(ISERROR(VLOOKUP(A2292,'Cadastro-Estoque'!A:G,1,FALSE)),"Produto não cadastrado",VLOOKUP(A2292,'Cadastro-Estoque'!A:G,4,FALSE)))</f>
        <v/>
      </c>
      <c r="G2292" s="2" t="str">
        <f>IF(ISBLANK(A2292),"",IF(ISERROR(VLOOKUP(A2292,'Cadastro-Estoque'!A:G,1,FALSE)),"Produto não cadastrado",VLOOKUP(A2292,'Cadastro-Estoque'!A:G,2,FALSE)))</f>
        <v/>
      </c>
      <c r="H2292" s="2" t="str">
        <f>IF(ISERROR(VLOOKUP(A2292,'Cadastro-Estoque'!A:G,1,FALSE)),"",VLOOKUP(A2292,'Cadastro-Estoque'!A:G,3,FALSE))</f>
        <v/>
      </c>
    </row>
    <row r="2293" spans="5:8" ht="18.75" customHeight="1" x14ac:dyDescent="0.25">
      <c r="E2293" s="2" t="str">
        <f t="shared" si="35"/>
        <v/>
      </c>
      <c r="F2293" s="2" t="str">
        <f>IF(ISBLANK(A2293),"",IF(ISERROR(VLOOKUP(A2293,'Cadastro-Estoque'!A:G,1,FALSE)),"Produto não cadastrado",VLOOKUP(A2293,'Cadastro-Estoque'!A:G,4,FALSE)))</f>
        <v/>
      </c>
      <c r="G2293" s="2" t="str">
        <f>IF(ISBLANK(A2293),"",IF(ISERROR(VLOOKUP(A2293,'Cadastro-Estoque'!A:G,1,FALSE)),"Produto não cadastrado",VLOOKUP(A2293,'Cadastro-Estoque'!A:G,2,FALSE)))</f>
        <v/>
      </c>
      <c r="H2293" s="2" t="str">
        <f>IF(ISERROR(VLOOKUP(A2293,'Cadastro-Estoque'!A:G,1,FALSE)),"",VLOOKUP(A2293,'Cadastro-Estoque'!A:G,3,FALSE))</f>
        <v/>
      </c>
    </row>
    <row r="2294" spans="5:8" ht="18.75" customHeight="1" x14ac:dyDescent="0.25">
      <c r="E2294" s="2" t="str">
        <f t="shared" si="35"/>
        <v/>
      </c>
      <c r="F2294" s="2" t="str">
        <f>IF(ISBLANK(A2294),"",IF(ISERROR(VLOOKUP(A2294,'Cadastro-Estoque'!A:G,1,FALSE)),"Produto não cadastrado",VLOOKUP(A2294,'Cadastro-Estoque'!A:G,4,FALSE)))</f>
        <v/>
      </c>
      <c r="G2294" s="2" t="str">
        <f>IF(ISBLANK(A2294),"",IF(ISERROR(VLOOKUP(A2294,'Cadastro-Estoque'!A:G,1,FALSE)),"Produto não cadastrado",VLOOKUP(A2294,'Cadastro-Estoque'!A:G,2,FALSE)))</f>
        <v/>
      </c>
      <c r="H2294" s="2" t="str">
        <f>IF(ISERROR(VLOOKUP(A2294,'Cadastro-Estoque'!A:G,1,FALSE)),"",VLOOKUP(A2294,'Cadastro-Estoque'!A:G,3,FALSE))</f>
        <v/>
      </c>
    </row>
    <row r="2295" spans="5:8" ht="18.75" customHeight="1" x14ac:dyDescent="0.25">
      <c r="E2295" s="2" t="str">
        <f t="shared" si="35"/>
        <v/>
      </c>
      <c r="F2295" s="2" t="str">
        <f>IF(ISBLANK(A2295),"",IF(ISERROR(VLOOKUP(A2295,'Cadastro-Estoque'!A:G,1,FALSE)),"Produto não cadastrado",VLOOKUP(A2295,'Cadastro-Estoque'!A:G,4,FALSE)))</f>
        <v/>
      </c>
      <c r="G2295" s="2" t="str">
        <f>IF(ISBLANK(A2295),"",IF(ISERROR(VLOOKUP(A2295,'Cadastro-Estoque'!A:G,1,FALSE)),"Produto não cadastrado",VLOOKUP(A2295,'Cadastro-Estoque'!A:G,2,FALSE)))</f>
        <v/>
      </c>
      <c r="H2295" s="2" t="str">
        <f>IF(ISERROR(VLOOKUP(A2295,'Cadastro-Estoque'!A:G,1,FALSE)),"",VLOOKUP(A2295,'Cadastro-Estoque'!A:G,3,FALSE))</f>
        <v/>
      </c>
    </row>
    <row r="2296" spans="5:8" ht="18.75" customHeight="1" x14ac:dyDescent="0.25">
      <c r="E2296" s="2" t="str">
        <f t="shared" si="35"/>
        <v/>
      </c>
      <c r="F2296" s="2" t="str">
        <f>IF(ISBLANK(A2296),"",IF(ISERROR(VLOOKUP(A2296,'Cadastro-Estoque'!A:G,1,FALSE)),"Produto não cadastrado",VLOOKUP(A2296,'Cadastro-Estoque'!A:G,4,FALSE)))</f>
        <v/>
      </c>
      <c r="G2296" s="2" t="str">
        <f>IF(ISBLANK(A2296),"",IF(ISERROR(VLOOKUP(A2296,'Cadastro-Estoque'!A:G,1,FALSE)),"Produto não cadastrado",VLOOKUP(A2296,'Cadastro-Estoque'!A:G,2,FALSE)))</f>
        <v/>
      </c>
      <c r="H2296" s="2" t="str">
        <f>IF(ISERROR(VLOOKUP(A2296,'Cadastro-Estoque'!A:G,1,FALSE)),"",VLOOKUP(A2296,'Cadastro-Estoque'!A:G,3,FALSE))</f>
        <v/>
      </c>
    </row>
    <row r="2297" spans="5:8" ht="18.75" customHeight="1" x14ac:dyDescent="0.25">
      <c r="E2297" s="2" t="str">
        <f t="shared" si="35"/>
        <v/>
      </c>
      <c r="F2297" s="2" t="str">
        <f>IF(ISBLANK(A2297),"",IF(ISERROR(VLOOKUP(A2297,'Cadastro-Estoque'!A:G,1,FALSE)),"Produto não cadastrado",VLOOKUP(A2297,'Cadastro-Estoque'!A:G,4,FALSE)))</f>
        <v/>
      </c>
      <c r="G2297" s="2" t="str">
        <f>IF(ISBLANK(A2297),"",IF(ISERROR(VLOOKUP(A2297,'Cadastro-Estoque'!A:G,1,FALSE)),"Produto não cadastrado",VLOOKUP(A2297,'Cadastro-Estoque'!A:G,2,FALSE)))</f>
        <v/>
      </c>
      <c r="H2297" s="2" t="str">
        <f>IF(ISERROR(VLOOKUP(A2297,'Cadastro-Estoque'!A:G,1,FALSE)),"",VLOOKUP(A2297,'Cadastro-Estoque'!A:G,3,FALSE))</f>
        <v/>
      </c>
    </row>
    <row r="2298" spans="5:8" ht="18.75" customHeight="1" x14ac:dyDescent="0.25">
      <c r="E2298" s="2" t="str">
        <f t="shared" si="35"/>
        <v/>
      </c>
      <c r="F2298" s="2" t="str">
        <f>IF(ISBLANK(A2298),"",IF(ISERROR(VLOOKUP(A2298,'Cadastro-Estoque'!A:G,1,FALSE)),"Produto não cadastrado",VLOOKUP(A2298,'Cadastro-Estoque'!A:G,4,FALSE)))</f>
        <v/>
      </c>
      <c r="G2298" s="2" t="str">
        <f>IF(ISBLANK(A2298),"",IF(ISERROR(VLOOKUP(A2298,'Cadastro-Estoque'!A:G,1,FALSE)),"Produto não cadastrado",VLOOKUP(A2298,'Cadastro-Estoque'!A:G,2,FALSE)))</f>
        <v/>
      </c>
      <c r="H2298" s="2" t="str">
        <f>IF(ISERROR(VLOOKUP(A2298,'Cadastro-Estoque'!A:G,1,FALSE)),"",VLOOKUP(A2298,'Cadastro-Estoque'!A:G,3,FALSE))</f>
        <v/>
      </c>
    </row>
    <row r="2299" spans="5:8" ht="18.75" customHeight="1" x14ac:dyDescent="0.25">
      <c r="E2299" s="2" t="str">
        <f t="shared" si="35"/>
        <v/>
      </c>
      <c r="F2299" s="2" t="str">
        <f>IF(ISBLANK(A2299),"",IF(ISERROR(VLOOKUP(A2299,'Cadastro-Estoque'!A:G,1,FALSE)),"Produto não cadastrado",VLOOKUP(A2299,'Cadastro-Estoque'!A:G,4,FALSE)))</f>
        <v/>
      </c>
      <c r="G2299" s="2" t="str">
        <f>IF(ISBLANK(A2299),"",IF(ISERROR(VLOOKUP(A2299,'Cadastro-Estoque'!A:G,1,FALSE)),"Produto não cadastrado",VLOOKUP(A2299,'Cadastro-Estoque'!A:G,2,FALSE)))</f>
        <v/>
      </c>
      <c r="H2299" s="2" t="str">
        <f>IF(ISERROR(VLOOKUP(A2299,'Cadastro-Estoque'!A:G,1,FALSE)),"",VLOOKUP(A2299,'Cadastro-Estoque'!A:G,3,FALSE))</f>
        <v/>
      </c>
    </row>
    <row r="2300" spans="5:8" ht="18.75" customHeight="1" x14ac:dyDescent="0.25">
      <c r="E2300" s="2" t="str">
        <f t="shared" si="35"/>
        <v/>
      </c>
      <c r="F2300" s="2" t="str">
        <f>IF(ISBLANK(A2300),"",IF(ISERROR(VLOOKUP(A2300,'Cadastro-Estoque'!A:G,1,FALSE)),"Produto não cadastrado",VLOOKUP(A2300,'Cadastro-Estoque'!A:G,4,FALSE)))</f>
        <v/>
      </c>
      <c r="G2300" s="2" t="str">
        <f>IF(ISBLANK(A2300),"",IF(ISERROR(VLOOKUP(A2300,'Cadastro-Estoque'!A:G,1,FALSE)),"Produto não cadastrado",VLOOKUP(A2300,'Cadastro-Estoque'!A:G,2,FALSE)))</f>
        <v/>
      </c>
      <c r="H2300" s="2" t="str">
        <f>IF(ISERROR(VLOOKUP(A2300,'Cadastro-Estoque'!A:G,1,FALSE)),"",VLOOKUP(A2300,'Cadastro-Estoque'!A:G,3,FALSE))</f>
        <v/>
      </c>
    </row>
    <row r="2301" spans="5:8" ht="18.75" customHeight="1" x14ac:dyDescent="0.25">
      <c r="E2301" s="2" t="str">
        <f t="shared" si="35"/>
        <v/>
      </c>
      <c r="F2301" s="2" t="str">
        <f>IF(ISBLANK(A2301),"",IF(ISERROR(VLOOKUP(A2301,'Cadastro-Estoque'!A:G,1,FALSE)),"Produto não cadastrado",VLOOKUP(A2301,'Cadastro-Estoque'!A:G,4,FALSE)))</f>
        <v/>
      </c>
      <c r="G2301" s="2" t="str">
        <f>IF(ISBLANK(A2301),"",IF(ISERROR(VLOOKUP(A2301,'Cadastro-Estoque'!A:G,1,FALSE)),"Produto não cadastrado",VLOOKUP(A2301,'Cadastro-Estoque'!A:G,2,FALSE)))</f>
        <v/>
      </c>
      <c r="H2301" s="2" t="str">
        <f>IF(ISERROR(VLOOKUP(A2301,'Cadastro-Estoque'!A:G,1,FALSE)),"",VLOOKUP(A2301,'Cadastro-Estoque'!A:G,3,FALSE))</f>
        <v/>
      </c>
    </row>
    <row r="2302" spans="5:8" ht="18.75" customHeight="1" x14ac:dyDescent="0.25">
      <c r="E2302" s="2" t="str">
        <f t="shared" si="35"/>
        <v/>
      </c>
      <c r="F2302" s="2" t="str">
        <f>IF(ISBLANK(A2302),"",IF(ISERROR(VLOOKUP(A2302,'Cadastro-Estoque'!A:G,1,FALSE)),"Produto não cadastrado",VLOOKUP(A2302,'Cadastro-Estoque'!A:G,4,FALSE)))</f>
        <v/>
      </c>
      <c r="G2302" s="2" t="str">
        <f>IF(ISBLANK(A2302),"",IF(ISERROR(VLOOKUP(A2302,'Cadastro-Estoque'!A:G,1,FALSE)),"Produto não cadastrado",VLOOKUP(A2302,'Cadastro-Estoque'!A:G,2,FALSE)))</f>
        <v/>
      </c>
      <c r="H2302" s="2" t="str">
        <f>IF(ISERROR(VLOOKUP(A2302,'Cadastro-Estoque'!A:G,1,FALSE)),"",VLOOKUP(A2302,'Cadastro-Estoque'!A:G,3,FALSE))</f>
        <v/>
      </c>
    </row>
    <row r="2303" spans="5:8" ht="18.75" customHeight="1" x14ac:dyDescent="0.25">
      <c r="E2303" s="2" t="str">
        <f t="shared" si="35"/>
        <v/>
      </c>
      <c r="F2303" s="2" t="str">
        <f>IF(ISBLANK(A2303),"",IF(ISERROR(VLOOKUP(A2303,'Cadastro-Estoque'!A:G,1,FALSE)),"Produto não cadastrado",VLOOKUP(A2303,'Cadastro-Estoque'!A:G,4,FALSE)))</f>
        <v/>
      </c>
      <c r="G2303" s="2" t="str">
        <f>IF(ISBLANK(A2303),"",IF(ISERROR(VLOOKUP(A2303,'Cadastro-Estoque'!A:G,1,FALSE)),"Produto não cadastrado",VLOOKUP(A2303,'Cadastro-Estoque'!A:G,2,FALSE)))</f>
        <v/>
      </c>
      <c r="H2303" s="2" t="str">
        <f>IF(ISERROR(VLOOKUP(A2303,'Cadastro-Estoque'!A:G,1,FALSE)),"",VLOOKUP(A2303,'Cadastro-Estoque'!A:G,3,FALSE))</f>
        <v/>
      </c>
    </row>
    <row r="2304" spans="5:8" ht="18.75" customHeight="1" x14ac:dyDescent="0.25">
      <c r="E2304" s="2" t="str">
        <f t="shared" si="35"/>
        <v/>
      </c>
      <c r="F2304" s="2" t="str">
        <f>IF(ISBLANK(A2304),"",IF(ISERROR(VLOOKUP(A2304,'Cadastro-Estoque'!A:G,1,FALSE)),"Produto não cadastrado",VLOOKUP(A2304,'Cadastro-Estoque'!A:G,4,FALSE)))</f>
        <v/>
      </c>
      <c r="G2304" s="2" t="str">
        <f>IF(ISBLANK(A2304),"",IF(ISERROR(VLOOKUP(A2304,'Cadastro-Estoque'!A:G,1,FALSE)),"Produto não cadastrado",VLOOKUP(A2304,'Cadastro-Estoque'!A:G,2,FALSE)))</f>
        <v/>
      </c>
      <c r="H2304" s="2" t="str">
        <f>IF(ISERROR(VLOOKUP(A2304,'Cadastro-Estoque'!A:G,1,FALSE)),"",VLOOKUP(A2304,'Cadastro-Estoque'!A:G,3,FALSE))</f>
        <v/>
      </c>
    </row>
    <row r="2305" spans="5:8" ht="18.75" customHeight="1" x14ac:dyDescent="0.25">
      <c r="E2305" s="2" t="str">
        <f t="shared" si="35"/>
        <v/>
      </c>
      <c r="F2305" s="2" t="str">
        <f>IF(ISBLANK(A2305),"",IF(ISERROR(VLOOKUP(A2305,'Cadastro-Estoque'!A:G,1,FALSE)),"Produto não cadastrado",VLOOKUP(A2305,'Cadastro-Estoque'!A:G,4,FALSE)))</f>
        <v/>
      </c>
      <c r="G2305" s="2" t="str">
        <f>IF(ISBLANK(A2305),"",IF(ISERROR(VLOOKUP(A2305,'Cadastro-Estoque'!A:G,1,FALSE)),"Produto não cadastrado",VLOOKUP(A2305,'Cadastro-Estoque'!A:G,2,FALSE)))</f>
        <v/>
      </c>
      <c r="H2305" s="2" t="str">
        <f>IF(ISERROR(VLOOKUP(A2305,'Cadastro-Estoque'!A:G,1,FALSE)),"",VLOOKUP(A2305,'Cadastro-Estoque'!A:G,3,FALSE))</f>
        <v/>
      </c>
    </row>
    <row r="2306" spans="5:8" ht="18.75" customHeight="1" x14ac:dyDescent="0.25">
      <c r="E2306" s="2" t="str">
        <f t="shared" si="35"/>
        <v/>
      </c>
      <c r="F2306" s="2" t="str">
        <f>IF(ISBLANK(A2306),"",IF(ISERROR(VLOOKUP(A2306,'Cadastro-Estoque'!A:G,1,FALSE)),"Produto não cadastrado",VLOOKUP(A2306,'Cadastro-Estoque'!A:G,4,FALSE)))</f>
        <v/>
      </c>
      <c r="G2306" s="2" t="str">
        <f>IF(ISBLANK(A2306),"",IF(ISERROR(VLOOKUP(A2306,'Cadastro-Estoque'!A:G,1,FALSE)),"Produto não cadastrado",VLOOKUP(A2306,'Cadastro-Estoque'!A:G,2,FALSE)))</f>
        <v/>
      </c>
      <c r="H2306" s="2" t="str">
        <f>IF(ISERROR(VLOOKUP(A2306,'Cadastro-Estoque'!A:G,1,FALSE)),"",VLOOKUP(A2306,'Cadastro-Estoque'!A:G,3,FALSE))</f>
        <v/>
      </c>
    </row>
    <row r="2307" spans="5:8" ht="18.75" customHeight="1" x14ac:dyDescent="0.25">
      <c r="E2307" s="2" t="str">
        <f t="shared" ref="E2307:E2370" si="36">IF(ISBLANK(A2307),"",C2307*D2307)</f>
        <v/>
      </c>
      <c r="F2307" s="2" t="str">
        <f>IF(ISBLANK(A2307),"",IF(ISERROR(VLOOKUP(A2307,'Cadastro-Estoque'!A:G,1,FALSE)),"Produto não cadastrado",VLOOKUP(A2307,'Cadastro-Estoque'!A:G,4,FALSE)))</f>
        <v/>
      </c>
      <c r="G2307" s="2" t="str">
        <f>IF(ISBLANK(A2307),"",IF(ISERROR(VLOOKUP(A2307,'Cadastro-Estoque'!A:G,1,FALSE)),"Produto não cadastrado",VLOOKUP(A2307,'Cadastro-Estoque'!A:G,2,FALSE)))</f>
        <v/>
      </c>
      <c r="H2307" s="2" t="str">
        <f>IF(ISERROR(VLOOKUP(A2307,'Cadastro-Estoque'!A:G,1,FALSE)),"",VLOOKUP(A2307,'Cadastro-Estoque'!A:G,3,FALSE))</f>
        <v/>
      </c>
    </row>
    <row r="2308" spans="5:8" ht="18.75" customHeight="1" x14ac:dyDescent="0.25">
      <c r="E2308" s="2" t="str">
        <f t="shared" si="36"/>
        <v/>
      </c>
      <c r="F2308" s="2" t="str">
        <f>IF(ISBLANK(A2308),"",IF(ISERROR(VLOOKUP(A2308,'Cadastro-Estoque'!A:G,1,FALSE)),"Produto não cadastrado",VLOOKUP(A2308,'Cadastro-Estoque'!A:G,4,FALSE)))</f>
        <v/>
      </c>
      <c r="G2308" s="2" t="str">
        <f>IF(ISBLANK(A2308),"",IF(ISERROR(VLOOKUP(A2308,'Cadastro-Estoque'!A:G,1,FALSE)),"Produto não cadastrado",VLOOKUP(A2308,'Cadastro-Estoque'!A:G,2,FALSE)))</f>
        <v/>
      </c>
      <c r="H2308" s="2" t="str">
        <f>IF(ISERROR(VLOOKUP(A2308,'Cadastro-Estoque'!A:G,1,FALSE)),"",VLOOKUP(A2308,'Cadastro-Estoque'!A:G,3,FALSE))</f>
        <v/>
      </c>
    </row>
    <row r="2309" spans="5:8" ht="18.75" customHeight="1" x14ac:dyDescent="0.25">
      <c r="E2309" s="2" t="str">
        <f t="shared" si="36"/>
        <v/>
      </c>
      <c r="F2309" s="2" t="str">
        <f>IF(ISBLANK(A2309),"",IF(ISERROR(VLOOKUP(A2309,'Cadastro-Estoque'!A:G,1,FALSE)),"Produto não cadastrado",VLOOKUP(A2309,'Cadastro-Estoque'!A:G,4,FALSE)))</f>
        <v/>
      </c>
      <c r="G2309" s="2" t="str">
        <f>IF(ISBLANK(A2309),"",IF(ISERROR(VLOOKUP(A2309,'Cadastro-Estoque'!A:G,1,FALSE)),"Produto não cadastrado",VLOOKUP(A2309,'Cadastro-Estoque'!A:G,2,FALSE)))</f>
        <v/>
      </c>
      <c r="H2309" s="2" t="str">
        <f>IF(ISERROR(VLOOKUP(A2309,'Cadastro-Estoque'!A:G,1,FALSE)),"",VLOOKUP(A2309,'Cadastro-Estoque'!A:G,3,FALSE))</f>
        <v/>
      </c>
    </row>
    <row r="2310" spans="5:8" ht="18.75" customHeight="1" x14ac:dyDescent="0.25">
      <c r="E2310" s="2" t="str">
        <f t="shared" si="36"/>
        <v/>
      </c>
      <c r="F2310" s="2" t="str">
        <f>IF(ISBLANK(A2310),"",IF(ISERROR(VLOOKUP(A2310,'Cadastro-Estoque'!A:G,1,FALSE)),"Produto não cadastrado",VLOOKUP(A2310,'Cadastro-Estoque'!A:G,4,FALSE)))</f>
        <v/>
      </c>
      <c r="G2310" s="2" t="str">
        <f>IF(ISBLANK(A2310),"",IF(ISERROR(VLOOKUP(A2310,'Cadastro-Estoque'!A:G,1,FALSE)),"Produto não cadastrado",VLOOKUP(A2310,'Cadastro-Estoque'!A:G,2,FALSE)))</f>
        <v/>
      </c>
      <c r="H2310" s="2" t="str">
        <f>IF(ISERROR(VLOOKUP(A2310,'Cadastro-Estoque'!A:G,1,FALSE)),"",VLOOKUP(A2310,'Cadastro-Estoque'!A:G,3,FALSE))</f>
        <v/>
      </c>
    </row>
    <row r="2311" spans="5:8" ht="18.75" customHeight="1" x14ac:dyDescent="0.25">
      <c r="E2311" s="2" t="str">
        <f t="shared" si="36"/>
        <v/>
      </c>
      <c r="F2311" s="2" t="str">
        <f>IF(ISBLANK(A2311),"",IF(ISERROR(VLOOKUP(A2311,'Cadastro-Estoque'!A:G,1,FALSE)),"Produto não cadastrado",VLOOKUP(A2311,'Cadastro-Estoque'!A:G,4,FALSE)))</f>
        <v/>
      </c>
      <c r="G2311" s="2" t="str">
        <f>IF(ISBLANK(A2311),"",IF(ISERROR(VLOOKUP(A2311,'Cadastro-Estoque'!A:G,1,FALSE)),"Produto não cadastrado",VLOOKUP(A2311,'Cadastro-Estoque'!A:G,2,FALSE)))</f>
        <v/>
      </c>
      <c r="H2311" s="2" t="str">
        <f>IF(ISERROR(VLOOKUP(A2311,'Cadastro-Estoque'!A:G,1,FALSE)),"",VLOOKUP(A2311,'Cadastro-Estoque'!A:G,3,FALSE))</f>
        <v/>
      </c>
    </row>
    <row r="2312" spans="5:8" ht="18.75" customHeight="1" x14ac:dyDescent="0.25">
      <c r="E2312" s="2" t="str">
        <f t="shared" si="36"/>
        <v/>
      </c>
      <c r="F2312" s="2" t="str">
        <f>IF(ISBLANK(A2312),"",IF(ISERROR(VLOOKUP(A2312,'Cadastro-Estoque'!A:G,1,FALSE)),"Produto não cadastrado",VLOOKUP(A2312,'Cadastro-Estoque'!A:G,4,FALSE)))</f>
        <v/>
      </c>
      <c r="G2312" s="2" t="str">
        <f>IF(ISBLANK(A2312),"",IF(ISERROR(VLOOKUP(A2312,'Cadastro-Estoque'!A:G,1,FALSE)),"Produto não cadastrado",VLOOKUP(A2312,'Cadastro-Estoque'!A:G,2,FALSE)))</f>
        <v/>
      </c>
      <c r="H2312" s="2" t="str">
        <f>IF(ISERROR(VLOOKUP(A2312,'Cadastro-Estoque'!A:G,1,FALSE)),"",VLOOKUP(A2312,'Cadastro-Estoque'!A:G,3,FALSE))</f>
        <v/>
      </c>
    </row>
    <row r="2313" spans="5:8" ht="18.75" customHeight="1" x14ac:dyDescent="0.25">
      <c r="E2313" s="2" t="str">
        <f t="shared" si="36"/>
        <v/>
      </c>
      <c r="F2313" s="2" t="str">
        <f>IF(ISBLANK(A2313),"",IF(ISERROR(VLOOKUP(A2313,'Cadastro-Estoque'!A:G,1,FALSE)),"Produto não cadastrado",VLOOKUP(A2313,'Cadastro-Estoque'!A:G,4,FALSE)))</f>
        <v/>
      </c>
      <c r="G2313" s="2" t="str">
        <f>IF(ISBLANK(A2313),"",IF(ISERROR(VLOOKUP(A2313,'Cadastro-Estoque'!A:G,1,FALSE)),"Produto não cadastrado",VLOOKUP(A2313,'Cadastro-Estoque'!A:G,2,FALSE)))</f>
        <v/>
      </c>
      <c r="H2313" s="2" t="str">
        <f>IF(ISERROR(VLOOKUP(A2313,'Cadastro-Estoque'!A:G,1,FALSE)),"",VLOOKUP(A2313,'Cadastro-Estoque'!A:G,3,FALSE))</f>
        <v/>
      </c>
    </row>
    <row r="2314" spans="5:8" ht="18.75" customHeight="1" x14ac:dyDescent="0.25">
      <c r="E2314" s="2" t="str">
        <f t="shared" si="36"/>
        <v/>
      </c>
      <c r="F2314" s="2" t="str">
        <f>IF(ISBLANK(A2314),"",IF(ISERROR(VLOOKUP(A2314,'Cadastro-Estoque'!A:G,1,FALSE)),"Produto não cadastrado",VLOOKUP(A2314,'Cadastro-Estoque'!A:G,4,FALSE)))</f>
        <v/>
      </c>
      <c r="G2314" s="2" t="str">
        <f>IF(ISBLANK(A2314),"",IF(ISERROR(VLOOKUP(A2314,'Cadastro-Estoque'!A:G,1,FALSE)),"Produto não cadastrado",VLOOKUP(A2314,'Cadastro-Estoque'!A:G,2,FALSE)))</f>
        <v/>
      </c>
      <c r="H2314" s="2" t="str">
        <f>IF(ISERROR(VLOOKUP(A2314,'Cadastro-Estoque'!A:G,1,FALSE)),"",VLOOKUP(A2314,'Cadastro-Estoque'!A:G,3,FALSE))</f>
        <v/>
      </c>
    </row>
    <row r="2315" spans="5:8" ht="18.75" customHeight="1" x14ac:dyDescent="0.25">
      <c r="E2315" s="2" t="str">
        <f t="shared" si="36"/>
        <v/>
      </c>
      <c r="F2315" s="2" t="str">
        <f>IF(ISBLANK(A2315),"",IF(ISERROR(VLOOKUP(A2315,'Cadastro-Estoque'!A:G,1,FALSE)),"Produto não cadastrado",VLOOKUP(A2315,'Cadastro-Estoque'!A:G,4,FALSE)))</f>
        <v/>
      </c>
      <c r="G2315" s="2" t="str">
        <f>IF(ISBLANK(A2315),"",IF(ISERROR(VLOOKUP(A2315,'Cadastro-Estoque'!A:G,1,FALSE)),"Produto não cadastrado",VLOOKUP(A2315,'Cadastro-Estoque'!A:G,2,FALSE)))</f>
        <v/>
      </c>
      <c r="H2315" s="2" t="str">
        <f>IF(ISERROR(VLOOKUP(A2315,'Cadastro-Estoque'!A:G,1,FALSE)),"",VLOOKUP(A2315,'Cadastro-Estoque'!A:G,3,FALSE))</f>
        <v/>
      </c>
    </row>
    <row r="2316" spans="5:8" ht="18.75" customHeight="1" x14ac:dyDescent="0.25">
      <c r="E2316" s="2" t="str">
        <f t="shared" si="36"/>
        <v/>
      </c>
      <c r="F2316" s="2" t="str">
        <f>IF(ISBLANK(A2316),"",IF(ISERROR(VLOOKUP(A2316,'Cadastro-Estoque'!A:G,1,FALSE)),"Produto não cadastrado",VLOOKUP(A2316,'Cadastro-Estoque'!A:G,4,FALSE)))</f>
        <v/>
      </c>
      <c r="G2316" s="2" t="str">
        <f>IF(ISBLANK(A2316),"",IF(ISERROR(VLOOKUP(A2316,'Cadastro-Estoque'!A:G,1,FALSE)),"Produto não cadastrado",VLOOKUP(A2316,'Cadastro-Estoque'!A:G,2,FALSE)))</f>
        <v/>
      </c>
      <c r="H2316" s="2" t="str">
        <f>IF(ISERROR(VLOOKUP(A2316,'Cadastro-Estoque'!A:G,1,FALSE)),"",VLOOKUP(A2316,'Cadastro-Estoque'!A:G,3,FALSE))</f>
        <v/>
      </c>
    </row>
    <row r="2317" spans="5:8" ht="18.75" customHeight="1" x14ac:dyDescent="0.25">
      <c r="E2317" s="2" t="str">
        <f t="shared" si="36"/>
        <v/>
      </c>
      <c r="F2317" s="2" t="str">
        <f>IF(ISBLANK(A2317),"",IF(ISERROR(VLOOKUP(A2317,'Cadastro-Estoque'!A:G,1,FALSE)),"Produto não cadastrado",VLOOKUP(A2317,'Cadastro-Estoque'!A:G,4,FALSE)))</f>
        <v/>
      </c>
      <c r="G2317" s="2" t="str">
        <f>IF(ISBLANK(A2317),"",IF(ISERROR(VLOOKUP(A2317,'Cadastro-Estoque'!A:G,1,FALSE)),"Produto não cadastrado",VLOOKUP(A2317,'Cadastro-Estoque'!A:G,2,FALSE)))</f>
        <v/>
      </c>
      <c r="H2317" s="2" t="str">
        <f>IF(ISERROR(VLOOKUP(A2317,'Cadastro-Estoque'!A:G,1,FALSE)),"",VLOOKUP(A2317,'Cadastro-Estoque'!A:G,3,FALSE))</f>
        <v/>
      </c>
    </row>
    <row r="2318" spans="5:8" ht="18.75" customHeight="1" x14ac:dyDescent="0.25">
      <c r="E2318" s="2" t="str">
        <f t="shared" si="36"/>
        <v/>
      </c>
      <c r="F2318" s="2" t="str">
        <f>IF(ISBLANK(A2318),"",IF(ISERROR(VLOOKUP(A2318,'Cadastro-Estoque'!A:G,1,FALSE)),"Produto não cadastrado",VLOOKUP(A2318,'Cadastro-Estoque'!A:G,4,FALSE)))</f>
        <v/>
      </c>
      <c r="G2318" s="2" t="str">
        <f>IF(ISBLANK(A2318),"",IF(ISERROR(VLOOKUP(A2318,'Cadastro-Estoque'!A:G,1,FALSE)),"Produto não cadastrado",VLOOKUP(A2318,'Cadastro-Estoque'!A:G,2,FALSE)))</f>
        <v/>
      </c>
      <c r="H2318" s="2" t="str">
        <f>IF(ISERROR(VLOOKUP(A2318,'Cadastro-Estoque'!A:G,1,FALSE)),"",VLOOKUP(A2318,'Cadastro-Estoque'!A:G,3,FALSE))</f>
        <v/>
      </c>
    </row>
    <row r="2319" spans="5:8" ht="18.75" customHeight="1" x14ac:dyDescent="0.25">
      <c r="E2319" s="2" t="str">
        <f t="shared" si="36"/>
        <v/>
      </c>
      <c r="F2319" s="2" t="str">
        <f>IF(ISBLANK(A2319),"",IF(ISERROR(VLOOKUP(A2319,'Cadastro-Estoque'!A:G,1,FALSE)),"Produto não cadastrado",VLOOKUP(A2319,'Cadastro-Estoque'!A:G,4,FALSE)))</f>
        <v/>
      </c>
      <c r="G2319" s="2" t="str">
        <f>IF(ISBLANK(A2319),"",IF(ISERROR(VLOOKUP(A2319,'Cadastro-Estoque'!A:G,1,FALSE)),"Produto não cadastrado",VLOOKUP(A2319,'Cadastro-Estoque'!A:G,2,FALSE)))</f>
        <v/>
      </c>
      <c r="H2319" s="2" t="str">
        <f>IF(ISERROR(VLOOKUP(A2319,'Cadastro-Estoque'!A:G,1,FALSE)),"",VLOOKUP(A2319,'Cadastro-Estoque'!A:G,3,FALSE))</f>
        <v/>
      </c>
    </row>
    <row r="2320" spans="5:8" ht="18.75" customHeight="1" x14ac:dyDescent="0.25">
      <c r="E2320" s="2" t="str">
        <f t="shared" si="36"/>
        <v/>
      </c>
      <c r="F2320" s="2" t="str">
        <f>IF(ISBLANK(A2320),"",IF(ISERROR(VLOOKUP(A2320,'Cadastro-Estoque'!A:G,1,FALSE)),"Produto não cadastrado",VLOOKUP(A2320,'Cadastro-Estoque'!A:G,4,FALSE)))</f>
        <v/>
      </c>
      <c r="G2320" s="2" t="str">
        <f>IF(ISBLANK(A2320),"",IF(ISERROR(VLOOKUP(A2320,'Cadastro-Estoque'!A:G,1,FALSE)),"Produto não cadastrado",VLOOKUP(A2320,'Cadastro-Estoque'!A:G,2,FALSE)))</f>
        <v/>
      </c>
      <c r="H2320" s="2" t="str">
        <f>IF(ISERROR(VLOOKUP(A2320,'Cadastro-Estoque'!A:G,1,FALSE)),"",VLOOKUP(A2320,'Cadastro-Estoque'!A:G,3,FALSE))</f>
        <v/>
      </c>
    </row>
    <row r="2321" spans="5:8" ht="18.75" customHeight="1" x14ac:dyDescent="0.25">
      <c r="E2321" s="2" t="str">
        <f t="shared" si="36"/>
        <v/>
      </c>
      <c r="F2321" s="2" t="str">
        <f>IF(ISBLANK(A2321),"",IF(ISERROR(VLOOKUP(A2321,'Cadastro-Estoque'!A:G,1,FALSE)),"Produto não cadastrado",VLOOKUP(A2321,'Cadastro-Estoque'!A:G,4,FALSE)))</f>
        <v/>
      </c>
      <c r="G2321" s="2" t="str">
        <f>IF(ISBLANK(A2321),"",IF(ISERROR(VLOOKUP(A2321,'Cadastro-Estoque'!A:G,1,FALSE)),"Produto não cadastrado",VLOOKUP(A2321,'Cadastro-Estoque'!A:G,2,FALSE)))</f>
        <v/>
      </c>
      <c r="H2321" s="2" t="str">
        <f>IF(ISERROR(VLOOKUP(A2321,'Cadastro-Estoque'!A:G,1,FALSE)),"",VLOOKUP(A2321,'Cadastro-Estoque'!A:G,3,FALSE))</f>
        <v/>
      </c>
    </row>
    <row r="2322" spans="5:8" ht="18.75" customHeight="1" x14ac:dyDescent="0.25">
      <c r="E2322" s="2" t="str">
        <f t="shared" si="36"/>
        <v/>
      </c>
      <c r="F2322" s="2" t="str">
        <f>IF(ISBLANK(A2322),"",IF(ISERROR(VLOOKUP(A2322,'Cadastro-Estoque'!A:G,1,FALSE)),"Produto não cadastrado",VLOOKUP(A2322,'Cadastro-Estoque'!A:G,4,FALSE)))</f>
        <v/>
      </c>
      <c r="G2322" s="2" t="str">
        <f>IF(ISBLANK(A2322),"",IF(ISERROR(VLOOKUP(A2322,'Cadastro-Estoque'!A:G,1,FALSE)),"Produto não cadastrado",VLOOKUP(A2322,'Cadastro-Estoque'!A:G,2,FALSE)))</f>
        <v/>
      </c>
      <c r="H2322" s="2" t="str">
        <f>IF(ISERROR(VLOOKUP(A2322,'Cadastro-Estoque'!A:G,1,FALSE)),"",VLOOKUP(A2322,'Cadastro-Estoque'!A:G,3,FALSE))</f>
        <v/>
      </c>
    </row>
    <row r="2323" spans="5:8" ht="18.75" customHeight="1" x14ac:dyDescent="0.25">
      <c r="E2323" s="2" t="str">
        <f t="shared" si="36"/>
        <v/>
      </c>
      <c r="F2323" s="2" t="str">
        <f>IF(ISBLANK(A2323),"",IF(ISERROR(VLOOKUP(A2323,'Cadastro-Estoque'!A:G,1,FALSE)),"Produto não cadastrado",VLOOKUP(A2323,'Cadastro-Estoque'!A:G,4,FALSE)))</f>
        <v/>
      </c>
      <c r="G2323" s="2" t="str">
        <f>IF(ISBLANK(A2323),"",IF(ISERROR(VLOOKUP(A2323,'Cadastro-Estoque'!A:G,1,FALSE)),"Produto não cadastrado",VLOOKUP(A2323,'Cadastro-Estoque'!A:G,2,FALSE)))</f>
        <v/>
      </c>
      <c r="H2323" s="2" t="str">
        <f>IF(ISERROR(VLOOKUP(A2323,'Cadastro-Estoque'!A:G,1,FALSE)),"",VLOOKUP(A2323,'Cadastro-Estoque'!A:G,3,FALSE))</f>
        <v/>
      </c>
    </row>
    <row r="2324" spans="5:8" ht="18.75" customHeight="1" x14ac:dyDescent="0.25">
      <c r="E2324" s="2" t="str">
        <f t="shared" si="36"/>
        <v/>
      </c>
      <c r="F2324" s="2" t="str">
        <f>IF(ISBLANK(A2324),"",IF(ISERROR(VLOOKUP(A2324,'Cadastro-Estoque'!A:G,1,FALSE)),"Produto não cadastrado",VLOOKUP(A2324,'Cadastro-Estoque'!A:G,4,FALSE)))</f>
        <v/>
      </c>
      <c r="G2324" s="2" t="str">
        <f>IF(ISBLANK(A2324),"",IF(ISERROR(VLOOKUP(A2324,'Cadastro-Estoque'!A:G,1,FALSE)),"Produto não cadastrado",VLOOKUP(A2324,'Cadastro-Estoque'!A:G,2,FALSE)))</f>
        <v/>
      </c>
      <c r="H2324" s="2" t="str">
        <f>IF(ISERROR(VLOOKUP(A2324,'Cadastro-Estoque'!A:G,1,FALSE)),"",VLOOKUP(A2324,'Cadastro-Estoque'!A:G,3,FALSE))</f>
        <v/>
      </c>
    </row>
    <row r="2325" spans="5:8" ht="18.75" customHeight="1" x14ac:dyDescent="0.25">
      <c r="E2325" s="2" t="str">
        <f t="shared" si="36"/>
        <v/>
      </c>
      <c r="F2325" s="2" t="str">
        <f>IF(ISBLANK(A2325),"",IF(ISERROR(VLOOKUP(A2325,'Cadastro-Estoque'!A:G,1,FALSE)),"Produto não cadastrado",VLOOKUP(A2325,'Cadastro-Estoque'!A:G,4,FALSE)))</f>
        <v/>
      </c>
      <c r="G2325" s="2" t="str">
        <f>IF(ISBLANK(A2325),"",IF(ISERROR(VLOOKUP(A2325,'Cadastro-Estoque'!A:G,1,FALSE)),"Produto não cadastrado",VLOOKUP(A2325,'Cadastro-Estoque'!A:G,2,FALSE)))</f>
        <v/>
      </c>
      <c r="H2325" s="2" t="str">
        <f>IF(ISERROR(VLOOKUP(A2325,'Cadastro-Estoque'!A:G,1,FALSE)),"",VLOOKUP(A2325,'Cadastro-Estoque'!A:G,3,FALSE))</f>
        <v/>
      </c>
    </row>
    <row r="2326" spans="5:8" ht="18.75" customHeight="1" x14ac:dyDescent="0.25">
      <c r="E2326" s="2" t="str">
        <f t="shared" si="36"/>
        <v/>
      </c>
      <c r="F2326" s="2" t="str">
        <f>IF(ISBLANK(A2326),"",IF(ISERROR(VLOOKUP(A2326,'Cadastro-Estoque'!A:G,1,FALSE)),"Produto não cadastrado",VLOOKUP(A2326,'Cadastro-Estoque'!A:G,4,FALSE)))</f>
        <v/>
      </c>
      <c r="G2326" s="2" t="str">
        <f>IF(ISBLANK(A2326),"",IF(ISERROR(VLOOKUP(A2326,'Cadastro-Estoque'!A:G,1,FALSE)),"Produto não cadastrado",VLOOKUP(A2326,'Cadastro-Estoque'!A:G,2,FALSE)))</f>
        <v/>
      </c>
      <c r="H2326" s="2" t="str">
        <f>IF(ISERROR(VLOOKUP(A2326,'Cadastro-Estoque'!A:G,1,FALSE)),"",VLOOKUP(A2326,'Cadastro-Estoque'!A:G,3,FALSE))</f>
        <v/>
      </c>
    </row>
    <row r="2327" spans="5:8" ht="18.75" customHeight="1" x14ac:dyDescent="0.25">
      <c r="E2327" s="2" t="str">
        <f t="shared" si="36"/>
        <v/>
      </c>
      <c r="F2327" s="2" t="str">
        <f>IF(ISBLANK(A2327),"",IF(ISERROR(VLOOKUP(A2327,'Cadastro-Estoque'!A:G,1,FALSE)),"Produto não cadastrado",VLOOKUP(A2327,'Cadastro-Estoque'!A:G,4,FALSE)))</f>
        <v/>
      </c>
      <c r="G2327" s="2" t="str">
        <f>IF(ISBLANK(A2327),"",IF(ISERROR(VLOOKUP(A2327,'Cadastro-Estoque'!A:G,1,FALSE)),"Produto não cadastrado",VLOOKUP(A2327,'Cadastro-Estoque'!A:G,2,FALSE)))</f>
        <v/>
      </c>
      <c r="H2327" s="2" t="str">
        <f>IF(ISERROR(VLOOKUP(A2327,'Cadastro-Estoque'!A:G,1,FALSE)),"",VLOOKUP(A2327,'Cadastro-Estoque'!A:G,3,FALSE))</f>
        <v/>
      </c>
    </row>
    <row r="2328" spans="5:8" ht="18.75" customHeight="1" x14ac:dyDescent="0.25">
      <c r="E2328" s="2" t="str">
        <f t="shared" si="36"/>
        <v/>
      </c>
      <c r="F2328" s="2" t="str">
        <f>IF(ISBLANK(A2328),"",IF(ISERROR(VLOOKUP(A2328,'Cadastro-Estoque'!A:G,1,FALSE)),"Produto não cadastrado",VLOOKUP(A2328,'Cadastro-Estoque'!A:G,4,FALSE)))</f>
        <v/>
      </c>
      <c r="G2328" s="2" t="str">
        <f>IF(ISBLANK(A2328),"",IF(ISERROR(VLOOKUP(A2328,'Cadastro-Estoque'!A:G,1,FALSE)),"Produto não cadastrado",VLOOKUP(A2328,'Cadastro-Estoque'!A:G,2,FALSE)))</f>
        <v/>
      </c>
      <c r="H2328" s="2" t="str">
        <f>IF(ISERROR(VLOOKUP(A2328,'Cadastro-Estoque'!A:G,1,FALSE)),"",VLOOKUP(A2328,'Cadastro-Estoque'!A:G,3,FALSE))</f>
        <v/>
      </c>
    </row>
    <row r="2329" spans="5:8" ht="18.75" customHeight="1" x14ac:dyDescent="0.25">
      <c r="E2329" s="2" t="str">
        <f t="shared" si="36"/>
        <v/>
      </c>
      <c r="F2329" s="2" t="str">
        <f>IF(ISBLANK(A2329),"",IF(ISERROR(VLOOKUP(A2329,'Cadastro-Estoque'!A:G,1,FALSE)),"Produto não cadastrado",VLOOKUP(A2329,'Cadastro-Estoque'!A:G,4,FALSE)))</f>
        <v/>
      </c>
      <c r="G2329" s="2" t="str">
        <f>IF(ISBLANK(A2329),"",IF(ISERROR(VLOOKUP(A2329,'Cadastro-Estoque'!A:G,1,FALSE)),"Produto não cadastrado",VLOOKUP(A2329,'Cadastro-Estoque'!A:G,2,FALSE)))</f>
        <v/>
      </c>
      <c r="H2329" s="2" t="str">
        <f>IF(ISERROR(VLOOKUP(A2329,'Cadastro-Estoque'!A:G,1,FALSE)),"",VLOOKUP(A2329,'Cadastro-Estoque'!A:G,3,FALSE))</f>
        <v/>
      </c>
    </row>
    <row r="2330" spans="5:8" ht="18.75" customHeight="1" x14ac:dyDescent="0.25">
      <c r="E2330" s="2" t="str">
        <f t="shared" si="36"/>
        <v/>
      </c>
      <c r="F2330" s="2" t="str">
        <f>IF(ISBLANK(A2330),"",IF(ISERROR(VLOOKUP(A2330,'Cadastro-Estoque'!A:G,1,FALSE)),"Produto não cadastrado",VLOOKUP(A2330,'Cadastro-Estoque'!A:G,4,FALSE)))</f>
        <v/>
      </c>
      <c r="G2330" s="2" t="str">
        <f>IF(ISBLANK(A2330),"",IF(ISERROR(VLOOKUP(A2330,'Cadastro-Estoque'!A:G,1,FALSE)),"Produto não cadastrado",VLOOKUP(A2330,'Cadastro-Estoque'!A:G,2,FALSE)))</f>
        <v/>
      </c>
      <c r="H2330" s="2" t="str">
        <f>IF(ISERROR(VLOOKUP(A2330,'Cadastro-Estoque'!A:G,1,FALSE)),"",VLOOKUP(A2330,'Cadastro-Estoque'!A:G,3,FALSE))</f>
        <v/>
      </c>
    </row>
    <row r="2331" spans="5:8" ht="18.75" customHeight="1" x14ac:dyDescent="0.25">
      <c r="E2331" s="2" t="str">
        <f t="shared" si="36"/>
        <v/>
      </c>
      <c r="F2331" s="2" t="str">
        <f>IF(ISBLANK(A2331),"",IF(ISERROR(VLOOKUP(A2331,'Cadastro-Estoque'!A:G,1,FALSE)),"Produto não cadastrado",VLOOKUP(A2331,'Cadastro-Estoque'!A:G,4,FALSE)))</f>
        <v/>
      </c>
      <c r="G2331" s="2" t="str">
        <f>IF(ISBLANK(A2331),"",IF(ISERROR(VLOOKUP(A2331,'Cadastro-Estoque'!A:G,1,FALSE)),"Produto não cadastrado",VLOOKUP(A2331,'Cadastro-Estoque'!A:G,2,FALSE)))</f>
        <v/>
      </c>
      <c r="H2331" s="2" t="str">
        <f>IF(ISERROR(VLOOKUP(A2331,'Cadastro-Estoque'!A:G,1,FALSE)),"",VLOOKUP(A2331,'Cadastro-Estoque'!A:G,3,FALSE))</f>
        <v/>
      </c>
    </row>
    <row r="2332" spans="5:8" ht="18.75" customHeight="1" x14ac:dyDescent="0.25">
      <c r="E2332" s="2" t="str">
        <f t="shared" si="36"/>
        <v/>
      </c>
      <c r="F2332" s="2" t="str">
        <f>IF(ISBLANK(A2332),"",IF(ISERROR(VLOOKUP(A2332,'Cadastro-Estoque'!A:G,1,FALSE)),"Produto não cadastrado",VLOOKUP(A2332,'Cadastro-Estoque'!A:G,4,FALSE)))</f>
        <v/>
      </c>
      <c r="G2332" s="2" t="str">
        <f>IF(ISBLANK(A2332),"",IF(ISERROR(VLOOKUP(A2332,'Cadastro-Estoque'!A:G,1,FALSE)),"Produto não cadastrado",VLOOKUP(A2332,'Cadastro-Estoque'!A:G,2,FALSE)))</f>
        <v/>
      </c>
      <c r="H2332" s="2" t="str">
        <f>IF(ISERROR(VLOOKUP(A2332,'Cadastro-Estoque'!A:G,1,FALSE)),"",VLOOKUP(A2332,'Cadastro-Estoque'!A:G,3,FALSE))</f>
        <v/>
      </c>
    </row>
    <row r="2333" spans="5:8" ht="18.75" customHeight="1" x14ac:dyDescent="0.25">
      <c r="E2333" s="2" t="str">
        <f t="shared" si="36"/>
        <v/>
      </c>
      <c r="F2333" s="2" t="str">
        <f>IF(ISBLANK(A2333),"",IF(ISERROR(VLOOKUP(A2333,'Cadastro-Estoque'!A:G,1,FALSE)),"Produto não cadastrado",VLOOKUP(A2333,'Cadastro-Estoque'!A:G,4,FALSE)))</f>
        <v/>
      </c>
      <c r="G2333" s="2" t="str">
        <f>IF(ISBLANK(A2333),"",IF(ISERROR(VLOOKUP(A2333,'Cadastro-Estoque'!A:G,1,FALSE)),"Produto não cadastrado",VLOOKUP(A2333,'Cadastro-Estoque'!A:G,2,FALSE)))</f>
        <v/>
      </c>
      <c r="H2333" s="2" t="str">
        <f>IF(ISERROR(VLOOKUP(A2333,'Cadastro-Estoque'!A:G,1,FALSE)),"",VLOOKUP(A2333,'Cadastro-Estoque'!A:G,3,FALSE))</f>
        <v/>
      </c>
    </row>
    <row r="2334" spans="5:8" ht="18.75" customHeight="1" x14ac:dyDescent="0.25">
      <c r="E2334" s="2" t="str">
        <f t="shared" si="36"/>
        <v/>
      </c>
      <c r="F2334" s="2" t="str">
        <f>IF(ISBLANK(A2334),"",IF(ISERROR(VLOOKUP(A2334,'Cadastro-Estoque'!A:G,1,FALSE)),"Produto não cadastrado",VLOOKUP(A2334,'Cadastro-Estoque'!A:G,4,FALSE)))</f>
        <v/>
      </c>
      <c r="G2334" s="2" t="str">
        <f>IF(ISBLANK(A2334),"",IF(ISERROR(VLOOKUP(A2334,'Cadastro-Estoque'!A:G,1,FALSE)),"Produto não cadastrado",VLOOKUP(A2334,'Cadastro-Estoque'!A:G,2,FALSE)))</f>
        <v/>
      </c>
      <c r="H2334" s="2" t="str">
        <f>IF(ISERROR(VLOOKUP(A2334,'Cadastro-Estoque'!A:G,1,FALSE)),"",VLOOKUP(A2334,'Cadastro-Estoque'!A:G,3,FALSE))</f>
        <v/>
      </c>
    </row>
    <row r="2335" spans="5:8" ht="18.75" customHeight="1" x14ac:dyDescent="0.25">
      <c r="E2335" s="2" t="str">
        <f t="shared" si="36"/>
        <v/>
      </c>
      <c r="F2335" s="2" t="str">
        <f>IF(ISBLANK(A2335),"",IF(ISERROR(VLOOKUP(A2335,'Cadastro-Estoque'!A:G,1,FALSE)),"Produto não cadastrado",VLOOKUP(A2335,'Cadastro-Estoque'!A:G,4,FALSE)))</f>
        <v/>
      </c>
      <c r="G2335" s="2" t="str">
        <f>IF(ISBLANK(A2335),"",IF(ISERROR(VLOOKUP(A2335,'Cadastro-Estoque'!A:G,1,FALSE)),"Produto não cadastrado",VLOOKUP(A2335,'Cadastro-Estoque'!A:G,2,FALSE)))</f>
        <v/>
      </c>
      <c r="H2335" s="2" t="str">
        <f>IF(ISERROR(VLOOKUP(A2335,'Cadastro-Estoque'!A:G,1,FALSE)),"",VLOOKUP(A2335,'Cadastro-Estoque'!A:G,3,FALSE))</f>
        <v/>
      </c>
    </row>
    <row r="2336" spans="5:8" ht="18.75" customHeight="1" x14ac:dyDescent="0.25">
      <c r="E2336" s="2" t="str">
        <f t="shared" si="36"/>
        <v/>
      </c>
      <c r="F2336" s="2" t="str">
        <f>IF(ISBLANK(A2336),"",IF(ISERROR(VLOOKUP(A2336,'Cadastro-Estoque'!A:G,1,FALSE)),"Produto não cadastrado",VLOOKUP(A2336,'Cadastro-Estoque'!A:G,4,FALSE)))</f>
        <v/>
      </c>
      <c r="G2336" s="2" t="str">
        <f>IF(ISBLANK(A2336),"",IF(ISERROR(VLOOKUP(A2336,'Cadastro-Estoque'!A:G,1,FALSE)),"Produto não cadastrado",VLOOKUP(A2336,'Cadastro-Estoque'!A:G,2,FALSE)))</f>
        <v/>
      </c>
      <c r="H2336" s="2" t="str">
        <f>IF(ISERROR(VLOOKUP(A2336,'Cadastro-Estoque'!A:G,1,FALSE)),"",VLOOKUP(A2336,'Cadastro-Estoque'!A:G,3,FALSE))</f>
        <v/>
      </c>
    </row>
    <row r="2337" spans="5:8" ht="18.75" customHeight="1" x14ac:dyDescent="0.25">
      <c r="E2337" s="2" t="str">
        <f t="shared" si="36"/>
        <v/>
      </c>
      <c r="F2337" s="2" t="str">
        <f>IF(ISBLANK(A2337),"",IF(ISERROR(VLOOKUP(A2337,'Cadastro-Estoque'!A:G,1,FALSE)),"Produto não cadastrado",VLOOKUP(A2337,'Cadastro-Estoque'!A:G,4,FALSE)))</f>
        <v/>
      </c>
      <c r="G2337" s="2" t="str">
        <f>IF(ISBLANK(A2337),"",IF(ISERROR(VLOOKUP(A2337,'Cadastro-Estoque'!A:G,1,FALSE)),"Produto não cadastrado",VLOOKUP(A2337,'Cadastro-Estoque'!A:G,2,FALSE)))</f>
        <v/>
      </c>
      <c r="H2337" s="2" t="str">
        <f>IF(ISERROR(VLOOKUP(A2337,'Cadastro-Estoque'!A:G,1,FALSE)),"",VLOOKUP(A2337,'Cadastro-Estoque'!A:G,3,FALSE))</f>
        <v/>
      </c>
    </row>
    <row r="2338" spans="5:8" ht="18.75" customHeight="1" x14ac:dyDescent="0.25">
      <c r="E2338" s="2" t="str">
        <f t="shared" si="36"/>
        <v/>
      </c>
      <c r="F2338" s="2" t="str">
        <f>IF(ISBLANK(A2338),"",IF(ISERROR(VLOOKUP(A2338,'Cadastro-Estoque'!A:G,1,FALSE)),"Produto não cadastrado",VLOOKUP(A2338,'Cadastro-Estoque'!A:G,4,FALSE)))</f>
        <v/>
      </c>
      <c r="G2338" s="2" t="str">
        <f>IF(ISBLANK(A2338),"",IF(ISERROR(VLOOKUP(A2338,'Cadastro-Estoque'!A:G,1,FALSE)),"Produto não cadastrado",VLOOKUP(A2338,'Cadastro-Estoque'!A:G,2,FALSE)))</f>
        <v/>
      </c>
      <c r="H2338" s="2" t="str">
        <f>IF(ISERROR(VLOOKUP(A2338,'Cadastro-Estoque'!A:G,1,FALSE)),"",VLOOKUP(A2338,'Cadastro-Estoque'!A:G,3,FALSE))</f>
        <v/>
      </c>
    </row>
    <row r="2339" spans="5:8" ht="18.75" customHeight="1" x14ac:dyDescent="0.25">
      <c r="E2339" s="2" t="str">
        <f t="shared" si="36"/>
        <v/>
      </c>
      <c r="F2339" s="2" t="str">
        <f>IF(ISBLANK(A2339),"",IF(ISERROR(VLOOKUP(A2339,'Cadastro-Estoque'!A:G,1,FALSE)),"Produto não cadastrado",VLOOKUP(A2339,'Cadastro-Estoque'!A:G,4,FALSE)))</f>
        <v/>
      </c>
      <c r="G2339" s="2" t="str">
        <f>IF(ISBLANK(A2339),"",IF(ISERROR(VLOOKUP(A2339,'Cadastro-Estoque'!A:G,1,FALSE)),"Produto não cadastrado",VLOOKUP(A2339,'Cadastro-Estoque'!A:G,2,FALSE)))</f>
        <v/>
      </c>
      <c r="H2339" s="2" t="str">
        <f>IF(ISERROR(VLOOKUP(A2339,'Cadastro-Estoque'!A:G,1,FALSE)),"",VLOOKUP(A2339,'Cadastro-Estoque'!A:G,3,FALSE))</f>
        <v/>
      </c>
    </row>
    <row r="2340" spans="5:8" ht="18.75" customHeight="1" x14ac:dyDescent="0.25">
      <c r="E2340" s="2" t="str">
        <f t="shared" si="36"/>
        <v/>
      </c>
      <c r="F2340" s="2" t="str">
        <f>IF(ISBLANK(A2340),"",IF(ISERROR(VLOOKUP(A2340,'Cadastro-Estoque'!A:G,1,FALSE)),"Produto não cadastrado",VLOOKUP(A2340,'Cadastro-Estoque'!A:G,4,FALSE)))</f>
        <v/>
      </c>
      <c r="G2340" s="2" t="str">
        <f>IF(ISBLANK(A2340),"",IF(ISERROR(VLOOKUP(A2340,'Cadastro-Estoque'!A:G,1,FALSE)),"Produto não cadastrado",VLOOKUP(A2340,'Cadastro-Estoque'!A:G,2,FALSE)))</f>
        <v/>
      </c>
      <c r="H2340" s="2" t="str">
        <f>IF(ISERROR(VLOOKUP(A2340,'Cadastro-Estoque'!A:G,1,FALSE)),"",VLOOKUP(A2340,'Cadastro-Estoque'!A:G,3,FALSE))</f>
        <v/>
      </c>
    </row>
    <row r="2341" spans="5:8" ht="18.75" customHeight="1" x14ac:dyDescent="0.25">
      <c r="E2341" s="2" t="str">
        <f t="shared" si="36"/>
        <v/>
      </c>
      <c r="F2341" s="2" t="str">
        <f>IF(ISBLANK(A2341),"",IF(ISERROR(VLOOKUP(A2341,'Cadastro-Estoque'!A:G,1,FALSE)),"Produto não cadastrado",VLOOKUP(A2341,'Cadastro-Estoque'!A:G,4,FALSE)))</f>
        <v/>
      </c>
      <c r="G2341" s="2" t="str">
        <f>IF(ISBLANK(A2341),"",IF(ISERROR(VLOOKUP(A2341,'Cadastro-Estoque'!A:G,1,FALSE)),"Produto não cadastrado",VLOOKUP(A2341,'Cadastro-Estoque'!A:G,2,FALSE)))</f>
        <v/>
      </c>
      <c r="H2341" s="2" t="str">
        <f>IF(ISERROR(VLOOKUP(A2341,'Cadastro-Estoque'!A:G,1,FALSE)),"",VLOOKUP(A2341,'Cadastro-Estoque'!A:G,3,FALSE))</f>
        <v/>
      </c>
    </row>
    <row r="2342" spans="5:8" ht="18.75" customHeight="1" x14ac:dyDescent="0.25">
      <c r="E2342" s="2" t="str">
        <f t="shared" si="36"/>
        <v/>
      </c>
      <c r="F2342" s="2" t="str">
        <f>IF(ISBLANK(A2342),"",IF(ISERROR(VLOOKUP(A2342,'Cadastro-Estoque'!A:G,1,FALSE)),"Produto não cadastrado",VLOOKUP(A2342,'Cadastro-Estoque'!A:G,4,FALSE)))</f>
        <v/>
      </c>
      <c r="G2342" s="2" t="str">
        <f>IF(ISBLANK(A2342),"",IF(ISERROR(VLOOKUP(A2342,'Cadastro-Estoque'!A:G,1,FALSE)),"Produto não cadastrado",VLOOKUP(A2342,'Cadastro-Estoque'!A:G,2,FALSE)))</f>
        <v/>
      </c>
      <c r="H2342" s="2" t="str">
        <f>IF(ISERROR(VLOOKUP(A2342,'Cadastro-Estoque'!A:G,1,FALSE)),"",VLOOKUP(A2342,'Cadastro-Estoque'!A:G,3,FALSE))</f>
        <v/>
      </c>
    </row>
    <row r="2343" spans="5:8" ht="18.75" customHeight="1" x14ac:dyDescent="0.25">
      <c r="E2343" s="2" t="str">
        <f t="shared" si="36"/>
        <v/>
      </c>
      <c r="F2343" s="2" t="str">
        <f>IF(ISBLANK(A2343),"",IF(ISERROR(VLOOKUP(A2343,'Cadastro-Estoque'!A:G,1,FALSE)),"Produto não cadastrado",VLOOKUP(A2343,'Cadastro-Estoque'!A:G,4,FALSE)))</f>
        <v/>
      </c>
      <c r="G2343" s="2" t="str">
        <f>IF(ISBLANK(A2343),"",IF(ISERROR(VLOOKUP(A2343,'Cadastro-Estoque'!A:G,1,FALSE)),"Produto não cadastrado",VLOOKUP(A2343,'Cadastro-Estoque'!A:G,2,FALSE)))</f>
        <v/>
      </c>
      <c r="H2343" s="2" t="str">
        <f>IF(ISERROR(VLOOKUP(A2343,'Cadastro-Estoque'!A:G,1,FALSE)),"",VLOOKUP(A2343,'Cadastro-Estoque'!A:G,3,FALSE))</f>
        <v/>
      </c>
    </row>
    <row r="2344" spans="5:8" ht="18.75" customHeight="1" x14ac:dyDescent="0.25">
      <c r="E2344" s="2" t="str">
        <f t="shared" si="36"/>
        <v/>
      </c>
      <c r="F2344" s="2" t="str">
        <f>IF(ISBLANK(A2344),"",IF(ISERROR(VLOOKUP(A2344,'Cadastro-Estoque'!A:G,1,FALSE)),"Produto não cadastrado",VLOOKUP(A2344,'Cadastro-Estoque'!A:G,4,FALSE)))</f>
        <v/>
      </c>
      <c r="G2344" s="2" t="str">
        <f>IF(ISBLANK(A2344),"",IF(ISERROR(VLOOKUP(A2344,'Cadastro-Estoque'!A:G,1,FALSE)),"Produto não cadastrado",VLOOKUP(A2344,'Cadastro-Estoque'!A:G,2,FALSE)))</f>
        <v/>
      </c>
      <c r="H2344" s="2" t="str">
        <f>IF(ISERROR(VLOOKUP(A2344,'Cadastro-Estoque'!A:G,1,FALSE)),"",VLOOKUP(A2344,'Cadastro-Estoque'!A:G,3,FALSE))</f>
        <v/>
      </c>
    </row>
    <row r="2345" spans="5:8" ht="18.75" customHeight="1" x14ac:dyDescent="0.25">
      <c r="E2345" s="2" t="str">
        <f t="shared" si="36"/>
        <v/>
      </c>
      <c r="F2345" s="2" t="str">
        <f>IF(ISBLANK(A2345),"",IF(ISERROR(VLOOKUP(A2345,'Cadastro-Estoque'!A:G,1,FALSE)),"Produto não cadastrado",VLOOKUP(A2345,'Cadastro-Estoque'!A:G,4,FALSE)))</f>
        <v/>
      </c>
      <c r="G2345" s="2" t="str">
        <f>IF(ISBLANK(A2345),"",IF(ISERROR(VLOOKUP(A2345,'Cadastro-Estoque'!A:G,1,FALSE)),"Produto não cadastrado",VLOOKUP(A2345,'Cadastro-Estoque'!A:G,2,FALSE)))</f>
        <v/>
      </c>
      <c r="H2345" s="2" t="str">
        <f>IF(ISERROR(VLOOKUP(A2345,'Cadastro-Estoque'!A:G,1,FALSE)),"",VLOOKUP(A2345,'Cadastro-Estoque'!A:G,3,FALSE))</f>
        <v/>
      </c>
    </row>
    <row r="2346" spans="5:8" ht="18.75" customHeight="1" x14ac:dyDescent="0.25">
      <c r="E2346" s="2" t="str">
        <f t="shared" si="36"/>
        <v/>
      </c>
      <c r="F2346" s="2" t="str">
        <f>IF(ISBLANK(A2346),"",IF(ISERROR(VLOOKUP(A2346,'Cadastro-Estoque'!A:G,1,FALSE)),"Produto não cadastrado",VLOOKUP(A2346,'Cadastro-Estoque'!A:G,4,FALSE)))</f>
        <v/>
      </c>
      <c r="G2346" s="2" t="str">
        <f>IF(ISBLANK(A2346),"",IF(ISERROR(VLOOKUP(A2346,'Cadastro-Estoque'!A:G,1,FALSE)),"Produto não cadastrado",VLOOKUP(A2346,'Cadastro-Estoque'!A:G,2,FALSE)))</f>
        <v/>
      </c>
      <c r="H2346" s="2" t="str">
        <f>IF(ISERROR(VLOOKUP(A2346,'Cadastro-Estoque'!A:G,1,FALSE)),"",VLOOKUP(A2346,'Cadastro-Estoque'!A:G,3,FALSE))</f>
        <v/>
      </c>
    </row>
    <row r="2347" spans="5:8" ht="18.75" customHeight="1" x14ac:dyDescent="0.25">
      <c r="E2347" s="2" t="str">
        <f t="shared" si="36"/>
        <v/>
      </c>
      <c r="F2347" s="2" t="str">
        <f>IF(ISBLANK(A2347),"",IF(ISERROR(VLOOKUP(A2347,'Cadastro-Estoque'!A:G,1,FALSE)),"Produto não cadastrado",VLOOKUP(A2347,'Cadastro-Estoque'!A:G,4,FALSE)))</f>
        <v/>
      </c>
      <c r="G2347" s="2" t="str">
        <f>IF(ISBLANK(A2347),"",IF(ISERROR(VLOOKUP(A2347,'Cadastro-Estoque'!A:G,1,FALSE)),"Produto não cadastrado",VLOOKUP(A2347,'Cadastro-Estoque'!A:G,2,FALSE)))</f>
        <v/>
      </c>
      <c r="H2347" s="2" t="str">
        <f>IF(ISERROR(VLOOKUP(A2347,'Cadastro-Estoque'!A:G,1,FALSE)),"",VLOOKUP(A2347,'Cadastro-Estoque'!A:G,3,FALSE))</f>
        <v/>
      </c>
    </row>
    <row r="2348" spans="5:8" ht="18.75" customHeight="1" x14ac:dyDescent="0.25">
      <c r="E2348" s="2" t="str">
        <f t="shared" si="36"/>
        <v/>
      </c>
      <c r="F2348" s="2" t="str">
        <f>IF(ISBLANK(A2348),"",IF(ISERROR(VLOOKUP(A2348,'Cadastro-Estoque'!A:G,1,FALSE)),"Produto não cadastrado",VLOOKUP(A2348,'Cadastro-Estoque'!A:G,4,FALSE)))</f>
        <v/>
      </c>
      <c r="G2348" s="2" t="str">
        <f>IF(ISBLANK(A2348),"",IF(ISERROR(VLOOKUP(A2348,'Cadastro-Estoque'!A:G,1,FALSE)),"Produto não cadastrado",VLOOKUP(A2348,'Cadastro-Estoque'!A:G,2,FALSE)))</f>
        <v/>
      </c>
      <c r="H2348" s="2" t="str">
        <f>IF(ISERROR(VLOOKUP(A2348,'Cadastro-Estoque'!A:G,1,FALSE)),"",VLOOKUP(A2348,'Cadastro-Estoque'!A:G,3,FALSE))</f>
        <v/>
      </c>
    </row>
    <row r="2349" spans="5:8" ht="18.75" customHeight="1" x14ac:dyDescent="0.25">
      <c r="E2349" s="2" t="str">
        <f t="shared" si="36"/>
        <v/>
      </c>
      <c r="F2349" s="2" t="str">
        <f>IF(ISBLANK(A2349),"",IF(ISERROR(VLOOKUP(A2349,'Cadastro-Estoque'!A:G,1,FALSE)),"Produto não cadastrado",VLOOKUP(A2349,'Cadastro-Estoque'!A:G,4,FALSE)))</f>
        <v/>
      </c>
      <c r="G2349" s="2" t="str">
        <f>IF(ISBLANK(A2349),"",IF(ISERROR(VLOOKUP(A2349,'Cadastro-Estoque'!A:G,1,FALSE)),"Produto não cadastrado",VLOOKUP(A2349,'Cadastro-Estoque'!A:G,2,FALSE)))</f>
        <v/>
      </c>
      <c r="H2349" s="2" t="str">
        <f>IF(ISERROR(VLOOKUP(A2349,'Cadastro-Estoque'!A:G,1,FALSE)),"",VLOOKUP(A2349,'Cadastro-Estoque'!A:G,3,FALSE))</f>
        <v/>
      </c>
    </row>
    <row r="2350" spans="5:8" ht="18.75" customHeight="1" x14ac:dyDescent="0.25">
      <c r="E2350" s="2" t="str">
        <f t="shared" si="36"/>
        <v/>
      </c>
      <c r="F2350" s="2" t="str">
        <f>IF(ISBLANK(A2350),"",IF(ISERROR(VLOOKUP(A2350,'Cadastro-Estoque'!A:G,1,FALSE)),"Produto não cadastrado",VLOOKUP(A2350,'Cadastro-Estoque'!A:G,4,FALSE)))</f>
        <v/>
      </c>
      <c r="G2350" s="2" t="str">
        <f>IF(ISBLANK(A2350),"",IF(ISERROR(VLOOKUP(A2350,'Cadastro-Estoque'!A:G,1,FALSE)),"Produto não cadastrado",VLOOKUP(A2350,'Cadastro-Estoque'!A:G,2,FALSE)))</f>
        <v/>
      </c>
      <c r="H2350" s="2" t="str">
        <f>IF(ISERROR(VLOOKUP(A2350,'Cadastro-Estoque'!A:G,1,FALSE)),"",VLOOKUP(A2350,'Cadastro-Estoque'!A:G,3,FALSE))</f>
        <v/>
      </c>
    </row>
    <row r="2351" spans="5:8" ht="18.75" customHeight="1" x14ac:dyDescent="0.25">
      <c r="E2351" s="2" t="str">
        <f t="shared" si="36"/>
        <v/>
      </c>
      <c r="F2351" s="2" t="str">
        <f>IF(ISBLANK(A2351),"",IF(ISERROR(VLOOKUP(A2351,'Cadastro-Estoque'!A:G,1,FALSE)),"Produto não cadastrado",VLOOKUP(A2351,'Cadastro-Estoque'!A:G,4,FALSE)))</f>
        <v/>
      </c>
      <c r="G2351" s="2" t="str">
        <f>IF(ISBLANK(A2351),"",IF(ISERROR(VLOOKUP(A2351,'Cadastro-Estoque'!A:G,1,FALSE)),"Produto não cadastrado",VLOOKUP(A2351,'Cadastro-Estoque'!A:G,2,FALSE)))</f>
        <v/>
      </c>
      <c r="H2351" s="2" t="str">
        <f>IF(ISERROR(VLOOKUP(A2351,'Cadastro-Estoque'!A:G,1,FALSE)),"",VLOOKUP(A2351,'Cadastro-Estoque'!A:G,3,FALSE))</f>
        <v/>
      </c>
    </row>
    <row r="2352" spans="5:8" ht="18.75" customHeight="1" x14ac:dyDescent="0.25">
      <c r="E2352" s="2" t="str">
        <f t="shared" si="36"/>
        <v/>
      </c>
      <c r="F2352" s="2" t="str">
        <f>IF(ISBLANK(A2352),"",IF(ISERROR(VLOOKUP(A2352,'Cadastro-Estoque'!A:G,1,FALSE)),"Produto não cadastrado",VLOOKUP(A2352,'Cadastro-Estoque'!A:G,4,FALSE)))</f>
        <v/>
      </c>
      <c r="G2352" s="2" t="str">
        <f>IF(ISBLANK(A2352),"",IF(ISERROR(VLOOKUP(A2352,'Cadastro-Estoque'!A:G,1,FALSE)),"Produto não cadastrado",VLOOKUP(A2352,'Cadastro-Estoque'!A:G,2,FALSE)))</f>
        <v/>
      </c>
      <c r="H2352" s="2" t="str">
        <f>IF(ISERROR(VLOOKUP(A2352,'Cadastro-Estoque'!A:G,1,FALSE)),"",VLOOKUP(A2352,'Cadastro-Estoque'!A:G,3,FALSE))</f>
        <v/>
      </c>
    </row>
    <row r="2353" spans="5:8" ht="18.75" customHeight="1" x14ac:dyDescent="0.25">
      <c r="E2353" s="2" t="str">
        <f t="shared" si="36"/>
        <v/>
      </c>
      <c r="F2353" s="2" t="str">
        <f>IF(ISBLANK(A2353),"",IF(ISERROR(VLOOKUP(A2353,'Cadastro-Estoque'!A:G,1,FALSE)),"Produto não cadastrado",VLOOKUP(A2353,'Cadastro-Estoque'!A:G,4,FALSE)))</f>
        <v/>
      </c>
      <c r="G2353" s="2" t="str">
        <f>IF(ISBLANK(A2353),"",IF(ISERROR(VLOOKUP(A2353,'Cadastro-Estoque'!A:G,1,FALSE)),"Produto não cadastrado",VLOOKUP(A2353,'Cadastro-Estoque'!A:G,2,FALSE)))</f>
        <v/>
      </c>
      <c r="H2353" s="2" t="str">
        <f>IF(ISERROR(VLOOKUP(A2353,'Cadastro-Estoque'!A:G,1,FALSE)),"",VLOOKUP(A2353,'Cadastro-Estoque'!A:G,3,FALSE))</f>
        <v/>
      </c>
    </row>
    <row r="2354" spans="5:8" ht="18.75" customHeight="1" x14ac:dyDescent="0.25">
      <c r="E2354" s="2" t="str">
        <f t="shared" si="36"/>
        <v/>
      </c>
      <c r="F2354" s="2" t="str">
        <f>IF(ISBLANK(A2354),"",IF(ISERROR(VLOOKUP(A2354,'Cadastro-Estoque'!A:G,1,FALSE)),"Produto não cadastrado",VLOOKUP(A2354,'Cadastro-Estoque'!A:G,4,FALSE)))</f>
        <v/>
      </c>
      <c r="G2354" s="2" t="str">
        <f>IF(ISBLANK(A2354),"",IF(ISERROR(VLOOKUP(A2354,'Cadastro-Estoque'!A:G,1,FALSE)),"Produto não cadastrado",VLOOKUP(A2354,'Cadastro-Estoque'!A:G,2,FALSE)))</f>
        <v/>
      </c>
      <c r="H2354" s="2" t="str">
        <f>IF(ISERROR(VLOOKUP(A2354,'Cadastro-Estoque'!A:G,1,FALSE)),"",VLOOKUP(A2354,'Cadastro-Estoque'!A:G,3,FALSE))</f>
        <v/>
      </c>
    </row>
    <row r="2355" spans="5:8" ht="18.75" customHeight="1" x14ac:dyDescent="0.25">
      <c r="E2355" s="2" t="str">
        <f t="shared" si="36"/>
        <v/>
      </c>
      <c r="F2355" s="2" t="str">
        <f>IF(ISBLANK(A2355),"",IF(ISERROR(VLOOKUP(A2355,'Cadastro-Estoque'!A:G,1,FALSE)),"Produto não cadastrado",VLOOKUP(A2355,'Cadastro-Estoque'!A:G,4,FALSE)))</f>
        <v/>
      </c>
      <c r="G2355" s="2" t="str">
        <f>IF(ISBLANK(A2355),"",IF(ISERROR(VLOOKUP(A2355,'Cadastro-Estoque'!A:G,1,FALSE)),"Produto não cadastrado",VLOOKUP(A2355,'Cadastro-Estoque'!A:G,2,FALSE)))</f>
        <v/>
      </c>
      <c r="H2355" s="2" t="str">
        <f>IF(ISERROR(VLOOKUP(A2355,'Cadastro-Estoque'!A:G,1,FALSE)),"",VLOOKUP(A2355,'Cadastro-Estoque'!A:G,3,FALSE))</f>
        <v/>
      </c>
    </row>
    <row r="2356" spans="5:8" ht="18.75" customHeight="1" x14ac:dyDescent="0.25">
      <c r="E2356" s="2" t="str">
        <f t="shared" si="36"/>
        <v/>
      </c>
      <c r="F2356" s="2" t="str">
        <f>IF(ISBLANK(A2356),"",IF(ISERROR(VLOOKUP(A2356,'Cadastro-Estoque'!A:G,1,FALSE)),"Produto não cadastrado",VLOOKUP(A2356,'Cadastro-Estoque'!A:G,4,FALSE)))</f>
        <v/>
      </c>
      <c r="G2356" s="2" t="str">
        <f>IF(ISBLANK(A2356),"",IF(ISERROR(VLOOKUP(A2356,'Cadastro-Estoque'!A:G,1,FALSE)),"Produto não cadastrado",VLOOKUP(A2356,'Cadastro-Estoque'!A:G,2,FALSE)))</f>
        <v/>
      </c>
      <c r="H2356" s="2" t="str">
        <f>IF(ISERROR(VLOOKUP(A2356,'Cadastro-Estoque'!A:G,1,FALSE)),"",VLOOKUP(A2356,'Cadastro-Estoque'!A:G,3,FALSE))</f>
        <v/>
      </c>
    </row>
    <row r="2357" spans="5:8" ht="18.75" customHeight="1" x14ac:dyDescent="0.25">
      <c r="E2357" s="2" t="str">
        <f t="shared" si="36"/>
        <v/>
      </c>
      <c r="F2357" s="2" t="str">
        <f>IF(ISBLANK(A2357),"",IF(ISERROR(VLOOKUP(A2357,'Cadastro-Estoque'!A:G,1,FALSE)),"Produto não cadastrado",VLOOKUP(A2357,'Cadastro-Estoque'!A:G,4,FALSE)))</f>
        <v/>
      </c>
      <c r="G2357" s="2" t="str">
        <f>IF(ISBLANK(A2357),"",IF(ISERROR(VLOOKUP(A2357,'Cadastro-Estoque'!A:G,1,FALSE)),"Produto não cadastrado",VLOOKUP(A2357,'Cadastro-Estoque'!A:G,2,FALSE)))</f>
        <v/>
      </c>
      <c r="H2357" s="2" t="str">
        <f>IF(ISERROR(VLOOKUP(A2357,'Cadastro-Estoque'!A:G,1,FALSE)),"",VLOOKUP(A2357,'Cadastro-Estoque'!A:G,3,FALSE))</f>
        <v/>
      </c>
    </row>
    <row r="2358" spans="5:8" ht="18.75" customHeight="1" x14ac:dyDescent="0.25">
      <c r="E2358" s="2" t="str">
        <f t="shared" si="36"/>
        <v/>
      </c>
      <c r="F2358" s="2" t="str">
        <f>IF(ISBLANK(A2358),"",IF(ISERROR(VLOOKUP(A2358,'Cadastro-Estoque'!A:G,1,FALSE)),"Produto não cadastrado",VLOOKUP(A2358,'Cadastro-Estoque'!A:G,4,FALSE)))</f>
        <v/>
      </c>
      <c r="G2358" s="2" t="str">
        <f>IF(ISBLANK(A2358),"",IF(ISERROR(VLOOKUP(A2358,'Cadastro-Estoque'!A:G,1,FALSE)),"Produto não cadastrado",VLOOKUP(A2358,'Cadastro-Estoque'!A:G,2,FALSE)))</f>
        <v/>
      </c>
      <c r="H2358" s="2" t="str">
        <f>IF(ISERROR(VLOOKUP(A2358,'Cadastro-Estoque'!A:G,1,FALSE)),"",VLOOKUP(A2358,'Cadastro-Estoque'!A:G,3,FALSE))</f>
        <v/>
      </c>
    </row>
    <row r="2359" spans="5:8" ht="18.75" customHeight="1" x14ac:dyDescent="0.25">
      <c r="E2359" s="2" t="str">
        <f t="shared" si="36"/>
        <v/>
      </c>
      <c r="F2359" s="2" t="str">
        <f>IF(ISBLANK(A2359),"",IF(ISERROR(VLOOKUP(A2359,'Cadastro-Estoque'!A:G,1,FALSE)),"Produto não cadastrado",VLOOKUP(A2359,'Cadastro-Estoque'!A:G,4,FALSE)))</f>
        <v/>
      </c>
      <c r="G2359" s="2" t="str">
        <f>IF(ISBLANK(A2359),"",IF(ISERROR(VLOOKUP(A2359,'Cadastro-Estoque'!A:G,1,FALSE)),"Produto não cadastrado",VLOOKUP(A2359,'Cadastro-Estoque'!A:G,2,FALSE)))</f>
        <v/>
      </c>
      <c r="H2359" s="2" t="str">
        <f>IF(ISERROR(VLOOKUP(A2359,'Cadastro-Estoque'!A:G,1,FALSE)),"",VLOOKUP(A2359,'Cadastro-Estoque'!A:G,3,FALSE))</f>
        <v/>
      </c>
    </row>
    <row r="2360" spans="5:8" ht="18.75" customHeight="1" x14ac:dyDescent="0.25">
      <c r="E2360" s="2" t="str">
        <f t="shared" si="36"/>
        <v/>
      </c>
      <c r="F2360" s="2" t="str">
        <f>IF(ISBLANK(A2360),"",IF(ISERROR(VLOOKUP(A2360,'Cadastro-Estoque'!A:G,1,FALSE)),"Produto não cadastrado",VLOOKUP(A2360,'Cadastro-Estoque'!A:G,4,FALSE)))</f>
        <v/>
      </c>
      <c r="G2360" s="2" t="str">
        <f>IF(ISBLANK(A2360),"",IF(ISERROR(VLOOKUP(A2360,'Cadastro-Estoque'!A:G,1,FALSE)),"Produto não cadastrado",VLOOKUP(A2360,'Cadastro-Estoque'!A:G,2,FALSE)))</f>
        <v/>
      </c>
      <c r="H2360" s="2" t="str">
        <f>IF(ISERROR(VLOOKUP(A2360,'Cadastro-Estoque'!A:G,1,FALSE)),"",VLOOKUP(A2360,'Cadastro-Estoque'!A:G,3,FALSE))</f>
        <v/>
      </c>
    </row>
    <row r="2361" spans="5:8" ht="18.75" customHeight="1" x14ac:dyDescent="0.25">
      <c r="E2361" s="2" t="str">
        <f t="shared" si="36"/>
        <v/>
      </c>
      <c r="F2361" s="2" t="str">
        <f>IF(ISBLANK(A2361),"",IF(ISERROR(VLOOKUP(A2361,'Cadastro-Estoque'!A:G,1,FALSE)),"Produto não cadastrado",VLOOKUP(A2361,'Cadastro-Estoque'!A:G,4,FALSE)))</f>
        <v/>
      </c>
      <c r="G2361" s="2" t="str">
        <f>IF(ISBLANK(A2361),"",IF(ISERROR(VLOOKUP(A2361,'Cadastro-Estoque'!A:G,1,FALSE)),"Produto não cadastrado",VLOOKUP(A2361,'Cadastro-Estoque'!A:G,2,FALSE)))</f>
        <v/>
      </c>
      <c r="H2361" s="2" t="str">
        <f>IF(ISERROR(VLOOKUP(A2361,'Cadastro-Estoque'!A:G,1,FALSE)),"",VLOOKUP(A2361,'Cadastro-Estoque'!A:G,3,FALSE))</f>
        <v/>
      </c>
    </row>
    <row r="2362" spans="5:8" ht="18.75" customHeight="1" x14ac:dyDescent="0.25">
      <c r="E2362" s="2" t="str">
        <f t="shared" si="36"/>
        <v/>
      </c>
      <c r="F2362" s="2" t="str">
        <f>IF(ISBLANK(A2362),"",IF(ISERROR(VLOOKUP(A2362,'Cadastro-Estoque'!A:G,1,FALSE)),"Produto não cadastrado",VLOOKUP(A2362,'Cadastro-Estoque'!A:G,4,FALSE)))</f>
        <v/>
      </c>
      <c r="G2362" s="2" t="str">
        <f>IF(ISBLANK(A2362),"",IF(ISERROR(VLOOKUP(A2362,'Cadastro-Estoque'!A:G,1,FALSE)),"Produto não cadastrado",VLOOKUP(A2362,'Cadastro-Estoque'!A:G,2,FALSE)))</f>
        <v/>
      </c>
      <c r="H2362" s="2" t="str">
        <f>IF(ISERROR(VLOOKUP(A2362,'Cadastro-Estoque'!A:G,1,FALSE)),"",VLOOKUP(A2362,'Cadastro-Estoque'!A:G,3,FALSE))</f>
        <v/>
      </c>
    </row>
    <row r="2363" spans="5:8" ht="18.75" customHeight="1" x14ac:dyDescent="0.25">
      <c r="E2363" s="2" t="str">
        <f t="shared" si="36"/>
        <v/>
      </c>
      <c r="F2363" s="2" t="str">
        <f>IF(ISBLANK(A2363),"",IF(ISERROR(VLOOKUP(A2363,'Cadastro-Estoque'!A:G,1,FALSE)),"Produto não cadastrado",VLOOKUP(A2363,'Cadastro-Estoque'!A:G,4,FALSE)))</f>
        <v/>
      </c>
      <c r="G2363" s="2" t="str">
        <f>IF(ISBLANK(A2363),"",IF(ISERROR(VLOOKUP(A2363,'Cadastro-Estoque'!A:G,1,FALSE)),"Produto não cadastrado",VLOOKUP(A2363,'Cadastro-Estoque'!A:G,2,FALSE)))</f>
        <v/>
      </c>
      <c r="H2363" s="2" t="str">
        <f>IF(ISERROR(VLOOKUP(A2363,'Cadastro-Estoque'!A:G,1,FALSE)),"",VLOOKUP(A2363,'Cadastro-Estoque'!A:G,3,FALSE))</f>
        <v/>
      </c>
    </row>
    <row r="2364" spans="5:8" ht="18.75" customHeight="1" x14ac:dyDescent="0.25">
      <c r="E2364" s="2" t="str">
        <f t="shared" si="36"/>
        <v/>
      </c>
      <c r="F2364" s="2" t="str">
        <f>IF(ISBLANK(A2364),"",IF(ISERROR(VLOOKUP(A2364,'Cadastro-Estoque'!A:G,1,FALSE)),"Produto não cadastrado",VLOOKUP(A2364,'Cadastro-Estoque'!A:G,4,FALSE)))</f>
        <v/>
      </c>
      <c r="G2364" s="2" t="str">
        <f>IF(ISBLANK(A2364),"",IF(ISERROR(VLOOKUP(A2364,'Cadastro-Estoque'!A:G,1,FALSE)),"Produto não cadastrado",VLOOKUP(A2364,'Cadastro-Estoque'!A:G,2,FALSE)))</f>
        <v/>
      </c>
      <c r="H2364" s="2" t="str">
        <f>IF(ISERROR(VLOOKUP(A2364,'Cadastro-Estoque'!A:G,1,FALSE)),"",VLOOKUP(A2364,'Cadastro-Estoque'!A:G,3,FALSE))</f>
        <v/>
      </c>
    </row>
    <row r="2365" spans="5:8" ht="18.75" customHeight="1" x14ac:dyDescent="0.25">
      <c r="E2365" s="2" t="str">
        <f t="shared" si="36"/>
        <v/>
      </c>
      <c r="F2365" s="2" t="str">
        <f>IF(ISBLANK(A2365),"",IF(ISERROR(VLOOKUP(A2365,'Cadastro-Estoque'!A:G,1,FALSE)),"Produto não cadastrado",VLOOKUP(A2365,'Cadastro-Estoque'!A:G,4,FALSE)))</f>
        <v/>
      </c>
      <c r="G2365" s="2" t="str">
        <f>IF(ISBLANK(A2365),"",IF(ISERROR(VLOOKUP(A2365,'Cadastro-Estoque'!A:G,1,FALSE)),"Produto não cadastrado",VLOOKUP(A2365,'Cadastro-Estoque'!A:G,2,FALSE)))</f>
        <v/>
      </c>
      <c r="H2365" s="2" t="str">
        <f>IF(ISERROR(VLOOKUP(A2365,'Cadastro-Estoque'!A:G,1,FALSE)),"",VLOOKUP(A2365,'Cadastro-Estoque'!A:G,3,FALSE))</f>
        <v/>
      </c>
    </row>
    <row r="2366" spans="5:8" ht="18.75" customHeight="1" x14ac:dyDescent="0.25">
      <c r="E2366" s="2" t="str">
        <f t="shared" si="36"/>
        <v/>
      </c>
      <c r="F2366" s="2" t="str">
        <f>IF(ISBLANK(A2366),"",IF(ISERROR(VLOOKUP(A2366,'Cadastro-Estoque'!A:G,1,FALSE)),"Produto não cadastrado",VLOOKUP(A2366,'Cadastro-Estoque'!A:G,4,FALSE)))</f>
        <v/>
      </c>
      <c r="G2366" s="2" t="str">
        <f>IF(ISBLANK(A2366),"",IF(ISERROR(VLOOKUP(A2366,'Cadastro-Estoque'!A:G,1,FALSE)),"Produto não cadastrado",VLOOKUP(A2366,'Cadastro-Estoque'!A:G,2,FALSE)))</f>
        <v/>
      </c>
      <c r="H2366" s="2" t="str">
        <f>IF(ISERROR(VLOOKUP(A2366,'Cadastro-Estoque'!A:G,1,FALSE)),"",VLOOKUP(A2366,'Cadastro-Estoque'!A:G,3,FALSE))</f>
        <v/>
      </c>
    </row>
    <row r="2367" spans="5:8" ht="18.75" customHeight="1" x14ac:dyDescent="0.25">
      <c r="E2367" s="2" t="str">
        <f t="shared" si="36"/>
        <v/>
      </c>
      <c r="F2367" s="2" t="str">
        <f>IF(ISBLANK(A2367),"",IF(ISERROR(VLOOKUP(A2367,'Cadastro-Estoque'!A:G,1,FALSE)),"Produto não cadastrado",VLOOKUP(A2367,'Cadastro-Estoque'!A:G,4,FALSE)))</f>
        <v/>
      </c>
      <c r="G2367" s="2" t="str">
        <f>IF(ISBLANK(A2367),"",IF(ISERROR(VLOOKUP(A2367,'Cadastro-Estoque'!A:G,1,FALSE)),"Produto não cadastrado",VLOOKUP(A2367,'Cadastro-Estoque'!A:G,2,FALSE)))</f>
        <v/>
      </c>
      <c r="H2367" s="2" t="str">
        <f>IF(ISERROR(VLOOKUP(A2367,'Cadastro-Estoque'!A:G,1,FALSE)),"",VLOOKUP(A2367,'Cadastro-Estoque'!A:G,3,FALSE))</f>
        <v/>
      </c>
    </row>
    <row r="2368" spans="5:8" ht="18.75" customHeight="1" x14ac:dyDescent="0.25">
      <c r="E2368" s="2" t="str">
        <f t="shared" si="36"/>
        <v/>
      </c>
      <c r="F2368" s="2" t="str">
        <f>IF(ISBLANK(A2368),"",IF(ISERROR(VLOOKUP(A2368,'Cadastro-Estoque'!A:G,1,FALSE)),"Produto não cadastrado",VLOOKUP(A2368,'Cadastro-Estoque'!A:G,4,FALSE)))</f>
        <v/>
      </c>
      <c r="G2368" s="2" t="str">
        <f>IF(ISBLANK(A2368),"",IF(ISERROR(VLOOKUP(A2368,'Cadastro-Estoque'!A:G,1,FALSE)),"Produto não cadastrado",VLOOKUP(A2368,'Cadastro-Estoque'!A:G,2,FALSE)))</f>
        <v/>
      </c>
      <c r="H2368" s="2" t="str">
        <f>IF(ISERROR(VLOOKUP(A2368,'Cadastro-Estoque'!A:G,1,FALSE)),"",VLOOKUP(A2368,'Cadastro-Estoque'!A:G,3,FALSE))</f>
        <v/>
      </c>
    </row>
    <row r="2369" spans="5:8" ht="18.75" customHeight="1" x14ac:dyDescent="0.25">
      <c r="E2369" s="2" t="str">
        <f t="shared" si="36"/>
        <v/>
      </c>
      <c r="F2369" s="2" t="str">
        <f>IF(ISBLANK(A2369),"",IF(ISERROR(VLOOKUP(A2369,'Cadastro-Estoque'!A:G,1,FALSE)),"Produto não cadastrado",VLOOKUP(A2369,'Cadastro-Estoque'!A:G,4,FALSE)))</f>
        <v/>
      </c>
      <c r="G2369" s="2" t="str">
        <f>IF(ISBLANK(A2369),"",IF(ISERROR(VLOOKUP(A2369,'Cadastro-Estoque'!A:G,1,FALSE)),"Produto não cadastrado",VLOOKUP(A2369,'Cadastro-Estoque'!A:G,2,FALSE)))</f>
        <v/>
      </c>
      <c r="H2369" s="2" t="str">
        <f>IF(ISERROR(VLOOKUP(A2369,'Cadastro-Estoque'!A:G,1,FALSE)),"",VLOOKUP(A2369,'Cadastro-Estoque'!A:G,3,FALSE))</f>
        <v/>
      </c>
    </row>
    <row r="2370" spans="5:8" ht="18.75" customHeight="1" x14ac:dyDescent="0.25">
      <c r="E2370" s="2" t="str">
        <f t="shared" si="36"/>
        <v/>
      </c>
      <c r="F2370" s="2" t="str">
        <f>IF(ISBLANK(A2370),"",IF(ISERROR(VLOOKUP(A2370,'Cadastro-Estoque'!A:G,1,FALSE)),"Produto não cadastrado",VLOOKUP(A2370,'Cadastro-Estoque'!A:G,4,FALSE)))</f>
        <v/>
      </c>
      <c r="G2370" s="2" t="str">
        <f>IF(ISBLANK(A2370),"",IF(ISERROR(VLOOKUP(A2370,'Cadastro-Estoque'!A:G,1,FALSE)),"Produto não cadastrado",VLOOKUP(A2370,'Cadastro-Estoque'!A:G,2,FALSE)))</f>
        <v/>
      </c>
      <c r="H2370" s="2" t="str">
        <f>IF(ISERROR(VLOOKUP(A2370,'Cadastro-Estoque'!A:G,1,FALSE)),"",VLOOKUP(A2370,'Cadastro-Estoque'!A:G,3,FALSE))</f>
        <v/>
      </c>
    </row>
    <row r="2371" spans="5:8" ht="18.75" customHeight="1" x14ac:dyDescent="0.25">
      <c r="E2371" s="2" t="str">
        <f t="shared" ref="E2371:E2434" si="37">IF(ISBLANK(A2371),"",C2371*D2371)</f>
        <v/>
      </c>
      <c r="F2371" s="2" t="str">
        <f>IF(ISBLANK(A2371),"",IF(ISERROR(VLOOKUP(A2371,'Cadastro-Estoque'!A:G,1,FALSE)),"Produto não cadastrado",VLOOKUP(A2371,'Cadastro-Estoque'!A:G,4,FALSE)))</f>
        <v/>
      </c>
      <c r="G2371" s="2" t="str">
        <f>IF(ISBLANK(A2371),"",IF(ISERROR(VLOOKUP(A2371,'Cadastro-Estoque'!A:G,1,FALSE)),"Produto não cadastrado",VLOOKUP(A2371,'Cadastro-Estoque'!A:G,2,FALSE)))</f>
        <v/>
      </c>
      <c r="H2371" s="2" t="str">
        <f>IF(ISERROR(VLOOKUP(A2371,'Cadastro-Estoque'!A:G,1,FALSE)),"",VLOOKUP(A2371,'Cadastro-Estoque'!A:G,3,FALSE))</f>
        <v/>
      </c>
    </row>
    <row r="2372" spans="5:8" ht="18.75" customHeight="1" x14ac:dyDescent="0.25">
      <c r="E2372" s="2" t="str">
        <f t="shared" si="37"/>
        <v/>
      </c>
      <c r="F2372" s="2" t="str">
        <f>IF(ISBLANK(A2372),"",IF(ISERROR(VLOOKUP(A2372,'Cadastro-Estoque'!A:G,1,FALSE)),"Produto não cadastrado",VLOOKUP(A2372,'Cadastro-Estoque'!A:G,4,FALSE)))</f>
        <v/>
      </c>
      <c r="G2372" s="2" t="str">
        <f>IF(ISBLANK(A2372),"",IF(ISERROR(VLOOKUP(A2372,'Cadastro-Estoque'!A:G,1,FALSE)),"Produto não cadastrado",VLOOKUP(A2372,'Cadastro-Estoque'!A:G,2,FALSE)))</f>
        <v/>
      </c>
      <c r="H2372" s="2" t="str">
        <f>IF(ISERROR(VLOOKUP(A2372,'Cadastro-Estoque'!A:G,1,FALSE)),"",VLOOKUP(A2372,'Cadastro-Estoque'!A:G,3,FALSE))</f>
        <v/>
      </c>
    </row>
    <row r="2373" spans="5:8" ht="18.75" customHeight="1" x14ac:dyDescent="0.25">
      <c r="E2373" s="2" t="str">
        <f t="shared" si="37"/>
        <v/>
      </c>
      <c r="F2373" s="2" t="str">
        <f>IF(ISBLANK(A2373),"",IF(ISERROR(VLOOKUP(A2373,'Cadastro-Estoque'!A:G,1,FALSE)),"Produto não cadastrado",VLOOKUP(A2373,'Cadastro-Estoque'!A:G,4,FALSE)))</f>
        <v/>
      </c>
      <c r="G2373" s="2" t="str">
        <f>IF(ISBLANK(A2373),"",IF(ISERROR(VLOOKUP(A2373,'Cadastro-Estoque'!A:G,1,FALSE)),"Produto não cadastrado",VLOOKUP(A2373,'Cadastro-Estoque'!A:G,2,FALSE)))</f>
        <v/>
      </c>
      <c r="H2373" s="2" t="str">
        <f>IF(ISERROR(VLOOKUP(A2373,'Cadastro-Estoque'!A:G,1,FALSE)),"",VLOOKUP(A2373,'Cadastro-Estoque'!A:G,3,FALSE))</f>
        <v/>
      </c>
    </row>
    <row r="2374" spans="5:8" ht="18.75" customHeight="1" x14ac:dyDescent="0.25">
      <c r="E2374" s="2" t="str">
        <f t="shared" si="37"/>
        <v/>
      </c>
      <c r="F2374" s="2" t="str">
        <f>IF(ISBLANK(A2374),"",IF(ISERROR(VLOOKUP(A2374,'Cadastro-Estoque'!A:G,1,FALSE)),"Produto não cadastrado",VLOOKUP(A2374,'Cadastro-Estoque'!A:G,4,FALSE)))</f>
        <v/>
      </c>
      <c r="G2374" s="2" t="str">
        <f>IF(ISBLANK(A2374),"",IF(ISERROR(VLOOKUP(A2374,'Cadastro-Estoque'!A:G,1,FALSE)),"Produto não cadastrado",VLOOKUP(A2374,'Cadastro-Estoque'!A:G,2,FALSE)))</f>
        <v/>
      </c>
      <c r="H2374" s="2" t="str">
        <f>IF(ISERROR(VLOOKUP(A2374,'Cadastro-Estoque'!A:G,1,FALSE)),"",VLOOKUP(A2374,'Cadastro-Estoque'!A:G,3,FALSE))</f>
        <v/>
      </c>
    </row>
    <row r="2375" spans="5:8" ht="18.75" customHeight="1" x14ac:dyDescent="0.25">
      <c r="E2375" s="2" t="str">
        <f t="shared" si="37"/>
        <v/>
      </c>
      <c r="F2375" s="2" t="str">
        <f>IF(ISBLANK(A2375),"",IF(ISERROR(VLOOKUP(A2375,'Cadastro-Estoque'!A:G,1,FALSE)),"Produto não cadastrado",VLOOKUP(A2375,'Cadastro-Estoque'!A:G,4,FALSE)))</f>
        <v/>
      </c>
      <c r="G2375" s="2" t="str">
        <f>IF(ISBLANK(A2375),"",IF(ISERROR(VLOOKUP(A2375,'Cadastro-Estoque'!A:G,1,FALSE)),"Produto não cadastrado",VLOOKUP(A2375,'Cadastro-Estoque'!A:G,2,FALSE)))</f>
        <v/>
      </c>
      <c r="H2375" s="2" t="str">
        <f>IF(ISERROR(VLOOKUP(A2375,'Cadastro-Estoque'!A:G,1,FALSE)),"",VLOOKUP(A2375,'Cadastro-Estoque'!A:G,3,FALSE))</f>
        <v/>
      </c>
    </row>
    <row r="2376" spans="5:8" ht="18.75" customHeight="1" x14ac:dyDescent="0.25">
      <c r="E2376" s="2" t="str">
        <f t="shared" si="37"/>
        <v/>
      </c>
      <c r="F2376" s="2" t="str">
        <f>IF(ISBLANK(A2376),"",IF(ISERROR(VLOOKUP(A2376,'Cadastro-Estoque'!A:G,1,FALSE)),"Produto não cadastrado",VLOOKUP(A2376,'Cadastro-Estoque'!A:G,4,FALSE)))</f>
        <v/>
      </c>
      <c r="G2376" s="2" t="str">
        <f>IF(ISBLANK(A2376),"",IF(ISERROR(VLOOKUP(A2376,'Cadastro-Estoque'!A:G,1,FALSE)),"Produto não cadastrado",VLOOKUP(A2376,'Cadastro-Estoque'!A:G,2,FALSE)))</f>
        <v/>
      </c>
      <c r="H2376" s="2" t="str">
        <f>IF(ISERROR(VLOOKUP(A2376,'Cadastro-Estoque'!A:G,1,FALSE)),"",VLOOKUP(A2376,'Cadastro-Estoque'!A:G,3,FALSE))</f>
        <v/>
      </c>
    </row>
    <row r="2377" spans="5:8" ht="18.75" customHeight="1" x14ac:dyDescent="0.25">
      <c r="E2377" s="2" t="str">
        <f t="shared" si="37"/>
        <v/>
      </c>
      <c r="F2377" s="2" t="str">
        <f>IF(ISBLANK(A2377),"",IF(ISERROR(VLOOKUP(A2377,'Cadastro-Estoque'!A:G,1,FALSE)),"Produto não cadastrado",VLOOKUP(A2377,'Cadastro-Estoque'!A:G,4,FALSE)))</f>
        <v/>
      </c>
      <c r="G2377" s="2" t="str">
        <f>IF(ISBLANK(A2377),"",IF(ISERROR(VLOOKUP(A2377,'Cadastro-Estoque'!A:G,1,FALSE)),"Produto não cadastrado",VLOOKUP(A2377,'Cadastro-Estoque'!A:G,2,FALSE)))</f>
        <v/>
      </c>
      <c r="H2377" s="2" t="str">
        <f>IF(ISERROR(VLOOKUP(A2377,'Cadastro-Estoque'!A:G,1,FALSE)),"",VLOOKUP(A2377,'Cadastro-Estoque'!A:G,3,FALSE))</f>
        <v/>
      </c>
    </row>
    <row r="2378" spans="5:8" ht="18.75" customHeight="1" x14ac:dyDescent="0.25">
      <c r="E2378" s="2" t="str">
        <f t="shared" si="37"/>
        <v/>
      </c>
      <c r="F2378" s="2" t="str">
        <f>IF(ISBLANK(A2378),"",IF(ISERROR(VLOOKUP(A2378,'Cadastro-Estoque'!A:G,1,FALSE)),"Produto não cadastrado",VLOOKUP(A2378,'Cadastro-Estoque'!A:G,4,FALSE)))</f>
        <v/>
      </c>
      <c r="G2378" s="2" t="str">
        <f>IF(ISBLANK(A2378),"",IF(ISERROR(VLOOKUP(A2378,'Cadastro-Estoque'!A:G,1,FALSE)),"Produto não cadastrado",VLOOKUP(A2378,'Cadastro-Estoque'!A:G,2,FALSE)))</f>
        <v/>
      </c>
      <c r="H2378" s="2" t="str">
        <f>IF(ISERROR(VLOOKUP(A2378,'Cadastro-Estoque'!A:G,1,FALSE)),"",VLOOKUP(A2378,'Cadastro-Estoque'!A:G,3,FALSE))</f>
        <v/>
      </c>
    </row>
    <row r="2379" spans="5:8" ht="18.75" customHeight="1" x14ac:dyDescent="0.25">
      <c r="E2379" s="2" t="str">
        <f t="shared" si="37"/>
        <v/>
      </c>
      <c r="F2379" s="2" t="str">
        <f>IF(ISBLANK(A2379),"",IF(ISERROR(VLOOKUP(A2379,'Cadastro-Estoque'!A:G,1,FALSE)),"Produto não cadastrado",VLOOKUP(A2379,'Cadastro-Estoque'!A:G,4,FALSE)))</f>
        <v/>
      </c>
      <c r="G2379" s="2" t="str">
        <f>IF(ISBLANK(A2379),"",IF(ISERROR(VLOOKUP(A2379,'Cadastro-Estoque'!A:G,1,FALSE)),"Produto não cadastrado",VLOOKUP(A2379,'Cadastro-Estoque'!A:G,2,FALSE)))</f>
        <v/>
      </c>
      <c r="H2379" s="2" t="str">
        <f>IF(ISERROR(VLOOKUP(A2379,'Cadastro-Estoque'!A:G,1,FALSE)),"",VLOOKUP(A2379,'Cadastro-Estoque'!A:G,3,FALSE))</f>
        <v/>
      </c>
    </row>
    <row r="2380" spans="5:8" ht="18.75" customHeight="1" x14ac:dyDescent="0.25">
      <c r="E2380" s="2" t="str">
        <f t="shared" si="37"/>
        <v/>
      </c>
      <c r="F2380" s="2" t="str">
        <f>IF(ISBLANK(A2380),"",IF(ISERROR(VLOOKUP(A2380,'Cadastro-Estoque'!A:G,1,FALSE)),"Produto não cadastrado",VLOOKUP(A2380,'Cadastro-Estoque'!A:G,4,FALSE)))</f>
        <v/>
      </c>
      <c r="G2380" s="2" t="str">
        <f>IF(ISBLANK(A2380),"",IF(ISERROR(VLOOKUP(A2380,'Cadastro-Estoque'!A:G,1,FALSE)),"Produto não cadastrado",VLOOKUP(A2380,'Cadastro-Estoque'!A:G,2,FALSE)))</f>
        <v/>
      </c>
      <c r="H2380" s="2" t="str">
        <f>IF(ISERROR(VLOOKUP(A2380,'Cadastro-Estoque'!A:G,1,FALSE)),"",VLOOKUP(A2380,'Cadastro-Estoque'!A:G,3,FALSE))</f>
        <v/>
      </c>
    </row>
    <row r="2381" spans="5:8" ht="18.75" customHeight="1" x14ac:dyDescent="0.25">
      <c r="E2381" s="2" t="str">
        <f t="shared" si="37"/>
        <v/>
      </c>
      <c r="F2381" s="2" t="str">
        <f>IF(ISBLANK(A2381),"",IF(ISERROR(VLOOKUP(A2381,'Cadastro-Estoque'!A:G,1,FALSE)),"Produto não cadastrado",VLOOKUP(A2381,'Cadastro-Estoque'!A:G,4,FALSE)))</f>
        <v/>
      </c>
      <c r="G2381" s="2" t="str">
        <f>IF(ISBLANK(A2381),"",IF(ISERROR(VLOOKUP(A2381,'Cadastro-Estoque'!A:G,1,FALSE)),"Produto não cadastrado",VLOOKUP(A2381,'Cadastro-Estoque'!A:G,2,FALSE)))</f>
        <v/>
      </c>
      <c r="H2381" s="2" t="str">
        <f>IF(ISERROR(VLOOKUP(A2381,'Cadastro-Estoque'!A:G,1,FALSE)),"",VLOOKUP(A2381,'Cadastro-Estoque'!A:G,3,FALSE))</f>
        <v/>
      </c>
    </row>
    <row r="2382" spans="5:8" ht="18.75" customHeight="1" x14ac:dyDescent="0.25">
      <c r="E2382" s="2" t="str">
        <f t="shared" si="37"/>
        <v/>
      </c>
      <c r="F2382" s="2" t="str">
        <f>IF(ISBLANK(A2382),"",IF(ISERROR(VLOOKUP(A2382,'Cadastro-Estoque'!A:G,1,FALSE)),"Produto não cadastrado",VLOOKUP(A2382,'Cadastro-Estoque'!A:G,4,FALSE)))</f>
        <v/>
      </c>
      <c r="G2382" s="2" t="str">
        <f>IF(ISBLANK(A2382),"",IF(ISERROR(VLOOKUP(A2382,'Cadastro-Estoque'!A:G,1,FALSE)),"Produto não cadastrado",VLOOKUP(A2382,'Cadastro-Estoque'!A:G,2,FALSE)))</f>
        <v/>
      </c>
      <c r="H2382" s="2" t="str">
        <f>IF(ISERROR(VLOOKUP(A2382,'Cadastro-Estoque'!A:G,1,FALSE)),"",VLOOKUP(A2382,'Cadastro-Estoque'!A:G,3,FALSE))</f>
        <v/>
      </c>
    </row>
    <row r="2383" spans="5:8" ht="18.75" customHeight="1" x14ac:dyDescent="0.25">
      <c r="E2383" s="2" t="str">
        <f t="shared" si="37"/>
        <v/>
      </c>
      <c r="F2383" s="2" t="str">
        <f>IF(ISBLANK(A2383),"",IF(ISERROR(VLOOKUP(A2383,'Cadastro-Estoque'!A:G,1,FALSE)),"Produto não cadastrado",VLOOKUP(A2383,'Cadastro-Estoque'!A:G,4,FALSE)))</f>
        <v/>
      </c>
      <c r="G2383" s="2" t="str">
        <f>IF(ISBLANK(A2383),"",IF(ISERROR(VLOOKUP(A2383,'Cadastro-Estoque'!A:G,1,FALSE)),"Produto não cadastrado",VLOOKUP(A2383,'Cadastro-Estoque'!A:G,2,FALSE)))</f>
        <v/>
      </c>
      <c r="H2383" s="2" t="str">
        <f>IF(ISERROR(VLOOKUP(A2383,'Cadastro-Estoque'!A:G,1,FALSE)),"",VLOOKUP(A2383,'Cadastro-Estoque'!A:G,3,FALSE))</f>
        <v/>
      </c>
    </row>
    <row r="2384" spans="5:8" ht="18.75" customHeight="1" x14ac:dyDescent="0.25">
      <c r="E2384" s="2" t="str">
        <f t="shared" si="37"/>
        <v/>
      </c>
      <c r="F2384" s="2" t="str">
        <f>IF(ISBLANK(A2384),"",IF(ISERROR(VLOOKUP(A2384,'Cadastro-Estoque'!A:G,1,FALSE)),"Produto não cadastrado",VLOOKUP(A2384,'Cadastro-Estoque'!A:G,4,FALSE)))</f>
        <v/>
      </c>
      <c r="G2384" s="2" t="str">
        <f>IF(ISBLANK(A2384),"",IF(ISERROR(VLOOKUP(A2384,'Cadastro-Estoque'!A:G,1,FALSE)),"Produto não cadastrado",VLOOKUP(A2384,'Cadastro-Estoque'!A:G,2,FALSE)))</f>
        <v/>
      </c>
      <c r="H2384" s="2" t="str">
        <f>IF(ISERROR(VLOOKUP(A2384,'Cadastro-Estoque'!A:G,1,FALSE)),"",VLOOKUP(A2384,'Cadastro-Estoque'!A:G,3,FALSE))</f>
        <v/>
      </c>
    </row>
    <row r="2385" spans="5:8" ht="18.75" customHeight="1" x14ac:dyDescent="0.25">
      <c r="E2385" s="2" t="str">
        <f t="shared" si="37"/>
        <v/>
      </c>
      <c r="F2385" s="2" t="str">
        <f>IF(ISBLANK(A2385),"",IF(ISERROR(VLOOKUP(A2385,'Cadastro-Estoque'!A:G,1,FALSE)),"Produto não cadastrado",VLOOKUP(A2385,'Cadastro-Estoque'!A:G,4,FALSE)))</f>
        <v/>
      </c>
      <c r="G2385" s="2" t="str">
        <f>IF(ISBLANK(A2385),"",IF(ISERROR(VLOOKUP(A2385,'Cadastro-Estoque'!A:G,1,FALSE)),"Produto não cadastrado",VLOOKUP(A2385,'Cadastro-Estoque'!A:G,2,FALSE)))</f>
        <v/>
      </c>
      <c r="H2385" s="2" t="str">
        <f>IF(ISERROR(VLOOKUP(A2385,'Cadastro-Estoque'!A:G,1,FALSE)),"",VLOOKUP(A2385,'Cadastro-Estoque'!A:G,3,FALSE))</f>
        <v/>
      </c>
    </row>
    <row r="2386" spans="5:8" ht="18.75" customHeight="1" x14ac:dyDescent="0.25">
      <c r="E2386" s="2" t="str">
        <f t="shared" si="37"/>
        <v/>
      </c>
      <c r="F2386" s="2" t="str">
        <f>IF(ISBLANK(A2386),"",IF(ISERROR(VLOOKUP(A2386,'Cadastro-Estoque'!A:G,1,FALSE)),"Produto não cadastrado",VLOOKUP(A2386,'Cadastro-Estoque'!A:G,4,FALSE)))</f>
        <v/>
      </c>
      <c r="G2386" s="2" t="str">
        <f>IF(ISBLANK(A2386),"",IF(ISERROR(VLOOKUP(A2386,'Cadastro-Estoque'!A:G,1,FALSE)),"Produto não cadastrado",VLOOKUP(A2386,'Cadastro-Estoque'!A:G,2,FALSE)))</f>
        <v/>
      </c>
      <c r="H2386" s="2" t="str">
        <f>IF(ISERROR(VLOOKUP(A2386,'Cadastro-Estoque'!A:G,1,FALSE)),"",VLOOKUP(A2386,'Cadastro-Estoque'!A:G,3,FALSE))</f>
        <v/>
      </c>
    </row>
    <row r="2387" spans="5:8" ht="18.75" customHeight="1" x14ac:dyDescent="0.25">
      <c r="E2387" s="2" t="str">
        <f t="shared" si="37"/>
        <v/>
      </c>
      <c r="F2387" s="2" t="str">
        <f>IF(ISBLANK(A2387),"",IF(ISERROR(VLOOKUP(A2387,'Cadastro-Estoque'!A:G,1,FALSE)),"Produto não cadastrado",VLOOKUP(A2387,'Cadastro-Estoque'!A:G,4,FALSE)))</f>
        <v/>
      </c>
      <c r="G2387" s="2" t="str">
        <f>IF(ISBLANK(A2387),"",IF(ISERROR(VLOOKUP(A2387,'Cadastro-Estoque'!A:G,1,FALSE)),"Produto não cadastrado",VLOOKUP(A2387,'Cadastro-Estoque'!A:G,2,FALSE)))</f>
        <v/>
      </c>
      <c r="H2387" s="2" t="str">
        <f>IF(ISERROR(VLOOKUP(A2387,'Cadastro-Estoque'!A:G,1,FALSE)),"",VLOOKUP(A2387,'Cadastro-Estoque'!A:G,3,FALSE))</f>
        <v/>
      </c>
    </row>
    <row r="2388" spans="5:8" ht="18.75" customHeight="1" x14ac:dyDescent="0.25">
      <c r="E2388" s="2" t="str">
        <f t="shared" si="37"/>
        <v/>
      </c>
      <c r="F2388" s="2" t="str">
        <f>IF(ISBLANK(A2388),"",IF(ISERROR(VLOOKUP(A2388,'Cadastro-Estoque'!A:G,1,FALSE)),"Produto não cadastrado",VLOOKUP(A2388,'Cadastro-Estoque'!A:G,4,FALSE)))</f>
        <v/>
      </c>
      <c r="G2388" s="2" t="str">
        <f>IF(ISBLANK(A2388),"",IF(ISERROR(VLOOKUP(A2388,'Cadastro-Estoque'!A:G,1,FALSE)),"Produto não cadastrado",VLOOKUP(A2388,'Cadastro-Estoque'!A:G,2,FALSE)))</f>
        <v/>
      </c>
      <c r="H2388" s="2" t="str">
        <f>IF(ISERROR(VLOOKUP(A2388,'Cadastro-Estoque'!A:G,1,FALSE)),"",VLOOKUP(A2388,'Cadastro-Estoque'!A:G,3,FALSE))</f>
        <v/>
      </c>
    </row>
    <row r="2389" spans="5:8" ht="18.75" customHeight="1" x14ac:dyDescent="0.25">
      <c r="E2389" s="2" t="str">
        <f t="shared" si="37"/>
        <v/>
      </c>
      <c r="F2389" s="2" t="str">
        <f>IF(ISBLANK(A2389),"",IF(ISERROR(VLOOKUP(A2389,'Cadastro-Estoque'!A:G,1,FALSE)),"Produto não cadastrado",VLOOKUP(A2389,'Cadastro-Estoque'!A:G,4,FALSE)))</f>
        <v/>
      </c>
      <c r="G2389" s="2" t="str">
        <f>IF(ISBLANK(A2389),"",IF(ISERROR(VLOOKUP(A2389,'Cadastro-Estoque'!A:G,1,FALSE)),"Produto não cadastrado",VLOOKUP(A2389,'Cadastro-Estoque'!A:G,2,FALSE)))</f>
        <v/>
      </c>
      <c r="H2389" s="2" t="str">
        <f>IF(ISERROR(VLOOKUP(A2389,'Cadastro-Estoque'!A:G,1,FALSE)),"",VLOOKUP(A2389,'Cadastro-Estoque'!A:G,3,FALSE))</f>
        <v/>
      </c>
    </row>
    <row r="2390" spans="5:8" ht="18.75" customHeight="1" x14ac:dyDescent="0.25">
      <c r="E2390" s="2" t="str">
        <f t="shared" si="37"/>
        <v/>
      </c>
      <c r="F2390" s="2" t="str">
        <f>IF(ISBLANK(A2390),"",IF(ISERROR(VLOOKUP(A2390,'Cadastro-Estoque'!A:G,1,FALSE)),"Produto não cadastrado",VLOOKUP(A2390,'Cadastro-Estoque'!A:G,4,FALSE)))</f>
        <v/>
      </c>
      <c r="G2390" s="2" t="str">
        <f>IF(ISBLANK(A2390),"",IF(ISERROR(VLOOKUP(A2390,'Cadastro-Estoque'!A:G,1,FALSE)),"Produto não cadastrado",VLOOKUP(A2390,'Cadastro-Estoque'!A:G,2,FALSE)))</f>
        <v/>
      </c>
      <c r="H2390" s="2" t="str">
        <f>IF(ISERROR(VLOOKUP(A2390,'Cadastro-Estoque'!A:G,1,FALSE)),"",VLOOKUP(A2390,'Cadastro-Estoque'!A:G,3,FALSE))</f>
        <v/>
      </c>
    </row>
    <row r="2391" spans="5:8" ht="18.75" customHeight="1" x14ac:dyDescent="0.25">
      <c r="E2391" s="2" t="str">
        <f t="shared" si="37"/>
        <v/>
      </c>
      <c r="F2391" s="2" t="str">
        <f>IF(ISBLANK(A2391),"",IF(ISERROR(VLOOKUP(A2391,'Cadastro-Estoque'!A:G,1,FALSE)),"Produto não cadastrado",VLOOKUP(A2391,'Cadastro-Estoque'!A:G,4,FALSE)))</f>
        <v/>
      </c>
      <c r="G2391" s="2" t="str">
        <f>IF(ISBLANK(A2391),"",IF(ISERROR(VLOOKUP(A2391,'Cadastro-Estoque'!A:G,1,FALSE)),"Produto não cadastrado",VLOOKUP(A2391,'Cadastro-Estoque'!A:G,2,FALSE)))</f>
        <v/>
      </c>
      <c r="H2391" s="2" t="str">
        <f>IF(ISERROR(VLOOKUP(A2391,'Cadastro-Estoque'!A:G,1,FALSE)),"",VLOOKUP(A2391,'Cadastro-Estoque'!A:G,3,FALSE))</f>
        <v/>
      </c>
    </row>
    <row r="2392" spans="5:8" ht="18.75" customHeight="1" x14ac:dyDescent="0.25">
      <c r="E2392" s="2" t="str">
        <f t="shared" si="37"/>
        <v/>
      </c>
      <c r="F2392" s="2" t="str">
        <f>IF(ISBLANK(A2392),"",IF(ISERROR(VLOOKUP(A2392,'Cadastro-Estoque'!A:G,1,FALSE)),"Produto não cadastrado",VLOOKUP(A2392,'Cadastro-Estoque'!A:G,4,FALSE)))</f>
        <v/>
      </c>
      <c r="G2392" s="2" t="str">
        <f>IF(ISBLANK(A2392),"",IF(ISERROR(VLOOKUP(A2392,'Cadastro-Estoque'!A:G,1,FALSE)),"Produto não cadastrado",VLOOKUP(A2392,'Cadastro-Estoque'!A:G,2,FALSE)))</f>
        <v/>
      </c>
      <c r="H2392" s="2" t="str">
        <f>IF(ISERROR(VLOOKUP(A2392,'Cadastro-Estoque'!A:G,1,FALSE)),"",VLOOKUP(A2392,'Cadastro-Estoque'!A:G,3,FALSE))</f>
        <v/>
      </c>
    </row>
    <row r="2393" spans="5:8" ht="18.75" customHeight="1" x14ac:dyDescent="0.25">
      <c r="E2393" s="2" t="str">
        <f t="shared" si="37"/>
        <v/>
      </c>
      <c r="F2393" s="2" t="str">
        <f>IF(ISBLANK(A2393),"",IF(ISERROR(VLOOKUP(A2393,'Cadastro-Estoque'!A:G,1,FALSE)),"Produto não cadastrado",VLOOKUP(A2393,'Cadastro-Estoque'!A:G,4,FALSE)))</f>
        <v/>
      </c>
      <c r="G2393" s="2" t="str">
        <f>IF(ISBLANK(A2393),"",IF(ISERROR(VLOOKUP(A2393,'Cadastro-Estoque'!A:G,1,FALSE)),"Produto não cadastrado",VLOOKUP(A2393,'Cadastro-Estoque'!A:G,2,FALSE)))</f>
        <v/>
      </c>
      <c r="H2393" s="2" t="str">
        <f>IF(ISERROR(VLOOKUP(A2393,'Cadastro-Estoque'!A:G,1,FALSE)),"",VLOOKUP(A2393,'Cadastro-Estoque'!A:G,3,FALSE))</f>
        <v/>
      </c>
    </row>
    <row r="2394" spans="5:8" ht="18.75" customHeight="1" x14ac:dyDescent="0.25">
      <c r="E2394" s="2" t="str">
        <f t="shared" si="37"/>
        <v/>
      </c>
      <c r="F2394" s="2" t="str">
        <f>IF(ISBLANK(A2394),"",IF(ISERROR(VLOOKUP(A2394,'Cadastro-Estoque'!A:G,1,FALSE)),"Produto não cadastrado",VLOOKUP(A2394,'Cadastro-Estoque'!A:G,4,FALSE)))</f>
        <v/>
      </c>
      <c r="G2394" s="2" t="str">
        <f>IF(ISBLANK(A2394),"",IF(ISERROR(VLOOKUP(A2394,'Cadastro-Estoque'!A:G,1,FALSE)),"Produto não cadastrado",VLOOKUP(A2394,'Cadastro-Estoque'!A:G,2,FALSE)))</f>
        <v/>
      </c>
      <c r="H2394" s="2" t="str">
        <f>IF(ISERROR(VLOOKUP(A2394,'Cadastro-Estoque'!A:G,1,FALSE)),"",VLOOKUP(A2394,'Cadastro-Estoque'!A:G,3,FALSE))</f>
        <v/>
      </c>
    </row>
    <row r="2395" spans="5:8" ht="18.75" customHeight="1" x14ac:dyDescent="0.25">
      <c r="E2395" s="2" t="str">
        <f t="shared" si="37"/>
        <v/>
      </c>
      <c r="F2395" s="2" t="str">
        <f>IF(ISBLANK(A2395),"",IF(ISERROR(VLOOKUP(A2395,'Cadastro-Estoque'!A:G,1,FALSE)),"Produto não cadastrado",VLOOKUP(A2395,'Cadastro-Estoque'!A:G,4,FALSE)))</f>
        <v/>
      </c>
      <c r="G2395" s="2" t="str">
        <f>IF(ISBLANK(A2395),"",IF(ISERROR(VLOOKUP(A2395,'Cadastro-Estoque'!A:G,1,FALSE)),"Produto não cadastrado",VLOOKUP(A2395,'Cadastro-Estoque'!A:G,2,FALSE)))</f>
        <v/>
      </c>
      <c r="H2395" s="2" t="str">
        <f>IF(ISERROR(VLOOKUP(A2395,'Cadastro-Estoque'!A:G,1,FALSE)),"",VLOOKUP(A2395,'Cadastro-Estoque'!A:G,3,FALSE))</f>
        <v/>
      </c>
    </row>
    <row r="2396" spans="5:8" ht="18.75" customHeight="1" x14ac:dyDescent="0.25">
      <c r="E2396" s="2" t="str">
        <f t="shared" si="37"/>
        <v/>
      </c>
      <c r="F2396" s="2" t="str">
        <f>IF(ISBLANK(A2396),"",IF(ISERROR(VLOOKUP(A2396,'Cadastro-Estoque'!A:G,1,FALSE)),"Produto não cadastrado",VLOOKUP(A2396,'Cadastro-Estoque'!A:G,4,FALSE)))</f>
        <v/>
      </c>
      <c r="G2396" s="2" t="str">
        <f>IF(ISBLANK(A2396),"",IF(ISERROR(VLOOKUP(A2396,'Cadastro-Estoque'!A:G,1,FALSE)),"Produto não cadastrado",VLOOKUP(A2396,'Cadastro-Estoque'!A:G,2,FALSE)))</f>
        <v/>
      </c>
      <c r="H2396" s="2" t="str">
        <f>IF(ISERROR(VLOOKUP(A2396,'Cadastro-Estoque'!A:G,1,FALSE)),"",VLOOKUP(A2396,'Cadastro-Estoque'!A:G,3,FALSE))</f>
        <v/>
      </c>
    </row>
    <row r="2397" spans="5:8" ht="18.75" customHeight="1" x14ac:dyDescent="0.25">
      <c r="E2397" s="2" t="str">
        <f t="shared" si="37"/>
        <v/>
      </c>
      <c r="F2397" s="2" t="str">
        <f>IF(ISBLANK(A2397),"",IF(ISERROR(VLOOKUP(A2397,'Cadastro-Estoque'!A:G,1,FALSE)),"Produto não cadastrado",VLOOKUP(A2397,'Cadastro-Estoque'!A:G,4,FALSE)))</f>
        <v/>
      </c>
      <c r="G2397" s="2" t="str">
        <f>IF(ISBLANK(A2397),"",IF(ISERROR(VLOOKUP(A2397,'Cadastro-Estoque'!A:G,1,FALSE)),"Produto não cadastrado",VLOOKUP(A2397,'Cadastro-Estoque'!A:G,2,FALSE)))</f>
        <v/>
      </c>
      <c r="H2397" s="2" t="str">
        <f>IF(ISERROR(VLOOKUP(A2397,'Cadastro-Estoque'!A:G,1,FALSE)),"",VLOOKUP(A2397,'Cadastro-Estoque'!A:G,3,FALSE))</f>
        <v/>
      </c>
    </row>
    <row r="2398" spans="5:8" ht="18.75" customHeight="1" x14ac:dyDescent="0.25">
      <c r="E2398" s="2" t="str">
        <f t="shared" si="37"/>
        <v/>
      </c>
      <c r="F2398" s="2" t="str">
        <f>IF(ISBLANK(A2398),"",IF(ISERROR(VLOOKUP(A2398,'Cadastro-Estoque'!A:G,1,FALSE)),"Produto não cadastrado",VLOOKUP(A2398,'Cadastro-Estoque'!A:G,4,FALSE)))</f>
        <v/>
      </c>
      <c r="G2398" s="2" t="str">
        <f>IF(ISBLANK(A2398),"",IF(ISERROR(VLOOKUP(A2398,'Cadastro-Estoque'!A:G,1,FALSE)),"Produto não cadastrado",VLOOKUP(A2398,'Cadastro-Estoque'!A:G,2,FALSE)))</f>
        <v/>
      </c>
      <c r="H2398" s="2" t="str">
        <f>IF(ISERROR(VLOOKUP(A2398,'Cadastro-Estoque'!A:G,1,FALSE)),"",VLOOKUP(A2398,'Cadastro-Estoque'!A:G,3,FALSE))</f>
        <v/>
      </c>
    </row>
    <row r="2399" spans="5:8" ht="18.75" customHeight="1" x14ac:dyDescent="0.25">
      <c r="E2399" s="2" t="str">
        <f t="shared" si="37"/>
        <v/>
      </c>
      <c r="F2399" s="2" t="str">
        <f>IF(ISBLANK(A2399),"",IF(ISERROR(VLOOKUP(A2399,'Cadastro-Estoque'!A:G,1,FALSE)),"Produto não cadastrado",VLOOKUP(A2399,'Cadastro-Estoque'!A:G,4,FALSE)))</f>
        <v/>
      </c>
      <c r="G2399" s="2" t="str">
        <f>IF(ISBLANK(A2399),"",IF(ISERROR(VLOOKUP(A2399,'Cadastro-Estoque'!A:G,1,FALSE)),"Produto não cadastrado",VLOOKUP(A2399,'Cadastro-Estoque'!A:G,2,FALSE)))</f>
        <v/>
      </c>
      <c r="H2399" s="2" t="str">
        <f>IF(ISERROR(VLOOKUP(A2399,'Cadastro-Estoque'!A:G,1,FALSE)),"",VLOOKUP(A2399,'Cadastro-Estoque'!A:G,3,FALSE))</f>
        <v/>
      </c>
    </row>
    <row r="2400" spans="5:8" ht="18.75" customHeight="1" x14ac:dyDescent="0.25">
      <c r="E2400" s="2" t="str">
        <f t="shared" si="37"/>
        <v/>
      </c>
      <c r="F2400" s="2" t="str">
        <f>IF(ISBLANK(A2400),"",IF(ISERROR(VLOOKUP(A2400,'Cadastro-Estoque'!A:G,1,FALSE)),"Produto não cadastrado",VLOOKUP(A2400,'Cadastro-Estoque'!A:G,4,FALSE)))</f>
        <v/>
      </c>
      <c r="G2400" s="2" t="str">
        <f>IF(ISBLANK(A2400),"",IF(ISERROR(VLOOKUP(A2400,'Cadastro-Estoque'!A:G,1,FALSE)),"Produto não cadastrado",VLOOKUP(A2400,'Cadastro-Estoque'!A:G,2,FALSE)))</f>
        <v/>
      </c>
      <c r="H2400" s="2" t="str">
        <f>IF(ISERROR(VLOOKUP(A2400,'Cadastro-Estoque'!A:G,1,FALSE)),"",VLOOKUP(A2400,'Cadastro-Estoque'!A:G,3,FALSE))</f>
        <v/>
      </c>
    </row>
    <row r="2401" spans="5:8" ht="18.75" customHeight="1" x14ac:dyDescent="0.25">
      <c r="E2401" s="2" t="str">
        <f t="shared" si="37"/>
        <v/>
      </c>
      <c r="F2401" s="2" t="str">
        <f>IF(ISBLANK(A2401),"",IF(ISERROR(VLOOKUP(A2401,'Cadastro-Estoque'!A:G,1,FALSE)),"Produto não cadastrado",VLOOKUP(A2401,'Cadastro-Estoque'!A:G,4,FALSE)))</f>
        <v/>
      </c>
      <c r="G2401" s="2" t="str">
        <f>IF(ISBLANK(A2401),"",IF(ISERROR(VLOOKUP(A2401,'Cadastro-Estoque'!A:G,1,FALSE)),"Produto não cadastrado",VLOOKUP(A2401,'Cadastro-Estoque'!A:G,2,FALSE)))</f>
        <v/>
      </c>
      <c r="H2401" s="2" t="str">
        <f>IF(ISERROR(VLOOKUP(A2401,'Cadastro-Estoque'!A:G,1,FALSE)),"",VLOOKUP(A2401,'Cadastro-Estoque'!A:G,3,FALSE))</f>
        <v/>
      </c>
    </row>
    <row r="2402" spans="5:8" ht="18.75" customHeight="1" x14ac:dyDescent="0.25">
      <c r="E2402" s="2" t="str">
        <f t="shared" si="37"/>
        <v/>
      </c>
      <c r="F2402" s="2" t="str">
        <f>IF(ISBLANK(A2402),"",IF(ISERROR(VLOOKUP(A2402,'Cadastro-Estoque'!A:G,1,FALSE)),"Produto não cadastrado",VLOOKUP(A2402,'Cadastro-Estoque'!A:G,4,FALSE)))</f>
        <v/>
      </c>
      <c r="G2402" s="2" t="str">
        <f>IF(ISBLANK(A2402),"",IF(ISERROR(VLOOKUP(A2402,'Cadastro-Estoque'!A:G,1,FALSE)),"Produto não cadastrado",VLOOKUP(A2402,'Cadastro-Estoque'!A:G,2,FALSE)))</f>
        <v/>
      </c>
      <c r="H2402" s="2" t="str">
        <f>IF(ISERROR(VLOOKUP(A2402,'Cadastro-Estoque'!A:G,1,FALSE)),"",VLOOKUP(A2402,'Cadastro-Estoque'!A:G,3,FALSE))</f>
        <v/>
      </c>
    </row>
    <row r="2403" spans="5:8" ht="18.75" customHeight="1" x14ac:dyDescent="0.25">
      <c r="E2403" s="2" t="str">
        <f t="shared" si="37"/>
        <v/>
      </c>
      <c r="F2403" s="2" t="str">
        <f>IF(ISBLANK(A2403),"",IF(ISERROR(VLOOKUP(A2403,'Cadastro-Estoque'!A:G,1,FALSE)),"Produto não cadastrado",VLOOKUP(A2403,'Cadastro-Estoque'!A:G,4,FALSE)))</f>
        <v/>
      </c>
      <c r="G2403" s="2" t="str">
        <f>IF(ISBLANK(A2403),"",IF(ISERROR(VLOOKUP(A2403,'Cadastro-Estoque'!A:G,1,FALSE)),"Produto não cadastrado",VLOOKUP(A2403,'Cadastro-Estoque'!A:G,2,FALSE)))</f>
        <v/>
      </c>
      <c r="H2403" s="2" t="str">
        <f>IF(ISERROR(VLOOKUP(A2403,'Cadastro-Estoque'!A:G,1,FALSE)),"",VLOOKUP(A2403,'Cadastro-Estoque'!A:G,3,FALSE))</f>
        <v/>
      </c>
    </row>
    <row r="2404" spans="5:8" ht="18.75" customHeight="1" x14ac:dyDescent="0.25">
      <c r="E2404" s="2" t="str">
        <f t="shared" si="37"/>
        <v/>
      </c>
      <c r="F2404" s="2" t="str">
        <f>IF(ISBLANK(A2404),"",IF(ISERROR(VLOOKUP(A2404,'Cadastro-Estoque'!A:G,1,FALSE)),"Produto não cadastrado",VLOOKUP(A2404,'Cadastro-Estoque'!A:G,4,FALSE)))</f>
        <v/>
      </c>
      <c r="G2404" s="2" t="str">
        <f>IF(ISBLANK(A2404),"",IF(ISERROR(VLOOKUP(A2404,'Cadastro-Estoque'!A:G,1,FALSE)),"Produto não cadastrado",VLOOKUP(A2404,'Cadastro-Estoque'!A:G,2,FALSE)))</f>
        <v/>
      </c>
      <c r="H2404" s="2" t="str">
        <f>IF(ISERROR(VLOOKUP(A2404,'Cadastro-Estoque'!A:G,1,FALSE)),"",VLOOKUP(A2404,'Cadastro-Estoque'!A:G,3,FALSE))</f>
        <v/>
      </c>
    </row>
    <row r="2405" spans="5:8" ht="18.75" customHeight="1" x14ac:dyDescent="0.25">
      <c r="E2405" s="2" t="str">
        <f t="shared" si="37"/>
        <v/>
      </c>
      <c r="F2405" s="2" t="str">
        <f>IF(ISBLANK(A2405),"",IF(ISERROR(VLOOKUP(A2405,'Cadastro-Estoque'!A:G,1,FALSE)),"Produto não cadastrado",VLOOKUP(A2405,'Cadastro-Estoque'!A:G,4,FALSE)))</f>
        <v/>
      </c>
      <c r="G2405" s="2" t="str">
        <f>IF(ISBLANK(A2405),"",IF(ISERROR(VLOOKUP(A2405,'Cadastro-Estoque'!A:G,1,FALSE)),"Produto não cadastrado",VLOOKUP(A2405,'Cadastro-Estoque'!A:G,2,FALSE)))</f>
        <v/>
      </c>
      <c r="H2405" s="2" t="str">
        <f>IF(ISERROR(VLOOKUP(A2405,'Cadastro-Estoque'!A:G,1,FALSE)),"",VLOOKUP(A2405,'Cadastro-Estoque'!A:G,3,FALSE))</f>
        <v/>
      </c>
    </row>
    <row r="2406" spans="5:8" ht="18.75" customHeight="1" x14ac:dyDescent="0.25">
      <c r="E2406" s="2" t="str">
        <f t="shared" si="37"/>
        <v/>
      </c>
      <c r="F2406" s="2" t="str">
        <f>IF(ISBLANK(A2406),"",IF(ISERROR(VLOOKUP(A2406,'Cadastro-Estoque'!A:G,1,FALSE)),"Produto não cadastrado",VLOOKUP(A2406,'Cadastro-Estoque'!A:G,4,FALSE)))</f>
        <v/>
      </c>
      <c r="G2406" s="2" t="str">
        <f>IF(ISBLANK(A2406),"",IF(ISERROR(VLOOKUP(A2406,'Cadastro-Estoque'!A:G,1,FALSE)),"Produto não cadastrado",VLOOKUP(A2406,'Cadastro-Estoque'!A:G,2,FALSE)))</f>
        <v/>
      </c>
      <c r="H2406" s="2" t="str">
        <f>IF(ISERROR(VLOOKUP(A2406,'Cadastro-Estoque'!A:G,1,FALSE)),"",VLOOKUP(A2406,'Cadastro-Estoque'!A:G,3,FALSE))</f>
        <v/>
      </c>
    </row>
    <row r="2407" spans="5:8" ht="18.75" customHeight="1" x14ac:dyDescent="0.25">
      <c r="E2407" s="2" t="str">
        <f t="shared" si="37"/>
        <v/>
      </c>
      <c r="F2407" s="2" t="str">
        <f>IF(ISBLANK(A2407),"",IF(ISERROR(VLOOKUP(A2407,'Cadastro-Estoque'!A:G,1,FALSE)),"Produto não cadastrado",VLOOKUP(A2407,'Cadastro-Estoque'!A:G,4,FALSE)))</f>
        <v/>
      </c>
      <c r="G2407" s="2" t="str">
        <f>IF(ISBLANK(A2407),"",IF(ISERROR(VLOOKUP(A2407,'Cadastro-Estoque'!A:G,1,FALSE)),"Produto não cadastrado",VLOOKUP(A2407,'Cadastro-Estoque'!A:G,2,FALSE)))</f>
        <v/>
      </c>
      <c r="H2407" s="2" t="str">
        <f>IF(ISERROR(VLOOKUP(A2407,'Cadastro-Estoque'!A:G,1,FALSE)),"",VLOOKUP(A2407,'Cadastro-Estoque'!A:G,3,FALSE))</f>
        <v/>
      </c>
    </row>
    <row r="2408" spans="5:8" ht="18.75" customHeight="1" x14ac:dyDescent="0.25">
      <c r="E2408" s="2" t="str">
        <f t="shared" si="37"/>
        <v/>
      </c>
      <c r="F2408" s="2" t="str">
        <f>IF(ISBLANK(A2408),"",IF(ISERROR(VLOOKUP(A2408,'Cadastro-Estoque'!A:G,1,FALSE)),"Produto não cadastrado",VLOOKUP(A2408,'Cadastro-Estoque'!A:G,4,FALSE)))</f>
        <v/>
      </c>
      <c r="G2408" s="2" t="str">
        <f>IF(ISBLANK(A2408),"",IF(ISERROR(VLOOKUP(A2408,'Cadastro-Estoque'!A:G,1,FALSE)),"Produto não cadastrado",VLOOKUP(A2408,'Cadastro-Estoque'!A:G,2,FALSE)))</f>
        <v/>
      </c>
      <c r="H2408" s="2" t="str">
        <f>IF(ISERROR(VLOOKUP(A2408,'Cadastro-Estoque'!A:G,1,FALSE)),"",VLOOKUP(A2408,'Cadastro-Estoque'!A:G,3,FALSE))</f>
        <v/>
      </c>
    </row>
    <row r="2409" spans="5:8" ht="18.75" customHeight="1" x14ac:dyDescent="0.25">
      <c r="E2409" s="2" t="str">
        <f t="shared" si="37"/>
        <v/>
      </c>
      <c r="F2409" s="2" t="str">
        <f>IF(ISBLANK(A2409),"",IF(ISERROR(VLOOKUP(A2409,'Cadastro-Estoque'!A:G,1,FALSE)),"Produto não cadastrado",VLOOKUP(A2409,'Cadastro-Estoque'!A:G,4,FALSE)))</f>
        <v/>
      </c>
      <c r="G2409" s="2" t="str">
        <f>IF(ISBLANK(A2409),"",IF(ISERROR(VLOOKUP(A2409,'Cadastro-Estoque'!A:G,1,FALSE)),"Produto não cadastrado",VLOOKUP(A2409,'Cadastro-Estoque'!A:G,2,FALSE)))</f>
        <v/>
      </c>
      <c r="H2409" s="2" t="str">
        <f>IF(ISERROR(VLOOKUP(A2409,'Cadastro-Estoque'!A:G,1,FALSE)),"",VLOOKUP(A2409,'Cadastro-Estoque'!A:G,3,FALSE))</f>
        <v/>
      </c>
    </row>
    <row r="2410" spans="5:8" ht="18.75" customHeight="1" x14ac:dyDescent="0.25">
      <c r="E2410" s="2" t="str">
        <f t="shared" si="37"/>
        <v/>
      </c>
      <c r="F2410" s="2" t="str">
        <f>IF(ISBLANK(A2410),"",IF(ISERROR(VLOOKUP(A2410,'Cadastro-Estoque'!A:G,1,FALSE)),"Produto não cadastrado",VLOOKUP(A2410,'Cadastro-Estoque'!A:G,4,FALSE)))</f>
        <v/>
      </c>
      <c r="G2410" s="2" t="str">
        <f>IF(ISBLANK(A2410),"",IF(ISERROR(VLOOKUP(A2410,'Cadastro-Estoque'!A:G,1,FALSE)),"Produto não cadastrado",VLOOKUP(A2410,'Cadastro-Estoque'!A:G,2,FALSE)))</f>
        <v/>
      </c>
      <c r="H2410" s="2" t="str">
        <f>IF(ISERROR(VLOOKUP(A2410,'Cadastro-Estoque'!A:G,1,FALSE)),"",VLOOKUP(A2410,'Cadastro-Estoque'!A:G,3,FALSE))</f>
        <v/>
      </c>
    </row>
    <row r="2411" spans="5:8" ht="18.75" customHeight="1" x14ac:dyDescent="0.25">
      <c r="E2411" s="2" t="str">
        <f t="shared" si="37"/>
        <v/>
      </c>
      <c r="F2411" s="2" t="str">
        <f>IF(ISBLANK(A2411),"",IF(ISERROR(VLOOKUP(A2411,'Cadastro-Estoque'!A:G,1,FALSE)),"Produto não cadastrado",VLOOKUP(A2411,'Cadastro-Estoque'!A:G,4,FALSE)))</f>
        <v/>
      </c>
      <c r="G2411" s="2" t="str">
        <f>IF(ISBLANK(A2411),"",IF(ISERROR(VLOOKUP(A2411,'Cadastro-Estoque'!A:G,1,FALSE)),"Produto não cadastrado",VLOOKUP(A2411,'Cadastro-Estoque'!A:G,2,FALSE)))</f>
        <v/>
      </c>
      <c r="H2411" s="2" t="str">
        <f>IF(ISERROR(VLOOKUP(A2411,'Cadastro-Estoque'!A:G,1,FALSE)),"",VLOOKUP(A2411,'Cadastro-Estoque'!A:G,3,FALSE))</f>
        <v/>
      </c>
    </row>
    <row r="2412" spans="5:8" ht="18.75" customHeight="1" x14ac:dyDescent="0.25">
      <c r="E2412" s="2" t="str">
        <f t="shared" si="37"/>
        <v/>
      </c>
      <c r="F2412" s="2" t="str">
        <f>IF(ISBLANK(A2412),"",IF(ISERROR(VLOOKUP(A2412,'Cadastro-Estoque'!A:G,1,FALSE)),"Produto não cadastrado",VLOOKUP(A2412,'Cadastro-Estoque'!A:G,4,FALSE)))</f>
        <v/>
      </c>
      <c r="G2412" s="2" t="str">
        <f>IF(ISBLANK(A2412),"",IF(ISERROR(VLOOKUP(A2412,'Cadastro-Estoque'!A:G,1,FALSE)),"Produto não cadastrado",VLOOKUP(A2412,'Cadastro-Estoque'!A:G,2,FALSE)))</f>
        <v/>
      </c>
      <c r="H2412" s="2" t="str">
        <f>IF(ISERROR(VLOOKUP(A2412,'Cadastro-Estoque'!A:G,1,FALSE)),"",VLOOKUP(A2412,'Cadastro-Estoque'!A:G,3,FALSE))</f>
        <v/>
      </c>
    </row>
    <row r="2413" spans="5:8" ht="18.75" customHeight="1" x14ac:dyDescent="0.25">
      <c r="E2413" s="2" t="str">
        <f t="shared" si="37"/>
        <v/>
      </c>
      <c r="F2413" s="2" t="str">
        <f>IF(ISBLANK(A2413),"",IF(ISERROR(VLOOKUP(A2413,'Cadastro-Estoque'!A:G,1,FALSE)),"Produto não cadastrado",VLOOKUP(A2413,'Cadastro-Estoque'!A:G,4,FALSE)))</f>
        <v/>
      </c>
      <c r="G2413" s="2" t="str">
        <f>IF(ISBLANK(A2413),"",IF(ISERROR(VLOOKUP(A2413,'Cadastro-Estoque'!A:G,1,FALSE)),"Produto não cadastrado",VLOOKUP(A2413,'Cadastro-Estoque'!A:G,2,FALSE)))</f>
        <v/>
      </c>
      <c r="H2413" s="2" t="str">
        <f>IF(ISERROR(VLOOKUP(A2413,'Cadastro-Estoque'!A:G,1,FALSE)),"",VLOOKUP(A2413,'Cadastro-Estoque'!A:G,3,FALSE))</f>
        <v/>
      </c>
    </row>
    <row r="2414" spans="5:8" ht="18.75" customHeight="1" x14ac:dyDescent="0.25">
      <c r="E2414" s="2" t="str">
        <f t="shared" si="37"/>
        <v/>
      </c>
      <c r="F2414" s="2" t="str">
        <f>IF(ISBLANK(A2414),"",IF(ISERROR(VLOOKUP(A2414,'Cadastro-Estoque'!A:G,1,FALSE)),"Produto não cadastrado",VLOOKUP(A2414,'Cadastro-Estoque'!A:G,4,FALSE)))</f>
        <v/>
      </c>
      <c r="G2414" s="2" t="str">
        <f>IF(ISBLANK(A2414),"",IF(ISERROR(VLOOKUP(A2414,'Cadastro-Estoque'!A:G,1,FALSE)),"Produto não cadastrado",VLOOKUP(A2414,'Cadastro-Estoque'!A:G,2,FALSE)))</f>
        <v/>
      </c>
      <c r="H2414" s="2" t="str">
        <f>IF(ISERROR(VLOOKUP(A2414,'Cadastro-Estoque'!A:G,1,FALSE)),"",VLOOKUP(A2414,'Cadastro-Estoque'!A:G,3,FALSE))</f>
        <v/>
      </c>
    </row>
    <row r="2415" spans="5:8" ht="18.75" customHeight="1" x14ac:dyDescent="0.25">
      <c r="E2415" s="2" t="str">
        <f t="shared" si="37"/>
        <v/>
      </c>
      <c r="F2415" s="2" t="str">
        <f>IF(ISBLANK(A2415),"",IF(ISERROR(VLOOKUP(A2415,'Cadastro-Estoque'!A:G,1,FALSE)),"Produto não cadastrado",VLOOKUP(A2415,'Cadastro-Estoque'!A:G,4,FALSE)))</f>
        <v/>
      </c>
      <c r="G2415" s="2" t="str">
        <f>IF(ISBLANK(A2415),"",IF(ISERROR(VLOOKUP(A2415,'Cadastro-Estoque'!A:G,1,FALSE)),"Produto não cadastrado",VLOOKUP(A2415,'Cadastro-Estoque'!A:G,2,FALSE)))</f>
        <v/>
      </c>
      <c r="H2415" s="2" t="str">
        <f>IF(ISERROR(VLOOKUP(A2415,'Cadastro-Estoque'!A:G,1,FALSE)),"",VLOOKUP(A2415,'Cadastro-Estoque'!A:G,3,FALSE))</f>
        <v/>
      </c>
    </row>
    <row r="2416" spans="5:8" ht="18.75" customHeight="1" x14ac:dyDescent="0.25">
      <c r="E2416" s="2" t="str">
        <f t="shared" si="37"/>
        <v/>
      </c>
      <c r="F2416" s="2" t="str">
        <f>IF(ISBLANK(A2416),"",IF(ISERROR(VLOOKUP(A2416,'Cadastro-Estoque'!A:G,1,FALSE)),"Produto não cadastrado",VLOOKUP(A2416,'Cadastro-Estoque'!A:G,4,FALSE)))</f>
        <v/>
      </c>
      <c r="G2416" s="2" t="str">
        <f>IF(ISBLANK(A2416),"",IF(ISERROR(VLOOKUP(A2416,'Cadastro-Estoque'!A:G,1,FALSE)),"Produto não cadastrado",VLOOKUP(A2416,'Cadastro-Estoque'!A:G,2,FALSE)))</f>
        <v/>
      </c>
      <c r="H2416" s="2" t="str">
        <f>IF(ISERROR(VLOOKUP(A2416,'Cadastro-Estoque'!A:G,1,FALSE)),"",VLOOKUP(A2416,'Cadastro-Estoque'!A:G,3,FALSE))</f>
        <v/>
      </c>
    </row>
    <row r="2417" spans="5:8" ht="18.75" customHeight="1" x14ac:dyDescent="0.25">
      <c r="E2417" s="2" t="str">
        <f t="shared" si="37"/>
        <v/>
      </c>
      <c r="F2417" s="2" t="str">
        <f>IF(ISBLANK(A2417),"",IF(ISERROR(VLOOKUP(A2417,'Cadastro-Estoque'!A:G,1,FALSE)),"Produto não cadastrado",VLOOKUP(A2417,'Cadastro-Estoque'!A:G,4,FALSE)))</f>
        <v/>
      </c>
      <c r="G2417" s="2" t="str">
        <f>IF(ISBLANK(A2417),"",IF(ISERROR(VLOOKUP(A2417,'Cadastro-Estoque'!A:G,1,FALSE)),"Produto não cadastrado",VLOOKUP(A2417,'Cadastro-Estoque'!A:G,2,FALSE)))</f>
        <v/>
      </c>
      <c r="H2417" s="2" t="str">
        <f>IF(ISERROR(VLOOKUP(A2417,'Cadastro-Estoque'!A:G,1,FALSE)),"",VLOOKUP(A2417,'Cadastro-Estoque'!A:G,3,FALSE))</f>
        <v/>
      </c>
    </row>
    <row r="2418" spans="5:8" ht="18.75" customHeight="1" x14ac:dyDescent="0.25">
      <c r="E2418" s="2" t="str">
        <f t="shared" si="37"/>
        <v/>
      </c>
      <c r="F2418" s="2" t="str">
        <f>IF(ISBLANK(A2418),"",IF(ISERROR(VLOOKUP(A2418,'Cadastro-Estoque'!A:G,1,FALSE)),"Produto não cadastrado",VLOOKUP(A2418,'Cadastro-Estoque'!A:G,4,FALSE)))</f>
        <v/>
      </c>
      <c r="G2418" s="2" t="str">
        <f>IF(ISBLANK(A2418),"",IF(ISERROR(VLOOKUP(A2418,'Cadastro-Estoque'!A:G,1,FALSE)),"Produto não cadastrado",VLOOKUP(A2418,'Cadastro-Estoque'!A:G,2,FALSE)))</f>
        <v/>
      </c>
      <c r="H2418" s="2" t="str">
        <f>IF(ISERROR(VLOOKUP(A2418,'Cadastro-Estoque'!A:G,1,FALSE)),"",VLOOKUP(A2418,'Cadastro-Estoque'!A:G,3,FALSE))</f>
        <v/>
      </c>
    </row>
    <row r="2419" spans="5:8" ht="18.75" customHeight="1" x14ac:dyDescent="0.25">
      <c r="E2419" s="2" t="str">
        <f t="shared" si="37"/>
        <v/>
      </c>
      <c r="F2419" s="2" t="str">
        <f>IF(ISBLANK(A2419),"",IF(ISERROR(VLOOKUP(A2419,'Cadastro-Estoque'!A:G,1,FALSE)),"Produto não cadastrado",VLOOKUP(A2419,'Cadastro-Estoque'!A:G,4,FALSE)))</f>
        <v/>
      </c>
      <c r="G2419" s="2" t="str">
        <f>IF(ISBLANK(A2419),"",IF(ISERROR(VLOOKUP(A2419,'Cadastro-Estoque'!A:G,1,FALSE)),"Produto não cadastrado",VLOOKUP(A2419,'Cadastro-Estoque'!A:G,2,FALSE)))</f>
        <v/>
      </c>
      <c r="H2419" s="2" t="str">
        <f>IF(ISERROR(VLOOKUP(A2419,'Cadastro-Estoque'!A:G,1,FALSE)),"",VLOOKUP(A2419,'Cadastro-Estoque'!A:G,3,FALSE))</f>
        <v/>
      </c>
    </row>
    <row r="2420" spans="5:8" ht="18.75" customHeight="1" x14ac:dyDescent="0.25">
      <c r="E2420" s="2" t="str">
        <f t="shared" si="37"/>
        <v/>
      </c>
      <c r="F2420" s="2" t="str">
        <f>IF(ISBLANK(A2420),"",IF(ISERROR(VLOOKUP(A2420,'Cadastro-Estoque'!A:G,1,FALSE)),"Produto não cadastrado",VLOOKUP(A2420,'Cadastro-Estoque'!A:G,4,FALSE)))</f>
        <v/>
      </c>
      <c r="G2420" s="2" t="str">
        <f>IF(ISBLANK(A2420),"",IF(ISERROR(VLOOKUP(A2420,'Cadastro-Estoque'!A:G,1,FALSE)),"Produto não cadastrado",VLOOKUP(A2420,'Cadastro-Estoque'!A:G,2,FALSE)))</f>
        <v/>
      </c>
      <c r="H2420" s="2" t="str">
        <f>IF(ISERROR(VLOOKUP(A2420,'Cadastro-Estoque'!A:G,1,FALSE)),"",VLOOKUP(A2420,'Cadastro-Estoque'!A:G,3,FALSE))</f>
        <v/>
      </c>
    </row>
    <row r="2421" spans="5:8" ht="18.75" customHeight="1" x14ac:dyDescent="0.25">
      <c r="E2421" s="2" t="str">
        <f t="shared" si="37"/>
        <v/>
      </c>
      <c r="F2421" s="2" t="str">
        <f>IF(ISBLANK(A2421),"",IF(ISERROR(VLOOKUP(A2421,'Cadastro-Estoque'!A:G,1,FALSE)),"Produto não cadastrado",VLOOKUP(A2421,'Cadastro-Estoque'!A:G,4,FALSE)))</f>
        <v/>
      </c>
      <c r="G2421" s="2" t="str">
        <f>IF(ISBLANK(A2421),"",IF(ISERROR(VLOOKUP(A2421,'Cadastro-Estoque'!A:G,1,FALSE)),"Produto não cadastrado",VLOOKUP(A2421,'Cadastro-Estoque'!A:G,2,FALSE)))</f>
        <v/>
      </c>
      <c r="H2421" s="2" t="str">
        <f>IF(ISERROR(VLOOKUP(A2421,'Cadastro-Estoque'!A:G,1,FALSE)),"",VLOOKUP(A2421,'Cadastro-Estoque'!A:G,3,FALSE))</f>
        <v/>
      </c>
    </row>
    <row r="2422" spans="5:8" ht="18.75" customHeight="1" x14ac:dyDescent="0.25">
      <c r="E2422" s="2" t="str">
        <f t="shared" si="37"/>
        <v/>
      </c>
      <c r="F2422" s="2" t="str">
        <f>IF(ISBLANK(A2422),"",IF(ISERROR(VLOOKUP(A2422,'Cadastro-Estoque'!A:G,1,FALSE)),"Produto não cadastrado",VLOOKUP(A2422,'Cadastro-Estoque'!A:G,4,FALSE)))</f>
        <v/>
      </c>
      <c r="G2422" s="2" t="str">
        <f>IF(ISBLANK(A2422),"",IF(ISERROR(VLOOKUP(A2422,'Cadastro-Estoque'!A:G,1,FALSE)),"Produto não cadastrado",VLOOKUP(A2422,'Cadastro-Estoque'!A:G,2,FALSE)))</f>
        <v/>
      </c>
      <c r="H2422" s="2" t="str">
        <f>IF(ISERROR(VLOOKUP(A2422,'Cadastro-Estoque'!A:G,1,FALSE)),"",VLOOKUP(A2422,'Cadastro-Estoque'!A:G,3,FALSE))</f>
        <v/>
      </c>
    </row>
    <row r="2423" spans="5:8" ht="18.75" customHeight="1" x14ac:dyDescent="0.25">
      <c r="E2423" s="2" t="str">
        <f t="shared" si="37"/>
        <v/>
      </c>
      <c r="F2423" s="2" t="str">
        <f>IF(ISBLANK(A2423),"",IF(ISERROR(VLOOKUP(A2423,'Cadastro-Estoque'!A:G,1,FALSE)),"Produto não cadastrado",VLOOKUP(A2423,'Cadastro-Estoque'!A:G,4,FALSE)))</f>
        <v/>
      </c>
      <c r="G2423" s="2" t="str">
        <f>IF(ISBLANK(A2423),"",IF(ISERROR(VLOOKUP(A2423,'Cadastro-Estoque'!A:G,1,FALSE)),"Produto não cadastrado",VLOOKUP(A2423,'Cadastro-Estoque'!A:G,2,FALSE)))</f>
        <v/>
      </c>
      <c r="H2423" s="2" t="str">
        <f>IF(ISERROR(VLOOKUP(A2423,'Cadastro-Estoque'!A:G,1,FALSE)),"",VLOOKUP(A2423,'Cadastro-Estoque'!A:G,3,FALSE))</f>
        <v/>
      </c>
    </row>
    <row r="2424" spans="5:8" ht="18.75" customHeight="1" x14ac:dyDescent="0.25">
      <c r="E2424" s="2" t="str">
        <f t="shared" si="37"/>
        <v/>
      </c>
      <c r="F2424" s="2" t="str">
        <f>IF(ISBLANK(A2424),"",IF(ISERROR(VLOOKUP(A2424,'Cadastro-Estoque'!A:G,1,FALSE)),"Produto não cadastrado",VLOOKUP(A2424,'Cadastro-Estoque'!A:G,4,FALSE)))</f>
        <v/>
      </c>
      <c r="G2424" s="2" t="str">
        <f>IF(ISBLANK(A2424),"",IF(ISERROR(VLOOKUP(A2424,'Cadastro-Estoque'!A:G,1,FALSE)),"Produto não cadastrado",VLOOKUP(A2424,'Cadastro-Estoque'!A:G,2,FALSE)))</f>
        <v/>
      </c>
      <c r="H2424" s="2" t="str">
        <f>IF(ISERROR(VLOOKUP(A2424,'Cadastro-Estoque'!A:G,1,FALSE)),"",VLOOKUP(A2424,'Cadastro-Estoque'!A:G,3,FALSE))</f>
        <v/>
      </c>
    </row>
    <row r="2425" spans="5:8" ht="18.75" customHeight="1" x14ac:dyDescent="0.25">
      <c r="E2425" s="2" t="str">
        <f t="shared" si="37"/>
        <v/>
      </c>
      <c r="F2425" s="2" t="str">
        <f>IF(ISBLANK(A2425),"",IF(ISERROR(VLOOKUP(A2425,'Cadastro-Estoque'!A:G,1,FALSE)),"Produto não cadastrado",VLOOKUP(A2425,'Cadastro-Estoque'!A:G,4,FALSE)))</f>
        <v/>
      </c>
      <c r="G2425" s="2" t="str">
        <f>IF(ISBLANK(A2425),"",IF(ISERROR(VLOOKUP(A2425,'Cadastro-Estoque'!A:G,1,FALSE)),"Produto não cadastrado",VLOOKUP(A2425,'Cadastro-Estoque'!A:G,2,FALSE)))</f>
        <v/>
      </c>
      <c r="H2425" s="2" t="str">
        <f>IF(ISERROR(VLOOKUP(A2425,'Cadastro-Estoque'!A:G,1,FALSE)),"",VLOOKUP(A2425,'Cadastro-Estoque'!A:G,3,FALSE))</f>
        <v/>
      </c>
    </row>
    <row r="2426" spans="5:8" ht="18.75" customHeight="1" x14ac:dyDescent="0.25">
      <c r="E2426" s="2" t="str">
        <f t="shared" si="37"/>
        <v/>
      </c>
      <c r="F2426" s="2" t="str">
        <f>IF(ISBLANK(A2426),"",IF(ISERROR(VLOOKUP(A2426,'Cadastro-Estoque'!A:G,1,FALSE)),"Produto não cadastrado",VLOOKUP(A2426,'Cadastro-Estoque'!A:G,4,FALSE)))</f>
        <v/>
      </c>
      <c r="G2426" s="2" t="str">
        <f>IF(ISBLANK(A2426),"",IF(ISERROR(VLOOKUP(A2426,'Cadastro-Estoque'!A:G,1,FALSE)),"Produto não cadastrado",VLOOKUP(A2426,'Cadastro-Estoque'!A:G,2,FALSE)))</f>
        <v/>
      </c>
      <c r="H2426" s="2" t="str">
        <f>IF(ISERROR(VLOOKUP(A2426,'Cadastro-Estoque'!A:G,1,FALSE)),"",VLOOKUP(A2426,'Cadastro-Estoque'!A:G,3,FALSE))</f>
        <v/>
      </c>
    </row>
    <row r="2427" spans="5:8" ht="18.75" customHeight="1" x14ac:dyDescent="0.25">
      <c r="E2427" s="2" t="str">
        <f t="shared" si="37"/>
        <v/>
      </c>
      <c r="F2427" s="2" t="str">
        <f>IF(ISBLANK(A2427),"",IF(ISERROR(VLOOKUP(A2427,'Cadastro-Estoque'!A:G,1,FALSE)),"Produto não cadastrado",VLOOKUP(A2427,'Cadastro-Estoque'!A:G,4,FALSE)))</f>
        <v/>
      </c>
      <c r="G2427" s="2" t="str">
        <f>IF(ISBLANK(A2427),"",IF(ISERROR(VLOOKUP(A2427,'Cadastro-Estoque'!A:G,1,FALSE)),"Produto não cadastrado",VLOOKUP(A2427,'Cadastro-Estoque'!A:G,2,FALSE)))</f>
        <v/>
      </c>
      <c r="H2427" s="2" t="str">
        <f>IF(ISERROR(VLOOKUP(A2427,'Cadastro-Estoque'!A:G,1,FALSE)),"",VLOOKUP(A2427,'Cadastro-Estoque'!A:G,3,FALSE))</f>
        <v/>
      </c>
    </row>
    <row r="2428" spans="5:8" ht="18.75" customHeight="1" x14ac:dyDescent="0.25">
      <c r="E2428" s="2" t="str">
        <f t="shared" si="37"/>
        <v/>
      </c>
      <c r="F2428" s="2" t="str">
        <f>IF(ISBLANK(A2428),"",IF(ISERROR(VLOOKUP(A2428,'Cadastro-Estoque'!A:G,1,FALSE)),"Produto não cadastrado",VLOOKUP(A2428,'Cadastro-Estoque'!A:G,4,FALSE)))</f>
        <v/>
      </c>
      <c r="G2428" s="2" t="str">
        <f>IF(ISBLANK(A2428),"",IF(ISERROR(VLOOKUP(A2428,'Cadastro-Estoque'!A:G,1,FALSE)),"Produto não cadastrado",VLOOKUP(A2428,'Cadastro-Estoque'!A:G,2,FALSE)))</f>
        <v/>
      </c>
      <c r="H2428" s="2" t="str">
        <f>IF(ISERROR(VLOOKUP(A2428,'Cadastro-Estoque'!A:G,1,FALSE)),"",VLOOKUP(A2428,'Cadastro-Estoque'!A:G,3,FALSE))</f>
        <v/>
      </c>
    </row>
    <row r="2429" spans="5:8" ht="18.75" customHeight="1" x14ac:dyDescent="0.25">
      <c r="E2429" s="2" t="str">
        <f t="shared" si="37"/>
        <v/>
      </c>
      <c r="F2429" s="2" t="str">
        <f>IF(ISBLANK(A2429),"",IF(ISERROR(VLOOKUP(A2429,'Cadastro-Estoque'!A:G,1,FALSE)),"Produto não cadastrado",VLOOKUP(A2429,'Cadastro-Estoque'!A:G,4,FALSE)))</f>
        <v/>
      </c>
      <c r="G2429" s="2" t="str">
        <f>IF(ISBLANK(A2429),"",IF(ISERROR(VLOOKUP(A2429,'Cadastro-Estoque'!A:G,1,FALSE)),"Produto não cadastrado",VLOOKUP(A2429,'Cadastro-Estoque'!A:G,2,FALSE)))</f>
        <v/>
      </c>
      <c r="H2429" s="2" t="str">
        <f>IF(ISERROR(VLOOKUP(A2429,'Cadastro-Estoque'!A:G,1,FALSE)),"",VLOOKUP(A2429,'Cadastro-Estoque'!A:G,3,FALSE))</f>
        <v/>
      </c>
    </row>
    <row r="2430" spans="5:8" ht="18.75" customHeight="1" x14ac:dyDescent="0.25">
      <c r="E2430" s="2" t="str">
        <f t="shared" si="37"/>
        <v/>
      </c>
      <c r="F2430" s="2" t="str">
        <f>IF(ISBLANK(A2430),"",IF(ISERROR(VLOOKUP(A2430,'Cadastro-Estoque'!A:G,1,FALSE)),"Produto não cadastrado",VLOOKUP(A2430,'Cadastro-Estoque'!A:G,4,FALSE)))</f>
        <v/>
      </c>
      <c r="G2430" s="2" t="str">
        <f>IF(ISBLANK(A2430),"",IF(ISERROR(VLOOKUP(A2430,'Cadastro-Estoque'!A:G,1,FALSE)),"Produto não cadastrado",VLOOKUP(A2430,'Cadastro-Estoque'!A:G,2,FALSE)))</f>
        <v/>
      </c>
      <c r="H2430" s="2" t="str">
        <f>IF(ISERROR(VLOOKUP(A2430,'Cadastro-Estoque'!A:G,1,FALSE)),"",VLOOKUP(A2430,'Cadastro-Estoque'!A:G,3,FALSE))</f>
        <v/>
      </c>
    </row>
    <row r="2431" spans="5:8" ht="18.75" customHeight="1" x14ac:dyDescent="0.25">
      <c r="E2431" s="2" t="str">
        <f t="shared" si="37"/>
        <v/>
      </c>
      <c r="F2431" s="2" t="str">
        <f>IF(ISBLANK(A2431),"",IF(ISERROR(VLOOKUP(A2431,'Cadastro-Estoque'!A:G,1,FALSE)),"Produto não cadastrado",VLOOKUP(A2431,'Cadastro-Estoque'!A:G,4,FALSE)))</f>
        <v/>
      </c>
      <c r="G2431" s="2" t="str">
        <f>IF(ISBLANK(A2431),"",IF(ISERROR(VLOOKUP(A2431,'Cadastro-Estoque'!A:G,1,FALSE)),"Produto não cadastrado",VLOOKUP(A2431,'Cadastro-Estoque'!A:G,2,FALSE)))</f>
        <v/>
      </c>
      <c r="H2431" s="2" t="str">
        <f>IF(ISERROR(VLOOKUP(A2431,'Cadastro-Estoque'!A:G,1,FALSE)),"",VLOOKUP(A2431,'Cadastro-Estoque'!A:G,3,FALSE))</f>
        <v/>
      </c>
    </row>
    <row r="2432" spans="5:8" ht="18.75" customHeight="1" x14ac:dyDescent="0.25">
      <c r="E2432" s="2" t="str">
        <f t="shared" si="37"/>
        <v/>
      </c>
      <c r="F2432" s="2" t="str">
        <f>IF(ISBLANK(A2432),"",IF(ISERROR(VLOOKUP(A2432,'Cadastro-Estoque'!A:G,1,FALSE)),"Produto não cadastrado",VLOOKUP(A2432,'Cadastro-Estoque'!A:G,4,FALSE)))</f>
        <v/>
      </c>
      <c r="G2432" s="2" t="str">
        <f>IF(ISBLANK(A2432),"",IF(ISERROR(VLOOKUP(A2432,'Cadastro-Estoque'!A:G,1,FALSE)),"Produto não cadastrado",VLOOKUP(A2432,'Cadastro-Estoque'!A:G,2,FALSE)))</f>
        <v/>
      </c>
      <c r="H2432" s="2" t="str">
        <f>IF(ISERROR(VLOOKUP(A2432,'Cadastro-Estoque'!A:G,1,FALSE)),"",VLOOKUP(A2432,'Cadastro-Estoque'!A:G,3,FALSE))</f>
        <v/>
      </c>
    </row>
    <row r="2433" spans="5:8" ht="18.75" customHeight="1" x14ac:dyDescent="0.25">
      <c r="E2433" s="2" t="str">
        <f t="shared" si="37"/>
        <v/>
      </c>
      <c r="F2433" s="2" t="str">
        <f>IF(ISBLANK(A2433),"",IF(ISERROR(VLOOKUP(A2433,'Cadastro-Estoque'!A:G,1,FALSE)),"Produto não cadastrado",VLOOKUP(A2433,'Cadastro-Estoque'!A:G,4,FALSE)))</f>
        <v/>
      </c>
      <c r="G2433" s="2" t="str">
        <f>IF(ISBLANK(A2433),"",IF(ISERROR(VLOOKUP(A2433,'Cadastro-Estoque'!A:G,1,FALSE)),"Produto não cadastrado",VLOOKUP(A2433,'Cadastro-Estoque'!A:G,2,FALSE)))</f>
        <v/>
      </c>
      <c r="H2433" s="2" t="str">
        <f>IF(ISERROR(VLOOKUP(A2433,'Cadastro-Estoque'!A:G,1,FALSE)),"",VLOOKUP(A2433,'Cadastro-Estoque'!A:G,3,FALSE))</f>
        <v/>
      </c>
    </row>
    <row r="2434" spans="5:8" ht="18.75" customHeight="1" x14ac:dyDescent="0.25">
      <c r="E2434" s="2" t="str">
        <f t="shared" si="37"/>
        <v/>
      </c>
      <c r="F2434" s="2" t="str">
        <f>IF(ISBLANK(A2434),"",IF(ISERROR(VLOOKUP(A2434,'Cadastro-Estoque'!A:G,1,FALSE)),"Produto não cadastrado",VLOOKUP(A2434,'Cadastro-Estoque'!A:G,4,FALSE)))</f>
        <v/>
      </c>
      <c r="G2434" s="2" t="str">
        <f>IF(ISBLANK(A2434),"",IF(ISERROR(VLOOKUP(A2434,'Cadastro-Estoque'!A:G,1,FALSE)),"Produto não cadastrado",VLOOKUP(A2434,'Cadastro-Estoque'!A:G,2,FALSE)))</f>
        <v/>
      </c>
      <c r="H2434" s="2" t="str">
        <f>IF(ISERROR(VLOOKUP(A2434,'Cadastro-Estoque'!A:G,1,FALSE)),"",VLOOKUP(A2434,'Cadastro-Estoque'!A:G,3,FALSE))</f>
        <v/>
      </c>
    </row>
    <row r="2435" spans="5:8" ht="18.75" customHeight="1" x14ac:dyDescent="0.25">
      <c r="E2435" s="2" t="str">
        <f t="shared" ref="E2435:E2498" si="38">IF(ISBLANK(A2435),"",C2435*D2435)</f>
        <v/>
      </c>
      <c r="F2435" s="2" t="str">
        <f>IF(ISBLANK(A2435),"",IF(ISERROR(VLOOKUP(A2435,'Cadastro-Estoque'!A:G,1,FALSE)),"Produto não cadastrado",VLOOKUP(A2435,'Cadastro-Estoque'!A:G,4,FALSE)))</f>
        <v/>
      </c>
      <c r="G2435" s="2" t="str">
        <f>IF(ISBLANK(A2435),"",IF(ISERROR(VLOOKUP(A2435,'Cadastro-Estoque'!A:G,1,FALSE)),"Produto não cadastrado",VLOOKUP(A2435,'Cadastro-Estoque'!A:G,2,FALSE)))</f>
        <v/>
      </c>
      <c r="H2435" s="2" t="str">
        <f>IF(ISERROR(VLOOKUP(A2435,'Cadastro-Estoque'!A:G,1,FALSE)),"",VLOOKUP(A2435,'Cadastro-Estoque'!A:G,3,FALSE))</f>
        <v/>
      </c>
    </row>
    <row r="2436" spans="5:8" ht="18.75" customHeight="1" x14ac:dyDescent="0.25">
      <c r="E2436" s="2" t="str">
        <f t="shared" si="38"/>
        <v/>
      </c>
      <c r="F2436" s="2" t="str">
        <f>IF(ISBLANK(A2436),"",IF(ISERROR(VLOOKUP(A2436,'Cadastro-Estoque'!A:G,1,FALSE)),"Produto não cadastrado",VLOOKUP(A2436,'Cadastro-Estoque'!A:G,4,FALSE)))</f>
        <v/>
      </c>
      <c r="G2436" s="2" t="str">
        <f>IF(ISBLANK(A2436),"",IF(ISERROR(VLOOKUP(A2436,'Cadastro-Estoque'!A:G,1,FALSE)),"Produto não cadastrado",VLOOKUP(A2436,'Cadastro-Estoque'!A:G,2,FALSE)))</f>
        <v/>
      </c>
      <c r="H2436" s="2" t="str">
        <f>IF(ISERROR(VLOOKUP(A2436,'Cadastro-Estoque'!A:G,1,FALSE)),"",VLOOKUP(A2436,'Cadastro-Estoque'!A:G,3,FALSE))</f>
        <v/>
      </c>
    </row>
    <row r="2437" spans="5:8" ht="18.75" customHeight="1" x14ac:dyDescent="0.25">
      <c r="E2437" s="2" t="str">
        <f t="shared" si="38"/>
        <v/>
      </c>
      <c r="F2437" s="2" t="str">
        <f>IF(ISBLANK(A2437),"",IF(ISERROR(VLOOKUP(A2437,'Cadastro-Estoque'!A:G,1,FALSE)),"Produto não cadastrado",VLOOKUP(A2437,'Cadastro-Estoque'!A:G,4,FALSE)))</f>
        <v/>
      </c>
      <c r="G2437" s="2" t="str">
        <f>IF(ISBLANK(A2437),"",IF(ISERROR(VLOOKUP(A2437,'Cadastro-Estoque'!A:G,1,FALSE)),"Produto não cadastrado",VLOOKUP(A2437,'Cadastro-Estoque'!A:G,2,FALSE)))</f>
        <v/>
      </c>
      <c r="H2437" s="2" t="str">
        <f>IF(ISERROR(VLOOKUP(A2437,'Cadastro-Estoque'!A:G,1,FALSE)),"",VLOOKUP(A2437,'Cadastro-Estoque'!A:G,3,FALSE))</f>
        <v/>
      </c>
    </row>
    <row r="2438" spans="5:8" ht="18.75" customHeight="1" x14ac:dyDescent="0.25">
      <c r="E2438" s="2" t="str">
        <f t="shared" si="38"/>
        <v/>
      </c>
      <c r="F2438" s="2" t="str">
        <f>IF(ISBLANK(A2438),"",IF(ISERROR(VLOOKUP(A2438,'Cadastro-Estoque'!A:G,1,FALSE)),"Produto não cadastrado",VLOOKUP(A2438,'Cadastro-Estoque'!A:G,4,FALSE)))</f>
        <v/>
      </c>
      <c r="G2438" s="2" t="str">
        <f>IF(ISBLANK(A2438),"",IF(ISERROR(VLOOKUP(A2438,'Cadastro-Estoque'!A:G,1,FALSE)),"Produto não cadastrado",VLOOKUP(A2438,'Cadastro-Estoque'!A:G,2,FALSE)))</f>
        <v/>
      </c>
      <c r="H2438" s="2" t="str">
        <f>IF(ISERROR(VLOOKUP(A2438,'Cadastro-Estoque'!A:G,1,FALSE)),"",VLOOKUP(A2438,'Cadastro-Estoque'!A:G,3,FALSE))</f>
        <v/>
      </c>
    </row>
    <row r="2439" spans="5:8" ht="18.75" customHeight="1" x14ac:dyDescent="0.25">
      <c r="E2439" s="2" t="str">
        <f t="shared" si="38"/>
        <v/>
      </c>
      <c r="F2439" s="2" t="str">
        <f>IF(ISBLANK(A2439),"",IF(ISERROR(VLOOKUP(A2439,'Cadastro-Estoque'!A:G,1,FALSE)),"Produto não cadastrado",VLOOKUP(A2439,'Cadastro-Estoque'!A:G,4,FALSE)))</f>
        <v/>
      </c>
      <c r="G2439" s="2" t="str">
        <f>IF(ISBLANK(A2439),"",IF(ISERROR(VLOOKUP(A2439,'Cadastro-Estoque'!A:G,1,FALSE)),"Produto não cadastrado",VLOOKUP(A2439,'Cadastro-Estoque'!A:G,2,FALSE)))</f>
        <v/>
      </c>
      <c r="H2439" s="2" t="str">
        <f>IF(ISERROR(VLOOKUP(A2439,'Cadastro-Estoque'!A:G,1,FALSE)),"",VLOOKUP(A2439,'Cadastro-Estoque'!A:G,3,FALSE))</f>
        <v/>
      </c>
    </row>
    <row r="2440" spans="5:8" ht="18.75" customHeight="1" x14ac:dyDescent="0.25">
      <c r="E2440" s="2" t="str">
        <f t="shared" si="38"/>
        <v/>
      </c>
      <c r="F2440" s="2" t="str">
        <f>IF(ISBLANK(A2440),"",IF(ISERROR(VLOOKUP(A2440,'Cadastro-Estoque'!A:G,1,FALSE)),"Produto não cadastrado",VLOOKUP(A2440,'Cadastro-Estoque'!A:G,4,FALSE)))</f>
        <v/>
      </c>
      <c r="G2440" s="2" t="str">
        <f>IF(ISBLANK(A2440),"",IF(ISERROR(VLOOKUP(A2440,'Cadastro-Estoque'!A:G,1,FALSE)),"Produto não cadastrado",VLOOKUP(A2440,'Cadastro-Estoque'!A:G,2,FALSE)))</f>
        <v/>
      </c>
      <c r="H2440" s="2" t="str">
        <f>IF(ISERROR(VLOOKUP(A2440,'Cadastro-Estoque'!A:G,1,FALSE)),"",VLOOKUP(A2440,'Cadastro-Estoque'!A:G,3,FALSE))</f>
        <v/>
      </c>
    </row>
    <row r="2441" spans="5:8" ht="18.75" customHeight="1" x14ac:dyDescent="0.25">
      <c r="E2441" s="2" t="str">
        <f t="shared" si="38"/>
        <v/>
      </c>
      <c r="F2441" s="2" t="str">
        <f>IF(ISBLANK(A2441),"",IF(ISERROR(VLOOKUP(A2441,'Cadastro-Estoque'!A:G,1,FALSE)),"Produto não cadastrado",VLOOKUP(A2441,'Cadastro-Estoque'!A:G,4,FALSE)))</f>
        <v/>
      </c>
      <c r="G2441" s="2" t="str">
        <f>IF(ISBLANK(A2441),"",IF(ISERROR(VLOOKUP(A2441,'Cadastro-Estoque'!A:G,1,FALSE)),"Produto não cadastrado",VLOOKUP(A2441,'Cadastro-Estoque'!A:G,2,FALSE)))</f>
        <v/>
      </c>
      <c r="H2441" s="2" t="str">
        <f>IF(ISERROR(VLOOKUP(A2441,'Cadastro-Estoque'!A:G,1,FALSE)),"",VLOOKUP(A2441,'Cadastro-Estoque'!A:G,3,FALSE))</f>
        <v/>
      </c>
    </row>
    <row r="2442" spans="5:8" ht="18.75" customHeight="1" x14ac:dyDescent="0.25">
      <c r="E2442" s="2" t="str">
        <f t="shared" si="38"/>
        <v/>
      </c>
      <c r="F2442" s="2" t="str">
        <f>IF(ISBLANK(A2442),"",IF(ISERROR(VLOOKUP(A2442,'Cadastro-Estoque'!A:G,1,FALSE)),"Produto não cadastrado",VLOOKUP(A2442,'Cadastro-Estoque'!A:G,4,FALSE)))</f>
        <v/>
      </c>
      <c r="G2442" s="2" t="str">
        <f>IF(ISBLANK(A2442),"",IF(ISERROR(VLOOKUP(A2442,'Cadastro-Estoque'!A:G,1,FALSE)),"Produto não cadastrado",VLOOKUP(A2442,'Cadastro-Estoque'!A:G,2,FALSE)))</f>
        <v/>
      </c>
      <c r="H2442" s="2" t="str">
        <f>IF(ISERROR(VLOOKUP(A2442,'Cadastro-Estoque'!A:G,1,FALSE)),"",VLOOKUP(A2442,'Cadastro-Estoque'!A:G,3,FALSE))</f>
        <v/>
      </c>
    </row>
    <row r="2443" spans="5:8" ht="18.75" customHeight="1" x14ac:dyDescent="0.25">
      <c r="E2443" s="2" t="str">
        <f t="shared" si="38"/>
        <v/>
      </c>
      <c r="F2443" s="2" t="str">
        <f>IF(ISBLANK(A2443),"",IF(ISERROR(VLOOKUP(A2443,'Cadastro-Estoque'!A:G,1,FALSE)),"Produto não cadastrado",VLOOKUP(A2443,'Cadastro-Estoque'!A:G,4,FALSE)))</f>
        <v/>
      </c>
      <c r="G2443" s="2" t="str">
        <f>IF(ISBLANK(A2443),"",IF(ISERROR(VLOOKUP(A2443,'Cadastro-Estoque'!A:G,1,FALSE)),"Produto não cadastrado",VLOOKUP(A2443,'Cadastro-Estoque'!A:G,2,FALSE)))</f>
        <v/>
      </c>
      <c r="H2443" s="2" t="str">
        <f>IF(ISERROR(VLOOKUP(A2443,'Cadastro-Estoque'!A:G,1,FALSE)),"",VLOOKUP(A2443,'Cadastro-Estoque'!A:G,3,FALSE))</f>
        <v/>
      </c>
    </row>
    <row r="2444" spans="5:8" ht="18.75" customHeight="1" x14ac:dyDescent="0.25">
      <c r="E2444" s="2" t="str">
        <f t="shared" si="38"/>
        <v/>
      </c>
      <c r="F2444" s="2" t="str">
        <f>IF(ISBLANK(A2444),"",IF(ISERROR(VLOOKUP(A2444,'Cadastro-Estoque'!A:G,1,FALSE)),"Produto não cadastrado",VLOOKUP(A2444,'Cadastro-Estoque'!A:G,4,FALSE)))</f>
        <v/>
      </c>
      <c r="G2444" s="2" t="str">
        <f>IF(ISBLANK(A2444),"",IF(ISERROR(VLOOKUP(A2444,'Cadastro-Estoque'!A:G,1,FALSE)),"Produto não cadastrado",VLOOKUP(A2444,'Cadastro-Estoque'!A:G,2,FALSE)))</f>
        <v/>
      </c>
      <c r="H2444" s="2" t="str">
        <f>IF(ISERROR(VLOOKUP(A2444,'Cadastro-Estoque'!A:G,1,FALSE)),"",VLOOKUP(A2444,'Cadastro-Estoque'!A:G,3,FALSE))</f>
        <v/>
      </c>
    </row>
    <row r="2445" spans="5:8" ht="18.75" customHeight="1" x14ac:dyDescent="0.25">
      <c r="E2445" s="2" t="str">
        <f t="shared" si="38"/>
        <v/>
      </c>
      <c r="F2445" s="2" t="str">
        <f>IF(ISBLANK(A2445),"",IF(ISERROR(VLOOKUP(A2445,'Cadastro-Estoque'!A:G,1,FALSE)),"Produto não cadastrado",VLOOKUP(A2445,'Cadastro-Estoque'!A:G,4,FALSE)))</f>
        <v/>
      </c>
      <c r="G2445" s="2" t="str">
        <f>IF(ISBLANK(A2445),"",IF(ISERROR(VLOOKUP(A2445,'Cadastro-Estoque'!A:G,1,FALSE)),"Produto não cadastrado",VLOOKUP(A2445,'Cadastro-Estoque'!A:G,2,FALSE)))</f>
        <v/>
      </c>
      <c r="H2445" s="2" t="str">
        <f>IF(ISERROR(VLOOKUP(A2445,'Cadastro-Estoque'!A:G,1,FALSE)),"",VLOOKUP(A2445,'Cadastro-Estoque'!A:G,3,FALSE))</f>
        <v/>
      </c>
    </row>
    <row r="2446" spans="5:8" ht="18.75" customHeight="1" x14ac:dyDescent="0.25">
      <c r="E2446" s="2" t="str">
        <f t="shared" si="38"/>
        <v/>
      </c>
      <c r="F2446" s="2" t="str">
        <f>IF(ISBLANK(A2446),"",IF(ISERROR(VLOOKUP(A2446,'Cadastro-Estoque'!A:G,1,FALSE)),"Produto não cadastrado",VLOOKUP(A2446,'Cadastro-Estoque'!A:G,4,FALSE)))</f>
        <v/>
      </c>
      <c r="G2446" s="2" t="str">
        <f>IF(ISBLANK(A2446),"",IF(ISERROR(VLOOKUP(A2446,'Cadastro-Estoque'!A:G,1,FALSE)),"Produto não cadastrado",VLOOKUP(A2446,'Cadastro-Estoque'!A:G,2,FALSE)))</f>
        <v/>
      </c>
      <c r="H2446" s="2" t="str">
        <f>IF(ISERROR(VLOOKUP(A2446,'Cadastro-Estoque'!A:G,1,FALSE)),"",VLOOKUP(A2446,'Cadastro-Estoque'!A:G,3,FALSE))</f>
        <v/>
      </c>
    </row>
    <row r="2447" spans="5:8" ht="18.75" customHeight="1" x14ac:dyDescent="0.25">
      <c r="E2447" s="2" t="str">
        <f t="shared" si="38"/>
        <v/>
      </c>
      <c r="F2447" s="2" t="str">
        <f>IF(ISBLANK(A2447),"",IF(ISERROR(VLOOKUP(A2447,'Cadastro-Estoque'!A:G,1,FALSE)),"Produto não cadastrado",VLOOKUP(A2447,'Cadastro-Estoque'!A:G,4,FALSE)))</f>
        <v/>
      </c>
      <c r="G2447" s="2" t="str">
        <f>IF(ISBLANK(A2447),"",IF(ISERROR(VLOOKUP(A2447,'Cadastro-Estoque'!A:G,1,FALSE)),"Produto não cadastrado",VLOOKUP(A2447,'Cadastro-Estoque'!A:G,2,FALSE)))</f>
        <v/>
      </c>
      <c r="H2447" s="2" t="str">
        <f>IF(ISERROR(VLOOKUP(A2447,'Cadastro-Estoque'!A:G,1,FALSE)),"",VLOOKUP(A2447,'Cadastro-Estoque'!A:G,3,FALSE))</f>
        <v/>
      </c>
    </row>
    <row r="2448" spans="5:8" ht="18.75" customHeight="1" x14ac:dyDescent="0.25">
      <c r="E2448" s="2" t="str">
        <f t="shared" si="38"/>
        <v/>
      </c>
      <c r="F2448" s="2" t="str">
        <f>IF(ISBLANK(A2448),"",IF(ISERROR(VLOOKUP(A2448,'Cadastro-Estoque'!A:G,1,FALSE)),"Produto não cadastrado",VLOOKUP(A2448,'Cadastro-Estoque'!A:G,4,FALSE)))</f>
        <v/>
      </c>
      <c r="G2448" s="2" t="str">
        <f>IF(ISBLANK(A2448),"",IF(ISERROR(VLOOKUP(A2448,'Cadastro-Estoque'!A:G,1,FALSE)),"Produto não cadastrado",VLOOKUP(A2448,'Cadastro-Estoque'!A:G,2,FALSE)))</f>
        <v/>
      </c>
      <c r="H2448" s="2" t="str">
        <f>IF(ISERROR(VLOOKUP(A2448,'Cadastro-Estoque'!A:G,1,FALSE)),"",VLOOKUP(A2448,'Cadastro-Estoque'!A:G,3,FALSE))</f>
        <v/>
      </c>
    </row>
    <row r="2449" spans="5:8" ht="18.75" customHeight="1" x14ac:dyDescent="0.25">
      <c r="E2449" s="2" t="str">
        <f t="shared" si="38"/>
        <v/>
      </c>
      <c r="F2449" s="2" t="str">
        <f>IF(ISBLANK(A2449),"",IF(ISERROR(VLOOKUP(A2449,'Cadastro-Estoque'!A:G,1,FALSE)),"Produto não cadastrado",VLOOKUP(A2449,'Cadastro-Estoque'!A:G,4,FALSE)))</f>
        <v/>
      </c>
      <c r="G2449" s="2" t="str">
        <f>IF(ISBLANK(A2449),"",IF(ISERROR(VLOOKUP(A2449,'Cadastro-Estoque'!A:G,1,FALSE)),"Produto não cadastrado",VLOOKUP(A2449,'Cadastro-Estoque'!A:G,2,FALSE)))</f>
        <v/>
      </c>
      <c r="H2449" s="2" t="str">
        <f>IF(ISERROR(VLOOKUP(A2449,'Cadastro-Estoque'!A:G,1,FALSE)),"",VLOOKUP(A2449,'Cadastro-Estoque'!A:G,3,FALSE))</f>
        <v/>
      </c>
    </row>
    <row r="2450" spans="5:8" ht="18.75" customHeight="1" x14ac:dyDescent="0.25">
      <c r="E2450" s="2" t="str">
        <f t="shared" si="38"/>
        <v/>
      </c>
      <c r="F2450" s="2" t="str">
        <f>IF(ISBLANK(A2450),"",IF(ISERROR(VLOOKUP(A2450,'Cadastro-Estoque'!A:G,1,FALSE)),"Produto não cadastrado",VLOOKUP(A2450,'Cadastro-Estoque'!A:G,4,FALSE)))</f>
        <v/>
      </c>
      <c r="G2450" s="2" t="str">
        <f>IF(ISBLANK(A2450),"",IF(ISERROR(VLOOKUP(A2450,'Cadastro-Estoque'!A:G,1,FALSE)),"Produto não cadastrado",VLOOKUP(A2450,'Cadastro-Estoque'!A:G,2,FALSE)))</f>
        <v/>
      </c>
      <c r="H2450" s="2" t="str">
        <f>IF(ISERROR(VLOOKUP(A2450,'Cadastro-Estoque'!A:G,1,FALSE)),"",VLOOKUP(A2450,'Cadastro-Estoque'!A:G,3,FALSE))</f>
        <v/>
      </c>
    </row>
    <row r="2451" spans="5:8" ht="18.75" customHeight="1" x14ac:dyDescent="0.25">
      <c r="E2451" s="2" t="str">
        <f t="shared" si="38"/>
        <v/>
      </c>
      <c r="F2451" s="2" t="str">
        <f>IF(ISBLANK(A2451),"",IF(ISERROR(VLOOKUP(A2451,'Cadastro-Estoque'!A:G,1,FALSE)),"Produto não cadastrado",VLOOKUP(A2451,'Cadastro-Estoque'!A:G,4,FALSE)))</f>
        <v/>
      </c>
      <c r="G2451" s="2" t="str">
        <f>IF(ISBLANK(A2451),"",IF(ISERROR(VLOOKUP(A2451,'Cadastro-Estoque'!A:G,1,FALSE)),"Produto não cadastrado",VLOOKUP(A2451,'Cadastro-Estoque'!A:G,2,FALSE)))</f>
        <v/>
      </c>
      <c r="H2451" s="2" t="str">
        <f>IF(ISERROR(VLOOKUP(A2451,'Cadastro-Estoque'!A:G,1,FALSE)),"",VLOOKUP(A2451,'Cadastro-Estoque'!A:G,3,FALSE))</f>
        <v/>
      </c>
    </row>
    <row r="2452" spans="5:8" ht="18.75" customHeight="1" x14ac:dyDescent="0.25">
      <c r="E2452" s="2" t="str">
        <f t="shared" si="38"/>
        <v/>
      </c>
      <c r="F2452" s="2" t="str">
        <f>IF(ISBLANK(A2452),"",IF(ISERROR(VLOOKUP(A2452,'Cadastro-Estoque'!A:G,1,FALSE)),"Produto não cadastrado",VLOOKUP(A2452,'Cadastro-Estoque'!A:G,4,FALSE)))</f>
        <v/>
      </c>
      <c r="G2452" s="2" t="str">
        <f>IF(ISBLANK(A2452),"",IF(ISERROR(VLOOKUP(A2452,'Cadastro-Estoque'!A:G,1,FALSE)),"Produto não cadastrado",VLOOKUP(A2452,'Cadastro-Estoque'!A:G,2,FALSE)))</f>
        <v/>
      </c>
      <c r="H2452" s="2" t="str">
        <f>IF(ISERROR(VLOOKUP(A2452,'Cadastro-Estoque'!A:G,1,FALSE)),"",VLOOKUP(A2452,'Cadastro-Estoque'!A:G,3,FALSE))</f>
        <v/>
      </c>
    </row>
    <row r="2453" spans="5:8" ht="18.75" customHeight="1" x14ac:dyDescent="0.25">
      <c r="E2453" s="2" t="str">
        <f t="shared" si="38"/>
        <v/>
      </c>
      <c r="F2453" s="2" t="str">
        <f>IF(ISBLANK(A2453),"",IF(ISERROR(VLOOKUP(A2453,'Cadastro-Estoque'!A:G,1,FALSE)),"Produto não cadastrado",VLOOKUP(A2453,'Cadastro-Estoque'!A:G,4,FALSE)))</f>
        <v/>
      </c>
      <c r="G2453" s="2" t="str">
        <f>IF(ISBLANK(A2453),"",IF(ISERROR(VLOOKUP(A2453,'Cadastro-Estoque'!A:G,1,FALSE)),"Produto não cadastrado",VLOOKUP(A2453,'Cadastro-Estoque'!A:G,2,FALSE)))</f>
        <v/>
      </c>
      <c r="H2453" s="2" t="str">
        <f>IF(ISERROR(VLOOKUP(A2453,'Cadastro-Estoque'!A:G,1,FALSE)),"",VLOOKUP(A2453,'Cadastro-Estoque'!A:G,3,FALSE))</f>
        <v/>
      </c>
    </row>
    <row r="2454" spans="5:8" ht="18.75" customHeight="1" x14ac:dyDescent="0.25">
      <c r="E2454" s="2" t="str">
        <f t="shared" si="38"/>
        <v/>
      </c>
      <c r="F2454" s="2" t="str">
        <f>IF(ISBLANK(A2454),"",IF(ISERROR(VLOOKUP(A2454,'Cadastro-Estoque'!A:G,1,FALSE)),"Produto não cadastrado",VLOOKUP(A2454,'Cadastro-Estoque'!A:G,4,FALSE)))</f>
        <v/>
      </c>
      <c r="G2454" s="2" t="str">
        <f>IF(ISBLANK(A2454),"",IF(ISERROR(VLOOKUP(A2454,'Cadastro-Estoque'!A:G,1,FALSE)),"Produto não cadastrado",VLOOKUP(A2454,'Cadastro-Estoque'!A:G,2,FALSE)))</f>
        <v/>
      </c>
      <c r="H2454" s="2" t="str">
        <f>IF(ISERROR(VLOOKUP(A2454,'Cadastro-Estoque'!A:G,1,FALSE)),"",VLOOKUP(A2454,'Cadastro-Estoque'!A:G,3,FALSE))</f>
        <v/>
      </c>
    </row>
    <row r="2455" spans="5:8" ht="18.75" customHeight="1" x14ac:dyDescent="0.25">
      <c r="E2455" s="2" t="str">
        <f t="shared" si="38"/>
        <v/>
      </c>
      <c r="F2455" s="2" t="str">
        <f>IF(ISBLANK(A2455),"",IF(ISERROR(VLOOKUP(A2455,'Cadastro-Estoque'!A:G,1,FALSE)),"Produto não cadastrado",VLOOKUP(A2455,'Cadastro-Estoque'!A:G,4,FALSE)))</f>
        <v/>
      </c>
      <c r="G2455" s="2" t="str">
        <f>IF(ISBLANK(A2455),"",IF(ISERROR(VLOOKUP(A2455,'Cadastro-Estoque'!A:G,1,FALSE)),"Produto não cadastrado",VLOOKUP(A2455,'Cadastro-Estoque'!A:G,2,FALSE)))</f>
        <v/>
      </c>
      <c r="H2455" s="2" t="str">
        <f>IF(ISERROR(VLOOKUP(A2455,'Cadastro-Estoque'!A:G,1,FALSE)),"",VLOOKUP(A2455,'Cadastro-Estoque'!A:G,3,FALSE))</f>
        <v/>
      </c>
    </row>
    <row r="2456" spans="5:8" ht="18.75" customHeight="1" x14ac:dyDescent="0.25">
      <c r="E2456" s="2" t="str">
        <f t="shared" si="38"/>
        <v/>
      </c>
      <c r="F2456" s="2" t="str">
        <f>IF(ISBLANK(A2456),"",IF(ISERROR(VLOOKUP(A2456,'Cadastro-Estoque'!A:G,1,FALSE)),"Produto não cadastrado",VLOOKUP(A2456,'Cadastro-Estoque'!A:G,4,FALSE)))</f>
        <v/>
      </c>
      <c r="G2456" s="2" t="str">
        <f>IF(ISBLANK(A2456),"",IF(ISERROR(VLOOKUP(A2456,'Cadastro-Estoque'!A:G,1,FALSE)),"Produto não cadastrado",VLOOKUP(A2456,'Cadastro-Estoque'!A:G,2,FALSE)))</f>
        <v/>
      </c>
      <c r="H2456" s="2" t="str">
        <f>IF(ISERROR(VLOOKUP(A2456,'Cadastro-Estoque'!A:G,1,FALSE)),"",VLOOKUP(A2456,'Cadastro-Estoque'!A:G,3,FALSE))</f>
        <v/>
      </c>
    </row>
    <row r="2457" spans="5:8" ht="18.75" customHeight="1" x14ac:dyDescent="0.25">
      <c r="E2457" s="2" t="str">
        <f t="shared" si="38"/>
        <v/>
      </c>
      <c r="F2457" s="2" t="str">
        <f>IF(ISBLANK(A2457),"",IF(ISERROR(VLOOKUP(A2457,'Cadastro-Estoque'!A:G,1,FALSE)),"Produto não cadastrado",VLOOKUP(A2457,'Cadastro-Estoque'!A:G,4,FALSE)))</f>
        <v/>
      </c>
      <c r="G2457" s="2" t="str">
        <f>IF(ISBLANK(A2457),"",IF(ISERROR(VLOOKUP(A2457,'Cadastro-Estoque'!A:G,1,FALSE)),"Produto não cadastrado",VLOOKUP(A2457,'Cadastro-Estoque'!A:G,2,FALSE)))</f>
        <v/>
      </c>
      <c r="H2457" s="2" t="str">
        <f>IF(ISERROR(VLOOKUP(A2457,'Cadastro-Estoque'!A:G,1,FALSE)),"",VLOOKUP(A2457,'Cadastro-Estoque'!A:G,3,FALSE))</f>
        <v/>
      </c>
    </row>
    <row r="2458" spans="5:8" ht="18.75" customHeight="1" x14ac:dyDescent="0.25">
      <c r="E2458" s="2" t="str">
        <f t="shared" si="38"/>
        <v/>
      </c>
      <c r="F2458" s="2" t="str">
        <f>IF(ISBLANK(A2458),"",IF(ISERROR(VLOOKUP(A2458,'Cadastro-Estoque'!A:G,1,FALSE)),"Produto não cadastrado",VLOOKUP(A2458,'Cadastro-Estoque'!A:G,4,FALSE)))</f>
        <v/>
      </c>
      <c r="G2458" s="2" t="str">
        <f>IF(ISBLANK(A2458),"",IF(ISERROR(VLOOKUP(A2458,'Cadastro-Estoque'!A:G,1,FALSE)),"Produto não cadastrado",VLOOKUP(A2458,'Cadastro-Estoque'!A:G,2,FALSE)))</f>
        <v/>
      </c>
      <c r="H2458" s="2" t="str">
        <f>IF(ISERROR(VLOOKUP(A2458,'Cadastro-Estoque'!A:G,1,FALSE)),"",VLOOKUP(A2458,'Cadastro-Estoque'!A:G,3,FALSE))</f>
        <v/>
      </c>
    </row>
    <row r="2459" spans="5:8" ht="18.75" customHeight="1" x14ac:dyDescent="0.25">
      <c r="E2459" s="2" t="str">
        <f t="shared" si="38"/>
        <v/>
      </c>
      <c r="F2459" s="2" t="str">
        <f>IF(ISBLANK(A2459),"",IF(ISERROR(VLOOKUP(A2459,'Cadastro-Estoque'!A:G,1,FALSE)),"Produto não cadastrado",VLOOKUP(A2459,'Cadastro-Estoque'!A:G,4,FALSE)))</f>
        <v/>
      </c>
      <c r="G2459" s="2" t="str">
        <f>IF(ISBLANK(A2459),"",IF(ISERROR(VLOOKUP(A2459,'Cadastro-Estoque'!A:G,1,FALSE)),"Produto não cadastrado",VLOOKUP(A2459,'Cadastro-Estoque'!A:G,2,FALSE)))</f>
        <v/>
      </c>
      <c r="H2459" s="2" t="str">
        <f>IF(ISERROR(VLOOKUP(A2459,'Cadastro-Estoque'!A:G,1,FALSE)),"",VLOOKUP(A2459,'Cadastro-Estoque'!A:G,3,FALSE))</f>
        <v/>
      </c>
    </row>
    <row r="2460" spans="5:8" ht="18.75" customHeight="1" x14ac:dyDescent="0.25">
      <c r="E2460" s="2" t="str">
        <f t="shared" si="38"/>
        <v/>
      </c>
      <c r="F2460" s="2" t="str">
        <f>IF(ISBLANK(A2460),"",IF(ISERROR(VLOOKUP(A2460,'Cadastro-Estoque'!A:G,1,FALSE)),"Produto não cadastrado",VLOOKUP(A2460,'Cadastro-Estoque'!A:G,4,FALSE)))</f>
        <v/>
      </c>
      <c r="G2460" s="2" t="str">
        <f>IF(ISBLANK(A2460),"",IF(ISERROR(VLOOKUP(A2460,'Cadastro-Estoque'!A:G,1,FALSE)),"Produto não cadastrado",VLOOKUP(A2460,'Cadastro-Estoque'!A:G,2,FALSE)))</f>
        <v/>
      </c>
      <c r="H2460" s="2" t="str">
        <f>IF(ISERROR(VLOOKUP(A2460,'Cadastro-Estoque'!A:G,1,FALSE)),"",VLOOKUP(A2460,'Cadastro-Estoque'!A:G,3,FALSE))</f>
        <v/>
      </c>
    </row>
    <row r="2461" spans="5:8" ht="18.75" customHeight="1" x14ac:dyDescent="0.25">
      <c r="E2461" s="2" t="str">
        <f t="shared" si="38"/>
        <v/>
      </c>
      <c r="F2461" s="2" t="str">
        <f>IF(ISBLANK(A2461),"",IF(ISERROR(VLOOKUP(A2461,'Cadastro-Estoque'!A:G,1,FALSE)),"Produto não cadastrado",VLOOKUP(A2461,'Cadastro-Estoque'!A:G,4,FALSE)))</f>
        <v/>
      </c>
      <c r="G2461" s="2" t="str">
        <f>IF(ISBLANK(A2461),"",IF(ISERROR(VLOOKUP(A2461,'Cadastro-Estoque'!A:G,1,FALSE)),"Produto não cadastrado",VLOOKUP(A2461,'Cadastro-Estoque'!A:G,2,FALSE)))</f>
        <v/>
      </c>
      <c r="H2461" s="2" t="str">
        <f>IF(ISERROR(VLOOKUP(A2461,'Cadastro-Estoque'!A:G,1,FALSE)),"",VLOOKUP(A2461,'Cadastro-Estoque'!A:G,3,FALSE))</f>
        <v/>
      </c>
    </row>
    <row r="2462" spans="5:8" ht="18.75" customHeight="1" x14ac:dyDescent="0.25">
      <c r="E2462" s="2" t="str">
        <f t="shared" si="38"/>
        <v/>
      </c>
      <c r="F2462" s="2" t="str">
        <f>IF(ISBLANK(A2462),"",IF(ISERROR(VLOOKUP(A2462,'Cadastro-Estoque'!A:G,1,FALSE)),"Produto não cadastrado",VLOOKUP(A2462,'Cadastro-Estoque'!A:G,4,FALSE)))</f>
        <v/>
      </c>
      <c r="G2462" s="2" t="str">
        <f>IF(ISBLANK(A2462),"",IF(ISERROR(VLOOKUP(A2462,'Cadastro-Estoque'!A:G,1,FALSE)),"Produto não cadastrado",VLOOKUP(A2462,'Cadastro-Estoque'!A:G,2,FALSE)))</f>
        <v/>
      </c>
      <c r="H2462" s="2" t="str">
        <f>IF(ISERROR(VLOOKUP(A2462,'Cadastro-Estoque'!A:G,1,FALSE)),"",VLOOKUP(A2462,'Cadastro-Estoque'!A:G,3,FALSE))</f>
        <v/>
      </c>
    </row>
    <row r="2463" spans="5:8" ht="18.75" customHeight="1" x14ac:dyDescent="0.25">
      <c r="E2463" s="2" t="str">
        <f t="shared" si="38"/>
        <v/>
      </c>
      <c r="F2463" s="2" t="str">
        <f>IF(ISBLANK(A2463),"",IF(ISERROR(VLOOKUP(A2463,'Cadastro-Estoque'!A:G,1,FALSE)),"Produto não cadastrado",VLOOKUP(A2463,'Cadastro-Estoque'!A:G,4,FALSE)))</f>
        <v/>
      </c>
      <c r="G2463" s="2" t="str">
        <f>IF(ISBLANK(A2463),"",IF(ISERROR(VLOOKUP(A2463,'Cadastro-Estoque'!A:G,1,FALSE)),"Produto não cadastrado",VLOOKUP(A2463,'Cadastro-Estoque'!A:G,2,FALSE)))</f>
        <v/>
      </c>
      <c r="H2463" s="2" t="str">
        <f>IF(ISERROR(VLOOKUP(A2463,'Cadastro-Estoque'!A:G,1,FALSE)),"",VLOOKUP(A2463,'Cadastro-Estoque'!A:G,3,FALSE))</f>
        <v/>
      </c>
    </row>
    <row r="2464" spans="5:8" ht="18.75" customHeight="1" x14ac:dyDescent="0.25">
      <c r="E2464" s="2" t="str">
        <f t="shared" si="38"/>
        <v/>
      </c>
      <c r="F2464" s="2" t="str">
        <f>IF(ISBLANK(A2464),"",IF(ISERROR(VLOOKUP(A2464,'Cadastro-Estoque'!A:G,1,FALSE)),"Produto não cadastrado",VLOOKUP(A2464,'Cadastro-Estoque'!A:G,4,FALSE)))</f>
        <v/>
      </c>
      <c r="G2464" s="2" t="str">
        <f>IF(ISBLANK(A2464),"",IF(ISERROR(VLOOKUP(A2464,'Cadastro-Estoque'!A:G,1,FALSE)),"Produto não cadastrado",VLOOKUP(A2464,'Cadastro-Estoque'!A:G,2,FALSE)))</f>
        <v/>
      </c>
      <c r="H2464" s="2" t="str">
        <f>IF(ISERROR(VLOOKUP(A2464,'Cadastro-Estoque'!A:G,1,FALSE)),"",VLOOKUP(A2464,'Cadastro-Estoque'!A:G,3,FALSE))</f>
        <v/>
      </c>
    </row>
    <row r="2465" spans="5:8" ht="18.75" customHeight="1" x14ac:dyDescent="0.25">
      <c r="E2465" s="2" t="str">
        <f t="shared" si="38"/>
        <v/>
      </c>
      <c r="F2465" s="2" t="str">
        <f>IF(ISBLANK(A2465),"",IF(ISERROR(VLOOKUP(A2465,'Cadastro-Estoque'!A:G,1,FALSE)),"Produto não cadastrado",VLOOKUP(A2465,'Cadastro-Estoque'!A:G,4,FALSE)))</f>
        <v/>
      </c>
      <c r="G2465" s="2" t="str">
        <f>IF(ISBLANK(A2465),"",IF(ISERROR(VLOOKUP(A2465,'Cadastro-Estoque'!A:G,1,FALSE)),"Produto não cadastrado",VLOOKUP(A2465,'Cadastro-Estoque'!A:G,2,FALSE)))</f>
        <v/>
      </c>
      <c r="H2465" s="2" t="str">
        <f>IF(ISERROR(VLOOKUP(A2465,'Cadastro-Estoque'!A:G,1,FALSE)),"",VLOOKUP(A2465,'Cadastro-Estoque'!A:G,3,FALSE))</f>
        <v/>
      </c>
    </row>
    <row r="2466" spans="5:8" ht="18.75" customHeight="1" x14ac:dyDescent="0.25">
      <c r="E2466" s="2" t="str">
        <f t="shared" si="38"/>
        <v/>
      </c>
      <c r="F2466" s="2" t="str">
        <f>IF(ISBLANK(A2466),"",IF(ISERROR(VLOOKUP(A2466,'Cadastro-Estoque'!A:G,1,FALSE)),"Produto não cadastrado",VLOOKUP(A2466,'Cadastro-Estoque'!A:G,4,FALSE)))</f>
        <v/>
      </c>
      <c r="G2466" s="2" t="str">
        <f>IF(ISBLANK(A2466),"",IF(ISERROR(VLOOKUP(A2466,'Cadastro-Estoque'!A:G,1,FALSE)),"Produto não cadastrado",VLOOKUP(A2466,'Cadastro-Estoque'!A:G,2,FALSE)))</f>
        <v/>
      </c>
      <c r="H2466" s="2" t="str">
        <f>IF(ISERROR(VLOOKUP(A2466,'Cadastro-Estoque'!A:G,1,FALSE)),"",VLOOKUP(A2466,'Cadastro-Estoque'!A:G,3,FALSE))</f>
        <v/>
      </c>
    </row>
    <row r="2467" spans="5:8" ht="18.75" customHeight="1" x14ac:dyDescent="0.25">
      <c r="E2467" s="2" t="str">
        <f t="shared" si="38"/>
        <v/>
      </c>
      <c r="F2467" s="2" t="str">
        <f>IF(ISBLANK(A2467),"",IF(ISERROR(VLOOKUP(A2467,'Cadastro-Estoque'!A:G,1,FALSE)),"Produto não cadastrado",VLOOKUP(A2467,'Cadastro-Estoque'!A:G,4,FALSE)))</f>
        <v/>
      </c>
      <c r="G2467" s="2" t="str">
        <f>IF(ISBLANK(A2467),"",IF(ISERROR(VLOOKUP(A2467,'Cadastro-Estoque'!A:G,1,FALSE)),"Produto não cadastrado",VLOOKUP(A2467,'Cadastro-Estoque'!A:G,2,FALSE)))</f>
        <v/>
      </c>
      <c r="H2467" s="2" t="str">
        <f>IF(ISERROR(VLOOKUP(A2467,'Cadastro-Estoque'!A:G,1,FALSE)),"",VLOOKUP(A2467,'Cadastro-Estoque'!A:G,3,FALSE))</f>
        <v/>
      </c>
    </row>
    <row r="2468" spans="5:8" ht="18.75" customHeight="1" x14ac:dyDescent="0.25">
      <c r="E2468" s="2" t="str">
        <f t="shared" si="38"/>
        <v/>
      </c>
      <c r="F2468" s="2" t="str">
        <f>IF(ISBLANK(A2468),"",IF(ISERROR(VLOOKUP(A2468,'Cadastro-Estoque'!A:G,1,FALSE)),"Produto não cadastrado",VLOOKUP(A2468,'Cadastro-Estoque'!A:G,4,FALSE)))</f>
        <v/>
      </c>
      <c r="G2468" s="2" t="str">
        <f>IF(ISBLANK(A2468),"",IF(ISERROR(VLOOKUP(A2468,'Cadastro-Estoque'!A:G,1,FALSE)),"Produto não cadastrado",VLOOKUP(A2468,'Cadastro-Estoque'!A:G,2,FALSE)))</f>
        <v/>
      </c>
      <c r="H2468" s="2" t="str">
        <f>IF(ISERROR(VLOOKUP(A2468,'Cadastro-Estoque'!A:G,1,FALSE)),"",VLOOKUP(A2468,'Cadastro-Estoque'!A:G,3,FALSE))</f>
        <v/>
      </c>
    </row>
    <row r="2469" spans="5:8" ht="18.75" customHeight="1" x14ac:dyDescent="0.25">
      <c r="E2469" s="2" t="str">
        <f t="shared" si="38"/>
        <v/>
      </c>
      <c r="F2469" s="2" t="str">
        <f>IF(ISBLANK(A2469),"",IF(ISERROR(VLOOKUP(A2469,'Cadastro-Estoque'!A:G,1,FALSE)),"Produto não cadastrado",VLOOKUP(A2469,'Cadastro-Estoque'!A:G,4,FALSE)))</f>
        <v/>
      </c>
      <c r="G2469" s="2" t="str">
        <f>IF(ISBLANK(A2469),"",IF(ISERROR(VLOOKUP(A2469,'Cadastro-Estoque'!A:G,1,FALSE)),"Produto não cadastrado",VLOOKUP(A2469,'Cadastro-Estoque'!A:G,2,FALSE)))</f>
        <v/>
      </c>
      <c r="H2469" s="2" t="str">
        <f>IF(ISERROR(VLOOKUP(A2469,'Cadastro-Estoque'!A:G,1,FALSE)),"",VLOOKUP(A2469,'Cadastro-Estoque'!A:G,3,FALSE))</f>
        <v/>
      </c>
    </row>
    <row r="2470" spans="5:8" ht="18.75" customHeight="1" x14ac:dyDescent="0.25">
      <c r="E2470" s="2" t="str">
        <f t="shared" si="38"/>
        <v/>
      </c>
      <c r="F2470" s="2" t="str">
        <f>IF(ISBLANK(A2470),"",IF(ISERROR(VLOOKUP(A2470,'Cadastro-Estoque'!A:G,1,FALSE)),"Produto não cadastrado",VLOOKUP(A2470,'Cadastro-Estoque'!A:G,4,FALSE)))</f>
        <v/>
      </c>
      <c r="G2470" s="2" t="str">
        <f>IF(ISBLANK(A2470),"",IF(ISERROR(VLOOKUP(A2470,'Cadastro-Estoque'!A:G,1,FALSE)),"Produto não cadastrado",VLOOKUP(A2470,'Cadastro-Estoque'!A:G,2,FALSE)))</f>
        <v/>
      </c>
      <c r="H2470" s="2" t="str">
        <f>IF(ISERROR(VLOOKUP(A2470,'Cadastro-Estoque'!A:G,1,FALSE)),"",VLOOKUP(A2470,'Cadastro-Estoque'!A:G,3,FALSE))</f>
        <v/>
      </c>
    </row>
    <row r="2471" spans="5:8" ht="18.75" customHeight="1" x14ac:dyDescent="0.25">
      <c r="E2471" s="2" t="str">
        <f t="shared" si="38"/>
        <v/>
      </c>
      <c r="F2471" s="2" t="str">
        <f>IF(ISBLANK(A2471),"",IF(ISERROR(VLOOKUP(A2471,'Cadastro-Estoque'!A:G,1,FALSE)),"Produto não cadastrado",VLOOKUP(A2471,'Cadastro-Estoque'!A:G,4,FALSE)))</f>
        <v/>
      </c>
      <c r="G2471" s="2" t="str">
        <f>IF(ISBLANK(A2471),"",IF(ISERROR(VLOOKUP(A2471,'Cadastro-Estoque'!A:G,1,FALSE)),"Produto não cadastrado",VLOOKUP(A2471,'Cadastro-Estoque'!A:G,2,FALSE)))</f>
        <v/>
      </c>
      <c r="H2471" s="2" t="str">
        <f>IF(ISERROR(VLOOKUP(A2471,'Cadastro-Estoque'!A:G,1,FALSE)),"",VLOOKUP(A2471,'Cadastro-Estoque'!A:G,3,FALSE))</f>
        <v/>
      </c>
    </row>
    <row r="2472" spans="5:8" ht="18.75" customHeight="1" x14ac:dyDescent="0.25">
      <c r="E2472" s="2" t="str">
        <f t="shared" si="38"/>
        <v/>
      </c>
      <c r="F2472" s="2" t="str">
        <f>IF(ISBLANK(A2472),"",IF(ISERROR(VLOOKUP(A2472,'Cadastro-Estoque'!A:G,1,FALSE)),"Produto não cadastrado",VLOOKUP(A2472,'Cadastro-Estoque'!A:G,4,FALSE)))</f>
        <v/>
      </c>
      <c r="G2472" s="2" t="str">
        <f>IF(ISBLANK(A2472),"",IF(ISERROR(VLOOKUP(A2472,'Cadastro-Estoque'!A:G,1,FALSE)),"Produto não cadastrado",VLOOKUP(A2472,'Cadastro-Estoque'!A:G,2,FALSE)))</f>
        <v/>
      </c>
      <c r="H2472" s="2" t="str">
        <f>IF(ISERROR(VLOOKUP(A2472,'Cadastro-Estoque'!A:G,1,FALSE)),"",VLOOKUP(A2472,'Cadastro-Estoque'!A:G,3,FALSE))</f>
        <v/>
      </c>
    </row>
    <row r="2473" spans="5:8" ht="18.75" customHeight="1" x14ac:dyDescent="0.25">
      <c r="E2473" s="2" t="str">
        <f t="shared" si="38"/>
        <v/>
      </c>
      <c r="F2473" s="2" t="str">
        <f>IF(ISBLANK(A2473),"",IF(ISERROR(VLOOKUP(A2473,'Cadastro-Estoque'!A:G,1,FALSE)),"Produto não cadastrado",VLOOKUP(A2473,'Cadastro-Estoque'!A:G,4,FALSE)))</f>
        <v/>
      </c>
      <c r="G2473" s="2" t="str">
        <f>IF(ISBLANK(A2473),"",IF(ISERROR(VLOOKUP(A2473,'Cadastro-Estoque'!A:G,1,FALSE)),"Produto não cadastrado",VLOOKUP(A2473,'Cadastro-Estoque'!A:G,2,FALSE)))</f>
        <v/>
      </c>
      <c r="H2473" s="2" t="str">
        <f>IF(ISERROR(VLOOKUP(A2473,'Cadastro-Estoque'!A:G,1,FALSE)),"",VLOOKUP(A2473,'Cadastro-Estoque'!A:G,3,FALSE))</f>
        <v/>
      </c>
    </row>
    <row r="2474" spans="5:8" ht="18.75" customHeight="1" x14ac:dyDescent="0.25">
      <c r="E2474" s="2" t="str">
        <f t="shared" si="38"/>
        <v/>
      </c>
      <c r="F2474" s="2" t="str">
        <f>IF(ISBLANK(A2474),"",IF(ISERROR(VLOOKUP(A2474,'Cadastro-Estoque'!A:G,1,FALSE)),"Produto não cadastrado",VLOOKUP(A2474,'Cadastro-Estoque'!A:G,4,FALSE)))</f>
        <v/>
      </c>
      <c r="G2474" s="2" t="str">
        <f>IF(ISBLANK(A2474),"",IF(ISERROR(VLOOKUP(A2474,'Cadastro-Estoque'!A:G,1,FALSE)),"Produto não cadastrado",VLOOKUP(A2474,'Cadastro-Estoque'!A:G,2,FALSE)))</f>
        <v/>
      </c>
      <c r="H2474" s="2" t="str">
        <f>IF(ISERROR(VLOOKUP(A2474,'Cadastro-Estoque'!A:G,1,FALSE)),"",VLOOKUP(A2474,'Cadastro-Estoque'!A:G,3,FALSE))</f>
        <v/>
      </c>
    </row>
    <row r="2475" spans="5:8" ht="18.75" customHeight="1" x14ac:dyDescent="0.25">
      <c r="E2475" s="2" t="str">
        <f t="shared" si="38"/>
        <v/>
      </c>
      <c r="F2475" s="2" t="str">
        <f>IF(ISBLANK(A2475),"",IF(ISERROR(VLOOKUP(A2475,'Cadastro-Estoque'!A:G,1,FALSE)),"Produto não cadastrado",VLOOKUP(A2475,'Cadastro-Estoque'!A:G,4,FALSE)))</f>
        <v/>
      </c>
      <c r="G2475" s="2" t="str">
        <f>IF(ISBLANK(A2475),"",IF(ISERROR(VLOOKUP(A2475,'Cadastro-Estoque'!A:G,1,FALSE)),"Produto não cadastrado",VLOOKUP(A2475,'Cadastro-Estoque'!A:G,2,FALSE)))</f>
        <v/>
      </c>
      <c r="H2475" s="2" t="str">
        <f>IF(ISERROR(VLOOKUP(A2475,'Cadastro-Estoque'!A:G,1,FALSE)),"",VLOOKUP(A2475,'Cadastro-Estoque'!A:G,3,FALSE))</f>
        <v/>
      </c>
    </row>
    <row r="2476" spans="5:8" ht="18.75" customHeight="1" x14ac:dyDescent="0.25">
      <c r="E2476" s="2" t="str">
        <f t="shared" si="38"/>
        <v/>
      </c>
      <c r="F2476" s="2" t="str">
        <f>IF(ISBLANK(A2476),"",IF(ISERROR(VLOOKUP(A2476,'Cadastro-Estoque'!A:G,1,FALSE)),"Produto não cadastrado",VLOOKUP(A2476,'Cadastro-Estoque'!A:G,4,FALSE)))</f>
        <v/>
      </c>
      <c r="G2476" s="2" t="str">
        <f>IF(ISBLANK(A2476),"",IF(ISERROR(VLOOKUP(A2476,'Cadastro-Estoque'!A:G,1,FALSE)),"Produto não cadastrado",VLOOKUP(A2476,'Cadastro-Estoque'!A:G,2,FALSE)))</f>
        <v/>
      </c>
      <c r="H2476" s="2" t="str">
        <f>IF(ISERROR(VLOOKUP(A2476,'Cadastro-Estoque'!A:G,1,FALSE)),"",VLOOKUP(A2476,'Cadastro-Estoque'!A:G,3,FALSE))</f>
        <v/>
      </c>
    </row>
    <row r="2477" spans="5:8" ht="18.75" customHeight="1" x14ac:dyDescent="0.25">
      <c r="E2477" s="2" t="str">
        <f t="shared" si="38"/>
        <v/>
      </c>
      <c r="F2477" s="2" t="str">
        <f>IF(ISBLANK(A2477),"",IF(ISERROR(VLOOKUP(A2477,'Cadastro-Estoque'!A:G,1,FALSE)),"Produto não cadastrado",VLOOKUP(A2477,'Cadastro-Estoque'!A:G,4,FALSE)))</f>
        <v/>
      </c>
      <c r="G2477" s="2" t="str">
        <f>IF(ISBLANK(A2477),"",IF(ISERROR(VLOOKUP(A2477,'Cadastro-Estoque'!A:G,1,FALSE)),"Produto não cadastrado",VLOOKUP(A2477,'Cadastro-Estoque'!A:G,2,FALSE)))</f>
        <v/>
      </c>
      <c r="H2477" s="2" t="str">
        <f>IF(ISERROR(VLOOKUP(A2477,'Cadastro-Estoque'!A:G,1,FALSE)),"",VLOOKUP(A2477,'Cadastro-Estoque'!A:G,3,FALSE))</f>
        <v/>
      </c>
    </row>
    <row r="2478" spans="5:8" ht="18.75" customHeight="1" x14ac:dyDescent="0.25">
      <c r="E2478" s="2" t="str">
        <f t="shared" si="38"/>
        <v/>
      </c>
      <c r="F2478" s="2" t="str">
        <f>IF(ISBLANK(A2478),"",IF(ISERROR(VLOOKUP(A2478,'Cadastro-Estoque'!A:G,1,FALSE)),"Produto não cadastrado",VLOOKUP(A2478,'Cadastro-Estoque'!A:G,4,FALSE)))</f>
        <v/>
      </c>
      <c r="G2478" s="2" t="str">
        <f>IF(ISBLANK(A2478),"",IF(ISERROR(VLOOKUP(A2478,'Cadastro-Estoque'!A:G,1,FALSE)),"Produto não cadastrado",VLOOKUP(A2478,'Cadastro-Estoque'!A:G,2,FALSE)))</f>
        <v/>
      </c>
      <c r="H2478" s="2" t="str">
        <f>IF(ISERROR(VLOOKUP(A2478,'Cadastro-Estoque'!A:G,1,FALSE)),"",VLOOKUP(A2478,'Cadastro-Estoque'!A:G,3,FALSE))</f>
        <v/>
      </c>
    </row>
    <row r="2479" spans="5:8" ht="18.75" customHeight="1" x14ac:dyDescent="0.25">
      <c r="E2479" s="2" t="str">
        <f t="shared" si="38"/>
        <v/>
      </c>
      <c r="F2479" s="2" t="str">
        <f>IF(ISBLANK(A2479),"",IF(ISERROR(VLOOKUP(A2479,'Cadastro-Estoque'!A:G,1,FALSE)),"Produto não cadastrado",VLOOKUP(A2479,'Cadastro-Estoque'!A:G,4,FALSE)))</f>
        <v/>
      </c>
      <c r="G2479" s="2" t="str">
        <f>IF(ISBLANK(A2479),"",IF(ISERROR(VLOOKUP(A2479,'Cadastro-Estoque'!A:G,1,FALSE)),"Produto não cadastrado",VLOOKUP(A2479,'Cadastro-Estoque'!A:G,2,FALSE)))</f>
        <v/>
      </c>
      <c r="H2479" s="2" t="str">
        <f>IF(ISERROR(VLOOKUP(A2479,'Cadastro-Estoque'!A:G,1,FALSE)),"",VLOOKUP(A2479,'Cadastro-Estoque'!A:G,3,FALSE))</f>
        <v/>
      </c>
    </row>
    <row r="2480" spans="5:8" ht="18.75" customHeight="1" x14ac:dyDescent="0.25">
      <c r="E2480" s="2" t="str">
        <f t="shared" si="38"/>
        <v/>
      </c>
      <c r="F2480" s="2" t="str">
        <f>IF(ISBLANK(A2480),"",IF(ISERROR(VLOOKUP(A2480,'Cadastro-Estoque'!A:G,1,FALSE)),"Produto não cadastrado",VLOOKUP(A2480,'Cadastro-Estoque'!A:G,4,FALSE)))</f>
        <v/>
      </c>
      <c r="G2480" s="2" t="str">
        <f>IF(ISBLANK(A2480),"",IF(ISERROR(VLOOKUP(A2480,'Cadastro-Estoque'!A:G,1,FALSE)),"Produto não cadastrado",VLOOKUP(A2480,'Cadastro-Estoque'!A:G,2,FALSE)))</f>
        <v/>
      </c>
      <c r="H2480" s="2" t="str">
        <f>IF(ISERROR(VLOOKUP(A2480,'Cadastro-Estoque'!A:G,1,FALSE)),"",VLOOKUP(A2480,'Cadastro-Estoque'!A:G,3,FALSE))</f>
        <v/>
      </c>
    </row>
    <row r="2481" spans="5:8" ht="18.75" customHeight="1" x14ac:dyDescent="0.25">
      <c r="E2481" s="2" t="str">
        <f t="shared" si="38"/>
        <v/>
      </c>
      <c r="F2481" s="2" t="str">
        <f>IF(ISBLANK(A2481),"",IF(ISERROR(VLOOKUP(A2481,'Cadastro-Estoque'!A:G,1,FALSE)),"Produto não cadastrado",VLOOKUP(A2481,'Cadastro-Estoque'!A:G,4,FALSE)))</f>
        <v/>
      </c>
      <c r="G2481" s="2" t="str">
        <f>IF(ISBLANK(A2481),"",IF(ISERROR(VLOOKUP(A2481,'Cadastro-Estoque'!A:G,1,FALSE)),"Produto não cadastrado",VLOOKUP(A2481,'Cadastro-Estoque'!A:G,2,FALSE)))</f>
        <v/>
      </c>
      <c r="H2481" s="2" t="str">
        <f>IF(ISERROR(VLOOKUP(A2481,'Cadastro-Estoque'!A:G,1,FALSE)),"",VLOOKUP(A2481,'Cadastro-Estoque'!A:G,3,FALSE))</f>
        <v/>
      </c>
    </row>
    <row r="2482" spans="5:8" ht="18.75" customHeight="1" x14ac:dyDescent="0.25">
      <c r="E2482" s="2" t="str">
        <f t="shared" si="38"/>
        <v/>
      </c>
      <c r="F2482" s="2" t="str">
        <f>IF(ISBLANK(A2482),"",IF(ISERROR(VLOOKUP(A2482,'Cadastro-Estoque'!A:G,1,FALSE)),"Produto não cadastrado",VLOOKUP(A2482,'Cadastro-Estoque'!A:G,4,FALSE)))</f>
        <v/>
      </c>
      <c r="G2482" s="2" t="str">
        <f>IF(ISBLANK(A2482),"",IF(ISERROR(VLOOKUP(A2482,'Cadastro-Estoque'!A:G,1,FALSE)),"Produto não cadastrado",VLOOKUP(A2482,'Cadastro-Estoque'!A:G,2,FALSE)))</f>
        <v/>
      </c>
      <c r="H2482" s="2" t="str">
        <f>IF(ISERROR(VLOOKUP(A2482,'Cadastro-Estoque'!A:G,1,FALSE)),"",VLOOKUP(A2482,'Cadastro-Estoque'!A:G,3,FALSE))</f>
        <v/>
      </c>
    </row>
    <row r="2483" spans="5:8" ht="18.75" customHeight="1" x14ac:dyDescent="0.25">
      <c r="E2483" s="2" t="str">
        <f t="shared" si="38"/>
        <v/>
      </c>
      <c r="F2483" s="2" t="str">
        <f>IF(ISBLANK(A2483),"",IF(ISERROR(VLOOKUP(A2483,'Cadastro-Estoque'!A:G,1,FALSE)),"Produto não cadastrado",VLOOKUP(A2483,'Cadastro-Estoque'!A:G,4,FALSE)))</f>
        <v/>
      </c>
      <c r="G2483" s="2" t="str">
        <f>IF(ISBLANK(A2483),"",IF(ISERROR(VLOOKUP(A2483,'Cadastro-Estoque'!A:G,1,FALSE)),"Produto não cadastrado",VLOOKUP(A2483,'Cadastro-Estoque'!A:G,2,FALSE)))</f>
        <v/>
      </c>
      <c r="H2483" s="2" t="str">
        <f>IF(ISERROR(VLOOKUP(A2483,'Cadastro-Estoque'!A:G,1,FALSE)),"",VLOOKUP(A2483,'Cadastro-Estoque'!A:G,3,FALSE))</f>
        <v/>
      </c>
    </row>
    <row r="2484" spans="5:8" ht="18.75" customHeight="1" x14ac:dyDescent="0.25">
      <c r="E2484" s="2" t="str">
        <f t="shared" si="38"/>
        <v/>
      </c>
      <c r="F2484" s="2" t="str">
        <f>IF(ISBLANK(A2484),"",IF(ISERROR(VLOOKUP(A2484,'Cadastro-Estoque'!A:G,1,FALSE)),"Produto não cadastrado",VLOOKUP(A2484,'Cadastro-Estoque'!A:G,4,FALSE)))</f>
        <v/>
      </c>
      <c r="G2484" s="2" t="str">
        <f>IF(ISBLANK(A2484),"",IF(ISERROR(VLOOKUP(A2484,'Cadastro-Estoque'!A:G,1,FALSE)),"Produto não cadastrado",VLOOKUP(A2484,'Cadastro-Estoque'!A:G,2,FALSE)))</f>
        <v/>
      </c>
      <c r="H2484" s="2" t="str">
        <f>IF(ISERROR(VLOOKUP(A2484,'Cadastro-Estoque'!A:G,1,FALSE)),"",VLOOKUP(A2484,'Cadastro-Estoque'!A:G,3,FALSE))</f>
        <v/>
      </c>
    </row>
    <row r="2485" spans="5:8" ht="18.75" customHeight="1" x14ac:dyDescent="0.25">
      <c r="E2485" s="2" t="str">
        <f t="shared" si="38"/>
        <v/>
      </c>
      <c r="F2485" s="2" t="str">
        <f>IF(ISBLANK(A2485),"",IF(ISERROR(VLOOKUP(A2485,'Cadastro-Estoque'!A:G,1,FALSE)),"Produto não cadastrado",VLOOKUP(A2485,'Cadastro-Estoque'!A:G,4,FALSE)))</f>
        <v/>
      </c>
      <c r="G2485" s="2" t="str">
        <f>IF(ISBLANK(A2485),"",IF(ISERROR(VLOOKUP(A2485,'Cadastro-Estoque'!A:G,1,FALSE)),"Produto não cadastrado",VLOOKUP(A2485,'Cadastro-Estoque'!A:G,2,FALSE)))</f>
        <v/>
      </c>
      <c r="H2485" s="2" t="str">
        <f>IF(ISERROR(VLOOKUP(A2485,'Cadastro-Estoque'!A:G,1,FALSE)),"",VLOOKUP(A2485,'Cadastro-Estoque'!A:G,3,FALSE))</f>
        <v/>
      </c>
    </row>
    <row r="2486" spans="5:8" ht="18.75" customHeight="1" x14ac:dyDescent="0.25">
      <c r="E2486" s="2" t="str">
        <f t="shared" si="38"/>
        <v/>
      </c>
      <c r="F2486" s="2" t="str">
        <f>IF(ISBLANK(A2486),"",IF(ISERROR(VLOOKUP(A2486,'Cadastro-Estoque'!A:G,1,FALSE)),"Produto não cadastrado",VLOOKUP(A2486,'Cadastro-Estoque'!A:G,4,FALSE)))</f>
        <v/>
      </c>
      <c r="G2486" s="2" t="str">
        <f>IF(ISBLANK(A2486),"",IF(ISERROR(VLOOKUP(A2486,'Cadastro-Estoque'!A:G,1,FALSE)),"Produto não cadastrado",VLOOKUP(A2486,'Cadastro-Estoque'!A:G,2,FALSE)))</f>
        <v/>
      </c>
      <c r="H2486" s="2" t="str">
        <f>IF(ISERROR(VLOOKUP(A2486,'Cadastro-Estoque'!A:G,1,FALSE)),"",VLOOKUP(A2486,'Cadastro-Estoque'!A:G,3,FALSE))</f>
        <v/>
      </c>
    </row>
    <row r="2487" spans="5:8" ht="18.75" customHeight="1" x14ac:dyDescent="0.25">
      <c r="E2487" s="2" t="str">
        <f t="shared" si="38"/>
        <v/>
      </c>
      <c r="F2487" s="2" t="str">
        <f>IF(ISBLANK(A2487),"",IF(ISERROR(VLOOKUP(A2487,'Cadastro-Estoque'!A:G,1,FALSE)),"Produto não cadastrado",VLOOKUP(A2487,'Cadastro-Estoque'!A:G,4,FALSE)))</f>
        <v/>
      </c>
      <c r="G2487" s="2" t="str">
        <f>IF(ISBLANK(A2487),"",IF(ISERROR(VLOOKUP(A2487,'Cadastro-Estoque'!A:G,1,FALSE)),"Produto não cadastrado",VLOOKUP(A2487,'Cadastro-Estoque'!A:G,2,FALSE)))</f>
        <v/>
      </c>
      <c r="H2487" s="2" t="str">
        <f>IF(ISERROR(VLOOKUP(A2487,'Cadastro-Estoque'!A:G,1,FALSE)),"",VLOOKUP(A2487,'Cadastro-Estoque'!A:G,3,FALSE))</f>
        <v/>
      </c>
    </row>
    <row r="2488" spans="5:8" ht="18.75" customHeight="1" x14ac:dyDescent="0.25">
      <c r="E2488" s="2" t="str">
        <f t="shared" si="38"/>
        <v/>
      </c>
      <c r="F2488" s="2" t="str">
        <f>IF(ISBLANK(A2488),"",IF(ISERROR(VLOOKUP(A2488,'Cadastro-Estoque'!A:G,1,FALSE)),"Produto não cadastrado",VLOOKUP(A2488,'Cadastro-Estoque'!A:G,4,FALSE)))</f>
        <v/>
      </c>
      <c r="G2488" s="2" t="str">
        <f>IF(ISBLANK(A2488),"",IF(ISERROR(VLOOKUP(A2488,'Cadastro-Estoque'!A:G,1,FALSE)),"Produto não cadastrado",VLOOKUP(A2488,'Cadastro-Estoque'!A:G,2,FALSE)))</f>
        <v/>
      </c>
      <c r="H2488" s="2" t="str">
        <f>IF(ISERROR(VLOOKUP(A2488,'Cadastro-Estoque'!A:G,1,FALSE)),"",VLOOKUP(A2488,'Cadastro-Estoque'!A:G,3,FALSE))</f>
        <v/>
      </c>
    </row>
    <row r="2489" spans="5:8" ht="18.75" customHeight="1" x14ac:dyDescent="0.25">
      <c r="E2489" s="2" t="str">
        <f t="shared" si="38"/>
        <v/>
      </c>
      <c r="F2489" s="2" t="str">
        <f>IF(ISBLANK(A2489),"",IF(ISERROR(VLOOKUP(A2489,'Cadastro-Estoque'!A:G,1,FALSE)),"Produto não cadastrado",VLOOKUP(A2489,'Cadastro-Estoque'!A:G,4,FALSE)))</f>
        <v/>
      </c>
      <c r="G2489" s="2" t="str">
        <f>IF(ISBLANK(A2489),"",IF(ISERROR(VLOOKUP(A2489,'Cadastro-Estoque'!A:G,1,FALSE)),"Produto não cadastrado",VLOOKUP(A2489,'Cadastro-Estoque'!A:G,2,FALSE)))</f>
        <v/>
      </c>
      <c r="H2489" s="2" t="str">
        <f>IF(ISERROR(VLOOKUP(A2489,'Cadastro-Estoque'!A:G,1,FALSE)),"",VLOOKUP(A2489,'Cadastro-Estoque'!A:G,3,FALSE))</f>
        <v/>
      </c>
    </row>
    <row r="2490" spans="5:8" ht="18.75" customHeight="1" x14ac:dyDescent="0.25">
      <c r="E2490" s="2" t="str">
        <f t="shared" si="38"/>
        <v/>
      </c>
      <c r="F2490" s="2" t="str">
        <f>IF(ISBLANK(A2490),"",IF(ISERROR(VLOOKUP(A2490,'Cadastro-Estoque'!A:G,1,FALSE)),"Produto não cadastrado",VLOOKUP(A2490,'Cadastro-Estoque'!A:G,4,FALSE)))</f>
        <v/>
      </c>
      <c r="G2490" s="2" t="str">
        <f>IF(ISBLANK(A2490),"",IF(ISERROR(VLOOKUP(A2490,'Cadastro-Estoque'!A:G,1,FALSE)),"Produto não cadastrado",VLOOKUP(A2490,'Cadastro-Estoque'!A:G,2,FALSE)))</f>
        <v/>
      </c>
      <c r="H2490" s="2" t="str">
        <f>IF(ISERROR(VLOOKUP(A2490,'Cadastro-Estoque'!A:G,1,FALSE)),"",VLOOKUP(A2490,'Cadastro-Estoque'!A:G,3,FALSE))</f>
        <v/>
      </c>
    </row>
    <row r="2491" spans="5:8" ht="18.75" customHeight="1" x14ac:dyDescent="0.25">
      <c r="E2491" s="2" t="str">
        <f t="shared" si="38"/>
        <v/>
      </c>
      <c r="F2491" s="2" t="str">
        <f>IF(ISBLANK(A2491),"",IF(ISERROR(VLOOKUP(A2491,'Cadastro-Estoque'!A:G,1,FALSE)),"Produto não cadastrado",VLOOKUP(A2491,'Cadastro-Estoque'!A:G,4,FALSE)))</f>
        <v/>
      </c>
      <c r="G2491" s="2" t="str">
        <f>IF(ISBLANK(A2491),"",IF(ISERROR(VLOOKUP(A2491,'Cadastro-Estoque'!A:G,1,FALSE)),"Produto não cadastrado",VLOOKUP(A2491,'Cadastro-Estoque'!A:G,2,FALSE)))</f>
        <v/>
      </c>
      <c r="H2491" s="2" t="str">
        <f>IF(ISERROR(VLOOKUP(A2491,'Cadastro-Estoque'!A:G,1,FALSE)),"",VLOOKUP(A2491,'Cadastro-Estoque'!A:G,3,FALSE))</f>
        <v/>
      </c>
    </row>
    <row r="2492" spans="5:8" ht="18.75" customHeight="1" x14ac:dyDescent="0.25">
      <c r="E2492" s="2" t="str">
        <f t="shared" si="38"/>
        <v/>
      </c>
      <c r="F2492" s="2" t="str">
        <f>IF(ISBLANK(A2492),"",IF(ISERROR(VLOOKUP(A2492,'Cadastro-Estoque'!A:G,1,FALSE)),"Produto não cadastrado",VLOOKUP(A2492,'Cadastro-Estoque'!A:G,4,FALSE)))</f>
        <v/>
      </c>
      <c r="G2492" s="2" t="str">
        <f>IF(ISBLANK(A2492),"",IF(ISERROR(VLOOKUP(A2492,'Cadastro-Estoque'!A:G,1,FALSE)),"Produto não cadastrado",VLOOKUP(A2492,'Cadastro-Estoque'!A:G,2,FALSE)))</f>
        <v/>
      </c>
      <c r="H2492" s="2" t="str">
        <f>IF(ISERROR(VLOOKUP(A2492,'Cadastro-Estoque'!A:G,1,FALSE)),"",VLOOKUP(A2492,'Cadastro-Estoque'!A:G,3,FALSE))</f>
        <v/>
      </c>
    </row>
    <row r="2493" spans="5:8" ht="18.75" customHeight="1" x14ac:dyDescent="0.25">
      <c r="E2493" s="2" t="str">
        <f t="shared" si="38"/>
        <v/>
      </c>
      <c r="F2493" s="2" t="str">
        <f>IF(ISBLANK(A2493),"",IF(ISERROR(VLOOKUP(A2493,'Cadastro-Estoque'!A:G,1,FALSE)),"Produto não cadastrado",VLOOKUP(A2493,'Cadastro-Estoque'!A:G,4,FALSE)))</f>
        <v/>
      </c>
      <c r="G2493" s="2" t="str">
        <f>IF(ISBLANK(A2493),"",IF(ISERROR(VLOOKUP(A2493,'Cadastro-Estoque'!A:G,1,FALSE)),"Produto não cadastrado",VLOOKUP(A2493,'Cadastro-Estoque'!A:G,2,FALSE)))</f>
        <v/>
      </c>
      <c r="H2493" s="2" t="str">
        <f>IF(ISERROR(VLOOKUP(A2493,'Cadastro-Estoque'!A:G,1,FALSE)),"",VLOOKUP(A2493,'Cadastro-Estoque'!A:G,3,FALSE))</f>
        <v/>
      </c>
    </row>
    <row r="2494" spans="5:8" ht="18.75" customHeight="1" x14ac:dyDescent="0.25">
      <c r="E2494" s="2" t="str">
        <f t="shared" si="38"/>
        <v/>
      </c>
      <c r="F2494" s="2" t="str">
        <f>IF(ISBLANK(A2494),"",IF(ISERROR(VLOOKUP(A2494,'Cadastro-Estoque'!A:G,1,FALSE)),"Produto não cadastrado",VLOOKUP(A2494,'Cadastro-Estoque'!A:G,4,FALSE)))</f>
        <v/>
      </c>
      <c r="G2494" s="2" t="str">
        <f>IF(ISBLANK(A2494),"",IF(ISERROR(VLOOKUP(A2494,'Cadastro-Estoque'!A:G,1,FALSE)),"Produto não cadastrado",VLOOKUP(A2494,'Cadastro-Estoque'!A:G,2,FALSE)))</f>
        <v/>
      </c>
      <c r="H2494" s="2" t="str">
        <f>IF(ISERROR(VLOOKUP(A2494,'Cadastro-Estoque'!A:G,1,FALSE)),"",VLOOKUP(A2494,'Cadastro-Estoque'!A:G,3,FALSE))</f>
        <v/>
      </c>
    </row>
    <row r="2495" spans="5:8" ht="18.75" customHeight="1" x14ac:dyDescent="0.25">
      <c r="E2495" s="2" t="str">
        <f t="shared" si="38"/>
        <v/>
      </c>
      <c r="F2495" s="2" t="str">
        <f>IF(ISBLANK(A2495),"",IF(ISERROR(VLOOKUP(A2495,'Cadastro-Estoque'!A:G,1,FALSE)),"Produto não cadastrado",VLOOKUP(A2495,'Cadastro-Estoque'!A:G,4,FALSE)))</f>
        <v/>
      </c>
      <c r="G2495" s="2" t="str">
        <f>IF(ISBLANK(A2495),"",IF(ISERROR(VLOOKUP(A2495,'Cadastro-Estoque'!A:G,1,FALSE)),"Produto não cadastrado",VLOOKUP(A2495,'Cadastro-Estoque'!A:G,2,FALSE)))</f>
        <v/>
      </c>
      <c r="H2495" s="2" t="str">
        <f>IF(ISERROR(VLOOKUP(A2495,'Cadastro-Estoque'!A:G,1,FALSE)),"",VLOOKUP(A2495,'Cadastro-Estoque'!A:G,3,FALSE))</f>
        <v/>
      </c>
    </row>
    <row r="2496" spans="5:8" ht="18.75" customHeight="1" x14ac:dyDescent="0.25">
      <c r="E2496" s="2" t="str">
        <f t="shared" si="38"/>
        <v/>
      </c>
      <c r="F2496" s="2" t="str">
        <f>IF(ISBLANK(A2496),"",IF(ISERROR(VLOOKUP(A2496,'Cadastro-Estoque'!A:G,1,FALSE)),"Produto não cadastrado",VLOOKUP(A2496,'Cadastro-Estoque'!A:G,4,FALSE)))</f>
        <v/>
      </c>
      <c r="G2496" s="2" t="str">
        <f>IF(ISBLANK(A2496),"",IF(ISERROR(VLOOKUP(A2496,'Cadastro-Estoque'!A:G,1,FALSE)),"Produto não cadastrado",VLOOKUP(A2496,'Cadastro-Estoque'!A:G,2,FALSE)))</f>
        <v/>
      </c>
      <c r="H2496" s="2" t="str">
        <f>IF(ISERROR(VLOOKUP(A2496,'Cadastro-Estoque'!A:G,1,FALSE)),"",VLOOKUP(A2496,'Cadastro-Estoque'!A:G,3,FALSE))</f>
        <v/>
      </c>
    </row>
    <row r="2497" spans="5:8" ht="18.75" customHeight="1" x14ac:dyDescent="0.25">
      <c r="E2497" s="2" t="str">
        <f t="shared" si="38"/>
        <v/>
      </c>
      <c r="F2497" s="2" t="str">
        <f>IF(ISBLANK(A2497),"",IF(ISERROR(VLOOKUP(A2497,'Cadastro-Estoque'!A:G,1,FALSE)),"Produto não cadastrado",VLOOKUP(A2497,'Cadastro-Estoque'!A:G,4,FALSE)))</f>
        <v/>
      </c>
      <c r="G2497" s="2" t="str">
        <f>IF(ISBLANK(A2497),"",IF(ISERROR(VLOOKUP(A2497,'Cadastro-Estoque'!A:G,1,FALSE)),"Produto não cadastrado",VLOOKUP(A2497,'Cadastro-Estoque'!A:G,2,FALSE)))</f>
        <v/>
      </c>
      <c r="H2497" s="2" t="str">
        <f>IF(ISERROR(VLOOKUP(A2497,'Cadastro-Estoque'!A:G,1,FALSE)),"",VLOOKUP(A2497,'Cadastro-Estoque'!A:G,3,FALSE))</f>
        <v/>
      </c>
    </row>
    <row r="2498" spans="5:8" ht="18.75" customHeight="1" x14ac:dyDescent="0.25">
      <c r="E2498" s="2" t="str">
        <f t="shared" si="38"/>
        <v/>
      </c>
      <c r="F2498" s="2" t="str">
        <f>IF(ISBLANK(A2498),"",IF(ISERROR(VLOOKUP(A2498,'Cadastro-Estoque'!A:G,1,FALSE)),"Produto não cadastrado",VLOOKUP(A2498,'Cadastro-Estoque'!A:G,4,FALSE)))</f>
        <v/>
      </c>
      <c r="G2498" s="2" t="str">
        <f>IF(ISBLANK(A2498),"",IF(ISERROR(VLOOKUP(A2498,'Cadastro-Estoque'!A:G,1,FALSE)),"Produto não cadastrado",VLOOKUP(A2498,'Cadastro-Estoque'!A:G,2,FALSE)))</f>
        <v/>
      </c>
      <c r="H2498" s="2" t="str">
        <f>IF(ISERROR(VLOOKUP(A2498,'Cadastro-Estoque'!A:G,1,FALSE)),"",VLOOKUP(A2498,'Cadastro-Estoque'!A:G,3,FALSE))</f>
        <v/>
      </c>
    </row>
    <row r="2499" spans="5:8" ht="18.75" customHeight="1" x14ac:dyDescent="0.25">
      <c r="E2499" s="2" t="str">
        <f t="shared" ref="E2499:E2562" si="39">IF(ISBLANK(A2499),"",C2499*D2499)</f>
        <v/>
      </c>
      <c r="F2499" s="2" t="str">
        <f>IF(ISBLANK(A2499),"",IF(ISERROR(VLOOKUP(A2499,'Cadastro-Estoque'!A:G,1,FALSE)),"Produto não cadastrado",VLOOKUP(A2499,'Cadastro-Estoque'!A:G,4,FALSE)))</f>
        <v/>
      </c>
      <c r="G2499" s="2" t="str">
        <f>IF(ISBLANK(A2499),"",IF(ISERROR(VLOOKUP(A2499,'Cadastro-Estoque'!A:G,1,FALSE)),"Produto não cadastrado",VLOOKUP(A2499,'Cadastro-Estoque'!A:G,2,FALSE)))</f>
        <v/>
      </c>
      <c r="H2499" s="2" t="str">
        <f>IF(ISERROR(VLOOKUP(A2499,'Cadastro-Estoque'!A:G,1,FALSE)),"",VLOOKUP(A2499,'Cadastro-Estoque'!A:G,3,FALSE))</f>
        <v/>
      </c>
    </row>
    <row r="2500" spans="5:8" ht="18.75" customHeight="1" x14ac:dyDescent="0.25">
      <c r="E2500" s="2" t="str">
        <f t="shared" si="39"/>
        <v/>
      </c>
      <c r="F2500" s="2" t="str">
        <f>IF(ISBLANK(A2500),"",IF(ISERROR(VLOOKUP(A2500,'Cadastro-Estoque'!A:G,1,FALSE)),"Produto não cadastrado",VLOOKUP(A2500,'Cadastro-Estoque'!A:G,4,FALSE)))</f>
        <v/>
      </c>
      <c r="G2500" s="2" t="str">
        <f>IF(ISBLANK(A2500),"",IF(ISERROR(VLOOKUP(A2500,'Cadastro-Estoque'!A:G,1,FALSE)),"Produto não cadastrado",VLOOKUP(A2500,'Cadastro-Estoque'!A:G,2,FALSE)))</f>
        <v/>
      </c>
      <c r="H2500" s="2" t="str">
        <f>IF(ISERROR(VLOOKUP(A2500,'Cadastro-Estoque'!A:G,1,FALSE)),"",VLOOKUP(A2500,'Cadastro-Estoque'!A:G,3,FALSE))</f>
        <v/>
      </c>
    </row>
    <row r="2501" spans="5:8" ht="18.75" customHeight="1" x14ac:dyDescent="0.25">
      <c r="E2501" s="2" t="str">
        <f t="shared" si="39"/>
        <v/>
      </c>
      <c r="F2501" s="2" t="str">
        <f>IF(ISBLANK(A2501),"",IF(ISERROR(VLOOKUP(A2501,'Cadastro-Estoque'!A:G,1,FALSE)),"Produto não cadastrado",VLOOKUP(A2501,'Cadastro-Estoque'!A:G,4,FALSE)))</f>
        <v/>
      </c>
      <c r="G2501" s="2" t="str">
        <f>IF(ISBLANK(A2501),"",IF(ISERROR(VLOOKUP(A2501,'Cadastro-Estoque'!A:G,1,FALSE)),"Produto não cadastrado",VLOOKUP(A2501,'Cadastro-Estoque'!A:G,2,FALSE)))</f>
        <v/>
      </c>
      <c r="H2501" s="2" t="str">
        <f>IF(ISERROR(VLOOKUP(A2501,'Cadastro-Estoque'!A:G,1,FALSE)),"",VLOOKUP(A2501,'Cadastro-Estoque'!A:G,3,FALSE))</f>
        <v/>
      </c>
    </row>
    <row r="2502" spans="5:8" ht="18.75" customHeight="1" x14ac:dyDescent="0.25">
      <c r="E2502" s="2" t="str">
        <f t="shared" si="39"/>
        <v/>
      </c>
      <c r="F2502" s="2" t="str">
        <f>IF(ISBLANK(A2502),"",IF(ISERROR(VLOOKUP(A2502,'Cadastro-Estoque'!A:G,1,FALSE)),"Produto não cadastrado",VLOOKUP(A2502,'Cadastro-Estoque'!A:G,4,FALSE)))</f>
        <v/>
      </c>
      <c r="G2502" s="2" t="str">
        <f>IF(ISBLANK(A2502),"",IF(ISERROR(VLOOKUP(A2502,'Cadastro-Estoque'!A:G,1,FALSE)),"Produto não cadastrado",VLOOKUP(A2502,'Cadastro-Estoque'!A:G,2,FALSE)))</f>
        <v/>
      </c>
      <c r="H2502" s="2" t="str">
        <f>IF(ISERROR(VLOOKUP(A2502,'Cadastro-Estoque'!A:G,1,FALSE)),"",VLOOKUP(A2502,'Cadastro-Estoque'!A:G,3,FALSE))</f>
        <v/>
      </c>
    </row>
    <row r="2503" spans="5:8" ht="18.75" customHeight="1" x14ac:dyDescent="0.25">
      <c r="E2503" s="2" t="str">
        <f t="shared" si="39"/>
        <v/>
      </c>
      <c r="F2503" s="2" t="str">
        <f>IF(ISBLANK(A2503),"",IF(ISERROR(VLOOKUP(A2503,'Cadastro-Estoque'!A:G,1,FALSE)),"Produto não cadastrado",VLOOKUP(A2503,'Cadastro-Estoque'!A:G,4,FALSE)))</f>
        <v/>
      </c>
      <c r="G2503" s="2" t="str">
        <f>IF(ISBLANK(A2503),"",IF(ISERROR(VLOOKUP(A2503,'Cadastro-Estoque'!A:G,1,FALSE)),"Produto não cadastrado",VLOOKUP(A2503,'Cadastro-Estoque'!A:G,2,FALSE)))</f>
        <v/>
      </c>
      <c r="H2503" s="2" t="str">
        <f>IF(ISERROR(VLOOKUP(A2503,'Cadastro-Estoque'!A:G,1,FALSE)),"",VLOOKUP(A2503,'Cadastro-Estoque'!A:G,3,FALSE))</f>
        <v/>
      </c>
    </row>
    <row r="2504" spans="5:8" ht="18.75" customHeight="1" x14ac:dyDescent="0.25">
      <c r="E2504" s="2" t="str">
        <f t="shared" si="39"/>
        <v/>
      </c>
      <c r="F2504" s="2" t="str">
        <f>IF(ISBLANK(A2504),"",IF(ISERROR(VLOOKUP(A2504,'Cadastro-Estoque'!A:G,1,FALSE)),"Produto não cadastrado",VLOOKUP(A2504,'Cadastro-Estoque'!A:G,4,FALSE)))</f>
        <v/>
      </c>
      <c r="G2504" s="2" t="str">
        <f>IF(ISBLANK(A2504),"",IF(ISERROR(VLOOKUP(A2504,'Cadastro-Estoque'!A:G,1,FALSE)),"Produto não cadastrado",VLOOKUP(A2504,'Cadastro-Estoque'!A:G,2,FALSE)))</f>
        <v/>
      </c>
      <c r="H2504" s="2" t="str">
        <f>IF(ISERROR(VLOOKUP(A2504,'Cadastro-Estoque'!A:G,1,FALSE)),"",VLOOKUP(A2504,'Cadastro-Estoque'!A:G,3,FALSE))</f>
        <v/>
      </c>
    </row>
    <row r="2505" spans="5:8" ht="18.75" customHeight="1" x14ac:dyDescent="0.25">
      <c r="E2505" s="2" t="str">
        <f t="shared" si="39"/>
        <v/>
      </c>
      <c r="F2505" s="2" t="str">
        <f>IF(ISBLANK(A2505),"",IF(ISERROR(VLOOKUP(A2505,'Cadastro-Estoque'!A:G,1,FALSE)),"Produto não cadastrado",VLOOKUP(A2505,'Cadastro-Estoque'!A:G,4,FALSE)))</f>
        <v/>
      </c>
      <c r="G2505" s="2" t="str">
        <f>IF(ISBLANK(A2505),"",IF(ISERROR(VLOOKUP(A2505,'Cadastro-Estoque'!A:G,1,FALSE)),"Produto não cadastrado",VLOOKUP(A2505,'Cadastro-Estoque'!A:G,2,FALSE)))</f>
        <v/>
      </c>
      <c r="H2505" s="2" t="str">
        <f>IF(ISERROR(VLOOKUP(A2505,'Cadastro-Estoque'!A:G,1,FALSE)),"",VLOOKUP(A2505,'Cadastro-Estoque'!A:G,3,FALSE))</f>
        <v/>
      </c>
    </row>
    <row r="2506" spans="5:8" ht="18.75" customHeight="1" x14ac:dyDescent="0.25">
      <c r="E2506" s="2" t="str">
        <f t="shared" si="39"/>
        <v/>
      </c>
      <c r="F2506" s="2" t="str">
        <f>IF(ISBLANK(A2506),"",IF(ISERROR(VLOOKUP(A2506,'Cadastro-Estoque'!A:G,1,FALSE)),"Produto não cadastrado",VLOOKUP(A2506,'Cadastro-Estoque'!A:G,4,FALSE)))</f>
        <v/>
      </c>
      <c r="G2506" s="2" t="str">
        <f>IF(ISBLANK(A2506),"",IF(ISERROR(VLOOKUP(A2506,'Cadastro-Estoque'!A:G,1,FALSE)),"Produto não cadastrado",VLOOKUP(A2506,'Cadastro-Estoque'!A:G,2,FALSE)))</f>
        <v/>
      </c>
      <c r="H2506" s="2" t="str">
        <f>IF(ISERROR(VLOOKUP(A2506,'Cadastro-Estoque'!A:G,1,FALSE)),"",VLOOKUP(A2506,'Cadastro-Estoque'!A:G,3,FALSE))</f>
        <v/>
      </c>
    </row>
    <row r="2507" spans="5:8" ht="18.75" customHeight="1" x14ac:dyDescent="0.25">
      <c r="E2507" s="2" t="str">
        <f t="shared" si="39"/>
        <v/>
      </c>
      <c r="F2507" s="2" t="str">
        <f>IF(ISBLANK(A2507),"",IF(ISERROR(VLOOKUP(A2507,'Cadastro-Estoque'!A:G,1,FALSE)),"Produto não cadastrado",VLOOKUP(A2507,'Cadastro-Estoque'!A:G,4,FALSE)))</f>
        <v/>
      </c>
      <c r="G2507" s="2" t="str">
        <f>IF(ISBLANK(A2507),"",IF(ISERROR(VLOOKUP(A2507,'Cadastro-Estoque'!A:G,1,FALSE)),"Produto não cadastrado",VLOOKUP(A2507,'Cadastro-Estoque'!A:G,2,FALSE)))</f>
        <v/>
      </c>
      <c r="H2507" s="2" t="str">
        <f>IF(ISERROR(VLOOKUP(A2507,'Cadastro-Estoque'!A:G,1,FALSE)),"",VLOOKUP(A2507,'Cadastro-Estoque'!A:G,3,FALSE))</f>
        <v/>
      </c>
    </row>
    <row r="2508" spans="5:8" ht="18.75" customHeight="1" x14ac:dyDescent="0.25">
      <c r="E2508" s="2" t="str">
        <f t="shared" si="39"/>
        <v/>
      </c>
      <c r="F2508" s="2" t="str">
        <f>IF(ISBLANK(A2508),"",IF(ISERROR(VLOOKUP(A2508,'Cadastro-Estoque'!A:G,1,FALSE)),"Produto não cadastrado",VLOOKUP(A2508,'Cadastro-Estoque'!A:G,4,FALSE)))</f>
        <v/>
      </c>
      <c r="G2508" s="2" t="str">
        <f>IF(ISBLANK(A2508),"",IF(ISERROR(VLOOKUP(A2508,'Cadastro-Estoque'!A:G,1,FALSE)),"Produto não cadastrado",VLOOKUP(A2508,'Cadastro-Estoque'!A:G,2,FALSE)))</f>
        <v/>
      </c>
      <c r="H2508" s="2" t="str">
        <f>IF(ISERROR(VLOOKUP(A2508,'Cadastro-Estoque'!A:G,1,FALSE)),"",VLOOKUP(A2508,'Cadastro-Estoque'!A:G,3,FALSE))</f>
        <v/>
      </c>
    </row>
    <row r="2509" spans="5:8" ht="18.75" customHeight="1" x14ac:dyDescent="0.25">
      <c r="E2509" s="2" t="str">
        <f t="shared" si="39"/>
        <v/>
      </c>
      <c r="F2509" s="2" t="str">
        <f>IF(ISBLANK(A2509),"",IF(ISERROR(VLOOKUP(A2509,'Cadastro-Estoque'!A:G,1,FALSE)),"Produto não cadastrado",VLOOKUP(A2509,'Cadastro-Estoque'!A:G,4,FALSE)))</f>
        <v/>
      </c>
      <c r="G2509" s="2" t="str">
        <f>IF(ISBLANK(A2509),"",IF(ISERROR(VLOOKUP(A2509,'Cadastro-Estoque'!A:G,1,FALSE)),"Produto não cadastrado",VLOOKUP(A2509,'Cadastro-Estoque'!A:G,2,FALSE)))</f>
        <v/>
      </c>
      <c r="H2509" s="2" t="str">
        <f>IF(ISERROR(VLOOKUP(A2509,'Cadastro-Estoque'!A:G,1,FALSE)),"",VLOOKUP(A2509,'Cadastro-Estoque'!A:G,3,FALSE))</f>
        <v/>
      </c>
    </row>
    <row r="2510" spans="5:8" ht="18.75" customHeight="1" x14ac:dyDescent="0.25">
      <c r="E2510" s="2" t="str">
        <f t="shared" si="39"/>
        <v/>
      </c>
      <c r="F2510" s="2" t="str">
        <f>IF(ISBLANK(A2510),"",IF(ISERROR(VLOOKUP(A2510,'Cadastro-Estoque'!A:G,1,FALSE)),"Produto não cadastrado",VLOOKUP(A2510,'Cadastro-Estoque'!A:G,4,FALSE)))</f>
        <v/>
      </c>
      <c r="G2510" s="2" t="str">
        <f>IF(ISBLANK(A2510),"",IF(ISERROR(VLOOKUP(A2510,'Cadastro-Estoque'!A:G,1,FALSE)),"Produto não cadastrado",VLOOKUP(A2510,'Cadastro-Estoque'!A:G,2,FALSE)))</f>
        <v/>
      </c>
      <c r="H2510" s="2" t="str">
        <f>IF(ISERROR(VLOOKUP(A2510,'Cadastro-Estoque'!A:G,1,FALSE)),"",VLOOKUP(A2510,'Cadastro-Estoque'!A:G,3,FALSE))</f>
        <v/>
      </c>
    </row>
    <row r="2511" spans="5:8" ht="18.75" customHeight="1" x14ac:dyDescent="0.25">
      <c r="E2511" s="2" t="str">
        <f t="shared" si="39"/>
        <v/>
      </c>
      <c r="F2511" s="2" t="str">
        <f>IF(ISBLANK(A2511),"",IF(ISERROR(VLOOKUP(A2511,'Cadastro-Estoque'!A:G,1,FALSE)),"Produto não cadastrado",VLOOKUP(A2511,'Cadastro-Estoque'!A:G,4,FALSE)))</f>
        <v/>
      </c>
      <c r="G2511" s="2" t="str">
        <f>IF(ISBLANK(A2511),"",IF(ISERROR(VLOOKUP(A2511,'Cadastro-Estoque'!A:G,1,FALSE)),"Produto não cadastrado",VLOOKUP(A2511,'Cadastro-Estoque'!A:G,2,FALSE)))</f>
        <v/>
      </c>
      <c r="H2511" s="2" t="str">
        <f>IF(ISERROR(VLOOKUP(A2511,'Cadastro-Estoque'!A:G,1,FALSE)),"",VLOOKUP(A2511,'Cadastro-Estoque'!A:G,3,FALSE))</f>
        <v/>
      </c>
    </row>
    <row r="2512" spans="5:8" ht="18.75" customHeight="1" x14ac:dyDescent="0.25">
      <c r="E2512" s="2" t="str">
        <f t="shared" si="39"/>
        <v/>
      </c>
      <c r="F2512" s="2" t="str">
        <f>IF(ISBLANK(A2512),"",IF(ISERROR(VLOOKUP(A2512,'Cadastro-Estoque'!A:G,1,FALSE)),"Produto não cadastrado",VLOOKUP(A2512,'Cadastro-Estoque'!A:G,4,FALSE)))</f>
        <v/>
      </c>
      <c r="G2512" s="2" t="str">
        <f>IF(ISBLANK(A2512),"",IF(ISERROR(VLOOKUP(A2512,'Cadastro-Estoque'!A:G,1,FALSE)),"Produto não cadastrado",VLOOKUP(A2512,'Cadastro-Estoque'!A:G,2,FALSE)))</f>
        <v/>
      </c>
      <c r="H2512" s="2" t="str">
        <f>IF(ISERROR(VLOOKUP(A2512,'Cadastro-Estoque'!A:G,1,FALSE)),"",VLOOKUP(A2512,'Cadastro-Estoque'!A:G,3,FALSE))</f>
        <v/>
      </c>
    </row>
    <row r="2513" spans="5:8" ht="18.75" customHeight="1" x14ac:dyDescent="0.25">
      <c r="E2513" s="2" t="str">
        <f t="shared" si="39"/>
        <v/>
      </c>
      <c r="F2513" s="2" t="str">
        <f>IF(ISBLANK(A2513),"",IF(ISERROR(VLOOKUP(A2513,'Cadastro-Estoque'!A:G,1,FALSE)),"Produto não cadastrado",VLOOKUP(A2513,'Cadastro-Estoque'!A:G,4,FALSE)))</f>
        <v/>
      </c>
      <c r="G2513" s="2" t="str">
        <f>IF(ISBLANK(A2513),"",IF(ISERROR(VLOOKUP(A2513,'Cadastro-Estoque'!A:G,1,FALSE)),"Produto não cadastrado",VLOOKUP(A2513,'Cadastro-Estoque'!A:G,2,FALSE)))</f>
        <v/>
      </c>
      <c r="H2513" s="2" t="str">
        <f>IF(ISERROR(VLOOKUP(A2513,'Cadastro-Estoque'!A:G,1,FALSE)),"",VLOOKUP(A2513,'Cadastro-Estoque'!A:G,3,FALSE))</f>
        <v/>
      </c>
    </row>
    <row r="2514" spans="5:8" ht="18.75" customHeight="1" x14ac:dyDescent="0.25">
      <c r="E2514" s="2" t="str">
        <f t="shared" si="39"/>
        <v/>
      </c>
      <c r="F2514" s="2" t="str">
        <f>IF(ISBLANK(A2514),"",IF(ISERROR(VLOOKUP(A2514,'Cadastro-Estoque'!A:G,1,FALSE)),"Produto não cadastrado",VLOOKUP(A2514,'Cadastro-Estoque'!A:G,4,FALSE)))</f>
        <v/>
      </c>
      <c r="G2514" s="2" t="str">
        <f>IF(ISBLANK(A2514),"",IF(ISERROR(VLOOKUP(A2514,'Cadastro-Estoque'!A:G,1,FALSE)),"Produto não cadastrado",VLOOKUP(A2514,'Cadastro-Estoque'!A:G,2,FALSE)))</f>
        <v/>
      </c>
      <c r="H2514" s="2" t="str">
        <f>IF(ISERROR(VLOOKUP(A2514,'Cadastro-Estoque'!A:G,1,FALSE)),"",VLOOKUP(A2514,'Cadastro-Estoque'!A:G,3,FALSE))</f>
        <v/>
      </c>
    </row>
    <row r="2515" spans="5:8" ht="18.75" customHeight="1" x14ac:dyDescent="0.25">
      <c r="E2515" s="2" t="str">
        <f t="shared" si="39"/>
        <v/>
      </c>
      <c r="F2515" s="2" t="str">
        <f>IF(ISBLANK(A2515),"",IF(ISERROR(VLOOKUP(A2515,'Cadastro-Estoque'!A:G,1,FALSE)),"Produto não cadastrado",VLOOKUP(A2515,'Cadastro-Estoque'!A:G,4,FALSE)))</f>
        <v/>
      </c>
      <c r="G2515" s="2" t="str">
        <f>IF(ISBLANK(A2515),"",IF(ISERROR(VLOOKUP(A2515,'Cadastro-Estoque'!A:G,1,FALSE)),"Produto não cadastrado",VLOOKUP(A2515,'Cadastro-Estoque'!A:G,2,FALSE)))</f>
        <v/>
      </c>
      <c r="H2515" s="2" t="str">
        <f>IF(ISERROR(VLOOKUP(A2515,'Cadastro-Estoque'!A:G,1,FALSE)),"",VLOOKUP(A2515,'Cadastro-Estoque'!A:G,3,FALSE))</f>
        <v/>
      </c>
    </row>
    <row r="2516" spans="5:8" ht="18.75" customHeight="1" x14ac:dyDescent="0.25">
      <c r="E2516" s="2" t="str">
        <f t="shared" si="39"/>
        <v/>
      </c>
      <c r="F2516" s="2" t="str">
        <f>IF(ISBLANK(A2516),"",IF(ISERROR(VLOOKUP(A2516,'Cadastro-Estoque'!A:G,1,FALSE)),"Produto não cadastrado",VLOOKUP(A2516,'Cadastro-Estoque'!A:G,4,FALSE)))</f>
        <v/>
      </c>
      <c r="G2516" s="2" t="str">
        <f>IF(ISBLANK(A2516),"",IF(ISERROR(VLOOKUP(A2516,'Cadastro-Estoque'!A:G,1,FALSE)),"Produto não cadastrado",VLOOKUP(A2516,'Cadastro-Estoque'!A:G,2,FALSE)))</f>
        <v/>
      </c>
      <c r="H2516" s="2" t="str">
        <f>IF(ISERROR(VLOOKUP(A2516,'Cadastro-Estoque'!A:G,1,FALSE)),"",VLOOKUP(A2516,'Cadastro-Estoque'!A:G,3,FALSE))</f>
        <v/>
      </c>
    </row>
    <row r="2517" spans="5:8" ht="18.75" customHeight="1" x14ac:dyDescent="0.25">
      <c r="E2517" s="2" t="str">
        <f t="shared" si="39"/>
        <v/>
      </c>
      <c r="F2517" s="2" t="str">
        <f>IF(ISBLANK(A2517),"",IF(ISERROR(VLOOKUP(A2517,'Cadastro-Estoque'!A:G,1,FALSE)),"Produto não cadastrado",VLOOKUP(A2517,'Cadastro-Estoque'!A:G,4,FALSE)))</f>
        <v/>
      </c>
      <c r="G2517" s="2" t="str">
        <f>IF(ISBLANK(A2517),"",IF(ISERROR(VLOOKUP(A2517,'Cadastro-Estoque'!A:G,1,FALSE)),"Produto não cadastrado",VLOOKUP(A2517,'Cadastro-Estoque'!A:G,2,FALSE)))</f>
        <v/>
      </c>
      <c r="H2517" s="2" t="str">
        <f>IF(ISERROR(VLOOKUP(A2517,'Cadastro-Estoque'!A:G,1,FALSE)),"",VLOOKUP(A2517,'Cadastro-Estoque'!A:G,3,FALSE))</f>
        <v/>
      </c>
    </row>
    <row r="2518" spans="5:8" ht="18.75" customHeight="1" x14ac:dyDescent="0.25">
      <c r="E2518" s="2" t="str">
        <f t="shared" si="39"/>
        <v/>
      </c>
      <c r="F2518" s="2" t="str">
        <f>IF(ISBLANK(A2518),"",IF(ISERROR(VLOOKUP(A2518,'Cadastro-Estoque'!A:G,1,FALSE)),"Produto não cadastrado",VLOOKUP(A2518,'Cadastro-Estoque'!A:G,4,FALSE)))</f>
        <v/>
      </c>
      <c r="G2518" s="2" t="str">
        <f>IF(ISBLANK(A2518),"",IF(ISERROR(VLOOKUP(A2518,'Cadastro-Estoque'!A:G,1,FALSE)),"Produto não cadastrado",VLOOKUP(A2518,'Cadastro-Estoque'!A:G,2,FALSE)))</f>
        <v/>
      </c>
      <c r="H2518" s="2" t="str">
        <f>IF(ISERROR(VLOOKUP(A2518,'Cadastro-Estoque'!A:G,1,FALSE)),"",VLOOKUP(A2518,'Cadastro-Estoque'!A:G,3,FALSE))</f>
        <v/>
      </c>
    </row>
    <row r="2519" spans="5:8" ht="18.75" customHeight="1" x14ac:dyDescent="0.25">
      <c r="E2519" s="2" t="str">
        <f t="shared" si="39"/>
        <v/>
      </c>
      <c r="F2519" s="2" t="str">
        <f>IF(ISBLANK(A2519),"",IF(ISERROR(VLOOKUP(A2519,'Cadastro-Estoque'!A:G,1,FALSE)),"Produto não cadastrado",VLOOKUP(A2519,'Cadastro-Estoque'!A:G,4,FALSE)))</f>
        <v/>
      </c>
      <c r="G2519" s="2" t="str">
        <f>IF(ISBLANK(A2519),"",IF(ISERROR(VLOOKUP(A2519,'Cadastro-Estoque'!A:G,1,FALSE)),"Produto não cadastrado",VLOOKUP(A2519,'Cadastro-Estoque'!A:G,2,FALSE)))</f>
        <v/>
      </c>
      <c r="H2519" s="2" t="str">
        <f>IF(ISERROR(VLOOKUP(A2519,'Cadastro-Estoque'!A:G,1,FALSE)),"",VLOOKUP(A2519,'Cadastro-Estoque'!A:G,3,FALSE))</f>
        <v/>
      </c>
    </row>
    <row r="2520" spans="5:8" ht="18.75" customHeight="1" x14ac:dyDescent="0.25">
      <c r="E2520" s="2" t="str">
        <f t="shared" si="39"/>
        <v/>
      </c>
      <c r="F2520" s="2" t="str">
        <f>IF(ISBLANK(A2520),"",IF(ISERROR(VLOOKUP(A2520,'Cadastro-Estoque'!A:G,1,FALSE)),"Produto não cadastrado",VLOOKUP(A2520,'Cadastro-Estoque'!A:G,4,FALSE)))</f>
        <v/>
      </c>
      <c r="G2520" s="2" t="str">
        <f>IF(ISBLANK(A2520),"",IF(ISERROR(VLOOKUP(A2520,'Cadastro-Estoque'!A:G,1,FALSE)),"Produto não cadastrado",VLOOKUP(A2520,'Cadastro-Estoque'!A:G,2,FALSE)))</f>
        <v/>
      </c>
      <c r="H2520" s="2" t="str">
        <f>IF(ISERROR(VLOOKUP(A2520,'Cadastro-Estoque'!A:G,1,FALSE)),"",VLOOKUP(A2520,'Cadastro-Estoque'!A:G,3,FALSE))</f>
        <v/>
      </c>
    </row>
    <row r="2521" spans="5:8" ht="18.75" customHeight="1" x14ac:dyDescent="0.25">
      <c r="E2521" s="2" t="str">
        <f t="shared" si="39"/>
        <v/>
      </c>
      <c r="F2521" s="2" t="str">
        <f>IF(ISBLANK(A2521),"",IF(ISERROR(VLOOKUP(A2521,'Cadastro-Estoque'!A:G,1,FALSE)),"Produto não cadastrado",VLOOKUP(A2521,'Cadastro-Estoque'!A:G,4,FALSE)))</f>
        <v/>
      </c>
      <c r="G2521" s="2" t="str">
        <f>IF(ISBLANK(A2521),"",IF(ISERROR(VLOOKUP(A2521,'Cadastro-Estoque'!A:G,1,FALSE)),"Produto não cadastrado",VLOOKUP(A2521,'Cadastro-Estoque'!A:G,2,FALSE)))</f>
        <v/>
      </c>
      <c r="H2521" s="2" t="str">
        <f>IF(ISERROR(VLOOKUP(A2521,'Cadastro-Estoque'!A:G,1,FALSE)),"",VLOOKUP(A2521,'Cadastro-Estoque'!A:G,3,FALSE))</f>
        <v/>
      </c>
    </row>
    <row r="2522" spans="5:8" ht="18.75" customHeight="1" x14ac:dyDescent="0.25">
      <c r="E2522" s="2" t="str">
        <f t="shared" si="39"/>
        <v/>
      </c>
      <c r="F2522" s="2" t="str">
        <f>IF(ISBLANK(A2522),"",IF(ISERROR(VLOOKUP(A2522,'Cadastro-Estoque'!A:G,1,FALSE)),"Produto não cadastrado",VLOOKUP(A2522,'Cadastro-Estoque'!A:G,4,FALSE)))</f>
        <v/>
      </c>
      <c r="G2522" s="2" t="str">
        <f>IF(ISBLANK(A2522),"",IF(ISERROR(VLOOKUP(A2522,'Cadastro-Estoque'!A:G,1,FALSE)),"Produto não cadastrado",VLOOKUP(A2522,'Cadastro-Estoque'!A:G,2,FALSE)))</f>
        <v/>
      </c>
      <c r="H2522" s="2" t="str">
        <f>IF(ISERROR(VLOOKUP(A2522,'Cadastro-Estoque'!A:G,1,FALSE)),"",VLOOKUP(A2522,'Cadastro-Estoque'!A:G,3,FALSE))</f>
        <v/>
      </c>
    </row>
    <row r="2523" spans="5:8" ht="18.75" customHeight="1" x14ac:dyDescent="0.25">
      <c r="E2523" s="2" t="str">
        <f t="shared" si="39"/>
        <v/>
      </c>
      <c r="F2523" s="2" t="str">
        <f>IF(ISBLANK(A2523),"",IF(ISERROR(VLOOKUP(A2523,'Cadastro-Estoque'!A:G,1,FALSE)),"Produto não cadastrado",VLOOKUP(A2523,'Cadastro-Estoque'!A:G,4,FALSE)))</f>
        <v/>
      </c>
      <c r="G2523" s="2" t="str">
        <f>IF(ISBLANK(A2523),"",IF(ISERROR(VLOOKUP(A2523,'Cadastro-Estoque'!A:G,1,FALSE)),"Produto não cadastrado",VLOOKUP(A2523,'Cadastro-Estoque'!A:G,2,FALSE)))</f>
        <v/>
      </c>
      <c r="H2523" s="2" t="str">
        <f>IF(ISERROR(VLOOKUP(A2523,'Cadastro-Estoque'!A:G,1,FALSE)),"",VLOOKUP(A2523,'Cadastro-Estoque'!A:G,3,FALSE))</f>
        <v/>
      </c>
    </row>
    <row r="2524" spans="5:8" ht="18.75" customHeight="1" x14ac:dyDescent="0.25">
      <c r="E2524" s="2" t="str">
        <f t="shared" si="39"/>
        <v/>
      </c>
      <c r="F2524" s="2" t="str">
        <f>IF(ISBLANK(A2524),"",IF(ISERROR(VLOOKUP(A2524,'Cadastro-Estoque'!A:G,1,FALSE)),"Produto não cadastrado",VLOOKUP(A2524,'Cadastro-Estoque'!A:G,4,FALSE)))</f>
        <v/>
      </c>
      <c r="G2524" s="2" t="str">
        <f>IF(ISBLANK(A2524),"",IF(ISERROR(VLOOKUP(A2524,'Cadastro-Estoque'!A:G,1,FALSE)),"Produto não cadastrado",VLOOKUP(A2524,'Cadastro-Estoque'!A:G,2,FALSE)))</f>
        <v/>
      </c>
      <c r="H2524" s="2" t="str">
        <f>IF(ISERROR(VLOOKUP(A2524,'Cadastro-Estoque'!A:G,1,FALSE)),"",VLOOKUP(A2524,'Cadastro-Estoque'!A:G,3,FALSE))</f>
        <v/>
      </c>
    </row>
    <row r="2525" spans="5:8" ht="18.75" customHeight="1" x14ac:dyDescent="0.25">
      <c r="E2525" s="2" t="str">
        <f t="shared" si="39"/>
        <v/>
      </c>
      <c r="F2525" s="2" t="str">
        <f>IF(ISBLANK(A2525),"",IF(ISERROR(VLOOKUP(A2525,'Cadastro-Estoque'!A:G,1,FALSE)),"Produto não cadastrado",VLOOKUP(A2525,'Cadastro-Estoque'!A:G,4,FALSE)))</f>
        <v/>
      </c>
      <c r="G2525" s="2" t="str">
        <f>IF(ISBLANK(A2525),"",IF(ISERROR(VLOOKUP(A2525,'Cadastro-Estoque'!A:G,1,FALSE)),"Produto não cadastrado",VLOOKUP(A2525,'Cadastro-Estoque'!A:G,2,FALSE)))</f>
        <v/>
      </c>
      <c r="H2525" s="2" t="str">
        <f>IF(ISERROR(VLOOKUP(A2525,'Cadastro-Estoque'!A:G,1,FALSE)),"",VLOOKUP(A2525,'Cadastro-Estoque'!A:G,3,FALSE))</f>
        <v/>
      </c>
    </row>
    <row r="2526" spans="5:8" ht="18.75" customHeight="1" x14ac:dyDescent="0.25">
      <c r="E2526" s="2" t="str">
        <f t="shared" si="39"/>
        <v/>
      </c>
      <c r="F2526" s="2" t="str">
        <f>IF(ISBLANK(A2526),"",IF(ISERROR(VLOOKUP(A2526,'Cadastro-Estoque'!A:G,1,FALSE)),"Produto não cadastrado",VLOOKUP(A2526,'Cadastro-Estoque'!A:G,4,FALSE)))</f>
        <v/>
      </c>
      <c r="G2526" s="2" t="str">
        <f>IF(ISBLANK(A2526),"",IF(ISERROR(VLOOKUP(A2526,'Cadastro-Estoque'!A:G,1,FALSE)),"Produto não cadastrado",VLOOKUP(A2526,'Cadastro-Estoque'!A:G,2,FALSE)))</f>
        <v/>
      </c>
      <c r="H2526" s="2" t="str">
        <f>IF(ISERROR(VLOOKUP(A2526,'Cadastro-Estoque'!A:G,1,FALSE)),"",VLOOKUP(A2526,'Cadastro-Estoque'!A:G,3,FALSE))</f>
        <v/>
      </c>
    </row>
    <row r="2527" spans="5:8" ht="18.75" customHeight="1" x14ac:dyDescent="0.25">
      <c r="E2527" s="2" t="str">
        <f t="shared" si="39"/>
        <v/>
      </c>
      <c r="F2527" s="2" t="str">
        <f>IF(ISBLANK(A2527),"",IF(ISERROR(VLOOKUP(A2527,'Cadastro-Estoque'!A:G,1,FALSE)),"Produto não cadastrado",VLOOKUP(A2527,'Cadastro-Estoque'!A:G,4,FALSE)))</f>
        <v/>
      </c>
      <c r="G2527" s="2" t="str">
        <f>IF(ISBLANK(A2527),"",IF(ISERROR(VLOOKUP(A2527,'Cadastro-Estoque'!A:G,1,FALSE)),"Produto não cadastrado",VLOOKUP(A2527,'Cadastro-Estoque'!A:G,2,FALSE)))</f>
        <v/>
      </c>
      <c r="H2527" s="2" t="str">
        <f>IF(ISERROR(VLOOKUP(A2527,'Cadastro-Estoque'!A:G,1,FALSE)),"",VLOOKUP(A2527,'Cadastro-Estoque'!A:G,3,FALSE))</f>
        <v/>
      </c>
    </row>
    <row r="2528" spans="5:8" ht="18.75" customHeight="1" x14ac:dyDescent="0.25">
      <c r="E2528" s="2" t="str">
        <f t="shared" si="39"/>
        <v/>
      </c>
      <c r="F2528" s="2" t="str">
        <f>IF(ISBLANK(A2528),"",IF(ISERROR(VLOOKUP(A2528,'Cadastro-Estoque'!A:G,1,FALSE)),"Produto não cadastrado",VLOOKUP(A2528,'Cadastro-Estoque'!A:G,4,FALSE)))</f>
        <v/>
      </c>
      <c r="G2528" s="2" t="str">
        <f>IF(ISBLANK(A2528),"",IF(ISERROR(VLOOKUP(A2528,'Cadastro-Estoque'!A:G,1,FALSE)),"Produto não cadastrado",VLOOKUP(A2528,'Cadastro-Estoque'!A:G,2,FALSE)))</f>
        <v/>
      </c>
      <c r="H2528" s="2" t="str">
        <f>IF(ISERROR(VLOOKUP(A2528,'Cadastro-Estoque'!A:G,1,FALSE)),"",VLOOKUP(A2528,'Cadastro-Estoque'!A:G,3,FALSE))</f>
        <v/>
      </c>
    </row>
    <row r="2529" spans="5:8" ht="18.75" customHeight="1" x14ac:dyDescent="0.25">
      <c r="E2529" s="2" t="str">
        <f t="shared" si="39"/>
        <v/>
      </c>
      <c r="F2529" s="2" t="str">
        <f>IF(ISBLANK(A2529),"",IF(ISERROR(VLOOKUP(A2529,'Cadastro-Estoque'!A:G,1,FALSE)),"Produto não cadastrado",VLOOKUP(A2529,'Cadastro-Estoque'!A:G,4,FALSE)))</f>
        <v/>
      </c>
      <c r="G2529" s="2" t="str">
        <f>IF(ISBLANK(A2529),"",IF(ISERROR(VLOOKUP(A2529,'Cadastro-Estoque'!A:G,1,FALSE)),"Produto não cadastrado",VLOOKUP(A2529,'Cadastro-Estoque'!A:G,2,FALSE)))</f>
        <v/>
      </c>
      <c r="H2529" s="2" t="str">
        <f>IF(ISERROR(VLOOKUP(A2529,'Cadastro-Estoque'!A:G,1,FALSE)),"",VLOOKUP(A2529,'Cadastro-Estoque'!A:G,3,FALSE))</f>
        <v/>
      </c>
    </row>
    <row r="2530" spans="5:8" ht="18.75" customHeight="1" x14ac:dyDescent="0.25">
      <c r="E2530" s="2" t="str">
        <f t="shared" si="39"/>
        <v/>
      </c>
      <c r="F2530" s="2" t="str">
        <f>IF(ISBLANK(A2530),"",IF(ISERROR(VLOOKUP(A2530,'Cadastro-Estoque'!A:G,1,FALSE)),"Produto não cadastrado",VLOOKUP(A2530,'Cadastro-Estoque'!A:G,4,FALSE)))</f>
        <v/>
      </c>
      <c r="G2530" s="2" t="str">
        <f>IF(ISBLANK(A2530),"",IF(ISERROR(VLOOKUP(A2530,'Cadastro-Estoque'!A:G,1,FALSE)),"Produto não cadastrado",VLOOKUP(A2530,'Cadastro-Estoque'!A:G,2,FALSE)))</f>
        <v/>
      </c>
      <c r="H2530" s="2" t="str">
        <f>IF(ISERROR(VLOOKUP(A2530,'Cadastro-Estoque'!A:G,1,FALSE)),"",VLOOKUP(A2530,'Cadastro-Estoque'!A:G,3,FALSE))</f>
        <v/>
      </c>
    </row>
    <row r="2531" spans="5:8" ht="18.75" customHeight="1" x14ac:dyDescent="0.25">
      <c r="E2531" s="2" t="str">
        <f t="shared" si="39"/>
        <v/>
      </c>
      <c r="F2531" s="2" t="str">
        <f>IF(ISBLANK(A2531),"",IF(ISERROR(VLOOKUP(A2531,'Cadastro-Estoque'!A:G,1,FALSE)),"Produto não cadastrado",VLOOKUP(A2531,'Cadastro-Estoque'!A:G,4,FALSE)))</f>
        <v/>
      </c>
      <c r="G2531" s="2" t="str">
        <f>IF(ISBLANK(A2531),"",IF(ISERROR(VLOOKUP(A2531,'Cadastro-Estoque'!A:G,1,FALSE)),"Produto não cadastrado",VLOOKUP(A2531,'Cadastro-Estoque'!A:G,2,FALSE)))</f>
        <v/>
      </c>
      <c r="H2531" s="2" t="str">
        <f>IF(ISERROR(VLOOKUP(A2531,'Cadastro-Estoque'!A:G,1,FALSE)),"",VLOOKUP(A2531,'Cadastro-Estoque'!A:G,3,FALSE))</f>
        <v/>
      </c>
    </row>
    <row r="2532" spans="5:8" ht="18.75" customHeight="1" x14ac:dyDescent="0.25">
      <c r="E2532" s="2" t="str">
        <f t="shared" si="39"/>
        <v/>
      </c>
      <c r="F2532" s="2" t="str">
        <f>IF(ISBLANK(A2532),"",IF(ISERROR(VLOOKUP(A2532,'Cadastro-Estoque'!A:G,1,FALSE)),"Produto não cadastrado",VLOOKUP(A2532,'Cadastro-Estoque'!A:G,4,FALSE)))</f>
        <v/>
      </c>
      <c r="G2532" s="2" t="str">
        <f>IF(ISBLANK(A2532),"",IF(ISERROR(VLOOKUP(A2532,'Cadastro-Estoque'!A:G,1,FALSE)),"Produto não cadastrado",VLOOKUP(A2532,'Cadastro-Estoque'!A:G,2,FALSE)))</f>
        <v/>
      </c>
      <c r="H2532" s="2" t="str">
        <f>IF(ISERROR(VLOOKUP(A2532,'Cadastro-Estoque'!A:G,1,FALSE)),"",VLOOKUP(A2532,'Cadastro-Estoque'!A:G,3,FALSE))</f>
        <v/>
      </c>
    </row>
    <row r="2533" spans="5:8" ht="18.75" customHeight="1" x14ac:dyDescent="0.25">
      <c r="E2533" s="2" t="str">
        <f t="shared" si="39"/>
        <v/>
      </c>
      <c r="F2533" s="2" t="str">
        <f>IF(ISBLANK(A2533),"",IF(ISERROR(VLOOKUP(A2533,'Cadastro-Estoque'!A:G,1,FALSE)),"Produto não cadastrado",VLOOKUP(A2533,'Cadastro-Estoque'!A:G,4,FALSE)))</f>
        <v/>
      </c>
      <c r="G2533" s="2" t="str">
        <f>IF(ISBLANK(A2533),"",IF(ISERROR(VLOOKUP(A2533,'Cadastro-Estoque'!A:G,1,FALSE)),"Produto não cadastrado",VLOOKUP(A2533,'Cadastro-Estoque'!A:G,2,FALSE)))</f>
        <v/>
      </c>
      <c r="H2533" s="2" t="str">
        <f>IF(ISERROR(VLOOKUP(A2533,'Cadastro-Estoque'!A:G,1,FALSE)),"",VLOOKUP(A2533,'Cadastro-Estoque'!A:G,3,FALSE))</f>
        <v/>
      </c>
    </row>
    <row r="2534" spans="5:8" ht="18.75" customHeight="1" x14ac:dyDescent="0.25">
      <c r="E2534" s="2" t="str">
        <f t="shared" si="39"/>
        <v/>
      </c>
      <c r="F2534" s="2" t="str">
        <f>IF(ISBLANK(A2534),"",IF(ISERROR(VLOOKUP(A2534,'Cadastro-Estoque'!A:G,1,FALSE)),"Produto não cadastrado",VLOOKUP(A2534,'Cadastro-Estoque'!A:G,4,FALSE)))</f>
        <v/>
      </c>
      <c r="G2534" s="2" t="str">
        <f>IF(ISBLANK(A2534),"",IF(ISERROR(VLOOKUP(A2534,'Cadastro-Estoque'!A:G,1,FALSE)),"Produto não cadastrado",VLOOKUP(A2534,'Cadastro-Estoque'!A:G,2,FALSE)))</f>
        <v/>
      </c>
      <c r="H2534" s="2" t="str">
        <f>IF(ISERROR(VLOOKUP(A2534,'Cadastro-Estoque'!A:G,1,FALSE)),"",VLOOKUP(A2534,'Cadastro-Estoque'!A:G,3,FALSE))</f>
        <v/>
      </c>
    </row>
    <row r="2535" spans="5:8" ht="18.75" customHeight="1" x14ac:dyDescent="0.25">
      <c r="E2535" s="2" t="str">
        <f t="shared" si="39"/>
        <v/>
      </c>
      <c r="F2535" s="2" t="str">
        <f>IF(ISBLANK(A2535),"",IF(ISERROR(VLOOKUP(A2535,'Cadastro-Estoque'!A:G,1,FALSE)),"Produto não cadastrado",VLOOKUP(A2535,'Cadastro-Estoque'!A:G,4,FALSE)))</f>
        <v/>
      </c>
      <c r="G2535" s="2" t="str">
        <f>IF(ISBLANK(A2535),"",IF(ISERROR(VLOOKUP(A2535,'Cadastro-Estoque'!A:G,1,FALSE)),"Produto não cadastrado",VLOOKUP(A2535,'Cadastro-Estoque'!A:G,2,FALSE)))</f>
        <v/>
      </c>
      <c r="H2535" s="2" t="str">
        <f>IF(ISERROR(VLOOKUP(A2535,'Cadastro-Estoque'!A:G,1,FALSE)),"",VLOOKUP(A2535,'Cadastro-Estoque'!A:G,3,FALSE))</f>
        <v/>
      </c>
    </row>
    <row r="2536" spans="5:8" ht="18.75" customHeight="1" x14ac:dyDescent="0.25">
      <c r="E2536" s="2" t="str">
        <f t="shared" si="39"/>
        <v/>
      </c>
      <c r="F2536" s="2" t="str">
        <f>IF(ISBLANK(A2536),"",IF(ISERROR(VLOOKUP(A2536,'Cadastro-Estoque'!A:G,1,FALSE)),"Produto não cadastrado",VLOOKUP(A2536,'Cadastro-Estoque'!A:G,4,FALSE)))</f>
        <v/>
      </c>
      <c r="G2536" s="2" t="str">
        <f>IF(ISBLANK(A2536),"",IF(ISERROR(VLOOKUP(A2536,'Cadastro-Estoque'!A:G,1,FALSE)),"Produto não cadastrado",VLOOKUP(A2536,'Cadastro-Estoque'!A:G,2,FALSE)))</f>
        <v/>
      </c>
      <c r="H2536" s="2" t="str">
        <f>IF(ISERROR(VLOOKUP(A2536,'Cadastro-Estoque'!A:G,1,FALSE)),"",VLOOKUP(A2536,'Cadastro-Estoque'!A:G,3,FALSE))</f>
        <v/>
      </c>
    </row>
    <row r="2537" spans="5:8" ht="18.75" customHeight="1" x14ac:dyDescent="0.25">
      <c r="E2537" s="2" t="str">
        <f t="shared" si="39"/>
        <v/>
      </c>
      <c r="F2537" s="2" t="str">
        <f>IF(ISBLANK(A2537),"",IF(ISERROR(VLOOKUP(A2537,'Cadastro-Estoque'!A:G,1,FALSE)),"Produto não cadastrado",VLOOKUP(A2537,'Cadastro-Estoque'!A:G,4,FALSE)))</f>
        <v/>
      </c>
      <c r="G2537" s="2" t="str">
        <f>IF(ISBLANK(A2537),"",IF(ISERROR(VLOOKUP(A2537,'Cadastro-Estoque'!A:G,1,FALSE)),"Produto não cadastrado",VLOOKUP(A2537,'Cadastro-Estoque'!A:G,2,FALSE)))</f>
        <v/>
      </c>
      <c r="H2537" s="2" t="str">
        <f>IF(ISERROR(VLOOKUP(A2537,'Cadastro-Estoque'!A:G,1,FALSE)),"",VLOOKUP(A2537,'Cadastro-Estoque'!A:G,3,FALSE))</f>
        <v/>
      </c>
    </row>
    <row r="2538" spans="5:8" ht="18.75" customHeight="1" x14ac:dyDescent="0.25">
      <c r="E2538" s="2" t="str">
        <f t="shared" si="39"/>
        <v/>
      </c>
      <c r="F2538" s="2" t="str">
        <f>IF(ISBLANK(A2538),"",IF(ISERROR(VLOOKUP(A2538,'Cadastro-Estoque'!A:G,1,FALSE)),"Produto não cadastrado",VLOOKUP(A2538,'Cadastro-Estoque'!A:G,4,FALSE)))</f>
        <v/>
      </c>
      <c r="G2538" s="2" t="str">
        <f>IF(ISBLANK(A2538),"",IF(ISERROR(VLOOKUP(A2538,'Cadastro-Estoque'!A:G,1,FALSE)),"Produto não cadastrado",VLOOKUP(A2538,'Cadastro-Estoque'!A:G,2,FALSE)))</f>
        <v/>
      </c>
      <c r="H2538" s="2" t="str">
        <f>IF(ISERROR(VLOOKUP(A2538,'Cadastro-Estoque'!A:G,1,FALSE)),"",VLOOKUP(A2538,'Cadastro-Estoque'!A:G,3,FALSE))</f>
        <v/>
      </c>
    </row>
    <row r="2539" spans="5:8" ht="18.75" customHeight="1" x14ac:dyDescent="0.25">
      <c r="E2539" s="2" t="str">
        <f t="shared" si="39"/>
        <v/>
      </c>
      <c r="F2539" s="2" t="str">
        <f>IF(ISBLANK(A2539),"",IF(ISERROR(VLOOKUP(A2539,'Cadastro-Estoque'!A:G,1,FALSE)),"Produto não cadastrado",VLOOKUP(A2539,'Cadastro-Estoque'!A:G,4,FALSE)))</f>
        <v/>
      </c>
      <c r="G2539" s="2" t="str">
        <f>IF(ISBLANK(A2539),"",IF(ISERROR(VLOOKUP(A2539,'Cadastro-Estoque'!A:G,1,FALSE)),"Produto não cadastrado",VLOOKUP(A2539,'Cadastro-Estoque'!A:G,2,FALSE)))</f>
        <v/>
      </c>
      <c r="H2539" s="2" t="str">
        <f>IF(ISERROR(VLOOKUP(A2539,'Cadastro-Estoque'!A:G,1,FALSE)),"",VLOOKUP(A2539,'Cadastro-Estoque'!A:G,3,FALSE))</f>
        <v/>
      </c>
    </row>
    <row r="2540" spans="5:8" ht="18.75" customHeight="1" x14ac:dyDescent="0.25">
      <c r="E2540" s="2" t="str">
        <f t="shared" si="39"/>
        <v/>
      </c>
      <c r="F2540" s="2" t="str">
        <f>IF(ISBLANK(A2540),"",IF(ISERROR(VLOOKUP(A2540,'Cadastro-Estoque'!A:G,1,FALSE)),"Produto não cadastrado",VLOOKUP(A2540,'Cadastro-Estoque'!A:G,4,FALSE)))</f>
        <v/>
      </c>
      <c r="G2540" s="2" t="str">
        <f>IF(ISBLANK(A2540),"",IF(ISERROR(VLOOKUP(A2540,'Cadastro-Estoque'!A:G,1,FALSE)),"Produto não cadastrado",VLOOKUP(A2540,'Cadastro-Estoque'!A:G,2,FALSE)))</f>
        <v/>
      </c>
      <c r="H2540" s="2" t="str">
        <f>IF(ISERROR(VLOOKUP(A2540,'Cadastro-Estoque'!A:G,1,FALSE)),"",VLOOKUP(A2540,'Cadastro-Estoque'!A:G,3,FALSE))</f>
        <v/>
      </c>
    </row>
    <row r="2541" spans="5:8" ht="18.75" customHeight="1" x14ac:dyDescent="0.25">
      <c r="E2541" s="2" t="str">
        <f t="shared" si="39"/>
        <v/>
      </c>
      <c r="F2541" s="2" t="str">
        <f>IF(ISBLANK(A2541),"",IF(ISERROR(VLOOKUP(A2541,'Cadastro-Estoque'!A:G,1,FALSE)),"Produto não cadastrado",VLOOKUP(A2541,'Cadastro-Estoque'!A:G,4,FALSE)))</f>
        <v/>
      </c>
      <c r="G2541" s="2" t="str">
        <f>IF(ISBLANK(A2541),"",IF(ISERROR(VLOOKUP(A2541,'Cadastro-Estoque'!A:G,1,FALSE)),"Produto não cadastrado",VLOOKUP(A2541,'Cadastro-Estoque'!A:G,2,FALSE)))</f>
        <v/>
      </c>
      <c r="H2541" s="2" t="str">
        <f>IF(ISERROR(VLOOKUP(A2541,'Cadastro-Estoque'!A:G,1,FALSE)),"",VLOOKUP(A2541,'Cadastro-Estoque'!A:G,3,FALSE))</f>
        <v/>
      </c>
    </row>
    <row r="2542" spans="5:8" ht="18.75" customHeight="1" x14ac:dyDescent="0.25">
      <c r="E2542" s="2" t="str">
        <f t="shared" si="39"/>
        <v/>
      </c>
      <c r="F2542" s="2" t="str">
        <f>IF(ISBLANK(A2542),"",IF(ISERROR(VLOOKUP(A2542,'Cadastro-Estoque'!A:G,1,FALSE)),"Produto não cadastrado",VLOOKUP(A2542,'Cadastro-Estoque'!A:G,4,FALSE)))</f>
        <v/>
      </c>
      <c r="G2542" s="2" t="str">
        <f>IF(ISBLANK(A2542),"",IF(ISERROR(VLOOKUP(A2542,'Cadastro-Estoque'!A:G,1,FALSE)),"Produto não cadastrado",VLOOKUP(A2542,'Cadastro-Estoque'!A:G,2,FALSE)))</f>
        <v/>
      </c>
      <c r="H2542" s="2" t="str">
        <f>IF(ISERROR(VLOOKUP(A2542,'Cadastro-Estoque'!A:G,1,FALSE)),"",VLOOKUP(A2542,'Cadastro-Estoque'!A:G,3,FALSE))</f>
        <v/>
      </c>
    </row>
    <row r="2543" spans="5:8" ht="18.75" customHeight="1" x14ac:dyDescent="0.25">
      <c r="E2543" s="2" t="str">
        <f t="shared" si="39"/>
        <v/>
      </c>
      <c r="F2543" s="2" t="str">
        <f>IF(ISBLANK(A2543),"",IF(ISERROR(VLOOKUP(A2543,'Cadastro-Estoque'!A:G,1,FALSE)),"Produto não cadastrado",VLOOKUP(A2543,'Cadastro-Estoque'!A:G,4,FALSE)))</f>
        <v/>
      </c>
      <c r="G2543" s="2" t="str">
        <f>IF(ISBLANK(A2543),"",IF(ISERROR(VLOOKUP(A2543,'Cadastro-Estoque'!A:G,1,FALSE)),"Produto não cadastrado",VLOOKUP(A2543,'Cadastro-Estoque'!A:G,2,FALSE)))</f>
        <v/>
      </c>
      <c r="H2543" s="2" t="str">
        <f>IF(ISERROR(VLOOKUP(A2543,'Cadastro-Estoque'!A:G,1,FALSE)),"",VLOOKUP(A2543,'Cadastro-Estoque'!A:G,3,FALSE))</f>
        <v/>
      </c>
    </row>
    <row r="2544" spans="5:8" ht="18.75" customHeight="1" x14ac:dyDescent="0.25">
      <c r="E2544" s="2" t="str">
        <f t="shared" si="39"/>
        <v/>
      </c>
      <c r="F2544" s="2" t="str">
        <f>IF(ISBLANK(A2544),"",IF(ISERROR(VLOOKUP(A2544,'Cadastro-Estoque'!A:G,1,FALSE)),"Produto não cadastrado",VLOOKUP(A2544,'Cadastro-Estoque'!A:G,4,FALSE)))</f>
        <v/>
      </c>
      <c r="G2544" s="2" t="str">
        <f>IF(ISBLANK(A2544),"",IF(ISERROR(VLOOKUP(A2544,'Cadastro-Estoque'!A:G,1,FALSE)),"Produto não cadastrado",VLOOKUP(A2544,'Cadastro-Estoque'!A:G,2,FALSE)))</f>
        <v/>
      </c>
      <c r="H2544" s="2" t="str">
        <f>IF(ISERROR(VLOOKUP(A2544,'Cadastro-Estoque'!A:G,1,FALSE)),"",VLOOKUP(A2544,'Cadastro-Estoque'!A:G,3,FALSE))</f>
        <v/>
      </c>
    </row>
    <row r="2545" spans="5:8" ht="18.75" customHeight="1" x14ac:dyDescent="0.25">
      <c r="E2545" s="2" t="str">
        <f t="shared" si="39"/>
        <v/>
      </c>
      <c r="F2545" s="2" t="str">
        <f>IF(ISBLANK(A2545),"",IF(ISERROR(VLOOKUP(A2545,'Cadastro-Estoque'!A:G,1,FALSE)),"Produto não cadastrado",VLOOKUP(A2545,'Cadastro-Estoque'!A:G,4,FALSE)))</f>
        <v/>
      </c>
      <c r="G2545" s="2" t="str">
        <f>IF(ISBLANK(A2545),"",IF(ISERROR(VLOOKUP(A2545,'Cadastro-Estoque'!A:G,1,FALSE)),"Produto não cadastrado",VLOOKUP(A2545,'Cadastro-Estoque'!A:G,2,FALSE)))</f>
        <v/>
      </c>
      <c r="H2545" s="2" t="str">
        <f>IF(ISERROR(VLOOKUP(A2545,'Cadastro-Estoque'!A:G,1,FALSE)),"",VLOOKUP(A2545,'Cadastro-Estoque'!A:G,3,FALSE))</f>
        <v/>
      </c>
    </row>
    <row r="2546" spans="5:8" ht="18.75" customHeight="1" x14ac:dyDescent="0.25">
      <c r="E2546" s="2" t="str">
        <f t="shared" si="39"/>
        <v/>
      </c>
      <c r="F2546" s="2" t="str">
        <f>IF(ISBLANK(A2546),"",IF(ISERROR(VLOOKUP(A2546,'Cadastro-Estoque'!A:G,1,FALSE)),"Produto não cadastrado",VLOOKUP(A2546,'Cadastro-Estoque'!A:G,4,FALSE)))</f>
        <v/>
      </c>
      <c r="G2546" s="2" t="str">
        <f>IF(ISBLANK(A2546),"",IF(ISERROR(VLOOKUP(A2546,'Cadastro-Estoque'!A:G,1,FALSE)),"Produto não cadastrado",VLOOKUP(A2546,'Cadastro-Estoque'!A:G,2,FALSE)))</f>
        <v/>
      </c>
      <c r="H2546" s="2" t="str">
        <f>IF(ISERROR(VLOOKUP(A2546,'Cadastro-Estoque'!A:G,1,FALSE)),"",VLOOKUP(A2546,'Cadastro-Estoque'!A:G,3,FALSE))</f>
        <v/>
      </c>
    </row>
    <row r="2547" spans="5:8" ht="18.75" customHeight="1" x14ac:dyDescent="0.25">
      <c r="E2547" s="2" t="str">
        <f t="shared" si="39"/>
        <v/>
      </c>
      <c r="F2547" s="2" t="str">
        <f>IF(ISBLANK(A2547),"",IF(ISERROR(VLOOKUP(A2547,'Cadastro-Estoque'!A:G,1,FALSE)),"Produto não cadastrado",VLOOKUP(A2547,'Cadastro-Estoque'!A:G,4,FALSE)))</f>
        <v/>
      </c>
      <c r="G2547" s="2" t="str">
        <f>IF(ISBLANK(A2547),"",IF(ISERROR(VLOOKUP(A2547,'Cadastro-Estoque'!A:G,1,FALSE)),"Produto não cadastrado",VLOOKUP(A2547,'Cadastro-Estoque'!A:G,2,FALSE)))</f>
        <v/>
      </c>
      <c r="H2547" s="2" t="str">
        <f>IF(ISERROR(VLOOKUP(A2547,'Cadastro-Estoque'!A:G,1,FALSE)),"",VLOOKUP(A2547,'Cadastro-Estoque'!A:G,3,FALSE))</f>
        <v/>
      </c>
    </row>
    <row r="2548" spans="5:8" ht="18.75" customHeight="1" x14ac:dyDescent="0.25">
      <c r="E2548" s="2" t="str">
        <f t="shared" si="39"/>
        <v/>
      </c>
      <c r="F2548" s="2" t="str">
        <f>IF(ISBLANK(A2548),"",IF(ISERROR(VLOOKUP(A2548,'Cadastro-Estoque'!A:G,1,FALSE)),"Produto não cadastrado",VLOOKUP(A2548,'Cadastro-Estoque'!A:G,4,FALSE)))</f>
        <v/>
      </c>
      <c r="G2548" s="2" t="str">
        <f>IF(ISBLANK(A2548),"",IF(ISERROR(VLOOKUP(A2548,'Cadastro-Estoque'!A:G,1,FALSE)),"Produto não cadastrado",VLOOKUP(A2548,'Cadastro-Estoque'!A:G,2,FALSE)))</f>
        <v/>
      </c>
      <c r="H2548" s="2" t="str">
        <f>IF(ISERROR(VLOOKUP(A2548,'Cadastro-Estoque'!A:G,1,FALSE)),"",VLOOKUP(A2548,'Cadastro-Estoque'!A:G,3,FALSE))</f>
        <v/>
      </c>
    </row>
    <row r="2549" spans="5:8" ht="18.75" customHeight="1" x14ac:dyDescent="0.25">
      <c r="E2549" s="2" t="str">
        <f t="shared" si="39"/>
        <v/>
      </c>
      <c r="F2549" s="2" t="str">
        <f>IF(ISBLANK(A2549),"",IF(ISERROR(VLOOKUP(A2549,'Cadastro-Estoque'!A:G,1,FALSE)),"Produto não cadastrado",VLOOKUP(A2549,'Cadastro-Estoque'!A:G,4,FALSE)))</f>
        <v/>
      </c>
      <c r="G2549" s="2" t="str">
        <f>IF(ISBLANK(A2549),"",IF(ISERROR(VLOOKUP(A2549,'Cadastro-Estoque'!A:G,1,FALSE)),"Produto não cadastrado",VLOOKUP(A2549,'Cadastro-Estoque'!A:G,2,FALSE)))</f>
        <v/>
      </c>
      <c r="H2549" s="2" t="str">
        <f>IF(ISERROR(VLOOKUP(A2549,'Cadastro-Estoque'!A:G,1,FALSE)),"",VLOOKUP(A2549,'Cadastro-Estoque'!A:G,3,FALSE))</f>
        <v/>
      </c>
    </row>
    <row r="2550" spans="5:8" ht="18.75" customHeight="1" x14ac:dyDescent="0.25">
      <c r="E2550" s="2" t="str">
        <f t="shared" si="39"/>
        <v/>
      </c>
      <c r="F2550" s="2" t="str">
        <f>IF(ISBLANK(A2550),"",IF(ISERROR(VLOOKUP(A2550,'Cadastro-Estoque'!A:G,1,FALSE)),"Produto não cadastrado",VLOOKUP(A2550,'Cadastro-Estoque'!A:G,4,FALSE)))</f>
        <v/>
      </c>
      <c r="G2550" s="2" t="str">
        <f>IF(ISBLANK(A2550),"",IF(ISERROR(VLOOKUP(A2550,'Cadastro-Estoque'!A:G,1,FALSE)),"Produto não cadastrado",VLOOKUP(A2550,'Cadastro-Estoque'!A:G,2,FALSE)))</f>
        <v/>
      </c>
      <c r="H2550" s="2" t="str">
        <f>IF(ISERROR(VLOOKUP(A2550,'Cadastro-Estoque'!A:G,1,FALSE)),"",VLOOKUP(A2550,'Cadastro-Estoque'!A:G,3,FALSE))</f>
        <v/>
      </c>
    </row>
    <row r="2551" spans="5:8" ht="18.75" customHeight="1" x14ac:dyDescent="0.25">
      <c r="E2551" s="2" t="str">
        <f t="shared" si="39"/>
        <v/>
      </c>
      <c r="F2551" s="2" t="str">
        <f>IF(ISBLANK(A2551),"",IF(ISERROR(VLOOKUP(A2551,'Cadastro-Estoque'!A:G,1,FALSE)),"Produto não cadastrado",VLOOKUP(A2551,'Cadastro-Estoque'!A:G,4,FALSE)))</f>
        <v/>
      </c>
      <c r="G2551" s="2" t="str">
        <f>IF(ISBLANK(A2551),"",IF(ISERROR(VLOOKUP(A2551,'Cadastro-Estoque'!A:G,1,FALSE)),"Produto não cadastrado",VLOOKUP(A2551,'Cadastro-Estoque'!A:G,2,FALSE)))</f>
        <v/>
      </c>
      <c r="H2551" s="2" t="str">
        <f>IF(ISERROR(VLOOKUP(A2551,'Cadastro-Estoque'!A:G,1,FALSE)),"",VLOOKUP(A2551,'Cadastro-Estoque'!A:G,3,FALSE))</f>
        <v/>
      </c>
    </row>
    <row r="2552" spans="5:8" ht="18.75" customHeight="1" x14ac:dyDescent="0.25">
      <c r="E2552" s="2" t="str">
        <f t="shared" si="39"/>
        <v/>
      </c>
      <c r="F2552" s="2" t="str">
        <f>IF(ISBLANK(A2552),"",IF(ISERROR(VLOOKUP(A2552,'Cadastro-Estoque'!A:G,1,FALSE)),"Produto não cadastrado",VLOOKUP(A2552,'Cadastro-Estoque'!A:G,4,FALSE)))</f>
        <v/>
      </c>
      <c r="G2552" s="2" t="str">
        <f>IF(ISBLANK(A2552),"",IF(ISERROR(VLOOKUP(A2552,'Cadastro-Estoque'!A:G,1,FALSE)),"Produto não cadastrado",VLOOKUP(A2552,'Cadastro-Estoque'!A:G,2,FALSE)))</f>
        <v/>
      </c>
      <c r="H2552" s="2" t="str">
        <f>IF(ISERROR(VLOOKUP(A2552,'Cadastro-Estoque'!A:G,1,FALSE)),"",VLOOKUP(A2552,'Cadastro-Estoque'!A:G,3,FALSE))</f>
        <v/>
      </c>
    </row>
    <row r="2553" spans="5:8" ht="18.75" customHeight="1" x14ac:dyDescent="0.25">
      <c r="E2553" s="2" t="str">
        <f t="shared" si="39"/>
        <v/>
      </c>
      <c r="F2553" s="2" t="str">
        <f>IF(ISBLANK(A2553),"",IF(ISERROR(VLOOKUP(A2553,'Cadastro-Estoque'!A:G,1,FALSE)),"Produto não cadastrado",VLOOKUP(A2553,'Cadastro-Estoque'!A:G,4,FALSE)))</f>
        <v/>
      </c>
      <c r="G2553" s="2" t="str">
        <f>IF(ISBLANK(A2553),"",IF(ISERROR(VLOOKUP(A2553,'Cadastro-Estoque'!A:G,1,FALSE)),"Produto não cadastrado",VLOOKUP(A2553,'Cadastro-Estoque'!A:G,2,FALSE)))</f>
        <v/>
      </c>
      <c r="H2553" s="2" t="str">
        <f>IF(ISERROR(VLOOKUP(A2553,'Cadastro-Estoque'!A:G,1,FALSE)),"",VLOOKUP(A2553,'Cadastro-Estoque'!A:G,3,FALSE))</f>
        <v/>
      </c>
    </row>
    <row r="2554" spans="5:8" ht="18.75" customHeight="1" x14ac:dyDescent="0.25">
      <c r="E2554" s="2" t="str">
        <f t="shared" si="39"/>
        <v/>
      </c>
      <c r="F2554" s="2" t="str">
        <f>IF(ISBLANK(A2554),"",IF(ISERROR(VLOOKUP(A2554,'Cadastro-Estoque'!A:G,1,FALSE)),"Produto não cadastrado",VLOOKUP(A2554,'Cadastro-Estoque'!A:G,4,FALSE)))</f>
        <v/>
      </c>
      <c r="G2554" s="2" t="str">
        <f>IF(ISBLANK(A2554),"",IF(ISERROR(VLOOKUP(A2554,'Cadastro-Estoque'!A:G,1,FALSE)),"Produto não cadastrado",VLOOKUP(A2554,'Cadastro-Estoque'!A:G,2,FALSE)))</f>
        <v/>
      </c>
      <c r="H2554" s="2" t="str">
        <f>IF(ISERROR(VLOOKUP(A2554,'Cadastro-Estoque'!A:G,1,FALSE)),"",VLOOKUP(A2554,'Cadastro-Estoque'!A:G,3,FALSE))</f>
        <v/>
      </c>
    </row>
    <row r="2555" spans="5:8" ht="18.75" customHeight="1" x14ac:dyDescent="0.25">
      <c r="E2555" s="2" t="str">
        <f t="shared" si="39"/>
        <v/>
      </c>
      <c r="F2555" s="2" t="str">
        <f>IF(ISBLANK(A2555),"",IF(ISERROR(VLOOKUP(A2555,'Cadastro-Estoque'!A:G,1,FALSE)),"Produto não cadastrado",VLOOKUP(A2555,'Cadastro-Estoque'!A:G,4,FALSE)))</f>
        <v/>
      </c>
      <c r="G2555" s="2" t="str">
        <f>IF(ISBLANK(A2555),"",IF(ISERROR(VLOOKUP(A2555,'Cadastro-Estoque'!A:G,1,FALSE)),"Produto não cadastrado",VLOOKUP(A2555,'Cadastro-Estoque'!A:G,2,FALSE)))</f>
        <v/>
      </c>
      <c r="H2555" s="2" t="str">
        <f>IF(ISERROR(VLOOKUP(A2555,'Cadastro-Estoque'!A:G,1,FALSE)),"",VLOOKUP(A2555,'Cadastro-Estoque'!A:G,3,FALSE))</f>
        <v/>
      </c>
    </row>
    <row r="2556" spans="5:8" ht="18.75" customHeight="1" x14ac:dyDescent="0.25">
      <c r="E2556" s="2" t="str">
        <f t="shared" si="39"/>
        <v/>
      </c>
      <c r="F2556" s="2" t="str">
        <f>IF(ISBLANK(A2556),"",IF(ISERROR(VLOOKUP(A2556,'Cadastro-Estoque'!A:G,1,FALSE)),"Produto não cadastrado",VLOOKUP(A2556,'Cadastro-Estoque'!A:G,4,FALSE)))</f>
        <v/>
      </c>
      <c r="G2556" s="2" t="str">
        <f>IF(ISBLANK(A2556),"",IF(ISERROR(VLOOKUP(A2556,'Cadastro-Estoque'!A:G,1,FALSE)),"Produto não cadastrado",VLOOKUP(A2556,'Cadastro-Estoque'!A:G,2,FALSE)))</f>
        <v/>
      </c>
      <c r="H2556" s="2" t="str">
        <f>IF(ISERROR(VLOOKUP(A2556,'Cadastro-Estoque'!A:G,1,FALSE)),"",VLOOKUP(A2556,'Cadastro-Estoque'!A:G,3,FALSE))</f>
        <v/>
      </c>
    </row>
    <row r="2557" spans="5:8" ht="18.75" customHeight="1" x14ac:dyDescent="0.25">
      <c r="E2557" s="2" t="str">
        <f t="shared" si="39"/>
        <v/>
      </c>
      <c r="F2557" s="2" t="str">
        <f>IF(ISBLANK(A2557),"",IF(ISERROR(VLOOKUP(A2557,'Cadastro-Estoque'!A:G,1,FALSE)),"Produto não cadastrado",VLOOKUP(A2557,'Cadastro-Estoque'!A:G,4,FALSE)))</f>
        <v/>
      </c>
      <c r="G2557" s="2" t="str">
        <f>IF(ISBLANK(A2557),"",IF(ISERROR(VLOOKUP(A2557,'Cadastro-Estoque'!A:G,1,FALSE)),"Produto não cadastrado",VLOOKUP(A2557,'Cadastro-Estoque'!A:G,2,FALSE)))</f>
        <v/>
      </c>
      <c r="H2557" s="2" t="str">
        <f>IF(ISERROR(VLOOKUP(A2557,'Cadastro-Estoque'!A:G,1,FALSE)),"",VLOOKUP(A2557,'Cadastro-Estoque'!A:G,3,FALSE))</f>
        <v/>
      </c>
    </row>
    <row r="2558" spans="5:8" ht="18.75" customHeight="1" x14ac:dyDescent="0.25">
      <c r="E2558" s="2" t="str">
        <f t="shared" si="39"/>
        <v/>
      </c>
      <c r="F2558" s="2" t="str">
        <f>IF(ISBLANK(A2558),"",IF(ISERROR(VLOOKUP(A2558,'Cadastro-Estoque'!A:G,1,FALSE)),"Produto não cadastrado",VLOOKUP(A2558,'Cadastro-Estoque'!A:G,4,FALSE)))</f>
        <v/>
      </c>
      <c r="G2558" s="2" t="str">
        <f>IF(ISBLANK(A2558),"",IF(ISERROR(VLOOKUP(A2558,'Cadastro-Estoque'!A:G,1,FALSE)),"Produto não cadastrado",VLOOKUP(A2558,'Cadastro-Estoque'!A:G,2,FALSE)))</f>
        <v/>
      </c>
      <c r="H2558" s="2" t="str">
        <f>IF(ISERROR(VLOOKUP(A2558,'Cadastro-Estoque'!A:G,1,FALSE)),"",VLOOKUP(A2558,'Cadastro-Estoque'!A:G,3,FALSE))</f>
        <v/>
      </c>
    </row>
    <row r="2559" spans="5:8" ht="18.75" customHeight="1" x14ac:dyDescent="0.25">
      <c r="E2559" s="2" t="str">
        <f t="shared" si="39"/>
        <v/>
      </c>
      <c r="F2559" s="2" t="str">
        <f>IF(ISBLANK(A2559),"",IF(ISERROR(VLOOKUP(A2559,'Cadastro-Estoque'!A:G,1,FALSE)),"Produto não cadastrado",VLOOKUP(A2559,'Cadastro-Estoque'!A:G,4,FALSE)))</f>
        <v/>
      </c>
      <c r="G2559" s="2" t="str">
        <f>IF(ISBLANK(A2559),"",IF(ISERROR(VLOOKUP(A2559,'Cadastro-Estoque'!A:G,1,FALSE)),"Produto não cadastrado",VLOOKUP(A2559,'Cadastro-Estoque'!A:G,2,FALSE)))</f>
        <v/>
      </c>
      <c r="H2559" s="2" t="str">
        <f>IF(ISERROR(VLOOKUP(A2559,'Cadastro-Estoque'!A:G,1,FALSE)),"",VLOOKUP(A2559,'Cadastro-Estoque'!A:G,3,FALSE))</f>
        <v/>
      </c>
    </row>
    <row r="2560" spans="5:8" ht="18.75" customHeight="1" x14ac:dyDescent="0.25">
      <c r="E2560" s="2" t="str">
        <f t="shared" si="39"/>
        <v/>
      </c>
      <c r="F2560" s="2" t="str">
        <f>IF(ISBLANK(A2560),"",IF(ISERROR(VLOOKUP(A2560,'Cadastro-Estoque'!A:G,1,FALSE)),"Produto não cadastrado",VLOOKUP(A2560,'Cadastro-Estoque'!A:G,4,FALSE)))</f>
        <v/>
      </c>
      <c r="G2560" s="2" t="str">
        <f>IF(ISBLANK(A2560),"",IF(ISERROR(VLOOKUP(A2560,'Cadastro-Estoque'!A:G,1,FALSE)),"Produto não cadastrado",VLOOKUP(A2560,'Cadastro-Estoque'!A:G,2,FALSE)))</f>
        <v/>
      </c>
      <c r="H2560" s="2" t="str">
        <f>IF(ISERROR(VLOOKUP(A2560,'Cadastro-Estoque'!A:G,1,FALSE)),"",VLOOKUP(A2560,'Cadastro-Estoque'!A:G,3,FALSE))</f>
        <v/>
      </c>
    </row>
    <row r="2561" spans="5:8" ht="18.75" customHeight="1" x14ac:dyDescent="0.25">
      <c r="E2561" s="2" t="str">
        <f t="shared" si="39"/>
        <v/>
      </c>
      <c r="F2561" s="2" t="str">
        <f>IF(ISBLANK(A2561),"",IF(ISERROR(VLOOKUP(A2561,'Cadastro-Estoque'!A:G,1,FALSE)),"Produto não cadastrado",VLOOKUP(A2561,'Cadastro-Estoque'!A:G,4,FALSE)))</f>
        <v/>
      </c>
      <c r="G2561" s="2" t="str">
        <f>IF(ISBLANK(A2561),"",IF(ISERROR(VLOOKUP(A2561,'Cadastro-Estoque'!A:G,1,FALSE)),"Produto não cadastrado",VLOOKUP(A2561,'Cadastro-Estoque'!A:G,2,FALSE)))</f>
        <v/>
      </c>
      <c r="H2561" s="2" t="str">
        <f>IF(ISERROR(VLOOKUP(A2561,'Cadastro-Estoque'!A:G,1,FALSE)),"",VLOOKUP(A2561,'Cadastro-Estoque'!A:G,3,FALSE))</f>
        <v/>
      </c>
    </row>
    <row r="2562" spans="5:8" ht="18.75" customHeight="1" x14ac:dyDescent="0.25">
      <c r="E2562" s="2" t="str">
        <f t="shared" si="39"/>
        <v/>
      </c>
      <c r="F2562" s="2" t="str">
        <f>IF(ISBLANK(A2562),"",IF(ISERROR(VLOOKUP(A2562,'Cadastro-Estoque'!A:G,1,FALSE)),"Produto não cadastrado",VLOOKUP(A2562,'Cadastro-Estoque'!A:G,4,FALSE)))</f>
        <v/>
      </c>
      <c r="G2562" s="2" t="str">
        <f>IF(ISBLANK(A2562),"",IF(ISERROR(VLOOKUP(A2562,'Cadastro-Estoque'!A:G,1,FALSE)),"Produto não cadastrado",VLOOKUP(A2562,'Cadastro-Estoque'!A:G,2,FALSE)))</f>
        <v/>
      </c>
      <c r="H2562" s="2" t="str">
        <f>IF(ISERROR(VLOOKUP(A2562,'Cadastro-Estoque'!A:G,1,FALSE)),"",VLOOKUP(A2562,'Cadastro-Estoque'!A:G,3,FALSE))</f>
        <v/>
      </c>
    </row>
    <row r="2563" spans="5:8" ht="18.75" customHeight="1" x14ac:dyDescent="0.25">
      <c r="E2563" s="2" t="str">
        <f t="shared" ref="E2563:E2626" si="40">IF(ISBLANK(A2563),"",C2563*D2563)</f>
        <v/>
      </c>
      <c r="F2563" s="2" t="str">
        <f>IF(ISBLANK(A2563),"",IF(ISERROR(VLOOKUP(A2563,'Cadastro-Estoque'!A:G,1,FALSE)),"Produto não cadastrado",VLOOKUP(A2563,'Cadastro-Estoque'!A:G,4,FALSE)))</f>
        <v/>
      </c>
      <c r="G2563" s="2" t="str">
        <f>IF(ISBLANK(A2563),"",IF(ISERROR(VLOOKUP(A2563,'Cadastro-Estoque'!A:G,1,FALSE)),"Produto não cadastrado",VLOOKUP(A2563,'Cadastro-Estoque'!A:G,2,FALSE)))</f>
        <v/>
      </c>
      <c r="H2563" s="2" t="str">
        <f>IF(ISERROR(VLOOKUP(A2563,'Cadastro-Estoque'!A:G,1,FALSE)),"",VLOOKUP(A2563,'Cadastro-Estoque'!A:G,3,FALSE))</f>
        <v/>
      </c>
    </row>
    <row r="2564" spans="5:8" ht="18.75" customHeight="1" x14ac:dyDescent="0.25">
      <c r="E2564" s="2" t="str">
        <f t="shared" si="40"/>
        <v/>
      </c>
      <c r="F2564" s="2" t="str">
        <f>IF(ISBLANK(A2564),"",IF(ISERROR(VLOOKUP(A2564,'Cadastro-Estoque'!A:G,1,FALSE)),"Produto não cadastrado",VLOOKUP(A2564,'Cadastro-Estoque'!A:G,4,FALSE)))</f>
        <v/>
      </c>
      <c r="G2564" s="2" t="str">
        <f>IF(ISBLANK(A2564),"",IF(ISERROR(VLOOKUP(A2564,'Cadastro-Estoque'!A:G,1,FALSE)),"Produto não cadastrado",VLOOKUP(A2564,'Cadastro-Estoque'!A:G,2,FALSE)))</f>
        <v/>
      </c>
      <c r="H2564" s="2" t="str">
        <f>IF(ISERROR(VLOOKUP(A2564,'Cadastro-Estoque'!A:G,1,FALSE)),"",VLOOKUP(A2564,'Cadastro-Estoque'!A:G,3,FALSE))</f>
        <v/>
      </c>
    </row>
    <row r="2565" spans="5:8" ht="18.75" customHeight="1" x14ac:dyDescent="0.25">
      <c r="E2565" s="2" t="str">
        <f t="shared" si="40"/>
        <v/>
      </c>
      <c r="F2565" s="2" t="str">
        <f>IF(ISBLANK(A2565),"",IF(ISERROR(VLOOKUP(A2565,'Cadastro-Estoque'!A:G,1,FALSE)),"Produto não cadastrado",VLOOKUP(A2565,'Cadastro-Estoque'!A:G,4,FALSE)))</f>
        <v/>
      </c>
      <c r="G2565" s="2" t="str">
        <f>IF(ISBLANK(A2565),"",IF(ISERROR(VLOOKUP(A2565,'Cadastro-Estoque'!A:G,1,FALSE)),"Produto não cadastrado",VLOOKUP(A2565,'Cadastro-Estoque'!A:G,2,FALSE)))</f>
        <v/>
      </c>
      <c r="H2565" s="2" t="str">
        <f>IF(ISERROR(VLOOKUP(A2565,'Cadastro-Estoque'!A:G,1,FALSE)),"",VLOOKUP(A2565,'Cadastro-Estoque'!A:G,3,FALSE))</f>
        <v/>
      </c>
    </row>
    <row r="2566" spans="5:8" ht="18.75" customHeight="1" x14ac:dyDescent="0.25">
      <c r="E2566" s="2" t="str">
        <f t="shared" si="40"/>
        <v/>
      </c>
      <c r="F2566" s="2" t="str">
        <f>IF(ISBLANK(A2566),"",IF(ISERROR(VLOOKUP(A2566,'Cadastro-Estoque'!A:G,1,FALSE)),"Produto não cadastrado",VLOOKUP(A2566,'Cadastro-Estoque'!A:G,4,FALSE)))</f>
        <v/>
      </c>
      <c r="G2566" s="2" t="str">
        <f>IF(ISBLANK(A2566),"",IF(ISERROR(VLOOKUP(A2566,'Cadastro-Estoque'!A:G,1,FALSE)),"Produto não cadastrado",VLOOKUP(A2566,'Cadastro-Estoque'!A:G,2,FALSE)))</f>
        <v/>
      </c>
      <c r="H2566" s="2" t="str">
        <f>IF(ISERROR(VLOOKUP(A2566,'Cadastro-Estoque'!A:G,1,FALSE)),"",VLOOKUP(A2566,'Cadastro-Estoque'!A:G,3,FALSE))</f>
        <v/>
      </c>
    </row>
    <row r="2567" spans="5:8" ht="18.75" customHeight="1" x14ac:dyDescent="0.25">
      <c r="E2567" s="2" t="str">
        <f t="shared" si="40"/>
        <v/>
      </c>
      <c r="F2567" s="2" t="str">
        <f>IF(ISBLANK(A2567),"",IF(ISERROR(VLOOKUP(A2567,'Cadastro-Estoque'!A:G,1,FALSE)),"Produto não cadastrado",VLOOKUP(A2567,'Cadastro-Estoque'!A:G,4,FALSE)))</f>
        <v/>
      </c>
      <c r="G2567" s="2" t="str">
        <f>IF(ISBLANK(A2567),"",IF(ISERROR(VLOOKUP(A2567,'Cadastro-Estoque'!A:G,1,FALSE)),"Produto não cadastrado",VLOOKUP(A2567,'Cadastro-Estoque'!A:G,2,FALSE)))</f>
        <v/>
      </c>
      <c r="H2567" s="2" t="str">
        <f>IF(ISERROR(VLOOKUP(A2567,'Cadastro-Estoque'!A:G,1,FALSE)),"",VLOOKUP(A2567,'Cadastro-Estoque'!A:G,3,FALSE))</f>
        <v/>
      </c>
    </row>
    <row r="2568" spans="5:8" ht="18.75" customHeight="1" x14ac:dyDescent="0.25">
      <c r="E2568" s="2" t="str">
        <f t="shared" si="40"/>
        <v/>
      </c>
      <c r="F2568" s="2" t="str">
        <f>IF(ISBLANK(A2568),"",IF(ISERROR(VLOOKUP(A2568,'Cadastro-Estoque'!A:G,1,FALSE)),"Produto não cadastrado",VLOOKUP(A2568,'Cadastro-Estoque'!A:G,4,FALSE)))</f>
        <v/>
      </c>
      <c r="G2568" s="2" t="str">
        <f>IF(ISBLANK(A2568),"",IF(ISERROR(VLOOKUP(A2568,'Cadastro-Estoque'!A:G,1,FALSE)),"Produto não cadastrado",VLOOKUP(A2568,'Cadastro-Estoque'!A:G,2,FALSE)))</f>
        <v/>
      </c>
      <c r="H2568" s="2" t="str">
        <f>IF(ISERROR(VLOOKUP(A2568,'Cadastro-Estoque'!A:G,1,FALSE)),"",VLOOKUP(A2568,'Cadastro-Estoque'!A:G,3,FALSE))</f>
        <v/>
      </c>
    </row>
    <row r="2569" spans="5:8" ht="18.75" customHeight="1" x14ac:dyDescent="0.25">
      <c r="E2569" s="2" t="str">
        <f t="shared" si="40"/>
        <v/>
      </c>
      <c r="F2569" s="2" t="str">
        <f>IF(ISBLANK(A2569),"",IF(ISERROR(VLOOKUP(A2569,'Cadastro-Estoque'!A:G,1,FALSE)),"Produto não cadastrado",VLOOKUP(A2569,'Cadastro-Estoque'!A:G,4,FALSE)))</f>
        <v/>
      </c>
      <c r="G2569" s="2" t="str">
        <f>IF(ISBLANK(A2569),"",IF(ISERROR(VLOOKUP(A2569,'Cadastro-Estoque'!A:G,1,FALSE)),"Produto não cadastrado",VLOOKUP(A2569,'Cadastro-Estoque'!A:G,2,FALSE)))</f>
        <v/>
      </c>
      <c r="H2569" s="2" t="str">
        <f>IF(ISERROR(VLOOKUP(A2569,'Cadastro-Estoque'!A:G,1,FALSE)),"",VLOOKUP(A2569,'Cadastro-Estoque'!A:G,3,FALSE))</f>
        <v/>
      </c>
    </row>
    <row r="2570" spans="5:8" ht="18.75" customHeight="1" x14ac:dyDescent="0.25">
      <c r="E2570" s="2" t="str">
        <f t="shared" si="40"/>
        <v/>
      </c>
      <c r="F2570" s="2" t="str">
        <f>IF(ISBLANK(A2570),"",IF(ISERROR(VLOOKUP(A2570,'Cadastro-Estoque'!A:G,1,FALSE)),"Produto não cadastrado",VLOOKUP(A2570,'Cadastro-Estoque'!A:G,4,FALSE)))</f>
        <v/>
      </c>
      <c r="G2570" s="2" t="str">
        <f>IF(ISBLANK(A2570),"",IF(ISERROR(VLOOKUP(A2570,'Cadastro-Estoque'!A:G,1,FALSE)),"Produto não cadastrado",VLOOKUP(A2570,'Cadastro-Estoque'!A:G,2,FALSE)))</f>
        <v/>
      </c>
      <c r="H2570" s="2" t="str">
        <f>IF(ISERROR(VLOOKUP(A2570,'Cadastro-Estoque'!A:G,1,FALSE)),"",VLOOKUP(A2570,'Cadastro-Estoque'!A:G,3,FALSE))</f>
        <v/>
      </c>
    </row>
    <row r="2571" spans="5:8" ht="18.75" customHeight="1" x14ac:dyDescent="0.25">
      <c r="E2571" s="2" t="str">
        <f t="shared" si="40"/>
        <v/>
      </c>
      <c r="F2571" s="2" t="str">
        <f>IF(ISBLANK(A2571),"",IF(ISERROR(VLOOKUP(A2571,'Cadastro-Estoque'!A:G,1,FALSE)),"Produto não cadastrado",VLOOKUP(A2571,'Cadastro-Estoque'!A:G,4,FALSE)))</f>
        <v/>
      </c>
      <c r="G2571" s="2" t="str">
        <f>IF(ISBLANK(A2571),"",IF(ISERROR(VLOOKUP(A2571,'Cadastro-Estoque'!A:G,1,FALSE)),"Produto não cadastrado",VLOOKUP(A2571,'Cadastro-Estoque'!A:G,2,FALSE)))</f>
        <v/>
      </c>
      <c r="H2571" s="2" t="str">
        <f>IF(ISERROR(VLOOKUP(A2571,'Cadastro-Estoque'!A:G,1,FALSE)),"",VLOOKUP(A2571,'Cadastro-Estoque'!A:G,3,FALSE))</f>
        <v/>
      </c>
    </row>
    <row r="2572" spans="5:8" ht="18.75" customHeight="1" x14ac:dyDescent="0.25">
      <c r="E2572" s="2" t="str">
        <f t="shared" si="40"/>
        <v/>
      </c>
      <c r="F2572" s="2" t="str">
        <f>IF(ISBLANK(A2572),"",IF(ISERROR(VLOOKUP(A2572,'Cadastro-Estoque'!A:G,1,FALSE)),"Produto não cadastrado",VLOOKUP(A2572,'Cadastro-Estoque'!A:G,4,FALSE)))</f>
        <v/>
      </c>
      <c r="G2572" s="2" t="str">
        <f>IF(ISBLANK(A2572),"",IF(ISERROR(VLOOKUP(A2572,'Cadastro-Estoque'!A:G,1,FALSE)),"Produto não cadastrado",VLOOKUP(A2572,'Cadastro-Estoque'!A:G,2,FALSE)))</f>
        <v/>
      </c>
      <c r="H2572" s="2" t="str">
        <f>IF(ISERROR(VLOOKUP(A2572,'Cadastro-Estoque'!A:G,1,FALSE)),"",VLOOKUP(A2572,'Cadastro-Estoque'!A:G,3,FALSE))</f>
        <v/>
      </c>
    </row>
    <row r="2573" spans="5:8" ht="18.75" customHeight="1" x14ac:dyDescent="0.25">
      <c r="E2573" s="2" t="str">
        <f t="shared" si="40"/>
        <v/>
      </c>
      <c r="F2573" s="2" t="str">
        <f>IF(ISBLANK(A2573),"",IF(ISERROR(VLOOKUP(A2573,'Cadastro-Estoque'!A:G,1,FALSE)),"Produto não cadastrado",VLOOKUP(A2573,'Cadastro-Estoque'!A:G,4,FALSE)))</f>
        <v/>
      </c>
      <c r="G2573" s="2" t="str">
        <f>IF(ISBLANK(A2573),"",IF(ISERROR(VLOOKUP(A2573,'Cadastro-Estoque'!A:G,1,FALSE)),"Produto não cadastrado",VLOOKUP(A2573,'Cadastro-Estoque'!A:G,2,FALSE)))</f>
        <v/>
      </c>
      <c r="H2573" s="2" t="str">
        <f>IF(ISERROR(VLOOKUP(A2573,'Cadastro-Estoque'!A:G,1,FALSE)),"",VLOOKUP(A2573,'Cadastro-Estoque'!A:G,3,FALSE))</f>
        <v/>
      </c>
    </row>
    <row r="2574" spans="5:8" ht="18.75" customHeight="1" x14ac:dyDescent="0.25">
      <c r="E2574" s="2" t="str">
        <f t="shared" si="40"/>
        <v/>
      </c>
      <c r="F2574" s="2" t="str">
        <f>IF(ISBLANK(A2574),"",IF(ISERROR(VLOOKUP(A2574,'Cadastro-Estoque'!A:G,1,FALSE)),"Produto não cadastrado",VLOOKUP(A2574,'Cadastro-Estoque'!A:G,4,FALSE)))</f>
        <v/>
      </c>
      <c r="G2574" s="2" t="str">
        <f>IF(ISBLANK(A2574),"",IF(ISERROR(VLOOKUP(A2574,'Cadastro-Estoque'!A:G,1,FALSE)),"Produto não cadastrado",VLOOKUP(A2574,'Cadastro-Estoque'!A:G,2,FALSE)))</f>
        <v/>
      </c>
      <c r="H2574" s="2" t="str">
        <f>IF(ISERROR(VLOOKUP(A2574,'Cadastro-Estoque'!A:G,1,FALSE)),"",VLOOKUP(A2574,'Cadastro-Estoque'!A:G,3,FALSE))</f>
        <v/>
      </c>
    </row>
    <row r="2575" spans="5:8" ht="18.75" customHeight="1" x14ac:dyDescent="0.25">
      <c r="E2575" s="2" t="str">
        <f t="shared" si="40"/>
        <v/>
      </c>
      <c r="F2575" s="2" t="str">
        <f>IF(ISBLANK(A2575),"",IF(ISERROR(VLOOKUP(A2575,'Cadastro-Estoque'!A:G,1,FALSE)),"Produto não cadastrado",VLOOKUP(A2575,'Cadastro-Estoque'!A:G,4,FALSE)))</f>
        <v/>
      </c>
      <c r="G2575" s="2" t="str">
        <f>IF(ISBLANK(A2575),"",IF(ISERROR(VLOOKUP(A2575,'Cadastro-Estoque'!A:G,1,FALSE)),"Produto não cadastrado",VLOOKUP(A2575,'Cadastro-Estoque'!A:G,2,FALSE)))</f>
        <v/>
      </c>
      <c r="H2575" s="2" t="str">
        <f>IF(ISERROR(VLOOKUP(A2575,'Cadastro-Estoque'!A:G,1,FALSE)),"",VLOOKUP(A2575,'Cadastro-Estoque'!A:G,3,FALSE))</f>
        <v/>
      </c>
    </row>
    <row r="2576" spans="5:8" ht="18.75" customHeight="1" x14ac:dyDescent="0.25">
      <c r="E2576" s="2" t="str">
        <f t="shared" si="40"/>
        <v/>
      </c>
      <c r="F2576" s="2" t="str">
        <f>IF(ISBLANK(A2576),"",IF(ISERROR(VLOOKUP(A2576,'Cadastro-Estoque'!A:G,1,FALSE)),"Produto não cadastrado",VLOOKUP(A2576,'Cadastro-Estoque'!A:G,4,FALSE)))</f>
        <v/>
      </c>
      <c r="G2576" s="2" t="str">
        <f>IF(ISBLANK(A2576),"",IF(ISERROR(VLOOKUP(A2576,'Cadastro-Estoque'!A:G,1,FALSE)),"Produto não cadastrado",VLOOKUP(A2576,'Cadastro-Estoque'!A:G,2,FALSE)))</f>
        <v/>
      </c>
      <c r="H2576" s="2" t="str">
        <f>IF(ISERROR(VLOOKUP(A2576,'Cadastro-Estoque'!A:G,1,FALSE)),"",VLOOKUP(A2576,'Cadastro-Estoque'!A:G,3,FALSE))</f>
        <v/>
      </c>
    </row>
    <row r="2577" spans="5:8" ht="18.75" customHeight="1" x14ac:dyDescent="0.25">
      <c r="E2577" s="2" t="str">
        <f t="shared" si="40"/>
        <v/>
      </c>
      <c r="F2577" s="2" t="str">
        <f>IF(ISBLANK(A2577),"",IF(ISERROR(VLOOKUP(A2577,'Cadastro-Estoque'!A:G,1,FALSE)),"Produto não cadastrado",VLOOKUP(A2577,'Cadastro-Estoque'!A:G,4,FALSE)))</f>
        <v/>
      </c>
      <c r="G2577" s="2" t="str">
        <f>IF(ISBLANK(A2577),"",IF(ISERROR(VLOOKUP(A2577,'Cadastro-Estoque'!A:G,1,FALSE)),"Produto não cadastrado",VLOOKUP(A2577,'Cadastro-Estoque'!A:G,2,FALSE)))</f>
        <v/>
      </c>
      <c r="H2577" s="2" t="str">
        <f>IF(ISERROR(VLOOKUP(A2577,'Cadastro-Estoque'!A:G,1,FALSE)),"",VLOOKUP(A2577,'Cadastro-Estoque'!A:G,3,FALSE))</f>
        <v/>
      </c>
    </row>
    <row r="2578" spans="5:8" ht="18.75" customHeight="1" x14ac:dyDescent="0.25">
      <c r="E2578" s="2" t="str">
        <f t="shared" si="40"/>
        <v/>
      </c>
      <c r="F2578" s="2" t="str">
        <f>IF(ISBLANK(A2578),"",IF(ISERROR(VLOOKUP(A2578,'Cadastro-Estoque'!A:G,1,FALSE)),"Produto não cadastrado",VLOOKUP(A2578,'Cadastro-Estoque'!A:G,4,FALSE)))</f>
        <v/>
      </c>
      <c r="G2578" s="2" t="str">
        <f>IF(ISBLANK(A2578),"",IF(ISERROR(VLOOKUP(A2578,'Cadastro-Estoque'!A:G,1,FALSE)),"Produto não cadastrado",VLOOKUP(A2578,'Cadastro-Estoque'!A:G,2,FALSE)))</f>
        <v/>
      </c>
      <c r="H2578" s="2" t="str">
        <f>IF(ISERROR(VLOOKUP(A2578,'Cadastro-Estoque'!A:G,1,FALSE)),"",VLOOKUP(A2578,'Cadastro-Estoque'!A:G,3,FALSE))</f>
        <v/>
      </c>
    </row>
    <row r="2579" spans="5:8" ht="18.75" customHeight="1" x14ac:dyDescent="0.25">
      <c r="E2579" s="2" t="str">
        <f t="shared" si="40"/>
        <v/>
      </c>
      <c r="F2579" s="2" t="str">
        <f>IF(ISBLANK(A2579),"",IF(ISERROR(VLOOKUP(A2579,'Cadastro-Estoque'!A:G,1,FALSE)),"Produto não cadastrado",VLOOKUP(A2579,'Cadastro-Estoque'!A:G,4,FALSE)))</f>
        <v/>
      </c>
      <c r="G2579" s="2" t="str">
        <f>IF(ISBLANK(A2579),"",IF(ISERROR(VLOOKUP(A2579,'Cadastro-Estoque'!A:G,1,FALSE)),"Produto não cadastrado",VLOOKUP(A2579,'Cadastro-Estoque'!A:G,2,FALSE)))</f>
        <v/>
      </c>
      <c r="H2579" s="2" t="str">
        <f>IF(ISERROR(VLOOKUP(A2579,'Cadastro-Estoque'!A:G,1,FALSE)),"",VLOOKUP(A2579,'Cadastro-Estoque'!A:G,3,FALSE))</f>
        <v/>
      </c>
    </row>
    <row r="2580" spans="5:8" ht="18.75" customHeight="1" x14ac:dyDescent="0.25">
      <c r="E2580" s="2" t="str">
        <f t="shared" si="40"/>
        <v/>
      </c>
      <c r="F2580" s="2" t="str">
        <f>IF(ISBLANK(A2580),"",IF(ISERROR(VLOOKUP(A2580,'Cadastro-Estoque'!A:G,1,FALSE)),"Produto não cadastrado",VLOOKUP(A2580,'Cadastro-Estoque'!A:G,4,FALSE)))</f>
        <v/>
      </c>
      <c r="G2580" s="2" t="str">
        <f>IF(ISBLANK(A2580),"",IF(ISERROR(VLOOKUP(A2580,'Cadastro-Estoque'!A:G,1,FALSE)),"Produto não cadastrado",VLOOKUP(A2580,'Cadastro-Estoque'!A:G,2,FALSE)))</f>
        <v/>
      </c>
      <c r="H2580" s="2" t="str">
        <f>IF(ISERROR(VLOOKUP(A2580,'Cadastro-Estoque'!A:G,1,FALSE)),"",VLOOKUP(A2580,'Cadastro-Estoque'!A:G,3,FALSE))</f>
        <v/>
      </c>
    </row>
    <row r="2581" spans="5:8" ht="18.75" customHeight="1" x14ac:dyDescent="0.25">
      <c r="E2581" s="2" t="str">
        <f t="shared" si="40"/>
        <v/>
      </c>
      <c r="F2581" s="2" t="str">
        <f>IF(ISBLANK(A2581),"",IF(ISERROR(VLOOKUP(A2581,'Cadastro-Estoque'!A:G,1,FALSE)),"Produto não cadastrado",VLOOKUP(A2581,'Cadastro-Estoque'!A:G,4,FALSE)))</f>
        <v/>
      </c>
      <c r="G2581" s="2" t="str">
        <f>IF(ISBLANK(A2581),"",IF(ISERROR(VLOOKUP(A2581,'Cadastro-Estoque'!A:G,1,FALSE)),"Produto não cadastrado",VLOOKUP(A2581,'Cadastro-Estoque'!A:G,2,FALSE)))</f>
        <v/>
      </c>
      <c r="H2581" s="2" t="str">
        <f>IF(ISERROR(VLOOKUP(A2581,'Cadastro-Estoque'!A:G,1,FALSE)),"",VLOOKUP(A2581,'Cadastro-Estoque'!A:G,3,FALSE))</f>
        <v/>
      </c>
    </row>
    <row r="2582" spans="5:8" ht="18.75" customHeight="1" x14ac:dyDescent="0.25">
      <c r="E2582" s="2" t="str">
        <f t="shared" si="40"/>
        <v/>
      </c>
      <c r="F2582" s="2" t="str">
        <f>IF(ISBLANK(A2582),"",IF(ISERROR(VLOOKUP(A2582,'Cadastro-Estoque'!A:G,1,FALSE)),"Produto não cadastrado",VLOOKUP(A2582,'Cadastro-Estoque'!A:G,4,FALSE)))</f>
        <v/>
      </c>
      <c r="G2582" s="2" t="str">
        <f>IF(ISBLANK(A2582),"",IF(ISERROR(VLOOKUP(A2582,'Cadastro-Estoque'!A:G,1,FALSE)),"Produto não cadastrado",VLOOKUP(A2582,'Cadastro-Estoque'!A:G,2,FALSE)))</f>
        <v/>
      </c>
      <c r="H2582" s="2" t="str">
        <f>IF(ISERROR(VLOOKUP(A2582,'Cadastro-Estoque'!A:G,1,FALSE)),"",VLOOKUP(A2582,'Cadastro-Estoque'!A:G,3,FALSE))</f>
        <v/>
      </c>
    </row>
    <row r="2583" spans="5:8" ht="18.75" customHeight="1" x14ac:dyDescent="0.25">
      <c r="E2583" s="2" t="str">
        <f t="shared" si="40"/>
        <v/>
      </c>
      <c r="F2583" s="2" t="str">
        <f>IF(ISBLANK(A2583),"",IF(ISERROR(VLOOKUP(A2583,'Cadastro-Estoque'!A:G,1,FALSE)),"Produto não cadastrado",VLOOKUP(A2583,'Cadastro-Estoque'!A:G,4,FALSE)))</f>
        <v/>
      </c>
      <c r="G2583" s="2" t="str">
        <f>IF(ISBLANK(A2583),"",IF(ISERROR(VLOOKUP(A2583,'Cadastro-Estoque'!A:G,1,FALSE)),"Produto não cadastrado",VLOOKUP(A2583,'Cadastro-Estoque'!A:G,2,FALSE)))</f>
        <v/>
      </c>
      <c r="H2583" s="2" t="str">
        <f>IF(ISERROR(VLOOKUP(A2583,'Cadastro-Estoque'!A:G,1,FALSE)),"",VLOOKUP(A2583,'Cadastro-Estoque'!A:G,3,FALSE))</f>
        <v/>
      </c>
    </row>
    <row r="2584" spans="5:8" ht="18.75" customHeight="1" x14ac:dyDescent="0.25">
      <c r="E2584" s="2" t="str">
        <f t="shared" si="40"/>
        <v/>
      </c>
      <c r="F2584" s="2" t="str">
        <f>IF(ISBLANK(A2584),"",IF(ISERROR(VLOOKUP(A2584,'Cadastro-Estoque'!A:G,1,FALSE)),"Produto não cadastrado",VLOOKUP(A2584,'Cadastro-Estoque'!A:G,4,FALSE)))</f>
        <v/>
      </c>
      <c r="G2584" s="2" t="str">
        <f>IF(ISBLANK(A2584),"",IF(ISERROR(VLOOKUP(A2584,'Cadastro-Estoque'!A:G,1,FALSE)),"Produto não cadastrado",VLOOKUP(A2584,'Cadastro-Estoque'!A:G,2,FALSE)))</f>
        <v/>
      </c>
      <c r="H2584" s="2" t="str">
        <f>IF(ISERROR(VLOOKUP(A2584,'Cadastro-Estoque'!A:G,1,FALSE)),"",VLOOKUP(A2584,'Cadastro-Estoque'!A:G,3,FALSE))</f>
        <v/>
      </c>
    </row>
    <row r="2585" spans="5:8" ht="18.75" customHeight="1" x14ac:dyDescent="0.25">
      <c r="E2585" s="2" t="str">
        <f t="shared" si="40"/>
        <v/>
      </c>
      <c r="F2585" s="2" t="str">
        <f>IF(ISBLANK(A2585),"",IF(ISERROR(VLOOKUP(A2585,'Cadastro-Estoque'!A:G,1,FALSE)),"Produto não cadastrado",VLOOKUP(A2585,'Cadastro-Estoque'!A:G,4,FALSE)))</f>
        <v/>
      </c>
      <c r="G2585" s="2" t="str">
        <f>IF(ISBLANK(A2585),"",IF(ISERROR(VLOOKUP(A2585,'Cadastro-Estoque'!A:G,1,FALSE)),"Produto não cadastrado",VLOOKUP(A2585,'Cadastro-Estoque'!A:G,2,FALSE)))</f>
        <v/>
      </c>
      <c r="H2585" s="2" t="str">
        <f>IF(ISERROR(VLOOKUP(A2585,'Cadastro-Estoque'!A:G,1,FALSE)),"",VLOOKUP(A2585,'Cadastro-Estoque'!A:G,3,FALSE))</f>
        <v/>
      </c>
    </row>
    <row r="2586" spans="5:8" ht="18.75" customHeight="1" x14ac:dyDescent="0.25">
      <c r="E2586" s="2" t="str">
        <f t="shared" si="40"/>
        <v/>
      </c>
      <c r="F2586" s="2" t="str">
        <f>IF(ISBLANK(A2586),"",IF(ISERROR(VLOOKUP(A2586,'Cadastro-Estoque'!A:G,1,FALSE)),"Produto não cadastrado",VLOOKUP(A2586,'Cadastro-Estoque'!A:G,4,FALSE)))</f>
        <v/>
      </c>
      <c r="G2586" s="2" t="str">
        <f>IF(ISBLANK(A2586),"",IF(ISERROR(VLOOKUP(A2586,'Cadastro-Estoque'!A:G,1,FALSE)),"Produto não cadastrado",VLOOKUP(A2586,'Cadastro-Estoque'!A:G,2,FALSE)))</f>
        <v/>
      </c>
      <c r="H2586" s="2" t="str">
        <f>IF(ISERROR(VLOOKUP(A2586,'Cadastro-Estoque'!A:G,1,FALSE)),"",VLOOKUP(A2586,'Cadastro-Estoque'!A:G,3,FALSE))</f>
        <v/>
      </c>
    </row>
    <row r="2587" spans="5:8" ht="18.75" customHeight="1" x14ac:dyDescent="0.25">
      <c r="E2587" s="2" t="str">
        <f t="shared" si="40"/>
        <v/>
      </c>
      <c r="F2587" s="2" t="str">
        <f>IF(ISBLANK(A2587),"",IF(ISERROR(VLOOKUP(A2587,'Cadastro-Estoque'!A:G,1,FALSE)),"Produto não cadastrado",VLOOKUP(A2587,'Cadastro-Estoque'!A:G,4,FALSE)))</f>
        <v/>
      </c>
      <c r="G2587" s="2" t="str">
        <f>IF(ISBLANK(A2587),"",IF(ISERROR(VLOOKUP(A2587,'Cadastro-Estoque'!A:G,1,FALSE)),"Produto não cadastrado",VLOOKUP(A2587,'Cadastro-Estoque'!A:G,2,FALSE)))</f>
        <v/>
      </c>
      <c r="H2587" s="2" t="str">
        <f>IF(ISERROR(VLOOKUP(A2587,'Cadastro-Estoque'!A:G,1,FALSE)),"",VLOOKUP(A2587,'Cadastro-Estoque'!A:G,3,FALSE))</f>
        <v/>
      </c>
    </row>
    <row r="2588" spans="5:8" ht="18.75" customHeight="1" x14ac:dyDescent="0.25">
      <c r="E2588" s="2" t="str">
        <f t="shared" si="40"/>
        <v/>
      </c>
      <c r="F2588" s="2" t="str">
        <f>IF(ISBLANK(A2588),"",IF(ISERROR(VLOOKUP(A2588,'Cadastro-Estoque'!A:G,1,FALSE)),"Produto não cadastrado",VLOOKUP(A2588,'Cadastro-Estoque'!A:G,4,FALSE)))</f>
        <v/>
      </c>
      <c r="G2588" s="2" t="str">
        <f>IF(ISBLANK(A2588),"",IF(ISERROR(VLOOKUP(A2588,'Cadastro-Estoque'!A:G,1,FALSE)),"Produto não cadastrado",VLOOKUP(A2588,'Cadastro-Estoque'!A:G,2,FALSE)))</f>
        <v/>
      </c>
      <c r="H2588" s="2" t="str">
        <f>IF(ISERROR(VLOOKUP(A2588,'Cadastro-Estoque'!A:G,1,FALSE)),"",VLOOKUP(A2588,'Cadastro-Estoque'!A:G,3,FALSE))</f>
        <v/>
      </c>
    </row>
    <row r="2589" spans="5:8" ht="18.75" customHeight="1" x14ac:dyDescent="0.25">
      <c r="E2589" s="2" t="str">
        <f t="shared" si="40"/>
        <v/>
      </c>
      <c r="F2589" s="2" t="str">
        <f>IF(ISBLANK(A2589),"",IF(ISERROR(VLOOKUP(A2589,'Cadastro-Estoque'!A:G,1,FALSE)),"Produto não cadastrado",VLOOKUP(A2589,'Cadastro-Estoque'!A:G,4,FALSE)))</f>
        <v/>
      </c>
      <c r="G2589" s="2" t="str">
        <f>IF(ISBLANK(A2589),"",IF(ISERROR(VLOOKUP(A2589,'Cadastro-Estoque'!A:G,1,FALSE)),"Produto não cadastrado",VLOOKUP(A2589,'Cadastro-Estoque'!A:G,2,FALSE)))</f>
        <v/>
      </c>
      <c r="H2589" s="2" t="str">
        <f>IF(ISERROR(VLOOKUP(A2589,'Cadastro-Estoque'!A:G,1,FALSE)),"",VLOOKUP(A2589,'Cadastro-Estoque'!A:G,3,FALSE))</f>
        <v/>
      </c>
    </row>
    <row r="2590" spans="5:8" ht="18.75" customHeight="1" x14ac:dyDescent="0.25">
      <c r="E2590" s="2" t="str">
        <f t="shared" si="40"/>
        <v/>
      </c>
      <c r="F2590" s="2" t="str">
        <f>IF(ISBLANK(A2590),"",IF(ISERROR(VLOOKUP(A2590,'Cadastro-Estoque'!A:G,1,FALSE)),"Produto não cadastrado",VLOOKUP(A2590,'Cadastro-Estoque'!A:G,4,FALSE)))</f>
        <v/>
      </c>
      <c r="G2590" s="2" t="str">
        <f>IF(ISBLANK(A2590),"",IF(ISERROR(VLOOKUP(A2590,'Cadastro-Estoque'!A:G,1,FALSE)),"Produto não cadastrado",VLOOKUP(A2590,'Cadastro-Estoque'!A:G,2,FALSE)))</f>
        <v/>
      </c>
      <c r="H2590" s="2" t="str">
        <f>IF(ISERROR(VLOOKUP(A2590,'Cadastro-Estoque'!A:G,1,FALSE)),"",VLOOKUP(A2590,'Cadastro-Estoque'!A:G,3,FALSE))</f>
        <v/>
      </c>
    </row>
    <row r="2591" spans="5:8" ht="18.75" customHeight="1" x14ac:dyDescent="0.25">
      <c r="E2591" s="2" t="str">
        <f t="shared" si="40"/>
        <v/>
      </c>
      <c r="F2591" s="2" t="str">
        <f>IF(ISBLANK(A2591),"",IF(ISERROR(VLOOKUP(A2591,'Cadastro-Estoque'!A:G,1,FALSE)),"Produto não cadastrado",VLOOKUP(A2591,'Cadastro-Estoque'!A:G,4,FALSE)))</f>
        <v/>
      </c>
      <c r="G2591" s="2" t="str">
        <f>IF(ISBLANK(A2591),"",IF(ISERROR(VLOOKUP(A2591,'Cadastro-Estoque'!A:G,1,FALSE)),"Produto não cadastrado",VLOOKUP(A2591,'Cadastro-Estoque'!A:G,2,FALSE)))</f>
        <v/>
      </c>
      <c r="H2591" s="2" t="str">
        <f>IF(ISERROR(VLOOKUP(A2591,'Cadastro-Estoque'!A:G,1,FALSE)),"",VLOOKUP(A2591,'Cadastro-Estoque'!A:G,3,FALSE))</f>
        <v/>
      </c>
    </row>
    <row r="2592" spans="5:8" ht="18.75" customHeight="1" x14ac:dyDescent="0.25">
      <c r="E2592" s="2" t="str">
        <f t="shared" si="40"/>
        <v/>
      </c>
      <c r="F2592" s="2" t="str">
        <f>IF(ISBLANK(A2592),"",IF(ISERROR(VLOOKUP(A2592,'Cadastro-Estoque'!A:G,1,FALSE)),"Produto não cadastrado",VLOOKUP(A2592,'Cadastro-Estoque'!A:G,4,FALSE)))</f>
        <v/>
      </c>
      <c r="G2592" s="2" t="str">
        <f>IF(ISBLANK(A2592),"",IF(ISERROR(VLOOKUP(A2592,'Cadastro-Estoque'!A:G,1,FALSE)),"Produto não cadastrado",VLOOKUP(A2592,'Cadastro-Estoque'!A:G,2,FALSE)))</f>
        <v/>
      </c>
      <c r="H2592" s="2" t="str">
        <f>IF(ISERROR(VLOOKUP(A2592,'Cadastro-Estoque'!A:G,1,FALSE)),"",VLOOKUP(A2592,'Cadastro-Estoque'!A:G,3,FALSE))</f>
        <v/>
      </c>
    </row>
    <row r="2593" spans="5:8" ht="18.75" customHeight="1" x14ac:dyDescent="0.25">
      <c r="E2593" s="2" t="str">
        <f t="shared" si="40"/>
        <v/>
      </c>
      <c r="F2593" s="2" t="str">
        <f>IF(ISBLANK(A2593),"",IF(ISERROR(VLOOKUP(A2593,'Cadastro-Estoque'!A:G,1,FALSE)),"Produto não cadastrado",VLOOKUP(A2593,'Cadastro-Estoque'!A:G,4,FALSE)))</f>
        <v/>
      </c>
      <c r="G2593" s="2" t="str">
        <f>IF(ISBLANK(A2593),"",IF(ISERROR(VLOOKUP(A2593,'Cadastro-Estoque'!A:G,1,FALSE)),"Produto não cadastrado",VLOOKUP(A2593,'Cadastro-Estoque'!A:G,2,FALSE)))</f>
        <v/>
      </c>
      <c r="H2593" s="2" t="str">
        <f>IF(ISERROR(VLOOKUP(A2593,'Cadastro-Estoque'!A:G,1,FALSE)),"",VLOOKUP(A2593,'Cadastro-Estoque'!A:G,3,FALSE))</f>
        <v/>
      </c>
    </row>
    <row r="2594" spans="5:8" ht="18.75" customHeight="1" x14ac:dyDescent="0.25">
      <c r="E2594" s="2" t="str">
        <f t="shared" si="40"/>
        <v/>
      </c>
      <c r="F2594" s="2" t="str">
        <f>IF(ISBLANK(A2594),"",IF(ISERROR(VLOOKUP(A2594,'Cadastro-Estoque'!A:G,1,FALSE)),"Produto não cadastrado",VLOOKUP(A2594,'Cadastro-Estoque'!A:G,4,FALSE)))</f>
        <v/>
      </c>
      <c r="G2594" s="2" t="str">
        <f>IF(ISBLANK(A2594),"",IF(ISERROR(VLOOKUP(A2594,'Cadastro-Estoque'!A:G,1,FALSE)),"Produto não cadastrado",VLOOKUP(A2594,'Cadastro-Estoque'!A:G,2,FALSE)))</f>
        <v/>
      </c>
      <c r="H2594" s="2" t="str">
        <f>IF(ISERROR(VLOOKUP(A2594,'Cadastro-Estoque'!A:G,1,FALSE)),"",VLOOKUP(A2594,'Cadastro-Estoque'!A:G,3,FALSE))</f>
        <v/>
      </c>
    </row>
    <row r="2595" spans="5:8" ht="18.75" customHeight="1" x14ac:dyDescent="0.25">
      <c r="E2595" s="2" t="str">
        <f t="shared" si="40"/>
        <v/>
      </c>
      <c r="F2595" s="2" t="str">
        <f>IF(ISBLANK(A2595),"",IF(ISERROR(VLOOKUP(A2595,'Cadastro-Estoque'!A:G,1,FALSE)),"Produto não cadastrado",VLOOKUP(A2595,'Cadastro-Estoque'!A:G,4,FALSE)))</f>
        <v/>
      </c>
      <c r="G2595" s="2" t="str">
        <f>IF(ISBLANK(A2595),"",IF(ISERROR(VLOOKUP(A2595,'Cadastro-Estoque'!A:G,1,FALSE)),"Produto não cadastrado",VLOOKUP(A2595,'Cadastro-Estoque'!A:G,2,FALSE)))</f>
        <v/>
      </c>
      <c r="H2595" s="2" t="str">
        <f>IF(ISERROR(VLOOKUP(A2595,'Cadastro-Estoque'!A:G,1,FALSE)),"",VLOOKUP(A2595,'Cadastro-Estoque'!A:G,3,FALSE))</f>
        <v/>
      </c>
    </row>
    <row r="2596" spans="5:8" ht="18.75" customHeight="1" x14ac:dyDescent="0.25">
      <c r="E2596" s="2" t="str">
        <f t="shared" si="40"/>
        <v/>
      </c>
      <c r="F2596" s="2" t="str">
        <f>IF(ISBLANK(A2596),"",IF(ISERROR(VLOOKUP(A2596,'Cadastro-Estoque'!A:G,1,FALSE)),"Produto não cadastrado",VLOOKUP(A2596,'Cadastro-Estoque'!A:G,4,FALSE)))</f>
        <v/>
      </c>
      <c r="G2596" s="2" t="str">
        <f>IF(ISBLANK(A2596),"",IF(ISERROR(VLOOKUP(A2596,'Cadastro-Estoque'!A:G,1,FALSE)),"Produto não cadastrado",VLOOKUP(A2596,'Cadastro-Estoque'!A:G,2,FALSE)))</f>
        <v/>
      </c>
      <c r="H2596" s="2" t="str">
        <f>IF(ISERROR(VLOOKUP(A2596,'Cadastro-Estoque'!A:G,1,FALSE)),"",VLOOKUP(A2596,'Cadastro-Estoque'!A:G,3,FALSE))</f>
        <v/>
      </c>
    </row>
    <row r="2597" spans="5:8" ht="18.75" customHeight="1" x14ac:dyDescent="0.25">
      <c r="E2597" s="2" t="str">
        <f t="shared" si="40"/>
        <v/>
      </c>
      <c r="F2597" s="2" t="str">
        <f>IF(ISBLANK(A2597),"",IF(ISERROR(VLOOKUP(A2597,'Cadastro-Estoque'!A:G,1,FALSE)),"Produto não cadastrado",VLOOKUP(A2597,'Cadastro-Estoque'!A:G,4,FALSE)))</f>
        <v/>
      </c>
      <c r="G2597" s="2" t="str">
        <f>IF(ISBLANK(A2597),"",IF(ISERROR(VLOOKUP(A2597,'Cadastro-Estoque'!A:G,1,FALSE)),"Produto não cadastrado",VLOOKUP(A2597,'Cadastro-Estoque'!A:G,2,FALSE)))</f>
        <v/>
      </c>
      <c r="H2597" s="2" t="str">
        <f>IF(ISERROR(VLOOKUP(A2597,'Cadastro-Estoque'!A:G,1,FALSE)),"",VLOOKUP(A2597,'Cadastro-Estoque'!A:G,3,FALSE))</f>
        <v/>
      </c>
    </row>
    <row r="2598" spans="5:8" ht="18.75" customHeight="1" x14ac:dyDescent="0.25">
      <c r="E2598" s="2" t="str">
        <f t="shared" si="40"/>
        <v/>
      </c>
      <c r="F2598" s="2" t="str">
        <f>IF(ISBLANK(A2598),"",IF(ISERROR(VLOOKUP(A2598,'Cadastro-Estoque'!A:G,1,FALSE)),"Produto não cadastrado",VLOOKUP(A2598,'Cadastro-Estoque'!A:G,4,FALSE)))</f>
        <v/>
      </c>
      <c r="G2598" s="2" t="str">
        <f>IF(ISBLANK(A2598),"",IF(ISERROR(VLOOKUP(A2598,'Cadastro-Estoque'!A:G,1,FALSE)),"Produto não cadastrado",VLOOKUP(A2598,'Cadastro-Estoque'!A:G,2,FALSE)))</f>
        <v/>
      </c>
      <c r="H2598" s="2" t="str">
        <f>IF(ISERROR(VLOOKUP(A2598,'Cadastro-Estoque'!A:G,1,FALSE)),"",VLOOKUP(A2598,'Cadastro-Estoque'!A:G,3,FALSE))</f>
        <v/>
      </c>
    </row>
    <row r="2599" spans="5:8" ht="18.75" customHeight="1" x14ac:dyDescent="0.25">
      <c r="E2599" s="2" t="str">
        <f t="shared" si="40"/>
        <v/>
      </c>
      <c r="F2599" s="2" t="str">
        <f>IF(ISBLANK(A2599),"",IF(ISERROR(VLOOKUP(A2599,'Cadastro-Estoque'!A:G,1,FALSE)),"Produto não cadastrado",VLOOKUP(A2599,'Cadastro-Estoque'!A:G,4,FALSE)))</f>
        <v/>
      </c>
      <c r="G2599" s="2" t="str">
        <f>IF(ISBLANK(A2599),"",IF(ISERROR(VLOOKUP(A2599,'Cadastro-Estoque'!A:G,1,FALSE)),"Produto não cadastrado",VLOOKUP(A2599,'Cadastro-Estoque'!A:G,2,FALSE)))</f>
        <v/>
      </c>
      <c r="H2599" s="2" t="str">
        <f>IF(ISERROR(VLOOKUP(A2599,'Cadastro-Estoque'!A:G,1,FALSE)),"",VLOOKUP(A2599,'Cadastro-Estoque'!A:G,3,FALSE))</f>
        <v/>
      </c>
    </row>
    <row r="2600" spans="5:8" ht="18.75" customHeight="1" x14ac:dyDescent="0.25">
      <c r="E2600" s="2" t="str">
        <f t="shared" si="40"/>
        <v/>
      </c>
      <c r="F2600" s="2" t="str">
        <f>IF(ISBLANK(A2600),"",IF(ISERROR(VLOOKUP(A2600,'Cadastro-Estoque'!A:G,1,FALSE)),"Produto não cadastrado",VLOOKUP(A2600,'Cadastro-Estoque'!A:G,4,FALSE)))</f>
        <v/>
      </c>
      <c r="G2600" s="2" t="str">
        <f>IF(ISBLANK(A2600),"",IF(ISERROR(VLOOKUP(A2600,'Cadastro-Estoque'!A:G,1,FALSE)),"Produto não cadastrado",VLOOKUP(A2600,'Cadastro-Estoque'!A:G,2,FALSE)))</f>
        <v/>
      </c>
      <c r="H2600" s="2" t="str">
        <f>IF(ISERROR(VLOOKUP(A2600,'Cadastro-Estoque'!A:G,1,FALSE)),"",VLOOKUP(A2600,'Cadastro-Estoque'!A:G,3,FALSE))</f>
        <v/>
      </c>
    </row>
    <row r="2601" spans="5:8" ht="18.75" customHeight="1" x14ac:dyDescent="0.25">
      <c r="E2601" s="2" t="str">
        <f t="shared" si="40"/>
        <v/>
      </c>
      <c r="F2601" s="2" t="str">
        <f>IF(ISBLANK(A2601),"",IF(ISERROR(VLOOKUP(A2601,'Cadastro-Estoque'!A:G,1,FALSE)),"Produto não cadastrado",VLOOKUP(A2601,'Cadastro-Estoque'!A:G,4,FALSE)))</f>
        <v/>
      </c>
      <c r="G2601" s="2" t="str">
        <f>IF(ISBLANK(A2601),"",IF(ISERROR(VLOOKUP(A2601,'Cadastro-Estoque'!A:G,1,FALSE)),"Produto não cadastrado",VLOOKUP(A2601,'Cadastro-Estoque'!A:G,2,FALSE)))</f>
        <v/>
      </c>
      <c r="H2601" s="2" t="str">
        <f>IF(ISERROR(VLOOKUP(A2601,'Cadastro-Estoque'!A:G,1,FALSE)),"",VLOOKUP(A2601,'Cadastro-Estoque'!A:G,3,FALSE))</f>
        <v/>
      </c>
    </row>
    <row r="2602" spans="5:8" ht="18.75" customHeight="1" x14ac:dyDescent="0.25">
      <c r="E2602" s="2" t="str">
        <f t="shared" si="40"/>
        <v/>
      </c>
      <c r="F2602" s="2" t="str">
        <f>IF(ISBLANK(A2602),"",IF(ISERROR(VLOOKUP(A2602,'Cadastro-Estoque'!A:G,1,FALSE)),"Produto não cadastrado",VLOOKUP(A2602,'Cadastro-Estoque'!A:G,4,FALSE)))</f>
        <v/>
      </c>
      <c r="G2602" s="2" t="str">
        <f>IF(ISBLANK(A2602),"",IF(ISERROR(VLOOKUP(A2602,'Cadastro-Estoque'!A:G,1,FALSE)),"Produto não cadastrado",VLOOKUP(A2602,'Cadastro-Estoque'!A:G,2,FALSE)))</f>
        <v/>
      </c>
      <c r="H2602" s="2" t="str">
        <f>IF(ISERROR(VLOOKUP(A2602,'Cadastro-Estoque'!A:G,1,FALSE)),"",VLOOKUP(A2602,'Cadastro-Estoque'!A:G,3,FALSE))</f>
        <v/>
      </c>
    </row>
    <row r="2603" spans="5:8" ht="18.75" customHeight="1" x14ac:dyDescent="0.25">
      <c r="E2603" s="2" t="str">
        <f t="shared" si="40"/>
        <v/>
      </c>
      <c r="F2603" s="2" t="str">
        <f>IF(ISBLANK(A2603),"",IF(ISERROR(VLOOKUP(A2603,'Cadastro-Estoque'!A:G,1,FALSE)),"Produto não cadastrado",VLOOKUP(A2603,'Cadastro-Estoque'!A:G,4,FALSE)))</f>
        <v/>
      </c>
      <c r="G2603" s="2" t="str">
        <f>IF(ISBLANK(A2603),"",IF(ISERROR(VLOOKUP(A2603,'Cadastro-Estoque'!A:G,1,FALSE)),"Produto não cadastrado",VLOOKUP(A2603,'Cadastro-Estoque'!A:G,2,FALSE)))</f>
        <v/>
      </c>
      <c r="H2603" s="2" t="str">
        <f>IF(ISERROR(VLOOKUP(A2603,'Cadastro-Estoque'!A:G,1,FALSE)),"",VLOOKUP(A2603,'Cadastro-Estoque'!A:G,3,FALSE))</f>
        <v/>
      </c>
    </row>
    <row r="2604" spans="5:8" ht="18.75" customHeight="1" x14ac:dyDescent="0.25">
      <c r="E2604" s="2" t="str">
        <f t="shared" si="40"/>
        <v/>
      </c>
      <c r="F2604" s="2" t="str">
        <f>IF(ISBLANK(A2604),"",IF(ISERROR(VLOOKUP(A2604,'Cadastro-Estoque'!A:G,1,FALSE)),"Produto não cadastrado",VLOOKUP(A2604,'Cadastro-Estoque'!A:G,4,FALSE)))</f>
        <v/>
      </c>
      <c r="G2604" s="2" t="str">
        <f>IF(ISBLANK(A2604),"",IF(ISERROR(VLOOKUP(A2604,'Cadastro-Estoque'!A:G,1,FALSE)),"Produto não cadastrado",VLOOKUP(A2604,'Cadastro-Estoque'!A:G,2,FALSE)))</f>
        <v/>
      </c>
      <c r="H2604" s="2" t="str">
        <f>IF(ISERROR(VLOOKUP(A2604,'Cadastro-Estoque'!A:G,1,FALSE)),"",VLOOKUP(A2604,'Cadastro-Estoque'!A:G,3,FALSE))</f>
        <v/>
      </c>
    </row>
    <row r="2605" spans="5:8" ht="18.75" customHeight="1" x14ac:dyDescent="0.25">
      <c r="E2605" s="2" t="str">
        <f t="shared" si="40"/>
        <v/>
      </c>
      <c r="F2605" s="2" t="str">
        <f>IF(ISBLANK(A2605),"",IF(ISERROR(VLOOKUP(A2605,'Cadastro-Estoque'!A:G,1,FALSE)),"Produto não cadastrado",VLOOKUP(A2605,'Cadastro-Estoque'!A:G,4,FALSE)))</f>
        <v/>
      </c>
      <c r="G2605" s="2" t="str">
        <f>IF(ISBLANK(A2605),"",IF(ISERROR(VLOOKUP(A2605,'Cadastro-Estoque'!A:G,1,FALSE)),"Produto não cadastrado",VLOOKUP(A2605,'Cadastro-Estoque'!A:G,2,FALSE)))</f>
        <v/>
      </c>
      <c r="H2605" s="2" t="str">
        <f>IF(ISERROR(VLOOKUP(A2605,'Cadastro-Estoque'!A:G,1,FALSE)),"",VLOOKUP(A2605,'Cadastro-Estoque'!A:G,3,FALSE))</f>
        <v/>
      </c>
    </row>
    <row r="2606" spans="5:8" ht="18.75" customHeight="1" x14ac:dyDescent="0.25">
      <c r="E2606" s="2" t="str">
        <f t="shared" si="40"/>
        <v/>
      </c>
      <c r="F2606" s="2" t="str">
        <f>IF(ISBLANK(A2606),"",IF(ISERROR(VLOOKUP(A2606,'Cadastro-Estoque'!A:G,1,FALSE)),"Produto não cadastrado",VLOOKUP(A2606,'Cadastro-Estoque'!A:G,4,FALSE)))</f>
        <v/>
      </c>
      <c r="G2606" s="2" t="str">
        <f>IF(ISBLANK(A2606),"",IF(ISERROR(VLOOKUP(A2606,'Cadastro-Estoque'!A:G,1,FALSE)),"Produto não cadastrado",VLOOKUP(A2606,'Cadastro-Estoque'!A:G,2,FALSE)))</f>
        <v/>
      </c>
      <c r="H2606" s="2" t="str">
        <f>IF(ISERROR(VLOOKUP(A2606,'Cadastro-Estoque'!A:G,1,FALSE)),"",VLOOKUP(A2606,'Cadastro-Estoque'!A:G,3,FALSE))</f>
        <v/>
      </c>
    </row>
    <row r="2607" spans="5:8" ht="18.75" customHeight="1" x14ac:dyDescent="0.25">
      <c r="E2607" s="2" t="str">
        <f t="shared" si="40"/>
        <v/>
      </c>
      <c r="F2607" s="2" t="str">
        <f>IF(ISBLANK(A2607),"",IF(ISERROR(VLOOKUP(A2607,'Cadastro-Estoque'!A:G,1,FALSE)),"Produto não cadastrado",VLOOKUP(A2607,'Cadastro-Estoque'!A:G,4,FALSE)))</f>
        <v/>
      </c>
      <c r="G2607" s="2" t="str">
        <f>IF(ISBLANK(A2607),"",IF(ISERROR(VLOOKUP(A2607,'Cadastro-Estoque'!A:G,1,FALSE)),"Produto não cadastrado",VLOOKUP(A2607,'Cadastro-Estoque'!A:G,2,FALSE)))</f>
        <v/>
      </c>
      <c r="H2607" s="2" t="str">
        <f>IF(ISERROR(VLOOKUP(A2607,'Cadastro-Estoque'!A:G,1,FALSE)),"",VLOOKUP(A2607,'Cadastro-Estoque'!A:G,3,FALSE))</f>
        <v/>
      </c>
    </row>
    <row r="2608" spans="5:8" ht="18.75" customHeight="1" x14ac:dyDescent="0.25">
      <c r="E2608" s="2" t="str">
        <f t="shared" si="40"/>
        <v/>
      </c>
      <c r="F2608" s="2" t="str">
        <f>IF(ISBLANK(A2608),"",IF(ISERROR(VLOOKUP(A2608,'Cadastro-Estoque'!A:G,1,FALSE)),"Produto não cadastrado",VLOOKUP(A2608,'Cadastro-Estoque'!A:G,4,FALSE)))</f>
        <v/>
      </c>
      <c r="G2608" s="2" t="str">
        <f>IF(ISBLANK(A2608),"",IF(ISERROR(VLOOKUP(A2608,'Cadastro-Estoque'!A:G,1,FALSE)),"Produto não cadastrado",VLOOKUP(A2608,'Cadastro-Estoque'!A:G,2,FALSE)))</f>
        <v/>
      </c>
      <c r="H2608" s="2" t="str">
        <f>IF(ISERROR(VLOOKUP(A2608,'Cadastro-Estoque'!A:G,1,FALSE)),"",VLOOKUP(A2608,'Cadastro-Estoque'!A:G,3,FALSE))</f>
        <v/>
      </c>
    </row>
    <row r="2609" spans="5:8" ht="18.75" customHeight="1" x14ac:dyDescent="0.25">
      <c r="E2609" s="2" t="str">
        <f t="shared" si="40"/>
        <v/>
      </c>
      <c r="F2609" s="2" t="str">
        <f>IF(ISBLANK(A2609),"",IF(ISERROR(VLOOKUP(A2609,'Cadastro-Estoque'!A:G,1,FALSE)),"Produto não cadastrado",VLOOKUP(A2609,'Cadastro-Estoque'!A:G,4,FALSE)))</f>
        <v/>
      </c>
      <c r="G2609" s="2" t="str">
        <f>IF(ISBLANK(A2609),"",IF(ISERROR(VLOOKUP(A2609,'Cadastro-Estoque'!A:G,1,FALSE)),"Produto não cadastrado",VLOOKUP(A2609,'Cadastro-Estoque'!A:G,2,FALSE)))</f>
        <v/>
      </c>
      <c r="H2609" s="2" t="str">
        <f>IF(ISERROR(VLOOKUP(A2609,'Cadastro-Estoque'!A:G,1,FALSE)),"",VLOOKUP(A2609,'Cadastro-Estoque'!A:G,3,FALSE))</f>
        <v/>
      </c>
    </row>
    <row r="2610" spans="5:8" ht="18.75" customHeight="1" x14ac:dyDescent="0.25">
      <c r="E2610" s="2" t="str">
        <f t="shared" si="40"/>
        <v/>
      </c>
      <c r="F2610" s="2" t="str">
        <f>IF(ISBLANK(A2610),"",IF(ISERROR(VLOOKUP(A2610,'Cadastro-Estoque'!A:G,1,FALSE)),"Produto não cadastrado",VLOOKUP(A2610,'Cadastro-Estoque'!A:G,4,FALSE)))</f>
        <v/>
      </c>
      <c r="G2610" s="2" t="str">
        <f>IF(ISBLANK(A2610),"",IF(ISERROR(VLOOKUP(A2610,'Cadastro-Estoque'!A:G,1,FALSE)),"Produto não cadastrado",VLOOKUP(A2610,'Cadastro-Estoque'!A:G,2,FALSE)))</f>
        <v/>
      </c>
      <c r="H2610" s="2" t="str">
        <f>IF(ISERROR(VLOOKUP(A2610,'Cadastro-Estoque'!A:G,1,FALSE)),"",VLOOKUP(A2610,'Cadastro-Estoque'!A:G,3,FALSE))</f>
        <v/>
      </c>
    </row>
    <row r="2611" spans="5:8" ht="18.75" customHeight="1" x14ac:dyDescent="0.25">
      <c r="E2611" s="2" t="str">
        <f t="shared" si="40"/>
        <v/>
      </c>
      <c r="F2611" s="2" t="str">
        <f>IF(ISBLANK(A2611),"",IF(ISERROR(VLOOKUP(A2611,'Cadastro-Estoque'!A:G,1,FALSE)),"Produto não cadastrado",VLOOKUP(A2611,'Cadastro-Estoque'!A:G,4,FALSE)))</f>
        <v/>
      </c>
      <c r="G2611" s="2" t="str">
        <f>IF(ISBLANK(A2611),"",IF(ISERROR(VLOOKUP(A2611,'Cadastro-Estoque'!A:G,1,FALSE)),"Produto não cadastrado",VLOOKUP(A2611,'Cadastro-Estoque'!A:G,2,FALSE)))</f>
        <v/>
      </c>
      <c r="H2611" s="2" t="str">
        <f>IF(ISERROR(VLOOKUP(A2611,'Cadastro-Estoque'!A:G,1,FALSE)),"",VLOOKUP(A2611,'Cadastro-Estoque'!A:G,3,FALSE))</f>
        <v/>
      </c>
    </row>
    <row r="2612" spans="5:8" ht="18.75" customHeight="1" x14ac:dyDescent="0.25">
      <c r="E2612" s="2" t="str">
        <f t="shared" si="40"/>
        <v/>
      </c>
      <c r="F2612" s="2" t="str">
        <f>IF(ISBLANK(A2612),"",IF(ISERROR(VLOOKUP(A2612,'Cadastro-Estoque'!A:G,1,FALSE)),"Produto não cadastrado",VLOOKUP(A2612,'Cadastro-Estoque'!A:G,4,FALSE)))</f>
        <v/>
      </c>
      <c r="G2612" s="2" t="str">
        <f>IF(ISBLANK(A2612),"",IF(ISERROR(VLOOKUP(A2612,'Cadastro-Estoque'!A:G,1,FALSE)),"Produto não cadastrado",VLOOKUP(A2612,'Cadastro-Estoque'!A:G,2,FALSE)))</f>
        <v/>
      </c>
      <c r="H2612" s="2" t="str">
        <f>IF(ISERROR(VLOOKUP(A2612,'Cadastro-Estoque'!A:G,1,FALSE)),"",VLOOKUP(A2612,'Cadastro-Estoque'!A:G,3,FALSE))</f>
        <v/>
      </c>
    </row>
    <row r="2613" spans="5:8" ht="18.75" customHeight="1" x14ac:dyDescent="0.25">
      <c r="E2613" s="2" t="str">
        <f t="shared" si="40"/>
        <v/>
      </c>
      <c r="F2613" s="2" t="str">
        <f>IF(ISBLANK(A2613),"",IF(ISERROR(VLOOKUP(A2613,'Cadastro-Estoque'!A:G,1,FALSE)),"Produto não cadastrado",VLOOKUP(A2613,'Cadastro-Estoque'!A:G,4,FALSE)))</f>
        <v/>
      </c>
      <c r="G2613" s="2" t="str">
        <f>IF(ISBLANK(A2613),"",IF(ISERROR(VLOOKUP(A2613,'Cadastro-Estoque'!A:G,1,FALSE)),"Produto não cadastrado",VLOOKUP(A2613,'Cadastro-Estoque'!A:G,2,FALSE)))</f>
        <v/>
      </c>
      <c r="H2613" s="2" t="str">
        <f>IF(ISERROR(VLOOKUP(A2613,'Cadastro-Estoque'!A:G,1,FALSE)),"",VLOOKUP(A2613,'Cadastro-Estoque'!A:G,3,FALSE))</f>
        <v/>
      </c>
    </row>
    <row r="2614" spans="5:8" ht="18.75" customHeight="1" x14ac:dyDescent="0.25">
      <c r="E2614" s="2" t="str">
        <f t="shared" si="40"/>
        <v/>
      </c>
      <c r="F2614" s="2" t="str">
        <f>IF(ISBLANK(A2614),"",IF(ISERROR(VLOOKUP(A2614,'Cadastro-Estoque'!A:G,1,FALSE)),"Produto não cadastrado",VLOOKUP(A2614,'Cadastro-Estoque'!A:G,4,FALSE)))</f>
        <v/>
      </c>
      <c r="G2614" s="2" t="str">
        <f>IF(ISBLANK(A2614),"",IF(ISERROR(VLOOKUP(A2614,'Cadastro-Estoque'!A:G,1,FALSE)),"Produto não cadastrado",VLOOKUP(A2614,'Cadastro-Estoque'!A:G,2,FALSE)))</f>
        <v/>
      </c>
      <c r="H2614" s="2" t="str">
        <f>IF(ISERROR(VLOOKUP(A2614,'Cadastro-Estoque'!A:G,1,FALSE)),"",VLOOKUP(A2614,'Cadastro-Estoque'!A:G,3,FALSE))</f>
        <v/>
      </c>
    </row>
    <row r="2615" spans="5:8" ht="18.75" customHeight="1" x14ac:dyDescent="0.25">
      <c r="E2615" s="2" t="str">
        <f t="shared" si="40"/>
        <v/>
      </c>
      <c r="F2615" s="2" t="str">
        <f>IF(ISBLANK(A2615),"",IF(ISERROR(VLOOKUP(A2615,'Cadastro-Estoque'!A:G,1,FALSE)),"Produto não cadastrado",VLOOKUP(A2615,'Cadastro-Estoque'!A:G,4,FALSE)))</f>
        <v/>
      </c>
      <c r="G2615" s="2" t="str">
        <f>IF(ISBLANK(A2615),"",IF(ISERROR(VLOOKUP(A2615,'Cadastro-Estoque'!A:G,1,FALSE)),"Produto não cadastrado",VLOOKUP(A2615,'Cadastro-Estoque'!A:G,2,FALSE)))</f>
        <v/>
      </c>
      <c r="H2615" s="2" t="str">
        <f>IF(ISERROR(VLOOKUP(A2615,'Cadastro-Estoque'!A:G,1,FALSE)),"",VLOOKUP(A2615,'Cadastro-Estoque'!A:G,3,FALSE))</f>
        <v/>
      </c>
    </row>
    <row r="2616" spans="5:8" ht="18.75" customHeight="1" x14ac:dyDescent="0.25">
      <c r="E2616" s="2" t="str">
        <f t="shared" si="40"/>
        <v/>
      </c>
      <c r="F2616" s="2" t="str">
        <f>IF(ISBLANK(A2616),"",IF(ISERROR(VLOOKUP(A2616,'Cadastro-Estoque'!A:G,1,FALSE)),"Produto não cadastrado",VLOOKUP(A2616,'Cadastro-Estoque'!A:G,4,FALSE)))</f>
        <v/>
      </c>
      <c r="G2616" s="2" t="str">
        <f>IF(ISBLANK(A2616),"",IF(ISERROR(VLOOKUP(A2616,'Cadastro-Estoque'!A:G,1,FALSE)),"Produto não cadastrado",VLOOKUP(A2616,'Cadastro-Estoque'!A:G,2,FALSE)))</f>
        <v/>
      </c>
      <c r="H2616" s="2" t="str">
        <f>IF(ISERROR(VLOOKUP(A2616,'Cadastro-Estoque'!A:G,1,FALSE)),"",VLOOKUP(A2616,'Cadastro-Estoque'!A:G,3,FALSE))</f>
        <v/>
      </c>
    </row>
    <row r="2617" spans="5:8" ht="18.75" customHeight="1" x14ac:dyDescent="0.25">
      <c r="E2617" s="2" t="str">
        <f t="shared" si="40"/>
        <v/>
      </c>
      <c r="F2617" s="2" t="str">
        <f>IF(ISBLANK(A2617),"",IF(ISERROR(VLOOKUP(A2617,'Cadastro-Estoque'!A:G,1,FALSE)),"Produto não cadastrado",VLOOKUP(A2617,'Cadastro-Estoque'!A:G,4,FALSE)))</f>
        <v/>
      </c>
      <c r="G2617" s="2" t="str">
        <f>IF(ISBLANK(A2617),"",IF(ISERROR(VLOOKUP(A2617,'Cadastro-Estoque'!A:G,1,FALSE)),"Produto não cadastrado",VLOOKUP(A2617,'Cadastro-Estoque'!A:G,2,FALSE)))</f>
        <v/>
      </c>
      <c r="H2617" s="2" t="str">
        <f>IF(ISERROR(VLOOKUP(A2617,'Cadastro-Estoque'!A:G,1,FALSE)),"",VLOOKUP(A2617,'Cadastro-Estoque'!A:G,3,FALSE))</f>
        <v/>
      </c>
    </row>
    <row r="2618" spans="5:8" ht="18.75" customHeight="1" x14ac:dyDescent="0.25">
      <c r="E2618" s="2" t="str">
        <f t="shared" si="40"/>
        <v/>
      </c>
      <c r="F2618" s="2" t="str">
        <f>IF(ISBLANK(A2618),"",IF(ISERROR(VLOOKUP(A2618,'Cadastro-Estoque'!A:G,1,FALSE)),"Produto não cadastrado",VLOOKUP(A2618,'Cadastro-Estoque'!A:G,4,FALSE)))</f>
        <v/>
      </c>
      <c r="G2618" s="2" t="str">
        <f>IF(ISBLANK(A2618),"",IF(ISERROR(VLOOKUP(A2618,'Cadastro-Estoque'!A:G,1,FALSE)),"Produto não cadastrado",VLOOKUP(A2618,'Cadastro-Estoque'!A:G,2,FALSE)))</f>
        <v/>
      </c>
      <c r="H2618" s="2" t="str">
        <f>IF(ISERROR(VLOOKUP(A2618,'Cadastro-Estoque'!A:G,1,FALSE)),"",VLOOKUP(A2618,'Cadastro-Estoque'!A:G,3,FALSE))</f>
        <v/>
      </c>
    </row>
    <row r="2619" spans="5:8" ht="18.75" customHeight="1" x14ac:dyDescent="0.25">
      <c r="E2619" s="2" t="str">
        <f t="shared" si="40"/>
        <v/>
      </c>
      <c r="F2619" s="2" t="str">
        <f>IF(ISBLANK(A2619),"",IF(ISERROR(VLOOKUP(A2619,'Cadastro-Estoque'!A:G,1,FALSE)),"Produto não cadastrado",VLOOKUP(A2619,'Cadastro-Estoque'!A:G,4,FALSE)))</f>
        <v/>
      </c>
      <c r="G2619" s="2" t="str">
        <f>IF(ISBLANK(A2619),"",IF(ISERROR(VLOOKUP(A2619,'Cadastro-Estoque'!A:G,1,FALSE)),"Produto não cadastrado",VLOOKUP(A2619,'Cadastro-Estoque'!A:G,2,FALSE)))</f>
        <v/>
      </c>
      <c r="H2619" s="2" t="str">
        <f>IF(ISERROR(VLOOKUP(A2619,'Cadastro-Estoque'!A:G,1,FALSE)),"",VLOOKUP(A2619,'Cadastro-Estoque'!A:G,3,FALSE))</f>
        <v/>
      </c>
    </row>
    <row r="2620" spans="5:8" ht="18.75" customHeight="1" x14ac:dyDescent="0.25">
      <c r="E2620" s="2" t="str">
        <f t="shared" si="40"/>
        <v/>
      </c>
      <c r="F2620" s="2" t="str">
        <f>IF(ISBLANK(A2620),"",IF(ISERROR(VLOOKUP(A2620,'Cadastro-Estoque'!A:G,1,FALSE)),"Produto não cadastrado",VLOOKUP(A2620,'Cadastro-Estoque'!A:G,4,FALSE)))</f>
        <v/>
      </c>
      <c r="G2620" s="2" t="str">
        <f>IF(ISBLANK(A2620),"",IF(ISERROR(VLOOKUP(A2620,'Cadastro-Estoque'!A:G,1,FALSE)),"Produto não cadastrado",VLOOKUP(A2620,'Cadastro-Estoque'!A:G,2,FALSE)))</f>
        <v/>
      </c>
      <c r="H2620" s="2" t="str">
        <f>IF(ISERROR(VLOOKUP(A2620,'Cadastro-Estoque'!A:G,1,FALSE)),"",VLOOKUP(A2620,'Cadastro-Estoque'!A:G,3,FALSE))</f>
        <v/>
      </c>
    </row>
    <row r="2621" spans="5:8" ht="18.75" customHeight="1" x14ac:dyDescent="0.25">
      <c r="E2621" s="2" t="str">
        <f t="shared" si="40"/>
        <v/>
      </c>
      <c r="F2621" s="2" t="str">
        <f>IF(ISBLANK(A2621),"",IF(ISERROR(VLOOKUP(A2621,'Cadastro-Estoque'!A:G,1,FALSE)),"Produto não cadastrado",VLOOKUP(A2621,'Cadastro-Estoque'!A:G,4,FALSE)))</f>
        <v/>
      </c>
      <c r="G2621" s="2" t="str">
        <f>IF(ISBLANK(A2621),"",IF(ISERROR(VLOOKUP(A2621,'Cadastro-Estoque'!A:G,1,FALSE)),"Produto não cadastrado",VLOOKUP(A2621,'Cadastro-Estoque'!A:G,2,FALSE)))</f>
        <v/>
      </c>
      <c r="H2621" s="2" t="str">
        <f>IF(ISERROR(VLOOKUP(A2621,'Cadastro-Estoque'!A:G,1,FALSE)),"",VLOOKUP(A2621,'Cadastro-Estoque'!A:G,3,FALSE))</f>
        <v/>
      </c>
    </row>
    <row r="2622" spans="5:8" ht="18.75" customHeight="1" x14ac:dyDescent="0.25">
      <c r="E2622" s="2" t="str">
        <f t="shared" si="40"/>
        <v/>
      </c>
      <c r="F2622" s="2" t="str">
        <f>IF(ISBLANK(A2622),"",IF(ISERROR(VLOOKUP(A2622,'Cadastro-Estoque'!A:G,1,FALSE)),"Produto não cadastrado",VLOOKUP(A2622,'Cadastro-Estoque'!A:G,4,FALSE)))</f>
        <v/>
      </c>
      <c r="G2622" s="2" t="str">
        <f>IF(ISBLANK(A2622),"",IF(ISERROR(VLOOKUP(A2622,'Cadastro-Estoque'!A:G,1,FALSE)),"Produto não cadastrado",VLOOKUP(A2622,'Cadastro-Estoque'!A:G,2,FALSE)))</f>
        <v/>
      </c>
      <c r="H2622" s="2" t="str">
        <f>IF(ISERROR(VLOOKUP(A2622,'Cadastro-Estoque'!A:G,1,FALSE)),"",VLOOKUP(A2622,'Cadastro-Estoque'!A:G,3,FALSE))</f>
        <v/>
      </c>
    </row>
    <row r="2623" spans="5:8" ht="18.75" customHeight="1" x14ac:dyDescent="0.25">
      <c r="E2623" s="2" t="str">
        <f t="shared" si="40"/>
        <v/>
      </c>
      <c r="F2623" s="2" t="str">
        <f>IF(ISBLANK(A2623),"",IF(ISERROR(VLOOKUP(A2623,'Cadastro-Estoque'!A:G,1,FALSE)),"Produto não cadastrado",VLOOKUP(A2623,'Cadastro-Estoque'!A:G,4,FALSE)))</f>
        <v/>
      </c>
      <c r="G2623" s="2" t="str">
        <f>IF(ISBLANK(A2623),"",IF(ISERROR(VLOOKUP(A2623,'Cadastro-Estoque'!A:G,1,FALSE)),"Produto não cadastrado",VLOOKUP(A2623,'Cadastro-Estoque'!A:G,2,FALSE)))</f>
        <v/>
      </c>
      <c r="H2623" s="2" t="str">
        <f>IF(ISERROR(VLOOKUP(A2623,'Cadastro-Estoque'!A:G,1,FALSE)),"",VLOOKUP(A2623,'Cadastro-Estoque'!A:G,3,FALSE))</f>
        <v/>
      </c>
    </row>
    <row r="2624" spans="5:8" ht="18.75" customHeight="1" x14ac:dyDescent="0.25">
      <c r="E2624" s="2" t="str">
        <f t="shared" si="40"/>
        <v/>
      </c>
      <c r="F2624" s="2" t="str">
        <f>IF(ISBLANK(A2624),"",IF(ISERROR(VLOOKUP(A2624,'Cadastro-Estoque'!A:G,1,FALSE)),"Produto não cadastrado",VLOOKUP(A2624,'Cadastro-Estoque'!A:G,4,FALSE)))</f>
        <v/>
      </c>
      <c r="G2624" s="2" t="str">
        <f>IF(ISBLANK(A2624),"",IF(ISERROR(VLOOKUP(A2624,'Cadastro-Estoque'!A:G,1,FALSE)),"Produto não cadastrado",VLOOKUP(A2624,'Cadastro-Estoque'!A:G,2,FALSE)))</f>
        <v/>
      </c>
      <c r="H2624" s="2" t="str">
        <f>IF(ISERROR(VLOOKUP(A2624,'Cadastro-Estoque'!A:G,1,FALSE)),"",VLOOKUP(A2624,'Cadastro-Estoque'!A:G,3,FALSE))</f>
        <v/>
      </c>
    </row>
    <row r="2625" spans="5:8" ht="18.75" customHeight="1" x14ac:dyDescent="0.25">
      <c r="E2625" s="2" t="str">
        <f t="shared" si="40"/>
        <v/>
      </c>
      <c r="F2625" s="2" t="str">
        <f>IF(ISBLANK(A2625),"",IF(ISERROR(VLOOKUP(A2625,'Cadastro-Estoque'!A:G,1,FALSE)),"Produto não cadastrado",VLOOKUP(A2625,'Cadastro-Estoque'!A:G,4,FALSE)))</f>
        <v/>
      </c>
      <c r="G2625" s="2" t="str">
        <f>IF(ISBLANK(A2625),"",IF(ISERROR(VLOOKUP(A2625,'Cadastro-Estoque'!A:G,1,FALSE)),"Produto não cadastrado",VLOOKUP(A2625,'Cadastro-Estoque'!A:G,2,FALSE)))</f>
        <v/>
      </c>
      <c r="H2625" s="2" t="str">
        <f>IF(ISERROR(VLOOKUP(A2625,'Cadastro-Estoque'!A:G,1,FALSE)),"",VLOOKUP(A2625,'Cadastro-Estoque'!A:G,3,FALSE))</f>
        <v/>
      </c>
    </row>
    <row r="2626" spans="5:8" ht="18.75" customHeight="1" x14ac:dyDescent="0.25">
      <c r="E2626" s="2" t="str">
        <f t="shared" si="40"/>
        <v/>
      </c>
      <c r="F2626" s="2" t="str">
        <f>IF(ISBLANK(A2626),"",IF(ISERROR(VLOOKUP(A2626,'Cadastro-Estoque'!A:G,1,FALSE)),"Produto não cadastrado",VLOOKUP(A2626,'Cadastro-Estoque'!A:G,4,FALSE)))</f>
        <v/>
      </c>
      <c r="G2626" s="2" t="str">
        <f>IF(ISBLANK(A2626),"",IF(ISERROR(VLOOKUP(A2626,'Cadastro-Estoque'!A:G,1,FALSE)),"Produto não cadastrado",VLOOKUP(A2626,'Cadastro-Estoque'!A:G,2,FALSE)))</f>
        <v/>
      </c>
      <c r="H2626" s="2" t="str">
        <f>IF(ISERROR(VLOOKUP(A2626,'Cadastro-Estoque'!A:G,1,FALSE)),"",VLOOKUP(A2626,'Cadastro-Estoque'!A:G,3,FALSE))</f>
        <v/>
      </c>
    </row>
    <row r="2627" spans="5:8" ht="18.75" customHeight="1" x14ac:dyDescent="0.25">
      <c r="E2627" s="2" t="str">
        <f t="shared" ref="E2627:E2690" si="41">IF(ISBLANK(A2627),"",C2627*D2627)</f>
        <v/>
      </c>
      <c r="F2627" s="2" t="str">
        <f>IF(ISBLANK(A2627),"",IF(ISERROR(VLOOKUP(A2627,'Cadastro-Estoque'!A:G,1,FALSE)),"Produto não cadastrado",VLOOKUP(A2627,'Cadastro-Estoque'!A:G,4,FALSE)))</f>
        <v/>
      </c>
      <c r="G2627" s="2" t="str">
        <f>IF(ISBLANK(A2627),"",IF(ISERROR(VLOOKUP(A2627,'Cadastro-Estoque'!A:G,1,FALSE)),"Produto não cadastrado",VLOOKUP(A2627,'Cadastro-Estoque'!A:G,2,FALSE)))</f>
        <v/>
      </c>
      <c r="H2627" s="2" t="str">
        <f>IF(ISERROR(VLOOKUP(A2627,'Cadastro-Estoque'!A:G,1,FALSE)),"",VLOOKUP(A2627,'Cadastro-Estoque'!A:G,3,FALSE))</f>
        <v/>
      </c>
    </row>
    <row r="2628" spans="5:8" ht="18.75" customHeight="1" x14ac:dyDescent="0.25">
      <c r="E2628" s="2" t="str">
        <f t="shared" si="41"/>
        <v/>
      </c>
      <c r="F2628" s="2" t="str">
        <f>IF(ISBLANK(A2628),"",IF(ISERROR(VLOOKUP(A2628,'Cadastro-Estoque'!A:G,1,FALSE)),"Produto não cadastrado",VLOOKUP(A2628,'Cadastro-Estoque'!A:G,4,FALSE)))</f>
        <v/>
      </c>
      <c r="G2628" s="2" t="str">
        <f>IF(ISBLANK(A2628),"",IF(ISERROR(VLOOKUP(A2628,'Cadastro-Estoque'!A:G,1,FALSE)),"Produto não cadastrado",VLOOKUP(A2628,'Cadastro-Estoque'!A:G,2,FALSE)))</f>
        <v/>
      </c>
      <c r="H2628" s="2" t="str">
        <f>IF(ISERROR(VLOOKUP(A2628,'Cadastro-Estoque'!A:G,1,FALSE)),"",VLOOKUP(A2628,'Cadastro-Estoque'!A:G,3,FALSE))</f>
        <v/>
      </c>
    </row>
    <row r="2629" spans="5:8" ht="18.75" customHeight="1" x14ac:dyDescent="0.25">
      <c r="E2629" s="2" t="str">
        <f t="shared" si="41"/>
        <v/>
      </c>
      <c r="F2629" s="2" t="str">
        <f>IF(ISBLANK(A2629),"",IF(ISERROR(VLOOKUP(A2629,'Cadastro-Estoque'!A:G,1,FALSE)),"Produto não cadastrado",VLOOKUP(A2629,'Cadastro-Estoque'!A:G,4,FALSE)))</f>
        <v/>
      </c>
      <c r="G2629" s="2" t="str">
        <f>IF(ISBLANK(A2629),"",IF(ISERROR(VLOOKUP(A2629,'Cadastro-Estoque'!A:G,1,FALSE)),"Produto não cadastrado",VLOOKUP(A2629,'Cadastro-Estoque'!A:G,2,FALSE)))</f>
        <v/>
      </c>
      <c r="H2629" s="2" t="str">
        <f>IF(ISERROR(VLOOKUP(A2629,'Cadastro-Estoque'!A:G,1,FALSE)),"",VLOOKUP(A2629,'Cadastro-Estoque'!A:G,3,FALSE))</f>
        <v/>
      </c>
    </row>
    <row r="2630" spans="5:8" ht="18.75" customHeight="1" x14ac:dyDescent="0.25">
      <c r="E2630" s="2" t="str">
        <f t="shared" si="41"/>
        <v/>
      </c>
      <c r="F2630" s="2" t="str">
        <f>IF(ISBLANK(A2630),"",IF(ISERROR(VLOOKUP(A2630,'Cadastro-Estoque'!A:G,1,FALSE)),"Produto não cadastrado",VLOOKUP(A2630,'Cadastro-Estoque'!A:G,4,FALSE)))</f>
        <v/>
      </c>
      <c r="G2630" s="2" t="str">
        <f>IF(ISBLANK(A2630),"",IF(ISERROR(VLOOKUP(A2630,'Cadastro-Estoque'!A:G,1,FALSE)),"Produto não cadastrado",VLOOKUP(A2630,'Cadastro-Estoque'!A:G,2,FALSE)))</f>
        <v/>
      </c>
      <c r="H2630" s="2" t="str">
        <f>IF(ISERROR(VLOOKUP(A2630,'Cadastro-Estoque'!A:G,1,FALSE)),"",VLOOKUP(A2630,'Cadastro-Estoque'!A:G,3,FALSE))</f>
        <v/>
      </c>
    </row>
    <row r="2631" spans="5:8" ht="18.75" customHeight="1" x14ac:dyDescent="0.25">
      <c r="E2631" s="2" t="str">
        <f t="shared" si="41"/>
        <v/>
      </c>
      <c r="F2631" s="2" t="str">
        <f>IF(ISBLANK(A2631),"",IF(ISERROR(VLOOKUP(A2631,'Cadastro-Estoque'!A:G,1,FALSE)),"Produto não cadastrado",VLOOKUP(A2631,'Cadastro-Estoque'!A:G,4,FALSE)))</f>
        <v/>
      </c>
      <c r="G2631" s="2" t="str">
        <f>IF(ISBLANK(A2631),"",IF(ISERROR(VLOOKUP(A2631,'Cadastro-Estoque'!A:G,1,FALSE)),"Produto não cadastrado",VLOOKUP(A2631,'Cadastro-Estoque'!A:G,2,FALSE)))</f>
        <v/>
      </c>
      <c r="H2631" s="2" t="str">
        <f>IF(ISERROR(VLOOKUP(A2631,'Cadastro-Estoque'!A:G,1,FALSE)),"",VLOOKUP(A2631,'Cadastro-Estoque'!A:G,3,FALSE))</f>
        <v/>
      </c>
    </row>
    <row r="2632" spans="5:8" ht="18.75" customHeight="1" x14ac:dyDescent="0.25">
      <c r="E2632" s="2" t="str">
        <f t="shared" si="41"/>
        <v/>
      </c>
      <c r="F2632" s="2" t="str">
        <f>IF(ISBLANK(A2632),"",IF(ISERROR(VLOOKUP(A2632,'Cadastro-Estoque'!A:G,1,FALSE)),"Produto não cadastrado",VLOOKUP(A2632,'Cadastro-Estoque'!A:G,4,FALSE)))</f>
        <v/>
      </c>
      <c r="G2632" s="2" t="str">
        <f>IF(ISBLANK(A2632),"",IF(ISERROR(VLOOKUP(A2632,'Cadastro-Estoque'!A:G,1,FALSE)),"Produto não cadastrado",VLOOKUP(A2632,'Cadastro-Estoque'!A:G,2,FALSE)))</f>
        <v/>
      </c>
      <c r="H2632" s="2" t="str">
        <f>IF(ISERROR(VLOOKUP(A2632,'Cadastro-Estoque'!A:G,1,FALSE)),"",VLOOKUP(A2632,'Cadastro-Estoque'!A:G,3,FALSE))</f>
        <v/>
      </c>
    </row>
    <row r="2633" spans="5:8" ht="18.75" customHeight="1" x14ac:dyDescent="0.25">
      <c r="E2633" s="2" t="str">
        <f t="shared" si="41"/>
        <v/>
      </c>
      <c r="F2633" s="2" t="str">
        <f>IF(ISBLANK(A2633),"",IF(ISERROR(VLOOKUP(A2633,'Cadastro-Estoque'!A:G,1,FALSE)),"Produto não cadastrado",VLOOKUP(A2633,'Cadastro-Estoque'!A:G,4,FALSE)))</f>
        <v/>
      </c>
      <c r="G2633" s="2" t="str">
        <f>IF(ISBLANK(A2633),"",IF(ISERROR(VLOOKUP(A2633,'Cadastro-Estoque'!A:G,1,FALSE)),"Produto não cadastrado",VLOOKUP(A2633,'Cadastro-Estoque'!A:G,2,FALSE)))</f>
        <v/>
      </c>
      <c r="H2633" s="2" t="str">
        <f>IF(ISERROR(VLOOKUP(A2633,'Cadastro-Estoque'!A:G,1,FALSE)),"",VLOOKUP(A2633,'Cadastro-Estoque'!A:G,3,FALSE))</f>
        <v/>
      </c>
    </row>
    <row r="2634" spans="5:8" ht="18.75" customHeight="1" x14ac:dyDescent="0.25">
      <c r="E2634" s="2" t="str">
        <f t="shared" si="41"/>
        <v/>
      </c>
      <c r="F2634" s="2" t="str">
        <f>IF(ISBLANK(A2634),"",IF(ISERROR(VLOOKUP(A2634,'Cadastro-Estoque'!A:G,1,FALSE)),"Produto não cadastrado",VLOOKUP(A2634,'Cadastro-Estoque'!A:G,4,FALSE)))</f>
        <v/>
      </c>
      <c r="G2634" s="2" t="str">
        <f>IF(ISBLANK(A2634),"",IF(ISERROR(VLOOKUP(A2634,'Cadastro-Estoque'!A:G,1,FALSE)),"Produto não cadastrado",VLOOKUP(A2634,'Cadastro-Estoque'!A:G,2,FALSE)))</f>
        <v/>
      </c>
      <c r="H2634" s="2" t="str">
        <f>IF(ISERROR(VLOOKUP(A2634,'Cadastro-Estoque'!A:G,1,FALSE)),"",VLOOKUP(A2634,'Cadastro-Estoque'!A:G,3,FALSE))</f>
        <v/>
      </c>
    </row>
    <row r="2635" spans="5:8" ht="18.75" customHeight="1" x14ac:dyDescent="0.25">
      <c r="E2635" s="2" t="str">
        <f t="shared" si="41"/>
        <v/>
      </c>
      <c r="F2635" s="2" t="str">
        <f>IF(ISBLANK(A2635),"",IF(ISERROR(VLOOKUP(A2635,'Cadastro-Estoque'!A:G,1,FALSE)),"Produto não cadastrado",VLOOKUP(A2635,'Cadastro-Estoque'!A:G,4,FALSE)))</f>
        <v/>
      </c>
      <c r="G2635" s="2" t="str">
        <f>IF(ISBLANK(A2635),"",IF(ISERROR(VLOOKUP(A2635,'Cadastro-Estoque'!A:G,1,FALSE)),"Produto não cadastrado",VLOOKUP(A2635,'Cadastro-Estoque'!A:G,2,FALSE)))</f>
        <v/>
      </c>
      <c r="H2635" s="2" t="str">
        <f>IF(ISERROR(VLOOKUP(A2635,'Cadastro-Estoque'!A:G,1,FALSE)),"",VLOOKUP(A2635,'Cadastro-Estoque'!A:G,3,FALSE))</f>
        <v/>
      </c>
    </row>
    <row r="2636" spans="5:8" ht="18.75" customHeight="1" x14ac:dyDescent="0.25">
      <c r="E2636" s="2" t="str">
        <f t="shared" si="41"/>
        <v/>
      </c>
      <c r="F2636" s="2" t="str">
        <f>IF(ISBLANK(A2636),"",IF(ISERROR(VLOOKUP(A2636,'Cadastro-Estoque'!A:G,1,FALSE)),"Produto não cadastrado",VLOOKUP(A2636,'Cadastro-Estoque'!A:G,4,FALSE)))</f>
        <v/>
      </c>
      <c r="G2636" s="2" t="str">
        <f>IF(ISBLANK(A2636),"",IF(ISERROR(VLOOKUP(A2636,'Cadastro-Estoque'!A:G,1,FALSE)),"Produto não cadastrado",VLOOKUP(A2636,'Cadastro-Estoque'!A:G,2,FALSE)))</f>
        <v/>
      </c>
      <c r="H2636" s="2" t="str">
        <f>IF(ISERROR(VLOOKUP(A2636,'Cadastro-Estoque'!A:G,1,FALSE)),"",VLOOKUP(A2636,'Cadastro-Estoque'!A:G,3,FALSE))</f>
        <v/>
      </c>
    </row>
    <row r="2637" spans="5:8" ht="18.75" customHeight="1" x14ac:dyDescent="0.25">
      <c r="E2637" s="2" t="str">
        <f t="shared" si="41"/>
        <v/>
      </c>
      <c r="F2637" s="2" t="str">
        <f>IF(ISBLANK(A2637),"",IF(ISERROR(VLOOKUP(A2637,'Cadastro-Estoque'!A:G,1,FALSE)),"Produto não cadastrado",VLOOKUP(A2637,'Cadastro-Estoque'!A:G,4,FALSE)))</f>
        <v/>
      </c>
      <c r="G2637" s="2" t="str">
        <f>IF(ISBLANK(A2637),"",IF(ISERROR(VLOOKUP(A2637,'Cadastro-Estoque'!A:G,1,FALSE)),"Produto não cadastrado",VLOOKUP(A2637,'Cadastro-Estoque'!A:G,2,FALSE)))</f>
        <v/>
      </c>
      <c r="H2637" s="2" t="str">
        <f>IF(ISERROR(VLOOKUP(A2637,'Cadastro-Estoque'!A:G,1,FALSE)),"",VLOOKUP(A2637,'Cadastro-Estoque'!A:G,3,FALSE))</f>
        <v/>
      </c>
    </row>
    <row r="2638" spans="5:8" ht="18.75" customHeight="1" x14ac:dyDescent="0.25">
      <c r="E2638" s="2" t="str">
        <f t="shared" si="41"/>
        <v/>
      </c>
      <c r="F2638" s="2" t="str">
        <f>IF(ISBLANK(A2638),"",IF(ISERROR(VLOOKUP(A2638,'Cadastro-Estoque'!A:G,1,FALSE)),"Produto não cadastrado",VLOOKUP(A2638,'Cadastro-Estoque'!A:G,4,FALSE)))</f>
        <v/>
      </c>
      <c r="G2638" s="2" t="str">
        <f>IF(ISBLANK(A2638),"",IF(ISERROR(VLOOKUP(A2638,'Cadastro-Estoque'!A:G,1,FALSE)),"Produto não cadastrado",VLOOKUP(A2638,'Cadastro-Estoque'!A:G,2,FALSE)))</f>
        <v/>
      </c>
      <c r="H2638" s="2" t="str">
        <f>IF(ISERROR(VLOOKUP(A2638,'Cadastro-Estoque'!A:G,1,FALSE)),"",VLOOKUP(A2638,'Cadastro-Estoque'!A:G,3,FALSE))</f>
        <v/>
      </c>
    </row>
    <row r="2639" spans="5:8" ht="18.75" customHeight="1" x14ac:dyDescent="0.25">
      <c r="E2639" s="2" t="str">
        <f t="shared" si="41"/>
        <v/>
      </c>
      <c r="F2639" s="2" t="str">
        <f>IF(ISBLANK(A2639),"",IF(ISERROR(VLOOKUP(A2639,'Cadastro-Estoque'!A:G,1,FALSE)),"Produto não cadastrado",VLOOKUP(A2639,'Cadastro-Estoque'!A:G,4,FALSE)))</f>
        <v/>
      </c>
      <c r="G2639" s="2" t="str">
        <f>IF(ISBLANK(A2639),"",IF(ISERROR(VLOOKUP(A2639,'Cadastro-Estoque'!A:G,1,FALSE)),"Produto não cadastrado",VLOOKUP(A2639,'Cadastro-Estoque'!A:G,2,FALSE)))</f>
        <v/>
      </c>
      <c r="H2639" s="2" t="str">
        <f>IF(ISERROR(VLOOKUP(A2639,'Cadastro-Estoque'!A:G,1,FALSE)),"",VLOOKUP(A2639,'Cadastro-Estoque'!A:G,3,FALSE))</f>
        <v/>
      </c>
    </row>
    <row r="2640" spans="5:8" ht="18.75" customHeight="1" x14ac:dyDescent="0.25">
      <c r="E2640" s="2" t="str">
        <f t="shared" si="41"/>
        <v/>
      </c>
      <c r="F2640" s="2" t="str">
        <f>IF(ISBLANK(A2640),"",IF(ISERROR(VLOOKUP(A2640,'Cadastro-Estoque'!A:G,1,FALSE)),"Produto não cadastrado",VLOOKUP(A2640,'Cadastro-Estoque'!A:G,4,FALSE)))</f>
        <v/>
      </c>
      <c r="G2640" s="2" t="str">
        <f>IF(ISBLANK(A2640),"",IF(ISERROR(VLOOKUP(A2640,'Cadastro-Estoque'!A:G,1,FALSE)),"Produto não cadastrado",VLOOKUP(A2640,'Cadastro-Estoque'!A:G,2,FALSE)))</f>
        <v/>
      </c>
      <c r="H2640" s="2" t="str">
        <f>IF(ISERROR(VLOOKUP(A2640,'Cadastro-Estoque'!A:G,1,FALSE)),"",VLOOKUP(A2640,'Cadastro-Estoque'!A:G,3,FALSE))</f>
        <v/>
      </c>
    </row>
    <row r="2641" spans="5:8" ht="18.75" customHeight="1" x14ac:dyDescent="0.25">
      <c r="E2641" s="2" t="str">
        <f t="shared" si="41"/>
        <v/>
      </c>
      <c r="F2641" s="2" t="str">
        <f>IF(ISBLANK(A2641),"",IF(ISERROR(VLOOKUP(A2641,'Cadastro-Estoque'!A:G,1,FALSE)),"Produto não cadastrado",VLOOKUP(A2641,'Cadastro-Estoque'!A:G,4,FALSE)))</f>
        <v/>
      </c>
      <c r="G2641" s="2" t="str">
        <f>IF(ISBLANK(A2641),"",IF(ISERROR(VLOOKUP(A2641,'Cadastro-Estoque'!A:G,1,FALSE)),"Produto não cadastrado",VLOOKUP(A2641,'Cadastro-Estoque'!A:G,2,FALSE)))</f>
        <v/>
      </c>
      <c r="H2641" s="2" t="str">
        <f>IF(ISERROR(VLOOKUP(A2641,'Cadastro-Estoque'!A:G,1,FALSE)),"",VLOOKUP(A2641,'Cadastro-Estoque'!A:G,3,FALSE))</f>
        <v/>
      </c>
    </row>
    <row r="2642" spans="5:8" ht="18.75" customHeight="1" x14ac:dyDescent="0.25">
      <c r="E2642" s="2" t="str">
        <f t="shared" si="41"/>
        <v/>
      </c>
      <c r="F2642" s="2" t="str">
        <f>IF(ISBLANK(A2642),"",IF(ISERROR(VLOOKUP(A2642,'Cadastro-Estoque'!A:G,1,FALSE)),"Produto não cadastrado",VLOOKUP(A2642,'Cadastro-Estoque'!A:G,4,FALSE)))</f>
        <v/>
      </c>
      <c r="G2642" s="2" t="str">
        <f>IF(ISBLANK(A2642),"",IF(ISERROR(VLOOKUP(A2642,'Cadastro-Estoque'!A:G,1,FALSE)),"Produto não cadastrado",VLOOKUP(A2642,'Cadastro-Estoque'!A:G,2,FALSE)))</f>
        <v/>
      </c>
      <c r="H2642" s="2" t="str">
        <f>IF(ISERROR(VLOOKUP(A2642,'Cadastro-Estoque'!A:G,1,FALSE)),"",VLOOKUP(A2642,'Cadastro-Estoque'!A:G,3,FALSE))</f>
        <v/>
      </c>
    </row>
    <row r="2643" spans="5:8" ht="18.75" customHeight="1" x14ac:dyDescent="0.25">
      <c r="E2643" s="2" t="str">
        <f t="shared" si="41"/>
        <v/>
      </c>
      <c r="F2643" s="2" t="str">
        <f>IF(ISBLANK(A2643),"",IF(ISERROR(VLOOKUP(A2643,'Cadastro-Estoque'!A:G,1,FALSE)),"Produto não cadastrado",VLOOKUP(A2643,'Cadastro-Estoque'!A:G,4,FALSE)))</f>
        <v/>
      </c>
      <c r="G2643" s="2" t="str">
        <f>IF(ISBLANK(A2643),"",IF(ISERROR(VLOOKUP(A2643,'Cadastro-Estoque'!A:G,1,FALSE)),"Produto não cadastrado",VLOOKUP(A2643,'Cadastro-Estoque'!A:G,2,FALSE)))</f>
        <v/>
      </c>
      <c r="H2643" s="2" t="str">
        <f>IF(ISERROR(VLOOKUP(A2643,'Cadastro-Estoque'!A:G,1,FALSE)),"",VLOOKUP(A2643,'Cadastro-Estoque'!A:G,3,FALSE))</f>
        <v/>
      </c>
    </row>
    <row r="2644" spans="5:8" ht="18.75" customHeight="1" x14ac:dyDescent="0.25">
      <c r="E2644" s="2" t="str">
        <f t="shared" si="41"/>
        <v/>
      </c>
      <c r="F2644" s="2" t="str">
        <f>IF(ISBLANK(A2644),"",IF(ISERROR(VLOOKUP(A2644,'Cadastro-Estoque'!A:G,1,FALSE)),"Produto não cadastrado",VLOOKUP(A2644,'Cadastro-Estoque'!A:G,4,FALSE)))</f>
        <v/>
      </c>
      <c r="G2644" s="2" t="str">
        <f>IF(ISBLANK(A2644),"",IF(ISERROR(VLOOKUP(A2644,'Cadastro-Estoque'!A:G,1,FALSE)),"Produto não cadastrado",VLOOKUP(A2644,'Cadastro-Estoque'!A:G,2,FALSE)))</f>
        <v/>
      </c>
      <c r="H2644" s="2" t="str">
        <f>IF(ISERROR(VLOOKUP(A2644,'Cadastro-Estoque'!A:G,1,FALSE)),"",VLOOKUP(A2644,'Cadastro-Estoque'!A:G,3,FALSE))</f>
        <v/>
      </c>
    </row>
    <row r="2645" spans="5:8" ht="18.75" customHeight="1" x14ac:dyDescent="0.25">
      <c r="E2645" s="2" t="str">
        <f t="shared" si="41"/>
        <v/>
      </c>
      <c r="F2645" s="2" t="str">
        <f>IF(ISBLANK(A2645),"",IF(ISERROR(VLOOKUP(A2645,'Cadastro-Estoque'!A:G,1,FALSE)),"Produto não cadastrado",VLOOKUP(A2645,'Cadastro-Estoque'!A:G,4,FALSE)))</f>
        <v/>
      </c>
      <c r="G2645" s="2" t="str">
        <f>IF(ISBLANK(A2645),"",IF(ISERROR(VLOOKUP(A2645,'Cadastro-Estoque'!A:G,1,FALSE)),"Produto não cadastrado",VLOOKUP(A2645,'Cadastro-Estoque'!A:G,2,FALSE)))</f>
        <v/>
      </c>
      <c r="H2645" s="2" t="str">
        <f>IF(ISERROR(VLOOKUP(A2645,'Cadastro-Estoque'!A:G,1,FALSE)),"",VLOOKUP(A2645,'Cadastro-Estoque'!A:G,3,FALSE))</f>
        <v/>
      </c>
    </row>
    <row r="2646" spans="5:8" ht="18.75" customHeight="1" x14ac:dyDescent="0.25">
      <c r="E2646" s="2" t="str">
        <f t="shared" si="41"/>
        <v/>
      </c>
      <c r="F2646" s="2" t="str">
        <f>IF(ISBLANK(A2646),"",IF(ISERROR(VLOOKUP(A2646,'Cadastro-Estoque'!A:G,1,FALSE)),"Produto não cadastrado",VLOOKUP(A2646,'Cadastro-Estoque'!A:G,4,FALSE)))</f>
        <v/>
      </c>
      <c r="G2646" s="2" t="str">
        <f>IF(ISBLANK(A2646),"",IF(ISERROR(VLOOKUP(A2646,'Cadastro-Estoque'!A:G,1,FALSE)),"Produto não cadastrado",VLOOKUP(A2646,'Cadastro-Estoque'!A:G,2,FALSE)))</f>
        <v/>
      </c>
      <c r="H2646" s="2" t="str">
        <f>IF(ISERROR(VLOOKUP(A2646,'Cadastro-Estoque'!A:G,1,FALSE)),"",VLOOKUP(A2646,'Cadastro-Estoque'!A:G,3,FALSE))</f>
        <v/>
      </c>
    </row>
    <row r="2647" spans="5:8" ht="18.75" customHeight="1" x14ac:dyDescent="0.25">
      <c r="E2647" s="2" t="str">
        <f t="shared" si="41"/>
        <v/>
      </c>
      <c r="F2647" s="2" t="str">
        <f>IF(ISBLANK(A2647),"",IF(ISERROR(VLOOKUP(A2647,'Cadastro-Estoque'!A:G,1,FALSE)),"Produto não cadastrado",VLOOKUP(A2647,'Cadastro-Estoque'!A:G,4,FALSE)))</f>
        <v/>
      </c>
      <c r="G2647" s="2" t="str">
        <f>IF(ISBLANK(A2647),"",IF(ISERROR(VLOOKUP(A2647,'Cadastro-Estoque'!A:G,1,FALSE)),"Produto não cadastrado",VLOOKUP(A2647,'Cadastro-Estoque'!A:G,2,FALSE)))</f>
        <v/>
      </c>
      <c r="H2647" s="2" t="str">
        <f>IF(ISERROR(VLOOKUP(A2647,'Cadastro-Estoque'!A:G,1,FALSE)),"",VLOOKUP(A2647,'Cadastro-Estoque'!A:G,3,FALSE))</f>
        <v/>
      </c>
    </row>
    <row r="2648" spans="5:8" ht="18.75" customHeight="1" x14ac:dyDescent="0.25">
      <c r="E2648" s="2" t="str">
        <f t="shared" si="41"/>
        <v/>
      </c>
      <c r="F2648" s="2" t="str">
        <f>IF(ISBLANK(A2648),"",IF(ISERROR(VLOOKUP(A2648,'Cadastro-Estoque'!A:G,1,FALSE)),"Produto não cadastrado",VLOOKUP(A2648,'Cadastro-Estoque'!A:G,4,FALSE)))</f>
        <v/>
      </c>
      <c r="G2648" s="2" t="str">
        <f>IF(ISBLANK(A2648),"",IF(ISERROR(VLOOKUP(A2648,'Cadastro-Estoque'!A:G,1,FALSE)),"Produto não cadastrado",VLOOKUP(A2648,'Cadastro-Estoque'!A:G,2,FALSE)))</f>
        <v/>
      </c>
      <c r="H2648" s="2" t="str">
        <f>IF(ISERROR(VLOOKUP(A2648,'Cadastro-Estoque'!A:G,1,FALSE)),"",VLOOKUP(A2648,'Cadastro-Estoque'!A:G,3,FALSE))</f>
        <v/>
      </c>
    </row>
    <row r="2649" spans="5:8" ht="18.75" customHeight="1" x14ac:dyDescent="0.25">
      <c r="E2649" s="2" t="str">
        <f t="shared" si="41"/>
        <v/>
      </c>
      <c r="F2649" s="2" t="str">
        <f>IF(ISBLANK(A2649),"",IF(ISERROR(VLOOKUP(A2649,'Cadastro-Estoque'!A:G,1,FALSE)),"Produto não cadastrado",VLOOKUP(A2649,'Cadastro-Estoque'!A:G,4,FALSE)))</f>
        <v/>
      </c>
      <c r="G2649" s="2" t="str">
        <f>IF(ISBLANK(A2649),"",IF(ISERROR(VLOOKUP(A2649,'Cadastro-Estoque'!A:G,1,FALSE)),"Produto não cadastrado",VLOOKUP(A2649,'Cadastro-Estoque'!A:G,2,FALSE)))</f>
        <v/>
      </c>
      <c r="H2649" s="2" t="str">
        <f>IF(ISERROR(VLOOKUP(A2649,'Cadastro-Estoque'!A:G,1,FALSE)),"",VLOOKUP(A2649,'Cadastro-Estoque'!A:G,3,FALSE))</f>
        <v/>
      </c>
    </row>
    <row r="2650" spans="5:8" ht="18.75" customHeight="1" x14ac:dyDescent="0.25">
      <c r="E2650" s="2" t="str">
        <f t="shared" si="41"/>
        <v/>
      </c>
      <c r="F2650" s="2" t="str">
        <f>IF(ISBLANK(A2650),"",IF(ISERROR(VLOOKUP(A2650,'Cadastro-Estoque'!A:G,1,FALSE)),"Produto não cadastrado",VLOOKUP(A2650,'Cadastro-Estoque'!A:G,4,FALSE)))</f>
        <v/>
      </c>
      <c r="G2650" s="2" t="str">
        <f>IF(ISBLANK(A2650),"",IF(ISERROR(VLOOKUP(A2650,'Cadastro-Estoque'!A:G,1,FALSE)),"Produto não cadastrado",VLOOKUP(A2650,'Cadastro-Estoque'!A:G,2,FALSE)))</f>
        <v/>
      </c>
      <c r="H2650" s="2" t="str">
        <f>IF(ISERROR(VLOOKUP(A2650,'Cadastro-Estoque'!A:G,1,FALSE)),"",VLOOKUP(A2650,'Cadastro-Estoque'!A:G,3,FALSE))</f>
        <v/>
      </c>
    </row>
    <row r="2651" spans="5:8" ht="18.75" customHeight="1" x14ac:dyDescent="0.25">
      <c r="E2651" s="2" t="str">
        <f t="shared" si="41"/>
        <v/>
      </c>
      <c r="F2651" s="2" t="str">
        <f>IF(ISBLANK(A2651),"",IF(ISERROR(VLOOKUP(A2651,'Cadastro-Estoque'!A:G,1,FALSE)),"Produto não cadastrado",VLOOKUP(A2651,'Cadastro-Estoque'!A:G,4,FALSE)))</f>
        <v/>
      </c>
      <c r="G2651" s="2" t="str">
        <f>IF(ISBLANK(A2651),"",IF(ISERROR(VLOOKUP(A2651,'Cadastro-Estoque'!A:G,1,FALSE)),"Produto não cadastrado",VLOOKUP(A2651,'Cadastro-Estoque'!A:G,2,FALSE)))</f>
        <v/>
      </c>
      <c r="H2651" s="2" t="str">
        <f>IF(ISERROR(VLOOKUP(A2651,'Cadastro-Estoque'!A:G,1,FALSE)),"",VLOOKUP(A2651,'Cadastro-Estoque'!A:G,3,FALSE))</f>
        <v/>
      </c>
    </row>
    <row r="2652" spans="5:8" ht="18.75" customHeight="1" x14ac:dyDescent="0.25">
      <c r="E2652" s="2" t="str">
        <f t="shared" si="41"/>
        <v/>
      </c>
      <c r="F2652" s="2" t="str">
        <f>IF(ISBLANK(A2652),"",IF(ISERROR(VLOOKUP(A2652,'Cadastro-Estoque'!A:G,1,FALSE)),"Produto não cadastrado",VLOOKUP(A2652,'Cadastro-Estoque'!A:G,4,FALSE)))</f>
        <v/>
      </c>
      <c r="G2652" s="2" t="str">
        <f>IF(ISBLANK(A2652),"",IF(ISERROR(VLOOKUP(A2652,'Cadastro-Estoque'!A:G,1,FALSE)),"Produto não cadastrado",VLOOKUP(A2652,'Cadastro-Estoque'!A:G,2,FALSE)))</f>
        <v/>
      </c>
      <c r="H2652" s="2" t="str">
        <f>IF(ISERROR(VLOOKUP(A2652,'Cadastro-Estoque'!A:G,1,FALSE)),"",VLOOKUP(A2652,'Cadastro-Estoque'!A:G,3,FALSE))</f>
        <v/>
      </c>
    </row>
    <row r="2653" spans="5:8" ht="18.75" customHeight="1" x14ac:dyDescent="0.25">
      <c r="E2653" s="2" t="str">
        <f t="shared" si="41"/>
        <v/>
      </c>
      <c r="F2653" s="2" t="str">
        <f>IF(ISBLANK(A2653),"",IF(ISERROR(VLOOKUP(A2653,'Cadastro-Estoque'!A:G,1,FALSE)),"Produto não cadastrado",VLOOKUP(A2653,'Cadastro-Estoque'!A:G,4,FALSE)))</f>
        <v/>
      </c>
      <c r="G2653" s="2" t="str">
        <f>IF(ISBLANK(A2653),"",IF(ISERROR(VLOOKUP(A2653,'Cadastro-Estoque'!A:G,1,FALSE)),"Produto não cadastrado",VLOOKUP(A2653,'Cadastro-Estoque'!A:G,2,FALSE)))</f>
        <v/>
      </c>
      <c r="H2653" s="2" t="str">
        <f>IF(ISERROR(VLOOKUP(A2653,'Cadastro-Estoque'!A:G,1,FALSE)),"",VLOOKUP(A2653,'Cadastro-Estoque'!A:G,3,FALSE))</f>
        <v/>
      </c>
    </row>
    <row r="2654" spans="5:8" ht="18.75" customHeight="1" x14ac:dyDescent="0.25">
      <c r="E2654" s="2" t="str">
        <f t="shared" si="41"/>
        <v/>
      </c>
      <c r="F2654" s="2" t="str">
        <f>IF(ISBLANK(A2654),"",IF(ISERROR(VLOOKUP(A2654,'Cadastro-Estoque'!A:G,1,FALSE)),"Produto não cadastrado",VLOOKUP(A2654,'Cadastro-Estoque'!A:G,4,FALSE)))</f>
        <v/>
      </c>
      <c r="G2654" s="2" t="str">
        <f>IF(ISBLANK(A2654),"",IF(ISERROR(VLOOKUP(A2654,'Cadastro-Estoque'!A:G,1,FALSE)),"Produto não cadastrado",VLOOKUP(A2654,'Cadastro-Estoque'!A:G,2,FALSE)))</f>
        <v/>
      </c>
      <c r="H2654" s="2" t="str">
        <f>IF(ISERROR(VLOOKUP(A2654,'Cadastro-Estoque'!A:G,1,FALSE)),"",VLOOKUP(A2654,'Cadastro-Estoque'!A:G,3,FALSE))</f>
        <v/>
      </c>
    </row>
    <row r="2655" spans="5:8" ht="18.75" customHeight="1" x14ac:dyDescent="0.25">
      <c r="E2655" s="2" t="str">
        <f t="shared" si="41"/>
        <v/>
      </c>
      <c r="F2655" s="2" t="str">
        <f>IF(ISBLANK(A2655),"",IF(ISERROR(VLOOKUP(A2655,'Cadastro-Estoque'!A:G,1,FALSE)),"Produto não cadastrado",VLOOKUP(A2655,'Cadastro-Estoque'!A:G,4,FALSE)))</f>
        <v/>
      </c>
      <c r="G2655" s="2" t="str">
        <f>IF(ISBLANK(A2655),"",IF(ISERROR(VLOOKUP(A2655,'Cadastro-Estoque'!A:G,1,FALSE)),"Produto não cadastrado",VLOOKUP(A2655,'Cadastro-Estoque'!A:G,2,FALSE)))</f>
        <v/>
      </c>
      <c r="H2655" s="2" t="str">
        <f>IF(ISERROR(VLOOKUP(A2655,'Cadastro-Estoque'!A:G,1,FALSE)),"",VLOOKUP(A2655,'Cadastro-Estoque'!A:G,3,FALSE))</f>
        <v/>
      </c>
    </row>
    <row r="2656" spans="5:8" ht="18.75" customHeight="1" x14ac:dyDescent="0.25">
      <c r="E2656" s="2" t="str">
        <f t="shared" si="41"/>
        <v/>
      </c>
      <c r="F2656" s="2" t="str">
        <f>IF(ISBLANK(A2656),"",IF(ISERROR(VLOOKUP(A2656,'Cadastro-Estoque'!A:G,1,FALSE)),"Produto não cadastrado",VLOOKUP(A2656,'Cadastro-Estoque'!A:G,4,FALSE)))</f>
        <v/>
      </c>
      <c r="G2656" s="2" t="str">
        <f>IF(ISBLANK(A2656),"",IF(ISERROR(VLOOKUP(A2656,'Cadastro-Estoque'!A:G,1,FALSE)),"Produto não cadastrado",VLOOKUP(A2656,'Cadastro-Estoque'!A:G,2,FALSE)))</f>
        <v/>
      </c>
      <c r="H2656" s="2" t="str">
        <f>IF(ISERROR(VLOOKUP(A2656,'Cadastro-Estoque'!A:G,1,FALSE)),"",VLOOKUP(A2656,'Cadastro-Estoque'!A:G,3,FALSE))</f>
        <v/>
      </c>
    </row>
    <row r="2657" spans="5:8" ht="18.75" customHeight="1" x14ac:dyDescent="0.25">
      <c r="E2657" s="2" t="str">
        <f t="shared" si="41"/>
        <v/>
      </c>
      <c r="F2657" s="2" t="str">
        <f>IF(ISBLANK(A2657),"",IF(ISERROR(VLOOKUP(A2657,'Cadastro-Estoque'!A:G,1,FALSE)),"Produto não cadastrado",VLOOKUP(A2657,'Cadastro-Estoque'!A:G,4,FALSE)))</f>
        <v/>
      </c>
      <c r="G2657" s="2" t="str">
        <f>IF(ISBLANK(A2657),"",IF(ISERROR(VLOOKUP(A2657,'Cadastro-Estoque'!A:G,1,FALSE)),"Produto não cadastrado",VLOOKUP(A2657,'Cadastro-Estoque'!A:G,2,FALSE)))</f>
        <v/>
      </c>
      <c r="H2657" s="2" t="str">
        <f>IF(ISERROR(VLOOKUP(A2657,'Cadastro-Estoque'!A:G,1,FALSE)),"",VLOOKUP(A2657,'Cadastro-Estoque'!A:G,3,FALSE))</f>
        <v/>
      </c>
    </row>
    <row r="2658" spans="5:8" ht="18.75" customHeight="1" x14ac:dyDescent="0.25">
      <c r="E2658" s="2" t="str">
        <f t="shared" si="41"/>
        <v/>
      </c>
      <c r="F2658" s="2" t="str">
        <f>IF(ISBLANK(A2658),"",IF(ISERROR(VLOOKUP(A2658,'Cadastro-Estoque'!A:G,1,FALSE)),"Produto não cadastrado",VLOOKUP(A2658,'Cadastro-Estoque'!A:G,4,FALSE)))</f>
        <v/>
      </c>
      <c r="G2658" s="2" t="str">
        <f>IF(ISBLANK(A2658),"",IF(ISERROR(VLOOKUP(A2658,'Cadastro-Estoque'!A:G,1,FALSE)),"Produto não cadastrado",VLOOKUP(A2658,'Cadastro-Estoque'!A:G,2,FALSE)))</f>
        <v/>
      </c>
      <c r="H2658" s="2" t="str">
        <f>IF(ISERROR(VLOOKUP(A2658,'Cadastro-Estoque'!A:G,1,FALSE)),"",VLOOKUP(A2658,'Cadastro-Estoque'!A:G,3,FALSE))</f>
        <v/>
      </c>
    </row>
    <row r="2659" spans="5:8" ht="18.75" customHeight="1" x14ac:dyDescent="0.25">
      <c r="E2659" s="2" t="str">
        <f t="shared" si="41"/>
        <v/>
      </c>
      <c r="F2659" s="2" t="str">
        <f>IF(ISBLANK(A2659),"",IF(ISERROR(VLOOKUP(A2659,'Cadastro-Estoque'!A:G,1,FALSE)),"Produto não cadastrado",VLOOKUP(A2659,'Cadastro-Estoque'!A:G,4,FALSE)))</f>
        <v/>
      </c>
      <c r="G2659" s="2" t="str">
        <f>IF(ISBLANK(A2659),"",IF(ISERROR(VLOOKUP(A2659,'Cadastro-Estoque'!A:G,1,FALSE)),"Produto não cadastrado",VLOOKUP(A2659,'Cadastro-Estoque'!A:G,2,FALSE)))</f>
        <v/>
      </c>
      <c r="H2659" s="2" t="str">
        <f>IF(ISERROR(VLOOKUP(A2659,'Cadastro-Estoque'!A:G,1,FALSE)),"",VLOOKUP(A2659,'Cadastro-Estoque'!A:G,3,FALSE))</f>
        <v/>
      </c>
    </row>
    <row r="2660" spans="5:8" ht="18.75" customHeight="1" x14ac:dyDescent="0.25">
      <c r="E2660" s="2" t="str">
        <f t="shared" si="41"/>
        <v/>
      </c>
      <c r="F2660" s="2" t="str">
        <f>IF(ISBLANK(A2660),"",IF(ISERROR(VLOOKUP(A2660,'Cadastro-Estoque'!A:G,1,FALSE)),"Produto não cadastrado",VLOOKUP(A2660,'Cadastro-Estoque'!A:G,4,FALSE)))</f>
        <v/>
      </c>
      <c r="G2660" s="2" t="str">
        <f>IF(ISBLANK(A2660),"",IF(ISERROR(VLOOKUP(A2660,'Cadastro-Estoque'!A:G,1,FALSE)),"Produto não cadastrado",VLOOKUP(A2660,'Cadastro-Estoque'!A:G,2,FALSE)))</f>
        <v/>
      </c>
      <c r="H2660" s="2" t="str">
        <f>IF(ISERROR(VLOOKUP(A2660,'Cadastro-Estoque'!A:G,1,FALSE)),"",VLOOKUP(A2660,'Cadastro-Estoque'!A:G,3,FALSE))</f>
        <v/>
      </c>
    </row>
    <row r="2661" spans="5:8" ht="18.75" customHeight="1" x14ac:dyDescent="0.25">
      <c r="E2661" s="2" t="str">
        <f t="shared" si="41"/>
        <v/>
      </c>
      <c r="F2661" s="2" t="str">
        <f>IF(ISBLANK(A2661),"",IF(ISERROR(VLOOKUP(A2661,'Cadastro-Estoque'!A:G,1,FALSE)),"Produto não cadastrado",VLOOKUP(A2661,'Cadastro-Estoque'!A:G,4,FALSE)))</f>
        <v/>
      </c>
      <c r="G2661" s="2" t="str">
        <f>IF(ISBLANK(A2661),"",IF(ISERROR(VLOOKUP(A2661,'Cadastro-Estoque'!A:G,1,FALSE)),"Produto não cadastrado",VLOOKUP(A2661,'Cadastro-Estoque'!A:G,2,FALSE)))</f>
        <v/>
      </c>
      <c r="H2661" s="2" t="str">
        <f>IF(ISERROR(VLOOKUP(A2661,'Cadastro-Estoque'!A:G,1,FALSE)),"",VLOOKUP(A2661,'Cadastro-Estoque'!A:G,3,FALSE))</f>
        <v/>
      </c>
    </row>
    <row r="2662" spans="5:8" ht="18.75" customHeight="1" x14ac:dyDescent="0.25">
      <c r="E2662" s="2" t="str">
        <f t="shared" si="41"/>
        <v/>
      </c>
      <c r="F2662" s="2" t="str">
        <f>IF(ISBLANK(A2662),"",IF(ISERROR(VLOOKUP(A2662,'Cadastro-Estoque'!A:G,1,FALSE)),"Produto não cadastrado",VLOOKUP(A2662,'Cadastro-Estoque'!A:G,4,FALSE)))</f>
        <v/>
      </c>
      <c r="G2662" s="2" t="str">
        <f>IF(ISBLANK(A2662),"",IF(ISERROR(VLOOKUP(A2662,'Cadastro-Estoque'!A:G,1,FALSE)),"Produto não cadastrado",VLOOKUP(A2662,'Cadastro-Estoque'!A:G,2,FALSE)))</f>
        <v/>
      </c>
      <c r="H2662" s="2" t="str">
        <f>IF(ISERROR(VLOOKUP(A2662,'Cadastro-Estoque'!A:G,1,FALSE)),"",VLOOKUP(A2662,'Cadastro-Estoque'!A:G,3,FALSE))</f>
        <v/>
      </c>
    </row>
    <row r="2663" spans="5:8" ht="18.75" customHeight="1" x14ac:dyDescent="0.25">
      <c r="E2663" s="2" t="str">
        <f t="shared" si="41"/>
        <v/>
      </c>
      <c r="F2663" s="2" t="str">
        <f>IF(ISBLANK(A2663),"",IF(ISERROR(VLOOKUP(A2663,'Cadastro-Estoque'!A:G,1,FALSE)),"Produto não cadastrado",VLOOKUP(A2663,'Cadastro-Estoque'!A:G,4,FALSE)))</f>
        <v/>
      </c>
      <c r="G2663" s="2" t="str">
        <f>IF(ISBLANK(A2663),"",IF(ISERROR(VLOOKUP(A2663,'Cadastro-Estoque'!A:G,1,FALSE)),"Produto não cadastrado",VLOOKUP(A2663,'Cadastro-Estoque'!A:G,2,FALSE)))</f>
        <v/>
      </c>
      <c r="H2663" s="2" t="str">
        <f>IF(ISERROR(VLOOKUP(A2663,'Cadastro-Estoque'!A:G,1,FALSE)),"",VLOOKUP(A2663,'Cadastro-Estoque'!A:G,3,FALSE))</f>
        <v/>
      </c>
    </row>
    <row r="2664" spans="5:8" ht="18.75" customHeight="1" x14ac:dyDescent="0.25">
      <c r="E2664" s="2" t="str">
        <f t="shared" si="41"/>
        <v/>
      </c>
      <c r="F2664" s="2" t="str">
        <f>IF(ISBLANK(A2664),"",IF(ISERROR(VLOOKUP(A2664,'Cadastro-Estoque'!A:G,1,FALSE)),"Produto não cadastrado",VLOOKUP(A2664,'Cadastro-Estoque'!A:G,4,FALSE)))</f>
        <v/>
      </c>
      <c r="G2664" s="2" t="str">
        <f>IF(ISBLANK(A2664),"",IF(ISERROR(VLOOKUP(A2664,'Cadastro-Estoque'!A:G,1,FALSE)),"Produto não cadastrado",VLOOKUP(A2664,'Cadastro-Estoque'!A:G,2,FALSE)))</f>
        <v/>
      </c>
      <c r="H2664" s="2" t="str">
        <f>IF(ISERROR(VLOOKUP(A2664,'Cadastro-Estoque'!A:G,1,FALSE)),"",VLOOKUP(A2664,'Cadastro-Estoque'!A:G,3,FALSE))</f>
        <v/>
      </c>
    </row>
    <row r="2665" spans="5:8" ht="18.75" customHeight="1" x14ac:dyDescent="0.25">
      <c r="E2665" s="2" t="str">
        <f t="shared" si="41"/>
        <v/>
      </c>
      <c r="F2665" s="2" t="str">
        <f>IF(ISBLANK(A2665),"",IF(ISERROR(VLOOKUP(A2665,'Cadastro-Estoque'!A:G,1,FALSE)),"Produto não cadastrado",VLOOKUP(A2665,'Cadastro-Estoque'!A:G,4,FALSE)))</f>
        <v/>
      </c>
      <c r="G2665" s="2" t="str">
        <f>IF(ISBLANK(A2665),"",IF(ISERROR(VLOOKUP(A2665,'Cadastro-Estoque'!A:G,1,FALSE)),"Produto não cadastrado",VLOOKUP(A2665,'Cadastro-Estoque'!A:G,2,FALSE)))</f>
        <v/>
      </c>
      <c r="H2665" s="2" t="str">
        <f>IF(ISERROR(VLOOKUP(A2665,'Cadastro-Estoque'!A:G,1,FALSE)),"",VLOOKUP(A2665,'Cadastro-Estoque'!A:G,3,FALSE))</f>
        <v/>
      </c>
    </row>
    <row r="2666" spans="5:8" ht="18.75" customHeight="1" x14ac:dyDescent="0.25">
      <c r="E2666" s="2" t="str">
        <f t="shared" si="41"/>
        <v/>
      </c>
      <c r="F2666" s="2" t="str">
        <f>IF(ISBLANK(A2666),"",IF(ISERROR(VLOOKUP(A2666,'Cadastro-Estoque'!A:G,1,FALSE)),"Produto não cadastrado",VLOOKUP(A2666,'Cadastro-Estoque'!A:G,4,FALSE)))</f>
        <v/>
      </c>
      <c r="G2666" s="2" t="str">
        <f>IF(ISBLANK(A2666),"",IF(ISERROR(VLOOKUP(A2666,'Cadastro-Estoque'!A:G,1,FALSE)),"Produto não cadastrado",VLOOKUP(A2666,'Cadastro-Estoque'!A:G,2,FALSE)))</f>
        <v/>
      </c>
      <c r="H2666" s="2" t="str">
        <f>IF(ISERROR(VLOOKUP(A2666,'Cadastro-Estoque'!A:G,1,FALSE)),"",VLOOKUP(A2666,'Cadastro-Estoque'!A:G,3,FALSE))</f>
        <v/>
      </c>
    </row>
    <row r="2667" spans="5:8" ht="18.75" customHeight="1" x14ac:dyDescent="0.25">
      <c r="E2667" s="2" t="str">
        <f t="shared" si="41"/>
        <v/>
      </c>
      <c r="F2667" s="2" t="str">
        <f>IF(ISBLANK(A2667),"",IF(ISERROR(VLOOKUP(A2667,'Cadastro-Estoque'!A:G,1,FALSE)),"Produto não cadastrado",VLOOKUP(A2667,'Cadastro-Estoque'!A:G,4,FALSE)))</f>
        <v/>
      </c>
      <c r="G2667" s="2" t="str">
        <f>IF(ISBLANK(A2667),"",IF(ISERROR(VLOOKUP(A2667,'Cadastro-Estoque'!A:G,1,FALSE)),"Produto não cadastrado",VLOOKUP(A2667,'Cadastro-Estoque'!A:G,2,FALSE)))</f>
        <v/>
      </c>
      <c r="H2667" s="2" t="str">
        <f>IF(ISERROR(VLOOKUP(A2667,'Cadastro-Estoque'!A:G,1,FALSE)),"",VLOOKUP(A2667,'Cadastro-Estoque'!A:G,3,FALSE))</f>
        <v/>
      </c>
    </row>
    <row r="2668" spans="5:8" ht="18.75" customHeight="1" x14ac:dyDescent="0.25">
      <c r="E2668" s="2" t="str">
        <f t="shared" si="41"/>
        <v/>
      </c>
      <c r="F2668" s="2" t="str">
        <f>IF(ISBLANK(A2668),"",IF(ISERROR(VLOOKUP(A2668,'Cadastro-Estoque'!A:G,1,FALSE)),"Produto não cadastrado",VLOOKUP(A2668,'Cadastro-Estoque'!A:G,4,FALSE)))</f>
        <v/>
      </c>
      <c r="G2668" s="2" t="str">
        <f>IF(ISBLANK(A2668),"",IF(ISERROR(VLOOKUP(A2668,'Cadastro-Estoque'!A:G,1,FALSE)),"Produto não cadastrado",VLOOKUP(A2668,'Cadastro-Estoque'!A:G,2,FALSE)))</f>
        <v/>
      </c>
      <c r="H2668" s="2" t="str">
        <f>IF(ISERROR(VLOOKUP(A2668,'Cadastro-Estoque'!A:G,1,FALSE)),"",VLOOKUP(A2668,'Cadastro-Estoque'!A:G,3,FALSE))</f>
        <v/>
      </c>
    </row>
    <row r="2669" spans="5:8" ht="18.75" customHeight="1" x14ac:dyDescent="0.25">
      <c r="E2669" s="2" t="str">
        <f t="shared" si="41"/>
        <v/>
      </c>
      <c r="F2669" s="2" t="str">
        <f>IF(ISBLANK(A2669),"",IF(ISERROR(VLOOKUP(A2669,'Cadastro-Estoque'!A:G,1,FALSE)),"Produto não cadastrado",VLOOKUP(A2669,'Cadastro-Estoque'!A:G,4,FALSE)))</f>
        <v/>
      </c>
      <c r="G2669" s="2" t="str">
        <f>IF(ISBLANK(A2669),"",IF(ISERROR(VLOOKUP(A2669,'Cadastro-Estoque'!A:G,1,FALSE)),"Produto não cadastrado",VLOOKUP(A2669,'Cadastro-Estoque'!A:G,2,FALSE)))</f>
        <v/>
      </c>
      <c r="H2669" s="2" t="str">
        <f>IF(ISERROR(VLOOKUP(A2669,'Cadastro-Estoque'!A:G,1,FALSE)),"",VLOOKUP(A2669,'Cadastro-Estoque'!A:G,3,FALSE))</f>
        <v/>
      </c>
    </row>
    <row r="2670" spans="5:8" ht="18.75" customHeight="1" x14ac:dyDescent="0.25">
      <c r="E2670" s="2" t="str">
        <f t="shared" si="41"/>
        <v/>
      </c>
      <c r="F2670" s="2" t="str">
        <f>IF(ISBLANK(A2670),"",IF(ISERROR(VLOOKUP(A2670,'Cadastro-Estoque'!A:G,1,FALSE)),"Produto não cadastrado",VLOOKUP(A2670,'Cadastro-Estoque'!A:G,4,FALSE)))</f>
        <v/>
      </c>
      <c r="G2670" s="2" t="str">
        <f>IF(ISBLANK(A2670),"",IF(ISERROR(VLOOKUP(A2670,'Cadastro-Estoque'!A:G,1,FALSE)),"Produto não cadastrado",VLOOKUP(A2670,'Cadastro-Estoque'!A:G,2,FALSE)))</f>
        <v/>
      </c>
      <c r="H2670" s="2" t="str">
        <f>IF(ISERROR(VLOOKUP(A2670,'Cadastro-Estoque'!A:G,1,FALSE)),"",VLOOKUP(A2670,'Cadastro-Estoque'!A:G,3,FALSE))</f>
        <v/>
      </c>
    </row>
    <row r="2671" spans="5:8" ht="18.75" customHeight="1" x14ac:dyDescent="0.25">
      <c r="E2671" s="2" t="str">
        <f t="shared" si="41"/>
        <v/>
      </c>
      <c r="F2671" s="2" t="str">
        <f>IF(ISBLANK(A2671),"",IF(ISERROR(VLOOKUP(A2671,'Cadastro-Estoque'!A:G,1,FALSE)),"Produto não cadastrado",VLOOKUP(A2671,'Cadastro-Estoque'!A:G,4,FALSE)))</f>
        <v/>
      </c>
      <c r="G2671" s="2" t="str">
        <f>IF(ISBLANK(A2671),"",IF(ISERROR(VLOOKUP(A2671,'Cadastro-Estoque'!A:G,1,FALSE)),"Produto não cadastrado",VLOOKUP(A2671,'Cadastro-Estoque'!A:G,2,FALSE)))</f>
        <v/>
      </c>
      <c r="H2671" s="2" t="str">
        <f>IF(ISERROR(VLOOKUP(A2671,'Cadastro-Estoque'!A:G,1,FALSE)),"",VLOOKUP(A2671,'Cadastro-Estoque'!A:G,3,FALSE))</f>
        <v/>
      </c>
    </row>
    <row r="2672" spans="5:8" ht="18.75" customHeight="1" x14ac:dyDescent="0.25">
      <c r="E2672" s="2" t="str">
        <f t="shared" si="41"/>
        <v/>
      </c>
      <c r="F2672" s="2" t="str">
        <f>IF(ISBLANK(A2672),"",IF(ISERROR(VLOOKUP(A2672,'Cadastro-Estoque'!A:G,1,FALSE)),"Produto não cadastrado",VLOOKUP(A2672,'Cadastro-Estoque'!A:G,4,FALSE)))</f>
        <v/>
      </c>
      <c r="G2672" s="2" t="str">
        <f>IF(ISBLANK(A2672),"",IF(ISERROR(VLOOKUP(A2672,'Cadastro-Estoque'!A:G,1,FALSE)),"Produto não cadastrado",VLOOKUP(A2672,'Cadastro-Estoque'!A:G,2,FALSE)))</f>
        <v/>
      </c>
      <c r="H2672" s="2" t="str">
        <f>IF(ISERROR(VLOOKUP(A2672,'Cadastro-Estoque'!A:G,1,FALSE)),"",VLOOKUP(A2672,'Cadastro-Estoque'!A:G,3,FALSE))</f>
        <v/>
      </c>
    </row>
    <row r="2673" spans="5:8" ht="18.75" customHeight="1" x14ac:dyDescent="0.25">
      <c r="E2673" s="2" t="str">
        <f t="shared" si="41"/>
        <v/>
      </c>
      <c r="F2673" s="2" t="str">
        <f>IF(ISBLANK(A2673),"",IF(ISERROR(VLOOKUP(A2673,'Cadastro-Estoque'!A:G,1,FALSE)),"Produto não cadastrado",VLOOKUP(A2673,'Cadastro-Estoque'!A:G,4,FALSE)))</f>
        <v/>
      </c>
      <c r="G2673" s="2" t="str">
        <f>IF(ISBLANK(A2673),"",IF(ISERROR(VLOOKUP(A2673,'Cadastro-Estoque'!A:G,1,FALSE)),"Produto não cadastrado",VLOOKUP(A2673,'Cadastro-Estoque'!A:G,2,FALSE)))</f>
        <v/>
      </c>
      <c r="H2673" s="2" t="str">
        <f>IF(ISERROR(VLOOKUP(A2673,'Cadastro-Estoque'!A:G,1,FALSE)),"",VLOOKUP(A2673,'Cadastro-Estoque'!A:G,3,FALSE))</f>
        <v/>
      </c>
    </row>
    <row r="2674" spans="5:8" ht="18.75" customHeight="1" x14ac:dyDescent="0.25">
      <c r="E2674" s="2" t="str">
        <f t="shared" si="41"/>
        <v/>
      </c>
      <c r="F2674" s="2" t="str">
        <f>IF(ISBLANK(A2674),"",IF(ISERROR(VLOOKUP(A2674,'Cadastro-Estoque'!A:G,1,FALSE)),"Produto não cadastrado",VLOOKUP(A2674,'Cadastro-Estoque'!A:G,4,FALSE)))</f>
        <v/>
      </c>
      <c r="G2674" s="2" t="str">
        <f>IF(ISBLANK(A2674),"",IF(ISERROR(VLOOKUP(A2674,'Cadastro-Estoque'!A:G,1,FALSE)),"Produto não cadastrado",VLOOKUP(A2674,'Cadastro-Estoque'!A:G,2,FALSE)))</f>
        <v/>
      </c>
      <c r="H2674" s="2" t="str">
        <f>IF(ISERROR(VLOOKUP(A2674,'Cadastro-Estoque'!A:G,1,FALSE)),"",VLOOKUP(A2674,'Cadastro-Estoque'!A:G,3,FALSE))</f>
        <v/>
      </c>
    </row>
    <row r="2675" spans="5:8" ht="18.75" customHeight="1" x14ac:dyDescent="0.25">
      <c r="E2675" s="2" t="str">
        <f t="shared" si="41"/>
        <v/>
      </c>
      <c r="F2675" s="2" t="str">
        <f>IF(ISBLANK(A2675),"",IF(ISERROR(VLOOKUP(A2675,'Cadastro-Estoque'!A:G,1,FALSE)),"Produto não cadastrado",VLOOKUP(A2675,'Cadastro-Estoque'!A:G,4,FALSE)))</f>
        <v/>
      </c>
      <c r="G2675" s="2" t="str">
        <f>IF(ISBLANK(A2675),"",IF(ISERROR(VLOOKUP(A2675,'Cadastro-Estoque'!A:G,1,FALSE)),"Produto não cadastrado",VLOOKUP(A2675,'Cadastro-Estoque'!A:G,2,FALSE)))</f>
        <v/>
      </c>
      <c r="H2675" s="2" t="str">
        <f>IF(ISERROR(VLOOKUP(A2675,'Cadastro-Estoque'!A:G,1,FALSE)),"",VLOOKUP(A2675,'Cadastro-Estoque'!A:G,3,FALSE))</f>
        <v/>
      </c>
    </row>
    <row r="2676" spans="5:8" ht="18.75" customHeight="1" x14ac:dyDescent="0.25">
      <c r="E2676" s="2" t="str">
        <f t="shared" si="41"/>
        <v/>
      </c>
      <c r="F2676" s="2" t="str">
        <f>IF(ISBLANK(A2676),"",IF(ISERROR(VLOOKUP(A2676,'Cadastro-Estoque'!A:G,1,FALSE)),"Produto não cadastrado",VLOOKUP(A2676,'Cadastro-Estoque'!A:G,4,FALSE)))</f>
        <v/>
      </c>
      <c r="G2676" s="2" t="str">
        <f>IF(ISBLANK(A2676),"",IF(ISERROR(VLOOKUP(A2676,'Cadastro-Estoque'!A:G,1,FALSE)),"Produto não cadastrado",VLOOKUP(A2676,'Cadastro-Estoque'!A:G,2,FALSE)))</f>
        <v/>
      </c>
      <c r="H2676" s="2" t="str">
        <f>IF(ISERROR(VLOOKUP(A2676,'Cadastro-Estoque'!A:G,1,FALSE)),"",VLOOKUP(A2676,'Cadastro-Estoque'!A:G,3,FALSE))</f>
        <v/>
      </c>
    </row>
    <row r="2677" spans="5:8" ht="18.75" customHeight="1" x14ac:dyDescent="0.25">
      <c r="E2677" s="2" t="str">
        <f t="shared" si="41"/>
        <v/>
      </c>
      <c r="F2677" s="2" t="str">
        <f>IF(ISBLANK(A2677),"",IF(ISERROR(VLOOKUP(A2677,'Cadastro-Estoque'!A:G,1,FALSE)),"Produto não cadastrado",VLOOKUP(A2677,'Cadastro-Estoque'!A:G,4,FALSE)))</f>
        <v/>
      </c>
      <c r="G2677" s="2" t="str">
        <f>IF(ISBLANK(A2677),"",IF(ISERROR(VLOOKUP(A2677,'Cadastro-Estoque'!A:G,1,FALSE)),"Produto não cadastrado",VLOOKUP(A2677,'Cadastro-Estoque'!A:G,2,FALSE)))</f>
        <v/>
      </c>
      <c r="H2677" s="2" t="str">
        <f>IF(ISERROR(VLOOKUP(A2677,'Cadastro-Estoque'!A:G,1,FALSE)),"",VLOOKUP(A2677,'Cadastro-Estoque'!A:G,3,FALSE))</f>
        <v/>
      </c>
    </row>
    <row r="2678" spans="5:8" ht="18.75" customHeight="1" x14ac:dyDescent="0.25">
      <c r="E2678" s="2" t="str">
        <f t="shared" si="41"/>
        <v/>
      </c>
      <c r="F2678" s="2" t="str">
        <f>IF(ISBLANK(A2678),"",IF(ISERROR(VLOOKUP(A2678,'Cadastro-Estoque'!A:G,1,FALSE)),"Produto não cadastrado",VLOOKUP(A2678,'Cadastro-Estoque'!A:G,4,FALSE)))</f>
        <v/>
      </c>
      <c r="G2678" s="2" t="str">
        <f>IF(ISBLANK(A2678),"",IF(ISERROR(VLOOKUP(A2678,'Cadastro-Estoque'!A:G,1,FALSE)),"Produto não cadastrado",VLOOKUP(A2678,'Cadastro-Estoque'!A:G,2,FALSE)))</f>
        <v/>
      </c>
      <c r="H2678" s="2" t="str">
        <f>IF(ISERROR(VLOOKUP(A2678,'Cadastro-Estoque'!A:G,1,FALSE)),"",VLOOKUP(A2678,'Cadastro-Estoque'!A:G,3,FALSE))</f>
        <v/>
      </c>
    </row>
    <row r="2679" spans="5:8" ht="18.75" customHeight="1" x14ac:dyDescent="0.25">
      <c r="E2679" s="2" t="str">
        <f t="shared" si="41"/>
        <v/>
      </c>
      <c r="F2679" s="2" t="str">
        <f>IF(ISBLANK(A2679),"",IF(ISERROR(VLOOKUP(A2679,'Cadastro-Estoque'!A:G,1,FALSE)),"Produto não cadastrado",VLOOKUP(A2679,'Cadastro-Estoque'!A:G,4,FALSE)))</f>
        <v/>
      </c>
      <c r="G2679" s="2" t="str">
        <f>IF(ISBLANK(A2679),"",IF(ISERROR(VLOOKUP(A2679,'Cadastro-Estoque'!A:G,1,FALSE)),"Produto não cadastrado",VLOOKUP(A2679,'Cadastro-Estoque'!A:G,2,FALSE)))</f>
        <v/>
      </c>
      <c r="H2679" s="2" t="str">
        <f>IF(ISERROR(VLOOKUP(A2679,'Cadastro-Estoque'!A:G,1,FALSE)),"",VLOOKUP(A2679,'Cadastro-Estoque'!A:G,3,FALSE))</f>
        <v/>
      </c>
    </row>
    <row r="2680" spans="5:8" ht="18.75" customHeight="1" x14ac:dyDescent="0.25">
      <c r="E2680" s="2" t="str">
        <f t="shared" si="41"/>
        <v/>
      </c>
      <c r="F2680" s="2" t="str">
        <f>IF(ISBLANK(A2680),"",IF(ISERROR(VLOOKUP(A2680,'Cadastro-Estoque'!A:G,1,FALSE)),"Produto não cadastrado",VLOOKUP(A2680,'Cadastro-Estoque'!A:G,4,FALSE)))</f>
        <v/>
      </c>
      <c r="G2680" s="2" t="str">
        <f>IF(ISBLANK(A2680),"",IF(ISERROR(VLOOKUP(A2680,'Cadastro-Estoque'!A:G,1,FALSE)),"Produto não cadastrado",VLOOKUP(A2680,'Cadastro-Estoque'!A:G,2,FALSE)))</f>
        <v/>
      </c>
      <c r="H2680" s="2" t="str">
        <f>IF(ISERROR(VLOOKUP(A2680,'Cadastro-Estoque'!A:G,1,FALSE)),"",VLOOKUP(A2680,'Cadastro-Estoque'!A:G,3,FALSE))</f>
        <v/>
      </c>
    </row>
    <row r="2681" spans="5:8" ht="18.75" customHeight="1" x14ac:dyDescent="0.25">
      <c r="E2681" s="2" t="str">
        <f t="shared" si="41"/>
        <v/>
      </c>
      <c r="F2681" s="2" t="str">
        <f>IF(ISBLANK(A2681),"",IF(ISERROR(VLOOKUP(A2681,'Cadastro-Estoque'!A:G,1,FALSE)),"Produto não cadastrado",VLOOKUP(A2681,'Cadastro-Estoque'!A:G,4,FALSE)))</f>
        <v/>
      </c>
      <c r="G2681" s="2" t="str">
        <f>IF(ISBLANK(A2681),"",IF(ISERROR(VLOOKUP(A2681,'Cadastro-Estoque'!A:G,1,FALSE)),"Produto não cadastrado",VLOOKUP(A2681,'Cadastro-Estoque'!A:G,2,FALSE)))</f>
        <v/>
      </c>
      <c r="H2681" s="2" t="str">
        <f>IF(ISERROR(VLOOKUP(A2681,'Cadastro-Estoque'!A:G,1,FALSE)),"",VLOOKUP(A2681,'Cadastro-Estoque'!A:G,3,FALSE))</f>
        <v/>
      </c>
    </row>
    <row r="2682" spans="5:8" ht="18.75" customHeight="1" x14ac:dyDescent="0.25">
      <c r="E2682" s="2" t="str">
        <f t="shared" si="41"/>
        <v/>
      </c>
      <c r="F2682" s="2" t="str">
        <f>IF(ISBLANK(A2682),"",IF(ISERROR(VLOOKUP(A2682,'Cadastro-Estoque'!A:G,1,FALSE)),"Produto não cadastrado",VLOOKUP(A2682,'Cadastro-Estoque'!A:G,4,FALSE)))</f>
        <v/>
      </c>
      <c r="G2682" s="2" t="str">
        <f>IF(ISBLANK(A2682),"",IF(ISERROR(VLOOKUP(A2682,'Cadastro-Estoque'!A:G,1,FALSE)),"Produto não cadastrado",VLOOKUP(A2682,'Cadastro-Estoque'!A:G,2,FALSE)))</f>
        <v/>
      </c>
      <c r="H2682" s="2" t="str">
        <f>IF(ISERROR(VLOOKUP(A2682,'Cadastro-Estoque'!A:G,1,FALSE)),"",VLOOKUP(A2682,'Cadastro-Estoque'!A:G,3,FALSE))</f>
        <v/>
      </c>
    </row>
    <row r="2683" spans="5:8" ht="18.75" customHeight="1" x14ac:dyDescent="0.25">
      <c r="E2683" s="2" t="str">
        <f t="shared" si="41"/>
        <v/>
      </c>
      <c r="F2683" s="2" t="str">
        <f>IF(ISBLANK(A2683),"",IF(ISERROR(VLOOKUP(A2683,'Cadastro-Estoque'!A:G,1,FALSE)),"Produto não cadastrado",VLOOKUP(A2683,'Cadastro-Estoque'!A:G,4,FALSE)))</f>
        <v/>
      </c>
      <c r="G2683" s="2" t="str">
        <f>IF(ISBLANK(A2683),"",IF(ISERROR(VLOOKUP(A2683,'Cadastro-Estoque'!A:G,1,FALSE)),"Produto não cadastrado",VLOOKUP(A2683,'Cadastro-Estoque'!A:G,2,FALSE)))</f>
        <v/>
      </c>
      <c r="H2683" s="2" t="str">
        <f>IF(ISERROR(VLOOKUP(A2683,'Cadastro-Estoque'!A:G,1,FALSE)),"",VLOOKUP(A2683,'Cadastro-Estoque'!A:G,3,FALSE))</f>
        <v/>
      </c>
    </row>
    <row r="2684" spans="5:8" ht="18.75" customHeight="1" x14ac:dyDescent="0.25">
      <c r="E2684" s="2" t="str">
        <f t="shared" si="41"/>
        <v/>
      </c>
      <c r="F2684" s="2" t="str">
        <f>IF(ISBLANK(A2684),"",IF(ISERROR(VLOOKUP(A2684,'Cadastro-Estoque'!A:G,1,FALSE)),"Produto não cadastrado",VLOOKUP(A2684,'Cadastro-Estoque'!A:G,4,FALSE)))</f>
        <v/>
      </c>
      <c r="G2684" s="2" t="str">
        <f>IF(ISBLANK(A2684),"",IF(ISERROR(VLOOKUP(A2684,'Cadastro-Estoque'!A:G,1,FALSE)),"Produto não cadastrado",VLOOKUP(A2684,'Cadastro-Estoque'!A:G,2,FALSE)))</f>
        <v/>
      </c>
      <c r="H2684" s="2" t="str">
        <f>IF(ISERROR(VLOOKUP(A2684,'Cadastro-Estoque'!A:G,1,FALSE)),"",VLOOKUP(A2684,'Cadastro-Estoque'!A:G,3,FALSE))</f>
        <v/>
      </c>
    </row>
    <row r="2685" spans="5:8" ht="18.75" customHeight="1" x14ac:dyDescent="0.25">
      <c r="E2685" s="2" t="str">
        <f t="shared" si="41"/>
        <v/>
      </c>
      <c r="F2685" s="2" t="str">
        <f>IF(ISBLANK(A2685),"",IF(ISERROR(VLOOKUP(A2685,'Cadastro-Estoque'!A:G,1,FALSE)),"Produto não cadastrado",VLOOKUP(A2685,'Cadastro-Estoque'!A:G,4,FALSE)))</f>
        <v/>
      </c>
      <c r="G2685" s="2" t="str">
        <f>IF(ISBLANK(A2685),"",IF(ISERROR(VLOOKUP(A2685,'Cadastro-Estoque'!A:G,1,FALSE)),"Produto não cadastrado",VLOOKUP(A2685,'Cadastro-Estoque'!A:G,2,FALSE)))</f>
        <v/>
      </c>
      <c r="H2685" s="2" t="str">
        <f>IF(ISERROR(VLOOKUP(A2685,'Cadastro-Estoque'!A:G,1,FALSE)),"",VLOOKUP(A2685,'Cadastro-Estoque'!A:G,3,FALSE))</f>
        <v/>
      </c>
    </row>
    <row r="2686" spans="5:8" ht="18.75" customHeight="1" x14ac:dyDescent="0.25">
      <c r="E2686" s="2" t="str">
        <f t="shared" si="41"/>
        <v/>
      </c>
      <c r="F2686" s="2" t="str">
        <f>IF(ISBLANK(A2686),"",IF(ISERROR(VLOOKUP(A2686,'Cadastro-Estoque'!A:G,1,FALSE)),"Produto não cadastrado",VLOOKUP(A2686,'Cadastro-Estoque'!A:G,4,FALSE)))</f>
        <v/>
      </c>
      <c r="G2686" s="2" t="str">
        <f>IF(ISBLANK(A2686),"",IF(ISERROR(VLOOKUP(A2686,'Cadastro-Estoque'!A:G,1,FALSE)),"Produto não cadastrado",VLOOKUP(A2686,'Cadastro-Estoque'!A:G,2,FALSE)))</f>
        <v/>
      </c>
      <c r="H2686" s="2" t="str">
        <f>IF(ISERROR(VLOOKUP(A2686,'Cadastro-Estoque'!A:G,1,FALSE)),"",VLOOKUP(A2686,'Cadastro-Estoque'!A:G,3,FALSE))</f>
        <v/>
      </c>
    </row>
    <row r="2687" spans="5:8" ht="18.75" customHeight="1" x14ac:dyDescent="0.25">
      <c r="E2687" s="2" t="str">
        <f t="shared" si="41"/>
        <v/>
      </c>
      <c r="F2687" s="2" t="str">
        <f>IF(ISBLANK(A2687),"",IF(ISERROR(VLOOKUP(A2687,'Cadastro-Estoque'!A:G,1,FALSE)),"Produto não cadastrado",VLOOKUP(A2687,'Cadastro-Estoque'!A:G,4,FALSE)))</f>
        <v/>
      </c>
      <c r="G2687" s="2" t="str">
        <f>IF(ISBLANK(A2687),"",IF(ISERROR(VLOOKUP(A2687,'Cadastro-Estoque'!A:G,1,FALSE)),"Produto não cadastrado",VLOOKUP(A2687,'Cadastro-Estoque'!A:G,2,FALSE)))</f>
        <v/>
      </c>
      <c r="H2687" s="2" t="str">
        <f>IF(ISERROR(VLOOKUP(A2687,'Cadastro-Estoque'!A:G,1,FALSE)),"",VLOOKUP(A2687,'Cadastro-Estoque'!A:G,3,FALSE))</f>
        <v/>
      </c>
    </row>
    <row r="2688" spans="5:8" ht="18.75" customHeight="1" x14ac:dyDescent="0.25">
      <c r="E2688" s="2" t="str">
        <f t="shared" si="41"/>
        <v/>
      </c>
      <c r="F2688" s="2" t="str">
        <f>IF(ISBLANK(A2688),"",IF(ISERROR(VLOOKUP(A2688,'Cadastro-Estoque'!A:G,1,FALSE)),"Produto não cadastrado",VLOOKUP(A2688,'Cadastro-Estoque'!A:G,4,FALSE)))</f>
        <v/>
      </c>
      <c r="G2688" s="2" t="str">
        <f>IF(ISBLANK(A2688),"",IF(ISERROR(VLOOKUP(A2688,'Cadastro-Estoque'!A:G,1,FALSE)),"Produto não cadastrado",VLOOKUP(A2688,'Cadastro-Estoque'!A:G,2,FALSE)))</f>
        <v/>
      </c>
      <c r="H2688" s="2" t="str">
        <f>IF(ISERROR(VLOOKUP(A2688,'Cadastro-Estoque'!A:G,1,FALSE)),"",VLOOKUP(A2688,'Cadastro-Estoque'!A:G,3,FALSE))</f>
        <v/>
      </c>
    </row>
    <row r="2689" spans="5:8" ht="18.75" customHeight="1" x14ac:dyDescent="0.25">
      <c r="E2689" s="2" t="str">
        <f t="shared" si="41"/>
        <v/>
      </c>
      <c r="F2689" s="2" t="str">
        <f>IF(ISBLANK(A2689),"",IF(ISERROR(VLOOKUP(A2689,'Cadastro-Estoque'!A:G,1,FALSE)),"Produto não cadastrado",VLOOKUP(A2689,'Cadastro-Estoque'!A:G,4,FALSE)))</f>
        <v/>
      </c>
      <c r="G2689" s="2" t="str">
        <f>IF(ISBLANK(A2689),"",IF(ISERROR(VLOOKUP(A2689,'Cadastro-Estoque'!A:G,1,FALSE)),"Produto não cadastrado",VLOOKUP(A2689,'Cadastro-Estoque'!A:G,2,FALSE)))</f>
        <v/>
      </c>
      <c r="H2689" s="2" t="str">
        <f>IF(ISERROR(VLOOKUP(A2689,'Cadastro-Estoque'!A:G,1,FALSE)),"",VLOOKUP(A2689,'Cadastro-Estoque'!A:G,3,FALSE))</f>
        <v/>
      </c>
    </row>
    <row r="2690" spans="5:8" ht="18.75" customHeight="1" x14ac:dyDescent="0.25">
      <c r="E2690" s="2" t="str">
        <f t="shared" si="41"/>
        <v/>
      </c>
      <c r="F2690" s="2" t="str">
        <f>IF(ISBLANK(A2690),"",IF(ISERROR(VLOOKUP(A2690,'Cadastro-Estoque'!A:G,1,FALSE)),"Produto não cadastrado",VLOOKUP(A2690,'Cadastro-Estoque'!A:G,4,FALSE)))</f>
        <v/>
      </c>
      <c r="G2690" s="2" t="str">
        <f>IF(ISBLANK(A2690),"",IF(ISERROR(VLOOKUP(A2690,'Cadastro-Estoque'!A:G,1,FALSE)),"Produto não cadastrado",VLOOKUP(A2690,'Cadastro-Estoque'!A:G,2,FALSE)))</f>
        <v/>
      </c>
      <c r="H2690" s="2" t="str">
        <f>IF(ISERROR(VLOOKUP(A2690,'Cadastro-Estoque'!A:G,1,FALSE)),"",VLOOKUP(A2690,'Cadastro-Estoque'!A:G,3,FALSE))</f>
        <v/>
      </c>
    </row>
    <row r="2691" spans="5:8" ht="18.75" customHeight="1" x14ac:dyDescent="0.25">
      <c r="E2691" s="2" t="str">
        <f t="shared" ref="E2691:E2754" si="42">IF(ISBLANK(A2691),"",C2691*D2691)</f>
        <v/>
      </c>
      <c r="F2691" s="2" t="str">
        <f>IF(ISBLANK(A2691),"",IF(ISERROR(VLOOKUP(A2691,'Cadastro-Estoque'!A:G,1,FALSE)),"Produto não cadastrado",VLOOKUP(A2691,'Cadastro-Estoque'!A:G,4,FALSE)))</f>
        <v/>
      </c>
      <c r="G2691" s="2" t="str">
        <f>IF(ISBLANK(A2691),"",IF(ISERROR(VLOOKUP(A2691,'Cadastro-Estoque'!A:G,1,FALSE)),"Produto não cadastrado",VLOOKUP(A2691,'Cadastro-Estoque'!A:G,2,FALSE)))</f>
        <v/>
      </c>
      <c r="H2691" s="2" t="str">
        <f>IF(ISERROR(VLOOKUP(A2691,'Cadastro-Estoque'!A:G,1,FALSE)),"",VLOOKUP(A2691,'Cadastro-Estoque'!A:G,3,FALSE))</f>
        <v/>
      </c>
    </row>
    <row r="2692" spans="5:8" ht="18.75" customHeight="1" x14ac:dyDescent="0.25">
      <c r="E2692" s="2" t="str">
        <f t="shared" si="42"/>
        <v/>
      </c>
      <c r="F2692" s="2" t="str">
        <f>IF(ISBLANK(A2692),"",IF(ISERROR(VLOOKUP(A2692,'Cadastro-Estoque'!A:G,1,FALSE)),"Produto não cadastrado",VLOOKUP(A2692,'Cadastro-Estoque'!A:G,4,FALSE)))</f>
        <v/>
      </c>
      <c r="G2692" s="2" t="str">
        <f>IF(ISBLANK(A2692),"",IF(ISERROR(VLOOKUP(A2692,'Cadastro-Estoque'!A:G,1,FALSE)),"Produto não cadastrado",VLOOKUP(A2692,'Cadastro-Estoque'!A:G,2,FALSE)))</f>
        <v/>
      </c>
      <c r="H2692" s="2" t="str">
        <f>IF(ISERROR(VLOOKUP(A2692,'Cadastro-Estoque'!A:G,1,FALSE)),"",VLOOKUP(A2692,'Cadastro-Estoque'!A:G,3,FALSE))</f>
        <v/>
      </c>
    </row>
    <row r="2693" spans="5:8" ht="18.75" customHeight="1" x14ac:dyDescent="0.25">
      <c r="E2693" s="2" t="str">
        <f t="shared" si="42"/>
        <v/>
      </c>
      <c r="F2693" s="2" t="str">
        <f>IF(ISBLANK(A2693),"",IF(ISERROR(VLOOKUP(A2693,'Cadastro-Estoque'!A:G,1,FALSE)),"Produto não cadastrado",VLOOKUP(A2693,'Cadastro-Estoque'!A:G,4,FALSE)))</f>
        <v/>
      </c>
      <c r="G2693" s="2" t="str">
        <f>IF(ISBLANK(A2693),"",IF(ISERROR(VLOOKUP(A2693,'Cadastro-Estoque'!A:G,1,FALSE)),"Produto não cadastrado",VLOOKUP(A2693,'Cadastro-Estoque'!A:G,2,FALSE)))</f>
        <v/>
      </c>
      <c r="H2693" s="2" t="str">
        <f>IF(ISERROR(VLOOKUP(A2693,'Cadastro-Estoque'!A:G,1,FALSE)),"",VLOOKUP(A2693,'Cadastro-Estoque'!A:G,3,FALSE))</f>
        <v/>
      </c>
    </row>
    <row r="2694" spans="5:8" ht="18.75" customHeight="1" x14ac:dyDescent="0.25">
      <c r="E2694" s="2" t="str">
        <f t="shared" si="42"/>
        <v/>
      </c>
      <c r="F2694" s="2" t="str">
        <f>IF(ISBLANK(A2694),"",IF(ISERROR(VLOOKUP(A2694,'Cadastro-Estoque'!A:G,1,FALSE)),"Produto não cadastrado",VLOOKUP(A2694,'Cadastro-Estoque'!A:G,4,FALSE)))</f>
        <v/>
      </c>
      <c r="G2694" s="2" t="str">
        <f>IF(ISBLANK(A2694),"",IF(ISERROR(VLOOKUP(A2694,'Cadastro-Estoque'!A:G,1,FALSE)),"Produto não cadastrado",VLOOKUP(A2694,'Cadastro-Estoque'!A:G,2,FALSE)))</f>
        <v/>
      </c>
      <c r="H2694" s="2" t="str">
        <f>IF(ISERROR(VLOOKUP(A2694,'Cadastro-Estoque'!A:G,1,FALSE)),"",VLOOKUP(A2694,'Cadastro-Estoque'!A:G,3,FALSE))</f>
        <v/>
      </c>
    </row>
    <row r="2695" spans="5:8" ht="18.75" customHeight="1" x14ac:dyDescent="0.25">
      <c r="E2695" s="2" t="str">
        <f t="shared" si="42"/>
        <v/>
      </c>
      <c r="F2695" s="2" t="str">
        <f>IF(ISBLANK(A2695),"",IF(ISERROR(VLOOKUP(A2695,'Cadastro-Estoque'!A:G,1,FALSE)),"Produto não cadastrado",VLOOKUP(A2695,'Cadastro-Estoque'!A:G,4,FALSE)))</f>
        <v/>
      </c>
      <c r="G2695" s="2" t="str">
        <f>IF(ISBLANK(A2695),"",IF(ISERROR(VLOOKUP(A2695,'Cadastro-Estoque'!A:G,1,FALSE)),"Produto não cadastrado",VLOOKUP(A2695,'Cadastro-Estoque'!A:G,2,FALSE)))</f>
        <v/>
      </c>
      <c r="H2695" s="2" t="str">
        <f>IF(ISERROR(VLOOKUP(A2695,'Cadastro-Estoque'!A:G,1,FALSE)),"",VLOOKUP(A2695,'Cadastro-Estoque'!A:G,3,FALSE))</f>
        <v/>
      </c>
    </row>
    <row r="2696" spans="5:8" ht="18.75" customHeight="1" x14ac:dyDescent="0.25">
      <c r="E2696" s="2" t="str">
        <f t="shared" si="42"/>
        <v/>
      </c>
      <c r="F2696" s="2" t="str">
        <f>IF(ISBLANK(A2696),"",IF(ISERROR(VLOOKUP(A2696,'Cadastro-Estoque'!A:G,1,FALSE)),"Produto não cadastrado",VLOOKUP(A2696,'Cadastro-Estoque'!A:G,4,FALSE)))</f>
        <v/>
      </c>
      <c r="G2696" s="2" t="str">
        <f>IF(ISBLANK(A2696),"",IF(ISERROR(VLOOKUP(A2696,'Cadastro-Estoque'!A:G,1,FALSE)),"Produto não cadastrado",VLOOKUP(A2696,'Cadastro-Estoque'!A:G,2,FALSE)))</f>
        <v/>
      </c>
      <c r="H2696" s="2" t="str">
        <f>IF(ISERROR(VLOOKUP(A2696,'Cadastro-Estoque'!A:G,1,FALSE)),"",VLOOKUP(A2696,'Cadastro-Estoque'!A:G,3,FALSE))</f>
        <v/>
      </c>
    </row>
    <row r="2697" spans="5:8" ht="18.75" customHeight="1" x14ac:dyDescent="0.25">
      <c r="E2697" s="2" t="str">
        <f t="shared" si="42"/>
        <v/>
      </c>
      <c r="F2697" s="2" t="str">
        <f>IF(ISBLANK(A2697),"",IF(ISERROR(VLOOKUP(A2697,'Cadastro-Estoque'!A:G,1,FALSE)),"Produto não cadastrado",VLOOKUP(A2697,'Cadastro-Estoque'!A:G,4,FALSE)))</f>
        <v/>
      </c>
      <c r="G2697" s="2" t="str">
        <f>IF(ISBLANK(A2697),"",IF(ISERROR(VLOOKUP(A2697,'Cadastro-Estoque'!A:G,1,FALSE)),"Produto não cadastrado",VLOOKUP(A2697,'Cadastro-Estoque'!A:G,2,FALSE)))</f>
        <v/>
      </c>
      <c r="H2697" s="2" t="str">
        <f>IF(ISERROR(VLOOKUP(A2697,'Cadastro-Estoque'!A:G,1,FALSE)),"",VLOOKUP(A2697,'Cadastro-Estoque'!A:G,3,FALSE))</f>
        <v/>
      </c>
    </row>
    <row r="2698" spans="5:8" ht="18.75" customHeight="1" x14ac:dyDescent="0.25">
      <c r="E2698" s="2" t="str">
        <f t="shared" si="42"/>
        <v/>
      </c>
      <c r="F2698" s="2" t="str">
        <f>IF(ISBLANK(A2698),"",IF(ISERROR(VLOOKUP(A2698,'Cadastro-Estoque'!A:G,1,FALSE)),"Produto não cadastrado",VLOOKUP(A2698,'Cadastro-Estoque'!A:G,4,FALSE)))</f>
        <v/>
      </c>
      <c r="G2698" s="2" t="str">
        <f>IF(ISBLANK(A2698),"",IF(ISERROR(VLOOKUP(A2698,'Cadastro-Estoque'!A:G,1,FALSE)),"Produto não cadastrado",VLOOKUP(A2698,'Cadastro-Estoque'!A:G,2,FALSE)))</f>
        <v/>
      </c>
      <c r="H2698" s="2" t="str">
        <f>IF(ISERROR(VLOOKUP(A2698,'Cadastro-Estoque'!A:G,1,FALSE)),"",VLOOKUP(A2698,'Cadastro-Estoque'!A:G,3,FALSE))</f>
        <v/>
      </c>
    </row>
    <row r="2699" spans="5:8" ht="18.75" customHeight="1" x14ac:dyDescent="0.25">
      <c r="E2699" s="2" t="str">
        <f t="shared" si="42"/>
        <v/>
      </c>
      <c r="F2699" s="2" t="str">
        <f>IF(ISBLANK(A2699),"",IF(ISERROR(VLOOKUP(A2699,'Cadastro-Estoque'!A:G,1,FALSE)),"Produto não cadastrado",VLOOKUP(A2699,'Cadastro-Estoque'!A:G,4,FALSE)))</f>
        <v/>
      </c>
      <c r="G2699" s="2" t="str">
        <f>IF(ISBLANK(A2699),"",IF(ISERROR(VLOOKUP(A2699,'Cadastro-Estoque'!A:G,1,FALSE)),"Produto não cadastrado",VLOOKUP(A2699,'Cadastro-Estoque'!A:G,2,FALSE)))</f>
        <v/>
      </c>
      <c r="H2699" s="2" t="str">
        <f>IF(ISERROR(VLOOKUP(A2699,'Cadastro-Estoque'!A:G,1,FALSE)),"",VLOOKUP(A2699,'Cadastro-Estoque'!A:G,3,FALSE))</f>
        <v/>
      </c>
    </row>
    <row r="2700" spans="5:8" ht="18.75" customHeight="1" x14ac:dyDescent="0.25">
      <c r="E2700" s="2" t="str">
        <f t="shared" si="42"/>
        <v/>
      </c>
      <c r="F2700" s="2" t="str">
        <f>IF(ISBLANK(A2700),"",IF(ISERROR(VLOOKUP(A2700,'Cadastro-Estoque'!A:G,1,FALSE)),"Produto não cadastrado",VLOOKUP(A2700,'Cadastro-Estoque'!A:G,4,FALSE)))</f>
        <v/>
      </c>
      <c r="G2700" s="2" t="str">
        <f>IF(ISBLANK(A2700),"",IF(ISERROR(VLOOKUP(A2700,'Cadastro-Estoque'!A:G,1,FALSE)),"Produto não cadastrado",VLOOKUP(A2700,'Cadastro-Estoque'!A:G,2,FALSE)))</f>
        <v/>
      </c>
      <c r="H2700" s="2" t="str">
        <f>IF(ISERROR(VLOOKUP(A2700,'Cadastro-Estoque'!A:G,1,FALSE)),"",VLOOKUP(A2700,'Cadastro-Estoque'!A:G,3,FALSE))</f>
        <v/>
      </c>
    </row>
    <row r="2701" spans="5:8" ht="18.75" customHeight="1" x14ac:dyDescent="0.25">
      <c r="E2701" s="2" t="str">
        <f t="shared" si="42"/>
        <v/>
      </c>
      <c r="F2701" s="2" t="str">
        <f>IF(ISBLANK(A2701),"",IF(ISERROR(VLOOKUP(A2701,'Cadastro-Estoque'!A:G,1,FALSE)),"Produto não cadastrado",VLOOKUP(A2701,'Cadastro-Estoque'!A:G,4,FALSE)))</f>
        <v/>
      </c>
      <c r="G2701" s="2" t="str">
        <f>IF(ISBLANK(A2701),"",IF(ISERROR(VLOOKUP(A2701,'Cadastro-Estoque'!A:G,1,FALSE)),"Produto não cadastrado",VLOOKUP(A2701,'Cadastro-Estoque'!A:G,2,FALSE)))</f>
        <v/>
      </c>
      <c r="H2701" s="2" t="str">
        <f>IF(ISERROR(VLOOKUP(A2701,'Cadastro-Estoque'!A:G,1,FALSE)),"",VLOOKUP(A2701,'Cadastro-Estoque'!A:G,3,FALSE))</f>
        <v/>
      </c>
    </row>
    <row r="2702" spans="5:8" ht="18.75" customHeight="1" x14ac:dyDescent="0.25">
      <c r="E2702" s="2" t="str">
        <f t="shared" si="42"/>
        <v/>
      </c>
      <c r="F2702" s="2" t="str">
        <f>IF(ISBLANK(A2702),"",IF(ISERROR(VLOOKUP(A2702,'Cadastro-Estoque'!A:G,1,FALSE)),"Produto não cadastrado",VLOOKUP(A2702,'Cadastro-Estoque'!A:G,4,FALSE)))</f>
        <v/>
      </c>
      <c r="G2702" s="2" t="str">
        <f>IF(ISBLANK(A2702),"",IF(ISERROR(VLOOKUP(A2702,'Cadastro-Estoque'!A:G,1,FALSE)),"Produto não cadastrado",VLOOKUP(A2702,'Cadastro-Estoque'!A:G,2,FALSE)))</f>
        <v/>
      </c>
      <c r="H2702" s="2" t="str">
        <f>IF(ISERROR(VLOOKUP(A2702,'Cadastro-Estoque'!A:G,1,FALSE)),"",VLOOKUP(A2702,'Cadastro-Estoque'!A:G,3,FALSE))</f>
        <v/>
      </c>
    </row>
    <row r="2703" spans="5:8" ht="18.75" customHeight="1" x14ac:dyDescent="0.25">
      <c r="E2703" s="2" t="str">
        <f t="shared" si="42"/>
        <v/>
      </c>
      <c r="F2703" s="2" t="str">
        <f>IF(ISBLANK(A2703),"",IF(ISERROR(VLOOKUP(A2703,'Cadastro-Estoque'!A:G,1,FALSE)),"Produto não cadastrado",VLOOKUP(A2703,'Cadastro-Estoque'!A:G,4,FALSE)))</f>
        <v/>
      </c>
      <c r="G2703" s="2" t="str">
        <f>IF(ISBLANK(A2703),"",IF(ISERROR(VLOOKUP(A2703,'Cadastro-Estoque'!A:G,1,FALSE)),"Produto não cadastrado",VLOOKUP(A2703,'Cadastro-Estoque'!A:G,2,FALSE)))</f>
        <v/>
      </c>
      <c r="H2703" s="2" t="str">
        <f>IF(ISERROR(VLOOKUP(A2703,'Cadastro-Estoque'!A:G,1,FALSE)),"",VLOOKUP(A2703,'Cadastro-Estoque'!A:G,3,FALSE))</f>
        <v/>
      </c>
    </row>
    <row r="2704" spans="5:8" ht="18.75" customHeight="1" x14ac:dyDescent="0.25">
      <c r="E2704" s="2" t="str">
        <f t="shared" si="42"/>
        <v/>
      </c>
      <c r="F2704" s="2" t="str">
        <f>IF(ISBLANK(A2704),"",IF(ISERROR(VLOOKUP(A2704,'Cadastro-Estoque'!A:G,1,FALSE)),"Produto não cadastrado",VLOOKUP(A2704,'Cadastro-Estoque'!A:G,4,FALSE)))</f>
        <v/>
      </c>
      <c r="G2704" s="2" t="str">
        <f>IF(ISBLANK(A2704),"",IF(ISERROR(VLOOKUP(A2704,'Cadastro-Estoque'!A:G,1,FALSE)),"Produto não cadastrado",VLOOKUP(A2704,'Cadastro-Estoque'!A:G,2,FALSE)))</f>
        <v/>
      </c>
      <c r="H2704" s="2" t="str">
        <f>IF(ISERROR(VLOOKUP(A2704,'Cadastro-Estoque'!A:G,1,FALSE)),"",VLOOKUP(A2704,'Cadastro-Estoque'!A:G,3,FALSE))</f>
        <v/>
      </c>
    </row>
    <row r="2705" spans="5:8" ht="18.75" customHeight="1" x14ac:dyDescent="0.25">
      <c r="E2705" s="2" t="str">
        <f t="shared" si="42"/>
        <v/>
      </c>
      <c r="F2705" s="2" t="str">
        <f>IF(ISBLANK(A2705),"",IF(ISERROR(VLOOKUP(A2705,'Cadastro-Estoque'!A:G,1,FALSE)),"Produto não cadastrado",VLOOKUP(A2705,'Cadastro-Estoque'!A:G,4,FALSE)))</f>
        <v/>
      </c>
      <c r="G2705" s="2" t="str">
        <f>IF(ISBLANK(A2705),"",IF(ISERROR(VLOOKUP(A2705,'Cadastro-Estoque'!A:G,1,FALSE)),"Produto não cadastrado",VLOOKUP(A2705,'Cadastro-Estoque'!A:G,2,FALSE)))</f>
        <v/>
      </c>
      <c r="H2705" s="2" t="str">
        <f>IF(ISERROR(VLOOKUP(A2705,'Cadastro-Estoque'!A:G,1,FALSE)),"",VLOOKUP(A2705,'Cadastro-Estoque'!A:G,3,FALSE))</f>
        <v/>
      </c>
    </row>
    <row r="2706" spans="5:8" ht="18.75" customHeight="1" x14ac:dyDescent="0.25">
      <c r="E2706" s="2" t="str">
        <f t="shared" si="42"/>
        <v/>
      </c>
      <c r="F2706" s="2" t="str">
        <f>IF(ISBLANK(A2706),"",IF(ISERROR(VLOOKUP(A2706,'Cadastro-Estoque'!A:G,1,FALSE)),"Produto não cadastrado",VLOOKUP(A2706,'Cadastro-Estoque'!A:G,4,FALSE)))</f>
        <v/>
      </c>
      <c r="G2706" s="2" t="str">
        <f>IF(ISBLANK(A2706),"",IF(ISERROR(VLOOKUP(A2706,'Cadastro-Estoque'!A:G,1,FALSE)),"Produto não cadastrado",VLOOKUP(A2706,'Cadastro-Estoque'!A:G,2,FALSE)))</f>
        <v/>
      </c>
      <c r="H2706" s="2" t="str">
        <f>IF(ISERROR(VLOOKUP(A2706,'Cadastro-Estoque'!A:G,1,FALSE)),"",VLOOKUP(A2706,'Cadastro-Estoque'!A:G,3,FALSE))</f>
        <v/>
      </c>
    </row>
    <row r="2707" spans="5:8" ht="18.75" customHeight="1" x14ac:dyDescent="0.25">
      <c r="E2707" s="2" t="str">
        <f t="shared" si="42"/>
        <v/>
      </c>
      <c r="F2707" s="2" t="str">
        <f>IF(ISBLANK(A2707),"",IF(ISERROR(VLOOKUP(A2707,'Cadastro-Estoque'!A:G,1,FALSE)),"Produto não cadastrado",VLOOKUP(A2707,'Cadastro-Estoque'!A:G,4,FALSE)))</f>
        <v/>
      </c>
      <c r="G2707" s="2" t="str">
        <f>IF(ISBLANK(A2707),"",IF(ISERROR(VLOOKUP(A2707,'Cadastro-Estoque'!A:G,1,FALSE)),"Produto não cadastrado",VLOOKUP(A2707,'Cadastro-Estoque'!A:G,2,FALSE)))</f>
        <v/>
      </c>
      <c r="H2707" s="2" t="str">
        <f>IF(ISERROR(VLOOKUP(A2707,'Cadastro-Estoque'!A:G,1,FALSE)),"",VLOOKUP(A2707,'Cadastro-Estoque'!A:G,3,FALSE))</f>
        <v/>
      </c>
    </row>
    <row r="2708" spans="5:8" ht="18.75" customHeight="1" x14ac:dyDescent="0.25">
      <c r="E2708" s="2" t="str">
        <f t="shared" si="42"/>
        <v/>
      </c>
      <c r="F2708" s="2" t="str">
        <f>IF(ISBLANK(A2708),"",IF(ISERROR(VLOOKUP(A2708,'Cadastro-Estoque'!A:G,1,FALSE)),"Produto não cadastrado",VLOOKUP(A2708,'Cadastro-Estoque'!A:G,4,FALSE)))</f>
        <v/>
      </c>
      <c r="G2708" s="2" t="str">
        <f>IF(ISBLANK(A2708),"",IF(ISERROR(VLOOKUP(A2708,'Cadastro-Estoque'!A:G,1,FALSE)),"Produto não cadastrado",VLOOKUP(A2708,'Cadastro-Estoque'!A:G,2,FALSE)))</f>
        <v/>
      </c>
      <c r="H2708" s="2" t="str">
        <f>IF(ISERROR(VLOOKUP(A2708,'Cadastro-Estoque'!A:G,1,FALSE)),"",VLOOKUP(A2708,'Cadastro-Estoque'!A:G,3,FALSE))</f>
        <v/>
      </c>
    </row>
    <row r="2709" spans="5:8" ht="18.75" customHeight="1" x14ac:dyDescent="0.25">
      <c r="E2709" s="2" t="str">
        <f t="shared" si="42"/>
        <v/>
      </c>
      <c r="F2709" s="2" t="str">
        <f>IF(ISBLANK(A2709),"",IF(ISERROR(VLOOKUP(A2709,'Cadastro-Estoque'!A:G,1,FALSE)),"Produto não cadastrado",VLOOKUP(A2709,'Cadastro-Estoque'!A:G,4,FALSE)))</f>
        <v/>
      </c>
      <c r="G2709" s="2" t="str">
        <f>IF(ISBLANK(A2709),"",IF(ISERROR(VLOOKUP(A2709,'Cadastro-Estoque'!A:G,1,FALSE)),"Produto não cadastrado",VLOOKUP(A2709,'Cadastro-Estoque'!A:G,2,FALSE)))</f>
        <v/>
      </c>
      <c r="H2709" s="2" t="str">
        <f>IF(ISERROR(VLOOKUP(A2709,'Cadastro-Estoque'!A:G,1,FALSE)),"",VLOOKUP(A2709,'Cadastro-Estoque'!A:G,3,FALSE))</f>
        <v/>
      </c>
    </row>
    <row r="2710" spans="5:8" ht="18.75" customHeight="1" x14ac:dyDescent="0.25">
      <c r="E2710" s="2" t="str">
        <f t="shared" si="42"/>
        <v/>
      </c>
      <c r="F2710" s="2" t="str">
        <f>IF(ISBLANK(A2710),"",IF(ISERROR(VLOOKUP(A2710,'Cadastro-Estoque'!A:G,1,FALSE)),"Produto não cadastrado",VLOOKUP(A2710,'Cadastro-Estoque'!A:G,4,FALSE)))</f>
        <v/>
      </c>
      <c r="G2710" s="2" t="str">
        <f>IF(ISBLANK(A2710),"",IF(ISERROR(VLOOKUP(A2710,'Cadastro-Estoque'!A:G,1,FALSE)),"Produto não cadastrado",VLOOKUP(A2710,'Cadastro-Estoque'!A:G,2,FALSE)))</f>
        <v/>
      </c>
      <c r="H2710" s="2" t="str">
        <f>IF(ISERROR(VLOOKUP(A2710,'Cadastro-Estoque'!A:G,1,FALSE)),"",VLOOKUP(A2710,'Cadastro-Estoque'!A:G,3,FALSE))</f>
        <v/>
      </c>
    </row>
    <row r="2711" spans="5:8" ht="18.75" customHeight="1" x14ac:dyDescent="0.25">
      <c r="E2711" s="2" t="str">
        <f t="shared" si="42"/>
        <v/>
      </c>
      <c r="F2711" s="2" t="str">
        <f>IF(ISBLANK(A2711),"",IF(ISERROR(VLOOKUP(A2711,'Cadastro-Estoque'!A:G,1,FALSE)),"Produto não cadastrado",VLOOKUP(A2711,'Cadastro-Estoque'!A:G,4,FALSE)))</f>
        <v/>
      </c>
      <c r="G2711" s="2" t="str">
        <f>IF(ISBLANK(A2711),"",IF(ISERROR(VLOOKUP(A2711,'Cadastro-Estoque'!A:G,1,FALSE)),"Produto não cadastrado",VLOOKUP(A2711,'Cadastro-Estoque'!A:G,2,FALSE)))</f>
        <v/>
      </c>
      <c r="H2711" s="2" t="str">
        <f>IF(ISERROR(VLOOKUP(A2711,'Cadastro-Estoque'!A:G,1,FALSE)),"",VLOOKUP(A2711,'Cadastro-Estoque'!A:G,3,FALSE))</f>
        <v/>
      </c>
    </row>
    <row r="2712" spans="5:8" ht="18.75" customHeight="1" x14ac:dyDescent="0.25">
      <c r="E2712" s="2" t="str">
        <f t="shared" si="42"/>
        <v/>
      </c>
      <c r="F2712" s="2" t="str">
        <f>IF(ISBLANK(A2712),"",IF(ISERROR(VLOOKUP(A2712,'Cadastro-Estoque'!A:G,1,FALSE)),"Produto não cadastrado",VLOOKUP(A2712,'Cadastro-Estoque'!A:G,4,FALSE)))</f>
        <v/>
      </c>
      <c r="G2712" s="2" t="str">
        <f>IF(ISBLANK(A2712),"",IF(ISERROR(VLOOKUP(A2712,'Cadastro-Estoque'!A:G,1,FALSE)),"Produto não cadastrado",VLOOKUP(A2712,'Cadastro-Estoque'!A:G,2,FALSE)))</f>
        <v/>
      </c>
      <c r="H2712" s="2" t="str">
        <f>IF(ISERROR(VLOOKUP(A2712,'Cadastro-Estoque'!A:G,1,FALSE)),"",VLOOKUP(A2712,'Cadastro-Estoque'!A:G,3,FALSE))</f>
        <v/>
      </c>
    </row>
    <row r="2713" spans="5:8" ht="18.75" customHeight="1" x14ac:dyDescent="0.25">
      <c r="E2713" s="2" t="str">
        <f t="shared" si="42"/>
        <v/>
      </c>
      <c r="F2713" s="2" t="str">
        <f>IF(ISBLANK(A2713),"",IF(ISERROR(VLOOKUP(A2713,'Cadastro-Estoque'!A:G,1,FALSE)),"Produto não cadastrado",VLOOKUP(A2713,'Cadastro-Estoque'!A:G,4,FALSE)))</f>
        <v/>
      </c>
      <c r="G2713" s="2" t="str">
        <f>IF(ISBLANK(A2713),"",IF(ISERROR(VLOOKUP(A2713,'Cadastro-Estoque'!A:G,1,FALSE)),"Produto não cadastrado",VLOOKUP(A2713,'Cadastro-Estoque'!A:G,2,FALSE)))</f>
        <v/>
      </c>
      <c r="H2713" s="2" t="str">
        <f>IF(ISERROR(VLOOKUP(A2713,'Cadastro-Estoque'!A:G,1,FALSE)),"",VLOOKUP(A2713,'Cadastro-Estoque'!A:G,3,FALSE))</f>
        <v/>
      </c>
    </row>
    <row r="2714" spans="5:8" ht="18.75" customHeight="1" x14ac:dyDescent="0.25">
      <c r="E2714" s="2" t="str">
        <f t="shared" si="42"/>
        <v/>
      </c>
      <c r="F2714" s="2" t="str">
        <f>IF(ISBLANK(A2714),"",IF(ISERROR(VLOOKUP(A2714,'Cadastro-Estoque'!A:G,1,FALSE)),"Produto não cadastrado",VLOOKUP(A2714,'Cadastro-Estoque'!A:G,4,FALSE)))</f>
        <v/>
      </c>
      <c r="G2714" s="2" t="str">
        <f>IF(ISBLANK(A2714),"",IF(ISERROR(VLOOKUP(A2714,'Cadastro-Estoque'!A:G,1,FALSE)),"Produto não cadastrado",VLOOKUP(A2714,'Cadastro-Estoque'!A:G,2,FALSE)))</f>
        <v/>
      </c>
      <c r="H2714" s="2" t="str">
        <f>IF(ISERROR(VLOOKUP(A2714,'Cadastro-Estoque'!A:G,1,FALSE)),"",VLOOKUP(A2714,'Cadastro-Estoque'!A:G,3,FALSE))</f>
        <v/>
      </c>
    </row>
    <row r="2715" spans="5:8" ht="18.75" customHeight="1" x14ac:dyDescent="0.25">
      <c r="E2715" s="2" t="str">
        <f t="shared" si="42"/>
        <v/>
      </c>
      <c r="F2715" s="2" t="str">
        <f>IF(ISBLANK(A2715),"",IF(ISERROR(VLOOKUP(A2715,'Cadastro-Estoque'!A:G,1,FALSE)),"Produto não cadastrado",VLOOKUP(A2715,'Cadastro-Estoque'!A:G,4,FALSE)))</f>
        <v/>
      </c>
      <c r="G2715" s="2" t="str">
        <f>IF(ISBLANK(A2715),"",IF(ISERROR(VLOOKUP(A2715,'Cadastro-Estoque'!A:G,1,FALSE)),"Produto não cadastrado",VLOOKUP(A2715,'Cadastro-Estoque'!A:G,2,FALSE)))</f>
        <v/>
      </c>
      <c r="H2715" s="2" t="str">
        <f>IF(ISERROR(VLOOKUP(A2715,'Cadastro-Estoque'!A:G,1,FALSE)),"",VLOOKUP(A2715,'Cadastro-Estoque'!A:G,3,FALSE))</f>
        <v/>
      </c>
    </row>
    <row r="2716" spans="5:8" ht="18.75" customHeight="1" x14ac:dyDescent="0.25">
      <c r="E2716" s="2" t="str">
        <f t="shared" si="42"/>
        <v/>
      </c>
      <c r="F2716" s="2" t="str">
        <f>IF(ISBLANK(A2716),"",IF(ISERROR(VLOOKUP(A2716,'Cadastro-Estoque'!A:G,1,FALSE)),"Produto não cadastrado",VLOOKUP(A2716,'Cadastro-Estoque'!A:G,4,FALSE)))</f>
        <v/>
      </c>
      <c r="G2716" s="2" t="str">
        <f>IF(ISBLANK(A2716),"",IF(ISERROR(VLOOKUP(A2716,'Cadastro-Estoque'!A:G,1,FALSE)),"Produto não cadastrado",VLOOKUP(A2716,'Cadastro-Estoque'!A:G,2,FALSE)))</f>
        <v/>
      </c>
      <c r="H2716" s="2" t="str">
        <f>IF(ISERROR(VLOOKUP(A2716,'Cadastro-Estoque'!A:G,1,FALSE)),"",VLOOKUP(A2716,'Cadastro-Estoque'!A:G,3,FALSE))</f>
        <v/>
      </c>
    </row>
    <row r="2717" spans="5:8" ht="18.75" customHeight="1" x14ac:dyDescent="0.25">
      <c r="E2717" s="2" t="str">
        <f t="shared" si="42"/>
        <v/>
      </c>
      <c r="F2717" s="2" t="str">
        <f>IF(ISBLANK(A2717),"",IF(ISERROR(VLOOKUP(A2717,'Cadastro-Estoque'!A:G,1,FALSE)),"Produto não cadastrado",VLOOKUP(A2717,'Cadastro-Estoque'!A:G,4,FALSE)))</f>
        <v/>
      </c>
      <c r="G2717" s="2" t="str">
        <f>IF(ISBLANK(A2717),"",IF(ISERROR(VLOOKUP(A2717,'Cadastro-Estoque'!A:G,1,FALSE)),"Produto não cadastrado",VLOOKUP(A2717,'Cadastro-Estoque'!A:G,2,FALSE)))</f>
        <v/>
      </c>
      <c r="H2717" s="2" t="str">
        <f>IF(ISERROR(VLOOKUP(A2717,'Cadastro-Estoque'!A:G,1,FALSE)),"",VLOOKUP(A2717,'Cadastro-Estoque'!A:G,3,FALSE))</f>
        <v/>
      </c>
    </row>
    <row r="2718" spans="5:8" ht="18.75" customHeight="1" x14ac:dyDescent="0.25">
      <c r="E2718" s="2" t="str">
        <f t="shared" si="42"/>
        <v/>
      </c>
      <c r="F2718" s="2" t="str">
        <f>IF(ISBLANK(A2718),"",IF(ISERROR(VLOOKUP(A2718,'Cadastro-Estoque'!A:G,1,FALSE)),"Produto não cadastrado",VLOOKUP(A2718,'Cadastro-Estoque'!A:G,4,FALSE)))</f>
        <v/>
      </c>
      <c r="G2718" s="2" t="str">
        <f>IF(ISBLANK(A2718),"",IF(ISERROR(VLOOKUP(A2718,'Cadastro-Estoque'!A:G,1,FALSE)),"Produto não cadastrado",VLOOKUP(A2718,'Cadastro-Estoque'!A:G,2,FALSE)))</f>
        <v/>
      </c>
      <c r="H2718" s="2" t="str">
        <f>IF(ISERROR(VLOOKUP(A2718,'Cadastro-Estoque'!A:G,1,FALSE)),"",VLOOKUP(A2718,'Cadastro-Estoque'!A:G,3,FALSE))</f>
        <v/>
      </c>
    </row>
    <row r="2719" spans="5:8" ht="18.75" customHeight="1" x14ac:dyDescent="0.25">
      <c r="E2719" s="2" t="str">
        <f t="shared" si="42"/>
        <v/>
      </c>
      <c r="F2719" s="2" t="str">
        <f>IF(ISBLANK(A2719),"",IF(ISERROR(VLOOKUP(A2719,'Cadastro-Estoque'!A:G,1,FALSE)),"Produto não cadastrado",VLOOKUP(A2719,'Cadastro-Estoque'!A:G,4,FALSE)))</f>
        <v/>
      </c>
      <c r="G2719" s="2" t="str">
        <f>IF(ISBLANK(A2719),"",IF(ISERROR(VLOOKUP(A2719,'Cadastro-Estoque'!A:G,1,FALSE)),"Produto não cadastrado",VLOOKUP(A2719,'Cadastro-Estoque'!A:G,2,FALSE)))</f>
        <v/>
      </c>
      <c r="H2719" s="2" t="str">
        <f>IF(ISERROR(VLOOKUP(A2719,'Cadastro-Estoque'!A:G,1,FALSE)),"",VLOOKUP(A2719,'Cadastro-Estoque'!A:G,3,FALSE))</f>
        <v/>
      </c>
    </row>
    <row r="2720" spans="5:8" ht="18.75" customHeight="1" x14ac:dyDescent="0.25">
      <c r="E2720" s="2" t="str">
        <f t="shared" si="42"/>
        <v/>
      </c>
      <c r="F2720" s="2" t="str">
        <f>IF(ISBLANK(A2720),"",IF(ISERROR(VLOOKUP(A2720,'Cadastro-Estoque'!A:G,1,FALSE)),"Produto não cadastrado",VLOOKUP(A2720,'Cadastro-Estoque'!A:G,4,FALSE)))</f>
        <v/>
      </c>
      <c r="G2720" s="2" t="str">
        <f>IF(ISBLANK(A2720),"",IF(ISERROR(VLOOKUP(A2720,'Cadastro-Estoque'!A:G,1,FALSE)),"Produto não cadastrado",VLOOKUP(A2720,'Cadastro-Estoque'!A:G,2,FALSE)))</f>
        <v/>
      </c>
      <c r="H2720" s="2" t="str">
        <f>IF(ISERROR(VLOOKUP(A2720,'Cadastro-Estoque'!A:G,1,FALSE)),"",VLOOKUP(A2720,'Cadastro-Estoque'!A:G,3,FALSE))</f>
        <v/>
      </c>
    </row>
    <row r="2721" spans="5:8" ht="18.75" customHeight="1" x14ac:dyDescent="0.25">
      <c r="E2721" s="2" t="str">
        <f t="shared" si="42"/>
        <v/>
      </c>
      <c r="F2721" s="2" t="str">
        <f>IF(ISBLANK(A2721),"",IF(ISERROR(VLOOKUP(A2721,'Cadastro-Estoque'!A:G,1,FALSE)),"Produto não cadastrado",VLOOKUP(A2721,'Cadastro-Estoque'!A:G,4,FALSE)))</f>
        <v/>
      </c>
      <c r="G2721" s="2" t="str">
        <f>IF(ISBLANK(A2721),"",IF(ISERROR(VLOOKUP(A2721,'Cadastro-Estoque'!A:G,1,FALSE)),"Produto não cadastrado",VLOOKUP(A2721,'Cadastro-Estoque'!A:G,2,FALSE)))</f>
        <v/>
      </c>
      <c r="H2721" s="2" t="str">
        <f>IF(ISERROR(VLOOKUP(A2721,'Cadastro-Estoque'!A:G,1,FALSE)),"",VLOOKUP(A2721,'Cadastro-Estoque'!A:G,3,FALSE))</f>
        <v/>
      </c>
    </row>
    <row r="2722" spans="5:8" ht="18.75" customHeight="1" x14ac:dyDescent="0.25">
      <c r="E2722" s="2" t="str">
        <f t="shared" si="42"/>
        <v/>
      </c>
      <c r="F2722" s="2" t="str">
        <f>IF(ISBLANK(A2722),"",IF(ISERROR(VLOOKUP(A2722,'Cadastro-Estoque'!A:G,1,FALSE)),"Produto não cadastrado",VLOOKUP(A2722,'Cadastro-Estoque'!A:G,4,FALSE)))</f>
        <v/>
      </c>
      <c r="G2722" s="2" t="str">
        <f>IF(ISBLANK(A2722),"",IF(ISERROR(VLOOKUP(A2722,'Cadastro-Estoque'!A:G,1,FALSE)),"Produto não cadastrado",VLOOKUP(A2722,'Cadastro-Estoque'!A:G,2,FALSE)))</f>
        <v/>
      </c>
      <c r="H2722" s="2" t="str">
        <f>IF(ISERROR(VLOOKUP(A2722,'Cadastro-Estoque'!A:G,1,FALSE)),"",VLOOKUP(A2722,'Cadastro-Estoque'!A:G,3,FALSE))</f>
        <v/>
      </c>
    </row>
    <row r="2723" spans="5:8" ht="18.75" customHeight="1" x14ac:dyDescent="0.25">
      <c r="E2723" s="2" t="str">
        <f t="shared" si="42"/>
        <v/>
      </c>
      <c r="F2723" s="2" t="str">
        <f>IF(ISBLANK(A2723),"",IF(ISERROR(VLOOKUP(A2723,'Cadastro-Estoque'!A:G,1,FALSE)),"Produto não cadastrado",VLOOKUP(A2723,'Cadastro-Estoque'!A:G,4,FALSE)))</f>
        <v/>
      </c>
      <c r="G2723" s="2" t="str">
        <f>IF(ISBLANK(A2723),"",IF(ISERROR(VLOOKUP(A2723,'Cadastro-Estoque'!A:G,1,FALSE)),"Produto não cadastrado",VLOOKUP(A2723,'Cadastro-Estoque'!A:G,2,FALSE)))</f>
        <v/>
      </c>
      <c r="H2723" s="2" t="str">
        <f>IF(ISERROR(VLOOKUP(A2723,'Cadastro-Estoque'!A:G,1,FALSE)),"",VLOOKUP(A2723,'Cadastro-Estoque'!A:G,3,FALSE))</f>
        <v/>
      </c>
    </row>
    <row r="2724" spans="5:8" ht="18.75" customHeight="1" x14ac:dyDescent="0.25">
      <c r="E2724" s="2" t="str">
        <f t="shared" si="42"/>
        <v/>
      </c>
      <c r="F2724" s="2" t="str">
        <f>IF(ISBLANK(A2724),"",IF(ISERROR(VLOOKUP(A2724,'Cadastro-Estoque'!A:G,1,FALSE)),"Produto não cadastrado",VLOOKUP(A2724,'Cadastro-Estoque'!A:G,4,FALSE)))</f>
        <v/>
      </c>
      <c r="G2724" s="2" t="str">
        <f>IF(ISBLANK(A2724),"",IF(ISERROR(VLOOKUP(A2724,'Cadastro-Estoque'!A:G,1,FALSE)),"Produto não cadastrado",VLOOKUP(A2724,'Cadastro-Estoque'!A:G,2,FALSE)))</f>
        <v/>
      </c>
      <c r="H2724" s="2" t="str">
        <f>IF(ISERROR(VLOOKUP(A2724,'Cadastro-Estoque'!A:G,1,FALSE)),"",VLOOKUP(A2724,'Cadastro-Estoque'!A:G,3,FALSE))</f>
        <v/>
      </c>
    </row>
    <row r="2725" spans="5:8" ht="18.75" customHeight="1" x14ac:dyDescent="0.25">
      <c r="E2725" s="2" t="str">
        <f t="shared" si="42"/>
        <v/>
      </c>
      <c r="F2725" s="2" t="str">
        <f>IF(ISBLANK(A2725),"",IF(ISERROR(VLOOKUP(A2725,'Cadastro-Estoque'!A:G,1,FALSE)),"Produto não cadastrado",VLOOKUP(A2725,'Cadastro-Estoque'!A:G,4,FALSE)))</f>
        <v/>
      </c>
      <c r="G2725" s="2" t="str">
        <f>IF(ISBLANK(A2725),"",IF(ISERROR(VLOOKUP(A2725,'Cadastro-Estoque'!A:G,1,FALSE)),"Produto não cadastrado",VLOOKUP(A2725,'Cadastro-Estoque'!A:G,2,FALSE)))</f>
        <v/>
      </c>
      <c r="H2725" s="2" t="str">
        <f>IF(ISERROR(VLOOKUP(A2725,'Cadastro-Estoque'!A:G,1,FALSE)),"",VLOOKUP(A2725,'Cadastro-Estoque'!A:G,3,FALSE))</f>
        <v/>
      </c>
    </row>
    <row r="2726" spans="5:8" ht="18.75" customHeight="1" x14ac:dyDescent="0.25">
      <c r="E2726" s="2" t="str">
        <f t="shared" si="42"/>
        <v/>
      </c>
      <c r="F2726" s="2" t="str">
        <f>IF(ISBLANK(A2726),"",IF(ISERROR(VLOOKUP(A2726,'Cadastro-Estoque'!A:G,1,FALSE)),"Produto não cadastrado",VLOOKUP(A2726,'Cadastro-Estoque'!A:G,4,FALSE)))</f>
        <v/>
      </c>
      <c r="G2726" s="2" t="str">
        <f>IF(ISBLANK(A2726),"",IF(ISERROR(VLOOKUP(A2726,'Cadastro-Estoque'!A:G,1,FALSE)),"Produto não cadastrado",VLOOKUP(A2726,'Cadastro-Estoque'!A:G,2,FALSE)))</f>
        <v/>
      </c>
      <c r="H2726" s="2" t="str">
        <f>IF(ISERROR(VLOOKUP(A2726,'Cadastro-Estoque'!A:G,1,FALSE)),"",VLOOKUP(A2726,'Cadastro-Estoque'!A:G,3,FALSE))</f>
        <v/>
      </c>
    </row>
    <row r="2727" spans="5:8" ht="18.75" customHeight="1" x14ac:dyDescent="0.25">
      <c r="E2727" s="2" t="str">
        <f t="shared" si="42"/>
        <v/>
      </c>
      <c r="F2727" s="2" t="str">
        <f>IF(ISBLANK(A2727),"",IF(ISERROR(VLOOKUP(A2727,'Cadastro-Estoque'!A:G,1,FALSE)),"Produto não cadastrado",VLOOKUP(A2727,'Cadastro-Estoque'!A:G,4,FALSE)))</f>
        <v/>
      </c>
      <c r="G2727" s="2" t="str">
        <f>IF(ISBLANK(A2727),"",IF(ISERROR(VLOOKUP(A2727,'Cadastro-Estoque'!A:G,1,FALSE)),"Produto não cadastrado",VLOOKUP(A2727,'Cadastro-Estoque'!A:G,2,FALSE)))</f>
        <v/>
      </c>
      <c r="H2727" s="2" t="str">
        <f>IF(ISERROR(VLOOKUP(A2727,'Cadastro-Estoque'!A:G,1,FALSE)),"",VLOOKUP(A2727,'Cadastro-Estoque'!A:G,3,FALSE))</f>
        <v/>
      </c>
    </row>
    <row r="2728" spans="5:8" ht="18.75" customHeight="1" x14ac:dyDescent="0.25">
      <c r="E2728" s="2" t="str">
        <f t="shared" si="42"/>
        <v/>
      </c>
      <c r="F2728" s="2" t="str">
        <f>IF(ISBLANK(A2728),"",IF(ISERROR(VLOOKUP(A2728,'Cadastro-Estoque'!A:G,1,FALSE)),"Produto não cadastrado",VLOOKUP(A2728,'Cadastro-Estoque'!A:G,4,FALSE)))</f>
        <v/>
      </c>
      <c r="G2728" s="2" t="str">
        <f>IF(ISBLANK(A2728),"",IF(ISERROR(VLOOKUP(A2728,'Cadastro-Estoque'!A:G,1,FALSE)),"Produto não cadastrado",VLOOKUP(A2728,'Cadastro-Estoque'!A:G,2,FALSE)))</f>
        <v/>
      </c>
      <c r="H2728" s="2" t="str">
        <f>IF(ISERROR(VLOOKUP(A2728,'Cadastro-Estoque'!A:G,1,FALSE)),"",VLOOKUP(A2728,'Cadastro-Estoque'!A:G,3,FALSE))</f>
        <v/>
      </c>
    </row>
    <row r="2729" spans="5:8" ht="18.75" customHeight="1" x14ac:dyDescent="0.25">
      <c r="E2729" s="2" t="str">
        <f t="shared" si="42"/>
        <v/>
      </c>
      <c r="F2729" s="2" t="str">
        <f>IF(ISBLANK(A2729),"",IF(ISERROR(VLOOKUP(A2729,'Cadastro-Estoque'!A:G,1,FALSE)),"Produto não cadastrado",VLOOKUP(A2729,'Cadastro-Estoque'!A:G,4,FALSE)))</f>
        <v/>
      </c>
      <c r="G2729" s="2" t="str">
        <f>IF(ISBLANK(A2729),"",IF(ISERROR(VLOOKUP(A2729,'Cadastro-Estoque'!A:G,1,FALSE)),"Produto não cadastrado",VLOOKUP(A2729,'Cadastro-Estoque'!A:G,2,FALSE)))</f>
        <v/>
      </c>
      <c r="H2729" s="2" t="str">
        <f>IF(ISERROR(VLOOKUP(A2729,'Cadastro-Estoque'!A:G,1,FALSE)),"",VLOOKUP(A2729,'Cadastro-Estoque'!A:G,3,FALSE))</f>
        <v/>
      </c>
    </row>
    <row r="2730" spans="5:8" ht="18.75" customHeight="1" x14ac:dyDescent="0.25">
      <c r="E2730" s="2" t="str">
        <f t="shared" si="42"/>
        <v/>
      </c>
      <c r="F2730" s="2" t="str">
        <f>IF(ISBLANK(A2730),"",IF(ISERROR(VLOOKUP(A2730,'Cadastro-Estoque'!A:G,1,FALSE)),"Produto não cadastrado",VLOOKUP(A2730,'Cadastro-Estoque'!A:G,4,FALSE)))</f>
        <v/>
      </c>
      <c r="G2730" s="2" t="str">
        <f>IF(ISBLANK(A2730),"",IF(ISERROR(VLOOKUP(A2730,'Cadastro-Estoque'!A:G,1,FALSE)),"Produto não cadastrado",VLOOKUP(A2730,'Cadastro-Estoque'!A:G,2,FALSE)))</f>
        <v/>
      </c>
      <c r="H2730" s="2" t="str">
        <f>IF(ISERROR(VLOOKUP(A2730,'Cadastro-Estoque'!A:G,1,FALSE)),"",VLOOKUP(A2730,'Cadastro-Estoque'!A:G,3,FALSE))</f>
        <v/>
      </c>
    </row>
    <row r="2731" spans="5:8" ht="18.75" customHeight="1" x14ac:dyDescent="0.25">
      <c r="E2731" s="2" t="str">
        <f t="shared" si="42"/>
        <v/>
      </c>
      <c r="F2731" s="2" t="str">
        <f>IF(ISBLANK(A2731),"",IF(ISERROR(VLOOKUP(A2731,'Cadastro-Estoque'!A:G,1,FALSE)),"Produto não cadastrado",VLOOKUP(A2731,'Cadastro-Estoque'!A:G,4,FALSE)))</f>
        <v/>
      </c>
      <c r="G2731" s="2" t="str">
        <f>IF(ISBLANK(A2731),"",IF(ISERROR(VLOOKUP(A2731,'Cadastro-Estoque'!A:G,1,FALSE)),"Produto não cadastrado",VLOOKUP(A2731,'Cadastro-Estoque'!A:G,2,FALSE)))</f>
        <v/>
      </c>
      <c r="H2731" s="2" t="str">
        <f>IF(ISERROR(VLOOKUP(A2731,'Cadastro-Estoque'!A:G,1,FALSE)),"",VLOOKUP(A2731,'Cadastro-Estoque'!A:G,3,FALSE))</f>
        <v/>
      </c>
    </row>
    <row r="2732" spans="5:8" ht="18.75" customHeight="1" x14ac:dyDescent="0.25">
      <c r="E2732" s="2" t="str">
        <f t="shared" si="42"/>
        <v/>
      </c>
      <c r="F2732" s="2" t="str">
        <f>IF(ISBLANK(A2732),"",IF(ISERROR(VLOOKUP(A2732,'Cadastro-Estoque'!A:G,1,FALSE)),"Produto não cadastrado",VLOOKUP(A2732,'Cadastro-Estoque'!A:G,4,FALSE)))</f>
        <v/>
      </c>
      <c r="G2732" s="2" t="str">
        <f>IF(ISBLANK(A2732),"",IF(ISERROR(VLOOKUP(A2732,'Cadastro-Estoque'!A:G,1,FALSE)),"Produto não cadastrado",VLOOKUP(A2732,'Cadastro-Estoque'!A:G,2,FALSE)))</f>
        <v/>
      </c>
      <c r="H2732" s="2" t="str">
        <f>IF(ISERROR(VLOOKUP(A2732,'Cadastro-Estoque'!A:G,1,FALSE)),"",VLOOKUP(A2732,'Cadastro-Estoque'!A:G,3,FALSE))</f>
        <v/>
      </c>
    </row>
    <row r="2733" spans="5:8" ht="18.75" customHeight="1" x14ac:dyDescent="0.25">
      <c r="E2733" s="2" t="str">
        <f t="shared" si="42"/>
        <v/>
      </c>
      <c r="F2733" s="2" t="str">
        <f>IF(ISBLANK(A2733),"",IF(ISERROR(VLOOKUP(A2733,'Cadastro-Estoque'!A:G,1,FALSE)),"Produto não cadastrado",VLOOKUP(A2733,'Cadastro-Estoque'!A:G,4,FALSE)))</f>
        <v/>
      </c>
      <c r="G2733" s="2" t="str">
        <f>IF(ISBLANK(A2733),"",IF(ISERROR(VLOOKUP(A2733,'Cadastro-Estoque'!A:G,1,FALSE)),"Produto não cadastrado",VLOOKUP(A2733,'Cadastro-Estoque'!A:G,2,FALSE)))</f>
        <v/>
      </c>
      <c r="H2733" s="2" t="str">
        <f>IF(ISERROR(VLOOKUP(A2733,'Cadastro-Estoque'!A:G,1,FALSE)),"",VLOOKUP(A2733,'Cadastro-Estoque'!A:G,3,FALSE))</f>
        <v/>
      </c>
    </row>
    <row r="2734" spans="5:8" ht="18.75" customHeight="1" x14ac:dyDescent="0.25">
      <c r="E2734" s="2" t="str">
        <f t="shared" si="42"/>
        <v/>
      </c>
      <c r="F2734" s="2" t="str">
        <f>IF(ISBLANK(A2734),"",IF(ISERROR(VLOOKUP(A2734,'Cadastro-Estoque'!A:G,1,FALSE)),"Produto não cadastrado",VLOOKUP(A2734,'Cadastro-Estoque'!A:G,4,FALSE)))</f>
        <v/>
      </c>
      <c r="G2734" s="2" t="str">
        <f>IF(ISBLANK(A2734),"",IF(ISERROR(VLOOKUP(A2734,'Cadastro-Estoque'!A:G,1,FALSE)),"Produto não cadastrado",VLOOKUP(A2734,'Cadastro-Estoque'!A:G,2,FALSE)))</f>
        <v/>
      </c>
      <c r="H2734" s="2" t="str">
        <f>IF(ISERROR(VLOOKUP(A2734,'Cadastro-Estoque'!A:G,1,FALSE)),"",VLOOKUP(A2734,'Cadastro-Estoque'!A:G,3,FALSE))</f>
        <v/>
      </c>
    </row>
    <row r="2735" spans="5:8" ht="18.75" customHeight="1" x14ac:dyDescent="0.25">
      <c r="E2735" s="2" t="str">
        <f t="shared" si="42"/>
        <v/>
      </c>
      <c r="F2735" s="2" t="str">
        <f>IF(ISBLANK(A2735),"",IF(ISERROR(VLOOKUP(A2735,'Cadastro-Estoque'!A:G,1,FALSE)),"Produto não cadastrado",VLOOKUP(A2735,'Cadastro-Estoque'!A:G,4,FALSE)))</f>
        <v/>
      </c>
      <c r="G2735" s="2" t="str">
        <f>IF(ISBLANK(A2735),"",IF(ISERROR(VLOOKUP(A2735,'Cadastro-Estoque'!A:G,1,FALSE)),"Produto não cadastrado",VLOOKUP(A2735,'Cadastro-Estoque'!A:G,2,FALSE)))</f>
        <v/>
      </c>
      <c r="H2735" s="2" t="str">
        <f>IF(ISERROR(VLOOKUP(A2735,'Cadastro-Estoque'!A:G,1,FALSE)),"",VLOOKUP(A2735,'Cadastro-Estoque'!A:G,3,FALSE))</f>
        <v/>
      </c>
    </row>
    <row r="2736" spans="5:8" ht="18.75" customHeight="1" x14ac:dyDescent="0.25">
      <c r="E2736" s="2" t="str">
        <f t="shared" si="42"/>
        <v/>
      </c>
      <c r="F2736" s="2" t="str">
        <f>IF(ISBLANK(A2736),"",IF(ISERROR(VLOOKUP(A2736,'Cadastro-Estoque'!A:G,1,FALSE)),"Produto não cadastrado",VLOOKUP(A2736,'Cadastro-Estoque'!A:G,4,FALSE)))</f>
        <v/>
      </c>
      <c r="G2736" s="2" t="str">
        <f>IF(ISBLANK(A2736),"",IF(ISERROR(VLOOKUP(A2736,'Cadastro-Estoque'!A:G,1,FALSE)),"Produto não cadastrado",VLOOKUP(A2736,'Cadastro-Estoque'!A:G,2,FALSE)))</f>
        <v/>
      </c>
      <c r="H2736" s="2" t="str">
        <f>IF(ISERROR(VLOOKUP(A2736,'Cadastro-Estoque'!A:G,1,FALSE)),"",VLOOKUP(A2736,'Cadastro-Estoque'!A:G,3,FALSE))</f>
        <v/>
      </c>
    </row>
    <row r="2737" spans="5:8" ht="18.75" customHeight="1" x14ac:dyDescent="0.25">
      <c r="E2737" s="2" t="str">
        <f t="shared" si="42"/>
        <v/>
      </c>
      <c r="F2737" s="2" t="str">
        <f>IF(ISBLANK(A2737),"",IF(ISERROR(VLOOKUP(A2737,'Cadastro-Estoque'!A:G,1,FALSE)),"Produto não cadastrado",VLOOKUP(A2737,'Cadastro-Estoque'!A:G,4,FALSE)))</f>
        <v/>
      </c>
      <c r="G2737" s="2" t="str">
        <f>IF(ISBLANK(A2737),"",IF(ISERROR(VLOOKUP(A2737,'Cadastro-Estoque'!A:G,1,FALSE)),"Produto não cadastrado",VLOOKUP(A2737,'Cadastro-Estoque'!A:G,2,FALSE)))</f>
        <v/>
      </c>
      <c r="H2737" s="2" t="str">
        <f>IF(ISERROR(VLOOKUP(A2737,'Cadastro-Estoque'!A:G,1,FALSE)),"",VLOOKUP(A2737,'Cadastro-Estoque'!A:G,3,FALSE))</f>
        <v/>
      </c>
    </row>
    <row r="2738" spans="5:8" ht="18.75" customHeight="1" x14ac:dyDescent="0.25">
      <c r="E2738" s="2" t="str">
        <f t="shared" si="42"/>
        <v/>
      </c>
      <c r="F2738" s="2" t="str">
        <f>IF(ISBLANK(A2738),"",IF(ISERROR(VLOOKUP(A2738,'Cadastro-Estoque'!A:G,1,FALSE)),"Produto não cadastrado",VLOOKUP(A2738,'Cadastro-Estoque'!A:G,4,FALSE)))</f>
        <v/>
      </c>
      <c r="G2738" s="2" t="str">
        <f>IF(ISBLANK(A2738),"",IF(ISERROR(VLOOKUP(A2738,'Cadastro-Estoque'!A:G,1,FALSE)),"Produto não cadastrado",VLOOKUP(A2738,'Cadastro-Estoque'!A:G,2,FALSE)))</f>
        <v/>
      </c>
      <c r="H2738" s="2" t="str">
        <f>IF(ISERROR(VLOOKUP(A2738,'Cadastro-Estoque'!A:G,1,FALSE)),"",VLOOKUP(A2738,'Cadastro-Estoque'!A:G,3,FALSE))</f>
        <v/>
      </c>
    </row>
    <row r="2739" spans="5:8" ht="18.75" customHeight="1" x14ac:dyDescent="0.25">
      <c r="E2739" s="2" t="str">
        <f t="shared" si="42"/>
        <v/>
      </c>
      <c r="F2739" s="2" t="str">
        <f>IF(ISBLANK(A2739),"",IF(ISERROR(VLOOKUP(A2739,'Cadastro-Estoque'!A:G,1,FALSE)),"Produto não cadastrado",VLOOKUP(A2739,'Cadastro-Estoque'!A:G,4,FALSE)))</f>
        <v/>
      </c>
      <c r="G2739" s="2" t="str">
        <f>IF(ISBLANK(A2739),"",IF(ISERROR(VLOOKUP(A2739,'Cadastro-Estoque'!A:G,1,FALSE)),"Produto não cadastrado",VLOOKUP(A2739,'Cadastro-Estoque'!A:G,2,FALSE)))</f>
        <v/>
      </c>
      <c r="H2739" s="2" t="str">
        <f>IF(ISERROR(VLOOKUP(A2739,'Cadastro-Estoque'!A:G,1,FALSE)),"",VLOOKUP(A2739,'Cadastro-Estoque'!A:G,3,FALSE))</f>
        <v/>
      </c>
    </row>
    <row r="2740" spans="5:8" ht="18.75" customHeight="1" x14ac:dyDescent="0.25">
      <c r="E2740" s="2" t="str">
        <f t="shared" si="42"/>
        <v/>
      </c>
      <c r="F2740" s="2" t="str">
        <f>IF(ISBLANK(A2740),"",IF(ISERROR(VLOOKUP(A2740,'Cadastro-Estoque'!A:G,1,FALSE)),"Produto não cadastrado",VLOOKUP(A2740,'Cadastro-Estoque'!A:G,4,FALSE)))</f>
        <v/>
      </c>
      <c r="G2740" s="2" t="str">
        <f>IF(ISBLANK(A2740),"",IF(ISERROR(VLOOKUP(A2740,'Cadastro-Estoque'!A:G,1,FALSE)),"Produto não cadastrado",VLOOKUP(A2740,'Cadastro-Estoque'!A:G,2,FALSE)))</f>
        <v/>
      </c>
      <c r="H2740" s="2" t="str">
        <f>IF(ISERROR(VLOOKUP(A2740,'Cadastro-Estoque'!A:G,1,FALSE)),"",VLOOKUP(A2740,'Cadastro-Estoque'!A:G,3,FALSE))</f>
        <v/>
      </c>
    </row>
    <row r="2741" spans="5:8" ht="18.75" customHeight="1" x14ac:dyDescent="0.25">
      <c r="E2741" s="2" t="str">
        <f t="shared" si="42"/>
        <v/>
      </c>
      <c r="F2741" s="2" t="str">
        <f>IF(ISBLANK(A2741),"",IF(ISERROR(VLOOKUP(A2741,'Cadastro-Estoque'!A:G,1,FALSE)),"Produto não cadastrado",VLOOKUP(A2741,'Cadastro-Estoque'!A:G,4,FALSE)))</f>
        <v/>
      </c>
      <c r="G2741" s="2" t="str">
        <f>IF(ISBLANK(A2741),"",IF(ISERROR(VLOOKUP(A2741,'Cadastro-Estoque'!A:G,1,FALSE)),"Produto não cadastrado",VLOOKUP(A2741,'Cadastro-Estoque'!A:G,2,FALSE)))</f>
        <v/>
      </c>
      <c r="H2741" s="2" t="str">
        <f>IF(ISERROR(VLOOKUP(A2741,'Cadastro-Estoque'!A:G,1,FALSE)),"",VLOOKUP(A2741,'Cadastro-Estoque'!A:G,3,FALSE))</f>
        <v/>
      </c>
    </row>
    <row r="2742" spans="5:8" ht="18.75" customHeight="1" x14ac:dyDescent="0.25">
      <c r="E2742" s="2" t="str">
        <f t="shared" si="42"/>
        <v/>
      </c>
      <c r="F2742" s="2" t="str">
        <f>IF(ISBLANK(A2742),"",IF(ISERROR(VLOOKUP(A2742,'Cadastro-Estoque'!A:G,1,FALSE)),"Produto não cadastrado",VLOOKUP(A2742,'Cadastro-Estoque'!A:G,4,FALSE)))</f>
        <v/>
      </c>
      <c r="G2742" s="2" t="str">
        <f>IF(ISBLANK(A2742),"",IF(ISERROR(VLOOKUP(A2742,'Cadastro-Estoque'!A:G,1,FALSE)),"Produto não cadastrado",VLOOKUP(A2742,'Cadastro-Estoque'!A:G,2,FALSE)))</f>
        <v/>
      </c>
      <c r="H2742" s="2" t="str">
        <f>IF(ISERROR(VLOOKUP(A2742,'Cadastro-Estoque'!A:G,1,FALSE)),"",VLOOKUP(A2742,'Cadastro-Estoque'!A:G,3,FALSE))</f>
        <v/>
      </c>
    </row>
    <row r="2743" spans="5:8" ht="18.75" customHeight="1" x14ac:dyDescent="0.25">
      <c r="E2743" s="2" t="str">
        <f t="shared" si="42"/>
        <v/>
      </c>
      <c r="F2743" s="2" t="str">
        <f>IF(ISBLANK(A2743),"",IF(ISERROR(VLOOKUP(A2743,'Cadastro-Estoque'!A:G,1,FALSE)),"Produto não cadastrado",VLOOKUP(A2743,'Cadastro-Estoque'!A:G,4,FALSE)))</f>
        <v/>
      </c>
      <c r="G2743" s="2" t="str">
        <f>IF(ISBLANK(A2743),"",IF(ISERROR(VLOOKUP(A2743,'Cadastro-Estoque'!A:G,1,FALSE)),"Produto não cadastrado",VLOOKUP(A2743,'Cadastro-Estoque'!A:G,2,FALSE)))</f>
        <v/>
      </c>
      <c r="H2743" s="2" t="str">
        <f>IF(ISERROR(VLOOKUP(A2743,'Cadastro-Estoque'!A:G,1,FALSE)),"",VLOOKUP(A2743,'Cadastro-Estoque'!A:G,3,FALSE))</f>
        <v/>
      </c>
    </row>
    <row r="2744" spans="5:8" ht="18.75" customHeight="1" x14ac:dyDescent="0.25">
      <c r="E2744" s="2" t="str">
        <f t="shared" si="42"/>
        <v/>
      </c>
      <c r="F2744" s="2" t="str">
        <f>IF(ISBLANK(A2744),"",IF(ISERROR(VLOOKUP(A2744,'Cadastro-Estoque'!A:G,1,FALSE)),"Produto não cadastrado",VLOOKUP(A2744,'Cadastro-Estoque'!A:G,4,FALSE)))</f>
        <v/>
      </c>
      <c r="G2744" s="2" t="str">
        <f>IF(ISBLANK(A2744),"",IF(ISERROR(VLOOKUP(A2744,'Cadastro-Estoque'!A:G,1,FALSE)),"Produto não cadastrado",VLOOKUP(A2744,'Cadastro-Estoque'!A:G,2,FALSE)))</f>
        <v/>
      </c>
      <c r="H2744" s="2" t="str">
        <f>IF(ISERROR(VLOOKUP(A2744,'Cadastro-Estoque'!A:G,1,FALSE)),"",VLOOKUP(A2744,'Cadastro-Estoque'!A:G,3,FALSE))</f>
        <v/>
      </c>
    </row>
    <row r="2745" spans="5:8" ht="18.75" customHeight="1" x14ac:dyDescent="0.25">
      <c r="E2745" s="2" t="str">
        <f t="shared" si="42"/>
        <v/>
      </c>
      <c r="F2745" s="2" t="str">
        <f>IF(ISBLANK(A2745),"",IF(ISERROR(VLOOKUP(A2745,'Cadastro-Estoque'!A:G,1,FALSE)),"Produto não cadastrado",VLOOKUP(A2745,'Cadastro-Estoque'!A:G,4,FALSE)))</f>
        <v/>
      </c>
      <c r="G2745" s="2" t="str">
        <f>IF(ISBLANK(A2745),"",IF(ISERROR(VLOOKUP(A2745,'Cadastro-Estoque'!A:G,1,FALSE)),"Produto não cadastrado",VLOOKUP(A2745,'Cadastro-Estoque'!A:G,2,FALSE)))</f>
        <v/>
      </c>
      <c r="H2745" s="2" t="str">
        <f>IF(ISERROR(VLOOKUP(A2745,'Cadastro-Estoque'!A:G,1,FALSE)),"",VLOOKUP(A2745,'Cadastro-Estoque'!A:G,3,FALSE))</f>
        <v/>
      </c>
    </row>
    <row r="2746" spans="5:8" ht="18.75" customHeight="1" x14ac:dyDescent="0.25">
      <c r="E2746" s="2" t="str">
        <f t="shared" si="42"/>
        <v/>
      </c>
      <c r="F2746" s="2" t="str">
        <f>IF(ISBLANK(A2746),"",IF(ISERROR(VLOOKUP(A2746,'Cadastro-Estoque'!A:G,1,FALSE)),"Produto não cadastrado",VLOOKUP(A2746,'Cadastro-Estoque'!A:G,4,FALSE)))</f>
        <v/>
      </c>
      <c r="G2746" s="2" t="str">
        <f>IF(ISBLANK(A2746),"",IF(ISERROR(VLOOKUP(A2746,'Cadastro-Estoque'!A:G,1,FALSE)),"Produto não cadastrado",VLOOKUP(A2746,'Cadastro-Estoque'!A:G,2,FALSE)))</f>
        <v/>
      </c>
      <c r="H2746" s="2" t="str">
        <f>IF(ISERROR(VLOOKUP(A2746,'Cadastro-Estoque'!A:G,1,FALSE)),"",VLOOKUP(A2746,'Cadastro-Estoque'!A:G,3,FALSE))</f>
        <v/>
      </c>
    </row>
    <row r="2747" spans="5:8" ht="18.75" customHeight="1" x14ac:dyDescent="0.25">
      <c r="E2747" s="2" t="str">
        <f t="shared" si="42"/>
        <v/>
      </c>
      <c r="F2747" s="2" t="str">
        <f>IF(ISBLANK(A2747),"",IF(ISERROR(VLOOKUP(A2747,'Cadastro-Estoque'!A:G,1,FALSE)),"Produto não cadastrado",VLOOKUP(A2747,'Cadastro-Estoque'!A:G,4,FALSE)))</f>
        <v/>
      </c>
      <c r="G2747" s="2" t="str">
        <f>IF(ISBLANK(A2747),"",IF(ISERROR(VLOOKUP(A2747,'Cadastro-Estoque'!A:G,1,FALSE)),"Produto não cadastrado",VLOOKUP(A2747,'Cadastro-Estoque'!A:G,2,FALSE)))</f>
        <v/>
      </c>
      <c r="H2747" s="2" t="str">
        <f>IF(ISERROR(VLOOKUP(A2747,'Cadastro-Estoque'!A:G,1,FALSE)),"",VLOOKUP(A2747,'Cadastro-Estoque'!A:G,3,FALSE))</f>
        <v/>
      </c>
    </row>
    <row r="2748" spans="5:8" ht="18.75" customHeight="1" x14ac:dyDescent="0.25">
      <c r="E2748" s="2" t="str">
        <f t="shared" si="42"/>
        <v/>
      </c>
      <c r="F2748" s="2" t="str">
        <f>IF(ISBLANK(A2748),"",IF(ISERROR(VLOOKUP(A2748,'Cadastro-Estoque'!A:G,1,FALSE)),"Produto não cadastrado",VLOOKUP(A2748,'Cadastro-Estoque'!A:G,4,FALSE)))</f>
        <v/>
      </c>
      <c r="G2748" s="2" t="str">
        <f>IF(ISBLANK(A2748),"",IF(ISERROR(VLOOKUP(A2748,'Cadastro-Estoque'!A:G,1,FALSE)),"Produto não cadastrado",VLOOKUP(A2748,'Cadastro-Estoque'!A:G,2,FALSE)))</f>
        <v/>
      </c>
      <c r="H2748" s="2" t="str">
        <f>IF(ISERROR(VLOOKUP(A2748,'Cadastro-Estoque'!A:G,1,FALSE)),"",VLOOKUP(A2748,'Cadastro-Estoque'!A:G,3,FALSE))</f>
        <v/>
      </c>
    </row>
    <row r="2749" spans="5:8" ht="18.75" customHeight="1" x14ac:dyDescent="0.25">
      <c r="E2749" s="2" t="str">
        <f t="shared" si="42"/>
        <v/>
      </c>
      <c r="F2749" s="2" t="str">
        <f>IF(ISBLANK(A2749),"",IF(ISERROR(VLOOKUP(A2749,'Cadastro-Estoque'!A:G,1,FALSE)),"Produto não cadastrado",VLOOKUP(A2749,'Cadastro-Estoque'!A:G,4,FALSE)))</f>
        <v/>
      </c>
      <c r="G2749" s="2" t="str">
        <f>IF(ISBLANK(A2749),"",IF(ISERROR(VLOOKUP(A2749,'Cadastro-Estoque'!A:G,1,FALSE)),"Produto não cadastrado",VLOOKUP(A2749,'Cadastro-Estoque'!A:G,2,FALSE)))</f>
        <v/>
      </c>
      <c r="H2749" s="2" t="str">
        <f>IF(ISERROR(VLOOKUP(A2749,'Cadastro-Estoque'!A:G,1,FALSE)),"",VLOOKUP(A2749,'Cadastro-Estoque'!A:G,3,FALSE))</f>
        <v/>
      </c>
    </row>
    <row r="2750" spans="5:8" ht="18.75" customHeight="1" x14ac:dyDescent="0.25">
      <c r="E2750" s="2" t="str">
        <f t="shared" si="42"/>
        <v/>
      </c>
      <c r="F2750" s="2" t="str">
        <f>IF(ISBLANK(A2750),"",IF(ISERROR(VLOOKUP(A2750,'Cadastro-Estoque'!A:G,1,FALSE)),"Produto não cadastrado",VLOOKUP(A2750,'Cadastro-Estoque'!A:G,4,FALSE)))</f>
        <v/>
      </c>
      <c r="G2750" s="2" t="str">
        <f>IF(ISBLANK(A2750),"",IF(ISERROR(VLOOKUP(A2750,'Cadastro-Estoque'!A:G,1,FALSE)),"Produto não cadastrado",VLOOKUP(A2750,'Cadastro-Estoque'!A:G,2,FALSE)))</f>
        <v/>
      </c>
      <c r="H2750" s="2" t="str">
        <f>IF(ISERROR(VLOOKUP(A2750,'Cadastro-Estoque'!A:G,1,FALSE)),"",VLOOKUP(A2750,'Cadastro-Estoque'!A:G,3,FALSE))</f>
        <v/>
      </c>
    </row>
    <row r="2751" spans="5:8" ht="18.75" customHeight="1" x14ac:dyDescent="0.25">
      <c r="E2751" s="2" t="str">
        <f t="shared" si="42"/>
        <v/>
      </c>
      <c r="F2751" s="2" t="str">
        <f>IF(ISBLANK(A2751),"",IF(ISERROR(VLOOKUP(A2751,'Cadastro-Estoque'!A:G,1,FALSE)),"Produto não cadastrado",VLOOKUP(A2751,'Cadastro-Estoque'!A:G,4,FALSE)))</f>
        <v/>
      </c>
      <c r="G2751" s="2" t="str">
        <f>IF(ISBLANK(A2751),"",IF(ISERROR(VLOOKUP(A2751,'Cadastro-Estoque'!A:G,1,FALSE)),"Produto não cadastrado",VLOOKUP(A2751,'Cadastro-Estoque'!A:G,2,FALSE)))</f>
        <v/>
      </c>
      <c r="H2751" s="2" t="str">
        <f>IF(ISERROR(VLOOKUP(A2751,'Cadastro-Estoque'!A:G,1,FALSE)),"",VLOOKUP(A2751,'Cadastro-Estoque'!A:G,3,FALSE))</f>
        <v/>
      </c>
    </row>
    <row r="2752" spans="5:8" ht="18.75" customHeight="1" x14ac:dyDescent="0.25">
      <c r="E2752" s="2" t="str">
        <f t="shared" si="42"/>
        <v/>
      </c>
      <c r="F2752" s="2" t="str">
        <f>IF(ISBLANK(A2752),"",IF(ISERROR(VLOOKUP(A2752,'Cadastro-Estoque'!A:G,1,FALSE)),"Produto não cadastrado",VLOOKUP(A2752,'Cadastro-Estoque'!A:G,4,FALSE)))</f>
        <v/>
      </c>
      <c r="G2752" s="2" t="str">
        <f>IF(ISBLANK(A2752),"",IF(ISERROR(VLOOKUP(A2752,'Cadastro-Estoque'!A:G,1,FALSE)),"Produto não cadastrado",VLOOKUP(A2752,'Cadastro-Estoque'!A:G,2,FALSE)))</f>
        <v/>
      </c>
      <c r="H2752" s="2" t="str">
        <f>IF(ISERROR(VLOOKUP(A2752,'Cadastro-Estoque'!A:G,1,FALSE)),"",VLOOKUP(A2752,'Cadastro-Estoque'!A:G,3,FALSE))</f>
        <v/>
      </c>
    </row>
    <row r="2753" spans="5:8" ht="18.75" customHeight="1" x14ac:dyDescent="0.25">
      <c r="E2753" s="2" t="str">
        <f t="shared" si="42"/>
        <v/>
      </c>
      <c r="F2753" s="2" t="str">
        <f>IF(ISBLANK(A2753),"",IF(ISERROR(VLOOKUP(A2753,'Cadastro-Estoque'!A:G,1,FALSE)),"Produto não cadastrado",VLOOKUP(A2753,'Cadastro-Estoque'!A:G,4,FALSE)))</f>
        <v/>
      </c>
      <c r="G2753" s="2" t="str">
        <f>IF(ISBLANK(A2753),"",IF(ISERROR(VLOOKUP(A2753,'Cadastro-Estoque'!A:G,1,FALSE)),"Produto não cadastrado",VLOOKUP(A2753,'Cadastro-Estoque'!A:G,2,FALSE)))</f>
        <v/>
      </c>
      <c r="H2753" s="2" t="str">
        <f>IF(ISERROR(VLOOKUP(A2753,'Cadastro-Estoque'!A:G,1,FALSE)),"",VLOOKUP(A2753,'Cadastro-Estoque'!A:G,3,FALSE))</f>
        <v/>
      </c>
    </row>
    <row r="2754" spans="5:8" ht="18.75" customHeight="1" x14ac:dyDescent="0.25">
      <c r="E2754" s="2" t="str">
        <f t="shared" si="42"/>
        <v/>
      </c>
      <c r="F2754" s="2" t="str">
        <f>IF(ISBLANK(A2754),"",IF(ISERROR(VLOOKUP(A2754,'Cadastro-Estoque'!A:G,1,FALSE)),"Produto não cadastrado",VLOOKUP(A2754,'Cadastro-Estoque'!A:G,4,FALSE)))</f>
        <v/>
      </c>
      <c r="G2754" s="2" t="str">
        <f>IF(ISBLANK(A2754),"",IF(ISERROR(VLOOKUP(A2754,'Cadastro-Estoque'!A:G,1,FALSE)),"Produto não cadastrado",VLOOKUP(A2754,'Cadastro-Estoque'!A:G,2,FALSE)))</f>
        <v/>
      </c>
      <c r="H2754" s="2" t="str">
        <f>IF(ISERROR(VLOOKUP(A2754,'Cadastro-Estoque'!A:G,1,FALSE)),"",VLOOKUP(A2754,'Cadastro-Estoque'!A:G,3,FALSE))</f>
        <v/>
      </c>
    </row>
    <row r="2755" spans="5:8" ht="18.75" customHeight="1" x14ac:dyDescent="0.25">
      <c r="E2755" s="2" t="str">
        <f t="shared" ref="E2755:E2818" si="43">IF(ISBLANK(A2755),"",C2755*D2755)</f>
        <v/>
      </c>
      <c r="F2755" s="2" t="str">
        <f>IF(ISBLANK(A2755),"",IF(ISERROR(VLOOKUP(A2755,'Cadastro-Estoque'!A:G,1,FALSE)),"Produto não cadastrado",VLOOKUP(A2755,'Cadastro-Estoque'!A:G,4,FALSE)))</f>
        <v/>
      </c>
      <c r="G2755" s="2" t="str">
        <f>IF(ISBLANK(A2755),"",IF(ISERROR(VLOOKUP(A2755,'Cadastro-Estoque'!A:G,1,FALSE)),"Produto não cadastrado",VLOOKUP(A2755,'Cadastro-Estoque'!A:G,2,FALSE)))</f>
        <v/>
      </c>
      <c r="H2755" s="2" t="str">
        <f>IF(ISERROR(VLOOKUP(A2755,'Cadastro-Estoque'!A:G,1,FALSE)),"",VLOOKUP(A2755,'Cadastro-Estoque'!A:G,3,FALSE))</f>
        <v/>
      </c>
    </row>
    <row r="2756" spans="5:8" ht="18.75" customHeight="1" x14ac:dyDescent="0.25">
      <c r="E2756" s="2" t="str">
        <f t="shared" si="43"/>
        <v/>
      </c>
      <c r="F2756" s="2" t="str">
        <f>IF(ISBLANK(A2756),"",IF(ISERROR(VLOOKUP(A2756,'Cadastro-Estoque'!A:G,1,FALSE)),"Produto não cadastrado",VLOOKUP(A2756,'Cadastro-Estoque'!A:G,4,FALSE)))</f>
        <v/>
      </c>
      <c r="G2756" s="2" t="str">
        <f>IF(ISBLANK(A2756),"",IF(ISERROR(VLOOKUP(A2756,'Cadastro-Estoque'!A:G,1,FALSE)),"Produto não cadastrado",VLOOKUP(A2756,'Cadastro-Estoque'!A:G,2,FALSE)))</f>
        <v/>
      </c>
      <c r="H2756" s="2" t="str">
        <f>IF(ISERROR(VLOOKUP(A2756,'Cadastro-Estoque'!A:G,1,FALSE)),"",VLOOKUP(A2756,'Cadastro-Estoque'!A:G,3,FALSE))</f>
        <v/>
      </c>
    </row>
    <row r="2757" spans="5:8" ht="18.75" customHeight="1" x14ac:dyDescent="0.25">
      <c r="E2757" s="2" t="str">
        <f t="shared" si="43"/>
        <v/>
      </c>
      <c r="F2757" s="2" t="str">
        <f>IF(ISBLANK(A2757),"",IF(ISERROR(VLOOKUP(A2757,'Cadastro-Estoque'!A:G,1,FALSE)),"Produto não cadastrado",VLOOKUP(A2757,'Cadastro-Estoque'!A:G,4,FALSE)))</f>
        <v/>
      </c>
      <c r="G2757" s="2" t="str">
        <f>IF(ISBLANK(A2757),"",IF(ISERROR(VLOOKUP(A2757,'Cadastro-Estoque'!A:G,1,FALSE)),"Produto não cadastrado",VLOOKUP(A2757,'Cadastro-Estoque'!A:G,2,FALSE)))</f>
        <v/>
      </c>
      <c r="H2757" s="2" t="str">
        <f>IF(ISERROR(VLOOKUP(A2757,'Cadastro-Estoque'!A:G,1,FALSE)),"",VLOOKUP(A2757,'Cadastro-Estoque'!A:G,3,FALSE))</f>
        <v/>
      </c>
    </row>
    <row r="2758" spans="5:8" ht="18.75" customHeight="1" x14ac:dyDescent="0.25">
      <c r="E2758" s="2" t="str">
        <f t="shared" si="43"/>
        <v/>
      </c>
      <c r="F2758" s="2" t="str">
        <f>IF(ISBLANK(A2758),"",IF(ISERROR(VLOOKUP(A2758,'Cadastro-Estoque'!A:G,1,FALSE)),"Produto não cadastrado",VLOOKUP(A2758,'Cadastro-Estoque'!A:G,4,FALSE)))</f>
        <v/>
      </c>
      <c r="G2758" s="2" t="str">
        <f>IF(ISBLANK(A2758),"",IF(ISERROR(VLOOKUP(A2758,'Cadastro-Estoque'!A:G,1,FALSE)),"Produto não cadastrado",VLOOKUP(A2758,'Cadastro-Estoque'!A:G,2,FALSE)))</f>
        <v/>
      </c>
      <c r="H2758" s="2" t="str">
        <f>IF(ISERROR(VLOOKUP(A2758,'Cadastro-Estoque'!A:G,1,FALSE)),"",VLOOKUP(A2758,'Cadastro-Estoque'!A:G,3,FALSE))</f>
        <v/>
      </c>
    </row>
    <row r="2759" spans="5:8" ht="18.75" customHeight="1" x14ac:dyDescent="0.25">
      <c r="E2759" s="2" t="str">
        <f t="shared" si="43"/>
        <v/>
      </c>
      <c r="F2759" s="2" t="str">
        <f>IF(ISBLANK(A2759),"",IF(ISERROR(VLOOKUP(A2759,'Cadastro-Estoque'!A:G,1,FALSE)),"Produto não cadastrado",VLOOKUP(A2759,'Cadastro-Estoque'!A:G,4,FALSE)))</f>
        <v/>
      </c>
      <c r="G2759" s="2" t="str">
        <f>IF(ISBLANK(A2759),"",IF(ISERROR(VLOOKUP(A2759,'Cadastro-Estoque'!A:G,1,FALSE)),"Produto não cadastrado",VLOOKUP(A2759,'Cadastro-Estoque'!A:G,2,FALSE)))</f>
        <v/>
      </c>
      <c r="H2759" s="2" t="str">
        <f>IF(ISERROR(VLOOKUP(A2759,'Cadastro-Estoque'!A:G,1,FALSE)),"",VLOOKUP(A2759,'Cadastro-Estoque'!A:G,3,FALSE))</f>
        <v/>
      </c>
    </row>
    <row r="2760" spans="5:8" ht="18.75" customHeight="1" x14ac:dyDescent="0.25">
      <c r="E2760" s="2" t="str">
        <f t="shared" si="43"/>
        <v/>
      </c>
      <c r="F2760" s="2" t="str">
        <f>IF(ISBLANK(A2760),"",IF(ISERROR(VLOOKUP(A2760,'Cadastro-Estoque'!A:G,1,FALSE)),"Produto não cadastrado",VLOOKUP(A2760,'Cadastro-Estoque'!A:G,4,FALSE)))</f>
        <v/>
      </c>
      <c r="G2760" s="2" t="str">
        <f>IF(ISBLANK(A2760),"",IF(ISERROR(VLOOKUP(A2760,'Cadastro-Estoque'!A:G,1,FALSE)),"Produto não cadastrado",VLOOKUP(A2760,'Cadastro-Estoque'!A:G,2,FALSE)))</f>
        <v/>
      </c>
      <c r="H2760" s="2" t="str">
        <f>IF(ISERROR(VLOOKUP(A2760,'Cadastro-Estoque'!A:G,1,FALSE)),"",VLOOKUP(A2760,'Cadastro-Estoque'!A:G,3,FALSE))</f>
        <v/>
      </c>
    </row>
    <row r="2761" spans="5:8" ht="18.75" customHeight="1" x14ac:dyDescent="0.25">
      <c r="E2761" s="2" t="str">
        <f t="shared" si="43"/>
        <v/>
      </c>
      <c r="F2761" s="2" t="str">
        <f>IF(ISBLANK(A2761),"",IF(ISERROR(VLOOKUP(A2761,'Cadastro-Estoque'!A:G,1,FALSE)),"Produto não cadastrado",VLOOKUP(A2761,'Cadastro-Estoque'!A:G,4,FALSE)))</f>
        <v/>
      </c>
      <c r="G2761" s="2" t="str">
        <f>IF(ISBLANK(A2761),"",IF(ISERROR(VLOOKUP(A2761,'Cadastro-Estoque'!A:G,1,FALSE)),"Produto não cadastrado",VLOOKUP(A2761,'Cadastro-Estoque'!A:G,2,FALSE)))</f>
        <v/>
      </c>
      <c r="H2761" s="2" t="str">
        <f>IF(ISERROR(VLOOKUP(A2761,'Cadastro-Estoque'!A:G,1,FALSE)),"",VLOOKUP(A2761,'Cadastro-Estoque'!A:G,3,FALSE))</f>
        <v/>
      </c>
    </row>
    <row r="2762" spans="5:8" ht="18.75" customHeight="1" x14ac:dyDescent="0.25">
      <c r="E2762" s="2" t="str">
        <f t="shared" si="43"/>
        <v/>
      </c>
      <c r="F2762" s="2" t="str">
        <f>IF(ISBLANK(A2762),"",IF(ISERROR(VLOOKUP(A2762,'Cadastro-Estoque'!A:G,1,FALSE)),"Produto não cadastrado",VLOOKUP(A2762,'Cadastro-Estoque'!A:G,4,FALSE)))</f>
        <v/>
      </c>
      <c r="G2762" s="2" t="str">
        <f>IF(ISBLANK(A2762),"",IF(ISERROR(VLOOKUP(A2762,'Cadastro-Estoque'!A:G,1,FALSE)),"Produto não cadastrado",VLOOKUP(A2762,'Cadastro-Estoque'!A:G,2,FALSE)))</f>
        <v/>
      </c>
      <c r="H2762" s="2" t="str">
        <f>IF(ISERROR(VLOOKUP(A2762,'Cadastro-Estoque'!A:G,1,FALSE)),"",VLOOKUP(A2762,'Cadastro-Estoque'!A:G,3,FALSE))</f>
        <v/>
      </c>
    </row>
    <row r="2763" spans="5:8" ht="18.75" customHeight="1" x14ac:dyDescent="0.25">
      <c r="E2763" s="2" t="str">
        <f t="shared" si="43"/>
        <v/>
      </c>
      <c r="F2763" s="2" t="str">
        <f>IF(ISBLANK(A2763),"",IF(ISERROR(VLOOKUP(A2763,'Cadastro-Estoque'!A:G,1,FALSE)),"Produto não cadastrado",VLOOKUP(A2763,'Cadastro-Estoque'!A:G,4,FALSE)))</f>
        <v/>
      </c>
      <c r="G2763" s="2" t="str">
        <f>IF(ISBLANK(A2763),"",IF(ISERROR(VLOOKUP(A2763,'Cadastro-Estoque'!A:G,1,FALSE)),"Produto não cadastrado",VLOOKUP(A2763,'Cadastro-Estoque'!A:G,2,FALSE)))</f>
        <v/>
      </c>
      <c r="H2763" s="2" t="str">
        <f>IF(ISERROR(VLOOKUP(A2763,'Cadastro-Estoque'!A:G,1,FALSE)),"",VLOOKUP(A2763,'Cadastro-Estoque'!A:G,3,FALSE))</f>
        <v/>
      </c>
    </row>
    <row r="2764" spans="5:8" ht="18.75" customHeight="1" x14ac:dyDescent="0.25">
      <c r="E2764" s="2" t="str">
        <f t="shared" si="43"/>
        <v/>
      </c>
      <c r="F2764" s="2" t="str">
        <f>IF(ISBLANK(A2764),"",IF(ISERROR(VLOOKUP(A2764,'Cadastro-Estoque'!A:G,1,FALSE)),"Produto não cadastrado",VLOOKUP(A2764,'Cadastro-Estoque'!A:G,4,FALSE)))</f>
        <v/>
      </c>
      <c r="G2764" s="2" t="str">
        <f>IF(ISBLANK(A2764),"",IF(ISERROR(VLOOKUP(A2764,'Cadastro-Estoque'!A:G,1,FALSE)),"Produto não cadastrado",VLOOKUP(A2764,'Cadastro-Estoque'!A:G,2,FALSE)))</f>
        <v/>
      </c>
      <c r="H2764" s="2" t="str">
        <f>IF(ISERROR(VLOOKUP(A2764,'Cadastro-Estoque'!A:G,1,FALSE)),"",VLOOKUP(A2764,'Cadastro-Estoque'!A:G,3,FALSE))</f>
        <v/>
      </c>
    </row>
    <row r="2765" spans="5:8" ht="18.75" customHeight="1" x14ac:dyDescent="0.25">
      <c r="E2765" s="2" t="str">
        <f t="shared" si="43"/>
        <v/>
      </c>
      <c r="F2765" s="2" t="str">
        <f>IF(ISBLANK(A2765),"",IF(ISERROR(VLOOKUP(A2765,'Cadastro-Estoque'!A:G,1,FALSE)),"Produto não cadastrado",VLOOKUP(A2765,'Cadastro-Estoque'!A:G,4,FALSE)))</f>
        <v/>
      </c>
      <c r="G2765" s="2" t="str">
        <f>IF(ISBLANK(A2765),"",IF(ISERROR(VLOOKUP(A2765,'Cadastro-Estoque'!A:G,1,FALSE)),"Produto não cadastrado",VLOOKUP(A2765,'Cadastro-Estoque'!A:G,2,FALSE)))</f>
        <v/>
      </c>
      <c r="H2765" s="2" t="str">
        <f>IF(ISERROR(VLOOKUP(A2765,'Cadastro-Estoque'!A:G,1,FALSE)),"",VLOOKUP(A2765,'Cadastro-Estoque'!A:G,3,FALSE))</f>
        <v/>
      </c>
    </row>
    <row r="2766" spans="5:8" ht="18.75" customHeight="1" x14ac:dyDescent="0.25">
      <c r="E2766" s="2" t="str">
        <f t="shared" si="43"/>
        <v/>
      </c>
      <c r="F2766" s="2" t="str">
        <f>IF(ISBLANK(A2766),"",IF(ISERROR(VLOOKUP(A2766,'Cadastro-Estoque'!A:G,1,FALSE)),"Produto não cadastrado",VLOOKUP(A2766,'Cadastro-Estoque'!A:G,4,FALSE)))</f>
        <v/>
      </c>
      <c r="G2766" s="2" t="str">
        <f>IF(ISBLANK(A2766),"",IF(ISERROR(VLOOKUP(A2766,'Cadastro-Estoque'!A:G,1,FALSE)),"Produto não cadastrado",VLOOKUP(A2766,'Cadastro-Estoque'!A:G,2,FALSE)))</f>
        <v/>
      </c>
      <c r="H2766" s="2" t="str">
        <f>IF(ISERROR(VLOOKUP(A2766,'Cadastro-Estoque'!A:G,1,FALSE)),"",VLOOKUP(A2766,'Cadastro-Estoque'!A:G,3,FALSE))</f>
        <v/>
      </c>
    </row>
    <row r="2767" spans="5:8" ht="18.75" customHeight="1" x14ac:dyDescent="0.25">
      <c r="E2767" s="2" t="str">
        <f t="shared" si="43"/>
        <v/>
      </c>
      <c r="F2767" s="2" t="str">
        <f>IF(ISBLANK(A2767),"",IF(ISERROR(VLOOKUP(A2767,'Cadastro-Estoque'!A:G,1,FALSE)),"Produto não cadastrado",VLOOKUP(A2767,'Cadastro-Estoque'!A:G,4,FALSE)))</f>
        <v/>
      </c>
      <c r="G2767" s="2" t="str">
        <f>IF(ISBLANK(A2767),"",IF(ISERROR(VLOOKUP(A2767,'Cadastro-Estoque'!A:G,1,FALSE)),"Produto não cadastrado",VLOOKUP(A2767,'Cadastro-Estoque'!A:G,2,FALSE)))</f>
        <v/>
      </c>
      <c r="H2767" s="2" t="str">
        <f>IF(ISERROR(VLOOKUP(A2767,'Cadastro-Estoque'!A:G,1,FALSE)),"",VLOOKUP(A2767,'Cadastro-Estoque'!A:G,3,FALSE))</f>
        <v/>
      </c>
    </row>
    <row r="2768" spans="5:8" ht="18.75" customHeight="1" x14ac:dyDescent="0.25">
      <c r="E2768" s="2" t="str">
        <f t="shared" si="43"/>
        <v/>
      </c>
      <c r="F2768" s="2" t="str">
        <f>IF(ISBLANK(A2768),"",IF(ISERROR(VLOOKUP(A2768,'Cadastro-Estoque'!A:G,1,FALSE)),"Produto não cadastrado",VLOOKUP(A2768,'Cadastro-Estoque'!A:G,4,FALSE)))</f>
        <v/>
      </c>
      <c r="G2768" s="2" t="str">
        <f>IF(ISBLANK(A2768),"",IF(ISERROR(VLOOKUP(A2768,'Cadastro-Estoque'!A:G,1,FALSE)),"Produto não cadastrado",VLOOKUP(A2768,'Cadastro-Estoque'!A:G,2,FALSE)))</f>
        <v/>
      </c>
      <c r="H2768" s="2" t="str">
        <f>IF(ISERROR(VLOOKUP(A2768,'Cadastro-Estoque'!A:G,1,FALSE)),"",VLOOKUP(A2768,'Cadastro-Estoque'!A:G,3,FALSE))</f>
        <v/>
      </c>
    </row>
    <row r="2769" spans="5:8" ht="18.75" customHeight="1" x14ac:dyDescent="0.25">
      <c r="E2769" s="2" t="str">
        <f t="shared" si="43"/>
        <v/>
      </c>
      <c r="F2769" s="2" t="str">
        <f>IF(ISBLANK(A2769),"",IF(ISERROR(VLOOKUP(A2769,'Cadastro-Estoque'!A:G,1,FALSE)),"Produto não cadastrado",VLOOKUP(A2769,'Cadastro-Estoque'!A:G,4,FALSE)))</f>
        <v/>
      </c>
      <c r="G2769" s="2" t="str">
        <f>IF(ISBLANK(A2769),"",IF(ISERROR(VLOOKUP(A2769,'Cadastro-Estoque'!A:G,1,FALSE)),"Produto não cadastrado",VLOOKUP(A2769,'Cadastro-Estoque'!A:G,2,FALSE)))</f>
        <v/>
      </c>
      <c r="H2769" s="2" t="str">
        <f>IF(ISERROR(VLOOKUP(A2769,'Cadastro-Estoque'!A:G,1,FALSE)),"",VLOOKUP(A2769,'Cadastro-Estoque'!A:G,3,FALSE))</f>
        <v/>
      </c>
    </row>
    <row r="2770" spans="5:8" ht="18.75" customHeight="1" x14ac:dyDescent="0.25">
      <c r="E2770" s="2" t="str">
        <f t="shared" si="43"/>
        <v/>
      </c>
      <c r="F2770" s="2" t="str">
        <f>IF(ISBLANK(A2770),"",IF(ISERROR(VLOOKUP(A2770,'Cadastro-Estoque'!A:G,1,FALSE)),"Produto não cadastrado",VLOOKUP(A2770,'Cadastro-Estoque'!A:G,4,FALSE)))</f>
        <v/>
      </c>
      <c r="G2770" s="2" t="str">
        <f>IF(ISBLANK(A2770),"",IF(ISERROR(VLOOKUP(A2770,'Cadastro-Estoque'!A:G,1,FALSE)),"Produto não cadastrado",VLOOKUP(A2770,'Cadastro-Estoque'!A:G,2,FALSE)))</f>
        <v/>
      </c>
      <c r="H2770" s="2" t="str">
        <f>IF(ISERROR(VLOOKUP(A2770,'Cadastro-Estoque'!A:G,1,FALSE)),"",VLOOKUP(A2770,'Cadastro-Estoque'!A:G,3,FALSE))</f>
        <v/>
      </c>
    </row>
    <row r="2771" spans="5:8" ht="18.75" customHeight="1" x14ac:dyDescent="0.25">
      <c r="E2771" s="2" t="str">
        <f t="shared" si="43"/>
        <v/>
      </c>
      <c r="F2771" s="2" t="str">
        <f>IF(ISBLANK(A2771),"",IF(ISERROR(VLOOKUP(A2771,'Cadastro-Estoque'!A:G,1,FALSE)),"Produto não cadastrado",VLOOKUP(A2771,'Cadastro-Estoque'!A:G,4,FALSE)))</f>
        <v/>
      </c>
      <c r="G2771" s="2" t="str">
        <f>IF(ISBLANK(A2771),"",IF(ISERROR(VLOOKUP(A2771,'Cadastro-Estoque'!A:G,1,FALSE)),"Produto não cadastrado",VLOOKUP(A2771,'Cadastro-Estoque'!A:G,2,FALSE)))</f>
        <v/>
      </c>
      <c r="H2771" s="2" t="str">
        <f>IF(ISERROR(VLOOKUP(A2771,'Cadastro-Estoque'!A:G,1,FALSE)),"",VLOOKUP(A2771,'Cadastro-Estoque'!A:G,3,FALSE))</f>
        <v/>
      </c>
    </row>
    <row r="2772" spans="5:8" ht="18.75" customHeight="1" x14ac:dyDescent="0.25">
      <c r="E2772" s="2" t="str">
        <f t="shared" si="43"/>
        <v/>
      </c>
      <c r="F2772" s="2" t="str">
        <f>IF(ISBLANK(A2772),"",IF(ISERROR(VLOOKUP(A2772,'Cadastro-Estoque'!A:G,1,FALSE)),"Produto não cadastrado",VLOOKUP(A2772,'Cadastro-Estoque'!A:G,4,FALSE)))</f>
        <v/>
      </c>
      <c r="G2772" s="2" t="str">
        <f>IF(ISBLANK(A2772),"",IF(ISERROR(VLOOKUP(A2772,'Cadastro-Estoque'!A:G,1,FALSE)),"Produto não cadastrado",VLOOKUP(A2772,'Cadastro-Estoque'!A:G,2,FALSE)))</f>
        <v/>
      </c>
      <c r="H2772" s="2" t="str">
        <f>IF(ISERROR(VLOOKUP(A2772,'Cadastro-Estoque'!A:G,1,FALSE)),"",VLOOKUP(A2772,'Cadastro-Estoque'!A:G,3,FALSE))</f>
        <v/>
      </c>
    </row>
    <row r="2773" spans="5:8" ht="18.75" customHeight="1" x14ac:dyDescent="0.25">
      <c r="E2773" s="2" t="str">
        <f t="shared" si="43"/>
        <v/>
      </c>
      <c r="F2773" s="2" t="str">
        <f>IF(ISBLANK(A2773),"",IF(ISERROR(VLOOKUP(A2773,'Cadastro-Estoque'!A:G,1,FALSE)),"Produto não cadastrado",VLOOKUP(A2773,'Cadastro-Estoque'!A:G,4,FALSE)))</f>
        <v/>
      </c>
      <c r="G2773" s="2" t="str">
        <f>IF(ISBLANK(A2773),"",IF(ISERROR(VLOOKUP(A2773,'Cadastro-Estoque'!A:G,1,FALSE)),"Produto não cadastrado",VLOOKUP(A2773,'Cadastro-Estoque'!A:G,2,FALSE)))</f>
        <v/>
      </c>
      <c r="H2773" s="2" t="str">
        <f>IF(ISERROR(VLOOKUP(A2773,'Cadastro-Estoque'!A:G,1,FALSE)),"",VLOOKUP(A2773,'Cadastro-Estoque'!A:G,3,FALSE))</f>
        <v/>
      </c>
    </row>
    <row r="2774" spans="5:8" ht="18.75" customHeight="1" x14ac:dyDescent="0.25">
      <c r="E2774" s="2" t="str">
        <f t="shared" si="43"/>
        <v/>
      </c>
      <c r="F2774" s="2" t="str">
        <f>IF(ISBLANK(A2774),"",IF(ISERROR(VLOOKUP(A2774,'Cadastro-Estoque'!A:G,1,FALSE)),"Produto não cadastrado",VLOOKUP(A2774,'Cadastro-Estoque'!A:G,4,FALSE)))</f>
        <v/>
      </c>
      <c r="G2774" s="2" t="str">
        <f>IF(ISBLANK(A2774),"",IF(ISERROR(VLOOKUP(A2774,'Cadastro-Estoque'!A:G,1,FALSE)),"Produto não cadastrado",VLOOKUP(A2774,'Cadastro-Estoque'!A:G,2,FALSE)))</f>
        <v/>
      </c>
      <c r="H2774" s="2" t="str">
        <f>IF(ISERROR(VLOOKUP(A2774,'Cadastro-Estoque'!A:G,1,FALSE)),"",VLOOKUP(A2774,'Cadastro-Estoque'!A:G,3,FALSE))</f>
        <v/>
      </c>
    </row>
    <row r="2775" spans="5:8" ht="18.75" customHeight="1" x14ac:dyDescent="0.25">
      <c r="E2775" s="2" t="str">
        <f t="shared" si="43"/>
        <v/>
      </c>
      <c r="F2775" s="2" t="str">
        <f>IF(ISBLANK(A2775),"",IF(ISERROR(VLOOKUP(A2775,'Cadastro-Estoque'!A:G,1,FALSE)),"Produto não cadastrado",VLOOKUP(A2775,'Cadastro-Estoque'!A:G,4,FALSE)))</f>
        <v/>
      </c>
      <c r="G2775" s="2" t="str">
        <f>IF(ISBLANK(A2775),"",IF(ISERROR(VLOOKUP(A2775,'Cadastro-Estoque'!A:G,1,FALSE)),"Produto não cadastrado",VLOOKUP(A2775,'Cadastro-Estoque'!A:G,2,FALSE)))</f>
        <v/>
      </c>
      <c r="H2775" s="2" t="str">
        <f>IF(ISERROR(VLOOKUP(A2775,'Cadastro-Estoque'!A:G,1,FALSE)),"",VLOOKUP(A2775,'Cadastro-Estoque'!A:G,3,FALSE))</f>
        <v/>
      </c>
    </row>
    <row r="2776" spans="5:8" ht="18.75" customHeight="1" x14ac:dyDescent="0.25">
      <c r="E2776" s="2" t="str">
        <f t="shared" si="43"/>
        <v/>
      </c>
      <c r="F2776" s="2" t="str">
        <f>IF(ISBLANK(A2776),"",IF(ISERROR(VLOOKUP(A2776,'Cadastro-Estoque'!A:G,1,FALSE)),"Produto não cadastrado",VLOOKUP(A2776,'Cadastro-Estoque'!A:G,4,FALSE)))</f>
        <v/>
      </c>
      <c r="G2776" s="2" t="str">
        <f>IF(ISBLANK(A2776),"",IF(ISERROR(VLOOKUP(A2776,'Cadastro-Estoque'!A:G,1,FALSE)),"Produto não cadastrado",VLOOKUP(A2776,'Cadastro-Estoque'!A:G,2,FALSE)))</f>
        <v/>
      </c>
      <c r="H2776" s="2" t="str">
        <f>IF(ISERROR(VLOOKUP(A2776,'Cadastro-Estoque'!A:G,1,FALSE)),"",VLOOKUP(A2776,'Cadastro-Estoque'!A:G,3,FALSE))</f>
        <v/>
      </c>
    </row>
    <row r="2777" spans="5:8" ht="18.75" customHeight="1" x14ac:dyDescent="0.25">
      <c r="E2777" s="2" t="str">
        <f t="shared" si="43"/>
        <v/>
      </c>
      <c r="F2777" s="2" t="str">
        <f>IF(ISBLANK(A2777),"",IF(ISERROR(VLOOKUP(A2777,'Cadastro-Estoque'!A:G,1,FALSE)),"Produto não cadastrado",VLOOKUP(A2777,'Cadastro-Estoque'!A:G,4,FALSE)))</f>
        <v/>
      </c>
      <c r="G2777" s="2" t="str">
        <f>IF(ISBLANK(A2777),"",IF(ISERROR(VLOOKUP(A2777,'Cadastro-Estoque'!A:G,1,FALSE)),"Produto não cadastrado",VLOOKUP(A2777,'Cadastro-Estoque'!A:G,2,FALSE)))</f>
        <v/>
      </c>
      <c r="H2777" s="2" t="str">
        <f>IF(ISERROR(VLOOKUP(A2777,'Cadastro-Estoque'!A:G,1,FALSE)),"",VLOOKUP(A2777,'Cadastro-Estoque'!A:G,3,FALSE))</f>
        <v/>
      </c>
    </row>
    <row r="2778" spans="5:8" ht="18.75" customHeight="1" x14ac:dyDescent="0.25">
      <c r="E2778" s="2" t="str">
        <f t="shared" si="43"/>
        <v/>
      </c>
      <c r="F2778" s="2" t="str">
        <f>IF(ISBLANK(A2778),"",IF(ISERROR(VLOOKUP(A2778,'Cadastro-Estoque'!A:G,1,FALSE)),"Produto não cadastrado",VLOOKUP(A2778,'Cadastro-Estoque'!A:G,4,FALSE)))</f>
        <v/>
      </c>
      <c r="G2778" s="2" t="str">
        <f>IF(ISBLANK(A2778),"",IF(ISERROR(VLOOKUP(A2778,'Cadastro-Estoque'!A:G,1,FALSE)),"Produto não cadastrado",VLOOKUP(A2778,'Cadastro-Estoque'!A:G,2,FALSE)))</f>
        <v/>
      </c>
      <c r="H2778" s="2" t="str">
        <f>IF(ISERROR(VLOOKUP(A2778,'Cadastro-Estoque'!A:G,1,FALSE)),"",VLOOKUP(A2778,'Cadastro-Estoque'!A:G,3,FALSE))</f>
        <v/>
      </c>
    </row>
    <row r="2779" spans="5:8" ht="18.75" customHeight="1" x14ac:dyDescent="0.25">
      <c r="E2779" s="2" t="str">
        <f t="shared" si="43"/>
        <v/>
      </c>
      <c r="F2779" s="2" t="str">
        <f>IF(ISBLANK(A2779),"",IF(ISERROR(VLOOKUP(A2779,'Cadastro-Estoque'!A:G,1,FALSE)),"Produto não cadastrado",VLOOKUP(A2779,'Cadastro-Estoque'!A:G,4,FALSE)))</f>
        <v/>
      </c>
      <c r="G2779" s="2" t="str">
        <f>IF(ISBLANK(A2779),"",IF(ISERROR(VLOOKUP(A2779,'Cadastro-Estoque'!A:G,1,FALSE)),"Produto não cadastrado",VLOOKUP(A2779,'Cadastro-Estoque'!A:G,2,FALSE)))</f>
        <v/>
      </c>
      <c r="H2779" s="2" t="str">
        <f>IF(ISERROR(VLOOKUP(A2779,'Cadastro-Estoque'!A:G,1,FALSE)),"",VLOOKUP(A2779,'Cadastro-Estoque'!A:G,3,FALSE))</f>
        <v/>
      </c>
    </row>
    <row r="2780" spans="5:8" ht="18.75" customHeight="1" x14ac:dyDescent="0.25">
      <c r="E2780" s="2" t="str">
        <f t="shared" si="43"/>
        <v/>
      </c>
      <c r="F2780" s="2" t="str">
        <f>IF(ISBLANK(A2780),"",IF(ISERROR(VLOOKUP(A2780,'Cadastro-Estoque'!A:G,1,FALSE)),"Produto não cadastrado",VLOOKUP(A2780,'Cadastro-Estoque'!A:G,4,FALSE)))</f>
        <v/>
      </c>
      <c r="G2780" s="2" t="str">
        <f>IF(ISBLANK(A2780),"",IF(ISERROR(VLOOKUP(A2780,'Cadastro-Estoque'!A:G,1,FALSE)),"Produto não cadastrado",VLOOKUP(A2780,'Cadastro-Estoque'!A:G,2,FALSE)))</f>
        <v/>
      </c>
      <c r="H2780" s="2" t="str">
        <f>IF(ISERROR(VLOOKUP(A2780,'Cadastro-Estoque'!A:G,1,FALSE)),"",VLOOKUP(A2780,'Cadastro-Estoque'!A:G,3,FALSE))</f>
        <v/>
      </c>
    </row>
    <row r="2781" spans="5:8" ht="18.75" customHeight="1" x14ac:dyDescent="0.25">
      <c r="E2781" s="2" t="str">
        <f t="shared" si="43"/>
        <v/>
      </c>
      <c r="F2781" s="2" t="str">
        <f>IF(ISBLANK(A2781),"",IF(ISERROR(VLOOKUP(A2781,'Cadastro-Estoque'!A:G,1,FALSE)),"Produto não cadastrado",VLOOKUP(A2781,'Cadastro-Estoque'!A:G,4,FALSE)))</f>
        <v/>
      </c>
      <c r="G2781" s="2" t="str">
        <f>IF(ISBLANK(A2781),"",IF(ISERROR(VLOOKUP(A2781,'Cadastro-Estoque'!A:G,1,FALSE)),"Produto não cadastrado",VLOOKUP(A2781,'Cadastro-Estoque'!A:G,2,FALSE)))</f>
        <v/>
      </c>
      <c r="H2781" s="2" t="str">
        <f>IF(ISERROR(VLOOKUP(A2781,'Cadastro-Estoque'!A:G,1,FALSE)),"",VLOOKUP(A2781,'Cadastro-Estoque'!A:G,3,FALSE))</f>
        <v/>
      </c>
    </row>
    <row r="2782" spans="5:8" ht="18.75" customHeight="1" x14ac:dyDescent="0.25">
      <c r="E2782" s="2" t="str">
        <f t="shared" si="43"/>
        <v/>
      </c>
      <c r="F2782" s="2" t="str">
        <f>IF(ISBLANK(A2782),"",IF(ISERROR(VLOOKUP(A2782,'Cadastro-Estoque'!A:G,1,FALSE)),"Produto não cadastrado",VLOOKUP(A2782,'Cadastro-Estoque'!A:G,4,FALSE)))</f>
        <v/>
      </c>
      <c r="G2782" s="2" t="str">
        <f>IF(ISBLANK(A2782),"",IF(ISERROR(VLOOKUP(A2782,'Cadastro-Estoque'!A:G,1,FALSE)),"Produto não cadastrado",VLOOKUP(A2782,'Cadastro-Estoque'!A:G,2,FALSE)))</f>
        <v/>
      </c>
      <c r="H2782" s="2" t="str">
        <f>IF(ISERROR(VLOOKUP(A2782,'Cadastro-Estoque'!A:G,1,FALSE)),"",VLOOKUP(A2782,'Cadastro-Estoque'!A:G,3,FALSE))</f>
        <v/>
      </c>
    </row>
    <row r="2783" spans="5:8" ht="18.75" customHeight="1" x14ac:dyDescent="0.25">
      <c r="E2783" s="2" t="str">
        <f t="shared" si="43"/>
        <v/>
      </c>
      <c r="F2783" s="2" t="str">
        <f>IF(ISBLANK(A2783),"",IF(ISERROR(VLOOKUP(A2783,'Cadastro-Estoque'!A:G,1,FALSE)),"Produto não cadastrado",VLOOKUP(A2783,'Cadastro-Estoque'!A:G,4,FALSE)))</f>
        <v/>
      </c>
      <c r="G2783" s="2" t="str">
        <f>IF(ISBLANK(A2783),"",IF(ISERROR(VLOOKUP(A2783,'Cadastro-Estoque'!A:G,1,FALSE)),"Produto não cadastrado",VLOOKUP(A2783,'Cadastro-Estoque'!A:G,2,FALSE)))</f>
        <v/>
      </c>
      <c r="H2783" s="2" t="str">
        <f>IF(ISERROR(VLOOKUP(A2783,'Cadastro-Estoque'!A:G,1,FALSE)),"",VLOOKUP(A2783,'Cadastro-Estoque'!A:G,3,FALSE))</f>
        <v/>
      </c>
    </row>
    <row r="2784" spans="5:8" ht="18.75" customHeight="1" x14ac:dyDescent="0.25">
      <c r="E2784" s="2" t="str">
        <f t="shared" si="43"/>
        <v/>
      </c>
      <c r="F2784" s="2" t="str">
        <f>IF(ISBLANK(A2784),"",IF(ISERROR(VLOOKUP(A2784,'Cadastro-Estoque'!A:G,1,FALSE)),"Produto não cadastrado",VLOOKUP(A2784,'Cadastro-Estoque'!A:G,4,FALSE)))</f>
        <v/>
      </c>
      <c r="G2784" s="2" t="str">
        <f>IF(ISBLANK(A2784),"",IF(ISERROR(VLOOKUP(A2784,'Cadastro-Estoque'!A:G,1,FALSE)),"Produto não cadastrado",VLOOKUP(A2784,'Cadastro-Estoque'!A:G,2,FALSE)))</f>
        <v/>
      </c>
      <c r="H2784" s="2" t="str">
        <f>IF(ISERROR(VLOOKUP(A2784,'Cadastro-Estoque'!A:G,1,FALSE)),"",VLOOKUP(A2784,'Cadastro-Estoque'!A:G,3,FALSE))</f>
        <v/>
      </c>
    </row>
    <row r="2785" spans="5:8" ht="18.75" customHeight="1" x14ac:dyDescent="0.25">
      <c r="E2785" s="2" t="str">
        <f t="shared" si="43"/>
        <v/>
      </c>
      <c r="F2785" s="2" t="str">
        <f>IF(ISBLANK(A2785),"",IF(ISERROR(VLOOKUP(A2785,'Cadastro-Estoque'!A:G,1,FALSE)),"Produto não cadastrado",VLOOKUP(A2785,'Cadastro-Estoque'!A:G,4,FALSE)))</f>
        <v/>
      </c>
      <c r="G2785" s="2" t="str">
        <f>IF(ISBLANK(A2785),"",IF(ISERROR(VLOOKUP(A2785,'Cadastro-Estoque'!A:G,1,FALSE)),"Produto não cadastrado",VLOOKUP(A2785,'Cadastro-Estoque'!A:G,2,FALSE)))</f>
        <v/>
      </c>
      <c r="H2785" s="2" t="str">
        <f>IF(ISERROR(VLOOKUP(A2785,'Cadastro-Estoque'!A:G,1,FALSE)),"",VLOOKUP(A2785,'Cadastro-Estoque'!A:G,3,FALSE))</f>
        <v/>
      </c>
    </row>
    <row r="2786" spans="5:8" ht="18.75" customHeight="1" x14ac:dyDescent="0.25">
      <c r="E2786" s="2" t="str">
        <f t="shared" si="43"/>
        <v/>
      </c>
      <c r="F2786" s="2" t="str">
        <f>IF(ISBLANK(A2786),"",IF(ISERROR(VLOOKUP(A2786,'Cadastro-Estoque'!A:G,1,FALSE)),"Produto não cadastrado",VLOOKUP(A2786,'Cadastro-Estoque'!A:G,4,FALSE)))</f>
        <v/>
      </c>
      <c r="G2786" s="2" t="str">
        <f>IF(ISBLANK(A2786),"",IF(ISERROR(VLOOKUP(A2786,'Cadastro-Estoque'!A:G,1,FALSE)),"Produto não cadastrado",VLOOKUP(A2786,'Cadastro-Estoque'!A:G,2,FALSE)))</f>
        <v/>
      </c>
      <c r="H2786" s="2" t="str">
        <f>IF(ISERROR(VLOOKUP(A2786,'Cadastro-Estoque'!A:G,1,FALSE)),"",VLOOKUP(A2786,'Cadastro-Estoque'!A:G,3,FALSE))</f>
        <v/>
      </c>
    </row>
    <row r="2787" spans="5:8" ht="18.75" customHeight="1" x14ac:dyDescent="0.25">
      <c r="E2787" s="2" t="str">
        <f t="shared" si="43"/>
        <v/>
      </c>
      <c r="F2787" s="2" t="str">
        <f>IF(ISBLANK(A2787),"",IF(ISERROR(VLOOKUP(A2787,'Cadastro-Estoque'!A:G,1,FALSE)),"Produto não cadastrado",VLOOKUP(A2787,'Cadastro-Estoque'!A:G,4,FALSE)))</f>
        <v/>
      </c>
      <c r="G2787" s="2" t="str">
        <f>IF(ISBLANK(A2787),"",IF(ISERROR(VLOOKUP(A2787,'Cadastro-Estoque'!A:G,1,FALSE)),"Produto não cadastrado",VLOOKUP(A2787,'Cadastro-Estoque'!A:G,2,FALSE)))</f>
        <v/>
      </c>
      <c r="H2787" s="2" t="str">
        <f>IF(ISERROR(VLOOKUP(A2787,'Cadastro-Estoque'!A:G,1,FALSE)),"",VLOOKUP(A2787,'Cadastro-Estoque'!A:G,3,FALSE))</f>
        <v/>
      </c>
    </row>
    <row r="2788" spans="5:8" ht="18.75" customHeight="1" x14ac:dyDescent="0.25">
      <c r="E2788" s="2" t="str">
        <f t="shared" si="43"/>
        <v/>
      </c>
      <c r="F2788" s="2" t="str">
        <f>IF(ISBLANK(A2788),"",IF(ISERROR(VLOOKUP(A2788,'Cadastro-Estoque'!A:G,1,FALSE)),"Produto não cadastrado",VLOOKUP(A2788,'Cadastro-Estoque'!A:G,4,FALSE)))</f>
        <v/>
      </c>
      <c r="G2788" s="2" t="str">
        <f>IF(ISBLANK(A2788),"",IF(ISERROR(VLOOKUP(A2788,'Cadastro-Estoque'!A:G,1,FALSE)),"Produto não cadastrado",VLOOKUP(A2788,'Cadastro-Estoque'!A:G,2,FALSE)))</f>
        <v/>
      </c>
      <c r="H2788" s="2" t="str">
        <f>IF(ISERROR(VLOOKUP(A2788,'Cadastro-Estoque'!A:G,1,FALSE)),"",VLOOKUP(A2788,'Cadastro-Estoque'!A:G,3,FALSE))</f>
        <v/>
      </c>
    </row>
    <row r="2789" spans="5:8" ht="18.75" customHeight="1" x14ac:dyDescent="0.25">
      <c r="E2789" s="2" t="str">
        <f t="shared" si="43"/>
        <v/>
      </c>
      <c r="F2789" s="2" t="str">
        <f>IF(ISBLANK(A2789),"",IF(ISERROR(VLOOKUP(A2789,'Cadastro-Estoque'!A:G,1,FALSE)),"Produto não cadastrado",VLOOKUP(A2789,'Cadastro-Estoque'!A:G,4,FALSE)))</f>
        <v/>
      </c>
      <c r="G2789" s="2" t="str">
        <f>IF(ISBLANK(A2789),"",IF(ISERROR(VLOOKUP(A2789,'Cadastro-Estoque'!A:G,1,FALSE)),"Produto não cadastrado",VLOOKUP(A2789,'Cadastro-Estoque'!A:G,2,FALSE)))</f>
        <v/>
      </c>
      <c r="H2789" s="2" t="str">
        <f>IF(ISERROR(VLOOKUP(A2789,'Cadastro-Estoque'!A:G,1,FALSE)),"",VLOOKUP(A2789,'Cadastro-Estoque'!A:G,3,FALSE))</f>
        <v/>
      </c>
    </row>
    <row r="2790" spans="5:8" ht="18.75" customHeight="1" x14ac:dyDescent="0.25">
      <c r="E2790" s="2" t="str">
        <f t="shared" si="43"/>
        <v/>
      </c>
      <c r="F2790" s="2" t="str">
        <f>IF(ISBLANK(A2790),"",IF(ISERROR(VLOOKUP(A2790,'Cadastro-Estoque'!A:G,1,FALSE)),"Produto não cadastrado",VLOOKUP(A2790,'Cadastro-Estoque'!A:G,4,FALSE)))</f>
        <v/>
      </c>
      <c r="G2790" s="2" t="str">
        <f>IF(ISBLANK(A2790),"",IF(ISERROR(VLOOKUP(A2790,'Cadastro-Estoque'!A:G,1,FALSE)),"Produto não cadastrado",VLOOKUP(A2790,'Cadastro-Estoque'!A:G,2,FALSE)))</f>
        <v/>
      </c>
      <c r="H2790" s="2" t="str">
        <f>IF(ISERROR(VLOOKUP(A2790,'Cadastro-Estoque'!A:G,1,FALSE)),"",VLOOKUP(A2790,'Cadastro-Estoque'!A:G,3,FALSE))</f>
        <v/>
      </c>
    </row>
    <row r="2791" spans="5:8" ht="18.75" customHeight="1" x14ac:dyDescent="0.25">
      <c r="E2791" s="2" t="str">
        <f t="shared" si="43"/>
        <v/>
      </c>
      <c r="F2791" s="2" t="str">
        <f>IF(ISBLANK(A2791),"",IF(ISERROR(VLOOKUP(A2791,'Cadastro-Estoque'!A:G,1,FALSE)),"Produto não cadastrado",VLOOKUP(A2791,'Cadastro-Estoque'!A:G,4,FALSE)))</f>
        <v/>
      </c>
      <c r="G2791" s="2" t="str">
        <f>IF(ISBLANK(A2791),"",IF(ISERROR(VLOOKUP(A2791,'Cadastro-Estoque'!A:G,1,FALSE)),"Produto não cadastrado",VLOOKUP(A2791,'Cadastro-Estoque'!A:G,2,FALSE)))</f>
        <v/>
      </c>
      <c r="H2791" s="2" t="str">
        <f>IF(ISERROR(VLOOKUP(A2791,'Cadastro-Estoque'!A:G,1,FALSE)),"",VLOOKUP(A2791,'Cadastro-Estoque'!A:G,3,FALSE))</f>
        <v/>
      </c>
    </row>
    <row r="2792" spans="5:8" ht="18.75" customHeight="1" x14ac:dyDescent="0.25">
      <c r="E2792" s="2" t="str">
        <f t="shared" si="43"/>
        <v/>
      </c>
      <c r="F2792" s="2" t="str">
        <f>IF(ISBLANK(A2792),"",IF(ISERROR(VLOOKUP(A2792,'Cadastro-Estoque'!A:G,1,FALSE)),"Produto não cadastrado",VLOOKUP(A2792,'Cadastro-Estoque'!A:G,4,FALSE)))</f>
        <v/>
      </c>
      <c r="G2792" s="2" t="str">
        <f>IF(ISBLANK(A2792),"",IF(ISERROR(VLOOKUP(A2792,'Cadastro-Estoque'!A:G,1,FALSE)),"Produto não cadastrado",VLOOKUP(A2792,'Cadastro-Estoque'!A:G,2,FALSE)))</f>
        <v/>
      </c>
      <c r="H2792" s="2" t="str">
        <f>IF(ISERROR(VLOOKUP(A2792,'Cadastro-Estoque'!A:G,1,FALSE)),"",VLOOKUP(A2792,'Cadastro-Estoque'!A:G,3,FALSE))</f>
        <v/>
      </c>
    </row>
    <row r="2793" spans="5:8" ht="18.75" customHeight="1" x14ac:dyDescent="0.25">
      <c r="E2793" s="2" t="str">
        <f t="shared" si="43"/>
        <v/>
      </c>
      <c r="F2793" s="2" t="str">
        <f>IF(ISBLANK(A2793),"",IF(ISERROR(VLOOKUP(A2793,'Cadastro-Estoque'!A:G,1,FALSE)),"Produto não cadastrado",VLOOKUP(A2793,'Cadastro-Estoque'!A:G,4,FALSE)))</f>
        <v/>
      </c>
      <c r="G2793" s="2" t="str">
        <f>IF(ISBLANK(A2793),"",IF(ISERROR(VLOOKUP(A2793,'Cadastro-Estoque'!A:G,1,FALSE)),"Produto não cadastrado",VLOOKUP(A2793,'Cadastro-Estoque'!A:G,2,FALSE)))</f>
        <v/>
      </c>
      <c r="H2793" s="2" t="str">
        <f>IF(ISERROR(VLOOKUP(A2793,'Cadastro-Estoque'!A:G,1,FALSE)),"",VLOOKUP(A2793,'Cadastro-Estoque'!A:G,3,FALSE))</f>
        <v/>
      </c>
    </row>
    <row r="2794" spans="5:8" ht="18.75" customHeight="1" x14ac:dyDescent="0.25">
      <c r="E2794" s="2" t="str">
        <f t="shared" si="43"/>
        <v/>
      </c>
      <c r="F2794" s="2" t="str">
        <f>IF(ISBLANK(A2794),"",IF(ISERROR(VLOOKUP(A2794,'Cadastro-Estoque'!A:G,1,FALSE)),"Produto não cadastrado",VLOOKUP(A2794,'Cadastro-Estoque'!A:G,4,FALSE)))</f>
        <v/>
      </c>
      <c r="G2794" s="2" t="str">
        <f>IF(ISBLANK(A2794),"",IF(ISERROR(VLOOKUP(A2794,'Cadastro-Estoque'!A:G,1,FALSE)),"Produto não cadastrado",VLOOKUP(A2794,'Cadastro-Estoque'!A:G,2,FALSE)))</f>
        <v/>
      </c>
      <c r="H2794" s="2" t="str">
        <f>IF(ISERROR(VLOOKUP(A2794,'Cadastro-Estoque'!A:G,1,FALSE)),"",VLOOKUP(A2794,'Cadastro-Estoque'!A:G,3,FALSE))</f>
        <v/>
      </c>
    </row>
    <row r="2795" spans="5:8" ht="18.75" customHeight="1" x14ac:dyDescent="0.25">
      <c r="E2795" s="2" t="str">
        <f t="shared" si="43"/>
        <v/>
      </c>
      <c r="F2795" s="2" t="str">
        <f>IF(ISBLANK(A2795),"",IF(ISERROR(VLOOKUP(A2795,'Cadastro-Estoque'!A:G,1,FALSE)),"Produto não cadastrado",VLOOKUP(A2795,'Cadastro-Estoque'!A:G,4,FALSE)))</f>
        <v/>
      </c>
      <c r="G2795" s="2" t="str">
        <f>IF(ISBLANK(A2795),"",IF(ISERROR(VLOOKUP(A2795,'Cadastro-Estoque'!A:G,1,FALSE)),"Produto não cadastrado",VLOOKUP(A2795,'Cadastro-Estoque'!A:G,2,FALSE)))</f>
        <v/>
      </c>
      <c r="H2795" s="2" t="str">
        <f>IF(ISERROR(VLOOKUP(A2795,'Cadastro-Estoque'!A:G,1,FALSE)),"",VLOOKUP(A2795,'Cadastro-Estoque'!A:G,3,FALSE))</f>
        <v/>
      </c>
    </row>
    <row r="2796" spans="5:8" ht="18.75" customHeight="1" x14ac:dyDescent="0.25">
      <c r="E2796" s="2" t="str">
        <f t="shared" si="43"/>
        <v/>
      </c>
      <c r="F2796" s="2" t="str">
        <f>IF(ISBLANK(A2796),"",IF(ISERROR(VLOOKUP(A2796,'Cadastro-Estoque'!A:G,1,FALSE)),"Produto não cadastrado",VLOOKUP(A2796,'Cadastro-Estoque'!A:G,4,FALSE)))</f>
        <v/>
      </c>
      <c r="G2796" s="2" t="str">
        <f>IF(ISBLANK(A2796),"",IF(ISERROR(VLOOKUP(A2796,'Cadastro-Estoque'!A:G,1,FALSE)),"Produto não cadastrado",VLOOKUP(A2796,'Cadastro-Estoque'!A:G,2,FALSE)))</f>
        <v/>
      </c>
      <c r="H2796" s="2" t="str">
        <f>IF(ISERROR(VLOOKUP(A2796,'Cadastro-Estoque'!A:G,1,FALSE)),"",VLOOKUP(A2796,'Cadastro-Estoque'!A:G,3,FALSE))</f>
        <v/>
      </c>
    </row>
    <row r="2797" spans="5:8" ht="18.75" customHeight="1" x14ac:dyDescent="0.25">
      <c r="E2797" s="2" t="str">
        <f t="shared" si="43"/>
        <v/>
      </c>
      <c r="F2797" s="2" t="str">
        <f>IF(ISBLANK(A2797),"",IF(ISERROR(VLOOKUP(A2797,'Cadastro-Estoque'!A:G,1,FALSE)),"Produto não cadastrado",VLOOKUP(A2797,'Cadastro-Estoque'!A:G,4,FALSE)))</f>
        <v/>
      </c>
      <c r="G2797" s="2" t="str">
        <f>IF(ISBLANK(A2797),"",IF(ISERROR(VLOOKUP(A2797,'Cadastro-Estoque'!A:G,1,FALSE)),"Produto não cadastrado",VLOOKUP(A2797,'Cadastro-Estoque'!A:G,2,FALSE)))</f>
        <v/>
      </c>
      <c r="H2797" s="2" t="str">
        <f>IF(ISERROR(VLOOKUP(A2797,'Cadastro-Estoque'!A:G,1,FALSE)),"",VLOOKUP(A2797,'Cadastro-Estoque'!A:G,3,FALSE))</f>
        <v/>
      </c>
    </row>
    <row r="2798" spans="5:8" ht="18.75" customHeight="1" x14ac:dyDescent="0.25">
      <c r="E2798" s="2" t="str">
        <f t="shared" si="43"/>
        <v/>
      </c>
      <c r="F2798" s="2" t="str">
        <f>IF(ISBLANK(A2798),"",IF(ISERROR(VLOOKUP(A2798,'Cadastro-Estoque'!A:G,1,FALSE)),"Produto não cadastrado",VLOOKUP(A2798,'Cadastro-Estoque'!A:G,4,FALSE)))</f>
        <v/>
      </c>
      <c r="G2798" s="2" t="str">
        <f>IF(ISBLANK(A2798),"",IF(ISERROR(VLOOKUP(A2798,'Cadastro-Estoque'!A:G,1,FALSE)),"Produto não cadastrado",VLOOKUP(A2798,'Cadastro-Estoque'!A:G,2,FALSE)))</f>
        <v/>
      </c>
      <c r="H2798" s="2" t="str">
        <f>IF(ISERROR(VLOOKUP(A2798,'Cadastro-Estoque'!A:G,1,FALSE)),"",VLOOKUP(A2798,'Cadastro-Estoque'!A:G,3,FALSE))</f>
        <v/>
      </c>
    </row>
    <row r="2799" spans="5:8" ht="18.75" customHeight="1" x14ac:dyDescent="0.25">
      <c r="E2799" s="2" t="str">
        <f t="shared" si="43"/>
        <v/>
      </c>
      <c r="F2799" s="2" t="str">
        <f>IF(ISBLANK(A2799),"",IF(ISERROR(VLOOKUP(A2799,'Cadastro-Estoque'!A:G,1,FALSE)),"Produto não cadastrado",VLOOKUP(A2799,'Cadastro-Estoque'!A:G,4,FALSE)))</f>
        <v/>
      </c>
      <c r="G2799" s="2" t="str">
        <f>IF(ISBLANK(A2799),"",IF(ISERROR(VLOOKUP(A2799,'Cadastro-Estoque'!A:G,1,FALSE)),"Produto não cadastrado",VLOOKUP(A2799,'Cadastro-Estoque'!A:G,2,FALSE)))</f>
        <v/>
      </c>
      <c r="H2799" s="2" t="str">
        <f>IF(ISERROR(VLOOKUP(A2799,'Cadastro-Estoque'!A:G,1,FALSE)),"",VLOOKUP(A2799,'Cadastro-Estoque'!A:G,3,FALSE))</f>
        <v/>
      </c>
    </row>
    <row r="2800" spans="5:8" ht="18.75" customHeight="1" x14ac:dyDescent="0.25">
      <c r="E2800" s="2" t="str">
        <f t="shared" si="43"/>
        <v/>
      </c>
      <c r="F2800" s="2" t="str">
        <f>IF(ISBLANK(A2800),"",IF(ISERROR(VLOOKUP(A2800,'Cadastro-Estoque'!A:G,1,FALSE)),"Produto não cadastrado",VLOOKUP(A2800,'Cadastro-Estoque'!A:G,4,FALSE)))</f>
        <v/>
      </c>
      <c r="G2800" s="2" t="str">
        <f>IF(ISBLANK(A2800),"",IF(ISERROR(VLOOKUP(A2800,'Cadastro-Estoque'!A:G,1,FALSE)),"Produto não cadastrado",VLOOKUP(A2800,'Cadastro-Estoque'!A:G,2,FALSE)))</f>
        <v/>
      </c>
      <c r="H2800" s="2" t="str">
        <f>IF(ISERROR(VLOOKUP(A2800,'Cadastro-Estoque'!A:G,1,FALSE)),"",VLOOKUP(A2800,'Cadastro-Estoque'!A:G,3,FALSE))</f>
        <v/>
      </c>
    </row>
    <row r="2801" spans="5:8" ht="18.75" customHeight="1" x14ac:dyDescent="0.25">
      <c r="E2801" s="2" t="str">
        <f t="shared" si="43"/>
        <v/>
      </c>
      <c r="F2801" s="2" t="str">
        <f>IF(ISBLANK(A2801),"",IF(ISERROR(VLOOKUP(A2801,'Cadastro-Estoque'!A:G,1,FALSE)),"Produto não cadastrado",VLOOKUP(A2801,'Cadastro-Estoque'!A:G,4,FALSE)))</f>
        <v/>
      </c>
      <c r="G2801" s="2" t="str">
        <f>IF(ISBLANK(A2801),"",IF(ISERROR(VLOOKUP(A2801,'Cadastro-Estoque'!A:G,1,FALSE)),"Produto não cadastrado",VLOOKUP(A2801,'Cadastro-Estoque'!A:G,2,FALSE)))</f>
        <v/>
      </c>
      <c r="H2801" s="2" t="str">
        <f>IF(ISERROR(VLOOKUP(A2801,'Cadastro-Estoque'!A:G,1,FALSE)),"",VLOOKUP(A2801,'Cadastro-Estoque'!A:G,3,FALSE))</f>
        <v/>
      </c>
    </row>
    <row r="2802" spans="5:8" ht="18.75" customHeight="1" x14ac:dyDescent="0.25">
      <c r="E2802" s="2" t="str">
        <f t="shared" si="43"/>
        <v/>
      </c>
      <c r="F2802" s="2" t="str">
        <f>IF(ISBLANK(A2802),"",IF(ISERROR(VLOOKUP(A2802,'Cadastro-Estoque'!A:G,1,FALSE)),"Produto não cadastrado",VLOOKUP(A2802,'Cadastro-Estoque'!A:G,4,FALSE)))</f>
        <v/>
      </c>
      <c r="G2802" s="2" t="str">
        <f>IF(ISBLANK(A2802),"",IF(ISERROR(VLOOKUP(A2802,'Cadastro-Estoque'!A:G,1,FALSE)),"Produto não cadastrado",VLOOKUP(A2802,'Cadastro-Estoque'!A:G,2,FALSE)))</f>
        <v/>
      </c>
      <c r="H2802" s="2" t="str">
        <f>IF(ISERROR(VLOOKUP(A2802,'Cadastro-Estoque'!A:G,1,FALSE)),"",VLOOKUP(A2802,'Cadastro-Estoque'!A:G,3,FALSE))</f>
        <v/>
      </c>
    </row>
    <row r="2803" spans="5:8" ht="18.75" customHeight="1" x14ac:dyDescent="0.25">
      <c r="E2803" s="2" t="str">
        <f t="shared" si="43"/>
        <v/>
      </c>
      <c r="F2803" s="2" t="str">
        <f>IF(ISBLANK(A2803),"",IF(ISERROR(VLOOKUP(A2803,'Cadastro-Estoque'!A:G,1,FALSE)),"Produto não cadastrado",VLOOKUP(A2803,'Cadastro-Estoque'!A:G,4,FALSE)))</f>
        <v/>
      </c>
      <c r="G2803" s="2" t="str">
        <f>IF(ISBLANK(A2803),"",IF(ISERROR(VLOOKUP(A2803,'Cadastro-Estoque'!A:G,1,FALSE)),"Produto não cadastrado",VLOOKUP(A2803,'Cadastro-Estoque'!A:G,2,FALSE)))</f>
        <v/>
      </c>
      <c r="H2803" s="2" t="str">
        <f>IF(ISERROR(VLOOKUP(A2803,'Cadastro-Estoque'!A:G,1,FALSE)),"",VLOOKUP(A2803,'Cadastro-Estoque'!A:G,3,FALSE))</f>
        <v/>
      </c>
    </row>
    <row r="2804" spans="5:8" ht="18.75" customHeight="1" x14ac:dyDescent="0.25">
      <c r="E2804" s="2" t="str">
        <f t="shared" si="43"/>
        <v/>
      </c>
      <c r="F2804" s="2" t="str">
        <f>IF(ISBLANK(A2804),"",IF(ISERROR(VLOOKUP(A2804,'Cadastro-Estoque'!A:G,1,FALSE)),"Produto não cadastrado",VLOOKUP(A2804,'Cadastro-Estoque'!A:G,4,FALSE)))</f>
        <v/>
      </c>
      <c r="G2804" s="2" t="str">
        <f>IF(ISBLANK(A2804),"",IF(ISERROR(VLOOKUP(A2804,'Cadastro-Estoque'!A:G,1,FALSE)),"Produto não cadastrado",VLOOKUP(A2804,'Cadastro-Estoque'!A:G,2,FALSE)))</f>
        <v/>
      </c>
      <c r="H2804" s="2" t="str">
        <f>IF(ISERROR(VLOOKUP(A2804,'Cadastro-Estoque'!A:G,1,FALSE)),"",VLOOKUP(A2804,'Cadastro-Estoque'!A:G,3,FALSE))</f>
        <v/>
      </c>
    </row>
    <row r="2805" spans="5:8" ht="18.75" customHeight="1" x14ac:dyDescent="0.25">
      <c r="E2805" s="2" t="str">
        <f t="shared" si="43"/>
        <v/>
      </c>
      <c r="F2805" s="2" t="str">
        <f>IF(ISBLANK(A2805),"",IF(ISERROR(VLOOKUP(A2805,'Cadastro-Estoque'!A:G,1,FALSE)),"Produto não cadastrado",VLOOKUP(A2805,'Cadastro-Estoque'!A:G,4,FALSE)))</f>
        <v/>
      </c>
      <c r="G2805" s="2" t="str">
        <f>IF(ISBLANK(A2805),"",IF(ISERROR(VLOOKUP(A2805,'Cadastro-Estoque'!A:G,1,FALSE)),"Produto não cadastrado",VLOOKUP(A2805,'Cadastro-Estoque'!A:G,2,FALSE)))</f>
        <v/>
      </c>
      <c r="H2805" s="2" t="str">
        <f>IF(ISERROR(VLOOKUP(A2805,'Cadastro-Estoque'!A:G,1,FALSE)),"",VLOOKUP(A2805,'Cadastro-Estoque'!A:G,3,FALSE))</f>
        <v/>
      </c>
    </row>
    <row r="2806" spans="5:8" ht="18.75" customHeight="1" x14ac:dyDescent="0.25">
      <c r="E2806" s="2" t="str">
        <f t="shared" si="43"/>
        <v/>
      </c>
      <c r="F2806" s="2" t="str">
        <f>IF(ISBLANK(A2806),"",IF(ISERROR(VLOOKUP(A2806,'Cadastro-Estoque'!A:G,1,FALSE)),"Produto não cadastrado",VLOOKUP(A2806,'Cadastro-Estoque'!A:G,4,FALSE)))</f>
        <v/>
      </c>
      <c r="G2806" s="2" t="str">
        <f>IF(ISBLANK(A2806),"",IF(ISERROR(VLOOKUP(A2806,'Cadastro-Estoque'!A:G,1,FALSE)),"Produto não cadastrado",VLOOKUP(A2806,'Cadastro-Estoque'!A:G,2,FALSE)))</f>
        <v/>
      </c>
      <c r="H2806" s="2" t="str">
        <f>IF(ISERROR(VLOOKUP(A2806,'Cadastro-Estoque'!A:G,1,FALSE)),"",VLOOKUP(A2806,'Cadastro-Estoque'!A:G,3,FALSE))</f>
        <v/>
      </c>
    </row>
    <row r="2807" spans="5:8" ht="18.75" customHeight="1" x14ac:dyDescent="0.25">
      <c r="E2807" s="2" t="str">
        <f t="shared" si="43"/>
        <v/>
      </c>
      <c r="F2807" s="2" t="str">
        <f>IF(ISBLANK(A2807),"",IF(ISERROR(VLOOKUP(A2807,'Cadastro-Estoque'!A:G,1,FALSE)),"Produto não cadastrado",VLOOKUP(A2807,'Cadastro-Estoque'!A:G,4,FALSE)))</f>
        <v/>
      </c>
      <c r="G2807" s="2" t="str">
        <f>IF(ISBLANK(A2807),"",IF(ISERROR(VLOOKUP(A2807,'Cadastro-Estoque'!A:G,1,FALSE)),"Produto não cadastrado",VLOOKUP(A2807,'Cadastro-Estoque'!A:G,2,FALSE)))</f>
        <v/>
      </c>
      <c r="H2807" s="2" t="str">
        <f>IF(ISERROR(VLOOKUP(A2807,'Cadastro-Estoque'!A:G,1,FALSE)),"",VLOOKUP(A2807,'Cadastro-Estoque'!A:G,3,FALSE))</f>
        <v/>
      </c>
    </row>
    <row r="2808" spans="5:8" ht="18.75" customHeight="1" x14ac:dyDescent="0.25">
      <c r="E2808" s="2" t="str">
        <f t="shared" si="43"/>
        <v/>
      </c>
      <c r="F2808" s="2" t="str">
        <f>IF(ISBLANK(A2808),"",IF(ISERROR(VLOOKUP(A2808,'Cadastro-Estoque'!A:G,1,FALSE)),"Produto não cadastrado",VLOOKUP(A2808,'Cadastro-Estoque'!A:G,4,FALSE)))</f>
        <v/>
      </c>
      <c r="G2808" s="2" t="str">
        <f>IF(ISBLANK(A2808),"",IF(ISERROR(VLOOKUP(A2808,'Cadastro-Estoque'!A:G,1,FALSE)),"Produto não cadastrado",VLOOKUP(A2808,'Cadastro-Estoque'!A:G,2,FALSE)))</f>
        <v/>
      </c>
      <c r="H2808" s="2" t="str">
        <f>IF(ISERROR(VLOOKUP(A2808,'Cadastro-Estoque'!A:G,1,FALSE)),"",VLOOKUP(A2808,'Cadastro-Estoque'!A:G,3,FALSE))</f>
        <v/>
      </c>
    </row>
    <row r="2809" spans="5:8" ht="18.75" customHeight="1" x14ac:dyDescent="0.25">
      <c r="E2809" s="2" t="str">
        <f t="shared" si="43"/>
        <v/>
      </c>
      <c r="F2809" s="2" t="str">
        <f>IF(ISBLANK(A2809),"",IF(ISERROR(VLOOKUP(A2809,'Cadastro-Estoque'!A:G,1,FALSE)),"Produto não cadastrado",VLOOKUP(A2809,'Cadastro-Estoque'!A:G,4,FALSE)))</f>
        <v/>
      </c>
      <c r="G2809" s="2" t="str">
        <f>IF(ISBLANK(A2809),"",IF(ISERROR(VLOOKUP(A2809,'Cadastro-Estoque'!A:G,1,FALSE)),"Produto não cadastrado",VLOOKUP(A2809,'Cadastro-Estoque'!A:G,2,FALSE)))</f>
        <v/>
      </c>
      <c r="H2809" s="2" t="str">
        <f>IF(ISERROR(VLOOKUP(A2809,'Cadastro-Estoque'!A:G,1,FALSE)),"",VLOOKUP(A2809,'Cadastro-Estoque'!A:G,3,FALSE))</f>
        <v/>
      </c>
    </row>
    <row r="2810" spans="5:8" ht="18.75" customHeight="1" x14ac:dyDescent="0.25">
      <c r="E2810" s="2" t="str">
        <f t="shared" si="43"/>
        <v/>
      </c>
      <c r="F2810" s="2" t="str">
        <f>IF(ISBLANK(A2810),"",IF(ISERROR(VLOOKUP(A2810,'Cadastro-Estoque'!A:G,1,FALSE)),"Produto não cadastrado",VLOOKUP(A2810,'Cadastro-Estoque'!A:G,4,FALSE)))</f>
        <v/>
      </c>
      <c r="G2810" s="2" t="str">
        <f>IF(ISBLANK(A2810),"",IF(ISERROR(VLOOKUP(A2810,'Cadastro-Estoque'!A:G,1,FALSE)),"Produto não cadastrado",VLOOKUP(A2810,'Cadastro-Estoque'!A:G,2,FALSE)))</f>
        <v/>
      </c>
      <c r="H2810" s="2" t="str">
        <f>IF(ISERROR(VLOOKUP(A2810,'Cadastro-Estoque'!A:G,1,FALSE)),"",VLOOKUP(A2810,'Cadastro-Estoque'!A:G,3,FALSE))</f>
        <v/>
      </c>
    </row>
    <row r="2811" spans="5:8" ht="18.75" customHeight="1" x14ac:dyDescent="0.25">
      <c r="E2811" s="2" t="str">
        <f t="shared" si="43"/>
        <v/>
      </c>
      <c r="F2811" s="2" t="str">
        <f>IF(ISBLANK(A2811),"",IF(ISERROR(VLOOKUP(A2811,'Cadastro-Estoque'!A:G,1,FALSE)),"Produto não cadastrado",VLOOKUP(A2811,'Cadastro-Estoque'!A:G,4,FALSE)))</f>
        <v/>
      </c>
      <c r="G2811" s="2" t="str">
        <f>IF(ISBLANK(A2811),"",IF(ISERROR(VLOOKUP(A2811,'Cadastro-Estoque'!A:G,1,FALSE)),"Produto não cadastrado",VLOOKUP(A2811,'Cadastro-Estoque'!A:G,2,FALSE)))</f>
        <v/>
      </c>
      <c r="H2811" s="2" t="str">
        <f>IF(ISERROR(VLOOKUP(A2811,'Cadastro-Estoque'!A:G,1,FALSE)),"",VLOOKUP(A2811,'Cadastro-Estoque'!A:G,3,FALSE))</f>
        <v/>
      </c>
    </row>
    <row r="2812" spans="5:8" ht="18.75" customHeight="1" x14ac:dyDescent="0.25">
      <c r="E2812" s="2" t="str">
        <f t="shared" si="43"/>
        <v/>
      </c>
      <c r="F2812" s="2" t="str">
        <f>IF(ISBLANK(A2812),"",IF(ISERROR(VLOOKUP(A2812,'Cadastro-Estoque'!A:G,1,FALSE)),"Produto não cadastrado",VLOOKUP(A2812,'Cadastro-Estoque'!A:G,4,FALSE)))</f>
        <v/>
      </c>
      <c r="G2812" s="2" t="str">
        <f>IF(ISBLANK(A2812),"",IF(ISERROR(VLOOKUP(A2812,'Cadastro-Estoque'!A:G,1,FALSE)),"Produto não cadastrado",VLOOKUP(A2812,'Cadastro-Estoque'!A:G,2,FALSE)))</f>
        <v/>
      </c>
      <c r="H2812" s="2" t="str">
        <f>IF(ISERROR(VLOOKUP(A2812,'Cadastro-Estoque'!A:G,1,FALSE)),"",VLOOKUP(A2812,'Cadastro-Estoque'!A:G,3,FALSE))</f>
        <v/>
      </c>
    </row>
    <row r="2813" spans="5:8" ht="18.75" customHeight="1" x14ac:dyDescent="0.25">
      <c r="E2813" s="2" t="str">
        <f t="shared" si="43"/>
        <v/>
      </c>
      <c r="F2813" s="2" t="str">
        <f>IF(ISBLANK(A2813),"",IF(ISERROR(VLOOKUP(A2813,'Cadastro-Estoque'!A:G,1,FALSE)),"Produto não cadastrado",VLOOKUP(A2813,'Cadastro-Estoque'!A:G,4,FALSE)))</f>
        <v/>
      </c>
      <c r="G2813" s="2" t="str">
        <f>IF(ISBLANK(A2813),"",IF(ISERROR(VLOOKUP(A2813,'Cadastro-Estoque'!A:G,1,FALSE)),"Produto não cadastrado",VLOOKUP(A2813,'Cadastro-Estoque'!A:G,2,FALSE)))</f>
        <v/>
      </c>
      <c r="H2813" s="2" t="str">
        <f>IF(ISERROR(VLOOKUP(A2813,'Cadastro-Estoque'!A:G,1,FALSE)),"",VLOOKUP(A2813,'Cadastro-Estoque'!A:G,3,FALSE))</f>
        <v/>
      </c>
    </row>
    <row r="2814" spans="5:8" ht="18.75" customHeight="1" x14ac:dyDescent="0.25">
      <c r="E2814" s="2" t="str">
        <f t="shared" si="43"/>
        <v/>
      </c>
      <c r="F2814" s="2" t="str">
        <f>IF(ISBLANK(A2814),"",IF(ISERROR(VLOOKUP(A2814,'Cadastro-Estoque'!A:G,1,FALSE)),"Produto não cadastrado",VLOOKUP(A2814,'Cadastro-Estoque'!A:G,4,FALSE)))</f>
        <v/>
      </c>
      <c r="G2814" s="2" t="str">
        <f>IF(ISBLANK(A2814),"",IF(ISERROR(VLOOKUP(A2814,'Cadastro-Estoque'!A:G,1,FALSE)),"Produto não cadastrado",VLOOKUP(A2814,'Cadastro-Estoque'!A:G,2,FALSE)))</f>
        <v/>
      </c>
      <c r="H2814" s="2" t="str">
        <f>IF(ISERROR(VLOOKUP(A2814,'Cadastro-Estoque'!A:G,1,FALSE)),"",VLOOKUP(A2814,'Cadastro-Estoque'!A:G,3,FALSE))</f>
        <v/>
      </c>
    </row>
    <row r="2815" spans="5:8" ht="18.75" customHeight="1" x14ac:dyDescent="0.25">
      <c r="E2815" s="2" t="str">
        <f t="shared" si="43"/>
        <v/>
      </c>
      <c r="F2815" s="2" t="str">
        <f>IF(ISBLANK(A2815),"",IF(ISERROR(VLOOKUP(A2815,'Cadastro-Estoque'!A:G,1,FALSE)),"Produto não cadastrado",VLOOKUP(A2815,'Cadastro-Estoque'!A:G,4,FALSE)))</f>
        <v/>
      </c>
      <c r="G2815" s="2" t="str">
        <f>IF(ISBLANK(A2815),"",IF(ISERROR(VLOOKUP(A2815,'Cadastro-Estoque'!A:G,1,FALSE)),"Produto não cadastrado",VLOOKUP(A2815,'Cadastro-Estoque'!A:G,2,FALSE)))</f>
        <v/>
      </c>
      <c r="H2815" s="2" t="str">
        <f>IF(ISERROR(VLOOKUP(A2815,'Cadastro-Estoque'!A:G,1,FALSE)),"",VLOOKUP(A2815,'Cadastro-Estoque'!A:G,3,FALSE))</f>
        <v/>
      </c>
    </row>
    <row r="2816" spans="5:8" ht="18.75" customHeight="1" x14ac:dyDescent="0.25">
      <c r="E2816" s="2" t="str">
        <f t="shared" si="43"/>
        <v/>
      </c>
      <c r="F2816" s="2" t="str">
        <f>IF(ISBLANK(A2816),"",IF(ISERROR(VLOOKUP(A2816,'Cadastro-Estoque'!A:G,1,FALSE)),"Produto não cadastrado",VLOOKUP(A2816,'Cadastro-Estoque'!A:G,4,FALSE)))</f>
        <v/>
      </c>
      <c r="G2816" s="2" t="str">
        <f>IF(ISBLANK(A2816),"",IF(ISERROR(VLOOKUP(A2816,'Cadastro-Estoque'!A:G,1,FALSE)),"Produto não cadastrado",VLOOKUP(A2816,'Cadastro-Estoque'!A:G,2,FALSE)))</f>
        <v/>
      </c>
      <c r="H2816" s="2" t="str">
        <f>IF(ISERROR(VLOOKUP(A2816,'Cadastro-Estoque'!A:G,1,FALSE)),"",VLOOKUP(A2816,'Cadastro-Estoque'!A:G,3,FALSE))</f>
        <v/>
      </c>
    </row>
    <row r="2817" spans="5:8" ht="18.75" customHeight="1" x14ac:dyDescent="0.25">
      <c r="E2817" s="2" t="str">
        <f t="shared" si="43"/>
        <v/>
      </c>
      <c r="F2817" s="2" t="str">
        <f>IF(ISBLANK(A2817),"",IF(ISERROR(VLOOKUP(A2817,'Cadastro-Estoque'!A:G,1,FALSE)),"Produto não cadastrado",VLOOKUP(A2817,'Cadastro-Estoque'!A:G,4,FALSE)))</f>
        <v/>
      </c>
      <c r="G2817" s="2" t="str">
        <f>IF(ISBLANK(A2817),"",IF(ISERROR(VLOOKUP(A2817,'Cadastro-Estoque'!A:G,1,FALSE)),"Produto não cadastrado",VLOOKUP(A2817,'Cadastro-Estoque'!A:G,2,FALSE)))</f>
        <v/>
      </c>
      <c r="H2817" s="2" t="str">
        <f>IF(ISERROR(VLOOKUP(A2817,'Cadastro-Estoque'!A:G,1,FALSE)),"",VLOOKUP(A2817,'Cadastro-Estoque'!A:G,3,FALSE))</f>
        <v/>
      </c>
    </row>
    <row r="2818" spans="5:8" ht="18.75" customHeight="1" x14ac:dyDescent="0.25">
      <c r="E2818" s="2" t="str">
        <f t="shared" si="43"/>
        <v/>
      </c>
      <c r="F2818" s="2" t="str">
        <f>IF(ISBLANK(A2818),"",IF(ISERROR(VLOOKUP(A2818,'Cadastro-Estoque'!A:G,1,FALSE)),"Produto não cadastrado",VLOOKUP(A2818,'Cadastro-Estoque'!A:G,4,FALSE)))</f>
        <v/>
      </c>
      <c r="G2818" s="2" t="str">
        <f>IF(ISBLANK(A2818),"",IF(ISERROR(VLOOKUP(A2818,'Cadastro-Estoque'!A:G,1,FALSE)),"Produto não cadastrado",VLOOKUP(A2818,'Cadastro-Estoque'!A:G,2,FALSE)))</f>
        <v/>
      </c>
      <c r="H2818" s="2" t="str">
        <f>IF(ISERROR(VLOOKUP(A2818,'Cadastro-Estoque'!A:G,1,FALSE)),"",VLOOKUP(A2818,'Cadastro-Estoque'!A:G,3,FALSE))</f>
        <v/>
      </c>
    </row>
    <row r="2819" spans="5:8" ht="18.75" customHeight="1" x14ac:dyDescent="0.25">
      <c r="E2819" s="2" t="str">
        <f t="shared" ref="E2819:E2882" si="44">IF(ISBLANK(A2819),"",C2819*D2819)</f>
        <v/>
      </c>
      <c r="F2819" s="2" t="str">
        <f>IF(ISBLANK(A2819),"",IF(ISERROR(VLOOKUP(A2819,'Cadastro-Estoque'!A:G,1,FALSE)),"Produto não cadastrado",VLOOKUP(A2819,'Cadastro-Estoque'!A:G,4,FALSE)))</f>
        <v/>
      </c>
      <c r="G2819" s="2" t="str">
        <f>IF(ISBLANK(A2819),"",IF(ISERROR(VLOOKUP(A2819,'Cadastro-Estoque'!A:G,1,FALSE)),"Produto não cadastrado",VLOOKUP(A2819,'Cadastro-Estoque'!A:G,2,FALSE)))</f>
        <v/>
      </c>
      <c r="H2819" s="2" t="str">
        <f>IF(ISERROR(VLOOKUP(A2819,'Cadastro-Estoque'!A:G,1,FALSE)),"",VLOOKUP(A2819,'Cadastro-Estoque'!A:G,3,FALSE))</f>
        <v/>
      </c>
    </row>
    <row r="2820" spans="5:8" ht="18.75" customHeight="1" x14ac:dyDescent="0.25">
      <c r="E2820" s="2" t="str">
        <f t="shared" si="44"/>
        <v/>
      </c>
      <c r="F2820" s="2" t="str">
        <f>IF(ISBLANK(A2820),"",IF(ISERROR(VLOOKUP(A2820,'Cadastro-Estoque'!A:G,1,FALSE)),"Produto não cadastrado",VLOOKUP(A2820,'Cadastro-Estoque'!A:G,4,FALSE)))</f>
        <v/>
      </c>
      <c r="G2820" s="2" t="str">
        <f>IF(ISBLANK(A2820),"",IF(ISERROR(VLOOKUP(A2820,'Cadastro-Estoque'!A:G,1,FALSE)),"Produto não cadastrado",VLOOKUP(A2820,'Cadastro-Estoque'!A:G,2,FALSE)))</f>
        <v/>
      </c>
      <c r="H2820" s="2" t="str">
        <f>IF(ISERROR(VLOOKUP(A2820,'Cadastro-Estoque'!A:G,1,FALSE)),"",VLOOKUP(A2820,'Cadastro-Estoque'!A:G,3,FALSE))</f>
        <v/>
      </c>
    </row>
    <row r="2821" spans="5:8" ht="18.75" customHeight="1" x14ac:dyDescent="0.25">
      <c r="E2821" s="2" t="str">
        <f t="shared" si="44"/>
        <v/>
      </c>
      <c r="F2821" s="2" t="str">
        <f>IF(ISBLANK(A2821),"",IF(ISERROR(VLOOKUP(A2821,'Cadastro-Estoque'!A:G,1,FALSE)),"Produto não cadastrado",VLOOKUP(A2821,'Cadastro-Estoque'!A:G,4,FALSE)))</f>
        <v/>
      </c>
      <c r="G2821" s="2" t="str">
        <f>IF(ISBLANK(A2821),"",IF(ISERROR(VLOOKUP(A2821,'Cadastro-Estoque'!A:G,1,FALSE)),"Produto não cadastrado",VLOOKUP(A2821,'Cadastro-Estoque'!A:G,2,FALSE)))</f>
        <v/>
      </c>
      <c r="H2821" s="2" t="str">
        <f>IF(ISERROR(VLOOKUP(A2821,'Cadastro-Estoque'!A:G,1,FALSE)),"",VLOOKUP(A2821,'Cadastro-Estoque'!A:G,3,FALSE))</f>
        <v/>
      </c>
    </row>
    <row r="2822" spans="5:8" ht="18.75" customHeight="1" x14ac:dyDescent="0.25">
      <c r="E2822" s="2" t="str">
        <f t="shared" si="44"/>
        <v/>
      </c>
      <c r="F2822" s="2" t="str">
        <f>IF(ISBLANK(A2822),"",IF(ISERROR(VLOOKUP(A2822,'Cadastro-Estoque'!A:G,1,FALSE)),"Produto não cadastrado",VLOOKUP(A2822,'Cadastro-Estoque'!A:G,4,FALSE)))</f>
        <v/>
      </c>
      <c r="G2822" s="2" t="str">
        <f>IF(ISBLANK(A2822),"",IF(ISERROR(VLOOKUP(A2822,'Cadastro-Estoque'!A:G,1,FALSE)),"Produto não cadastrado",VLOOKUP(A2822,'Cadastro-Estoque'!A:G,2,FALSE)))</f>
        <v/>
      </c>
      <c r="H2822" s="2" t="str">
        <f>IF(ISERROR(VLOOKUP(A2822,'Cadastro-Estoque'!A:G,1,FALSE)),"",VLOOKUP(A2822,'Cadastro-Estoque'!A:G,3,FALSE))</f>
        <v/>
      </c>
    </row>
    <row r="2823" spans="5:8" ht="18.75" customHeight="1" x14ac:dyDescent="0.25">
      <c r="E2823" s="2" t="str">
        <f t="shared" si="44"/>
        <v/>
      </c>
      <c r="F2823" s="2" t="str">
        <f>IF(ISBLANK(A2823),"",IF(ISERROR(VLOOKUP(A2823,'Cadastro-Estoque'!A:G,1,FALSE)),"Produto não cadastrado",VLOOKUP(A2823,'Cadastro-Estoque'!A:G,4,FALSE)))</f>
        <v/>
      </c>
      <c r="G2823" s="2" t="str">
        <f>IF(ISBLANK(A2823),"",IF(ISERROR(VLOOKUP(A2823,'Cadastro-Estoque'!A:G,1,FALSE)),"Produto não cadastrado",VLOOKUP(A2823,'Cadastro-Estoque'!A:G,2,FALSE)))</f>
        <v/>
      </c>
      <c r="H2823" s="2" t="str">
        <f>IF(ISERROR(VLOOKUP(A2823,'Cadastro-Estoque'!A:G,1,FALSE)),"",VLOOKUP(A2823,'Cadastro-Estoque'!A:G,3,FALSE))</f>
        <v/>
      </c>
    </row>
    <row r="2824" spans="5:8" ht="18.75" customHeight="1" x14ac:dyDescent="0.25">
      <c r="E2824" s="2" t="str">
        <f t="shared" si="44"/>
        <v/>
      </c>
      <c r="F2824" s="2" t="str">
        <f>IF(ISBLANK(A2824),"",IF(ISERROR(VLOOKUP(A2824,'Cadastro-Estoque'!A:G,1,FALSE)),"Produto não cadastrado",VLOOKUP(A2824,'Cadastro-Estoque'!A:G,4,FALSE)))</f>
        <v/>
      </c>
      <c r="G2824" s="2" t="str">
        <f>IF(ISBLANK(A2824),"",IF(ISERROR(VLOOKUP(A2824,'Cadastro-Estoque'!A:G,1,FALSE)),"Produto não cadastrado",VLOOKUP(A2824,'Cadastro-Estoque'!A:G,2,FALSE)))</f>
        <v/>
      </c>
      <c r="H2824" s="2" t="str">
        <f>IF(ISERROR(VLOOKUP(A2824,'Cadastro-Estoque'!A:G,1,FALSE)),"",VLOOKUP(A2824,'Cadastro-Estoque'!A:G,3,FALSE))</f>
        <v/>
      </c>
    </row>
    <row r="2825" spans="5:8" ht="18.75" customHeight="1" x14ac:dyDescent="0.25">
      <c r="E2825" s="2" t="str">
        <f t="shared" si="44"/>
        <v/>
      </c>
      <c r="F2825" s="2" t="str">
        <f>IF(ISBLANK(A2825),"",IF(ISERROR(VLOOKUP(A2825,'Cadastro-Estoque'!A:G,1,FALSE)),"Produto não cadastrado",VLOOKUP(A2825,'Cadastro-Estoque'!A:G,4,FALSE)))</f>
        <v/>
      </c>
      <c r="G2825" s="2" t="str">
        <f>IF(ISBLANK(A2825),"",IF(ISERROR(VLOOKUP(A2825,'Cadastro-Estoque'!A:G,1,FALSE)),"Produto não cadastrado",VLOOKUP(A2825,'Cadastro-Estoque'!A:G,2,FALSE)))</f>
        <v/>
      </c>
      <c r="H2825" s="2" t="str">
        <f>IF(ISERROR(VLOOKUP(A2825,'Cadastro-Estoque'!A:G,1,FALSE)),"",VLOOKUP(A2825,'Cadastro-Estoque'!A:G,3,FALSE))</f>
        <v/>
      </c>
    </row>
    <row r="2826" spans="5:8" ht="18.75" customHeight="1" x14ac:dyDescent="0.25">
      <c r="E2826" s="2" t="str">
        <f t="shared" si="44"/>
        <v/>
      </c>
      <c r="F2826" s="2" t="str">
        <f>IF(ISBLANK(A2826),"",IF(ISERROR(VLOOKUP(A2826,'Cadastro-Estoque'!A:G,1,FALSE)),"Produto não cadastrado",VLOOKUP(A2826,'Cadastro-Estoque'!A:G,4,FALSE)))</f>
        <v/>
      </c>
      <c r="G2826" s="2" t="str">
        <f>IF(ISBLANK(A2826),"",IF(ISERROR(VLOOKUP(A2826,'Cadastro-Estoque'!A:G,1,FALSE)),"Produto não cadastrado",VLOOKUP(A2826,'Cadastro-Estoque'!A:G,2,FALSE)))</f>
        <v/>
      </c>
      <c r="H2826" s="2" t="str">
        <f>IF(ISERROR(VLOOKUP(A2826,'Cadastro-Estoque'!A:G,1,FALSE)),"",VLOOKUP(A2826,'Cadastro-Estoque'!A:G,3,FALSE))</f>
        <v/>
      </c>
    </row>
    <row r="2827" spans="5:8" ht="18.75" customHeight="1" x14ac:dyDescent="0.25">
      <c r="E2827" s="2" t="str">
        <f t="shared" si="44"/>
        <v/>
      </c>
      <c r="F2827" s="2" t="str">
        <f>IF(ISBLANK(A2827),"",IF(ISERROR(VLOOKUP(A2827,'Cadastro-Estoque'!A:G,1,FALSE)),"Produto não cadastrado",VLOOKUP(A2827,'Cadastro-Estoque'!A:G,4,FALSE)))</f>
        <v/>
      </c>
      <c r="G2827" s="2" t="str">
        <f>IF(ISBLANK(A2827),"",IF(ISERROR(VLOOKUP(A2827,'Cadastro-Estoque'!A:G,1,FALSE)),"Produto não cadastrado",VLOOKUP(A2827,'Cadastro-Estoque'!A:G,2,FALSE)))</f>
        <v/>
      </c>
      <c r="H2827" s="2" t="str">
        <f>IF(ISERROR(VLOOKUP(A2827,'Cadastro-Estoque'!A:G,1,FALSE)),"",VLOOKUP(A2827,'Cadastro-Estoque'!A:G,3,FALSE))</f>
        <v/>
      </c>
    </row>
    <row r="2828" spans="5:8" ht="18.75" customHeight="1" x14ac:dyDescent="0.25">
      <c r="E2828" s="2" t="str">
        <f t="shared" si="44"/>
        <v/>
      </c>
      <c r="F2828" s="2" t="str">
        <f>IF(ISBLANK(A2828),"",IF(ISERROR(VLOOKUP(A2828,'Cadastro-Estoque'!A:G,1,FALSE)),"Produto não cadastrado",VLOOKUP(A2828,'Cadastro-Estoque'!A:G,4,FALSE)))</f>
        <v/>
      </c>
      <c r="G2828" s="2" t="str">
        <f>IF(ISBLANK(A2828),"",IF(ISERROR(VLOOKUP(A2828,'Cadastro-Estoque'!A:G,1,FALSE)),"Produto não cadastrado",VLOOKUP(A2828,'Cadastro-Estoque'!A:G,2,FALSE)))</f>
        <v/>
      </c>
      <c r="H2828" s="2" t="str">
        <f>IF(ISERROR(VLOOKUP(A2828,'Cadastro-Estoque'!A:G,1,FALSE)),"",VLOOKUP(A2828,'Cadastro-Estoque'!A:G,3,FALSE))</f>
        <v/>
      </c>
    </row>
    <row r="2829" spans="5:8" ht="18.75" customHeight="1" x14ac:dyDescent="0.25">
      <c r="E2829" s="2" t="str">
        <f t="shared" si="44"/>
        <v/>
      </c>
      <c r="F2829" s="2" t="str">
        <f>IF(ISBLANK(A2829),"",IF(ISERROR(VLOOKUP(A2829,'Cadastro-Estoque'!A:G,1,FALSE)),"Produto não cadastrado",VLOOKUP(A2829,'Cadastro-Estoque'!A:G,4,FALSE)))</f>
        <v/>
      </c>
      <c r="G2829" s="2" t="str">
        <f>IF(ISBLANK(A2829),"",IF(ISERROR(VLOOKUP(A2829,'Cadastro-Estoque'!A:G,1,FALSE)),"Produto não cadastrado",VLOOKUP(A2829,'Cadastro-Estoque'!A:G,2,FALSE)))</f>
        <v/>
      </c>
      <c r="H2829" s="2" t="str">
        <f>IF(ISERROR(VLOOKUP(A2829,'Cadastro-Estoque'!A:G,1,FALSE)),"",VLOOKUP(A2829,'Cadastro-Estoque'!A:G,3,FALSE))</f>
        <v/>
      </c>
    </row>
    <row r="2830" spans="5:8" ht="18.75" customHeight="1" x14ac:dyDescent="0.25">
      <c r="E2830" s="2" t="str">
        <f t="shared" si="44"/>
        <v/>
      </c>
      <c r="F2830" s="2" t="str">
        <f>IF(ISBLANK(A2830),"",IF(ISERROR(VLOOKUP(A2830,'Cadastro-Estoque'!A:G,1,FALSE)),"Produto não cadastrado",VLOOKUP(A2830,'Cadastro-Estoque'!A:G,4,FALSE)))</f>
        <v/>
      </c>
      <c r="G2830" s="2" t="str">
        <f>IF(ISBLANK(A2830),"",IF(ISERROR(VLOOKUP(A2830,'Cadastro-Estoque'!A:G,1,FALSE)),"Produto não cadastrado",VLOOKUP(A2830,'Cadastro-Estoque'!A:G,2,FALSE)))</f>
        <v/>
      </c>
      <c r="H2830" s="2" t="str">
        <f>IF(ISERROR(VLOOKUP(A2830,'Cadastro-Estoque'!A:G,1,FALSE)),"",VLOOKUP(A2830,'Cadastro-Estoque'!A:G,3,FALSE))</f>
        <v/>
      </c>
    </row>
    <row r="2831" spans="5:8" ht="18.75" customHeight="1" x14ac:dyDescent="0.25">
      <c r="E2831" s="2" t="str">
        <f t="shared" si="44"/>
        <v/>
      </c>
      <c r="F2831" s="2" t="str">
        <f>IF(ISBLANK(A2831),"",IF(ISERROR(VLOOKUP(A2831,'Cadastro-Estoque'!A:G,1,FALSE)),"Produto não cadastrado",VLOOKUP(A2831,'Cadastro-Estoque'!A:G,4,FALSE)))</f>
        <v/>
      </c>
      <c r="G2831" s="2" t="str">
        <f>IF(ISBLANK(A2831),"",IF(ISERROR(VLOOKUP(A2831,'Cadastro-Estoque'!A:G,1,FALSE)),"Produto não cadastrado",VLOOKUP(A2831,'Cadastro-Estoque'!A:G,2,FALSE)))</f>
        <v/>
      </c>
      <c r="H2831" s="2" t="str">
        <f>IF(ISERROR(VLOOKUP(A2831,'Cadastro-Estoque'!A:G,1,FALSE)),"",VLOOKUP(A2831,'Cadastro-Estoque'!A:G,3,FALSE))</f>
        <v/>
      </c>
    </row>
    <row r="2832" spans="5:8" ht="18.75" customHeight="1" x14ac:dyDescent="0.25">
      <c r="E2832" s="2" t="str">
        <f t="shared" si="44"/>
        <v/>
      </c>
      <c r="F2832" s="2" t="str">
        <f>IF(ISBLANK(A2832),"",IF(ISERROR(VLOOKUP(A2832,'Cadastro-Estoque'!A:G,1,FALSE)),"Produto não cadastrado",VLOOKUP(A2832,'Cadastro-Estoque'!A:G,4,FALSE)))</f>
        <v/>
      </c>
      <c r="G2832" s="2" t="str">
        <f>IF(ISBLANK(A2832),"",IF(ISERROR(VLOOKUP(A2832,'Cadastro-Estoque'!A:G,1,FALSE)),"Produto não cadastrado",VLOOKUP(A2832,'Cadastro-Estoque'!A:G,2,FALSE)))</f>
        <v/>
      </c>
      <c r="H2832" s="2" t="str">
        <f>IF(ISERROR(VLOOKUP(A2832,'Cadastro-Estoque'!A:G,1,FALSE)),"",VLOOKUP(A2832,'Cadastro-Estoque'!A:G,3,FALSE))</f>
        <v/>
      </c>
    </row>
    <row r="2833" spans="5:8" ht="18.75" customHeight="1" x14ac:dyDescent="0.25">
      <c r="E2833" s="2" t="str">
        <f t="shared" si="44"/>
        <v/>
      </c>
      <c r="F2833" s="2" t="str">
        <f>IF(ISBLANK(A2833),"",IF(ISERROR(VLOOKUP(A2833,'Cadastro-Estoque'!A:G,1,FALSE)),"Produto não cadastrado",VLOOKUP(A2833,'Cadastro-Estoque'!A:G,4,FALSE)))</f>
        <v/>
      </c>
      <c r="G2833" s="2" t="str">
        <f>IF(ISBLANK(A2833),"",IF(ISERROR(VLOOKUP(A2833,'Cadastro-Estoque'!A:G,1,FALSE)),"Produto não cadastrado",VLOOKUP(A2833,'Cadastro-Estoque'!A:G,2,FALSE)))</f>
        <v/>
      </c>
      <c r="H2833" s="2" t="str">
        <f>IF(ISERROR(VLOOKUP(A2833,'Cadastro-Estoque'!A:G,1,FALSE)),"",VLOOKUP(A2833,'Cadastro-Estoque'!A:G,3,FALSE))</f>
        <v/>
      </c>
    </row>
    <row r="2834" spans="5:8" ht="18.75" customHeight="1" x14ac:dyDescent="0.25">
      <c r="E2834" s="2" t="str">
        <f t="shared" si="44"/>
        <v/>
      </c>
      <c r="F2834" s="2" t="str">
        <f>IF(ISBLANK(A2834),"",IF(ISERROR(VLOOKUP(A2834,'Cadastro-Estoque'!A:G,1,FALSE)),"Produto não cadastrado",VLOOKUP(A2834,'Cadastro-Estoque'!A:G,4,FALSE)))</f>
        <v/>
      </c>
      <c r="G2834" s="2" t="str">
        <f>IF(ISBLANK(A2834),"",IF(ISERROR(VLOOKUP(A2834,'Cadastro-Estoque'!A:G,1,FALSE)),"Produto não cadastrado",VLOOKUP(A2834,'Cadastro-Estoque'!A:G,2,FALSE)))</f>
        <v/>
      </c>
      <c r="H2834" s="2" t="str">
        <f>IF(ISERROR(VLOOKUP(A2834,'Cadastro-Estoque'!A:G,1,FALSE)),"",VLOOKUP(A2834,'Cadastro-Estoque'!A:G,3,FALSE))</f>
        <v/>
      </c>
    </row>
    <row r="2835" spans="5:8" ht="18.75" customHeight="1" x14ac:dyDescent="0.25">
      <c r="E2835" s="2" t="str">
        <f t="shared" si="44"/>
        <v/>
      </c>
      <c r="F2835" s="2" t="str">
        <f>IF(ISBLANK(A2835),"",IF(ISERROR(VLOOKUP(A2835,'Cadastro-Estoque'!A:G,1,FALSE)),"Produto não cadastrado",VLOOKUP(A2835,'Cadastro-Estoque'!A:G,4,FALSE)))</f>
        <v/>
      </c>
      <c r="G2835" s="2" t="str">
        <f>IF(ISBLANK(A2835),"",IF(ISERROR(VLOOKUP(A2835,'Cadastro-Estoque'!A:G,1,FALSE)),"Produto não cadastrado",VLOOKUP(A2835,'Cadastro-Estoque'!A:G,2,FALSE)))</f>
        <v/>
      </c>
      <c r="H2835" s="2" t="str">
        <f>IF(ISERROR(VLOOKUP(A2835,'Cadastro-Estoque'!A:G,1,FALSE)),"",VLOOKUP(A2835,'Cadastro-Estoque'!A:G,3,FALSE))</f>
        <v/>
      </c>
    </row>
    <row r="2836" spans="5:8" ht="18.75" customHeight="1" x14ac:dyDescent="0.25">
      <c r="E2836" s="2" t="str">
        <f t="shared" si="44"/>
        <v/>
      </c>
      <c r="F2836" s="2" t="str">
        <f>IF(ISBLANK(A2836),"",IF(ISERROR(VLOOKUP(A2836,'Cadastro-Estoque'!A:G,1,FALSE)),"Produto não cadastrado",VLOOKUP(A2836,'Cadastro-Estoque'!A:G,4,FALSE)))</f>
        <v/>
      </c>
      <c r="G2836" s="2" t="str">
        <f>IF(ISBLANK(A2836),"",IF(ISERROR(VLOOKUP(A2836,'Cadastro-Estoque'!A:G,1,FALSE)),"Produto não cadastrado",VLOOKUP(A2836,'Cadastro-Estoque'!A:G,2,FALSE)))</f>
        <v/>
      </c>
      <c r="H2836" s="2" t="str">
        <f>IF(ISERROR(VLOOKUP(A2836,'Cadastro-Estoque'!A:G,1,FALSE)),"",VLOOKUP(A2836,'Cadastro-Estoque'!A:G,3,FALSE))</f>
        <v/>
      </c>
    </row>
    <row r="2837" spans="5:8" ht="18.75" customHeight="1" x14ac:dyDescent="0.25">
      <c r="E2837" s="2" t="str">
        <f t="shared" si="44"/>
        <v/>
      </c>
      <c r="F2837" s="2" t="str">
        <f>IF(ISBLANK(A2837),"",IF(ISERROR(VLOOKUP(A2837,'Cadastro-Estoque'!A:G,1,FALSE)),"Produto não cadastrado",VLOOKUP(A2837,'Cadastro-Estoque'!A:G,4,FALSE)))</f>
        <v/>
      </c>
      <c r="G2837" s="2" t="str">
        <f>IF(ISBLANK(A2837),"",IF(ISERROR(VLOOKUP(A2837,'Cadastro-Estoque'!A:G,1,FALSE)),"Produto não cadastrado",VLOOKUP(A2837,'Cadastro-Estoque'!A:G,2,FALSE)))</f>
        <v/>
      </c>
      <c r="H2837" s="2" t="str">
        <f>IF(ISERROR(VLOOKUP(A2837,'Cadastro-Estoque'!A:G,1,FALSE)),"",VLOOKUP(A2837,'Cadastro-Estoque'!A:G,3,FALSE))</f>
        <v/>
      </c>
    </row>
    <row r="2838" spans="5:8" ht="18.75" customHeight="1" x14ac:dyDescent="0.25">
      <c r="E2838" s="2" t="str">
        <f t="shared" si="44"/>
        <v/>
      </c>
      <c r="F2838" s="2" t="str">
        <f>IF(ISBLANK(A2838),"",IF(ISERROR(VLOOKUP(A2838,'Cadastro-Estoque'!A:G,1,FALSE)),"Produto não cadastrado",VLOOKUP(A2838,'Cadastro-Estoque'!A:G,4,FALSE)))</f>
        <v/>
      </c>
      <c r="G2838" s="2" t="str">
        <f>IF(ISBLANK(A2838),"",IF(ISERROR(VLOOKUP(A2838,'Cadastro-Estoque'!A:G,1,FALSE)),"Produto não cadastrado",VLOOKUP(A2838,'Cadastro-Estoque'!A:G,2,FALSE)))</f>
        <v/>
      </c>
      <c r="H2838" s="2" t="str">
        <f>IF(ISERROR(VLOOKUP(A2838,'Cadastro-Estoque'!A:G,1,FALSE)),"",VLOOKUP(A2838,'Cadastro-Estoque'!A:G,3,FALSE))</f>
        <v/>
      </c>
    </row>
    <row r="2839" spans="5:8" ht="18.75" customHeight="1" x14ac:dyDescent="0.25">
      <c r="E2839" s="2" t="str">
        <f t="shared" si="44"/>
        <v/>
      </c>
      <c r="F2839" s="2" t="str">
        <f>IF(ISBLANK(A2839),"",IF(ISERROR(VLOOKUP(A2839,'Cadastro-Estoque'!A:G,1,FALSE)),"Produto não cadastrado",VLOOKUP(A2839,'Cadastro-Estoque'!A:G,4,FALSE)))</f>
        <v/>
      </c>
      <c r="G2839" s="2" t="str">
        <f>IF(ISBLANK(A2839),"",IF(ISERROR(VLOOKUP(A2839,'Cadastro-Estoque'!A:G,1,FALSE)),"Produto não cadastrado",VLOOKUP(A2839,'Cadastro-Estoque'!A:G,2,FALSE)))</f>
        <v/>
      </c>
      <c r="H2839" s="2" t="str">
        <f>IF(ISERROR(VLOOKUP(A2839,'Cadastro-Estoque'!A:G,1,FALSE)),"",VLOOKUP(A2839,'Cadastro-Estoque'!A:G,3,FALSE))</f>
        <v/>
      </c>
    </row>
    <row r="2840" spans="5:8" ht="18.75" customHeight="1" x14ac:dyDescent="0.25">
      <c r="E2840" s="2" t="str">
        <f t="shared" si="44"/>
        <v/>
      </c>
      <c r="F2840" s="2" t="str">
        <f>IF(ISBLANK(A2840),"",IF(ISERROR(VLOOKUP(A2840,'Cadastro-Estoque'!A:G,1,FALSE)),"Produto não cadastrado",VLOOKUP(A2840,'Cadastro-Estoque'!A:G,4,FALSE)))</f>
        <v/>
      </c>
      <c r="G2840" s="2" t="str">
        <f>IF(ISBLANK(A2840),"",IF(ISERROR(VLOOKUP(A2840,'Cadastro-Estoque'!A:G,1,FALSE)),"Produto não cadastrado",VLOOKUP(A2840,'Cadastro-Estoque'!A:G,2,FALSE)))</f>
        <v/>
      </c>
      <c r="H2840" s="2" t="str">
        <f>IF(ISERROR(VLOOKUP(A2840,'Cadastro-Estoque'!A:G,1,FALSE)),"",VLOOKUP(A2840,'Cadastro-Estoque'!A:G,3,FALSE))</f>
        <v/>
      </c>
    </row>
    <row r="2841" spans="5:8" ht="18.75" customHeight="1" x14ac:dyDescent="0.25">
      <c r="E2841" s="2" t="str">
        <f t="shared" si="44"/>
        <v/>
      </c>
      <c r="F2841" s="2" t="str">
        <f>IF(ISBLANK(A2841),"",IF(ISERROR(VLOOKUP(A2841,'Cadastro-Estoque'!A:G,1,FALSE)),"Produto não cadastrado",VLOOKUP(A2841,'Cadastro-Estoque'!A:G,4,FALSE)))</f>
        <v/>
      </c>
      <c r="G2841" s="2" t="str">
        <f>IF(ISBLANK(A2841),"",IF(ISERROR(VLOOKUP(A2841,'Cadastro-Estoque'!A:G,1,FALSE)),"Produto não cadastrado",VLOOKUP(A2841,'Cadastro-Estoque'!A:G,2,FALSE)))</f>
        <v/>
      </c>
      <c r="H2841" s="2" t="str">
        <f>IF(ISERROR(VLOOKUP(A2841,'Cadastro-Estoque'!A:G,1,FALSE)),"",VLOOKUP(A2841,'Cadastro-Estoque'!A:G,3,FALSE))</f>
        <v/>
      </c>
    </row>
    <row r="2842" spans="5:8" ht="18.75" customHeight="1" x14ac:dyDescent="0.25">
      <c r="E2842" s="2" t="str">
        <f t="shared" si="44"/>
        <v/>
      </c>
      <c r="F2842" s="2" t="str">
        <f>IF(ISBLANK(A2842),"",IF(ISERROR(VLOOKUP(A2842,'Cadastro-Estoque'!A:G,1,FALSE)),"Produto não cadastrado",VLOOKUP(A2842,'Cadastro-Estoque'!A:G,4,FALSE)))</f>
        <v/>
      </c>
      <c r="G2842" s="2" t="str">
        <f>IF(ISBLANK(A2842),"",IF(ISERROR(VLOOKUP(A2842,'Cadastro-Estoque'!A:G,1,FALSE)),"Produto não cadastrado",VLOOKUP(A2842,'Cadastro-Estoque'!A:G,2,FALSE)))</f>
        <v/>
      </c>
      <c r="H2842" s="2" t="str">
        <f>IF(ISERROR(VLOOKUP(A2842,'Cadastro-Estoque'!A:G,1,FALSE)),"",VLOOKUP(A2842,'Cadastro-Estoque'!A:G,3,FALSE))</f>
        <v/>
      </c>
    </row>
    <row r="2843" spans="5:8" ht="18.75" customHeight="1" x14ac:dyDescent="0.25">
      <c r="E2843" s="2" t="str">
        <f t="shared" si="44"/>
        <v/>
      </c>
      <c r="F2843" s="2" t="str">
        <f>IF(ISBLANK(A2843),"",IF(ISERROR(VLOOKUP(A2843,'Cadastro-Estoque'!A:G,1,FALSE)),"Produto não cadastrado",VLOOKUP(A2843,'Cadastro-Estoque'!A:G,4,FALSE)))</f>
        <v/>
      </c>
      <c r="G2843" s="2" t="str">
        <f>IF(ISBLANK(A2843),"",IF(ISERROR(VLOOKUP(A2843,'Cadastro-Estoque'!A:G,1,FALSE)),"Produto não cadastrado",VLOOKUP(A2843,'Cadastro-Estoque'!A:G,2,FALSE)))</f>
        <v/>
      </c>
      <c r="H2843" s="2" t="str">
        <f>IF(ISERROR(VLOOKUP(A2843,'Cadastro-Estoque'!A:G,1,FALSE)),"",VLOOKUP(A2843,'Cadastro-Estoque'!A:G,3,FALSE))</f>
        <v/>
      </c>
    </row>
    <row r="2844" spans="5:8" ht="18.75" customHeight="1" x14ac:dyDescent="0.25">
      <c r="E2844" s="2" t="str">
        <f t="shared" si="44"/>
        <v/>
      </c>
      <c r="F2844" s="2" t="str">
        <f>IF(ISBLANK(A2844),"",IF(ISERROR(VLOOKUP(A2844,'Cadastro-Estoque'!A:G,1,FALSE)),"Produto não cadastrado",VLOOKUP(A2844,'Cadastro-Estoque'!A:G,4,FALSE)))</f>
        <v/>
      </c>
      <c r="G2844" s="2" t="str">
        <f>IF(ISBLANK(A2844),"",IF(ISERROR(VLOOKUP(A2844,'Cadastro-Estoque'!A:G,1,FALSE)),"Produto não cadastrado",VLOOKUP(A2844,'Cadastro-Estoque'!A:G,2,FALSE)))</f>
        <v/>
      </c>
      <c r="H2844" s="2" t="str">
        <f>IF(ISERROR(VLOOKUP(A2844,'Cadastro-Estoque'!A:G,1,FALSE)),"",VLOOKUP(A2844,'Cadastro-Estoque'!A:G,3,FALSE))</f>
        <v/>
      </c>
    </row>
    <row r="2845" spans="5:8" ht="18.75" customHeight="1" x14ac:dyDescent="0.25">
      <c r="E2845" s="2" t="str">
        <f t="shared" si="44"/>
        <v/>
      </c>
      <c r="F2845" s="2" t="str">
        <f>IF(ISBLANK(A2845),"",IF(ISERROR(VLOOKUP(A2845,'Cadastro-Estoque'!A:G,1,FALSE)),"Produto não cadastrado",VLOOKUP(A2845,'Cadastro-Estoque'!A:G,4,FALSE)))</f>
        <v/>
      </c>
      <c r="G2845" s="2" t="str">
        <f>IF(ISBLANK(A2845),"",IF(ISERROR(VLOOKUP(A2845,'Cadastro-Estoque'!A:G,1,FALSE)),"Produto não cadastrado",VLOOKUP(A2845,'Cadastro-Estoque'!A:G,2,FALSE)))</f>
        <v/>
      </c>
      <c r="H2845" s="2" t="str">
        <f>IF(ISERROR(VLOOKUP(A2845,'Cadastro-Estoque'!A:G,1,FALSE)),"",VLOOKUP(A2845,'Cadastro-Estoque'!A:G,3,FALSE))</f>
        <v/>
      </c>
    </row>
    <row r="2846" spans="5:8" ht="18.75" customHeight="1" x14ac:dyDescent="0.25">
      <c r="E2846" s="2" t="str">
        <f t="shared" si="44"/>
        <v/>
      </c>
      <c r="F2846" s="2" t="str">
        <f>IF(ISBLANK(A2846),"",IF(ISERROR(VLOOKUP(A2846,'Cadastro-Estoque'!A:G,1,FALSE)),"Produto não cadastrado",VLOOKUP(A2846,'Cadastro-Estoque'!A:G,4,FALSE)))</f>
        <v/>
      </c>
      <c r="G2846" s="2" t="str">
        <f>IF(ISBLANK(A2846),"",IF(ISERROR(VLOOKUP(A2846,'Cadastro-Estoque'!A:G,1,FALSE)),"Produto não cadastrado",VLOOKUP(A2846,'Cadastro-Estoque'!A:G,2,FALSE)))</f>
        <v/>
      </c>
      <c r="H2846" s="2" t="str">
        <f>IF(ISERROR(VLOOKUP(A2846,'Cadastro-Estoque'!A:G,1,FALSE)),"",VLOOKUP(A2846,'Cadastro-Estoque'!A:G,3,FALSE))</f>
        <v/>
      </c>
    </row>
    <row r="2847" spans="5:8" ht="18.75" customHeight="1" x14ac:dyDescent="0.25">
      <c r="E2847" s="2" t="str">
        <f t="shared" si="44"/>
        <v/>
      </c>
      <c r="F2847" s="2" t="str">
        <f>IF(ISBLANK(A2847),"",IF(ISERROR(VLOOKUP(A2847,'Cadastro-Estoque'!A:G,1,FALSE)),"Produto não cadastrado",VLOOKUP(A2847,'Cadastro-Estoque'!A:G,4,FALSE)))</f>
        <v/>
      </c>
      <c r="G2847" s="2" t="str">
        <f>IF(ISBLANK(A2847),"",IF(ISERROR(VLOOKUP(A2847,'Cadastro-Estoque'!A:G,1,FALSE)),"Produto não cadastrado",VLOOKUP(A2847,'Cadastro-Estoque'!A:G,2,FALSE)))</f>
        <v/>
      </c>
      <c r="H2847" s="2" t="str">
        <f>IF(ISERROR(VLOOKUP(A2847,'Cadastro-Estoque'!A:G,1,FALSE)),"",VLOOKUP(A2847,'Cadastro-Estoque'!A:G,3,FALSE))</f>
        <v/>
      </c>
    </row>
    <row r="2848" spans="5:8" ht="18.75" customHeight="1" x14ac:dyDescent="0.25">
      <c r="E2848" s="2" t="str">
        <f t="shared" si="44"/>
        <v/>
      </c>
      <c r="F2848" s="2" t="str">
        <f>IF(ISBLANK(A2848),"",IF(ISERROR(VLOOKUP(A2848,'Cadastro-Estoque'!A:G,1,FALSE)),"Produto não cadastrado",VLOOKUP(A2848,'Cadastro-Estoque'!A:G,4,FALSE)))</f>
        <v/>
      </c>
      <c r="G2848" s="2" t="str">
        <f>IF(ISBLANK(A2848),"",IF(ISERROR(VLOOKUP(A2848,'Cadastro-Estoque'!A:G,1,FALSE)),"Produto não cadastrado",VLOOKUP(A2848,'Cadastro-Estoque'!A:G,2,FALSE)))</f>
        <v/>
      </c>
      <c r="H2848" s="2" t="str">
        <f>IF(ISERROR(VLOOKUP(A2848,'Cadastro-Estoque'!A:G,1,FALSE)),"",VLOOKUP(A2848,'Cadastro-Estoque'!A:G,3,FALSE))</f>
        <v/>
      </c>
    </row>
    <row r="2849" spans="5:8" ht="18.75" customHeight="1" x14ac:dyDescent="0.25">
      <c r="E2849" s="2" t="str">
        <f t="shared" si="44"/>
        <v/>
      </c>
      <c r="F2849" s="2" t="str">
        <f>IF(ISBLANK(A2849),"",IF(ISERROR(VLOOKUP(A2849,'Cadastro-Estoque'!A:G,1,FALSE)),"Produto não cadastrado",VLOOKUP(A2849,'Cadastro-Estoque'!A:G,4,FALSE)))</f>
        <v/>
      </c>
      <c r="G2849" s="2" t="str">
        <f>IF(ISBLANK(A2849),"",IF(ISERROR(VLOOKUP(A2849,'Cadastro-Estoque'!A:G,1,FALSE)),"Produto não cadastrado",VLOOKUP(A2849,'Cadastro-Estoque'!A:G,2,FALSE)))</f>
        <v/>
      </c>
      <c r="H2849" s="2" t="str">
        <f>IF(ISERROR(VLOOKUP(A2849,'Cadastro-Estoque'!A:G,1,FALSE)),"",VLOOKUP(A2849,'Cadastro-Estoque'!A:G,3,FALSE))</f>
        <v/>
      </c>
    </row>
    <row r="2850" spans="5:8" ht="18.75" customHeight="1" x14ac:dyDescent="0.25">
      <c r="E2850" s="2" t="str">
        <f t="shared" si="44"/>
        <v/>
      </c>
      <c r="F2850" s="2" t="str">
        <f>IF(ISBLANK(A2850),"",IF(ISERROR(VLOOKUP(A2850,'Cadastro-Estoque'!A:G,1,FALSE)),"Produto não cadastrado",VLOOKUP(A2850,'Cadastro-Estoque'!A:G,4,FALSE)))</f>
        <v/>
      </c>
      <c r="G2850" s="2" t="str">
        <f>IF(ISBLANK(A2850),"",IF(ISERROR(VLOOKUP(A2850,'Cadastro-Estoque'!A:G,1,FALSE)),"Produto não cadastrado",VLOOKUP(A2850,'Cadastro-Estoque'!A:G,2,FALSE)))</f>
        <v/>
      </c>
      <c r="H2850" s="2" t="str">
        <f>IF(ISERROR(VLOOKUP(A2850,'Cadastro-Estoque'!A:G,1,FALSE)),"",VLOOKUP(A2850,'Cadastro-Estoque'!A:G,3,FALSE))</f>
        <v/>
      </c>
    </row>
    <row r="2851" spans="5:8" ht="18.75" customHeight="1" x14ac:dyDescent="0.25">
      <c r="E2851" s="2" t="str">
        <f t="shared" si="44"/>
        <v/>
      </c>
      <c r="F2851" s="2" t="str">
        <f>IF(ISBLANK(A2851),"",IF(ISERROR(VLOOKUP(A2851,'Cadastro-Estoque'!A:G,1,FALSE)),"Produto não cadastrado",VLOOKUP(A2851,'Cadastro-Estoque'!A:G,4,FALSE)))</f>
        <v/>
      </c>
      <c r="G2851" s="2" t="str">
        <f>IF(ISBLANK(A2851),"",IF(ISERROR(VLOOKUP(A2851,'Cadastro-Estoque'!A:G,1,FALSE)),"Produto não cadastrado",VLOOKUP(A2851,'Cadastro-Estoque'!A:G,2,FALSE)))</f>
        <v/>
      </c>
      <c r="H2851" s="2" t="str">
        <f>IF(ISERROR(VLOOKUP(A2851,'Cadastro-Estoque'!A:G,1,FALSE)),"",VLOOKUP(A2851,'Cadastro-Estoque'!A:G,3,FALSE))</f>
        <v/>
      </c>
    </row>
    <row r="2852" spans="5:8" ht="18.75" customHeight="1" x14ac:dyDescent="0.25">
      <c r="E2852" s="2" t="str">
        <f t="shared" si="44"/>
        <v/>
      </c>
      <c r="F2852" s="2" t="str">
        <f>IF(ISBLANK(A2852),"",IF(ISERROR(VLOOKUP(A2852,'Cadastro-Estoque'!A:G,1,FALSE)),"Produto não cadastrado",VLOOKUP(A2852,'Cadastro-Estoque'!A:G,4,FALSE)))</f>
        <v/>
      </c>
      <c r="G2852" s="2" t="str">
        <f>IF(ISBLANK(A2852),"",IF(ISERROR(VLOOKUP(A2852,'Cadastro-Estoque'!A:G,1,FALSE)),"Produto não cadastrado",VLOOKUP(A2852,'Cadastro-Estoque'!A:G,2,FALSE)))</f>
        <v/>
      </c>
      <c r="H2852" s="2" t="str">
        <f>IF(ISERROR(VLOOKUP(A2852,'Cadastro-Estoque'!A:G,1,FALSE)),"",VLOOKUP(A2852,'Cadastro-Estoque'!A:G,3,FALSE))</f>
        <v/>
      </c>
    </row>
    <row r="2853" spans="5:8" ht="18.75" customHeight="1" x14ac:dyDescent="0.25">
      <c r="E2853" s="2" t="str">
        <f t="shared" si="44"/>
        <v/>
      </c>
      <c r="F2853" s="2" t="str">
        <f>IF(ISBLANK(A2853),"",IF(ISERROR(VLOOKUP(A2853,'Cadastro-Estoque'!A:G,1,FALSE)),"Produto não cadastrado",VLOOKUP(A2853,'Cadastro-Estoque'!A:G,4,FALSE)))</f>
        <v/>
      </c>
      <c r="G2853" s="2" t="str">
        <f>IF(ISBLANK(A2853),"",IF(ISERROR(VLOOKUP(A2853,'Cadastro-Estoque'!A:G,1,FALSE)),"Produto não cadastrado",VLOOKUP(A2853,'Cadastro-Estoque'!A:G,2,FALSE)))</f>
        <v/>
      </c>
      <c r="H2853" s="2" t="str">
        <f>IF(ISERROR(VLOOKUP(A2853,'Cadastro-Estoque'!A:G,1,FALSE)),"",VLOOKUP(A2853,'Cadastro-Estoque'!A:G,3,FALSE))</f>
        <v/>
      </c>
    </row>
    <row r="2854" spans="5:8" ht="18.75" customHeight="1" x14ac:dyDescent="0.25">
      <c r="E2854" s="2" t="str">
        <f t="shared" si="44"/>
        <v/>
      </c>
      <c r="F2854" s="2" t="str">
        <f>IF(ISBLANK(A2854),"",IF(ISERROR(VLOOKUP(A2854,'Cadastro-Estoque'!A:G,1,FALSE)),"Produto não cadastrado",VLOOKUP(A2854,'Cadastro-Estoque'!A:G,4,FALSE)))</f>
        <v/>
      </c>
      <c r="G2854" s="2" t="str">
        <f>IF(ISBLANK(A2854),"",IF(ISERROR(VLOOKUP(A2854,'Cadastro-Estoque'!A:G,1,FALSE)),"Produto não cadastrado",VLOOKUP(A2854,'Cadastro-Estoque'!A:G,2,FALSE)))</f>
        <v/>
      </c>
      <c r="H2854" s="2" t="str">
        <f>IF(ISERROR(VLOOKUP(A2854,'Cadastro-Estoque'!A:G,1,FALSE)),"",VLOOKUP(A2854,'Cadastro-Estoque'!A:G,3,FALSE))</f>
        <v/>
      </c>
    </row>
    <row r="2855" spans="5:8" ht="18.75" customHeight="1" x14ac:dyDescent="0.25">
      <c r="E2855" s="2" t="str">
        <f t="shared" si="44"/>
        <v/>
      </c>
      <c r="F2855" s="2" t="str">
        <f>IF(ISBLANK(A2855),"",IF(ISERROR(VLOOKUP(A2855,'Cadastro-Estoque'!A:G,1,FALSE)),"Produto não cadastrado",VLOOKUP(A2855,'Cadastro-Estoque'!A:G,4,FALSE)))</f>
        <v/>
      </c>
      <c r="G2855" s="2" t="str">
        <f>IF(ISBLANK(A2855),"",IF(ISERROR(VLOOKUP(A2855,'Cadastro-Estoque'!A:G,1,FALSE)),"Produto não cadastrado",VLOOKUP(A2855,'Cadastro-Estoque'!A:G,2,FALSE)))</f>
        <v/>
      </c>
      <c r="H2855" s="2" t="str">
        <f>IF(ISERROR(VLOOKUP(A2855,'Cadastro-Estoque'!A:G,1,FALSE)),"",VLOOKUP(A2855,'Cadastro-Estoque'!A:G,3,FALSE))</f>
        <v/>
      </c>
    </row>
    <row r="2856" spans="5:8" ht="18.75" customHeight="1" x14ac:dyDescent="0.25">
      <c r="E2856" s="2" t="str">
        <f t="shared" si="44"/>
        <v/>
      </c>
      <c r="F2856" s="2" t="str">
        <f>IF(ISBLANK(A2856),"",IF(ISERROR(VLOOKUP(A2856,'Cadastro-Estoque'!A:G,1,FALSE)),"Produto não cadastrado",VLOOKUP(A2856,'Cadastro-Estoque'!A:G,4,FALSE)))</f>
        <v/>
      </c>
      <c r="G2856" s="2" t="str">
        <f>IF(ISBLANK(A2856),"",IF(ISERROR(VLOOKUP(A2856,'Cadastro-Estoque'!A:G,1,FALSE)),"Produto não cadastrado",VLOOKUP(A2856,'Cadastro-Estoque'!A:G,2,FALSE)))</f>
        <v/>
      </c>
      <c r="H2856" s="2" t="str">
        <f>IF(ISERROR(VLOOKUP(A2856,'Cadastro-Estoque'!A:G,1,FALSE)),"",VLOOKUP(A2856,'Cadastro-Estoque'!A:G,3,FALSE))</f>
        <v/>
      </c>
    </row>
    <row r="2857" spans="5:8" ht="18.75" customHeight="1" x14ac:dyDescent="0.25">
      <c r="E2857" s="2" t="str">
        <f t="shared" si="44"/>
        <v/>
      </c>
      <c r="F2857" s="2" t="str">
        <f>IF(ISBLANK(A2857),"",IF(ISERROR(VLOOKUP(A2857,'Cadastro-Estoque'!A:G,1,FALSE)),"Produto não cadastrado",VLOOKUP(A2857,'Cadastro-Estoque'!A:G,4,FALSE)))</f>
        <v/>
      </c>
      <c r="G2857" s="2" t="str">
        <f>IF(ISBLANK(A2857),"",IF(ISERROR(VLOOKUP(A2857,'Cadastro-Estoque'!A:G,1,FALSE)),"Produto não cadastrado",VLOOKUP(A2857,'Cadastro-Estoque'!A:G,2,FALSE)))</f>
        <v/>
      </c>
      <c r="H2857" s="2" t="str">
        <f>IF(ISERROR(VLOOKUP(A2857,'Cadastro-Estoque'!A:G,1,FALSE)),"",VLOOKUP(A2857,'Cadastro-Estoque'!A:G,3,FALSE))</f>
        <v/>
      </c>
    </row>
    <row r="2858" spans="5:8" ht="18.75" customHeight="1" x14ac:dyDescent="0.25">
      <c r="E2858" s="2" t="str">
        <f t="shared" si="44"/>
        <v/>
      </c>
      <c r="F2858" s="2" t="str">
        <f>IF(ISBLANK(A2858),"",IF(ISERROR(VLOOKUP(A2858,'Cadastro-Estoque'!A:G,1,FALSE)),"Produto não cadastrado",VLOOKUP(A2858,'Cadastro-Estoque'!A:G,4,FALSE)))</f>
        <v/>
      </c>
      <c r="G2858" s="2" t="str">
        <f>IF(ISBLANK(A2858),"",IF(ISERROR(VLOOKUP(A2858,'Cadastro-Estoque'!A:G,1,FALSE)),"Produto não cadastrado",VLOOKUP(A2858,'Cadastro-Estoque'!A:G,2,FALSE)))</f>
        <v/>
      </c>
      <c r="H2858" s="2" t="str">
        <f>IF(ISERROR(VLOOKUP(A2858,'Cadastro-Estoque'!A:G,1,FALSE)),"",VLOOKUP(A2858,'Cadastro-Estoque'!A:G,3,FALSE))</f>
        <v/>
      </c>
    </row>
    <row r="2859" spans="5:8" ht="18.75" customHeight="1" x14ac:dyDescent="0.25">
      <c r="E2859" s="2" t="str">
        <f t="shared" si="44"/>
        <v/>
      </c>
      <c r="F2859" s="2" t="str">
        <f>IF(ISBLANK(A2859),"",IF(ISERROR(VLOOKUP(A2859,'Cadastro-Estoque'!A:G,1,FALSE)),"Produto não cadastrado",VLOOKUP(A2859,'Cadastro-Estoque'!A:G,4,FALSE)))</f>
        <v/>
      </c>
      <c r="G2859" s="2" t="str">
        <f>IF(ISBLANK(A2859),"",IF(ISERROR(VLOOKUP(A2859,'Cadastro-Estoque'!A:G,1,FALSE)),"Produto não cadastrado",VLOOKUP(A2859,'Cadastro-Estoque'!A:G,2,FALSE)))</f>
        <v/>
      </c>
      <c r="H2859" s="2" t="str">
        <f>IF(ISERROR(VLOOKUP(A2859,'Cadastro-Estoque'!A:G,1,FALSE)),"",VLOOKUP(A2859,'Cadastro-Estoque'!A:G,3,FALSE))</f>
        <v/>
      </c>
    </row>
    <row r="2860" spans="5:8" ht="18.75" customHeight="1" x14ac:dyDescent="0.25">
      <c r="E2860" s="2" t="str">
        <f t="shared" si="44"/>
        <v/>
      </c>
      <c r="F2860" s="2" t="str">
        <f>IF(ISBLANK(A2860),"",IF(ISERROR(VLOOKUP(A2860,'Cadastro-Estoque'!A:G,1,FALSE)),"Produto não cadastrado",VLOOKUP(A2860,'Cadastro-Estoque'!A:G,4,FALSE)))</f>
        <v/>
      </c>
      <c r="G2860" s="2" t="str">
        <f>IF(ISBLANK(A2860),"",IF(ISERROR(VLOOKUP(A2860,'Cadastro-Estoque'!A:G,1,FALSE)),"Produto não cadastrado",VLOOKUP(A2860,'Cadastro-Estoque'!A:G,2,FALSE)))</f>
        <v/>
      </c>
      <c r="H2860" s="2" t="str">
        <f>IF(ISERROR(VLOOKUP(A2860,'Cadastro-Estoque'!A:G,1,FALSE)),"",VLOOKUP(A2860,'Cadastro-Estoque'!A:G,3,FALSE))</f>
        <v/>
      </c>
    </row>
    <row r="2861" spans="5:8" ht="18.75" customHeight="1" x14ac:dyDescent="0.25">
      <c r="E2861" s="2" t="str">
        <f t="shared" si="44"/>
        <v/>
      </c>
      <c r="F2861" s="2" t="str">
        <f>IF(ISBLANK(A2861),"",IF(ISERROR(VLOOKUP(A2861,'Cadastro-Estoque'!A:G,1,FALSE)),"Produto não cadastrado",VLOOKUP(A2861,'Cadastro-Estoque'!A:G,4,FALSE)))</f>
        <v/>
      </c>
      <c r="G2861" s="2" t="str">
        <f>IF(ISBLANK(A2861),"",IF(ISERROR(VLOOKUP(A2861,'Cadastro-Estoque'!A:G,1,FALSE)),"Produto não cadastrado",VLOOKUP(A2861,'Cadastro-Estoque'!A:G,2,FALSE)))</f>
        <v/>
      </c>
      <c r="H2861" s="2" t="str">
        <f>IF(ISERROR(VLOOKUP(A2861,'Cadastro-Estoque'!A:G,1,FALSE)),"",VLOOKUP(A2861,'Cadastro-Estoque'!A:G,3,FALSE))</f>
        <v/>
      </c>
    </row>
    <row r="2862" spans="5:8" ht="18.75" customHeight="1" x14ac:dyDescent="0.25">
      <c r="E2862" s="2" t="str">
        <f t="shared" si="44"/>
        <v/>
      </c>
      <c r="F2862" s="2" t="str">
        <f>IF(ISBLANK(A2862),"",IF(ISERROR(VLOOKUP(A2862,'Cadastro-Estoque'!A:G,1,FALSE)),"Produto não cadastrado",VLOOKUP(A2862,'Cadastro-Estoque'!A:G,4,FALSE)))</f>
        <v/>
      </c>
      <c r="G2862" s="2" t="str">
        <f>IF(ISBLANK(A2862),"",IF(ISERROR(VLOOKUP(A2862,'Cadastro-Estoque'!A:G,1,FALSE)),"Produto não cadastrado",VLOOKUP(A2862,'Cadastro-Estoque'!A:G,2,FALSE)))</f>
        <v/>
      </c>
      <c r="H2862" s="2" t="str">
        <f>IF(ISERROR(VLOOKUP(A2862,'Cadastro-Estoque'!A:G,1,FALSE)),"",VLOOKUP(A2862,'Cadastro-Estoque'!A:G,3,FALSE))</f>
        <v/>
      </c>
    </row>
    <row r="2863" spans="5:8" ht="18.75" customHeight="1" x14ac:dyDescent="0.25">
      <c r="E2863" s="2" t="str">
        <f t="shared" si="44"/>
        <v/>
      </c>
      <c r="F2863" s="2" t="str">
        <f>IF(ISBLANK(A2863),"",IF(ISERROR(VLOOKUP(A2863,'Cadastro-Estoque'!A:G,1,FALSE)),"Produto não cadastrado",VLOOKUP(A2863,'Cadastro-Estoque'!A:G,4,FALSE)))</f>
        <v/>
      </c>
      <c r="G2863" s="2" t="str">
        <f>IF(ISBLANK(A2863),"",IF(ISERROR(VLOOKUP(A2863,'Cadastro-Estoque'!A:G,1,FALSE)),"Produto não cadastrado",VLOOKUP(A2863,'Cadastro-Estoque'!A:G,2,FALSE)))</f>
        <v/>
      </c>
      <c r="H2863" s="2" t="str">
        <f>IF(ISERROR(VLOOKUP(A2863,'Cadastro-Estoque'!A:G,1,FALSE)),"",VLOOKUP(A2863,'Cadastro-Estoque'!A:G,3,FALSE))</f>
        <v/>
      </c>
    </row>
    <row r="2864" spans="5:8" ht="18.75" customHeight="1" x14ac:dyDescent="0.25">
      <c r="E2864" s="2" t="str">
        <f t="shared" si="44"/>
        <v/>
      </c>
      <c r="F2864" s="2" t="str">
        <f>IF(ISBLANK(A2864),"",IF(ISERROR(VLOOKUP(A2864,'Cadastro-Estoque'!A:G,1,FALSE)),"Produto não cadastrado",VLOOKUP(A2864,'Cadastro-Estoque'!A:G,4,FALSE)))</f>
        <v/>
      </c>
      <c r="G2864" s="2" t="str">
        <f>IF(ISBLANK(A2864),"",IF(ISERROR(VLOOKUP(A2864,'Cadastro-Estoque'!A:G,1,FALSE)),"Produto não cadastrado",VLOOKUP(A2864,'Cadastro-Estoque'!A:G,2,FALSE)))</f>
        <v/>
      </c>
      <c r="H2864" s="2" t="str">
        <f>IF(ISERROR(VLOOKUP(A2864,'Cadastro-Estoque'!A:G,1,FALSE)),"",VLOOKUP(A2864,'Cadastro-Estoque'!A:G,3,FALSE))</f>
        <v/>
      </c>
    </row>
    <row r="2865" spans="5:8" ht="18.75" customHeight="1" x14ac:dyDescent="0.25">
      <c r="E2865" s="2" t="str">
        <f t="shared" si="44"/>
        <v/>
      </c>
      <c r="F2865" s="2" t="str">
        <f>IF(ISBLANK(A2865),"",IF(ISERROR(VLOOKUP(A2865,'Cadastro-Estoque'!A:G,1,FALSE)),"Produto não cadastrado",VLOOKUP(A2865,'Cadastro-Estoque'!A:G,4,FALSE)))</f>
        <v/>
      </c>
      <c r="G2865" s="2" t="str">
        <f>IF(ISBLANK(A2865),"",IF(ISERROR(VLOOKUP(A2865,'Cadastro-Estoque'!A:G,1,FALSE)),"Produto não cadastrado",VLOOKUP(A2865,'Cadastro-Estoque'!A:G,2,FALSE)))</f>
        <v/>
      </c>
      <c r="H2865" s="2" t="str">
        <f>IF(ISERROR(VLOOKUP(A2865,'Cadastro-Estoque'!A:G,1,FALSE)),"",VLOOKUP(A2865,'Cadastro-Estoque'!A:G,3,FALSE))</f>
        <v/>
      </c>
    </row>
    <row r="2866" spans="5:8" ht="18.75" customHeight="1" x14ac:dyDescent="0.25">
      <c r="E2866" s="2" t="str">
        <f t="shared" si="44"/>
        <v/>
      </c>
      <c r="F2866" s="2" t="str">
        <f>IF(ISBLANK(A2866),"",IF(ISERROR(VLOOKUP(A2866,'Cadastro-Estoque'!A:G,1,FALSE)),"Produto não cadastrado",VLOOKUP(A2866,'Cadastro-Estoque'!A:G,4,FALSE)))</f>
        <v/>
      </c>
      <c r="G2866" s="2" t="str">
        <f>IF(ISBLANK(A2866),"",IF(ISERROR(VLOOKUP(A2866,'Cadastro-Estoque'!A:G,1,FALSE)),"Produto não cadastrado",VLOOKUP(A2866,'Cadastro-Estoque'!A:G,2,FALSE)))</f>
        <v/>
      </c>
      <c r="H2866" s="2" t="str">
        <f>IF(ISERROR(VLOOKUP(A2866,'Cadastro-Estoque'!A:G,1,FALSE)),"",VLOOKUP(A2866,'Cadastro-Estoque'!A:G,3,FALSE))</f>
        <v/>
      </c>
    </row>
    <row r="2867" spans="5:8" ht="18.75" customHeight="1" x14ac:dyDescent="0.25">
      <c r="E2867" s="2" t="str">
        <f t="shared" si="44"/>
        <v/>
      </c>
      <c r="F2867" s="2" t="str">
        <f>IF(ISBLANK(A2867),"",IF(ISERROR(VLOOKUP(A2867,'Cadastro-Estoque'!A:G,1,FALSE)),"Produto não cadastrado",VLOOKUP(A2867,'Cadastro-Estoque'!A:G,4,FALSE)))</f>
        <v/>
      </c>
      <c r="G2867" s="2" t="str">
        <f>IF(ISBLANK(A2867),"",IF(ISERROR(VLOOKUP(A2867,'Cadastro-Estoque'!A:G,1,FALSE)),"Produto não cadastrado",VLOOKUP(A2867,'Cadastro-Estoque'!A:G,2,FALSE)))</f>
        <v/>
      </c>
      <c r="H2867" s="2" t="str">
        <f>IF(ISERROR(VLOOKUP(A2867,'Cadastro-Estoque'!A:G,1,FALSE)),"",VLOOKUP(A2867,'Cadastro-Estoque'!A:G,3,FALSE))</f>
        <v/>
      </c>
    </row>
    <row r="2868" spans="5:8" ht="18.75" customHeight="1" x14ac:dyDescent="0.25">
      <c r="E2868" s="2" t="str">
        <f t="shared" si="44"/>
        <v/>
      </c>
      <c r="F2868" s="2" t="str">
        <f>IF(ISBLANK(A2868),"",IF(ISERROR(VLOOKUP(A2868,'Cadastro-Estoque'!A:G,1,FALSE)),"Produto não cadastrado",VLOOKUP(A2868,'Cadastro-Estoque'!A:G,4,FALSE)))</f>
        <v/>
      </c>
      <c r="G2868" s="2" t="str">
        <f>IF(ISBLANK(A2868),"",IF(ISERROR(VLOOKUP(A2868,'Cadastro-Estoque'!A:G,1,FALSE)),"Produto não cadastrado",VLOOKUP(A2868,'Cadastro-Estoque'!A:G,2,FALSE)))</f>
        <v/>
      </c>
      <c r="H2868" s="2" t="str">
        <f>IF(ISERROR(VLOOKUP(A2868,'Cadastro-Estoque'!A:G,1,FALSE)),"",VLOOKUP(A2868,'Cadastro-Estoque'!A:G,3,FALSE))</f>
        <v/>
      </c>
    </row>
    <row r="2869" spans="5:8" ht="18.75" customHeight="1" x14ac:dyDescent="0.25">
      <c r="E2869" s="2" t="str">
        <f t="shared" si="44"/>
        <v/>
      </c>
      <c r="F2869" s="2" t="str">
        <f>IF(ISBLANK(A2869),"",IF(ISERROR(VLOOKUP(A2869,'Cadastro-Estoque'!A:G,1,FALSE)),"Produto não cadastrado",VLOOKUP(A2869,'Cadastro-Estoque'!A:G,4,FALSE)))</f>
        <v/>
      </c>
      <c r="G2869" s="2" t="str">
        <f>IF(ISBLANK(A2869),"",IF(ISERROR(VLOOKUP(A2869,'Cadastro-Estoque'!A:G,1,FALSE)),"Produto não cadastrado",VLOOKUP(A2869,'Cadastro-Estoque'!A:G,2,FALSE)))</f>
        <v/>
      </c>
      <c r="H2869" s="2" t="str">
        <f>IF(ISERROR(VLOOKUP(A2869,'Cadastro-Estoque'!A:G,1,FALSE)),"",VLOOKUP(A2869,'Cadastro-Estoque'!A:G,3,FALSE))</f>
        <v/>
      </c>
    </row>
    <row r="2870" spans="5:8" ht="18.75" customHeight="1" x14ac:dyDescent="0.25">
      <c r="E2870" s="2" t="str">
        <f t="shared" si="44"/>
        <v/>
      </c>
      <c r="F2870" s="2" t="str">
        <f>IF(ISBLANK(A2870),"",IF(ISERROR(VLOOKUP(A2870,'Cadastro-Estoque'!A:G,1,FALSE)),"Produto não cadastrado",VLOOKUP(A2870,'Cadastro-Estoque'!A:G,4,FALSE)))</f>
        <v/>
      </c>
      <c r="G2870" s="2" t="str">
        <f>IF(ISBLANK(A2870),"",IF(ISERROR(VLOOKUP(A2870,'Cadastro-Estoque'!A:G,1,FALSE)),"Produto não cadastrado",VLOOKUP(A2870,'Cadastro-Estoque'!A:G,2,FALSE)))</f>
        <v/>
      </c>
      <c r="H2870" s="2" t="str">
        <f>IF(ISERROR(VLOOKUP(A2870,'Cadastro-Estoque'!A:G,1,FALSE)),"",VLOOKUP(A2870,'Cadastro-Estoque'!A:G,3,FALSE))</f>
        <v/>
      </c>
    </row>
    <row r="2871" spans="5:8" ht="18.75" customHeight="1" x14ac:dyDescent="0.25">
      <c r="E2871" s="2" t="str">
        <f t="shared" si="44"/>
        <v/>
      </c>
      <c r="F2871" s="2" t="str">
        <f>IF(ISBLANK(A2871),"",IF(ISERROR(VLOOKUP(A2871,'Cadastro-Estoque'!A:G,1,FALSE)),"Produto não cadastrado",VLOOKUP(A2871,'Cadastro-Estoque'!A:G,4,FALSE)))</f>
        <v/>
      </c>
      <c r="G2871" s="2" t="str">
        <f>IF(ISBLANK(A2871),"",IF(ISERROR(VLOOKUP(A2871,'Cadastro-Estoque'!A:G,1,FALSE)),"Produto não cadastrado",VLOOKUP(A2871,'Cadastro-Estoque'!A:G,2,FALSE)))</f>
        <v/>
      </c>
      <c r="H2871" s="2" t="str">
        <f>IF(ISERROR(VLOOKUP(A2871,'Cadastro-Estoque'!A:G,1,FALSE)),"",VLOOKUP(A2871,'Cadastro-Estoque'!A:G,3,FALSE))</f>
        <v/>
      </c>
    </row>
    <row r="2872" spans="5:8" ht="18.75" customHeight="1" x14ac:dyDescent="0.25">
      <c r="E2872" s="2" t="str">
        <f t="shared" si="44"/>
        <v/>
      </c>
      <c r="F2872" s="2" t="str">
        <f>IF(ISBLANK(A2872),"",IF(ISERROR(VLOOKUP(A2872,'Cadastro-Estoque'!A:G,1,FALSE)),"Produto não cadastrado",VLOOKUP(A2872,'Cadastro-Estoque'!A:G,4,FALSE)))</f>
        <v/>
      </c>
      <c r="G2872" s="2" t="str">
        <f>IF(ISBLANK(A2872),"",IF(ISERROR(VLOOKUP(A2872,'Cadastro-Estoque'!A:G,1,FALSE)),"Produto não cadastrado",VLOOKUP(A2872,'Cadastro-Estoque'!A:G,2,FALSE)))</f>
        <v/>
      </c>
      <c r="H2872" s="2" t="str">
        <f>IF(ISERROR(VLOOKUP(A2872,'Cadastro-Estoque'!A:G,1,FALSE)),"",VLOOKUP(A2872,'Cadastro-Estoque'!A:G,3,FALSE))</f>
        <v/>
      </c>
    </row>
    <row r="2873" spans="5:8" ht="18.75" customHeight="1" x14ac:dyDescent="0.25">
      <c r="E2873" s="2" t="str">
        <f t="shared" si="44"/>
        <v/>
      </c>
      <c r="F2873" s="2" t="str">
        <f>IF(ISBLANK(A2873),"",IF(ISERROR(VLOOKUP(A2873,'Cadastro-Estoque'!A:G,1,FALSE)),"Produto não cadastrado",VLOOKUP(A2873,'Cadastro-Estoque'!A:G,4,FALSE)))</f>
        <v/>
      </c>
      <c r="G2873" s="2" t="str">
        <f>IF(ISBLANK(A2873),"",IF(ISERROR(VLOOKUP(A2873,'Cadastro-Estoque'!A:G,1,FALSE)),"Produto não cadastrado",VLOOKUP(A2873,'Cadastro-Estoque'!A:G,2,FALSE)))</f>
        <v/>
      </c>
      <c r="H2873" s="2" t="str">
        <f>IF(ISERROR(VLOOKUP(A2873,'Cadastro-Estoque'!A:G,1,FALSE)),"",VLOOKUP(A2873,'Cadastro-Estoque'!A:G,3,FALSE))</f>
        <v/>
      </c>
    </row>
    <row r="2874" spans="5:8" ht="18.75" customHeight="1" x14ac:dyDescent="0.25">
      <c r="E2874" s="2" t="str">
        <f t="shared" si="44"/>
        <v/>
      </c>
      <c r="F2874" s="2" t="str">
        <f>IF(ISBLANK(A2874),"",IF(ISERROR(VLOOKUP(A2874,'Cadastro-Estoque'!A:G,1,FALSE)),"Produto não cadastrado",VLOOKUP(A2874,'Cadastro-Estoque'!A:G,4,FALSE)))</f>
        <v/>
      </c>
      <c r="G2874" s="2" t="str">
        <f>IF(ISBLANK(A2874),"",IF(ISERROR(VLOOKUP(A2874,'Cadastro-Estoque'!A:G,1,FALSE)),"Produto não cadastrado",VLOOKUP(A2874,'Cadastro-Estoque'!A:G,2,FALSE)))</f>
        <v/>
      </c>
      <c r="H2874" s="2" t="str">
        <f>IF(ISERROR(VLOOKUP(A2874,'Cadastro-Estoque'!A:G,1,FALSE)),"",VLOOKUP(A2874,'Cadastro-Estoque'!A:G,3,FALSE))</f>
        <v/>
      </c>
    </row>
    <row r="2875" spans="5:8" ht="18.75" customHeight="1" x14ac:dyDescent="0.25">
      <c r="E2875" s="2" t="str">
        <f t="shared" si="44"/>
        <v/>
      </c>
      <c r="F2875" s="2" t="str">
        <f>IF(ISBLANK(A2875),"",IF(ISERROR(VLOOKUP(A2875,'Cadastro-Estoque'!A:G,1,FALSE)),"Produto não cadastrado",VLOOKUP(A2875,'Cadastro-Estoque'!A:G,4,FALSE)))</f>
        <v/>
      </c>
      <c r="G2875" s="2" t="str">
        <f>IF(ISBLANK(A2875),"",IF(ISERROR(VLOOKUP(A2875,'Cadastro-Estoque'!A:G,1,FALSE)),"Produto não cadastrado",VLOOKUP(A2875,'Cadastro-Estoque'!A:G,2,FALSE)))</f>
        <v/>
      </c>
      <c r="H2875" s="2" t="str">
        <f>IF(ISERROR(VLOOKUP(A2875,'Cadastro-Estoque'!A:G,1,FALSE)),"",VLOOKUP(A2875,'Cadastro-Estoque'!A:G,3,FALSE))</f>
        <v/>
      </c>
    </row>
    <row r="2876" spans="5:8" ht="18.75" customHeight="1" x14ac:dyDescent="0.25">
      <c r="E2876" s="2" t="str">
        <f t="shared" si="44"/>
        <v/>
      </c>
      <c r="F2876" s="2" t="str">
        <f>IF(ISBLANK(A2876),"",IF(ISERROR(VLOOKUP(A2876,'Cadastro-Estoque'!A:G,1,FALSE)),"Produto não cadastrado",VLOOKUP(A2876,'Cadastro-Estoque'!A:G,4,FALSE)))</f>
        <v/>
      </c>
      <c r="G2876" s="2" t="str">
        <f>IF(ISBLANK(A2876),"",IF(ISERROR(VLOOKUP(A2876,'Cadastro-Estoque'!A:G,1,FALSE)),"Produto não cadastrado",VLOOKUP(A2876,'Cadastro-Estoque'!A:G,2,FALSE)))</f>
        <v/>
      </c>
      <c r="H2876" s="2" t="str">
        <f>IF(ISERROR(VLOOKUP(A2876,'Cadastro-Estoque'!A:G,1,FALSE)),"",VLOOKUP(A2876,'Cadastro-Estoque'!A:G,3,FALSE))</f>
        <v/>
      </c>
    </row>
    <row r="2877" spans="5:8" ht="18.75" customHeight="1" x14ac:dyDescent="0.25">
      <c r="E2877" s="2" t="str">
        <f t="shared" si="44"/>
        <v/>
      </c>
      <c r="F2877" s="2" t="str">
        <f>IF(ISBLANK(A2877),"",IF(ISERROR(VLOOKUP(A2877,'Cadastro-Estoque'!A:G,1,FALSE)),"Produto não cadastrado",VLOOKUP(A2877,'Cadastro-Estoque'!A:G,4,FALSE)))</f>
        <v/>
      </c>
      <c r="G2877" s="2" t="str">
        <f>IF(ISBLANK(A2877),"",IF(ISERROR(VLOOKUP(A2877,'Cadastro-Estoque'!A:G,1,FALSE)),"Produto não cadastrado",VLOOKUP(A2877,'Cadastro-Estoque'!A:G,2,FALSE)))</f>
        <v/>
      </c>
      <c r="H2877" s="2" t="str">
        <f>IF(ISERROR(VLOOKUP(A2877,'Cadastro-Estoque'!A:G,1,FALSE)),"",VLOOKUP(A2877,'Cadastro-Estoque'!A:G,3,FALSE))</f>
        <v/>
      </c>
    </row>
    <row r="2878" spans="5:8" ht="18.75" customHeight="1" x14ac:dyDescent="0.25">
      <c r="E2878" s="2" t="str">
        <f t="shared" si="44"/>
        <v/>
      </c>
      <c r="F2878" s="2" t="str">
        <f>IF(ISBLANK(A2878),"",IF(ISERROR(VLOOKUP(A2878,'Cadastro-Estoque'!A:G,1,FALSE)),"Produto não cadastrado",VLOOKUP(A2878,'Cadastro-Estoque'!A:G,4,FALSE)))</f>
        <v/>
      </c>
      <c r="G2878" s="2" t="str">
        <f>IF(ISBLANK(A2878),"",IF(ISERROR(VLOOKUP(A2878,'Cadastro-Estoque'!A:G,1,FALSE)),"Produto não cadastrado",VLOOKUP(A2878,'Cadastro-Estoque'!A:G,2,FALSE)))</f>
        <v/>
      </c>
      <c r="H2878" s="2" t="str">
        <f>IF(ISERROR(VLOOKUP(A2878,'Cadastro-Estoque'!A:G,1,FALSE)),"",VLOOKUP(A2878,'Cadastro-Estoque'!A:G,3,FALSE))</f>
        <v/>
      </c>
    </row>
    <row r="2879" spans="5:8" ht="18.75" customHeight="1" x14ac:dyDescent="0.25">
      <c r="E2879" s="2" t="str">
        <f t="shared" si="44"/>
        <v/>
      </c>
      <c r="F2879" s="2" t="str">
        <f>IF(ISBLANK(A2879),"",IF(ISERROR(VLOOKUP(A2879,'Cadastro-Estoque'!A:G,1,FALSE)),"Produto não cadastrado",VLOOKUP(A2879,'Cadastro-Estoque'!A:G,4,FALSE)))</f>
        <v/>
      </c>
      <c r="G2879" s="2" t="str">
        <f>IF(ISBLANK(A2879),"",IF(ISERROR(VLOOKUP(A2879,'Cadastro-Estoque'!A:G,1,FALSE)),"Produto não cadastrado",VLOOKUP(A2879,'Cadastro-Estoque'!A:G,2,FALSE)))</f>
        <v/>
      </c>
      <c r="H2879" s="2" t="str">
        <f>IF(ISERROR(VLOOKUP(A2879,'Cadastro-Estoque'!A:G,1,FALSE)),"",VLOOKUP(A2879,'Cadastro-Estoque'!A:G,3,FALSE))</f>
        <v/>
      </c>
    </row>
    <row r="2880" spans="5:8" ht="18.75" customHeight="1" x14ac:dyDescent="0.25">
      <c r="E2880" s="2" t="str">
        <f t="shared" si="44"/>
        <v/>
      </c>
      <c r="F2880" s="2" t="str">
        <f>IF(ISBLANK(A2880),"",IF(ISERROR(VLOOKUP(A2880,'Cadastro-Estoque'!A:G,1,FALSE)),"Produto não cadastrado",VLOOKUP(A2880,'Cadastro-Estoque'!A:G,4,FALSE)))</f>
        <v/>
      </c>
      <c r="G2880" s="2" t="str">
        <f>IF(ISBLANK(A2880),"",IF(ISERROR(VLOOKUP(A2880,'Cadastro-Estoque'!A:G,1,FALSE)),"Produto não cadastrado",VLOOKUP(A2880,'Cadastro-Estoque'!A:G,2,FALSE)))</f>
        <v/>
      </c>
      <c r="H2880" s="2" t="str">
        <f>IF(ISERROR(VLOOKUP(A2880,'Cadastro-Estoque'!A:G,1,FALSE)),"",VLOOKUP(A2880,'Cadastro-Estoque'!A:G,3,FALSE))</f>
        <v/>
      </c>
    </row>
    <row r="2881" spans="5:8" ht="18.75" customHeight="1" x14ac:dyDescent="0.25">
      <c r="E2881" s="2" t="str">
        <f t="shared" si="44"/>
        <v/>
      </c>
      <c r="F2881" s="2" t="str">
        <f>IF(ISBLANK(A2881),"",IF(ISERROR(VLOOKUP(A2881,'Cadastro-Estoque'!A:G,1,FALSE)),"Produto não cadastrado",VLOOKUP(A2881,'Cadastro-Estoque'!A:G,4,FALSE)))</f>
        <v/>
      </c>
      <c r="G2881" s="2" t="str">
        <f>IF(ISBLANK(A2881),"",IF(ISERROR(VLOOKUP(A2881,'Cadastro-Estoque'!A:G,1,FALSE)),"Produto não cadastrado",VLOOKUP(A2881,'Cadastro-Estoque'!A:G,2,FALSE)))</f>
        <v/>
      </c>
      <c r="H2881" s="2" t="str">
        <f>IF(ISERROR(VLOOKUP(A2881,'Cadastro-Estoque'!A:G,1,FALSE)),"",VLOOKUP(A2881,'Cadastro-Estoque'!A:G,3,FALSE))</f>
        <v/>
      </c>
    </row>
    <row r="2882" spans="5:8" ht="18.75" customHeight="1" x14ac:dyDescent="0.25">
      <c r="E2882" s="2" t="str">
        <f t="shared" si="44"/>
        <v/>
      </c>
      <c r="F2882" s="2" t="str">
        <f>IF(ISBLANK(A2882),"",IF(ISERROR(VLOOKUP(A2882,'Cadastro-Estoque'!A:G,1,FALSE)),"Produto não cadastrado",VLOOKUP(A2882,'Cadastro-Estoque'!A:G,4,FALSE)))</f>
        <v/>
      </c>
      <c r="G2882" s="2" t="str">
        <f>IF(ISBLANK(A2882),"",IF(ISERROR(VLOOKUP(A2882,'Cadastro-Estoque'!A:G,1,FALSE)),"Produto não cadastrado",VLOOKUP(A2882,'Cadastro-Estoque'!A:G,2,FALSE)))</f>
        <v/>
      </c>
      <c r="H2882" s="2" t="str">
        <f>IF(ISERROR(VLOOKUP(A2882,'Cadastro-Estoque'!A:G,1,FALSE)),"",VLOOKUP(A2882,'Cadastro-Estoque'!A:G,3,FALSE))</f>
        <v/>
      </c>
    </row>
    <row r="2883" spans="5:8" ht="18.75" customHeight="1" x14ac:dyDescent="0.25">
      <c r="E2883" s="2" t="str">
        <f t="shared" ref="E2883:E2946" si="45">IF(ISBLANK(A2883),"",C2883*D2883)</f>
        <v/>
      </c>
      <c r="F2883" s="2" t="str">
        <f>IF(ISBLANK(A2883),"",IF(ISERROR(VLOOKUP(A2883,'Cadastro-Estoque'!A:G,1,FALSE)),"Produto não cadastrado",VLOOKUP(A2883,'Cadastro-Estoque'!A:G,4,FALSE)))</f>
        <v/>
      </c>
      <c r="G2883" s="2" t="str">
        <f>IF(ISBLANK(A2883),"",IF(ISERROR(VLOOKUP(A2883,'Cadastro-Estoque'!A:G,1,FALSE)),"Produto não cadastrado",VLOOKUP(A2883,'Cadastro-Estoque'!A:G,2,FALSE)))</f>
        <v/>
      </c>
      <c r="H2883" s="2" t="str">
        <f>IF(ISERROR(VLOOKUP(A2883,'Cadastro-Estoque'!A:G,1,FALSE)),"",VLOOKUP(A2883,'Cadastro-Estoque'!A:G,3,FALSE))</f>
        <v/>
      </c>
    </row>
    <row r="2884" spans="5:8" ht="18.75" customHeight="1" x14ac:dyDescent="0.25">
      <c r="E2884" s="2" t="str">
        <f t="shared" si="45"/>
        <v/>
      </c>
      <c r="F2884" s="2" t="str">
        <f>IF(ISBLANK(A2884),"",IF(ISERROR(VLOOKUP(A2884,'Cadastro-Estoque'!A:G,1,FALSE)),"Produto não cadastrado",VLOOKUP(A2884,'Cadastro-Estoque'!A:G,4,FALSE)))</f>
        <v/>
      </c>
      <c r="G2884" s="2" t="str">
        <f>IF(ISBLANK(A2884),"",IF(ISERROR(VLOOKUP(A2884,'Cadastro-Estoque'!A:G,1,FALSE)),"Produto não cadastrado",VLOOKUP(A2884,'Cadastro-Estoque'!A:G,2,FALSE)))</f>
        <v/>
      </c>
      <c r="H2884" s="2" t="str">
        <f>IF(ISERROR(VLOOKUP(A2884,'Cadastro-Estoque'!A:G,1,FALSE)),"",VLOOKUP(A2884,'Cadastro-Estoque'!A:G,3,FALSE))</f>
        <v/>
      </c>
    </row>
    <row r="2885" spans="5:8" ht="18.75" customHeight="1" x14ac:dyDescent="0.25">
      <c r="E2885" s="2" t="str">
        <f t="shared" si="45"/>
        <v/>
      </c>
      <c r="F2885" s="2" t="str">
        <f>IF(ISBLANK(A2885),"",IF(ISERROR(VLOOKUP(A2885,'Cadastro-Estoque'!A:G,1,FALSE)),"Produto não cadastrado",VLOOKUP(A2885,'Cadastro-Estoque'!A:G,4,FALSE)))</f>
        <v/>
      </c>
      <c r="G2885" s="2" t="str">
        <f>IF(ISBLANK(A2885),"",IF(ISERROR(VLOOKUP(A2885,'Cadastro-Estoque'!A:G,1,FALSE)),"Produto não cadastrado",VLOOKUP(A2885,'Cadastro-Estoque'!A:G,2,FALSE)))</f>
        <v/>
      </c>
      <c r="H2885" s="2" t="str">
        <f>IF(ISERROR(VLOOKUP(A2885,'Cadastro-Estoque'!A:G,1,FALSE)),"",VLOOKUP(A2885,'Cadastro-Estoque'!A:G,3,FALSE))</f>
        <v/>
      </c>
    </row>
    <row r="2886" spans="5:8" ht="18.75" customHeight="1" x14ac:dyDescent="0.25">
      <c r="E2886" s="2" t="str">
        <f t="shared" si="45"/>
        <v/>
      </c>
      <c r="F2886" s="2" t="str">
        <f>IF(ISBLANK(A2886),"",IF(ISERROR(VLOOKUP(A2886,'Cadastro-Estoque'!A:G,1,FALSE)),"Produto não cadastrado",VLOOKUP(A2886,'Cadastro-Estoque'!A:G,4,FALSE)))</f>
        <v/>
      </c>
      <c r="G2886" s="2" t="str">
        <f>IF(ISBLANK(A2886),"",IF(ISERROR(VLOOKUP(A2886,'Cadastro-Estoque'!A:G,1,FALSE)),"Produto não cadastrado",VLOOKUP(A2886,'Cadastro-Estoque'!A:G,2,FALSE)))</f>
        <v/>
      </c>
      <c r="H2886" s="2" t="str">
        <f>IF(ISERROR(VLOOKUP(A2886,'Cadastro-Estoque'!A:G,1,FALSE)),"",VLOOKUP(A2886,'Cadastro-Estoque'!A:G,3,FALSE))</f>
        <v/>
      </c>
    </row>
    <row r="2887" spans="5:8" ht="18.75" customHeight="1" x14ac:dyDescent="0.25">
      <c r="E2887" s="2" t="str">
        <f t="shared" si="45"/>
        <v/>
      </c>
      <c r="F2887" s="2" t="str">
        <f>IF(ISBLANK(A2887),"",IF(ISERROR(VLOOKUP(A2887,'Cadastro-Estoque'!A:G,1,FALSE)),"Produto não cadastrado",VLOOKUP(A2887,'Cadastro-Estoque'!A:G,4,FALSE)))</f>
        <v/>
      </c>
      <c r="G2887" s="2" t="str">
        <f>IF(ISBLANK(A2887),"",IF(ISERROR(VLOOKUP(A2887,'Cadastro-Estoque'!A:G,1,FALSE)),"Produto não cadastrado",VLOOKUP(A2887,'Cadastro-Estoque'!A:G,2,FALSE)))</f>
        <v/>
      </c>
      <c r="H2887" s="2" t="str">
        <f>IF(ISERROR(VLOOKUP(A2887,'Cadastro-Estoque'!A:G,1,FALSE)),"",VLOOKUP(A2887,'Cadastro-Estoque'!A:G,3,FALSE))</f>
        <v/>
      </c>
    </row>
    <row r="2888" spans="5:8" ht="18.75" customHeight="1" x14ac:dyDescent="0.25">
      <c r="E2888" s="2" t="str">
        <f t="shared" si="45"/>
        <v/>
      </c>
      <c r="F2888" s="2" t="str">
        <f>IF(ISBLANK(A2888),"",IF(ISERROR(VLOOKUP(A2888,'Cadastro-Estoque'!A:G,1,FALSE)),"Produto não cadastrado",VLOOKUP(A2888,'Cadastro-Estoque'!A:G,4,FALSE)))</f>
        <v/>
      </c>
      <c r="G2888" s="2" t="str">
        <f>IF(ISBLANK(A2888),"",IF(ISERROR(VLOOKUP(A2888,'Cadastro-Estoque'!A:G,1,FALSE)),"Produto não cadastrado",VLOOKUP(A2888,'Cadastro-Estoque'!A:G,2,FALSE)))</f>
        <v/>
      </c>
      <c r="H2888" s="2" t="str">
        <f>IF(ISERROR(VLOOKUP(A2888,'Cadastro-Estoque'!A:G,1,FALSE)),"",VLOOKUP(A2888,'Cadastro-Estoque'!A:G,3,FALSE))</f>
        <v/>
      </c>
    </row>
    <row r="2889" spans="5:8" ht="18.75" customHeight="1" x14ac:dyDescent="0.25">
      <c r="E2889" s="2" t="str">
        <f t="shared" si="45"/>
        <v/>
      </c>
      <c r="F2889" s="2" t="str">
        <f>IF(ISBLANK(A2889),"",IF(ISERROR(VLOOKUP(A2889,'Cadastro-Estoque'!A:G,1,FALSE)),"Produto não cadastrado",VLOOKUP(A2889,'Cadastro-Estoque'!A:G,4,FALSE)))</f>
        <v/>
      </c>
      <c r="G2889" s="2" t="str">
        <f>IF(ISBLANK(A2889),"",IF(ISERROR(VLOOKUP(A2889,'Cadastro-Estoque'!A:G,1,FALSE)),"Produto não cadastrado",VLOOKUP(A2889,'Cadastro-Estoque'!A:G,2,FALSE)))</f>
        <v/>
      </c>
      <c r="H2889" s="2" t="str">
        <f>IF(ISERROR(VLOOKUP(A2889,'Cadastro-Estoque'!A:G,1,FALSE)),"",VLOOKUP(A2889,'Cadastro-Estoque'!A:G,3,FALSE))</f>
        <v/>
      </c>
    </row>
    <row r="2890" spans="5:8" ht="18.75" customHeight="1" x14ac:dyDescent="0.25">
      <c r="E2890" s="2" t="str">
        <f t="shared" si="45"/>
        <v/>
      </c>
      <c r="F2890" s="2" t="str">
        <f>IF(ISBLANK(A2890),"",IF(ISERROR(VLOOKUP(A2890,'Cadastro-Estoque'!A:G,1,FALSE)),"Produto não cadastrado",VLOOKUP(A2890,'Cadastro-Estoque'!A:G,4,FALSE)))</f>
        <v/>
      </c>
      <c r="G2890" s="2" t="str">
        <f>IF(ISBLANK(A2890),"",IF(ISERROR(VLOOKUP(A2890,'Cadastro-Estoque'!A:G,1,FALSE)),"Produto não cadastrado",VLOOKUP(A2890,'Cadastro-Estoque'!A:G,2,FALSE)))</f>
        <v/>
      </c>
      <c r="H2890" s="2" t="str">
        <f>IF(ISERROR(VLOOKUP(A2890,'Cadastro-Estoque'!A:G,1,FALSE)),"",VLOOKUP(A2890,'Cadastro-Estoque'!A:G,3,FALSE))</f>
        <v/>
      </c>
    </row>
    <row r="2891" spans="5:8" ht="18.75" customHeight="1" x14ac:dyDescent="0.25">
      <c r="E2891" s="2" t="str">
        <f t="shared" si="45"/>
        <v/>
      </c>
      <c r="F2891" s="2" t="str">
        <f>IF(ISBLANK(A2891),"",IF(ISERROR(VLOOKUP(A2891,'Cadastro-Estoque'!A:G,1,FALSE)),"Produto não cadastrado",VLOOKUP(A2891,'Cadastro-Estoque'!A:G,4,FALSE)))</f>
        <v/>
      </c>
      <c r="G2891" s="2" t="str">
        <f>IF(ISBLANK(A2891),"",IF(ISERROR(VLOOKUP(A2891,'Cadastro-Estoque'!A:G,1,FALSE)),"Produto não cadastrado",VLOOKUP(A2891,'Cadastro-Estoque'!A:G,2,FALSE)))</f>
        <v/>
      </c>
      <c r="H2891" s="2" t="str">
        <f>IF(ISERROR(VLOOKUP(A2891,'Cadastro-Estoque'!A:G,1,FALSE)),"",VLOOKUP(A2891,'Cadastro-Estoque'!A:G,3,FALSE))</f>
        <v/>
      </c>
    </row>
    <row r="2892" spans="5:8" ht="18.75" customHeight="1" x14ac:dyDescent="0.25">
      <c r="E2892" s="2" t="str">
        <f t="shared" si="45"/>
        <v/>
      </c>
      <c r="F2892" s="2" t="str">
        <f>IF(ISBLANK(A2892),"",IF(ISERROR(VLOOKUP(A2892,'Cadastro-Estoque'!A:G,1,FALSE)),"Produto não cadastrado",VLOOKUP(A2892,'Cadastro-Estoque'!A:G,4,FALSE)))</f>
        <v/>
      </c>
      <c r="G2892" s="2" t="str">
        <f>IF(ISBLANK(A2892),"",IF(ISERROR(VLOOKUP(A2892,'Cadastro-Estoque'!A:G,1,FALSE)),"Produto não cadastrado",VLOOKUP(A2892,'Cadastro-Estoque'!A:G,2,FALSE)))</f>
        <v/>
      </c>
      <c r="H2892" s="2" t="str">
        <f>IF(ISERROR(VLOOKUP(A2892,'Cadastro-Estoque'!A:G,1,FALSE)),"",VLOOKUP(A2892,'Cadastro-Estoque'!A:G,3,FALSE))</f>
        <v/>
      </c>
    </row>
    <row r="2893" spans="5:8" ht="18.75" customHeight="1" x14ac:dyDescent="0.25">
      <c r="E2893" s="2" t="str">
        <f t="shared" si="45"/>
        <v/>
      </c>
      <c r="F2893" s="2" t="str">
        <f>IF(ISBLANK(A2893),"",IF(ISERROR(VLOOKUP(A2893,'Cadastro-Estoque'!A:G,1,FALSE)),"Produto não cadastrado",VLOOKUP(A2893,'Cadastro-Estoque'!A:G,4,FALSE)))</f>
        <v/>
      </c>
      <c r="G2893" s="2" t="str">
        <f>IF(ISBLANK(A2893),"",IF(ISERROR(VLOOKUP(A2893,'Cadastro-Estoque'!A:G,1,FALSE)),"Produto não cadastrado",VLOOKUP(A2893,'Cadastro-Estoque'!A:G,2,FALSE)))</f>
        <v/>
      </c>
      <c r="H2893" s="2" t="str">
        <f>IF(ISERROR(VLOOKUP(A2893,'Cadastro-Estoque'!A:G,1,FALSE)),"",VLOOKUP(A2893,'Cadastro-Estoque'!A:G,3,FALSE))</f>
        <v/>
      </c>
    </row>
    <row r="2894" spans="5:8" ht="18.75" customHeight="1" x14ac:dyDescent="0.25">
      <c r="E2894" s="2" t="str">
        <f t="shared" si="45"/>
        <v/>
      </c>
      <c r="F2894" s="2" t="str">
        <f>IF(ISBLANK(A2894),"",IF(ISERROR(VLOOKUP(A2894,'Cadastro-Estoque'!A:G,1,FALSE)),"Produto não cadastrado",VLOOKUP(A2894,'Cadastro-Estoque'!A:G,4,FALSE)))</f>
        <v/>
      </c>
      <c r="G2894" s="2" t="str">
        <f>IF(ISBLANK(A2894),"",IF(ISERROR(VLOOKUP(A2894,'Cadastro-Estoque'!A:G,1,FALSE)),"Produto não cadastrado",VLOOKUP(A2894,'Cadastro-Estoque'!A:G,2,FALSE)))</f>
        <v/>
      </c>
      <c r="H2894" s="2" t="str">
        <f>IF(ISERROR(VLOOKUP(A2894,'Cadastro-Estoque'!A:G,1,FALSE)),"",VLOOKUP(A2894,'Cadastro-Estoque'!A:G,3,FALSE))</f>
        <v/>
      </c>
    </row>
    <row r="2895" spans="5:8" ht="18.75" customHeight="1" x14ac:dyDescent="0.25">
      <c r="E2895" s="2" t="str">
        <f t="shared" si="45"/>
        <v/>
      </c>
      <c r="F2895" s="2" t="str">
        <f>IF(ISBLANK(A2895),"",IF(ISERROR(VLOOKUP(A2895,'Cadastro-Estoque'!A:G,1,FALSE)),"Produto não cadastrado",VLOOKUP(A2895,'Cadastro-Estoque'!A:G,4,FALSE)))</f>
        <v/>
      </c>
      <c r="G2895" s="2" t="str">
        <f>IF(ISBLANK(A2895),"",IF(ISERROR(VLOOKUP(A2895,'Cadastro-Estoque'!A:G,1,FALSE)),"Produto não cadastrado",VLOOKUP(A2895,'Cadastro-Estoque'!A:G,2,FALSE)))</f>
        <v/>
      </c>
      <c r="H2895" s="2" t="str">
        <f>IF(ISERROR(VLOOKUP(A2895,'Cadastro-Estoque'!A:G,1,FALSE)),"",VLOOKUP(A2895,'Cadastro-Estoque'!A:G,3,FALSE))</f>
        <v/>
      </c>
    </row>
    <row r="2896" spans="5:8" ht="18.75" customHeight="1" x14ac:dyDescent="0.25">
      <c r="E2896" s="2" t="str">
        <f t="shared" si="45"/>
        <v/>
      </c>
      <c r="F2896" s="2" t="str">
        <f>IF(ISBLANK(A2896),"",IF(ISERROR(VLOOKUP(A2896,'Cadastro-Estoque'!A:G,1,FALSE)),"Produto não cadastrado",VLOOKUP(A2896,'Cadastro-Estoque'!A:G,4,FALSE)))</f>
        <v/>
      </c>
      <c r="G2896" s="2" t="str">
        <f>IF(ISBLANK(A2896),"",IF(ISERROR(VLOOKUP(A2896,'Cadastro-Estoque'!A:G,1,FALSE)),"Produto não cadastrado",VLOOKUP(A2896,'Cadastro-Estoque'!A:G,2,FALSE)))</f>
        <v/>
      </c>
      <c r="H2896" s="2" t="str">
        <f>IF(ISERROR(VLOOKUP(A2896,'Cadastro-Estoque'!A:G,1,FALSE)),"",VLOOKUP(A2896,'Cadastro-Estoque'!A:G,3,FALSE))</f>
        <v/>
      </c>
    </row>
    <row r="2897" spans="5:8" ht="18.75" customHeight="1" x14ac:dyDescent="0.25">
      <c r="E2897" s="2" t="str">
        <f t="shared" si="45"/>
        <v/>
      </c>
      <c r="F2897" s="2" t="str">
        <f>IF(ISBLANK(A2897),"",IF(ISERROR(VLOOKUP(A2897,'Cadastro-Estoque'!A:G,1,FALSE)),"Produto não cadastrado",VLOOKUP(A2897,'Cadastro-Estoque'!A:G,4,FALSE)))</f>
        <v/>
      </c>
      <c r="G2897" s="2" t="str">
        <f>IF(ISBLANK(A2897),"",IF(ISERROR(VLOOKUP(A2897,'Cadastro-Estoque'!A:G,1,FALSE)),"Produto não cadastrado",VLOOKUP(A2897,'Cadastro-Estoque'!A:G,2,FALSE)))</f>
        <v/>
      </c>
      <c r="H2897" s="2" t="str">
        <f>IF(ISERROR(VLOOKUP(A2897,'Cadastro-Estoque'!A:G,1,FALSE)),"",VLOOKUP(A2897,'Cadastro-Estoque'!A:G,3,FALSE))</f>
        <v/>
      </c>
    </row>
    <row r="2898" spans="5:8" ht="18.75" customHeight="1" x14ac:dyDescent="0.25">
      <c r="E2898" s="2" t="str">
        <f t="shared" si="45"/>
        <v/>
      </c>
      <c r="F2898" s="2" t="str">
        <f>IF(ISBLANK(A2898),"",IF(ISERROR(VLOOKUP(A2898,'Cadastro-Estoque'!A:G,1,FALSE)),"Produto não cadastrado",VLOOKUP(A2898,'Cadastro-Estoque'!A:G,4,FALSE)))</f>
        <v/>
      </c>
      <c r="G2898" s="2" t="str">
        <f>IF(ISBLANK(A2898),"",IF(ISERROR(VLOOKUP(A2898,'Cadastro-Estoque'!A:G,1,FALSE)),"Produto não cadastrado",VLOOKUP(A2898,'Cadastro-Estoque'!A:G,2,FALSE)))</f>
        <v/>
      </c>
      <c r="H2898" s="2" t="str">
        <f>IF(ISERROR(VLOOKUP(A2898,'Cadastro-Estoque'!A:G,1,FALSE)),"",VLOOKUP(A2898,'Cadastro-Estoque'!A:G,3,FALSE))</f>
        <v/>
      </c>
    </row>
    <row r="2899" spans="5:8" ht="18.75" customHeight="1" x14ac:dyDescent="0.25">
      <c r="E2899" s="2" t="str">
        <f t="shared" si="45"/>
        <v/>
      </c>
      <c r="F2899" s="2" t="str">
        <f>IF(ISBLANK(A2899),"",IF(ISERROR(VLOOKUP(A2899,'Cadastro-Estoque'!A:G,1,FALSE)),"Produto não cadastrado",VLOOKUP(A2899,'Cadastro-Estoque'!A:G,4,FALSE)))</f>
        <v/>
      </c>
      <c r="G2899" s="2" t="str">
        <f>IF(ISBLANK(A2899),"",IF(ISERROR(VLOOKUP(A2899,'Cadastro-Estoque'!A:G,1,FALSE)),"Produto não cadastrado",VLOOKUP(A2899,'Cadastro-Estoque'!A:G,2,FALSE)))</f>
        <v/>
      </c>
      <c r="H2899" s="2" t="str">
        <f>IF(ISERROR(VLOOKUP(A2899,'Cadastro-Estoque'!A:G,1,FALSE)),"",VLOOKUP(A2899,'Cadastro-Estoque'!A:G,3,FALSE))</f>
        <v/>
      </c>
    </row>
    <row r="2900" spans="5:8" ht="18.75" customHeight="1" x14ac:dyDescent="0.25">
      <c r="E2900" s="2" t="str">
        <f t="shared" si="45"/>
        <v/>
      </c>
      <c r="F2900" s="2" t="str">
        <f>IF(ISBLANK(A2900),"",IF(ISERROR(VLOOKUP(A2900,'Cadastro-Estoque'!A:G,1,FALSE)),"Produto não cadastrado",VLOOKUP(A2900,'Cadastro-Estoque'!A:G,4,FALSE)))</f>
        <v/>
      </c>
      <c r="G2900" s="2" t="str">
        <f>IF(ISBLANK(A2900),"",IF(ISERROR(VLOOKUP(A2900,'Cadastro-Estoque'!A:G,1,FALSE)),"Produto não cadastrado",VLOOKUP(A2900,'Cadastro-Estoque'!A:G,2,FALSE)))</f>
        <v/>
      </c>
      <c r="H2900" s="2" t="str">
        <f>IF(ISERROR(VLOOKUP(A2900,'Cadastro-Estoque'!A:G,1,FALSE)),"",VLOOKUP(A2900,'Cadastro-Estoque'!A:G,3,FALSE))</f>
        <v/>
      </c>
    </row>
    <row r="2901" spans="5:8" ht="18.75" customHeight="1" x14ac:dyDescent="0.25">
      <c r="E2901" s="2" t="str">
        <f t="shared" si="45"/>
        <v/>
      </c>
      <c r="F2901" s="2" t="str">
        <f>IF(ISBLANK(A2901),"",IF(ISERROR(VLOOKUP(A2901,'Cadastro-Estoque'!A:G,1,FALSE)),"Produto não cadastrado",VLOOKUP(A2901,'Cadastro-Estoque'!A:G,4,FALSE)))</f>
        <v/>
      </c>
      <c r="G2901" s="2" t="str">
        <f>IF(ISBLANK(A2901),"",IF(ISERROR(VLOOKUP(A2901,'Cadastro-Estoque'!A:G,1,FALSE)),"Produto não cadastrado",VLOOKUP(A2901,'Cadastro-Estoque'!A:G,2,FALSE)))</f>
        <v/>
      </c>
      <c r="H2901" s="2" t="str">
        <f>IF(ISERROR(VLOOKUP(A2901,'Cadastro-Estoque'!A:G,1,FALSE)),"",VLOOKUP(A2901,'Cadastro-Estoque'!A:G,3,FALSE))</f>
        <v/>
      </c>
    </row>
    <row r="2902" spans="5:8" ht="18.75" customHeight="1" x14ac:dyDescent="0.25">
      <c r="E2902" s="2" t="str">
        <f t="shared" si="45"/>
        <v/>
      </c>
      <c r="F2902" s="2" t="str">
        <f>IF(ISBLANK(A2902),"",IF(ISERROR(VLOOKUP(A2902,'Cadastro-Estoque'!A:G,1,FALSE)),"Produto não cadastrado",VLOOKUP(A2902,'Cadastro-Estoque'!A:G,4,FALSE)))</f>
        <v/>
      </c>
      <c r="G2902" s="2" t="str">
        <f>IF(ISBLANK(A2902),"",IF(ISERROR(VLOOKUP(A2902,'Cadastro-Estoque'!A:G,1,FALSE)),"Produto não cadastrado",VLOOKUP(A2902,'Cadastro-Estoque'!A:G,2,FALSE)))</f>
        <v/>
      </c>
      <c r="H2902" s="2" t="str">
        <f>IF(ISERROR(VLOOKUP(A2902,'Cadastro-Estoque'!A:G,1,FALSE)),"",VLOOKUP(A2902,'Cadastro-Estoque'!A:G,3,FALSE))</f>
        <v/>
      </c>
    </row>
    <row r="2903" spans="5:8" ht="18.75" customHeight="1" x14ac:dyDescent="0.25">
      <c r="E2903" s="2" t="str">
        <f t="shared" si="45"/>
        <v/>
      </c>
      <c r="F2903" s="2" t="str">
        <f>IF(ISBLANK(A2903),"",IF(ISERROR(VLOOKUP(A2903,'Cadastro-Estoque'!A:G,1,FALSE)),"Produto não cadastrado",VLOOKUP(A2903,'Cadastro-Estoque'!A:G,4,FALSE)))</f>
        <v/>
      </c>
      <c r="G2903" s="2" t="str">
        <f>IF(ISBLANK(A2903),"",IF(ISERROR(VLOOKUP(A2903,'Cadastro-Estoque'!A:G,1,FALSE)),"Produto não cadastrado",VLOOKUP(A2903,'Cadastro-Estoque'!A:G,2,FALSE)))</f>
        <v/>
      </c>
      <c r="H2903" s="2" t="str">
        <f>IF(ISERROR(VLOOKUP(A2903,'Cadastro-Estoque'!A:G,1,FALSE)),"",VLOOKUP(A2903,'Cadastro-Estoque'!A:G,3,FALSE))</f>
        <v/>
      </c>
    </row>
    <row r="2904" spans="5:8" ht="18.75" customHeight="1" x14ac:dyDescent="0.25">
      <c r="E2904" s="2" t="str">
        <f t="shared" si="45"/>
        <v/>
      </c>
      <c r="F2904" s="2" t="str">
        <f>IF(ISBLANK(A2904),"",IF(ISERROR(VLOOKUP(A2904,'Cadastro-Estoque'!A:G,1,FALSE)),"Produto não cadastrado",VLOOKUP(A2904,'Cadastro-Estoque'!A:G,4,FALSE)))</f>
        <v/>
      </c>
      <c r="G2904" s="2" t="str">
        <f>IF(ISBLANK(A2904),"",IF(ISERROR(VLOOKUP(A2904,'Cadastro-Estoque'!A:G,1,FALSE)),"Produto não cadastrado",VLOOKUP(A2904,'Cadastro-Estoque'!A:G,2,FALSE)))</f>
        <v/>
      </c>
      <c r="H2904" s="2" t="str">
        <f>IF(ISERROR(VLOOKUP(A2904,'Cadastro-Estoque'!A:G,1,FALSE)),"",VLOOKUP(A2904,'Cadastro-Estoque'!A:G,3,FALSE))</f>
        <v/>
      </c>
    </row>
    <row r="2905" spans="5:8" ht="18.75" customHeight="1" x14ac:dyDescent="0.25">
      <c r="E2905" s="2" t="str">
        <f t="shared" si="45"/>
        <v/>
      </c>
      <c r="F2905" s="2" t="str">
        <f>IF(ISBLANK(A2905),"",IF(ISERROR(VLOOKUP(A2905,'Cadastro-Estoque'!A:G,1,FALSE)),"Produto não cadastrado",VLOOKUP(A2905,'Cadastro-Estoque'!A:G,4,FALSE)))</f>
        <v/>
      </c>
      <c r="G2905" s="2" t="str">
        <f>IF(ISBLANK(A2905),"",IF(ISERROR(VLOOKUP(A2905,'Cadastro-Estoque'!A:G,1,FALSE)),"Produto não cadastrado",VLOOKUP(A2905,'Cadastro-Estoque'!A:G,2,FALSE)))</f>
        <v/>
      </c>
      <c r="H2905" s="2" t="str">
        <f>IF(ISERROR(VLOOKUP(A2905,'Cadastro-Estoque'!A:G,1,FALSE)),"",VLOOKUP(A2905,'Cadastro-Estoque'!A:G,3,FALSE))</f>
        <v/>
      </c>
    </row>
    <row r="2906" spans="5:8" ht="18.75" customHeight="1" x14ac:dyDescent="0.25">
      <c r="E2906" s="2" t="str">
        <f t="shared" si="45"/>
        <v/>
      </c>
      <c r="F2906" s="2" t="str">
        <f>IF(ISBLANK(A2906),"",IF(ISERROR(VLOOKUP(A2906,'Cadastro-Estoque'!A:G,1,FALSE)),"Produto não cadastrado",VLOOKUP(A2906,'Cadastro-Estoque'!A:G,4,FALSE)))</f>
        <v/>
      </c>
      <c r="G2906" s="2" t="str">
        <f>IF(ISBLANK(A2906),"",IF(ISERROR(VLOOKUP(A2906,'Cadastro-Estoque'!A:G,1,FALSE)),"Produto não cadastrado",VLOOKUP(A2906,'Cadastro-Estoque'!A:G,2,FALSE)))</f>
        <v/>
      </c>
      <c r="H2906" s="2" t="str">
        <f>IF(ISERROR(VLOOKUP(A2906,'Cadastro-Estoque'!A:G,1,FALSE)),"",VLOOKUP(A2906,'Cadastro-Estoque'!A:G,3,FALSE))</f>
        <v/>
      </c>
    </row>
    <row r="2907" spans="5:8" ht="18.75" customHeight="1" x14ac:dyDescent="0.25">
      <c r="E2907" s="2" t="str">
        <f t="shared" si="45"/>
        <v/>
      </c>
      <c r="F2907" s="2" t="str">
        <f>IF(ISBLANK(A2907),"",IF(ISERROR(VLOOKUP(A2907,'Cadastro-Estoque'!A:G,1,FALSE)),"Produto não cadastrado",VLOOKUP(A2907,'Cadastro-Estoque'!A:G,4,FALSE)))</f>
        <v/>
      </c>
      <c r="G2907" s="2" t="str">
        <f>IF(ISBLANK(A2907),"",IF(ISERROR(VLOOKUP(A2907,'Cadastro-Estoque'!A:G,1,FALSE)),"Produto não cadastrado",VLOOKUP(A2907,'Cadastro-Estoque'!A:G,2,FALSE)))</f>
        <v/>
      </c>
      <c r="H2907" s="2" t="str">
        <f>IF(ISERROR(VLOOKUP(A2907,'Cadastro-Estoque'!A:G,1,FALSE)),"",VLOOKUP(A2907,'Cadastro-Estoque'!A:G,3,FALSE))</f>
        <v/>
      </c>
    </row>
    <row r="2908" spans="5:8" ht="18.75" customHeight="1" x14ac:dyDescent="0.25">
      <c r="E2908" s="2" t="str">
        <f t="shared" si="45"/>
        <v/>
      </c>
      <c r="F2908" s="2" t="str">
        <f>IF(ISBLANK(A2908),"",IF(ISERROR(VLOOKUP(A2908,'Cadastro-Estoque'!A:G,1,FALSE)),"Produto não cadastrado",VLOOKUP(A2908,'Cadastro-Estoque'!A:G,4,FALSE)))</f>
        <v/>
      </c>
      <c r="G2908" s="2" t="str">
        <f>IF(ISBLANK(A2908),"",IF(ISERROR(VLOOKUP(A2908,'Cadastro-Estoque'!A:G,1,FALSE)),"Produto não cadastrado",VLOOKUP(A2908,'Cadastro-Estoque'!A:G,2,FALSE)))</f>
        <v/>
      </c>
      <c r="H2908" s="2" t="str">
        <f>IF(ISERROR(VLOOKUP(A2908,'Cadastro-Estoque'!A:G,1,FALSE)),"",VLOOKUP(A2908,'Cadastro-Estoque'!A:G,3,FALSE))</f>
        <v/>
      </c>
    </row>
    <row r="2909" spans="5:8" ht="18.75" customHeight="1" x14ac:dyDescent="0.25">
      <c r="E2909" s="2" t="str">
        <f t="shared" si="45"/>
        <v/>
      </c>
      <c r="F2909" s="2" t="str">
        <f>IF(ISBLANK(A2909),"",IF(ISERROR(VLOOKUP(A2909,'Cadastro-Estoque'!A:G,1,FALSE)),"Produto não cadastrado",VLOOKUP(A2909,'Cadastro-Estoque'!A:G,4,FALSE)))</f>
        <v/>
      </c>
      <c r="G2909" s="2" t="str">
        <f>IF(ISBLANK(A2909),"",IF(ISERROR(VLOOKUP(A2909,'Cadastro-Estoque'!A:G,1,FALSE)),"Produto não cadastrado",VLOOKUP(A2909,'Cadastro-Estoque'!A:G,2,FALSE)))</f>
        <v/>
      </c>
      <c r="H2909" s="2" t="str">
        <f>IF(ISERROR(VLOOKUP(A2909,'Cadastro-Estoque'!A:G,1,FALSE)),"",VLOOKUP(A2909,'Cadastro-Estoque'!A:G,3,FALSE))</f>
        <v/>
      </c>
    </row>
    <row r="2910" spans="5:8" ht="18.75" customHeight="1" x14ac:dyDescent="0.25">
      <c r="E2910" s="2" t="str">
        <f t="shared" si="45"/>
        <v/>
      </c>
      <c r="F2910" s="2" t="str">
        <f>IF(ISBLANK(A2910),"",IF(ISERROR(VLOOKUP(A2910,'Cadastro-Estoque'!A:G,1,FALSE)),"Produto não cadastrado",VLOOKUP(A2910,'Cadastro-Estoque'!A:G,4,FALSE)))</f>
        <v/>
      </c>
      <c r="G2910" s="2" t="str">
        <f>IF(ISBLANK(A2910),"",IF(ISERROR(VLOOKUP(A2910,'Cadastro-Estoque'!A:G,1,FALSE)),"Produto não cadastrado",VLOOKUP(A2910,'Cadastro-Estoque'!A:G,2,FALSE)))</f>
        <v/>
      </c>
      <c r="H2910" s="2" t="str">
        <f>IF(ISERROR(VLOOKUP(A2910,'Cadastro-Estoque'!A:G,1,FALSE)),"",VLOOKUP(A2910,'Cadastro-Estoque'!A:G,3,FALSE))</f>
        <v/>
      </c>
    </row>
    <row r="2911" spans="5:8" ht="18.75" customHeight="1" x14ac:dyDescent="0.25">
      <c r="E2911" s="2" t="str">
        <f t="shared" si="45"/>
        <v/>
      </c>
      <c r="F2911" s="2" t="str">
        <f>IF(ISBLANK(A2911),"",IF(ISERROR(VLOOKUP(A2911,'Cadastro-Estoque'!A:G,1,FALSE)),"Produto não cadastrado",VLOOKUP(A2911,'Cadastro-Estoque'!A:G,4,FALSE)))</f>
        <v/>
      </c>
      <c r="G2911" s="2" t="str">
        <f>IF(ISBLANK(A2911),"",IF(ISERROR(VLOOKUP(A2911,'Cadastro-Estoque'!A:G,1,FALSE)),"Produto não cadastrado",VLOOKUP(A2911,'Cadastro-Estoque'!A:G,2,FALSE)))</f>
        <v/>
      </c>
      <c r="H2911" s="2" t="str">
        <f>IF(ISERROR(VLOOKUP(A2911,'Cadastro-Estoque'!A:G,1,FALSE)),"",VLOOKUP(A2911,'Cadastro-Estoque'!A:G,3,FALSE))</f>
        <v/>
      </c>
    </row>
    <row r="2912" spans="5:8" ht="18.75" customHeight="1" x14ac:dyDescent="0.25">
      <c r="E2912" s="2" t="str">
        <f t="shared" si="45"/>
        <v/>
      </c>
      <c r="F2912" s="2" t="str">
        <f>IF(ISBLANK(A2912),"",IF(ISERROR(VLOOKUP(A2912,'Cadastro-Estoque'!A:G,1,FALSE)),"Produto não cadastrado",VLOOKUP(A2912,'Cadastro-Estoque'!A:G,4,FALSE)))</f>
        <v/>
      </c>
      <c r="G2912" s="2" t="str">
        <f>IF(ISBLANK(A2912),"",IF(ISERROR(VLOOKUP(A2912,'Cadastro-Estoque'!A:G,1,FALSE)),"Produto não cadastrado",VLOOKUP(A2912,'Cadastro-Estoque'!A:G,2,FALSE)))</f>
        <v/>
      </c>
      <c r="H2912" s="2" t="str">
        <f>IF(ISERROR(VLOOKUP(A2912,'Cadastro-Estoque'!A:G,1,FALSE)),"",VLOOKUP(A2912,'Cadastro-Estoque'!A:G,3,FALSE))</f>
        <v/>
      </c>
    </row>
    <row r="2913" spans="5:8" ht="18.75" customHeight="1" x14ac:dyDescent="0.25">
      <c r="E2913" s="2" t="str">
        <f t="shared" si="45"/>
        <v/>
      </c>
      <c r="F2913" s="2" t="str">
        <f>IF(ISBLANK(A2913),"",IF(ISERROR(VLOOKUP(A2913,'Cadastro-Estoque'!A:G,1,FALSE)),"Produto não cadastrado",VLOOKUP(A2913,'Cadastro-Estoque'!A:G,4,FALSE)))</f>
        <v/>
      </c>
      <c r="G2913" s="2" t="str">
        <f>IF(ISBLANK(A2913),"",IF(ISERROR(VLOOKUP(A2913,'Cadastro-Estoque'!A:G,1,FALSE)),"Produto não cadastrado",VLOOKUP(A2913,'Cadastro-Estoque'!A:G,2,FALSE)))</f>
        <v/>
      </c>
      <c r="H2913" s="2" t="str">
        <f>IF(ISERROR(VLOOKUP(A2913,'Cadastro-Estoque'!A:G,1,FALSE)),"",VLOOKUP(A2913,'Cadastro-Estoque'!A:G,3,FALSE))</f>
        <v/>
      </c>
    </row>
    <row r="2914" spans="5:8" ht="18.75" customHeight="1" x14ac:dyDescent="0.25">
      <c r="E2914" s="2" t="str">
        <f t="shared" si="45"/>
        <v/>
      </c>
      <c r="F2914" s="2" t="str">
        <f>IF(ISBLANK(A2914),"",IF(ISERROR(VLOOKUP(A2914,'Cadastro-Estoque'!A:G,1,FALSE)),"Produto não cadastrado",VLOOKUP(A2914,'Cadastro-Estoque'!A:G,4,FALSE)))</f>
        <v/>
      </c>
      <c r="G2914" s="2" t="str">
        <f>IF(ISBLANK(A2914),"",IF(ISERROR(VLOOKUP(A2914,'Cadastro-Estoque'!A:G,1,FALSE)),"Produto não cadastrado",VLOOKUP(A2914,'Cadastro-Estoque'!A:G,2,FALSE)))</f>
        <v/>
      </c>
      <c r="H2914" s="2" t="str">
        <f>IF(ISERROR(VLOOKUP(A2914,'Cadastro-Estoque'!A:G,1,FALSE)),"",VLOOKUP(A2914,'Cadastro-Estoque'!A:G,3,FALSE))</f>
        <v/>
      </c>
    </row>
    <row r="2915" spans="5:8" ht="18.75" customHeight="1" x14ac:dyDescent="0.25">
      <c r="E2915" s="2" t="str">
        <f t="shared" si="45"/>
        <v/>
      </c>
      <c r="F2915" s="2" t="str">
        <f>IF(ISBLANK(A2915),"",IF(ISERROR(VLOOKUP(A2915,'Cadastro-Estoque'!A:G,1,FALSE)),"Produto não cadastrado",VLOOKUP(A2915,'Cadastro-Estoque'!A:G,4,FALSE)))</f>
        <v/>
      </c>
      <c r="G2915" s="2" t="str">
        <f>IF(ISBLANK(A2915),"",IF(ISERROR(VLOOKUP(A2915,'Cadastro-Estoque'!A:G,1,FALSE)),"Produto não cadastrado",VLOOKUP(A2915,'Cadastro-Estoque'!A:G,2,FALSE)))</f>
        <v/>
      </c>
      <c r="H2915" s="2" t="str">
        <f>IF(ISERROR(VLOOKUP(A2915,'Cadastro-Estoque'!A:G,1,FALSE)),"",VLOOKUP(A2915,'Cadastro-Estoque'!A:G,3,FALSE))</f>
        <v/>
      </c>
    </row>
    <row r="2916" spans="5:8" ht="18.75" customHeight="1" x14ac:dyDescent="0.25">
      <c r="E2916" s="2" t="str">
        <f t="shared" si="45"/>
        <v/>
      </c>
      <c r="F2916" s="2" t="str">
        <f>IF(ISBLANK(A2916),"",IF(ISERROR(VLOOKUP(A2916,'Cadastro-Estoque'!A:G,1,FALSE)),"Produto não cadastrado",VLOOKUP(A2916,'Cadastro-Estoque'!A:G,4,FALSE)))</f>
        <v/>
      </c>
      <c r="G2916" s="2" t="str">
        <f>IF(ISBLANK(A2916),"",IF(ISERROR(VLOOKUP(A2916,'Cadastro-Estoque'!A:G,1,FALSE)),"Produto não cadastrado",VLOOKUP(A2916,'Cadastro-Estoque'!A:G,2,FALSE)))</f>
        <v/>
      </c>
      <c r="H2916" s="2" t="str">
        <f>IF(ISERROR(VLOOKUP(A2916,'Cadastro-Estoque'!A:G,1,FALSE)),"",VLOOKUP(A2916,'Cadastro-Estoque'!A:G,3,FALSE))</f>
        <v/>
      </c>
    </row>
    <row r="2917" spans="5:8" ht="18.75" customHeight="1" x14ac:dyDescent="0.25">
      <c r="E2917" s="2" t="str">
        <f t="shared" si="45"/>
        <v/>
      </c>
      <c r="F2917" s="2" t="str">
        <f>IF(ISBLANK(A2917),"",IF(ISERROR(VLOOKUP(A2917,'Cadastro-Estoque'!A:G,1,FALSE)),"Produto não cadastrado",VLOOKUP(A2917,'Cadastro-Estoque'!A:G,4,FALSE)))</f>
        <v/>
      </c>
      <c r="G2917" s="2" t="str">
        <f>IF(ISBLANK(A2917),"",IF(ISERROR(VLOOKUP(A2917,'Cadastro-Estoque'!A:G,1,FALSE)),"Produto não cadastrado",VLOOKUP(A2917,'Cadastro-Estoque'!A:G,2,FALSE)))</f>
        <v/>
      </c>
      <c r="H2917" s="2" t="str">
        <f>IF(ISERROR(VLOOKUP(A2917,'Cadastro-Estoque'!A:G,1,FALSE)),"",VLOOKUP(A2917,'Cadastro-Estoque'!A:G,3,FALSE))</f>
        <v/>
      </c>
    </row>
    <row r="2918" spans="5:8" ht="18.75" customHeight="1" x14ac:dyDescent="0.25">
      <c r="E2918" s="2" t="str">
        <f t="shared" si="45"/>
        <v/>
      </c>
      <c r="F2918" s="2" t="str">
        <f>IF(ISBLANK(A2918),"",IF(ISERROR(VLOOKUP(A2918,'Cadastro-Estoque'!A:G,1,FALSE)),"Produto não cadastrado",VLOOKUP(A2918,'Cadastro-Estoque'!A:G,4,FALSE)))</f>
        <v/>
      </c>
      <c r="G2918" s="2" t="str">
        <f>IF(ISBLANK(A2918),"",IF(ISERROR(VLOOKUP(A2918,'Cadastro-Estoque'!A:G,1,FALSE)),"Produto não cadastrado",VLOOKUP(A2918,'Cadastro-Estoque'!A:G,2,FALSE)))</f>
        <v/>
      </c>
      <c r="H2918" s="2" t="str">
        <f>IF(ISERROR(VLOOKUP(A2918,'Cadastro-Estoque'!A:G,1,FALSE)),"",VLOOKUP(A2918,'Cadastro-Estoque'!A:G,3,FALSE))</f>
        <v/>
      </c>
    </row>
    <row r="2919" spans="5:8" ht="18.75" customHeight="1" x14ac:dyDescent="0.25">
      <c r="E2919" s="2" t="str">
        <f t="shared" si="45"/>
        <v/>
      </c>
      <c r="F2919" s="2" t="str">
        <f>IF(ISBLANK(A2919),"",IF(ISERROR(VLOOKUP(A2919,'Cadastro-Estoque'!A:G,1,FALSE)),"Produto não cadastrado",VLOOKUP(A2919,'Cadastro-Estoque'!A:G,4,FALSE)))</f>
        <v/>
      </c>
      <c r="G2919" s="2" t="str">
        <f>IF(ISBLANK(A2919),"",IF(ISERROR(VLOOKUP(A2919,'Cadastro-Estoque'!A:G,1,FALSE)),"Produto não cadastrado",VLOOKUP(A2919,'Cadastro-Estoque'!A:G,2,FALSE)))</f>
        <v/>
      </c>
      <c r="H2919" s="2" t="str">
        <f>IF(ISERROR(VLOOKUP(A2919,'Cadastro-Estoque'!A:G,1,FALSE)),"",VLOOKUP(A2919,'Cadastro-Estoque'!A:G,3,FALSE))</f>
        <v/>
      </c>
    </row>
    <row r="2920" spans="5:8" ht="18.75" customHeight="1" x14ac:dyDescent="0.25">
      <c r="E2920" s="2" t="str">
        <f t="shared" si="45"/>
        <v/>
      </c>
      <c r="F2920" s="2" t="str">
        <f>IF(ISBLANK(A2920),"",IF(ISERROR(VLOOKUP(A2920,'Cadastro-Estoque'!A:G,1,FALSE)),"Produto não cadastrado",VLOOKUP(A2920,'Cadastro-Estoque'!A:G,4,FALSE)))</f>
        <v/>
      </c>
      <c r="G2920" s="2" t="str">
        <f>IF(ISBLANK(A2920),"",IF(ISERROR(VLOOKUP(A2920,'Cadastro-Estoque'!A:G,1,FALSE)),"Produto não cadastrado",VLOOKUP(A2920,'Cadastro-Estoque'!A:G,2,FALSE)))</f>
        <v/>
      </c>
      <c r="H2920" s="2" t="str">
        <f>IF(ISERROR(VLOOKUP(A2920,'Cadastro-Estoque'!A:G,1,FALSE)),"",VLOOKUP(A2920,'Cadastro-Estoque'!A:G,3,FALSE))</f>
        <v/>
      </c>
    </row>
    <row r="2921" spans="5:8" ht="18.75" customHeight="1" x14ac:dyDescent="0.25">
      <c r="E2921" s="2" t="str">
        <f t="shared" si="45"/>
        <v/>
      </c>
      <c r="F2921" s="2" t="str">
        <f>IF(ISBLANK(A2921),"",IF(ISERROR(VLOOKUP(A2921,'Cadastro-Estoque'!A:G,1,FALSE)),"Produto não cadastrado",VLOOKUP(A2921,'Cadastro-Estoque'!A:G,4,FALSE)))</f>
        <v/>
      </c>
      <c r="G2921" s="2" t="str">
        <f>IF(ISBLANK(A2921),"",IF(ISERROR(VLOOKUP(A2921,'Cadastro-Estoque'!A:G,1,FALSE)),"Produto não cadastrado",VLOOKUP(A2921,'Cadastro-Estoque'!A:G,2,FALSE)))</f>
        <v/>
      </c>
      <c r="H2921" s="2" t="str">
        <f>IF(ISERROR(VLOOKUP(A2921,'Cadastro-Estoque'!A:G,1,FALSE)),"",VLOOKUP(A2921,'Cadastro-Estoque'!A:G,3,FALSE))</f>
        <v/>
      </c>
    </row>
    <row r="2922" spans="5:8" ht="18.75" customHeight="1" x14ac:dyDescent="0.25">
      <c r="E2922" s="2" t="str">
        <f t="shared" si="45"/>
        <v/>
      </c>
      <c r="F2922" s="2" t="str">
        <f>IF(ISBLANK(A2922),"",IF(ISERROR(VLOOKUP(A2922,'Cadastro-Estoque'!A:G,1,FALSE)),"Produto não cadastrado",VLOOKUP(A2922,'Cadastro-Estoque'!A:G,4,FALSE)))</f>
        <v/>
      </c>
      <c r="G2922" s="2" t="str">
        <f>IF(ISBLANK(A2922),"",IF(ISERROR(VLOOKUP(A2922,'Cadastro-Estoque'!A:G,1,FALSE)),"Produto não cadastrado",VLOOKUP(A2922,'Cadastro-Estoque'!A:G,2,FALSE)))</f>
        <v/>
      </c>
      <c r="H2922" s="2" t="str">
        <f>IF(ISERROR(VLOOKUP(A2922,'Cadastro-Estoque'!A:G,1,FALSE)),"",VLOOKUP(A2922,'Cadastro-Estoque'!A:G,3,FALSE))</f>
        <v/>
      </c>
    </row>
    <row r="2923" spans="5:8" ht="18.75" customHeight="1" x14ac:dyDescent="0.25">
      <c r="E2923" s="2" t="str">
        <f t="shared" si="45"/>
        <v/>
      </c>
      <c r="F2923" s="2" t="str">
        <f>IF(ISBLANK(A2923),"",IF(ISERROR(VLOOKUP(A2923,'Cadastro-Estoque'!A:G,1,FALSE)),"Produto não cadastrado",VLOOKUP(A2923,'Cadastro-Estoque'!A:G,4,FALSE)))</f>
        <v/>
      </c>
      <c r="G2923" s="2" t="str">
        <f>IF(ISBLANK(A2923),"",IF(ISERROR(VLOOKUP(A2923,'Cadastro-Estoque'!A:G,1,FALSE)),"Produto não cadastrado",VLOOKUP(A2923,'Cadastro-Estoque'!A:G,2,FALSE)))</f>
        <v/>
      </c>
      <c r="H2923" s="2" t="str">
        <f>IF(ISERROR(VLOOKUP(A2923,'Cadastro-Estoque'!A:G,1,FALSE)),"",VLOOKUP(A2923,'Cadastro-Estoque'!A:G,3,FALSE))</f>
        <v/>
      </c>
    </row>
    <row r="2924" spans="5:8" ht="18.75" customHeight="1" x14ac:dyDescent="0.25">
      <c r="E2924" s="2" t="str">
        <f t="shared" si="45"/>
        <v/>
      </c>
      <c r="F2924" s="2" t="str">
        <f>IF(ISBLANK(A2924),"",IF(ISERROR(VLOOKUP(A2924,'Cadastro-Estoque'!A:G,1,FALSE)),"Produto não cadastrado",VLOOKUP(A2924,'Cadastro-Estoque'!A:G,4,FALSE)))</f>
        <v/>
      </c>
      <c r="G2924" s="2" t="str">
        <f>IF(ISBLANK(A2924),"",IF(ISERROR(VLOOKUP(A2924,'Cadastro-Estoque'!A:G,1,FALSE)),"Produto não cadastrado",VLOOKUP(A2924,'Cadastro-Estoque'!A:G,2,FALSE)))</f>
        <v/>
      </c>
      <c r="H2924" s="2" t="str">
        <f>IF(ISERROR(VLOOKUP(A2924,'Cadastro-Estoque'!A:G,1,FALSE)),"",VLOOKUP(A2924,'Cadastro-Estoque'!A:G,3,FALSE))</f>
        <v/>
      </c>
    </row>
    <row r="2925" spans="5:8" ht="18.75" customHeight="1" x14ac:dyDescent="0.25">
      <c r="E2925" s="2" t="str">
        <f t="shared" si="45"/>
        <v/>
      </c>
      <c r="F2925" s="2" t="str">
        <f>IF(ISBLANK(A2925),"",IF(ISERROR(VLOOKUP(A2925,'Cadastro-Estoque'!A:G,1,FALSE)),"Produto não cadastrado",VLOOKUP(A2925,'Cadastro-Estoque'!A:G,4,FALSE)))</f>
        <v/>
      </c>
      <c r="G2925" s="2" t="str">
        <f>IF(ISBLANK(A2925),"",IF(ISERROR(VLOOKUP(A2925,'Cadastro-Estoque'!A:G,1,FALSE)),"Produto não cadastrado",VLOOKUP(A2925,'Cadastro-Estoque'!A:G,2,FALSE)))</f>
        <v/>
      </c>
      <c r="H2925" s="2" t="str">
        <f>IF(ISERROR(VLOOKUP(A2925,'Cadastro-Estoque'!A:G,1,FALSE)),"",VLOOKUP(A2925,'Cadastro-Estoque'!A:G,3,FALSE))</f>
        <v/>
      </c>
    </row>
    <row r="2926" spans="5:8" ht="18.75" customHeight="1" x14ac:dyDescent="0.25">
      <c r="E2926" s="2" t="str">
        <f t="shared" si="45"/>
        <v/>
      </c>
      <c r="F2926" s="2" t="str">
        <f>IF(ISBLANK(A2926),"",IF(ISERROR(VLOOKUP(A2926,'Cadastro-Estoque'!A:G,1,FALSE)),"Produto não cadastrado",VLOOKUP(A2926,'Cadastro-Estoque'!A:G,4,FALSE)))</f>
        <v/>
      </c>
      <c r="G2926" s="2" t="str">
        <f>IF(ISBLANK(A2926),"",IF(ISERROR(VLOOKUP(A2926,'Cadastro-Estoque'!A:G,1,FALSE)),"Produto não cadastrado",VLOOKUP(A2926,'Cadastro-Estoque'!A:G,2,FALSE)))</f>
        <v/>
      </c>
      <c r="H2926" s="2" t="str">
        <f>IF(ISERROR(VLOOKUP(A2926,'Cadastro-Estoque'!A:G,1,FALSE)),"",VLOOKUP(A2926,'Cadastro-Estoque'!A:G,3,FALSE))</f>
        <v/>
      </c>
    </row>
    <row r="2927" spans="5:8" ht="18.75" customHeight="1" x14ac:dyDescent="0.25">
      <c r="E2927" s="2" t="str">
        <f t="shared" si="45"/>
        <v/>
      </c>
      <c r="F2927" s="2" t="str">
        <f>IF(ISBLANK(A2927),"",IF(ISERROR(VLOOKUP(A2927,'Cadastro-Estoque'!A:G,1,FALSE)),"Produto não cadastrado",VLOOKUP(A2927,'Cadastro-Estoque'!A:G,4,FALSE)))</f>
        <v/>
      </c>
      <c r="G2927" s="2" t="str">
        <f>IF(ISBLANK(A2927),"",IF(ISERROR(VLOOKUP(A2927,'Cadastro-Estoque'!A:G,1,FALSE)),"Produto não cadastrado",VLOOKUP(A2927,'Cadastro-Estoque'!A:G,2,FALSE)))</f>
        <v/>
      </c>
      <c r="H2927" s="2" t="str">
        <f>IF(ISERROR(VLOOKUP(A2927,'Cadastro-Estoque'!A:G,1,FALSE)),"",VLOOKUP(A2927,'Cadastro-Estoque'!A:G,3,FALSE))</f>
        <v/>
      </c>
    </row>
    <row r="2928" spans="5:8" ht="18.75" customHeight="1" x14ac:dyDescent="0.25">
      <c r="E2928" s="2" t="str">
        <f t="shared" si="45"/>
        <v/>
      </c>
      <c r="F2928" s="2" t="str">
        <f>IF(ISBLANK(A2928),"",IF(ISERROR(VLOOKUP(A2928,'Cadastro-Estoque'!A:G,1,FALSE)),"Produto não cadastrado",VLOOKUP(A2928,'Cadastro-Estoque'!A:G,4,FALSE)))</f>
        <v/>
      </c>
      <c r="G2928" s="2" t="str">
        <f>IF(ISBLANK(A2928),"",IF(ISERROR(VLOOKUP(A2928,'Cadastro-Estoque'!A:G,1,FALSE)),"Produto não cadastrado",VLOOKUP(A2928,'Cadastro-Estoque'!A:G,2,FALSE)))</f>
        <v/>
      </c>
      <c r="H2928" s="2" t="str">
        <f>IF(ISERROR(VLOOKUP(A2928,'Cadastro-Estoque'!A:G,1,FALSE)),"",VLOOKUP(A2928,'Cadastro-Estoque'!A:G,3,FALSE))</f>
        <v/>
      </c>
    </row>
    <row r="2929" spans="5:8" ht="18.75" customHeight="1" x14ac:dyDescent="0.25">
      <c r="E2929" s="2" t="str">
        <f t="shared" si="45"/>
        <v/>
      </c>
      <c r="F2929" s="2" t="str">
        <f>IF(ISBLANK(A2929),"",IF(ISERROR(VLOOKUP(A2929,'Cadastro-Estoque'!A:G,1,FALSE)),"Produto não cadastrado",VLOOKUP(A2929,'Cadastro-Estoque'!A:G,4,FALSE)))</f>
        <v/>
      </c>
      <c r="G2929" s="2" t="str">
        <f>IF(ISBLANK(A2929),"",IF(ISERROR(VLOOKUP(A2929,'Cadastro-Estoque'!A:G,1,FALSE)),"Produto não cadastrado",VLOOKUP(A2929,'Cadastro-Estoque'!A:G,2,FALSE)))</f>
        <v/>
      </c>
      <c r="H2929" s="2" t="str">
        <f>IF(ISERROR(VLOOKUP(A2929,'Cadastro-Estoque'!A:G,1,FALSE)),"",VLOOKUP(A2929,'Cadastro-Estoque'!A:G,3,FALSE))</f>
        <v/>
      </c>
    </row>
    <row r="2930" spans="5:8" ht="18.75" customHeight="1" x14ac:dyDescent="0.25">
      <c r="E2930" s="2" t="str">
        <f t="shared" si="45"/>
        <v/>
      </c>
      <c r="F2930" s="2" t="str">
        <f>IF(ISBLANK(A2930),"",IF(ISERROR(VLOOKUP(A2930,'Cadastro-Estoque'!A:G,1,FALSE)),"Produto não cadastrado",VLOOKUP(A2930,'Cadastro-Estoque'!A:G,4,FALSE)))</f>
        <v/>
      </c>
      <c r="G2930" s="2" t="str">
        <f>IF(ISBLANK(A2930),"",IF(ISERROR(VLOOKUP(A2930,'Cadastro-Estoque'!A:G,1,FALSE)),"Produto não cadastrado",VLOOKUP(A2930,'Cadastro-Estoque'!A:G,2,FALSE)))</f>
        <v/>
      </c>
      <c r="H2930" s="2" t="str">
        <f>IF(ISERROR(VLOOKUP(A2930,'Cadastro-Estoque'!A:G,1,FALSE)),"",VLOOKUP(A2930,'Cadastro-Estoque'!A:G,3,FALSE))</f>
        <v/>
      </c>
    </row>
    <row r="2931" spans="5:8" ht="18.75" customHeight="1" x14ac:dyDescent="0.25">
      <c r="E2931" s="2" t="str">
        <f t="shared" si="45"/>
        <v/>
      </c>
      <c r="F2931" s="2" t="str">
        <f>IF(ISBLANK(A2931),"",IF(ISERROR(VLOOKUP(A2931,'Cadastro-Estoque'!A:G,1,FALSE)),"Produto não cadastrado",VLOOKUP(A2931,'Cadastro-Estoque'!A:G,4,FALSE)))</f>
        <v/>
      </c>
      <c r="G2931" s="2" t="str">
        <f>IF(ISBLANK(A2931),"",IF(ISERROR(VLOOKUP(A2931,'Cadastro-Estoque'!A:G,1,FALSE)),"Produto não cadastrado",VLOOKUP(A2931,'Cadastro-Estoque'!A:G,2,FALSE)))</f>
        <v/>
      </c>
      <c r="H2931" s="2" t="str">
        <f>IF(ISERROR(VLOOKUP(A2931,'Cadastro-Estoque'!A:G,1,FALSE)),"",VLOOKUP(A2931,'Cadastro-Estoque'!A:G,3,FALSE))</f>
        <v/>
      </c>
    </row>
    <row r="2932" spans="5:8" ht="18.75" customHeight="1" x14ac:dyDescent="0.25">
      <c r="E2932" s="2" t="str">
        <f t="shared" si="45"/>
        <v/>
      </c>
      <c r="F2932" s="2" t="str">
        <f>IF(ISBLANK(A2932),"",IF(ISERROR(VLOOKUP(A2932,'Cadastro-Estoque'!A:G,1,FALSE)),"Produto não cadastrado",VLOOKUP(A2932,'Cadastro-Estoque'!A:G,4,FALSE)))</f>
        <v/>
      </c>
      <c r="G2932" s="2" t="str">
        <f>IF(ISBLANK(A2932),"",IF(ISERROR(VLOOKUP(A2932,'Cadastro-Estoque'!A:G,1,FALSE)),"Produto não cadastrado",VLOOKUP(A2932,'Cadastro-Estoque'!A:G,2,FALSE)))</f>
        <v/>
      </c>
      <c r="H2932" s="2" t="str">
        <f>IF(ISERROR(VLOOKUP(A2932,'Cadastro-Estoque'!A:G,1,FALSE)),"",VLOOKUP(A2932,'Cadastro-Estoque'!A:G,3,FALSE))</f>
        <v/>
      </c>
    </row>
    <row r="2933" spans="5:8" ht="18.75" customHeight="1" x14ac:dyDescent="0.25">
      <c r="E2933" s="2" t="str">
        <f t="shared" si="45"/>
        <v/>
      </c>
      <c r="F2933" s="2" t="str">
        <f>IF(ISBLANK(A2933),"",IF(ISERROR(VLOOKUP(A2933,'Cadastro-Estoque'!A:G,1,FALSE)),"Produto não cadastrado",VLOOKUP(A2933,'Cadastro-Estoque'!A:G,4,FALSE)))</f>
        <v/>
      </c>
      <c r="G2933" s="2" t="str">
        <f>IF(ISBLANK(A2933),"",IF(ISERROR(VLOOKUP(A2933,'Cadastro-Estoque'!A:G,1,FALSE)),"Produto não cadastrado",VLOOKUP(A2933,'Cadastro-Estoque'!A:G,2,FALSE)))</f>
        <v/>
      </c>
      <c r="H2933" s="2" t="str">
        <f>IF(ISERROR(VLOOKUP(A2933,'Cadastro-Estoque'!A:G,1,FALSE)),"",VLOOKUP(A2933,'Cadastro-Estoque'!A:G,3,FALSE))</f>
        <v/>
      </c>
    </row>
    <row r="2934" spans="5:8" ht="18.75" customHeight="1" x14ac:dyDescent="0.25">
      <c r="E2934" s="2" t="str">
        <f t="shared" si="45"/>
        <v/>
      </c>
      <c r="F2934" s="2" t="str">
        <f>IF(ISBLANK(A2934),"",IF(ISERROR(VLOOKUP(A2934,'Cadastro-Estoque'!A:G,1,FALSE)),"Produto não cadastrado",VLOOKUP(A2934,'Cadastro-Estoque'!A:G,4,FALSE)))</f>
        <v/>
      </c>
      <c r="G2934" s="2" t="str">
        <f>IF(ISBLANK(A2934),"",IF(ISERROR(VLOOKUP(A2934,'Cadastro-Estoque'!A:G,1,FALSE)),"Produto não cadastrado",VLOOKUP(A2934,'Cadastro-Estoque'!A:G,2,FALSE)))</f>
        <v/>
      </c>
      <c r="H2934" s="2" t="str">
        <f>IF(ISERROR(VLOOKUP(A2934,'Cadastro-Estoque'!A:G,1,FALSE)),"",VLOOKUP(A2934,'Cadastro-Estoque'!A:G,3,FALSE))</f>
        <v/>
      </c>
    </row>
    <row r="2935" spans="5:8" ht="18.75" customHeight="1" x14ac:dyDescent="0.25">
      <c r="E2935" s="2" t="str">
        <f t="shared" si="45"/>
        <v/>
      </c>
      <c r="F2935" s="2" t="str">
        <f>IF(ISBLANK(A2935),"",IF(ISERROR(VLOOKUP(A2935,'Cadastro-Estoque'!A:G,1,FALSE)),"Produto não cadastrado",VLOOKUP(A2935,'Cadastro-Estoque'!A:G,4,FALSE)))</f>
        <v/>
      </c>
      <c r="G2935" s="2" t="str">
        <f>IF(ISBLANK(A2935),"",IF(ISERROR(VLOOKUP(A2935,'Cadastro-Estoque'!A:G,1,FALSE)),"Produto não cadastrado",VLOOKUP(A2935,'Cadastro-Estoque'!A:G,2,FALSE)))</f>
        <v/>
      </c>
      <c r="H2935" s="2" t="str">
        <f>IF(ISERROR(VLOOKUP(A2935,'Cadastro-Estoque'!A:G,1,FALSE)),"",VLOOKUP(A2935,'Cadastro-Estoque'!A:G,3,FALSE))</f>
        <v/>
      </c>
    </row>
    <row r="2936" spans="5:8" ht="18.75" customHeight="1" x14ac:dyDescent="0.25">
      <c r="E2936" s="2" t="str">
        <f t="shared" si="45"/>
        <v/>
      </c>
      <c r="F2936" s="2" t="str">
        <f>IF(ISBLANK(A2936),"",IF(ISERROR(VLOOKUP(A2936,'Cadastro-Estoque'!A:G,1,FALSE)),"Produto não cadastrado",VLOOKUP(A2936,'Cadastro-Estoque'!A:G,4,FALSE)))</f>
        <v/>
      </c>
      <c r="G2936" s="2" t="str">
        <f>IF(ISBLANK(A2936),"",IF(ISERROR(VLOOKUP(A2936,'Cadastro-Estoque'!A:G,1,FALSE)),"Produto não cadastrado",VLOOKUP(A2936,'Cadastro-Estoque'!A:G,2,FALSE)))</f>
        <v/>
      </c>
      <c r="H2936" s="2" t="str">
        <f>IF(ISERROR(VLOOKUP(A2936,'Cadastro-Estoque'!A:G,1,FALSE)),"",VLOOKUP(A2936,'Cadastro-Estoque'!A:G,3,FALSE))</f>
        <v/>
      </c>
    </row>
    <row r="2937" spans="5:8" ht="18.75" customHeight="1" x14ac:dyDescent="0.25">
      <c r="E2937" s="2" t="str">
        <f t="shared" si="45"/>
        <v/>
      </c>
      <c r="F2937" s="2" t="str">
        <f>IF(ISBLANK(A2937),"",IF(ISERROR(VLOOKUP(A2937,'Cadastro-Estoque'!A:G,1,FALSE)),"Produto não cadastrado",VLOOKUP(A2937,'Cadastro-Estoque'!A:G,4,FALSE)))</f>
        <v/>
      </c>
      <c r="G2937" s="2" t="str">
        <f>IF(ISBLANK(A2937),"",IF(ISERROR(VLOOKUP(A2937,'Cadastro-Estoque'!A:G,1,FALSE)),"Produto não cadastrado",VLOOKUP(A2937,'Cadastro-Estoque'!A:G,2,FALSE)))</f>
        <v/>
      </c>
      <c r="H2937" s="2" t="str">
        <f>IF(ISERROR(VLOOKUP(A2937,'Cadastro-Estoque'!A:G,1,FALSE)),"",VLOOKUP(A2937,'Cadastro-Estoque'!A:G,3,FALSE))</f>
        <v/>
      </c>
    </row>
    <row r="2938" spans="5:8" ht="18.75" customHeight="1" x14ac:dyDescent="0.25">
      <c r="E2938" s="2" t="str">
        <f t="shared" si="45"/>
        <v/>
      </c>
      <c r="F2938" s="2" t="str">
        <f>IF(ISBLANK(A2938),"",IF(ISERROR(VLOOKUP(A2938,'Cadastro-Estoque'!A:G,1,FALSE)),"Produto não cadastrado",VLOOKUP(A2938,'Cadastro-Estoque'!A:G,4,FALSE)))</f>
        <v/>
      </c>
      <c r="G2938" s="2" t="str">
        <f>IF(ISBLANK(A2938),"",IF(ISERROR(VLOOKUP(A2938,'Cadastro-Estoque'!A:G,1,FALSE)),"Produto não cadastrado",VLOOKUP(A2938,'Cadastro-Estoque'!A:G,2,FALSE)))</f>
        <v/>
      </c>
      <c r="H2938" s="2" t="str">
        <f>IF(ISERROR(VLOOKUP(A2938,'Cadastro-Estoque'!A:G,1,FALSE)),"",VLOOKUP(A2938,'Cadastro-Estoque'!A:G,3,FALSE))</f>
        <v/>
      </c>
    </row>
    <row r="2939" spans="5:8" ht="18.75" customHeight="1" x14ac:dyDescent="0.25">
      <c r="E2939" s="2" t="str">
        <f t="shared" si="45"/>
        <v/>
      </c>
      <c r="F2939" s="2" t="str">
        <f>IF(ISBLANK(A2939),"",IF(ISERROR(VLOOKUP(A2939,'Cadastro-Estoque'!A:G,1,FALSE)),"Produto não cadastrado",VLOOKUP(A2939,'Cadastro-Estoque'!A:G,4,FALSE)))</f>
        <v/>
      </c>
      <c r="G2939" s="2" t="str">
        <f>IF(ISBLANK(A2939),"",IF(ISERROR(VLOOKUP(A2939,'Cadastro-Estoque'!A:G,1,FALSE)),"Produto não cadastrado",VLOOKUP(A2939,'Cadastro-Estoque'!A:G,2,FALSE)))</f>
        <v/>
      </c>
      <c r="H2939" s="2" t="str">
        <f>IF(ISERROR(VLOOKUP(A2939,'Cadastro-Estoque'!A:G,1,FALSE)),"",VLOOKUP(A2939,'Cadastro-Estoque'!A:G,3,FALSE))</f>
        <v/>
      </c>
    </row>
    <row r="2940" spans="5:8" ht="18.75" customHeight="1" x14ac:dyDescent="0.25">
      <c r="E2940" s="2" t="str">
        <f t="shared" si="45"/>
        <v/>
      </c>
      <c r="F2940" s="2" t="str">
        <f>IF(ISBLANK(A2940),"",IF(ISERROR(VLOOKUP(A2940,'Cadastro-Estoque'!A:G,1,FALSE)),"Produto não cadastrado",VLOOKUP(A2940,'Cadastro-Estoque'!A:G,4,FALSE)))</f>
        <v/>
      </c>
      <c r="G2940" s="2" t="str">
        <f>IF(ISBLANK(A2940),"",IF(ISERROR(VLOOKUP(A2940,'Cadastro-Estoque'!A:G,1,FALSE)),"Produto não cadastrado",VLOOKUP(A2940,'Cadastro-Estoque'!A:G,2,FALSE)))</f>
        <v/>
      </c>
      <c r="H2940" s="2" t="str">
        <f>IF(ISERROR(VLOOKUP(A2940,'Cadastro-Estoque'!A:G,1,FALSE)),"",VLOOKUP(A2940,'Cadastro-Estoque'!A:G,3,FALSE))</f>
        <v/>
      </c>
    </row>
    <row r="2941" spans="5:8" ht="18.75" customHeight="1" x14ac:dyDescent="0.25">
      <c r="E2941" s="2" t="str">
        <f t="shared" si="45"/>
        <v/>
      </c>
      <c r="F2941" s="2" t="str">
        <f>IF(ISBLANK(A2941),"",IF(ISERROR(VLOOKUP(A2941,'Cadastro-Estoque'!A:G,1,FALSE)),"Produto não cadastrado",VLOOKUP(A2941,'Cadastro-Estoque'!A:G,4,FALSE)))</f>
        <v/>
      </c>
      <c r="G2941" s="2" t="str">
        <f>IF(ISBLANK(A2941),"",IF(ISERROR(VLOOKUP(A2941,'Cadastro-Estoque'!A:G,1,FALSE)),"Produto não cadastrado",VLOOKUP(A2941,'Cadastro-Estoque'!A:G,2,FALSE)))</f>
        <v/>
      </c>
      <c r="H2941" s="2" t="str">
        <f>IF(ISERROR(VLOOKUP(A2941,'Cadastro-Estoque'!A:G,1,FALSE)),"",VLOOKUP(A2941,'Cadastro-Estoque'!A:G,3,FALSE))</f>
        <v/>
      </c>
    </row>
    <row r="2942" spans="5:8" ht="18.75" customHeight="1" x14ac:dyDescent="0.25">
      <c r="E2942" s="2" t="str">
        <f t="shared" si="45"/>
        <v/>
      </c>
      <c r="F2942" s="2" t="str">
        <f>IF(ISBLANK(A2942),"",IF(ISERROR(VLOOKUP(A2942,'Cadastro-Estoque'!A:G,1,FALSE)),"Produto não cadastrado",VLOOKUP(A2942,'Cadastro-Estoque'!A:G,4,FALSE)))</f>
        <v/>
      </c>
      <c r="G2942" s="2" t="str">
        <f>IF(ISBLANK(A2942),"",IF(ISERROR(VLOOKUP(A2942,'Cadastro-Estoque'!A:G,1,FALSE)),"Produto não cadastrado",VLOOKUP(A2942,'Cadastro-Estoque'!A:G,2,FALSE)))</f>
        <v/>
      </c>
      <c r="H2942" s="2" t="str">
        <f>IF(ISERROR(VLOOKUP(A2942,'Cadastro-Estoque'!A:G,1,FALSE)),"",VLOOKUP(A2942,'Cadastro-Estoque'!A:G,3,FALSE))</f>
        <v/>
      </c>
    </row>
    <row r="2943" spans="5:8" ht="18.75" customHeight="1" x14ac:dyDescent="0.25">
      <c r="E2943" s="2" t="str">
        <f t="shared" si="45"/>
        <v/>
      </c>
      <c r="F2943" s="2" t="str">
        <f>IF(ISBLANK(A2943),"",IF(ISERROR(VLOOKUP(A2943,'Cadastro-Estoque'!A:G,1,FALSE)),"Produto não cadastrado",VLOOKUP(A2943,'Cadastro-Estoque'!A:G,4,FALSE)))</f>
        <v/>
      </c>
      <c r="G2943" s="2" t="str">
        <f>IF(ISBLANK(A2943),"",IF(ISERROR(VLOOKUP(A2943,'Cadastro-Estoque'!A:G,1,FALSE)),"Produto não cadastrado",VLOOKUP(A2943,'Cadastro-Estoque'!A:G,2,FALSE)))</f>
        <v/>
      </c>
      <c r="H2943" s="2" t="str">
        <f>IF(ISERROR(VLOOKUP(A2943,'Cadastro-Estoque'!A:G,1,FALSE)),"",VLOOKUP(A2943,'Cadastro-Estoque'!A:G,3,FALSE))</f>
        <v/>
      </c>
    </row>
    <row r="2944" spans="5:8" ht="18.75" customHeight="1" x14ac:dyDescent="0.25">
      <c r="E2944" s="2" t="str">
        <f t="shared" si="45"/>
        <v/>
      </c>
      <c r="F2944" s="2" t="str">
        <f>IF(ISBLANK(A2944),"",IF(ISERROR(VLOOKUP(A2944,'Cadastro-Estoque'!A:G,1,FALSE)),"Produto não cadastrado",VLOOKUP(A2944,'Cadastro-Estoque'!A:G,4,FALSE)))</f>
        <v/>
      </c>
      <c r="G2944" s="2" t="str">
        <f>IF(ISBLANK(A2944),"",IF(ISERROR(VLOOKUP(A2944,'Cadastro-Estoque'!A:G,1,FALSE)),"Produto não cadastrado",VLOOKUP(A2944,'Cadastro-Estoque'!A:G,2,FALSE)))</f>
        <v/>
      </c>
      <c r="H2944" s="2" t="str">
        <f>IF(ISERROR(VLOOKUP(A2944,'Cadastro-Estoque'!A:G,1,FALSE)),"",VLOOKUP(A2944,'Cadastro-Estoque'!A:G,3,FALSE))</f>
        <v/>
      </c>
    </row>
    <row r="2945" spans="5:8" ht="18.75" customHeight="1" x14ac:dyDescent="0.25">
      <c r="E2945" s="2" t="str">
        <f t="shared" si="45"/>
        <v/>
      </c>
      <c r="F2945" s="2" t="str">
        <f>IF(ISBLANK(A2945),"",IF(ISERROR(VLOOKUP(A2945,'Cadastro-Estoque'!A:G,1,FALSE)),"Produto não cadastrado",VLOOKUP(A2945,'Cadastro-Estoque'!A:G,4,FALSE)))</f>
        <v/>
      </c>
      <c r="G2945" s="2" t="str">
        <f>IF(ISBLANK(A2945),"",IF(ISERROR(VLOOKUP(A2945,'Cadastro-Estoque'!A:G,1,FALSE)),"Produto não cadastrado",VLOOKUP(A2945,'Cadastro-Estoque'!A:G,2,FALSE)))</f>
        <v/>
      </c>
      <c r="H2945" s="2" t="str">
        <f>IF(ISERROR(VLOOKUP(A2945,'Cadastro-Estoque'!A:G,1,FALSE)),"",VLOOKUP(A2945,'Cadastro-Estoque'!A:G,3,FALSE))</f>
        <v/>
      </c>
    </row>
    <row r="2946" spans="5:8" ht="18.75" customHeight="1" x14ac:dyDescent="0.25">
      <c r="E2946" s="2" t="str">
        <f t="shared" si="45"/>
        <v/>
      </c>
      <c r="F2946" s="2" t="str">
        <f>IF(ISBLANK(A2946),"",IF(ISERROR(VLOOKUP(A2946,'Cadastro-Estoque'!A:G,1,FALSE)),"Produto não cadastrado",VLOOKUP(A2946,'Cadastro-Estoque'!A:G,4,FALSE)))</f>
        <v/>
      </c>
      <c r="G2946" s="2" t="str">
        <f>IF(ISBLANK(A2946),"",IF(ISERROR(VLOOKUP(A2946,'Cadastro-Estoque'!A:G,1,FALSE)),"Produto não cadastrado",VLOOKUP(A2946,'Cadastro-Estoque'!A:G,2,FALSE)))</f>
        <v/>
      </c>
      <c r="H2946" s="2" t="str">
        <f>IF(ISERROR(VLOOKUP(A2946,'Cadastro-Estoque'!A:G,1,FALSE)),"",VLOOKUP(A2946,'Cadastro-Estoque'!A:G,3,FALSE))</f>
        <v/>
      </c>
    </row>
    <row r="2947" spans="5:8" ht="18.75" customHeight="1" x14ac:dyDescent="0.25">
      <c r="E2947" s="2" t="str">
        <f t="shared" ref="E2947:E3000" si="46">IF(ISBLANK(A2947),"",C2947*D2947)</f>
        <v/>
      </c>
      <c r="F2947" s="2" t="str">
        <f>IF(ISBLANK(A2947),"",IF(ISERROR(VLOOKUP(A2947,'Cadastro-Estoque'!A:G,1,FALSE)),"Produto não cadastrado",VLOOKUP(A2947,'Cadastro-Estoque'!A:G,4,FALSE)))</f>
        <v/>
      </c>
      <c r="G2947" s="2" t="str">
        <f>IF(ISBLANK(A2947),"",IF(ISERROR(VLOOKUP(A2947,'Cadastro-Estoque'!A:G,1,FALSE)),"Produto não cadastrado",VLOOKUP(A2947,'Cadastro-Estoque'!A:G,2,FALSE)))</f>
        <v/>
      </c>
      <c r="H2947" s="2" t="str">
        <f>IF(ISERROR(VLOOKUP(A2947,'Cadastro-Estoque'!A:G,1,FALSE)),"",VLOOKUP(A2947,'Cadastro-Estoque'!A:G,3,FALSE))</f>
        <v/>
      </c>
    </row>
    <row r="2948" spans="5:8" ht="18.75" customHeight="1" x14ac:dyDescent="0.25">
      <c r="E2948" s="2" t="str">
        <f t="shared" si="46"/>
        <v/>
      </c>
      <c r="F2948" s="2" t="str">
        <f>IF(ISBLANK(A2948),"",IF(ISERROR(VLOOKUP(A2948,'Cadastro-Estoque'!A:G,1,FALSE)),"Produto não cadastrado",VLOOKUP(A2948,'Cadastro-Estoque'!A:G,4,FALSE)))</f>
        <v/>
      </c>
      <c r="G2948" s="2" t="str">
        <f>IF(ISBLANK(A2948),"",IF(ISERROR(VLOOKUP(A2948,'Cadastro-Estoque'!A:G,1,FALSE)),"Produto não cadastrado",VLOOKUP(A2948,'Cadastro-Estoque'!A:G,2,FALSE)))</f>
        <v/>
      </c>
      <c r="H2948" s="2" t="str">
        <f>IF(ISERROR(VLOOKUP(A2948,'Cadastro-Estoque'!A:G,1,FALSE)),"",VLOOKUP(A2948,'Cadastro-Estoque'!A:G,3,FALSE))</f>
        <v/>
      </c>
    </row>
    <row r="2949" spans="5:8" ht="18.75" customHeight="1" x14ac:dyDescent="0.25">
      <c r="E2949" s="2" t="str">
        <f t="shared" si="46"/>
        <v/>
      </c>
      <c r="F2949" s="2" t="str">
        <f>IF(ISBLANK(A2949),"",IF(ISERROR(VLOOKUP(A2949,'Cadastro-Estoque'!A:G,1,FALSE)),"Produto não cadastrado",VLOOKUP(A2949,'Cadastro-Estoque'!A:G,4,FALSE)))</f>
        <v/>
      </c>
      <c r="G2949" s="2" t="str">
        <f>IF(ISBLANK(A2949),"",IF(ISERROR(VLOOKUP(A2949,'Cadastro-Estoque'!A:G,1,FALSE)),"Produto não cadastrado",VLOOKUP(A2949,'Cadastro-Estoque'!A:G,2,FALSE)))</f>
        <v/>
      </c>
      <c r="H2949" s="2" t="str">
        <f>IF(ISERROR(VLOOKUP(A2949,'Cadastro-Estoque'!A:G,1,FALSE)),"",VLOOKUP(A2949,'Cadastro-Estoque'!A:G,3,FALSE))</f>
        <v/>
      </c>
    </row>
    <row r="2950" spans="5:8" ht="18.75" customHeight="1" x14ac:dyDescent="0.25">
      <c r="E2950" s="2" t="str">
        <f t="shared" si="46"/>
        <v/>
      </c>
      <c r="F2950" s="2" t="str">
        <f>IF(ISBLANK(A2950),"",IF(ISERROR(VLOOKUP(A2950,'Cadastro-Estoque'!A:G,1,FALSE)),"Produto não cadastrado",VLOOKUP(A2950,'Cadastro-Estoque'!A:G,4,FALSE)))</f>
        <v/>
      </c>
      <c r="G2950" s="2" t="str">
        <f>IF(ISBLANK(A2950),"",IF(ISERROR(VLOOKUP(A2950,'Cadastro-Estoque'!A:G,1,FALSE)),"Produto não cadastrado",VLOOKUP(A2950,'Cadastro-Estoque'!A:G,2,FALSE)))</f>
        <v/>
      </c>
      <c r="H2950" s="2" t="str">
        <f>IF(ISERROR(VLOOKUP(A2950,'Cadastro-Estoque'!A:G,1,FALSE)),"",VLOOKUP(A2950,'Cadastro-Estoque'!A:G,3,FALSE))</f>
        <v/>
      </c>
    </row>
    <row r="2951" spans="5:8" ht="18.75" customHeight="1" x14ac:dyDescent="0.25">
      <c r="E2951" s="2" t="str">
        <f t="shared" si="46"/>
        <v/>
      </c>
      <c r="F2951" s="2" t="str">
        <f>IF(ISBLANK(A2951),"",IF(ISERROR(VLOOKUP(A2951,'Cadastro-Estoque'!A:G,1,FALSE)),"Produto não cadastrado",VLOOKUP(A2951,'Cadastro-Estoque'!A:G,4,FALSE)))</f>
        <v/>
      </c>
      <c r="G2951" s="2" t="str">
        <f>IF(ISBLANK(A2951),"",IF(ISERROR(VLOOKUP(A2951,'Cadastro-Estoque'!A:G,1,FALSE)),"Produto não cadastrado",VLOOKUP(A2951,'Cadastro-Estoque'!A:G,2,FALSE)))</f>
        <v/>
      </c>
      <c r="H2951" s="2" t="str">
        <f>IF(ISERROR(VLOOKUP(A2951,'Cadastro-Estoque'!A:G,1,FALSE)),"",VLOOKUP(A2951,'Cadastro-Estoque'!A:G,3,FALSE))</f>
        <v/>
      </c>
    </row>
    <row r="2952" spans="5:8" ht="18.75" customHeight="1" x14ac:dyDescent="0.25">
      <c r="E2952" s="2" t="str">
        <f t="shared" si="46"/>
        <v/>
      </c>
      <c r="F2952" s="2" t="str">
        <f>IF(ISBLANK(A2952),"",IF(ISERROR(VLOOKUP(A2952,'Cadastro-Estoque'!A:G,1,FALSE)),"Produto não cadastrado",VLOOKUP(A2952,'Cadastro-Estoque'!A:G,4,FALSE)))</f>
        <v/>
      </c>
      <c r="G2952" s="2" t="str">
        <f>IF(ISBLANK(A2952),"",IF(ISERROR(VLOOKUP(A2952,'Cadastro-Estoque'!A:G,1,FALSE)),"Produto não cadastrado",VLOOKUP(A2952,'Cadastro-Estoque'!A:G,2,FALSE)))</f>
        <v/>
      </c>
      <c r="H2952" s="2" t="str">
        <f>IF(ISERROR(VLOOKUP(A2952,'Cadastro-Estoque'!A:G,1,FALSE)),"",VLOOKUP(A2952,'Cadastro-Estoque'!A:G,3,FALSE))</f>
        <v/>
      </c>
    </row>
    <row r="2953" spans="5:8" ht="18.75" customHeight="1" x14ac:dyDescent="0.25">
      <c r="E2953" s="2" t="str">
        <f t="shared" si="46"/>
        <v/>
      </c>
      <c r="F2953" s="2" t="str">
        <f>IF(ISBLANK(A2953),"",IF(ISERROR(VLOOKUP(A2953,'Cadastro-Estoque'!A:G,1,FALSE)),"Produto não cadastrado",VLOOKUP(A2953,'Cadastro-Estoque'!A:G,4,FALSE)))</f>
        <v/>
      </c>
      <c r="G2953" s="2" t="str">
        <f>IF(ISBLANK(A2953),"",IF(ISERROR(VLOOKUP(A2953,'Cadastro-Estoque'!A:G,1,FALSE)),"Produto não cadastrado",VLOOKUP(A2953,'Cadastro-Estoque'!A:G,2,FALSE)))</f>
        <v/>
      </c>
      <c r="H2953" s="2" t="str">
        <f>IF(ISERROR(VLOOKUP(A2953,'Cadastro-Estoque'!A:G,1,FALSE)),"",VLOOKUP(A2953,'Cadastro-Estoque'!A:G,3,FALSE))</f>
        <v/>
      </c>
    </row>
    <row r="2954" spans="5:8" ht="18.75" customHeight="1" x14ac:dyDescent="0.25">
      <c r="E2954" s="2" t="str">
        <f t="shared" si="46"/>
        <v/>
      </c>
      <c r="F2954" s="2" t="str">
        <f>IF(ISBLANK(A2954),"",IF(ISERROR(VLOOKUP(A2954,'Cadastro-Estoque'!A:G,1,FALSE)),"Produto não cadastrado",VLOOKUP(A2954,'Cadastro-Estoque'!A:G,4,FALSE)))</f>
        <v/>
      </c>
      <c r="G2954" s="2" t="str">
        <f>IF(ISBLANK(A2954),"",IF(ISERROR(VLOOKUP(A2954,'Cadastro-Estoque'!A:G,1,FALSE)),"Produto não cadastrado",VLOOKUP(A2954,'Cadastro-Estoque'!A:G,2,FALSE)))</f>
        <v/>
      </c>
      <c r="H2954" s="2" t="str">
        <f>IF(ISERROR(VLOOKUP(A2954,'Cadastro-Estoque'!A:G,1,FALSE)),"",VLOOKUP(A2954,'Cadastro-Estoque'!A:G,3,FALSE))</f>
        <v/>
      </c>
    </row>
    <row r="2955" spans="5:8" ht="18.75" customHeight="1" x14ac:dyDescent="0.25">
      <c r="E2955" s="2" t="str">
        <f t="shared" si="46"/>
        <v/>
      </c>
      <c r="F2955" s="2" t="str">
        <f>IF(ISBLANK(A2955),"",IF(ISERROR(VLOOKUP(A2955,'Cadastro-Estoque'!A:G,1,FALSE)),"Produto não cadastrado",VLOOKUP(A2955,'Cadastro-Estoque'!A:G,4,FALSE)))</f>
        <v/>
      </c>
      <c r="G2955" s="2" t="str">
        <f>IF(ISBLANK(A2955),"",IF(ISERROR(VLOOKUP(A2955,'Cadastro-Estoque'!A:G,1,FALSE)),"Produto não cadastrado",VLOOKUP(A2955,'Cadastro-Estoque'!A:G,2,FALSE)))</f>
        <v/>
      </c>
      <c r="H2955" s="2" t="str">
        <f>IF(ISERROR(VLOOKUP(A2955,'Cadastro-Estoque'!A:G,1,FALSE)),"",VLOOKUP(A2955,'Cadastro-Estoque'!A:G,3,FALSE))</f>
        <v/>
      </c>
    </row>
    <row r="2956" spans="5:8" ht="18.75" customHeight="1" x14ac:dyDescent="0.25">
      <c r="E2956" s="2" t="str">
        <f t="shared" si="46"/>
        <v/>
      </c>
      <c r="F2956" s="2" t="str">
        <f>IF(ISBLANK(A2956),"",IF(ISERROR(VLOOKUP(A2956,'Cadastro-Estoque'!A:G,1,FALSE)),"Produto não cadastrado",VLOOKUP(A2956,'Cadastro-Estoque'!A:G,4,FALSE)))</f>
        <v/>
      </c>
      <c r="G2956" s="2" t="str">
        <f>IF(ISBLANK(A2956),"",IF(ISERROR(VLOOKUP(A2956,'Cadastro-Estoque'!A:G,1,FALSE)),"Produto não cadastrado",VLOOKUP(A2956,'Cadastro-Estoque'!A:G,2,FALSE)))</f>
        <v/>
      </c>
      <c r="H2956" s="2" t="str">
        <f>IF(ISERROR(VLOOKUP(A2956,'Cadastro-Estoque'!A:G,1,FALSE)),"",VLOOKUP(A2956,'Cadastro-Estoque'!A:G,3,FALSE))</f>
        <v/>
      </c>
    </row>
    <row r="2957" spans="5:8" ht="18.75" customHeight="1" x14ac:dyDescent="0.25">
      <c r="E2957" s="2" t="str">
        <f t="shared" si="46"/>
        <v/>
      </c>
      <c r="F2957" s="2" t="str">
        <f>IF(ISBLANK(A2957),"",IF(ISERROR(VLOOKUP(A2957,'Cadastro-Estoque'!A:G,1,FALSE)),"Produto não cadastrado",VLOOKUP(A2957,'Cadastro-Estoque'!A:G,4,FALSE)))</f>
        <v/>
      </c>
      <c r="G2957" s="2" t="str">
        <f>IF(ISBLANK(A2957),"",IF(ISERROR(VLOOKUP(A2957,'Cadastro-Estoque'!A:G,1,FALSE)),"Produto não cadastrado",VLOOKUP(A2957,'Cadastro-Estoque'!A:G,2,FALSE)))</f>
        <v/>
      </c>
      <c r="H2957" s="2" t="str">
        <f>IF(ISERROR(VLOOKUP(A2957,'Cadastro-Estoque'!A:G,1,FALSE)),"",VLOOKUP(A2957,'Cadastro-Estoque'!A:G,3,FALSE))</f>
        <v/>
      </c>
    </row>
    <row r="2958" spans="5:8" ht="18.75" customHeight="1" x14ac:dyDescent="0.25">
      <c r="E2958" s="2" t="str">
        <f t="shared" si="46"/>
        <v/>
      </c>
      <c r="F2958" s="2" t="str">
        <f>IF(ISBLANK(A2958),"",IF(ISERROR(VLOOKUP(A2958,'Cadastro-Estoque'!A:G,1,FALSE)),"Produto não cadastrado",VLOOKUP(A2958,'Cadastro-Estoque'!A:G,4,FALSE)))</f>
        <v/>
      </c>
      <c r="G2958" s="2" t="str">
        <f>IF(ISBLANK(A2958),"",IF(ISERROR(VLOOKUP(A2958,'Cadastro-Estoque'!A:G,1,FALSE)),"Produto não cadastrado",VLOOKUP(A2958,'Cadastro-Estoque'!A:G,2,FALSE)))</f>
        <v/>
      </c>
      <c r="H2958" s="2" t="str">
        <f>IF(ISERROR(VLOOKUP(A2958,'Cadastro-Estoque'!A:G,1,FALSE)),"",VLOOKUP(A2958,'Cadastro-Estoque'!A:G,3,FALSE))</f>
        <v/>
      </c>
    </row>
    <row r="2959" spans="5:8" ht="18.75" customHeight="1" x14ac:dyDescent="0.25">
      <c r="E2959" s="2" t="str">
        <f t="shared" si="46"/>
        <v/>
      </c>
      <c r="F2959" s="2" t="str">
        <f>IF(ISBLANK(A2959),"",IF(ISERROR(VLOOKUP(A2959,'Cadastro-Estoque'!A:G,1,FALSE)),"Produto não cadastrado",VLOOKUP(A2959,'Cadastro-Estoque'!A:G,4,FALSE)))</f>
        <v/>
      </c>
      <c r="G2959" s="2" t="str">
        <f>IF(ISBLANK(A2959),"",IF(ISERROR(VLOOKUP(A2959,'Cadastro-Estoque'!A:G,1,FALSE)),"Produto não cadastrado",VLOOKUP(A2959,'Cadastro-Estoque'!A:G,2,FALSE)))</f>
        <v/>
      </c>
      <c r="H2959" s="2" t="str">
        <f>IF(ISERROR(VLOOKUP(A2959,'Cadastro-Estoque'!A:G,1,FALSE)),"",VLOOKUP(A2959,'Cadastro-Estoque'!A:G,3,FALSE))</f>
        <v/>
      </c>
    </row>
    <row r="2960" spans="5:8" ht="18.75" customHeight="1" x14ac:dyDescent="0.25">
      <c r="E2960" s="2" t="str">
        <f t="shared" si="46"/>
        <v/>
      </c>
      <c r="F2960" s="2" t="str">
        <f>IF(ISBLANK(A2960),"",IF(ISERROR(VLOOKUP(A2960,'Cadastro-Estoque'!A:G,1,FALSE)),"Produto não cadastrado",VLOOKUP(A2960,'Cadastro-Estoque'!A:G,4,FALSE)))</f>
        <v/>
      </c>
      <c r="G2960" s="2" t="str">
        <f>IF(ISBLANK(A2960),"",IF(ISERROR(VLOOKUP(A2960,'Cadastro-Estoque'!A:G,1,FALSE)),"Produto não cadastrado",VLOOKUP(A2960,'Cadastro-Estoque'!A:G,2,FALSE)))</f>
        <v/>
      </c>
      <c r="H2960" s="2" t="str">
        <f>IF(ISERROR(VLOOKUP(A2960,'Cadastro-Estoque'!A:G,1,FALSE)),"",VLOOKUP(A2960,'Cadastro-Estoque'!A:G,3,FALSE))</f>
        <v/>
      </c>
    </row>
    <row r="2961" spans="5:8" ht="18.75" customHeight="1" x14ac:dyDescent="0.25">
      <c r="E2961" s="2" t="str">
        <f t="shared" si="46"/>
        <v/>
      </c>
      <c r="F2961" s="2" t="str">
        <f>IF(ISBLANK(A2961),"",IF(ISERROR(VLOOKUP(A2961,'Cadastro-Estoque'!A:G,1,FALSE)),"Produto não cadastrado",VLOOKUP(A2961,'Cadastro-Estoque'!A:G,4,FALSE)))</f>
        <v/>
      </c>
      <c r="G2961" s="2" t="str">
        <f>IF(ISBLANK(A2961),"",IF(ISERROR(VLOOKUP(A2961,'Cadastro-Estoque'!A:G,1,FALSE)),"Produto não cadastrado",VLOOKUP(A2961,'Cadastro-Estoque'!A:G,2,FALSE)))</f>
        <v/>
      </c>
      <c r="H2961" s="2" t="str">
        <f>IF(ISERROR(VLOOKUP(A2961,'Cadastro-Estoque'!A:G,1,FALSE)),"",VLOOKUP(A2961,'Cadastro-Estoque'!A:G,3,FALSE))</f>
        <v/>
      </c>
    </row>
    <row r="2962" spans="5:8" ht="18.75" customHeight="1" x14ac:dyDescent="0.25">
      <c r="E2962" s="2" t="str">
        <f t="shared" si="46"/>
        <v/>
      </c>
      <c r="F2962" s="2" t="str">
        <f>IF(ISBLANK(A2962),"",IF(ISERROR(VLOOKUP(A2962,'Cadastro-Estoque'!A:G,1,FALSE)),"Produto não cadastrado",VLOOKUP(A2962,'Cadastro-Estoque'!A:G,4,FALSE)))</f>
        <v/>
      </c>
      <c r="G2962" s="2" t="str">
        <f>IF(ISBLANK(A2962),"",IF(ISERROR(VLOOKUP(A2962,'Cadastro-Estoque'!A:G,1,FALSE)),"Produto não cadastrado",VLOOKUP(A2962,'Cadastro-Estoque'!A:G,2,FALSE)))</f>
        <v/>
      </c>
      <c r="H2962" s="2" t="str">
        <f>IF(ISERROR(VLOOKUP(A2962,'Cadastro-Estoque'!A:G,1,FALSE)),"",VLOOKUP(A2962,'Cadastro-Estoque'!A:G,3,FALSE))</f>
        <v/>
      </c>
    </row>
    <row r="2963" spans="5:8" ht="18.75" customHeight="1" x14ac:dyDescent="0.25">
      <c r="E2963" s="2" t="str">
        <f t="shared" si="46"/>
        <v/>
      </c>
      <c r="F2963" s="2" t="str">
        <f>IF(ISBLANK(A2963),"",IF(ISERROR(VLOOKUP(A2963,'Cadastro-Estoque'!A:G,1,FALSE)),"Produto não cadastrado",VLOOKUP(A2963,'Cadastro-Estoque'!A:G,4,FALSE)))</f>
        <v/>
      </c>
      <c r="G2963" s="2" t="str">
        <f>IF(ISBLANK(A2963),"",IF(ISERROR(VLOOKUP(A2963,'Cadastro-Estoque'!A:G,1,FALSE)),"Produto não cadastrado",VLOOKUP(A2963,'Cadastro-Estoque'!A:G,2,FALSE)))</f>
        <v/>
      </c>
      <c r="H2963" s="2" t="str">
        <f>IF(ISERROR(VLOOKUP(A2963,'Cadastro-Estoque'!A:G,1,FALSE)),"",VLOOKUP(A2963,'Cadastro-Estoque'!A:G,3,FALSE))</f>
        <v/>
      </c>
    </row>
    <row r="2964" spans="5:8" ht="18.75" customHeight="1" x14ac:dyDescent="0.25">
      <c r="E2964" s="2" t="str">
        <f t="shared" si="46"/>
        <v/>
      </c>
      <c r="F2964" s="2" t="str">
        <f>IF(ISBLANK(A2964),"",IF(ISERROR(VLOOKUP(A2964,'Cadastro-Estoque'!A:G,1,FALSE)),"Produto não cadastrado",VLOOKUP(A2964,'Cadastro-Estoque'!A:G,4,FALSE)))</f>
        <v/>
      </c>
      <c r="G2964" s="2" t="str">
        <f>IF(ISBLANK(A2964),"",IF(ISERROR(VLOOKUP(A2964,'Cadastro-Estoque'!A:G,1,FALSE)),"Produto não cadastrado",VLOOKUP(A2964,'Cadastro-Estoque'!A:G,2,FALSE)))</f>
        <v/>
      </c>
      <c r="H2964" s="2" t="str">
        <f>IF(ISERROR(VLOOKUP(A2964,'Cadastro-Estoque'!A:G,1,FALSE)),"",VLOOKUP(A2964,'Cadastro-Estoque'!A:G,3,FALSE))</f>
        <v/>
      </c>
    </row>
    <row r="2965" spans="5:8" ht="18.75" customHeight="1" x14ac:dyDescent="0.25">
      <c r="E2965" s="2" t="str">
        <f t="shared" si="46"/>
        <v/>
      </c>
      <c r="F2965" s="2" t="str">
        <f>IF(ISBLANK(A2965),"",IF(ISERROR(VLOOKUP(A2965,'Cadastro-Estoque'!A:G,1,FALSE)),"Produto não cadastrado",VLOOKUP(A2965,'Cadastro-Estoque'!A:G,4,FALSE)))</f>
        <v/>
      </c>
      <c r="G2965" s="2" t="str">
        <f>IF(ISBLANK(A2965),"",IF(ISERROR(VLOOKUP(A2965,'Cadastro-Estoque'!A:G,1,FALSE)),"Produto não cadastrado",VLOOKUP(A2965,'Cadastro-Estoque'!A:G,2,FALSE)))</f>
        <v/>
      </c>
      <c r="H2965" s="2" t="str">
        <f>IF(ISERROR(VLOOKUP(A2965,'Cadastro-Estoque'!A:G,1,FALSE)),"",VLOOKUP(A2965,'Cadastro-Estoque'!A:G,3,FALSE))</f>
        <v/>
      </c>
    </row>
    <row r="2966" spans="5:8" ht="18.75" customHeight="1" x14ac:dyDescent="0.25">
      <c r="E2966" s="2" t="str">
        <f t="shared" si="46"/>
        <v/>
      </c>
      <c r="F2966" s="2" t="str">
        <f>IF(ISBLANK(A2966),"",IF(ISERROR(VLOOKUP(A2966,'Cadastro-Estoque'!A:G,1,FALSE)),"Produto não cadastrado",VLOOKUP(A2966,'Cadastro-Estoque'!A:G,4,FALSE)))</f>
        <v/>
      </c>
      <c r="G2966" s="2" t="str">
        <f>IF(ISBLANK(A2966),"",IF(ISERROR(VLOOKUP(A2966,'Cadastro-Estoque'!A:G,1,FALSE)),"Produto não cadastrado",VLOOKUP(A2966,'Cadastro-Estoque'!A:G,2,FALSE)))</f>
        <v/>
      </c>
      <c r="H2966" s="2" t="str">
        <f>IF(ISERROR(VLOOKUP(A2966,'Cadastro-Estoque'!A:G,1,FALSE)),"",VLOOKUP(A2966,'Cadastro-Estoque'!A:G,3,FALSE))</f>
        <v/>
      </c>
    </row>
    <row r="2967" spans="5:8" ht="18.75" customHeight="1" x14ac:dyDescent="0.25">
      <c r="E2967" s="2" t="str">
        <f t="shared" si="46"/>
        <v/>
      </c>
      <c r="F2967" s="2" t="str">
        <f>IF(ISBLANK(A2967),"",IF(ISERROR(VLOOKUP(A2967,'Cadastro-Estoque'!A:G,1,FALSE)),"Produto não cadastrado",VLOOKUP(A2967,'Cadastro-Estoque'!A:G,4,FALSE)))</f>
        <v/>
      </c>
      <c r="G2967" s="2" t="str">
        <f>IF(ISBLANK(A2967),"",IF(ISERROR(VLOOKUP(A2967,'Cadastro-Estoque'!A:G,1,FALSE)),"Produto não cadastrado",VLOOKUP(A2967,'Cadastro-Estoque'!A:G,2,FALSE)))</f>
        <v/>
      </c>
      <c r="H2967" s="2" t="str">
        <f>IF(ISERROR(VLOOKUP(A2967,'Cadastro-Estoque'!A:G,1,FALSE)),"",VLOOKUP(A2967,'Cadastro-Estoque'!A:G,3,FALSE))</f>
        <v/>
      </c>
    </row>
    <row r="2968" spans="5:8" ht="18.75" customHeight="1" x14ac:dyDescent="0.25">
      <c r="E2968" s="2" t="str">
        <f t="shared" si="46"/>
        <v/>
      </c>
      <c r="F2968" s="2" t="str">
        <f>IF(ISBLANK(A2968),"",IF(ISERROR(VLOOKUP(A2968,'Cadastro-Estoque'!A:G,1,FALSE)),"Produto não cadastrado",VLOOKUP(A2968,'Cadastro-Estoque'!A:G,4,FALSE)))</f>
        <v/>
      </c>
      <c r="G2968" s="2" t="str">
        <f>IF(ISBLANK(A2968),"",IF(ISERROR(VLOOKUP(A2968,'Cadastro-Estoque'!A:G,1,FALSE)),"Produto não cadastrado",VLOOKUP(A2968,'Cadastro-Estoque'!A:G,2,FALSE)))</f>
        <v/>
      </c>
      <c r="H2968" s="2" t="str">
        <f>IF(ISERROR(VLOOKUP(A2968,'Cadastro-Estoque'!A:G,1,FALSE)),"",VLOOKUP(A2968,'Cadastro-Estoque'!A:G,3,FALSE))</f>
        <v/>
      </c>
    </row>
    <row r="2969" spans="5:8" ht="18.75" customHeight="1" x14ac:dyDescent="0.25">
      <c r="E2969" s="2" t="str">
        <f t="shared" si="46"/>
        <v/>
      </c>
      <c r="F2969" s="2" t="str">
        <f>IF(ISBLANK(A2969),"",IF(ISERROR(VLOOKUP(A2969,'Cadastro-Estoque'!A:G,1,FALSE)),"Produto não cadastrado",VLOOKUP(A2969,'Cadastro-Estoque'!A:G,4,FALSE)))</f>
        <v/>
      </c>
      <c r="G2969" s="2" t="str">
        <f>IF(ISBLANK(A2969),"",IF(ISERROR(VLOOKUP(A2969,'Cadastro-Estoque'!A:G,1,FALSE)),"Produto não cadastrado",VLOOKUP(A2969,'Cadastro-Estoque'!A:G,2,FALSE)))</f>
        <v/>
      </c>
      <c r="H2969" s="2" t="str">
        <f>IF(ISERROR(VLOOKUP(A2969,'Cadastro-Estoque'!A:G,1,FALSE)),"",VLOOKUP(A2969,'Cadastro-Estoque'!A:G,3,FALSE))</f>
        <v/>
      </c>
    </row>
    <row r="2970" spans="5:8" ht="18.75" customHeight="1" x14ac:dyDescent="0.25">
      <c r="E2970" s="2" t="str">
        <f t="shared" si="46"/>
        <v/>
      </c>
      <c r="F2970" s="2" t="str">
        <f>IF(ISBLANK(A2970),"",IF(ISERROR(VLOOKUP(A2970,'Cadastro-Estoque'!A:G,1,FALSE)),"Produto não cadastrado",VLOOKUP(A2970,'Cadastro-Estoque'!A:G,4,FALSE)))</f>
        <v/>
      </c>
      <c r="G2970" s="2" t="str">
        <f>IF(ISBLANK(A2970),"",IF(ISERROR(VLOOKUP(A2970,'Cadastro-Estoque'!A:G,1,FALSE)),"Produto não cadastrado",VLOOKUP(A2970,'Cadastro-Estoque'!A:G,2,FALSE)))</f>
        <v/>
      </c>
      <c r="H2970" s="2" t="str">
        <f>IF(ISERROR(VLOOKUP(A2970,'Cadastro-Estoque'!A:G,1,FALSE)),"",VLOOKUP(A2970,'Cadastro-Estoque'!A:G,3,FALSE))</f>
        <v/>
      </c>
    </row>
    <row r="2971" spans="5:8" ht="18.75" customHeight="1" x14ac:dyDescent="0.25">
      <c r="E2971" s="2" t="str">
        <f t="shared" si="46"/>
        <v/>
      </c>
      <c r="F2971" s="2" t="str">
        <f>IF(ISBLANK(A2971),"",IF(ISERROR(VLOOKUP(A2971,'Cadastro-Estoque'!A:G,1,FALSE)),"Produto não cadastrado",VLOOKUP(A2971,'Cadastro-Estoque'!A:G,4,FALSE)))</f>
        <v/>
      </c>
      <c r="G2971" s="2" t="str">
        <f>IF(ISBLANK(A2971),"",IF(ISERROR(VLOOKUP(A2971,'Cadastro-Estoque'!A:G,1,FALSE)),"Produto não cadastrado",VLOOKUP(A2971,'Cadastro-Estoque'!A:G,2,FALSE)))</f>
        <v/>
      </c>
      <c r="H2971" s="2" t="str">
        <f>IF(ISERROR(VLOOKUP(A2971,'Cadastro-Estoque'!A:G,1,FALSE)),"",VLOOKUP(A2971,'Cadastro-Estoque'!A:G,3,FALSE))</f>
        <v/>
      </c>
    </row>
    <row r="2972" spans="5:8" ht="18.75" customHeight="1" x14ac:dyDescent="0.25">
      <c r="E2972" s="2" t="str">
        <f t="shared" si="46"/>
        <v/>
      </c>
      <c r="F2972" s="2" t="str">
        <f>IF(ISBLANK(A2972),"",IF(ISERROR(VLOOKUP(A2972,'Cadastro-Estoque'!A:G,1,FALSE)),"Produto não cadastrado",VLOOKUP(A2972,'Cadastro-Estoque'!A:G,4,FALSE)))</f>
        <v/>
      </c>
      <c r="G2972" s="2" t="str">
        <f>IF(ISBLANK(A2972),"",IF(ISERROR(VLOOKUP(A2972,'Cadastro-Estoque'!A:G,1,FALSE)),"Produto não cadastrado",VLOOKUP(A2972,'Cadastro-Estoque'!A:G,2,FALSE)))</f>
        <v/>
      </c>
      <c r="H2972" s="2" t="str">
        <f>IF(ISERROR(VLOOKUP(A2972,'Cadastro-Estoque'!A:G,1,FALSE)),"",VLOOKUP(A2972,'Cadastro-Estoque'!A:G,3,FALSE))</f>
        <v/>
      </c>
    </row>
    <row r="2973" spans="5:8" ht="18.75" customHeight="1" x14ac:dyDescent="0.25">
      <c r="E2973" s="2" t="str">
        <f t="shared" si="46"/>
        <v/>
      </c>
      <c r="F2973" s="2" t="str">
        <f>IF(ISBLANK(A2973),"",IF(ISERROR(VLOOKUP(A2973,'Cadastro-Estoque'!A:G,1,FALSE)),"Produto não cadastrado",VLOOKUP(A2973,'Cadastro-Estoque'!A:G,4,FALSE)))</f>
        <v/>
      </c>
      <c r="G2973" s="2" t="str">
        <f>IF(ISBLANK(A2973),"",IF(ISERROR(VLOOKUP(A2973,'Cadastro-Estoque'!A:G,1,FALSE)),"Produto não cadastrado",VLOOKUP(A2973,'Cadastro-Estoque'!A:G,2,FALSE)))</f>
        <v/>
      </c>
      <c r="H2973" s="2" t="str">
        <f>IF(ISERROR(VLOOKUP(A2973,'Cadastro-Estoque'!A:G,1,FALSE)),"",VLOOKUP(A2973,'Cadastro-Estoque'!A:G,3,FALSE))</f>
        <v/>
      </c>
    </row>
    <row r="2974" spans="5:8" ht="18.75" customHeight="1" x14ac:dyDescent="0.25">
      <c r="E2974" s="2" t="str">
        <f t="shared" si="46"/>
        <v/>
      </c>
      <c r="F2974" s="2" t="str">
        <f>IF(ISBLANK(A2974),"",IF(ISERROR(VLOOKUP(A2974,'Cadastro-Estoque'!A:G,1,FALSE)),"Produto não cadastrado",VLOOKUP(A2974,'Cadastro-Estoque'!A:G,4,FALSE)))</f>
        <v/>
      </c>
      <c r="G2974" s="2" t="str">
        <f>IF(ISBLANK(A2974),"",IF(ISERROR(VLOOKUP(A2974,'Cadastro-Estoque'!A:G,1,FALSE)),"Produto não cadastrado",VLOOKUP(A2974,'Cadastro-Estoque'!A:G,2,FALSE)))</f>
        <v/>
      </c>
      <c r="H2974" s="2" t="str">
        <f>IF(ISERROR(VLOOKUP(A2974,'Cadastro-Estoque'!A:G,1,FALSE)),"",VLOOKUP(A2974,'Cadastro-Estoque'!A:G,3,FALSE))</f>
        <v/>
      </c>
    </row>
    <row r="2975" spans="5:8" ht="18.75" customHeight="1" x14ac:dyDescent="0.25">
      <c r="E2975" s="2" t="str">
        <f t="shared" si="46"/>
        <v/>
      </c>
      <c r="F2975" s="2" t="str">
        <f>IF(ISBLANK(A2975),"",IF(ISERROR(VLOOKUP(A2975,'Cadastro-Estoque'!A:G,1,FALSE)),"Produto não cadastrado",VLOOKUP(A2975,'Cadastro-Estoque'!A:G,4,FALSE)))</f>
        <v/>
      </c>
      <c r="G2975" s="2" t="str">
        <f>IF(ISBLANK(A2975),"",IF(ISERROR(VLOOKUP(A2975,'Cadastro-Estoque'!A:G,1,FALSE)),"Produto não cadastrado",VLOOKUP(A2975,'Cadastro-Estoque'!A:G,2,FALSE)))</f>
        <v/>
      </c>
      <c r="H2975" s="2" t="str">
        <f>IF(ISERROR(VLOOKUP(A2975,'Cadastro-Estoque'!A:G,1,FALSE)),"",VLOOKUP(A2975,'Cadastro-Estoque'!A:G,3,FALSE))</f>
        <v/>
      </c>
    </row>
    <row r="2976" spans="5:8" ht="18.75" customHeight="1" x14ac:dyDescent="0.25">
      <c r="E2976" s="2" t="str">
        <f t="shared" si="46"/>
        <v/>
      </c>
      <c r="F2976" s="2" t="str">
        <f>IF(ISBLANK(A2976),"",IF(ISERROR(VLOOKUP(A2976,'Cadastro-Estoque'!A:G,1,FALSE)),"Produto não cadastrado",VLOOKUP(A2976,'Cadastro-Estoque'!A:G,4,FALSE)))</f>
        <v/>
      </c>
      <c r="G2976" s="2" t="str">
        <f>IF(ISBLANK(A2976),"",IF(ISERROR(VLOOKUP(A2976,'Cadastro-Estoque'!A:G,1,FALSE)),"Produto não cadastrado",VLOOKUP(A2976,'Cadastro-Estoque'!A:G,2,FALSE)))</f>
        <v/>
      </c>
      <c r="H2976" s="2" t="str">
        <f>IF(ISERROR(VLOOKUP(A2976,'Cadastro-Estoque'!A:G,1,FALSE)),"",VLOOKUP(A2976,'Cadastro-Estoque'!A:G,3,FALSE))</f>
        <v/>
      </c>
    </row>
    <row r="2977" spans="5:8" ht="18.75" customHeight="1" x14ac:dyDescent="0.25">
      <c r="E2977" s="2" t="str">
        <f t="shared" si="46"/>
        <v/>
      </c>
      <c r="F2977" s="2" t="str">
        <f>IF(ISBLANK(A2977),"",IF(ISERROR(VLOOKUP(A2977,'Cadastro-Estoque'!A:G,1,FALSE)),"Produto não cadastrado",VLOOKUP(A2977,'Cadastro-Estoque'!A:G,4,FALSE)))</f>
        <v/>
      </c>
      <c r="G2977" s="2" t="str">
        <f>IF(ISBLANK(A2977),"",IF(ISERROR(VLOOKUP(A2977,'Cadastro-Estoque'!A:G,1,FALSE)),"Produto não cadastrado",VLOOKUP(A2977,'Cadastro-Estoque'!A:G,2,FALSE)))</f>
        <v/>
      </c>
      <c r="H2977" s="2" t="str">
        <f>IF(ISERROR(VLOOKUP(A2977,'Cadastro-Estoque'!A:G,1,FALSE)),"",VLOOKUP(A2977,'Cadastro-Estoque'!A:G,3,FALSE))</f>
        <v/>
      </c>
    </row>
    <row r="2978" spans="5:8" ht="18.75" customHeight="1" x14ac:dyDescent="0.25">
      <c r="E2978" s="2" t="str">
        <f t="shared" si="46"/>
        <v/>
      </c>
      <c r="F2978" s="2" t="str">
        <f>IF(ISBLANK(A2978),"",IF(ISERROR(VLOOKUP(A2978,'Cadastro-Estoque'!A:G,1,FALSE)),"Produto não cadastrado",VLOOKUP(A2978,'Cadastro-Estoque'!A:G,4,FALSE)))</f>
        <v/>
      </c>
      <c r="G2978" s="2" t="str">
        <f>IF(ISBLANK(A2978),"",IF(ISERROR(VLOOKUP(A2978,'Cadastro-Estoque'!A:G,1,FALSE)),"Produto não cadastrado",VLOOKUP(A2978,'Cadastro-Estoque'!A:G,2,FALSE)))</f>
        <v/>
      </c>
      <c r="H2978" s="2" t="str">
        <f>IF(ISERROR(VLOOKUP(A2978,'Cadastro-Estoque'!A:G,1,FALSE)),"",VLOOKUP(A2978,'Cadastro-Estoque'!A:G,3,FALSE))</f>
        <v/>
      </c>
    </row>
    <row r="2979" spans="5:8" ht="18.75" customHeight="1" x14ac:dyDescent="0.25">
      <c r="E2979" s="2" t="str">
        <f t="shared" si="46"/>
        <v/>
      </c>
      <c r="F2979" s="2" t="str">
        <f>IF(ISBLANK(A2979),"",IF(ISERROR(VLOOKUP(A2979,'Cadastro-Estoque'!A:G,1,FALSE)),"Produto não cadastrado",VLOOKUP(A2979,'Cadastro-Estoque'!A:G,4,FALSE)))</f>
        <v/>
      </c>
      <c r="G2979" s="2" t="str">
        <f>IF(ISBLANK(A2979),"",IF(ISERROR(VLOOKUP(A2979,'Cadastro-Estoque'!A:G,1,FALSE)),"Produto não cadastrado",VLOOKUP(A2979,'Cadastro-Estoque'!A:G,2,FALSE)))</f>
        <v/>
      </c>
      <c r="H2979" s="2" t="str">
        <f>IF(ISERROR(VLOOKUP(A2979,'Cadastro-Estoque'!A:G,1,FALSE)),"",VLOOKUP(A2979,'Cadastro-Estoque'!A:G,3,FALSE))</f>
        <v/>
      </c>
    </row>
    <row r="2980" spans="5:8" ht="18.75" customHeight="1" x14ac:dyDescent="0.25">
      <c r="E2980" s="2" t="str">
        <f t="shared" si="46"/>
        <v/>
      </c>
      <c r="F2980" s="2" t="str">
        <f>IF(ISBLANK(A2980),"",IF(ISERROR(VLOOKUP(A2980,'Cadastro-Estoque'!A:G,1,FALSE)),"Produto não cadastrado",VLOOKUP(A2980,'Cadastro-Estoque'!A:G,4,FALSE)))</f>
        <v/>
      </c>
      <c r="G2980" s="2" t="str">
        <f>IF(ISBLANK(A2980),"",IF(ISERROR(VLOOKUP(A2980,'Cadastro-Estoque'!A:G,1,FALSE)),"Produto não cadastrado",VLOOKUP(A2980,'Cadastro-Estoque'!A:G,2,FALSE)))</f>
        <v/>
      </c>
      <c r="H2980" s="2" t="str">
        <f>IF(ISERROR(VLOOKUP(A2980,'Cadastro-Estoque'!A:G,1,FALSE)),"",VLOOKUP(A2980,'Cadastro-Estoque'!A:G,3,FALSE))</f>
        <v/>
      </c>
    </row>
    <row r="2981" spans="5:8" ht="18.75" customHeight="1" x14ac:dyDescent="0.25">
      <c r="E2981" s="2" t="str">
        <f t="shared" si="46"/>
        <v/>
      </c>
      <c r="F2981" s="2" t="str">
        <f>IF(ISBLANK(A2981),"",IF(ISERROR(VLOOKUP(A2981,'Cadastro-Estoque'!A:G,1,FALSE)),"Produto não cadastrado",VLOOKUP(A2981,'Cadastro-Estoque'!A:G,4,FALSE)))</f>
        <v/>
      </c>
      <c r="G2981" s="2" t="str">
        <f>IF(ISBLANK(A2981),"",IF(ISERROR(VLOOKUP(A2981,'Cadastro-Estoque'!A:G,1,FALSE)),"Produto não cadastrado",VLOOKUP(A2981,'Cadastro-Estoque'!A:G,2,FALSE)))</f>
        <v/>
      </c>
      <c r="H2981" s="2" t="str">
        <f>IF(ISERROR(VLOOKUP(A2981,'Cadastro-Estoque'!A:G,1,FALSE)),"",VLOOKUP(A2981,'Cadastro-Estoque'!A:G,3,FALSE))</f>
        <v/>
      </c>
    </row>
    <row r="2982" spans="5:8" ht="18.75" customHeight="1" x14ac:dyDescent="0.25">
      <c r="E2982" s="2" t="str">
        <f t="shared" si="46"/>
        <v/>
      </c>
      <c r="F2982" s="2" t="str">
        <f>IF(ISBLANK(A2982),"",IF(ISERROR(VLOOKUP(A2982,'Cadastro-Estoque'!A:G,1,FALSE)),"Produto não cadastrado",VLOOKUP(A2982,'Cadastro-Estoque'!A:G,4,FALSE)))</f>
        <v/>
      </c>
      <c r="G2982" s="2" t="str">
        <f>IF(ISBLANK(A2982),"",IF(ISERROR(VLOOKUP(A2982,'Cadastro-Estoque'!A:G,1,FALSE)),"Produto não cadastrado",VLOOKUP(A2982,'Cadastro-Estoque'!A:G,2,FALSE)))</f>
        <v/>
      </c>
      <c r="H2982" s="2" t="str">
        <f>IF(ISERROR(VLOOKUP(A2982,'Cadastro-Estoque'!A:G,1,FALSE)),"",VLOOKUP(A2982,'Cadastro-Estoque'!A:G,3,FALSE))</f>
        <v/>
      </c>
    </row>
    <row r="2983" spans="5:8" ht="18.75" customHeight="1" x14ac:dyDescent="0.25">
      <c r="E2983" s="2" t="str">
        <f t="shared" si="46"/>
        <v/>
      </c>
      <c r="F2983" s="2" t="str">
        <f>IF(ISBLANK(A2983),"",IF(ISERROR(VLOOKUP(A2983,'Cadastro-Estoque'!A:G,1,FALSE)),"Produto não cadastrado",VLOOKUP(A2983,'Cadastro-Estoque'!A:G,4,FALSE)))</f>
        <v/>
      </c>
      <c r="G2983" s="2" t="str">
        <f>IF(ISBLANK(A2983),"",IF(ISERROR(VLOOKUP(A2983,'Cadastro-Estoque'!A:G,1,FALSE)),"Produto não cadastrado",VLOOKUP(A2983,'Cadastro-Estoque'!A:G,2,FALSE)))</f>
        <v/>
      </c>
      <c r="H2983" s="2" t="str">
        <f>IF(ISERROR(VLOOKUP(A2983,'Cadastro-Estoque'!A:G,1,FALSE)),"",VLOOKUP(A2983,'Cadastro-Estoque'!A:G,3,FALSE))</f>
        <v/>
      </c>
    </row>
    <row r="2984" spans="5:8" ht="18.75" customHeight="1" x14ac:dyDescent="0.25">
      <c r="E2984" s="2" t="str">
        <f t="shared" si="46"/>
        <v/>
      </c>
      <c r="F2984" s="2" t="str">
        <f>IF(ISBLANK(A2984),"",IF(ISERROR(VLOOKUP(A2984,'Cadastro-Estoque'!A:G,1,FALSE)),"Produto não cadastrado",VLOOKUP(A2984,'Cadastro-Estoque'!A:G,4,FALSE)))</f>
        <v/>
      </c>
      <c r="G2984" s="2" t="str">
        <f>IF(ISBLANK(A2984),"",IF(ISERROR(VLOOKUP(A2984,'Cadastro-Estoque'!A:G,1,FALSE)),"Produto não cadastrado",VLOOKUP(A2984,'Cadastro-Estoque'!A:G,2,FALSE)))</f>
        <v/>
      </c>
      <c r="H2984" s="2" t="str">
        <f>IF(ISERROR(VLOOKUP(A2984,'Cadastro-Estoque'!A:G,1,FALSE)),"",VLOOKUP(A2984,'Cadastro-Estoque'!A:G,3,FALSE))</f>
        <v/>
      </c>
    </row>
    <row r="2985" spans="5:8" ht="18.75" customHeight="1" x14ac:dyDescent="0.25">
      <c r="E2985" s="2" t="str">
        <f t="shared" si="46"/>
        <v/>
      </c>
      <c r="F2985" s="2" t="str">
        <f>IF(ISBLANK(A2985),"",IF(ISERROR(VLOOKUP(A2985,'Cadastro-Estoque'!A:G,1,FALSE)),"Produto não cadastrado",VLOOKUP(A2985,'Cadastro-Estoque'!A:G,4,FALSE)))</f>
        <v/>
      </c>
      <c r="G2985" s="2" t="str">
        <f>IF(ISBLANK(A2985),"",IF(ISERROR(VLOOKUP(A2985,'Cadastro-Estoque'!A:G,1,FALSE)),"Produto não cadastrado",VLOOKUP(A2985,'Cadastro-Estoque'!A:G,2,FALSE)))</f>
        <v/>
      </c>
      <c r="H2985" s="2" t="str">
        <f>IF(ISERROR(VLOOKUP(A2985,'Cadastro-Estoque'!A:G,1,FALSE)),"",VLOOKUP(A2985,'Cadastro-Estoque'!A:G,3,FALSE))</f>
        <v/>
      </c>
    </row>
    <row r="2986" spans="5:8" ht="18.75" customHeight="1" x14ac:dyDescent="0.25">
      <c r="E2986" s="2" t="str">
        <f t="shared" si="46"/>
        <v/>
      </c>
      <c r="F2986" s="2" t="str">
        <f>IF(ISBLANK(A2986),"",IF(ISERROR(VLOOKUP(A2986,'Cadastro-Estoque'!A:G,1,FALSE)),"Produto não cadastrado",VLOOKUP(A2986,'Cadastro-Estoque'!A:G,4,FALSE)))</f>
        <v/>
      </c>
      <c r="G2986" s="2" t="str">
        <f>IF(ISBLANK(A2986),"",IF(ISERROR(VLOOKUP(A2986,'Cadastro-Estoque'!A:G,1,FALSE)),"Produto não cadastrado",VLOOKUP(A2986,'Cadastro-Estoque'!A:G,2,FALSE)))</f>
        <v/>
      </c>
      <c r="H2986" s="2" t="str">
        <f>IF(ISERROR(VLOOKUP(A2986,'Cadastro-Estoque'!A:G,1,FALSE)),"",VLOOKUP(A2986,'Cadastro-Estoque'!A:G,3,FALSE))</f>
        <v/>
      </c>
    </row>
    <row r="2987" spans="5:8" ht="18.75" customHeight="1" x14ac:dyDescent="0.25">
      <c r="E2987" s="2" t="str">
        <f t="shared" si="46"/>
        <v/>
      </c>
      <c r="F2987" s="2" t="str">
        <f>IF(ISBLANK(A2987),"",IF(ISERROR(VLOOKUP(A2987,'Cadastro-Estoque'!A:G,1,FALSE)),"Produto não cadastrado",VLOOKUP(A2987,'Cadastro-Estoque'!A:G,4,FALSE)))</f>
        <v/>
      </c>
      <c r="G2987" s="2" t="str">
        <f>IF(ISBLANK(A2987),"",IF(ISERROR(VLOOKUP(A2987,'Cadastro-Estoque'!A:G,1,FALSE)),"Produto não cadastrado",VLOOKUP(A2987,'Cadastro-Estoque'!A:G,2,FALSE)))</f>
        <v/>
      </c>
      <c r="H2987" s="2" t="str">
        <f>IF(ISERROR(VLOOKUP(A2987,'Cadastro-Estoque'!A:G,1,FALSE)),"",VLOOKUP(A2987,'Cadastro-Estoque'!A:G,3,FALSE))</f>
        <v/>
      </c>
    </row>
    <row r="2988" spans="5:8" ht="18.75" customHeight="1" x14ac:dyDescent="0.25">
      <c r="E2988" s="2" t="str">
        <f t="shared" si="46"/>
        <v/>
      </c>
      <c r="F2988" s="2" t="str">
        <f>IF(ISBLANK(A2988),"",IF(ISERROR(VLOOKUP(A2988,'Cadastro-Estoque'!A:G,1,FALSE)),"Produto não cadastrado",VLOOKUP(A2988,'Cadastro-Estoque'!A:G,4,FALSE)))</f>
        <v/>
      </c>
      <c r="G2988" s="2" t="str">
        <f>IF(ISBLANK(A2988),"",IF(ISERROR(VLOOKUP(A2988,'Cadastro-Estoque'!A:G,1,FALSE)),"Produto não cadastrado",VLOOKUP(A2988,'Cadastro-Estoque'!A:G,2,FALSE)))</f>
        <v/>
      </c>
      <c r="H2988" s="2" t="str">
        <f>IF(ISERROR(VLOOKUP(A2988,'Cadastro-Estoque'!A:G,1,FALSE)),"",VLOOKUP(A2988,'Cadastro-Estoque'!A:G,3,FALSE))</f>
        <v/>
      </c>
    </row>
    <row r="2989" spans="5:8" ht="18.75" customHeight="1" x14ac:dyDescent="0.25">
      <c r="E2989" s="2" t="str">
        <f t="shared" si="46"/>
        <v/>
      </c>
      <c r="F2989" s="2" t="str">
        <f>IF(ISBLANK(A2989),"",IF(ISERROR(VLOOKUP(A2989,'Cadastro-Estoque'!A:G,1,FALSE)),"Produto não cadastrado",VLOOKUP(A2989,'Cadastro-Estoque'!A:G,4,FALSE)))</f>
        <v/>
      </c>
      <c r="G2989" s="2" t="str">
        <f>IF(ISBLANK(A2989),"",IF(ISERROR(VLOOKUP(A2989,'Cadastro-Estoque'!A:G,1,FALSE)),"Produto não cadastrado",VLOOKUP(A2989,'Cadastro-Estoque'!A:G,2,FALSE)))</f>
        <v/>
      </c>
      <c r="H2989" s="2" t="str">
        <f>IF(ISERROR(VLOOKUP(A2989,'Cadastro-Estoque'!A:G,1,FALSE)),"",VLOOKUP(A2989,'Cadastro-Estoque'!A:G,3,FALSE))</f>
        <v/>
      </c>
    </row>
    <row r="2990" spans="5:8" ht="18.75" customHeight="1" x14ac:dyDescent="0.25">
      <c r="E2990" s="2" t="str">
        <f t="shared" si="46"/>
        <v/>
      </c>
      <c r="F2990" s="2" t="str">
        <f>IF(ISBLANK(A2990),"",IF(ISERROR(VLOOKUP(A2990,'Cadastro-Estoque'!A:G,1,FALSE)),"Produto não cadastrado",VLOOKUP(A2990,'Cadastro-Estoque'!A:G,4,FALSE)))</f>
        <v/>
      </c>
      <c r="G2990" s="2" t="str">
        <f>IF(ISBLANK(A2990),"",IF(ISERROR(VLOOKUP(A2990,'Cadastro-Estoque'!A:G,1,FALSE)),"Produto não cadastrado",VLOOKUP(A2990,'Cadastro-Estoque'!A:G,2,FALSE)))</f>
        <v/>
      </c>
      <c r="H2990" s="2" t="str">
        <f>IF(ISERROR(VLOOKUP(A2990,'Cadastro-Estoque'!A:G,1,FALSE)),"",VLOOKUP(A2990,'Cadastro-Estoque'!A:G,3,FALSE))</f>
        <v/>
      </c>
    </row>
    <row r="2991" spans="5:8" ht="18.75" customHeight="1" x14ac:dyDescent="0.25">
      <c r="E2991" s="2" t="str">
        <f t="shared" si="46"/>
        <v/>
      </c>
      <c r="F2991" s="2" t="str">
        <f>IF(ISBLANK(A2991),"",IF(ISERROR(VLOOKUP(A2991,'Cadastro-Estoque'!A:G,1,FALSE)),"Produto não cadastrado",VLOOKUP(A2991,'Cadastro-Estoque'!A:G,4,FALSE)))</f>
        <v/>
      </c>
      <c r="G2991" s="2" t="str">
        <f>IF(ISBLANK(A2991),"",IF(ISERROR(VLOOKUP(A2991,'Cadastro-Estoque'!A:G,1,FALSE)),"Produto não cadastrado",VLOOKUP(A2991,'Cadastro-Estoque'!A:G,2,FALSE)))</f>
        <v/>
      </c>
      <c r="H2991" s="2" t="str">
        <f>IF(ISERROR(VLOOKUP(A2991,'Cadastro-Estoque'!A:G,1,FALSE)),"",VLOOKUP(A2991,'Cadastro-Estoque'!A:G,3,FALSE))</f>
        <v/>
      </c>
    </row>
    <row r="2992" spans="5:8" ht="18.75" customHeight="1" x14ac:dyDescent="0.25">
      <c r="E2992" s="2" t="str">
        <f t="shared" si="46"/>
        <v/>
      </c>
      <c r="F2992" s="2" t="str">
        <f>IF(ISBLANK(A2992),"",IF(ISERROR(VLOOKUP(A2992,'Cadastro-Estoque'!A:G,1,FALSE)),"Produto não cadastrado",VLOOKUP(A2992,'Cadastro-Estoque'!A:G,4,FALSE)))</f>
        <v/>
      </c>
      <c r="G2992" s="2" t="str">
        <f>IF(ISBLANK(A2992),"",IF(ISERROR(VLOOKUP(A2992,'Cadastro-Estoque'!A:G,1,FALSE)),"Produto não cadastrado",VLOOKUP(A2992,'Cadastro-Estoque'!A:G,2,FALSE)))</f>
        <v/>
      </c>
      <c r="H2992" s="2" t="str">
        <f>IF(ISERROR(VLOOKUP(A2992,'Cadastro-Estoque'!A:G,1,FALSE)),"",VLOOKUP(A2992,'Cadastro-Estoque'!A:G,3,FALSE))</f>
        <v/>
      </c>
    </row>
    <row r="2993" spans="5:8" ht="18.75" customHeight="1" x14ac:dyDescent="0.25">
      <c r="E2993" s="2" t="str">
        <f t="shared" si="46"/>
        <v/>
      </c>
      <c r="F2993" s="2" t="str">
        <f>IF(ISBLANK(A2993),"",IF(ISERROR(VLOOKUP(A2993,'Cadastro-Estoque'!A:G,1,FALSE)),"Produto não cadastrado",VLOOKUP(A2993,'Cadastro-Estoque'!A:G,4,FALSE)))</f>
        <v/>
      </c>
      <c r="G2993" s="2" t="str">
        <f>IF(ISBLANK(A2993),"",IF(ISERROR(VLOOKUP(A2993,'Cadastro-Estoque'!A:G,1,FALSE)),"Produto não cadastrado",VLOOKUP(A2993,'Cadastro-Estoque'!A:G,2,FALSE)))</f>
        <v/>
      </c>
      <c r="H2993" s="2" t="str">
        <f>IF(ISERROR(VLOOKUP(A2993,'Cadastro-Estoque'!A:G,1,FALSE)),"",VLOOKUP(A2993,'Cadastro-Estoque'!A:G,3,FALSE))</f>
        <v/>
      </c>
    </row>
    <row r="2994" spans="5:8" ht="18.75" customHeight="1" x14ac:dyDescent="0.25">
      <c r="E2994" s="2" t="str">
        <f t="shared" si="46"/>
        <v/>
      </c>
      <c r="F2994" s="2" t="str">
        <f>IF(ISBLANK(A2994),"",IF(ISERROR(VLOOKUP(A2994,'Cadastro-Estoque'!A:G,1,FALSE)),"Produto não cadastrado",VLOOKUP(A2994,'Cadastro-Estoque'!A:G,4,FALSE)))</f>
        <v/>
      </c>
      <c r="G2994" s="2" t="str">
        <f>IF(ISBLANK(A2994),"",IF(ISERROR(VLOOKUP(A2994,'Cadastro-Estoque'!A:G,1,FALSE)),"Produto não cadastrado",VLOOKUP(A2994,'Cadastro-Estoque'!A:G,2,FALSE)))</f>
        <v/>
      </c>
      <c r="H2994" s="2" t="str">
        <f>IF(ISERROR(VLOOKUP(A2994,'Cadastro-Estoque'!A:G,1,FALSE)),"",VLOOKUP(A2994,'Cadastro-Estoque'!A:G,3,FALSE))</f>
        <v/>
      </c>
    </row>
    <row r="2995" spans="5:8" ht="18.75" customHeight="1" x14ac:dyDescent="0.25">
      <c r="E2995" s="2" t="str">
        <f t="shared" si="46"/>
        <v/>
      </c>
      <c r="F2995" s="2" t="str">
        <f>IF(ISBLANK(A2995),"",IF(ISERROR(VLOOKUP(A2995,'Cadastro-Estoque'!A:G,1,FALSE)),"Produto não cadastrado",VLOOKUP(A2995,'Cadastro-Estoque'!A:G,4,FALSE)))</f>
        <v/>
      </c>
      <c r="G2995" s="2" t="str">
        <f>IF(ISBLANK(A2995),"",IF(ISERROR(VLOOKUP(A2995,'Cadastro-Estoque'!A:G,1,FALSE)),"Produto não cadastrado",VLOOKUP(A2995,'Cadastro-Estoque'!A:G,2,FALSE)))</f>
        <v/>
      </c>
      <c r="H2995" s="2" t="str">
        <f>IF(ISERROR(VLOOKUP(A2995,'Cadastro-Estoque'!A:G,1,FALSE)),"",VLOOKUP(A2995,'Cadastro-Estoque'!A:G,3,FALSE))</f>
        <v/>
      </c>
    </row>
    <row r="2996" spans="5:8" ht="18.75" customHeight="1" x14ac:dyDescent="0.25">
      <c r="E2996" s="2" t="str">
        <f t="shared" si="46"/>
        <v/>
      </c>
      <c r="F2996" s="2" t="str">
        <f>IF(ISBLANK(A2996),"",IF(ISERROR(VLOOKUP(A2996,'Cadastro-Estoque'!A:G,1,FALSE)),"Produto não cadastrado",VLOOKUP(A2996,'Cadastro-Estoque'!A:G,4,FALSE)))</f>
        <v/>
      </c>
      <c r="G2996" s="2" t="str">
        <f>IF(ISBLANK(A2996),"",IF(ISERROR(VLOOKUP(A2996,'Cadastro-Estoque'!A:G,1,FALSE)),"Produto não cadastrado",VLOOKUP(A2996,'Cadastro-Estoque'!A:G,2,FALSE)))</f>
        <v/>
      </c>
      <c r="H2996" s="2" t="str">
        <f>IF(ISERROR(VLOOKUP(A2996,'Cadastro-Estoque'!A:G,1,FALSE)),"",VLOOKUP(A2996,'Cadastro-Estoque'!A:G,3,FALSE))</f>
        <v/>
      </c>
    </row>
    <row r="2997" spans="5:8" ht="18.75" customHeight="1" x14ac:dyDescent="0.25">
      <c r="E2997" s="2" t="str">
        <f t="shared" si="46"/>
        <v/>
      </c>
      <c r="F2997" s="2" t="str">
        <f>IF(ISBLANK(A2997),"",IF(ISERROR(VLOOKUP(A2997,'Cadastro-Estoque'!A:G,1,FALSE)),"Produto não cadastrado",VLOOKUP(A2997,'Cadastro-Estoque'!A:G,4,FALSE)))</f>
        <v/>
      </c>
      <c r="G2997" s="2" t="str">
        <f>IF(ISBLANK(A2997),"",IF(ISERROR(VLOOKUP(A2997,'Cadastro-Estoque'!A:G,1,FALSE)),"Produto não cadastrado",VLOOKUP(A2997,'Cadastro-Estoque'!A:G,2,FALSE)))</f>
        <v/>
      </c>
      <c r="H2997" s="2" t="str">
        <f>IF(ISERROR(VLOOKUP(A2997,'Cadastro-Estoque'!A:G,1,FALSE)),"",VLOOKUP(A2997,'Cadastro-Estoque'!A:G,3,FALSE))</f>
        <v/>
      </c>
    </row>
    <row r="2998" spans="5:8" ht="18.75" customHeight="1" x14ac:dyDescent="0.25">
      <c r="E2998" s="2" t="str">
        <f t="shared" si="46"/>
        <v/>
      </c>
      <c r="F2998" s="2" t="str">
        <f>IF(ISBLANK(A2998),"",IF(ISERROR(VLOOKUP(A2998,'Cadastro-Estoque'!A:G,1,FALSE)),"Produto não cadastrado",VLOOKUP(A2998,'Cadastro-Estoque'!A:G,4,FALSE)))</f>
        <v/>
      </c>
      <c r="G2998" s="2" t="str">
        <f>IF(ISBLANK(A2998),"",IF(ISERROR(VLOOKUP(A2998,'Cadastro-Estoque'!A:G,1,FALSE)),"Produto não cadastrado",VLOOKUP(A2998,'Cadastro-Estoque'!A:G,2,FALSE)))</f>
        <v/>
      </c>
      <c r="H2998" s="2" t="str">
        <f>IF(ISERROR(VLOOKUP(A2998,'Cadastro-Estoque'!A:G,1,FALSE)),"",VLOOKUP(A2998,'Cadastro-Estoque'!A:G,3,FALSE))</f>
        <v/>
      </c>
    </row>
    <row r="2999" spans="5:8" ht="18.75" customHeight="1" x14ac:dyDescent="0.25">
      <c r="E2999" s="2" t="str">
        <f t="shared" si="46"/>
        <v/>
      </c>
      <c r="F2999" s="2" t="str">
        <f>IF(ISBLANK(A2999),"",IF(ISERROR(VLOOKUP(A2999,'Cadastro-Estoque'!A:G,1,FALSE)),"Produto não cadastrado",VLOOKUP(A2999,'Cadastro-Estoque'!A:G,4,FALSE)))</f>
        <v/>
      </c>
      <c r="G2999" s="2" t="str">
        <f>IF(ISBLANK(A2999),"",IF(ISERROR(VLOOKUP(A2999,'Cadastro-Estoque'!A:G,1,FALSE)),"Produto não cadastrado",VLOOKUP(A2999,'Cadastro-Estoque'!A:G,2,FALSE)))</f>
        <v/>
      </c>
      <c r="H2999" s="2" t="str">
        <f>IF(ISERROR(VLOOKUP(A2999,'Cadastro-Estoque'!A:G,1,FALSE)),"",VLOOKUP(A2999,'Cadastro-Estoque'!A:G,3,FALSE))</f>
        <v/>
      </c>
    </row>
    <row r="3000" spans="5:8" ht="18.75" customHeight="1" x14ac:dyDescent="0.25">
      <c r="E3000" s="2" t="str">
        <f t="shared" si="46"/>
        <v/>
      </c>
      <c r="F3000" s="2" t="str">
        <f>IF(ISBLANK(A3000),"",IF(ISERROR(VLOOKUP(A3000,'Cadastro-Estoque'!A:G,1,FALSE)),"Produto não cadastrado",VLOOKUP(A3000,'Cadastro-Estoque'!A:G,4,FALSE)))</f>
        <v/>
      </c>
      <c r="G3000" s="2" t="str">
        <f>IF(ISBLANK(A3000),"",IF(ISERROR(VLOOKUP(A3000,'Cadastro-Estoque'!A:G,1,FALSE)),"Produto não cadastrado",VLOOKUP(A3000,'Cadastro-Estoque'!A:G,2,FALSE)))</f>
        <v/>
      </c>
      <c r="H3000" s="2" t="str">
        <f>IF(ISERROR(VLOOKUP(A3000,'Cadastro-Estoque'!A:G,1,FALSE)),"",VLOOKUP(A3000,'Cadastro-Estoque'!A:G,3,FALSE))</f>
        <v/>
      </c>
    </row>
  </sheetData>
  <sheetProtection algorithmName="SHA-512" hashValue="nN7AZnpR+2kiXWBYiV4ozgaZ3f8DWE+ksy/lgd4xQVBOa+9V69W+ntd0rdS7whOhloQ9XfFwP4IBaKrsyW3SRQ==" saltValue="lS5OoTrDKNAkSqHU8pH4GA==" spinCount="100000" sheet="1" objects="1" scenarios="1" autoFilter="0"/>
  <autoFilter ref="A2:H31"/>
  <mergeCells count="2">
    <mergeCell ref="A1:E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4">
    <tabColor rgb="FFFF0000"/>
  </sheetPr>
  <dimension ref="A1:F28"/>
  <sheetViews>
    <sheetView workbookViewId="0">
      <selection activeCell="B15" sqref="B15"/>
    </sheetView>
  </sheetViews>
  <sheetFormatPr defaultRowHeight="15" x14ac:dyDescent="0.25"/>
  <cols>
    <col min="1" max="2" width="25.7109375" customWidth="1"/>
    <col min="3" max="5" width="16.7109375" customWidth="1"/>
    <col min="6" max="6" width="35.7109375" customWidth="1"/>
  </cols>
  <sheetData>
    <row r="1" spans="1:6" ht="30" customHeight="1" x14ac:dyDescent="0.25">
      <c r="A1" s="793" t="s">
        <v>499</v>
      </c>
      <c r="B1" s="794"/>
      <c r="C1" s="794"/>
      <c r="D1" s="794"/>
      <c r="E1" s="794"/>
      <c r="F1" s="794"/>
    </row>
    <row r="2" spans="1:6" ht="15" customHeight="1" x14ac:dyDescent="0.25">
      <c r="A2" s="250"/>
      <c r="B2" s="251"/>
    </row>
    <row r="3" spans="1:6" ht="30" customHeight="1" x14ac:dyDescent="0.25">
      <c r="A3" s="257" t="s">
        <v>147</v>
      </c>
      <c r="B3" s="258" t="s">
        <v>346</v>
      </c>
      <c r="D3" s="259" t="s">
        <v>487</v>
      </c>
      <c r="E3" s="259" t="s">
        <v>505</v>
      </c>
      <c r="F3" s="288" t="s">
        <v>497</v>
      </c>
    </row>
    <row r="4" spans="1:6" ht="21" customHeight="1" x14ac:dyDescent="0.25">
      <c r="A4" s="253" t="s">
        <v>196</v>
      </c>
      <c r="B4" s="254">
        <f>'Peso Fardos'!S4+'Peso Fardos'!S5+'Peso Fardos'!S6+'Peso Fardos'!S7+'Peso Fardos'!S8+'Peso Fardos'!S9+'Peso Fardos'!S10+'Peso Fardos'!S11+'Peso Fardos'!S12+'Peso Fardos'!S125</f>
        <v>0</v>
      </c>
      <c r="D4" s="267" t="str">
        <f>'PRODUTOS A PRODUZIR'!A3</f>
        <v>060-12x200</v>
      </c>
      <c r="E4" s="252">
        <f>'PRODUTOS A PRODUZIR'!C3</f>
        <v>1064</v>
      </c>
      <c r="F4" s="3" t="str">
        <f>'PRODUTOS A PRODUZIR'!G3</f>
        <v>AMIDO FRITZ E FRIDA 12 X 200</v>
      </c>
    </row>
    <row r="5" spans="1:6" ht="21" customHeight="1" x14ac:dyDescent="0.25">
      <c r="A5" s="253" t="s">
        <v>197</v>
      </c>
      <c r="B5" s="254">
        <f>'Peso Fardos'!S14+'Peso Fardos'!S15+'Peso Fardos'!S16+'Peso Fardos'!S18+'Peso Fardos'!S19+'Peso Fardos'!S20+'Peso Fardos'!S21+'Peso Fardos'!S25+'Peso Fardos'!S26+'Peso Fardos'!S27+'Peso Fardos'!S112+'Peso Fardos'!S121+'Peso Fardos'!S28</f>
        <v>33660</v>
      </c>
      <c r="D5" s="267" t="str">
        <f>'PRODUTOS A PRODUZIR'!A4</f>
        <v>060-12x500</v>
      </c>
      <c r="E5" s="252">
        <f>'PRODUTOS A PRODUZIR'!C4</f>
        <v>1092</v>
      </c>
      <c r="F5" s="3" t="str">
        <f>'PRODUTOS A PRODUZIR'!G4</f>
        <v>AMIDO FRITZ E FRIDA 12 X 500</v>
      </c>
    </row>
    <row r="6" spans="1:6" ht="21" customHeight="1" x14ac:dyDescent="0.25">
      <c r="A6" s="253" t="s">
        <v>198</v>
      </c>
      <c r="B6" s="254">
        <f>'Peso Fardos'!S33+'Peso Fardos'!S34+'Peso Fardos'!S35+'Peso Fardos'!S36+'Peso Fardos'!S37+'Peso Fardos'!S40+'Peso Fardos'!S41+'Peso Fardos'!S42+'Peso Fardos'!S123</f>
        <v>0</v>
      </c>
      <c r="D6" s="267" t="str">
        <f>'PRODUTOS A PRODUZIR'!A5</f>
        <v>059-12x1</v>
      </c>
      <c r="E6" s="252">
        <f>'PRODUTOS A PRODUZIR'!C5</f>
        <v>840</v>
      </c>
      <c r="F6" s="3" t="str">
        <f>'PRODUTOS A PRODUZIR'!G5</f>
        <v>AMIDO FRITZ E FRIDA 12 X 1</v>
      </c>
    </row>
    <row r="7" spans="1:6" ht="21" customHeight="1" x14ac:dyDescent="0.25">
      <c r="A7" s="253" t="s">
        <v>199</v>
      </c>
      <c r="B7" s="254">
        <f>'Peso Fardos'!S51+'Peso Fardos'!S52+'Peso Fardos'!S124</f>
        <v>0</v>
      </c>
      <c r="D7" s="267" t="str">
        <f>'PRODUTOS A PRODUZIR'!A6</f>
        <v>097-105X100</v>
      </c>
      <c r="E7" s="252">
        <f>'PRODUTOS A PRODUZIR'!C6</f>
        <v>144</v>
      </c>
      <c r="F7" s="3" t="str">
        <f>'PRODUTOS A PRODUZIR'!G6</f>
        <v>COLORÍFICO FRITZ E FRIDA 105X100 G</v>
      </c>
    </row>
    <row r="8" spans="1:6" ht="21" customHeight="1" x14ac:dyDescent="0.25">
      <c r="A8" s="253" t="s">
        <v>506</v>
      </c>
      <c r="B8" s="254">
        <f>'Peso Fardos'!S54+'Peso Fardos'!S55+'Peso Fardos'!S56+'Peso Fardos'!S57+'Peso Fardos'!S58+'Peso Fardos'!S59+'Peso Fardos'!S60+'Peso Fardos'!S61+'Peso Fardos'!S114+'Peso Fardos'!S119+'Peso Fardos'!S120</f>
        <v>0</v>
      </c>
      <c r="D8" s="267" t="str">
        <f>'PRODUTOS A PRODUZIR'!A7</f>
        <v>052-12X500</v>
      </c>
      <c r="E8" s="252">
        <f>'PRODUTOS A PRODUZIR'!C7</f>
        <v>5610</v>
      </c>
      <c r="F8" s="3" t="str">
        <f>'PRODUTOS A PRODUZIR'!G7</f>
        <v>POLENTA FRITZ E FRIDA 12 X 500</v>
      </c>
    </row>
    <row r="9" spans="1:6" ht="21" customHeight="1" x14ac:dyDescent="0.25">
      <c r="A9" s="253" t="s">
        <v>503</v>
      </c>
      <c r="B9" s="254">
        <f>'Peso Fardos'!S63+'Peso Fardos'!S64+'Peso Fardos'!S66+'Peso Fardos'!S67+'Peso Fardos'!S116</f>
        <v>0</v>
      </c>
      <c r="D9" s="267" t="str">
        <f>'PRODUTOS A PRODUZIR'!A8</f>
        <v>227-20x500</v>
      </c>
      <c r="E9" s="252">
        <f>'PRODUTOS A PRODUZIR'!C8</f>
        <v>3024</v>
      </c>
      <c r="F9" s="3" t="str">
        <f>'PRODUTOS A PRODUZIR'!G8</f>
        <v>FLOCÃO MILHO FRITZ E FRIDA 20 X 500</v>
      </c>
    </row>
    <row r="10" spans="1:6" ht="21" customHeight="1" x14ac:dyDescent="0.25">
      <c r="A10" s="253" t="s">
        <v>502</v>
      </c>
      <c r="B10" s="254">
        <f>'Peso Fardos'!S69+'Peso Fardos'!S70+'Peso Fardos'!S71+'Peso Fardos'!S72+'Peso Fardos'!S118</f>
        <v>0</v>
      </c>
      <c r="D10" s="267">
        <f>'PRODUTOS A PRODUZIR'!A9</f>
        <v>0</v>
      </c>
      <c r="E10" s="252">
        <f>'PRODUTOS A PRODUZIR'!C9</f>
        <v>0</v>
      </c>
      <c r="F10" s="3" t="str">
        <f>'PRODUTOS A PRODUZIR'!G9</f>
        <v/>
      </c>
    </row>
    <row r="11" spans="1:6" ht="21" customHeight="1" x14ac:dyDescent="0.25">
      <c r="A11" s="253" t="s">
        <v>350</v>
      </c>
      <c r="B11" s="254">
        <f>'Peso Fardos'!S81+'Peso Fardos'!S82+'Peso Fardos'!S83+'Peso Fardos'!S85+'Peso Fardos'!S108</f>
        <v>1512</v>
      </c>
      <c r="D11" s="267" t="str">
        <f>'PRODUTOS A PRODUZIR'!A10</f>
        <v>080-12x200</v>
      </c>
      <c r="E11" s="252">
        <f>'PRODUTOS A PRODUZIR'!C10</f>
        <v>0</v>
      </c>
      <c r="F11" s="3" t="str">
        <f>'PRODUTOS A PRODUZIR'!G10</f>
        <v>AMIDO CBS 12 X 200 G</v>
      </c>
    </row>
    <row r="12" spans="1:6" ht="21" customHeight="1" x14ac:dyDescent="0.25">
      <c r="A12" s="253" t="s">
        <v>446</v>
      </c>
      <c r="B12" s="254">
        <f>'Peso Fardos'!S74+'Peso Fardos'!S106</f>
        <v>0</v>
      </c>
      <c r="D12" s="267" t="str">
        <f>'PRODUTOS A PRODUZIR'!A11</f>
        <v>080-12x500</v>
      </c>
      <c r="E12" s="252">
        <f>'PRODUTOS A PRODUZIR'!C11</f>
        <v>0</v>
      </c>
      <c r="F12" s="3" t="str">
        <f>'PRODUTOS A PRODUZIR'!G11</f>
        <v>AMIDO CBS 12 X 500 G</v>
      </c>
    </row>
    <row r="13" spans="1:6" ht="21" customHeight="1" x14ac:dyDescent="0.25">
      <c r="A13" s="253" t="s">
        <v>447</v>
      </c>
      <c r="B13" s="254">
        <f>'Peso Fardos'!S75+'Peso Fardos'!S77+'Peso Fardos'!S109</f>
        <v>0</v>
      </c>
      <c r="D13" s="267" t="str">
        <f>'PRODUTOS A PRODUZIR'!A12</f>
        <v>039-12x500</v>
      </c>
      <c r="E13" s="252">
        <f>'PRODUTOS A PRODUZIR'!C12</f>
        <v>0</v>
      </c>
      <c r="F13" s="3" t="str">
        <f>'PRODUTOS A PRODUZIR'!G12</f>
        <v>POLENTA CBS 12 X 500</v>
      </c>
    </row>
    <row r="14" spans="1:6" ht="21" customHeight="1" x14ac:dyDescent="0.25">
      <c r="A14" s="253" t="s">
        <v>448</v>
      </c>
      <c r="B14" s="254">
        <f>'Peso Fardos'!S76</f>
        <v>0</v>
      </c>
      <c r="D14" s="267">
        <f>'PRODUTOS A PRODUZIR'!A13</f>
        <v>0</v>
      </c>
      <c r="E14" s="252">
        <f>'PRODUTOS A PRODUZIR'!C13</f>
        <v>0</v>
      </c>
      <c r="F14" s="3" t="str">
        <f>'PRODUTOS A PRODUZIR'!G13</f>
        <v/>
      </c>
    </row>
    <row r="15" spans="1:6" ht="21" customHeight="1" x14ac:dyDescent="0.25">
      <c r="A15" s="253" t="s">
        <v>351</v>
      </c>
      <c r="B15" s="254">
        <f>'Peso Fardos'!S87+'Peso Fardos'!S88+'Peso Fardos'!S89+'Peso Fardos'!S90+'Peso Fardos'!S91+'Peso Fardos'!S92+'Peso Fardos'!S93+'Peso Fardos'!S94+'Peso Fardos'!S95+'Peso Fardos'!S96+'Peso Fardos'!S97+'Peso Fardos'!S98+'Peso Fardos'!S99+'Peso Fardos'!S100+'Peso Fardos'!S101+'Peso Fardos'!S102+'Peso Fardos'!S103</f>
        <v>19185.599999999999</v>
      </c>
      <c r="D15" s="267" t="str">
        <f>'PRODUTOS A PRODUZIR'!A14</f>
        <v>027-12x200</v>
      </c>
      <c r="E15" s="252">
        <f>'PRODUTOS A PRODUZIR'!C14</f>
        <v>0</v>
      </c>
      <c r="F15" s="3" t="str">
        <f>'PRODUTOS A PRODUZIR'!G14</f>
        <v>AMIDO NUTRIVITA 12 X 200</v>
      </c>
    </row>
    <row r="16" spans="1:6" ht="21" customHeight="1" x14ac:dyDescent="0.25">
      <c r="D16" s="267" t="str">
        <f>'PRODUTOS A PRODUZIR'!A15</f>
        <v>027-12x500</v>
      </c>
      <c r="E16" s="252">
        <f>'PRODUTOS A PRODUZIR'!C15</f>
        <v>0</v>
      </c>
      <c r="F16" s="3" t="str">
        <f>'PRODUTOS A PRODUZIR'!G15</f>
        <v>AMIDO NUTRIVITA 12 X 500</v>
      </c>
    </row>
    <row r="17" spans="1:6" ht="21" customHeight="1" x14ac:dyDescent="0.25">
      <c r="A17" s="791" t="s">
        <v>482</v>
      </c>
      <c r="B17" s="792"/>
      <c r="D17" s="267" t="str">
        <f>'PRODUTOS A PRODUZIR'!A16</f>
        <v>070-12x1</v>
      </c>
      <c r="E17" s="252">
        <f>'PRODUTOS A PRODUZIR'!C16</f>
        <v>0</v>
      </c>
      <c r="F17" s="3" t="str">
        <f>'PRODUTOS A PRODUZIR'!G16</f>
        <v>AMIDO NUTRIVITA 12 X 1</v>
      </c>
    </row>
    <row r="18" spans="1:6" ht="21" customHeight="1" x14ac:dyDescent="0.25">
      <c r="A18" s="253" t="s">
        <v>352</v>
      </c>
      <c r="B18" s="254">
        <f>B4+B5+B6+B12+B13</f>
        <v>33660</v>
      </c>
      <c r="D18" s="267">
        <f>'PRODUTOS A PRODUZIR'!A17</f>
        <v>0</v>
      </c>
      <c r="E18" s="252">
        <f>'PRODUTOS A PRODUZIR'!C17</f>
        <v>0</v>
      </c>
      <c r="F18" s="3" t="str">
        <f>'PRODUTOS A PRODUZIR'!G17</f>
        <v/>
      </c>
    </row>
    <row r="19" spans="1:6" ht="21" customHeight="1" x14ac:dyDescent="0.25">
      <c r="A19" s="253" t="s">
        <v>465</v>
      </c>
      <c r="B19" s="254">
        <f>B8+B9+B10+B11</f>
        <v>1512</v>
      </c>
      <c r="C19" s="249"/>
      <c r="D19" s="267">
        <f>'PRODUTOS A PRODUZIR'!A18</f>
        <v>0</v>
      </c>
      <c r="E19" s="252">
        <f>'PRODUTOS A PRODUZIR'!C18</f>
        <v>0</v>
      </c>
      <c r="F19" s="3" t="str">
        <f>'PRODUTOS A PRODUZIR'!G18</f>
        <v/>
      </c>
    </row>
    <row r="20" spans="1:6" ht="21" customHeight="1" x14ac:dyDescent="0.25">
      <c r="A20" s="253" t="s">
        <v>353</v>
      </c>
      <c r="B20" s="254">
        <f>B7</f>
        <v>0</v>
      </c>
      <c r="D20" s="267">
        <f>'PRODUTOS A PRODUZIR'!A19</f>
        <v>0</v>
      </c>
      <c r="E20" s="252">
        <f>'PRODUTOS A PRODUZIR'!C19</f>
        <v>0</v>
      </c>
      <c r="F20" s="3" t="str">
        <f>'PRODUTOS A PRODUZIR'!G19</f>
        <v/>
      </c>
    </row>
    <row r="21" spans="1:6" ht="21" customHeight="1" x14ac:dyDescent="0.25">
      <c r="D21" s="267">
        <f>'PRODUTOS A PRODUZIR'!A20</f>
        <v>0</v>
      </c>
      <c r="E21" s="252">
        <f>'PRODUTOS A PRODUZIR'!C20</f>
        <v>0</v>
      </c>
      <c r="F21" s="3" t="str">
        <f>'PRODUTOS A PRODUZIR'!G20</f>
        <v/>
      </c>
    </row>
    <row r="22" spans="1:6" ht="21" customHeight="1" x14ac:dyDescent="0.25">
      <c r="D22" s="267">
        <f>'PRODUTOS A PRODUZIR'!A21</f>
        <v>0</v>
      </c>
      <c r="E22" s="252">
        <f>'PRODUTOS A PRODUZIR'!C21</f>
        <v>0</v>
      </c>
      <c r="F22" s="3" t="str">
        <f>'PRODUTOS A PRODUZIR'!G21</f>
        <v/>
      </c>
    </row>
    <row r="23" spans="1:6" ht="21" customHeight="1" x14ac:dyDescent="0.25">
      <c r="D23" s="267">
        <f>'PRODUTOS A PRODUZIR'!A22</f>
        <v>0</v>
      </c>
      <c r="E23" s="252">
        <f>'PRODUTOS A PRODUZIR'!C22</f>
        <v>0</v>
      </c>
      <c r="F23" s="3" t="str">
        <f>'PRODUTOS A PRODUZIR'!G22</f>
        <v/>
      </c>
    </row>
    <row r="24" spans="1:6" ht="21" customHeight="1" x14ac:dyDescent="0.25">
      <c r="D24" s="267">
        <f>'PRODUTOS A PRODUZIR'!A23</f>
        <v>0</v>
      </c>
      <c r="E24" s="252">
        <f>'PRODUTOS A PRODUZIR'!C23</f>
        <v>0</v>
      </c>
      <c r="F24" s="3" t="str">
        <f>'PRODUTOS A PRODUZIR'!G23</f>
        <v/>
      </c>
    </row>
    <row r="25" spans="1:6" ht="21" customHeight="1" x14ac:dyDescent="0.25">
      <c r="D25" s="267">
        <f>'PRODUTOS A PRODUZIR'!A24</f>
        <v>0</v>
      </c>
      <c r="E25" s="252">
        <f>'PRODUTOS A PRODUZIR'!C24</f>
        <v>0</v>
      </c>
      <c r="F25" s="3" t="str">
        <f>'PRODUTOS A PRODUZIR'!G24</f>
        <v/>
      </c>
    </row>
    <row r="26" spans="1:6" ht="21" customHeight="1" x14ac:dyDescent="0.25"/>
    <row r="27" spans="1:6" ht="21" customHeight="1" x14ac:dyDescent="0.25"/>
    <row r="28" spans="1:6" ht="21" customHeight="1" x14ac:dyDescent="0.25"/>
  </sheetData>
  <sheetProtection algorithmName="SHA-512" hashValue="joAokDAcgue95qSebiHafDCTLHuoxhtJalUjxYyL/8NXwKZTw347GgRtJ5j2w7TVxj2iE3Bb+ycmfYMqP4Owjg==" saltValue="qKcIUPE4GTJ4PS94uafitQ==" spinCount="100000" sheet="1" objects="1" scenarios="1"/>
  <mergeCells count="2">
    <mergeCell ref="A17:B17"/>
    <mergeCell ref="A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/>
  <dimension ref="A1:G180"/>
  <sheetViews>
    <sheetView showWhiteSpace="0" zoomScale="70" zoomScaleNormal="70" workbookViewId="0">
      <selection activeCell="B60" sqref="B60"/>
    </sheetView>
  </sheetViews>
  <sheetFormatPr defaultRowHeight="12.75" x14ac:dyDescent="0.2"/>
  <cols>
    <col min="1" max="1" width="73.28515625" style="241" customWidth="1"/>
    <col min="2" max="2" width="11.28515625" style="241" bestFit="1" customWidth="1"/>
    <col min="3" max="3" width="12.42578125" style="241" bestFit="1" customWidth="1"/>
    <col min="4" max="4" width="69.85546875" style="241" bestFit="1" customWidth="1"/>
    <col min="5" max="5" width="11.5703125" style="241" bestFit="1" customWidth="1"/>
    <col min="6" max="6" width="12.42578125" style="241" bestFit="1" customWidth="1"/>
    <col min="7" max="7" width="11.7109375" style="321" customWidth="1"/>
    <col min="8" max="16384" width="9.140625" style="241"/>
  </cols>
  <sheetData>
    <row r="1" spans="1:6" ht="13.5" customHeight="1" thickBot="1" x14ac:dyDescent="0.3">
      <c r="A1" s="234" t="s">
        <v>469</v>
      </c>
      <c r="B1" s="235" t="s">
        <v>845</v>
      </c>
      <c r="C1" s="235"/>
      <c r="D1" s="236"/>
      <c r="E1" s="237"/>
      <c r="F1" s="238"/>
    </row>
    <row r="2" spans="1:6" ht="31.5" customHeight="1" x14ac:dyDescent="0.2">
      <c r="A2" s="295"/>
      <c r="B2" s="296"/>
      <c r="C2" s="297" t="s">
        <v>470</v>
      </c>
      <c r="D2" s="298"/>
      <c r="E2" s="299"/>
      <c r="F2" s="300" t="s">
        <v>470</v>
      </c>
    </row>
    <row r="3" spans="1:6" ht="13.5" customHeight="1" x14ac:dyDescent="0.2">
      <c r="A3" s="301" t="s">
        <v>519</v>
      </c>
      <c r="B3" s="240">
        <v>0</v>
      </c>
      <c r="C3" s="240"/>
      <c r="D3" s="239" t="s">
        <v>610</v>
      </c>
      <c r="E3" s="240">
        <v>450</v>
      </c>
      <c r="F3" s="302">
        <v>0</v>
      </c>
    </row>
    <row r="4" spans="1:6" ht="14.25" customHeight="1" x14ac:dyDescent="0.2">
      <c r="A4" s="301" t="s">
        <v>520</v>
      </c>
      <c r="B4" s="240">
        <v>14630</v>
      </c>
      <c r="C4" s="240">
        <v>0</v>
      </c>
      <c r="D4" s="239" t="s">
        <v>612</v>
      </c>
      <c r="E4" s="240">
        <v>0</v>
      </c>
      <c r="F4" s="302">
        <v>0</v>
      </c>
    </row>
    <row r="5" spans="1:6" ht="14.25" customHeight="1" x14ac:dyDescent="0.2">
      <c r="A5" s="301" t="s">
        <v>522</v>
      </c>
      <c r="B5" s="240">
        <v>977</v>
      </c>
      <c r="C5" s="240"/>
      <c r="D5" s="239" t="s">
        <v>521</v>
      </c>
      <c r="E5" s="240">
        <v>367</v>
      </c>
      <c r="F5" s="302">
        <v>0</v>
      </c>
    </row>
    <row r="6" spans="1:6" ht="14.25" customHeight="1" x14ac:dyDescent="0.2">
      <c r="A6" s="301" t="s">
        <v>524</v>
      </c>
      <c r="B6" s="240">
        <v>0</v>
      </c>
      <c r="C6" s="240"/>
      <c r="D6" s="239" t="s">
        <v>523</v>
      </c>
      <c r="E6" s="240">
        <v>0</v>
      </c>
      <c r="F6" s="302"/>
    </row>
    <row r="7" spans="1:6" ht="14.25" customHeight="1" x14ac:dyDescent="0.2">
      <c r="A7" s="301" t="s">
        <v>526</v>
      </c>
      <c r="B7" s="240">
        <v>0</v>
      </c>
      <c r="C7" s="240"/>
      <c r="D7" s="239" t="s">
        <v>525</v>
      </c>
      <c r="E7" s="240">
        <v>459</v>
      </c>
      <c r="F7" s="302">
        <v>0</v>
      </c>
    </row>
    <row r="8" spans="1:6" ht="14.25" customHeight="1" x14ac:dyDescent="0.2">
      <c r="A8" s="301" t="s">
        <v>528</v>
      </c>
      <c r="B8" s="240">
        <v>0</v>
      </c>
      <c r="C8" s="240"/>
      <c r="D8" s="239" t="s">
        <v>527</v>
      </c>
      <c r="E8" s="240">
        <v>0</v>
      </c>
      <c r="F8" s="302"/>
    </row>
    <row r="9" spans="1:6" ht="14.25" customHeight="1" x14ac:dyDescent="0.2">
      <c r="A9" s="301" t="s">
        <v>530</v>
      </c>
      <c r="B9" s="240">
        <v>0</v>
      </c>
      <c r="C9" s="240"/>
      <c r="D9" s="239" t="s">
        <v>529</v>
      </c>
      <c r="E9" s="240">
        <v>0</v>
      </c>
      <c r="F9" s="302"/>
    </row>
    <row r="10" spans="1:6" ht="14.25" customHeight="1" x14ac:dyDescent="0.2">
      <c r="A10" s="301" t="s">
        <v>532</v>
      </c>
      <c r="B10" s="240">
        <v>2</v>
      </c>
      <c r="C10" s="240">
        <v>0</v>
      </c>
      <c r="D10" s="239" t="s">
        <v>531</v>
      </c>
      <c r="E10" s="240">
        <v>0</v>
      </c>
      <c r="F10" s="302">
        <v>0</v>
      </c>
    </row>
    <row r="11" spans="1:6" ht="14.25" customHeight="1" x14ac:dyDescent="0.2">
      <c r="A11" s="301" t="s">
        <v>534</v>
      </c>
      <c r="B11" s="240">
        <v>436</v>
      </c>
      <c r="C11" s="240">
        <v>0</v>
      </c>
      <c r="D11" s="239" t="s">
        <v>533</v>
      </c>
      <c r="E11" s="240">
        <v>0</v>
      </c>
      <c r="F11" s="302"/>
    </row>
    <row r="12" spans="1:6" ht="14.25" customHeight="1" x14ac:dyDescent="0.2">
      <c r="A12" s="301" t="s">
        <v>660</v>
      </c>
      <c r="B12" s="240">
        <v>0</v>
      </c>
      <c r="C12" s="240"/>
      <c r="D12" s="239" t="s">
        <v>535</v>
      </c>
      <c r="E12" s="240">
        <v>0</v>
      </c>
      <c r="F12" s="302"/>
    </row>
    <row r="13" spans="1:6" ht="14.25" customHeight="1" x14ac:dyDescent="0.2">
      <c r="A13" s="301" t="s">
        <v>537</v>
      </c>
      <c r="B13" s="240">
        <v>0</v>
      </c>
      <c r="C13" s="240">
        <v>0</v>
      </c>
      <c r="D13" s="239" t="s">
        <v>536</v>
      </c>
      <c r="E13" s="240">
        <v>0</v>
      </c>
      <c r="F13" s="302"/>
    </row>
    <row r="14" spans="1:6" ht="14.25" customHeight="1" x14ac:dyDescent="0.2">
      <c r="A14" s="301" t="s">
        <v>846</v>
      </c>
      <c r="B14" s="240">
        <v>0</v>
      </c>
      <c r="C14" s="240">
        <v>0</v>
      </c>
      <c r="D14" s="239" t="s">
        <v>538</v>
      </c>
      <c r="E14" s="240">
        <v>0</v>
      </c>
      <c r="F14" s="302"/>
    </row>
    <row r="15" spans="1:6" ht="14.25" customHeight="1" x14ac:dyDescent="0.2">
      <c r="A15" s="301" t="s">
        <v>539</v>
      </c>
      <c r="B15" s="240">
        <v>42</v>
      </c>
      <c r="C15" s="240">
        <v>0</v>
      </c>
      <c r="D15" s="239" t="s">
        <v>540</v>
      </c>
      <c r="E15" s="240">
        <v>0</v>
      </c>
      <c r="F15" s="302"/>
    </row>
    <row r="16" spans="1:6" ht="14.25" customHeight="1" x14ac:dyDescent="0.2">
      <c r="A16" s="301" t="s">
        <v>847</v>
      </c>
      <c r="B16" s="240">
        <v>2</v>
      </c>
      <c r="C16" s="240">
        <v>0</v>
      </c>
      <c r="D16" s="239" t="s">
        <v>542</v>
      </c>
      <c r="E16" s="240">
        <v>79</v>
      </c>
      <c r="F16" s="302">
        <v>0</v>
      </c>
    </row>
    <row r="17" spans="1:6" ht="14.25" customHeight="1" x14ac:dyDescent="0.2">
      <c r="A17" s="301" t="s">
        <v>541</v>
      </c>
      <c r="B17" s="240">
        <v>0</v>
      </c>
      <c r="C17" s="240">
        <v>0</v>
      </c>
      <c r="D17" s="239" t="s">
        <v>544</v>
      </c>
      <c r="E17" s="240">
        <v>342</v>
      </c>
      <c r="F17" s="302">
        <v>0</v>
      </c>
    </row>
    <row r="18" spans="1:6" ht="14.25" customHeight="1" x14ac:dyDescent="0.2">
      <c r="A18" s="301" t="s">
        <v>543</v>
      </c>
      <c r="B18" s="240">
        <v>0</v>
      </c>
      <c r="C18" s="240">
        <v>0</v>
      </c>
      <c r="D18" s="239" t="s">
        <v>546</v>
      </c>
      <c r="E18" s="240">
        <v>0</v>
      </c>
      <c r="F18" s="302"/>
    </row>
    <row r="19" spans="1:6" ht="14.25" customHeight="1" x14ac:dyDescent="0.2">
      <c r="A19" s="301" t="s">
        <v>545</v>
      </c>
      <c r="B19" s="240">
        <v>0</v>
      </c>
      <c r="C19" s="240">
        <v>0</v>
      </c>
      <c r="D19" s="239" t="s">
        <v>548</v>
      </c>
      <c r="E19" s="240">
        <v>0</v>
      </c>
      <c r="F19" s="302"/>
    </row>
    <row r="20" spans="1:6" ht="14.25" customHeight="1" x14ac:dyDescent="0.2">
      <c r="A20" s="301" t="s">
        <v>651</v>
      </c>
      <c r="B20" s="240">
        <v>0</v>
      </c>
      <c r="C20" s="240">
        <v>0</v>
      </c>
      <c r="D20" s="239" t="s">
        <v>550</v>
      </c>
      <c r="E20" s="240">
        <v>0</v>
      </c>
      <c r="F20" s="302"/>
    </row>
    <row r="21" spans="1:6" ht="14.25" customHeight="1" x14ac:dyDescent="0.2">
      <c r="A21" s="301" t="s">
        <v>547</v>
      </c>
      <c r="B21" s="240">
        <v>0</v>
      </c>
      <c r="C21" s="240">
        <v>0</v>
      </c>
      <c r="D21" s="239" t="s">
        <v>552</v>
      </c>
      <c r="E21" s="240">
        <v>0</v>
      </c>
      <c r="F21" s="302"/>
    </row>
    <row r="22" spans="1:6" ht="14.25" customHeight="1" x14ac:dyDescent="0.2">
      <c r="A22" s="301" t="s">
        <v>549</v>
      </c>
      <c r="B22" s="240">
        <v>0</v>
      </c>
      <c r="C22" s="240">
        <v>0</v>
      </c>
      <c r="D22" s="239" t="s">
        <v>554</v>
      </c>
      <c r="E22" s="240">
        <v>0</v>
      </c>
      <c r="F22" s="302"/>
    </row>
    <row r="23" spans="1:6" ht="14.25" customHeight="1" x14ac:dyDescent="0.2">
      <c r="A23" s="301" t="s">
        <v>551</v>
      </c>
      <c r="B23" s="240">
        <v>0</v>
      </c>
      <c r="C23" s="240">
        <v>0</v>
      </c>
      <c r="D23" s="239" t="s">
        <v>556</v>
      </c>
      <c r="E23" s="240">
        <v>0</v>
      </c>
      <c r="F23" s="302"/>
    </row>
    <row r="24" spans="1:6" ht="14.25" customHeight="1" x14ac:dyDescent="0.2">
      <c r="A24" s="301" t="s">
        <v>661</v>
      </c>
      <c r="B24" s="240">
        <v>0</v>
      </c>
      <c r="C24" s="240"/>
      <c r="D24" s="239" t="s">
        <v>558</v>
      </c>
      <c r="E24" s="240">
        <v>0</v>
      </c>
      <c r="F24" s="302"/>
    </row>
    <row r="25" spans="1:6" ht="14.25" customHeight="1" x14ac:dyDescent="0.2">
      <c r="A25" s="301" t="s">
        <v>553</v>
      </c>
      <c r="B25" s="240">
        <v>0</v>
      </c>
      <c r="C25" s="240">
        <v>0</v>
      </c>
      <c r="D25" s="239" t="s">
        <v>560</v>
      </c>
      <c r="E25" s="240">
        <v>0</v>
      </c>
      <c r="F25" s="302"/>
    </row>
    <row r="26" spans="1:6" ht="14.25" customHeight="1" x14ac:dyDescent="0.2">
      <c r="A26" s="301" t="s">
        <v>555</v>
      </c>
      <c r="B26" s="240">
        <v>0</v>
      </c>
      <c r="C26" s="240"/>
      <c r="D26" s="239" t="s">
        <v>561</v>
      </c>
      <c r="E26" s="240">
        <v>0</v>
      </c>
      <c r="F26" s="302">
        <v>0</v>
      </c>
    </row>
    <row r="27" spans="1:6" ht="14.25" customHeight="1" x14ac:dyDescent="0.2">
      <c r="A27" s="301" t="s">
        <v>557</v>
      </c>
      <c r="B27" s="240">
        <v>1</v>
      </c>
      <c r="C27" s="240">
        <v>0</v>
      </c>
      <c r="D27" s="239" t="s">
        <v>562</v>
      </c>
      <c r="E27" s="240">
        <v>0</v>
      </c>
      <c r="F27" s="302"/>
    </row>
    <row r="28" spans="1:6" ht="14.25" customHeight="1" x14ac:dyDescent="0.2">
      <c r="A28" s="301" t="s">
        <v>559</v>
      </c>
      <c r="B28" s="240">
        <v>665</v>
      </c>
      <c r="C28" s="240">
        <v>0</v>
      </c>
      <c r="D28" s="239" t="s">
        <v>563</v>
      </c>
      <c r="E28" s="240">
        <v>0</v>
      </c>
      <c r="F28" s="302"/>
    </row>
    <row r="29" spans="1:6" ht="14.25" customHeight="1" x14ac:dyDescent="0.2">
      <c r="A29" s="301" t="s">
        <v>848</v>
      </c>
      <c r="B29" s="240">
        <v>0</v>
      </c>
      <c r="C29" s="240">
        <v>0</v>
      </c>
      <c r="D29" s="239" t="s">
        <v>564</v>
      </c>
      <c r="E29" s="240">
        <v>0</v>
      </c>
      <c r="F29" s="302">
        <v>0</v>
      </c>
    </row>
    <row r="30" spans="1:6" ht="14.25" customHeight="1" x14ac:dyDescent="0.2">
      <c r="A30" s="301" t="s">
        <v>849</v>
      </c>
      <c r="B30" s="240">
        <v>56</v>
      </c>
      <c r="C30" s="240">
        <v>0</v>
      </c>
      <c r="D30" s="239" t="s">
        <v>565</v>
      </c>
      <c r="E30" s="240">
        <v>0</v>
      </c>
      <c r="F30" s="302">
        <v>0</v>
      </c>
    </row>
    <row r="31" spans="1:6" ht="14.25" customHeight="1" x14ac:dyDescent="0.2">
      <c r="A31" s="301" t="s">
        <v>850</v>
      </c>
      <c r="B31" s="240">
        <v>5000</v>
      </c>
      <c r="C31" s="240">
        <v>0</v>
      </c>
      <c r="D31" s="239" t="s">
        <v>567</v>
      </c>
      <c r="E31" s="240">
        <v>0</v>
      </c>
      <c r="F31" s="302">
        <v>0</v>
      </c>
    </row>
    <row r="32" spans="1:6" ht="14.25" customHeight="1" x14ac:dyDescent="0.2">
      <c r="A32" s="301" t="s">
        <v>851</v>
      </c>
      <c r="B32" s="240">
        <v>0</v>
      </c>
      <c r="C32" s="240">
        <v>0</v>
      </c>
      <c r="D32" s="239" t="s">
        <v>569</v>
      </c>
      <c r="E32" s="240">
        <v>0</v>
      </c>
      <c r="F32" s="302">
        <v>0</v>
      </c>
    </row>
    <row r="33" spans="1:6" ht="14.25" customHeight="1" x14ac:dyDescent="0.2">
      <c r="A33" s="301" t="s">
        <v>852</v>
      </c>
      <c r="B33" s="240">
        <v>0</v>
      </c>
      <c r="C33" s="240">
        <v>0</v>
      </c>
      <c r="D33" s="239" t="s">
        <v>853</v>
      </c>
      <c r="E33" s="240">
        <v>0</v>
      </c>
      <c r="F33" s="302">
        <v>0</v>
      </c>
    </row>
    <row r="34" spans="1:6" ht="14.25" customHeight="1" x14ac:dyDescent="0.2">
      <c r="A34" s="301" t="s">
        <v>854</v>
      </c>
      <c r="B34" s="240">
        <v>802</v>
      </c>
      <c r="C34" s="240">
        <v>0</v>
      </c>
      <c r="D34" s="239" t="s">
        <v>571</v>
      </c>
      <c r="E34" s="240">
        <v>3</v>
      </c>
      <c r="F34" s="302">
        <v>0</v>
      </c>
    </row>
    <row r="35" spans="1:6" ht="14.25" customHeight="1" x14ac:dyDescent="0.2">
      <c r="A35" s="301" t="s">
        <v>855</v>
      </c>
      <c r="B35" s="240">
        <v>0</v>
      </c>
      <c r="C35" s="240">
        <v>0</v>
      </c>
      <c r="D35" s="239" t="s">
        <v>573</v>
      </c>
      <c r="E35" s="240">
        <v>0</v>
      </c>
      <c r="F35" s="302">
        <v>0</v>
      </c>
    </row>
    <row r="36" spans="1:6" ht="14.25" customHeight="1" x14ac:dyDescent="0.2">
      <c r="A36" s="301" t="s">
        <v>856</v>
      </c>
      <c r="B36" s="240">
        <v>0</v>
      </c>
      <c r="C36" s="240">
        <v>0</v>
      </c>
      <c r="D36" s="239" t="s">
        <v>575</v>
      </c>
      <c r="E36" s="240">
        <v>0</v>
      </c>
      <c r="F36" s="302">
        <v>0</v>
      </c>
    </row>
    <row r="37" spans="1:6" ht="14.25" customHeight="1" x14ac:dyDescent="0.2">
      <c r="A37" s="301" t="s">
        <v>566</v>
      </c>
      <c r="B37" s="240">
        <v>0</v>
      </c>
      <c r="C37" s="240"/>
      <c r="D37" s="239" t="s">
        <v>577</v>
      </c>
      <c r="E37" s="240">
        <v>1</v>
      </c>
      <c r="F37" s="302">
        <v>0</v>
      </c>
    </row>
    <row r="38" spans="1:6" ht="14.25" customHeight="1" x14ac:dyDescent="0.2">
      <c r="A38" s="301" t="s">
        <v>568</v>
      </c>
      <c r="B38" s="240">
        <v>54942</v>
      </c>
      <c r="C38" s="240">
        <v>0</v>
      </c>
      <c r="D38" s="239" t="s">
        <v>579</v>
      </c>
      <c r="E38" s="240">
        <v>1</v>
      </c>
      <c r="F38" s="302">
        <v>0</v>
      </c>
    </row>
    <row r="39" spans="1:6" ht="14.25" customHeight="1" x14ac:dyDescent="0.2">
      <c r="A39" s="303" t="s">
        <v>570</v>
      </c>
      <c r="B39" s="240">
        <v>0</v>
      </c>
      <c r="C39" s="240"/>
      <c r="D39" s="239" t="s">
        <v>581</v>
      </c>
      <c r="E39" s="240">
        <v>1291</v>
      </c>
      <c r="F39" s="302"/>
    </row>
    <row r="40" spans="1:6" ht="14.25" customHeight="1" x14ac:dyDescent="0.2">
      <c r="A40" s="301" t="s">
        <v>572</v>
      </c>
      <c r="B40" s="240">
        <v>0</v>
      </c>
      <c r="C40" s="240">
        <v>0</v>
      </c>
      <c r="D40" s="239" t="s">
        <v>662</v>
      </c>
      <c r="E40" s="240">
        <v>651</v>
      </c>
      <c r="F40" s="302">
        <v>0</v>
      </c>
    </row>
    <row r="41" spans="1:6" ht="14.25" customHeight="1" x14ac:dyDescent="0.2">
      <c r="A41" s="301" t="s">
        <v>574</v>
      </c>
      <c r="B41" s="240">
        <v>113</v>
      </c>
      <c r="C41" s="240"/>
      <c r="D41" s="239" t="s">
        <v>663</v>
      </c>
      <c r="E41" s="240">
        <v>0</v>
      </c>
      <c r="F41" s="302">
        <v>0</v>
      </c>
    </row>
    <row r="42" spans="1:6" ht="14.25" customHeight="1" x14ac:dyDescent="0.2">
      <c r="A42" s="301" t="s">
        <v>576</v>
      </c>
      <c r="B42" s="240">
        <v>12</v>
      </c>
      <c r="C42" s="240"/>
      <c r="D42" s="239" t="s">
        <v>857</v>
      </c>
      <c r="E42" s="240">
        <v>0</v>
      </c>
      <c r="F42" s="302">
        <v>0</v>
      </c>
    </row>
    <row r="43" spans="1:6" ht="14.25" customHeight="1" x14ac:dyDescent="0.2">
      <c r="A43" s="301" t="s">
        <v>578</v>
      </c>
      <c r="B43" s="240">
        <v>13933</v>
      </c>
      <c r="C43" s="240">
        <v>0</v>
      </c>
      <c r="D43" s="239" t="s">
        <v>583</v>
      </c>
      <c r="E43" s="240">
        <v>0</v>
      </c>
      <c r="F43" s="302">
        <v>0</v>
      </c>
    </row>
    <row r="44" spans="1:6" ht="14.25" customHeight="1" x14ac:dyDescent="0.2">
      <c r="A44" s="301" t="s">
        <v>580</v>
      </c>
      <c r="B44" s="240">
        <v>0</v>
      </c>
      <c r="C44" s="240"/>
      <c r="D44" s="239" t="s">
        <v>585</v>
      </c>
      <c r="E44" s="240">
        <v>0</v>
      </c>
      <c r="F44" s="302">
        <v>0</v>
      </c>
    </row>
    <row r="45" spans="1:6" ht="14.25" customHeight="1" x14ac:dyDescent="0.2">
      <c r="A45" s="301" t="s">
        <v>582</v>
      </c>
      <c r="B45" s="240">
        <v>0</v>
      </c>
      <c r="C45" s="240">
        <v>0</v>
      </c>
      <c r="D45" s="239" t="s">
        <v>587</v>
      </c>
      <c r="E45" s="240">
        <v>0</v>
      </c>
      <c r="F45" s="302">
        <v>0</v>
      </c>
    </row>
    <row r="46" spans="1:6" ht="14.25" customHeight="1" x14ac:dyDescent="0.2">
      <c r="A46" s="301" t="s">
        <v>584</v>
      </c>
      <c r="B46" s="240">
        <v>0</v>
      </c>
      <c r="C46" s="240"/>
      <c r="D46" s="239" t="s">
        <v>619</v>
      </c>
      <c r="E46" s="240">
        <v>0</v>
      </c>
      <c r="F46" s="302">
        <v>0</v>
      </c>
    </row>
    <row r="47" spans="1:6" ht="14.25" customHeight="1" x14ac:dyDescent="0.2">
      <c r="A47" s="301" t="s">
        <v>586</v>
      </c>
      <c r="B47" s="240">
        <v>286</v>
      </c>
      <c r="C47" s="240">
        <v>0</v>
      </c>
      <c r="D47" s="239" t="s">
        <v>589</v>
      </c>
      <c r="E47" s="240">
        <v>0</v>
      </c>
      <c r="F47" s="302">
        <v>0</v>
      </c>
    </row>
    <row r="48" spans="1:6" ht="14.25" customHeight="1" x14ac:dyDescent="0.2">
      <c r="A48" s="301" t="s">
        <v>588</v>
      </c>
      <c r="B48" s="240">
        <v>619</v>
      </c>
      <c r="C48" s="240">
        <v>0</v>
      </c>
      <c r="D48" s="239" t="s">
        <v>591</v>
      </c>
      <c r="E48" s="240">
        <v>0</v>
      </c>
      <c r="F48" s="302"/>
    </row>
    <row r="49" spans="1:6" ht="14.25" customHeight="1" x14ac:dyDescent="0.2">
      <c r="A49" s="301" t="s">
        <v>590</v>
      </c>
      <c r="B49" s="240">
        <v>0</v>
      </c>
      <c r="C49" s="240"/>
      <c r="D49" s="239" t="s">
        <v>593</v>
      </c>
      <c r="E49" s="240">
        <v>1982</v>
      </c>
      <c r="F49" s="302">
        <v>0</v>
      </c>
    </row>
    <row r="50" spans="1:6" ht="14.25" customHeight="1" x14ac:dyDescent="0.2">
      <c r="A50" s="301" t="s">
        <v>858</v>
      </c>
      <c r="B50" s="240">
        <v>0</v>
      </c>
      <c r="C50" s="240">
        <v>0</v>
      </c>
      <c r="D50" s="239" t="s">
        <v>595</v>
      </c>
      <c r="E50" s="240">
        <v>1787</v>
      </c>
      <c r="F50" s="302">
        <v>0</v>
      </c>
    </row>
    <row r="51" spans="1:6" ht="14.25" customHeight="1" x14ac:dyDescent="0.2">
      <c r="A51" s="301" t="s">
        <v>592</v>
      </c>
      <c r="B51" s="240">
        <v>0</v>
      </c>
      <c r="C51" s="240"/>
      <c r="D51" s="239" t="s">
        <v>597</v>
      </c>
      <c r="E51" s="240">
        <v>615</v>
      </c>
      <c r="F51" s="302">
        <v>0</v>
      </c>
    </row>
    <row r="52" spans="1:6" ht="14.25" customHeight="1" x14ac:dyDescent="0.2">
      <c r="A52" s="301" t="s">
        <v>594</v>
      </c>
      <c r="B52" s="240">
        <v>0</v>
      </c>
      <c r="C52" s="240">
        <v>0</v>
      </c>
      <c r="D52" s="239" t="s">
        <v>599</v>
      </c>
      <c r="E52" s="240">
        <v>707</v>
      </c>
      <c r="F52" s="302">
        <v>0</v>
      </c>
    </row>
    <row r="53" spans="1:6" ht="14.25" customHeight="1" x14ac:dyDescent="0.2">
      <c r="A53" s="301" t="s">
        <v>596</v>
      </c>
      <c r="B53" s="240">
        <v>0</v>
      </c>
      <c r="C53" s="240"/>
      <c r="D53" s="239" t="s">
        <v>601</v>
      </c>
      <c r="E53" s="240">
        <v>0</v>
      </c>
      <c r="F53" s="302"/>
    </row>
    <row r="54" spans="1:6" ht="14.25" customHeight="1" x14ac:dyDescent="0.2">
      <c r="A54" s="301" t="s">
        <v>598</v>
      </c>
      <c r="B54" s="240">
        <v>0</v>
      </c>
      <c r="C54" s="240"/>
      <c r="D54" s="239" t="s">
        <v>603</v>
      </c>
      <c r="E54" s="240">
        <v>93</v>
      </c>
      <c r="F54" s="302">
        <v>0</v>
      </c>
    </row>
    <row r="55" spans="1:6" ht="14.25" customHeight="1" x14ac:dyDescent="0.2">
      <c r="A55" s="301" t="s">
        <v>600</v>
      </c>
      <c r="B55" s="240">
        <v>3</v>
      </c>
      <c r="C55" s="240">
        <v>0</v>
      </c>
      <c r="D55" s="239" t="s">
        <v>605</v>
      </c>
      <c r="E55" s="240">
        <v>4173</v>
      </c>
      <c r="F55" s="302">
        <v>0</v>
      </c>
    </row>
    <row r="56" spans="1:6" ht="14.25" customHeight="1" x14ac:dyDescent="0.2">
      <c r="A56" s="301" t="s">
        <v>602</v>
      </c>
      <c r="B56" s="240">
        <v>0</v>
      </c>
      <c r="C56" s="240"/>
      <c r="D56" s="239" t="s">
        <v>607</v>
      </c>
      <c r="E56" s="240">
        <v>0</v>
      </c>
      <c r="F56" s="302"/>
    </row>
    <row r="57" spans="1:6" ht="14.25" customHeight="1" x14ac:dyDescent="0.2">
      <c r="A57" s="301" t="s">
        <v>604</v>
      </c>
      <c r="B57" s="240">
        <v>0</v>
      </c>
      <c r="C57" s="240"/>
      <c r="D57" s="239" t="s">
        <v>609</v>
      </c>
      <c r="E57" s="240">
        <v>0</v>
      </c>
      <c r="F57" s="302"/>
    </row>
    <row r="58" spans="1:6" ht="14.25" customHeight="1" x14ac:dyDescent="0.2">
      <c r="A58" s="301" t="s">
        <v>606</v>
      </c>
      <c r="B58" s="240">
        <v>0</v>
      </c>
      <c r="C58" s="240"/>
      <c r="D58" s="239" t="s">
        <v>611</v>
      </c>
      <c r="E58" s="240">
        <v>0</v>
      </c>
      <c r="F58" s="302">
        <v>0</v>
      </c>
    </row>
    <row r="59" spans="1:6" ht="14.25" customHeight="1" x14ac:dyDescent="0.2">
      <c r="A59" s="301" t="s">
        <v>608</v>
      </c>
      <c r="B59" s="240">
        <v>0</v>
      </c>
      <c r="C59" s="240"/>
      <c r="D59" s="239" t="s">
        <v>620</v>
      </c>
      <c r="E59" s="240">
        <v>0</v>
      </c>
      <c r="F59" s="302">
        <v>0</v>
      </c>
    </row>
    <row r="60" spans="1:6" ht="14.25" customHeight="1" thickBot="1" x14ac:dyDescent="0.3">
      <c r="A60" s="398" t="s">
        <v>471</v>
      </c>
      <c r="B60" s="399">
        <f>SUM(B3:B59,(E3:E60),(C3:C60),(F3:F60))</f>
        <v>105522</v>
      </c>
      <c r="C60" s="399"/>
      <c r="D60" s="301" t="s">
        <v>613</v>
      </c>
      <c r="E60" s="240">
        <v>0</v>
      </c>
      <c r="F60" s="302"/>
    </row>
    <row r="61" spans="1:6" ht="14.25" customHeight="1" thickBot="1" x14ac:dyDescent="0.3">
      <c r="A61" s="242" t="s">
        <v>472</v>
      </c>
      <c r="B61" s="235" t="s">
        <v>859</v>
      </c>
      <c r="C61" s="243"/>
      <c r="D61" s="323"/>
      <c r="E61" s="243"/>
      <c r="F61" s="324"/>
    </row>
    <row r="62" spans="1:6" ht="14.25" customHeight="1" x14ac:dyDescent="0.2">
      <c r="A62" s="244"/>
      <c r="B62" s="245"/>
      <c r="C62" s="246"/>
      <c r="D62" s="244"/>
      <c r="E62" s="246"/>
      <c r="F62" s="246"/>
    </row>
    <row r="63" spans="1:6" ht="14.25" customHeight="1" x14ac:dyDescent="0.2">
      <c r="A63" s="239" t="str">
        <f t="shared" ref="A63:A119" si="0">A3</f>
        <v>Nutrivita 12x500 Papel</v>
      </c>
      <c r="B63" s="240">
        <v>0</v>
      </c>
      <c r="C63" s="240"/>
      <c r="D63" s="239" t="str">
        <f t="shared" ref="D63:D120" si="1">D3</f>
        <v>Flocão Adram 30 Kgs</v>
      </c>
      <c r="E63" s="240">
        <v>934</v>
      </c>
      <c r="F63" s="240"/>
    </row>
    <row r="64" spans="1:6" ht="14.25" customHeight="1" x14ac:dyDescent="0.2">
      <c r="A64" s="239" t="str">
        <f t="shared" si="0"/>
        <v>Nutrivita 30x500 Papel</v>
      </c>
      <c r="B64" s="240">
        <v>3878</v>
      </c>
      <c r="C64" s="240"/>
      <c r="D64" s="239" t="str">
        <f t="shared" si="1"/>
        <v>Canjiquinha Xerém Amarela M&amp;k  12x500  Plást.</v>
      </c>
      <c r="E64" s="240">
        <v>0</v>
      </c>
      <c r="F64" s="240"/>
    </row>
    <row r="65" spans="1:6" ht="14.25" customHeight="1" x14ac:dyDescent="0.2">
      <c r="A65" s="239" t="str">
        <f t="shared" si="0"/>
        <v>Vitabem 30x500 Papel</v>
      </c>
      <c r="B65" s="240">
        <v>0</v>
      </c>
      <c r="C65" s="240"/>
      <c r="D65" s="239" t="str">
        <f t="shared" si="1"/>
        <v>Canjiquinha  Xerém 20x500 Plást.</v>
      </c>
      <c r="E65" s="240">
        <v>0</v>
      </c>
      <c r="F65" s="240"/>
    </row>
    <row r="66" spans="1:6" ht="14.25" customHeight="1" x14ac:dyDescent="0.2">
      <c r="A66" s="239" t="str">
        <f t="shared" si="0"/>
        <v>Vitabrasil 10x1 Plástico</v>
      </c>
      <c r="B66" s="240">
        <v>0</v>
      </c>
      <c r="C66" s="240"/>
      <c r="D66" s="239" t="str">
        <f t="shared" si="1"/>
        <v>Canjiquinha Xerém  Scs De 40 Kgs</v>
      </c>
      <c r="E66" s="240">
        <v>0</v>
      </c>
      <c r="F66" s="240"/>
    </row>
    <row r="67" spans="1:6" ht="14.25" customHeight="1" x14ac:dyDescent="0.2">
      <c r="A67" s="239" t="str">
        <f t="shared" si="0"/>
        <v>Vitabrasil 30x500 Papel</v>
      </c>
      <c r="B67" s="240">
        <v>0</v>
      </c>
      <c r="C67" s="240"/>
      <c r="D67" s="239" t="str">
        <f t="shared" si="1"/>
        <v>Canjica 20x500 Plást. Munguzá</v>
      </c>
      <c r="E67" s="240">
        <v>0</v>
      </c>
      <c r="F67" s="240"/>
    </row>
    <row r="68" spans="1:6" ht="14.25" customHeight="1" x14ac:dyDescent="0.2">
      <c r="A68" s="239" t="str">
        <f t="shared" si="0"/>
        <v>Flocos de Milho Pré-cozido M&amp;K - 12x500 Papel</v>
      </c>
      <c r="B68" s="240">
        <v>0</v>
      </c>
      <c r="C68" s="240"/>
      <c r="D68" s="239" t="str">
        <f t="shared" si="1"/>
        <v>Canjica  Munguzá  Scs De 40 Kgs</v>
      </c>
      <c r="E68" s="240">
        <v>0</v>
      </c>
      <c r="F68" s="240"/>
    </row>
    <row r="69" spans="1:6" ht="14.25" customHeight="1" x14ac:dyDescent="0.2">
      <c r="A69" s="239" t="str">
        <f t="shared" si="0"/>
        <v>Puro Milho - Kisabor - Flocos  Pré-cozido 12x500 Papel</v>
      </c>
      <c r="B69" s="240">
        <v>0</v>
      </c>
      <c r="C69" s="240"/>
      <c r="D69" s="239" t="str">
        <f t="shared" si="1"/>
        <v>Canjica  Munguzá  Scs De 50 Kgs</v>
      </c>
      <c r="E69" s="240">
        <v>0</v>
      </c>
      <c r="F69" s="240"/>
    </row>
    <row r="70" spans="1:6" ht="14.25" customHeight="1" x14ac:dyDescent="0.2">
      <c r="A70" s="239" t="str">
        <f t="shared" si="0"/>
        <v>Puro Milho - Kisabor -  Flocos  Pré-cozido 30x500 Papel</v>
      </c>
      <c r="B70" s="240">
        <v>0</v>
      </c>
      <c r="C70" s="240"/>
      <c r="D70" s="239" t="str">
        <f t="shared" si="1"/>
        <v>Pipoca Comum Nutrivita 20x500 Plást.</v>
      </c>
      <c r="E70" s="240">
        <v>0</v>
      </c>
      <c r="F70" s="240"/>
    </row>
    <row r="71" spans="1:6" ht="14.25" customHeight="1" x14ac:dyDescent="0.2">
      <c r="A71" s="239" t="str">
        <f t="shared" si="0"/>
        <v>Cordeiro - Flocos De Milho Pré-cozido - 30x500 Papel</v>
      </c>
      <c r="B71" s="240">
        <v>0</v>
      </c>
      <c r="C71" s="240"/>
      <c r="D71" s="239" t="str">
        <f t="shared" si="1"/>
        <v>Pipoca Comum Nutrivita Scs De 40 Kgs</v>
      </c>
      <c r="E71" s="240">
        <v>0</v>
      </c>
      <c r="F71" s="240"/>
    </row>
    <row r="72" spans="1:6" ht="14.25" customHeight="1" x14ac:dyDescent="0.2">
      <c r="A72" s="239" t="str">
        <f t="shared" si="0"/>
        <v>Polenta - Kisabor - Fubá Pré-cozido - 12x500 Papel</v>
      </c>
      <c r="B72" s="240">
        <v>0</v>
      </c>
      <c r="C72" s="240"/>
      <c r="D72" s="239" t="str">
        <f t="shared" si="1"/>
        <v>Pipoca Comum Nutrivita Scs De 50 Kgs</v>
      </c>
      <c r="E72" s="240">
        <v>0</v>
      </c>
      <c r="F72" s="240"/>
    </row>
    <row r="73" spans="1:6" ht="14.25" customHeight="1" x14ac:dyDescent="0.2">
      <c r="A73" s="239" t="str">
        <f t="shared" si="0"/>
        <v>Polenta - Kisabor - Flocos Pré-cozido - 30x500 Papel</v>
      </c>
      <c r="B73" s="240">
        <v>0</v>
      </c>
      <c r="C73" s="240"/>
      <c r="D73" s="239" t="str">
        <f t="shared" si="1"/>
        <v>Pipoca Micro-ondas Nutrivita Natural - 24x100</v>
      </c>
      <c r="E73" s="240">
        <v>0</v>
      </c>
      <c r="F73" s="240"/>
    </row>
    <row r="74" spans="1:6" ht="14.25" customHeight="1" x14ac:dyDescent="0.2">
      <c r="A74" s="239" t="str">
        <f t="shared" si="0"/>
        <v>Polenta Nutrivita 30x400 Plástico - Fubá De Milho Pré- Cozido</v>
      </c>
      <c r="B74" s="240">
        <v>0</v>
      </c>
      <c r="C74" s="240"/>
      <c r="D74" s="239" t="str">
        <f t="shared" si="1"/>
        <v>Pipoca Micro-ondas Nutrivita Manteiga - 24x100</v>
      </c>
      <c r="E74" s="240">
        <v>0</v>
      </c>
      <c r="F74" s="240"/>
    </row>
    <row r="75" spans="1:6" ht="13.5" customHeight="1" x14ac:dyDescent="0.2">
      <c r="A75" s="239" t="str">
        <f t="shared" si="0"/>
        <v>Polenta Nutrivita 30x500 Papel - Fubá De Milho Pré- Cozido</v>
      </c>
      <c r="B75" s="240">
        <v>0</v>
      </c>
      <c r="C75" s="240"/>
      <c r="D75" s="239" t="str">
        <f t="shared" si="1"/>
        <v>Fubá Mimoso - Nutrivita - 12x500</v>
      </c>
      <c r="E75" s="240">
        <v>0</v>
      </c>
      <c r="F75" s="240"/>
    </row>
    <row r="76" spans="1:6" ht="14.25" customHeight="1" x14ac:dyDescent="0.2">
      <c r="A76" s="239" t="str">
        <f t="shared" si="0"/>
        <v>Polenta Tupã 30x500 Papel - Fubá De Milho Pré- Cozido</v>
      </c>
      <c r="B76" s="240">
        <v>0</v>
      </c>
      <c r="C76" s="240"/>
      <c r="D76" s="239" t="str">
        <f t="shared" si="1"/>
        <v>Fubá Mimoso - Nutrivita - 24x500</v>
      </c>
      <c r="E76" s="240">
        <v>0</v>
      </c>
      <c r="F76" s="240"/>
    </row>
    <row r="77" spans="1:6" ht="14.25" customHeight="1" x14ac:dyDescent="0.2">
      <c r="A77" s="239" t="str">
        <f t="shared" si="0"/>
        <v>Farinha De Milho Pré-cozida Boa Nova 30x500 Papel</v>
      </c>
      <c r="B77" s="240">
        <v>0</v>
      </c>
      <c r="C77" s="240"/>
      <c r="D77" s="239" t="str">
        <f t="shared" si="1"/>
        <v>Fubá Mimoso - Nutrivita - 12x1</v>
      </c>
      <c r="E77" s="240">
        <v>0</v>
      </c>
      <c r="F77" s="240"/>
    </row>
    <row r="78" spans="1:6" ht="14.25" customHeight="1" x14ac:dyDescent="0.2">
      <c r="A78" s="239" t="str">
        <f t="shared" si="0"/>
        <v>Arepa Nutrivita - Fubá De Milho Pré- Cozido 30x500 Papel</v>
      </c>
      <c r="B78" s="240">
        <v>0</v>
      </c>
      <c r="C78" s="240"/>
      <c r="D78" s="239" t="str">
        <f t="shared" si="1"/>
        <v>Fubá Mimoso Fino Adram - Scs De 40 Kgs</v>
      </c>
      <c r="E78" s="240">
        <v>0</v>
      </c>
      <c r="F78" s="240"/>
    </row>
    <row r="79" spans="1:6" ht="14.25" customHeight="1" x14ac:dyDescent="0.2">
      <c r="A79" s="239" t="str">
        <f t="shared" si="0"/>
        <v>Harina De Maiz Precocida - (Reinarepa) - 30x500 Papel</v>
      </c>
      <c r="B79" s="240">
        <v>0</v>
      </c>
      <c r="C79" s="240"/>
      <c r="D79" s="239" t="str">
        <f t="shared" si="1"/>
        <v>Fubá Mimoso Médio Adram -  Scs De 40 Kgs</v>
      </c>
      <c r="E79" s="240">
        <v>0</v>
      </c>
      <c r="F79" s="240"/>
    </row>
    <row r="80" spans="1:6" ht="14.25" customHeight="1" x14ac:dyDescent="0.2">
      <c r="A80" s="239" t="str">
        <f t="shared" si="0"/>
        <v xml:space="preserve">Harina de Maiz Precocida (AREPITA CARIBE) - 30x500 Papel </v>
      </c>
      <c r="B80" s="240">
        <v>0</v>
      </c>
      <c r="C80" s="240"/>
      <c r="D80" s="239" t="str">
        <f t="shared" si="1"/>
        <v>Fubá Mimoso Grosso Adram -  Scs De 40 Kgs</v>
      </c>
      <c r="E80" s="240">
        <v>0</v>
      </c>
      <c r="F80" s="240"/>
    </row>
    <row r="81" spans="1:6" ht="14.25" customHeight="1" x14ac:dyDescent="0.2">
      <c r="A81" s="239" t="str">
        <f t="shared" si="0"/>
        <v>Arepa Nutrivita - Fubá De Milho Pré- Cozido 12x1 Plást.</v>
      </c>
      <c r="B81" s="240">
        <v>0</v>
      </c>
      <c r="C81" s="240"/>
      <c r="D81" s="239" t="str">
        <f t="shared" si="1"/>
        <v>Fubá Mimoso - Kisabor - 12x500</v>
      </c>
      <c r="E81" s="240">
        <v>0</v>
      </c>
      <c r="F81" s="240"/>
    </row>
    <row r="82" spans="1:6" ht="14.25" customHeight="1" x14ac:dyDescent="0.2">
      <c r="A82" s="239" t="str">
        <f t="shared" si="0"/>
        <v>Harina De Maiz Precocida - (Reinarepa) - 12x1 Plást.</v>
      </c>
      <c r="B82" s="240">
        <v>0</v>
      </c>
      <c r="C82" s="240"/>
      <c r="D82" s="239" t="str">
        <f t="shared" si="1"/>
        <v>Fubá Mimoso - Kisabor - 24x500</v>
      </c>
      <c r="E82" s="240">
        <v>0</v>
      </c>
      <c r="F82" s="240"/>
    </row>
    <row r="83" spans="1:6" ht="14.25" customHeight="1" x14ac:dyDescent="0.2">
      <c r="A83" s="239" t="str">
        <f t="shared" si="0"/>
        <v>Polenta Instantânia Perdiz - Fubá Pré-cozido - 12x500 - Plást.</v>
      </c>
      <c r="B83" s="240">
        <v>0</v>
      </c>
      <c r="C83" s="240"/>
      <c r="D83" s="239" t="str">
        <f t="shared" si="1"/>
        <v>Fubá Mimoso - Kisabor - 12x1</v>
      </c>
      <c r="E83" s="240">
        <v>0</v>
      </c>
      <c r="F83" s="240"/>
    </row>
    <row r="84" spans="1:6" ht="14.25" customHeight="1" x14ac:dyDescent="0.2">
      <c r="A84" s="239" t="str">
        <f t="shared" si="0"/>
        <v>Polenta Instântanea BEATRIZ Fubá De Milho Pré-cozido 12x500 Plást.</v>
      </c>
      <c r="B84" s="240">
        <v>0</v>
      </c>
      <c r="C84" s="240"/>
      <c r="D84" s="239" t="str">
        <f t="shared" si="1"/>
        <v>Farinha de Milho (Extra Fina) - Anseba - Scs de 25 Kgs</v>
      </c>
      <c r="E84" s="240">
        <v>0</v>
      </c>
      <c r="F84" s="240"/>
    </row>
    <row r="85" spans="1:6" ht="14.25" customHeight="1" x14ac:dyDescent="0.2">
      <c r="A85" s="239" t="str">
        <f t="shared" si="0"/>
        <v>Polenta Instantânia Perdiz - Fubá Pré-cozido - 12x1 - Plást.</v>
      </c>
      <c r="B85" s="240">
        <v>0</v>
      </c>
      <c r="C85" s="240"/>
      <c r="D85" s="239" t="str">
        <f t="shared" si="1"/>
        <v>Farinha de Milho (Extra Fina) - Mangolé - Scs de 25 Kgs</v>
      </c>
      <c r="E85" s="240">
        <v>0</v>
      </c>
      <c r="F85" s="240"/>
    </row>
    <row r="86" spans="1:6" ht="14.25" customHeight="1" x14ac:dyDescent="0.2">
      <c r="A86" s="239" t="str">
        <f t="shared" si="0"/>
        <v>Polenta Cbs Pré-cozida - 12x500 Papel</v>
      </c>
      <c r="B86" s="240">
        <v>0</v>
      </c>
      <c r="C86" s="240"/>
      <c r="D86" s="239" t="str">
        <f t="shared" si="1"/>
        <v>Farinha de Milho Fina (Fubá Mimoso Fino) Nutrivita - 12x1 Fds</v>
      </c>
      <c r="E86" s="240">
        <v>0</v>
      </c>
      <c r="F86" s="240"/>
    </row>
    <row r="87" spans="1:6" ht="14.25" customHeight="1" x14ac:dyDescent="0.2">
      <c r="A87" s="239" t="str">
        <f t="shared" si="0"/>
        <v>Polenta Fritz &amp; Frida Fubá De Milho Pré-cozido - 12x500 Papel</v>
      </c>
      <c r="B87" s="240">
        <v>0</v>
      </c>
      <c r="C87" s="240"/>
      <c r="D87" s="239" t="str">
        <f t="shared" si="1"/>
        <v>Farinha de Milho Média (Fubá Medio) Nutrivita - 12x1 Fds</v>
      </c>
      <c r="E87" s="240">
        <v>0</v>
      </c>
      <c r="F87" s="240"/>
    </row>
    <row r="88" spans="1:6" ht="14.25" customHeight="1" x14ac:dyDescent="0.2">
      <c r="A88" s="239" t="str">
        <f t="shared" si="0"/>
        <v>Vitabras 30x400 Papel</v>
      </c>
      <c r="B88" s="240">
        <v>0</v>
      </c>
      <c r="C88" s="240"/>
      <c r="D88" s="239" t="str">
        <f t="shared" si="1"/>
        <v>Farinha de Milho Grossa (Fubá Grosso) Nutrivita - 12x1 Fds</v>
      </c>
      <c r="E88" s="240">
        <v>0</v>
      </c>
      <c r="F88" s="240"/>
    </row>
    <row r="89" spans="1:6" ht="14.25" customHeight="1" x14ac:dyDescent="0.2">
      <c r="A89" s="239" t="str">
        <f t="shared" si="0"/>
        <v>Flocão de Milho M&amp;K  - 12x500 - Plástico</v>
      </c>
      <c r="B89" s="240">
        <v>0</v>
      </c>
      <c r="C89" s="240"/>
      <c r="D89" s="239" t="str">
        <f t="shared" si="1"/>
        <v>Farinha de Milho Fina         (Fubá Fino)   Fritz &amp; Frida - 10x1 Fds</v>
      </c>
      <c r="E89" s="240">
        <v>0</v>
      </c>
      <c r="F89" s="240"/>
    </row>
    <row r="90" spans="1:6" ht="14.25" customHeight="1" x14ac:dyDescent="0.2">
      <c r="A90" s="239" t="str">
        <f t="shared" si="0"/>
        <v>Flocão De Milho Kisabor Puro Milho 500g - 12x500 - Plástico</v>
      </c>
      <c r="B90" s="240">
        <v>0</v>
      </c>
      <c r="C90" s="240"/>
      <c r="D90" s="239" t="str">
        <f t="shared" si="1"/>
        <v>Farinha de Milho Média     (Fubá Medio)  Fritz &amp; Frida - 10x1 Fds</v>
      </c>
      <c r="E90" s="240">
        <v>0</v>
      </c>
      <c r="F90" s="240"/>
    </row>
    <row r="91" spans="1:6" ht="14.25" customHeight="1" x14ac:dyDescent="0.2">
      <c r="A91" s="239" t="str">
        <f t="shared" si="0"/>
        <v>Flocão de Milho  BEATRIZ - 12x500 - Plástico</v>
      </c>
      <c r="B91" s="240">
        <v>0</v>
      </c>
      <c r="C91" s="240"/>
      <c r="D91" s="239" t="str">
        <f t="shared" si="1"/>
        <v>Farinha de Milho Grossa (Fubá Grosso) Fritz &amp; Frida - 10x1 Fds</v>
      </c>
      <c r="E91" s="240">
        <v>0</v>
      </c>
      <c r="F91" s="240"/>
    </row>
    <row r="92" spans="1:6" ht="14.25" customHeight="1" x14ac:dyDescent="0.2">
      <c r="A92" s="239" t="str">
        <f t="shared" si="0"/>
        <v>Flocão De Milho Cbs - 12x500 - Plástico</v>
      </c>
      <c r="B92" s="240">
        <v>0</v>
      </c>
      <c r="C92" s="240"/>
      <c r="D92" s="239" t="str">
        <f t="shared" si="1"/>
        <v>Farinha De Milho Média (Fubá Médio) Perdiz - 6x1 Fds</v>
      </c>
      <c r="E92" s="240">
        <v>0</v>
      </c>
      <c r="F92" s="240"/>
    </row>
    <row r="93" spans="1:6" ht="14.25" customHeight="1" x14ac:dyDescent="0.2">
      <c r="A93" s="239" t="str">
        <f t="shared" si="0"/>
        <v>Flocão De Milho Panamerican - 12x500 - Plástico</v>
      </c>
      <c r="B93" s="240">
        <v>0</v>
      </c>
      <c r="C93" s="240"/>
      <c r="D93" s="239" t="str">
        <f t="shared" si="1"/>
        <v>Farinha De Milho Média (Fubá Médio) Perdiz - 12x500 Fds</v>
      </c>
      <c r="E93" s="240">
        <v>0</v>
      </c>
      <c r="F93" s="240"/>
    </row>
    <row r="94" spans="1:6" ht="14.25" customHeight="1" x14ac:dyDescent="0.2">
      <c r="A94" s="239" t="str">
        <f t="shared" si="0"/>
        <v>Flocão De Milho Cordeiro - 20x500 - Plástico</v>
      </c>
      <c r="B94" s="240">
        <v>0</v>
      </c>
      <c r="C94" s="240"/>
      <c r="D94" s="239" t="str">
        <f t="shared" si="1"/>
        <v>Farinha De Milho Média (Fubá Médio) Perdiz - 12x1 Fds</v>
      </c>
      <c r="E94" s="240">
        <v>0</v>
      </c>
      <c r="F94" s="240"/>
    </row>
    <row r="95" spans="1:6" ht="14.25" customHeight="1" x14ac:dyDescent="0.2">
      <c r="A95" s="239" t="str">
        <f t="shared" si="0"/>
        <v>Flocão De Milho Cinderela - 20x500 - Plástico</v>
      </c>
      <c r="B95" s="240">
        <v>0</v>
      </c>
      <c r="C95" s="240"/>
      <c r="D95" s="239" t="str">
        <f t="shared" si="1"/>
        <v>Farinha de Milho Grossa (Fubá Grosso) Perdiz - 6x1 Fds</v>
      </c>
      <c r="E95" s="240">
        <v>0</v>
      </c>
      <c r="F95" s="240"/>
    </row>
    <row r="96" spans="1:6" ht="14.25" customHeight="1" x14ac:dyDescent="0.2">
      <c r="A96" s="239" t="str">
        <f t="shared" si="0"/>
        <v>Flocão  De Milho Public - 24x500 - Plástico</v>
      </c>
      <c r="B96" s="240">
        <v>0</v>
      </c>
      <c r="C96" s="240"/>
      <c r="D96" s="239" t="str">
        <f t="shared" si="1"/>
        <v>Farinha de Milho Grossa (Fubá Grosso) Perdiz - 12x1 Fds</v>
      </c>
      <c r="E96" s="240">
        <v>0</v>
      </c>
      <c r="F96" s="240"/>
    </row>
    <row r="97" spans="1:6" ht="14.25" customHeight="1" x14ac:dyDescent="0.2">
      <c r="A97" s="239" t="str">
        <f t="shared" si="0"/>
        <v>Flocão Nutrivita 10x500 Plástico</v>
      </c>
      <c r="B97" s="240">
        <v>0</v>
      </c>
      <c r="C97" s="240"/>
      <c r="D97" s="239" t="str">
        <f t="shared" si="1"/>
        <v>Amido De Milho Fritz E Frida 12x200 Caixa</v>
      </c>
      <c r="E97" s="240">
        <v>0</v>
      </c>
      <c r="F97" s="240"/>
    </row>
    <row r="98" spans="1:6" ht="14.25" customHeight="1" x14ac:dyDescent="0.2">
      <c r="A98" s="239" t="str">
        <f t="shared" si="0"/>
        <v>Flocão Nutrivita 20x500 Plástico</v>
      </c>
      <c r="B98" s="240">
        <v>4430</v>
      </c>
      <c r="C98" s="240"/>
      <c r="D98" s="239" t="str">
        <f t="shared" si="1"/>
        <v>Amido De Milho Fritz E Frida 12x500 Caixa</v>
      </c>
      <c r="E98" s="240">
        <v>0</v>
      </c>
      <c r="F98" s="240"/>
    </row>
    <row r="99" spans="1:6" ht="14.25" customHeight="1" x14ac:dyDescent="0.2">
      <c r="A99" s="239" t="str">
        <f t="shared" si="0"/>
        <v>Flocão Nutrivita 20x500 Plást.  (p/merenda Escolar)</v>
      </c>
      <c r="B99" s="240">
        <v>0</v>
      </c>
      <c r="C99" s="240"/>
      <c r="D99" s="239" t="str">
        <f t="shared" si="1"/>
        <v>Amido De Milho Fritz E Frida 12x1 Fds Plást.</v>
      </c>
      <c r="E99" s="240">
        <v>384</v>
      </c>
      <c r="F99" s="240"/>
    </row>
    <row r="100" spans="1:6" ht="14.25" customHeight="1" x14ac:dyDescent="0.2">
      <c r="A100" s="239" t="str">
        <f t="shared" si="0"/>
        <v>Flocão Vitabem 20x500 Plástico</v>
      </c>
      <c r="B100" s="240">
        <v>0</v>
      </c>
      <c r="C100" s="240"/>
      <c r="D100" s="239" t="str">
        <f t="shared" si="1"/>
        <v>Amido de Milho Beatriz 12x200 Caixa</v>
      </c>
      <c r="E100" s="240">
        <v>0</v>
      </c>
      <c r="F100" s="240"/>
    </row>
    <row r="101" spans="1:6" ht="14.25" customHeight="1" x14ac:dyDescent="0.2">
      <c r="A101" s="239" t="str">
        <f t="shared" si="0"/>
        <v>Flocão Vitabras Plást. 20x400</v>
      </c>
      <c r="B101" s="240">
        <v>0</v>
      </c>
      <c r="C101" s="240"/>
      <c r="D101" s="239" t="str">
        <f t="shared" si="1"/>
        <v>Amido de Milho Beatriz 12x1 Fds Plást.</v>
      </c>
      <c r="E101" s="240">
        <v>0</v>
      </c>
      <c r="F101" s="240"/>
    </row>
    <row r="102" spans="1:6" ht="14.25" customHeight="1" x14ac:dyDescent="0.2">
      <c r="A102" s="239" t="str">
        <f t="shared" si="0"/>
        <v>Flocão De Arroz  Plást. 10x500</v>
      </c>
      <c r="B102" s="240">
        <v>0</v>
      </c>
      <c r="C102" s="240"/>
      <c r="D102" s="239" t="str">
        <f t="shared" si="1"/>
        <v>Amido de Milho Cinderela 12x1 Fds Plást.</v>
      </c>
      <c r="E102" s="240">
        <v>0</v>
      </c>
      <c r="F102" s="240"/>
    </row>
    <row r="103" spans="1:6" ht="14.25" customHeight="1" x14ac:dyDescent="0.2">
      <c r="A103" s="239" t="str">
        <f t="shared" si="0"/>
        <v>Flocão De Arroz  Plást. 20x500</v>
      </c>
      <c r="B103" s="240">
        <v>2276</v>
      </c>
      <c r="C103" s="240"/>
      <c r="D103" s="239" t="str">
        <f t="shared" si="1"/>
        <v>Amido de Milho CBS 12x200 Caixa</v>
      </c>
      <c r="E103" s="240">
        <v>0</v>
      </c>
      <c r="F103" s="240"/>
    </row>
    <row r="104" spans="1:6" ht="14.25" customHeight="1" x14ac:dyDescent="0.2">
      <c r="A104" s="239" t="str">
        <f t="shared" si="0"/>
        <v>Flocão De Arroz Nutrivita Scs 25 Kgs</v>
      </c>
      <c r="B104" s="240">
        <v>0</v>
      </c>
      <c r="C104" s="240"/>
      <c r="D104" s="239" t="str">
        <f t="shared" si="1"/>
        <v>Amido de Milho CBS 12x500 Caixa</v>
      </c>
      <c r="E104" s="240">
        <v>0</v>
      </c>
      <c r="F104" s="240"/>
    </row>
    <row r="105" spans="1:6" ht="14.25" customHeight="1" x14ac:dyDescent="0.2">
      <c r="A105" s="239" t="str">
        <f t="shared" si="0"/>
        <v>Flocão De Arroz Nutrivita Scs 30 Kgs</v>
      </c>
      <c r="B105" s="240">
        <v>0</v>
      </c>
      <c r="C105" s="240"/>
      <c r="D105" s="239" t="str">
        <f t="shared" si="1"/>
        <v>Amido De Milho Kisabor 12x500 Fds</v>
      </c>
      <c r="E105" s="240">
        <v>0</v>
      </c>
      <c r="F105" s="240"/>
    </row>
    <row r="106" spans="1:6" ht="14.25" customHeight="1" x14ac:dyDescent="0.2">
      <c r="A106" s="239" t="str">
        <f t="shared" si="0"/>
        <v>Colorífico Nutrivita Plást. 10x100</v>
      </c>
      <c r="B106" s="240">
        <v>0</v>
      </c>
      <c r="C106" s="240"/>
      <c r="D106" s="239" t="str">
        <f t="shared" si="1"/>
        <v>Amido de milho CORSETTI 12x200 Caixa</v>
      </c>
      <c r="E106" s="240">
        <v>0</v>
      </c>
      <c r="F106" s="240"/>
    </row>
    <row r="107" spans="1:6" ht="14.25" customHeight="1" x14ac:dyDescent="0.2">
      <c r="A107" s="239" t="str">
        <f t="shared" si="0"/>
        <v>Colorífico Nutrivita Plást. 100x100</v>
      </c>
      <c r="B107" s="240">
        <v>0</v>
      </c>
      <c r="C107" s="240"/>
      <c r="D107" s="239" t="str">
        <f t="shared" si="1"/>
        <v>Amido de milho CORSETTI 12x500 Fds</v>
      </c>
      <c r="E107" s="240">
        <v>0</v>
      </c>
      <c r="F107" s="240"/>
    </row>
    <row r="108" spans="1:6" ht="14.25" customHeight="1" x14ac:dyDescent="0.2">
      <c r="A108" s="239" t="str">
        <f t="shared" si="0"/>
        <v>Colorífico Nutrivita Plást. 20x500</v>
      </c>
      <c r="B108" s="240">
        <v>0</v>
      </c>
      <c r="C108" s="240"/>
      <c r="D108" s="239" t="str">
        <f t="shared" si="1"/>
        <v>Amido De Milho Marpa 20x500 Fds</v>
      </c>
      <c r="E108" s="240">
        <v>0</v>
      </c>
      <c r="F108" s="240"/>
    </row>
    <row r="109" spans="1:6" ht="14.25" customHeight="1" x14ac:dyDescent="0.2">
      <c r="A109" s="239" t="str">
        <f t="shared" si="0"/>
        <v>Colorífico Friz&amp;Frida Plást. 105x100</v>
      </c>
      <c r="B109" s="240">
        <v>0</v>
      </c>
      <c r="C109" s="240"/>
      <c r="D109" s="239" t="str">
        <f t="shared" si="1"/>
        <v>Amido De Milho Nutrivita 12x200 Caixa</v>
      </c>
      <c r="E109" s="240">
        <v>0</v>
      </c>
      <c r="F109" s="240"/>
    </row>
    <row r="110" spans="1:6" ht="14.25" customHeight="1" x14ac:dyDescent="0.2">
      <c r="A110" s="239" t="str">
        <f t="shared" si="0"/>
        <v>Colorífico Beatriz Plást. 100x100</v>
      </c>
      <c r="B110" s="240">
        <v>0</v>
      </c>
      <c r="C110" s="240"/>
      <c r="D110" s="239" t="str">
        <f t="shared" si="1"/>
        <v>Amido De Milho Nutrivita 12x500 Caixa</v>
      </c>
      <c r="E110" s="240">
        <v>0</v>
      </c>
      <c r="F110" s="240"/>
    </row>
    <row r="111" spans="1:6" ht="14.25" customHeight="1" x14ac:dyDescent="0.2">
      <c r="A111" s="239" t="str">
        <f t="shared" si="0"/>
        <v>Colorífico Plást. 25 Kgs</v>
      </c>
      <c r="B111" s="240">
        <v>0</v>
      </c>
      <c r="C111" s="240"/>
      <c r="D111" s="239" t="str">
        <f t="shared" si="1"/>
        <v>Amido De Milho Nutrivita 20x500 Caixa</v>
      </c>
      <c r="E111" s="240">
        <v>0</v>
      </c>
      <c r="F111" s="240"/>
    </row>
    <row r="112" spans="1:6" ht="14.25" customHeight="1" x14ac:dyDescent="0.2">
      <c r="A112" s="239" t="str">
        <f t="shared" si="0"/>
        <v>Harina De Maiz Precocida - (Reinarepa) Scs de 25 Kgs</v>
      </c>
      <c r="B112" s="240">
        <v>0</v>
      </c>
      <c r="C112" s="240"/>
      <c r="D112" s="239" t="str">
        <f t="shared" si="1"/>
        <v>Amido De Milho Nutrivita 50x200 Caixa</v>
      </c>
      <c r="E112" s="240">
        <v>0</v>
      </c>
      <c r="F112" s="240"/>
    </row>
    <row r="113" spans="1:6" ht="14.25" customHeight="1" x14ac:dyDescent="0.2">
      <c r="A113" s="239" t="str">
        <f t="shared" si="0"/>
        <v xml:space="preserve">Flocos De Milho Adram  Scs  De 25  Kgs </v>
      </c>
      <c r="B113" s="240">
        <v>0</v>
      </c>
      <c r="C113" s="240"/>
      <c r="D113" s="239" t="str">
        <f t="shared" si="1"/>
        <v>Amido De Milho 30x500 Plást.</v>
      </c>
      <c r="E113" s="240">
        <v>0</v>
      </c>
      <c r="F113" s="240"/>
    </row>
    <row r="114" spans="1:6" ht="13.5" customHeight="1" x14ac:dyDescent="0.2">
      <c r="A114" s="239" t="str">
        <f t="shared" si="0"/>
        <v xml:space="preserve">Flocos De Milho Adram  Scs  De 30  Kgs </v>
      </c>
      <c r="B114" s="240">
        <v>0</v>
      </c>
      <c r="C114" s="240"/>
      <c r="D114" s="239" t="str">
        <f t="shared" si="1"/>
        <v>Amido De Milho Nutrivita 24x500 Fds Plást.</v>
      </c>
      <c r="E114" s="240">
        <v>0</v>
      </c>
      <c r="F114" s="240"/>
    </row>
    <row r="115" spans="1:6" ht="14.25" customHeight="1" x14ac:dyDescent="0.2">
      <c r="A115" s="239" t="str">
        <f t="shared" si="0"/>
        <v xml:space="preserve">Flocos De Milho Adram  Scs  De 40  Kgs </v>
      </c>
      <c r="B115" s="240">
        <v>0</v>
      </c>
      <c r="C115" s="240"/>
      <c r="D115" s="239" t="str">
        <f t="shared" si="1"/>
        <v>Amido De Milho Nutrivita 12x1 Plást.</v>
      </c>
      <c r="E115" s="240">
        <v>0</v>
      </c>
      <c r="F115" s="240"/>
    </row>
    <row r="116" spans="1:6" ht="14.25" customHeight="1" x14ac:dyDescent="0.2">
      <c r="A116" s="239" t="str">
        <f t="shared" si="0"/>
        <v xml:space="preserve">Polenta Adram Scs De 25 Kgs - Fubá De Milho Pré- Cozido </v>
      </c>
      <c r="B116" s="240">
        <v>0</v>
      </c>
      <c r="C116" s="240"/>
      <c r="D116" s="239" t="str">
        <f t="shared" si="1"/>
        <v>Amido De Milho 24x500 Fds (embalagem Leitosa)</v>
      </c>
      <c r="E116" s="240">
        <v>0</v>
      </c>
      <c r="F116" s="240"/>
    </row>
    <row r="117" spans="1:6" ht="14.25" customHeight="1" x14ac:dyDescent="0.2">
      <c r="A117" s="239" t="str">
        <f t="shared" si="0"/>
        <v xml:space="preserve">Polenta Adram Scs De 30 Kgs - Fubá De Milho Pré- Cozido </v>
      </c>
      <c r="B117" s="240">
        <v>0</v>
      </c>
      <c r="C117" s="240"/>
      <c r="D117" s="239" t="str">
        <f t="shared" si="1"/>
        <v>Amido De Milho 60x200 Fds (embalagem Leitosa)</v>
      </c>
      <c r="E117" s="240">
        <v>0</v>
      </c>
      <c r="F117" s="240"/>
    </row>
    <row r="118" spans="1:6" ht="14.25" customHeight="1" x14ac:dyDescent="0.2">
      <c r="A118" s="239" t="str">
        <f t="shared" si="0"/>
        <v xml:space="preserve">Polenta Adram Scs De 40 Kgs - Fubá De Milho Pré- Cozido </v>
      </c>
      <c r="B118" s="240">
        <v>0</v>
      </c>
      <c r="C118" s="240"/>
      <c r="D118" s="239" t="str">
        <f t="shared" si="1"/>
        <v>Amido De Milho Scs 25kgs</v>
      </c>
      <c r="E118" s="240">
        <v>0</v>
      </c>
      <c r="F118" s="240"/>
    </row>
    <row r="119" spans="1:6" ht="14.25" customHeight="1" thickBot="1" x14ac:dyDescent="0.25">
      <c r="A119" s="239" t="str">
        <f t="shared" si="0"/>
        <v>Flocão Adram 25 Kgs</v>
      </c>
      <c r="B119" s="240">
        <v>0</v>
      </c>
      <c r="C119" s="240"/>
      <c r="D119" s="239" t="str">
        <f t="shared" si="1"/>
        <v>Amido de Milho INDEMIL Scs de 25 Kgs</v>
      </c>
      <c r="E119" s="240">
        <v>0</v>
      </c>
      <c r="F119" s="240"/>
    </row>
    <row r="120" spans="1:6" ht="14.25" customHeight="1" thickTop="1" thickBot="1" x14ac:dyDescent="0.3">
      <c r="A120" s="400" t="s">
        <v>471</v>
      </c>
      <c r="B120" s="322">
        <f>SUM(B63:B119,(E63:E120),(C63:C120),(F63:F120))</f>
        <v>11902</v>
      </c>
      <c r="C120" s="401"/>
      <c r="D120" s="402" t="str">
        <f t="shared" si="1"/>
        <v>Canjicão Scs  50kgs</v>
      </c>
      <c r="E120" s="403">
        <v>0</v>
      </c>
      <c r="F120" s="403"/>
    </row>
    <row r="121" spans="1:6" ht="14.25" customHeight="1" thickBot="1" x14ac:dyDescent="0.3">
      <c r="A121" s="242" t="s">
        <v>473</v>
      </c>
      <c r="B121" s="235" t="str">
        <f>B61</f>
        <v>25/01</v>
      </c>
      <c r="C121" s="243"/>
      <c r="D121" s="236"/>
      <c r="E121" s="236"/>
      <c r="F121" s="325"/>
    </row>
    <row r="122" spans="1:6" ht="14.25" customHeight="1" x14ac:dyDescent="0.2">
      <c r="A122" s="244"/>
      <c r="B122" s="245"/>
      <c r="C122" s="246"/>
      <c r="D122" s="244"/>
      <c r="E122" s="246"/>
      <c r="F122" s="246"/>
    </row>
    <row r="123" spans="1:6" ht="14.25" customHeight="1" x14ac:dyDescent="0.2">
      <c r="A123" s="404" t="str">
        <f t="shared" ref="A123:A179" si="2">A3</f>
        <v>Nutrivita 12x500 Papel</v>
      </c>
      <c r="B123" s="405">
        <v>0</v>
      </c>
      <c r="C123" s="405"/>
      <c r="D123" s="404" t="str">
        <f t="shared" ref="D123:D180" si="3">D3</f>
        <v>Flocão Adram 30 Kgs</v>
      </c>
      <c r="E123" s="405">
        <v>484</v>
      </c>
      <c r="F123" s="405"/>
    </row>
    <row r="124" spans="1:6" ht="14.25" customHeight="1" x14ac:dyDescent="0.2">
      <c r="A124" s="404" t="str">
        <f t="shared" si="2"/>
        <v>Nutrivita 30x500 Papel</v>
      </c>
      <c r="B124" s="405">
        <v>4520</v>
      </c>
      <c r="C124" s="405"/>
      <c r="D124" s="404" t="str">
        <f t="shared" si="3"/>
        <v>Canjiquinha Xerém Amarela M&amp;k  12x500  Plást.</v>
      </c>
      <c r="E124" s="405">
        <v>0</v>
      </c>
      <c r="F124" s="405"/>
    </row>
    <row r="125" spans="1:6" ht="14.25" customHeight="1" x14ac:dyDescent="0.2">
      <c r="A125" s="404" t="str">
        <f t="shared" si="2"/>
        <v>Vitabem 30x500 Papel</v>
      </c>
      <c r="B125" s="405">
        <v>100</v>
      </c>
      <c r="C125" s="405"/>
      <c r="D125" s="404" t="str">
        <f t="shared" si="3"/>
        <v>Canjiquinha  Xerém 20x500 Plást.</v>
      </c>
      <c r="E125" s="405">
        <v>0</v>
      </c>
      <c r="F125" s="405"/>
    </row>
    <row r="126" spans="1:6" ht="14.25" customHeight="1" x14ac:dyDescent="0.2">
      <c r="A126" s="404" t="str">
        <f t="shared" si="2"/>
        <v>Vitabrasil 10x1 Plástico</v>
      </c>
      <c r="B126" s="405">
        <v>0</v>
      </c>
      <c r="C126" s="405"/>
      <c r="D126" s="404" t="str">
        <f t="shared" si="3"/>
        <v>Canjiquinha Xerém  Scs De 40 Kgs</v>
      </c>
      <c r="E126" s="406">
        <v>0</v>
      </c>
      <c r="F126" s="405"/>
    </row>
    <row r="127" spans="1:6" ht="14.25" customHeight="1" x14ac:dyDescent="0.2">
      <c r="A127" s="404" t="str">
        <f t="shared" si="2"/>
        <v>Vitabrasil 30x500 Papel</v>
      </c>
      <c r="B127" s="405">
        <v>0</v>
      </c>
      <c r="C127" s="405"/>
      <c r="D127" s="404" t="str">
        <f t="shared" si="3"/>
        <v>Canjica 20x500 Plást. Munguzá</v>
      </c>
      <c r="E127" s="405">
        <v>0</v>
      </c>
      <c r="F127" s="405"/>
    </row>
    <row r="128" spans="1:6" ht="14.25" customHeight="1" x14ac:dyDescent="0.2">
      <c r="A128" s="404" t="str">
        <f t="shared" si="2"/>
        <v>Flocos de Milho Pré-cozido M&amp;K - 12x500 Papel</v>
      </c>
      <c r="B128" s="405">
        <v>0</v>
      </c>
      <c r="C128" s="405"/>
      <c r="D128" s="404" t="str">
        <f t="shared" si="3"/>
        <v>Canjica  Munguzá  Scs De 40 Kgs</v>
      </c>
      <c r="E128" s="405">
        <v>0</v>
      </c>
      <c r="F128" s="405"/>
    </row>
    <row r="129" spans="1:6" ht="14.25" customHeight="1" x14ac:dyDescent="0.2">
      <c r="A129" s="404" t="str">
        <f t="shared" si="2"/>
        <v>Puro Milho - Kisabor - Flocos  Pré-cozido 12x500 Papel</v>
      </c>
      <c r="B129" s="405">
        <v>0</v>
      </c>
      <c r="C129" s="405"/>
      <c r="D129" s="404" t="str">
        <f t="shared" si="3"/>
        <v>Canjica  Munguzá  Scs De 50 Kgs</v>
      </c>
      <c r="E129" s="405">
        <v>0</v>
      </c>
      <c r="F129" s="405"/>
    </row>
    <row r="130" spans="1:6" ht="14.25" customHeight="1" x14ac:dyDescent="0.2">
      <c r="A130" s="404" t="str">
        <f t="shared" si="2"/>
        <v>Puro Milho - Kisabor -  Flocos  Pré-cozido 30x500 Papel</v>
      </c>
      <c r="B130" s="405">
        <v>0</v>
      </c>
      <c r="C130" s="405"/>
      <c r="D130" s="404" t="str">
        <f t="shared" si="3"/>
        <v>Pipoca Comum Nutrivita 20x500 Plást.</v>
      </c>
      <c r="E130" s="405">
        <v>0</v>
      </c>
      <c r="F130" s="405"/>
    </row>
    <row r="131" spans="1:6" ht="14.25" customHeight="1" x14ac:dyDescent="0.2">
      <c r="A131" s="404" t="str">
        <f t="shared" si="2"/>
        <v>Cordeiro - Flocos De Milho Pré-cozido - 30x500 Papel</v>
      </c>
      <c r="B131" s="405">
        <v>0</v>
      </c>
      <c r="C131" s="405"/>
      <c r="D131" s="404" t="str">
        <f t="shared" si="3"/>
        <v>Pipoca Comum Nutrivita Scs De 40 Kgs</v>
      </c>
      <c r="E131" s="405">
        <v>0</v>
      </c>
      <c r="F131" s="405"/>
    </row>
    <row r="132" spans="1:6" ht="14.25" customHeight="1" x14ac:dyDescent="0.2">
      <c r="A132" s="404" t="str">
        <f t="shared" si="2"/>
        <v>Polenta - Kisabor - Fubá Pré-cozido - 12x500 Papel</v>
      </c>
      <c r="B132" s="405">
        <v>0</v>
      </c>
      <c r="C132" s="405"/>
      <c r="D132" s="404" t="str">
        <f t="shared" si="3"/>
        <v>Pipoca Comum Nutrivita Scs De 50 Kgs</v>
      </c>
      <c r="E132" s="405">
        <v>0</v>
      </c>
      <c r="F132" s="405"/>
    </row>
    <row r="133" spans="1:6" ht="14.25" customHeight="1" x14ac:dyDescent="0.2">
      <c r="A133" s="404" t="str">
        <f t="shared" si="2"/>
        <v>Polenta - Kisabor - Flocos Pré-cozido - 30x500 Papel</v>
      </c>
      <c r="B133" s="405">
        <v>0</v>
      </c>
      <c r="C133" s="405"/>
      <c r="D133" s="404" t="str">
        <f t="shared" si="3"/>
        <v>Pipoca Micro-ondas Nutrivita Natural - 24x100</v>
      </c>
      <c r="E133" s="405">
        <v>0</v>
      </c>
      <c r="F133" s="405"/>
    </row>
    <row r="134" spans="1:6" ht="14.25" customHeight="1" x14ac:dyDescent="0.2">
      <c r="A134" s="404" t="str">
        <f t="shared" si="2"/>
        <v>Polenta Nutrivita 30x400 Plástico - Fubá De Milho Pré- Cozido</v>
      </c>
      <c r="B134" s="405">
        <v>0</v>
      </c>
      <c r="C134" s="405"/>
      <c r="D134" s="404" t="str">
        <f t="shared" si="3"/>
        <v>Pipoca Micro-ondas Nutrivita Manteiga - 24x100</v>
      </c>
      <c r="E134" s="405">
        <v>0</v>
      </c>
      <c r="F134" s="405"/>
    </row>
    <row r="135" spans="1:6" ht="14.25" customHeight="1" x14ac:dyDescent="0.2">
      <c r="A135" s="404" t="str">
        <f t="shared" si="2"/>
        <v>Polenta Nutrivita 30x500 Papel - Fubá De Milho Pré- Cozido</v>
      </c>
      <c r="B135" s="405">
        <v>0</v>
      </c>
      <c r="C135" s="405"/>
      <c r="D135" s="404" t="str">
        <f t="shared" si="3"/>
        <v>Fubá Mimoso - Nutrivita - 12x500</v>
      </c>
      <c r="E135" s="405">
        <v>0</v>
      </c>
      <c r="F135" s="405"/>
    </row>
    <row r="136" spans="1:6" ht="14.25" customHeight="1" x14ac:dyDescent="0.2">
      <c r="A136" s="404" t="str">
        <f t="shared" si="2"/>
        <v>Polenta Tupã 30x500 Papel - Fubá De Milho Pré- Cozido</v>
      </c>
      <c r="B136" s="405">
        <v>0</v>
      </c>
      <c r="C136" s="405"/>
      <c r="D136" s="404" t="str">
        <f t="shared" si="3"/>
        <v>Fubá Mimoso - Nutrivita - 24x500</v>
      </c>
      <c r="E136" s="405">
        <v>0</v>
      </c>
      <c r="F136" s="405"/>
    </row>
    <row r="137" spans="1:6" ht="14.25" customHeight="1" x14ac:dyDescent="0.2">
      <c r="A137" s="404" t="str">
        <f t="shared" si="2"/>
        <v>Farinha De Milho Pré-cozida Boa Nova 30x500 Papel</v>
      </c>
      <c r="B137" s="405">
        <v>0</v>
      </c>
      <c r="C137" s="405"/>
      <c r="D137" s="404" t="str">
        <f t="shared" si="3"/>
        <v>Fubá Mimoso - Nutrivita - 12x1</v>
      </c>
      <c r="E137" s="405">
        <v>0</v>
      </c>
      <c r="F137" s="405"/>
    </row>
    <row r="138" spans="1:6" ht="14.25" customHeight="1" x14ac:dyDescent="0.2">
      <c r="A138" s="404" t="str">
        <f t="shared" si="2"/>
        <v>Arepa Nutrivita - Fubá De Milho Pré- Cozido 30x500 Papel</v>
      </c>
      <c r="B138" s="405">
        <v>0</v>
      </c>
      <c r="C138" s="405"/>
      <c r="D138" s="404" t="str">
        <f t="shared" si="3"/>
        <v>Fubá Mimoso Fino Adram - Scs De 40 Kgs</v>
      </c>
      <c r="E138" s="405">
        <v>0</v>
      </c>
      <c r="F138" s="405"/>
    </row>
    <row r="139" spans="1:6" ht="14.25" customHeight="1" x14ac:dyDescent="0.2">
      <c r="A139" s="404" t="str">
        <f t="shared" si="2"/>
        <v>Harina De Maiz Precocida - (Reinarepa) - 30x500 Papel</v>
      </c>
      <c r="B139" s="405">
        <v>0</v>
      </c>
      <c r="C139" s="405"/>
      <c r="D139" s="404" t="str">
        <f t="shared" si="3"/>
        <v>Fubá Mimoso Médio Adram -  Scs De 40 Kgs</v>
      </c>
      <c r="E139" s="405">
        <v>0</v>
      </c>
      <c r="F139" s="405"/>
    </row>
    <row r="140" spans="1:6" ht="14.25" customHeight="1" x14ac:dyDescent="0.2">
      <c r="A140" s="404" t="str">
        <f t="shared" si="2"/>
        <v xml:space="preserve">Harina de Maiz Precocida (AREPITA CARIBE) - 30x500 Papel </v>
      </c>
      <c r="B140" s="405">
        <v>0</v>
      </c>
      <c r="C140" s="405"/>
      <c r="D140" s="404" t="str">
        <f t="shared" si="3"/>
        <v>Fubá Mimoso Grosso Adram -  Scs De 40 Kgs</v>
      </c>
      <c r="E140" s="405">
        <v>0</v>
      </c>
      <c r="F140" s="405"/>
    </row>
    <row r="141" spans="1:6" ht="14.25" customHeight="1" x14ac:dyDescent="0.2">
      <c r="A141" s="404" t="str">
        <f t="shared" si="2"/>
        <v>Arepa Nutrivita - Fubá De Milho Pré- Cozido 12x1 Plást.</v>
      </c>
      <c r="B141" s="405">
        <v>0</v>
      </c>
      <c r="C141" s="405"/>
      <c r="D141" s="404" t="str">
        <f t="shared" si="3"/>
        <v>Fubá Mimoso - Kisabor - 12x500</v>
      </c>
      <c r="E141" s="405">
        <v>0</v>
      </c>
      <c r="F141" s="405"/>
    </row>
    <row r="142" spans="1:6" ht="14.25" customHeight="1" x14ac:dyDescent="0.2">
      <c r="A142" s="404" t="str">
        <f t="shared" si="2"/>
        <v>Harina De Maiz Precocida - (Reinarepa) - 12x1 Plást.</v>
      </c>
      <c r="B142" s="405">
        <v>0</v>
      </c>
      <c r="C142" s="405"/>
      <c r="D142" s="404" t="str">
        <f t="shared" si="3"/>
        <v>Fubá Mimoso - Kisabor - 24x500</v>
      </c>
      <c r="E142" s="405">
        <v>0</v>
      </c>
      <c r="F142" s="405"/>
    </row>
    <row r="143" spans="1:6" ht="14.25" customHeight="1" x14ac:dyDescent="0.2">
      <c r="A143" s="404" t="str">
        <f t="shared" si="2"/>
        <v>Polenta Instantânia Perdiz - Fubá Pré-cozido - 12x500 - Plást.</v>
      </c>
      <c r="B143" s="405">
        <v>0</v>
      </c>
      <c r="C143" s="405"/>
      <c r="D143" s="404" t="str">
        <f t="shared" si="3"/>
        <v>Fubá Mimoso - Kisabor - 12x1</v>
      </c>
      <c r="E143" s="405">
        <v>0</v>
      </c>
      <c r="F143" s="405"/>
    </row>
    <row r="144" spans="1:6" ht="14.25" customHeight="1" x14ac:dyDescent="0.2">
      <c r="A144" s="404" t="str">
        <f t="shared" si="2"/>
        <v>Polenta Instântanea BEATRIZ Fubá De Milho Pré-cozido 12x500 Plást.</v>
      </c>
      <c r="B144" s="405">
        <v>0</v>
      </c>
      <c r="C144" s="405"/>
      <c r="D144" s="404" t="str">
        <f t="shared" si="3"/>
        <v>Farinha de Milho (Extra Fina) - Anseba - Scs de 25 Kgs</v>
      </c>
      <c r="E144" s="405">
        <v>0</v>
      </c>
      <c r="F144" s="405"/>
    </row>
    <row r="145" spans="1:6" ht="14.25" customHeight="1" x14ac:dyDescent="0.2">
      <c r="A145" s="404" t="str">
        <f t="shared" si="2"/>
        <v>Polenta Instantânia Perdiz - Fubá Pré-cozido - 12x1 - Plást.</v>
      </c>
      <c r="B145" s="405">
        <v>0</v>
      </c>
      <c r="C145" s="405"/>
      <c r="D145" s="404" t="str">
        <f t="shared" si="3"/>
        <v>Farinha de Milho (Extra Fina) - Mangolé - Scs de 25 Kgs</v>
      </c>
      <c r="E145" s="405">
        <v>0</v>
      </c>
      <c r="F145" s="405"/>
    </row>
    <row r="146" spans="1:6" ht="14.25" customHeight="1" x14ac:dyDescent="0.2">
      <c r="A146" s="404" t="str">
        <f t="shared" si="2"/>
        <v>Polenta Cbs Pré-cozida - 12x500 Papel</v>
      </c>
      <c r="B146" s="405">
        <v>0</v>
      </c>
      <c r="C146" s="405"/>
      <c r="D146" s="404" t="str">
        <f t="shared" si="3"/>
        <v>Farinha de Milho Fina (Fubá Mimoso Fino) Nutrivita - 12x1 Fds</v>
      </c>
      <c r="E146" s="405">
        <v>0</v>
      </c>
      <c r="F146" s="405"/>
    </row>
    <row r="147" spans="1:6" ht="14.25" customHeight="1" x14ac:dyDescent="0.2">
      <c r="A147" s="404" t="str">
        <f t="shared" si="2"/>
        <v>Polenta Fritz &amp; Frida Fubá De Milho Pré-cozido - 12x500 Papel</v>
      </c>
      <c r="B147" s="405">
        <v>0</v>
      </c>
      <c r="C147" s="405"/>
      <c r="D147" s="404" t="str">
        <f t="shared" si="3"/>
        <v>Farinha de Milho Média (Fubá Medio) Nutrivita - 12x1 Fds</v>
      </c>
      <c r="E147" s="405">
        <v>0</v>
      </c>
      <c r="F147" s="405"/>
    </row>
    <row r="148" spans="1:6" ht="14.25" customHeight="1" x14ac:dyDescent="0.2">
      <c r="A148" s="404" t="str">
        <f t="shared" si="2"/>
        <v>Vitabras 30x400 Papel</v>
      </c>
      <c r="B148" s="405">
        <v>0</v>
      </c>
      <c r="C148" s="405"/>
      <c r="D148" s="404" t="str">
        <f t="shared" si="3"/>
        <v>Farinha de Milho Grossa (Fubá Grosso) Nutrivita - 12x1 Fds</v>
      </c>
      <c r="E148" s="405">
        <v>0</v>
      </c>
      <c r="F148" s="405"/>
    </row>
    <row r="149" spans="1:6" ht="14.25" customHeight="1" x14ac:dyDescent="0.2">
      <c r="A149" s="404" t="str">
        <f t="shared" si="2"/>
        <v>Flocão de Milho M&amp;K  - 12x500 - Plástico</v>
      </c>
      <c r="B149" s="405">
        <v>0</v>
      </c>
      <c r="C149" s="405"/>
      <c r="D149" s="404" t="str">
        <f t="shared" si="3"/>
        <v>Farinha de Milho Fina         (Fubá Fino)   Fritz &amp; Frida - 10x1 Fds</v>
      </c>
      <c r="E149" s="405">
        <v>0</v>
      </c>
      <c r="F149" s="405"/>
    </row>
    <row r="150" spans="1:6" ht="14.25" customHeight="1" x14ac:dyDescent="0.2">
      <c r="A150" s="404" t="str">
        <f t="shared" si="2"/>
        <v>Flocão De Milho Kisabor Puro Milho 500g - 12x500 - Plástico</v>
      </c>
      <c r="B150" s="405">
        <v>0</v>
      </c>
      <c r="C150" s="405"/>
      <c r="D150" s="404" t="str">
        <f t="shared" si="3"/>
        <v>Farinha de Milho Média     (Fubá Medio)  Fritz &amp; Frida - 10x1 Fds</v>
      </c>
      <c r="E150" s="405">
        <v>0</v>
      </c>
      <c r="F150" s="405"/>
    </row>
    <row r="151" spans="1:6" ht="14.25" customHeight="1" x14ac:dyDescent="0.2">
      <c r="A151" s="404" t="str">
        <f t="shared" si="2"/>
        <v>Flocão de Milho  BEATRIZ - 12x500 - Plástico</v>
      </c>
      <c r="B151" s="405">
        <v>0</v>
      </c>
      <c r="C151" s="405"/>
      <c r="D151" s="404" t="str">
        <f t="shared" si="3"/>
        <v>Farinha de Milho Grossa (Fubá Grosso) Fritz &amp; Frida - 10x1 Fds</v>
      </c>
      <c r="E151" s="405">
        <v>0</v>
      </c>
      <c r="F151" s="405"/>
    </row>
    <row r="152" spans="1:6" ht="14.25" customHeight="1" x14ac:dyDescent="0.2">
      <c r="A152" s="404" t="str">
        <f t="shared" si="2"/>
        <v>Flocão De Milho Cbs - 12x500 - Plástico</v>
      </c>
      <c r="B152" s="405">
        <v>0</v>
      </c>
      <c r="C152" s="405"/>
      <c r="D152" s="404" t="str">
        <f t="shared" si="3"/>
        <v>Farinha De Milho Média (Fubá Médio) Perdiz - 6x1 Fds</v>
      </c>
      <c r="E152" s="405">
        <v>0</v>
      </c>
      <c r="F152" s="405"/>
    </row>
    <row r="153" spans="1:6" ht="14.25" customHeight="1" x14ac:dyDescent="0.2">
      <c r="A153" s="404" t="str">
        <f t="shared" si="2"/>
        <v>Flocão De Milho Panamerican - 12x500 - Plástico</v>
      </c>
      <c r="B153" s="405">
        <v>0</v>
      </c>
      <c r="C153" s="405"/>
      <c r="D153" s="404" t="str">
        <f t="shared" si="3"/>
        <v>Farinha De Milho Média (Fubá Médio) Perdiz - 12x500 Fds</v>
      </c>
      <c r="E153" s="405">
        <v>0</v>
      </c>
      <c r="F153" s="405"/>
    </row>
    <row r="154" spans="1:6" ht="14.25" customHeight="1" x14ac:dyDescent="0.2">
      <c r="A154" s="404" t="str">
        <f t="shared" si="2"/>
        <v>Flocão De Milho Cordeiro - 20x500 - Plástico</v>
      </c>
      <c r="B154" s="405">
        <v>0</v>
      </c>
      <c r="C154" s="405"/>
      <c r="D154" s="404" t="str">
        <f t="shared" si="3"/>
        <v>Farinha De Milho Média (Fubá Médio) Perdiz - 12x1 Fds</v>
      </c>
      <c r="E154" s="405">
        <v>0</v>
      </c>
      <c r="F154" s="405"/>
    </row>
    <row r="155" spans="1:6" ht="14.25" customHeight="1" x14ac:dyDescent="0.2">
      <c r="A155" s="404" t="str">
        <f t="shared" si="2"/>
        <v>Flocão De Milho Cinderela - 20x500 - Plástico</v>
      </c>
      <c r="B155" s="405">
        <v>0</v>
      </c>
      <c r="C155" s="405"/>
      <c r="D155" s="404" t="str">
        <f t="shared" si="3"/>
        <v>Farinha de Milho Grossa (Fubá Grosso) Perdiz - 6x1 Fds</v>
      </c>
      <c r="E155" s="405">
        <v>0</v>
      </c>
      <c r="F155" s="405"/>
    </row>
    <row r="156" spans="1:6" ht="14.25" customHeight="1" x14ac:dyDescent="0.2">
      <c r="A156" s="404" t="str">
        <f t="shared" si="2"/>
        <v>Flocão  De Milho Public - 24x500 - Plástico</v>
      </c>
      <c r="B156" s="405">
        <v>0</v>
      </c>
      <c r="C156" s="405"/>
      <c r="D156" s="404" t="str">
        <f t="shared" si="3"/>
        <v>Farinha de Milho Grossa (Fubá Grosso) Perdiz - 12x1 Fds</v>
      </c>
      <c r="E156" s="405">
        <v>0</v>
      </c>
      <c r="F156" s="405"/>
    </row>
    <row r="157" spans="1:6" ht="14.25" customHeight="1" x14ac:dyDescent="0.2">
      <c r="A157" s="404" t="str">
        <f t="shared" si="2"/>
        <v>Flocão Nutrivita 10x500 Plástico</v>
      </c>
      <c r="B157" s="405">
        <v>0</v>
      </c>
      <c r="C157" s="405"/>
      <c r="D157" s="404" t="str">
        <f t="shared" si="3"/>
        <v>Amido De Milho Fritz E Frida 12x200 Caixa</v>
      </c>
      <c r="E157" s="405">
        <v>0</v>
      </c>
      <c r="F157" s="405"/>
    </row>
    <row r="158" spans="1:6" ht="14.25" customHeight="1" x14ac:dyDescent="0.2">
      <c r="A158" s="404" t="str">
        <f t="shared" si="2"/>
        <v>Flocão Nutrivita 20x500 Plástico</v>
      </c>
      <c r="B158" s="405">
        <v>5225</v>
      </c>
      <c r="C158" s="405"/>
      <c r="D158" s="404" t="str">
        <f t="shared" si="3"/>
        <v>Amido De Milho Fritz E Frida 12x500 Caixa</v>
      </c>
      <c r="E158" s="405">
        <v>0</v>
      </c>
      <c r="F158" s="405"/>
    </row>
    <row r="159" spans="1:6" ht="14.25" customHeight="1" x14ac:dyDescent="0.2">
      <c r="A159" s="404" t="str">
        <f t="shared" si="2"/>
        <v>Flocão Nutrivita 20x500 Plást.  (p/merenda Escolar)</v>
      </c>
      <c r="B159" s="405">
        <v>0</v>
      </c>
      <c r="C159" s="405"/>
      <c r="D159" s="404" t="str">
        <f t="shared" si="3"/>
        <v>Amido De Milho Fritz E Frida 12x1 Fds Plást.</v>
      </c>
      <c r="E159" s="405">
        <v>0</v>
      </c>
      <c r="F159" s="405"/>
    </row>
    <row r="160" spans="1:6" ht="14.25" customHeight="1" x14ac:dyDescent="0.2">
      <c r="A160" s="404" t="str">
        <f t="shared" si="2"/>
        <v>Flocão Vitabem 20x500 Plástico</v>
      </c>
      <c r="B160" s="405">
        <v>0</v>
      </c>
      <c r="C160" s="405"/>
      <c r="D160" s="404" t="str">
        <f t="shared" si="3"/>
        <v>Amido de Milho Beatriz 12x200 Caixa</v>
      </c>
      <c r="E160" s="405">
        <v>0</v>
      </c>
      <c r="F160" s="405"/>
    </row>
    <row r="161" spans="1:6" ht="14.25" customHeight="1" x14ac:dyDescent="0.2">
      <c r="A161" s="404" t="str">
        <f t="shared" si="2"/>
        <v>Flocão Vitabras Plást. 20x400</v>
      </c>
      <c r="B161" s="405">
        <v>0</v>
      </c>
      <c r="C161" s="405"/>
      <c r="D161" s="404" t="str">
        <f t="shared" si="3"/>
        <v>Amido de Milho Beatriz 12x1 Fds Plást.</v>
      </c>
      <c r="E161" s="405">
        <v>0</v>
      </c>
      <c r="F161" s="405"/>
    </row>
    <row r="162" spans="1:6" ht="14.25" customHeight="1" x14ac:dyDescent="0.2">
      <c r="A162" s="404" t="str">
        <f t="shared" si="2"/>
        <v>Flocão De Arroz  Plást. 10x500</v>
      </c>
      <c r="B162" s="405">
        <v>0</v>
      </c>
      <c r="C162" s="405"/>
      <c r="D162" s="404" t="str">
        <f t="shared" si="3"/>
        <v>Amido de Milho Cinderela 12x1 Fds Plást.</v>
      </c>
      <c r="E162" s="405">
        <v>0</v>
      </c>
      <c r="F162" s="405"/>
    </row>
    <row r="163" spans="1:6" ht="14.25" customHeight="1" x14ac:dyDescent="0.2">
      <c r="A163" s="404" t="str">
        <f t="shared" si="2"/>
        <v>Flocão De Arroz  Plást. 20x500</v>
      </c>
      <c r="B163" s="405">
        <v>705</v>
      </c>
      <c r="C163" s="405"/>
      <c r="D163" s="404" t="str">
        <f t="shared" si="3"/>
        <v>Amido de Milho CBS 12x200 Caixa</v>
      </c>
      <c r="E163" s="405">
        <v>0</v>
      </c>
      <c r="F163" s="405"/>
    </row>
    <row r="164" spans="1:6" ht="14.25" customHeight="1" x14ac:dyDescent="0.2">
      <c r="A164" s="404" t="str">
        <f t="shared" si="2"/>
        <v>Flocão De Arroz Nutrivita Scs 25 Kgs</v>
      </c>
      <c r="B164" s="405">
        <v>0</v>
      </c>
      <c r="C164" s="405"/>
      <c r="D164" s="404" t="str">
        <f t="shared" si="3"/>
        <v>Amido de Milho CBS 12x500 Caixa</v>
      </c>
      <c r="E164" s="405">
        <v>0</v>
      </c>
      <c r="F164" s="405"/>
    </row>
    <row r="165" spans="1:6" ht="14.25" customHeight="1" x14ac:dyDescent="0.2">
      <c r="A165" s="404" t="str">
        <f t="shared" si="2"/>
        <v>Flocão De Arroz Nutrivita Scs 30 Kgs</v>
      </c>
      <c r="B165" s="405">
        <v>0</v>
      </c>
      <c r="C165" s="405"/>
      <c r="D165" s="404" t="str">
        <f t="shared" si="3"/>
        <v>Amido De Milho Kisabor 12x500 Fds</v>
      </c>
      <c r="E165" s="405">
        <v>0</v>
      </c>
      <c r="F165" s="405"/>
    </row>
    <row r="166" spans="1:6" ht="14.25" customHeight="1" x14ac:dyDescent="0.2">
      <c r="A166" s="404" t="str">
        <f t="shared" si="2"/>
        <v>Colorífico Nutrivita Plást. 10x100</v>
      </c>
      <c r="B166" s="405">
        <v>0</v>
      </c>
      <c r="C166" s="405"/>
      <c r="D166" s="404" t="str">
        <f t="shared" si="3"/>
        <v>Amido de milho CORSETTI 12x200 Caixa</v>
      </c>
      <c r="E166" s="405">
        <v>0</v>
      </c>
      <c r="F166" s="405"/>
    </row>
    <row r="167" spans="1:6" ht="14.25" customHeight="1" x14ac:dyDescent="0.2">
      <c r="A167" s="404" t="str">
        <f t="shared" si="2"/>
        <v>Colorífico Nutrivita Plást. 100x100</v>
      </c>
      <c r="B167" s="405">
        <v>0</v>
      </c>
      <c r="C167" s="405"/>
      <c r="D167" s="404" t="str">
        <f t="shared" si="3"/>
        <v>Amido de milho CORSETTI 12x500 Fds</v>
      </c>
      <c r="E167" s="405">
        <v>0</v>
      </c>
      <c r="F167" s="405"/>
    </row>
    <row r="168" spans="1:6" ht="14.25" customHeight="1" x14ac:dyDescent="0.2">
      <c r="A168" s="404" t="str">
        <f t="shared" si="2"/>
        <v>Colorífico Nutrivita Plást. 20x500</v>
      </c>
      <c r="B168" s="405">
        <v>0</v>
      </c>
      <c r="C168" s="405"/>
      <c r="D168" s="404" t="str">
        <f t="shared" si="3"/>
        <v>Amido De Milho Marpa 20x500 Fds</v>
      </c>
      <c r="E168" s="405">
        <v>0</v>
      </c>
      <c r="F168" s="405"/>
    </row>
    <row r="169" spans="1:6" ht="14.25" customHeight="1" x14ac:dyDescent="0.2">
      <c r="A169" s="404" t="str">
        <f t="shared" si="2"/>
        <v>Colorífico Friz&amp;Frida Plást. 105x100</v>
      </c>
      <c r="B169" s="405">
        <v>0</v>
      </c>
      <c r="C169" s="405"/>
      <c r="D169" s="404" t="str">
        <f t="shared" si="3"/>
        <v>Amido De Milho Nutrivita 12x200 Caixa</v>
      </c>
      <c r="E169" s="405">
        <v>0</v>
      </c>
      <c r="F169" s="405"/>
    </row>
    <row r="170" spans="1:6" ht="14.25" customHeight="1" x14ac:dyDescent="0.2">
      <c r="A170" s="404" t="str">
        <f t="shared" si="2"/>
        <v>Colorífico Beatriz Plást. 100x100</v>
      </c>
      <c r="B170" s="405">
        <v>0</v>
      </c>
      <c r="C170" s="405"/>
      <c r="D170" s="404" t="str">
        <f t="shared" si="3"/>
        <v>Amido De Milho Nutrivita 12x500 Caixa</v>
      </c>
      <c r="E170" s="405">
        <v>0</v>
      </c>
      <c r="F170" s="405"/>
    </row>
    <row r="171" spans="1:6" ht="14.25" customHeight="1" x14ac:dyDescent="0.2">
      <c r="A171" s="404" t="str">
        <f t="shared" si="2"/>
        <v>Colorífico Plást. 25 Kgs</v>
      </c>
      <c r="B171" s="405">
        <v>0</v>
      </c>
      <c r="C171" s="405"/>
      <c r="D171" s="404" t="str">
        <f t="shared" si="3"/>
        <v>Amido De Milho Nutrivita 20x500 Caixa</v>
      </c>
      <c r="E171" s="405">
        <v>90</v>
      </c>
      <c r="F171" s="405"/>
    </row>
    <row r="172" spans="1:6" ht="14.25" customHeight="1" x14ac:dyDescent="0.2">
      <c r="A172" s="404" t="str">
        <f t="shared" si="2"/>
        <v>Harina De Maiz Precocida - (Reinarepa) Scs de 25 Kgs</v>
      </c>
      <c r="B172" s="405">
        <v>0</v>
      </c>
      <c r="C172" s="405"/>
      <c r="D172" s="404" t="str">
        <f t="shared" si="3"/>
        <v>Amido De Milho Nutrivita 50x200 Caixa</v>
      </c>
      <c r="E172" s="405">
        <v>110</v>
      </c>
      <c r="F172" s="405"/>
    </row>
    <row r="173" spans="1:6" ht="14.25" customHeight="1" x14ac:dyDescent="0.2">
      <c r="A173" s="404" t="str">
        <f t="shared" si="2"/>
        <v xml:space="preserve">Flocos De Milho Adram  Scs  De 25  Kgs </v>
      </c>
      <c r="B173" s="405">
        <v>0</v>
      </c>
      <c r="C173" s="405"/>
      <c r="D173" s="404" t="str">
        <f t="shared" si="3"/>
        <v>Amido De Milho 30x500 Plást.</v>
      </c>
      <c r="E173" s="405">
        <v>0</v>
      </c>
      <c r="F173" s="405"/>
    </row>
    <row r="174" spans="1:6" ht="14.25" customHeight="1" x14ac:dyDescent="0.2">
      <c r="A174" s="404" t="str">
        <f t="shared" si="2"/>
        <v xml:space="preserve">Flocos De Milho Adram  Scs  De 30  Kgs </v>
      </c>
      <c r="B174" s="405">
        <v>0</v>
      </c>
      <c r="C174" s="405"/>
      <c r="D174" s="404" t="str">
        <f t="shared" si="3"/>
        <v>Amido De Milho Nutrivita 24x500 Fds Plást.</v>
      </c>
      <c r="E174" s="405">
        <v>0</v>
      </c>
      <c r="F174" s="405"/>
    </row>
    <row r="175" spans="1:6" ht="14.25" customHeight="1" x14ac:dyDescent="0.2">
      <c r="A175" s="404" t="str">
        <f t="shared" si="2"/>
        <v xml:space="preserve">Flocos De Milho Adram  Scs  De 40  Kgs </v>
      </c>
      <c r="B175" s="405">
        <v>0</v>
      </c>
      <c r="C175" s="405"/>
      <c r="D175" s="404" t="str">
        <f t="shared" si="3"/>
        <v>Amido De Milho Nutrivita 12x1 Plást.</v>
      </c>
      <c r="E175" s="405">
        <v>10</v>
      </c>
      <c r="F175" s="405"/>
    </row>
    <row r="176" spans="1:6" ht="14.25" customHeight="1" x14ac:dyDescent="0.2">
      <c r="A176" s="404" t="str">
        <f t="shared" si="2"/>
        <v xml:space="preserve">Polenta Adram Scs De 25 Kgs - Fubá De Milho Pré- Cozido </v>
      </c>
      <c r="B176" s="405">
        <v>0</v>
      </c>
      <c r="C176" s="405"/>
      <c r="D176" s="404" t="str">
        <f t="shared" si="3"/>
        <v>Amido De Milho 24x500 Fds (embalagem Leitosa)</v>
      </c>
      <c r="E176" s="405">
        <v>0</v>
      </c>
      <c r="F176" s="405"/>
    </row>
    <row r="177" spans="1:6" ht="14.25" customHeight="1" x14ac:dyDescent="0.2">
      <c r="A177" s="404" t="str">
        <f t="shared" si="2"/>
        <v xml:space="preserve">Polenta Adram Scs De 30 Kgs - Fubá De Milho Pré- Cozido </v>
      </c>
      <c r="B177" s="405">
        <v>0</v>
      </c>
      <c r="C177" s="405"/>
      <c r="D177" s="404" t="str">
        <f t="shared" si="3"/>
        <v>Amido De Milho 60x200 Fds (embalagem Leitosa)</v>
      </c>
      <c r="E177" s="405">
        <v>0</v>
      </c>
      <c r="F177" s="405"/>
    </row>
    <row r="178" spans="1:6" ht="14.25" customHeight="1" x14ac:dyDescent="0.2">
      <c r="A178" s="404" t="str">
        <f t="shared" si="2"/>
        <v xml:space="preserve">Polenta Adram Scs De 40 Kgs - Fubá De Milho Pré- Cozido </v>
      </c>
      <c r="B178" s="405">
        <v>0</v>
      </c>
      <c r="C178" s="405"/>
      <c r="D178" s="404" t="str">
        <f t="shared" si="3"/>
        <v>Amido De Milho Scs 25kgs</v>
      </c>
      <c r="E178" s="405">
        <v>0</v>
      </c>
      <c r="F178" s="405"/>
    </row>
    <row r="179" spans="1:6" ht="14.25" customHeight="1" thickBot="1" x14ac:dyDescent="0.25">
      <c r="A179" s="404" t="str">
        <f t="shared" si="2"/>
        <v>Flocão Adram 25 Kgs</v>
      </c>
      <c r="B179" s="405">
        <v>0</v>
      </c>
      <c r="C179" s="405"/>
      <c r="D179" s="404" t="str">
        <f t="shared" si="3"/>
        <v>Amido de Milho INDEMIL Scs de 25 Kgs</v>
      </c>
      <c r="E179" s="405">
        <v>0</v>
      </c>
      <c r="F179" s="405"/>
    </row>
    <row r="180" spans="1:6" ht="14.25" customHeight="1" thickTop="1" thickBot="1" x14ac:dyDescent="0.3">
      <c r="A180" s="407" t="s">
        <v>471</v>
      </c>
      <c r="B180" s="304">
        <f>SUM(B123:B179,(E123:E180),(C123:C180),(F123:F180))</f>
        <v>11244</v>
      </c>
      <c r="C180" s="408"/>
      <c r="D180" s="404" t="str">
        <f t="shared" si="3"/>
        <v>Canjicão Scs  50kgs</v>
      </c>
      <c r="E180" s="405">
        <v>0</v>
      </c>
      <c r="F180" s="408"/>
    </row>
  </sheetData>
  <sheetProtection formatCells="0" formatColumns="0" formatRows="0" insertColumns="0" insertRows="0" insertHyperlinks="0" deleteColumns="0" deleteRows="0" sort="0"/>
  <conditionalFormatting sqref="E81:E83 E141:E143 B1 E21:E23 E97:E99 E157:E159 E76:E77 E16:E17 B86:B88 B146:B148 B26:B28 E1:E2 B182:C1048576 E45 F182:F1048576 F16 E144:F145 F27:F29 B60:B61 B3:C7 B63:C67 B130 B123:C127 B9:C10 F11 E13:F15 E11:E12 B69:C70 E71 E72:F74 B129:C129 E5:F10 E65:F70 E105 E165 B120:B121 C154 F138:F143 F43:F45 F103:F105 F163:F165 B30:C30 B32:C32 B90:C90 B92:C92 B150 B152:C152 B111:C111 E108:F120 B171:C171 E168:F180 E37:E41 B97:C109 B157:C169 F36:F41 F86:F99 F146:F159 E48:F61 E125:F137 B51:C59 E3:F3 B12:C13 B15:C15 B113:C119 E63:F63 B72:C73 B75:C75 B173:C180 E123:F123 B132:B133 C130:C133 B135:C135 B37:C49">
    <cfRule type="cellIs" dxfId="195" priority="196" operator="lessThan">
      <formula>0</formula>
    </cfRule>
  </conditionalFormatting>
  <conditionalFormatting sqref="E18">
    <cfRule type="cellIs" dxfId="194" priority="195" operator="lessThan">
      <formula>0</formula>
    </cfRule>
  </conditionalFormatting>
  <conditionalFormatting sqref="E78">
    <cfRule type="cellIs" dxfId="193" priority="194" operator="lessThan">
      <formula>0</formula>
    </cfRule>
  </conditionalFormatting>
  <conditionalFormatting sqref="E138">
    <cfRule type="cellIs" dxfId="192" priority="193" operator="lessThan">
      <formula>0</formula>
    </cfRule>
  </conditionalFormatting>
  <conditionalFormatting sqref="E19">
    <cfRule type="cellIs" dxfId="191" priority="192" operator="lessThan">
      <formula>0</formula>
    </cfRule>
  </conditionalFormatting>
  <conditionalFormatting sqref="E79">
    <cfRule type="cellIs" dxfId="190" priority="191" operator="lessThan">
      <formula>0</formula>
    </cfRule>
  </conditionalFormatting>
  <conditionalFormatting sqref="E139">
    <cfRule type="cellIs" dxfId="189" priority="190" operator="lessThan">
      <formula>0</formula>
    </cfRule>
  </conditionalFormatting>
  <conditionalFormatting sqref="E104">
    <cfRule type="cellIs" dxfId="188" priority="189" operator="lessThan">
      <formula>0</formula>
    </cfRule>
  </conditionalFormatting>
  <conditionalFormatting sqref="E164">
    <cfRule type="cellIs" dxfId="187" priority="188" operator="lessThan">
      <formula>0</formula>
    </cfRule>
  </conditionalFormatting>
  <conditionalFormatting sqref="E43">
    <cfRule type="cellIs" dxfId="186" priority="187" operator="lessThan">
      <formula>0</formula>
    </cfRule>
  </conditionalFormatting>
  <conditionalFormatting sqref="E103">
    <cfRule type="cellIs" dxfId="185" priority="186" operator="lessThan">
      <formula>0</formula>
    </cfRule>
  </conditionalFormatting>
  <conditionalFormatting sqref="E163">
    <cfRule type="cellIs" dxfId="184" priority="185" operator="lessThan">
      <formula>0</formula>
    </cfRule>
  </conditionalFormatting>
  <conditionalFormatting sqref="E20">
    <cfRule type="cellIs" dxfId="183" priority="184" operator="lessThan">
      <formula>0</formula>
    </cfRule>
  </conditionalFormatting>
  <conditionalFormatting sqref="E80">
    <cfRule type="cellIs" dxfId="182" priority="183" operator="lessThan">
      <formula>0</formula>
    </cfRule>
  </conditionalFormatting>
  <conditionalFormatting sqref="E140">
    <cfRule type="cellIs" dxfId="181" priority="182" operator="lessThan">
      <formula>0</formula>
    </cfRule>
  </conditionalFormatting>
  <conditionalFormatting sqref="B11">
    <cfRule type="cellIs" dxfId="180" priority="181" operator="lessThan">
      <formula>0</formula>
    </cfRule>
  </conditionalFormatting>
  <conditionalFormatting sqref="B71">
    <cfRule type="cellIs" dxfId="179" priority="180" operator="lessThan">
      <formula>0</formula>
    </cfRule>
  </conditionalFormatting>
  <conditionalFormatting sqref="B131">
    <cfRule type="cellIs" dxfId="178" priority="179" operator="lessThan">
      <formula>0</formula>
    </cfRule>
  </conditionalFormatting>
  <conditionalFormatting sqref="B34:B35">
    <cfRule type="cellIs" dxfId="177" priority="178" operator="lessThan">
      <formula>0</formula>
    </cfRule>
  </conditionalFormatting>
  <conditionalFormatting sqref="B94">
    <cfRule type="cellIs" dxfId="176" priority="177" operator="lessThan">
      <formula>0</formula>
    </cfRule>
  </conditionalFormatting>
  <conditionalFormatting sqref="B154">
    <cfRule type="cellIs" dxfId="175" priority="176" operator="lessThan">
      <formula>0</formula>
    </cfRule>
  </conditionalFormatting>
  <conditionalFormatting sqref="E94">
    <cfRule type="cellIs" dxfId="174" priority="174" operator="lessThan">
      <formula>0</formula>
    </cfRule>
  </conditionalFormatting>
  <conditionalFormatting sqref="E34">
    <cfRule type="cellIs" dxfId="173" priority="175" operator="lessThan">
      <formula>0</formula>
    </cfRule>
  </conditionalFormatting>
  <conditionalFormatting sqref="E154">
    <cfRule type="cellIs" dxfId="172" priority="173" operator="lessThan">
      <formula>0</formula>
    </cfRule>
  </conditionalFormatting>
  <conditionalFormatting sqref="E26">
    <cfRule type="cellIs" dxfId="171" priority="172" operator="lessThan">
      <formula>0</formula>
    </cfRule>
  </conditionalFormatting>
  <conditionalFormatting sqref="E86">
    <cfRule type="cellIs" dxfId="170" priority="171" operator="lessThan">
      <formula>0</formula>
    </cfRule>
  </conditionalFormatting>
  <conditionalFormatting sqref="E146">
    <cfRule type="cellIs" dxfId="169" priority="170" operator="lessThan">
      <formula>0</formula>
    </cfRule>
  </conditionalFormatting>
  <conditionalFormatting sqref="B25">
    <cfRule type="cellIs" dxfId="168" priority="169" operator="lessThan">
      <formula>0</formula>
    </cfRule>
  </conditionalFormatting>
  <conditionalFormatting sqref="B85">
    <cfRule type="cellIs" dxfId="167" priority="168" operator="lessThan">
      <formula>0</formula>
    </cfRule>
  </conditionalFormatting>
  <conditionalFormatting sqref="B145">
    <cfRule type="cellIs" dxfId="166" priority="167" operator="lessThan">
      <formula>0</formula>
    </cfRule>
  </conditionalFormatting>
  <conditionalFormatting sqref="E96">
    <cfRule type="cellIs" dxfId="165" priority="165" operator="lessThan">
      <formula>0</formula>
    </cfRule>
  </conditionalFormatting>
  <conditionalFormatting sqref="E36">
    <cfRule type="cellIs" dxfId="164" priority="166" operator="lessThan">
      <formula>0</formula>
    </cfRule>
  </conditionalFormatting>
  <conditionalFormatting sqref="E156">
    <cfRule type="cellIs" dxfId="163" priority="164" operator="lessThan">
      <formula>0</formula>
    </cfRule>
  </conditionalFormatting>
  <conditionalFormatting sqref="E27">
    <cfRule type="cellIs" dxfId="162" priority="163" operator="lessThan">
      <formula>0</formula>
    </cfRule>
  </conditionalFormatting>
  <conditionalFormatting sqref="E87">
    <cfRule type="cellIs" dxfId="161" priority="162" operator="lessThan">
      <formula>0</formula>
    </cfRule>
  </conditionalFormatting>
  <conditionalFormatting sqref="E147">
    <cfRule type="cellIs" dxfId="160" priority="161" operator="lessThan">
      <formula>0</formula>
    </cfRule>
  </conditionalFormatting>
  <conditionalFormatting sqref="B23:B24">
    <cfRule type="cellIs" dxfId="159" priority="160" operator="lessThan">
      <formula>0</formula>
    </cfRule>
  </conditionalFormatting>
  <conditionalFormatting sqref="B83:B84">
    <cfRule type="cellIs" dxfId="158" priority="159" operator="lessThan">
      <formula>0</formula>
    </cfRule>
  </conditionalFormatting>
  <conditionalFormatting sqref="B143:B144">
    <cfRule type="cellIs" dxfId="157" priority="158" operator="lessThan">
      <formula>0</formula>
    </cfRule>
  </conditionalFormatting>
  <conditionalFormatting sqref="B2">
    <cfRule type="cellIs" dxfId="156" priority="157" operator="lessThan">
      <formula>0</formula>
    </cfRule>
  </conditionalFormatting>
  <conditionalFormatting sqref="E62">
    <cfRule type="cellIs" dxfId="155" priority="156" operator="lessThan">
      <formula>0</formula>
    </cfRule>
  </conditionalFormatting>
  <conditionalFormatting sqref="B62">
    <cfRule type="cellIs" dxfId="154" priority="155" operator="lessThan">
      <formula>0</formula>
    </cfRule>
  </conditionalFormatting>
  <conditionalFormatting sqref="E122">
    <cfRule type="cellIs" dxfId="153" priority="154" operator="lessThan">
      <formula>0</formula>
    </cfRule>
  </conditionalFormatting>
  <conditionalFormatting sqref="B122">
    <cfRule type="cellIs" dxfId="152" priority="153" operator="lessThan">
      <formula>0</formula>
    </cfRule>
  </conditionalFormatting>
  <conditionalFormatting sqref="C120 C60">
    <cfRule type="cellIs" dxfId="151" priority="152" operator="lessThan">
      <formula>0</formula>
    </cfRule>
  </conditionalFormatting>
  <conditionalFormatting sqref="C2">
    <cfRule type="cellIs" dxfId="150" priority="151" operator="lessThan">
      <formula>0</formula>
    </cfRule>
  </conditionalFormatting>
  <conditionalFormatting sqref="C150 C143:C148">
    <cfRule type="cellIs" dxfId="149" priority="150" operator="lessThan">
      <formula>0</formula>
    </cfRule>
  </conditionalFormatting>
  <conditionalFormatting sqref="C86:C88">
    <cfRule type="cellIs" dxfId="148" priority="149" operator="lessThan">
      <formula>0</formula>
    </cfRule>
  </conditionalFormatting>
  <conditionalFormatting sqref="C71">
    <cfRule type="cellIs" dxfId="147" priority="148" operator="lessThan">
      <formula>0</formula>
    </cfRule>
  </conditionalFormatting>
  <conditionalFormatting sqref="C94">
    <cfRule type="cellIs" dxfId="146" priority="147" operator="lessThan">
      <formula>0</formula>
    </cfRule>
  </conditionalFormatting>
  <conditionalFormatting sqref="C85">
    <cfRule type="cellIs" dxfId="145" priority="146" operator="lessThan">
      <formula>0</formula>
    </cfRule>
  </conditionalFormatting>
  <conditionalFormatting sqref="C83:C84">
    <cfRule type="cellIs" dxfId="144" priority="145" operator="lessThan">
      <formula>0</formula>
    </cfRule>
  </conditionalFormatting>
  <conditionalFormatting sqref="C26:C28">
    <cfRule type="cellIs" dxfId="143" priority="144" operator="lessThan">
      <formula>0</formula>
    </cfRule>
  </conditionalFormatting>
  <conditionalFormatting sqref="C11">
    <cfRule type="cellIs" dxfId="142" priority="143" operator="lessThan">
      <formula>0</formula>
    </cfRule>
  </conditionalFormatting>
  <conditionalFormatting sqref="C34:C35">
    <cfRule type="cellIs" dxfId="141" priority="142" operator="lessThan">
      <formula>0</formula>
    </cfRule>
  </conditionalFormatting>
  <conditionalFormatting sqref="C25">
    <cfRule type="cellIs" dxfId="140" priority="141" operator="lessThan">
      <formula>0</formula>
    </cfRule>
  </conditionalFormatting>
  <conditionalFormatting sqref="C24">
    <cfRule type="cellIs" dxfId="139" priority="140" operator="lessThan">
      <formula>0</formula>
    </cfRule>
  </conditionalFormatting>
  <conditionalFormatting sqref="F78:F82">
    <cfRule type="cellIs" dxfId="138" priority="139" operator="lessThan">
      <formula>0</formula>
    </cfRule>
  </conditionalFormatting>
  <conditionalFormatting sqref="F71">
    <cfRule type="cellIs" dxfId="137" priority="138" operator="lessThan">
      <formula>0</formula>
    </cfRule>
  </conditionalFormatting>
  <conditionalFormatting sqref="F83">
    <cfRule type="cellIs" dxfId="136" priority="137" operator="lessThan">
      <formula>0</formula>
    </cfRule>
  </conditionalFormatting>
  <conditionalFormatting sqref="F77">
    <cfRule type="cellIs" dxfId="135" priority="136" operator="lessThan">
      <formula>0</formula>
    </cfRule>
  </conditionalFormatting>
  <conditionalFormatting sqref="F76">
    <cfRule type="cellIs" dxfId="134" priority="135" operator="lessThan">
      <formula>0</formula>
    </cfRule>
  </conditionalFormatting>
  <conditionalFormatting sqref="F19:F23">
    <cfRule type="cellIs" dxfId="133" priority="134" operator="lessThan">
      <formula>0</formula>
    </cfRule>
  </conditionalFormatting>
  <conditionalFormatting sqref="F12">
    <cfRule type="cellIs" dxfId="132" priority="133" operator="lessThan">
      <formula>0</formula>
    </cfRule>
  </conditionalFormatting>
  <conditionalFormatting sqref="F26">
    <cfRule type="cellIs" dxfId="131" priority="132" operator="lessThan">
      <formula>0</formula>
    </cfRule>
  </conditionalFormatting>
  <conditionalFormatting sqref="F18">
    <cfRule type="cellIs" dxfId="130" priority="131" operator="lessThan">
      <formula>0</formula>
    </cfRule>
  </conditionalFormatting>
  <conditionalFormatting sqref="F17">
    <cfRule type="cellIs" dxfId="129" priority="130" operator="lessThan">
      <formula>0</formula>
    </cfRule>
  </conditionalFormatting>
  <conditionalFormatting sqref="C1">
    <cfRule type="cellIs" dxfId="128" priority="129" operator="lessThan">
      <formula>0</formula>
    </cfRule>
  </conditionalFormatting>
  <conditionalFormatting sqref="F1">
    <cfRule type="cellIs" dxfId="127" priority="128" operator="lessThan">
      <formula>0</formula>
    </cfRule>
  </conditionalFormatting>
  <conditionalFormatting sqref="C61">
    <cfRule type="cellIs" dxfId="126" priority="127" operator="lessThan">
      <formula>0</formula>
    </cfRule>
  </conditionalFormatting>
  <conditionalFormatting sqref="C121">
    <cfRule type="cellIs" dxfId="125" priority="124" operator="lessThan">
      <formula>0</formula>
    </cfRule>
  </conditionalFormatting>
  <conditionalFormatting sqref="C62">
    <cfRule type="cellIs" dxfId="124" priority="126" operator="lessThan">
      <formula>0</formula>
    </cfRule>
  </conditionalFormatting>
  <conditionalFormatting sqref="F62">
    <cfRule type="cellIs" dxfId="123" priority="125" operator="lessThan">
      <formula>0</formula>
    </cfRule>
  </conditionalFormatting>
  <conditionalFormatting sqref="F122">
    <cfRule type="cellIs" dxfId="122" priority="122" operator="lessThan">
      <formula>0</formula>
    </cfRule>
  </conditionalFormatting>
  <conditionalFormatting sqref="C122">
    <cfRule type="cellIs" dxfId="121" priority="123" operator="lessThan">
      <formula>0</formula>
    </cfRule>
  </conditionalFormatting>
  <conditionalFormatting sqref="E35">
    <cfRule type="cellIs" dxfId="120" priority="121" operator="lessThan">
      <formula>0</formula>
    </cfRule>
  </conditionalFormatting>
  <conditionalFormatting sqref="E95">
    <cfRule type="cellIs" dxfId="119" priority="120" operator="lessThan">
      <formula>0</formula>
    </cfRule>
  </conditionalFormatting>
  <conditionalFormatting sqref="E155">
    <cfRule type="cellIs" dxfId="118" priority="119" operator="lessThan">
      <formula>0</formula>
    </cfRule>
  </conditionalFormatting>
  <conditionalFormatting sqref="E32:E33">
    <cfRule type="cellIs" dxfId="117" priority="118" operator="lessThan">
      <formula>0</formula>
    </cfRule>
  </conditionalFormatting>
  <conditionalFormatting sqref="E92:E93">
    <cfRule type="cellIs" dxfId="116" priority="117" operator="lessThan">
      <formula>0</formula>
    </cfRule>
  </conditionalFormatting>
  <conditionalFormatting sqref="E152:E153">
    <cfRule type="cellIs" dxfId="115" priority="116" operator="lessThan">
      <formula>0</formula>
    </cfRule>
  </conditionalFormatting>
  <conditionalFormatting sqref="F2">
    <cfRule type="cellIs" dxfId="114" priority="115" operator="lessThan">
      <formula>0</formula>
    </cfRule>
  </conditionalFormatting>
  <conditionalFormatting sqref="E28">
    <cfRule type="cellIs" dxfId="113" priority="114" operator="lessThan">
      <formula>0</formula>
    </cfRule>
  </conditionalFormatting>
  <conditionalFormatting sqref="E88">
    <cfRule type="cellIs" dxfId="112" priority="113" operator="lessThan">
      <formula>0</formula>
    </cfRule>
  </conditionalFormatting>
  <conditionalFormatting sqref="E148">
    <cfRule type="cellIs" dxfId="111" priority="112" operator="lessThan">
      <formula>0</formula>
    </cfRule>
  </conditionalFormatting>
  <conditionalFormatting sqref="E24">
    <cfRule type="cellIs" dxfId="110" priority="111" operator="lessThan">
      <formula>0</formula>
    </cfRule>
  </conditionalFormatting>
  <conditionalFormatting sqref="F24">
    <cfRule type="cellIs" dxfId="109" priority="110" operator="lessThan">
      <formula>0</formula>
    </cfRule>
  </conditionalFormatting>
  <conditionalFormatting sqref="E84">
    <cfRule type="cellIs" dxfId="108" priority="109" operator="lessThan">
      <formula>0</formula>
    </cfRule>
  </conditionalFormatting>
  <conditionalFormatting sqref="F84">
    <cfRule type="cellIs" dxfId="107" priority="108" operator="lessThan">
      <formula>0</formula>
    </cfRule>
  </conditionalFormatting>
  <conditionalFormatting sqref="E75">
    <cfRule type="cellIs" dxfId="106" priority="107" operator="lessThan">
      <formula>0</formula>
    </cfRule>
  </conditionalFormatting>
  <conditionalFormatting sqref="F75">
    <cfRule type="cellIs" dxfId="105" priority="106" operator="lessThan">
      <formula>0</formula>
    </cfRule>
  </conditionalFormatting>
  <conditionalFormatting sqref="E44">
    <cfRule type="cellIs" dxfId="104" priority="105" operator="lessThan">
      <formula>0</formula>
    </cfRule>
  </conditionalFormatting>
  <conditionalFormatting sqref="E30">
    <cfRule type="cellIs" dxfId="103" priority="104" operator="lessThan">
      <formula>0</formula>
    </cfRule>
  </conditionalFormatting>
  <conditionalFormatting sqref="E90">
    <cfRule type="cellIs" dxfId="102" priority="103" operator="lessThan">
      <formula>0</formula>
    </cfRule>
  </conditionalFormatting>
  <conditionalFormatting sqref="E150">
    <cfRule type="cellIs" dxfId="101" priority="102" operator="lessThan">
      <formula>0</formula>
    </cfRule>
  </conditionalFormatting>
  <conditionalFormatting sqref="E29">
    <cfRule type="cellIs" dxfId="100" priority="101" operator="lessThan">
      <formula>0</formula>
    </cfRule>
  </conditionalFormatting>
  <conditionalFormatting sqref="E149">
    <cfRule type="cellIs" dxfId="99" priority="99" operator="lessThan">
      <formula>0</formula>
    </cfRule>
  </conditionalFormatting>
  <conditionalFormatting sqref="E89">
    <cfRule type="cellIs" dxfId="98" priority="100" operator="lessThan">
      <formula>0</formula>
    </cfRule>
  </conditionalFormatting>
  <conditionalFormatting sqref="E31">
    <cfRule type="cellIs" dxfId="97" priority="98" operator="lessThan">
      <formula>0</formula>
    </cfRule>
  </conditionalFormatting>
  <conditionalFormatting sqref="E91">
    <cfRule type="cellIs" dxfId="96" priority="97" operator="lessThan">
      <formula>0</formula>
    </cfRule>
  </conditionalFormatting>
  <conditionalFormatting sqref="E151">
    <cfRule type="cellIs" dxfId="95" priority="96" operator="lessThan">
      <formula>0</formula>
    </cfRule>
  </conditionalFormatting>
  <conditionalFormatting sqref="E25">
    <cfRule type="cellIs" dxfId="94" priority="95" operator="lessThan">
      <formula>0</formula>
    </cfRule>
  </conditionalFormatting>
  <conditionalFormatting sqref="F25">
    <cfRule type="cellIs" dxfId="93" priority="94" operator="lessThan">
      <formula>0</formula>
    </cfRule>
  </conditionalFormatting>
  <conditionalFormatting sqref="E85">
    <cfRule type="cellIs" dxfId="92" priority="93" operator="lessThan">
      <formula>0</formula>
    </cfRule>
  </conditionalFormatting>
  <conditionalFormatting sqref="F85">
    <cfRule type="cellIs" dxfId="91" priority="92" operator="lessThan">
      <formula>0</formula>
    </cfRule>
  </conditionalFormatting>
  <conditionalFormatting sqref="B18">
    <cfRule type="cellIs" dxfId="90" priority="91" operator="lessThan">
      <formula>0</formula>
    </cfRule>
  </conditionalFormatting>
  <conditionalFormatting sqref="C18">
    <cfRule type="cellIs" dxfId="89" priority="90" operator="lessThan">
      <formula>0</formula>
    </cfRule>
  </conditionalFormatting>
  <conditionalFormatting sqref="B78">
    <cfRule type="cellIs" dxfId="88" priority="89" operator="lessThan">
      <formula>0</formula>
    </cfRule>
  </conditionalFormatting>
  <conditionalFormatting sqref="C78">
    <cfRule type="cellIs" dxfId="87" priority="88" operator="lessThan">
      <formula>0</formula>
    </cfRule>
  </conditionalFormatting>
  <conditionalFormatting sqref="B138">
    <cfRule type="cellIs" dxfId="86" priority="87" operator="lessThan">
      <formula>0</formula>
    </cfRule>
  </conditionalFormatting>
  <conditionalFormatting sqref="C138">
    <cfRule type="cellIs" dxfId="85" priority="86" operator="lessThan">
      <formula>0</formula>
    </cfRule>
  </conditionalFormatting>
  <conditionalFormatting sqref="F30">
    <cfRule type="cellIs" dxfId="84" priority="85" operator="lessThan">
      <formula>0</formula>
    </cfRule>
  </conditionalFormatting>
  <conditionalFormatting sqref="F31">
    <cfRule type="cellIs" dxfId="83" priority="84" operator="lessThan">
      <formula>0</formula>
    </cfRule>
  </conditionalFormatting>
  <conditionalFormatting sqref="C21:C22">
    <cfRule type="cellIs" dxfId="82" priority="83" operator="lessThan">
      <formula>0</formula>
    </cfRule>
  </conditionalFormatting>
  <conditionalFormatting sqref="B81">
    <cfRule type="cellIs" dxfId="81" priority="82" operator="lessThan">
      <formula>0</formula>
    </cfRule>
  </conditionalFormatting>
  <conditionalFormatting sqref="C81">
    <cfRule type="cellIs" dxfId="80" priority="81" operator="lessThan">
      <formula>0</formula>
    </cfRule>
  </conditionalFormatting>
  <conditionalFormatting sqref="B141">
    <cfRule type="cellIs" dxfId="79" priority="80" operator="lessThan">
      <formula>0</formula>
    </cfRule>
  </conditionalFormatting>
  <conditionalFormatting sqref="C141">
    <cfRule type="cellIs" dxfId="78" priority="79" operator="lessThan">
      <formula>0</formula>
    </cfRule>
  </conditionalFormatting>
  <conditionalFormatting sqref="B21:B22">
    <cfRule type="cellIs" dxfId="77" priority="78" operator="lessThan">
      <formula>0</formula>
    </cfRule>
  </conditionalFormatting>
  <conditionalFormatting sqref="B112:C112">
    <cfRule type="cellIs" dxfId="76" priority="77" operator="lessThan">
      <formula>0</formula>
    </cfRule>
  </conditionalFormatting>
  <conditionalFormatting sqref="B172:C172">
    <cfRule type="cellIs" dxfId="75" priority="76" operator="lessThan">
      <formula>0</formula>
    </cfRule>
  </conditionalFormatting>
  <conditionalFormatting sqref="B8:C8">
    <cfRule type="cellIs" dxfId="74" priority="75" operator="lessThan">
      <formula>0</formula>
    </cfRule>
  </conditionalFormatting>
  <conditionalFormatting sqref="B68:C68">
    <cfRule type="cellIs" dxfId="73" priority="74" operator="lessThan">
      <formula>0</formula>
    </cfRule>
  </conditionalFormatting>
  <conditionalFormatting sqref="B128:C128">
    <cfRule type="cellIs" dxfId="72" priority="73" operator="lessThan">
      <formula>0</formula>
    </cfRule>
  </conditionalFormatting>
  <conditionalFormatting sqref="E4:F4">
    <cfRule type="cellIs" dxfId="71" priority="72" operator="lessThan">
      <formula>0</formula>
    </cfRule>
  </conditionalFormatting>
  <conditionalFormatting sqref="E64:F64">
    <cfRule type="cellIs" dxfId="70" priority="71" operator="lessThan">
      <formula>0</formula>
    </cfRule>
  </conditionalFormatting>
  <conditionalFormatting sqref="E124:F124">
    <cfRule type="cellIs" dxfId="69" priority="70" operator="lessThan">
      <formula>0</formula>
    </cfRule>
  </conditionalFormatting>
  <conditionalFormatting sqref="B29">
    <cfRule type="cellIs" dxfId="68" priority="69" operator="lessThan">
      <formula>0</formula>
    </cfRule>
  </conditionalFormatting>
  <conditionalFormatting sqref="C29">
    <cfRule type="cellIs" dxfId="67" priority="68" operator="lessThan">
      <formula>0</formula>
    </cfRule>
  </conditionalFormatting>
  <conditionalFormatting sqref="B89">
    <cfRule type="cellIs" dxfId="66" priority="67" operator="lessThan">
      <formula>0</formula>
    </cfRule>
  </conditionalFormatting>
  <conditionalFormatting sqref="C89">
    <cfRule type="cellIs" dxfId="65" priority="66" operator="lessThan">
      <formula>0</formula>
    </cfRule>
  </conditionalFormatting>
  <conditionalFormatting sqref="B149">
    <cfRule type="cellIs" dxfId="64" priority="65" operator="lessThan">
      <formula>0</formula>
    </cfRule>
  </conditionalFormatting>
  <conditionalFormatting sqref="C149">
    <cfRule type="cellIs" dxfId="63" priority="64" operator="lessThan">
      <formula>0</formula>
    </cfRule>
  </conditionalFormatting>
  <conditionalFormatting sqref="B17">
    <cfRule type="cellIs" dxfId="62" priority="63" operator="lessThan">
      <formula>0</formula>
    </cfRule>
  </conditionalFormatting>
  <conditionalFormatting sqref="C17">
    <cfRule type="cellIs" dxfId="61" priority="62" operator="lessThan">
      <formula>0</formula>
    </cfRule>
  </conditionalFormatting>
  <conditionalFormatting sqref="B77">
    <cfRule type="cellIs" dxfId="60" priority="61" operator="lessThan">
      <formula>0</formula>
    </cfRule>
  </conditionalFormatting>
  <conditionalFormatting sqref="C77">
    <cfRule type="cellIs" dxfId="59" priority="60" operator="lessThan">
      <formula>0</formula>
    </cfRule>
  </conditionalFormatting>
  <conditionalFormatting sqref="B137:C137">
    <cfRule type="cellIs" dxfId="58" priority="59" operator="lessThan">
      <formula>0</formula>
    </cfRule>
  </conditionalFormatting>
  <conditionalFormatting sqref="B82">
    <cfRule type="cellIs" dxfId="57" priority="58" operator="lessThan">
      <formula>0</formula>
    </cfRule>
  </conditionalFormatting>
  <conditionalFormatting sqref="C82">
    <cfRule type="cellIs" dxfId="56" priority="57" operator="lessThan">
      <formula>0</formula>
    </cfRule>
  </conditionalFormatting>
  <conditionalFormatting sqref="B142">
    <cfRule type="cellIs" dxfId="55" priority="56" operator="lessThan">
      <formula>0</formula>
    </cfRule>
  </conditionalFormatting>
  <conditionalFormatting sqref="C142">
    <cfRule type="cellIs" dxfId="54" priority="55" operator="lessThan">
      <formula>0</formula>
    </cfRule>
  </conditionalFormatting>
  <conditionalFormatting sqref="E46:F47">
    <cfRule type="cellIs" dxfId="53" priority="54" operator="lessThan">
      <formula>0</formula>
    </cfRule>
  </conditionalFormatting>
  <conditionalFormatting sqref="E106:F107">
    <cfRule type="cellIs" dxfId="52" priority="53" operator="lessThan">
      <formula>0</formula>
    </cfRule>
  </conditionalFormatting>
  <conditionalFormatting sqref="E167:F167">
    <cfRule type="cellIs" dxfId="51" priority="52" operator="lessThan">
      <formula>0</formula>
    </cfRule>
  </conditionalFormatting>
  <conditionalFormatting sqref="B19">
    <cfRule type="cellIs" dxfId="50" priority="51" operator="lessThan">
      <formula>0</formula>
    </cfRule>
  </conditionalFormatting>
  <conditionalFormatting sqref="C19">
    <cfRule type="cellIs" dxfId="49" priority="50" operator="lessThan">
      <formula>0</formula>
    </cfRule>
  </conditionalFormatting>
  <conditionalFormatting sqref="C139:C140">
    <cfRule type="cellIs" dxfId="48" priority="46" operator="lessThan">
      <formula>0</formula>
    </cfRule>
  </conditionalFormatting>
  <conditionalFormatting sqref="B79:B80">
    <cfRule type="cellIs" dxfId="47" priority="49" operator="lessThan">
      <formula>0</formula>
    </cfRule>
  </conditionalFormatting>
  <conditionalFormatting sqref="C79:C80">
    <cfRule type="cellIs" dxfId="46" priority="48" operator="lessThan">
      <formula>0</formula>
    </cfRule>
  </conditionalFormatting>
  <conditionalFormatting sqref="B139:B140">
    <cfRule type="cellIs" dxfId="45" priority="47" operator="lessThan">
      <formula>0</formula>
    </cfRule>
  </conditionalFormatting>
  <conditionalFormatting sqref="C156">
    <cfRule type="cellIs" dxfId="44" priority="41" operator="lessThan">
      <formula>0</formula>
    </cfRule>
  </conditionalFormatting>
  <conditionalFormatting sqref="B156">
    <cfRule type="cellIs" dxfId="43" priority="40" operator="lessThan">
      <formula>0</formula>
    </cfRule>
  </conditionalFormatting>
  <conditionalFormatting sqref="B36">
    <cfRule type="cellIs" dxfId="42" priority="45" operator="lessThan">
      <formula>0</formula>
    </cfRule>
  </conditionalFormatting>
  <conditionalFormatting sqref="C36">
    <cfRule type="cellIs" dxfId="41" priority="44" operator="lessThan">
      <formula>0</formula>
    </cfRule>
  </conditionalFormatting>
  <conditionalFormatting sqref="B96">
    <cfRule type="cellIs" dxfId="40" priority="43" operator="lessThan">
      <formula>0</formula>
    </cfRule>
  </conditionalFormatting>
  <conditionalFormatting sqref="C96">
    <cfRule type="cellIs" dxfId="39" priority="42" operator="lessThan">
      <formula>0</formula>
    </cfRule>
  </conditionalFormatting>
  <conditionalFormatting sqref="E166:F166">
    <cfRule type="cellIs" dxfId="38" priority="39" operator="lessThan">
      <formula>0</formula>
    </cfRule>
  </conditionalFormatting>
  <conditionalFormatting sqref="B33">
    <cfRule type="cellIs" dxfId="37" priority="38" operator="lessThan">
      <formula>0</formula>
    </cfRule>
  </conditionalFormatting>
  <conditionalFormatting sqref="C33">
    <cfRule type="cellIs" dxfId="36" priority="37" operator="lessThan">
      <formula>0</formula>
    </cfRule>
  </conditionalFormatting>
  <conditionalFormatting sqref="B93">
    <cfRule type="cellIs" dxfId="35" priority="36" operator="lessThan">
      <formula>0</formula>
    </cfRule>
  </conditionalFormatting>
  <conditionalFormatting sqref="C93">
    <cfRule type="cellIs" dxfId="34" priority="35" operator="lessThan">
      <formula>0</formula>
    </cfRule>
  </conditionalFormatting>
  <conditionalFormatting sqref="B153:C153">
    <cfRule type="cellIs" dxfId="33" priority="34" operator="lessThan">
      <formula>0</formula>
    </cfRule>
  </conditionalFormatting>
  <conditionalFormatting sqref="B20">
    <cfRule type="cellIs" dxfId="32" priority="33" operator="lessThan">
      <formula>0</formula>
    </cfRule>
  </conditionalFormatting>
  <conditionalFormatting sqref="C20">
    <cfRule type="cellIs" dxfId="31" priority="32" operator="lessThan">
      <formula>0</formula>
    </cfRule>
  </conditionalFormatting>
  <conditionalFormatting sqref="E100:F101">
    <cfRule type="cellIs" dxfId="30" priority="31" operator="lessThan">
      <formula>0</formula>
    </cfRule>
  </conditionalFormatting>
  <conditionalFormatting sqref="F160:F161">
    <cfRule type="cellIs" dxfId="29" priority="30" operator="lessThan">
      <formula>0</formula>
    </cfRule>
  </conditionalFormatting>
  <conditionalFormatting sqref="E160:E161">
    <cfRule type="cellIs" dxfId="28" priority="29" operator="lessThan">
      <formula>0</formula>
    </cfRule>
  </conditionalFormatting>
  <conditionalFormatting sqref="B31:C31">
    <cfRule type="cellIs" dxfId="27" priority="28" operator="lessThan">
      <formula>0</formula>
    </cfRule>
  </conditionalFormatting>
  <conditionalFormatting sqref="B91:C91">
    <cfRule type="cellIs" dxfId="26" priority="27" operator="lessThan">
      <formula>0</formula>
    </cfRule>
  </conditionalFormatting>
  <conditionalFormatting sqref="B151">
    <cfRule type="cellIs" dxfId="25" priority="26" operator="lessThan">
      <formula>0</formula>
    </cfRule>
  </conditionalFormatting>
  <conditionalFormatting sqref="C151">
    <cfRule type="cellIs" dxfId="24" priority="25" operator="lessThan">
      <formula>0</formula>
    </cfRule>
  </conditionalFormatting>
  <conditionalFormatting sqref="B50:C50">
    <cfRule type="cellIs" dxfId="23" priority="24" operator="lessThan">
      <formula>0</formula>
    </cfRule>
  </conditionalFormatting>
  <conditionalFormatting sqref="B110:C110">
    <cfRule type="cellIs" dxfId="22" priority="23" operator="lessThan">
      <formula>0</formula>
    </cfRule>
  </conditionalFormatting>
  <conditionalFormatting sqref="B170:C170">
    <cfRule type="cellIs" dxfId="21" priority="22" operator="lessThan">
      <formula>0</formula>
    </cfRule>
  </conditionalFormatting>
  <conditionalFormatting sqref="B95">
    <cfRule type="cellIs" dxfId="20" priority="21" operator="lessThan">
      <formula>0</formula>
    </cfRule>
  </conditionalFormatting>
  <conditionalFormatting sqref="C95">
    <cfRule type="cellIs" dxfId="19" priority="20" operator="lessThan">
      <formula>0</formula>
    </cfRule>
  </conditionalFormatting>
  <conditionalFormatting sqref="C155">
    <cfRule type="cellIs" dxfId="18" priority="19" operator="lessThan">
      <formula>0</formula>
    </cfRule>
  </conditionalFormatting>
  <conditionalFormatting sqref="B155">
    <cfRule type="cellIs" dxfId="17" priority="18" operator="lessThan">
      <formula>0</formula>
    </cfRule>
  </conditionalFormatting>
  <conditionalFormatting sqref="E42:F42">
    <cfRule type="cellIs" dxfId="16" priority="17" operator="lessThan">
      <formula>0</formula>
    </cfRule>
  </conditionalFormatting>
  <conditionalFormatting sqref="E102:F102">
    <cfRule type="cellIs" dxfId="15" priority="16" operator="lessThan">
      <formula>0</formula>
    </cfRule>
  </conditionalFormatting>
  <conditionalFormatting sqref="F162">
    <cfRule type="cellIs" dxfId="14" priority="15" operator="lessThan">
      <formula>0</formula>
    </cfRule>
  </conditionalFormatting>
  <conditionalFormatting sqref="E162">
    <cfRule type="cellIs" dxfId="13" priority="14" operator="lessThan">
      <formula>0</formula>
    </cfRule>
  </conditionalFormatting>
  <conditionalFormatting sqref="F32">
    <cfRule type="cellIs" dxfId="12" priority="13" operator="lessThan">
      <formula>0</formula>
    </cfRule>
  </conditionalFormatting>
  <conditionalFormatting sqref="F33">
    <cfRule type="cellIs" dxfId="11" priority="12" operator="lessThan">
      <formula>0</formula>
    </cfRule>
  </conditionalFormatting>
  <conditionalFormatting sqref="F34">
    <cfRule type="cellIs" dxfId="10" priority="11" operator="lessThan">
      <formula>0</formula>
    </cfRule>
  </conditionalFormatting>
  <conditionalFormatting sqref="F35">
    <cfRule type="cellIs" dxfId="9" priority="10" operator="lessThan">
      <formula>0</formula>
    </cfRule>
  </conditionalFormatting>
  <conditionalFormatting sqref="B16">
    <cfRule type="cellIs" dxfId="8" priority="9" operator="lessThan">
      <formula>0</formula>
    </cfRule>
  </conditionalFormatting>
  <conditionalFormatting sqref="C16">
    <cfRule type="cellIs" dxfId="7" priority="8" operator="lessThan">
      <formula>0</formula>
    </cfRule>
  </conditionalFormatting>
  <conditionalFormatting sqref="B76">
    <cfRule type="cellIs" dxfId="6" priority="7" operator="lessThan">
      <formula>0</formula>
    </cfRule>
  </conditionalFormatting>
  <conditionalFormatting sqref="C76">
    <cfRule type="cellIs" dxfId="5" priority="6" operator="lessThan">
      <formula>0</formula>
    </cfRule>
  </conditionalFormatting>
  <conditionalFormatting sqref="B136:C136">
    <cfRule type="cellIs" dxfId="4" priority="5" operator="lessThan">
      <formula>0</formula>
    </cfRule>
  </conditionalFormatting>
  <conditionalFormatting sqref="B14:C14">
    <cfRule type="cellIs" dxfId="3" priority="4" operator="lessThan">
      <formula>0</formula>
    </cfRule>
  </conditionalFormatting>
  <conditionalFormatting sqref="B74:C74">
    <cfRule type="cellIs" dxfId="2" priority="3" operator="lessThan">
      <formula>0</formula>
    </cfRule>
  </conditionalFormatting>
  <conditionalFormatting sqref="B134:C134">
    <cfRule type="cellIs" dxfId="1" priority="2" operator="lessThan">
      <formula>0</formula>
    </cfRule>
  </conditionalFormatting>
  <conditionalFormatting sqref="C23">
    <cfRule type="cellIs" dxfId="0" priority="1" operator="lessThan">
      <formula>0</formula>
    </cfRule>
  </conditionalFormatting>
  <pageMargins left="0.19685039370078741" right="0" top="0.19685039370078741" bottom="0" header="0" footer="0"/>
  <pageSetup paperSize="9" scale="48" fitToWidth="0" fitToHeight="0" orientation="portrait" r:id="rId1"/>
  <headerFooter alignWithMargins="0"/>
  <rowBreaks count="1" manualBreakCount="1">
    <brk id="60" max="7" man="1"/>
  </rowBreaks>
  <colBreaks count="1" manualBreakCount="1">
    <brk id="6" max="131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1"/>
  <dimension ref="B1:S52"/>
  <sheetViews>
    <sheetView showGridLines="0" zoomScaleNormal="100" workbookViewId="0">
      <selection activeCell="F7" sqref="F7"/>
    </sheetView>
  </sheetViews>
  <sheetFormatPr defaultColWidth="8.85546875" defaultRowHeight="15" x14ac:dyDescent="0.25"/>
  <cols>
    <col min="1" max="1" width="1.5703125" style="133" customWidth="1"/>
    <col min="2" max="2" width="6.7109375" style="133" customWidth="1"/>
    <col min="3" max="4" width="8.7109375" style="133" customWidth="1"/>
    <col min="5" max="5" width="13.7109375" style="133" customWidth="1"/>
    <col min="6" max="6" width="14.7109375" style="133" customWidth="1"/>
    <col min="7" max="7" width="8.7109375" style="133" customWidth="1"/>
    <col min="8" max="8" width="9.7109375" style="133" customWidth="1"/>
    <col min="9" max="9" width="9.7109375" style="134" customWidth="1"/>
    <col min="10" max="10" width="7.7109375" style="133" customWidth="1"/>
    <col min="11" max="11" width="6.7109375" style="133" customWidth="1"/>
    <col min="12" max="13" width="8.7109375" style="133" customWidth="1"/>
    <col min="14" max="14" width="13.7109375" style="133" customWidth="1"/>
    <col min="15" max="15" width="14.7109375" style="133" customWidth="1"/>
    <col min="16" max="16" width="8.7109375" style="133" customWidth="1"/>
    <col min="17" max="18" width="9.7109375" style="133" customWidth="1"/>
    <col min="19" max="16384" width="8.85546875" style="133"/>
  </cols>
  <sheetData>
    <row r="1" spans="2:19" s="128" customFormat="1" ht="21.75" customHeight="1" x14ac:dyDescent="0.25">
      <c r="B1" s="795" t="s">
        <v>360</v>
      </c>
      <c r="C1" s="795"/>
      <c r="D1" s="796">
        <f ca="1">TODAY()</f>
        <v>46056</v>
      </c>
      <c r="E1" s="796"/>
      <c r="F1" s="796"/>
      <c r="G1" s="796"/>
      <c r="H1" s="796"/>
      <c r="I1" s="796"/>
      <c r="J1" s="796"/>
      <c r="K1" s="796"/>
      <c r="N1" s="797"/>
      <c r="O1" s="797"/>
      <c r="P1" s="798"/>
      <c r="Q1" s="798"/>
      <c r="R1" s="798"/>
    </row>
    <row r="2" spans="2:19" s="128" customFormat="1" ht="18.75" customHeight="1" thickBot="1" x14ac:dyDescent="0.3">
      <c r="B2" s="129"/>
      <c r="C2" s="129"/>
      <c r="D2" s="130"/>
      <c r="E2" s="130"/>
      <c r="F2" s="130"/>
      <c r="G2" s="130"/>
      <c r="H2" s="130"/>
      <c r="I2" s="130"/>
      <c r="J2" s="130"/>
      <c r="K2" s="130"/>
      <c r="P2" s="131"/>
      <c r="Q2" s="131"/>
      <c r="R2" s="131"/>
    </row>
    <row r="3" spans="2:19" ht="31.5" customHeight="1" thickTop="1" thickBot="1" x14ac:dyDescent="0.3">
      <c r="B3" s="132" t="s">
        <v>361</v>
      </c>
      <c r="C3" s="799"/>
      <c r="D3" s="800"/>
      <c r="K3" s="135" t="s">
        <v>361</v>
      </c>
      <c r="L3" s="801"/>
      <c r="M3" s="802"/>
      <c r="R3" s="136"/>
    </row>
    <row r="4" spans="2:19" ht="15.75" thickBot="1" x14ac:dyDescent="0.3">
      <c r="B4" s="137" t="s">
        <v>362</v>
      </c>
      <c r="C4" s="138" t="s">
        <v>363</v>
      </c>
      <c r="D4" s="138" t="s">
        <v>364</v>
      </c>
      <c r="E4" s="139" t="s">
        <v>6</v>
      </c>
      <c r="F4" s="139" t="s">
        <v>365</v>
      </c>
      <c r="G4" s="139" t="s">
        <v>366</v>
      </c>
      <c r="H4" s="139" t="s">
        <v>367</v>
      </c>
      <c r="I4" s="140" t="s">
        <v>368</v>
      </c>
      <c r="K4" s="141" t="s">
        <v>362</v>
      </c>
      <c r="L4" s="139" t="s">
        <v>363</v>
      </c>
      <c r="M4" s="139" t="s">
        <v>364</v>
      </c>
      <c r="N4" s="139" t="s">
        <v>6</v>
      </c>
      <c r="O4" s="139" t="s">
        <v>365</v>
      </c>
      <c r="P4" s="139" t="s">
        <v>366</v>
      </c>
      <c r="Q4" s="139" t="s">
        <v>367</v>
      </c>
      <c r="R4" s="142" t="s">
        <v>368</v>
      </c>
    </row>
    <row r="5" spans="2:19" ht="15.75" customHeight="1" x14ac:dyDescent="0.25">
      <c r="B5" s="137"/>
      <c r="C5" s="807">
        <v>30</v>
      </c>
      <c r="D5" s="809" t="s">
        <v>369</v>
      </c>
      <c r="E5" s="810" t="s">
        <v>370</v>
      </c>
      <c r="F5" s="143" t="s">
        <v>371</v>
      </c>
      <c r="G5" s="812" t="s">
        <v>372</v>
      </c>
      <c r="H5" s="813">
        <v>540</v>
      </c>
      <c r="I5" s="814">
        <v>90201</v>
      </c>
      <c r="K5" s="803">
        <v>3</v>
      </c>
      <c r="L5" s="806">
        <v>90</v>
      </c>
      <c r="M5" s="144" t="s">
        <v>373</v>
      </c>
      <c r="N5" s="145" t="s">
        <v>374</v>
      </c>
      <c r="O5" s="144">
        <v>0</v>
      </c>
      <c r="P5" s="144" t="s">
        <v>372</v>
      </c>
      <c r="Q5" s="144">
        <v>550</v>
      </c>
      <c r="R5" s="146">
        <v>90201</v>
      </c>
    </row>
    <row r="6" spans="2:19" ht="15.75" customHeight="1" thickBot="1" x14ac:dyDescent="0.3">
      <c r="B6" s="804">
        <v>1</v>
      </c>
      <c r="C6" s="807"/>
      <c r="D6" s="809"/>
      <c r="E6" s="811"/>
      <c r="F6" s="147">
        <v>100000</v>
      </c>
      <c r="G6" s="812"/>
      <c r="H6" s="813"/>
      <c r="I6" s="814"/>
      <c r="K6" s="804"/>
      <c r="L6" s="807"/>
      <c r="M6" s="148" t="s">
        <v>364</v>
      </c>
      <c r="N6" s="148" t="s">
        <v>375</v>
      </c>
      <c r="O6" s="148" t="s">
        <v>365</v>
      </c>
      <c r="P6" s="148" t="s">
        <v>366</v>
      </c>
      <c r="Q6" s="148" t="s">
        <v>367</v>
      </c>
      <c r="R6" s="149" t="s">
        <v>368</v>
      </c>
    </row>
    <row r="7" spans="2:19" ht="15.75" customHeight="1" x14ac:dyDescent="0.25">
      <c r="B7" s="804"/>
      <c r="C7" s="807"/>
      <c r="D7" s="809" t="s">
        <v>376</v>
      </c>
      <c r="E7" s="810" t="s">
        <v>370</v>
      </c>
      <c r="F7" s="143" t="s">
        <v>377</v>
      </c>
      <c r="G7" s="812" t="s">
        <v>372</v>
      </c>
      <c r="H7" s="813">
        <v>540</v>
      </c>
      <c r="I7" s="814">
        <v>90201</v>
      </c>
      <c r="K7" s="804"/>
      <c r="L7" s="807"/>
      <c r="M7" s="150" t="s">
        <v>378</v>
      </c>
      <c r="N7" s="151" t="s">
        <v>379</v>
      </c>
      <c r="O7" s="150">
        <f>O5*15</f>
        <v>0</v>
      </c>
      <c r="P7" s="150" t="s">
        <v>380</v>
      </c>
      <c r="Q7" s="152">
        <v>540</v>
      </c>
      <c r="R7" s="153">
        <v>90251</v>
      </c>
    </row>
    <row r="8" spans="2:19" ht="15.75" customHeight="1" thickBot="1" x14ac:dyDescent="0.3">
      <c r="B8" s="804"/>
      <c r="C8" s="807"/>
      <c r="D8" s="809"/>
      <c r="E8" s="811"/>
      <c r="F8" s="147">
        <v>0</v>
      </c>
      <c r="G8" s="812"/>
      <c r="H8" s="813"/>
      <c r="I8" s="814"/>
      <c r="K8" s="804"/>
      <c r="L8" s="807"/>
      <c r="M8" s="150" t="s">
        <v>381</v>
      </c>
      <c r="N8" s="151" t="s">
        <v>382</v>
      </c>
      <c r="O8" s="150">
        <f>O5*30</f>
        <v>0</v>
      </c>
      <c r="P8" s="150" t="s">
        <v>380</v>
      </c>
      <c r="Q8" s="152">
        <v>520</v>
      </c>
      <c r="R8" s="153">
        <v>90251</v>
      </c>
    </row>
    <row r="9" spans="2:19" ht="15.75" customHeight="1" x14ac:dyDescent="0.25">
      <c r="B9" s="804"/>
      <c r="C9" s="807"/>
      <c r="D9" s="148" t="s">
        <v>364</v>
      </c>
      <c r="E9" s="148" t="s">
        <v>375</v>
      </c>
      <c r="F9" s="148" t="s">
        <v>365</v>
      </c>
      <c r="G9" s="148" t="s">
        <v>366</v>
      </c>
      <c r="H9" s="148" t="s">
        <v>367</v>
      </c>
      <c r="I9" s="154" t="s">
        <v>368</v>
      </c>
      <c r="K9" s="804"/>
      <c r="L9" s="807"/>
      <c r="M9" s="150" t="s">
        <v>383</v>
      </c>
      <c r="N9" s="151" t="s">
        <v>384</v>
      </c>
      <c r="O9" s="150">
        <f>O5</f>
        <v>0</v>
      </c>
      <c r="P9" s="150" t="s">
        <v>380</v>
      </c>
      <c r="Q9" s="152">
        <v>520</v>
      </c>
      <c r="R9" s="153">
        <v>90251</v>
      </c>
    </row>
    <row r="10" spans="2:19" ht="15.75" customHeight="1" x14ac:dyDescent="0.25">
      <c r="B10" s="804"/>
      <c r="C10" s="807"/>
      <c r="D10" s="150" t="s">
        <v>385</v>
      </c>
      <c r="E10" s="150" t="s">
        <v>386</v>
      </c>
      <c r="F10" s="150">
        <f>(F6*1%)+F6</f>
        <v>101000</v>
      </c>
      <c r="G10" s="150" t="s">
        <v>380</v>
      </c>
      <c r="H10" s="150">
        <v>510</v>
      </c>
      <c r="I10" s="155">
        <v>90251</v>
      </c>
      <c r="K10" s="804"/>
      <c r="L10" s="807"/>
      <c r="M10" s="156" t="s">
        <v>387</v>
      </c>
      <c r="N10" s="151" t="s">
        <v>388</v>
      </c>
      <c r="O10" s="157">
        <f>$O$5*0.00255</f>
        <v>0</v>
      </c>
      <c r="P10" s="150" t="s">
        <v>380</v>
      </c>
      <c r="Q10" s="152">
        <v>520</v>
      </c>
      <c r="R10" s="153">
        <v>90251</v>
      </c>
    </row>
    <row r="11" spans="2:19" ht="15.75" customHeight="1" x14ac:dyDescent="0.25">
      <c r="B11" s="804"/>
      <c r="C11" s="807"/>
      <c r="D11" s="150" t="s">
        <v>385</v>
      </c>
      <c r="E11" s="150" t="s">
        <v>389</v>
      </c>
      <c r="F11" s="150">
        <f>(F8*1%)+F8</f>
        <v>0</v>
      </c>
      <c r="G11" s="150" t="s">
        <v>380</v>
      </c>
      <c r="H11" s="150">
        <v>510</v>
      </c>
      <c r="I11" s="155">
        <v>90251</v>
      </c>
      <c r="K11" s="804"/>
      <c r="L11" s="807"/>
      <c r="M11" s="158" t="s">
        <v>387</v>
      </c>
      <c r="N11" s="151" t="s">
        <v>390</v>
      </c>
      <c r="O11" s="159">
        <f>$O$5*0.0000891</f>
        <v>0</v>
      </c>
      <c r="P11" s="150" t="s">
        <v>380</v>
      </c>
      <c r="Q11" s="152">
        <v>520</v>
      </c>
      <c r="R11" s="153">
        <v>90251</v>
      </c>
    </row>
    <row r="12" spans="2:19" ht="15.75" customHeight="1" x14ac:dyDescent="0.25">
      <c r="B12" s="804"/>
      <c r="C12" s="807"/>
      <c r="D12" s="160"/>
      <c r="E12" s="160"/>
      <c r="F12" s="160"/>
      <c r="G12" s="160"/>
      <c r="H12" s="160"/>
      <c r="I12" s="161"/>
      <c r="K12" s="804"/>
      <c r="L12" s="807"/>
      <c r="M12" s="158" t="s">
        <v>387</v>
      </c>
      <c r="N12" s="151" t="s">
        <v>392</v>
      </c>
      <c r="O12" s="157">
        <f>$O$5*0.00075</f>
        <v>0</v>
      </c>
      <c r="P12" s="150" t="s">
        <v>380</v>
      </c>
      <c r="Q12" s="152">
        <v>520</v>
      </c>
      <c r="R12" s="153">
        <v>90251</v>
      </c>
    </row>
    <row r="13" spans="2:19" ht="15.75" customHeight="1" x14ac:dyDescent="0.25">
      <c r="B13" s="804"/>
      <c r="C13" s="807"/>
      <c r="D13" s="160" t="s">
        <v>391</v>
      </c>
      <c r="E13" s="160" t="s">
        <v>401</v>
      </c>
      <c r="F13" s="160">
        <f>F10*0.61%+F11*0.61%</f>
        <v>616.09999999999991</v>
      </c>
      <c r="G13" s="160" t="s">
        <v>372</v>
      </c>
      <c r="H13" s="160">
        <v>540</v>
      </c>
      <c r="I13" s="161">
        <v>90201</v>
      </c>
      <c r="K13" s="805"/>
      <c r="L13" s="808"/>
      <c r="M13" s="162" t="s">
        <v>387</v>
      </c>
      <c r="N13" s="163" t="s">
        <v>393</v>
      </c>
      <c r="O13" s="164">
        <f>$O$5*0.001</f>
        <v>0</v>
      </c>
      <c r="P13" s="165" t="s">
        <v>380</v>
      </c>
      <c r="Q13" s="162">
        <v>520</v>
      </c>
      <c r="R13" s="166">
        <v>90251</v>
      </c>
    </row>
    <row r="14" spans="2:19" ht="15.75" customHeight="1" x14ac:dyDescent="0.25">
      <c r="B14" s="805"/>
      <c r="C14" s="808"/>
      <c r="D14" s="136" t="s">
        <v>391</v>
      </c>
      <c r="E14" s="136" t="s">
        <v>394</v>
      </c>
      <c r="F14" s="136">
        <f>F10*0.39%+F11*0.39%</f>
        <v>393.90000000000003</v>
      </c>
      <c r="G14" s="136" t="s">
        <v>372</v>
      </c>
      <c r="H14" s="136">
        <v>540</v>
      </c>
      <c r="I14" s="167">
        <v>90201</v>
      </c>
      <c r="K14"/>
      <c r="L14"/>
      <c r="M14"/>
      <c r="N14"/>
      <c r="O14" s="168"/>
      <c r="P14"/>
      <c r="Q14"/>
      <c r="R14" s="160"/>
      <c r="S14" s="160"/>
    </row>
    <row r="15" spans="2:19" ht="16.5" customHeight="1" thickBot="1" x14ac:dyDescent="0.3">
      <c r="B15" s="169"/>
      <c r="C15" s="170"/>
      <c r="D15" s="160"/>
      <c r="E15" s="160"/>
      <c r="F15" s="160"/>
      <c r="G15" s="160"/>
      <c r="H15" s="160"/>
      <c r="I15" s="171"/>
      <c r="K15" s="172"/>
      <c r="L15" s="172"/>
      <c r="M15" s="172"/>
      <c r="N15" s="172"/>
      <c r="O15" s="173"/>
      <c r="R15" s="160"/>
      <c r="S15" s="160"/>
    </row>
    <row r="16" spans="2:19" ht="31.5" customHeight="1" thickTop="1" x14ac:dyDescent="0.25">
      <c r="B16" s="135" t="s">
        <v>361</v>
      </c>
      <c r="C16" s="801"/>
      <c r="D16" s="802"/>
      <c r="K16" s="135" t="s">
        <v>361</v>
      </c>
      <c r="L16" s="801"/>
      <c r="M16" s="802"/>
      <c r="R16" s="136"/>
      <c r="S16" s="160"/>
    </row>
    <row r="17" spans="2:18" ht="15.75" customHeight="1" x14ac:dyDescent="0.25">
      <c r="B17" s="141" t="s">
        <v>362</v>
      </c>
      <c r="C17" s="139" t="s">
        <v>363</v>
      </c>
      <c r="D17" s="139" t="s">
        <v>364</v>
      </c>
      <c r="E17" s="139" t="s">
        <v>6</v>
      </c>
      <c r="F17" s="139" t="s">
        <v>365</v>
      </c>
      <c r="G17" s="139" t="s">
        <v>366</v>
      </c>
      <c r="H17" s="139" t="s">
        <v>367</v>
      </c>
      <c r="I17" s="140" t="s">
        <v>368</v>
      </c>
      <c r="K17" s="141" t="s">
        <v>362</v>
      </c>
      <c r="L17" s="139" t="s">
        <v>363</v>
      </c>
      <c r="M17" s="139" t="s">
        <v>364</v>
      </c>
      <c r="N17" s="139" t="s">
        <v>6</v>
      </c>
      <c r="O17" s="139" t="s">
        <v>365</v>
      </c>
      <c r="P17" s="139" t="s">
        <v>366</v>
      </c>
      <c r="Q17" s="139" t="s">
        <v>367</v>
      </c>
      <c r="R17" s="142" t="s">
        <v>368</v>
      </c>
    </row>
    <row r="18" spans="2:18" ht="15.75" customHeight="1" x14ac:dyDescent="0.25">
      <c r="B18" s="804">
        <v>2</v>
      </c>
      <c r="C18" s="807">
        <v>40</v>
      </c>
      <c r="D18" s="174" t="s">
        <v>376</v>
      </c>
      <c r="E18" s="175" t="s">
        <v>379</v>
      </c>
      <c r="F18" s="174">
        <f>F6*70%+F8*70%</f>
        <v>70000</v>
      </c>
      <c r="G18" s="174" t="s">
        <v>372</v>
      </c>
      <c r="H18" s="174">
        <v>540</v>
      </c>
      <c r="I18" s="176">
        <v>90201</v>
      </c>
      <c r="K18" s="803">
        <v>3</v>
      </c>
      <c r="L18" s="806">
        <v>90</v>
      </c>
      <c r="M18" s="144" t="s">
        <v>373</v>
      </c>
      <c r="N18" s="145" t="s">
        <v>395</v>
      </c>
      <c r="O18" s="144">
        <v>0</v>
      </c>
      <c r="P18" s="144" t="s">
        <v>372</v>
      </c>
      <c r="Q18" s="144">
        <v>550</v>
      </c>
      <c r="R18" s="146">
        <v>90201</v>
      </c>
    </row>
    <row r="19" spans="2:18" ht="15.75" customHeight="1" x14ac:dyDescent="0.25">
      <c r="B19" s="804"/>
      <c r="C19" s="807"/>
      <c r="D19" s="148" t="s">
        <v>364</v>
      </c>
      <c r="E19" s="148" t="s">
        <v>375</v>
      </c>
      <c r="F19" s="148" t="s">
        <v>365</v>
      </c>
      <c r="G19" s="148" t="s">
        <v>366</v>
      </c>
      <c r="H19" s="148" t="s">
        <v>367</v>
      </c>
      <c r="I19" s="154" t="s">
        <v>368</v>
      </c>
      <c r="K19" s="804"/>
      <c r="L19" s="807"/>
      <c r="M19" s="148" t="s">
        <v>364</v>
      </c>
      <c r="N19" s="148" t="s">
        <v>375</v>
      </c>
      <c r="O19" s="148" t="s">
        <v>365</v>
      </c>
      <c r="P19" s="148" t="s">
        <v>366</v>
      </c>
      <c r="Q19" s="148" t="s">
        <v>367</v>
      </c>
      <c r="R19" s="149" t="s">
        <v>368</v>
      </c>
    </row>
    <row r="20" spans="2:18" ht="15.75" customHeight="1" x14ac:dyDescent="0.25">
      <c r="B20" s="804"/>
      <c r="C20" s="807"/>
      <c r="D20" s="150" t="s">
        <v>369</v>
      </c>
      <c r="E20" s="150" t="s">
        <v>370</v>
      </c>
      <c r="F20" s="150">
        <f>F6+F8</f>
        <v>100000</v>
      </c>
      <c r="G20" s="150" t="s">
        <v>380</v>
      </c>
      <c r="H20" s="150">
        <v>540</v>
      </c>
      <c r="I20" s="155">
        <v>90251</v>
      </c>
      <c r="K20" s="804"/>
      <c r="L20" s="807"/>
      <c r="M20" s="150" t="s">
        <v>378</v>
      </c>
      <c r="N20" s="177" t="s">
        <v>379</v>
      </c>
      <c r="O20" s="150">
        <f>O18*10</f>
        <v>0</v>
      </c>
      <c r="P20" s="150" t="s">
        <v>380</v>
      </c>
      <c r="Q20" s="150">
        <v>540</v>
      </c>
      <c r="R20" s="153">
        <v>90251</v>
      </c>
    </row>
    <row r="21" spans="2:18" ht="15.75" customHeight="1" x14ac:dyDescent="0.25">
      <c r="B21" s="805"/>
      <c r="C21" s="808"/>
      <c r="D21" s="136" t="s">
        <v>391</v>
      </c>
      <c r="E21" s="136" t="s">
        <v>396</v>
      </c>
      <c r="F21" s="136">
        <f>F6*30%+F8*30%</f>
        <v>30000</v>
      </c>
      <c r="G21" s="136" t="s">
        <v>372</v>
      </c>
      <c r="H21" s="136">
        <v>540</v>
      </c>
      <c r="I21" s="167">
        <v>90201</v>
      </c>
      <c r="K21" s="804"/>
      <c r="L21" s="807"/>
      <c r="M21" s="150" t="s">
        <v>381</v>
      </c>
      <c r="N21" s="150" t="s">
        <v>397</v>
      </c>
      <c r="O21" s="150">
        <f>O18*0.11</f>
        <v>0</v>
      </c>
      <c r="P21" s="150" t="s">
        <v>380</v>
      </c>
      <c r="Q21" s="150">
        <v>520</v>
      </c>
      <c r="R21" s="153">
        <v>90251</v>
      </c>
    </row>
    <row r="22" spans="2:18" ht="15.75" customHeight="1" thickBot="1" x14ac:dyDescent="0.3">
      <c r="B22" s="169"/>
      <c r="C22" s="170"/>
      <c r="D22" s="160"/>
      <c r="E22" s="160"/>
      <c r="F22" s="160"/>
      <c r="G22" s="160"/>
      <c r="H22" s="160"/>
      <c r="I22" s="171"/>
      <c r="K22" s="804"/>
      <c r="L22" s="807"/>
      <c r="M22" s="150" t="s">
        <v>381</v>
      </c>
      <c r="N22" s="150" t="s">
        <v>398</v>
      </c>
      <c r="O22" s="150">
        <f>O18*0.03</f>
        <v>0</v>
      </c>
      <c r="P22" s="150" t="s">
        <v>380</v>
      </c>
      <c r="Q22" s="150">
        <v>520</v>
      </c>
      <c r="R22" s="153">
        <v>90251</v>
      </c>
    </row>
    <row r="23" spans="2:18" ht="31.5" customHeight="1" thickTop="1" x14ac:dyDescent="0.25">
      <c r="B23" s="135" t="s">
        <v>361</v>
      </c>
      <c r="C23" s="801"/>
      <c r="D23" s="802"/>
      <c r="E23" s="178"/>
      <c r="F23" s="178"/>
      <c r="G23" s="178"/>
      <c r="H23" s="178"/>
      <c r="I23" s="179"/>
      <c r="K23" s="805"/>
      <c r="L23" s="808"/>
      <c r="M23" s="180"/>
      <c r="N23" s="180"/>
      <c r="O23" s="180"/>
      <c r="P23" s="180"/>
      <c r="Q23" s="180"/>
      <c r="R23" s="181"/>
    </row>
    <row r="24" spans="2:18" ht="15.75" customHeight="1" thickBot="1" x14ac:dyDescent="0.3">
      <c r="B24" s="141" t="s">
        <v>362</v>
      </c>
      <c r="C24" s="139" t="s">
        <v>363</v>
      </c>
      <c r="D24" s="139" t="s">
        <v>364</v>
      </c>
      <c r="E24" s="139" t="s">
        <v>6</v>
      </c>
      <c r="F24" s="139" t="s">
        <v>365</v>
      </c>
      <c r="G24" s="139" t="s">
        <v>366</v>
      </c>
      <c r="H24" s="139" t="s">
        <v>367</v>
      </c>
      <c r="I24" s="140" t="s">
        <v>368</v>
      </c>
      <c r="K24" s="182"/>
      <c r="L24" s="182"/>
      <c r="M24" s="183"/>
      <c r="N24" s="183"/>
      <c r="O24" s="183"/>
      <c r="P24" s="183"/>
      <c r="Q24" s="183"/>
      <c r="R24" s="183"/>
    </row>
    <row r="25" spans="2:18" ht="15.75" customHeight="1" x14ac:dyDescent="0.25">
      <c r="B25" s="804">
        <v>4</v>
      </c>
      <c r="C25" s="807">
        <v>50</v>
      </c>
      <c r="D25" s="174" t="s">
        <v>399</v>
      </c>
      <c r="E25" s="175" t="s">
        <v>400</v>
      </c>
      <c r="F25" s="174">
        <f>(F18*99%)</f>
        <v>69300</v>
      </c>
      <c r="G25" s="174" t="s">
        <v>372</v>
      </c>
      <c r="H25" s="174">
        <v>540</v>
      </c>
      <c r="I25" s="176">
        <v>90201</v>
      </c>
      <c r="K25" s="815" t="s">
        <v>361</v>
      </c>
      <c r="L25" s="817"/>
      <c r="M25" s="818"/>
    </row>
    <row r="26" spans="2:18" ht="15.75" customHeight="1" thickBot="1" x14ac:dyDescent="0.3">
      <c r="B26" s="804"/>
      <c r="C26" s="807"/>
      <c r="D26" s="148" t="s">
        <v>364</v>
      </c>
      <c r="E26" s="148" t="s">
        <v>375</v>
      </c>
      <c r="F26" s="148" t="s">
        <v>365</v>
      </c>
      <c r="G26" s="148" t="s">
        <v>366</v>
      </c>
      <c r="H26" s="148" t="s">
        <v>367</v>
      </c>
      <c r="I26" s="154" t="s">
        <v>368</v>
      </c>
      <c r="K26" s="816"/>
      <c r="L26" s="819"/>
      <c r="M26" s="820"/>
      <c r="N26" s="178"/>
      <c r="O26" s="178"/>
      <c r="P26" s="178"/>
      <c r="Q26" s="178"/>
      <c r="R26" s="179"/>
    </row>
    <row r="27" spans="2:18" ht="15.75" customHeight="1" x14ac:dyDescent="0.25">
      <c r="B27" s="804"/>
      <c r="C27" s="807"/>
      <c r="D27" s="160" t="s">
        <v>399</v>
      </c>
      <c r="E27" s="160" t="s">
        <v>401</v>
      </c>
      <c r="F27" s="160">
        <f>F18*1%</f>
        <v>700</v>
      </c>
      <c r="G27" s="160" t="s">
        <v>372</v>
      </c>
      <c r="H27" s="160">
        <v>540</v>
      </c>
      <c r="I27" s="161">
        <v>90201</v>
      </c>
      <c r="K27" s="137" t="s">
        <v>362</v>
      </c>
      <c r="L27" s="138" t="s">
        <v>363</v>
      </c>
      <c r="M27" s="138" t="s">
        <v>364</v>
      </c>
      <c r="N27" s="139" t="s">
        <v>6</v>
      </c>
      <c r="O27" s="139" t="s">
        <v>365</v>
      </c>
      <c r="P27" s="139" t="s">
        <v>366</v>
      </c>
      <c r="Q27" s="139" t="s">
        <v>367</v>
      </c>
      <c r="R27" s="140" t="s">
        <v>368</v>
      </c>
    </row>
    <row r="28" spans="2:18" ht="15.75" customHeight="1" x14ac:dyDescent="0.25">
      <c r="B28" s="805"/>
      <c r="C28" s="808"/>
      <c r="D28" s="165" t="s">
        <v>376</v>
      </c>
      <c r="E28" s="165" t="s">
        <v>379</v>
      </c>
      <c r="F28" s="165">
        <f>F18</f>
        <v>70000</v>
      </c>
      <c r="G28" s="165" t="s">
        <v>380</v>
      </c>
      <c r="H28" s="165">
        <v>540</v>
      </c>
      <c r="I28" s="184">
        <v>90251</v>
      </c>
      <c r="K28" s="803">
        <v>4</v>
      </c>
      <c r="L28" s="806">
        <v>50</v>
      </c>
      <c r="M28" s="185" t="s">
        <v>399</v>
      </c>
      <c r="N28" s="186" t="s">
        <v>402</v>
      </c>
      <c r="O28" s="185">
        <f>(O21*99%)</f>
        <v>0</v>
      </c>
      <c r="P28" s="185" t="s">
        <v>380</v>
      </c>
      <c r="Q28" s="185">
        <v>540</v>
      </c>
      <c r="R28" s="187"/>
    </row>
    <row r="29" spans="2:18" ht="15.75" customHeight="1" thickBot="1" x14ac:dyDescent="0.3">
      <c r="B29" s="169"/>
      <c r="C29" s="170"/>
      <c r="D29" s="150"/>
      <c r="E29" s="150"/>
      <c r="F29" s="150"/>
      <c r="G29" s="150"/>
      <c r="H29" s="150"/>
      <c r="I29" s="188"/>
      <c r="K29" s="804"/>
      <c r="L29" s="807"/>
      <c r="M29" s="189" t="s">
        <v>391</v>
      </c>
      <c r="N29" s="189" t="s">
        <v>403</v>
      </c>
      <c r="O29" s="189">
        <f>O14*30%+O16*30%</f>
        <v>0</v>
      </c>
      <c r="P29" s="189" t="s">
        <v>380</v>
      </c>
      <c r="Q29" s="189">
        <v>540</v>
      </c>
      <c r="R29" s="190"/>
    </row>
    <row r="30" spans="2:18" ht="31.5" customHeight="1" thickTop="1" x14ac:dyDescent="0.25">
      <c r="B30" s="135" t="s">
        <v>361</v>
      </c>
      <c r="C30" s="801"/>
      <c r="D30" s="802"/>
      <c r="E30" s="178"/>
      <c r="F30" s="178"/>
      <c r="G30" s="178"/>
      <c r="H30" s="178"/>
      <c r="I30" s="179"/>
      <c r="K30" s="804"/>
      <c r="L30" s="807"/>
      <c r="M30" s="160"/>
      <c r="N30" s="160"/>
      <c r="O30" s="160"/>
      <c r="P30" s="160"/>
      <c r="Q30" s="160"/>
      <c r="R30" s="161"/>
    </row>
    <row r="31" spans="2:18" ht="15.75" customHeight="1" x14ac:dyDescent="0.25">
      <c r="B31" s="141" t="s">
        <v>362</v>
      </c>
      <c r="C31" s="139" t="s">
        <v>363</v>
      </c>
      <c r="D31" s="139" t="s">
        <v>364</v>
      </c>
      <c r="E31" s="139" t="s">
        <v>6</v>
      </c>
      <c r="F31" s="139" t="s">
        <v>365</v>
      </c>
      <c r="G31" s="139" t="s">
        <v>366</v>
      </c>
      <c r="H31" s="139" t="s">
        <v>367</v>
      </c>
      <c r="I31" s="140" t="s">
        <v>368</v>
      </c>
      <c r="K31" s="805"/>
      <c r="L31" s="808"/>
      <c r="M31" s="165"/>
      <c r="N31" s="165"/>
      <c r="O31" s="165"/>
      <c r="P31" s="165"/>
      <c r="Q31" s="165"/>
      <c r="R31" s="184"/>
    </row>
    <row r="32" spans="2:18" ht="15.75" customHeight="1" thickBot="1" x14ac:dyDescent="0.3">
      <c r="B32" s="821">
        <v>5</v>
      </c>
      <c r="C32" s="824">
        <v>60</v>
      </c>
      <c r="D32" s="144" t="s">
        <v>378</v>
      </c>
      <c r="E32" s="175" t="s">
        <v>404</v>
      </c>
      <c r="F32" s="144">
        <f>F25*77%</f>
        <v>53361</v>
      </c>
      <c r="G32" s="144" t="s">
        <v>372</v>
      </c>
      <c r="H32" s="144">
        <v>540</v>
      </c>
      <c r="I32" s="191">
        <v>90201</v>
      </c>
      <c r="K32"/>
      <c r="L32"/>
      <c r="M32"/>
      <c r="N32"/>
      <c r="O32"/>
      <c r="P32"/>
      <c r="Q32"/>
      <c r="R32"/>
    </row>
    <row r="33" spans="2:18" ht="15.75" customHeight="1" x14ac:dyDescent="0.25">
      <c r="B33" s="822"/>
      <c r="C33" s="825"/>
      <c r="D33" s="148" t="s">
        <v>364</v>
      </c>
      <c r="E33" s="148" t="s">
        <v>375</v>
      </c>
      <c r="F33" s="148" t="s">
        <v>365</v>
      </c>
      <c r="G33" s="148" t="s">
        <v>366</v>
      </c>
      <c r="H33" s="148" t="s">
        <v>367</v>
      </c>
      <c r="I33" s="154" t="s">
        <v>368</v>
      </c>
      <c r="K33" s="815" t="s">
        <v>361</v>
      </c>
      <c r="L33" s="827"/>
      <c r="M33" s="828"/>
      <c r="N33" s="178"/>
      <c r="O33" s="178"/>
      <c r="P33" s="178"/>
      <c r="Q33" s="178"/>
      <c r="R33" s="178"/>
    </row>
    <row r="34" spans="2:18" ht="15.75" customHeight="1" thickBot="1" x14ac:dyDescent="0.3">
      <c r="B34" s="822"/>
      <c r="C34" s="825"/>
      <c r="D34" s="150" t="s">
        <v>399</v>
      </c>
      <c r="E34" s="150" t="s">
        <v>400</v>
      </c>
      <c r="F34" s="150">
        <f>F25</f>
        <v>69300</v>
      </c>
      <c r="G34" s="150" t="s">
        <v>380</v>
      </c>
      <c r="H34" s="150">
        <v>540</v>
      </c>
      <c r="I34" s="155">
        <v>90251</v>
      </c>
      <c r="K34" s="816"/>
      <c r="L34" s="829"/>
      <c r="M34" s="830"/>
    </row>
    <row r="35" spans="2:18" ht="15.75" customHeight="1" x14ac:dyDescent="0.25">
      <c r="B35" s="823"/>
      <c r="C35" s="826"/>
      <c r="D35" s="165"/>
      <c r="E35" s="165"/>
      <c r="F35" s="165"/>
      <c r="G35" s="165"/>
      <c r="H35" s="165"/>
      <c r="I35" s="184"/>
      <c r="K35" s="137" t="s">
        <v>362</v>
      </c>
      <c r="L35" s="138" t="s">
        <v>363</v>
      </c>
      <c r="M35" s="138" t="s">
        <v>364</v>
      </c>
      <c r="N35" s="139" t="s">
        <v>6</v>
      </c>
      <c r="O35" s="139" t="s">
        <v>365</v>
      </c>
      <c r="P35" s="139" t="s">
        <v>366</v>
      </c>
      <c r="Q35" s="139" t="s">
        <v>367</v>
      </c>
      <c r="R35" s="142" t="s">
        <v>368</v>
      </c>
    </row>
    <row r="36" spans="2:18" ht="15.75" customHeight="1" thickBot="1" x14ac:dyDescent="0.3">
      <c r="B36"/>
      <c r="C36" s="170"/>
      <c r="D36" s="150"/>
      <c r="E36" s="150"/>
      <c r="F36" s="150"/>
      <c r="G36" s="150"/>
      <c r="H36" s="150"/>
      <c r="I36" s="188"/>
      <c r="K36" s="803">
        <v>8</v>
      </c>
      <c r="L36" s="806">
        <v>90</v>
      </c>
      <c r="M36" s="144" t="s">
        <v>373</v>
      </c>
      <c r="N36" s="145" t="s">
        <v>165</v>
      </c>
      <c r="O36" s="144">
        <v>0</v>
      </c>
      <c r="P36" s="144" t="s">
        <v>372</v>
      </c>
      <c r="Q36" s="144">
        <v>550</v>
      </c>
      <c r="R36" s="146">
        <v>90201</v>
      </c>
    </row>
    <row r="37" spans="2:18" ht="15.75" customHeight="1" x14ac:dyDescent="0.25">
      <c r="B37" s="815" t="s">
        <v>361</v>
      </c>
      <c r="C37" s="831"/>
      <c r="D37" s="828"/>
      <c r="E37" s="150"/>
      <c r="F37" s="150"/>
      <c r="G37" s="150"/>
      <c r="H37" s="150"/>
      <c r="I37" s="188"/>
      <c r="K37" s="804"/>
      <c r="L37" s="807"/>
      <c r="M37" s="148" t="s">
        <v>364</v>
      </c>
      <c r="N37" s="148" t="s">
        <v>375</v>
      </c>
      <c r="O37" s="148" t="s">
        <v>365</v>
      </c>
      <c r="P37" s="148" t="s">
        <v>366</v>
      </c>
      <c r="Q37" s="148" t="s">
        <v>367</v>
      </c>
      <c r="R37" s="149" t="s">
        <v>368</v>
      </c>
    </row>
    <row r="38" spans="2:18" ht="15.75" customHeight="1" thickBot="1" x14ac:dyDescent="0.3">
      <c r="B38" s="816"/>
      <c r="C38" s="832"/>
      <c r="D38" s="830"/>
      <c r="E38" s="178"/>
      <c r="F38" s="178"/>
      <c r="G38" s="178"/>
      <c r="H38" s="178"/>
      <c r="I38" s="179"/>
      <c r="K38" s="804"/>
      <c r="L38" s="807"/>
      <c r="M38" s="150" t="s">
        <v>378</v>
      </c>
      <c r="N38" s="151" t="s">
        <v>404</v>
      </c>
      <c r="O38" s="150">
        <v>0</v>
      </c>
      <c r="P38" s="150" t="s">
        <v>380</v>
      </c>
      <c r="Q38" s="152">
        <v>540</v>
      </c>
      <c r="R38" s="153">
        <v>90251</v>
      </c>
    </row>
    <row r="39" spans="2:18" ht="15.75" customHeight="1" x14ac:dyDescent="0.25">
      <c r="B39" s="137" t="s">
        <v>362</v>
      </c>
      <c r="C39" s="138" t="s">
        <v>363</v>
      </c>
      <c r="D39" s="138" t="s">
        <v>364</v>
      </c>
      <c r="E39" s="139" t="s">
        <v>6</v>
      </c>
      <c r="F39" s="139" t="s">
        <v>365</v>
      </c>
      <c r="G39" s="139" t="s">
        <v>366</v>
      </c>
      <c r="H39" s="139" t="s">
        <v>367</v>
      </c>
      <c r="I39" s="140" t="s">
        <v>368</v>
      </c>
      <c r="K39" s="804"/>
      <c r="L39" s="807"/>
      <c r="M39" s="150" t="s">
        <v>381</v>
      </c>
      <c r="N39" s="151" t="s">
        <v>405</v>
      </c>
      <c r="O39" s="150">
        <v>0</v>
      </c>
      <c r="P39" s="150" t="s">
        <v>380</v>
      </c>
      <c r="Q39" s="152">
        <v>520</v>
      </c>
      <c r="R39" s="153">
        <v>90251</v>
      </c>
    </row>
    <row r="40" spans="2:18" ht="15.75" customHeight="1" x14ac:dyDescent="0.25">
      <c r="B40" s="833">
        <v>6</v>
      </c>
      <c r="C40" s="806">
        <v>90</v>
      </c>
      <c r="D40" s="144" t="s">
        <v>373</v>
      </c>
      <c r="E40" s="145" t="s">
        <v>406</v>
      </c>
      <c r="F40" s="144">
        <f>F32*77%</f>
        <v>41087.97</v>
      </c>
      <c r="G40" s="144" t="s">
        <v>372</v>
      </c>
      <c r="H40" s="144">
        <v>550</v>
      </c>
      <c r="I40" s="191">
        <v>90201</v>
      </c>
      <c r="K40" s="805"/>
      <c r="L40" s="808"/>
      <c r="M40" s="162" t="s">
        <v>381</v>
      </c>
      <c r="N40" s="163" t="s">
        <v>407</v>
      </c>
      <c r="O40" s="162">
        <v>0</v>
      </c>
      <c r="P40" s="162" t="s">
        <v>380</v>
      </c>
      <c r="Q40" s="162">
        <v>520</v>
      </c>
      <c r="R40" s="166">
        <v>90251</v>
      </c>
    </row>
    <row r="41" spans="2:18" ht="15.75" customHeight="1" x14ac:dyDescent="0.25">
      <c r="B41" s="834"/>
      <c r="C41" s="807"/>
      <c r="D41" s="148" t="s">
        <v>364</v>
      </c>
      <c r="E41" s="148" t="s">
        <v>375</v>
      </c>
      <c r="F41" s="148" t="s">
        <v>365</v>
      </c>
      <c r="G41" s="148" t="s">
        <v>366</v>
      </c>
      <c r="H41" s="148" t="s">
        <v>367</v>
      </c>
      <c r="I41" s="154" t="s">
        <v>368</v>
      </c>
      <c r="K41"/>
      <c r="L41"/>
      <c r="M41"/>
      <c r="N41"/>
      <c r="O41"/>
      <c r="P41"/>
      <c r="Q41"/>
      <c r="R41"/>
    </row>
    <row r="42" spans="2:18" ht="15.75" customHeight="1" x14ac:dyDescent="0.25">
      <c r="B42" s="834"/>
      <c r="C42" s="807"/>
      <c r="D42" s="150" t="s">
        <v>378</v>
      </c>
      <c r="E42" s="151" t="s">
        <v>404</v>
      </c>
      <c r="F42" s="150">
        <f>F32</f>
        <v>53361</v>
      </c>
      <c r="G42" s="150" t="s">
        <v>380</v>
      </c>
      <c r="H42" s="152">
        <v>540</v>
      </c>
      <c r="I42" s="155">
        <v>90251</v>
      </c>
      <c r="K42"/>
      <c r="L42"/>
      <c r="M42"/>
      <c r="N42"/>
      <c r="O42"/>
      <c r="P42"/>
      <c r="Q42"/>
      <c r="R42"/>
    </row>
    <row r="43" spans="2:18" ht="15.75" customHeight="1" x14ac:dyDescent="0.25">
      <c r="B43" s="834"/>
      <c r="C43" s="807"/>
      <c r="D43" s="150" t="s">
        <v>408</v>
      </c>
      <c r="E43" s="151" t="s">
        <v>384</v>
      </c>
      <c r="F43" s="150">
        <v>0</v>
      </c>
      <c r="G43" s="150" t="s">
        <v>380</v>
      </c>
      <c r="H43" s="152">
        <v>520</v>
      </c>
      <c r="I43" s="155">
        <v>90251</v>
      </c>
      <c r="K43"/>
      <c r="L43"/>
      <c r="M43"/>
      <c r="N43"/>
      <c r="O43"/>
      <c r="P43"/>
      <c r="Q43"/>
      <c r="R43"/>
    </row>
    <row r="44" spans="2:18" ht="15.75" customHeight="1" x14ac:dyDescent="0.25">
      <c r="B44" s="834"/>
      <c r="C44" s="807"/>
      <c r="D44" s="152" t="s">
        <v>381</v>
      </c>
      <c r="E44" s="151" t="s">
        <v>397</v>
      </c>
      <c r="F44" s="150">
        <f>F34</f>
        <v>69300</v>
      </c>
      <c r="G44" s="150" t="s">
        <v>380</v>
      </c>
      <c r="H44" s="152">
        <v>520</v>
      </c>
      <c r="I44" s="155">
        <v>90251</v>
      </c>
      <c r="K44"/>
      <c r="L44"/>
      <c r="M44"/>
      <c r="N44"/>
      <c r="O44"/>
      <c r="P44"/>
      <c r="Q44"/>
      <c r="R44"/>
    </row>
    <row r="45" spans="2:18" ht="15.75" customHeight="1" x14ac:dyDescent="0.25">
      <c r="B45" s="834"/>
      <c r="C45" s="807"/>
      <c r="D45" s="152" t="s">
        <v>381</v>
      </c>
      <c r="E45" s="151" t="s">
        <v>409</v>
      </c>
      <c r="F45" s="150">
        <f>F35</f>
        <v>0</v>
      </c>
      <c r="G45" s="150" t="s">
        <v>380</v>
      </c>
      <c r="H45" s="152">
        <v>520</v>
      </c>
      <c r="I45" s="155">
        <v>90251</v>
      </c>
      <c r="K45"/>
      <c r="L45"/>
      <c r="M45"/>
      <c r="N45"/>
      <c r="O45"/>
      <c r="P45"/>
      <c r="Q45"/>
      <c r="R45"/>
    </row>
    <row r="46" spans="2:18" ht="15.75" customHeight="1" x14ac:dyDescent="0.25">
      <c r="B46" s="834"/>
      <c r="C46" s="807"/>
      <c r="D46" s="152" t="s">
        <v>385</v>
      </c>
      <c r="E46" s="151" t="s">
        <v>410</v>
      </c>
      <c r="F46" s="150">
        <f>F36</f>
        <v>0</v>
      </c>
      <c r="G46" s="150" t="s">
        <v>380</v>
      </c>
      <c r="H46" s="152">
        <v>510</v>
      </c>
      <c r="I46" s="155">
        <v>90251</v>
      </c>
      <c r="K46"/>
      <c r="L46"/>
      <c r="M46"/>
      <c r="N46"/>
      <c r="O46"/>
      <c r="P46"/>
      <c r="Q46"/>
      <c r="R46"/>
    </row>
    <row r="47" spans="2:18" x14ac:dyDescent="0.25">
      <c r="B47" s="835"/>
      <c r="C47" s="808"/>
      <c r="D47" s="162" t="s">
        <v>385</v>
      </c>
      <c r="E47" s="163" t="s">
        <v>411</v>
      </c>
      <c r="F47" s="165">
        <f>F37</f>
        <v>0</v>
      </c>
      <c r="G47" s="165" t="s">
        <v>380</v>
      </c>
      <c r="H47" s="162">
        <v>510</v>
      </c>
      <c r="I47" s="184">
        <v>90251</v>
      </c>
    </row>
    <row r="48" spans="2:18" x14ac:dyDescent="0.25">
      <c r="B48"/>
      <c r="C48"/>
      <c r="D48"/>
      <c r="E48" s="192"/>
      <c r="F48"/>
      <c r="G48"/>
      <c r="H48"/>
      <c r="I48"/>
    </row>
    <row r="49" spans="2:9" x14ac:dyDescent="0.25">
      <c r="B49"/>
      <c r="C49"/>
      <c r="D49"/>
      <c r="E49" s="192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</sheetData>
  <sheetProtection algorithmName="SHA-512" hashValue="KzyoIALJRPKvf3ziP0F55q9JRsgwnrb0d4XBMJvHoylG4n8S6LvmpNJIPaVr9nA27d5BWxaSIBH4c94AD3VWNg==" saltValue="QyivqId6l3F8YmP+x5SIOA==" spinCount="100000" sheet="1" objects="1" scenarios="1"/>
  <mergeCells count="44">
    <mergeCell ref="B32:B35"/>
    <mergeCell ref="C32:C35"/>
    <mergeCell ref="K33:K34"/>
    <mergeCell ref="L33:M34"/>
    <mergeCell ref="K36:K40"/>
    <mergeCell ref="L36:L40"/>
    <mergeCell ref="B37:B38"/>
    <mergeCell ref="C37:D38"/>
    <mergeCell ref="B40:B47"/>
    <mergeCell ref="C40:C47"/>
    <mergeCell ref="B25:B28"/>
    <mergeCell ref="C25:C28"/>
    <mergeCell ref="K25:K26"/>
    <mergeCell ref="L25:M26"/>
    <mergeCell ref="K28:K31"/>
    <mergeCell ref="L28:L31"/>
    <mergeCell ref="C30:D30"/>
    <mergeCell ref="C16:D16"/>
    <mergeCell ref="L16:M16"/>
    <mergeCell ref="B18:B21"/>
    <mergeCell ref="C18:C21"/>
    <mergeCell ref="K18:K23"/>
    <mergeCell ref="L18:L23"/>
    <mergeCell ref="C23:D23"/>
    <mergeCell ref="K5:K13"/>
    <mergeCell ref="L5:L13"/>
    <mergeCell ref="B6:B14"/>
    <mergeCell ref="D7:D8"/>
    <mergeCell ref="E7:E8"/>
    <mergeCell ref="G7:G8"/>
    <mergeCell ref="H7:H8"/>
    <mergeCell ref="I7:I8"/>
    <mergeCell ref="C5:C14"/>
    <mergeCell ref="D5:D6"/>
    <mergeCell ref="E5:E6"/>
    <mergeCell ref="G5:G6"/>
    <mergeCell ref="H5:H6"/>
    <mergeCell ref="I5:I6"/>
    <mergeCell ref="B1:C1"/>
    <mergeCell ref="D1:K1"/>
    <mergeCell ref="N1:O1"/>
    <mergeCell ref="P1:R1"/>
    <mergeCell ref="C3:D3"/>
    <mergeCell ref="L3:M3"/>
  </mergeCells>
  <pageMargins left="0.51181102362204722" right="0.51181102362204722" top="0.19685039370078741" bottom="0.19685039370078741" header="0.31496062992125984" footer="0.31496062992125984"/>
  <pageSetup paperSize="9" scale="72" orientation="landscape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"/>
  <dimension ref="A1:D19"/>
  <sheetViews>
    <sheetView workbookViewId="0">
      <selection activeCell="B11" sqref="B10:B11"/>
    </sheetView>
  </sheetViews>
  <sheetFormatPr defaultRowHeight="15" x14ac:dyDescent="0.25"/>
  <cols>
    <col min="1" max="1" width="8.85546875" customWidth="1"/>
    <col min="2" max="2" width="55.28515625" customWidth="1"/>
    <col min="4" max="4" width="17.42578125" bestFit="1" customWidth="1"/>
  </cols>
  <sheetData>
    <row r="1" spans="1:4" ht="32.25" customHeight="1" x14ac:dyDescent="0.25">
      <c r="A1" s="339" t="s">
        <v>676</v>
      </c>
      <c r="B1" s="340" t="s">
        <v>677</v>
      </c>
      <c r="C1" s="341" t="s">
        <v>678</v>
      </c>
      <c r="D1" s="339" t="s">
        <v>484</v>
      </c>
    </row>
    <row r="2" spans="1:4" ht="21.75" customHeight="1" x14ac:dyDescent="0.25">
      <c r="A2" s="332" t="s">
        <v>154</v>
      </c>
      <c r="B2" s="333" t="s">
        <v>688</v>
      </c>
      <c r="C2" s="334" t="s">
        <v>679</v>
      </c>
      <c r="D2" s="335">
        <v>60</v>
      </c>
    </row>
    <row r="3" spans="1:4" ht="21.75" customHeight="1" x14ac:dyDescent="0.25">
      <c r="A3" s="332">
        <v>201</v>
      </c>
      <c r="B3" s="333" t="s">
        <v>689</v>
      </c>
      <c r="C3" s="334" t="s">
        <v>680</v>
      </c>
      <c r="D3" s="335">
        <v>90</v>
      </c>
    </row>
    <row r="4" spans="1:4" ht="21.75" customHeight="1" x14ac:dyDescent="0.25">
      <c r="A4" s="332">
        <v>204</v>
      </c>
      <c r="B4" s="333" t="s">
        <v>690</v>
      </c>
      <c r="C4" s="334" t="s">
        <v>680</v>
      </c>
      <c r="D4" s="335">
        <v>90</v>
      </c>
    </row>
    <row r="5" spans="1:4" ht="21.75" customHeight="1" x14ac:dyDescent="0.25">
      <c r="A5" s="332" t="s">
        <v>218</v>
      </c>
      <c r="B5" s="333" t="s">
        <v>844</v>
      </c>
      <c r="C5" s="334" t="s">
        <v>680</v>
      </c>
      <c r="D5" s="335">
        <v>90</v>
      </c>
    </row>
    <row r="6" spans="1:4" ht="21.75" customHeight="1" x14ac:dyDescent="0.25">
      <c r="A6" s="332" t="s">
        <v>175</v>
      </c>
      <c r="B6" s="333" t="s">
        <v>693</v>
      </c>
      <c r="C6" s="334" t="s">
        <v>680</v>
      </c>
      <c r="D6" s="335">
        <v>90</v>
      </c>
    </row>
    <row r="7" spans="1:4" ht="21.75" customHeight="1" x14ac:dyDescent="0.25">
      <c r="A7" s="332" t="s">
        <v>178</v>
      </c>
      <c r="B7" s="333" t="s">
        <v>692</v>
      </c>
      <c r="C7" s="334" t="s">
        <v>680</v>
      </c>
      <c r="D7" s="335">
        <v>90</v>
      </c>
    </row>
    <row r="8" spans="1:4" ht="21.75" customHeight="1" x14ac:dyDescent="0.25">
      <c r="A8" s="332" t="s">
        <v>178</v>
      </c>
      <c r="B8" s="333" t="s">
        <v>687</v>
      </c>
      <c r="C8" s="336" t="s">
        <v>682</v>
      </c>
      <c r="D8" s="337">
        <v>72</v>
      </c>
    </row>
    <row r="9" spans="1:4" ht="21.75" customHeight="1" x14ac:dyDescent="0.25">
      <c r="A9" s="332" t="s">
        <v>176</v>
      </c>
      <c r="B9" s="333" t="s">
        <v>694</v>
      </c>
      <c r="C9" s="334" t="s">
        <v>680</v>
      </c>
      <c r="D9" s="335">
        <v>90</v>
      </c>
    </row>
    <row r="10" spans="1:4" ht="21.75" customHeight="1" x14ac:dyDescent="0.25">
      <c r="A10" s="332" t="s">
        <v>179</v>
      </c>
      <c r="B10" s="338" t="s">
        <v>684</v>
      </c>
      <c r="C10" s="336" t="s">
        <v>683</v>
      </c>
      <c r="D10" s="337">
        <v>48</v>
      </c>
    </row>
    <row r="11" spans="1:4" ht="21.75" customHeight="1" x14ac:dyDescent="0.25">
      <c r="A11" s="332" t="s">
        <v>179</v>
      </c>
      <c r="B11" s="338" t="s">
        <v>686</v>
      </c>
      <c r="C11" s="336" t="s">
        <v>685</v>
      </c>
      <c r="D11" s="337">
        <v>32</v>
      </c>
    </row>
    <row r="12" spans="1:4" ht="21.75" customHeight="1" x14ac:dyDescent="0.25">
      <c r="A12" s="332" t="s">
        <v>160</v>
      </c>
      <c r="B12" s="333" t="s">
        <v>691</v>
      </c>
      <c r="C12" s="334" t="s">
        <v>679</v>
      </c>
      <c r="D12" s="335">
        <v>60</v>
      </c>
    </row>
    <row r="13" spans="1:4" ht="21.75" customHeight="1" x14ac:dyDescent="0.25">
      <c r="A13" s="332" t="s">
        <v>165</v>
      </c>
      <c r="B13" s="333" t="s">
        <v>695</v>
      </c>
      <c r="C13" s="334" t="s">
        <v>681</v>
      </c>
      <c r="D13" s="335">
        <v>70</v>
      </c>
    </row>
    <row r="14" spans="1:4" ht="18.75" x14ac:dyDescent="0.25">
      <c r="A14" s="332" t="s">
        <v>167</v>
      </c>
      <c r="B14" s="333" t="s">
        <v>696</v>
      </c>
      <c r="C14" s="334" t="s">
        <v>681</v>
      </c>
      <c r="D14" s="335">
        <v>70</v>
      </c>
    </row>
    <row r="15" spans="1:4" ht="18.75" x14ac:dyDescent="0.25">
      <c r="A15" s="332" t="s">
        <v>169</v>
      </c>
      <c r="B15" s="333" t="s">
        <v>697</v>
      </c>
      <c r="C15" s="334" t="s">
        <v>681</v>
      </c>
      <c r="D15" s="335">
        <v>70</v>
      </c>
    </row>
    <row r="16" spans="1:4" ht="18.75" x14ac:dyDescent="0.25">
      <c r="A16" s="332" t="s">
        <v>174</v>
      </c>
      <c r="B16" s="333" t="s">
        <v>698</v>
      </c>
      <c r="C16" s="334" t="s">
        <v>681</v>
      </c>
      <c r="D16" s="335">
        <v>70</v>
      </c>
    </row>
    <row r="17" spans="1:4" ht="18.75" x14ac:dyDescent="0.25">
      <c r="A17" s="332" t="s">
        <v>699</v>
      </c>
      <c r="B17" s="333" t="s">
        <v>700</v>
      </c>
      <c r="C17" s="334"/>
      <c r="D17" s="335"/>
    </row>
    <row r="18" spans="1:4" ht="18.75" x14ac:dyDescent="0.25">
      <c r="A18" s="332" t="s">
        <v>214</v>
      </c>
      <c r="B18" s="333" t="s">
        <v>701</v>
      </c>
      <c r="C18" s="334" t="s">
        <v>665</v>
      </c>
      <c r="D18" s="335">
        <v>72</v>
      </c>
    </row>
    <row r="19" spans="1:4" ht="18.75" x14ac:dyDescent="0.25">
      <c r="A19" s="332"/>
      <c r="B19" s="333"/>
      <c r="C19" s="334"/>
      <c r="D19" s="335"/>
    </row>
  </sheetData>
  <sheetProtection algorithmName="SHA-512" hashValue="b8r++ialHr7qpC8RlYvErgmvTBQyia1cEM5yRbUG454+1OZPYq6wJUyw9Bf+4NNFeT5kFJ70uFBs9cU+VaLFag==" saltValue="aGVOgaE9/ulJbtZ6uoCCJA==" spinCount="100000" sheet="1" objects="1" scenarios="1"/>
  <sortState ref="A3:D15">
    <sortCondition ref="A2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9"/>
  <dimension ref="A1:C111"/>
  <sheetViews>
    <sheetView zoomScaleNormal="100" workbookViewId="0">
      <selection activeCell="C4" sqref="C4"/>
    </sheetView>
  </sheetViews>
  <sheetFormatPr defaultRowHeight="15" x14ac:dyDescent="0.25"/>
  <cols>
    <col min="1" max="1" width="12.7109375" customWidth="1"/>
    <col min="2" max="2" width="55.7109375" customWidth="1"/>
    <col min="3" max="3" width="22.7109375" customWidth="1"/>
  </cols>
  <sheetData>
    <row r="1" spans="1:3" ht="23.25" x14ac:dyDescent="0.35">
      <c r="A1" s="836" t="s">
        <v>714</v>
      </c>
      <c r="B1" s="836"/>
      <c r="C1" s="836"/>
    </row>
    <row r="2" spans="1:3" ht="21" x14ac:dyDescent="0.25">
      <c r="A2" s="344" t="s">
        <v>195</v>
      </c>
      <c r="B2" s="344" t="s">
        <v>147</v>
      </c>
      <c r="C2" s="344" t="s">
        <v>664</v>
      </c>
    </row>
    <row r="3" spans="1:3" ht="18.75" x14ac:dyDescent="0.3">
      <c r="A3" s="97" t="s">
        <v>154</v>
      </c>
      <c r="B3" s="98" t="s">
        <v>20</v>
      </c>
      <c r="C3" s="3" t="s">
        <v>715</v>
      </c>
    </row>
    <row r="4" spans="1:3" ht="18.75" x14ac:dyDescent="0.3">
      <c r="A4" s="97" t="s">
        <v>154</v>
      </c>
      <c r="B4" s="98" t="s">
        <v>21</v>
      </c>
      <c r="C4" s="3" t="s">
        <v>715</v>
      </c>
    </row>
    <row r="5" spans="1:3" ht="18.75" x14ac:dyDescent="0.3">
      <c r="A5" s="97" t="s">
        <v>155</v>
      </c>
      <c r="B5" s="98" t="s">
        <v>22</v>
      </c>
      <c r="C5" s="3" t="s">
        <v>715</v>
      </c>
    </row>
    <row r="6" spans="1:3" ht="18.75" x14ac:dyDescent="0.3">
      <c r="A6" s="97" t="s">
        <v>157</v>
      </c>
      <c r="B6" s="98" t="s">
        <v>24</v>
      </c>
      <c r="C6" s="3" t="s">
        <v>715</v>
      </c>
    </row>
    <row r="7" spans="1:3" ht="18.75" x14ac:dyDescent="0.3">
      <c r="A7" s="97" t="s">
        <v>156</v>
      </c>
      <c r="B7" s="98" t="s">
        <v>23</v>
      </c>
      <c r="C7" s="3" t="s">
        <v>715</v>
      </c>
    </row>
    <row r="8" spans="1:3" ht="18.75" x14ac:dyDescent="0.3">
      <c r="A8" s="97" t="s">
        <v>158</v>
      </c>
      <c r="B8" s="98" t="s">
        <v>25</v>
      </c>
      <c r="C8" s="3" t="s">
        <v>715</v>
      </c>
    </row>
    <row r="9" spans="1:3" ht="18.75" x14ac:dyDescent="0.3">
      <c r="A9" s="97" t="s">
        <v>158</v>
      </c>
      <c r="B9" s="98" t="s">
        <v>26</v>
      </c>
      <c r="C9" s="3" t="s">
        <v>715</v>
      </c>
    </row>
    <row r="10" spans="1:3" ht="18.75" x14ac:dyDescent="0.3">
      <c r="A10" s="97" t="s">
        <v>159</v>
      </c>
      <c r="B10" s="98" t="s">
        <v>27</v>
      </c>
      <c r="C10" s="3" t="s">
        <v>715</v>
      </c>
    </row>
    <row r="11" spans="1:3" ht="18.75" x14ac:dyDescent="0.3">
      <c r="A11" s="97" t="s">
        <v>210</v>
      </c>
      <c r="B11" s="98" t="s">
        <v>204</v>
      </c>
      <c r="C11" s="3" t="s">
        <v>715</v>
      </c>
    </row>
    <row r="12" spans="1:3" ht="18.75" x14ac:dyDescent="0.3">
      <c r="A12" s="97"/>
      <c r="B12" s="98"/>
      <c r="C12" s="3" t="s">
        <v>715</v>
      </c>
    </row>
    <row r="13" spans="1:3" ht="18.75" x14ac:dyDescent="0.3">
      <c r="A13" s="97" t="s">
        <v>161</v>
      </c>
      <c r="B13" s="98" t="s">
        <v>423</v>
      </c>
      <c r="C13" s="3" t="s">
        <v>715</v>
      </c>
    </row>
    <row r="14" spans="1:3" ht="18.75" x14ac:dyDescent="0.3">
      <c r="A14" s="97" t="s">
        <v>161</v>
      </c>
      <c r="B14" s="98" t="s">
        <v>422</v>
      </c>
      <c r="C14" s="3" t="s">
        <v>715</v>
      </c>
    </row>
    <row r="15" spans="1:3" ht="18.75" x14ac:dyDescent="0.3">
      <c r="A15" s="97" t="s">
        <v>160</v>
      </c>
      <c r="B15" s="98" t="s">
        <v>38</v>
      </c>
      <c r="C15" s="3" t="s">
        <v>715</v>
      </c>
    </row>
    <row r="16" spans="1:3" ht="18.75" x14ac:dyDescent="0.3">
      <c r="A16" s="97" t="s">
        <v>162</v>
      </c>
      <c r="B16" s="98" t="s">
        <v>39</v>
      </c>
      <c r="C16" s="3" t="s">
        <v>715</v>
      </c>
    </row>
    <row r="17" spans="1:3" ht="18.75" x14ac:dyDescent="0.3">
      <c r="A17" s="97" t="s">
        <v>163</v>
      </c>
      <c r="B17" s="98" t="s">
        <v>40</v>
      </c>
      <c r="C17" s="3" t="s">
        <v>715</v>
      </c>
    </row>
    <row r="18" spans="1:3" ht="18.75" x14ac:dyDescent="0.3">
      <c r="A18" s="97" t="s">
        <v>164</v>
      </c>
      <c r="B18" s="98" t="s">
        <v>41</v>
      </c>
      <c r="C18" s="3" t="s">
        <v>715</v>
      </c>
    </row>
    <row r="19" spans="1:3" ht="18.75" x14ac:dyDescent="0.3">
      <c r="A19" s="97" t="s">
        <v>164</v>
      </c>
      <c r="B19" s="98" t="s">
        <v>42</v>
      </c>
      <c r="C19" s="3" t="s">
        <v>715</v>
      </c>
    </row>
    <row r="20" spans="1:3" ht="18.75" x14ac:dyDescent="0.3">
      <c r="A20" s="97" t="s">
        <v>644</v>
      </c>
      <c r="B20" s="98" t="s">
        <v>645</v>
      </c>
      <c r="C20" s="3" t="s">
        <v>715</v>
      </c>
    </row>
    <row r="21" spans="1:3" ht="18.75" x14ac:dyDescent="0.3">
      <c r="A21" s="97" t="s">
        <v>276</v>
      </c>
      <c r="B21" s="98" t="s">
        <v>440</v>
      </c>
      <c r="C21" s="3" t="s">
        <v>715</v>
      </c>
    </row>
    <row r="22" spans="1:3" ht="18.75" x14ac:dyDescent="0.3">
      <c r="A22" s="97" t="s">
        <v>276</v>
      </c>
      <c r="B22" s="98" t="s">
        <v>439</v>
      </c>
      <c r="C22" s="3" t="s">
        <v>715</v>
      </c>
    </row>
    <row r="23" spans="1:3" ht="18.75" x14ac:dyDescent="0.3">
      <c r="A23" s="97" t="s">
        <v>202</v>
      </c>
      <c r="B23" s="98" t="s">
        <v>438</v>
      </c>
      <c r="C23" s="3" t="s">
        <v>715</v>
      </c>
    </row>
    <row r="24" spans="1:3" ht="18.75" x14ac:dyDescent="0.3">
      <c r="A24" s="97" t="s">
        <v>277</v>
      </c>
      <c r="B24" s="98" t="s">
        <v>468</v>
      </c>
      <c r="C24" s="3" t="s">
        <v>715</v>
      </c>
    </row>
    <row r="25" spans="1:3" ht="18.75" x14ac:dyDescent="0.3">
      <c r="A25" s="97" t="s">
        <v>277</v>
      </c>
      <c r="B25" s="98" t="s">
        <v>513</v>
      </c>
      <c r="C25" s="3" t="s">
        <v>715</v>
      </c>
    </row>
    <row r="26" spans="1:3" ht="18.75" x14ac:dyDescent="0.3">
      <c r="A26" s="97" t="s">
        <v>709</v>
      </c>
      <c r="B26" s="98" t="s">
        <v>708</v>
      </c>
      <c r="C26" s="3" t="s">
        <v>715</v>
      </c>
    </row>
    <row r="27" spans="1:3" ht="18.75" x14ac:dyDescent="0.3">
      <c r="A27" s="97" t="s">
        <v>629</v>
      </c>
      <c r="B27" s="98" t="s">
        <v>628</v>
      </c>
      <c r="C27" s="3" t="s">
        <v>715</v>
      </c>
    </row>
    <row r="28" spans="1:3" x14ac:dyDescent="0.25">
      <c r="A28" s="107"/>
      <c r="B28" s="107"/>
      <c r="C28" s="3" t="s">
        <v>715</v>
      </c>
    </row>
    <row r="29" spans="1:3" ht="18.75" x14ac:dyDescent="0.3">
      <c r="A29" s="99">
        <v>201</v>
      </c>
      <c r="B29" s="98" t="s">
        <v>43</v>
      </c>
      <c r="C29" s="3" t="s">
        <v>715</v>
      </c>
    </row>
    <row r="30" spans="1:3" ht="18.75" x14ac:dyDescent="0.3">
      <c r="A30" s="99">
        <v>201</v>
      </c>
      <c r="B30" s="98" t="s">
        <v>44</v>
      </c>
      <c r="C30" s="3" t="s">
        <v>715</v>
      </c>
    </row>
    <row r="31" spans="1:3" ht="18.75" x14ac:dyDescent="0.3">
      <c r="A31" s="99">
        <v>205</v>
      </c>
      <c r="B31" s="98" t="s">
        <v>45</v>
      </c>
      <c r="C31" s="3" t="s">
        <v>715</v>
      </c>
    </row>
    <row r="32" spans="1:3" ht="18.75" x14ac:dyDescent="0.3">
      <c r="A32" s="99">
        <v>207</v>
      </c>
      <c r="B32" s="98" t="s">
        <v>46</v>
      </c>
      <c r="C32" s="3" t="s">
        <v>715</v>
      </c>
    </row>
    <row r="33" spans="1:3" ht="18.75" x14ac:dyDescent="0.3">
      <c r="A33" s="99">
        <v>208</v>
      </c>
      <c r="B33" s="98" t="s">
        <v>47</v>
      </c>
      <c r="C33" s="3" t="s">
        <v>715</v>
      </c>
    </row>
    <row r="34" spans="1:3" ht="18.75" x14ac:dyDescent="0.3">
      <c r="A34" s="99">
        <v>216</v>
      </c>
      <c r="B34" s="98" t="s">
        <v>206</v>
      </c>
      <c r="C34" s="3" t="s">
        <v>715</v>
      </c>
    </row>
    <row r="35" spans="1:3" ht="18.75" x14ac:dyDescent="0.3">
      <c r="A35" s="99">
        <v>218</v>
      </c>
      <c r="B35" s="98" t="s">
        <v>48</v>
      </c>
      <c r="C35" s="3" t="s">
        <v>715</v>
      </c>
    </row>
    <row r="36" spans="1:3" ht="18.75" x14ac:dyDescent="0.3">
      <c r="A36" s="99">
        <v>220</v>
      </c>
      <c r="B36" s="98" t="s">
        <v>49</v>
      </c>
      <c r="C36" s="3" t="s">
        <v>715</v>
      </c>
    </row>
    <row r="37" spans="1:3" ht="18.75" x14ac:dyDescent="0.3">
      <c r="A37" s="99">
        <v>221</v>
      </c>
      <c r="B37" s="98" t="s">
        <v>517</v>
      </c>
      <c r="C37" s="3" t="s">
        <v>715</v>
      </c>
    </row>
    <row r="38" spans="1:3" ht="18.75" x14ac:dyDescent="0.3">
      <c r="A38" s="99">
        <v>222</v>
      </c>
      <c r="B38" s="98" t="s">
        <v>621</v>
      </c>
      <c r="C38" s="3" t="s">
        <v>715</v>
      </c>
    </row>
    <row r="39" spans="1:3" ht="18.75" x14ac:dyDescent="0.3">
      <c r="A39" s="99">
        <v>223</v>
      </c>
      <c r="B39" s="98" t="s">
        <v>646</v>
      </c>
      <c r="C39" s="3" t="s">
        <v>715</v>
      </c>
    </row>
    <row r="40" spans="1:3" ht="18.75" x14ac:dyDescent="0.3">
      <c r="A40" s="99">
        <v>224</v>
      </c>
      <c r="B40" s="98" t="s">
        <v>669</v>
      </c>
      <c r="C40" s="3" t="s">
        <v>715</v>
      </c>
    </row>
    <row r="41" spans="1:3" x14ac:dyDescent="0.25">
      <c r="A41" s="107"/>
      <c r="B41" s="107"/>
      <c r="C41" s="3" t="s">
        <v>715</v>
      </c>
    </row>
    <row r="42" spans="1:3" ht="18.75" x14ac:dyDescent="0.3">
      <c r="A42" s="99">
        <v>204</v>
      </c>
      <c r="B42" s="98" t="s">
        <v>50</v>
      </c>
      <c r="C42" s="3" t="s">
        <v>715</v>
      </c>
    </row>
    <row r="43" spans="1:3" ht="18.75" x14ac:dyDescent="0.3">
      <c r="A43" s="99">
        <v>204</v>
      </c>
      <c r="B43" s="98" t="s">
        <v>51</v>
      </c>
      <c r="C43" s="3" t="s">
        <v>715</v>
      </c>
    </row>
    <row r="44" spans="1:3" x14ac:dyDescent="0.25">
      <c r="A44" s="107"/>
      <c r="B44" s="107"/>
      <c r="C44" s="3" t="s">
        <v>715</v>
      </c>
    </row>
    <row r="45" spans="1:3" ht="18.75" x14ac:dyDescent="0.3">
      <c r="A45" s="97" t="s">
        <v>168</v>
      </c>
      <c r="B45" s="98" t="s">
        <v>57</v>
      </c>
      <c r="C45" s="3" t="s">
        <v>715</v>
      </c>
    </row>
    <row r="46" spans="1:3" ht="18.75" x14ac:dyDescent="0.3">
      <c r="A46" s="97" t="s">
        <v>168</v>
      </c>
      <c r="B46" s="98" t="s">
        <v>58</v>
      </c>
      <c r="C46" s="3" t="s">
        <v>715</v>
      </c>
    </row>
    <row r="47" spans="1:3" ht="18.75" x14ac:dyDescent="0.3">
      <c r="A47" s="97" t="s">
        <v>168</v>
      </c>
      <c r="B47" s="98" t="s">
        <v>59</v>
      </c>
      <c r="C47" s="3" t="s">
        <v>715</v>
      </c>
    </row>
    <row r="48" spans="1:3" ht="18.75" x14ac:dyDescent="0.3">
      <c r="A48" s="97" t="s">
        <v>165</v>
      </c>
      <c r="B48" s="98" t="s">
        <v>52</v>
      </c>
      <c r="C48" s="3" t="s">
        <v>715</v>
      </c>
    </row>
    <row r="49" spans="1:3" ht="18.75" x14ac:dyDescent="0.3">
      <c r="A49" s="97" t="s">
        <v>165</v>
      </c>
      <c r="B49" s="98" t="s">
        <v>53</v>
      </c>
      <c r="C49" s="3" t="s">
        <v>715</v>
      </c>
    </row>
    <row r="50" spans="1:3" ht="18.75" x14ac:dyDescent="0.3">
      <c r="A50" s="97" t="s">
        <v>165</v>
      </c>
      <c r="B50" s="98" t="s">
        <v>54</v>
      </c>
      <c r="C50" s="3" t="s">
        <v>715</v>
      </c>
    </row>
    <row r="51" spans="1:3" ht="18.75" x14ac:dyDescent="0.3">
      <c r="A51" s="97" t="s">
        <v>167</v>
      </c>
      <c r="B51" s="98" t="s">
        <v>424</v>
      </c>
      <c r="C51" s="3" t="s">
        <v>715</v>
      </c>
    </row>
    <row r="52" spans="1:3" ht="18.75" x14ac:dyDescent="0.3">
      <c r="A52" s="97" t="s">
        <v>166</v>
      </c>
      <c r="B52" s="98" t="s">
        <v>425</v>
      </c>
      <c r="C52" s="3" t="s">
        <v>715</v>
      </c>
    </row>
    <row r="53" spans="1:3" x14ac:dyDescent="0.25">
      <c r="A53" s="107"/>
      <c r="B53" s="107"/>
      <c r="C53" s="3" t="s">
        <v>715</v>
      </c>
    </row>
    <row r="54" spans="1:3" ht="18.75" x14ac:dyDescent="0.3">
      <c r="A54" s="97" t="s">
        <v>169</v>
      </c>
      <c r="B54" s="98" t="s">
        <v>414</v>
      </c>
      <c r="C54" s="3" t="s">
        <v>715</v>
      </c>
    </row>
    <row r="55" spans="1:3" ht="18.75" x14ac:dyDescent="0.3">
      <c r="A55" s="97" t="s">
        <v>170</v>
      </c>
      <c r="B55" s="98" t="s">
        <v>416</v>
      </c>
      <c r="C55" s="3" t="s">
        <v>715</v>
      </c>
    </row>
    <row r="56" spans="1:3" ht="18.75" x14ac:dyDescent="0.3">
      <c r="A56" s="97" t="s">
        <v>170</v>
      </c>
      <c r="B56" s="98" t="s">
        <v>703</v>
      </c>
      <c r="C56" s="3" t="s">
        <v>715</v>
      </c>
    </row>
    <row r="57" spans="1:3" ht="18.75" x14ac:dyDescent="0.3">
      <c r="A57" s="97" t="s">
        <v>170</v>
      </c>
      <c r="B57" s="98" t="s">
        <v>415</v>
      </c>
      <c r="C57" s="3" t="s">
        <v>715</v>
      </c>
    </row>
    <row r="58" spans="1:3" ht="18.75" x14ac:dyDescent="0.3">
      <c r="A58" s="97" t="s">
        <v>171</v>
      </c>
      <c r="B58" s="98" t="s">
        <v>417</v>
      </c>
      <c r="C58" s="3" t="s">
        <v>715</v>
      </c>
    </row>
    <row r="59" spans="1:3" x14ac:dyDescent="0.25">
      <c r="A59" s="107"/>
      <c r="B59" s="107"/>
      <c r="C59" s="3" t="s">
        <v>715</v>
      </c>
    </row>
    <row r="60" spans="1:3" ht="18.75" x14ac:dyDescent="0.3">
      <c r="A60" s="97" t="s">
        <v>174</v>
      </c>
      <c r="B60" s="98" t="s">
        <v>418</v>
      </c>
      <c r="C60" s="3" t="s">
        <v>715</v>
      </c>
    </row>
    <row r="61" spans="1:3" ht="18.75" x14ac:dyDescent="0.3">
      <c r="A61" s="97" t="s">
        <v>172</v>
      </c>
      <c r="B61" s="98" t="s">
        <v>419</v>
      </c>
      <c r="C61" s="3" t="s">
        <v>715</v>
      </c>
    </row>
    <row r="62" spans="1:3" ht="18.75" x14ac:dyDescent="0.3">
      <c r="A62" s="97" t="s">
        <v>172</v>
      </c>
      <c r="B62" s="98" t="s">
        <v>420</v>
      </c>
      <c r="C62" s="3" t="s">
        <v>715</v>
      </c>
    </row>
    <row r="63" spans="1:3" ht="18.75" x14ac:dyDescent="0.3">
      <c r="A63" s="97" t="s">
        <v>173</v>
      </c>
      <c r="B63" s="98" t="s">
        <v>421</v>
      </c>
      <c r="C63" s="3" t="s">
        <v>715</v>
      </c>
    </row>
    <row r="64" spans="1:3" x14ac:dyDescent="0.25">
      <c r="A64" s="107"/>
      <c r="B64" s="107"/>
      <c r="C64" s="3" t="s">
        <v>715</v>
      </c>
    </row>
    <row r="65" spans="1:3" ht="18.75" x14ac:dyDescent="0.3">
      <c r="A65" s="97" t="s">
        <v>175</v>
      </c>
      <c r="B65" s="98" t="s">
        <v>60</v>
      </c>
      <c r="C65" s="3" t="s">
        <v>715</v>
      </c>
    </row>
    <row r="66" spans="1:3" ht="18.75" x14ac:dyDescent="0.3">
      <c r="A66" s="97" t="s">
        <v>176</v>
      </c>
      <c r="B66" s="98" t="s">
        <v>61</v>
      </c>
      <c r="C66" s="3" t="s">
        <v>715</v>
      </c>
    </row>
    <row r="67" spans="1:3" ht="18.75" x14ac:dyDescent="0.3">
      <c r="A67" s="97" t="s">
        <v>177</v>
      </c>
      <c r="B67" s="98" t="s">
        <v>62</v>
      </c>
      <c r="C67" s="3" t="s">
        <v>715</v>
      </c>
    </row>
    <row r="68" spans="1:3" ht="18.75" x14ac:dyDescent="0.3">
      <c r="A68" s="97" t="s">
        <v>211</v>
      </c>
      <c r="B68" s="98" t="s">
        <v>208</v>
      </c>
      <c r="C68" s="3" t="s">
        <v>715</v>
      </c>
    </row>
    <row r="69" spans="1:3" ht="18.75" x14ac:dyDescent="0.3">
      <c r="A69" s="97"/>
      <c r="B69" s="98"/>
      <c r="C69" s="3" t="s">
        <v>715</v>
      </c>
    </row>
    <row r="70" spans="1:3" ht="18.75" x14ac:dyDescent="0.3">
      <c r="A70" s="97" t="s">
        <v>178</v>
      </c>
      <c r="B70" s="98" t="s">
        <v>436</v>
      </c>
      <c r="C70" s="3" t="s">
        <v>715</v>
      </c>
    </row>
    <row r="71" spans="1:3" ht="18.75" x14ac:dyDescent="0.3">
      <c r="A71" s="97" t="s">
        <v>178</v>
      </c>
      <c r="B71" s="98" t="s">
        <v>433</v>
      </c>
      <c r="C71" s="3" t="s">
        <v>715</v>
      </c>
    </row>
    <row r="72" spans="1:3" ht="18.75" x14ac:dyDescent="0.3">
      <c r="A72" s="97" t="s">
        <v>178</v>
      </c>
      <c r="B72" s="98" t="s">
        <v>435</v>
      </c>
      <c r="C72" s="3" t="s">
        <v>715</v>
      </c>
    </row>
    <row r="73" spans="1:3" ht="18.75" x14ac:dyDescent="0.3">
      <c r="A73" s="97" t="s">
        <v>647</v>
      </c>
      <c r="B73" s="98" t="s">
        <v>637</v>
      </c>
      <c r="C73" s="3" t="s">
        <v>715</v>
      </c>
    </row>
    <row r="74" spans="1:3" ht="18.75" x14ac:dyDescent="0.3">
      <c r="A74" s="97" t="s">
        <v>214</v>
      </c>
      <c r="B74" s="98" t="s">
        <v>434</v>
      </c>
      <c r="C74" s="3" t="s">
        <v>715</v>
      </c>
    </row>
    <row r="75" spans="1:3" x14ac:dyDescent="0.25">
      <c r="A75" s="107"/>
      <c r="B75" s="107"/>
      <c r="C75" s="3" t="s">
        <v>715</v>
      </c>
    </row>
    <row r="76" spans="1:3" ht="18.75" x14ac:dyDescent="0.3">
      <c r="A76" s="97" t="s">
        <v>179</v>
      </c>
      <c r="B76" s="98" t="s">
        <v>63</v>
      </c>
      <c r="C76" s="3" t="s">
        <v>715</v>
      </c>
    </row>
    <row r="77" spans="1:3" ht="18.75" x14ac:dyDescent="0.3">
      <c r="A77" s="97" t="s">
        <v>179</v>
      </c>
      <c r="B77" s="98" t="s">
        <v>64</v>
      </c>
      <c r="C77" s="3" t="s">
        <v>715</v>
      </c>
    </row>
    <row r="78" spans="1:3" ht="18.75" x14ac:dyDescent="0.3">
      <c r="A78" s="97" t="s">
        <v>179</v>
      </c>
      <c r="B78" s="98" t="s">
        <v>65</v>
      </c>
      <c r="C78" s="3" t="s">
        <v>715</v>
      </c>
    </row>
    <row r="79" spans="1:3" ht="18.75" x14ac:dyDescent="0.3">
      <c r="A79" s="97" t="s">
        <v>179</v>
      </c>
      <c r="B79" s="98" t="s">
        <v>66</v>
      </c>
      <c r="C79" s="3" t="s">
        <v>715</v>
      </c>
    </row>
    <row r="80" spans="1:3" ht="18.75" x14ac:dyDescent="0.3">
      <c r="A80" s="97" t="s">
        <v>182</v>
      </c>
      <c r="B80" s="98" t="s">
        <v>71</v>
      </c>
      <c r="C80" s="3" t="s">
        <v>715</v>
      </c>
    </row>
    <row r="81" spans="1:3" ht="18.75" x14ac:dyDescent="0.3">
      <c r="A81" s="97" t="s">
        <v>181</v>
      </c>
      <c r="B81" s="98" t="s">
        <v>70</v>
      </c>
      <c r="C81" s="3" t="s">
        <v>715</v>
      </c>
    </row>
    <row r="82" spans="1:3" ht="18.75" x14ac:dyDescent="0.3">
      <c r="A82" s="97" t="s">
        <v>181</v>
      </c>
      <c r="B82" s="98" t="s">
        <v>69</v>
      </c>
      <c r="C82" s="3" t="s">
        <v>715</v>
      </c>
    </row>
    <row r="83" spans="1:3" ht="18.75" x14ac:dyDescent="0.3">
      <c r="A83" s="97" t="s">
        <v>180</v>
      </c>
      <c r="B83" s="98" t="s">
        <v>67</v>
      </c>
      <c r="C83" s="3" t="s">
        <v>715</v>
      </c>
    </row>
    <row r="84" spans="1:3" ht="18.75" x14ac:dyDescent="0.3">
      <c r="A84" s="97" t="s">
        <v>180</v>
      </c>
      <c r="B84" s="98" t="s">
        <v>68</v>
      </c>
      <c r="C84" s="3" t="s">
        <v>715</v>
      </c>
    </row>
    <row r="85" spans="1:3" ht="18.75" x14ac:dyDescent="0.3">
      <c r="A85" s="97" t="s">
        <v>183</v>
      </c>
      <c r="B85" s="98" t="s">
        <v>72</v>
      </c>
      <c r="C85" s="3" t="s">
        <v>715</v>
      </c>
    </row>
    <row r="86" spans="1:3" ht="18.75" x14ac:dyDescent="0.3">
      <c r="A86" s="97" t="s">
        <v>184</v>
      </c>
      <c r="B86" s="98" t="s">
        <v>73</v>
      </c>
      <c r="C86" s="3" t="s">
        <v>715</v>
      </c>
    </row>
    <row r="87" spans="1:3" ht="18.75" x14ac:dyDescent="0.3">
      <c r="A87" s="97" t="s">
        <v>184</v>
      </c>
      <c r="B87" s="98" t="s">
        <v>74</v>
      </c>
      <c r="C87" s="3" t="s">
        <v>715</v>
      </c>
    </row>
    <row r="88" spans="1:3" ht="18.75" x14ac:dyDescent="0.3">
      <c r="A88" s="97" t="s">
        <v>185</v>
      </c>
      <c r="B88" s="98" t="s">
        <v>75</v>
      </c>
      <c r="C88" s="3" t="s">
        <v>715</v>
      </c>
    </row>
    <row r="89" spans="1:3" ht="18.75" x14ac:dyDescent="0.3">
      <c r="A89" s="97" t="s">
        <v>648</v>
      </c>
      <c r="B89" s="98" t="s">
        <v>640</v>
      </c>
      <c r="C89" s="3" t="s">
        <v>715</v>
      </c>
    </row>
    <row r="90" spans="1:3" ht="18.75" x14ac:dyDescent="0.3">
      <c r="A90" s="97" t="s">
        <v>648</v>
      </c>
      <c r="B90" s="98" t="s">
        <v>649</v>
      </c>
      <c r="C90" s="3" t="s">
        <v>715</v>
      </c>
    </row>
    <row r="91" spans="1:3" ht="18.75" x14ac:dyDescent="0.3">
      <c r="A91" s="97" t="s">
        <v>509</v>
      </c>
      <c r="B91" s="98" t="s">
        <v>615</v>
      </c>
      <c r="C91" s="3" t="s">
        <v>715</v>
      </c>
    </row>
    <row r="92" spans="1:3" ht="18.75" x14ac:dyDescent="0.3">
      <c r="A92" s="97" t="s">
        <v>509</v>
      </c>
      <c r="B92" s="98" t="s">
        <v>508</v>
      </c>
      <c r="C92" s="3" t="s">
        <v>715</v>
      </c>
    </row>
    <row r="93" spans="1:3" ht="18.75" x14ac:dyDescent="0.3">
      <c r="A93" s="97" t="s">
        <v>670</v>
      </c>
      <c r="B93" s="98" t="s">
        <v>668</v>
      </c>
      <c r="C93" s="3" t="s">
        <v>715</v>
      </c>
    </row>
    <row r="94" spans="1:3" x14ac:dyDescent="0.25">
      <c r="A94" s="107"/>
      <c r="B94" s="107"/>
      <c r="C94" s="3" t="s">
        <v>715</v>
      </c>
    </row>
    <row r="95" spans="1:3" ht="18.75" x14ac:dyDescent="0.3">
      <c r="A95" s="97" t="s">
        <v>186</v>
      </c>
      <c r="B95" s="98" t="s">
        <v>76</v>
      </c>
      <c r="C95" s="3" t="s">
        <v>715</v>
      </c>
    </row>
    <row r="96" spans="1:3" ht="18.75" x14ac:dyDescent="0.3">
      <c r="A96" s="97" t="s">
        <v>187</v>
      </c>
      <c r="B96" s="98" t="s">
        <v>77</v>
      </c>
      <c r="C96" s="3" t="s">
        <v>715</v>
      </c>
    </row>
    <row r="97" spans="1:3" ht="18.75" x14ac:dyDescent="0.3">
      <c r="A97" s="97" t="s">
        <v>188</v>
      </c>
      <c r="B97" s="98" t="s">
        <v>78</v>
      </c>
      <c r="C97" s="3" t="s">
        <v>715</v>
      </c>
    </row>
    <row r="98" spans="1:3" ht="18.75" x14ac:dyDescent="0.3">
      <c r="A98" s="113" t="s">
        <v>189</v>
      </c>
      <c r="B98" s="114" t="s">
        <v>79</v>
      </c>
      <c r="C98" s="3" t="s">
        <v>715</v>
      </c>
    </row>
    <row r="99" spans="1:3" ht="18.75" x14ac:dyDescent="0.3">
      <c r="A99" s="97" t="s">
        <v>190</v>
      </c>
      <c r="B99" s="98" t="s">
        <v>80</v>
      </c>
      <c r="C99" s="3" t="s">
        <v>715</v>
      </c>
    </row>
    <row r="100" spans="1:3" ht="18.75" x14ac:dyDescent="0.3">
      <c r="A100" s="97" t="s">
        <v>191</v>
      </c>
      <c r="B100" s="98" t="s">
        <v>476</v>
      </c>
      <c r="C100" s="3" t="s">
        <v>715</v>
      </c>
    </row>
    <row r="101" spans="1:3" ht="18.75" x14ac:dyDescent="0.3">
      <c r="A101" s="97" t="s">
        <v>480</v>
      </c>
      <c r="B101" s="98" t="s">
        <v>475</v>
      </c>
      <c r="C101" s="3" t="s">
        <v>715</v>
      </c>
    </row>
    <row r="102" spans="1:3" ht="18.75" x14ac:dyDescent="0.3">
      <c r="A102" s="97" t="s">
        <v>481</v>
      </c>
      <c r="B102" s="98" t="s">
        <v>477</v>
      </c>
      <c r="C102" s="3" t="s">
        <v>715</v>
      </c>
    </row>
    <row r="103" spans="1:3" ht="18.75" x14ac:dyDescent="0.3">
      <c r="A103" s="97" t="s">
        <v>192</v>
      </c>
      <c r="B103" s="98" t="s">
        <v>81</v>
      </c>
      <c r="C103" s="3" t="s">
        <v>715</v>
      </c>
    </row>
    <row r="104" spans="1:3" ht="18.75" x14ac:dyDescent="0.3">
      <c r="A104" s="97" t="s">
        <v>193</v>
      </c>
      <c r="B104" s="98" t="s">
        <v>82</v>
      </c>
      <c r="C104" s="3" t="s">
        <v>715</v>
      </c>
    </row>
    <row r="105" spans="1:3" ht="18.75" x14ac:dyDescent="0.3">
      <c r="A105" s="97" t="s">
        <v>277</v>
      </c>
      <c r="B105" s="98" t="s">
        <v>453</v>
      </c>
      <c r="C105" s="3" t="s">
        <v>715</v>
      </c>
    </row>
    <row r="106" spans="1:3" ht="18.75" x14ac:dyDescent="0.3">
      <c r="A106" s="97" t="s">
        <v>618</v>
      </c>
      <c r="B106" s="114" t="s">
        <v>617</v>
      </c>
      <c r="C106" s="3" t="s">
        <v>715</v>
      </c>
    </row>
    <row r="107" spans="1:3" ht="18.75" x14ac:dyDescent="0.3">
      <c r="A107" s="99">
        <v>210</v>
      </c>
      <c r="B107" s="98" t="s">
        <v>83</v>
      </c>
      <c r="C107" s="3" t="s">
        <v>715</v>
      </c>
    </row>
    <row r="108" spans="1:3" ht="18.75" x14ac:dyDescent="0.3">
      <c r="A108" s="99">
        <v>211</v>
      </c>
      <c r="B108" s="98" t="s">
        <v>84</v>
      </c>
      <c r="C108" s="3" t="s">
        <v>715</v>
      </c>
    </row>
    <row r="109" spans="1:3" ht="18.75" x14ac:dyDescent="0.3">
      <c r="A109" s="97" t="s">
        <v>194</v>
      </c>
      <c r="B109" s="98" t="s">
        <v>85</v>
      </c>
      <c r="C109" s="3" t="s">
        <v>715</v>
      </c>
    </row>
    <row r="110" spans="1:3" ht="18.75" x14ac:dyDescent="0.3">
      <c r="A110" s="97"/>
      <c r="B110" s="98"/>
      <c r="C110" s="3" t="s">
        <v>715</v>
      </c>
    </row>
    <row r="111" spans="1:3" ht="18.75" x14ac:dyDescent="0.3">
      <c r="A111" s="97" t="s">
        <v>710</v>
      </c>
      <c r="B111" s="98" t="s">
        <v>712</v>
      </c>
      <c r="C111" s="3" t="s">
        <v>715</v>
      </c>
    </row>
  </sheetData>
  <sheetProtection algorithmName="SHA-512" hashValue="gvj0F0Wqxk7RWVinOMeiyuRSUns43MQNEsJJSXKzismPljGbsKcmIR7bvc9NiKIRh/Y/FDjprgQdKPjSMNyp7g==" saltValue="YmQjt5kfIR+yDCtp+TSMkw==" spinCount="100000" sheet="1" objects="1" scenarios="1"/>
  <mergeCells count="1">
    <mergeCell ref="A1:C1"/>
  </mergeCells>
  <pageMargins left="0.511811024" right="0.511811024" top="0.78740157499999996" bottom="0.78740157499999996" header="0.31496062000000002" footer="0.31496062000000002"/>
  <pageSetup paperSize="9" scale="99" orientation="portrait" verticalDpi="0" r:id="rId1"/>
  <rowBreaks count="2" manualBreakCount="2">
    <brk id="40" max="16383" man="1"/>
    <brk id="75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0"/>
  <dimension ref="A1:J8"/>
  <sheetViews>
    <sheetView workbookViewId="0">
      <selection activeCell="A8" sqref="A8"/>
    </sheetView>
  </sheetViews>
  <sheetFormatPr defaultRowHeight="15" x14ac:dyDescent="0.25"/>
  <cols>
    <col min="1" max="1" width="16.85546875" bestFit="1" customWidth="1"/>
    <col min="3" max="3" width="20.85546875" bestFit="1" customWidth="1"/>
    <col min="4" max="4" width="18" bestFit="1" customWidth="1"/>
    <col min="5" max="5" width="16.5703125" bestFit="1" customWidth="1"/>
    <col min="6" max="6" width="14.28515625" bestFit="1" customWidth="1"/>
    <col min="8" max="8" width="15.5703125" bestFit="1" customWidth="1"/>
    <col min="9" max="9" width="21.140625" bestFit="1" customWidth="1"/>
    <col min="10" max="10" width="16.7109375" bestFit="1" customWidth="1"/>
  </cols>
  <sheetData>
    <row r="1" spans="1:10" x14ac:dyDescent="0.25">
      <c r="A1" s="345"/>
      <c r="B1" s="345" t="s">
        <v>717</v>
      </c>
      <c r="C1" s="345" t="s">
        <v>718</v>
      </c>
      <c r="D1" s="345" t="s">
        <v>716</v>
      </c>
      <c r="E1" s="345" t="s">
        <v>719</v>
      </c>
      <c r="F1" s="345" t="s">
        <v>720</v>
      </c>
      <c r="G1" s="345"/>
      <c r="H1" s="345" t="s">
        <v>721</v>
      </c>
      <c r="I1" s="345" t="s">
        <v>722</v>
      </c>
      <c r="J1" s="345" t="s">
        <v>723</v>
      </c>
    </row>
    <row r="2" spans="1:10" x14ac:dyDescent="0.25">
      <c r="A2" s="345" t="s">
        <v>724</v>
      </c>
      <c r="B2" s="345">
        <v>8.9999999999999993E-3</v>
      </c>
      <c r="C2" s="345">
        <v>90</v>
      </c>
      <c r="D2" s="345">
        <f>B2/C2</f>
        <v>9.9999999999999991E-5</v>
      </c>
      <c r="E2" s="345">
        <f>60*D2</f>
        <v>5.9999999999999993E-3</v>
      </c>
      <c r="F2" s="345">
        <f>60*E2</f>
        <v>0.35999999999999993</v>
      </c>
      <c r="G2" s="345"/>
      <c r="H2" s="345">
        <v>3000</v>
      </c>
      <c r="I2" s="345">
        <f>F2/H2</f>
        <v>1.1999999999999998E-4</v>
      </c>
      <c r="J2" s="345">
        <f>1000*I2</f>
        <v>0.11999999999999998</v>
      </c>
    </row>
    <row r="3" spans="1:10" x14ac:dyDescent="0.25">
      <c r="A3" s="345" t="s">
        <v>503</v>
      </c>
      <c r="B3" s="345">
        <v>7.0000000000000001E-3</v>
      </c>
      <c r="C3" s="345">
        <v>85</v>
      </c>
      <c r="D3" s="345">
        <f>B3/C3</f>
        <v>8.2352941176470595E-5</v>
      </c>
      <c r="E3" s="345">
        <f t="shared" ref="E3:F5" si="0">60*D3</f>
        <v>4.9411764705882353E-3</v>
      </c>
      <c r="F3" s="345">
        <f t="shared" si="0"/>
        <v>0.2964705882352941</v>
      </c>
      <c r="G3" s="345"/>
      <c r="H3" s="345">
        <v>1500</v>
      </c>
      <c r="I3" s="345">
        <f>F3/H3</f>
        <v>1.9764705882352939E-4</v>
      </c>
      <c r="J3" s="345">
        <f>1000*I3</f>
        <v>0.1976470588235294</v>
      </c>
    </row>
    <row r="4" spans="1:10" x14ac:dyDescent="0.25">
      <c r="A4" s="345" t="s">
        <v>502</v>
      </c>
      <c r="B4" s="345">
        <v>6.0000000000000001E-3</v>
      </c>
      <c r="C4" s="345">
        <v>116</v>
      </c>
      <c r="D4" s="345">
        <f>B4/C4</f>
        <v>5.1724137931034481E-5</v>
      </c>
      <c r="E4" s="345">
        <f t="shared" si="0"/>
        <v>3.1034482758620688E-3</v>
      </c>
      <c r="F4" s="345">
        <f t="shared" si="0"/>
        <v>0.18620689655172412</v>
      </c>
      <c r="G4" s="345"/>
      <c r="H4" s="345">
        <v>750</v>
      </c>
      <c r="I4" s="345">
        <f>F4/H4</f>
        <v>2.4827586206896548E-4</v>
      </c>
      <c r="J4" s="345">
        <f>1000*I4</f>
        <v>0.24827586206896549</v>
      </c>
    </row>
    <row r="5" spans="1:10" x14ac:dyDescent="0.25">
      <c r="A5" s="345" t="s">
        <v>631</v>
      </c>
      <c r="B5" s="345">
        <v>4.2000000000000003E-2</v>
      </c>
      <c r="C5" s="345">
        <v>116</v>
      </c>
      <c r="D5" s="345">
        <f>B5/C5</f>
        <v>3.6206896551724141E-4</v>
      </c>
      <c r="E5" s="345">
        <f t="shared" si="0"/>
        <v>2.1724137931034483E-2</v>
      </c>
      <c r="F5" s="345">
        <f t="shared" si="0"/>
        <v>1.3034482758620689</v>
      </c>
      <c r="G5" s="345"/>
      <c r="H5" s="345">
        <v>6500</v>
      </c>
      <c r="I5" s="345">
        <f>F5/H5</f>
        <v>2.0053050397877983E-4</v>
      </c>
      <c r="J5" s="345">
        <f>1000*I5</f>
        <v>0.20053050397877983</v>
      </c>
    </row>
    <row r="8" spans="1:10" x14ac:dyDescent="0.25">
      <c r="A8" t="s">
        <v>725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B1:T57"/>
  <sheetViews>
    <sheetView showGridLines="0" zoomScaleNormal="100" workbookViewId="0">
      <selection activeCell="L16" sqref="L16:O17"/>
    </sheetView>
  </sheetViews>
  <sheetFormatPr defaultColWidth="8.85546875" defaultRowHeight="15" x14ac:dyDescent="0.25"/>
  <cols>
    <col min="1" max="1" width="1.5703125" style="133" customWidth="1"/>
    <col min="2" max="2" width="6.7109375" style="133" customWidth="1"/>
    <col min="3" max="4" width="8.7109375" style="133" customWidth="1"/>
    <col min="5" max="6" width="13.7109375" style="133" customWidth="1"/>
    <col min="7" max="7" width="14.7109375" style="133" customWidth="1"/>
    <col min="8" max="8" width="8.7109375" style="133" customWidth="1"/>
    <col min="9" max="9" width="9.7109375" style="133" customWidth="1"/>
    <col min="10" max="10" width="9.7109375" style="134" customWidth="1"/>
    <col min="11" max="11" width="7.7109375" style="133" customWidth="1"/>
    <col min="12" max="12" width="12.5703125" style="133" bestFit="1" customWidth="1"/>
    <col min="13" max="13" width="9.7109375" style="133" bestFit="1" customWidth="1"/>
    <col min="14" max="14" width="14.85546875" style="133" bestFit="1" customWidth="1"/>
    <col min="15" max="15" width="19.140625" style="133" bestFit="1" customWidth="1"/>
    <col min="16" max="16" width="14.7109375" style="133" customWidth="1"/>
    <col min="17" max="17" width="8.7109375" style="133" customWidth="1"/>
    <col min="18" max="19" width="9.7109375" style="133" customWidth="1"/>
    <col min="20" max="16384" width="8.85546875" style="133"/>
  </cols>
  <sheetData>
    <row r="1" spans="2:20" s="370" customFormat="1" ht="21.75" customHeight="1" x14ac:dyDescent="0.25">
      <c r="B1" s="795" t="s">
        <v>360</v>
      </c>
      <c r="C1" s="795"/>
      <c r="D1" s="796">
        <f ca="1">TODAY()</f>
        <v>46056</v>
      </c>
      <c r="E1" s="796"/>
      <c r="F1" s="796"/>
      <c r="G1" s="796"/>
      <c r="H1" s="796"/>
      <c r="I1" s="796"/>
      <c r="J1" s="796"/>
      <c r="K1" s="796"/>
      <c r="L1" s="796"/>
      <c r="M1" s="796"/>
      <c r="O1" s="797"/>
      <c r="P1" s="797"/>
      <c r="Q1" s="798"/>
      <c r="R1" s="798"/>
      <c r="S1" s="798"/>
    </row>
    <row r="2" spans="2:20" s="370" customFormat="1" ht="18.75" customHeight="1" thickBot="1" x14ac:dyDescent="0.3">
      <c r="B2" s="129"/>
      <c r="C2" s="129"/>
      <c r="D2" s="369"/>
      <c r="E2" s="369"/>
      <c r="F2" s="369"/>
      <c r="G2" s="369"/>
      <c r="H2" s="369"/>
      <c r="I2" s="369"/>
      <c r="J2" s="369"/>
      <c r="K2" s="369"/>
      <c r="L2" s="369"/>
      <c r="M2" s="369"/>
      <c r="Q2" s="371"/>
      <c r="R2" s="371"/>
      <c r="S2" s="371"/>
    </row>
    <row r="3" spans="2:20" ht="31.5" customHeight="1" thickTop="1" x14ac:dyDescent="0.25">
      <c r="B3" s="368" t="s">
        <v>361</v>
      </c>
      <c r="C3" s="801"/>
      <c r="D3" s="802"/>
      <c r="J3" s="136"/>
    </row>
    <row r="4" spans="2:20" ht="15.75" thickBot="1" x14ac:dyDescent="0.3">
      <c r="B4" s="141" t="s">
        <v>362</v>
      </c>
      <c r="C4" s="139" t="s">
        <v>363</v>
      </c>
      <c r="D4" s="139" t="s">
        <v>364</v>
      </c>
      <c r="E4" s="139" t="s">
        <v>6</v>
      </c>
      <c r="F4" s="139" t="s">
        <v>824</v>
      </c>
      <c r="G4" s="139" t="s">
        <v>365</v>
      </c>
      <c r="H4" s="139" t="s">
        <v>366</v>
      </c>
      <c r="I4" s="139" t="s">
        <v>367</v>
      </c>
      <c r="J4" s="142" t="s">
        <v>368</v>
      </c>
      <c r="L4" s="837" t="s">
        <v>830</v>
      </c>
      <c r="M4" s="838"/>
      <c r="N4" s="838"/>
      <c r="O4" s="839"/>
      <c r="P4" s="378"/>
    </row>
    <row r="5" spans="2:20" ht="15.75" customHeight="1" thickBot="1" x14ac:dyDescent="0.3">
      <c r="B5" s="803">
        <v>3</v>
      </c>
      <c r="C5" s="806">
        <v>90</v>
      </c>
      <c r="D5" s="144" t="s">
        <v>373</v>
      </c>
      <c r="E5" s="375" t="s">
        <v>154</v>
      </c>
      <c r="F5" s="375" t="s">
        <v>826</v>
      </c>
      <c r="G5" s="392">
        <v>1000</v>
      </c>
      <c r="H5" s="144" t="s">
        <v>372</v>
      </c>
      <c r="I5" s="144">
        <v>550</v>
      </c>
      <c r="J5" s="146">
        <v>90201</v>
      </c>
      <c r="L5" s="840"/>
      <c r="M5" s="841"/>
      <c r="N5" s="841"/>
      <c r="O5" s="842"/>
    </row>
    <row r="6" spans="2:20" ht="15.75" customHeight="1" x14ac:dyDescent="0.25">
      <c r="B6" s="804"/>
      <c r="C6" s="807"/>
      <c r="D6" s="148" t="s">
        <v>364</v>
      </c>
      <c r="E6" s="148" t="s">
        <v>825</v>
      </c>
      <c r="F6" s="148" t="s">
        <v>824</v>
      </c>
      <c r="G6" s="148" t="s">
        <v>365</v>
      </c>
      <c r="H6" s="148" t="s">
        <v>366</v>
      </c>
      <c r="I6" s="148" t="s">
        <v>367</v>
      </c>
      <c r="J6" s="149" t="s">
        <v>368</v>
      </c>
      <c r="L6" s="380" t="s">
        <v>825</v>
      </c>
      <c r="M6" s="129" t="s">
        <v>824</v>
      </c>
      <c r="N6" s="129" t="s">
        <v>831</v>
      </c>
      <c r="O6" s="381" t="s">
        <v>832</v>
      </c>
    </row>
    <row r="7" spans="2:20" ht="15.75" customHeight="1" x14ac:dyDescent="0.25">
      <c r="B7" s="804"/>
      <c r="C7" s="807"/>
      <c r="D7" s="150" t="s">
        <v>378</v>
      </c>
      <c r="E7" s="151" t="s">
        <v>379</v>
      </c>
      <c r="F7" s="376" t="s">
        <v>772</v>
      </c>
      <c r="G7" s="150">
        <f>$G$5*15.15</f>
        <v>15150</v>
      </c>
      <c r="H7" s="150" t="s">
        <v>380</v>
      </c>
      <c r="I7" s="152">
        <v>540</v>
      </c>
      <c r="J7" s="153">
        <v>90251</v>
      </c>
      <c r="L7" s="382" t="s">
        <v>379</v>
      </c>
      <c r="M7" s="383" t="s">
        <v>772</v>
      </c>
      <c r="N7" s="384">
        <v>639846.67799999996</v>
      </c>
      <c r="O7" s="385">
        <f>N7-G7</f>
        <v>624696.67799999996</v>
      </c>
    </row>
    <row r="8" spans="2:20" ht="15.75" customHeight="1" x14ac:dyDescent="0.25">
      <c r="B8" s="804"/>
      <c r="C8" s="807"/>
      <c r="D8" s="150" t="s">
        <v>381</v>
      </c>
      <c r="E8" s="151" t="s">
        <v>382</v>
      </c>
      <c r="F8" s="376" t="s">
        <v>779</v>
      </c>
      <c r="G8" s="150">
        <f>$G$5*30</f>
        <v>30000</v>
      </c>
      <c r="H8" s="150" t="s">
        <v>380</v>
      </c>
      <c r="I8" s="152">
        <v>520</v>
      </c>
      <c r="J8" s="153">
        <v>90251</v>
      </c>
      <c r="L8" s="382" t="s">
        <v>382</v>
      </c>
      <c r="M8" s="383" t="s">
        <v>779</v>
      </c>
      <c r="N8" s="384">
        <v>2655601</v>
      </c>
      <c r="O8" s="385">
        <f t="shared" ref="O8:O13" si="0">N8-G8</f>
        <v>2625601</v>
      </c>
    </row>
    <row r="9" spans="2:20" ht="15.75" customHeight="1" x14ac:dyDescent="0.25">
      <c r="B9" s="804"/>
      <c r="C9" s="807"/>
      <c r="D9" s="150" t="s">
        <v>383</v>
      </c>
      <c r="E9" s="151" t="s">
        <v>384</v>
      </c>
      <c r="F9" s="376" t="s">
        <v>779</v>
      </c>
      <c r="G9" s="150">
        <f>($G$5+($G$5*3%))</f>
        <v>1030</v>
      </c>
      <c r="H9" s="150" t="s">
        <v>380</v>
      </c>
      <c r="I9" s="152">
        <v>520</v>
      </c>
      <c r="J9" s="153">
        <v>90251</v>
      </c>
      <c r="L9" s="382" t="s">
        <v>384</v>
      </c>
      <c r="M9" s="383" t="s">
        <v>779</v>
      </c>
      <c r="N9" s="384">
        <v>18653.939999999999</v>
      </c>
      <c r="O9" s="385">
        <f t="shared" si="0"/>
        <v>17623.939999999999</v>
      </c>
    </row>
    <row r="10" spans="2:20" ht="15.75" customHeight="1" x14ac:dyDescent="0.25">
      <c r="B10" s="804"/>
      <c r="C10" s="807"/>
      <c r="D10" s="156" t="s">
        <v>387</v>
      </c>
      <c r="E10" s="151" t="s">
        <v>388</v>
      </c>
      <c r="F10" s="376" t="s">
        <v>779</v>
      </c>
      <c r="G10" s="372">
        <f>$G$5*0.00075</f>
        <v>0.75</v>
      </c>
      <c r="H10" s="150" t="s">
        <v>380</v>
      </c>
      <c r="I10" s="152">
        <v>520</v>
      </c>
      <c r="J10" s="153">
        <v>90251</v>
      </c>
      <c r="L10" s="382" t="s">
        <v>388</v>
      </c>
      <c r="M10" s="383" t="s">
        <v>779</v>
      </c>
      <c r="N10" s="384">
        <v>474.26299999999998</v>
      </c>
      <c r="O10" s="385">
        <f t="shared" si="0"/>
        <v>473.51299999999998</v>
      </c>
    </row>
    <row r="11" spans="2:20" ht="15.75" customHeight="1" x14ac:dyDescent="0.25">
      <c r="B11" s="804"/>
      <c r="C11" s="807"/>
      <c r="D11" s="158" t="s">
        <v>387</v>
      </c>
      <c r="E11" s="151" t="s">
        <v>390</v>
      </c>
      <c r="F11" s="376" t="s">
        <v>823</v>
      </c>
      <c r="G11" s="372">
        <f>$G$5*0.0001782</f>
        <v>0.1782</v>
      </c>
      <c r="H11" s="150" t="s">
        <v>380</v>
      </c>
      <c r="I11" s="152">
        <v>520</v>
      </c>
      <c r="J11" s="153">
        <v>90251</v>
      </c>
      <c r="L11" s="382" t="s">
        <v>390</v>
      </c>
      <c r="M11" s="383" t="s">
        <v>823</v>
      </c>
      <c r="N11" s="384">
        <v>119.762</v>
      </c>
      <c r="O11" s="385">
        <f t="shared" si="0"/>
        <v>119.5838</v>
      </c>
    </row>
    <row r="12" spans="2:20" ht="15.75" customHeight="1" x14ac:dyDescent="0.25">
      <c r="B12" s="804"/>
      <c r="C12" s="807"/>
      <c r="D12" s="158" t="s">
        <v>387</v>
      </c>
      <c r="E12" s="151" t="s">
        <v>392</v>
      </c>
      <c r="F12" s="376" t="s">
        <v>158</v>
      </c>
      <c r="G12" s="372">
        <f>$G$5*0.00015</f>
        <v>0.15</v>
      </c>
      <c r="H12" s="150" t="s">
        <v>380</v>
      </c>
      <c r="I12" s="152">
        <v>520</v>
      </c>
      <c r="J12" s="153">
        <v>90251</v>
      </c>
      <c r="L12" s="382" t="s">
        <v>392</v>
      </c>
      <c r="M12" s="383" t="s">
        <v>158</v>
      </c>
      <c r="N12" s="384">
        <v>74.191999999999993</v>
      </c>
      <c r="O12" s="385">
        <f t="shared" si="0"/>
        <v>74.041999999999987</v>
      </c>
    </row>
    <row r="13" spans="2:20" ht="15.75" customHeight="1" x14ac:dyDescent="0.25">
      <c r="B13" s="805"/>
      <c r="C13" s="808"/>
      <c r="D13" s="162" t="s">
        <v>387</v>
      </c>
      <c r="E13" s="163" t="s">
        <v>393</v>
      </c>
      <c r="F13" s="377" t="s">
        <v>161</v>
      </c>
      <c r="G13" s="373">
        <f>$G$5*0.0015</f>
        <v>1.5</v>
      </c>
      <c r="H13" s="165" t="s">
        <v>380</v>
      </c>
      <c r="I13" s="162">
        <v>520</v>
      </c>
      <c r="J13" s="166">
        <v>90251</v>
      </c>
      <c r="L13" s="386" t="s">
        <v>393</v>
      </c>
      <c r="M13" s="379" t="s">
        <v>161</v>
      </c>
      <c r="N13" s="387">
        <v>279.30799999999999</v>
      </c>
      <c r="O13" s="388">
        <f t="shared" si="0"/>
        <v>277.80799999999999</v>
      </c>
    </row>
    <row r="14" spans="2:20" ht="25.5" customHeight="1" thickBot="1" x14ac:dyDescent="0.3">
      <c r="B14" s="172"/>
      <c r="C14" s="172"/>
      <c r="D14" s="172"/>
      <c r="E14" s="172"/>
      <c r="F14" s="172"/>
      <c r="G14" s="173"/>
      <c r="J14" s="160"/>
      <c r="T14" s="160"/>
    </row>
    <row r="15" spans="2:20" ht="31.5" customHeight="1" thickTop="1" x14ac:dyDescent="0.25">
      <c r="B15" s="368" t="s">
        <v>361</v>
      </c>
      <c r="C15" s="801"/>
      <c r="D15" s="802"/>
      <c r="J15" s="136"/>
      <c r="T15" s="160"/>
    </row>
    <row r="16" spans="2:20" ht="15.75" customHeight="1" thickBot="1" x14ac:dyDescent="0.3">
      <c r="B16" s="141" t="s">
        <v>362</v>
      </c>
      <c r="C16" s="139" t="s">
        <v>363</v>
      </c>
      <c r="D16" s="139" t="s">
        <v>364</v>
      </c>
      <c r="E16" s="139" t="s">
        <v>6</v>
      </c>
      <c r="F16" s="139" t="s">
        <v>824</v>
      </c>
      <c r="G16" s="139" t="s">
        <v>365</v>
      </c>
      <c r="H16" s="139" t="s">
        <v>366</v>
      </c>
      <c r="I16" s="139" t="s">
        <v>367</v>
      </c>
      <c r="J16" s="142" t="s">
        <v>368</v>
      </c>
      <c r="L16" s="837" t="s">
        <v>830</v>
      </c>
      <c r="M16" s="838"/>
      <c r="N16" s="838"/>
      <c r="O16" s="839"/>
    </row>
    <row r="17" spans="2:20" ht="15.75" customHeight="1" thickBot="1" x14ac:dyDescent="0.3">
      <c r="B17" s="803">
        <v>3</v>
      </c>
      <c r="C17" s="806">
        <v>90</v>
      </c>
      <c r="D17" s="144" t="s">
        <v>373</v>
      </c>
      <c r="E17" s="375" t="s">
        <v>215</v>
      </c>
      <c r="F17" s="375" t="s">
        <v>827</v>
      </c>
      <c r="G17" s="392">
        <v>140000</v>
      </c>
      <c r="H17" s="144" t="s">
        <v>372</v>
      </c>
      <c r="I17" s="144">
        <v>550</v>
      </c>
      <c r="J17" s="146">
        <v>90201</v>
      </c>
      <c r="L17" s="840"/>
      <c r="M17" s="841"/>
      <c r="N17" s="841"/>
      <c r="O17" s="842"/>
    </row>
    <row r="18" spans="2:20" ht="15.75" customHeight="1" x14ac:dyDescent="0.25">
      <c r="B18" s="804"/>
      <c r="C18" s="807"/>
      <c r="D18" s="148" t="s">
        <v>364</v>
      </c>
      <c r="E18" s="148" t="s">
        <v>825</v>
      </c>
      <c r="F18" s="148" t="s">
        <v>824</v>
      </c>
      <c r="G18" s="148" t="s">
        <v>365</v>
      </c>
      <c r="H18" s="148" t="s">
        <v>366</v>
      </c>
      <c r="I18" s="148" t="s">
        <v>367</v>
      </c>
      <c r="J18" s="149" t="s">
        <v>368</v>
      </c>
      <c r="L18" s="380" t="s">
        <v>825</v>
      </c>
      <c r="M18" s="129" t="s">
        <v>824</v>
      </c>
      <c r="N18" s="129" t="s">
        <v>831</v>
      </c>
      <c r="O18" s="381" t="s">
        <v>832</v>
      </c>
    </row>
    <row r="19" spans="2:20" ht="15.75" customHeight="1" x14ac:dyDescent="0.25">
      <c r="B19" s="804"/>
      <c r="C19" s="807"/>
      <c r="D19" s="150" t="s">
        <v>378</v>
      </c>
      <c r="E19" s="177" t="s">
        <v>379</v>
      </c>
      <c r="F19" s="376" t="s">
        <v>772</v>
      </c>
      <c r="G19" s="150">
        <f>G17*10.1</f>
        <v>1414000</v>
      </c>
      <c r="H19" s="150" t="s">
        <v>380</v>
      </c>
      <c r="I19" s="150">
        <v>540</v>
      </c>
      <c r="J19" s="153">
        <v>90251</v>
      </c>
      <c r="L19" s="389" t="s">
        <v>379</v>
      </c>
      <c r="M19" s="383" t="s">
        <v>772</v>
      </c>
      <c r="N19" s="384">
        <v>639846.67799999996</v>
      </c>
      <c r="O19" s="385">
        <f>N19-G19</f>
        <v>-774153.32200000004</v>
      </c>
    </row>
    <row r="20" spans="2:20" ht="15.75" customHeight="1" x14ac:dyDescent="0.25">
      <c r="B20" s="804"/>
      <c r="C20" s="807"/>
      <c r="D20" s="150" t="s">
        <v>381</v>
      </c>
      <c r="E20" s="150" t="s">
        <v>397</v>
      </c>
      <c r="F20" s="376" t="s">
        <v>772</v>
      </c>
      <c r="G20" s="150">
        <f>G17*0.1</f>
        <v>14000</v>
      </c>
      <c r="H20" s="150" t="s">
        <v>380</v>
      </c>
      <c r="I20" s="150">
        <v>520</v>
      </c>
      <c r="J20" s="153">
        <v>90251</v>
      </c>
      <c r="L20" s="390" t="s">
        <v>397</v>
      </c>
      <c r="M20" s="383" t="s">
        <v>772</v>
      </c>
      <c r="N20" s="384">
        <v>4644.91</v>
      </c>
      <c r="O20" s="385">
        <f>N20-G20</f>
        <v>-9355.09</v>
      </c>
    </row>
    <row r="21" spans="2:20" ht="15.75" customHeight="1" x14ac:dyDescent="0.25">
      <c r="B21" s="804"/>
      <c r="C21" s="807"/>
      <c r="D21" s="150" t="s">
        <v>381</v>
      </c>
      <c r="E21" s="150" t="s">
        <v>398</v>
      </c>
      <c r="F21" s="376" t="s">
        <v>779</v>
      </c>
      <c r="G21" s="150">
        <f>G17*0.05625</f>
        <v>7875</v>
      </c>
      <c r="H21" s="150" t="s">
        <v>380</v>
      </c>
      <c r="I21" s="150">
        <v>520</v>
      </c>
      <c r="J21" s="153">
        <v>90251</v>
      </c>
      <c r="L21" s="391" t="s">
        <v>398</v>
      </c>
      <c r="M21" s="379" t="s">
        <v>779</v>
      </c>
      <c r="N21" s="387">
        <v>4178.4139999999998</v>
      </c>
      <c r="O21" s="388">
        <f>N21-G21</f>
        <v>-3696.5860000000002</v>
      </c>
    </row>
    <row r="22" spans="2:20" ht="31.5" customHeight="1" x14ac:dyDescent="0.25">
      <c r="B22" s="805"/>
      <c r="C22" s="808"/>
      <c r="D22" s="180"/>
      <c r="E22" s="180"/>
      <c r="F22" s="180"/>
      <c r="G22" s="180"/>
      <c r="H22" s="180"/>
      <c r="I22" s="180"/>
      <c r="J22" s="181"/>
      <c r="L22"/>
      <c r="M22"/>
      <c r="N22"/>
      <c r="O22"/>
    </row>
    <row r="23" spans="2:20" ht="25.5" customHeight="1" thickBot="1" x14ac:dyDescent="0.3">
      <c r="B23" s="374"/>
      <c r="C23" s="374"/>
      <c r="D23" s="374"/>
      <c r="E23" s="374"/>
      <c r="F23" s="374"/>
      <c r="G23" s="374"/>
      <c r="H23" s="374"/>
      <c r="I23" s="374"/>
      <c r="J23" s="374"/>
      <c r="L23"/>
      <c r="M23"/>
      <c r="N23"/>
      <c r="O23"/>
      <c r="P23" s="183"/>
      <c r="Q23" s="183"/>
      <c r="R23" s="183"/>
      <c r="S23" s="183"/>
    </row>
    <row r="24" spans="2:20" ht="15.75" customHeight="1" thickTop="1" x14ac:dyDescent="0.25">
      <c r="B24" s="368" t="s">
        <v>361</v>
      </c>
      <c r="C24" s="801"/>
      <c r="D24" s="802"/>
      <c r="J24" s="136"/>
      <c r="L24"/>
      <c r="M24"/>
      <c r="N24"/>
      <c r="O24"/>
      <c r="P24"/>
      <c r="Q24"/>
      <c r="R24"/>
      <c r="S24"/>
      <c r="T24"/>
    </row>
    <row r="25" spans="2:20" ht="15.75" customHeight="1" thickBot="1" x14ac:dyDescent="0.3">
      <c r="B25" s="141" t="s">
        <v>362</v>
      </c>
      <c r="C25" s="139" t="s">
        <v>363</v>
      </c>
      <c r="D25" s="139" t="s">
        <v>364</v>
      </c>
      <c r="E25" s="139" t="s">
        <v>6</v>
      </c>
      <c r="F25" s="139"/>
      <c r="G25" s="139" t="s">
        <v>365</v>
      </c>
      <c r="H25" s="139" t="s">
        <v>366</v>
      </c>
      <c r="I25" s="139" t="s">
        <v>367</v>
      </c>
      <c r="J25" s="142" t="s">
        <v>368</v>
      </c>
      <c r="L25" s="837" t="s">
        <v>830</v>
      </c>
      <c r="M25" s="838"/>
      <c r="N25" s="838"/>
      <c r="O25" s="839"/>
      <c r="P25"/>
      <c r="Q25"/>
      <c r="R25"/>
      <c r="S25"/>
      <c r="T25"/>
    </row>
    <row r="26" spans="2:20" ht="15.75" customHeight="1" thickBot="1" x14ac:dyDescent="0.3">
      <c r="B26" s="803">
        <v>3</v>
      </c>
      <c r="C26" s="806">
        <v>90</v>
      </c>
      <c r="D26" s="144" t="s">
        <v>373</v>
      </c>
      <c r="E26" s="375" t="s">
        <v>216</v>
      </c>
      <c r="F26" s="375" t="s">
        <v>827</v>
      </c>
      <c r="G26" s="392">
        <v>70000</v>
      </c>
      <c r="H26" s="144" t="s">
        <v>372</v>
      </c>
      <c r="I26" s="144">
        <v>550</v>
      </c>
      <c r="J26" s="146">
        <v>90201</v>
      </c>
      <c r="L26" s="840"/>
      <c r="M26" s="841"/>
      <c r="N26" s="841"/>
      <c r="O26" s="842"/>
      <c r="P26"/>
      <c r="Q26"/>
      <c r="R26"/>
      <c r="S26"/>
      <c r="T26"/>
    </row>
    <row r="27" spans="2:20" ht="15.75" customHeight="1" x14ac:dyDescent="0.25">
      <c r="B27" s="804"/>
      <c r="C27" s="807"/>
      <c r="D27" s="148" t="s">
        <v>364</v>
      </c>
      <c r="E27" s="148" t="s">
        <v>825</v>
      </c>
      <c r="F27" s="148" t="s">
        <v>824</v>
      </c>
      <c r="G27" s="148" t="s">
        <v>365</v>
      </c>
      <c r="H27" s="148" t="s">
        <v>366</v>
      </c>
      <c r="I27" s="148" t="s">
        <v>367</v>
      </c>
      <c r="J27" s="149" t="s">
        <v>368</v>
      </c>
      <c r="L27" s="380" t="s">
        <v>825</v>
      </c>
      <c r="M27" s="129" t="s">
        <v>824</v>
      </c>
      <c r="N27" s="129" t="s">
        <v>831</v>
      </c>
      <c r="O27" s="381" t="s">
        <v>832</v>
      </c>
      <c r="P27"/>
      <c r="Q27"/>
      <c r="R27"/>
      <c r="S27"/>
      <c r="T27"/>
    </row>
    <row r="28" spans="2:20" ht="15.75" customHeight="1" x14ac:dyDescent="0.25">
      <c r="B28" s="804"/>
      <c r="C28" s="807"/>
      <c r="D28" s="150" t="s">
        <v>378</v>
      </c>
      <c r="E28" s="177" t="s">
        <v>829</v>
      </c>
      <c r="F28" s="376" t="s">
        <v>779</v>
      </c>
      <c r="G28" s="150">
        <f>G26*10.1</f>
        <v>707000</v>
      </c>
      <c r="H28" s="150" t="s">
        <v>380</v>
      </c>
      <c r="I28" s="150">
        <v>540</v>
      </c>
      <c r="J28" s="153">
        <v>90251</v>
      </c>
      <c r="L28" s="389" t="s">
        <v>829</v>
      </c>
      <c r="M28" s="383" t="s">
        <v>779</v>
      </c>
      <c r="N28" s="384">
        <v>0</v>
      </c>
      <c r="O28" s="385">
        <f>N28-G28</f>
        <v>-707000</v>
      </c>
      <c r="P28"/>
      <c r="Q28"/>
      <c r="R28"/>
      <c r="S28"/>
      <c r="T28"/>
    </row>
    <row r="29" spans="2:20" ht="15.75" customHeight="1" x14ac:dyDescent="0.25">
      <c r="B29" s="804"/>
      <c r="C29" s="807"/>
      <c r="D29" s="150" t="s">
        <v>381</v>
      </c>
      <c r="E29" s="150" t="s">
        <v>397</v>
      </c>
      <c r="F29" s="376" t="s">
        <v>779</v>
      </c>
      <c r="G29" s="150">
        <f>G26*0.09</f>
        <v>6300</v>
      </c>
      <c r="H29" s="150" t="s">
        <v>380</v>
      </c>
      <c r="I29" s="150">
        <v>520</v>
      </c>
      <c r="J29" s="153">
        <v>90251</v>
      </c>
      <c r="L29" s="390" t="s">
        <v>397</v>
      </c>
      <c r="M29" s="383" t="s">
        <v>779</v>
      </c>
      <c r="N29" s="384">
        <v>7812.16</v>
      </c>
      <c r="O29" s="385">
        <f>N29-G29</f>
        <v>1512.1599999999999</v>
      </c>
      <c r="P29"/>
      <c r="Q29"/>
      <c r="R29"/>
      <c r="S29"/>
      <c r="T29"/>
    </row>
    <row r="30" spans="2:20" ht="15.75" customHeight="1" x14ac:dyDescent="0.25">
      <c r="B30" s="804"/>
      <c r="C30" s="807"/>
      <c r="D30" s="150" t="s">
        <v>381</v>
      </c>
      <c r="E30" s="150" t="s">
        <v>398</v>
      </c>
      <c r="F30" s="376" t="s">
        <v>828</v>
      </c>
      <c r="G30" s="150">
        <f>G26*0.045</f>
        <v>3150</v>
      </c>
      <c r="H30" s="150" t="s">
        <v>380</v>
      </c>
      <c r="I30" s="150">
        <v>520</v>
      </c>
      <c r="J30" s="153">
        <v>90251</v>
      </c>
      <c r="L30" s="391" t="s">
        <v>398</v>
      </c>
      <c r="M30" s="379" t="s">
        <v>828</v>
      </c>
      <c r="N30" s="387">
        <v>5096.0969999999998</v>
      </c>
      <c r="O30" s="388">
        <f>N30-G30</f>
        <v>1946.0969999999998</v>
      </c>
      <c r="P30"/>
      <c r="Q30"/>
      <c r="R30"/>
      <c r="S30"/>
      <c r="T30"/>
    </row>
    <row r="31" spans="2:20" ht="15.75" customHeight="1" x14ac:dyDescent="0.25">
      <c r="B31" s="805"/>
      <c r="C31" s="808"/>
      <c r="D31" s="180"/>
      <c r="E31" s="180"/>
      <c r="F31" s="180"/>
      <c r="G31" s="180"/>
      <c r="H31" s="180"/>
      <c r="I31" s="180"/>
      <c r="J31" s="181"/>
      <c r="M31"/>
      <c r="N31"/>
      <c r="O31"/>
      <c r="P31"/>
      <c r="Q31"/>
      <c r="R31"/>
      <c r="S31"/>
    </row>
    <row r="32" spans="2:20" ht="15.75" customHeight="1" x14ac:dyDescent="0.25">
      <c r="B32" s="374"/>
      <c r="C32" s="374"/>
      <c r="D32" s="374"/>
      <c r="E32" s="374"/>
      <c r="F32" s="374"/>
      <c r="G32" s="374"/>
      <c r="H32" s="374"/>
      <c r="I32" s="374"/>
      <c r="J32" s="374"/>
    </row>
    <row r="33" spans="2:19" ht="15.75" customHeight="1" x14ac:dyDescent="0.25">
      <c r="B33" s="374"/>
      <c r="C33" s="374"/>
      <c r="D33" s="374"/>
      <c r="E33" s="374"/>
      <c r="F33" s="374"/>
      <c r="G33" s="374"/>
      <c r="H33" s="374"/>
      <c r="I33" s="374"/>
      <c r="J33" s="374"/>
    </row>
    <row r="34" spans="2:19" ht="15.75" customHeight="1" x14ac:dyDescent="0.25">
      <c r="B34" s="374"/>
      <c r="C34" s="374"/>
      <c r="D34" s="374"/>
      <c r="E34" s="374"/>
      <c r="F34" s="374"/>
      <c r="G34" s="374"/>
      <c r="H34" s="374"/>
      <c r="I34" s="374"/>
      <c r="J34" s="374"/>
    </row>
    <row r="35" spans="2:19" ht="15.75" customHeight="1" x14ac:dyDescent="0.25">
      <c r="B35"/>
      <c r="C35" s="367"/>
      <c r="D35" s="150"/>
      <c r="E35" s="150"/>
      <c r="F35" s="150"/>
      <c r="G35" s="150"/>
      <c r="H35" s="150"/>
      <c r="I35" s="150"/>
      <c r="J35" s="188"/>
    </row>
    <row r="36" spans="2:19" ht="15.75" customHeight="1" x14ac:dyDescent="0.25">
      <c r="B36"/>
      <c r="C36"/>
      <c r="D36"/>
      <c r="E36"/>
      <c r="F36"/>
      <c r="G36"/>
      <c r="H36"/>
      <c r="I36"/>
      <c r="J36"/>
    </row>
    <row r="37" spans="2:19" ht="15.75" customHeight="1" x14ac:dyDescent="0.25">
      <c r="B37"/>
      <c r="C37"/>
      <c r="D37"/>
      <c r="E37"/>
      <c r="F37"/>
      <c r="G37"/>
      <c r="H37"/>
      <c r="I37"/>
      <c r="J37"/>
    </row>
    <row r="38" spans="2:19" ht="15.75" customHeight="1" x14ac:dyDescent="0.25">
      <c r="B38"/>
      <c r="C38"/>
      <c r="D38"/>
      <c r="E38"/>
      <c r="F38"/>
      <c r="G38"/>
      <c r="H38"/>
      <c r="I38"/>
      <c r="J38"/>
    </row>
    <row r="39" spans="2:19" ht="15.75" customHeight="1" x14ac:dyDescent="0.25">
      <c r="B39"/>
      <c r="C39"/>
      <c r="D39"/>
      <c r="E39"/>
      <c r="F39"/>
      <c r="G39"/>
      <c r="H39"/>
      <c r="I39"/>
      <c r="J39"/>
    </row>
    <row r="40" spans="2:19" ht="15.75" customHeight="1" x14ac:dyDescent="0.25">
      <c r="B40"/>
      <c r="C40"/>
      <c r="D40"/>
      <c r="E40"/>
      <c r="F40"/>
      <c r="G40"/>
      <c r="H40"/>
      <c r="I40"/>
      <c r="J40"/>
      <c r="M40"/>
      <c r="N40"/>
      <c r="O40"/>
      <c r="P40"/>
      <c r="Q40"/>
      <c r="R40"/>
      <c r="S40"/>
    </row>
    <row r="41" spans="2:19" ht="15.75" customHeight="1" x14ac:dyDescent="0.25">
      <c r="B41"/>
      <c r="C41"/>
      <c r="D41"/>
      <c r="E41"/>
      <c r="F41"/>
      <c r="G41"/>
      <c r="H41"/>
      <c r="I41"/>
      <c r="J41"/>
      <c r="M41"/>
      <c r="N41"/>
      <c r="O41"/>
      <c r="P41"/>
      <c r="Q41"/>
      <c r="R41"/>
      <c r="S41"/>
    </row>
    <row r="42" spans="2:19" ht="15.75" customHeight="1" x14ac:dyDescent="0.25">
      <c r="B42"/>
      <c r="C42"/>
      <c r="D42"/>
      <c r="E42"/>
      <c r="F42"/>
      <c r="G42"/>
      <c r="H42"/>
      <c r="I42"/>
      <c r="J42"/>
      <c r="M42"/>
      <c r="N42"/>
      <c r="O42"/>
      <c r="P42"/>
      <c r="Q42"/>
      <c r="R42"/>
      <c r="S42"/>
    </row>
    <row r="43" spans="2:19" ht="15.75" customHeight="1" x14ac:dyDescent="0.25">
      <c r="B43"/>
      <c r="C43"/>
      <c r="D43"/>
      <c r="E43"/>
      <c r="F43"/>
      <c r="G43"/>
      <c r="H43"/>
      <c r="I43"/>
      <c r="J43"/>
      <c r="M43"/>
      <c r="N43"/>
      <c r="O43"/>
      <c r="P43"/>
      <c r="Q43"/>
      <c r="R43"/>
      <c r="S43"/>
    </row>
    <row r="44" spans="2:19" ht="15.75" customHeight="1" x14ac:dyDescent="0.25">
      <c r="B44"/>
      <c r="C44"/>
      <c r="D44"/>
      <c r="E44"/>
      <c r="F44"/>
      <c r="G44"/>
      <c r="H44"/>
      <c r="I44"/>
      <c r="J44"/>
      <c r="M44"/>
      <c r="N44"/>
      <c r="O44"/>
      <c r="P44"/>
      <c r="Q44"/>
      <c r="R44"/>
      <c r="S44"/>
    </row>
    <row r="45" spans="2:19" ht="15.75" customHeight="1" x14ac:dyDescent="0.25">
      <c r="B45"/>
      <c r="C45"/>
      <c r="D45"/>
      <c r="E45"/>
      <c r="F45"/>
      <c r="G45"/>
      <c r="H45"/>
      <c r="I45"/>
      <c r="J45"/>
      <c r="M45"/>
      <c r="N45"/>
      <c r="O45"/>
      <c r="P45"/>
      <c r="Q45"/>
      <c r="R45"/>
      <c r="S45"/>
    </row>
    <row r="46" spans="2:19" x14ac:dyDescent="0.25">
      <c r="B46"/>
      <c r="C46"/>
      <c r="D46"/>
      <c r="E46"/>
      <c r="F46"/>
      <c r="G46"/>
      <c r="H46"/>
      <c r="I46"/>
      <c r="J46"/>
    </row>
    <row r="47" spans="2:19" x14ac:dyDescent="0.25">
      <c r="B47"/>
      <c r="C47"/>
      <c r="D47"/>
      <c r="E47"/>
      <c r="F47"/>
      <c r="G47"/>
      <c r="H47"/>
      <c r="I47"/>
      <c r="J47"/>
    </row>
    <row r="48" spans="2:19" x14ac:dyDescent="0.25">
      <c r="B48"/>
      <c r="C48"/>
      <c r="D48"/>
      <c r="E48"/>
      <c r="F48"/>
      <c r="G48"/>
      <c r="H48"/>
      <c r="I48"/>
      <c r="J48"/>
    </row>
    <row r="49" spans="2:10" x14ac:dyDescent="0.25">
      <c r="B49"/>
      <c r="C49"/>
      <c r="D49"/>
      <c r="E49"/>
      <c r="F49"/>
      <c r="G49"/>
      <c r="H49"/>
      <c r="I49"/>
      <c r="J49"/>
    </row>
    <row r="50" spans="2:10" x14ac:dyDescent="0.25">
      <c r="B50"/>
      <c r="C50"/>
      <c r="D50"/>
      <c r="E50"/>
      <c r="F50"/>
      <c r="G50"/>
      <c r="H50"/>
      <c r="I50"/>
      <c r="J50"/>
    </row>
    <row r="51" spans="2:10" x14ac:dyDescent="0.25">
      <c r="B51"/>
      <c r="C51"/>
      <c r="D51"/>
      <c r="E51"/>
      <c r="F51"/>
      <c r="G51"/>
      <c r="H51"/>
      <c r="I51"/>
      <c r="J51"/>
    </row>
    <row r="52" spans="2:10" x14ac:dyDescent="0.25">
      <c r="B52"/>
      <c r="C52"/>
      <c r="D52"/>
      <c r="E52"/>
      <c r="F52"/>
      <c r="G52"/>
      <c r="H52"/>
      <c r="I52"/>
      <c r="J52"/>
    </row>
    <row r="53" spans="2:10" x14ac:dyDescent="0.25">
      <c r="B53"/>
      <c r="C53"/>
      <c r="D53"/>
      <c r="E53"/>
      <c r="F53"/>
      <c r="G53"/>
      <c r="H53"/>
      <c r="I53"/>
      <c r="J53"/>
    </row>
    <row r="54" spans="2:10" x14ac:dyDescent="0.25">
      <c r="B54"/>
      <c r="C54"/>
      <c r="D54"/>
      <c r="E54"/>
      <c r="F54"/>
      <c r="G54"/>
      <c r="H54"/>
      <c r="I54"/>
      <c r="J54"/>
    </row>
    <row r="55" spans="2:10" x14ac:dyDescent="0.25">
      <c r="B55"/>
      <c r="C55"/>
      <c r="D55"/>
      <c r="E55"/>
      <c r="F55"/>
      <c r="G55"/>
      <c r="H55"/>
      <c r="I55"/>
      <c r="J55"/>
    </row>
    <row r="56" spans="2:10" x14ac:dyDescent="0.25">
      <c r="B56"/>
      <c r="C56"/>
      <c r="D56"/>
      <c r="E56"/>
      <c r="F56"/>
      <c r="G56"/>
      <c r="H56"/>
      <c r="I56"/>
      <c r="J56"/>
    </row>
    <row r="57" spans="2:10" x14ac:dyDescent="0.25">
      <c r="B57"/>
      <c r="C57"/>
      <c r="D57"/>
      <c r="E57"/>
      <c r="F57"/>
      <c r="G57"/>
      <c r="H57"/>
      <c r="I57"/>
      <c r="J57"/>
    </row>
  </sheetData>
  <sheetProtection algorithmName="SHA-512" hashValue="rCrHYnqBGRsLXOYAe+Rmj40o/ePCxN0dckCXT1R1HPcb1YnZ8Xl0df+6+PPvCbN7aczq5c26A79dVJJ1cDfAmQ==" saltValue="PCxy5cDIRomqLYYSF9XSxQ==" spinCount="100000" sheet="1" objects="1" scenarios="1"/>
  <mergeCells count="16">
    <mergeCell ref="L4:O5"/>
    <mergeCell ref="L16:O17"/>
    <mergeCell ref="L25:O26"/>
    <mergeCell ref="C24:D24"/>
    <mergeCell ref="B26:B31"/>
    <mergeCell ref="C26:C31"/>
    <mergeCell ref="C15:D15"/>
    <mergeCell ref="B17:B22"/>
    <mergeCell ref="C17:C22"/>
    <mergeCell ref="B5:B13"/>
    <mergeCell ref="C5:C13"/>
    <mergeCell ref="B1:C1"/>
    <mergeCell ref="D1:M1"/>
    <mergeCell ref="O1:P1"/>
    <mergeCell ref="Q1:S1"/>
    <mergeCell ref="C3:D3"/>
  </mergeCells>
  <pageMargins left="0.51181102362204722" right="0.51181102362204722" top="0.19685039370078741" bottom="0.19685039370078741" header="0.31496062992125984" footer="0.31496062992125984"/>
  <pageSetup paperSize="9" scale="72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2"/>
  <dimension ref="A1:C57"/>
  <sheetViews>
    <sheetView topLeftCell="A31" workbookViewId="0">
      <selection activeCell="B48" sqref="B48:C48"/>
    </sheetView>
  </sheetViews>
  <sheetFormatPr defaultRowHeight="15" x14ac:dyDescent="0.25"/>
  <cols>
    <col min="1" max="1" width="18.7109375" bestFit="1" customWidth="1"/>
    <col min="2" max="2" width="12.140625" bestFit="1" customWidth="1"/>
    <col min="3" max="3" width="44.28515625" bestFit="1" customWidth="1"/>
  </cols>
  <sheetData>
    <row r="1" spans="1:3" ht="21" x14ac:dyDescent="0.35">
      <c r="A1" s="361" t="s">
        <v>757</v>
      </c>
      <c r="B1" s="362">
        <v>691</v>
      </c>
      <c r="C1" s="361" t="s">
        <v>758</v>
      </c>
    </row>
    <row r="2" spans="1:3" x14ac:dyDescent="0.25">
      <c r="A2" s="168"/>
      <c r="B2" s="168"/>
      <c r="C2" s="168"/>
    </row>
    <row r="3" spans="1:3" ht="15.75" x14ac:dyDescent="0.25">
      <c r="A3" s="358" t="s">
        <v>223</v>
      </c>
      <c r="B3" s="358" t="s">
        <v>633</v>
      </c>
      <c r="C3" s="359"/>
    </row>
    <row r="4" spans="1:3" ht="15.75" x14ac:dyDescent="0.25">
      <c r="A4" s="359" t="s">
        <v>759</v>
      </c>
      <c r="B4" s="363" t="s">
        <v>175</v>
      </c>
      <c r="C4" s="359" t="s">
        <v>760</v>
      </c>
    </row>
    <row r="5" spans="1:3" ht="15.75" x14ac:dyDescent="0.25">
      <c r="A5" s="359" t="s">
        <v>761</v>
      </c>
      <c r="B5" s="363">
        <v>103</v>
      </c>
      <c r="C5" s="359" t="s">
        <v>762</v>
      </c>
    </row>
    <row r="6" spans="1:3" ht="15.75" x14ac:dyDescent="0.25">
      <c r="A6" s="359" t="s">
        <v>763</v>
      </c>
      <c r="B6" s="363" t="s">
        <v>764</v>
      </c>
      <c r="C6" s="359" t="s">
        <v>765</v>
      </c>
    </row>
    <row r="7" spans="1:3" ht="15.75" x14ac:dyDescent="0.25">
      <c r="A7" s="359" t="s">
        <v>766</v>
      </c>
      <c r="B7" s="363" t="s">
        <v>156</v>
      </c>
      <c r="C7" s="359" t="s">
        <v>767</v>
      </c>
    </row>
    <row r="8" spans="1:3" ht="15.75" x14ac:dyDescent="0.25">
      <c r="A8" s="359" t="s">
        <v>768</v>
      </c>
      <c r="B8" s="363" t="s">
        <v>769</v>
      </c>
      <c r="C8" s="359" t="s">
        <v>770</v>
      </c>
    </row>
    <row r="9" spans="1:3" ht="15.75" x14ac:dyDescent="0.25">
      <c r="A9" s="359" t="s">
        <v>771</v>
      </c>
      <c r="B9" s="363" t="s">
        <v>772</v>
      </c>
      <c r="C9" s="359" t="s">
        <v>773</v>
      </c>
    </row>
    <row r="10" spans="1:3" ht="15.75" x14ac:dyDescent="0.25">
      <c r="A10" s="359" t="s">
        <v>774</v>
      </c>
      <c r="B10" s="363" t="s">
        <v>164</v>
      </c>
      <c r="C10" s="359" t="s">
        <v>775</v>
      </c>
    </row>
    <row r="11" spans="1:3" ht="15.75" x14ac:dyDescent="0.25">
      <c r="A11" s="359" t="s">
        <v>776</v>
      </c>
      <c r="B11" s="363"/>
      <c r="C11" s="359" t="s">
        <v>777</v>
      </c>
    </row>
    <row r="12" spans="1:3" ht="15.75" x14ac:dyDescent="0.25">
      <c r="A12" s="359" t="s">
        <v>778</v>
      </c>
      <c r="B12" s="363" t="s">
        <v>779</v>
      </c>
      <c r="C12" s="359" t="s">
        <v>780</v>
      </c>
    </row>
    <row r="13" spans="1:3" ht="15.75" x14ac:dyDescent="0.25">
      <c r="A13" s="359" t="s">
        <v>781</v>
      </c>
      <c r="B13" s="363" t="s">
        <v>175</v>
      </c>
      <c r="C13" s="359" t="s">
        <v>782</v>
      </c>
    </row>
    <row r="14" spans="1:3" ht="15.75" x14ac:dyDescent="0.25">
      <c r="A14" s="359" t="s">
        <v>783</v>
      </c>
      <c r="B14" s="363" t="s">
        <v>784</v>
      </c>
      <c r="C14" s="359" t="s">
        <v>785</v>
      </c>
    </row>
    <row r="15" spans="1:3" ht="15.75" x14ac:dyDescent="0.25">
      <c r="A15" s="359" t="s">
        <v>786</v>
      </c>
      <c r="B15" s="363"/>
      <c r="C15" s="359" t="s">
        <v>787</v>
      </c>
    </row>
    <row r="16" spans="1:3" ht="15.75" x14ac:dyDescent="0.25">
      <c r="A16" s="359" t="s">
        <v>788</v>
      </c>
      <c r="B16" s="363" t="s">
        <v>168</v>
      </c>
      <c r="C16" s="359" t="s">
        <v>789</v>
      </c>
    </row>
    <row r="17" spans="1:3" ht="15.75" x14ac:dyDescent="0.25">
      <c r="A17" s="359" t="s">
        <v>839</v>
      </c>
      <c r="B17" s="363" t="s">
        <v>629</v>
      </c>
      <c r="C17" s="359" t="s">
        <v>840</v>
      </c>
    </row>
    <row r="18" spans="1:3" ht="15.75" x14ac:dyDescent="0.25">
      <c r="A18" s="359" t="s">
        <v>839</v>
      </c>
      <c r="B18" s="363" t="s">
        <v>841</v>
      </c>
      <c r="C18" s="359" t="s">
        <v>842</v>
      </c>
    </row>
    <row r="19" spans="1:3" ht="15.75" x14ac:dyDescent="0.25">
      <c r="A19" s="359" t="s">
        <v>1000</v>
      </c>
      <c r="B19" s="363" t="s">
        <v>772</v>
      </c>
      <c r="C19" s="359" t="s">
        <v>1001</v>
      </c>
    </row>
    <row r="20" spans="1:3" ht="15.75" x14ac:dyDescent="0.25">
      <c r="A20" s="359" t="s">
        <v>766</v>
      </c>
      <c r="B20" s="363" t="s">
        <v>157</v>
      </c>
      <c r="C20" s="359" t="s">
        <v>1111</v>
      </c>
    </row>
    <row r="21" spans="1:3" ht="15.75" x14ac:dyDescent="0.25">
      <c r="A21" s="359"/>
      <c r="B21" s="363"/>
      <c r="C21" s="359"/>
    </row>
    <row r="22" spans="1:3" ht="21" x14ac:dyDescent="0.35">
      <c r="A22" s="361" t="s">
        <v>757</v>
      </c>
      <c r="B22" s="362">
        <v>908</v>
      </c>
      <c r="C22" s="361" t="s">
        <v>790</v>
      </c>
    </row>
    <row r="23" spans="1:3" x14ac:dyDescent="0.25">
      <c r="A23" s="168"/>
      <c r="B23" s="168"/>
      <c r="C23" s="168"/>
    </row>
    <row r="24" spans="1:3" ht="15.75" x14ac:dyDescent="0.25">
      <c r="A24" s="358" t="s">
        <v>223</v>
      </c>
      <c r="B24" s="358" t="s">
        <v>633</v>
      </c>
      <c r="C24" s="359"/>
    </row>
    <row r="25" spans="1:3" ht="15.75" x14ac:dyDescent="0.25">
      <c r="A25" s="359" t="s">
        <v>791</v>
      </c>
      <c r="B25" s="364" t="s">
        <v>792</v>
      </c>
      <c r="C25" s="359" t="s">
        <v>793</v>
      </c>
    </row>
    <row r="26" spans="1:3" ht="15.75" x14ac:dyDescent="0.25">
      <c r="A26" s="359" t="s">
        <v>794</v>
      </c>
      <c r="B26" s="364" t="s">
        <v>175</v>
      </c>
      <c r="C26" s="359" t="s">
        <v>795</v>
      </c>
    </row>
    <row r="27" spans="1:3" ht="15.75" x14ac:dyDescent="0.25">
      <c r="A27" s="359" t="s">
        <v>796</v>
      </c>
      <c r="B27" s="364" t="s">
        <v>154</v>
      </c>
      <c r="C27" s="359" t="s">
        <v>797</v>
      </c>
    </row>
    <row r="28" spans="1:3" ht="15.75" x14ac:dyDescent="0.25">
      <c r="A28" s="359" t="s">
        <v>798</v>
      </c>
      <c r="B28" s="364"/>
      <c r="C28" s="359" t="s">
        <v>799</v>
      </c>
    </row>
    <row r="29" spans="1:3" ht="15.75" x14ac:dyDescent="0.25">
      <c r="A29" s="359" t="s">
        <v>800</v>
      </c>
      <c r="B29" s="364" t="s">
        <v>178</v>
      </c>
      <c r="C29" s="359" t="s">
        <v>801</v>
      </c>
    </row>
    <row r="30" spans="1:3" ht="15.75" x14ac:dyDescent="0.25">
      <c r="A30" s="359" t="s">
        <v>802</v>
      </c>
      <c r="B30" s="364" t="s">
        <v>779</v>
      </c>
      <c r="C30" s="359" t="s">
        <v>803</v>
      </c>
    </row>
    <row r="31" spans="1:3" ht="15.75" x14ac:dyDescent="0.25">
      <c r="A31" s="359" t="s">
        <v>804</v>
      </c>
      <c r="B31" s="364" t="s">
        <v>805</v>
      </c>
      <c r="C31" s="359" t="s">
        <v>806</v>
      </c>
    </row>
    <row r="32" spans="1:3" ht="15.75" x14ac:dyDescent="0.25">
      <c r="A32" s="359" t="s">
        <v>807</v>
      </c>
      <c r="B32" s="364" t="s">
        <v>764</v>
      </c>
      <c r="C32" s="359" t="s">
        <v>808</v>
      </c>
    </row>
    <row r="33" spans="1:3" ht="15.75" x14ac:dyDescent="0.25">
      <c r="A33" s="359" t="s">
        <v>913</v>
      </c>
      <c r="B33" s="364" t="s">
        <v>175</v>
      </c>
      <c r="C33" s="359" t="s">
        <v>914</v>
      </c>
    </row>
    <row r="34" spans="1:3" ht="15.75" x14ac:dyDescent="0.25">
      <c r="A34" s="359" t="s">
        <v>915</v>
      </c>
      <c r="B34" s="364" t="s">
        <v>916</v>
      </c>
      <c r="C34" s="359" t="s">
        <v>917</v>
      </c>
    </row>
    <row r="35" spans="1:3" ht="15.75" x14ac:dyDescent="0.25">
      <c r="A35" s="359"/>
      <c r="B35" s="364"/>
      <c r="C35" s="359"/>
    </row>
    <row r="36" spans="1:3" ht="15.75" x14ac:dyDescent="0.25">
      <c r="A36" s="365" t="s">
        <v>757</v>
      </c>
      <c r="B36" s="359"/>
      <c r="C36" s="359"/>
    </row>
    <row r="37" spans="1:3" ht="15.75" x14ac:dyDescent="0.25">
      <c r="A37" s="358">
        <v>904</v>
      </c>
      <c r="B37" s="843" t="s">
        <v>809</v>
      </c>
      <c r="C37" s="843"/>
    </row>
    <row r="38" spans="1:3" ht="15.75" x14ac:dyDescent="0.25">
      <c r="A38" s="358">
        <v>687</v>
      </c>
      <c r="B38" s="843" t="s">
        <v>810</v>
      </c>
      <c r="C38" s="843"/>
    </row>
    <row r="39" spans="1:3" ht="15.75" x14ac:dyDescent="0.25">
      <c r="A39" s="358">
        <v>691</v>
      </c>
      <c r="B39" s="843" t="s">
        <v>758</v>
      </c>
      <c r="C39" s="843"/>
    </row>
    <row r="40" spans="1:3" ht="15.75" x14ac:dyDescent="0.25">
      <c r="A40" s="358">
        <v>908</v>
      </c>
      <c r="B40" s="843" t="s">
        <v>790</v>
      </c>
      <c r="C40" s="843"/>
    </row>
    <row r="41" spans="1:3" ht="15.75" x14ac:dyDescent="0.25">
      <c r="A41" s="394">
        <v>785</v>
      </c>
      <c r="B41" s="843" t="s">
        <v>834</v>
      </c>
      <c r="C41" s="843"/>
    </row>
    <row r="42" spans="1:3" x14ac:dyDescent="0.25">
      <c r="A42" s="168"/>
      <c r="B42" s="168"/>
      <c r="C42" s="168"/>
    </row>
    <row r="43" spans="1:3" ht="15.75" x14ac:dyDescent="0.25">
      <c r="A43" s="365" t="s">
        <v>811</v>
      </c>
      <c r="B43" s="359"/>
      <c r="C43" s="359"/>
    </row>
    <row r="44" spans="1:3" ht="15.75" x14ac:dyDescent="0.25">
      <c r="A44" s="358">
        <v>305</v>
      </c>
      <c r="B44" s="843" t="s">
        <v>812</v>
      </c>
      <c r="C44" s="843"/>
    </row>
    <row r="45" spans="1:3" ht="15.75" x14ac:dyDescent="0.25">
      <c r="A45" s="358">
        <v>306</v>
      </c>
      <c r="B45" s="843" t="s">
        <v>813</v>
      </c>
      <c r="C45" s="843"/>
    </row>
    <row r="46" spans="1:3" ht="15.75" x14ac:dyDescent="0.25">
      <c r="A46" s="358">
        <v>307</v>
      </c>
      <c r="B46" s="843" t="s">
        <v>814</v>
      </c>
      <c r="C46" s="843"/>
    </row>
    <row r="47" spans="1:3" ht="15.75" x14ac:dyDescent="0.25">
      <c r="A47" s="358">
        <v>340</v>
      </c>
      <c r="B47" s="843" t="s">
        <v>815</v>
      </c>
      <c r="C47" s="843"/>
    </row>
    <row r="48" spans="1:3" ht="15.75" x14ac:dyDescent="0.25">
      <c r="A48" s="358">
        <v>344</v>
      </c>
      <c r="B48" s="843" t="s">
        <v>816</v>
      </c>
      <c r="C48" s="843"/>
    </row>
    <row r="49" spans="1:3" ht="15.75" x14ac:dyDescent="0.25">
      <c r="A49" s="358">
        <v>349</v>
      </c>
      <c r="B49" s="843" t="s">
        <v>817</v>
      </c>
      <c r="C49" s="843"/>
    </row>
    <row r="50" spans="1:3" ht="15.75" x14ac:dyDescent="0.25">
      <c r="A50" s="358">
        <v>310</v>
      </c>
      <c r="B50" s="843" t="s">
        <v>818</v>
      </c>
      <c r="C50" s="843"/>
    </row>
    <row r="51" spans="1:3" ht="15.75" x14ac:dyDescent="0.25">
      <c r="A51" s="358">
        <v>675</v>
      </c>
      <c r="B51" s="366" t="s">
        <v>819</v>
      </c>
      <c r="C51" s="366"/>
    </row>
    <row r="52" spans="1:3" ht="15.75" x14ac:dyDescent="0.25">
      <c r="A52" s="358">
        <v>690</v>
      </c>
      <c r="B52" s="366" t="s">
        <v>820</v>
      </c>
      <c r="C52" s="366"/>
    </row>
    <row r="53" spans="1:3" ht="15.75" x14ac:dyDescent="0.25">
      <c r="A53" s="394">
        <v>55</v>
      </c>
      <c r="B53" s="393" t="s">
        <v>833</v>
      </c>
      <c r="C53" s="393"/>
    </row>
    <row r="54" spans="1:3" x14ac:dyDescent="0.25">
      <c r="A54" s="168"/>
      <c r="B54" s="168"/>
      <c r="C54" s="168"/>
    </row>
    <row r="55" spans="1:3" ht="15.75" x14ac:dyDescent="0.25">
      <c r="A55" s="365" t="s">
        <v>821</v>
      </c>
      <c r="B55" s="359"/>
      <c r="C55" s="359"/>
    </row>
    <row r="56" spans="1:3" ht="15.75" x14ac:dyDescent="0.25">
      <c r="A56" s="358">
        <v>500</v>
      </c>
      <c r="B56" s="843" t="s">
        <v>822</v>
      </c>
      <c r="C56" s="843"/>
    </row>
    <row r="57" spans="1:3" ht="15.75" x14ac:dyDescent="0.25">
      <c r="A57" s="358"/>
      <c r="B57" s="843"/>
      <c r="C57" s="843"/>
    </row>
  </sheetData>
  <mergeCells count="14">
    <mergeCell ref="B56:C56"/>
    <mergeCell ref="B57:C57"/>
    <mergeCell ref="B45:C45"/>
    <mergeCell ref="B46:C46"/>
    <mergeCell ref="B47:C47"/>
    <mergeCell ref="B48:C48"/>
    <mergeCell ref="B49:C49"/>
    <mergeCell ref="B50:C50"/>
    <mergeCell ref="B44:C44"/>
    <mergeCell ref="B37:C37"/>
    <mergeCell ref="B38:C38"/>
    <mergeCell ref="B39:C39"/>
    <mergeCell ref="B40:C40"/>
    <mergeCell ref="B41:C41"/>
  </mergeCells>
  <pageMargins left="0.51181102362204722" right="0.51181102362204722" top="0.39370078740157483" bottom="0.19685039370078741" header="0.31496062992125984" footer="0.31496062992125984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zoomScale="85" zoomScaleNormal="85" workbookViewId="0">
      <selection activeCell="B42" sqref="B42"/>
    </sheetView>
  </sheetViews>
  <sheetFormatPr defaultRowHeight="15" x14ac:dyDescent="0.25"/>
  <cols>
    <col min="1" max="1" width="0.7109375" customWidth="1"/>
    <col min="2" max="2" width="20" customWidth="1"/>
    <col min="3" max="4" width="28.5703125" customWidth="1"/>
    <col min="5" max="5" width="9.140625" customWidth="1"/>
    <col min="6" max="6" width="5.5703125" customWidth="1"/>
    <col min="7" max="7" width="20" customWidth="1"/>
    <col min="8" max="9" width="28.5703125" customWidth="1"/>
  </cols>
  <sheetData>
    <row r="1" spans="2:11" ht="18.75" x14ac:dyDescent="0.3">
      <c r="B1" s="844" t="s">
        <v>1065</v>
      </c>
      <c r="C1" s="844"/>
      <c r="D1" s="844"/>
      <c r="E1" s="844"/>
      <c r="F1" s="578"/>
      <c r="G1" s="844" t="s">
        <v>1065</v>
      </c>
      <c r="H1" s="844"/>
      <c r="I1" s="844"/>
      <c r="J1" s="844"/>
      <c r="K1" s="517"/>
    </row>
    <row r="2" spans="2:11" ht="18.75" x14ac:dyDescent="0.3">
      <c r="B2" s="585" t="s">
        <v>1004</v>
      </c>
      <c r="C2" s="585" t="s">
        <v>1005</v>
      </c>
      <c r="D2" s="585" t="s">
        <v>1006</v>
      </c>
      <c r="E2" s="585" t="s">
        <v>1007</v>
      </c>
      <c r="F2" s="578"/>
      <c r="G2" s="585" t="s">
        <v>1004</v>
      </c>
      <c r="H2" s="585" t="s">
        <v>1005</v>
      </c>
      <c r="I2" s="585" t="s">
        <v>1006</v>
      </c>
      <c r="J2" s="585" t="s">
        <v>1007</v>
      </c>
      <c r="K2" s="517"/>
    </row>
    <row r="3" spans="2:11" ht="18.75" x14ac:dyDescent="0.3">
      <c r="B3" s="584" t="s">
        <v>1008</v>
      </c>
      <c r="C3" s="584" t="s">
        <v>1009</v>
      </c>
      <c r="D3" s="584" t="s">
        <v>1010</v>
      </c>
      <c r="E3" s="584">
        <v>8857</v>
      </c>
      <c r="F3" s="360"/>
      <c r="G3" s="584" t="s">
        <v>1008</v>
      </c>
      <c r="H3" s="584" t="s">
        <v>1052</v>
      </c>
      <c r="I3" s="584" t="s">
        <v>1054</v>
      </c>
      <c r="J3" s="584">
        <v>8845</v>
      </c>
      <c r="K3" s="517"/>
    </row>
    <row r="4" spans="2:11" ht="18.75" x14ac:dyDescent="0.3">
      <c r="B4" s="584" t="s">
        <v>1008</v>
      </c>
      <c r="C4" s="584" t="s">
        <v>1011</v>
      </c>
      <c r="D4" s="584" t="s">
        <v>1012</v>
      </c>
      <c r="E4" s="584">
        <v>8807</v>
      </c>
      <c r="F4" s="360"/>
      <c r="G4" s="584" t="s">
        <v>1008</v>
      </c>
      <c r="H4" s="584" t="s">
        <v>1052</v>
      </c>
      <c r="I4" s="584" t="s">
        <v>1055</v>
      </c>
      <c r="J4" s="584">
        <v>8858</v>
      </c>
      <c r="K4" s="517"/>
    </row>
    <row r="5" spans="2:11" ht="18.75" x14ac:dyDescent="0.3">
      <c r="B5" s="584" t="s">
        <v>1008</v>
      </c>
      <c r="C5" s="584" t="s">
        <v>1011</v>
      </c>
      <c r="D5" s="584" t="s">
        <v>1013</v>
      </c>
      <c r="E5" s="584">
        <v>8810</v>
      </c>
      <c r="F5" s="360"/>
      <c r="G5" s="584" t="s">
        <v>1008</v>
      </c>
      <c r="H5" s="584" t="s">
        <v>1052</v>
      </c>
      <c r="I5" s="584" t="s">
        <v>1056</v>
      </c>
      <c r="J5" s="584">
        <v>8882</v>
      </c>
      <c r="K5" s="517"/>
    </row>
    <row r="6" spans="2:11" ht="18.75" x14ac:dyDescent="0.3">
      <c r="B6" s="584" t="s">
        <v>1008</v>
      </c>
      <c r="C6" s="584" t="s">
        <v>1011</v>
      </c>
      <c r="D6" s="584" t="s">
        <v>1014</v>
      </c>
      <c r="E6" s="584">
        <v>8811</v>
      </c>
      <c r="F6" s="360"/>
      <c r="G6" s="584" t="s">
        <v>1008</v>
      </c>
      <c r="H6" s="584" t="s">
        <v>1057</v>
      </c>
      <c r="I6" s="584" t="s">
        <v>1058</v>
      </c>
      <c r="J6" s="584">
        <v>8831</v>
      </c>
      <c r="K6" s="517"/>
    </row>
    <row r="7" spans="2:11" ht="18.75" x14ac:dyDescent="0.3">
      <c r="B7" s="584" t="s">
        <v>1008</v>
      </c>
      <c r="C7" s="584" t="s">
        <v>1011</v>
      </c>
      <c r="D7" s="584" t="s">
        <v>1015</v>
      </c>
      <c r="E7" s="584">
        <v>8824</v>
      </c>
      <c r="F7" s="360"/>
      <c r="G7" s="584" t="s">
        <v>1008</v>
      </c>
      <c r="H7" s="584" t="s">
        <v>1098</v>
      </c>
      <c r="I7" s="584" t="s">
        <v>1099</v>
      </c>
      <c r="J7" s="584">
        <v>8803</v>
      </c>
      <c r="K7" s="517"/>
    </row>
    <row r="8" spans="2:11" ht="18.75" x14ac:dyDescent="0.3">
      <c r="B8" s="584" t="s">
        <v>1008</v>
      </c>
      <c r="C8" s="584" t="s">
        <v>1016</v>
      </c>
      <c r="D8" s="584" t="s">
        <v>1017</v>
      </c>
      <c r="E8" s="584">
        <v>8818</v>
      </c>
      <c r="F8" s="360"/>
      <c r="G8" s="584" t="s">
        <v>1008</v>
      </c>
      <c r="H8" s="584" t="s">
        <v>1098</v>
      </c>
      <c r="I8" s="584" t="s">
        <v>1100</v>
      </c>
      <c r="J8" s="584">
        <v>8860</v>
      </c>
      <c r="K8" s="517"/>
    </row>
    <row r="9" spans="2:11" ht="18.75" x14ac:dyDescent="0.3">
      <c r="B9" s="584" t="s">
        <v>1008</v>
      </c>
      <c r="C9" s="584" t="s">
        <v>1018</v>
      </c>
      <c r="D9" s="584" t="s">
        <v>1019</v>
      </c>
      <c r="E9" s="584">
        <v>8841</v>
      </c>
      <c r="F9" s="360"/>
      <c r="G9" s="584" t="s">
        <v>1008</v>
      </c>
      <c r="H9" s="584" t="s">
        <v>1059</v>
      </c>
      <c r="I9" s="584" t="s">
        <v>1059</v>
      </c>
      <c r="J9" s="584">
        <v>8817</v>
      </c>
      <c r="K9" s="517"/>
    </row>
    <row r="10" spans="2:11" ht="18.75" x14ac:dyDescent="0.3">
      <c r="B10" s="584" t="s">
        <v>1008</v>
      </c>
      <c r="C10" s="584" t="s">
        <v>1018</v>
      </c>
      <c r="D10" s="584" t="s">
        <v>1020</v>
      </c>
      <c r="E10" s="584">
        <v>8863</v>
      </c>
      <c r="F10" s="360"/>
      <c r="G10" s="584" t="s">
        <v>1008</v>
      </c>
      <c r="H10" s="584" t="s">
        <v>1060</v>
      </c>
      <c r="I10" s="584" t="s">
        <v>1101</v>
      </c>
      <c r="J10" s="584">
        <v>8880</v>
      </c>
      <c r="K10" s="517"/>
    </row>
    <row r="11" spans="2:11" ht="18.75" x14ac:dyDescent="0.3">
      <c r="B11" s="584" t="s">
        <v>1008</v>
      </c>
      <c r="C11" s="584" t="s">
        <v>1021</v>
      </c>
      <c r="D11" s="584" t="s">
        <v>1022</v>
      </c>
      <c r="E11" s="584">
        <v>8812</v>
      </c>
      <c r="F11" s="360"/>
      <c r="G11" s="584" t="s">
        <v>1008</v>
      </c>
      <c r="H11" s="584" t="s">
        <v>1061</v>
      </c>
      <c r="I11" s="584" t="s">
        <v>1061</v>
      </c>
      <c r="J11" s="584">
        <v>8856</v>
      </c>
      <c r="K11" s="517"/>
    </row>
    <row r="12" spans="2:11" ht="18.75" x14ac:dyDescent="0.3">
      <c r="B12" s="584" t="s">
        <v>1008</v>
      </c>
      <c r="C12" s="584" t="s">
        <v>1021</v>
      </c>
      <c r="D12" s="584" t="s">
        <v>1023</v>
      </c>
      <c r="E12" s="584">
        <v>8836</v>
      </c>
      <c r="F12" s="360"/>
      <c r="G12" s="584" t="s">
        <v>1008</v>
      </c>
      <c r="H12" s="584" t="s">
        <v>1062</v>
      </c>
      <c r="I12" s="584" t="s">
        <v>1063</v>
      </c>
      <c r="J12" s="584">
        <v>8838</v>
      </c>
      <c r="K12" s="517"/>
    </row>
    <row r="13" spans="2:11" ht="18.75" x14ac:dyDescent="0.3">
      <c r="B13" s="584" t="s">
        <v>1008</v>
      </c>
      <c r="C13" s="584" t="s">
        <v>1021</v>
      </c>
      <c r="D13" s="584" t="s">
        <v>1024</v>
      </c>
      <c r="E13" s="584">
        <v>8848</v>
      </c>
      <c r="F13" s="360"/>
      <c r="G13" s="584" t="s">
        <v>1008</v>
      </c>
      <c r="H13" s="584" t="s">
        <v>1062</v>
      </c>
      <c r="I13" s="584" t="s">
        <v>1064</v>
      </c>
      <c r="J13" s="584">
        <v>8850</v>
      </c>
      <c r="K13" s="517"/>
    </row>
    <row r="14" spans="2:11" ht="18.75" x14ac:dyDescent="0.3">
      <c r="B14" s="584" t="s">
        <v>1008</v>
      </c>
      <c r="C14" s="584" t="s">
        <v>1021</v>
      </c>
      <c r="D14" s="584" t="s">
        <v>1025</v>
      </c>
      <c r="E14" s="584">
        <v>8869</v>
      </c>
      <c r="F14" s="360"/>
      <c r="G14" s="584" t="s">
        <v>1008</v>
      </c>
      <c r="H14" s="584" t="s">
        <v>1066</v>
      </c>
      <c r="I14" s="584" t="s">
        <v>1066</v>
      </c>
      <c r="J14" s="584">
        <v>8866</v>
      </c>
      <c r="K14" s="517"/>
    </row>
    <row r="15" spans="2:11" ht="18.75" x14ac:dyDescent="0.3">
      <c r="B15" s="584" t="s">
        <v>1008</v>
      </c>
      <c r="C15" s="584" t="s">
        <v>1097</v>
      </c>
      <c r="D15" s="584" t="s">
        <v>1102</v>
      </c>
      <c r="E15" s="584">
        <v>8851</v>
      </c>
      <c r="F15" s="360"/>
      <c r="G15" s="584" t="s">
        <v>1008</v>
      </c>
      <c r="H15" s="584" t="s">
        <v>1067</v>
      </c>
      <c r="I15" s="584" t="s">
        <v>1068</v>
      </c>
      <c r="J15" s="584">
        <v>8852</v>
      </c>
      <c r="K15" s="517"/>
    </row>
    <row r="16" spans="2:11" ht="18.75" x14ac:dyDescent="0.3">
      <c r="B16" s="584" t="s">
        <v>1008</v>
      </c>
      <c r="C16" s="584" t="s">
        <v>1097</v>
      </c>
      <c r="D16" s="584" t="s">
        <v>1096</v>
      </c>
      <c r="E16" s="584">
        <v>8883</v>
      </c>
      <c r="F16" s="360"/>
      <c r="G16" s="584" t="s">
        <v>1008</v>
      </c>
      <c r="H16" s="584" t="s">
        <v>1067</v>
      </c>
      <c r="I16" s="584" t="s">
        <v>1069</v>
      </c>
      <c r="J16" s="584">
        <v>8843</v>
      </c>
      <c r="K16" s="517"/>
    </row>
    <row r="17" spans="2:11" ht="18.75" x14ac:dyDescent="0.3">
      <c r="B17" s="584" t="s">
        <v>1008</v>
      </c>
      <c r="C17" s="584" t="s">
        <v>1026</v>
      </c>
      <c r="D17" s="584" t="s">
        <v>1026</v>
      </c>
      <c r="E17" s="584">
        <v>8888</v>
      </c>
      <c r="F17" s="360"/>
      <c r="G17" s="584" t="s">
        <v>1008</v>
      </c>
      <c r="H17" s="584" t="s">
        <v>1070</v>
      </c>
      <c r="I17" s="584" t="s">
        <v>1071</v>
      </c>
      <c r="J17" s="584">
        <v>8834</v>
      </c>
      <c r="K17" s="517"/>
    </row>
    <row r="18" spans="2:11" ht="18.75" x14ac:dyDescent="0.3">
      <c r="B18" s="584" t="s">
        <v>1008</v>
      </c>
      <c r="C18" s="584" t="s">
        <v>1027</v>
      </c>
      <c r="D18" s="584" t="s">
        <v>1028</v>
      </c>
      <c r="E18" s="584">
        <v>8813</v>
      </c>
      <c r="F18" s="360"/>
      <c r="G18" s="584" t="s">
        <v>1008</v>
      </c>
      <c r="H18" s="584" t="s">
        <v>1070</v>
      </c>
      <c r="I18" s="584" t="s">
        <v>1072</v>
      </c>
      <c r="J18" s="584">
        <v>8870</v>
      </c>
      <c r="K18" s="517"/>
    </row>
    <row r="19" spans="2:11" ht="18.75" x14ac:dyDescent="0.3">
      <c r="B19" s="584" t="s">
        <v>1008</v>
      </c>
      <c r="C19" s="584" t="s">
        <v>1029</v>
      </c>
      <c r="D19" s="584" t="s">
        <v>1030</v>
      </c>
      <c r="E19" s="584">
        <v>8825</v>
      </c>
      <c r="F19" s="360"/>
      <c r="G19" s="584" t="s">
        <v>1008</v>
      </c>
      <c r="H19" s="584"/>
      <c r="I19" s="584" t="s">
        <v>1073</v>
      </c>
      <c r="J19" s="584">
        <v>8879</v>
      </c>
      <c r="K19" s="517"/>
    </row>
    <row r="20" spans="2:11" ht="18.75" x14ac:dyDescent="0.3">
      <c r="B20" s="584" t="s">
        <v>1008</v>
      </c>
      <c r="C20" s="584" t="s">
        <v>1029</v>
      </c>
      <c r="D20" s="584" t="s">
        <v>1029</v>
      </c>
      <c r="E20" s="584">
        <v>8874</v>
      </c>
      <c r="F20" s="360"/>
      <c r="G20" s="584" t="s">
        <v>1074</v>
      </c>
      <c r="H20" s="584" t="s">
        <v>1009</v>
      </c>
      <c r="I20" s="584" t="s">
        <v>1075</v>
      </c>
      <c r="J20" s="584">
        <v>8822</v>
      </c>
      <c r="K20" s="517"/>
    </row>
    <row r="21" spans="2:11" ht="18.75" x14ac:dyDescent="0.3">
      <c r="B21" s="584" t="s">
        <v>1008</v>
      </c>
      <c r="C21" s="584" t="s">
        <v>1031</v>
      </c>
      <c r="D21" s="584" t="s">
        <v>1031</v>
      </c>
      <c r="E21" s="584">
        <v>8837</v>
      </c>
      <c r="F21" s="360"/>
      <c r="G21" s="584" t="s">
        <v>1074</v>
      </c>
      <c r="H21" s="584" t="s">
        <v>1076</v>
      </c>
      <c r="I21" s="584" t="s">
        <v>1077</v>
      </c>
      <c r="J21" s="584">
        <v>8845</v>
      </c>
      <c r="K21" s="517"/>
    </row>
    <row r="22" spans="2:11" ht="18.75" x14ac:dyDescent="0.3">
      <c r="B22" s="584" t="s">
        <v>1008</v>
      </c>
      <c r="C22" s="584" t="s">
        <v>1032</v>
      </c>
      <c r="D22" s="584" t="s">
        <v>1033</v>
      </c>
      <c r="E22" s="584">
        <v>8849</v>
      </c>
      <c r="F22" s="360"/>
      <c r="G22" s="584" t="s">
        <v>1074</v>
      </c>
      <c r="H22" s="584" t="s">
        <v>1078</v>
      </c>
      <c r="I22" s="584" t="s">
        <v>1079</v>
      </c>
      <c r="J22" s="584">
        <v>8854</v>
      </c>
      <c r="K22" s="517"/>
    </row>
    <row r="23" spans="2:11" ht="18.75" x14ac:dyDescent="0.3">
      <c r="B23" s="584" t="s">
        <v>1008</v>
      </c>
      <c r="C23" s="584" t="s">
        <v>1034</v>
      </c>
      <c r="D23" s="584" t="s">
        <v>1035</v>
      </c>
      <c r="E23" s="584">
        <v>8826</v>
      </c>
      <c r="F23" s="360"/>
      <c r="G23" s="584" t="s">
        <v>1074</v>
      </c>
      <c r="H23" s="584" t="s">
        <v>1031</v>
      </c>
      <c r="I23" s="584" t="s">
        <v>1031</v>
      </c>
      <c r="J23" s="584">
        <v>8814</v>
      </c>
      <c r="K23" s="517"/>
    </row>
    <row r="24" spans="2:11" ht="18.75" x14ac:dyDescent="0.3">
      <c r="B24" s="584" t="s">
        <v>1008</v>
      </c>
      <c r="C24" s="584" t="s">
        <v>1036</v>
      </c>
      <c r="D24" s="584" t="s">
        <v>1037</v>
      </c>
      <c r="E24" s="584">
        <v>8855</v>
      </c>
      <c r="F24" s="360"/>
      <c r="G24" s="584" t="s">
        <v>1074</v>
      </c>
      <c r="H24" s="584" t="s">
        <v>1080</v>
      </c>
      <c r="I24" s="584" t="s">
        <v>1081</v>
      </c>
      <c r="J24" s="584">
        <v>8828</v>
      </c>
      <c r="K24" s="517"/>
    </row>
    <row r="25" spans="2:11" ht="18.75" x14ac:dyDescent="0.3">
      <c r="B25" s="584" t="s">
        <v>1008</v>
      </c>
      <c r="C25" s="584" t="s">
        <v>1038</v>
      </c>
      <c r="D25" s="584" t="s">
        <v>1039</v>
      </c>
      <c r="E25" s="584">
        <v>8801</v>
      </c>
      <c r="F25" s="360"/>
      <c r="G25" s="584" t="s">
        <v>1074</v>
      </c>
      <c r="H25" s="584" t="s">
        <v>1082</v>
      </c>
      <c r="I25" s="584" t="s">
        <v>1083</v>
      </c>
      <c r="J25" s="584">
        <v>8815</v>
      </c>
      <c r="K25" s="517"/>
    </row>
    <row r="26" spans="2:11" ht="18.75" x14ac:dyDescent="0.3">
      <c r="B26" s="584" t="s">
        <v>1008</v>
      </c>
      <c r="C26" s="584" t="s">
        <v>1038</v>
      </c>
      <c r="D26" s="584" t="s">
        <v>1040</v>
      </c>
      <c r="E26" s="584">
        <v>8802</v>
      </c>
      <c r="F26" s="360"/>
      <c r="G26" s="584" t="s">
        <v>1074</v>
      </c>
      <c r="H26" s="584" t="s">
        <v>1082</v>
      </c>
      <c r="I26" s="584" t="s">
        <v>1084</v>
      </c>
      <c r="J26" s="584">
        <v>8827</v>
      </c>
      <c r="K26" s="517"/>
    </row>
    <row r="27" spans="2:11" ht="18.75" x14ac:dyDescent="0.3">
      <c r="B27" s="584" t="s">
        <v>1008</v>
      </c>
      <c r="C27" s="584" t="s">
        <v>1038</v>
      </c>
      <c r="D27" s="584" t="s">
        <v>1041</v>
      </c>
      <c r="E27" s="584">
        <v>8805</v>
      </c>
      <c r="F27" s="360"/>
      <c r="G27" s="584" t="s">
        <v>1074</v>
      </c>
      <c r="H27" s="584" t="s">
        <v>1036</v>
      </c>
      <c r="I27" s="584" t="s">
        <v>1043</v>
      </c>
      <c r="J27" s="584">
        <v>8840</v>
      </c>
      <c r="K27" s="517"/>
    </row>
    <row r="28" spans="2:11" ht="18.75" x14ac:dyDescent="0.3">
      <c r="B28" s="584" t="s">
        <v>1008</v>
      </c>
      <c r="C28" s="584" t="s">
        <v>1038</v>
      </c>
      <c r="D28" s="584" t="s">
        <v>1042</v>
      </c>
      <c r="E28" s="584">
        <v>8806</v>
      </c>
      <c r="F28" s="360"/>
      <c r="G28" s="584" t="s">
        <v>1074</v>
      </c>
      <c r="H28" s="584" t="s">
        <v>1085</v>
      </c>
      <c r="I28" s="584" t="s">
        <v>1086</v>
      </c>
      <c r="J28" s="584">
        <v>8823</v>
      </c>
      <c r="K28" s="517"/>
    </row>
    <row r="29" spans="2:11" ht="18.75" x14ac:dyDescent="0.3">
      <c r="B29" s="584" t="s">
        <v>1008</v>
      </c>
      <c r="C29" s="584" t="s">
        <v>1038</v>
      </c>
      <c r="D29" s="584" t="s">
        <v>1043</v>
      </c>
      <c r="E29" s="584">
        <v>8821</v>
      </c>
      <c r="F29" s="360"/>
      <c r="G29" s="584" t="s">
        <v>1074</v>
      </c>
      <c r="H29" s="584" t="s">
        <v>1087</v>
      </c>
      <c r="I29" s="584" t="s">
        <v>1088</v>
      </c>
      <c r="J29" s="584">
        <v>8820</v>
      </c>
      <c r="K29" s="517"/>
    </row>
    <row r="30" spans="2:11" ht="18.75" x14ac:dyDescent="0.3">
      <c r="B30" s="584" t="s">
        <v>1008</v>
      </c>
      <c r="C30" s="584" t="s">
        <v>1038</v>
      </c>
      <c r="D30" s="584" t="s">
        <v>754</v>
      </c>
      <c r="E30" s="584">
        <v>8878</v>
      </c>
      <c r="F30" s="360"/>
      <c r="G30" s="584" t="s">
        <v>1074</v>
      </c>
      <c r="H30" s="584" t="s">
        <v>1057</v>
      </c>
      <c r="I30" s="584" t="s">
        <v>1089</v>
      </c>
      <c r="J30" s="584">
        <v>8829</v>
      </c>
      <c r="K30" s="517"/>
    </row>
    <row r="31" spans="2:11" ht="18.75" x14ac:dyDescent="0.3">
      <c r="B31" s="584" t="s">
        <v>1008</v>
      </c>
      <c r="C31" s="584" t="s">
        <v>755</v>
      </c>
      <c r="D31" s="584" t="s">
        <v>1044</v>
      </c>
      <c r="E31" s="584">
        <v>8809</v>
      </c>
      <c r="F31" s="360"/>
      <c r="G31" s="584" t="s">
        <v>1074</v>
      </c>
      <c r="H31" s="584" t="s">
        <v>1059</v>
      </c>
      <c r="I31" s="584" t="s">
        <v>1059</v>
      </c>
      <c r="J31" s="584">
        <v>8816</v>
      </c>
      <c r="K31" s="517"/>
    </row>
    <row r="32" spans="2:11" ht="18.75" x14ac:dyDescent="0.3">
      <c r="B32" s="584" t="s">
        <v>1008</v>
      </c>
      <c r="C32" s="584" t="s">
        <v>755</v>
      </c>
      <c r="D32" s="584" t="s">
        <v>1045</v>
      </c>
      <c r="E32" s="584">
        <v>8839</v>
      </c>
      <c r="F32" s="360"/>
      <c r="G32" s="584" t="s">
        <v>1074</v>
      </c>
      <c r="H32" s="584" t="s">
        <v>1090</v>
      </c>
      <c r="I32" s="584" t="s">
        <v>1090</v>
      </c>
      <c r="J32" s="584">
        <v>8847</v>
      </c>
      <c r="K32" s="517"/>
    </row>
    <row r="33" spans="2:11" ht="18.75" x14ac:dyDescent="0.3">
      <c r="B33" s="584" t="s">
        <v>1008</v>
      </c>
      <c r="C33" s="584" t="s">
        <v>755</v>
      </c>
      <c r="D33" s="584" t="s">
        <v>1046</v>
      </c>
      <c r="E33" s="584">
        <v>8872</v>
      </c>
      <c r="F33" s="360"/>
      <c r="G33" s="584" t="s">
        <v>1074</v>
      </c>
      <c r="H33" s="584" t="s">
        <v>1061</v>
      </c>
      <c r="I33" s="584" t="s">
        <v>1061</v>
      </c>
      <c r="J33" s="584">
        <v>8808</v>
      </c>
      <c r="K33" s="517"/>
    </row>
    <row r="34" spans="2:11" ht="18.75" x14ac:dyDescent="0.3">
      <c r="B34" s="584" t="s">
        <v>1008</v>
      </c>
      <c r="C34" s="584" t="s">
        <v>755</v>
      </c>
      <c r="D34" s="584" t="s">
        <v>1047</v>
      </c>
      <c r="E34" s="584">
        <v>8889</v>
      </c>
      <c r="F34" s="360"/>
      <c r="G34" s="584" t="s">
        <v>1074</v>
      </c>
      <c r="H34" s="584" t="s">
        <v>1066</v>
      </c>
      <c r="I34" s="584" t="s">
        <v>1066</v>
      </c>
      <c r="J34" s="584">
        <v>8832</v>
      </c>
      <c r="K34" s="517"/>
    </row>
    <row r="35" spans="2:11" ht="18.75" x14ac:dyDescent="0.3">
      <c r="B35" s="584" t="s">
        <v>1008</v>
      </c>
      <c r="C35" s="584" t="s">
        <v>1048</v>
      </c>
      <c r="D35" s="584" t="s">
        <v>1049</v>
      </c>
      <c r="E35" s="584">
        <v>8876</v>
      </c>
      <c r="F35" s="360"/>
      <c r="G35" s="584" t="s">
        <v>1074</v>
      </c>
      <c r="H35" s="584" t="s">
        <v>1067</v>
      </c>
      <c r="I35" s="584" t="s">
        <v>1091</v>
      </c>
      <c r="J35" s="584">
        <v>8853</v>
      </c>
      <c r="K35" s="517"/>
    </row>
    <row r="36" spans="2:11" ht="18.75" x14ac:dyDescent="0.3">
      <c r="B36" s="584" t="s">
        <v>1008</v>
      </c>
      <c r="C36" s="584" t="s">
        <v>1050</v>
      </c>
      <c r="D36" s="584" t="s">
        <v>1051</v>
      </c>
      <c r="E36" s="584">
        <v>8830</v>
      </c>
      <c r="F36" s="360"/>
      <c r="G36" s="584" t="s">
        <v>1074</v>
      </c>
      <c r="H36" s="584" t="s">
        <v>1092</v>
      </c>
      <c r="I36" s="584" t="s">
        <v>1093</v>
      </c>
      <c r="J36" s="584">
        <v>8804</v>
      </c>
      <c r="K36" s="517"/>
    </row>
    <row r="37" spans="2:11" ht="18.75" x14ac:dyDescent="0.3">
      <c r="B37" s="584" t="s">
        <v>1008</v>
      </c>
      <c r="C37" s="584" t="s">
        <v>1052</v>
      </c>
      <c r="D37" s="584" t="s">
        <v>1053</v>
      </c>
      <c r="E37" s="584">
        <v>8842</v>
      </c>
      <c r="F37" s="360"/>
      <c r="G37" s="584" t="s">
        <v>1074</v>
      </c>
      <c r="H37" s="584" t="s">
        <v>1094</v>
      </c>
      <c r="I37" s="584" t="s">
        <v>1095</v>
      </c>
      <c r="J37" s="584">
        <v>8819</v>
      </c>
      <c r="K37" s="517"/>
    </row>
    <row r="38" spans="2:11" x14ac:dyDescent="0.25">
      <c r="B38" s="517"/>
      <c r="C38" s="517"/>
      <c r="D38" s="517"/>
      <c r="E38" s="517"/>
      <c r="F38" s="517"/>
      <c r="G38" s="517"/>
      <c r="H38" s="517"/>
      <c r="I38" s="517"/>
      <c r="J38" s="517"/>
      <c r="K38" s="517"/>
    </row>
    <row r="40" spans="2:11" ht="18.75" x14ac:dyDescent="0.3">
      <c r="B40" s="360" t="s">
        <v>1139</v>
      </c>
    </row>
  </sheetData>
  <mergeCells count="2">
    <mergeCell ref="B1:E1"/>
    <mergeCell ref="G1:J1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5</vt:i4>
      </vt:variant>
    </vt:vector>
  </HeadingPairs>
  <TitlesOfParts>
    <vt:vector size="36" baseType="lpstr">
      <vt:lpstr>Peso Fardos</vt:lpstr>
      <vt:lpstr>Cadastro-Estoque</vt:lpstr>
      <vt:lpstr>Boletim</vt:lpstr>
      <vt:lpstr>Saidas</vt:lpstr>
      <vt:lpstr>Entradas</vt:lpstr>
      <vt:lpstr>CONSUMO MATERIA PRIMA</vt:lpstr>
      <vt:lpstr>PROGRAMAÇÃO</vt:lpstr>
      <vt:lpstr>RESUMO DIARIO</vt:lpstr>
      <vt:lpstr>Produção Diária</vt:lpstr>
      <vt:lpstr>Carregamento Diária </vt:lpstr>
      <vt:lpstr>Perca Diária</vt:lpstr>
      <vt:lpstr>ATALAIA</vt:lpstr>
      <vt:lpstr>buffer</vt:lpstr>
      <vt:lpstr>controle de estoque</vt:lpstr>
      <vt:lpstr>produtos a retornar</vt:lpstr>
      <vt:lpstr>PRODUTOS A PRODUZIR</vt:lpstr>
      <vt:lpstr>RELATORIO</vt:lpstr>
      <vt:lpstr>AREPITA CARIBE</vt:lpstr>
      <vt:lpstr>REINAREPA PAPEL</vt:lpstr>
      <vt:lpstr>REINAREPA PLASTICO</vt:lpstr>
      <vt:lpstr>Faturamento Antecipado</vt:lpstr>
      <vt:lpstr>Faturado</vt:lpstr>
      <vt:lpstr>NECESSIDADE DE MATERIA PRIMA </vt:lpstr>
      <vt:lpstr>Produção e Saída</vt:lpstr>
      <vt:lpstr>Plan2 (2)</vt:lpstr>
      <vt:lpstr>Paletização PBR</vt:lpstr>
      <vt:lpstr>Plan4</vt:lpstr>
      <vt:lpstr>Plan5</vt:lpstr>
      <vt:lpstr>ESTOQUE DE COMPONENTE</vt:lpstr>
      <vt:lpstr>REQUISIÇÃO ELETRONICA</vt:lpstr>
      <vt:lpstr>LISTA DE RAMAIS</vt:lpstr>
      <vt:lpstr>'CONSUMO MATERIA PRIMA'!Area_de_impressao</vt:lpstr>
      <vt:lpstr>'ESTOQUE DE COMPONENTE'!Area_de_impressao</vt:lpstr>
      <vt:lpstr>'Faturamento Antecipado'!Area_de_impressao</vt:lpstr>
      <vt:lpstr>'Plan2 (2)'!Area_de_impressao</vt:lpstr>
      <vt:lpstr>'Produção e Saída'!Area_de_impressao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LOPES</dc:creator>
  <cp:keywords>Adram</cp:keywords>
  <cp:lastModifiedBy>pcp.faxinal</cp:lastModifiedBy>
  <cp:lastPrinted>2026-01-02T13:36:48Z</cp:lastPrinted>
  <dcterms:created xsi:type="dcterms:W3CDTF">2012-07-23T21:05:13Z</dcterms:created>
  <dcterms:modified xsi:type="dcterms:W3CDTF">2026-02-03T20:27:44Z</dcterms:modified>
</cp:coreProperties>
</file>